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12.xml" ContentType="application/vnd.openxmlformats-officedocument.spreadsheetml.table+xml"/>
  <Override PartName="/xl/tables/table13.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My Drive\EWF DOCS\AL HALANIYAT ISLAND\DELAY DETAILS &amp; CLAIMS\ADDITION OMISSION\REVISED BOQ\5R - 19 JULY 26 B-4 AND 7\"/>
    </mc:Choice>
  </mc:AlternateContent>
  <xr:revisionPtr revIDLastSave="0" documentId="13_ncr:1_{2217F9B3-E871-450C-B552-A347089FDA0A}" xr6:coauthVersionLast="47" xr6:coauthVersionMax="47" xr10:uidLastSave="{00000000-0000-0000-0000-000000000000}"/>
  <bookViews>
    <workbookView xWindow="23880" yWindow="-120" windowWidth="29040" windowHeight="15720" tabRatio="868" firstSheet="11" activeTab="20" xr2:uid="{00000000-000D-0000-FFFF-FFFF00000000}"/>
  </bookViews>
  <sheets>
    <sheet name="GRANT SUMMARY" sheetId="1" r:id="rId1"/>
    <sheet name="Copy of Copy of GRANT SUMMARY" sheetId="2" state="hidden" r:id="rId2"/>
    <sheet name="1ST SCENARIOS. BILL 6 ACTUAL" sheetId="3" state="hidden" r:id="rId3"/>
    <sheet name="2ND GRAND SUMMARY (All Addition" sheetId="4" state="hidden" r:id="rId4"/>
    <sheet name="3RD GRAND SUMMARY (Consultant S" sheetId="5" state="hidden" r:id="rId5"/>
    <sheet name="Sheet38" sheetId="6" state="hidden" r:id="rId6"/>
    <sheet name="SUMMARY" sheetId="7" r:id="rId7"/>
    <sheet name="SUMMARY OF BILL NO. (4 - 7)" sheetId="8" state="hidden" r:id="rId8"/>
    <sheet name="MAS " sheetId="9" state="hidden" r:id="rId9"/>
    <sheet name="Copy of GRANT SUMMARY" sheetId="10" r:id="rId10"/>
    <sheet name="BILL NO 1. (PRELIMINARIES)" sheetId="11" r:id="rId11"/>
    <sheet name="BILL NO 2. (DAY WORK)" sheetId="12" r:id="rId12"/>
    <sheet name="BILL NO 3. (PROVISIONAL SUM)" sheetId="13" r:id="rId13"/>
    <sheet name="BILL NO4. (20 NHU)" sheetId="14" r:id="rId14"/>
    <sheet name="MSheet Of NHU (Plot 1 - 20)" sheetId="15" state="hidden" r:id="rId15"/>
    <sheet name="APPENDIX - A" sheetId="16" r:id="rId16"/>
    <sheet name="SUM. OF ADD. WORKS (BILL NO. 4 " sheetId="17" state="hidden" r:id="rId17"/>
    <sheet name="20 NHU ADD. QTY" sheetId="18" state="hidden" r:id="rId18"/>
    <sheet name="BILL NO 4 (20 NHU EXTERNAL WORK" sheetId="19" r:id="rId19"/>
    <sheet name="BILL NO 5. (MAINTENANCE HOUSING" sheetId="20" r:id="rId20"/>
    <sheet name="APPENDIX - B" sheetId="21" r:id="rId21"/>
    <sheet name="BILL NO 6 (STORM WATER)" sheetId="22" r:id="rId22"/>
    <sheet name="Copy of BILL NO 6 (STORM WATER)" sheetId="23" state="hidden" r:id="rId23"/>
    <sheet name="BILL NO 7. (3 NHU)" sheetId="24" r:id="rId24"/>
    <sheet name="APPENDIX - C" sheetId="25" r:id="rId25"/>
    <sheet name="MSheet of 3 NHU" sheetId="26" state="hidden" r:id="rId26"/>
    <sheet name="RCC Holding TankSoak Pit" sheetId="27" state="hidden" r:id="rId27"/>
    <sheet name="3 NHU ADD. QTY" sheetId="28" state="hidden" r:id="rId28"/>
    <sheet name="3 NHU ADD. MSheet" sheetId="29" state="hidden" r:id="rId29"/>
    <sheet name="20 NHU ADD MSheet" sheetId="30" state="hidden" r:id="rId30"/>
    <sheet name="STEEL WORK RATE" sheetId="31" state="hidden" r:id="rId31"/>
    <sheet name="QTY ON (Add Work On Bill. No. 5" sheetId="32" state="hidden" r:id="rId32"/>
    <sheet name="MShheet (29 MHU)" sheetId="33" state="hidden" r:id="rId33"/>
    <sheet name="29 MHU ADD. WORKS RATE" sheetId="34" state="hidden" r:id="rId34"/>
    <sheet name="ADD. WORK ON CHANNEL -Msheet" sheetId="35" state="hidden" r:id="rId35"/>
  </sheets>
  <externalReferences>
    <externalReference r:id="rId36"/>
  </externalReferences>
  <definedNames>
    <definedName name="_xlnm._FilterDatabase" localSheetId="8" hidden="1">'MAS '!$J$3:$J$102</definedName>
    <definedName name="_xlnm.Print_Area" localSheetId="20">'APPENDIX - B'!$A$2:$I$24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7" l="1"/>
  <c r="M190" i="24"/>
  <c r="M191" i="24"/>
  <c r="L191" i="24"/>
  <c r="M140" i="24"/>
  <c r="L140" i="24"/>
  <c r="I18" i="10"/>
  <c r="J23" i="14"/>
  <c r="K23" i="14" s="1"/>
  <c r="K20" i="14"/>
  <c r="J20" i="14"/>
  <c r="K21" i="14" s="1"/>
  <c r="J27" i="14"/>
  <c r="J12" i="14"/>
  <c r="J9" i="14"/>
  <c r="D16" i="7"/>
  <c r="F25" i="5" s="1"/>
  <c r="M182" i="24"/>
  <c r="M181" i="24"/>
  <c r="I31" i="35"/>
  <c r="I24" i="35"/>
  <c r="J28" i="35" s="1"/>
  <c r="J20" i="35"/>
  <c r="J19" i="35"/>
  <c r="J21" i="35" s="1"/>
  <c r="J16" i="35"/>
  <c r="J13" i="35"/>
  <c r="J12" i="35"/>
  <c r="J8" i="35"/>
  <c r="J7" i="35"/>
  <c r="J9" i="35" s="1"/>
  <c r="E40" i="34"/>
  <c r="F44" i="34" s="1"/>
  <c r="G44" i="34" s="1"/>
  <c r="F7" i="21" s="1"/>
  <c r="G28" i="34"/>
  <c r="F28" i="34"/>
  <c r="N24" i="34"/>
  <c r="F22" i="21" s="1"/>
  <c r="M22" i="34"/>
  <c r="M24" i="34" s="1"/>
  <c r="F22" i="34"/>
  <c r="G22" i="34" s="1"/>
  <c r="M13" i="34"/>
  <c r="F9" i="34"/>
  <c r="G10" i="34" s="1"/>
  <c r="M7" i="34"/>
  <c r="G5" i="34"/>
  <c r="H73" i="33"/>
  <c r="H72" i="33"/>
  <c r="H71" i="33"/>
  <c r="H70" i="33"/>
  <c r="H69" i="33"/>
  <c r="H68" i="33"/>
  <c r="H67" i="33"/>
  <c r="H64" i="33"/>
  <c r="H63" i="33"/>
  <c r="H62" i="33"/>
  <c r="H61" i="33"/>
  <c r="H76" i="33" s="1"/>
  <c r="H59" i="33"/>
  <c r="L13" i="34" s="1"/>
  <c r="N13" i="34" s="1"/>
  <c r="H55" i="33"/>
  <c r="H54" i="33"/>
  <c r="H52" i="33"/>
  <c r="H48" i="33"/>
  <c r="H45" i="33"/>
  <c r="H44" i="33"/>
  <c r="H43" i="33"/>
  <c r="H42" i="33"/>
  <c r="H37" i="33"/>
  <c r="H36" i="33"/>
  <c r="H40" i="33" s="1"/>
  <c r="L7" i="34" s="1"/>
  <c r="N7" i="34" s="1"/>
  <c r="F19" i="21" s="1"/>
  <c r="H33" i="33"/>
  <c r="H29" i="33"/>
  <c r="H28" i="33"/>
  <c r="H26" i="33"/>
  <c r="H22" i="33"/>
  <c r="H21" i="33"/>
  <c r="H15" i="33"/>
  <c r="H19" i="33" s="1"/>
  <c r="H7" i="33"/>
  <c r="H6" i="33"/>
  <c r="H5" i="33"/>
  <c r="H12" i="33" s="1"/>
  <c r="H76" i="32"/>
  <c r="H73" i="32"/>
  <c r="H72" i="32"/>
  <c r="H71" i="32"/>
  <c r="H70" i="32"/>
  <c r="H69" i="32"/>
  <c r="H68" i="32"/>
  <c r="H67" i="32"/>
  <c r="H64" i="32"/>
  <c r="H63" i="32"/>
  <c r="H62" i="32"/>
  <c r="H61" i="32"/>
  <c r="H59" i="32"/>
  <c r="H55" i="32"/>
  <c r="H54" i="32"/>
  <c r="H52" i="32"/>
  <c r="H48" i="32"/>
  <c r="H45" i="32"/>
  <c r="H44" i="32"/>
  <c r="H43" i="32"/>
  <c r="H42" i="32"/>
  <c r="H37" i="32"/>
  <c r="H36" i="32"/>
  <c r="H40" i="32" s="1"/>
  <c r="H29" i="32"/>
  <c r="H28" i="32"/>
  <c r="H33" i="32" s="1"/>
  <c r="H26" i="32"/>
  <c r="H22" i="32"/>
  <c r="H21" i="32"/>
  <c r="H15" i="32"/>
  <c r="H19" i="32" s="1"/>
  <c r="H7" i="32"/>
  <c r="H6" i="32"/>
  <c r="H5" i="32"/>
  <c r="H12" i="32" s="1"/>
  <c r="F60" i="31"/>
  <c r="R58" i="31"/>
  <c r="R55" i="31"/>
  <c r="L55" i="31"/>
  <c r="F55" i="31"/>
  <c r="R49" i="31"/>
  <c r="L49" i="31"/>
  <c r="L51" i="31" s="1"/>
  <c r="L60" i="31" s="1"/>
  <c r="F49" i="31"/>
  <c r="F51" i="31" s="1"/>
  <c r="R47" i="31"/>
  <c r="R51" i="31" s="1"/>
  <c r="L47" i="31"/>
  <c r="L58" i="31" s="1"/>
  <c r="F47" i="31"/>
  <c r="F58" i="31" s="1"/>
  <c r="R45" i="31"/>
  <c r="L45" i="31"/>
  <c r="F45" i="31"/>
  <c r="R21" i="31"/>
  <c r="L21" i="31"/>
  <c r="F21" i="31"/>
  <c r="R18" i="31"/>
  <c r="L18" i="31"/>
  <c r="F18" i="31"/>
  <c r="W17" i="31"/>
  <c r="W16" i="31"/>
  <c r="W19" i="31" s="1"/>
  <c r="W20" i="31" s="1"/>
  <c r="R14" i="31"/>
  <c r="L14" i="31"/>
  <c r="L23" i="31" s="1"/>
  <c r="F14" i="31"/>
  <c r="R12" i="31"/>
  <c r="L12" i="31"/>
  <c r="F12" i="31"/>
  <c r="R10" i="31"/>
  <c r="L10" i="31"/>
  <c r="F10" i="31"/>
  <c r="W8" i="31"/>
  <c r="R8" i="31"/>
  <c r="R23" i="31" s="1"/>
  <c r="L8" i="31"/>
  <c r="F8" i="31"/>
  <c r="F23" i="31" s="1"/>
  <c r="J461" i="30"/>
  <c r="E72" i="18" s="1"/>
  <c r="J458" i="30"/>
  <c r="J457" i="30"/>
  <c r="J456" i="30"/>
  <c r="J455" i="30"/>
  <c r="J449" i="30"/>
  <c r="J448" i="30"/>
  <c r="J447" i="30"/>
  <c r="J446" i="30"/>
  <c r="J452" i="30" s="1"/>
  <c r="E71" i="18" s="1"/>
  <c r="G71" i="18" s="1"/>
  <c r="J439" i="30"/>
  <c r="J438" i="30"/>
  <c r="J437" i="30"/>
  <c r="J436" i="30"/>
  <c r="J433" i="30"/>
  <c r="E68" i="18" s="1"/>
  <c r="J430" i="30"/>
  <c r="J429" i="30"/>
  <c r="J428" i="30"/>
  <c r="J427" i="30"/>
  <c r="J420" i="30"/>
  <c r="J419" i="30"/>
  <c r="J418" i="30"/>
  <c r="J417" i="30"/>
  <c r="J410" i="30"/>
  <c r="E54" i="18" s="1"/>
  <c r="G54" i="18" s="1"/>
  <c r="I407" i="30"/>
  <c r="J407" i="30" s="1"/>
  <c r="H401" i="30"/>
  <c r="J401" i="30" s="1"/>
  <c r="I400" i="30"/>
  <c r="I401" i="30" s="1"/>
  <c r="I406" i="30" s="1"/>
  <c r="J406" i="30" s="1"/>
  <c r="G400" i="30"/>
  <c r="J398" i="30"/>
  <c r="E51" i="18" s="1"/>
  <c r="G51" i="18" s="1"/>
  <c r="J396" i="30"/>
  <c r="J395" i="30"/>
  <c r="J390" i="30"/>
  <c r="J393" i="30" s="1"/>
  <c r="J385" i="30"/>
  <c r="J382" i="30"/>
  <c r="F382" i="30"/>
  <c r="G381" i="30"/>
  <c r="J381" i="30" s="1"/>
  <c r="F381" i="30"/>
  <c r="F380" i="30"/>
  <c r="G379" i="30"/>
  <c r="J379" i="30" s="1"/>
  <c r="F379" i="30"/>
  <c r="H378" i="30"/>
  <c r="G380" i="30" s="1"/>
  <c r="G382" i="30" s="1"/>
  <c r="G374" i="30"/>
  <c r="J365" i="30"/>
  <c r="J363" i="30"/>
  <c r="J368" i="30" s="1"/>
  <c r="E45" i="18" s="1"/>
  <c r="G45" i="18" s="1"/>
  <c r="J357" i="30"/>
  <c r="J356" i="30"/>
  <c r="I355" i="30"/>
  <c r="J355" i="30" s="1"/>
  <c r="E355" i="30"/>
  <c r="J354" i="30"/>
  <c r="I352" i="30"/>
  <c r="H352" i="30"/>
  <c r="G352" i="30"/>
  <c r="J352" i="30" s="1"/>
  <c r="J361" i="30" s="1"/>
  <c r="E44" i="18" s="1"/>
  <c r="G44" i="18" s="1"/>
  <c r="J346" i="30"/>
  <c r="J350" i="30" s="1"/>
  <c r="E42" i="18" s="1"/>
  <c r="G42" i="18" s="1"/>
  <c r="H346" i="30"/>
  <c r="G342" i="30"/>
  <c r="J342" i="30" s="1"/>
  <c r="H328" i="30"/>
  <c r="J328" i="30" s="1"/>
  <c r="I327" i="30"/>
  <c r="I328" i="30" s="1"/>
  <c r="H326" i="30"/>
  <c r="H334" i="30" s="1"/>
  <c r="H321" i="30"/>
  <c r="G321" i="30"/>
  <c r="G326" i="30" s="1"/>
  <c r="J312" i="30"/>
  <c r="J315" i="30" s="1"/>
  <c r="E38" i="18" s="1"/>
  <c r="G38" i="18" s="1"/>
  <c r="H312" i="30"/>
  <c r="G312" i="30"/>
  <c r="J299" i="30"/>
  <c r="J296" i="30"/>
  <c r="F296" i="30"/>
  <c r="J295" i="30"/>
  <c r="F295" i="30"/>
  <c r="J294" i="30"/>
  <c r="F294" i="30"/>
  <c r="J293" i="30"/>
  <c r="F293" i="30"/>
  <c r="J292" i="30"/>
  <c r="F292" i="30"/>
  <c r="F291" i="30"/>
  <c r="J291" i="30" s="1"/>
  <c r="J290" i="30"/>
  <c r="F290" i="30"/>
  <c r="J275" i="30"/>
  <c r="J272" i="30"/>
  <c r="J271" i="30"/>
  <c r="J270" i="30"/>
  <c r="J264" i="30"/>
  <c r="J261" i="30"/>
  <c r="J260" i="30"/>
  <c r="J259" i="30"/>
  <c r="J258" i="30"/>
  <c r="J257" i="30"/>
  <c r="J256" i="30"/>
  <c r="J255" i="30"/>
  <c r="J249" i="30"/>
  <c r="F246" i="30"/>
  <c r="J246" i="30" s="1"/>
  <c r="F245" i="30"/>
  <c r="J245" i="30" s="1"/>
  <c r="F244" i="30"/>
  <c r="J244" i="30" s="1"/>
  <c r="F243" i="30"/>
  <c r="J243" i="30" s="1"/>
  <c r="F242" i="30"/>
  <c r="J242" i="30" s="1"/>
  <c r="J241" i="30"/>
  <c r="F241" i="30"/>
  <c r="F240" i="30"/>
  <c r="J240" i="30" s="1"/>
  <c r="F239" i="30"/>
  <c r="J239" i="30" s="1"/>
  <c r="F238" i="30"/>
  <c r="J238" i="30" s="1"/>
  <c r="F237" i="30"/>
  <c r="J237" i="30" s="1"/>
  <c r="J227" i="30"/>
  <c r="J224" i="30"/>
  <c r="I224" i="30"/>
  <c r="I223" i="30"/>
  <c r="J223" i="30" s="1"/>
  <c r="J222" i="30"/>
  <c r="I222" i="30"/>
  <c r="J221" i="30"/>
  <c r="J226" i="30" s="1"/>
  <c r="J230" i="30" s="1"/>
  <c r="E58" i="17" s="1"/>
  <c r="I221" i="30"/>
  <c r="J212" i="30"/>
  <c r="J209" i="30"/>
  <c r="J211" i="30" s="1"/>
  <c r="J215" i="30" s="1"/>
  <c r="E59" i="17" s="1"/>
  <c r="I209" i="30"/>
  <c r="J198" i="30"/>
  <c r="J194" i="30"/>
  <c r="F194" i="30"/>
  <c r="J193" i="30"/>
  <c r="F193" i="30"/>
  <c r="F192" i="30"/>
  <c r="J192" i="30" s="1"/>
  <c r="J191" i="30"/>
  <c r="F191" i="30"/>
  <c r="J190" i="30"/>
  <c r="F190" i="30"/>
  <c r="F189" i="30"/>
  <c r="J189" i="30" s="1"/>
  <c r="J188" i="30"/>
  <c r="F188" i="30"/>
  <c r="J187" i="30"/>
  <c r="F187" i="30"/>
  <c r="F186" i="30"/>
  <c r="J186" i="30" s="1"/>
  <c r="F185" i="30"/>
  <c r="J185" i="30" s="1"/>
  <c r="J197" i="30" s="1"/>
  <c r="J202" i="30" s="1"/>
  <c r="E57" i="17" s="1"/>
  <c r="J179" i="30"/>
  <c r="E22" i="18" s="1"/>
  <c r="G22" i="18" s="1"/>
  <c r="J177" i="30"/>
  <c r="J176" i="30"/>
  <c r="J171" i="30"/>
  <c r="J174" i="30" s="1"/>
  <c r="J166" i="30"/>
  <c r="J165" i="30"/>
  <c r="J164" i="30"/>
  <c r="J163" i="30"/>
  <c r="J158" i="30"/>
  <c r="J157" i="30"/>
  <c r="J161" i="30" s="1"/>
  <c r="E19" i="18" s="1"/>
  <c r="G19" i="18" s="1"/>
  <c r="J152" i="30"/>
  <c r="F149" i="30"/>
  <c r="G148" i="30"/>
  <c r="F148" i="30"/>
  <c r="J147" i="30"/>
  <c r="G147" i="30"/>
  <c r="G149" i="30" s="1"/>
  <c r="F147" i="30"/>
  <c r="G146" i="30"/>
  <c r="J146" i="30" s="1"/>
  <c r="F146" i="30"/>
  <c r="H145" i="30"/>
  <c r="G141" i="30"/>
  <c r="J132" i="30"/>
  <c r="G128" i="30"/>
  <c r="J128" i="30" s="1"/>
  <c r="F128" i="30"/>
  <c r="G126" i="30"/>
  <c r="F118" i="30"/>
  <c r="G116" i="30"/>
  <c r="G118" i="30" s="1"/>
  <c r="J118" i="30" s="1"/>
  <c r="E106" i="30"/>
  <c r="I105" i="30"/>
  <c r="F105" i="30"/>
  <c r="F106" i="30" s="1"/>
  <c r="E103" i="30"/>
  <c r="F102" i="30"/>
  <c r="F103" i="30" s="1"/>
  <c r="I100" i="30"/>
  <c r="I102" i="30" s="1"/>
  <c r="J92" i="30"/>
  <c r="F86" i="30"/>
  <c r="H84" i="30"/>
  <c r="G86" i="30" s="1"/>
  <c r="J86" i="30" s="1"/>
  <c r="G84" i="30"/>
  <c r="J79" i="30"/>
  <c r="F79" i="30"/>
  <c r="G77" i="30"/>
  <c r="G79" i="30" s="1"/>
  <c r="J68" i="30"/>
  <c r="J71" i="30" s="1"/>
  <c r="E14" i="18" s="1"/>
  <c r="G14" i="18" s="1"/>
  <c r="J66" i="30"/>
  <c r="H60" i="30"/>
  <c r="G60" i="30"/>
  <c r="J60" i="30" s="1"/>
  <c r="I59" i="30"/>
  <c r="H59" i="30"/>
  <c r="G59" i="30"/>
  <c r="E59" i="30"/>
  <c r="I58" i="30"/>
  <c r="H58" i="30"/>
  <c r="E58" i="30"/>
  <c r="I57" i="30"/>
  <c r="I56" i="30"/>
  <c r="J56" i="30" s="1"/>
  <c r="I54" i="30"/>
  <c r="H54" i="30"/>
  <c r="G54" i="30"/>
  <c r="J54" i="30" s="1"/>
  <c r="H47" i="30"/>
  <c r="G49" i="30" s="1"/>
  <c r="J49" i="30" s="1"/>
  <c r="G47" i="30"/>
  <c r="G48" i="30" s="1"/>
  <c r="J39" i="30"/>
  <c r="J42" i="30" s="1"/>
  <c r="E11" i="18" s="1"/>
  <c r="G11" i="18" s="1"/>
  <c r="H39" i="30"/>
  <c r="H57" i="30" s="1"/>
  <c r="G39" i="30"/>
  <c r="G57" i="30" s="1"/>
  <c r="J57" i="30" s="1"/>
  <c r="G31" i="30"/>
  <c r="R26" i="30"/>
  <c r="I24" i="30"/>
  <c r="I25" i="30" s="1"/>
  <c r="H23" i="30"/>
  <c r="G23" i="30"/>
  <c r="G24" i="30" s="1"/>
  <c r="R19" i="30"/>
  <c r="H18" i="30"/>
  <c r="G18" i="30"/>
  <c r="J18" i="30" s="1"/>
  <c r="J21" i="30" s="1"/>
  <c r="E8" i="18" s="1"/>
  <c r="G8" i="18" s="1"/>
  <c r="R15" i="30"/>
  <c r="R13" i="30"/>
  <c r="R11" i="30"/>
  <c r="R9" i="30"/>
  <c r="R24" i="30" s="1"/>
  <c r="R27" i="30" s="1"/>
  <c r="H9" i="30"/>
  <c r="J9" i="30" s="1"/>
  <c r="J12" i="30" s="1"/>
  <c r="E7" i="18" s="1"/>
  <c r="G7" i="18" s="1"/>
  <c r="G9" i="30"/>
  <c r="J118" i="29"/>
  <c r="J117" i="29"/>
  <c r="J116" i="29"/>
  <c r="J115" i="29"/>
  <c r="J114" i="29"/>
  <c r="J113" i="29"/>
  <c r="G112" i="29"/>
  <c r="J112" i="29" s="1"/>
  <c r="J122" i="29" s="1"/>
  <c r="E23" i="28" s="1"/>
  <c r="G23" i="28" s="1"/>
  <c r="J105" i="29"/>
  <c r="E20" i="28" s="1"/>
  <c r="J101" i="29"/>
  <c r="J100" i="29"/>
  <c r="J99" i="29"/>
  <c r="J98" i="29"/>
  <c r="J97" i="29"/>
  <c r="J96" i="29"/>
  <c r="J92" i="29"/>
  <c r="J91" i="29"/>
  <c r="J83" i="29"/>
  <c r="J82" i="29"/>
  <c r="J80" i="29"/>
  <c r="J79" i="29"/>
  <c r="J78" i="29"/>
  <c r="J77" i="29"/>
  <c r="J76" i="29"/>
  <c r="J75" i="29"/>
  <c r="J74" i="29"/>
  <c r="J73" i="29"/>
  <c r="J72" i="29"/>
  <c r="J71" i="29"/>
  <c r="J70" i="29"/>
  <c r="J69" i="29"/>
  <c r="J65" i="29"/>
  <c r="E13" i="28" s="1"/>
  <c r="G13" i="28" s="1"/>
  <c r="J61" i="29"/>
  <c r="J60" i="29"/>
  <c r="J59" i="29"/>
  <c r="J58" i="29"/>
  <c r="J57" i="29"/>
  <c r="J56" i="29"/>
  <c r="J55" i="29"/>
  <c r="G55" i="29"/>
  <c r="J42" i="29"/>
  <c r="J41" i="29"/>
  <c r="J39" i="29"/>
  <c r="J38" i="29"/>
  <c r="J37" i="29"/>
  <c r="J36" i="29"/>
  <c r="J35" i="29"/>
  <c r="J34" i="29"/>
  <c r="J33" i="29"/>
  <c r="J32" i="29"/>
  <c r="J31" i="29"/>
  <c r="J30" i="29"/>
  <c r="J29" i="29"/>
  <c r="J28" i="29"/>
  <c r="J47" i="29" s="1"/>
  <c r="E10" i="28" s="1"/>
  <c r="G10" i="28" s="1"/>
  <c r="J21" i="29"/>
  <c r="E6" i="28" s="1"/>
  <c r="G6" i="28" s="1"/>
  <c r="J16" i="29"/>
  <c r="J15" i="29"/>
  <c r="J14" i="29"/>
  <c r="J13" i="29"/>
  <c r="J12" i="29"/>
  <c r="J11" i="29"/>
  <c r="J10" i="29"/>
  <c r="G10" i="29"/>
  <c r="G20" i="28"/>
  <c r="G18" i="28"/>
  <c r="J19" i="27"/>
  <c r="J14" i="27"/>
  <c r="J13" i="27"/>
  <c r="J12" i="27"/>
  <c r="J11" i="27"/>
  <c r="J8" i="27"/>
  <c r="J7" i="27"/>
  <c r="J6" i="27"/>
  <c r="J5" i="27"/>
  <c r="J4" i="27"/>
  <c r="I89" i="26"/>
  <c r="I87" i="26"/>
  <c r="I86" i="26"/>
  <c r="I84" i="26"/>
  <c r="I83" i="26"/>
  <c r="I81" i="26"/>
  <c r="I79" i="26"/>
  <c r="I77" i="26"/>
  <c r="I74" i="26"/>
  <c r="I73" i="26"/>
  <c r="G9" i="25"/>
  <c r="G10" i="25" s="1"/>
  <c r="G7" i="25"/>
  <c r="G6" i="25"/>
  <c r="K191" i="24"/>
  <c r="I191" i="24"/>
  <c r="K190" i="24"/>
  <c r="I190" i="24"/>
  <c r="M189" i="24"/>
  <c r="K189" i="24"/>
  <c r="I189" i="24"/>
  <c r="M188" i="24"/>
  <c r="K188" i="24"/>
  <c r="I188" i="24"/>
  <c r="M187" i="24"/>
  <c r="K187" i="24"/>
  <c r="I187" i="24"/>
  <c r="M186" i="24"/>
  <c r="K186" i="24"/>
  <c r="I186" i="24"/>
  <c r="M185" i="24"/>
  <c r="K185" i="24"/>
  <c r="I185" i="24"/>
  <c r="M184" i="24"/>
  <c r="K184" i="24"/>
  <c r="I184" i="24"/>
  <c r="M183" i="24"/>
  <c r="K183" i="24"/>
  <c r="I183" i="24"/>
  <c r="I182" i="24"/>
  <c r="I91" i="9" s="1"/>
  <c r="I181" i="24"/>
  <c r="K180" i="24"/>
  <c r="I180" i="24"/>
  <c r="K179" i="24"/>
  <c r="I179" i="24"/>
  <c r="K178" i="24"/>
  <c r="I178" i="24"/>
  <c r="K177" i="24"/>
  <c r="I177" i="24"/>
  <c r="K176" i="24"/>
  <c r="I176" i="24"/>
  <c r="K175" i="24"/>
  <c r="I175" i="24"/>
  <c r="K174" i="24"/>
  <c r="I174" i="24"/>
  <c r="K173" i="24"/>
  <c r="I173" i="24"/>
  <c r="K172" i="24"/>
  <c r="I172" i="24"/>
  <c r="K171" i="24"/>
  <c r="I171" i="24"/>
  <c r="K170" i="24"/>
  <c r="I170" i="24"/>
  <c r="K169" i="24"/>
  <c r="I169" i="24"/>
  <c r="K168" i="24"/>
  <c r="I168" i="24"/>
  <c r="K167" i="24"/>
  <c r="I167" i="24"/>
  <c r="K166" i="24"/>
  <c r="I166" i="24"/>
  <c r="K165" i="24"/>
  <c r="I165" i="24"/>
  <c r="K164" i="24"/>
  <c r="I164" i="24"/>
  <c r="K163" i="24"/>
  <c r="I163" i="24"/>
  <c r="K162" i="24"/>
  <c r="I162" i="24"/>
  <c r="K161" i="24"/>
  <c r="I161" i="24"/>
  <c r="K160" i="24"/>
  <c r="I160" i="24"/>
  <c r="K159" i="24"/>
  <c r="I159" i="24"/>
  <c r="K158" i="24"/>
  <c r="I158" i="24"/>
  <c r="K157" i="24"/>
  <c r="I157" i="24"/>
  <c r="K156" i="24"/>
  <c r="I156" i="24"/>
  <c r="K155" i="24"/>
  <c r="I155" i="24"/>
  <c r="K154" i="24"/>
  <c r="I154" i="24"/>
  <c r="K153" i="24"/>
  <c r="I153" i="24"/>
  <c r="K152" i="24"/>
  <c r="I152" i="24"/>
  <c r="K151" i="24"/>
  <c r="I151" i="24"/>
  <c r="K150" i="24"/>
  <c r="I150" i="24"/>
  <c r="K149" i="24"/>
  <c r="I149" i="24"/>
  <c r="K148" i="24"/>
  <c r="I148" i="24"/>
  <c r="K147" i="24"/>
  <c r="I147" i="24"/>
  <c r="I88" i="9" s="1"/>
  <c r="K146" i="24"/>
  <c r="I146" i="24"/>
  <c r="K145" i="24"/>
  <c r="I145" i="24"/>
  <c r="K144" i="24"/>
  <c r="I144" i="24"/>
  <c r="K143" i="24"/>
  <c r="I143" i="24"/>
  <c r="K142" i="24"/>
  <c r="I142" i="24"/>
  <c r="K141" i="24"/>
  <c r="I141" i="24"/>
  <c r="I140" i="24"/>
  <c r="I93" i="9" s="1"/>
  <c r="K139" i="24"/>
  <c r="I139" i="24"/>
  <c r="K138" i="24"/>
  <c r="I138" i="24"/>
  <c r="K137" i="24"/>
  <c r="I137" i="24"/>
  <c r="K136" i="24"/>
  <c r="I136" i="24"/>
  <c r="K135" i="24"/>
  <c r="I135" i="24"/>
  <c r="K134" i="24"/>
  <c r="I134" i="24"/>
  <c r="K133" i="24"/>
  <c r="I133" i="24"/>
  <c r="K132" i="24"/>
  <c r="I132" i="24"/>
  <c r="K131" i="24"/>
  <c r="I131" i="24"/>
  <c r="K130" i="24"/>
  <c r="I130" i="24"/>
  <c r="K129" i="24"/>
  <c r="I129" i="24"/>
  <c r="K128" i="24"/>
  <c r="I128" i="24"/>
  <c r="K127" i="24"/>
  <c r="I127" i="24"/>
  <c r="K126" i="24"/>
  <c r="I126" i="24"/>
  <c r="K125" i="24"/>
  <c r="I125" i="24"/>
  <c r="K124" i="24"/>
  <c r="I124" i="24"/>
  <c r="K123" i="24"/>
  <c r="I123" i="24"/>
  <c r="K122" i="24"/>
  <c r="I122" i="24"/>
  <c r="K121" i="24"/>
  <c r="I121" i="24"/>
  <c r="K120" i="24"/>
  <c r="I120" i="24"/>
  <c r="K119" i="24"/>
  <c r="I119" i="24"/>
  <c r="K118" i="24"/>
  <c r="I118" i="24"/>
  <c r="K117" i="24"/>
  <c r="I117" i="24"/>
  <c r="K116" i="24"/>
  <c r="I116" i="24"/>
  <c r="K114" i="24"/>
  <c r="I114" i="24"/>
  <c r="K113" i="24"/>
  <c r="I113" i="24"/>
  <c r="K112" i="24"/>
  <c r="I112" i="24"/>
  <c r="K111" i="24"/>
  <c r="I111" i="24"/>
  <c r="K110" i="24"/>
  <c r="I110" i="24"/>
  <c r="K109" i="24"/>
  <c r="I109" i="24"/>
  <c r="K108" i="24"/>
  <c r="I108" i="24"/>
  <c r="K107" i="24"/>
  <c r="I107" i="24"/>
  <c r="K106" i="24"/>
  <c r="I106" i="24"/>
  <c r="K105" i="24"/>
  <c r="I105" i="24"/>
  <c r="K104" i="24"/>
  <c r="I104" i="24"/>
  <c r="K103" i="24"/>
  <c r="I103" i="24"/>
  <c r="M102" i="24"/>
  <c r="K102" i="24"/>
  <c r="I102" i="24"/>
  <c r="K101" i="24"/>
  <c r="I101" i="24"/>
  <c r="K100" i="24"/>
  <c r="I100" i="24"/>
  <c r="K99" i="24"/>
  <c r="I99" i="24"/>
  <c r="K98" i="24"/>
  <c r="I98" i="24"/>
  <c r="K97" i="24"/>
  <c r="I97" i="24"/>
  <c r="K96" i="24"/>
  <c r="I96" i="24"/>
  <c r="K95" i="24"/>
  <c r="I95" i="24"/>
  <c r="K94" i="24"/>
  <c r="I94" i="24"/>
  <c r="K93" i="24"/>
  <c r="I93" i="24"/>
  <c r="K92" i="24"/>
  <c r="I92" i="24"/>
  <c r="K91" i="24"/>
  <c r="I91" i="24"/>
  <c r="K90" i="24"/>
  <c r="I90" i="24"/>
  <c r="K89" i="24"/>
  <c r="I89" i="24"/>
  <c r="K88" i="24"/>
  <c r="I88" i="24"/>
  <c r="K87" i="24"/>
  <c r="I87" i="24"/>
  <c r="K86" i="24"/>
  <c r="I86" i="24"/>
  <c r="K85" i="24"/>
  <c r="I85" i="24"/>
  <c r="K84" i="24"/>
  <c r="I84" i="24"/>
  <c r="K83" i="24"/>
  <c r="I83" i="24"/>
  <c r="K82" i="24"/>
  <c r="I82" i="24"/>
  <c r="K81" i="24"/>
  <c r="I81" i="24"/>
  <c r="K80" i="24"/>
  <c r="I80" i="24"/>
  <c r="K79" i="24"/>
  <c r="I79" i="24"/>
  <c r="K78" i="24"/>
  <c r="I78" i="24"/>
  <c r="K77" i="24"/>
  <c r="I77" i="24"/>
  <c r="K76" i="24"/>
  <c r="I76" i="24"/>
  <c r="K75" i="24"/>
  <c r="I75" i="24"/>
  <c r="K74" i="24"/>
  <c r="I74" i="24"/>
  <c r="K73" i="24"/>
  <c r="I73" i="24"/>
  <c r="K72" i="24"/>
  <c r="I72" i="24"/>
  <c r="K71" i="24"/>
  <c r="I71" i="24"/>
  <c r="K70" i="24"/>
  <c r="I70" i="24"/>
  <c r="K69" i="24"/>
  <c r="I69" i="24"/>
  <c r="K68" i="24"/>
  <c r="I68" i="24"/>
  <c r="K67" i="24"/>
  <c r="I67" i="24"/>
  <c r="K66" i="24"/>
  <c r="I66" i="24"/>
  <c r="K65" i="24"/>
  <c r="I65" i="24"/>
  <c r="M64" i="24"/>
  <c r="L64" i="24"/>
  <c r="I64" i="24"/>
  <c r="M63" i="24"/>
  <c r="L63" i="24"/>
  <c r="I63" i="24"/>
  <c r="K62" i="24"/>
  <c r="I62" i="24"/>
  <c r="K61" i="24"/>
  <c r="I61" i="24"/>
  <c r="M60" i="24"/>
  <c r="L60" i="24"/>
  <c r="I60" i="24"/>
  <c r="L59" i="24"/>
  <c r="M59" i="24" s="1"/>
  <c r="I59" i="24"/>
  <c r="K58" i="24"/>
  <c r="I58" i="24"/>
  <c r="K57" i="24"/>
  <c r="I57" i="24"/>
  <c r="L56" i="24"/>
  <c r="M56" i="24" s="1"/>
  <c r="K56" i="24"/>
  <c r="I56" i="24"/>
  <c r="M55" i="24"/>
  <c r="L55" i="24"/>
  <c r="K55" i="24"/>
  <c r="I55" i="24"/>
  <c r="N54" i="24"/>
  <c r="O54" i="24" s="1"/>
  <c r="M54" i="24"/>
  <c r="L54" i="24"/>
  <c r="K54" i="24"/>
  <c r="I54" i="24"/>
  <c r="O53" i="24"/>
  <c r="N53" i="24"/>
  <c r="M53" i="24"/>
  <c r="L53" i="24"/>
  <c r="K53" i="24"/>
  <c r="I53" i="24"/>
  <c r="I115" i="24" s="1"/>
  <c r="I52" i="24"/>
  <c r="K51" i="24"/>
  <c r="I51" i="24"/>
  <c r="K50" i="24"/>
  <c r="I50" i="24"/>
  <c r="K49" i="24"/>
  <c r="I49" i="24"/>
  <c r="K48" i="24"/>
  <c r="K52" i="24" s="1"/>
  <c r="I48" i="24"/>
  <c r="K47" i="24"/>
  <c r="I47" i="24"/>
  <c r="I46" i="24"/>
  <c r="K45" i="24"/>
  <c r="I45" i="24"/>
  <c r="K44" i="24"/>
  <c r="I44" i="24"/>
  <c r="K43" i="24"/>
  <c r="I43" i="24"/>
  <c r="K42" i="24"/>
  <c r="K46" i="24" s="1"/>
  <c r="I42" i="24"/>
  <c r="M41" i="24"/>
  <c r="K40" i="24"/>
  <c r="K41" i="24" s="1"/>
  <c r="I40" i="24"/>
  <c r="K39" i="24"/>
  <c r="I39" i="24"/>
  <c r="K38" i="24"/>
  <c r="I38" i="24"/>
  <c r="K37" i="24"/>
  <c r="I37" i="24"/>
  <c r="I41" i="24" s="1"/>
  <c r="M36" i="24"/>
  <c r="K35" i="24"/>
  <c r="I35" i="24"/>
  <c r="I36" i="24" s="1"/>
  <c r="K34" i="24"/>
  <c r="K36" i="24" s="1"/>
  <c r="I34" i="24"/>
  <c r="P33" i="24"/>
  <c r="O33" i="24"/>
  <c r="K32" i="24"/>
  <c r="I32" i="24"/>
  <c r="K31" i="24"/>
  <c r="I31" i="24"/>
  <c r="K30" i="24"/>
  <c r="K29" i="24"/>
  <c r="I29" i="24"/>
  <c r="M28" i="24"/>
  <c r="L28" i="24"/>
  <c r="K28" i="24"/>
  <c r="I28" i="24"/>
  <c r="L27" i="24"/>
  <c r="M27" i="24" s="1"/>
  <c r="K27" i="24"/>
  <c r="I27" i="24"/>
  <c r="I30" i="24" s="1"/>
  <c r="L25" i="24"/>
  <c r="M25" i="24" s="1"/>
  <c r="K25" i="24"/>
  <c r="I25" i="24"/>
  <c r="I132" i="8" s="1"/>
  <c r="L24" i="24"/>
  <c r="M24" i="24" s="1"/>
  <c r="K24" i="24"/>
  <c r="I24" i="24"/>
  <c r="M23" i="24"/>
  <c r="L23" i="24"/>
  <c r="K23" i="24"/>
  <c r="K26" i="24" s="1"/>
  <c r="I23" i="24"/>
  <c r="L22" i="24"/>
  <c r="M22" i="24" s="1"/>
  <c r="K22" i="24"/>
  <c r="I22" i="24"/>
  <c r="K21" i="24"/>
  <c r="I21" i="24"/>
  <c r="L20" i="24"/>
  <c r="M20" i="24" s="1"/>
  <c r="K20" i="24"/>
  <c r="I20" i="24"/>
  <c r="L17" i="24"/>
  <c r="M17" i="24" s="1"/>
  <c r="K17" i="24"/>
  <c r="I17" i="24"/>
  <c r="L16" i="24"/>
  <c r="M16" i="24" s="1"/>
  <c r="K16" i="24"/>
  <c r="K18" i="24" s="1"/>
  <c r="I16" i="24"/>
  <c r="I18" i="24" s="1"/>
  <c r="M14" i="24"/>
  <c r="L14" i="24"/>
  <c r="K14" i="24"/>
  <c r="I14" i="24"/>
  <c r="M13" i="24"/>
  <c r="M15" i="24" s="1"/>
  <c r="L13" i="24"/>
  <c r="K13" i="24"/>
  <c r="K15" i="24" s="1"/>
  <c r="I13" i="24"/>
  <c r="I15" i="24" s="1"/>
  <c r="L11" i="24"/>
  <c r="M11" i="24" s="1"/>
  <c r="K11" i="24"/>
  <c r="I11" i="24"/>
  <c r="L10" i="24"/>
  <c r="M10" i="24" s="1"/>
  <c r="N122" i="8" s="1"/>
  <c r="K10" i="24"/>
  <c r="I10" i="24"/>
  <c r="M9" i="24"/>
  <c r="L9" i="24"/>
  <c r="K9" i="24"/>
  <c r="I9" i="24"/>
  <c r="L8" i="24"/>
  <c r="M8" i="24" s="1"/>
  <c r="K8" i="24"/>
  <c r="I8" i="24"/>
  <c r="L7" i="24"/>
  <c r="M7" i="24" s="1"/>
  <c r="K7" i="24"/>
  <c r="I7" i="24"/>
  <c r="K6" i="24"/>
  <c r="I6" i="24"/>
  <c r="K5" i="24"/>
  <c r="I5" i="24"/>
  <c r="K50" i="23"/>
  <c r="J49" i="23"/>
  <c r="J48" i="23"/>
  <c r="K47" i="23"/>
  <c r="K46" i="23"/>
  <c r="K45" i="23"/>
  <c r="K44" i="23"/>
  <c r="K43" i="23"/>
  <c r="K42" i="23"/>
  <c r="K41" i="23"/>
  <c r="K40" i="23"/>
  <c r="K39" i="23"/>
  <c r="K38" i="23"/>
  <c r="K37" i="23"/>
  <c r="K36" i="23"/>
  <c r="K35" i="23"/>
  <c r="K34" i="23"/>
  <c r="K33" i="23"/>
  <c r="K32" i="23"/>
  <c r="K31" i="23"/>
  <c r="I29" i="23"/>
  <c r="J29" i="23" s="1"/>
  <c r="J28" i="23"/>
  <c r="I28" i="23"/>
  <c r="K27" i="23"/>
  <c r="K26" i="23"/>
  <c r="J25" i="23"/>
  <c r="K24" i="23"/>
  <c r="K23" i="23"/>
  <c r="K22" i="23"/>
  <c r="K21" i="23"/>
  <c r="K20" i="23"/>
  <c r="K19" i="23"/>
  <c r="K18" i="23"/>
  <c r="K17" i="23"/>
  <c r="J16" i="23"/>
  <c r="J15" i="23"/>
  <c r="J14" i="23"/>
  <c r="J13" i="23"/>
  <c r="K12" i="23"/>
  <c r="J11" i="23"/>
  <c r="J10" i="23"/>
  <c r="J9" i="23"/>
  <c r="J8" i="23"/>
  <c r="J7" i="23"/>
  <c r="J6" i="23"/>
  <c r="J5" i="23"/>
  <c r="K4" i="23"/>
  <c r="O36" i="22"/>
  <c r="K35" i="22"/>
  <c r="J35" i="22"/>
  <c r="N35" i="22" s="1"/>
  <c r="I34" i="22"/>
  <c r="I33" i="22"/>
  <c r="J32" i="22"/>
  <c r="I32" i="22"/>
  <c r="J31" i="22"/>
  <c r="I31" i="22"/>
  <c r="J30" i="22"/>
  <c r="I30" i="22"/>
  <c r="J29" i="22"/>
  <c r="I29" i="22"/>
  <c r="J28" i="22"/>
  <c r="I28" i="22"/>
  <c r="J27" i="22"/>
  <c r="I27" i="22"/>
  <c r="J26" i="22"/>
  <c r="I26" i="22"/>
  <c r="J25" i="22"/>
  <c r="I25" i="22"/>
  <c r="J24" i="22"/>
  <c r="I24" i="22"/>
  <c r="J23" i="22"/>
  <c r="I23" i="22"/>
  <c r="J22" i="22"/>
  <c r="J96" i="8" s="1"/>
  <c r="I22" i="22"/>
  <c r="J21" i="22"/>
  <c r="I21" i="22"/>
  <c r="J20" i="22"/>
  <c r="I20" i="22"/>
  <c r="J19" i="22"/>
  <c r="I19" i="22"/>
  <c r="I18" i="22"/>
  <c r="I17" i="22"/>
  <c r="I16" i="22"/>
  <c r="I15" i="22"/>
  <c r="I14" i="22"/>
  <c r="I13" i="22"/>
  <c r="I12" i="22"/>
  <c r="I11" i="22"/>
  <c r="I10" i="22"/>
  <c r="M9" i="22"/>
  <c r="J9" i="22"/>
  <c r="I9" i="22"/>
  <c r="J8" i="22"/>
  <c r="I8" i="22"/>
  <c r="J7" i="22"/>
  <c r="I7" i="22"/>
  <c r="J6" i="22"/>
  <c r="I6" i="22"/>
  <c r="I5" i="22"/>
  <c r="I4" i="22"/>
  <c r="I35" i="22" s="1"/>
  <c r="L22" i="21"/>
  <c r="L21" i="21"/>
  <c r="F21" i="21"/>
  <c r="L20" i="21"/>
  <c r="L19" i="21"/>
  <c r="G17" i="21"/>
  <c r="G15" i="21"/>
  <c r="G14" i="21"/>
  <c r="G12" i="21"/>
  <c r="G11" i="21"/>
  <c r="G9" i="21"/>
  <c r="K115" i="20"/>
  <c r="I115" i="20"/>
  <c r="K114" i="20"/>
  <c r="I114" i="20"/>
  <c r="K113" i="20"/>
  <c r="I113" i="20"/>
  <c r="K112" i="20"/>
  <c r="I112" i="20"/>
  <c r="K110" i="20"/>
  <c r="I110" i="20"/>
  <c r="K109" i="20"/>
  <c r="I109" i="20"/>
  <c r="M108" i="20"/>
  <c r="I108" i="20"/>
  <c r="K107" i="20"/>
  <c r="I107" i="20"/>
  <c r="K106" i="20"/>
  <c r="I106" i="20"/>
  <c r="K105" i="20"/>
  <c r="I105" i="20"/>
  <c r="K104" i="20"/>
  <c r="K111" i="20" s="1"/>
  <c r="I104" i="20"/>
  <c r="K103" i="20"/>
  <c r="I103" i="20"/>
  <c r="K101" i="20"/>
  <c r="I101" i="20"/>
  <c r="K100" i="20"/>
  <c r="I100" i="20"/>
  <c r="K99" i="20"/>
  <c r="I99" i="20"/>
  <c r="K98" i="20"/>
  <c r="I98" i="20"/>
  <c r="K97" i="20"/>
  <c r="I97" i="20"/>
  <c r="K96" i="20"/>
  <c r="I96" i="20"/>
  <c r="K95" i="20"/>
  <c r="I95" i="20"/>
  <c r="K94" i="20"/>
  <c r="I94" i="20"/>
  <c r="K93" i="20"/>
  <c r="K102" i="20" s="1"/>
  <c r="I93" i="20"/>
  <c r="K91" i="20"/>
  <c r="I91" i="20"/>
  <c r="K90" i="20"/>
  <c r="I90" i="20"/>
  <c r="K89" i="20"/>
  <c r="I89" i="20"/>
  <c r="K88" i="20"/>
  <c r="I88" i="20"/>
  <c r="K87" i="20"/>
  <c r="I87" i="20"/>
  <c r="M86" i="20"/>
  <c r="I86" i="20"/>
  <c r="I92" i="20" s="1"/>
  <c r="K85" i="20"/>
  <c r="K92" i="20" s="1"/>
  <c r="I85" i="20"/>
  <c r="K84" i="20"/>
  <c r="I84" i="20"/>
  <c r="M83" i="20"/>
  <c r="K83" i="20"/>
  <c r="K81" i="20"/>
  <c r="I81" i="20"/>
  <c r="K80" i="20"/>
  <c r="I80" i="20"/>
  <c r="K79" i="20"/>
  <c r="I79" i="20"/>
  <c r="K78" i="20"/>
  <c r="K82" i="20" s="1"/>
  <c r="I78" i="20"/>
  <c r="K77" i="20"/>
  <c r="I77" i="20"/>
  <c r="K75" i="20"/>
  <c r="I75" i="20"/>
  <c r="K74" i="20"/>
  <c r="I74" i="20"/>
  <c r="K73" i="20"/>
  <c r="I73" i="20"/>
  <c r="K72" i="20"/>
  <c r="I72" i="20"/>
  <c r="K71" i="20"/>
  <c r="I71" i="20"/>
  <c r="K70" i="20"/>
  <c r="I70" i="20"/>
  <c r="K69" i="20"/>
  <c r="I69" i="20"/>
  <c r="K67" i="20"/>
  <c r="I67" i="20"/>
  <c r="K66" i="20"/>
  <c r="K68" i="20" s="1"/>
  <c r="I66" i="20"/>
  <c r="K65" i="20"/>
  <c r="I65" i="20"/>
  <c r="K64" i="20"/>
  <c r="I64" i="20"/>
  <c r="K63" i="20"/>
  <c r="I63" i="20"/>
  <c r="K62" i="20"/>
  <c r="I62" i="20"/>
  <c r="K61" i="20"/>
  <c r="I61" i="20"/>
  <c r="I68" i="20" s="1"/>
  <c r="K60" i="20"/>
  <c r="K59" i="20"/>
  <c r="I59" i="20"/>
  <c r="M58" i="20"/>
  <c r="I58" i="20"/>
  <c r="K57" i="20"/>
  <c r="I57" i="20"/>
  <c r="K56" i="20"/>
  <c r="I56" i="20"/>
  <c r="K55" i="20"/>
  <c r="I55" i="20"/>
  <c r="K54" i="20"/>
  <c r="I54" i="20"/>
  <c r="I60" i="20" s="1"/>
  <c r="K52" i="20"/>
  <c r="I52" i="20"/>
  <c r="K51" i="20"/>
  <c r="I51" i="20"/>
  <c r="K50" i="20"/>
  <c r="I50" i="20"/>
  <c r="K49" i="20"/>
  <c r="I49" i="20"/>
  <c r="I53" i="20" s="1"/>
  <c r="K48" i="20"/>
  <c r="K53" i="20" s="1"/>
  <c r="I48" i="20"/>
  <c r="K46" i="20"/>
  <c r="I46" i="20"/>
  <c r="K45" i="20"/>
  <c r="I45" i="20"/>
  <c r="K44" i="20"/>
  <c r="I44" i="20"/>
  <c r="I47" i="20" s="1"/>
  <c r="K42" i="20"/>
  <c r="I42" i="20"/>
  <c r="O41" i="20"/>
  <c r="K41" i="20"/>
  <c r="I41" i="20"/>
  <c r="O40" i="20"/>
  <c r="K40" i="20"/>
  <c r="O39" i="20"/>
  <c r="O116" i="20" s="1"/>
  <c r="H24" i="10" s="1"/>
  <c r="K39" i="20"/>
  <c r="I39" i="20"/>
  <c r="I40" i="20" s="1"/>
  <c r="K38" i="20"/>
  <c r="I38" i="20"/>
  <c r="K37" i="20"/>
  <c r="I37" i="20"/>
  <c r="K36" i="20"/>
  <c r="I36" i="20"/>
  <c r="K35" i="20"/>
  <c r="I35" i="20"/>
  <c r="K33" i="20"/>
  <c r="I33" i="20"/>
  <c r="I34" i="20" s="1"/>
  <c r="K32" i="20"/>
  <c r="K34" i="20" s="1"/>
  <c r="I32" i="20"/>
  <c r="K31" i="20"/>
  <c r="I31" i="20"/>
  <c r="K30" i="20"/>
  <c r="I30" i="20"/>
  <c r="O29" i="20"/>
  <c r="K29" i="20"/>
  <c r="I29" i="20"/>
  <c r="K27" i="20"/>
  <c r="I27" i="20"/>
  <c r="K26" i="20"/>
  <c r="K28" i="20" s="1"/>
  <c r="I26" i="20"/>
  <c r="K25" i="20"/>
  <c r="I25" i="20"/>
  <c r="K24" i="20"/>
  <c r="I24" i="20"/>
  <c r="K23" i="20"/>
  <c r="I23" i="20"/>
  <c r="K22" i="20"/>
  <c r="I22" i="20"/>
  <c r="I21" i="20"/>
  <c r="K20" i="20"/>
  <c r="K21" i="20" s="1"/>
  <c r="I20" i="20"/>
  <c r="K19" i="20"/>
  <c r="I19" i="20"/>
  <c r="K18" i="20"/>
  <c r="I18" i="20"/>
  <c r="K16" i="20"/>
  <c r="I16" i="20"/>
  <c r="K15" i="20"/>
  <c r="I15" i="20"/>
  <c r="I17" i="20" s="1"/>
  <c r="I14" i="20"/>
  <c r="K13" i="20"/>
  <c r="K14" i="20" s="1"/>
  <c r="I13" i="20"/>
  <c r="M12" i="20"/>
  <c r="I12" i="20"/>
  <c r="K11" i="20"/>
  <c r="I11" i="20"/>
  <c r="K10" i="20"/>
  <c r="I10" i="20"/>
  <c r="O9" i="20"/>
  <c r="K9" i="20"/>
  <c r="I9" i="20"/>
  <c r="K8" i="20"/>
  <c r="I8" i="20"/>
  <c r="K7" i="20"/>
  <c r="I7" i="20"/>
  <c r="K6" i="20"/>
  <c r="I6" i="20"/>
  <c r="K5" i="20"/>
  <c r="I5" i="20"/>
  <c r="N15" i="19"/>
  <c r="M14" i="19"/>
  <c r="M15" i="19" s="1"/>
  <c r="K14" i="19"/>
  <c r="K54" i="8" s="1"/>
  <c r="I14" i="19"/>
  <c r="K13" i="19"/>
  <c r="I13" i="19"/>
  <c r="K12" i="19"/>
  <c r="I12" i="19"/>
  <c r="K11" i="19"/>
  <c r="I11" i="19"/>
  <c r="K10" i="19"/>
  <c r="I10" i="19"/>
  <c r="K9" i="19"/>
  <c r="I9" i="19"/>
  <c r="I15" i="19" s="1"/>
  <c r="D27" i="7" s="1"/>
  <c r="F25" i="1" s="1"/>
  <c r="K8" i="19"/>
  <c r="I8" i="19"/>
  <c r="K7" i="19"/>
  <c r="I7" i="19"/>
  <c r="K6" i="19"/>
  <c r="I6" i="19"/>
  <c r="K5" i="19"/>
  <c r="I5" i="19"/>
  <c r="K4" i="19"/>
  <c r="I4" i="19"/>
  <c r="G72" i="18"/>
  <c r="G68" i="18"/>
  <c r="H62" i="18"/>
  <c r="H61" i="18"/>
  <c r="E50" i="18"/>
  <c r="G50" i="18" s="1"/>
  <c r="H32" i="18"/>
  <c r="E21" i="18"/>
  <c r="G21" i="18" s="1"/>
  <c r="F132" i="17"/>
  <c r="F131" i="17"/>
  <c r="E109" i="17"/>
  <c r="G108" i="17"/>
  <c r="E108" i="17"/>
  <c r="G106" i="17"/>
  <c r="E106" i="17"/>
  <c r="G104" i="17"/>
  <c r="E104" i="17"/>
  <c r="E103" i="17"/>
  <c r="G102" i="17"/>
  <c r="E102" i="17"/>
  <c r="G99" i="17"/>
  <c r="E99" i="17"/>
  <c r="G87" i="17"/>
  <c r="G90" i="17" s="1"/>
  <c r="G91" i="17" s="1"/>
  <c r="E52" i="17"/>
  <c r="F47" i="17"/>
  <c r="E41" i="17"/>
  <c r="F35" i="17"/>
  <c r="G26" i="17"/>
  <c r="G25" i="17"/>
  <c r="G24" i="17"/>
  <c r="G23" i="17"/>
  <c r="G22" i="17"/>
  <c r="G27" i="17" s="1"/>
  <c r="G28" i="17" s="1"/>
  <c r="G29" i="17" s="1"/>
  <c r="H8" i="16" s="1"/>
  <c r="G101" i="17" s="1"/>
  <c r="G17" i="17"/>
  <c r="G15" i="17"/>
  <c r="G16" i="17" s="1"/>
  <c r="G14" i="17"/>
  <c r="G13" i="17"/>
  <c r="G12" i="17"/>
  <c r="G11" i="17"/>
  <c r="G10" i="17"/>
  <c r="G9" i="17"/>
  <c r="E56" i="16"/>
  <c r="D56" i="16"/>
  <c r="G55" i="16"/>
  <c r="E55" i="16"/>
  <c r="D55" i="16"/>
  <c r="G50" i="16"/>
  <c r="G49" i="16"/>
  <c r="G52" i="16" s="1"/>
  <c r="G36" i="16"/>
  <c r="G35" i="16"/>
  <c r="G27" i="16"/>
  <c r="G31" i="16" s="1"/>
  <c r="G38" i="16" s="1"/>
  <c r="F16" i="16"/>
  <c r="F14" i="16"/>
  <c r="E107" i="17" s="1"/>
  <c r="F12" i="16"/>
  <c r="E105" i="17" s="1"/>
  <c r="F10" i="16"/>
  <c r="F8" i="16"/>
  <c r="E101" i="17" s="1"/>
  <c r="F6" i="16"/>
  <c r="J701" i="15"/>
  <c r="J700" i="15"/>
  <c r="J699" i="15"/>
  <c r="J698" i="15"/>
  <c r="J697" i="15"/>
  <c r="J693" i="15"/>
  <c r="J692" i="15"/>
  <c r="J694" i="15" s="1"/>
  <c r="J688" i="15"/>
  <c r="J687" i="15"/>
  <c r="J685" i="15"/>
  <c r="J684" i="15"/>
  <c r="J682" i="15"/>
  <c r="J681" i="15"/>
  <c r="J679" i="15"/>
  <c r="J678" i="15"/>
  <c r="J689" i="15" s="1"/>
  <c r="J672" i="15"/>
  <c r="J671" i="15"/>
  <c r="J670" i="15"/>
  <c r="J669" i="15"/>
  <c r="J668" i="15"/>
  <c r="J667" i="15"/>
  <c r="J666" i="15"/>
  <c r="J664" i="15"/>
  <c r="J660" i="15"/>
  <c r="J659" i="15"/>
  <c r="J661" i="15" s="1"/>
  <c r="J656" i="15"/>
  <c r="J655" i="15"/>
  <c r="J654" i="15"/>
  <c r="J653" i="15"/>
  <c r="J649" i="15"/>
  <c r="J648" i="15"/>
  <c r="J647" i="15"/>
  <c r="J646" i="15"/>
  <c r="J645" i="15"/>
  <c r="J644" i="15"/>
  <c r="J643" i="15"/>
  <c r="J642" i="15"/>
  <c r="J641" i="15"/>
  <c r="J640" i="15"/>
  <c r="J639" i="15"/>
  <c r="J638" i="15"/>
  <c r="J637" i="15"/>
  <c r="J636" i="15"/>
  <c r="J635" i="15"/>
  <c r="J634" i="15"/>
  <c r="J633" i="15"/>
  <c r="J632" i="15"/>
  <c r="J619" i="15"/>
  <c r="J618" i="15"/>
  <c r="J617" i="15"/>
  <c r="J616" i="15"/>
  <c r="J615" i="15"/>
  <c r="J614" i="15"/>
  <c r="J613" i="15"/>
  <c r="J606" i="15"/>
  <c r="J605" i="15"/>
  <c r="J604" i="15"/>
  <c r="J603" i="15"/>
  <c r="J602" i="15"/>
  <c r="J601" i="15"/>
  <c r="J600" i="15"/>
  <c r="J599" i="15"/>
  <c r="J597" i="15"/>
  <c r="J594" i="15"/>
  <c r="J593" i="15"/>
  <c r="J592" i="15"/>
  <c r="J591" i="15"/>
  <c r="J590" i="15"/>
  <c r="J589" i="15"/>
  <c r="J588" i="15"/>
  <c r="J587" i="15"/>
  <c r="J586" i="15"/>
  <c r="J585" i="15"/>
  <c r="J584" i="15"/>
  <c r="J583" i="15"/>
  <c r="J582" i="15"/>
  <c r="J581" i="15"/>
  <c r="J580" i="15"/>
  <c r="J579" i="15"/>
  <c r="J578" i="15"/>
  <c r="J577" i="15"/>
  <c r="J576" i="15"/>
  <c r="J575" i="15"/>
  <c r="J574" i="15"/>
  <c r="J573" i="15"/>
  <c r="J572" i="15"/>
  <c r="J571" i="15"/>
  <c r="J570" i="15"/>
  <c r="J568" i="15"/>
  <c r="J567" i="15"/>
  <c r="J566" i="15"/>
  <c r="J565" i="15"/>
  <c r="J564" i="15"/>
  <c r="J563" i="15"/>
  <c r="J562" i="15"/>
  <c r="J559" i="15"/>
  <c r="J558" i="15"/>
  <c r="J557" i="15"/>
  <c r="J554" i="15"/>
  <c r="J553" i="15"/>
  <c r="J551" i="15"/>
  <c r="J550" i="15"/>
  <c r="J548" i="15"/>
  <c r="J547" i="15"/>
  <c r="J545" i="15"/>
  <c r="J555" i="15" s="1"/>
  <c r="J544" i="15"/>
  <c r="J540" i="15"/>
  <c r="J539" i="15"/>
  <c r="J538" i="15"/>
  <c r="J537" i="15"/>
  <c r="J535" i="15"/>
  <c r="J534" i="15"/>
  <c r="J533" i="15"/>
  <c r="J531" i="15"/>
  <c r="J530" i="15"/>
  <c r="J528" i="15"/>
  <c r="J527" i="15"/>
  <c r="J525" i="15"/>
  <c r="J541" i="15" s="1"/>
  <c r="J524" i="15"/>
  <c r="J523" i="15"/>
  <c r="J521" i="15"/>
  <c r="J520" i="15"/>
  <c r="J519" i="15"/>
  <c r="J517" i="15"/>
  <c r="J515" i="15"/>
  <c r="J514" i="15"/>
  <c r="J509" i="15"/>
  <c r="J510" i="15" s="1"/>
  <c r="J478" i="15"/>
  <c r="J477" i="15"/>
  <c r="J476" i="15"/>
  <c r="J475" i="15"/>
  <c r="J474" i="15"/>
  <c r="J473" i="15"/>
  <c r="J472" i="15"/>
  <c r="J471" i="15"/>
  <c r="J470" i="15"/>
  <c r="J469" i="15"/>
  <c r="J468" i="15"/>
  <c r="J467" i="15"/>
  <c r="J466" i="15"/>
  <c r="J465" i="15"/>
  <c r="J464" i="15"/>
  <c r="J463" i="15"/>
  <c r="J462" i="15"/>
  <c r="J461" i="15"/>
  <c r="J460" i="15"/>
  <c r="J459" i="15"/>
  <c r="J458" i="15"/>
  <c r="J457" i="15"/>
  <c r="J456" i="15"/>
  <c r="J455" i="15"/>
  <c r="J454" i="15"/>
  <c r="J479" i="15" s="1"/>
  <c r="J433" i="15"/>
  <c r="J432" i="15"/>
  <c r="J431" i="15"/>
  <c r="J427" i="15"/>
  <c r="J426" i="15"/>
  <c r="J425" i="15"/>
  <c r="J423" i="15"/>
  <c r="J422" i="15"/>
  <c r="J421" i="15"/>
  <c r="J420" i="15"/>
  <c r="J419" i="15"/>
  <c r="J418" i="15"/>
  <c r="J417" i="15"/>
  <c r="J278" i="15"/>
  <c r="J274" i="15"/>
  <c r="J273" i="15"/>
  <c r="J272" i="15"/>
  <c r="J271" i="15"/>
  <c r="J275" i="15" s="1"/>
  <c r="J267" i="15"/>
  <c r="J266" i="15"/>
  <c r="J265" i="15"/>
  <c r="J264" i="15"/>
  <c r="J263" i="15"/>
  <c r="J262" i="15"/>
  <c r="J261" i="15"/>
  <c r="J260" i="15"/>
  <c r="J259" i="15"/>
  <c r="J258" i="15"/>
  <c r="J257" i="15"/>
  <c r="J256" i="15"/>
  <c r="J268" i="15" s="1"/>
  <c r="J253" i="15"/>
  <c r="J252" i="15"/>
  <c r="J251" i="15"/>
  <c r="J250" i="15"/>
  <c r="J249" i="15"/>
  <c r="J248" i="15"/>
  <c r="J247" i="15"/>
  <c r="J246" i="15"/>
  <c r="J245" i="15"/>
  <c r="J244" i="15"/>
  <c r="J243" i="15"/>
  <c r="J242" i="15"/>
  <c r="J241" i="15"/>
  <c r="J240" i="15"/>
  <c r="J239" i="15"/>
  <c r="J238" i="15"/>
  <c r="J237" i="15"/>
  <c r="J236" i="15"/>
  <c r="J235" i="15"/>
  <c r="J234" i="15"/>
  <c r="J233" i="15"/>
  <c r="J232" i="15"/>
  <c r="J231" i="15"/>
  <c r="J230" i="15"/>
  <c r="J254" i="15" s="1"/>
  <c r="J227" i="15"/>
  <c r="J226" i="15"/>
  <c r="J225" i="15"/>
  <c r="J224" i="15"/>
  <c r="J223" i="15"/>
  <c r="J222" i="15"/>
  <c r="J221" i="15"/>
  <c r="J220" i="15"/>
  <c r="J219" i="15"/>
  <c r="J218" i="15"/>
  <c r="J217" i="15"/>
  <c r="J216" i="15"/>
  <c r="J215" i="15"/>
  <c r="J214" i="15"/>
  <c r="J213" i="15"/>
  <c r="J209" i="15"/>
  <c r="J208" i="15"/>
  <c r="J206" i="15"/>
  <c r="J205" i="15"/>
  <c r="J204" i="15"/>
  <c r="J202" i="15"/>
  <c r="J201" i="15"/>
  <c r="J200" i="15"/>
  <c r="J198" i="15"/>
  <c r="J197" i="15"/>
  <c r="J195" i="15"/>
  <c r="J194" i="15"/>
  <c r="J192" i="15"/>
  <c r="J191" i="15"/>
  <c r="J190" i="15"/>
  <c r="J188" i="15"/>
  <c r="J186" i="15"/>
  <c r="J185" i="15"/>
  <c r="J180" i="15"/>
  <c r="J179" i="15"/>
  <c r="J178" i="15"/>
  <c r="J176" i="15"/>
  <c r="J175" i="15"/>
  <c r="J174" i="15"/>
  <c r="J172" i="15"/>
  <c r="J171" i="15"/>
  <c r="J169" i="15"/>
  <c r="J167" i="15"/>
  <c r="J166" i="15"/>
  <c r="J164" i="15"/>
  <c r="J163" i="15"/>
  <c r="J162" i="15"/>
  <c r="J159" i="15"/>
  <c r="J158" i="15"/>
  <c r="J156" i="15"/>
  <c r="J154" i="15"/>
  <c r="J153" i="15"/>
  <c r="J151" i="15"/>
  <c r="J150" i="15"/>
  <c r="J148" i="15"/>
  <c r="J147" i="15"/>
  <c r="J146" i="15"/>
  <c r="J181" i="15" s="1"/>
  <c r="J144" i="15"/>
  <c r="J142" i="15"/>
  <c r="J140" i="15"/>
  <c r="J139" i="15"/>
  <c r="J136" i="15"/>
  <c r="J135" i="15"/>
  <c r="J134" i="15"/>
  <c r="J133" i="15"/>
  <c r="J132" i="15"/>
  <c r="J128" i="15"/>
  <c r="J127" i="15"/>
  <c r="J125" i="15"/>
  <c r="J124" i="15"/>
  <c r="J122" i="15"/>
  <c r="J121" i="15"/>
  <c r="J119" i="15"/>
  <c r="J118" i="15"/>
  <c r="J116" i="15"/>
  <c r="J115" i="15"/>
  <c r="J114" i="15"/>
  <c r="J112" i="15"/>
  <c r="J111" i="15"/>
  <c r="J110" i="15"/>
  <c r="J108" i="15"/>
  <c r="J105" i="15"/>
  <c r="J100" i="15"/>
  <c r="J99" i="15"/>
  <c r="J98" i="15"/>
  <c r="J97" i="15"/>
  <c r="J96" i="15"/>
  <c r="J95" i="15"/>
  <c r="J94" i="15"/>
  <c r="J93" i="15"/>
  <c r="J92" i="15"/>
  <c r="J91" i="15"/>
  <c r="J90" i="15"/>
  <c r="J89" i="15"/>
  <c r="J88" i="15"/>
  <c r="J87" i="15"/>
  <c r="J86" i="15"/>
  <c r="J85" i="15"/>
  <c r="J84" i="15"/>
  <c r="J83" i="15"/>
  <c r="J82" i="15"/>
  <c r="J81" i="15"/>
  <c r="J80" i="15"/>
  <c r="J79" i="15"/>
  <c r="J78" i="15"/>
  <c r="J77" i="15"/>
  <c r="J76" i="15"/>
  <c r="J72" i="15"/>
  <c r="J71" i="15"/>
  <c r="J73" i="15" s="1"/>
  <c r="J70" i="15"/>
  <c r="J67" i="15"/>
  <c r="J66" i="15"/>
  <c r="J65" i="15"/>
  <c r="J64" i="15"/>
  <c r="J63" i="15"/>
  <c r="J62" i="15"/>
  <c r="J61" i="15"/>
  <c r="J60" i="15"/>
  <c r="J59" i="15"/>
  <c r="J58" i="15"/>
  <c r="J57" i="15"/>
  <c r="J56" i="15"/>
  <c r="J55" i="15"/>
  <c r="J54" i="15"/>
  <c r="J53" i="15"/>
  <c r="J50" i="15"/>
  <c r="J49" i="15"/>
  <c r="J48" i="15"/>
  <c r="J47" i="15"/>
  <c r="J46" i="15"/>
  <c r="J45" i="15"/>
  <c r="J44" i="15"/>
  <c r="J43" i="15"/>
  <c r="J42" i="15"/>
  <c r="J41" i="15"/>
  <c r="J40" i="15"/>
  <c r="J39" i="15"/>
  <c r="J51" i="15" s="1"/>
  <c r="J35" i="15"/>
  <c r="J34" i="15"/>
  <c r="J32" i="15"/>
  <c r="J31" i="15"/>
  <c r="J30" i="15"/>
  <c r="J28" i="15"/>
  <c r="J27" i="15"/>
  <c r="J26" i="15"/>
  <c r="J24" i="15"/>
  <c r="J23" i="15"/>
  <c r="J21" i="15"/>
  <c r="J20" i="15"/>
  <c r="J18" i="15"/>
  <c r="J17" i="15"/>
  <c r="J16" i="15"/>
  <c r="J14" i="15"/>
  <c r="J12" i="15"/>
  <c r="J11" i="15"/>
  <c r="L362" i="14"/>
  <c r="K361" i="14"/>
  <c r="M360" i="14"/>
  <c r="L360" i="14"/>
  <c r="K360" i="14"/>
  <c r="K362" i="14" s="1"/>
  <c r="M359" i="14"/>
  <c r="L359" i="14"/>
  <c r="K359" i="14"/>
  <c r="M357" i="14"/>
  <c r="M356" i="14"/>
  <c r="I356" i="14"/>
  <c r="M355" i="14"/>
  <c r="M353" i="14"/>
  <c r="L353" i="14"/>
  <c r="K353" i="14"/>
  <c r="L352" i="14"/>
  <c r="M352" i="14" s="1"/>
  <c r="K352" i="14"/>
  <c r="M351" i="14"/>
  <c r="L351" i="14"/>
  <c r="K351" i="14"/>
  <c r="L350" i="14"/>
  <c r="M350" i="14" s="1"/>
  <c r="K350" i="14"/>
  <c r="M349" i="14"/>
  <c r="L349" i="14"/>
  <c r="K349" i="14"/>
  <c r="M348" i="14"/>
  <c r="L348" i="14"/>
  <c r="K348" i="14"/>
  <c r="M347" i="14"/>
  <c r="L347" i="14"/>
  <c r="K347" i="14"/>
  <c r="L346" i="14"/>
  <c r="M346" i="14" s="1"/>
  <c r="K346" i="14"/>
  <c r="M345" i="14"/>
  <c r="L345" i="14"/>
  <c r="K345" i="14"/>
  <c r="L344" i="14"/>
  <c r="M344" i="14" s="1"/>
  <c r="K344" i="14"/>
  <c r="M343" i="14"/>
  <c r="L343" i="14"/>
  <c r="K343" i="14"/>
  <c r="M341" i="14"/>
  <c r="M340" i="14"/>
  <c r="M339" i="14"/>
  <c r="K338" i="14"/>
  <c r="K337" i="14"/>
  <c r="K336" i="14"/>
  <c r="K335" i="14"/>
  <c r="K334" i="14"/>
  <c r="K333" i="14"/>
  <c r="K332" i="14"/>
  <c r="K331" i="14"/>
  <c r="K329" i="14"/>
  <c r="K328" i="14"/>
  <c r="K327" i="14"/>
  <c r="K326" i="14"/>
  <c r="K325" i="14"/>
  <c r="K324" i="14"/>
  <c r="K323" i="14"/>
  <c r="K322" i="14"/>
  <c r="K320" i="14"/>
  <c r="K319" i="14"/>
  <c r="K318" i="14"/>
  <c r="K317" i="14"/>
  <c r="K316" i="14"/>
  <c r="K315" i="14"/>
  <c r="K321" i="14" s="1"/>
  <c r="K314" i="14"/>
  <c r="K313" i="14"/>
  <c r="K312" i="14"/>
  <c r="K311" i="14"/>
  <c r="K310" i="14"/>
  <c r="K309" i="14"/>
  <c r="K308" i="14"/>
  <c r="K307" i="14"/>
  <c r="K306" i="14"/>
  <c r="K305" i="14"/>
  <c r="K303" i="14"/>
  <c r="K302" i="14"/>
  <c r="K301" i="14"/>
  <c r="K300" i="14"/>
  <c r="K299" i="14"/>
  <c r="K298" i="14"/>
  <c r="K297" i="14"/>
  <c r="K296" i="14"/>
  <c r="K294" i="14"/>
  <c r="K293" i="14"/>
  <c r="K292" i="14"/>
  <c r="K291" i="14"/>
  <c r="K290" i="14"/>
  <c r="K289" i="14"/>
  <c r="K288" i="14"/>
  <c r="K287" i="14"/>
  <c r="K295" i="14" s="1"/>
  <c r="K285" i="14"/>
  <c r="K284" i="14"/>
  <c r="K283" i="14"/>
  <c r="K282" i="14"/>
  <c r="K281" i="14"/>
  <c r="K280" i="14"/>
  <c r="K279" i="14"/>
  <c r="K278" i="14"/>
  <c r="K277" i="14"/>
  <c r="K276" i="14"/>
  <c r="K275" i="14"/>
  <c r="K286" i="14" s="1"/>
  <c r="K273" i="14"/>
  <c r="K272" i="14"/>
  <c r="K271" i="14"/>
  <c r="K270" i="14"/>
  <c r="K269" i="14"/>
  <c r="K268" i="14"/>
  <c r="K267" i="14"/>
  <c r="K266" i="14"/>
  <c r="K265" i="14"/>
  <c r="K264" i="14"/>
  <c r="K263" i="14"/>
  <c r="K262" i="14"/>
  <c r="K261" i="14"/>
  <c r="M260" i="14"/>
  <c r="K260" i="14"/>
  <c r="L259" i="14"/>
  <c r="M259" i="14" s="1"/>
  <c r="K257" i="14"/>
  <c r="K256" i="14"/>
  <c r="K255" i="14"/>
  <c r="K254" i="14"/>
  <c r="K253" i="14"/>
  <c r="K252" i="14"/>
  <c r="K251" i="14"/>
  <c r="K250" i="14"/>
  <c r="K248" i="14"/>
  <c r="K247" i="14"/>
  <c r="K246" i="14"/>
  <c r="K245" i="14"/>
  <c r="K244" i="14"/>
  <c r="K243" i="14"/>
  <c r="K242" i="14"/>
  <c r="K241" i="14"/>
  <c r="K240" i="14"/>
  <c r="K249" i="14" s="1"/>
  <c r="K239" i="14"/>
  <c r="K238" i="14"/>
  <c r="K237" i="14"/>
  <c r="K236" i="14"/>
  <c r="K235" i="14"/>
  <c r="K234" i="14"/>
  <c r="K233" i="14"/>
  <c r="K232" i="14"/>
  <c r="K231" i="14"/>
  <c r="K229" i="14"/>
  <c r="K228" i="14"/>
  <c r="K227" i="14"/>
  <c r="K230" i="14" s="1"/>
  <c r="K226" i="14"/>
  <c r="K225" i="14"/>
  <c r="K224" i="14"/>
  <c r="K223" i="14"/>
  <c r="K222" i="14"/>
  <c r="K221" i="14"/>
  <c r="K219" i="14"/>
  <c r="J219" i="14"/>
  <c r="K218" i="14"/>
  <c r="K217" i="14"/>
  <c r="K216" i="14"/>
  <c r="M215" i="14"/>
  <c r="M214" i="14"/>
  <c r="M213" i="14"/>
  <c r="M212" i="14"/>
  <c r="K212" i="14"/>
  <c r="K211" i="14"/>
  <c r="K209" i="14"/>
  <c r="K208" i="14"/>
  <c r="K207" i="14"/>
  <c r="K206" i="14"/>
  <c r="K205" i="14"/>
  <c r="K204" i="14"/>
  <c r="K203" i="14"/>
  <c r="K202" i="14"/>
  <c r="K201" i="14"/>
  <c r="K199" i="14"/>
  <c r="K198" i="14"/>
  <c r="K197" i="14"/>
  <c r="K196" i="14"/>
  <c r="K195" i="14"/>
  <c r="L194" i="14"/>
  <c r="M194" i="14" s="1"/>
  <c r="K194" i="14"/>
  <c r="K193" i="14"/>
  <c r="K191" i="14"/>
  <c r="K190" i="14"/>
  <c r="K189" i="14"/>
  <c r="K188" i="14"/>
  <c r="K187" i="14"/>
  <c r="K186" i="14"/>
  <c r="K185" i="14"/>
  <c r="K184" i="14"/>
  <c r="K183" i="14"/>
  <c r="K182" i="14"/>
  <c r="K180" i="14"/>
  <c r="K179" i="14"/>
  <c r="K178" i="14"/>
  <c r="K177" i="14"/>
  <c r="K176" i="14"/>
  <c r="K175" i="14"/>
  <c r="K174" i="14"/>
  <c r="K181" i="14" s="1"/>
  <c r="K173" i="14"/>
  <c r="K171" i="14"/>
  <c r="K170" i="14"/>
  <c r="K169" i="14"/>
  <c r="K168" i="14"/>
  <c r="K167" i="14"/>
  <c r="K166" i="14"/>
  <c r="K165" i="14"/>
  <c r="K164" i="14"/>
  <c r="K163" i="14"/>
  <c r="K162" i="14"/>
  <c r="K161" i="14"/>
  <c r="K160" i="14"/>
  <c r="K159" i="14"/>
  <c r="K156" i="14"/>
  <c r="K155" i="14"/>
  <c r="K153" i="14"/>
  <c r="K152" i="14"/>
  <c r="K151" i="14"/>
  <c r="K150" i="14"/>
  <c r="K149" i="14"/>
  <c r="K148" i="14"/>
  <c r="K147" i="14"/>
  <c r="K146" i="14"/>
  <c r="K154" i="14" s="1"/>
  <c r="K144" i="14"/>
  <c r="K143" i="14"/>
  <c r="K145" i="14" s="1"/>
  <c r="K142" i="14"/>
  <c r="K140" i="14"/>
  <c r="K139" i="14"/>
  <c r="K138" i="14"/>
  <c r="K137" i="14"/>
  <c r="K136" i="14"/>
  <c r="K134" i="14"/>
  <c r="K135" i="14" s="1"/>
  <c r="K133" i="14"/>
  <c r="K132" i="14"/>
  <c r="K130" i="14"/>
  <c r="K129" i="14"/>
  <c r="K128" i="14"/>
  <c r="K127" i="14"/>
  <c r="K126" i="14"/>
  <c r="K131" i="14" s="1"/>
  <c r="K125" i="14"/>
  <c r="K124" i="14"/>
  <c r="K123" i="14"/>
  <c r="K122" i="14"/>
  <c r="K121" i="14"/>
  <c r="K120" i="14"/>
  <c r="K118" i="14"/>
  <c r="K117" i="14"/>
  <c r="K116" i="14"/>
  <c r="K114" i="14"/>
  <c r="K113" i="14"/>
  <c r="K112" i="14"/>
  <c r="K111" i="14"/>
  <c r="K110" i="14"/>
  <c r="K109" i="14"/>
  <c r="K108" i="14"/>
  <c r="K107" i="14"/>
  <c r="K106" i="14"/>
  <c r="K104" i="14"/>
  <c r="K103" i="14"/>
  <c r="K102" i="14"/>
  <c r="K100" i="14"/>
  <c r="K99" i="14"/>
  <c r="K101" i="14" s="1"/>
  <c r="K98" i="14"/>
  <c r="K97" i="14"/>
  <c r="K96" i="14"/>
  <c r="K94" i="14"/>
  <c r="K95" i="14" s="1"/>
  <c r="K93" i="14"/>
  <c r="L91" i="14"/>
  <c r="M91" i="14" s="1"/>
  <c r="K91" i="14"/>
  <c r="K92" i="14" s="1"/>
  <c r="L90" i="14"/>
  <c r="M90" i="14" s="1"/>
  <c r="K90" i="14"/>
  <c r="M89" i="14"/>
  <c r="L89" i="14"/>
  <c r="K89" i="14"/>
  <c r="K88" i="14"/>
  <c r="K87" i="14"/>
  <c r="K86" i="14"/>
  <c r="K85" i="14"/>
  <c r="M83" i="14"/>
  <c r="L83" i="14"/>
  <c r="K83" i="14"/>
  <c r="K84" i="14" s="1"/>
  <c r="M82" i="14"/>
  <c r="L82" i="14"/>
  <c r="K82" i="14"/>
  <c r="L81" i="14"/>
  <c r="M81" i="14" s="1"/>
  <c r="K81" i="14"/>
  <c r="K80" i="14"/>
  <c r="K79" i="14"/>
  <c r="K77" i="14"/>
  <c r="K78" i="14" s="1"/>
  <c r="K76" i="14"/>
  <c r="L75" i="14"/>
  <c r="M75" i="14" s="1"/>
  <c r="K75" i="14"/>
  <c r="K74" i="14"/>
  <c r="L73" i="14"/>
  <c r="M73" i="14" s="1"/>
  <c r="K73" i="14"/>
  <c r="K72" i="14"/>
  <c r="N71" i="14"/>
  <c r="O71" i="14" s="1"/>
  <c r="M71" i="14"/>
  <c r="L71" i="14"/>
  <c r="O70" i="14"/>
  <c r="N70" i="14"/>
  <c r="M70" i="14"/>
  <c r="L70" i="14"/>
  <c r="N69" i="14"/>
  <c r="O69" i="14" s="1"/>
  <c r="O371" i="14" s="1"/>
  <c r="L69" i="14"/>
  <c r="M69" i="14" s="1"/>
  <c r="K68" i="14"/>
  <c r="K66" i="14"/>
  <c r="K67" i="14" s="1"/>
  <c r="K65" i="14"/>
  <c r="K64" i="14"/>
  <c r="K63" i="14"/>
  <c r="K62" i="14"/>
  <c r="K61" i="14"/>
  <c r="K60" i="14"/>
  <c r="K58" i="14"/>
  <c r="K57" i="14"/>
  <c r="K59" i="14" s="1"/>
  <c r="K56" i="14"/>
  <c r="K55" i="14"/>
  <c r="K54" i="14"/>
  <c r="K53" i="14"/>
  <c r="K52" i="14"/>
  <c r="K51" i="14"/>
  <c r="K50" i="14"/>
  <c r="K48" i="14"/>
  <c r="K47" i="14"/>
  <c r="K46" i="14"/>
  <c r="K45" i="14"/>
  <c r="K44" i="14"/>
  <c r="K49" i="14" s="1"/>
  <c r="K43" i="14"/>
  <c r="K42" i="14"/>
  <c r="K41" i="14"/>
  <c r="K40" i="14"/>
  <c r="K39" i="14"/>
  <c r="K38" i="14"/>
  <c r="K37" i="14"/>
  <c r="K35" i="14"/>
  <c r="K36" i="14" s="1"/>
  <c r="I34" i="14"/>
  <c r="K30" i="14"/>
  <c r="M28" i="14"/>
  <c r="M30" i="14" s="1"/>
  <c r="L28" i="14"/>
  <c r="K28" i="14"/>
  <c r="L27" i="14"/>
  <c r="M27" i="14" s="1"/>
  <c r="K27" i="14"/>
  <c r="L26" i="14"/>
  <c r="L25" i="14"/>
  <c r="M25" i="14" s="1"/>
  <c r="K25" i="14"/>
  <c r="M24" i="14"/>
  <c r="L24" i="14"/>
  <c r="K24" i="14"/>
  <c r="L22" i="14"/>
  <c r="M22" i="14" s="1"/>
  <c r="K22" i="14"/>
  <c r="L21" i="14"/>
  <c r="M20" i="14"/>
  <c r="M21" i="14" s="1"/>
  <c r="L20" i="14"/>
  <c r="L19" i="14"/>
  <c r="K19" i="14"/>
  <c r="L18" i="14"/>
  <c r="M18" i="14" s="1"/>
  <c r="M19" i="14" s="1"/>
  <c r="J18" i="14"/>
  <c r="K18" i="14" s="1"/>
  <c r="M17" i="14"/>
  <c r="L17" i="14"/>
  <c r="K17" i="14"/>
  <c r="M16" i="14"/>
  <c r="L16" i="14"/>
  <c r="K16" i="14"/>
  <c r="L15" i="14"/>
  <c r="M14" i="14"/>
  <c r="M15" i="14" s="1"/>
  <c r="L14" i="14"/>
  <c r="K14" i="14"/>
  <c r="K15" i="14" s="1"/>
  <c r="L13" i="14"/>
  <c r="L12" i="14"/>
  <c r="M12" i="14" s="1"/>
  <c r="I12" i="14"/>
  <c r="L11" i="14"/>
  <c r="M11" i="14" s="1"/>
  <c r="K11" i="14"/>
  <c r="I11" i="14"/>
  <c r="L10" i="14"/>
  <c r="M10" i="14" s="1"/>
  <c r="K10" i="14"/>
  <c r="I10" i="14"/>
  <c r="L9" i="14"/>
  <c r="M9" i="14" s="1"/>
  <c r="K9" i="14"/>
  <c r="I9" i="14"/>
  <c r="L8" i="14"/>
  <c r="M8" i="14" s="1"/>
  <c r="I8" i="14"/>
  <c r="M7" i="14"/>
  <c r="L7" i="14"/>
  <c r="K7" i="14"/>
  <c r="I7" i="14"/>
  <c r="K6" i="14"/>
  <c r="I6" i="14"/>
  <c r="K5" i="14"/>
  <c r="I5" i="14"/>
  <c r="L11" i="13"/>
  <c r="K10" i="13"/>
  <c r="I10" i="13"/>
  <c r="K8" i="13"/>
  <c r="I8" i="13"/>
  <c r="K7" i="13"/>
  <c r="I7" i="13"/>
  <c r="K6" i="13"/>
  <c r="I6" i="13"/>
  <c r="K5" i="13"/>
  <c r="I5" i="13"/>
  <c r="L120" i="12"/>
  <c r="I119" i="12"/>
  <c r="I118" i="12"/>
  <c r="I117" i="12"/>
  <c r="I116" i="12"/>
  <c r="I115" i="12"/>
  <c r="I114" i="12"/>
  <c r="I113" i="12"/>
  <c r="I112" i="12"/>
  <c r="I111" i="12"/>
  <c r="I110" i="12"/>
  <c r="I109" i="12"/>
  <c r="I108" i="12"/>
  <c r="I107" i="12"/>
  <c r="I106" i="12"/>
  <c r="I105" i="12"/>
  <c r="I104" i="12"/>
  <c r="I103" i="12"/>
  <c r="I102" i="12"/>
  <c r="I101" i="12"/>
  <c r="I100" i="12"/>
  <c r="I99" i="12"/>
  <c r="I98" i="12"/>
  <c r="I97" i="12"/>
  <c r="I96" i="12"/>
  <c r="I95" i="12"/>
  <c r="I94" i="12"/>
  <c r="I93" i="12"/>
  <c r="I92" i="12"/>
  <c r="I91" i="12"/>
  <c r="I90" i="12"/>
  <c r="I89" i="12"/>
  <c r="I88" i="12"/>
  <c r="I87" i="12"/>
  <c r="I86" i="12"/>
  <c r="I85" i="12"/>
  <c r="I84" i="12"/>
  <c r="I83" i="12"/>
  <c r="I82" i="12"/>
  <c r="I81" i="12"/>
  <c r="I80" i="12"/>
  <c r="I79" i="12"/>
  <c r="I78" i="12"/>
  <c r="I77" i="12"/>
  <c r="I76" i="12"/>
  <c r="I75" i="12"/>
  <c r="I74" i="12"/>
  <c r="I73" i="12"/>
  <c r="I72" i="12"/>
  <c r="I71" i="12"/>
  <c r="I70" i="12"/>
  <c r="K69" i="12"/>
  <c r="I69" i="12"/>
  <c r="K68" i="12"/>
  <c r="I68" i="12"/>
  <c r="K67" i="12"/>
  <c r="I67" i="12"/>
  <c r="K66" i="12"/>
  <c r="I66" i="12"/>
  <c r="K65" i="12"/>
  <c r="I65" i="12"/>
  <c r="K64" i="12"/>
  <c r="I64" i="12"/>
  <c r="K63" i="12"/>
  <c r="I63" i="12"/>
  <c r="K62" i="12"/>
  <c r="I62" i="12"/>
  <c r="K61" i="12"/>
  <c r="I61" i="12"/>
  <c r="K60" i="12"/>
  <c r="I60" i="12"/>
  <c r="K59" i="12"/>
  <c r="I59" i="12"/>
  <c r="K58" i="12"/>
  <c r="I58" i="12"/>
  <c r="K57" i="12"/>
  <c r="I57" i="12"/>
  <c r="K56" i="12"/>
  <c r="I56" i="12"/>
  <c r="K55" i="12"/>
  <c r="I55" i="12"/>
  <c r="K54" i="12"/>
  <c r="I54" i="12"/>
  <c r="K53" i="12"/>
  <c r="I53" i="12"/>
  <c r="K52" i="12"/>
  <c r="I52" i="12"/>
  <c r="K51" i="12"/>
  <c r="I51" i="12"/>
  <c r="K50" i="12"/>
  <c r="I50" i="12"/>
  <c r="K49" i="12"/>
  <c r="I49" i="12"/>
  <c r="K48" i="12"/>
  <c r="I48" i="12"/>
  <c r="K47" i="12"/>
  <c r="I47" i="12"/>
  <c r="K46" i="12"/>
  <c r="I46" i="12"/>
  <c r="K45" i="12"/>
  <c r="I45" i="12"/>
  <c r="K44" i="12"/>
  <c r="I44" i="12"/>
  <c r="K43" i="12"/>
  <c r="I43" i="12"/>
  <c r="K42" i="12"/>
  <c r="I42" i="12"/>
  <c r="K41" i="12"/>
  <c r="I41" i="12"/>
  <c r="K40" i="12"/>
  <c r="I40" i="12"/>
  <c r="K39" i="12"/>
  <c r="I39" i="12"/>
  <c r="K38" i="12"/>
  <c r="I38" i="12"/>
  <c r="K37" i="12"/>
  <c r="I37" i="12"/>
  <c r="I36" i="12"/>
  <c r="I35" i="12"/>
  <c r="I34" i="12"/>
  <c r="K33" i="12"/>
  <c r="I33" i="12"/>
  <c r="K32" i="12"/>
  <c r="I32" i="12"/>
  <c r="K31" i="12"/>
  <c r="I31" i="12"/>
  <c r="K30" i="12"/>
  <c r="I30" i="12"/>
  <c r="K29" i="12"/>
  <c r="I29" i="12"/>
  <c r="K28" i="12"/>
  <c r="I28" i="12"/>
  <c r="K27" i="12"/>
  <c r="I27" i="12"/>
  <c r="K26" i="12"/>
  <c r="I26" i="12"/>
  <c r="K25" i="12"/>
  <c r="I25" i="12"/>
  <c r="I24" i="12"/>
  <c r="I23" i="12"/>
  <c r="I22" i="12"/>
  <c r="I21" i="12"/>
  <c r="I20" i="12"/>
  <c r="I19" i="12"/>
  <c r="I18" i="12"/>
  <c r="I17" i="12"/>
  <c r="I16" i="12"/>
  <c r="I15" i="12"/>
  <c r="I14" i="12"/>
  <c r="I13" i="12"/>
  <c r="I12" i="12"/>
  <c r="I11" i="12"/>
  <c r="I10" i="12"/>
  <c r="I9" i="12"/>
  <c r="I8" i="12"/>
  <c r="I7" i="12"/>
  <c r="I6" i="12"/>
  <c r="I5" i="12"/>
  <c r="M146" i="11"/>
  <c r="J144" i="11"/>
  <c r="J143" i="11"/>
  <c r="R21" i="11" s="1"/>
  <c r="J142" i="11"/>
  <c r="J141" i="11"/>
  <c r="J145" i="11" s="1"/>
  <c r="I140" i="11"/>
  <c r="I138" i="11"/>
  <c r="J137" i="11"/>
  <c r="J136" i="11"/>
  <c r="J135" i="11"/>
  <c r="J134" i="11"/>
  <c r="J133" i="11"/>
  <c r="J132" i="11"/>
  <c r="J138" i="11" s="1"/>
  <c r="J131" i="11"/>
  <c r="J129" i="11"/>
  <c r="I129" i="11"/>
  <c r="J128" i="11"/>
  <c r="J127" i="11"/>
  <c r="J126" i="11"/>
  <c r="J125" i="11"/>
  <c r="J124" i="11"/>
  <c r="J123" i="11"/>
  <c r="J122" i="11"/>
  <c r="I120" i="11"/>
  <c r="J119" i="11"/>
  <c r="J118" i="11"/>
  <c r="J117" i="11"/>
  <c r="J116" i="11"/>
  <c r="J115" i="11"/>
  <c r="J114" i="11"/>
  <c r="J113" i="11"/>
  <c r="J112" i="11"/>
  <c r="J111" i="11"/>
  <c r="J110" i="11"/>
  <c r="I108" i="11"/>
  <c r="J107" i="11"/>
  <c r="J106" i="11"/>
  <c r="J105" i="11"/>
  <c r="J104" i="11"/>
  <c r="J103" i="11"/>
  <c r="J102" i="11"/>
  <c r="J101" i="11"/>
  <c r="J100" i="11"/>
  <c r="J99" i="11"/>
  <c r="J98" i="11"/>
  <c r="J97" i="11"/>
  <c r="I95" i="11"/>
  <c r="J94" i="11"/>
  <c r="J93" i="11"/>
  <c r="J92" i="11"/>
  <c r="J91" i="11"/>
  <c r="J90" i="11"/>
  <c r="J89" i="11"/>
  <c r="J88" i="11"/>
  <c r="J87" i="11"/>
  <c r="J86" i="11"/>
  <c r="J85" i="11"/>
  <c r="I83" i="11"/>
  <c r="J82" i="11"/>
  <c r="J81" i="11"/>
  <c r="J80" i="11"/>
  <c r="J79" i="11"/>
  <c r="J78" i="11"/>
  <c r="J77" i="11"/>
  <c r="I75" i="11"/>
  <c r="J74" i="11"/>
  <c r="J73" i="11"/>
  <c r="J72" i="11"/>
  <c r="J71" i="11"/>
  <c r="J70" i="11"/>
  <c r="J69" i="11"/>
  <c r="J68" i="11"/>
  <c r="J67" i="11"/>
  <c r="J66" i="11"/>
  <c r="J65" i="11"/>
  <c r="I63" i="11"/>
  <c r="J62" i="11"/>
  <c r="J61" i="11"/>
  <c r="J60" i="11"/>
  <c r="J59" i="11"/>
  <c r="J58" i="11"/>
  <c r="J57" i="11"/>
  <c r="J56" i="11"/>
  <c r="J55" i="11"/>
  <c r="J54" i="11"/>
  <c r="J53" i="11"/>
  <c r="J52" i="11"/>
  <c r="I50" i="11"/>
  <c r="J49" i="11"/>
  <c r="J48" i="11"/>
  <c r="J47" i="11"/>
  <c r="J46" i="11"/>
  <c r="J45" i="11"/>
  <c r="J44" i="11"/>
  <c r="J43" i="11"/>
  <c r="R42" i="11"/>
  <c r="J42" i="11"/>
  <c r="J41" i="11"/>
  <c r="I39" i="11"/>
  <c r="J38" i="11"/>
  <c r="R37" i="11"/>
  <c r="J37" i="11"/>
  <c r="J36" i="11"/>
  <c r="J35" i="11"/>
  <c r="J34" i="11"/>
  <c r="J33" i="11"/>
  <c r="J32" i="11"/>
  <c r="R31" i="11"/>
  <c r="J31" i="11"/>
  <c r="J30" i="11"/>
  <c r="J29" i="11"/>
  <c r="I27" i="11"/>
  <c r="J26" i="11"/>
  <c r="J25" i="11"/>
  <c r="J27" i="11" s="1"/>
  <c r="J24" i="11"/>
  <c r="J23" i="11"/>
  <c r="R22" i="11"/>
  <c r="P22" i="11"/>
  <c r="J22" i="11"/>
  <c r="P21" i="11"/>
  <c r="J21" i="11"/>
  <c r="R20" i="11"/>
  <c r="P20" i="11"/>
  <c r="J20" i="11"/>
  <c r="R19" i="11"/>
  <c r="P19" i="11"/>
  <c r="J19" i="11"/>
  <c r="R18" i="11"/>
  <c r="P18" i="11"/>
  <c r="J18" i="11"/>
  <c r="R17" i="11"/>
  <c r="P17" i="11"/>
  <c r="R16" i="11"/>
  <c r="P16" i="11"/>
  <c r="I16" i="11"/>
  <c r="R15" i="11"/>
  <c r="P15" i="11"/>
  <c r="R14" i="11"/>
  <c r="P14" i="11"/>
  <c r="J14" i="11"/>
  <c r="I14" i="11"/>
  <c r="R13" i="11"/>
  <c r="P13" i="11"/>
  <c r="J13" i="11"/>
  <c r="I13" i="11"/>
  <c r="J12" i="11"/>
  <c r="J16" i="11" s="1"/>
  <c r="J11" i="11"/>
  <c r="R10" i="11"/>
  <c r="P10" i="11"/>
  <c r="J10" i="11"/>
  <c r="R9" i="11"/>
  <c r="P9" i="11"/>
  <c r="J9" i="11"/>
  <c r="R8" i="11"/>
  <c r="P8" i="11"/>
  <c r="J8" i="11"/>
  <c r="R7" i="11"/>
  <c r="P7" i="11"/>
  <c r="J7" i="11"/>
  <c r="R6" i="11"/>
  <c r="R11" i="11" s="1"/>
  <c r="P6" i="11"/>
  <c r="J6" i="11"/>
  <c r="L45" i="10"/>
  <c r="P42" i="10"/>
  <c r="R41" i="10"/>
  <c r="R42" i="10" s="1"/>
  <c r="P41" i="10"/>
  <c r="K35" i="10"/>
  <c r="K34" i="10"/>
  <c r="Q33" i="10"/>
  <c r="P33" i="10"/>
  <c r="I26" i="10"/>
  <c r="J26" i="10" s="1"/>
  <c r="O14" i="10"/>
  <c r="N14" i="10"/>
  <c r="L14" i="10"/>
  <c r="K14" i="10"/>
  <c r="E14" i="10"/>
  <c r="L11" i="10"/>
  <c r="J11" i="10"/>
  <c r="F11" i="10"/>
  <c r="K11" i="10" s="1"/>
  <c r="J9" i="10"/>
  <c r="I95" i="9"/>
  <c r="H95" i="9"/>
  <c r="G95" i="9"/>
  <c r="F95" i="9"/>
  <c r="E95" i="9"/>
  <c r="D95" i="9"/>
  <c r="C95" i="9"/>
  <c r="B95" i="9"/>
  <c r="I94" i="9"/>
  <c r="H94" i="9"/>
  <c r="G94" i="9"/>
  <c r="F94" i="9"/>
  <c r="E94" i="9"/>
  <c r="D94" i="9"/>
  <c r="C94" i="9"/>
  <c r="B94" i="9"/>
  <c r="H93" i="9"/>
  <c r="G93" i="9"/>
  <c r="F93" i="9"/>
  <c r="E93" i="9"/>
  <c r="D93" i="9"/>
  <c r="C93" i="9"/>
  <c r="B93" i="9"/>
  <c r="I92" i="9"/>
  <c r="H92" i="9"/>
  <c r="G92" i="9"/>
  <c r="F92" i="9"/>
  <c r="E92" i="9"/>
  <c r="D92" i="9"/>
  <c r="C92" i="9"/>
  <c r="B92" i="9"/>
  <c r="H91" i="9"/>
  <c r="G91" i="9"/>
  <c r="F91" i="9"/>
  <c r="E91" i="9"/>
  <c r="D91" i="9"/>
  <c r="C91" i="9"/>
  <c r="B91" i="9"/>
  <c r="I90" i="9"/>
  <c r="H90" i="9"/>
  <c r="G90" i="9"/>
  <c r="F90" i="9"/>
  <c r="E90" i="9"/>
  <c r="D90" i="9"/>
  <c r="C90" i="9"/>
  <c r="B90" i="9"/>
  <c r="I89" i="9"/>
  <c r="H89" i="9"/>
  <c r="G89" i="9"/>
  <c r="F89" i="9"/>
  <c r="E89" i="9"/>
  <c r="D89" i="9"/>
  <c r="C89" i="9"/>
  <c r="B89" i="9"/>
  <c r="H88" i="9"/>
  <c r="G88" i="9"/>
  <c r="F88" i="9"/>
  <c r="E88" i="9"/>
  <c r="D88" i="9"/>
  <c r="C88" i="9"/>
  <c r="B88" i="9"/>
  <c r="I87" i="9"/>
  <c r="H87" i="9"/>
  <c r="G87" i="9"/>
  <c r="F87" i="9"/>
  <c r="E87" i="9"/>
  <c r="D87" i="9"/>
  <c r="C87" i="9"/>
  <c r="B87" i="9"/>
  <c r="I86" i="9"/>
  <c r="I97" i="9" s="1"/>
  <c r="I98" i="9" s="1"/>
  <c r="H86" i="9"/>
  <c r="G86" i="9"/>
  <c r="F86" i="9"/>
  <c r="E86" i="9"/>
  <c r="D86" i="9"/>
  <c r="C86" i="9"/>
  <c r="B86" i="9"/>
  <c r="I80" i="9"/>
  <c r="H80" i="9"/>
  <c r="G80" i="9"/>
  <c r="F80" i="9"/>
  <c r="E80" i="9"/>
  <c r="D80" i="9"/>
  <c r="C80" i="9"/>
  <c r="B80" i="9"/>
  <c r="H79" i="9"/>
  <c r="G79" i="9"/>
  <c r="I79" i="9" s="1"/>
  <c r="F79" i="9"/>
  <c r="E79" i="9"/>
  <c r="D79" i="9"/>
  <c r="C79" i="9"/>
  <c r="B79" i="9"/>
  <c r="I78" i="9"/>
  <c r="H78" i="9"/>
  <c r="G78" i="9"/>
  <c r="F78" i="9"/>
  <c r="E78" i="9"/>
  <c r="D78" i="9"/>
  <c r="C78" i="9"/>
  <c r="B78" i="9"/>
  <c r="H77" i="9"/>
  <c r="G77" i="9"/>
  <c r="I77" i="9" s="1"/>
  <c r="F77" i="9"/>
  <c r="E77" i="9"/>
  <c r="D77" i="9"/>
  <c r="C77" i="9"/>
  <c r="B77" i="9"/>
  <c r="H76" i="9"/>
  <c r="G76" i="9"/>
  <c r="I76" i="9" s="1"/>
  <c r="F76" i="9"/>
  <c r="E76" i="9"/>
  <c r="D76" i="9"/>
  <c r="C76" i="9"/>
  <c r="B76" i="9"/>
  <c r="I75" i="9"/>
  <c r="H75" i="9"/>
  <c r="G75" i="9"/>
  <c r="F75" i="9"/>
  <c r="E75" i="9"/>
  <c r="D75" i="9"/>
  <c r="C75" i="9"/>
  <c r="B75" i="9"/>
  <c r="H74" i="9"/>
  <c r="G74" i="9"/>
  <c r="I74" i="9" s="1"/>
  <c r="F74" i="9"/>
  <c r="E74" i="9"/>
  <c r="D74" i="9"/>
  <c r="C74" i="9"/>
  <c r="B74" i="9"/>
  <c r="H73" i="9"/>
  <c r="G73" i="9"/>
  <c r="I73" i="9" s="1"/>
  <c r="F73" i="9"/>
  <c r="E73" i="9"/>
  <c r="D73" i="9"/>
  <c r="C73" i="9"/>
  <c r="B73" i="9"/>
  <c r="I72" i="9"/>
  <c r="H72" i="9"/>
  <c r="G72" i="9"/>
  <c r="F72" i="9"/>
  <c r="E72" i="9"/>
  <c r="D72" i="9"/>
  <c r="C72" i="9"/>
  <c r="B72" i="9"/>
  <c r="I71" i="9"/>
  <c r="H71" i="9"/>
  <c r="G71" i="9"/>
  <c r="F71" i="9"/>
  <c r="E71" i="9"/>
  <c r="D71" i="9"/>
  <c r="C71" i="9"/>
  <c r="B71" i="9"/>
  <c r="H70" i="9"/>
  <c r="G70" i="9"/>
  <c r="I70" i="9" s="1"/>
  <c r="F70" i="9"/>
  <c r="E70" i="9"/>
  <c r="D70" i="9"/>
  <c r="C70" i="9"/>
  <c r="B70" i="9"/>
  <c r="I69" i="9"/>
  <c r="H69" i="9"/>
  <c r="G69" i="9"/>
  <c r="F69" i="9"/>
  <c r="E69" i="9"/>
  <c r="D69" i="9"/>
  <c r="C69" i="9"/>
  <c r="B69" i="9"/>
  <c r="H68" i="9"/>
  <c r="I68" i="9" s="1"/>
  <c r="G68" i="9"/>
  <c r="F68" i="9"/>
  <c r="E68" i="9"/>
  <c r="D68" i="9"/>
  <c r="C68" i="9"/>
  <c r="B68" i="9"/>
  <c r="H67" i="9"/>
  <c r="G67" i="9"/>
  <c r="I67" i="9" s="1"/>
  <c r="F67" i="9"/>
  <c r="E67" i="9"/>
  <c r="D67" i="9"/>
  <c r="C67" i="9"/>
  <c r="B67" i="9"/>
  <c r="I66" i="9"/>
  <c r="H66" i="9"/>
  <c r="G66" i="9"/>
  <c r="F66" i="9"/>
  <c r="E66" i="9"/>
  <c r="D66" i="9"/>
  <c r="C66" i="9"/>
  <c r="B66" i="9"/>
  <c r="H65" i="9"/>
  <c r="G65" i="9"/>
  <c r="I65" i="9" s="1"/>
  <c r="F65" i="9"/>
  <c r="E65" i="9"/>
  <c r="D65" i="9"/>
  <c r="C65" i="9"/>
  <c r="B65" i="9"/>
  <c r="H64" i="9"/>
  <c r="G64" i="9"/>
  <c r="I64" i="9" s="1"/>
  <c r="F64" i="9"/>
  <c r="E64" i="9"/>
  <c r="D64" i="9"/>
  <c r="C64" i="9"/>
  <c r="B64" i="9"/>
  <c r="I63" i="9"/>
  <c r="H63" i="9"/>
  <c r="G63" i="9"/>
  <c r="F63" i="9"/>
  <c r="E63" i="9"/>
  <c r="D63" i="9"/>
  <c r="C63" i="9"/>
  <c r="B63" i="9"/>
  <c r="H62" i="9"/>
  <c r="G62" i="9"/>
  <c r="I62" i="9" s="1"/>
  <c r="F62" i="9"/>
  <c r="E62" i="9"/>
  <c r="D62" i="9"/>
  <c r="C62" i="9"/>
  <c r="B62" i="9"/>
  <c r="H61" i="9"/>
  <c r="G61" i="9"/>
  <c r="I61" i="9" s="1"/>
  <c r="F61" i="9"/>
  <c r="E61" i="9"/>
  <c r="D61" i="9"/>
  <c r="C61" i="9"/>
  <c r="B61" i="9"/>
  <c r="I60" i="9"/>
  <c r="H60" i="9"/>
  <c r="G60" i="9"/>
  <c r="F60" i="9"/>
  <c r="E60" i="9"/>
  <c r="D60" i="9"/>
  <c r="C60" i="9"/>
  <c r="B60" i="9"/>
  <c r="H59" i="9"/>
  <c r="G59" i="9"/>
  <c r="I59" i="9" s="1"/>
  <c r="F59" i="9"/>
  <c r="E59" i="9"/>
  <c r="D59" i="9"/>
  <c r="C59" i="9"/>
  <c r="B59" i="9"/>
  <c r="H58" i="9"/>
  <c r="G58" i="9"/>
  <c r="I58" i="9" s="1"/>
  <c r="F58" i="9"/>
  <c r="E58" i="9"/>
  <c r="D58" i="9"/>
  <c r="C58" i="9"/>
  <c r="B58" i="9"/>
  <c r="I57" i="9"/>
  <c r="H57" i="9"/>
  <c r="G57" i="9"/>
  <c r="F57" i="9"/>
  <c r="E57" i="9"/>
  <c r="D57" i="9"/>
  <c r="C57" i="9"/>
  <c r="B57" i="9"/>
  <c r="H56" i="9"/>
  <c r="I56" i="9" s="1"/>
  <c r="G56" i="9"/>
  <c r="F56" i="9"/>
  <c r="E56" i="9"/>
  <c r="D56" i="9"/>
  <c r="C56" i="9"/>
  <c r="B56" i="9"/>
  <c r="H55" i="9"/>
  <c r="G55" i="9"/>
  <c r="I55" i="9" s="1"/>
  <c r="F55" i="9"/>
  <c r="E55" i="9"/>
  <c r="D55" i="9"/>
  <c r="C55" i="9"/>
  <c r="B55" i="9"/>
  <c r="I54" i="9"/>
  <c r="H54" i="9"/>
  <c r="G54" i="9"/>
  <c r="F54" i="9"/>
  <c r="E54" i="9"/>
  <c r="D54" i="9"/>
  <c r="C54" i="9"/>
  <c r="B54" i="9"/>
  <c r="H49" i="9"/>
  <c r="I49" i="9" s="1"/>
  <c r="G49" i="9"/>
  <c r="F49" i="9"/>
  <c r="E49" i="9"/>
  <c r="D49" i="9"/>
  <c r="C49" i="9"/>
  <c r="B49" i="9"/>
  <c r="H48" i="9"/>
  <c r="G48" i="9"/>
  <c r="F48" i="9"/>
  <c r="E48" i="9"/>
  <c r="D48" i="9"/>
  <c r="C48" i="9"/>
  <c r="B48" i="9"/>
  <c r="I42" i="9"/>
  <c r="H42" i="9"/>
  <c r="G42" i="9"/>
  <c r="F42" i="9"/>
  <c r="E42" i="9"/>
  <c r="D42" i="9"/>
  <c r="C42" i="9"/>
  <c r="B42" i="9"/>
  <c r="I41" i="9"/>
  <c r="H41" i="9"/>
  <c r="G41" i="9"/>
  <c r="F41" i="9"/>
  <c r="E41" i="9"/>
  <c r="D41" i="9"/>
  <c r="C41" i="9"/>
  <c r="B41" i="9"/>
  <c r="I40" i="9"/>
  <c r="H40" i="9"/>
  <c r="G40" i="9"/>
  <c r="F40" i="9"/>
  <c r="E40" i="9"/>
  <c r="D40" i="9"/>
  <c r="C40" i="9"/>
  <c r="B40" i="9"/>
  <c r="I32" i="9"/>
  <c r="H32" i="9"/>
  <c r="G32" i="9"/>
  <c r="F32" i="9"/>
  <c r="E32" i="9"/>
  <c r="D32" i="9"/>
  <c r="C32" i="9"/>
  <c r="B32" i="9"/>
  <c r="I31" i="9"/>
  <c r="H31" i="9"/>
  <c r="G31" i="9"/>
  <c r="F31" i="9"/>
  <c r="E31" i="9"/>
  <c r="D31" i="9"/>
  <c r="C31" i="9"/>
  <c r="B31" i="9"/>
  <c r="I30" i="9"/>
  <c r="H30" i="9"/>
  <c r="G30" i="9"/>
  <c r="F30" i="9"/>
  <c r="E30" i="9"/>
  <c r="D30" i="9"/>
  <c r="C30" i="9"/>
  <c r="B30" i="9"/>
  <c r="I29" i="9"/>
  <c r="H29" i="9"/>
  <c r="G29" i="9"/>
  <c r="F29" i="9"/>
  <c r="E29" i="9"/>
  <c r="D29" i="9"/>
  <c r="C29" i="9"/>
  <c r="B29" i="9"/>
  <c r="I28" i="9"/>
  <c r="H28" i="9"/>
  <c r="G28" i="9"/>
  <c r="F28" i="9"/>
  <c r="E28" i="9"/>
  <c r="D28" i="9"/>
  <c r="C28" i="9"/>
  <c r="B28" i="9"/>
  <c r="I27" i="9"/>
  <c r="H27" i="9"/>
  <c r="G27" i="9"/>
  <c r="F27" i="9"/>
  <c r="E27" i="9"/>
  <c r="D27" i="9"/>
  <c r="C27" i="9"/>
  <c r="B27" i="9"/>
  <c r="I26" i="9"/>
  <c r="H26" i="9"/>
  <c r="G26" i="9"/>
  <c r="F26" i="9"/>
  <c r="E26" i="9"/>
  <c r="D26" i="9"/>
  <c r="C26" i="9"/>
  <c r="B26" i="9"/>
  <c r="I25" i="9"/>
  <c r="H25" i="9"/>
  <c r="G25" i="9"/>
  <c r="F25" i="9"/>
  <c r="E25" i="9"/>
  <c r="D25" i="9"/>
  <c r="C25" i="9"/>
  <c r="B25" i="9"/>
  <c r="I24" i="9"/>
  <c r="H24" i="9"/>
  <c r="G24" i="9"/>
  <c r="F24" i="9"/>
  <c r="E24" i="9"/>
  <c r="D24" i="9"/>
  <c r="C24" i="9"/>
  <c r="B24" i="9"/>
  <c r="I23" i="9"/>
  <c r="H23" i="9"/>
  <c r="G23" i="9"/>
  <c r="F23" i="9"/>
  <c r="E23" i="9"/>
  <c r="D23" i="9"/>
  <c r="C23" i="9"/>
  <c r="B23" i="9"/>
  <c r="I22" i="9"/>
  <c r="H22" i="9"/>
  <c r="G22" i="9"/>
  <c r="F22" i="9"/>
  <c r="E22" i="9"/>
  <c r="D22" i="9"/>
  <c r="C22" i="9"/>
  <c r="B22" i="9"/>
  <c r="I21" i="9"/>
  <c r="H21" i="9"/>
  <c r="G21" i="9"/>
  <c r="F21" i="9"/>
  <c r="E21" i="9"/>
  <c r="D21" i="9"/>
  <c r="C21" i="9"/>
  <c r="B21" i="9"/>
  <c r="I20" i="9"/>
  <c r="H20" i="9"/>
  <c r="G20" i="9"/>
  <c r="F20" i="9"/>
  <c r="E20" i="9"/>
  <c r="D20" i="9"/>
  <c r="C20" i="9"/>
  <c r="B20" i="9"/>
  <c r="I19" i="9"/>
  <c r="H19" i="9"/>
  <c r="G19" i="9"/>
  <c r="F19" i="9"/>
  <c r="E19" i="9"/>
  <c r="D19" i="9"/>
  <c r="C19" i="9"/>
  <c r="B19" i="9"/>
  <c r="I18" i="9"/>
  <c r="H18" i="9"/>
  <c r="G18" i="9"/>
  <c r="F18" i="9"/>
  <c r="E18" i="9"/>
  <c r="D18" i="9"/>
  <c r="C18" i="9"/>
  <c r="B18" i="9"/>
  <c r="I17" i="9"/>
  <c r="H17" i="9"/>
  <c r="G17" i="9"/>
  <c r="F17" i="9"/>
  <c r="E17" i="9"/>
  <c r="D17" i="9"/>
  <c r="C17" i="9"/>
  <c r="B17" i="9"/>
  <c r="I16" i="9"/>
  <c r="G16" i="9"/>
  <c r="I3" i="9"/>
  <c r="H3" i="9"/>
  <c r="H16" i="9" s="1"/>
  <c r="G3" i="9"/>
  <c r="F3" i="9"/>
  <c r="F16" i="9" s="1"/>
  <c r="E3" i="9"/>
  <c r="E16" i="9" s="1"/>
  <c r="D3" i="9"/>
  <c r="D16" i="9" s="1"/>
  <c r="C3" i="9"/>
  <c r="C16" i="9" s="1"/>
  <c r="B3" i="9"/>
  <c r="B16" i="9" s="1"/>
  <c r="N134" i="8"/>
  <c r="L134" i="8"/>
  <c r="K134" i="8"/>
  <c r="J134" i="8"/>
  <c r="I134" i="8"/>
  <c r="H134" i="8"/>
  <c r="G134" i="8"/>
  <c r="F134" i="8"/>
  <c r="E134" i="8"/>
  <c r="D134" i="8"/>
  <c r="C134" i="8"/>
  <c r="B134" i="8"/>
  <c r="L133" i="8"/>
  <c r="K133" i="8"/>
  <c r="J133" i="8"/>
  <c r="I133" i="8"/>
  <c r="H133" i="8"/>
  <c r="G133" i="8"/>
  <c r="F133" i="8"/>
  <c r="E133" i="8"/>
  <c r="D133" i="8"/>
  <c r="C133" i="8"/>
  <c r="B133" i="8"/>
  <c r="L132" i="8"/>
  <c r="K132" i="8"/>
  <c r="J132" i="8"/>
  <c r="H132" i="8"/>
  <c r="G132" i="8"/>
  <c r="F132" i="8"/>
  <c r="E132" i="8"/>
  <c r="D132" i="8"/>
  <c r="C132" i="8"/>
  <c r="B132" i="8"/>
  <c r="N131" i="8"/>
  <c r="L131" i="8"/>
  <c r="K131" i="8"/>
  <c r="J131" i="8"/>
  <c r="I131" i="8"/>
  <c r="H131" i="8"/>
  <c r="G131" i="8"/>
  <c r="F131" i="8"/>
  <c r="E131" i="8"/>
  <c r="D131" i="8"/>
  <c r="C131" i="8"/>
  <c r="B131" i="8"/>
  <c r="N130" i="8"/>
  <c r="L130" i="8"/>
  <c r="K130" i="8"/>
  <c r="J130" i="8"/>
  <c r="I130" i="8"/>
  <c r="H130" i="8"/>
  <c r="G130" i="8"/>
  <c r="F130" i="8"/>
  <c r="E130" i="8"/>
  <c r="D130" i="8"/>
  <c r="C130" i="8"/>
  <c r="B130" i="8"/>
  <c r="N129" i="8"/>
  <c r="L129" i="8"/>
  <c r="K129" i="8"/>
  <c r="J129" i="8"/>
  <c r="I129" i="8"/>
  <c r="H129" i="8"/>
  <c r="G129" i="8"/>
  <c r="F129" i="8"/>
  <c r="E129" i="8"/>
  <c r="D129" i="8"/>
  <c r="C129" i="8"/>
  <c r="B129" i="8"/>
  <c r="L128" i="8"/>
  <c r="K128" i="8"/>
  <c r="J128" i="8"/>
  <c r="I128" i="8"/>
  <c r="H128" i="8"/>
  <c r="G128" i="8"/>
  <c r="F128" i="8"/>
  <c r="E128" i="8"/>
  <c r="D128" i="8"/>
  <c r="C128" i="8"/>
  <c r="B128" i="8"/>
  <c r="N127" i="8"/>
  <c r="L127" i="8"/>
  <c r="K127" i="8"/>
  <c r="J127" i="8"/>
  <c r="I127" i="8"/>
  <c r="H127" i="8"/>
  <c r="G127" i="8"/>
  <c r="F127" i="8"/>
  <c r="E127" i="8"/>
  <c r="D127" i="8"/>
  <c r="C127" i="8"/>
  <c r="B127" i="8"/>
  <c r="L126" i="8"/>
  <c r="K126" i="8"/>
  <c r="J126" i="8"/>
  <c r="I126" i="8"/>
  <c r="H126" i="8"/>
  <c r="G126" i="8"/>
  <c r="F126" i="8"/>
  <c r="E126" i="8"/>
  <c r="D126" i="8"/>
  <c r="C126" i="8"/>
  <c r="B126" i="8"/>
  <c r="N125" i="8"/>
  <c r="L125" i="8"/>
  <c r="K125" i="8"/>
  <c r="J125" i="8"/>
  <c r="I125" i="8"/>
  <c r="H125" i="8"/>
  <c r="G125" i="8"/>
  <c r="F125" i="8"/>
  <c r="E125" i="8"/>
  <c r="D125" i="8"/>
  <c r="C125" i="8"/>
  <c r="B125" i="8"/>
  <c r="N124" i="8"/>
  <c r="L124" i="8"/>
  <c r="J124" i="8"/>
  <c r="I124" i="8"/>
  <c r="H124" i="8"/>
  <c r="G124" i="8"/>
  <c r="F124" i="8"/>
  <c r="E124" i="8"/>
  <c r="D124" i="8"/>
  <c r="C124" i="8"/>
  <c r="B124" i="8"/>
  <c r="N123" i="8"/>
  <c r="L123" i="8"/>
  <c r="K123" i="8"/>
  <c r="J123" i="8"/>
  <c r="I123" i="8"/>
  <c r="H123" i="8"/>
  <c r="G123" i="8"/>
  <c r="F123" i="8"/>
  <c r="E123" i="8"/>
  <c r="D123" i="8"/>
  <c r="C123" i="8"/>
  <c r="B123" i="8"/>
  <c r="L122" i="8"/>
  <c r="K122" i="8"/>
  <c r="J122" i="8"/>
  <c r="I122" i="8"/>
  <c r="H122" i="8"/>
  <c r="G122" i="8"/>
  <c r="F122" i="8"/>
  <c r="E122" i="8"/>
  <c r="D122" i="8"/>
  <c r="C122" i="8"/>
  <c r="B122" i="8"/>
  <c r="N121" i="8"/>
  <c r="L121" i="8"/>
  <c r="K121" i="8"/>
  <c r="J121" i="8"/>
  <c r="I121" i="8"/>
  <c r="H121" i="8"/>
  <c r="G121" i="8"/>
  <c r="F121" i="8"/>
  <c r="E121" i="8"/>
  <c r="D121" i="8"/>
  <c r="C121" i="8"/>
  <c r="B121" i="8"/>
  <c r="N120" i="8"/>
  <c r="L120" i="8"/>
  <c r="K120" i="8"/>
  <c r="J120" i="8"/>
  <c r="I120" i="8"/>
  <c r="H120" i="8"/>
  <c r="G120" i="8"/>
  <c r="F120" i="8"/>
  <c r="E120" i="8"/>
  <c r="D120" i="8"/>
  <c r="C120" i="8"/>
  <c r="B120" i="8"/>
  <c r="L119" i="8"/>
  <c r="K119" i="8"/>
  <c r="J119" i="8"/>
  <c r="I119" i="8"/>
  <c r="H119" i="8"/>
  <c r="G119" i="8"/>
  <c r="F119" i="8"/>
  <c r="E119" i="8"/>
  <c r="D119" i="8"/>
  <c r="C119" i="8"/>
  <c r="B119" i="8"/>
  <c r="N118" i="8"/>
  <c r="L118" i="8"/>
  <c r="K118" i="8"/>
  <c r="J118" i="8"/>
  <c r="I118" i="8"/>
  <c r="H118" i="8"/>
  <c r="G118" i="8"/>
  <c r="F118" i="8"/>
  <c r="E118" i="8"/>
  <c r="D118" i="8"/>
  <c r="C118" i="8"/>
  <c r="B118" i="8"/>
  <c r="N117" i="8"/>
  <c r="L117" i="8"/>
  <c r="K117" i="8"/>
  <c r="J117" i="8"/>
  <c r="I117" i="8"/>
  <c r="H117" i="8"/>
  <c r="G117" i="8"/>
  <c r="F117" i="8"/>
  <c r="E117" i="8"/>
  <c r="D117" i="8"/>
  <c r="C117" i="8"/>
  <c r="B117" i="8"/>
  <c r="N114" i="8"/>
  <c r="L114" i="8"/>
  <c r="K114" i="8"/>
  <c r="J114" i="8"/>
  <c r="I114" i="8"/>
  <c r="H114" i="8"/>
  <c r="G114" i="8"/>
  <c r="F114" i="8"/>
  <c r="E114" i="8"/>
  <c r="D114" i="8"/>
  <c r="C114" i="8"/>
  <c r="B114" i="8"/>
  <c r="J106" i="8"/>
  <c r="I106" i="8"/>
  <c r="H106" i="8"/>
  <c r="G106" i="8"/>
  <c r="F106" i="8"/>
  <c r="E106" i="8"/>
  <c r="D106" i="8"/>
  <c r="C106" i="8"/>
  <c r="B106" i="8"/>
  <c r="J105" i="8"/>
  <c r="I105" i="8"/>
  <c r="H105" i="8"/>
  <c r="G105" i="8"/>
  <c r="F105" i="8"/>
  <c r="E105" i="8"/>
  <c r="D105" i="8"/>
  <c r="C105" i="8"/>
  <c r="B105" i="8"/>
  <c r="J104" i="8"/>
  <c r="I104" i="8"/>
  <c r="H104" i="8"/>
  <c r="G104" i="8"/>
  <c r="F104" i="8"/>
  <c r="E104" i="8"/>
  <c r="D104" i="8"/>
  <c r="C104" i="8"/>
  <c r="B104" i="8"/>
  <c r="J103" i="8"/>
  <c r="I103" i="8"/>
  <c r="H103" i="8"/>
  <c r="G103" i="8"/>
  <c r="F103" i="8"/>
  <c r="E103" i="8"/>
  <c r="D103" i="8"/>
  <c r="C103" i="8"/>
  <c r="B103" i="8"/>
  <c r="J102" i="8"/>
  <c r="I102" i="8"/>
  <c r="H102" i="8"/>
  <c r="G102" i="8"/>
  <c r="F102" i="8"/>
  <c r="E102" i="8"/>
  <c r="D102" i="8"/>
  <c r="C102" i="8"/>
  <c r="B102" i="8"/>
  <c r="J101" i="8"/>
  <c r="I101" i="8"/>
  <c r="H101" i="8"/>
  <c r="G101" i="8"/>
  <c r="F101" i="8"/>
  <c r="E101" i="8"/>
  <c r="D101" i="8"/>
  <c r="C101" i="8"/>
  <c r="B101" i="8"/>
  <c r="J100" i="8"/>
  <c r="I100" i="8"/>
  <c r="H100" i="8"/>
  <c r="G100" i="8"/>
  <c r="F100" i="8"/>
  <c r="E100" i="8"/>
  <c r="D100" i="8"/>
  <c r="C100" i="8"/>
  <c r="B100" i="8"/>
  <c r="J99" i="8"/>
  <c r="I99" i="8"/>
  <c r="H99" i="8"/>
  <c r="G99" i="8"/>
  <c r="F99" i="8"/>
  <c r="E99" i="8"/>
  <c r="D99" i="8"/>
  <c r="C99" i="8"/>
  <c r="B99" i="8"/>
  <c r="J98" i="8"/>
  <c r="I98" i="8"/>
  <c r="H98" i="8"/>
  <c r="G98" i="8"/>
  <c r="F98" i="8"/>
  <c r="E98" i="8"/>
  <c r="D98" i="8"/>
  <c r="C98" i="8"/>
  <c r="B98" i="8"/>
  <c r="J97" i="8"/>
  <c r="I97" i="8"/>
  <c r="H97" i="8"/>
  <c r="G97" i="8"/>
  <c r="F97" i="8"/>
  <c r="E97" i="8"/>
  <c r="D97" i="8"/>
  <c r="C97" i="8"/>
  <c r="B97" i="8"/>
  <c r="I96" i="8"/>
  <c r="H96" i="8"/>
  <c r="G96" i="8"/>
  <c r="F96" i="8"/>
  <c r="E96" i="8"/>
  <c r="D96" i="8"/>
  <c r="C96" i="8"/>
  <c r="B96" i="8"/>
  <c r="J95" i="8"/>
  <c r="I95" i="8"/>
  <c r="H95" i="8"/>
  <c r="G95" i="8"/>
  <c r="F95" i="8"/>
  <c r="E95" i="8"/>
  <c r="D95" i="8"/>
  <c r="C95" i="8"/>
  <c r="B95" i="8"/>
  <c r="J94" i="8"/>
  <c r="I94" i="8"/>
  <c r="H94" i="8"/>
  <c r="G94" i="8"/>
  <c r="F94" i="8"/>
  <c r="E94" i="8"/>
  <c r="D94" i="8"/>
  <c r="C94" i="8"/>
  <c r="B94" i="8"/>
  <c r="J93" i="8"/>
  <c r="I93" i="8"/>
  <c r="H93" i="8"/>
  <c r="G93" i="8"/>
  <c r="F93" i="8"/>
  <c r="E93" i="8"/>
  <c r="D93" i="8"/>
  <c r="C93" i="8"/>
  <c r="B93" i="8"/>
  <c r="J92" i="8"/>
  <c r="I92" i="8"/>
  <c r="H92" i="8"/>
  <c r="G92" i="8"/>
  <c r="F92" i="8"/>
  <c r="E92" i="8"/>
  <c r="D92" i="8"/>
  <c r="C92" i="8"/>
  <c r="B92" i="8"/>
  <c r="J91" i="8"/>
  <c r="I91" i="8"/>
  <c r="H91" i="8"/>
  <c r="G91" i="8"/>
  <c r="F91" i="8"/>
  <c r="E91" i="8"/>
  <c r="D91" i="8"/>
  <c r="C91" i="8"/>
  <c r="B91" i="8"/>
  <c r="J90" i="8"/>
  <c r="I90" i="8"/>
  <c r="H90" i="8"/>
  <c r="G90" i="8"/>
  <c r="F90" i="8"/>
  <c r="E90" i="8"/>
  <c r="D90" i="8"/>
  <c r="C90" i="8"/>
  <c r="B90" i="8"/>
  <c r="J89" i="8"/>
  <c r="I89" i="8"/>
  <c r="H89" i="8"/>
  <c r="G89" i="8"/>
  <c r="F89" i="8"/>
  <c r="E89" i="8"/>
  <c r="D89" i="8"/>
  <c r="C89" i="8"/>
  <c r="B89" i="8"/>
  <c r="J88" i="8"/>
  <c r="I88" i="8"/>
  <c r="H88" i="8"/>
  <c r="G88" i="8"/>
  <c r="F88" i="8"/>
  <c r="E88" i="8"/>
  <c r="D88" i="8"/>
  <c r="C88" i="8"/>
  <c r="B88" i="8"/>
  <c r="J87" i="8"/>
  <c r="I87" i="8"/>
  <c r="H87" i="8"/>
  <c r="G87" i="8"/>
  <c r="F87" i="8"/>
  <c r="E87" i="8"/>
  <c r="D87" i="8"/>
  <c r="C87" i="8"/>
  <c r="B87" i="8"/>
  <c r="J86" i="8"/>
  <c r="I86" i="8"/>
  <c r="H86" i="8"/>
  <c r="G86" i="8"/>
  <c r="F86" i="8"/>
  <c r="E86" i="8"/>
  <c r="D86" i="8"/>
  <c r="C86" i="8"/>
  <c r="B86" i="8"/>
  <c r="J85" i="8"/>
  <c r="I85" i="8"/>
  <c r="H85" i="8"/>
  <c r="G85" i="8"/>
  <c r="F85" i="8"/>
  <c r="E85" i="8"/>
  <c r="D85" i="8"/>
  <c r="C85" i="8"/>
  <c r="B85" i="8"/>
  <c r="J84" i="8"/>
  <c r="I84" i="8"/>
  <c r="H84" i="8"/>
  <c r="G84" i="8"/>
  <c r="F84" i="8"/>
  <c r="E84" i="8"/>
  <c r="D84" i="8"/>
  <c r="C84" i="8"/>
  <c r="B84" i="8"/>
  <c r="J83" i="8"/>
  <c r="I83" i="8"/>
  <c r="H83" i="8"/>
  <c r="G83" i="8"/>
  <c r="F83" i="8"/>
  <c r="E83" i="8"/>
  <c r="D83" i="8"/>
  <c r="C83" i="8"/>
  <c r="B83" i="8"/>
  <c r="J82" i="8"/>
  <c r="I82" i="8"/>
  <c r="H82" i="8"/>
  <c r="G82" i="8"/>
  <c r="F82" i="8"/>
  <c r="E82" i="8"/>
  <c r="D82" i="8"/>
  <c r="C82" i="8"/>
  <c r="B82" i="8"/>
  <c r="L71" i="8"/>
  <c r="K71" i="8"/>
  <c r="J71" i="8"/>
  <c r="I71" i="8"/>
  <c r="H71" i="8"/>
  <c r="G71" i="8"/>
  <c r="F71" i="8"/>
  <c r="E71" i="8"/>
  <c r="D71" i="8"/>
  <c r="C71" i="8"/>
  <c r="B71" i="8"/>
  <c r="N70" i="8"/>
  <c r="L70" i="8"/>
  <c r="K70" i="8"/>
  <c r="J70" i="8"/>
  <c r="I70" i="8"/>
  <c r="H70" i="8"/>
  <c r="G70" i="8"/>
  <c r="F70" i="8"/>
  <c r="E70" i="8"/>
  <c r="D70" i="8"/>
  <c r="C70" i="8"/>
  <c r="B70" i="8"/>
  <c r="N69" i="8"/>
  <c r="L69" i="8"/>
  <c r="K69" i="8"/>
  <c r="J69" i="8"/>
  <c r="I69" i="8"/>
  <c r="H69" i="8"/>
  <c r="G69" i="8"/>
  <c r="F69" i="8"/>
  <c r="E69" i="8"/>
  <c r="D69" i="8"/>
  <c r="C69" i="8"/>
  <c r="B69" i="8"/>
  <c r="N68" i="8"/>
  <c r="L68" i="8"/>
  <c r="K68" i="8"/>
  <c r="J68" i="8"/>
  <c r="I68" i="8"/>
  <c r="H68" i="8"/>
  <c r="G68" i="8"/>
  <c r="F68" i="8"/>
  <c r="E68" i="8"/>
  <c r="D68" i="8"/>
  <c r="C68" i="8"/>
  <c r="B68" i="8"/>
  <c r="N67" i="8"/>
  <c r="L67" i="8"/>
  <c r="K67" i="8"/>
  <c r="J67" i="8"/>
  <c r="I67" i="8"/>
  <c r="H67" i="8"/>
  <c r="G67" i="8"/>
  <c r="F67" i="8"/>
  <c r="E67" i="8"/>
  <c r="D67" i="8"/>
  <c r="C67" i="8"/>
  <c r="B67" i="8"/>
  <c r="N66" i="8"/>
  <c r="N75" i="8" s="1"/>
  <c r="G13" i="7" s="1"/>
  <c r="O23" i="4" s="1"/>
  <c r="L66" i="8"/>
  <c r="K66" i="8"/>
  <c r="J66" i="8"/>
  <c r="I66" i="8"/>
  <c r="H66" i="8"/>
  <c r="G66" i="8"/>
  <c r="F66" i="8"/>
  <c r="E66" i="8"/>
  <c r="D66" i="8"/>
  <c r="C66" i="8"/>
  <c r="B66" i="8"/>
  <c r="I58" i="8"/>
  <c r="N54" i="8"/>
  <c r="N58" i="8" s="1"/>
  <c r="L54" i="8"/>
  <c r="J54" i="8"/>
  <c r="I54" i="8"/>
  <c r="H54" i="8"/>
  <c r="G54" i="8"/>
  <c r="F54" i="8"/>
  <c r="E54" i="8"/>
  <c r="D54" i="8"/>
  <c r="C54" i="8"/>
  <c r="B54" i="8"/>
  <c r="N52" i="8"/>
  <c r="L52" i="8"/>
  <c r="K52" i="8"/>
  <c r="J52" i="8"/>
  <c r="I52" i="8"/>
  <c r="H52" i="8"/>
  <c r="G52" i="8"/>
  <c r="F52" i="8"/>
  <c r="E52" i="8"/>
  <c r="D52" i="8"/>
  <c r="C52" i="8"/>
  <c r="B52" i="8"/>
  <c r="N47" i="8"/>
  <c r="M47" i="8"/>
  <c r="M44" i="8"/>
  <c r="N43" i="8"/>
  <c r="M43" i="8"/>
  <c r="J43" i="8"/>
  <c r="J47" i="8" s="1"/>
  <c r="I43" i="8"/>
  <c r="K41" i="8"/>
  <c r="K44" i="8" s="1"/>
  <c r="I41" i="8"/>
  <c r="I44" i="8" s="1"/>
  <c r="N38" i="8"/>
  <c r="N37" i="8"/>
  <c r="N36" i="8"/>
  <c r="N35" i="8"/>
  <c r="N29" i="8"/>
  <c r="N41" i="8" s="1"/>
  <c r="N44" i="8" s="1"/>
  <c r="L29" i="8"/>
  <c r="N25" i="8"/>
  <c r="M25" i="8"/>
  <c r="K25" i="8"/>
  <c r="K43" i="8" s="1"/>
  <c r="K47" i="8" s="1"/>
  <c r="I25" i="8"/>
  <c r="F22" i="8"/>
  <c r="N17" i="8"/>
  <c r="N16" i="8"/>
  <c r="N15" i="8"/>
  <c r="N14" i="8"/>
  <c r="M11" i="8"/>
  <c r="N3" i="8"/>
  <c r="G27" i="7"/>
  <c r="O21" i="4" s="1"/>
  <c r="H21" i="7"/>
  <c r="N19" i="5" s="1"/>
  <c r="F26" i="10"/>
  <c r="D11" i="7"/>
  <c r="F17" i="3" s="1"/>
  <c r="E6" i="7"/>
  <c r="D6" i="7"/>
  <c r="G7" i="6"/>
  <c r="G10" i="6" s="1"/>
  <c r="G6" i="6"/>
  <c r="G3" i="6"/>
  <c r="M42" i="5"/>
  <c r="O40" i="5"/>
  <c r="S38" i="5"/>
  <c r="S39" i="5" s="1"/>
  <c r="Q38" i="5"/>
  <c r="Q39" i="5" s="1"/>
  <c r="L33" i="5"/>
  <c r="J25" i="5"/>
  <c r="I25" i="5"/>
  <c r="O23" i="5"/>
  <c r="I23" i="5"/>
  <c r="I21" i="5"/>
  <c r="J21" i="5" s="1"/>
  <c r="F17" i="5"/>
  <c r="P13" i="5"/>
  <c r="O13" i="5"/>
  <c r="M13" i="5"/>
  <c r="J13" i="5"/>
  <c r="E13" i="5"/>
  <c r="P11" i="5"/>
  <c r="K11" i="5"/>
  <c r="J11" i="5"/>
  <c r="F11" i="5"/>
  <c r="G11" i="5" s="1"/>
  <c r="J9" i="5"/>
  <c r="M42" i="4"/>
  <c r="O40" i="4"/>
  <c r="S38" i="4"/>
  <c r="S39" i="4" s="1"/>
  <c r="Q38" i="4"/>
  <c r="Q39" i="4" s="1"/>
  <c r="L33" i="4"/>
  <c r="H31" i="4"/>
  <c r="H29" i="4"/>
  <c r="I25" i="4"/>
  <c r="J25" i="4" s="1"/>
  <c r="I23" i="4"/>
  <c r="I21" i="4"/>
  <c r="J21" i="4" s="1"/>
  <c r="P13" i="4"/>
  <c r="O13" i="4"/>
  <c r="J13" i="4"/>
  <c r="M13" i="4" s="1"/>
  <c r="E13" i="4"/>
  <c r="P11" i="4"/>
  <c r="K11" i="4"/>
  <c r="J11" i="4"/>
  <c r="G11" i="4"/>
  <c r="F11" i="4"/>
  <c r="E11" i="4"/>
  <c r="J9" i="4"/>
  <c r="M42" i="3"/>
  <c r="O40" i="3"/>
  <c r="S38" i="3"/>
  <c r="S39" i="3" s="1"/>
  <c r="Q38" i="3"/>
  <c r="Q39" i="3" s="1"/>
  <c r="L33" i="3"/>
  <c r="F25" i="3"/>
  <c r="G25" i="3" s="1"/>
  <c r="O23" i="3"/>
  <c r="I23" i="3"/>
  <c r="O21" i="3"/>
  <c r="I21" i="3"/>
  <c r="J21" i="3" s="1"/>
  <c r="I17" i="3"/>
  <c r="J17" i="3" s="1"/>
  <c r="G17" i="3"/>
  <c r="O13" i="3"/>
  <c r="M13" i="3"/>
  <c r="J13" i="3"/>
  <c r="P13" i="3" s="1"/>
  <c r="E13" i="3"/>
  <c r="K11" i="3"/>
  <c r="J11" i="3"/>
  <c r="F11" i="3"/>
  <c r="J9" i="3"/>
  <c r="L45" i="2"/>
  <c r="R41" i="2"/>
  <c r="R42" i="2" s="1"/>
  <c r="P41" i="2"/>
  <c r="P42" i="2" s="1"/>
  <c r="Q33" i="2"/>
  <c r="P33" i="2"/>
  <c r="H32" i="2"/>
  <c r="H30" i="2"/>
  <c r="I26" i="2"/>
  <c r="J26" i="2" s="1"/>
  <c r="F26" i="2"/>
  <c r="K26" i="2" s="1"/>
  <c r="N24" i="2"/>
  <c r="I24" i="2"/>
  <c r="N22" i="2"/>
  <c r="G18" i="2"/>
  <c r="F18" i="2"/>
  <c r="O14" i="2"/>
  <c r="N14" i="2"/>
  <c r="L14" i="2"/>
  <c r="J14" i="2"/>
  <c r="E14" i="2"/>
  <c r="K11" i="2"/>
  <c r="J11" i="2"/>
  <c r="F11" i="2"/>
  <c r="J9" i="2"/>
  <c r="K71" i="1"/>
  <c r="J71" i="1"/>
  <c r="I71" i="1"/>
  <c r="H71" i="1"/>
  <c r="L54" i="1"/>
  <c r="R51" i="1"/>
  <c r="R50" i="1"/>
  <c r="P50" i="1"/>
  <c r="P51" i="1" s="1"/>
  <c r="Q42" i="1"/>
  <c r="P42" i="1"/>
  <c r="H40" i="1"/>
  <c r="H37" i="1"/>
  <c r="J32" i="1"/>
  <c r="I32" i="1"/>
  <c r="H32" i="1"/>
  <c r="G32" i="1"/>
  <c r="F32" i="1"/>
  <c r="E32" i="1" s="1"/>
  <c r="N28" i="1"/>
  <c r="N25" i="1"/>
  <c r="O15" i="1"/>
  <c r="N15" i="1"/>
  <c r="L15" i="1"/>
  <c r="J15" i="1"/>
  <c r="E15" i="1"/>
  <c r="J12" i="1"/>
  <c r="O12" i="1" s="1"/>
  <c r="F12" i="1"/>
  <c r="G12" i="1" s="1"/>
  <c r="E12" i="1"/>
  <c r="J9" i="1"/>
  <c r="L25" i="21" l="1"/>
  <c r="K194" i="24"/>
  <c r="M13" i="14"/>
  <c r="G25" i="5"/>
  <c r="E25" i="5"/>
  <c r="O32" i="1"/>
  <c r="F25" i="4"/>
  <c r="P25" i="4" s="1"/>
  <c r="E25" i="3"/>
  <c r="P25" i="5"/>
  <c r="G25" i="1"/>
  <c r="E25" i="1"/>
  <c r="K25" i="1"/>
  <c r="O26" i="10"/>
  <c r="K26" i="10"/>
  <c r="N26" i="10" s="1"/>
  <c r="P17" i="3"/>
  <c r="M17" i="3"/>
  <c r="J75" i="8"/>
  <c r="K75" i="8"/>
  <c r="N19" i="3"/>
  <c r="J210" i="15"/>
  <c r="E72" i="17"/>
  <c r="G11" i="3"/>
  <c r="E11" i="3"/>
  <c r="R29" i="30"/>
  <c r="M20" i="10"/>
  <c r="H20" i="10"/>
  <c r="H22" i="1"/>
  <c r="M20" i="2"/>
  <c r="M22" i="1"/>
  <c r="N19" i="4"/>
  <c r="R3" i="11"/>
  <c r="R40" i="11" s="1"/>
  <c r="R41" i="11" s="1"/>
  <c r="R43" i="11" s="1"/>
  <c r="P11" i="3"/>
  <c r="M11" i="3"/>
  <c r="M11" i="5"/>
  <c r="G11" i="2"/>
  <c r="E11" i="2"/>
  <c r="O11" i="2"/>
  <c r="I136" i="8"/>
  <c r="I137" i="8" s="1"/>
  <c r="E71" i="17"/>
  <c r="N26" i="2"/>
  <c r="K17" i="3"/>
  <c r="J248" i="30"/>
  <c r="J252" i="30" s="1"/>
  <c r="E60" i="17" s="1"/>
  <c r="I83" i="9"/>
  <c r="F21" i="5"/>
  <c r="F21" i="3"/>
  <c r="F21" i="4"/>
  <c r="F22" i="10"/>
  <c r="M21" i="24"/>
  <c r="N128" i="8"/>
  <c r="L62" i="31"/>
  <c r="L63" i="31" s="1"/>
  <c r="H20" i="2"/>
  <c r="L11" i="2"/>
  <c r="L26" i="2"/>
  <c r="F118" i="17"/>
  <c r="F22" i="2"/>
  <c r="O26" i="2"/>
  <c r="J109" i="8"/>
  <c r="E73" i="17"/>
  <c r="G327" i="30"/>
  <c r="J327" i="30" s="1"/>
  <c r="J326" i="30"/>
  <c r="G334" i="30"/>
  <c r="J334" i="30" s="1"/>
  <c r="J337" i="30" s="1"/>
  <c r="E41" i="18" s="1"/>
  <c r="G41" i="18" s="1"/>
  <c r="J384" i="30"/>
  <c r="J388" i="30" s="1"/>
  <c r="E47" i="18" s="1"/>
  <c r="G17" i="5"/>
  <c r="J108" i="11"/>
  <c r="I26" i="24"/>
  <c r="N132" i="8"/>
  <c r="M26" i="24"/>
  <c r="L26" i="31"/>
  <c r="L25" i="31"/>
  <c r="F17" i="4"/>
  <c r="I17" i="5"/>
  <c r="I47" i="8"/>
  <c r="I22" i="10"/>
  <c r="J22" i="10" s="1"/>
  <c r="O22" i="10" s="1"/>
  <c r="K274" i="14"/>
  <c r="J650" i="15"/>
  <c r="I194" i="24"/>
  <c r="D23" i="7" s="1"/>
  <c r="J321" i="30"/>
  <c r="J324" i="30" s="1"/>
  <c r="E39" i="18" s="1"/>
  <c r="G39" i="18" s="1"/>
  <c r="F25" i="31"/>
  <c r="F26" i="31" s="1"/>
  <c r="M11" i="4"/>
  <c r="N22" i="10"/>
  <c r="K11" i="13"/>
  <c r="G8" i="7" s="1"/>
  <c r="J428" i="15"/>
  <c r="J595" i="15"/>
  <c r="H23" i="7"/>
  <c r="H6" i="16"/>
  <c r="J274" i="30"/>
  <c r="J279" i="30" s="1"/>
  <c r="E62" i="17" s="1"/>
  <c r="E26" i="2"/>
  <c r="O21" i="5"/>
  <c r="E26" i="10"/>
  <c r="J39" i="11"/>
  <c r="J146" i="11" s="1"/>
  <c r="E4" i="7" s="1"/>
  <c r="I11" i="13"/>
  <c r="D8" i="7" s="1"/>
  <c r="K200" i="14"/>
  <c r="N119" i="8"/>
  <c r="N136" i="8" s="1"/>
  <c r="N137" i="8" s="1"/>
  <c r="M12" i="24"/>
  <c r="M18" i="24"/>
  <c r="N126" i="8"/>
  <c r="N133" i="8"/>
  <c r="M30" i="24"/>
  <c r="I106" i="30"/>
  <c r="J106" i="30" s="1"/>
  <c r="J105" i="30"/>
  <c r="J423" i="30"/>
  <c r="E66" i="18" s="1"/>
  <c r="G66" i="18" s="1"/>
  <c r="R25" i="31"/>
  <c r="R26" i="31" s="1"/>
  <c r="F62" i="31"/>
  <c r="F63" i="31" s="1"/>
  <c r="F18" i="10"/>
  <c r="K115" i="14"/>
  <c r="J88" i="30"/>
  <c r="J151" i="30"/>
  <c r="J155" i="30" s="1"/>
  <c r="K12" i="1"/>
  <c r="K32" i="1"/>
  <c r="G26" i="2"/>
  <c r="K25" i="5"/>
  <c r="K124" i="8"/>
  <c r="K136" i="8" s="1"/>
  <c r="K137" i="8" s="1"/>
  <c r="I48" i="9"/>
  <c r="I51" i="9" s="1"/>
  <c r="E11" i="10"/>
  <c r="I24" i="10"/>
  <c r="J24" i="10" s="1"/>
  <c r="K192" i="14"/>
  <c r="K210" i="14"/>
  <c r="G56" i="16"/>
  <c r="G58" i="16" s="1"/>
  <c r="K15" i="19"/>
  <c r="E27" i="7" s="1"/>
  <c r="J87" i="29"/>
  <c r="E17" i="28" s="1"/>
  <c r="G17" i="28" s="1"/>
  <c r="G25" i="28" s="1"/>
  <c r="G26" i="28" s="1"/>
  <c r="J228" i="15"/>
  <c r="G24" i="21"/>
  <c r="H13" i="7" s="1"/>
  <c r="F19" i="1"/>
  <c r="D21" i="7"/>
  <c r="I44" i="9"/>
  <c r="G11" i="10"/>
  <c r="N24" i="10"/>
  <c r="J63" i="11"/>
  <c r="J75" i="11"/>
  <c r="J95" i="11"/>
  <c r="K115" i="24"/>
  <c r="G58" i="30"/>
  <c r="J58" i="30" s="1"/>
  <c r="J64" i="30" s="1"/>
  <c r="E13" i="18" s="1"/>
  <c r="G13" i="18" s="1"/>
  <c r="J48" i="30"/>
  <c r="J52" i="30" s="1"/>
  <c r="E12" i="18" s="1"/>
  <c r="G12" i="18" s="1"/>
  <c r="J59" i="30"/>
  <c r="R60" i="31"/>
  <c r="I25" i="1"/>
  <c r="J25" i="1" s="1"/>
  <c r="O25" i="1" s="1"/>
  <c r="I28" i="1"/>
  <c r="I22" i="2"/>
  <c r="J22" i="2" s="1"/>
  <c r="O22" i="2" s="1"/>
  <c r="O11" i="10"/>
  <c r="G26" i="10"/>
  <c r="J83" i="11"/>
  <c r="K220" i="14"/>
  <c r="J36" i="15"/>
  <c r="J101" i="15"/>
  <c r="G43" i="17"/>
  <c r="H10" i="16" s="1"/>
  <c r="G35" i="17"/>
  <c r="J673" i="15"/>
  <c r="I28" i="20"/>
  <c r="I116" i="20" s="1"/>
  <c r="D13" i="7" s="1"/>
  <c r="I102" i="20"/>
  <c r="J263" i="30"/>
  <c r="J267" i="30" s="1"/>
  <c r="E61" i="17" s="1"/>
  <c r="K105" i="14"/>
  <c r="K119" i="14"/>
  <c r="K17" i="20"/>
  <c r="K116" i="20" s="1"/>
  <c r="E13" i="7" s="1"/>
  <c r="K120" i="12"/>
  <c r="G6" i="7" s="1"/>
  <c r="K51" i="23"/>
  <c r="J169" i="30"/>
  <c r="E20" i="18" s="1"/>
  <c r="G20" i="18" s="1"/>
  <c r="R23" i="11"/>
  <c r="R35" i="11" s="1"/>
  <c r="R36" i="11" s="1"/>
  <c r="R38" i="11" s="1"/>
  <c r="K172" i="14"/>
  <c r="K342" i="14"/>
  <c r="J620" i="15"/>
  <c r="I76" i="20"/>
  <c r="J298" i="30"/>
  <c r="J302" i="30" s="1"/>
  <c r="E63" i="17" s="1"/>
  <c r="J400" i="30"/>
  <c r="J404" i="30" s="1"/>
  <c r="E53" i="18" s="1"/>
  <c r="G53" i="18" s="1"/>
  <c r="E11" i="5"/>
  <c r="J120" i="11"/>
  <c r="K304" i="14"/>
  <c r="K76" i="20"/>
  <c r="I12" i="24"/>
  <c r="I33" i="24" s="1"/>
  <c r="O192" i="24"/>
  <c r="O193" i="24" s="1"/>
  <c r="H32" i="10" s="1"/>
  <c r="J149" i="30"/>
  <c r="J380" i="30"/>
  <c r="K330" i="14"/>
  <c r="J68" i="15"/>
  <c r="J657" i="15"/>
  <c r="I82" i="20"/>
  <c r="K12" i="24"/>
  <c r="K33" i="24" s="1"/>
  <c r="J24" i="30"/>
  <c r="I103" i="30"/>
  <c r="J103" i="30" s="1"/>
  <c r="J102" i="30"/>
  <c r="J131" i="30" s="1"/>
  <c r="J135" i="30" s="1"/>
  <c r="N22" i="34"/>
  <c r="F20" i="21" s="1"/>
  <c r="I36" i="9"/>
  <c r="J50" i="11"/>
  <c r="J607" i="15"/>
  <c r="G53" i="17"/>
  <c r="H12" i="16" s="1"/>
  <c r="G47" i="17"/>
  <c r="I111" i="20"/>
  <c r="J51" i="23"/>
  <c r="H25" i="30"/>
  <c r="J25" i="30" s="1"/>
  <c r="H31" i="30"/>
  <c r="J31" i="30" s="1"/>
  <c r="J34" i="30" s="1"/>
  <c r="E10" i="18" s="1"/>
  <c r="G10" i="18" s="1"/>
  <c r="J442" i="30"/>
  <c r="E69" i="18" s="1"/>
  <c r="G69" i="18" s="1"/>
  <c r="I145" i="11"/>
  <c r="I146" i="11" s="1"/>
  <c r="D4" i="7" s="1"/>
  <c r="L140" i="11"/>
  <c r="L146" i="11" s="1"/>
  <c r="G4" i="7" s="1"/>
  <c r="L23" i="14"/>
  <c r="M23" i="14" s="1"/>
  <c r="M26" i="14" s="1"/>
  <c r="K26" i="14"/>
  <c r="K258" i="14"/>
  <c r="K47" i="20"/>
  <c r="M116" i="20"/>
  <c r="J23" i="30"/>
  <c r="J148" i="30"/>
  <c r="K12" i="14"/>
  <c r="K13" i="14" s="1"/>
  <c r="E23" i="7" l="1"/>
  <c r="M34" i="14"/>
  <c r="G11" i="7" s="1"/>
  <c r="K34" i="14"/>
  <c r="E11" i="7" s="1"/>
  <c r="L26" i="10"/>
  <c r="K25" i="4"/>
  <c r="G25" i="4"/>
  <c r="E25" i="4"/>
  <c r="H36" i="10"/>
  <c r="F24" i="10"/>
  <c r="F23" i="5"/>
  <c r="F28" i="1"/>
  <c r="F24" i="2"/>
  <c r="F23" i="4"/>
  <c r="F23" i="3"/>
  <c r="F28" i="31"/>
  <c r="F30" i="31" s="1"/>
  <c r="F9" i="5"/>
  <c r="F9" i="10"/>
  <c r="F9" i="1"/>
  <c r="F9" i="4"/>
  <c r="F9" i="3"/>
  <c r="F9" i="2"/>
  <c r="L65" i="31"/>
  <c r="L67" i="31" s="1"/>
  <c r="M371" i="14"/>
  <c r="F65" i="31"/>
  <c r="F67" i="31"/>
  <c r="R28" i="31"/>
  <c r="R30" i="31" s="1"/>
  <c r="O11" i="3"/>
  <c r="N11" i="10"/>
  <c r="N12" i="1"/>
  <c r="O11" i="4"/>
  <c r="O11" i="5"/>
  <c r="N11" i="2"/>
  <c r="G22" i="2"/>
  <c r="E22" i="2"/>
  <c r="K22" i="2"/>
  <c r="N32" i="1"/>
  <c r="L32" i="1"/>
  <c r="G75" i="18"/>
  <c r="G76" i="18" s="1"/>
  <c r="J17" i="5"/>
  <c r="J332" i="30"/>
  <c r="E40" i="18" s="1"/>
  <c r="G40" i="18" s="1"/>
  <c r="K22" i="10"/>
  <c r="G22" i="10"/>
  <c r="E22" i="10"/>
  <c r="R31" i="30"/>
  <c r="R32" i="30" s="1"/>
  <c r="J52" i="23"/>
  <c r="I25" i="3" s="1"/>
  <c r="J25" i="3" s="1"/>
  <c r="G16" i="7"/>
  <c r="K192" i="24"/>
  <c r="K193" i="24" s="1"/>
  <c r="E18" i="7"/>
  <c r="E77" i="17"/>
  <c r="L12" i="1"/>
  <c r="K21" i="4"/>
  <c r="G21" i="4"/>
  <c r="E21" i="4"/>
  <c r="O25" i="5"/>
  <c r="M25" i="5"/>
  <c r="J29" i="30"/>
  <c r="E9" i="18" s="1"/>
  <c r="G9" i="18" s="1"/>
  <c r="I17" i="4"/>
  <c r="G17" i="4"/>
  <c r="E75" i="17"/>
  <c r="O25" i="4"/>
  <c r="K21" i="3"/>
  <c r="G21" i="3"/>
  <c r="E21" i="3"/>
  <c r="P21" i="3"/>
  <c r="G21" i="5"/>
  <c r="E21" i="5"/>
  <c r="K21" i="5"/>
  <c r="L25" i="1"/>
  <c r="H23" i="5"/>
  <c r="M24" i="10"/>
  <c r="M36" i="10" s="1"/>
  <c r="H28" i="1"/>
  <c r="J28" i="1" s="1"/>
  <c r="O28" i="1" s="1"/>
  <c r="N23" i="4"/>
  <c r="N33" i="4" s="1"/>
  <c r="N23" i="3"/>
  <c r="H23" i="4"/>
  <c r="J23" i="4" s="1"/>
  <c r="P23" i="4" s="1"/>
  <c r="H23" i="3"/>
  <c r="N23" i="5"/>
  <c r="M28" i="1"/>
  <c r="M45" i="1" s="1"/>
  <c r="M24" i="2"/>
  <c r="M36" i="2" s="1"/>
  <c r="H24" i="2"/>
  <c r="J24" i="2" s="1"/>
  <c r="O24" i="2" s="1"/>
  <c r="G105" i="17"/>
  <c r="F128" i="17" s="1"/>
  <c r="G40" i="16"/>
  <c r="K371" i="14"/>
  <c r="E21" i="7" s="1"/>
  <c r="J89" i="30"/>
  <c r="J91" i="30"/>
  <c r="J96" i="30" s="1"/>
  <c r="E16" i="18" s="1"/>
  <c r="E76" i="17"/>
  <c r="P21" i="5"/>
  <c r="E74" i="17"/>
  <c r="P21" i="4"/>
  <c r="R63" i="31"/>
  <c r="R62" i="31"/>
  <c r="F19" i="5"/>
  <c r="F20" i="10"/>
  <c r="F19" i="4"/>
  <c r="E15" i="4" s="1"/>
  <c r="F20" i="2"/>
  <c r="F19" i="3"/>
  <c r="F22" i="1"/>
  <c r="O24" i="10"/>
  <c r="F31" i="5"/>
  <c r="F32" i="10"/>
  <c r="F40" i="1"/>
  <c r="F31" i="3"/>
  <c r="F32" i="2"/>
  <c r="F31" i="4"/>
  <c r="M25" i="4"/>
  <c r="L28" i="31"/>
  <c r="I192" i="24"/>
  <c r="I193" i="24" s="1"/>
  <c r="D18" i="7"/>
  <c r="G39" i="16"/>
  <c r="G103" i="17"/>
  <c r="G19" i="1"/>
  <c r="W19" i="1" s="1"/>
  <c r="E17" i="1"/>
  <c r="G18" i="10"/>
  <c r="E16" i="10"/>
  <c r="M33" i="24"/>
  <c r="F48" i="10"/>
  <c r="F45" i="5"/>
  <c r="N31" i="3"/>
  <c r="N31" i="4"/>
  <c r="F45" i="3"/>
  <c r="F48" i="2"/>
  <c r="M32" i="2"/>
  <c r="M40" i="1"/>
  <c r="M32" i="10"/>
  <c r="N31" i="5"/>
  <c r="F57" i="1"/>
  <c r="F45" i="4"/>
  <c r="N33" i="3" l="1"/>
  <c r="G21" i="7"/>
  <c r="I19" i="3" s="1"/>
  <c r="E29" i="7"/>
  <c r="R35" i="30"/>
  <c r="R33" i="30"/>
  <c r="G22" i="1"/>
  <c r="M21" i="5"/>
  <c r="L22" i="2"/>
  <c r="E9" i="5"/>
  <c r="P9" i="5"/>
  <c r="K9" i="5"/>
  <c r="G9" i="5"/>
  <c r="E15" i="3"/>
  <c r="G19" i="3"/>
  <c r="N33" i="5"/>
  <c r="L22" i="10"/>
  <c r="F68" i="31"/>
  <c r="N57" i="1"/>
  <c r="M21" i="4"/>
  <c r="N9" i="10"/>
  <c r="O9" i="10"/>
  <c r="K9" i="10"/>
  <c r="E9" i="10"/>
  <c r="G9" i="10"/>
  <c r="L30" i="31"/>
  <c r="L31" i="31" s="1"/>
  <c r="G20" i="2"/>
  <c r="E16" i="2"/>
  <c r="H33" i="3"/>
  <c r="J23" i="3"/>
  <c r="P23" i="3" s="1"/>
  <c r="N18" i="10"/>
  <c r="O17" i="4"/>
  <c r="O17" i="5"/>
  <c r="I18" i="2"/>
  <c r="N18" i="2"/>
  <c r="O17" i="3"/>
  <c r="N19" i="1"/>
  <c r="I19" i="1"/>
  <c r="O19" i="4"/>
  <c r="N20" i="10"/>
  <c r="I20" i="10"/>
  <c r="J20" i="10" s="1"/>
  <c r="O20" i="10" s="1"/>
  <c r="N22" i="1"/>
  <c r="F31" i="31"/>
  <c r="N48" i="2"/>
  <c r="G31" i="4"/>
  <c r="G20" i="10"/>
  <c r="P17" i="5"/>
  <c r="M17" i="5"/>
  <c r="K17" i="5"/>
  <c r="G23" i="3"/>
  <c r="E23" i="3"/>
  <c r="O45" i="4"/>
  <c r="K9" i="1"/>
  <c r="G9" i="1"/>
  <c r="F45" i="1"/>
  <c r="E9" i="1"/>
  <c r="N9" i="1"/>
  <c r="O9" i="1"/>
  <c r="G19" i="5"/>
  <c r="E15" i="5"/>
  <c r="G19" i="4"/>
  <c r="O45" i="3"/>
  <c r="F127" i="17"/>
  <c r="G32" i="2"/>
  <c r="L68" i="31"/>
  <c r="K23" i="4"/>
  <c r="G23" i="4"/>
  <c r="E23" i="4"/>
  <c r="G31" i="3"/>
  <c r="E9" i="2"/>
  <c r="F36" i="2"/>
  <c r="N9" i="2"/>
  <c r="K9" i="2"/>
  <c r="G9" i="2"/>
  <c r="O9" i="2"/>
  <c r="G24" i="2"/>
  <c r="E24" i="2"/>
  <c r="K24" i="2"/>
  <c r="R31" i="31"/>
  <c r="F30" i="10"/>
  <c r="F29" i="5"/>
  <c r="F29" i="3"/>
  <c r="F37" i="1"/>
  <c r="F29" i="4"/>
  <c r="F30" i="2"/>
  <c r="M21" i="3"/>
  <c r="K25" i="3"/>
  <c r="M25" i="3" s="1"/>
  <c r="P25" i="3"/>
  <c r="K9" i="3"/>
  <c r="E9" i="3"/>
  <c r="P9" i="3"/>
  <c r="O9" i="3"/>
  <c r="G9" i="3"/>
  <c r="E28" i="1"/>
  <c r="K28" i="1"/>
  <c r="G28" i="1"/>
  <c r="G32" i="10"/>
  <c r="M192" i="24"/>
  <c r="M193" i="24" s="1"/>
  <c r="G18" i="7"/>
  <c r="G40" i="1"/>
  <c r="R67" i="31"/>
  <c r="R65" i="31"/>
  <c r="O45" i="5"/>
  <c r="H33" i="5"/>
  <c r="J23" i="5"/>
  <c r="P23" i="5" s="1"/>
  <c r="D29" i="7"/>
  <c r="G23" i="5"/>
  <c r="E23" i="5"/>
  <c r="N48" i="10"/>
  <c r="G31" i="5"/>
  <c r="F33" i="4"/>
  <c r="K9" i="4"/>
  <c r="G9" i="4"/>
  <c r="E9" i="4"/>
  <c r="P9" i="4"/>
  <c r="E24" i="10"/>
  <c r="K24" i="10"/>
  <c r="G24" i="10"/>
  <c r="K23" i="3" l="1"/>
  <c r="O19" i="3"/>
  <c r="O19" i="5"/>
  <c r="I19" i="4"/>
  <c r="I20" i="2"/>
  <c r="J20" i="2" s="1"/>
  <c r="O20" i="2" s="1"/>
  <c r="I22" i="1"/>
  <c r="J22" i="1" s="1"/>
  <c r="O22" i="1" s="1"/>
  <c r="N20" i="2"/>
  <c r="I19" i="5"/>
  <c r="F29" i="7"/>
  <c r="K20" i="10"/>
  <c r="L20" i="10" s="1"/>
  <c r="L32" i="31"/>
  <c r="L34" i="31"/>
  <c r="F54" i="1"/>
  <c r="G30" i="10"/>
  <c r="G36" i="10" s="1"/>
  <c r="E28" i="10"/>
  <c r="E36" i="10" s="1"/>
  <c r="I30" i="10"/>
  <c r="J30" i="10" s="1"/>
  <c r="L9" i="1"/>
  <c r="G29" i="5"/>
  <c r="E27" i="5"/>
  <c r="E33" i="5" s="1"/>
  <c r="K29" i="5"/>
  <c r="I29" i="5"/>
  <c r="J29" i="5" s="1"/>
  <c r="P29" i="5" s="1"/>
  <c r="L24" i="10"/>
  <c r="K23" i="5"/>
  <c r="N30" i="10"/>
  <c r="O29" i="4"/>
  <c r="I37" i="1"/>
  <c r="J37" i="1" s="1"/>
  <c r="O37" i="1" s="1"/>
  <c r="O29" i="5"/>
  <c r="N37" i="1"/>
  <c r="O29" i="3"/>
  <c r="I30" i="2"/>
  <c r="J30" i="2" s="1"/>
  <c r="O30" i="2" s="1"/>
  <c r="N30" i="2"/>
  <c r="M9" i="3"/>
  <c r="R32" i="31"/>
  <c r="R34" i="31" s="1"/>
  <c r="J19" i="5"/>
  <c r="L9" i="10"/>
  <c r="F42" i="4"/>
  <c r="K29" i="3"/>
  <c r="I29" i="3"/>
  <c r="J29" i="3" s="1"/>
  <c r="P29" i="3" s="1"/>
  <c r="E27" i="3"/>
  <c r="E33" i="3" s="1"/>
  <c r="G29" i="3"/>
  <c r="G33" i="3" s="1"/>
  <c r="F33" i="3"/>
  <c r="G45" i="1"/>
  <c r="F69" i="31"/>
  <c r="F71" i="31" s="1"/>
  <c r="G29" i="7"/>
  <c r="I31" i="5"/>
  <c r="J31" i="5" s="1"/>
  <c r="I31" i="3"/>
  <c r="J31" i="3" s="1"/>
  <c r="I31" i="4"/>
  <c r="J31" i="4" s="1"/>
  <c r="L24" i="2"/>
  <c r="F36" i="10"/>
  <c r="E33" i="4"/>
  <c r="J19" i="3"/>
  <c r="J18" i="10"/>
  <c r="M23" i="4"/>
  <c r="M9" i="4"/>
  <c r="L28" i="1"/>
  <c r="F33" i="5"/>
  <c r="O25" i="3"/>
  <c r="L71" i="31"/>
  <c r="L69" i="31"/>
  <c r="M23" i="3"/>
  <c r="F32" i="31"/>
  <c r="F34" i="31" s="1"/>
  <c r="O9" i="4"/>
  <c r="G30" i="2"/>
  <c r="G36" i="2" s="1"/>
  <c r="E28" i="2"/>
  <c r="E36" i="2" s="1"/>
  <c r="L9" i="2"/>
  <c r="G33" i="5"/>
  <c r="F16" i="18"/>
  <c r="G16" i="18" s="1"/>
  <c r="G28" i="18" s="1"/>
  <c r="G29" i="18" s="1"/>
  <c r="H33" i="18" s="1"/>
  <c r="R36" i="30"/>
  <c r="F47" i="18"/>
  <c r="G47" i="18" s="1"/>
  <c r="G57" i="18" s="1"/>
  <c r="G58" i="18" s="1"/>
  <c r="I29" i="4"/>
  <c r="J29" i="4" s="1"/>
  <c r="P29" i="4" s="1"/>
  <c r="G29" i="4"/>
  <c r="G33" i="4" s="1"/>
  <c r="E27" i="4"/>
  <c r="M9" i="5"/>
  <c r="R68" i="31"/>
  <c r="E35" i="1"/>
  <c r="E45" i="1" s="1"/>
  <c r="G37" i="1"/>
  <c r="K37" i="1"/>
  <c r="F45" i="2"/>
  <c r="K20" i="2"/>
  <c r="O9" i="5"/>
  <c r="K22" i="1" l="1"/>
  <c r="L22" i="1" s="1"/>
  <c r="I33" i="3"/>
  <c r="H36" i="3" s="1"/>
  <c r="F75" i="17"/>
  <c r="F72" i="17"/>
  <c r="F71" i="17"/>
  <c r="F72" i="31"/>
  <c r="F57" i="17"/>
  <c r="F61" i="17"/>
  <c r="F35" i="31"/>
  <c r="T31" i="31" s="1"/>
  <c r="F58" i="17"/>
  <c r="R35" i="31"/>
  <c r="F63" i="17"/>
  <c r="F60" i="17"/>
  <c r="R69" i="31"/>
  <c r="R71" i="31" s="1"/>
  <c r="K29" i="4"/>
  <c r="K30" i="2"/>
  <c r="F42" i="5"/>
  <c r="O18" i="10"/>
  <c r="K18" i="10"/>
  <c r="L18" i="10" s="1"/>
  <c r="P19" i="3"/>
  <c r="J33" i="3"/>
  <c r="K19" i="3"/>
  <c r="F42" i="3"/>
  <c r="I33" i="5"/>
  <c r="P19" i="5"/>
  <c r="J33" i="5"/>
  <c r="K19" i="5"/>
  <c r="K63" i="1"/>
  <c r="K61" i="1"/>
  <c r="K54" i="1"/>
  <c r="K57" i="1"/>
  <c r="H17" i="4"/>
  <c r="H18" i="2"/>
  <c r="H19" i="1"/>
  <c r="M29" i="5"/>
  <c r="L20" i="2"/>
  <c r="M29" i="3"/>
  <c r="M23" i="5"/>
  <c r="P31" i="4"/>
  <c r="K31" i="4"/>
  <c r="F45" i="10"/>
  <c r="K45" i="2"/>
  <c r="K54" i="2"/>
  <c r="K52" i="2"/>
  <c r="K48" i="2"/>
  <c r="P31" i="3"/>
  <c r="K31" i="3"/>
  <c r="I33" i="4"/>
  <c r="L37" i="1"/>
  <c r="F73" i="17"/>
  <c r="F76" i="17"/>
  <c r="L72" i="31"/>
  <c r="P31" i="5"/>
  <c r="K31" i="5"/>
  <c r="F62" i="17"/>
  <c r="F59" i="17"/>
  <c r="L35" i="31"/>
  <c r="O31" i="3"/>
  <c r="O33" i="3" s="1"/>
  <c r="O36" i="3" s="1"/>
  <c r="F44" i="3" s="1"/>
  <c r="I32" i="10"/>
  <c r="N32" i="10"/>
  <c r="N36" i="10" s="1"/>
  <c r="O31" i="5"/>
  <c r="O33" i="5" s="1"/>
  <c r="O36" i="5" s="1"/>
  <c r="F44" i="5" s="1"/>
  <c r="N32" i="2"/>
  <c r="N36" i="2" s="1"/>
  <c r="I40" i="1"/>
  <c r="O31" i="4"/>
  <c r="O33" i="4" s="1"/>
  <c r="O36" i="4" s="1"/>
  <c r="F44" i="4" s="1"/>
  <c r="K44" i="4" s="1"/>
  <c r="I32" i="2"/>
  <c r="N40" i="1"/>
  <c r="N45" i="1" s="1"/>
  <c r="K42" i="4"/>
  <c r="K49" i="4"/>
  <c r="K51" i="4"/>
  <c r="K45" i="4"/>
  <c r="O30" i="10"/>
  <c r="L30" i="10"/>
  <c r="K44" i="5" l="1"/>
  <c r="M37" i="3"/>
  <c r="F77" i="17"/>
  <c r="R72" i="31"/>
  <c r="F74" i="17"/>
  <c r="I73" i="17"/>
  <c r="J73" i="17" s="1"/>
  <c r="G73" i="17"/>
  <c r="H36" i="2"/>
  <c r="J18" i="2"/>
  <c r="K51" i="5"/>
  <c r="K42" i="5"/>
  <c r="K49" i="5"/>
  <c r="K45" i="5"/>
  <c r="M31" i="4"/>
  <c r="J17" i="4"/>
  <c r="I58" i="17"/>
  <c r="J58" i="17" s="1"/>
  <c r="G58" i="17"/>
  <c r="K44" i="3"/>
  <c r="I59" i="17"/>
  <c r="J59" i="17" s="1"/>
  <c r="G59" i="17"/>
  <c r="M31" i="3"/>
  <c r="I76" i="17"/>
  <c r="J76" i="17" s="1"/>
  <c r="G76" i="17"/>
  <c r="J32" i="10"/>
  <c r="I36" i="10"/>
  <c r="H45" i="1"/>
  <c r="J19" i="1"/>
  <c r="K49" i="3"/>
  <c r="K42" i="3"/>
  <c r="K51" i="3"/>
  <c r="K45" i="3"/>
  <c r="I63" i="17"/>
  <c r="J63" i="17" s="1"/>
  <c r="G63" i="17"/>
  <c r="I62" i="17"/>
  <c r="J62" i="17" s="1"/>
  <c r="G62" i="17"/>
  <c r="M19" i="3"/>
  <c r="K33" i="3"/>
  <c r="K58" i="3" s="1"/>
  <c r="K60" i="3" s="1"/>
  <c r="I61" i="17"/>
  <c r="J61" i="17" s="1"/>
  <c r="G61" i="17"/>
  <c r="N39" i="10"/>
  <c r="F47" i="10" s="1"/>
  <c r="K47" i="10" s="1"/>
  <c r="O34" i="10"/>
  <c r="N43" i="10" s="1"/>
  <c r="M37" i="5"/>
  <c r="H36" i="5"/>
  <c r="I60" i="17"/>
  <c r="J60" i="17" s="1"/>
  <c r="G60" i="17"/>
  <c r="M31" i="5"/>
  <c r="L30" i="2"/>
  <c r="I71" i="17"/>
  <c r="G71" i="17"/>
  <c r="K54" i="10"/>
  <c r="K52" i="10"/>
  <c r="K45" i="10"/>
  <c r="K48" i="10"/>
  <c r="M19" i="5"/>
  <c r="K33" i="5"/>
  <c r="Q19" i="5" s="1"/>
  <c r="M29" i="4"/>
  <c r="I72" i="17"/>
  <c r="J72" i="17" s="1"/>
  <c r="G72" i="17"/>
  <c r="N48" i="1"/>
  <c r="F56" i="1" s="1"/>
  <c r="K56" i="1" s="1"/>
  <c r="O43" i="1"/>
  <c r="N52" i="1" s="1"/>
  <c r="J59" i="3"/>
  <c r="J60" i="3" s="1"/>
  <c r="I57" i="17"/>
  <c r="G57" i="17"/>
  <c r="J32" i="2"/>
  <c r="I36" i="2"/>
  <c r="J40" i="1"/>
  <c r="I45" i="1"/>
  <c r="O34" i="2"/>
  <c r="N43" i="2" s="1"/>
  <c r="N39" i="2"/>
  <c r="F47" i="2" s="1"/>
  <c r="K47" i="2" s="1"/>
  <c r="J59" i="5"/>
  <c r="J60" i="5" s="1"/>
  <c r="I75" i="17"/>
  <c r="J75" i="17" s="1"/>
  <c r="G75" i="17"/>
  <c r="Q31" i="5" l="1"/>
  <c r="Q31" i="3"/>
  <c r="K58" i="5"/>
  <c r="K60" i="5" s="1"/>
  <c r="O40" i="1"/>
  <c r="K40" i="1"/>
  <c r="H39" i="2"/>
  <c r="Q13" i="5"/>
  <c r="F43" i="5"/>
  <c r="T39" i="5"/>
  <c r="T42" i="5" s="1"/>
  <c r="Q11" i="5"/>
  <c r="R11" i="5" s="1"/>
  <c r="Q25" i="5"/>
  <c r="R25" i="5" s="1"/>
  <c r="Q21" i="5"/>
  <c r="R21" i="5" s="1"/>
  <c r="Q17" i="5"/>
  <c r="R15" i="5" s="1"/>
  <c r="Q9" i="5"/>
  <c r="R9" i="5" s="1"/>
  <c r="Q23" i="5"/>
  <c r="R23" i="5" s="1"/>
  <c r="K36" i="5"/>
  <c r="M40" i="5" s="1"/>
  <c r="Q29" i="5"/>
  <c r="M33" i="5"/>
  <c r="Q13" i="3"/>
  <c r="F43" i="3"/>
  <c r="T39" i="3"/>
  <c r="T42" i="3" s="1"/>
  <c r="Q11" i="3"/>
  <c r="R11" i="3" s="1"/>
  <c r="Q17" i="3"/>
  <c r="Q21" i="3"/>
  <c r="R21" i="3" s="1"/>
  <c r="Q9" i="3"/>
  <c r="R9" i="3" s="1"/>
  <c r="Q23" i="3"/>
  <c r="R23" i="3" s="1"/>
  <c r="Q25" i="3"/>
  <c r="R25" i="3" s="1"/>
  <c r="Q29" i="3"/>
  <c r="M33" i="3"/>
  <c r="K36" i="3"/>
  <c r="M40" i="3" s="1"/>
  <c r="O32" i="10"/>
  <c r="K32" i="10"/>
  <c r="J36" i="10"/>
  <c r="H48" i="1"/>
  <c r="O32" i="2"/>
  <c r="K32" i="2"/>
  <c r="G65" i="17"/>
  <c r="Q19" i="3"/>
  <c r="I65" i="17"/>
  <c r="K65" i="17" s="1"/>
  <c r="L65" i="17" s="1"/>
  <c r="J57" i="17"/>
  <c r="O19" i="1"/>
  <c r="J45" i="1"/>
  <c r="L49" i="1" s="1"/>
  <c r="K19" i="1"/>
  <c r="L19" i="1" s="1"/>
  <c r="O18" i="2"/>
  <c r="J36" i="2"/>
  <c r="K18" i="2"/>
  <c r="H39" i="10"/>
  <c r="P17" i="4"/>
  <c r="K17" i="4"/>
  <c r="M17" i="4" s="1"/>
  <c r="I74" i="17"/>
  <c r="J74" i="17" s="1"/>
  <c r="G74" i="17"/>
  <c r="G79" i="17" s="1"/>
  <c r="J71" i="17"/>
  <c r="I77" i="17"/>
  <c r="J77" i="17" s="1"/>
  <c r="G77" i="17"/>
  <c r="R27" i="5" l="1"/>
  <c r="R27" i="3"/>
  <c r="R15" i="3"/>
  <c r="G80" i="17"/>
  <c r="G109" i="17" s="1"/>
  <c r="H16" i="16"/>
  <c r="L32" i="10"/>
  <c r="K36" i="10"/>
  <c r="P32" i="10" s="1"/>
  <c r="K43" i="3"/>
  <c r="K47" i="3" s="1"/>
  <c r="K50" i="3"/>
  <c r="K43" i="5"/>
  <c r="K47" i="5" s="1"/>
  <c r="K50" i="5"/>
  <c r="K45" i="1"/>
  <c r="P19" i="1" s="1"/>
  <c r="L40" i="10"/>
  <c r="K36" i="2"/>
  <c r="P18" i="2" s="1"/>
  <c r="L40" i="2"/>
  <c r="G66" i="17"/>
  <c r="G107" i="17" s="1"/>
  <c r="H14" i="16"/>
  <c r="H18" i="16" s="1"/>
  <c r="G82" i="17"/>
  <c r="I79" i="17"/>
  <c r="K79" i="17" s="1"/>
  <c r="L79" i="17" s="1"/>
  <c r="L82" i="17" s="1"/>
  <c r="L18" i="2"/>
  <c r="L40" i="1"/>
  <c r="L32" i="2"/>
  <c r="P32" i="2" l="1"/>
  <c r="F119" i="17"/>
  <c r="F121" i="17" s="1"/>
  <c r="F125" i="17" s="1"/>
  <c r="F135" i="17" s="1"/>
  <c r="H19" i="4" s="1"/>
  <c r="G111" i="17"/>
  <c r="K52" i="5"/>
  <c r="O49" i="5"/>
  <c r="O52" i="5" s="1"/>
  <c r="F47" i="5"/>
  <c r="K48" i="5"/>
  <c r="F47" i="3"/>
  <c r="K48" i="3"/>
  <c r="F46" i="10"/>
  <c r="P30" i="10"/>
  <c r="Q28" i="10" s="1"/>
  <c r="P14" i="10"/>
  <c r="S42" i="10"/>
  <c r="S45" i="10" s="1"/>
  <c r="P11" i="10"/>
  <c r="Q11" i="10" s="1"/>
  <c r="P26" i="10"/>
  <c r="Q26" i="10" s="1"/>
  <c r="P22" i="10"/>
  <c r="Q22" i="10" s="1"/>
  <c r="P20" i="10"/>
  <c r="P24" i="10"/>
  <c r="Q24" i="10" s="1"/>
  <c r="P9" i="10"/>
  <c r="Q9" i="10" s="1"/>
  <c r="K39" i="10"/>
  <c r="L43" i="10" s="1"/>
  <c r="L36" i="10"/>
  <c r="P18" i="10"/>
  <c r="P15" i="1"/>
  <c r="F55" i="1"/>
  <c r="S51" i="1"/>
  <c r="S54" i="1" s="1"/>
  <c r="P32" i="1"/>
  <c r="Q32" i="1" s="1"/>
  <c r="P12" i="1"/>
  <c r="Q12" i="1" s="1"/>
  <c r="P25" i="1"/>
  <c r="Q25" i="1" s="1"/>
  <c r="P9" i="1"/>
  <c r="Q9" i="1" s="1"/>
  <c r="K48" i="1"/>
  <c r="L52" i="1" s="1"/>
  <c r="L45" i="1"/>
  <c r="P28" i="1"/>
  <c r="Q28" i="1" s="1"/>
  <c r="P22" i="1"/>
  <c r="Q17" i="1" s="1"/>
  <c r="P37" i="1"/>
  <c r="P40" i="1"/>
  <c r="K52" i="3"/>
  <c r="O49" i="3"/>
  <c r="O52" i="3" s="1"/>
  <c r="P14" i="2"/>
  <c r="S42" i="2"/>
  <c r="S45" i="2" s="1"/>
  <c r="F46" i="2"/>
  <c r="P26" i="2"/>
  <c r="Q26" i="2" s="1"/>
  <c r="P11" i="2"/>
  <c r="Q11" i="2" s="1"/>
  <c r="P22" i="2"/>
  <c r="Q22" i="2" s="1"/>
  <c r="P9" i="2"/>
  <c r="Q9" i="2" s="1"/>
  <c r="L36" i="2"/>
  <c r="K39" i="2"/>
  <c r="L43" i="2" s="1"/>
  <c r="P24" i="2"/>
  <c r="Q24" i="2" s="1"/>
  <c r="P20" i="2"/>
  <c r="Q16" i="2" s="1"/>
  <c r="P30" i="2"/>
  <c r="Q28" i="2" s="1"/>
  <c r="Q16" i="10" l="1"/>
  <c r="K46" i="10"/>
  <c r="K50" i="10" s="1"/>
  <c r="K53" i="10"/>
  <c r="Q35" i="1"/>
  <c r="J19" i="4"/>
  <c r="H33" i="4"/>
  <c r="H36" i="4" s="1"/>
  <c r="K53" i="2"/>
  <c r="K46" i="2"/>
  <c r="K50" i="2" s="1"/>
  <c r="K55" i="1"/>
  <c r="K59" i="1" s="1"/>
  <c r="K62" i="1"/>
  <c r="F59" i="1" l="1"/>
  <c r="K60" i="1"/>
  <c r="K55" i="2"/>
  <c r="N52" i="2"/>
  <c r="N55" i="2" s="1"/>
  <c r="K64" i="1"/>
  <c r="N61" i="1"/>
  <c r="N64" i="1" s="1"/>
  <c r="P19" i="4"/>
  <c r="K19" i="4"/>
  <c r="J33" i="4"/>
  <c r="F50" i="2"/>
  <c r="K51" i="2"/>
  <c r="K55" i="10"/>
  <c r="N52" i="10"/>
  <c r="N55" i="10" s="1"/>
  <c r="F50" i="10"/>
  <c r="K51" i="10"/>
  <c r="J59" i="4" l="1"/>
  <c r="J60" i="4" s="1"/>
  <c r="M37" i="4"/>
  <c r="M19" i="4"/>
  <c r="Y19" i="4"/>
  <c r="K33" i="4"/>
  <c r="F43" i="4" l="1"/>
  <c r="Q13" i="4"/>
  <c r="Q11" i="4"/>
  <c r="R11" i="4" s="1"/>
  <c r="T39" i="4"/>
  <c r="T42" i="4" s="1"/>
  <c r="Q25" i="4"/>
  <c r="R25" i="4" s="1"/>
  <c r="Q21" i="4"/>
  <c r="R21" i="4" s="1"/>
  <c r="M33" i="4"/>
  <c r="K36" i="4"/>
  <c r="M40" i="4" s="1"/>
  <c r="Q9" i="4"/>
  <c r="R9" i="4" s="1"/>
  <c r="Q23" i="4"/>
  <c r="R23" i="4" s="1"/>
  <c r="Q31" i="4"/>
  <c r="Q29" i="4"/>
  <c r="Q17" i="4"/>
  <c r="K58" i="4"/>
  <c r="K60" i="4" s="1"/>
  <c r="Q19" i="4"/>
  <c r="R27" i="4" l="1"/>
  <c r="R15" i="4"/>
  <c r="K50" i="4"/>
  <c r="K43" i="4"/>
  <c r="K47" i="4" s="1"/>
  <c r="F47" i="4" l="1"/>
  <c r="K48" i="4"/>
  <c r="K52" i="4"/>
  <c r="O49" i="4"/>
  <c r="O52"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tc={302138ae-ec09-42d0-bf75-4cfb1848d4ee}</author>
    <author>tc={3f1aa5d9-755c-41bf-8320-2c6af6fafa1f}</author>
    <author>tc={9eda1a6e-0d4f-40d3-846d-1b806d7b81ed}</author>
  </authors>
  <commentList>
    <comment ref="G29" authorId="0" shapeId="0" xr:uid="{302138AE-EC09-42D0-BF75-4CFB1848D4EE}">
      <text>
        <t>[Threaded comment]
Your version of Excel allows you to read this threaded comment; however, any edits to it will get removed if the file is opened in a newer version of Excel. Learn more: https://go.microsoft.com/fwlink/?linkid=870924
Comment:
    The Amount for the threshold was removed, comment by the consultant that the item of work is included in the scope of work</t>
      </text>
    </comment>
    <comment ref="F35" authorId="1" shapeId="0" xr:uid="{3F1AA5D9-755C-41BF-8320-2C6AF6FAFA1F}">
      <text>
        <t>[Threaded comment]
Your version of Excel allows you to read this threaded comment; however, any edits to it will get removed if the file is opened in a newer version of Excel. Learn more: https://go.microsoft.com/fwlink/?linkid=870924
Comment:
    Changing of Rate from 1300 to 892.5</t>
      </text>
    </comment>
    <comment ref="F36" authorId="2" shapeId="0" xr:uid="{9EDA1A6E-0D4F-40D3-846D-1B806D7B81ED}">
      <text>
        <t>[Threaded comment]
Your version of Excel allows you to read this threaded comment; however, any edits to it will get removed if the file is opened in a newer version of Excel. Learn more: https://go.microsoft.com/fwlink/?linkid=870924
Comment:
    Changing of rate from 400 to 262.5</t>
      </text>
    </comment>
  </commentList>
</comments>
</file>

<file path=xl/sharedStrings.xml><?xml version="1.0" encoding="utf-8"?>
<sst xmlns="http://schemas.openxmlformats.org/spreadsheetml/2006/main" count="9458" uniqueCount="3030">
  <si>
    <t xml:space="preserve">    </t>
  </si>
  <si>
    <t>CONSTRUCTION, COMPLETION AND MAINTENANCE OF PROPOSED (20NOS) HOUSING UNITS AND MAINTENANCE WORKS FOR THE EXISTING (32) HOUSES FOR THE MINISTRY</t>
  </si>
  <si>
    <t>GRAND SUMMARY</t>
  </si>
  <si>
    <t>Priced Bill Of Quantities</t>
  </si>
  <si>
    <t>Transfer the Contract Summary of Contract Value to the Form of Tender</t>
  </si>
  <si>
    <t>S/N</t>
  </si>
  <si>
    <t>BILL NO</t>
  </si>
  <si>
    <t xml:space="preserve">DESCRIPTION </t>
  </si>
  <si>
    <t xml:space="preserve">BOQ AMOUNT </t>
  </si>
  <si>
    <t>REVISED VALUE AFTER V.O 1</t>
  </si>
  <si>
    <t xml:space="preserve">Addition </t>
  </si>
  <si>
    <t>Omission</t>
  </si>
  <si>
    <t>Savings Excluding V.O 1</t>
  </si>
  <si>
    <t>EXPECTED REVISED BOQ VALUE AFTER A/O</t>
  </si>
  <si>
    <t>ADDITION AMOUNT/VARIATION</t>
  </si>
  <si>
    <t>SAVING AMOUNT</t>
  </si>
  <si>
    <t>%</t>
  </si>
  <si>
    <t>CLAUSES</t>
  </si>
  <si>
    <t>Appendix</t>
  </si>
  <si>
    <t>BILL NO 1</t>
  </si>
  <si>
    <t xml:space="preserve">PRELIMINARIES </t>
  </si>
  <si>
    <t>Bill No 1. (PRELIMINARIES)</t>
  </si>
  <si>
    <t>BILL NO 2</t>
  </si>
  <si>
    <t>DAY WORKS</t>
  </si>
  <si>
    <t>Bill No 2. (DAY WORK)</t>
  </si>
  <si>
    <t>BILL NO 3</t>
  </si>
  <si>
    <t>PROVISIONAL SUM</t>
  </si>
  <si>
    <t>Bill No 3. (PROVISIONAL SUM)</t>
  </si>
  <si>
    <t>BILL NO 4</t>
  </si>
  <si>
    <t>NEW HOUSING UNIT (20 UNITS)</t>
  </si>
  <si>
    <t>SUBSTRUCTURE WORKS</t>
  </si>
  <si>
    <t>20 NEW ADD QTY</t>
  </si>
  <si>
    <t xml:space="preserve">SUPERSTRUCTURE WORKS </t>
  </si>
  <si>
    <t>GRAND SUM. ADD. (Bill No. 4 &amp; 7)</t>
  </si>
  <si>
    <t xml:space="preserve">EXTERNAL WORKS AND EXTERNAL SERVICES </t>
  </si>
  <si>
    <t>BIll No 4 (20 NHI EXXTERNAL WORK)</t>
  </si>
  <si>
    <t>BILL NO 5</t>
  </si>
  <si>
    <t>MAINTENANCE WORKS FOR THE EXISTING HOUSING UNITS (29 NO)</t>
  </si>
  <si>
    <t>ADD. WORK (29 - MHU)</t>
  </si>
  <si>
    <t>BILL NO 6</t>
  </si>
  <si>
    <t xml:space="preserve">PROTECTION AND STORM WATER DRAINAGE </t>
  </si>
  <si>
    <t>ADD. WORK ON CHANNEL</t>
  </si>
  <si>
    <t>BILL NO 7</t>
  </si>
  <si>
    <t xml:space="preserve">3 NUMBER HOUSING UNITS </t>
  </si>
  <si>
    <t>20 NHU ADD. QTY/ Bill No 7. (3 NHU)</t>
  </si>
  <si>
    <t>SUPERSTRUCTURE WORK</t>
  </si>
  <si>
    <t>SUM. OF ADD. WORKS (Bill No 4 &amp; 7)</t>
  </si>
  <si>
    <t>Total Contract Value</t>
  </si>
  <si>
    <t>CONTRACT PRICE</t>
  </si>
  <si>
    <t>CLAIMABLE</t>
  </si>
  <si>
    <t>ADD/OMISSION IMPACT</t>
  </si>
  <si>
    <t xml:space="preserve">PERCENTAGE </t>
  </si>
  <si>
    <t xml:space="preserve">AMOUNT </t>
  </si>
  <si>
    <t>PERCENTAGE</t>
  </si>
  <si>
    <t>Addition/Omission and Change Order Impact</t>
  </si>
  <si>
    <t>CONTRACT TOTAL VALUE</t>
  </si>
  <si>
    <t>CLAIMABLE TOTAL AMOUNT</t>
  </si>
  <si>
    <t>ADDITION OMMISSION IMPACT</t>
  </si>
  <si>
    <t>ADDITIONAL WORK BILL NO. 5</t>
  </si>
  <si>
    <t xml:space="preserve">CHANGE ORDER -2 </t>
  </si>
  <si>
    <t>NET FINANCIAL IMPACT</t>
  </si>
  <si>
    <t xml:space="preserve">Progress Impact </t>
  </si>
  <si>
    <t>OVERALL FINANCIAL IMPACT</t>
  </si>
  <si>
    <t>CLAIMED TO DATE AGAINST CONTRACT</t>
  </si>
  <si>
    <t>CLAIMED AGAINST CLAIMABLE VALUE</t>
  </si>
  <si>
    <t>CLAIMABLE AMOUNT - BILL 11 (13-04-26)</t>
  </si>
  <si>
    <t>Progres Against Contract Vs Revised Value</t>
  </si>
  <si>
    <t>Planned VS Actual Cost</t>
  </si>
  <si>
    <t>Planned Vs Actual Progress</t>
  </si>
  <si>
    <t>AMOUNT CLAIMED AS PER BILL NO. 12</t>
  </si>
  <si>
    <t xml:space="preserve">DESCRIPTION OF WORK </t>
  </si>
  <si>
    <t xml:space="preserve">UOM </t>
  </si>
  <si>
    <t>QTY</t>
  </si>
  <si>
    <t xml:space="preserve">RATE </t>
  </si>
  <si>
    <t xml:space="preserve">MAINTENANCE EXTENSION </t>
  </si>
  <si>
    <t>SQM</t>
  </si>
  <si>
    <t>REVISED DOORS</t>
  </si>
  <si>
    <t xml:space="preserve">D1 - ALUM. DOOR </t>
  </si>
  <si>
    <t xml:space="preserve">NR </t>
  </si>
  <si>
    <t xml:space="preserve">D2 - ALUM. DOOR </t>
  </si>
  <si>
    <t xml:space="preserve">REVISED AMOUNT (CLAIMABLE) </t>
  </si>
  <si>
    <t>OMISSION AMOUNT (SAVINGS)</t>
  </si>
  <si>
    <t xml:space="preserve">ADDITION AMOUNT </t>
  </si>
  <si>
    <t>ENQUIRY ON ITEM OF WORK (AMOUNT)</t>
  </si>
  <si>
    <t>-------------</t>
  </si>
  <si>
    <t>DAY WORK</t>
  </si>
  <si>
    <t xml:space="preserve">SUBSTRUCTURE WORK </t>
  </si>
  <si>
    <t xml:space="preserve">20 NEW HOUSING UNIT </t>
  </si>
  <si>
    <t xml:space="preserve">MAINTENANCE HOUSING UNIT - 29 UNIT </t>
  </si>
  <si>
    <t xml:space="preserve">3 NEW HOUSING UNIT </t>
  </si>
  <si>
    <t xml:space="preserve">SUPERSTRUCTURE WORK </t>
  </si>
  <si>
    <t>EXTERNAL WORK (20 NEW HOUSING UNIT)</t>
  </si>
  <si>
    <t>BILL NO 4 (20 NEW HOUSING UNIT)</t>
  </si>
  <si>
    <t>SUB - TOTAL</t>
  </si>
  <si>
    <t xml:space="preserve">SUBSTRUCTURE </t>
  </si>
  <si>
    <t>SUPERSTRUCTURE</t>
  </si>
  <si>
    <t>20 NEW HOUSING UNITS</t>
  </si>
  <si>
    <t>BILLL NO 4 (EXTERNAL WORKS)</t>
  </si>
  <si>
    <t>BILL NO 5 (MAINTENANCE OF 29 HOUSING UNITS)</t>
  </si>
  <si>
    <t>Item Code</t>
  </si>
  <si>
    <t>Item Name</t>
  </si>
  <si>
    <t>Item Details</t>
  </si>
  <si>
    <t>Additional Information</t>
  </si>
  <si>
    <t>UOM</t>
  </si>
  <si>
    <t>BOQ Qty</t>
  </si>
  <si>
    <t>Revised QTY</t>
  </si>
  <si>
    <t>Unit Price In Figure-OMR</t>
  </si>
  <si>
    <t>BOQ Total Amount-OMR</t>
  </si>
  <si>
    <t>Revised Amount  (Claimable)</t>
  </si>
  <si>
    <t xml:space="preserve">Saving Quantities </t>
  </si>
  <si>
    <t>ADDITION AMOUNT</t>
  </si>
  <si>
    <t xml:space="preserve">Savings Amount </t>
  </si>
  <si>
    <t>BIL NO 5 - MAINTENANCE WORK</t>
  </si>
  <si>
    <t>BILL NO 6 (STORM WATER AND PROTECTION)</t>
  </si>
  <si>
    <t>Unit</t>
  </si>
  <si>
    <t>Qty</t>
  </si>
  <si>
    <t>Unit Price in Figure</t>
  </si>
  <si>
    <t>Omission work</t>
  </si>
  <si>
    <t>Total Price in Figure</t>
  </si>
  <si>
    <t>TOTAL OMISSION BILL NO 6</t>
  </si>
  <si>
    <t>BILL NO 7 ( 3 NEW HOUSING UNITS)</t>
  </si>
  <si>
    <t xml:space="preserve">BILL NO 7. (3 NEW HOUSING UNIT) - SUBSTRUCTURE WORKS </t>
  </si>
  <si>
    <t>1 UNIT</t>
  </si>
  <si>
    <t xml:space="preserve">3 UNITS </t>
  </si>
  <si>
    <t>STATUS</t>
  </si>
  <si>
    <t xml:space="preserve">BILL NO. 4 (20 - NEW HOUSING UNITS) </t>
  </si>
  <si>
    <t xml:space="preserve">Pending </t>
  </si>
  <si>
    <t>Reason</t>
  </si>
  <si>
    <t>Design Issue</t>
  </si>
  <si>
    <t>Cancelled</t>
  </si>
  <si>
    <t xml:space="preserve">Cancelled </t>
  </si>
  <si>
    <t>Not possible</t>
  </si>
  <si>
    <t>Under Review</t>
  </si>
  <si>
    <t>Basic Structure not available</t>
  </si>
  <si>
    <t>20 NEW HOUSING UNITS - EXTERNAL WORKS</t>
  </si>
  <si>
    <t>Pending</t>
  </si>
  <si>
    <t>BILL NO. 5 - (29 MAINTENANCE HOUSING UNITS)</t>
  </si>
  <si>
    <t>BILL NO. 6 (STORM WATER PROTECTION)</t>
  </si>
  <si>
    <t>BILL NO. 7 (3 NEW HOUSING UNITS )</t>
  </si>
  <si>
    <t>3 UNIT</t>
  </si>
  <si>
    <t xml:space="preserve"> </t>
  </si>
  <si>
    <t>BILL NO 1. (PRELIMINARIES)</t>
  </si>
  <si>
    <t>BOQ-Quantity</t>
  </si>
  <si>
    <t>Unit Price</t>
  </si>
  <si>
    <t>BOQ Total Amount</t>
  </si>
  <si>
    <t>Claimable Amount</t>
  </si>
  <si>
    <t>Addition &amp; Omission Quantity</t>
  </si>
  <si>
    <t>Overall Prelim. Excluding P111</t>
  </si>
  <si>
    <t>Fixed Preliminaries</t>
  </si>
  <si>
    <t>P1</t>
  </si>
  <si>
    <t>Preliminary and General Requirements Tender Drawings</t>
  </si>
  <si>
    <t>Notes</t>
  </si>
  <si>
    <t>All items will be priced individually. Any item not priced hereunder will be deemed to be included in the Contractors Tender.</t>
  </si>
  <si>
    <t>Item</t>
  </si>
  <si>
    <t>P2</t>
  </si>
  <si>
    <t>Tender Drawings</t>
  </si>
  <si>
    <t>The Tender Drawings are listed in Volume 4 Tender Drawings.</t>
  </si>
  <si>
    <t>P3</t>
  </si>
  <si>
    <t>Preliminary and General Requirements Conditions of Contract</t>
  </si>
  <si>
    <t>Conditions of Contract</t>
  </si>
  <si>
    <t>The Conditions of Contract shall be those contained within the Sultanate of Oman Standard Documents for Building and Civil Engineering Works prepared and issued by the Ministry of Finance Muscat.</t>
  </si>
  <si>
    <t>P4</t>
  </si>
  <si>
    <t>The Contractor shall allow for complying in all respect with the Conditions of Contract.</t>
  </si>
  <si>
    <t>P5</t>
  </si>
  <si>
    <t>Preliminary and General Requirements Contractors Administration Arrangements</t>
  </si>
  <si>
    <t>Drawings</t>
  </si>
  <si>
    <t>The Contractor shall be responsible for checking all drawings and schedule etc. supplied by the Engineer. In the event of any discrepancy being found between such drawings and schedules etc. or if the Contractor considers that additional detail drawings are required then in either case the Contractor shall report such discrepancy to the Engineer for instruction or apply in writing for such detail drawings at least 28 days before the materials and components necessary for the works are to be placed on order by the Contractor.</t>
  </si>
  <si>
    <t>P6</t>
  </si>
  <si>
    <t>The Contractor shall ascertain from the drawings or otherwise any holes recesses plugs etc. which may be required in time to form these as the work proceeds. No extra payments will be allowed for cuttings or forming such holes subsequently.</t>
  </si>
  <si>
    <t>P7</t>
  </si>
  <si>
    <t>The Contractor will prepare at his own cost detailed working and shop drawings that may require supplementary to the construction drawings furnished by the Engineer.</t>
  </si>
  <si>
    <t>Time based Preliminaries</t>
  </si>
  <si>
    <t>P8</t>
  </si>
  <si>
    <t>The detail and working drawing for civil and building works shall be prepared by the contractor supplement the construction drawings furnished by the Engineer will include Reinforcement details and Other drawings.</t>
  </si>
  <si>
    <t>P9</t>
  </si>
  <si>
    <t>The detail and working drawing for civil and building works shall be prepared by the contractor supplement the construction drawings furnished by the Engineer will include the Drawings and details of foundation for equipment machinery and technical installation.</t>
  </si>
  <si>
    <t>P10</t>
  </si>
  <si>
    <t>Such drawing and detail will depend on the type and make of the equipment offered and will include in particular foundations etc. for the standby power generators chiller and radiators transformers ventilation and airconditioning equipment etc. Construction details as required.</t>
  </si>
  <si>
    <t>A</t>
  </si>
  <si>
    <t>SUM FOR PAGE1/13</t>
  </si>
  <si>
    <t>P11</t>
  </si>
  <si>
    <t>No drawing etc. prepared by the Contractor shall be used in the works before the Engineer has approved it.</t>
  </si>
  <si>
    <t>P12</t>
  </si>
  <si>
    <t>The Contractor shall submit to the Engineer for his approval two copies of all his detail working or shop drawings and related documents produced by him for use in construction work. Any changes or modifications considered necessary by the Engineer shall be made at no extra cost to the Employer.</t>
  </si>
  <si>
    <t>P13</t>
  </si>
  <si>
    <t>Drawings and other documentation submitted to the Engineer for approval during the construction period should in no case be submitted later than two weeks before the date when the drawings or documents will be required on site for construction purpose.</t>
  </si>
  <si>
    <t>P14</t>
  </si>
  <si>
    <t>Preliminary and General Requirements General Instruction</t>
  </si>
  <si>
    <t>DESCRIPTION OF THE WORKS</t>
  </si>
  <si>
    <t>The work under this Contract comprises the provision of all materials plant and labour of whatever kind necessary and the proper performance of every operation required for the complete and proper construction completion commissioning and maintenance of Proposed 20 Nos Housing Units at Halaniyat Island including civil structural mechanical and electrical services and external works. The exact scope of work is indicated in the Tender Drawings.</t>
  </si>
  <si>
    <t>P15</t>
  </si>
  <si>
    <t>GENERAL INSTRUCTIONS</t>
  </si>
  <si>
    <t>The Tenderer shall insert a lumpsum or rate to each individual item Clause or SubClause in this Bill which he considers has a financial implication or is of financial value. Where the Contractor considers that an item Clause or SubClause has no financial value he shall insert the word Nil. Lump Sums shall not be inserted covering more than one item Clause or SubClause.</t>
  </si>
  <si>
    <t>P16</t>
  </si>
  <si>
    <t>The value of services and obligations involved in all the items Clauses and SubClauses in this Bill shall not be included in rates or prices in other Bills of Quantities but shall be priced in their totality in this Bill.</t>
  </si>
  <si>
    <t>P17</t>
  </si>
  <si>
    <t>Contractors Administrative Arrangements</t>
  </si>
  <si>
    <t>No examination or approval by the Engineer of any drawing or order documents submitted by the Contractor shall relieve the Contractor of any of his responsibilities under the Contract.</t>
  </si>
  <si>
    <t>P18</t>
  </si>
  <si>
    <t>Site Administration</t>
  </si>
  <si>
    <t>The Contractor shall allow for providing all that is required for the proper administration of the Contract at site level and in particular for complying in all respects with the relevant Clauses in the Standard Conditions of Contract.</t>
  </si>
  <si>
    <t>Vessel</t>
  </si>
  <si>
    <t>P19</t>
  </si>
  <si>
    <t>Site Inspection</t>
  </si>
  <si>
    <t>The Contractor is advised to visit and inspect the site during tendering at his own cost and hire own boat and to satisfy himself as to the accessibility and full extent and character of the site and of all local conditions and restrictions including the provision of and any matter referred to in Clause 11 of the Conditions of Contract..</t>
  </si>
  <si>
    <t>Head Office Exp</t>
  </si>
  <si>
    <t>B</t>
  </si>
  <si>
    <t>SUM FOR PAGE2/13</t>
  </si>
  <si>
    <t>OPC/SRC self life</t>
  </si>
  <si>
    <t>Warehouse Taqa</t>
  </si>
  <si>
    <t>P20</t>
  </si>
  <si>
    <t>Access to the site</t>
  </si>
  <si>
    <t>Access to the site will be from existing roads adjacent to the site.Access to the site may be obtained by prior arrangement with Engineer. During the construction and maintenance stages the Contractor will be responsible for complying with all of the Employers security and safety requirements.</t>
  </si>
  <si>
    <t>Logistics</t>
  </si>
  <si>
    <t>P21</t>
  </si>
  <si>
    <t>During construction the Contractor will afford access to the site to any persons or Company employed directly by the Employer for the purpose of carrying out work at the site and will liaise with that person or company to agree a work procedure to ensure a mutually beneficial programme of work and to provide such services as are required in accordance with Clause 31 of the Conditions of Contract.</t>
  </si>
  <si>
    <t>Eng. Accomodations</t>
  </si>
  <si>
    <t>P22</t>
  </si>
  <si>
    <t>Access for Plant</t>
  </si>
  <si>
    <t>The Contractor should allow for all costs involved in making access arrangements for any items of plant etc. without risk of damage to roads leading to the site and such like and for reinstatement thereto.</t>
  </si>
  <si>
    <t>Prolongation Overhead Cost</t>
  </si>
  <si>
    <t>P23</t>
  </si>
  <si>
    <t>Limitations of Working Space</t>
  </si>
  <si>
    <t>The Contractor shall confine his apparatus the storage of materials and the operations of the workman to the site and shall not be unreasonably encumber the area with his materials.</t>
  </si>
  <si>
    <t>P24</t>
  </si>
  <si>
    <t>The Contractor shall be entirely responsible for complying with municipality regulations regarding fencing the site storage of materials and spoil heaps unloading of materials temporary building sanitary arrangements etc. No claims for delay or costs will be entertained in the event of work being stopped for breach of regulations.</t>
  </si>
  <si>
    <t>P25</t>
  </si>
  <si>
    <t>Limitation of Working Hours</t>
  </si>
  <si>
    <t>Any work which in accordance with Clause 45 of the Conditions of Contract or by agreement with the Engineer executed outside of normal working hours or on Fridays or Public Holidays shall be carried out in such a way as to cause the absolute minimum of disturbance or inconvenience to the Residents or users of the buildings near or adjacent to the works.</t>
  </si>
  <si>
    <t>P26</t>
  </si>
  <si>
    <t>The Contractors specific attention is drawn to the clauses in the specification relating to restriction of placement of certain items of work in certain weatherstemperature conditions and he is to allow for complying with these requirements.</t>
  </si>
  <si>
    <t>Time Based Claim/Day</t>
  </si>
  <si>
    <t>P27</t>
  </si>
  <si>
    <t>Restrictions</t>
  </si>
  <si>
    <t>The site shall not be used for any purpose other than the execution of the Contract.</t>
  </si>
  <si>
    <t>Claim for 128 Days</t>
  </si>
  <si>
    <t>P28</t>
  </si>
  <si>
    <t>The Contractor will be required to make good any damage to the surrounding properties caused during the execution of the work and to restore to their original condition after the completion of the works.</t>
  </si>
  <si>
    <t>Prolongation Cost Indirect</t>
  </si>
  <si>
    <t>P29</t>
  </si>
  <si>
    <t>Vegetation and trees are not to be cut down or in any way interfered with even if shown on the drawings to be removed or breached until the Engineers permission has been obtained.</t>
  </si>
  <si>
    <t>Total Times Based Prelim. Claim</t>
  </si>
  <si>
    <t>C</t>
  </si>
  <si>
    <t>SUM FOR PAGE3/13</t>
  </si>
  <si>
    <t>Overall Prelim Excluding P111/Day</t>
  </si>
  <si>
    <t>P30</t>
  </si>
  <si>
    <t>Vegetation and Trees</t>
  </si>
  <si>
    <t>Prevent damage to vegetation and trees and provide protection for them in accordance with the Specification. Pay all costs and charges incurred in complying with statutes and regulations regarding trees</t>
  </si>
  <si>
    <t>P31</t>
  </si>
  <si>
    <t>The Contractor shall ascertain for himself the location of existing services on under or over the site. He shall take precautions to protect all such services within the confines of the site temporarily divert as required reinstate on completion and immediately make good any damage at his own expense all to the satisfaction of the Engineer.</t>
  </si>
  <si>
    <t>P32</t>
  </si>
  <si>
    <t>Existing Services</t>
  </si>
  <si>
    <t>Total Overall Prelim Based Claim</t>
  </si>
  <si>
    <t>P33</t>
  </si>
  <si>
    <t>Allow for locate protect uphold temporarily divert if necessary and maintain all pipes ducts drains sewers service mains overhead or underground electrical telephone cables etc. during execution of the Works. The Contractor shall make good any damage to existing services andor property however caused at his own expense or pay any costs or charges in connection. Approval shall be obtained a minimum of two weeks in advance of any planned interruption of services.</t>
  </si>
  <si>
    <t>P34</t>
  </si>
  <si>
    <t>Existing services and their locations may not be fully shown on the drawings and the Contractor shall liaise with the relevant authorities to determine the exact nature and full extent of such services which require protection and maintenance.</t>
  </si>
  <si>
    <t>P35</t>
  </si>
  <si>
    <t>Supervision</t>
  </si>
  <si>
    <t>Detailed Curriculum Vitae of the Contractors Supervisory staff together with those of his SubContractors Supervisors must be submitted for the Engineers approval prior to commencement of the Works.</t>
  </si>
  <si>
    <t>P36</t>
  </si>
  <si>
    <t>The Project Manager Project Engineer shall not be changed without one months written notice to the Engineer.</t>
  </si>
  <si>
    <t>P37</t>
  </si>
  <si>
    <t>Security</t>
  </si>
  <si>
    <t>Allow for providing security to the site. Only those staff and workpeople directly employed on this project will be allowed on site.</t>
  </si>
  <si>
    <t>P38</t>
  </si>
  <si>
    <t>Safety Health and Welfare of Workpeople</t>
  </si>
  <si>
    <t>Provide for all costs and charges incurred by complying with all safety health and welfare regulations appertaining to staff and workpeople employed on the site including those employed by all SubContractors.</t>
  </si>
  <si>
    <t>D</t>
  </si>
  <si>
    <t>SUM FOR PAGE4/13</t>
  </si>
  <si>
    <t>P39</t>
  </si>
  <si>
    <t>The Contractor shall be responsible for and shall allow for providing medical facilities including emergency medical facilities for his staff and shall make these available to the Engineers staff.</t>
  </si>
  <si>
    <t>P40</t>
  </si>
  <si>
    <t>Allow for all costs for providing protective clothing and accessories for all workmen and supervisory staff on site.</t>
  </si>
  <si>
    <t>P41</t>
  </si>
  <si>
    <t>Contractors and Subcontractors operatives will not be allowed to eat and sleep on site at any time. Proper shaded areas are to be provided within the site establishment for Contractors and Subcontractors operatives to ensure they do not move outside the site premises.</t>
  </si>
  <si>
    <t>P42</t>
  </si>
  <si>
    <t>Transport of Workpeople</t>
  </si>
  <si>
    <t>Allow for the cost of all transport to and from site of the workpeople engaged on the site in approved vehicles.</t>
  </si>
  <si>
    <t>P43</t>
  </si>
  <si>
    <t>Constructional PlantSmall Plant and Tools</t>
  </si>
  <si>
    <t>Provide for all necessary small plant and tools for the proper execution and completion of the Contract.</t>
  </si>
  <si>
    <t>P44</t>
  </si>
  <si>
    <t>Constructional PlantScaffoldingworking platforms</t>
  </si>
  <si>
    <t>Provide all necessary temporary scaffolding and working platforms for the proper execution and completion of the Contract. Alter relocate and adapt from time to time as necessary. The Contractor is to ascertain whether any scaffolding or platform is required by any SubContractor before striking. If the Contractor should strike any of his scaffolding or working platform and it is so required it shall be reerected at his own expenses.</t>
  </si>
  <si>
    <t>P45</t>
  </si>
  <si>
    <t>Constructional PlantPlant required for Specific Trades</t>
  </si>
  <si>
    <t>Provide all necessary plant required for specific trades for the proper execution and completion of the Contract.</t>
  </si>
  <si>
    <t>P46</t>
  </si>
  <si>
    <t>Constructional PlantCranes and Lifting Plant</t>
  </si>
  <si>
    <t>Allow for all cranes and lifting plant necessary for the safe and efficient execution of the works to the satisfaction of the Engineer.</t>
  </si>
  <si>
    <t>P47</t>
  </si>
  <si>
    <t>Constructional PlantPlant generally</t>
  </si>
  <si>
    <t>Allow for all other plant necessary for the safe and efficient execution of the Works.</t>
  </si>
  <si>
    <t>P48</t>
  </si>
  <si>
    <t>Transport for Work People</t>
  </si>
  <si>
    <t>The Contractor is to allow for obtaining an adequate labour force for the Works and is to include for transport men to and from the Site as is necessary.</t>
  </si>
  <si>
    <t>P49</t>
  </si>
  <si>
    <t>Site Transportation</t>
  </si>
  <si>
    <t>Provide all necessary vehicles and other site transport etc. with all consumables store etc. as described for small plant and tools etc.</t>
  </si>
  <si>
    <t>E</t>
  </si>
  <si>
    <t>SUM FOR PAGE5/13</t>
  </si>
  <si>
    <t>P50</t>
  </si>
  <si>
    <t>Preliminary and General Requirements Employer Facilities</t>
  </si>
  <si>
    <t>Temporary Office</t>
  </si>
  <si>
    <t>Provide erect furnish equip maintain and remove three month after completion of the Contract fully serviced furnished and equipped airconditioned offices and a conference room for the exclusive use of the Engineer all as described in General Requirement of the Architectural Specification.</t>
  </si>
  <si>
    <t>P51</t>
  </si>
  <si>
    <t>The offices shall be provided and maintained throughout the period of the Contract.</t>
  </si>
  <si>
    <t>P52</t>
  </si>
  <si>
    <t>The Contractor shall be responsible for providing security power water drainage safety helmets safety boots daily cleaning car parking and other facilities to the Engineers offices.</t>
  </si>
  <si>
    <t>P53</t>
  </si>
  <si>
    <t>The Contractor shall be responsible during the continuance of the Contract for satisfactorily maintain and security of the offices and for all plans documents and paper and other articles contained there in.</t>
  </si>
  <si>
    <t>P54</t>
  </si>
  <si>
    <t>Telephone for the Engineer and Employer</t>
  </si>
  <si>
    <t>Allow for providing the Engineers site office with an independent telephone service until removal of office and for paying all charges incurred by the Engineers staff for business calls concerning the project within the Sultanate of Oman.</t>
  </si>
  <si>
    <t>P55</t>
  </si>
  <si>
    <t>Attendance on the Engineer</t>
  </si>
  <si>
    <t>Provide attendance and assistance to the Engineer all as described in the Specification.</t>
  </si>
  <si>
    <t>P56</t>
  </si>
  <si>
    <t>Surveying and other equipment</t>
  </si>
  <si>
    <t>The Contractor shall provide to the Engineer for his exclusive use all survey equipment and electrical test equipment as described in the Specification.</t>
  </si>
  <si>
    <t>P57</t>
  </si>
  <si>
    <t>Mobilisation</t>
  </si>
  <si>
    <t>The Engineer may issue the notice to proceed at any time within the period of validity of the tender. After the date of the notice to proceed the Contractor shall have a period of 120 days to complete mobilisation and to be completely prepared for the work. After the mobilisation is complete the work shall be carried out in accordance with the requirements of this Contract.</t>
  </si>
  <si>
    <t>P58</t>
  </si>
  <si>
    <t>Programme and Order of Works</t>
  </si>
  <si>
    <t>Within 14 days of receipt of an order to commence the Works the Contractor shall submit to the Engineer a detailed programme in respect of all works contained in the scope of works including temporary works and services.</t>
  </si>
  <si>
    <t>P59</t>
  </si>
  <si>
    <t>Within 21 days of receipt of an order to commence the Works the Contractor shall submit to the Engineer a detailed programme in respect of all trades separately for each building section and external works and services together with the target dates for receipt of information required to enable the Contractor to comply with this programme.</t>
  </si>
  <si>
    <t>F</t>
  </si>
  <si>
    <t>SUM FOR PAGE6/13</t>
  </si>
  <si>
    <t>P60</t>
  </si>
  <si>
    <t>In addition the Contractor shall at the same time submit to the Engineer a detailed schedule of items and information that he requires instruction upon for early ordering schedules.</t>
  </si>
  <si>
    <t>P61</t>
  </si>
  <si>
    <t>Coordination</t>
  </si>
  <si>
    <t>The Contractors attention is drawn to the fact that he shall be entirely responsible for the coordination of all works carried out by both his own workmen and the workmen of SubContractors and shall be responsible for ensuring that all SubContractors shop andor working drawings are submitted to the Engineer for approval in such time as not to prejudice the expeditious execution of the Works in accordance with the Contractors programme.</t>
  </si>
  <si>
    <t>P62</t>
  </si>
  <si>
    <t>Reports</t>
  </si>
  <si>
    <t>Provide and maintain daily reports and delivery records for inspection by the Engineer. Such reports must give details of number and category of labour force list of plant list of material deliveries work planned and work carried out climatic conditions high and low temperature and any other information required by the Engineer.</t>
  </si>
  <si>
    <t>P63</t>
  </si>
  <si>
    <t>Progress Reports</t>
  </si>
  <si>
    <t>Provide progress reports at intervals and in a format as required by the Engineer.</t>
  </si>
  <si>
    <t>P64</t>
  </si>
  <si>
    <t>Provide a camera on site for use by the Engineer and arrange each month to print in duplicate colour progress photographs of the works taken by the Engineer. All photographs shall be subject to the Employers security precautions and shall not be used for promotional commercial purposes without written permission of the Employer. The Contractor shall provide suitable albums for the correct storage of the above photographs. The copy rights of all photographs rests with the Employer.</t>
  </si>
  <si>
    <t>P65</t>
  </si>
  <si>
    <t>Site Sign Boards</t>
  </si>
  <si>
    <t>The Contractor shall allow for the provision erection and maintenance of two site sign board to display the project name the names of all Consultants associated with the Works and the Contractors name all as specified and to the approval of the Engineer.The sign board shall be complete with all necessary foundations supports framing painting and sign writing in Arabic and English denoting the title of the Project name of the Employer and names of Consultants and Contractor with their respective addresses and logos. The Contractor shall provide all details of the sign board to the Engineer for his approval before any work is put in hand and to enable erection to commence in the early stages of the Contract.The Contractor shall at the completion of the Contract remove the sign board supports and foundations.</t>
  </si>
  <si>
    <t>G</t>
  </si>
  <si>
    <t>SUM FOR PAGE7/13</t>
  </si>
  <si>
    <t>P66</t>
  </si>
  <si>
    <t>Site Offices Stores and Other Facilities</t>
  </si>
  <si>
    <t>The Contractor shall provide erect maintain and remove on completion all necessary site offices stores messrooms sanitary accommodation and other facilities as may be required by the Contractor for his own and his SubContractors use together with all associated water drainage electrical lighting and power airconditioning telephoneradio facilities furniture equipment and attendance.</t>
  </si>
  <si>
    <t>P67</t>
  </si>
  <si>
    <t>The position of all site offices stores etc. shall be to the approval of the Engineer and the Contractor must allow for all other facilities he may require to fulfil his contractual obligations additional to the area allocated to him.</t>
  </si>
  <si>
    <t>P68</t>
  </si>
  <si>
    <t>Preliminary and General Requirements Contractor Facilities</t>
  </si>
  <si>
    <t>Accommodation for Workmen</t>
  </si>
  <si>
    <t>The Contractor will not be allowed to accommodate workpeople on the site and arrangements must be made for such accommodation elsewhere at the Contractors expense and for transporting the workforce to the site.</t>
  </si>
  <si>
    <t>P69</t>
  </si>
  <si>
    <t>Communications</t>
  </si>
  <si>
    <t>Provide a telephone for both his own and his SubContractors use including paying all charges in connection therewith. Radio telephone will only be permitted at the discretion of the Engineer if in his opinion it is not feasible to obtain a conventional telephone connection.</t>
  </si>
  <si>
    <t>P70</t>
  </si>
  <si>
    <t>Preliminary and General Requirements</t>
  </si>
  <si>
    <t>Temporary worksTemporary Fencing</t>
  </si>
  <si>
    <t>Allow for all temporary fencing hoardings screens gantries etc. necessary for the execution of the Works. The Contractors particular attention is drawn to the neatness and approval of the hoardings by the Authorities and the Engineer.</t>
  </si>
  <si>
    <t>P71</t>
  </si>
  <si>
    <t>Temporary worksTemporary Roads</t>
  </si>
  <si>
    <t>Provide maintain and alter as necessary temporary roads paths hardstandings pavement crossings and the like to and within the site. Remove and reinstate all ground and work disturbed when required.</t>
  </si>
  <si>
    <t>P72</t>
  </si>
  <si>
    <t>Temporary worksWater for the Works</t>
  </si>
  <si>
    <t>Provide all water required for the Works and provide and remove on completion all requisite temporary pipework pumps storage tanks etc. The Contractor must include for obtaining water from an independent source.</t>
  </si>
  <si>
    <t>P73</t>
  </si>
  <si>
    <t>Temporary worksElectricity for the Works</t>
  </si>
  <si>
    <t>Provide all electric light and power required for the Works including all temporary installations maintaining altering and adapting as necessary and remove all temporary installations on completion.</t>
  </si>
  <si>
    <t>P74</t>
  </si>
  <si>
    <t>Temporary worksTraffic Diversions</t>
  </si>
  <si>
    <t>The Contractor is to maintain at all times the flow of traffic on the existing roads and is to provide suitable signs lights and flag men at all times during the currency of the Contract all to the approval of the Authorities and the Engineer.</t>
  </si>
  <si>
    <t>P75</t>
  </si>
  <si>
    <t>Temporary worksPumping and Dewatering</t>
  </si>
  <si>
    <t>Provide here for all equipment and labour necessary to comply with the requirements for keeping the excavations and area of site free from surface underground running or standing water to the complete satisfaction of the Engineer to cover all such work wherever such work is not specifically measured in the relevant sections of the Bills of Quantities.</t>
  </si>
  <si>
    <t>H</t>
  </si>
  <si>
    <t>SUM FOR PAGE8/13</t>
  </si>
  <si>
    <t>P76</t>
  </si>
  <si>
    <t>Temporary worksTemporary Lighting</t>
  </si>
  <si>
    <t>Allow for installation maintenance and operation during hours of darkness a system of sufficient artificial lighting of roads paths access routes working platforms and areas where the works are in operation on site and that may be used or approached by any persons authorised to be on site and final removal from site on completion of the works.</t>
  </si>
  <si>
    <t>P77</t>
  </si>
  <si>
    <t>Sundry ItemsTesting of Materials and the Works</t>
  </si>
  <si>
    <t>Allow for all tests required by the Specification to be carried out including providing all necessary equipment materials and samples</t>
  </si>
  <si>
    <t>P78</t>
  </si>
  <si>
    <t>Sundry ItemsSingle Sources of Supply</t>
  </si>
  <si>
    <t>Where a choice of manufacturer or source of supply is allowed for any particular product of material the whole quantity required to complete the work must be of the same type manufacturer andor source. Changes will not be allowed without prior approval of the Engineer and at no cost to the Client. Written evidence of sources of supply must be produced when requested by Engineer.</t>
  </si>
  <si>
    <t>P79</t>
  </si>
  <si>
    <t>Sundry ItemsSamples; generally</t>
  </si>
  <si>
    <t>Allow for providing and submitting to the Engineer as he may require samples of all materials and goods which the Contractor proposes to incorporate in the Works.</t>
  </si>
  <si>
    <t>P80</t>
  </si>
  <si>
    <t>Allow for providing sample panels of materials workmanship and mockups as required by the Specification.</t>
  </si>
  <si>
    <t>P81</t>
  </si>
  <si>
    <t>Sundry ItemsSamples Marble</t>
  </si>
  <si>
    <t>The contractor shall submit three samples 300 x 300 mm of each marble specified layout of slabs and detailed shop drawings showing dimensions to the Engineer and obtain his approval prior to placing order. One of the samples should be the type of marble proposed to be incorporated in the works.</t>
  </si>
  <si>
    <t>P82</t>
  </si>
  <si>
    <t>The other two shall indicate the closest natural variation in colour and grain of the proposed marble. All marble slabs shall be delivered on site polished and ready for installation.</t>
  </si>
  <si>
    <t>P83</t>
  </si>
  <si>
    <t>Sundry ItemsSource of Marble</t>
  </si>
  <si>
    <t>Tenderers are required to name the proposed suppliers of marble to be incorporated in the works this information is to be submitted with the Tender.</t>
  </si>
  <si>
    <t>P84</t>
  </si>
  <si>
    <t>Sundry ItemsProtection of the Works</t>
  </si>
  <si>
    <t>Allow for protecting the Works from damage from any source including inclement weather.</t>
  </si>
  <si>
    <t>P85</t>
  </si>
  <si>
    <t>Sundry ItemsDisposal of refuse</t>
  </si>
  <si>
    <t>Keep the site free from debris arising from the Works during the construction period and leave the site free from debris and large loose stones on completion to the satisfaction of the Engineer.</t>
  </si>
  <si>
    <t>P86</t>
  </si>
  <si>
    <t>Sundry ItemsSite Clearance</t>
  </si>
  <si>
    <t>Clear the site of all scrub debris rubbish etc. in accordance with the Specification.</t>
  </si>
  <si>
    <t>I</t>
  </si>
  <si>
    <t>SUM FOR PAGE9/13</t>
  </si>
  <si>
    <t>P87</t>
  </si>
  <si>
    <t>Sundry ItemsReports</t>
  </si>
  <si>
    <t>Provide and maintain all Records Site Books and Daily Reports for inspection by the Engineer.</t>
  </si>
  <si>
    <t>P88</t>
  </si>
  <si>
    <t>Sundry ItemsProgress Report</t>
  </si>
  <si>
    <t>Provide Progress Reports at monthly intervals in a format as required by the Engineer.</t>
  </si>
  <si>
    <t>P89</t>
  </si>
  <si>
    <t>Sundry ItemsCleaning the Works</t>
  </si>
  <si>
    <t>Remove protective casings and coverings and thoroughly clean the Works at completion to the entire satisfaction of the Engineer.</t>
  </si>
  <si>
    <t>P90</t>
  </si>
  <si>
    <t>Sundry ItemsTraffic Regulations</t>
  </si>
  <si>
    <t>Allow for complying with all traffic regulations.</t>
  </si>
  <si>
    <t>P91</t>
  </si>
  <si>
    <t>Sundry ItemsMaintenance of Public and Private Roads</t>
  </si>
  <si>
    <t>Allow for making good any damage to public or private roads paths paved or landscaped areas. Contractors SubContractors and Suppliers vehicles must be kept in a clean condition and must not be allowed to soil public or private areas.</t>
  </si>
  <si>
    <t>P92</t>
  </si>
  <si>
    <t>Sundry ItemsFire Fighting Facilities</t>
  </si>
  <si>
    <t>Provide fire fighting facilities on site to the approval of the Authorities and the Engineer.</t>
  </si>
  <si>
    <t>P93</t>
  </si>
  <si>
    <t>Sundry ItemsMaintenance of existing property access.</t>
  </si>
  <si>
    <t>The Contractor is to maintain access to existing properties at all times with the use of steel plates ramps ducts etc. all to the approval of the Engineer.</t>
  </si>
  <si>
    <t>P94</t>
  </si>
  <si>
    <t>Sundry ItemsDrying the Works</t>
  </si>
  <si>
    <t>Allow for drying the works in accordance with the Specification and to the satisfaction of the Engineer.</t>
  </si>
  <si>
    <t>P95</t>
  </si>
  <si>
    <t>Sundry ItemsControl of noise and pollution</t>
  </si>
  <si>
    <t>Allow for keeping noise and pollution to an absolute minimum.Take all necessary precautions to reduce noise from plant by means of mufflers silencers screens and the like.Work entailing excessive noise is to be carried out during suitable hours as directed by the Engineer.</t>
  </si>
  <si>
    <t>P96</t>
  </si>
  <si>
    <t>Sundry ItemsAntipollution Measures</t>
  </si>
  <si>
    <t>The Contractor shall take precautions to minimize the pollution of and disturbance to lands roads and other places on and around the site.</t>
  </si>
  <si>
    <t>J</t>
  </si>
  <si>
    <t>SUM FOR PAGE10/13</t>
  </si>
  <si>
    <t>P97</t>
  </si>
  <si>
    <t>Sundry ItemsStatutory Obligations</t>
  </si>
  <si>
    <t>Allow for complying with all Statutory Obligations and for obtaining all permissions licences etc. and paying all fees as required by Statutory Authorities in connection with the carrying out of the Works.Allow for arranging inspection and the obtaining of all no objection certificates.The Contractor shall allow for complying with all building regulations.</t>
  </si>
  <si>
    <t>P98</t>
  </si>
  <si>
    <t>Sundry ItemsPublic Authority for Electricity and Water PAEW and Oman Telecommunications Company OMANTEL Regulations and Requirements</t>
  </si>
  <si>
    <t>Public Authority for Electricity and Water PAEW and OMANTEL regulations require certain works to be carried out by specialist Contractors approved by them and it is the responsibility of Tenderers to establish the extent of such work. Tenderers will be deemed to have allowed in their rates against the various items of work for complying with Public Authority for Electricity and Water and OMANTEL regulations and where necessary for employing Public Authority for Electricity and Water and OMANTEL approved Contractors for such specialist works.</t>
  </si>
  <si>
    <t>P99</t>
  </si>
  <si>
    <t>Sundry ItemsSite Survey and Grid of Levels</t>
  </si>
  <si>
    <t>Before commencing excavation or site levelling operations the Contractor shall conduct a coordinated site survey witnessed by the Engineer related to a bench mark referred to in the Contract document and shall prepare a site plan showing a grid of levels at 5 m centres to the proposed site the Contractor shall provide the Engineer with one transparency and two copies of the site survey plan.</t>
  </si>
  <si>
    <t>P100</t>
  </si>
  <si>
    <t>The Contractor shall conduct similar site survey after site levelling operations and external works have been completed and provide drawings as above.</t>
  </si>
  <si>
    <t>P101</t>
  </si>
  <si>
    <t>Sundry ItemsCopies of Orders</t>
  </si>
  <si>
    <t>Provide the Engineers Representative with a copy of all orders for the supply of such materials or goods required in connection with the Works as the Engineers Representative may specify.</t>
  </si>
  <si>
    <t>P102</t>
  </si>
  <si>
    <t>Sundry ItemsWorking Drawings</t>
  </si>
  <si>
    <t>Allow for preparing and submission to the Engineer of all working drawings and operation and maintenance instructions as detailed in the specification if these costs are not specifically measured elsewhere in the relevant sections of this document.</t>
  </si>
  <si>
    <t>P103</t>
  </si>
  <si>
    <t>Upon completion of the works submit two sets of diskettes Autocad R12 later two transparencies and four copies of all drawings duly marked AsBuilt clearly defining all locations depths shapes and dimensions of all permanent works executed.</t>
  </si>
  <si>
    <t>K</t>
  </si>
  <si>
    <t>SUM FOR PAGE11/13</t>
  </si>
  <si>
    <t>P104</t>
  </si>
  <si>
    <t>Sundry ItemsTraining of Employers Personnel</t>
  </si>
  <si>
    <t>During the execution of the Works the Contractor shall provide such assistance as may be necessary for the instruction and training of personnel appointed by the Employer.</t>
  </si>
  <si>
    <t>P105</t>
  </si>
  <si>
    <t>The Contractor shall provide all necessary instruction material for this purpose such as manuals booklets pamphlets drawings sketches models pictures photoscolour slides films etc. This instruction material shall become the property of the Employer.</t>
  </si>
  <si>
    <t>P106</t>
  </si>
  <si>
    <t>Sundry ItemsDirect Contractors</t>
  </si>
  <si>
    <t>The Tenderers attention is drawn to the fact that the Employer may appoint other Contractors to carry out certain items of Specialist Works in accordance with Clause 31 of the Conditions of Contract.</t>
  </si>
  <si>
    <t>P107</t>
  </si>
  <si>
    <t>Preliminary and General Requirements Performance Bond Advance Payment Bond and Insurance Certificate</t>
  </si>
  <si>
    <t>Performance Bond</t>
  </si>
  <si>
    <t>The Contractor will be required to provide Performance Bond all in accordance with Clause 4.2 of the Conditions of Contract.</t>
  </si>
  <si>
    <t>P108</t>
  </si>
  <si>
    <t>Insurance</t>
  </si>
  <si>
    <t>The Contractor will be required to provide all Insurances in accordance with the Conditions of Contract.</t>
  </si>
  <si>
    <t>P109</t>
  </si>
  <si>
    <t>Insurance Declaration</t>
  </si>
  <si>
    <t>On signing the Contract the Contractor shall obtain from his Insurance Company and lodge with the Engineer a declaration that the insurance provided is strictly in accordance with all relevant Clause in the Conditions of Contract. This shall also include insurance against damage of any kind to existing buildings which may arise as a result of the building operations.</t>
  </si>
  <si>
    <t>P110</t>
  </si>
  <si>
    <t>Advance Payment Bond</t>
  </si>
  <si>
    <t>The Contractor will be required to provide an Advance Payment Bond all in accordance with Clause 14.2 of Conditions of Contract.</t>
  </si>
  <si>
    <t>L</t>
  </si>
  <si>
    <t>SUM FOR PAGE12/13</t>
  </si>
  <si>
    <t>P111</t>
  </si>
  <si>
    <t>Refer Provisional SumTemporary Houses</t>
  </si>
  <si>
    <t>The Contractor will be required to provide temporary houses Caravan for the resident while working in the Construction and also during Maintenance Works and refix inside houses after work finish as outside extra rooms for them. Every caravan will be around 65m2 and will include and not be limited to 2 rooms a hall a kitchen and two toilets The structure to use steel structure painted with anticorrosion paint with isolated walls and roof aluminum sandwich panels 50 mm thickness from 2 sheets 0.7 mm thickness and foam of 45 kgm3 density internal ceramic floor and walls for toiles and kitchen to be ceramic all sanitary fixture for toilet and kitchen sink and cabinet sewage electrical and water connection to be done in the temporary place and will be finally done again after move to internal new and maintained houses foundation for caravan and 3 steps omani marble in final place fixing also 4 AC are included design of caravan to be done by the contractor approved by clientconsultant beforedelivery the caravans will be under project defects notification period for one year.</t>
  </si>
  <si>
    <t>item</t>
  </si>
  <si>
    <t>P112</t>
  </si>
  <si>
    <t>Preliminary and General Requirements CCTV Control.</t>
  </si>
  <si>
    <t>CCTV</t>
  </si>
  <si>
    <t>The Contractor will be required to provide CCTV to monitor and maintain the work activity at site while working in the Construction Works also during Maintenance Works.</t>
  </si>
  <si>
    <t>P113</t>
  </si>
  <si>
    <t>Preliminary and General Requirements Temporary Facilities.</t>
  </si>
  <si>
    <t>External Temporary Building</t>
  </si>
  <si>
    <t>The Contractor should follow maintenance works for the External Building for the Existing 32 Housing while working in the Construction Works also during Maintenance Works.</t>
  </si>
  <si>
    <t>P114</t>
  </si>
  <si>
    <t>Preliminary and General Requirements EngineerEmployer Facilities</t>
  </si>
  <si>
    <t>Facilities for Engineers Employers</t>
  </si>
  <si>
    <t>The Contractor shall provide erect maintain and remove on completion all necessary Engineers accommodation Employers accommodation common kitchen with dining hall including food for all time to the EngineersEmployers sanitary accommodation and other facilities all by the Contractor expenses and link together with all associated water drainage electrical lighting and power airconditioning telephone mobile phones 4nos with recharge cards 30rial new furniture washing equipment and maintenance the same until the Completion of Project as per details in prim documents.</t>
  </si>
  <si>
    <t>P115</t>
  </si>
  <si>
    <t>Site Transportation for Engineers Employers</t>
  </si>
  <si>
    <t>Provide necessary 4x4 vehicles 2nos in excellent condition for consultantclient staff transportation and pickup vehicle 2nos for site transport etc. with all consumables fuel etc. as described for small plant and tools for regular maintenance etc as per details in prim documents.</t>
  </si>
  <si>
    <t>M</t>
  </si>
  <si>
    <t>SUM FOR PAGE13/13</t>
  </si>
  <si>
    <t xml:space="preserve">TOTAL PRELIMINARIES </t>
  </si>
  <si>
    <t>BILL NO 2. (DAY WORK)</t>
  </si>
  <si>
    <t>Quantity</t>
  </si>
  <si>
    <t>Total Price In Figure</t>
  </si>
  <si>
    <t>CLAIMABLE AMOUNT</t>
  </si>
  <si>
    <t>Addition</t>
  </si>
  <si>
    <t>D1</t>
  </si>
  <si>
    <t>Daywork Schedule</t>
  </si>
  <si>
    <t>Day Work</t>
  </si>
  <si>
    <t>The Contractor may be required to execute certain works on the basis of day works.</t>
  </si>
  <si>
    <t>D2</t>
  </si>
  <si>
    <t>The Contractor shall keep an accurate record of time spent and materials and plant and used on each separate instruction given. Day work sheets are to be numbered and are to describe fully the instructions to which they refer and they are to be fully summarized fully priced and submitted to the Engineer for signature. The submission of such day work sheets does not necessarily mean that the work will be valued under Clause 13.5 of the Conditions of Contract or that any payment is in fact due.</t>
  </si>
  <si>
    <t>D3</t>
  </si>
  <si>
    <t>Labour 1. The Tenderer shall give the rates herein required for labourers and craftsmen against each item stated. 2.The rates are to be comprehensive and include</t>
  </si>
  <si>
    <t>Wages and all costs payments and charges including pensions annual and public holidays traveling time expenses fares and transport guaranteed time nonproductive time and other expenses in connection with overtime incentive and bonus payments dirty money and danger money and other disbursements arising from employment of labour including redundancy payment reduced working hours during Ramadhan all associated costs if labourers imported form other countries and workmens compensation insurance gratuity and all terminal benefits as per Oman labour Laws.</t>
  </si>
  <si>
    <t>D4</t>
  </si>
  <si>
    <t>Charges incurred in respect of site and office supervision including foreman�s time and extra emoluments paid to foreman and leading craftsmen and gangers.</t>
  </si>
  <si>
    <t>D5</t>
  </si>
  <si>
    <t>Site and Head Office overhead charges such as rent rates insurances electricity fuel water printing stationery postage telephone charges motor car expenses renewals maintenance and depreciation of premises machinery plant and the like.</t>
  </si>
  <si>
    <t>D6</t>
  </si>
  <si>
    <t>Profit</t>
  </si>
  <si>
    <t>D7</t>
  </si>
  <si>
    <t>Materials</t>
  </si>
  <si>
    <t>Materials used in day works to be charged at invoice cost. All discounts are to be allowed to the Ministry of Health. Invoices are to be made available to the Engineer at the time the relevant day work sheets are submitted.</t>
  </si>
  <si>
    <t>D8</t>
  </si>
  <si>
    <t>The Contractor is to allow for additional percentage he requires to be added to the invoice cost of materials to cover for ordering taking delivery paying all insurances in transit landing charges dues custom duties Municipality tax and all other charges loading and transporting to the site taking into store storing as may be required and all other charges and profit.</t>
  </si>
  <si>
    <t>D9</t>
  </si>
  <si>
    <t>Plant 1. The Contractor shall give here the rates he requires for plant and machinery 2. The rates are to be comprehensive and include</t>
  </si>
  <si>
    <t>Mobilization and demobilization costs</t>
  </si>
  <si>
    <t>D10</t>
  </si>
  <si>
    <t>Fuel oil lubricants and all other consumable stores.</t>
  </si>
  <si>
    <t>D11</t>
  </si>
  <si>
    <t>Servicing repairs and replacements.</t>
  </si>
  <si>
    <t>D12</t>
  </si>
  <si>
    <t>Site and Head Office overhead charges as previously defined.</t>
  </si>
  <si>
    <t>D13</t>
  </si>
  <si>
    <t>D14</t>
  </si>
  <si>
    <t>Plant</t>
  </si>
  <si>
    <t>The rates are to include for haulage to and from site and all other charges relating to plant and shall be exclusive of attendants and drivers who shall be charged at labour rates as set out above.</t>
  </si>
  <si>
    <t>D15</t>
  </si>
  <si>
    <t>If the Contractor is unable to price the particular type of plant listed he should price for the nearest equivalent item available to him and state what has been included in his tender.</t>
  </si>
  <si>
    <t>D16</t>
  </si>
  <si>
    <t>Labour</t>
  </si>
  <si>
    <t>Labourers</t>
  </si>
  <si>
    <t>Hr</t>
  </si>
  <si>
    <t>D17</t>
  </si>
  <si>
    <t>Gangers</t>
  </si>
  <si>
    <t>D18</t>
  </si>
  <si>
    <t>Steelfixers</t>
  </si>
  <si>
    <t>D19</t>
  </si>
  <si>
    <t>Carpenters and Joiners</t>
  </si>
  <si>
    <t>D20</t>
  </si>
  <si>
    <t>Tile Layers</t>
  </si>
  <si>
    <t>D21</t>
  </si>
  <si>
    <t>Masons</t>
  </si>
  <si>
    <t>D22</t>
  </si>
  <si>
    <t>Painters</t>
  </si>
  <si>
    <t>D23</t>
  </si>
  <si>
    <t>Scaffolders</t>
  </si>
  <si>
    <t>D24</t>
  </si>
  <si>
    <t>Drainlayers</t>
  </si>
  <si>
    <t>D25</t>
  </si>
  <si>
    <t>Plumbers</t>
  </si>
  <si>
    <t>D26</t>
  </si>
  <si>
    <t>ElectriciansA.C. Mechanics</t>
  </si>
  <si>
    <t>D27</t>
  </si>
  <si>
    <t>Welders</t>
  </si>
  <si>
    <t>D28</t>
  </si>
  <si>
    <t>FabricatorsFitters</t>
  </si>
  <si>
    <t>D29</t>
  </si>
  <si>
    <t>Plant and Machinery Operators and Drivers</t>
  </si>
  <si>
    <t>D30</t>
  </si>
  <si>
    <t>Include the Provisional Sum of Rials Omani Ten Thousand RO. 10000.000 for the cost of Local Materials expended on Dayworks. These costs shall be charged at the nett price paid by the Contractor for the materials exsupplier as substantiated by the suppliers invoices.</t>
  </si>
  <si>
    <t>D31</t>
  </si>
  <si>
    <t>Include the Provisional Sum of Rials Omani Ten Thousand R.O. 10000.000 for the cost of Imported Materials expended on daywork. These costs shall be charged at the nett price paid by the Contractor for the materials delivered C.I.F. Oman as substantiated by the suppliers invoices.</t>
  </si>
  <si>
    <t>D32</t>
  </si>
  <si>
    <t>Contractors percentage on net cost of material 5 percent</t>
  </si>
  <si>
    <t>D33</t>
  </si>
  <si>
    <t>Portable compressors Complete with hoses Delivery of free air Up to 4.6 Cumper minute</t>
  </si>
  <si>
    <t>D34</t>
  </si>
  <si>
    <t>Pneumatic hammer including steels</t>
  </si>
  <si>
    <t>D35</t>
  </si>
  <si>
    <t>Concrete Mixers</t>
  </si>
  <si>
    <t>D36</t>
  </si>
  <si>
    <t>Dumper up to 0.5 Cum bucket capacity</t>
  </si>
  <si>
    <t>D37</t>
  </si>
  <si>
    <t>Concrete vibrator poker 50mm diameter</t>
  </si>
  <si>
    <t>D38</t>
  </si>
  <si>
    <t>Excavators up to 0.5 Cum bucket capacity</t>
  </si>
  <si>
    <t>D39</t>
  </si>
  <si>
    <t>Generator sets 50 KVA</t>
  </si>
  <si>
    <t>D40</t>
  </si>
  <si>
    <t>Tipper truck 10 tonne</t>
  </si>
  <si>
    <t>D41</t>
  </si>
  <si>
    <t>Van or utility vehicle</t>
  </si>
  <si>
    <t>D42</t>
  </si>
  <si>
    <t>Three tonne pickup</t>
  </si>
  <si>
    <t>D43</t>
  </si>
  <si>
    <t>Water tanker 2000 gallon</t>
  </si>
  <si>
    <t>D44</t>
  </si>
  <si>
    <t>Excavator hydraulic full circle slew 1m3</t>
  </si>
  <si>
    <t>D45</t>
  </si>
  <si>
    <t>Mobile Crane 10 tonne</t>
  </si>
  <si>
    <t>D46</t>
  </si>
  <si>
    <t>Bulldozer 430hp</t>
  </si>
  <si>
    <t>D47</t>
  </si>
  <si>
    <t>Loader1.5m3</t>
  </si>
  <si>
    <t>D48</t>
  </si>
  <si>
    <t>Grader 200 hp</t>
  </si>
  <si>
    <t>D49</t>
  </si>
  <si>
    <t>Roller 4 tonne</t>
  </si>
  <si>
    <t>D50</t>
  </si>
  <si>
    <t>Welding set 300 A including electrodes</t>
  </si>
  <si>
    <t>D51</t>
  </si>
  <si>
    <t>Oxy acetylene cutting set including electrodes</t>
  </si>
  <si>
    <t>D52</t>
  </si>
  <si>
    <t>2 inch Water pump 5 hp</t>
  </si>
  <si>
    <t>D53</t>
  </si>
  <si>
    <t>4 inch Water pump 10 hp</t>
  </si>
  <si>
    <t>D54</t>
  </si>
  <si>
    <t>Employee Staff</t>
  </si>
  <si>
    <t>Project Manager</t>
  </si>
  <si>
    <t>D55</t>
  </si>
  <si>
    <t>Resident Project Engineer</t>
  </si>
  <si>
    <t>D56</t>
  </si>
  <si>
    <t>Resident Civil Material Engineer</t>
  </si>
  <si>
    <t>D57</t>
  </si>
  <si>
    <t>Resident Electrical Engineer</t>
  </si>
  <si>
    <t>D58</t>
  </si>
  <si>
    <t>Resident Mechanical Engineer</t>
  </si>
  <si>
    <t>D59</t>
  </si>
  <si>
    <t>Resident Architecture Engineer Omani</t>
  </si>
  <si>
    <t>D60</t>
  </si>
  <si>
    <t>Resident Quantity Surveyor</t>
  </si>
  <si>
    <t>D61</t>
  </si>
  <si>
    <t>Resident Draftsman Omani</t>
  </si>
  <si>
    <t>D62</t>
  </si>
  <si>
    <t>Resident QA QC</t>
  </si>
  <si>
    <t>D63</t>
  </si>
  <si>
    <t>Resident HSE Omani</t>
  </si>
  <si>
    <t>D64</t>
  </si>
  <si>
    <t>Cook</t>
  </si>
  <si>
    <t>D65</t>
  </si>
  <si>
    <t>Assistant to Cook</t>
  </si>
  <si>
    <t>Facilities for EngineersEmployers</t>
  </si>
  <si>
    <t>Site Transportation for EngineersEmployers</t>
  </si>
  <si>
    <t>TOTAL DAYWORKS</t>
  </si>
  <si>
    <t>BILL NO. 3 (PROVISIONAL SUM)</t>
  </si>
  <si>
    <t xml:space="preserve">REVISED BOQ AMOUNT </t>
  </si>
  <si>
    <t>PV1</t>
  </si>
  <si>
    <t>Allow for the provisional sums to be expended as directed by
the Engineer or deducted in whole or in part if not required -
Soft landscaping and Irrigation System</t>
  </si>
  <si>
    <t>PV2</t>
  </si>
  <si>
    <t>Allow for the provisional sums to be expended as directed by
the Engineer or deducted in whole or in part if not - 2000
KVA Sub Station</t>
  </si>
  <si>
    <t>PV3</t>
  </si>
  <si>
    <t>Allow for the provisional sums to be expended as directed by the Engineer or deducted in whole or in part if not - 11 KV extension &amp; tapping</t>
  </si>
  <si>
    <t>PV4</t>
  </si>
  <si>
    <t>Allow for the provisional sums to be expended as directed by the Engineer or deducted in whole or in part if not - Water and Power Main Connection from the Authority for Electricity line and Water line.</t>
  </si>
  <si>
    <t>PV5</t>
  </si>
  <si>
    <t>Allow for the provisional sums to be expended as directed by the Engineer or deducted in whole or in part if not - Relocation of Halaniyat Resident to the Temporary Houses in Salalah, Two Bed Room, Two Toilet, One Kitchen for 28 months.</t>
  </si>
  <si>
    <t>---------------</t>
  </si>
  <si>
    <t>Covered in Preliminaries P111</t>
  </si>
  <si>
    <t>-------------------</t>
  </si>
  <si>
    <t>PV6</t>
  </si>
  <si>
    <t>Allow for the provisional sums to be expended as directed by the Engineer or deducted in whole or in part if not - Add for overhead and profit (7.5 percent)</t>
  </si>
  <si>
    <t>TOTAL PROVISIONAL SUM</t>
  </si>
  <si>
    <t>----------------</t>
  </si>
  <si>
    <t>BILL NO 4. (20 NEW HOUSING UNITS)</t>
  </si>
  <si>
    <t xml:space="preserve">REVISED AMOUNT </t>
  </si>
  <si>
    <t xml:space="preserve">OMISSION </t>
  </si>
  <si>
    <t>ADDITION</t>
  </si>
  <si>
    <t>Actual-Quantity</t>
  </si>
  <si>
    <t>Actual Amount</t>
  </si>
  <si>
    <t>QUANTITIES</t>
  </si>
  <si>
    <t xml:space="preserve">QUANTITIES </t>
  </si>
  <si>
    <t>APPENDIX</t>
  </si>
  <si>
    <t>C1</t>
  </si>
  <si>
    <t>General Works</t>
  </si>
  <si>
    <t>Demolishing and Clearing the Construction Area</t>
  </si>
  <si>
    <t>Demolishing the complete building and removing the debris from the Construction Site as per EngineerEmployer Instruction including cart away from the Project Site up to OGL</t>
  </si>
  <si>
    <t>NO</t>
  </si>
  <si>
    <t>C2</t>
  </si>
  <si>
    <t>Substructure Works</t>
  </si>
  <si>
    <t>Site Clearance</t>
  </si>
  <si>
    <t>This shall include removing vegetation undergrowth bushes hedges trees other temporary buildings structures or the like all complete to clean the full plot.</t>
  </si>
  <si>
    <t>C3</t>
  </si>
  <si>
    <t>Earth work and Excavation</t>
  </si>
  <si>
    <t>Bulk Excavation to receive foundations in any kind of soil including hard soil and rock earth sport underground surface or running water from whatever source if any for the new foundation building area including removal of old buildings foundations cleaning the site and removing all debris not suitable for backfilling from the project area to the damp yard contractor to prepare all areas to receive new foundation safely as per drawings and soil report.</t>
  </si>
  <si>
    <t>M3</t>
  </si>
  <si>
    <t>C4</t>
  </si>
  <si>
    <t>Filling</t>
  </si>
  <si>
    <t>Approved imported granular fill material compacted in layers in making up levels under floors</t>
  </si>
  <si>
    <t>C5</t>
  </si>
  <si>
    <t>Approved imported fill material compacted in layers to raise the levels</t>
  </si>
  <si>
    <t>C6</t>
  </si>
  <si>
    <t>Approved selected excavated material backfilled into excavations</t>
  </si>
  <si>
    <t>C7</t>
  </si>
  <si>
    <t>200 mm thick well compacted hardcore filling under floors</t>
  </si>
  <si>
    <t>C8</t>
  </si>
  <si>
    <t>Anti termite treatment</t>
  </si>
  <si>
    <t>Anti termite treatment to surfaces of ground or filling applied strictly in accordance with the manufacturers printed instructions including digging trenches backfilling etc. as required by the manufacturer and the provision of guarantee valid for 10 years</t>
  </si>
  <si>
    <t>M2</t>
  </si>
  <si>
    <t>SUM FOR PAGE-1/68</t>
  </si>
  <si>
    <t>C9</t>
  </si>
  <si>
    <t>Poured Concrete Plain insitu concrete poured Ordinary Portland Cement OPC Concrete Grade C15 all in accordance with Drawings and Specifications and including Formwork to give as struck finish. Providing and erecting formwork including all necessary staging centering shuttering supports cross bracing deshuttering carefully making good the damaged surfaces wherever necessary all complete as specified and as directed by the Engineer all in accordance with the Drawings and Specifications</t>
  </si>
  <si>
    <t>Blinding upto 100 mm thickness</t>
  </si>
  <si>
    <t>SUM FOR PAGE-2/68</t>
  </si>
  <si>
    <t>C10</t>
  </si>
  <si>
    <t>Reinforced insitu concrete poured vibrated Sulphate Resistent Cement OPC Concrete Grade C30 all in accordance with Drawings and Specifications and including Reinforcement High yield strength deformed bars conforming to BS 4449 Grade 460 including cutting bending binding binding wire cover blocks tests and all necessary fixing accessories all in accordance with the Drawings and Specifications and including Formwork to give as struck finish. Providing and erecting formwork including all necessary staging centering shuttering supports cross bracing deshuttering carefully making good the damaged surfaces wherever necessary all complete as specified and as directed by the Engineer all in accordance with the Drawings and Specifications</t>
  </si>
  <si>
    <t>Footings</t>
  </si>
  <si>
    <t>SUM FOR PAGE-3/68</t>
  </si>
  <si>
    <t>C11</t>
  </si>
  <si>
    <t>Plinth beams</t>
  </si>
  <si>
    <t>SUM FOR PAGE-4/68</t>
  </si>
  <si>
    <t>C12</t>
  </si>
  <si>
    <t>Reinforced insitu concrete poured vibrated Sulphate Resistent Cement OPC Concrete Grade C30 all in accordance with Drawings and Specifications and including Reinforcement High yield strength deformed bars conforming to BS 4449 Grade 460 including cutting bending binding binding wire cover blocks tests and all necessary fixing accessories all in accordance with the Drawings and Specifications and including Steel fabric reinforcement A 393 BRC mesh in two layers. All complete in accordance with the Drawings and Specifications and including Formwork to give as struck finish. Providing and erecting formwork including all necessary staging centering shuttering supports cross bracing deshuttering carefully making good the damaged surfaces wherever necessary all complete as specified and as directed by the Engineer all in accordance with the Drawings and Specifications</t>
  </si>
  <si>
    <t>Beds Slabs Grade slabs upto 120 mm thickness</t>
  </si>
  <si>
    <t>SUM FOR PAGE-5/68</t>
  </si>
  <si>
    <t>C13</t>
  </si>
  <si>
    <t>Reinforced insitu concrete poured vibrated ordinary Portland Cement OPC Concrete Grade C40 all in accordance with Drawings and Specifications and including Reinforcement High yield strength deformed bars conforming to BS 4449 Grade 460 including cutting bending binding binding wire cover blocks tests and all necessary fixing accessories all in accordance with the Drawings and Specifications and including Formwork to give as struck finish. Providing and erecting formwork including all necessary staging centering shuttering supports cross bracing deshuttering carefully making good the damaged surfaces wherever necessary all complete as specified and as directed by the Engineer all in accordance with the Drawings and Specifications</t>
  </si>
  <si>
    <t>Substructure columns</t>
  </si>
  <si>
    <t>C14</t>
  </si>
  <si>
    <t>Sundries Concrete and Block work Protection</t>
  </si>
  <si>
    <t>Polythene sheet gauge 1200 all in accordance with Drawings and Specifications to surfaces of structural members in contact with soil</t>
  </si>
  <si>
    <t>C15</t>
  </si>
  <si>
    <t>Sundries Bitumenous Paint</t>
  </si>
  <si>
    <t>Bitumenous Paint 3 coat to the surfaces of concrete</t>
  </si>
  <si>
    <t>C16</t>
  </si>
  <si>
    <t>Sundries Bitumenous Sheet</t>
  </si>
  <si>
    <t>Bitumenous Sheet to the surfaces of concrete</t>
  </si>
  <si>
    <t>SUM FOR PAGE-6/68</t>
  </si>
  <si>
    <t>C17</t>
  </si>
  <si>
    <t>Sundries Block work Protection including Bitumenous Paint and Bitumenous Sheet</t>
  </si>
  <si>
    <t>Protection to concrete masonryblock work in contact with soil 3 coats of approved bituminous paint bituminous sheet and including flexible board all in accordance with Drawings and Specifications to surfaces of block work in contact with soil.</t>
  </si>
  <si>
    <t>C18</t>
  </si>
  <si>
    <t>Concrete solid block work 10.5N per mm2 compressive strength cement and sand mortar 1to3 with and including stiffener columns and stiffener beams as required all in accordance with Drawings and Specifications</t>
  </si>
  <si>
    <t>200mm thick walls</t>
  </si>
  <si>
    <t>C19</t>
  </si>
  <si>
    <t>The Contractor should read and quote as per the supply laying and all works are included and required approval and commissioning as per contract standards should be under the Contractor scope of work including required charges also including DNP scope and guarantees for material.</t>
  </si>
  <si>
    <t>Important Note</t>
  </si>
  <si>
    <t>-</t>
  </si>
  <si>
    <t>SUM FOR PAGE-7/68</t>
  </si>
  <si>
    <t>C20</t>
  </si>
  <si>
    <t>The Contractor is adviced to complete the project as per the drawing boq and specification also need to complete if anything missing in the drawing but mentioned in the boq and specification and viceversa. Should the Tenderer fail to insert any item here it will be deemed that this lump sum price for the tender includes all items and no subsequent claim for any additional items will be entertained</t>
  </si>
  <si>
    <t>SUM FOR PAGE-8/68</t>
  </si>
  <si>
    <t>C21</t>
  </si>
  <si>
    <t>The Contractor is to detail below any additional items with quantities and rates not previously included to complete the build up of the lump sum tender price for this section of the works. Should the Tenderer fail to insert any item here it will be deemed that this lump sum price for the tender includes all items and no subsequent claim for any additional items will be entertained</t>
  </si>
  <si>
    <t>SUM FOR PAGE-9/68</t>
  </si>
  <si>
    <t>C22</t>
  </si>
  <si>
    <t>Superstructure Works Concrete Works</t>
  </si>
  <si>
    <t>Poured Concrete Reinforced insitu concrete poured vibrated Ordinary Portland Cement OPC concrete grade C30 all in accordance with the Drawings and Specifications and including Reinforcement High yield strength deformed bars conforming to BS 4449 Grade 460 including cutting bending binding binding wire cover blocks tests and all necessary fixing accessories all in accordance with the Drawings and Specifications and including Formwork to give as struck finish. Providing and erecting formwork including all necessary staging centering shuttering supports cross bracing deshuttering carefully making good the damaged surfaces wherever necessary all complete as specified and as directed by the Engineer all in accordance with the Drawings and Specifications</t>
  </si>
  <si>
    <t>Suspended slabs waist slabs landingsstair etc. not exceeding 200 mm thickness</t>
  </si>
  <si>
    <t>SUM FOR PAGE-10/68</t>
  </si>
  <si>
    <t>C23</t>
  </si>
  <si>
    <t>Poured Concrete Reinforced insitu concrete poured vibrated Ordinary Portland Cement OPC Concrete Grade C30 all in accordance with the Drawings and Specifications and including Reinforcement High yield strength deformed bars conforming to BS 4449 Grade 460 including cutting bending binding binding wire cover blocks tests and all necessary fixing accessories all in accordance with the Drawings and Specifications and including Formwork to give as struck finish. Providing and erecting formwork including all necessary staging centering shuttering supports cross bracing deshuttering carefully making good the damaged surfaces wherever necessary all complete as specified and as directed by the Engineer all in accordance with the Drawings and Specifications</t>
  </si>
  <si>
    <t>Columns</t>
  </si>
  <si>
    <t>SUM FOR PAGE-11/68</t>
  </si>
  <si>
    <t>C24</t>
  </si>
  <si>
    <t>Beams</t>
  </si>
  <si>
    <t>SUM FOR PAGE-12/68</t>
  </si>
  <si>
    <t>C25</t>
  </si>
  <si>
    <t>Ramp</t>
  </si>
  <si>
    <t>C26</t>
  </si>
  <si>
    <t>Sundries</t>
  </si>
  <si>
    <t>GRC Mesh in the Duct 300 X 400 refer to the Architectural Drawing.</t>
  </si>
  <si>
    <t>SUM FOR PAGE-13/68</t>
  </si>
  <si>
    <t>C27</t>
  </si>
  <si>
    <t>GRC Mesh in the Duct 300 X 500 refer to the Architectural Drawing.</t>
  </si>
  <si>
    <t>C28</t>
  </si>
  <si>
    <t>GRC Mesh in the Duct 300 X 1000 refer to the Architectural Drawing.</t>
  </si>
  <si>
    <t>C29</t>
  </si>
  <si>
    <t>Planter box including excavation backfilling disposals blinding solid blockwork waterproofing plaster all complete of various size</t>
  </si>
  <si>
    <t>No</t>
  </si>
  <si>
    <t>C30</t>
  </si>
  <si>
    <t>Superstructure Works Masonry</t>
  </si>
  <si>
    <t>Internal Walls Ordinary Portland cement concrete blocks 7.5N per mm2 compressive strength cement and sand mortar 1to3 with and including stiffener columns and stiffener beams as required all in accordance with the Drawings and Specifications</t>
  </si>
  <si>
    <t>C31</t>
  </si>
  <si>
    <t>Sunken Slab Waterproofing</t>
  </si>
  <si>
    <t>Providing and applying Sunken Slab Waterproof course with bituminous paint and bituminous membrane conforming to BSto6398 in horizontal joints laid strictly in compliance with approved manufacturers printed instructions and as directed by Engineer.</t>
  </si>
  <si>
    <t>N</t>
  </si>
  <si>
    <t>SUM FOR PAGE-14/68</t>
  </si>
  <si>
    <t>Roof Slab Waterproofing THERMAL AND MOISTURE PROTECTION COVERINGS AND LININGS</t>
  </si>
  <si>
    <t>Combo roof treatment for thermal and moisture protection for open terraces by an approved expert agency complete with thermal and moisture resistant layers UV protection layer leveling course separation layers top finishes skirting with 250mm high etc. ensuring smooth runoff and with minimum 25 years of warranty.</t>
  </si>
  <si>
    <t>C33</t>
  </si>
  <si>
    <t>Superstructure Works Thermal and Moisture Protection</t>
  </si>
  <si>
    <t>Backgrounds and Finishes Roof screed light weight concrete screed 1000 kg per m3 minimum 50 mm thick to a maximum of 125 mm thick</t>
  </si>
  <si>
    <t>50 mm minimum bed laid on concrete to falls and cross falls</t>
  </si>
  <si>
    <t>C34</t>
  </si>
  <si>
    <t>4 mm thick torch applied acrylic polypropylene modified bitumen membrane with non woven polyester reinforcement and polyethylene film waterproof membrane including primer to roofs as per the manufacturer printed instructions complete as specified. Contractor to allow for 10 years guarantee and 24 hours flood test.</t>
  </si>
  <si>
    <t>To roof decks 4mm thick on flat surface laid to falls and cross falls</t>
  </si>
  <si>
    <t>O</t>
  </si>
  <si>
    <t>SUM FOR PAGE-15/68</t>
  </si>
  <si>
    <t>C35</t>
  </si>
  <si>
    <t>Skirting 300 mm girth including turning into groove</t>
  </si>
  <si>
    <t>In up standsdrops and around plinths minimum 300 mm high including dressing over fillet grooves sealant tantalized batten etc. complete to roof deck</t>
  </si>
  <si>
    <t>C36</t>
  </si>
  <si>
    <t>Insulation Extruded high density polystyrene foam board insulation with rigid closed cell structure all in accordance with the specifications and drawings in external</t>
  </si>
  <si>
    <t>to roof decks 50 mm thick laid on concrete spot bonded to waterproofing</t>
  </si>
  <si>
    <t>C37</t>
  </si>
  <si>
    <t>Roof Finishes</t>
  </si>
  <si>
    <t>300 x 300 x 30 mm white cement tiles bedded on and including cement mortar screed to falls and cross falls jointed in cement mortar movements joints etc. complete to roof</t>
  </si>
  <si>
    <t>C38</t>
  </si>
  <si>
    <t>100 x 30 mm white cement skirting to upstands</t>
  </si>
  <si>
    <t>C39</t>
  </si>
  <si>
    <t>Roof Sundries</t>
  </si>
  <si>
    <t>Allow for Providing dressing around 110mm 83mm UPVC rainwater outlets roof duct gargoyle extract fan soil and vent pipe</t>
  </si>
  <si>
    <t>P</t>
  </si>
  <si>
    <t>SUM FOR PAGE-16/68</t>
  </si>
  <si>
    <t>C40</t>
  </si>
  <si>
    <t>Allow for gun applied sealant to seal the joints and groove as applicable and as specified.</t>
  </si>
  <si>
    <t>C41</t>
  </si>
  <si>
    <t>Superstructure Works Metal Works</t>
  </si>
  <si>
    <t>WPC Pergola</t>
  </si>
  <si>
    <t>Supply fabricate and install of WPC Pergola as per the approved Construction Drawing and refer to the Architectural Drawing for a highquality WPC Pergola waterproof and antimoisture. The Contractor should submit a detailed drawing of pergola approval 10 years guarantee..</t>
  </si>
  <si>
    <t>C42</t>
  </si>
  <si>
    <t>Staircase hand rail</t>
  </si>
  <si>
    <t>Stainless steel handrail as shown in the Architectural drawing shop drawings with full sections details to be approved before supply. Note to all stainless steel material shall be of 316 grade.</t>
  </si>
  <si>
    <t>C43</t>
  </si>
  <si>
    <t>CAT Ladder</t>
  </si>
  <si>
    <t>Supply and install a 3800mm high CAT steel Ladder as specified and detailed on the drawing with anticorrelation epoxy pain.</t>
  </si>
  <si>
    <t>C44</t>
  </si>
  <si>
    <t>Superstructure Works Doors and Windows</t>
  </si>
  <si>
    <t>Wood Doors Note</t>
  </si>
  <si>
    <t>1 All timber and veneers shall be well conditioned seasoned dried vacuum treated and preservative treated all as specified</t>
  </si>
  <si>
    <t>C45</t>
  </si>
  <si>
    <t>2 Prepare the surface prime and apply two under coats and two finishing coats of high gloss enamel paint of approved quality make and shade for shutter and frame</t>
  </si>
  <si>
    <t>C46</t>
  </si>
  <si>
    <t>3 All hardwood timber shall be best quality Meranti</t>
  </si>
  <si>
    <t>Q</t>
  </si>
  <si>
    <t>SUM FOR PAGE-17/68</t>
  </si>
  <si>
    <t>C47</t>
  </si>
  <si>
    <t>4 Sizes stated are structural opening sizes</t>
  </si>
  <si>
    <t>C48</t>
  </si>
  <si>
    <t>Wood Doors Door comprising profiled heads jambs frames subframes architraves beadings mouldings plinth block ply linings infill panels mastic and other pointing fixings neoprene seal master lining and all ancillary items including fixing of ironmongery and final decoration for a complete installation all as specified and as detailed on drawing including required reinforcement cement concrete lintels and including Supply and fix ironmongery as specified in schedule and approved fixed to hardwood including paint All locks shall be under master key system as detailed on drawing Note All stainless steel fittings shall be of 316 grade</t>
  </si>
  <si>
    <t>Type D1 double leaf overall size 1800x2400mm high</t>
  </si>
  <si>
    <t>Replaced with Aluminium Door - Check Appendix A</t>
  </si>
  <si>
    <t>R</t>
  </si>
  <si>
    <t>SUM FOR PAGE-18/68</t>
  </si>
  <si>
    <t>C49</t>
  </si>
  <si>
    <t>Type D2 single leaf overall size 1000x2400mm high</t>
  </si>
  <si>
    <t>S</t>
  </si>
  <si>
    <t>SUM FOR PAGE-19/68</t>
  </si>
  <si>
    <t>C50</t>
  </si>
  <si>
    <t>Type D3 single leaf overall size 1000x2100mm high</t>
  </si>
  <si>
    <t>T</t>
  </si>
  <si>
    <t>SUM FOR PAGE-20/68</t>
  </si>
  <si>
    <t>C51</t>
  </si>
  <si>
    <t>Type D4 single leaf overall size 800x2100mm high</t>
  </si>
  <si>
    <t>U</t>
  </si>
  <si>
    <t>SUM FOR PAGE-21/68</t>
  </si>
  <si>
    <t>C52</t>
  </si>
  <si>
    <t>Type D5 single leaf overall size 1000x2100mm high</t>
  </si>
  <si>
    <t>V</t>
  </si>
  <si>
    <t>SUM FOR PAGE-22/68</t>
  </si>
  <si>
    <t>C53</t>
  </si>
  <si>
    <t>Type D6 single leaf overall size 1000x2400mm high</t>
  </si>
  <si>
    <t>W</t>
  </si>
  <si>
    <t>SUM FOR PAGE-23/68</t>
  </si>
  <si>
    <t>C54</t>
  </si>
  <si>
    <t>WPC Solid Core Doors Door comprising profiled heads jambs frames subframes architraves beadings mouldings plinth block ply linings infill panels mastic and other pointing fixings neoprene seal master lining and all ancillary items including fixing of ironmongery and final decoration for a complete installation all as specified and as detailed on drawing including required reinforcement cement concrete lintels and including Supply and fix ironmongery as specified in schedule and approved fixed to hardwood including paint All locks shall be under master key system as detailed on drawing Note All stainless steel fittings shall be of 316 grade.</t>
  </si>
  <si>
    <t>X</t>
  </si>
  <si>
    <t>SUM FOR PAGE-24/68</t>
  </si>
  <si>
    <t>C55</t>
  </si>
  <si>
    <t>Y</t>
  </si>
  <si>
    <t>SUM FOR PAGE-25/68</t>
  </si>
  <si>
    <t>C56</t>
  </si>
  <si>
    <t>Z</t>
  </si>
  <si>
    <t>SUM FOR PAGE-26/68</t>
  </si>
  <si>
    <t>C57</t>
  </si>
  <si>
    <t>AA</t>
  </si>
  <si>
    <t>SUM FOR PAGE-27/68</t>
  </si>
  <si>
    <t>C58</t>
  </si>
  <si>
    <t>AB</t>
  </si>
  <si>
    <t>SUM FOR PAGE-28/68</t>
  </si>
  <si>
    <t>C59</t>
  </si>
  <si>
    <t>AC</t>
  </si>
  <si>
    <t>SUM FOR PAGE-29/68</t>
  </si>
  <si>
    <t>C60</t>
  </si>
  <si>
    <t>Ironmongery Supply and fix of ironmongery with and including all necessary fixing accessories and screws to match all in accordance with the specifications and drawings to wood doors</t>
  </si>
  <si>
    <t>Allow for grand master key and master key system</t>
  </si>
  <si>
    <t>C61</t>
  </si>
  <si>
    <t>UPVC windows window sets complete with all necessary ironmongery as specified including fixing to blockwork or concrete and mastic pointing all around all as specified and detailed on drawing and including required reinforcement cement concrete lintels</t>
  </si>
  <si>
    <t>Type W1 overall size 2000 x 1300mm high</t>
  </si>
  <si>
    <t>AD</t>
  </si>
  <si>
    <t>SUM FOR PAGE-30/68</t>
  </si>
  <si>
    <t>C62</t>
  </si>
  <si>
    <t>Type W2 overall size 1200 x 900mm high</t>
  </si>
  <si>
    <t>C63</t>
  </si>
  <si>
    <t>Type W3 overall size 600 x 1300mm high</t>
  </si>
  <si>
    <t>AE</t>
  </si>
  <si>
    <t>SUM FOR PAGE-31/68</t>
  </si>
  <si>
    <t>C64</t>
  </si>
  <si>
    <t>Type W4 overall size 1000 x 3700mm high</t>
  </si>
  <si>
    <t>C65</t>
  </si>
  <si>
    <t>UPVC ventilator ventilator sets complete with all necessary ironmongery as specified including fixing to blockwork or concrete and mastic pointing all around all as specified and detailed on drawing and including required reinforcement cement concrete lintels</t>
  </si>
  <si>
    <t>Type V overall size 600 x 600mm high</t>
  </si>
  <si>
    <t>AF</t>
  </si>
  <si>
    <t>SUM FOR PAGE-32/68</t>
  </si>
  <si>
    <t>C66</t>
  </si>
  <si>
    <t>Superstructure Works Finishes</t>
  </si>
  <si>
    <t>Backgrounds Plaster cement and sand 1to3 internal To walls and columns on concrete block base internal including stainsteel mesh butterfly angle between the concrete column and block work.</t>
  </si>
  <si>
    <t>to receive internal painting</t>
  </si>
  <si>
    <t>C67</t>
  </si>
  <si>
    <t>Backgrounds Plaster cement and sand 1to4 external To walls and columns on concrete block base external including stainsteel mesh butterfly angle between the concrete column and block work.</t>
  </si>
  <si>
    <t>to receive external painting</t>
  </si>
  <si>
    <t>C68</t>
  </si>
  <si>
    <t>Allow for laying of Marble Threshold as per the specifications drawings and to approval of the Engineer.</t>
  </si>
  <si>
    <t>Internal Floor Tile</t>
  </si>
  <si>
    <t>AG</t>
  </si>
  <si>
    <t>SUM FOR PAGE-33/68</t>
  </si>
  <si>
    <t>C69</t>
  </si>
  <si>
    <t>Floor Tilesto FF1 Ceramic floor tiles laid on screed grouted with waterproof coloured compatible mortar to manufacturers specificationinstruction; internally</t>
  </si>
  <si>
    <t>600 x 600 x 8 mm AntiSlip tiling to floor</t>
  </si>
  <si>
    <t>C70</t>
  </si>
  <si>
    <t>Floor Tilesto FF2 Ceramic floor tiles laid on screed grouted with waterproof coloured compatible mortar to manufacturers specificationinstruction; internally</t>
  </si>
  <si>
    <t>C71</t>
  </si>
  <si>
    <t>Floor Tilesto FF3 Ceramic floor tiles laid on screed grouted with waterproof coloured compatible mortar to manufacturers specificationinstruction; internally</t>
  </si>
  <si>
    <t>C72</t>
  </si>
  <si>
    <t>Floor Tilesto FF4 30mm tk. Granite laid on screed grouted with waterproof coloured compatible mortar to manufacturers specificationinstruction; internally</t>
  </si>
  <si>
    <t>30mm thick Granite for Staircase and Steps</t>
  </si>
  <si>
    <t>AH</t>
  </si>
  <si>
    <t>SUM FOR PAGE-34/68</t>
  </si>
  <si>
    <t>C73</t>
  </si>
  <si>
    <t>Floor Tilesto FF5 20mm tk. Granite laid on screed grouted with waterproof coloured compatible mortar to manufacturers specificationinstruction; internally</t>
  </si>
  <si>
    <t>20mm tk. Granite Tiles alternative bands of rough smooth coping both sides</t>
  </si>
  <si>
    <t>C74</t>
  </si>
  <si>
    <t>Floor Tilesto FF6 80mm tk. Interlock tiles laid on screed grouted with waterproof coloured compatible mortar to manufacturers specificationinstruction; internally</t>
  </si>
  <si>
    <t>80mm tk. Heavy Duty Interlock Tile</t>
  </si>
  <si>
    <t>C75</t>
  </si>
  <si>
    <t>Floor Tilesto FF7 Porcelain tiles laid on screed grouted with waterproof coloured compatible mortar to manufacturers specificationinstruction; internally</t>
  </si>
  <si>
    <t>Porcelain Tiles 600 X 600 X 20</t>
  </si>
  <si>
    <t>C76</t>
  </si>
  <si>
    <t>Floor Tilesto FF9 Granite tiles laid on screed grouted with waterproof coloured compatible mortar to manufacturers specificationinstruction; internally</t>
  </si>
  <si>
    <t>30mm thick Granite for Entrance floor and Staircase and Steps</t>
  </si>
  <si>
    <t>AI</t>
  </si>
  <si>
    <t>SUM FOR PAGE-35/68</t>
  </si>
  <si>
    <t>C77</t>
  </si>
  <si>
    <t>Skirting Tilesto FF1 Ceramic tiles laid on screed grouted with waterproof coloured compatible mortar to manufacturers specificationinstruction; internally</t>
  </si>
  <si>
    <t>Ceramic Tiles 600 X 150 X 8 Anti Slip</t>
  </si>
  <si>
    <t>C78</t>
  </si>
  <si>
    <t>Skirting Tilesto FF4 30mm tk. Granite laid on screed grouted with waterproof coloured compatible mortar to manufacturers specificationinstruction; internally</t>
  </si>
  <si>
    <t>C79</t>
  </si>
  <si>
    <t>Allow for construction of Decorative projection weather coat stoneshield with 10 years garantee as per the specifications drawings and to approval of the Engineer</t>
  </si>
  <si>
    <t>External Elevation</t>
  </si>
  <si>
    <t>AJ</t>
  </si>
  <si>
    <t>SUM FOR PAGE-36/68</t>
  </si>
  <si>
    <t>C80</t>
  </si>
  <si>
    <t>F1F2 External Elevation</t>
  </si>
  <si>
    <t>C81</t>
  </si>
  <si>
    <t>Allow for construction of Decorative projection as per the specifications drawings and to approval of the Engineer</t>
  </si>
  <si>
    <t>F3 External Elevation</t>
  </si>
  <si>
    <t>C82</t>
  </si>
  <si>
    <t>Wall Finishes FF1 Painting and decorating Eligance marble paint finish internal</t>
  </si>
  <si>
    <t>Smooth Plaster Painting Anti Fungal and Water Resistance</t>
  </si>
  <si>
    <t>C83</t>
  </si>
  <si>
    <t>Wall Finishes FF2 Ceramic Tiles 600 X 200 X 8 Anti Slip</t>
  </si>
  <si>
    <t>Ceramic Tiles 600 X 200 X 20 Anti Slip</t>
  </si>
  <si>
    <t>C84</t>
  </si>
  <si>
    <t>Wall Finishes FF3 Ceramic Tiles 600 X 200 X 8 Anti Slip</t>
  </si>
  <si>
    <t>AK</t>
  </si>
  <si>
    <t>SUM FOR PAGE-37/68</t>
  </si>
  <si>
    <t>C85</t>
  </si>
  <si>
    <t>Ceilings Finishes FF1 Painting and decoratingEligance marble paint finish internal</t>
  </si>
  <si>
    <t>C86</t>
  </si>
  <si>
    <t>Ceilings Finishes FF2 Smooth Plaster PaintingEligance marble paint finish Anti Fungal and Water Resistance</t>
  </si>
  <si>
    <t>C87</t>
  </si>
  <si>
    <t>Ceilings Finishes FF3 Smooth Plaster Painting Eligance marble paint finish Anti Fungal and Water Resistance</t>
  </si>
  <si>
    <t>C88</t>
  </si>
  <si>
    <t>Ceilings Finishes FF4 Smooth Plaster Painting Eligance marble paint finish Anti Fungal and Water Resistance</t>
  </si>
  <si>
    <t>C89</t>
  </si>
  <si>
    <t>Allow for supply fabricate and installation of Gas Cyclinder Stage as per the specifications drawings and to approval of the Engineer.</t>
  </si>
  <si>
    <t>Gas Cylinder Stage</t>
  </si>
  <si>
    <t>AL</t>
  </si>
  <si>
    <t>SUM FOR PAGE-38/68</t>
  </si>
  <si>
    <t>C90</t>
  </si>
  <si>
    <t>Allow for corecut remove and smooth finish as per the specifications drawings and to approval of the Engineer.</t>
  </si>
  <si>
    <t>Drain Open to connect Sewage Tanker to the Holding Tank size 550 X 400mm</t>
  </si>
  <si>
    <t>C91</t>
  </si>
  <si>
    <t>Allow for supply fabricate and installation of water point protection as per the specifications drawings and to approval of the Engineer.</t>
  </si>
  <si>
    <t>Water point protection</t>
  </si>
  <si>
    <t>C92</t>
  </si>
  <si>
    <t>Allow for supply fabricate and installation of Meter Panel protection as per the specifications drawings and to approval of the Engineer.</t>
  </si>
  <si>
    <t>Meter Panel protection</t>
  </si>
  <si>
    <t>AM</t>
  </si>
  <si>
    <t>SUM FOR PAGE-39/68</t>
  </si>
  <si>
    <t>C93</t>
  </si>
  <si>
    <t>Allow for supply fabricate and installation of Kitchen Stage including Stage Concrete Stage Korean Top and Stage Area Ceramic Wall Tile as per the specifications drawings and to approval of the Engineer.</t>
  </si>
  <si>
    <t>Kitchen Stage Concrete Korean Top Ceramic Wall Tiles</t>
  </si>
  <si>
    <t>C94</t>
  </si>
  <si>
    <t>Allow for supply fabricate and installation of Kitchen Hood Range including Aluminum Kitchen Cabinet above and Aluminum Kitchen Cabinet below all as per the specifications drawings and to approval of the Engineer.</t>
  </si>
  <si>
    <t>Kitchen Hood Range Cabinet above and below Cabinet.</t>
  </si>
  <si>
    <t>AN</t>
  </si>
  <si>
    <t>SUM FOR PAGE-40/68</t>
  </si>
  <si>
    <t>C95</t>
  </si>
  <si>
    <t>The Contractor should read and quote as per the supply laying and all works are included and required approval commissioning as per contract standards should be under the Contractor scope of work including required charges also including DNP scope and guarantees for material.</t>
  </si>
  <si>
    <t>C96</t>
  </si>
  <si>
    <t>The Contractor is adviced to complete the project as per the drawing boq and specification also need to complete if anything missing in the drawing but mentioned in the boqspecification and viceversa. Should the Tenderer fail to insert any item here it will be deemed that this lump sum price for the tender includes all items and no subsequent claim for any additional items will be entertained</t>
  </si>
  <si>
    <t>AO</t>
  </si>
  <si>
    <t>SUM FOR PAGE-41/68</t>
  </si>
  <si>
    <t>C97</t>
  </si>
  <si>
    <t>Sanitary Installation</t>
  </si>
  <si>
    <t>UPVC pipes to BS 4514 1983 and BS 4660 1973 including all joints and accessories and brackets</t>
  </si>
  <si>
    <t>UPVC drain pipes to BS 4514 1983 and BS 4660 1973 including all joints with ring seals fittings and accessories in the running length.</t>
  </si>
  <si>
    <t>160mm diamater</t>
  </si>
  <si>
    <t>AP</t>
  </si>
  <si>
    <t>SUM FOR PAGE-42/68</t>
  </si>
  <si>
    <t>110mm diamater</t>
  </si>
  <si>
    <t>82mm diameter</t>
  </si>
  <si>
    <t>50mm diameter</t>
  </si>
  <si>
    <t>42mm diameter</t>
  </si>
  <si>
    <t>vent cowl</t>
  </si>
  <si>
    <t>Vent cowl with weathering apron 50mm diameter</t>
  </si>
  <si>
    <t>Floor Drain trap</t>
  </si>
  <si>
    <t>Floor Trap with 150 X 150 mm SS grating Cover</t>
  </si>
  <si>
    <t>Gully Trap</t>
  </si>
  <si>
    <t>300 mm and 300 mm gully trap of approximate 300 mm depth set in concrete Grade 30 Nmm� joints to drain pipes complete with 300 mm and 300 mm medium duty cast iron cover and frame.</t>
  </si>
  <si>
    <t>Inspection Chambers</t>
  </si>
  <si>
    <t>Manhole size 600 and 600 mm internally upto 1.30m deep to invert</t>
  </si>
  <si>
    <t>AQ</t>
  </si>
  <si>
    <t>SUM FOR PAGE-43/68</t>
  </si>
  <si>
    <t>Manhole Cover</t>
  </si>
  <si>
    <t>600 and 600 mm medium duty double seal cast iron manhole cover and frame.</t>
  </si>
  <si>
    <t>Holding tank with soak pit</t>
  </si>
  <si>
    <t>Reinforced concrete grade 30 N mm2 holding tank size 4000 and 2000 and 2500 mm deep internally with concrete grade 15 N mm2 and 100mm thick blinding and 250mm thick concrete base slab and 200mm thick concrete wall and roof slab and including reinforcement and formwork and rendering and step irons and 3 coats of bitumen paint and 2 layer of 1000 gauge polythene sheet and excavation and dewatering backfilling and disposal of surplus excavated materials and 600 and 600 mm heavy duty double seal ductile iron cover and frame and Precast concrete soak pit size 2000 mm diameter and 2500 mm deep internally including reinforcement and excavation and dewatering and backfilling and disposal of surplus excavated materials 600 and 600 mm heavy duty ductile iron cover and frame et as detailed on drawing.</t>
  </si>
  <si>
    <t>RCC Holding Tank</t>
  </si>
  <si>
    <t>Sak Pit</t>
  </si>
  <si>
    <t>Sanitary Wares and Fittings</t>
  </si>
  <si>
    <t>Semi pedestal wash basin</t>
  </si>
  <si>
    <t>650 mm and 475 mm vitreous china white wash basin with semi pedestal and center tap hole and overflow and bottle trap including required complete Civil Works.</t>
  </si>
  <si>
    <t>Counter top wash basin</t>
  </si>
  <si>
    <t>630 mm and 510 mm vitreous china white counter top wash basin and center tap hole and overflow and bottle trap including required complete Civil Works.</t>
  </si>
  <si>
    <t>AR</t>
  </si>
  <si>
    <t>SUM FOR PAGE-44/68</t>
  </si>
  <si>
    <t>Stainless Steel Sink</t>
  </si>
  <si>
    <t>1000 mm and 550 mm stainless steel sink single bowl single drainer with drainboard to BS 1244 complete with 2 piece tubular P trap chain and plug and waste and brackets including required complete Civil Works.</t>
  </si>
  <si>
    <t>European Water Closet</t>
  </si>
  <si>
    <t>400 mm and 685 mm vitreous china white concealed tank wall hung mounted EWC squatting pan built in wall toilet dual flush 3L or 6L concealed cistern and heavy duty auto closed seat and cover including required complete Civil Works.</t>
  </si>
  <si>
    <t>Faucet spray</t>
  </si>
  <si>
    <t>Chromium plated approved ablution faucet with angle valve and hose and spray unit.</t>
  </si>
  <si>
    <t>Wash Basin Mixer</t>
  </si>
  <si>
    <t>Single lever chrome plated wash basin mixer including pop up waste.</t>
  </si>
  <si>
    <t>Sink Mixer</t>
  </si>
  <si>
    <t>Single lever chrome plated Sink mixer.</t>
  </si>
  <si>
    <t>Toilet tissue holder</t>
  </si>
  <si>
    <t>Recessed type stainless steel Toilet tissue dispenser or holder with stainless steel hood.</t>
  </si>
  <si>
    <t>Towel rail</t>
  </si>
  <si>
    <t>610 and 75 and 75 mm towel rail</t>
  </si>
  <si>
    <t>Mirror</t>
  </si>
  <si>
    <t>450 and 600 mm mirror 6 mm thick and bevel edged and plywood backing fixed with chromium plated dome headed screws</t>
  </si>
  <si>
    <t>Bath shower</t>
  </si>
  <si>
    <t>Single lever dual control bath shower mixer</t>
  </si>
  <si>
    <t>Bip tap</t>
  </si>
  <si>
    <t>For internal and external.</t>
  </si>
  <si>
    <t>AS</t>
  </si>
  <si>
    <t>SUM FOR PAGE-45/68</t>
  </si>
  <si>
    <t>Sanitary Installation AC DRAIN SYSTEM</t>
  </si>
  <si>
    <t>NOTE</t>
  </si>
  <si>
    <t>HPUPVC pipes and fittings to BS 3505 Class E including all joints and connections and fittings.</t>
  </si>
  <si>
    <t>Hpupvc pipe</t>
  </si>
  <si>
    <t>25 mm diameter pipe for air conditioner drainage pipe to ac drain pit.</t>
  </si>
  <si>
    <t>Water Supply installation</t>
  </si>
  <si>
    <t>Polypropylene random copolymer pipe NOTE</t>
  </si>
  <si>
    <t>Polypropylene random copolymer pipes and fittings and cold and hot water connections to international standard ISO EN ISO 15874 2003 and DIN 80777 8078 including up stand and brackets exposed insulation as per Specification in running length and 25mm thick rigid performed sectional fiber glass insulation with aluminum foil and fiber glass reinforced adhesive and canvas Cora cloth with 2 coats of foster paint one coat of water proof emulsion glossy white paint and vapour barrier coating as described.</t>
  </si>
  <si>
    <t>Cold and Hot water PPR C pipes with insulation</t>
  </si>
  <si>
    <t>15 mm diameter</t>
  </si>
  <si>
    <t>20 mm diameter</t>
  </si>
  <si>
    <t>25 mm diameter</t>
  </si>
  <si>
    <t>32 mm diameter</t>
  </si>
  <si>
    <t>40 mm diameter</t>
  </si>
  <si>
    <t>AT</t>
  </si>
  <si>
    <t>SUM FOR PAGE-46/68</t>
  </si>
  <si>
    <t>50 mm diameter</t>
  </si>
  <si>
    <t>Cold and Hot water Valves</t>
  </si>
  <si>
    <t>Supply and install the following Isolating valves to BS 5154 series B bronze and wedge gate pattern and screwed joints with adaptor to pipes etc wherever shown in drawings and or specified and as approved by the Engineer.</t>
  </si>
  <si>
    <t>32 mm diameter isolating value</t>
  </si>
  <si>
    <t>Equipment and Accessories Note</t>
  </si>
  <si>
    <t>Equipment and accessories as specified including all connections and fittings</t>
  </si>
  <si>
    <t>Water Tank</t>
  </si>
  <si>
    <t>600 US gallon capacity GRP type water storage tank with foundation epoxy coated frame ball valve overflows etc to approval</t>
  </si>
  <si>
    <t>AU</t>
  </si>
  <si>
    <t>SUM FOR PAGE-47/68</t>
  </si>
  <si>
    <t>Water Heater</t>
  </si>
  <si>
    <t>50 liter capacity horizontal type copper tank high level wall mounted electrical water heater including all connections and fixing.</t>
  </si>
  <si>
    <t>Booster pump</t>
  </si>
  <si>
    <t>Cold water pressurised booster pump set 1No Working pump and 1No standby pump for domestic water supply delivering 2 l per sec at 2.5 bar with Gate valve and Non return valve and float switch and pressue guage and pressure vessel 30 to 50 lit PN10 and water low level cut off relay etc with pump room all complete as detailed in the drawing to approval.</t>
  </si>
  <si>
    <t>RAIN WATER SYSTEM Rain Water Installation</t>
  </si>
  <si>
    <t>Rain Water UPVC Pipes</t>
  </si>
  <si>
    <t>UPVC pipes to BS 4514 or 1983 including all joints and fittings and accessories and connections and brackets</t>
  </si>
  <si>
    <t>m</t>
  </si>
  <si>
    <t>Rain water Outlet</t>
  </si>
  <si>
    <t>110 mm diameter root terminal socket tail rain water outlet.</t>
  </si>
  <si>
    <t>Plumbing and Drainage System</t>
  </si>
  <si>
    <t>Allow for working drawings and asbuilt drawings.</t>
  </si>
  <si>
    <t>Allow for all supports plinths and dog houses and necessary builder s work after obtaining approval through shop drawings including setting out and marking holes and chases cut outs etc and making good.</t>
  </si>
  <si>
    <t>AV</t>
  </si>
  <si>
    <t>SUM FOR PAGE-48/68</t>
  </si>
  <si>
    <t>Allow for all protective and decorative painting.</t>
  </si>
  <si>
    <t>Allow for providing Test Certificates</t>
  </si>
  <si>
    <t>Allow for co ordination with other Engineering Installations.</t>
  </si>
  <si>
    <t>Allow for testing and commissioning of underground cable prior to and after backfilling.</t>
  </si>
  <si>
    <t>Allow for OandM Manual</t>
  </si>
  <si>
    <t>Allow for sterilization of all pipes and over head tanks etc.</t>
  </si>
  <si>
    <t>Allow for spare parts for three years as per manufacturers recommendation.</t>
  </si>
  <si>
    <t>Allow for training OandM staff.</t>
  </si>
  <si>
    <t>Allow for any other activity not listed above.</t>
  </si>
  <si>
    <t>AW</t>
  </si>
  <si>
    <t>SUM FOR PAGE-49/68</t>
  </si>
  <si>
    <t>F1</t>
  </si>
  <si>
    <t>Fire Fighting Installation</t>
  </si>
  <si>
    <t>Supply and install a complete fire fighting system to the approval of the Civil Defence Authorities and complete with association and fitting as shown in drawings or specified in accordance with BS 530 Part 1 1976 and Part 3 1985 and to approval of the Engineer.</t>
  </si>
  <si>
    <t>F2</t>
  </si>
  <si>
    <t>Fire hose reel</t>
  </si>
  <si>
    <t>1.5 mm thick Electro static powder coated painted stainless steel recessed type fire hose reel cabinet with 25 mm diameter hose reel and 45 meter long including 1 No. 9 litter foam type fire extinguisher and 1 No 5Kg carbon dioxide type fire extinguisher with civil defence final approval certificate.</t>
  </si>
  <si>
    <t>F3</t>
  </si>
  <si>
    <t>outlet</t>
  </si>
  <si>
    <t>Wet riser outlet with valve assembly</t>
  </si>
  <si>
    <t>F4</t>
  </si>
  <si>
    <t>valve</t>
  </si>
  <si>
    <t>Zonal control valve assembly</t>
  </si>
  <si>
    <t>F5</t>
  </si>
  <si>
    <t>inlet</t>
  </si>
  <si>
    <t>Breaching inlet</t>
  </si>
  <si>
    <t>F6</t>
  </si>
  <si>
    <t>Fire Extinguisher</t>
  </si>
  <si>
    <t>2 Kg carbon dioxide fire extinguisher</t>
  </si>
  <si>
    <t>F7</t>
  </si>
  <si>
    <t>180 and 180 mm fire blanket</t>
  </si>
  <si>
    <t>F8</t>
  </si>
  <si>
    <t>Fire alarm cable and conduits and panel and accessories installation</t>
  </si>
  <si>
    <t>Automatic Multi detector point</t>
  </si>
  <si>
    <t>G1</t>
  </si>
  <si>
    <t>Gas supply line</t>
  </si>
  <si>
    <t>Gas line</t>
  </si>
  <si>
    <t>Supply and fix 18 mm diameter MS schedule 40 gas pipeline including pickup points and connection to Gas Stove</t>
  </si>
  <si>
    <t>AX</t>
  </si>
  <si>
    <t>SUM FOR PAGE-50/68</t>
  </si>
  <si>
    <t>M1</t>
  </si>
  <si>
    <t>Air Conditioning and Ventilation Installation</t>
  </si>
  <si>
    <t>High level Wall mounted Split AC with DX unit</t>
  </si>
  <si>
    <t>18000 BTU HR capacity high level wall mounted split type air conditioner including connection to electrical outlet and concrete base foundation.</t>
  </si>
  <si>
    <t>30000 BTU HR capacity high level wall mounted split type air conditioner including connection to electrical outlet and concrete base foundation.</t>
  </si>
  <si>
    <t>36000 BTU HR capacity high level wall mounted split type air conditioner including connection to electrical outlet and concrete base foundation.</t>
  </si>
  <si>
    <t>M4</t>
  </si>
  <si>
    <t>Mechanical installation</t>
  </si>
  <si>
    <t>Allow for builders works in connection with sanitary and water services including holes and chases and sleeves and pipe brackets painted casing to exposed pipes and access panels and weather proof flashing to vent pipes passing through roof etc.</t>
  </si>
  <si>
    <t>M5</t>
  </si>
  <si>
    <t>Allow for incidental works such as co ordination with other engineering installations</t>
  </si>
  <si>
    <t>M6</t>
  </si>
  <si>
    <t>Allow for protective covering and painting to all exposed water supply and ventilation pipe work.</t>
  </si>
  <si>
    <t>M7</t>
  </si>
  <si>
    <t>Allow for identification labels and color coding etc.</t>
  </si>
  <si>
    <t>M8</t>
  </si>
  <si>
    <t>Allow for testing and commissioning.</t>
  </si>
  <si>
    <t>M9</t>
  </si>
  <si>
    <t>Allow for chlorination of water storage tanks and pipe work</t>
  </si>
  <si>
    <t>AY</t>
  </si>
  <si>
    <t>SUM FOR PAGE-51/68</t>
  </si>
  <si>
    <t>M10</t>
  </si>
  <si>
    <t>Allow for document As installed drawings and Operation ad Maintenance Manuals</t>
  </si>
  <si>
    <t>E1</t>
  </si>
  <si>
    <t>Electrical Engineering Installation</t>
  </si>
  <si>
    <t>Note</t>
  </si>
  <si>
    <t>Supply and install 11 KV underground line including intermediate pole tapping arrangement from existing O H linea and stays and pit excavation and cable trench and backfilling and all accessories and connections as per Public Authority for Electricity and Water rules and regulation and to approval.</t>
  </si>
  <si>
    <t>E2</t>
  </si>
  <si>
    <t>Cable</t>
  </si>
  <si>
    <t>3C and 240 mm2 11 KV UG cable including termination</t>
  </si>
  <si>
    <t>E3</t>
  </si>
  <si>
    <t>Excavation</t>
  </si>
  <si>
    <t>Excavation of HV cable trench and pit and backfilling as per Public Authority for Electricity and Water rules and regulation and to approval.</t>
  </si>
  <si>
    <t>E4</t>
  </si>
  <si>
    <t>Testing and commissioning</t>
  </si>
  <si>
    <t>Testing and commissioning including liaison with Public Authority for Electricity and Water</t>
  </si>
  <si>
    <t>E5</t>
  </si>
  <si>
    <t>Substation Equipments Note</t>
  </si>
  <si>
    <t>Supply and install electrical substation equipments including foundation all as per Public Authority for Electricity and Water requirement and to approval.</t>
  </si>
  <si>
    <t>E6</t>
  </si>
  <si>
    <t>Transformer</t>
  </si>
  <si>
    <t>1600 KVA 11KV 415V transformer including cable termination</t>
  </si>
  <si>
    <t>E7</t>
  </si>
  <si>
    <t>Feeder Pillar</t>
  </si>
  <si>
    <t>2500 A incomer feeder pillar with 2Nos 600A three Phase Strip fuse isolator 4 Nos 400A three phase Strip Fuse isolator and 1Nos spare 100A single phase Strip fuse isolator and 1 Nos spare 200A three phase strip fuse isolator in weatherproof enclosure IP 54 with seperate CT meter weatherproof encolsure including cable termination.</t>
  </si>
  <si>
    <t>AZ</t>
  </si>
  <si>
    <t>SUM FOR PAGE-52/68</t>
  </si>
  <si>
    <t>E8</t>
  </si>
  <si>
    <t>RMU</t>
  </si>
  <si>
    <t>Substation Ring Main Unit RMU from 2OLU and 1HFU to 2OLU and 2HFU including excavation and reaarangement of RMU and cable termination as per MEDC Public Authority for Electricity and Water requirement and to approval.</t>
  </si>
  <si>
    <t>E9</t>
  </si>
  <si>
    <t>3C and 120 mm2 11 KV UG cable from RMU to transformers</t>
  </si>
  <si>
    <t>E10</t>
  </si>
  <si>
    <t>7 Runs of 1C and 630 mm2 XLPE PVC SWA PVC Cu. Cable from transformer to Feeder pillar And Main Feeder Pillar to SubFeeder Pillar including all termination</t>
  </si>
  <si>
    <t>E11</t>
  </si>
  <si>
    <t>Manhole</t>
  </si>
  <si>
    <t>2500 and 1500 and 700 mm deep internal size electrical manhole RCC wall and rendering internally 75 mm PCC at bottom with 800 and 800 mm double seal heavy duty cast iron cover and frame</t>
  </si>
  <si>
    <t>E12</t>
  </si>
  <si>
    <t>Elecricity and water connection to be charged local Public Authority for Electricity and Water</t>
  </si>
  <si>
    <t>E13</t>
  </si>
  <si>
    <t>caution tape</t>
  </si>
  <si>
    <t>Cable caution tape marked in Arabic and English for cable.</t>
  </si>
  <si>
    <t>E14</t>
  </si>
  <si>
    <t>PVC tile</t>
  </si>
  <si>
    <t>E15</t>
  </si>
  <si>
    <t>Earth pit</t>
  </si>
  <si>
    <t>Earthing with earth pit</t>
  </si>
  <si>
    <t>E16</t>
  </si>
  <si>
    <t>BA</t>
  </si>
  <si>
    <t>SUM FOR PAGE-53/68</t>
  </si>
  <si>
    <t>E17</t>
  </si>
  <si>
    <t>Cable duct note</t>
  </si>
  <si>
    <t>UPVC cable duct with socket joint and laid in trench and encased in plain cement concrete with a minimum encasement thickness of 100 mm on all sides in running length with excavate trench in any materials and minimum 700 mm deep and including bedding and backfilling with excavated materials and disposal of surplus materials.</t>
  </si>
  <si>
    <t>E18</t>
  </si>
  <si>
    <t>Cable duct</t>
  </si>
  <si>
    <t>160 mm diameter UPVC duct</t>
  </si>
  <si>
    <t>E19</t>
  </si>
  <si>
    <t>110 mm diameter UPVC duct</t>
  </si>
  <si>
    <t>E20</t>
  </si>
  <si>
    <t>Allow for builders work in connection with electrical installation including holes and chases and sleeves ducts and cable tray trucking panel backboards or formwork and supports and access panels and cover plates etc.</t>
  </si>
  <si>
    <t>E21</t>
  </si>
  <si>
    <t>Allow for incidental works such as co ordination with other engineering installations.</t>
  </si>
  <si>
    <t>E22</t>
  </si>
  <si>
    <t>Allow to identification labels and charts etc.</t>
  </si>
  <si>
    <t>E23</t>
  </si>
  <si>
    <t>Allow for testing and commissioning of complete electrical installation.</t>
  </si>
  <si>
    <t>E24</t>
  </si>
  <si>
    <t>Allow for documents As Installed drawings and Operation and Maintenance manuals.</t>
  </si>
  <si>
    <t>BB</t>
  </si>
  <si>
    <t>SUM FOR PAGE-54/68</t>
  </si>
  <si>
    <t>E25</t>
  </si>
  <si>
    <t>MAIN DISTRIBUTION BOARD Electrical Engineering Installation</t>
  </si>
  <si>
    <t>Main Distribution Board</t>
  </si>
  <si>
    <t>Main Distribution panel board in weather proof Stainless steel enclosure IP 65 including 2 nos 600A and 4 nos 400A and 1NOS spare100 A and 1 NOS spare 200A Incoming MCCB Breaker and 4nos 200A and 2nos spare 100 A Outgoing MCCB Breakers and supports and Busbar and earthing and cable glands and Ammeters and Voltmeters and internal wiring interconnection 1PH 3PH KWH series meters and labels as per approved MHEW drawings</t>
  </si>
  <si>
    <t>E26</t>
  </si>
  <si>
    <t>4C and 240 mm2 UG cable from Feeder Pillar to MDB Panels</t>
  </si>
  <si>
    <t>E27</t>
  </si>
  <si>
    <t>Manholes</t>
  </si>
  <si>
    <t>1000 and 1000 and 700 mm deep internal size electrical manhole RCC wall and rendering internally 75 mm PCC at bottom with 800 and 800 mm double seal heavy duty cast Ductile Iron EN 124 B400 cover and frame</t>
  </si>
  <si>
    <t>E28</t>
  </si>
  <si>
    <t>600 and 600 and700 mm deep internal size electrical manhole and RCC wall and rendering internally 75 mm PCC at bottom with 600 and 600 mm double seal heavy duty cast iron cover and frame.</t>
  </si>
  <si>
    <t>BC</t>
  </si>
  <si>
    <t>SUM FOR PAGE-55/68</t>
  </si>
  <si>
    <t>E29</t>
  </si>
  <si>
    <t>SUB MAIN DISTRIBUTION BOARD</t>
  </si>
  <si>
    <t>Sub Main Distribution Board</t>
  </si>
  <si>
    <t>Sub Main Distribution panel board in weather proof Stainless steel enclosure IP 65 including 1nos 200A MCCB and 2 NOS 100A MCCB Outgoing Breakers and supports and Busbar and earthing and cable glands and Ammeters and Voltmeters and internal wiring interconnection 1PH 3PH KWH series meters and labels as per approved MHEW drawings</t>
  </si>
  <si>
    <t>E30</t>
  </si>
  <si>
    <t>XLPE PVC SWA PVC copper cable with PVC copper earth continuity conductor including necessary conduit and trunking and cable tray and termination</t>
  </si>
  <si>
    <t>E31</t>
  </si>
  <si>
    <t>4C and 70 mm� + 1C x 50 mm� ECC from MDB to SMDB1</t>
  </si>
  <si>
    <t>E32</t>
  </si>
  <si>
    <t>4C and 70 mm� + 1C x 50 mm� ECC from MDB to SMDB2</t>
  </si>
  <si>
    <t>E33</t>
  </si>
  <si>
    <t>4C and 70 mm� + 1C x 50 mm� ECC from MDB to SMDB3</t>
  </si>
  <si>
    <t>E34</t>
  </si>
  <si>
    <t>4C and 70 mm� + 1C x 50 mm� ECC from MDB to SMDB4</t>
  </si>
  <si>
    <t>E35</t>
  </si>
  <si>
    <t>4C and 70 mm� + 1C x 50 mm� ECC from MDB to SMDB5</t>
  </si>
  <si>
    <t>E36</t>
  </si>
  <si>
    <t>4C and 70 mm� + 1C x 50 mm� ECC from MDB to SMDB6</t>
  </si>
  <si>
    <t>E37</t>
  </si>
  <si>
    <t>4C and 70 mm� + 1C x 50 mm� ECC from MDB to SMDB7</t>
  </si>
  <si>
    <t>E38</t>
  </si>
  <si>
    <t>4C and 70 mm� + 1C x 50 mm� ECC from MDB to SMDB8</t>
  </si>
  <si>
    <t>BD</t>
  </si>
  <si>
    <t>SUM FOR PAGE-56/68</t>
  </si>
  <si>
    <t>E39</t>
  </si>
  <si>
    <t>4C and 70 mm� + 1C x 50 mm� ECC from MDB to SMDB9</t>
  </si>
  <si>
    <t>E40</t>
  </si>
  <si>
    <t>4C and 70 mm� + 1C x 50 mm� ECC from MDB to SMDB10</t>
  </si>
  <si>
    <t>E41</t>
  </si>
  <si>
    <t>4C and 70 mm� + 1C x 50 mm� ECC from MDB to SMDB11</t>
  </si>
  <si>
    <t>E42</t>
  </si>
  <si>
    <t>4C and 70 mm� + 1C x 50 mm� ECC from MDB to SMDB12</t>
  </si>
  <si>
    <t>E43</t>
  </si>
  <si>
    <t>4C and 70 mm� + 1C x 50 mm� ECC from MDB to SMDB13</t>
  </si>
  <si>
    <t>E44</t>
  </si>
  <si>
    <t>4C and 70 mm� + 1C x 50 mm� ECC from MDB to SMDB14</t>
  </si>
  <si>
    <t>E45</t>
  </si>
  <si>
    <t>4C and 70 mm� + 1C x 50 mm� ECC from MDB to SMDB15</t>
  </si>
  <si>
    <t>E46</t>
  </si>
  <si>
    <t>4C and 70 mm� + 1C x 50 mm� ECC from MDB to SMDB16</t>
  </si>
  <si>
    <t>E47</t>
  </si>
  <si>
    <t>4C and 70 mm� + 1C x 50 mm� ECC from MDB to SMDB17</t>
  </si>
  <si>
    <t>E48</t>
  </si>
  <si>
    <t>4C and 70 mm� + 1C x 50 mm� ECC from MDB to SMDB18</t>
  </si>
  <si>
    <t>E49</t>
  </si>
  <si>
    <t>4C and 70 mm� + 1C x 50 mm� ECC from MDB to SMDB19</t>
  </si>
  <si>
    <t>BE</t>
  </si>
  <si>
    <t>SUM FOR PAGE-57/68</t>
  </si>
  <si>
    <t>E50</t>
  </si>
  <si>
    <t>4C and 70 mm� + 1C x 50 mm� ECC from MDB to SMDB20</t>
  </si>
  <si>
    <t>E51</t>
  </si>
  <si>
    <t>Distribution Board</t>
  </si>
  <si>
    <t>Distribution board including isolator and ELCB in separate enclosure and MCB RCD MCB as specified along with necessary supports earthing cable glands and internal wiring and interconnection and labels</t>
  </si>
  <si>
    <t>E52</t>
  </si>
  <si>
    <t>100A TPN 12 way DBs</t>
  </si>
  <si>
    <t>E53</t>
  </si>
  <si>
    <t>100A TPN 6 way DBs</t>
  </si>
  <si>
    <t>E54</t>
  </si>
  <si>
    <t>XLPE PVC SWA PVC copper cable with PVC and copper earth continuity conductor including necessary conduit and trunking and cable tray and termination</t>
  </si>
  <si>
    <t>E55</t>
  </si>
  <si>
    <t>4C and 25 mm� + 1C and 16 mm� ECC from SMDBs to DB1 GF for 20 villas</t>
  </si>
  <si>
    <t>E56</t>
  </si>
  <si>
    <t>4C and 25 mm� + 1C and 16 mm� ECC from SMDBs to DB1 GF for 21 villas</t>
  </si>
  <si>
    <t>E57</t>
  </si>
  <si>
    <t>Earthing Installation</t>
  </si>
  <si>
    <t>Earthing system including 16 mm dia. high conductivity solid copper rod electrodes with drive head assemblies and Earthing clamps for earth pits Earthing of exposed pipe work sanitary fittings and equipment all as required including 300 and 300 and 400 mm deep internally earth pit and earth wires as per specification and drawings complete with 300 mm and 300 mm medium duty double seal cast iron cover and frame.</t>
  </si>
  <si>
    <t>BF</t>
  </si>
  <si>
    <t>SUM FOR PAGE-58/68</t>
  </si>
  <si>
    <t>E58</t>
  </si>
  <si>
    <t>Allow for builders work in connection with electrical installation including holes chases sleeves ducts cable tray trucking panel backboards or formwork supports access panels cover plates etc.</t>
  </si>
  <si>
    <t>E59</t>
  </si>
  <si>
    <t>E60</t>
  </si>
  <si>
    <t>E61</t>
  </si>
  <si>
    <t>E62</t>
  </si>
  <si>
    <t>Allow for documents As installed drawings Operation and Maintenance manuals.</t>
  </si>
  <si>
    <t>E63</t>
  </si>
  <si>
    <t>Small Power Accessories and cable and Conduits Installation Note</t>
  </si>
  <si>
    <t>Supply and installd and connect test and commissioning of the following wiring devices including SS cover plate connect test of the conduits and cables and back box and junction box form distribution board from the following as required as shown on drawing and specification</t>
  </si>
  <si>
    <t>E64</t>
  </si>
  <si>
    <t>Small Power Accessories and cable and Conduits Installation</t>
  </si>
  <si>
    <t>13A DP single switched socket outlet</t>
  </si>
  <si>
    <t>E65</t>
  </si>
  <si>
    <t>13A DP twin switched socket outlet</t>
  </si>
  <si>
    <t>BG</t>
  </si>
  <si>
    <t>SUM FOR PAGE-59/68</t>
  </si>
  <si>
    <t>E66</t>
  </si>
  <si>
    <t>13A DP single gang weatherproof switch socket outlet</t>
  </si>
  <si>
    <t>E67</t>
  </si>
  <si>
    <t>30A cooker socket</t>
  </si>
  <si>
    <t>E68</t>
  </si>
  <si>
    <t>20A DP flux outlet for AC 1.5 ton</t>
  </si>
  <si>
    <t>E69</t>
  </si>
  <si>
    <t>20A weatherproof DP flux outlet for WH</t>
  </si>
  <si>
    <t>E70</t>
  </si>
  <si>
    <t>13 A unswitched fused spur unit outlet for EF</t>
  </si>
  <si>
    <t>E71</t>
  </si>
  <si>
    <t>30A DP flux outlet for AC 2.5 and 3 ton</t>
  </si>
  <si>
    <t>E72</t>
  </si>
  <si>
    <t>20A Dp switch for WH and AC</t>
  </si>
  <si>
    <t>E73</t>
  </si>
  <si>
    <t>30A Dp switch for AC</t>
  </si>
  <si>
    <t>BH</t>
  </si>
  <si>
    <t>SUM FOR PAGE-60/68</t>
  </si>
  <si>
    <t>E74</t>
  </si>
  <si>
    <t>20A weatherproof TPN isolator for Booster pump</t>
  </si>
  <si>
    <t>E75</t>
  </si>
  <si>
    <t>Lighting Accessories and cable and conduits installation</t>
  </si>
  <si>
    <t>Supply and install and connect test of the conduits and cables form distribution board from the following .Supply and install connect test and commissioning of the following wiring devices including SS cover plate connect test of the conduits and cables and back box and junction box form distribution board from the following as required as shown on drawing and specification.</t>
  </si>
  <si>
    <t>E76</t>
  </si>
  <si>
    <t>Lighting switch 10A Double pole one way one gang</t>
  </si>
  <si>
    <t>E77</t>
  </si>
  <si>
    <t>Lighting switch 10A Double pole one way one gang whether proof</t>
  </si>
  <si>
    <t>E78</t>
  </si>
  <si>
    <t>Ditto one way two gang</t>
  </si>
  <si>
    <t>E79</t>
  </si>
  <si>
    <t>Ditto one way three gang</t>
  </si>
  <si>
    <t>E80</t>
  </si>
  <si>
    <t>Ditto two way one gang</t>
  </si>
  <si>
    <t>BI</t>
  </si>
  <si>
    <t>SUM FOR PAGE-61/68</t>
  </si>
  <si>
    <t>E81</t>
  </si>
  <si>
    <t>Ditto two way two gang</t>
  </si>
  <si>
    <t>E82</t>
  </si>
  <si>
    <t>Lighting Fixture Note</t>
  </si>
  <si>
    <t>Supply and install and connect test and commissioning of the following lighting fixtures and including lamps and electronic ballasts and control gear and wires and cables and all necessary accessories complete as specified and as shown on the drawings.</t>
  </si>
  <si>
    <t>E83</t>
  </si>
  <si>
    <t>40w led downlight</t>
  </si>
  <si>
    <t>E84</t>
  </si>
  <si>
    <t>40w led downlight with whether proof IP 65</t>
  </si>
  <si>
    <t>E85</t>
  </si>
  <si>
    <t>40w led downlight with integral emergency conversion kit</t>
  </si>
  <si>
    <t>E86</t>
  </si>
  <si>
    <t>25w led wall mounted light fixture</t>
  </si>
  <si>
    <t>E87</t>
  </si>
  <si>
    <t>26w led wall mounted light fixture with whether proof</t>
  </si>
  <si>
    <t>E88</t>
  </si>
  <si>
    <t>7w led mirror light</t>
  </si>
  <si>
    <t>BJ</t>
  </si>
  <si>
    <t>SUM FOR PAGE-62/68</t>
  </si>
  <si>
    <t>E89</t>
  </si>
  <si>
    <t>20w compound wall light with whether proof IP65</t>
  </si>
  <si>
    <t>E90</t>
  </si>
  <si>
    <t>40w fluorescent light fixture for car parking area</t>
  </si>
  <si>
    <t>E91</t>
  </si>
  <si>
    <t>Ceiling fan</t>
  </si>
  <si>
    <t>E92</t>
  </si>
  <si>
    <t>Chandelier</t>
  </si>
  <si>
    <t>E93</t>
  </si>
  <si>
    <t>Wall mounted exhaust fan</t>
  </si>
  <si>
    <t>GN1</t>
  </si>
  <si>
    <t>TV System Installation</t>
  </si>
  <si>
    <t>Cable and conduit to TV point in concealed installation from satellite</t>
  </si>
  <si>
    <t>GN2</t>
  </si>
  <si>
    <t>Outlet</t>
  </si>
  <si>
    <t>Flush mounted TV Satellite outlet</t>
  </si>
  <si>
    <t>GN3</t>
  </si>
  <si>
    <t>Allow for co axial cable in concealed conduit from dish antenna to satellite switcher with all necessary accessories and trunking and conduits and trays and supports etc.</t>
  </si>
  <si>
    <t>GN4</t>
  </si>
  <si>
    <t>Telephone System</t>
  </si>
  <si>
    <t>Cable and conduits to telephone outlet points in concealed installation from telephone junction box to IP phone expansion module for reception</t>
  </si>
  <si>
    <t>GN5</t>
  </si>
  <si>
    <t>Cat 6E telephone outlet</t>
  </si>
  <si>
    <t>GN6</t>
  </si>
  <si>
    <t>Junction box</t>
  </si>
  <si>
    <t>Telephone junction box</t>
  </si>
  <si>
    <t>BK</t>
  </si>
  <si>
    <t>SUM FOR PAGE-63/68</t>
  </si>
  <si>
    <t>GN7</t>
  </si>
  <si>
    <t>Supply and laying 80 pair telephone cable including trench excavationand backfilling and ducts and bedding caution tape etc all as per site conditions</t>
  </si>
  <si>
    <t>GN8</t>
  </si>
  <si>
    <t>Cables</t>
  </si>
  <si>
    <t>80 pair external grade telephone cable from mantel terminal box to main telephone junction box at main building Electrical room.</t>
  </si>
  <si>
    <t>GN9</t>
  </si>
  <si>
    <t>Draw Pits</t>
  </si>
  <si>
    <t>450 and 450 and 500 mm deep internal size telephone draw pit RCC wall and rendering internally and 75 mm PCC at bottom with 450 and 450 mm medium duty ductile iron cover and frame.</t>
  </si>
  <si>
    <t>GN10</t>
  </si>
  <si>
    <t>DATA SYSTEM</t>
  </si>
  <si>
    <t>Supply and install and connect and test and commissioning of the following for the WiFi system including cables and trunking and accessories and as shown on specifications.</t>
  </si>
  <si>
    <t>GN11</t>
  </si>
  <si>
    <t>Structured Cabling system</t>
  </si>
  <si>
    <t>Accessories</t>
  </si>
  <si>
    <t>Wi Fi access units including all accessories and fittings</t>
  </si>
  <si>
    <t>GN12</t>
  </si>
  <si>
    <t>Any other works not specifically enumerated under the works above with implementation cost</t>
  </si>
  <si>
    <t>GN13</t>
  </si>
  <si>
    <t>Cableconduits and accessories to RJ 45 Category 6A dual socket outlet</t>
  </si>
  <si>
    <t>GN14</t>
  </si>
  <si>
    <t>Drop lead 3m long Category 6A</t>
  </si>
  <si>
    <t>GN15</t>
  </si>
  <si>
    <t>Drop lead 6m long Category 6A</t>
  </si>
  <si>
    <t>GN16</t>
  </si>
  <si>
    <t>patch panel</t>
  </si>
  <si>
    <t>16 Port Cat 6A Patch panel</t>
  </si>
  <si>
    <t>GN17</t>
  </si>
  <si>
    <t>500mm single mode fiber LC SC Patch cords</t>
  </si>
  <si>
    <t>BL</t>
  </si>
  <si>
    <t>SUM FOR PAGE-64/68</t>
  </si>
  <si>
    <t>GN18</t>
  </si>
  <si>
    <t>Accessories and stacking kits and cable management and cable organizer and cable channels and supports all types of cords and pig tail connectors including termination etc complete</t>
  </si>
  <si>
    <t>GN19</t>
  </si>
  <si>
    <t>CCTV System</t>
  </si>
  <si>
    <t>PTZ Camera</t>
  </si>
  <si>
    <t>PTZ Vandal proof with weather proof Bullet type Day and Night vision CCTV IP camera Outdoor as specified.</t>
  </si>
  <si>
    <t>GN20</t>
  </si>
  <si>
    <t>pulling box</t>
  </si>
  <si>
    <t>Allow for cable pulling boxes</t>
  </si>
  <si>
    <t>GN21</t>
  </si>
  <si>
    <t>cable</t>
  </si>
  <si>
    <t>Cables and Trunking and Accessories</t>
  </si>
  <si>
    <t>GN22</t>
  </si>
  <si>
    <t>Telephone and Structured Cabling and CCTV System</t>
  </si>
  <si>
    <t>Allow for builders work in connection with electrical installation including holes and chases and sleeves and ducts and cable tray trucking and panel backboards or formwork support and access panels and cover plates etc.</t>
  </si>
  <si>
    <t>GN23</t>
  </si>
  <si>
    <t>GN24</t>
  </si>
  <si>
    <t>Allow to identification labels charts etc.</t>
  </si>
  <si>
    <t>BM</t>
  </si>
  <si>
    <t>SUM FOR PAGE-65/68</t>
  </si>
  <si>
    <t>GN25</t>
  </si>
  <si>
    <t>GN26</t>
  </si>
  <si>
    <t>Allow for documents As Installed drawings Operation and Maintenance manuals.</t>
  </si>
  <si>
    <t>MEP 1</t>
  </si>
  <si>
    <t>MEP Works</t>
  </si>
  <si>
    <t>BN</t>
  </si>
  <si>
    <t>SUM FOR PAGE-66/68</t>
  </si>
  <si>
    <t>MEP 2</t>
  </si>
  <si>
    <t>BO</t>
  </si>
  <si>
    <t>SUM FOR PAGE-67/68</t>
  </si>
  <si>
    <t>MEP 3</t>
  </si>
  <si>
    <t>BP</t>
  </si>
  <si>
    <t>SUM FOR PAGE-68/68</t>
  </si>
  <si>
    <t>TOTAL NEW HOUSING UNITS</t>
  </si>
  <si>
    <t>See Appendix A for details on Additional Works</t>
  </si>
  <si>
    <t>NEW HOUSING UNITS - 20 NOS</t>
  </si>
  <si>
    <t>SI NO</t>
  </si>
  <si>
    <t>DESCRIPTION</t>
  </si>
  <si>
    <t>Nos</t>
  </si>
  <si>
    <t>No.of Items</t>
  </si>
  <si>
    <t>REMARKS</t>
  </si>
  <si>
    <t>EARTH WORK</t>
  </si>
  <si>
    <t>Excavation PL</t>
  </si>
  <si>
    <t>M³</t>
  </si>
  <si>
    <t>Total</t>
  </si>
  <si>
    <t>C`9</t>
  </si>
  <si>
    <t>FOOTING PCC</t>
  </si>
  <si>
    <t>Grid H-H</t>
  </si>
  <si>
    <t>Grid G-G</t>
  </si>
  <si>
    <t>Grid F-F</t>
  </si>
  <si>
    <t>F*</t>
  </si>
  <si>
    <t>Grid E-E</t>
  </si>
  <si>
    <t>Grid D-D</t>
  </si>
  <si>
    <t>Grid C-C</t>
  </si>
  <si>
    <t>Grid B-B</t>
  </si>
  <si>
    <t>Grid A-A</t>
  </si>
  <si>
    <t>Block Work PCC</t>
  </si>
  <si>
    <t>Grid 1-1</t>
  </si>
  <si>
    <t>Grid 2-2</t>
  </si>
  <si>
    <t>Grid 3-3</t>
  </si>
  <si>
    <t>Grid 10-10</t>
  </si>
  <si>
    <t>Grid 11-11</t>
  </si>
  <si>
    <t>Grid 12-12</t>
  </si>
  <si>
    <t>Plinth Beam PCC</t>
  </si>
  <si>
    <t>Grid E'-F'</t>
  </si>
  <si>
    <t>Grid E'-D'</t>
  </si>
  <si>
    <t>Grid 2'-3'</t>
  </si>
  <si>
    <t>Grid 4-4</t>
  </si>
  <si>
    <t>Grid 5-5</t>
  </si>
  <si>
    <t>Grid 6-6</t>
  </si>
  <si>
    <t>Grid 7-7</t>
  </si>
  <si>
    <t>Grid 8'-9'</t>
  </si>
  <si>
    <t>Grid 9-9</t>
  </si>
  <si>
    <t>SUBTOTAL PCC</t>
  </si>
  <si>
    <t>FOOTING RCC</t>
  </si>
  <si>
    <t>RCC - Short Column</t>
  </si>
  <si>
    <t>c*</t>
  </si>
  <si>
    <t>SUBSTRUCTURAL BLOCK WORK</t>
  </si>
  <si>
    <t>PB4 Wall</t>
  </si>
  <si>
    <t>M²</t>
  </si>
  <si>
    <t>PB6 Wall</t>
  </si>
  <si>
    <t>PB3 Wall</t>
  </si>
  <si>
    <t>PB2 Wall</t>
  </si>
  <si>
    <t>Stair wall (PB3)</t>
  </si>
  <si>
    <t>Column Deductions</t>
  </si>
  <si>
    <t>Footing Deductions</t>
  </si>
  <si>
    <t>Grid 11</t>
  </si>
  <si>
    <t>Grid 10</t>
  </si>
  <si>
    <t>Grid 12</t>
  </si>
  <si>
    <t>Polythene Sheet protection Work - Footing PCC</t>
  </si>
  <si>
    <t>Polythene Sheet protection Work - Plinth Beam PCC</t>
  </si>
  <si>
    <t>Polythene sheet Protection Work - Grade slab</t>
  </si>
  <si>
    <t>Entance Slab</t>
  </si>
  <si>
    <t>Majilis</t>
  </si>
  <si>
    <t>Salah</t>
  </si>
  <si>
    <t>Majilis Toilet 1</t>
  </si>
  <si>
    <t>Majilis Wash 1</t>
  </si>
  <si>
    <t>Lobby</t>
  </si>
  <si>
    <t>Passage from Lobby to Wash 1</t>
  </si>
  <si>
    <t>Lobby Toilet</t>
  </si>
  <si>
    <t>Lobby Wash area</t>
  </si>
  <si>
    <t>Corridor</t>
  </si>
  <si>
    <t>Store</t>
  </si>
  <si>
    <t>Bedroom 1 Dressing</t>
  </si>
  <si>
    <t>Bedroom 1 Toilet</t>
  </si>
  <si>
    <t>Bedroom 1</t>
  </si>
  <si>
    <t>Bedroom 2</t>
  </si>
  <si>
    <t>Bedroom 3</t>
  </si>
  <si>
    <t>Bedroom 3 Toilet</t>
  </si>
  <si>
    <t>Kitchen</t>
  </si>
  <si>
    <t>Kitchen Store</t>
  </si>
  <si>
    <t>Salalah</t>
  </si>
  <si>
    <t>Salalah Wash</t>
  </si>
  <si>
    <t>Salalah Toilet</t>
  </si>
  <si>
    <t>Polythene sheet Protection Work - Sub. Block Work PCC</t>
  </si>
  <si>
    <t>SUBTOTAL - Polythene sheet Protection Work</t>
  </si>
  <si>
    <t>BITUMEN WATERPROOFING WORK- Sub-Block Work</t>
  </si>
  <si>
    <t>Sub-Block Work Area</t>
  </si>
  <si>
    <t>Footings Sides</t>
  </si>
  <si>
    <t>Footings Top</t>
  </si>
  <si>
    <t>Column Deduction</t>
  </si>
  <si>
    <t>Footings Top - Block work area deduction</t>
  </si>
  <si>
    <t>Column Sides</t>
  </si>
  <si>
    <t>Column Sides Deduction</t>
  </si>
  <si>
    <t>BITUMEN WATERPROOFING WORK- Plinth Beam</t>
  </si>
  <si>
    <t>PB1</t>
  </si>
  <si>
    <t>PB2</t>
  </si>
  <si>
    <t>PB3</t>
  </si>
  <si>
    <t>PB4</t>
  </si>
  <si>
    <t>PB5</t>
  </si>
  <si>
    <t>PB6</t>
  </si>
  <si>
    <t>PB7</t>
  </si>
  <si>
    <t>Beam Out side deduction</t>
  </si>
  <si>
    <t>SUBTOTAL BITUMEN WATERPROOFING</t>
  </si>
  <si>
    <t>Foundation Back Filling</t>
  </si>
  <si>
    <t>Deduction Of Footing PCC</t>
  </si>
  <si>
    <t>Deduction Of Footing RCC</t>
  </si>
  <si>
    <t>Deduction Of Column RCC</t>
  </si>
  <si>
    <t>Deduction Of Block work</t>
  </si>
  <si>
    <t>Plinth Beam RCC</t>
  </si>
  <si>
    <t>Anti Termite Treatment</t>
  </si>
  <si>
    <t>Majilis Slab</t>
  </si>
  <si>
    <t>Salah Slab</t>
  </si>
  <si>
    <t>Majilis Toilet 1 Slab</t>
  </si>
  <si>
    <t>Majilis Wash 1 Slab</t>
  </si>
  <si>
    <t>Lobby Slab</t>
  </si>
  <si>
    <t>Passage from Lobby to Wash 1 Slab</t>
  </si>
  <si>
    <t>Lobby Toilet Slab</t>
  </si>
  <si>
    <t>Lobby Wash area Slab</t>
  </si>
  <si>
    <t>Corridor Slab</t>
  </si>
  <si>
    <t>Store Slab</t>
  </si>
  <si>
    <t>Bedroom 1 Dressing Slab</t>
  </si>
  <si>
    <t>Bedroom 1 Toilet Slab</t>
  </si>
  <si>
    <t>Bedroom 1 Slab</t>
  </si>
  <si>
    <t>Bedroom 2 Slab</t>
  </si>
  <si>
    <t>Bedroom 3 Slab</t>
  </si>
  <si>
    <t>Bedroom 3 Toilet Slab</t>
  </si>
  <si>
    <t>Kitchen Slab</t>
  </si>
  <si>
    <t>Kitchen Store Slab</t>
  </si>
  <si>
    <t>Salalah Slab</t>
  </si>
  <si>
    <t>Salalah Wash Slab</t>
  </si>
  <si>
    <t>Salalah Toilet Slab</t>
  </si>
  <si>
    <t>RAMP Slab</t>
  </si>
  <si>
    <t>Grade Slab RCC</t>
  </si>
  <si>
    <t>RAMP RCC</t>
  </si>
  <si>
    <t>RAMP</t>
  </si>
  <si>
    <t>GF Column RCC</t>
  </si>
  <si>
    <t>FF Column RCC</t>
  </si>
  <si>
    <t>GF Column RCC Total</t>
  </si>
  <si>
    <t>FF Column RCC Total</t>
  </si>
  <si>
    <t>TOTAL</t>
  </si>
  <si>
    <t>GF Superstructure Block Work</t>
  </si>
  <si>
    <t>B1</t>
  </si>
  <si>
    <t>B2</t>
  </si>
  <si>
    <t>B3</t>
  </si>
  <si>
    <t>B4</t>
  </si>
  <si>
    <t>B5</t>
  </si>
  <si>
    <t>B6</t>
  </si>
  <si>
    <t>B7</t>
  </si>
  <si>
    <t>DEDUCTIIONS</t>
  </si>
  <si>
    <t>Arch 1</t>
  </si>
  <si>
    <t>Arch 2</t>
  </si>
  <si>
    <t>Arch 3</t>
  </si>
  <si>
    <t>Arch 4</t>
  </si>
  <si>
    <t>W1</t>
  </si>
  <si>
    <t>W2</t>
  </si>
  <si>
    <t>FF Block Work</t>
  </si>
  <si>
    <t>B2 &amp; B3</t>
  </si>
  <si>
    <t>Arch</t>
  </si>
  <si>
    <t>W3</t>
  </si>
  <si>
    <t>W4</t>
  </si>
  <si>
    <t>GF Block Work</t>
  </si>
  <si>
    <t>GF Roof Beams</t>
  </si>
  <si>
    <t>FF Roof Beams</t>
  </si>
  <si>
    <t>CB1</t>
  </si>
  <si>
    <t>GF ROOF BEAMS</t>
  </si>
  <si>
    <t>FF ROOF BEAMS</t>
  </si>
  <si>
    <t>GF Waist slab &amp; Roof Slabs</t>
  </si>
  <si>
    <t>Car Parking Slab</t>
  </si>
  <si>
    <t>Kitchen &amp; Store</t>
  </si>
  <si>
    <t>Main Store</t>
  </si>
  <si>
    <t>Cantilever Slab</t>
  </si>
  <si>
    <t>Staircase Waist Slab</t>
  </si>
  <si>
    <t>Steps</t>
  </si>
  <si>
    <t>FF Waist slab &amp; Roof Slabs</t>
  </si>
  <si>
    <t>Headroom Slab</t>
  </si>
  <si>
    <t>Beadroom Slab</t>
  </si>
  <si>
    <t>Toilet Slab</t>
  </si>
  <si>
    <t>Cantilever slab (Future Projection)</t>
  </si>
  <si>
    <t>GF ROOF SLAB</t>
  </si>
  <si>
    <t>FF ROOF SLAB</t>
  </si>
  <si>
    <t>FF RCC Column</t>
  </si>
  <si>
    <t xml:space="preserve"> APPENDIX A - BILL NO. 4</t>
  </si>
  <si>
    <t xml:space="preserve">Bill Code </t>
  </si>
  <si>
    <t>Ref. No</t>
  </si>
  <si>
    <t xml:space="preserve">Bill No. </t>
  </si>
  <si>
    <t xml:space="preserve">Description </t>
  </si>
  <si>
    <t xml:space="preserve">Amount </t>
  </si>
  <si>
    <t>SEC. 1</t>
  </si>
  <si>
    <t>Bill No. 7</t>
  </si>
  <si>
    <t xml:space="preserve">3 NEW HOUSING UNITS </t>
  </si>
  <si>
    <t>Bill No. 4</t>
  </si>
  <si>
    <t xml:space="preserve">20 NEW HOUSING UNITS </t>
  </si>
  <si>
    <t>SEC. 2</t>
  </si>
  <si>
    <t xml:space="preserve">HOLDING TANK RCC </t>
  </si>
  <si>
    <t>SEC. 3</t>
  </si>
  <si>
    <t xml:space="preserve">SOAK PIT </t>
  </si>
  <si>
    <t>SEC. 4A</t>
  </si>
  <si>
    <t xml:space="preserve">EPOXY STEEL REINFORCEMENT </t>
  </si>
  <si>
    <t>SEC. 4B</t>
  </si>
  <si>
    <t xml:space="preserve">NORMAL STEEL REINFOCEMENT </t>
  </si>
  <si>
    <t xml:space="preserve">TOTAL </t>
  </si>
  <si>
    <t>ADDITIONAL WORKS  SECTION</t>
  </si>
  <si>
    <t>SECTION 1</t>
  </si>
  <si>
    <t xml:space="preserve">3 Units </t>
  </si>
  <si>
    <t>SECTION 2</t>
  </si>
  <si>
    <t>20 Units</t>
  </si>
  <si>
    <t>SECTION 5A</t>
  </si>
  <si>
    <t xml:space="preserve">20 Units </t>
  </si>
  <si>
    <t>Bill No 4</t>
  </si>
  <si>
    <t xml:space="preserve">Marble Threshold </t>
  </si>
  <si>
    <t xml:space="preserve">ALUM. DOOR </t>
  </si>
  <si>
    <t xml:space="preserve">RCC Tank </t>
  </si>
  <si>
    <t>Soak</t>
  </si>
  <si>
    <t>WPC DOORS</t>
  </si>
  <si>
    <t xml:space="preserve">D1 </t>
  </si>
  <si>
    <t>WPC DOOR</t>
  </si>
  <si>
    <t xml:space="preserve">RATE DIFFERENCES </t>
  </si>
  <si>
    <t>ALUMI. DOOR</t>
  </si>
  <si>
    <t xml:space="preserve">WPC </t>
  </si>
  <si>
    <t>To be Deducted under Superstructure Works</t>
  </si>
  <si>
    <t>BILL NO 7.  (3 NEW HOUSING UNITS)</t>
  </si>
  <si>
    <t xml:space="preserve"> SUMMARY OF ADDITIONAL WORKS </t>
  </si>
  <si>
    <t>Ref. No.</t>
  </si>
  <si>
    <t>Description of Works</t>
  </si>
  <si>
    <t xml:space="preserve">Rate </t>
  </si>
  <si>
    <t>SECTION 1 - 3 NEW HOUSING UNITS - BILL NO. 7</t>
  </si>
  <si>
    <t>Additional Blockwork (20cm height increase, 3.0m → 3.2m slab level)</t>
  </si>
  <si>
    <t>200mm Hollow Block Wall (Superstructure) - height increase 20cm</t>
  </si>
  <si>
    <t>m²</t>
  </si>
  <si>
    <t>Internal Rendering - cement &amp; sand 1:3  (FF1 &amp; FF2)</t>
  </si>
  <si>
    <t xml:space="preserve">External Rendering - cement &amp; sand 1:4 </t>
  </si>
  <si>
    <t>Internal Wall Painting (FF1 &amp; FF2)</t>
  </si>
  <si>
    <t>C72/C73</t>
  </si>
  <si>
    <t>Wall Tile Works - 600×200×8 Anti-Slip (Kitchen, Toilet &amp; Wash Area)</t>
  </si>
  <si>
    <t xml:space="preserve">External Painting </t>
  </si>
  <si>
    <t xml:space="preserve">Sub - Total: 1 Unit </t>
  </si>
  <si>
    <t xml:space="preserve">Sub - Total: 3 Units </t>
  </si>
  <si>
    <t>TOTAL SECTION 1:</t>
  </si>
  <si>
    <t>Note: All Rate are Reference to Bill No. 7</t>
  </si>
  <si>
    <t>SECTION 2  - 20 NEW HOUSING UNITS (Window Sill Blockwork) - BILL NO. 4</t>
  </si>
  <si>
    <t>10cm Blockwork to All Window Openings for UPVC Fixing (Sill Treatment)</t>
  </si>
  <si>
    <t xml:space="preserve">Block Wall - 10cm to window </t>
  </si>
  <si>
    <t>Internal Plastering/Rendering</t>
  </si>
  <si>
    <t>External Plastering/Rendering</t>
  </si>
  <si>
    <t>Internal Painting</t>
  </si>
  <si>
    <t>External Painting</t>
  </si>
  <si>
    <t xml:space="preserve">Sub - Total: 20 Units </t>
  </si>
  <si>
    <t>TOTAL SECTION 2</t>
  </si>
  <si>
    <t>Note: All Rate are Reference to Bill No. 4</t>
  </si>
  <si>
    <t>SECTION 3 -  (RCC HOLDING TANK - 20 HOUSING UNITS) - BILL NO. 4</t>
  </si>
  <si>
    <t>4.00m(L)  x 2.00m(w) x 2.5m(D) Deep RCC HOlding Tank</t>
  </si>
  <si>
    <t xml:space="preserve">Contract Valve </t>
  </si>
  <si>
    <t>Earthwork Excavation</t>
  </si>
  <si>
    <t>m³</t>
  </si>
  <si>
    <t>PCC</t>
  </si>
  <si>
    <t>RCC Base Slab</t>
  </si>
  <si>
    <t>RCC Wall</t>
  </si>
  <si>
    <t>RCC Cover slab</t>
  </si>
  <si>
    <t>Volume of Concrete</t>
  </si>
  <si>
    <t>SECTION 4 -  SOAK PIT - 20 HOUSING UNITS - BILL NO. 4</t>
  </si>
  <si>
    <t>1m Dia. × 2.5m Deep Soak Pit  - Concrete Ratio (12.48%)</t>
  </si>
  <si>
    <t>Block work or concrete</t>
  </si>
  <si>
    <t>Filling Material</t>
  </si>
  <si>
    <t>100mm tk RCC Cover Slab</t>
  </si>
  <si>
    <t>SECTION A -  EPOXY STEEL REINFORCEMENT -  20 HOUSING UNITS - BILL NO. 4</t>
  </si>
  <si>
    <t>Substructural Reinforcement Bar Footing, Short Columns &amp; Plinth Beam - Epoxy-Coated Bars</t>
  </si>
  <si>
    <t>Concrete Works</t>
  </si>
  <si>
    <t>Typical reinforcement:</t>
  </si>
  <si>
    <t>16mm Reinforcement Bar in Footing</t>
  </si>
  <si>
    <t>Tons</t>
  </si>
  <si>
    <t>Slab: 80–120 kg/m³</t>
  </si>
  <si>
    <t>16mm Bar in Short Column</t>
  </si>
  <si>
    <t>Beam: 120–180 kg/m³</t>
  </si>
  <si>
    <t>12mm Diameter Bar in Short Column</t>
  </si>
  <si>
    <t>Column: 150–250 kg/m³</t>
  </si>
  <si>
    <t>8mm Diameter Bar Stirrups in Short Column</t>
  </si>
  <si>
    <t>16mm Diameter Bar in Plinth Beam</t>
  </si>
  <si>
    <t>Ton</t>
  </si>
  <si>
    <t>12mm Diameter Bar in Plinth Beam</t>
  </si>
  <si>
    <t>8mm Diameter Bar in Plinth Beam</t>
  </si>
  <si>
    <t xml:space="preserve">Total </t>
  </si>
  <si>
    <t xml:space="preserve">1 Unit </t>
  </si>
  <si>
    <t>SECTION B - Normal STEEL REINFORCEMENT -  20 HOUSING UNITS - BILL NO. 4</t>
  </si>
  <si>
    <t>Substructural Reinforcement Bar Footing, Short Columns &amp; Plinth Beam - Normal Steel Bars</t>
  </si>
  <si>
    <t>1 Unit</t>
  </si>
  <si>
    <t>Variance Between Epoxy and Normal Steel Bar</t>
  </si>
  <si>
    <t>TWO BEDROOM ROOF EXTENSION - (MAINTENANCE HOUSING UNITS)</t>
  </si>
  <si>
    <t xml:space="preserve">Two bedroom roof extension </t>
  </si>
  <si>
    <t xml:space="preserve">32 Units </t>
  </si>
  <si>
    <t xml:space="preserve">ADDITIONAL WORKS </t>
  </si>
  <si>
    <t xml:space="preserve">BLOCK </t>
  </si>
  <si>
    <t>STEEL</t>
  </si>
  <si>
    <t>DESCRIPTIONS</t>
  </si>
  <si>
    <t>UNIT</t>
  </si>
  <si>
    <t>Rate</t>
  </si>
  <si>
    <t xml:space="preserve">Remark </t>
  </si>
  <si>
    <t xml:space="preserve">20 New Housing Unit </t>
  </si>
  <si>
    <t xml:space="preserve">RCC HOLDING TANKS </t>
  </si>
  <si>
    <t xml:space="preserve">Substructural Work </t>
  </si>
  <si>
    <t xml:space="preserve">Excavation </t>
  </si>
  <si>
    <t>Ref. To Bill No. 4, Item C3</t>
  </si>
  <si>
    <t xml:space="preserve">Leveling and Compacting </t>
  </si>
  <si>
    <t>Ref. To Bill No. 4, Item 7</t>
  </si>
  <si>
    <t xml:space="preserve">Anti Termimite Treatment </t>
  </si>
  <si>
    <t>Ref. To Bill No. 4, Item 8</t>
  </si>
  <si>
    <t xml:space="preserve">Blinding PCC 100mm </t>
  </si>
  <si>
    <t>Ref. To Bill No. 4, Item C9</t>
  </si>
  <si>
    <t>Reinforcced Cement Concrete RCC</t>
  </si>
  <si>
    <t>Ref. to Bill No. 4, Item C12</t>
  </si>
  <si>
    <t xml:space="preserve">Reinforced holding Tank Wall </t>
  </si>
  <si>
    <t xml:space="preserve">Back Filling </t>
  </si>
  <si>
    <t>Ref. To Bill No. 4,, Item C6</t>
  </si>
  <si>
    <t xml:space="preserve">Holding Tank Slab RCC </t>
  </si>
  <si>
    <t xml:space="preserve">Reinforcement Bar </t>
  </si>
  <si>
    <t>16mm Reinforcement Bar</t>
  </si>
  <si>
    <t>Formwork</t>
  </si>
  <si>
    <t xml:space="preserve">Base ofof Holding Tank </t>
  </si>
  <si>
    <t xml:space="preserve">Wall of Holding Tank </t>
  </si>
  <si>
    <t>Soffix of holding Tank</t>
  </si>
  <si>
    <t>Edge of Holding Tank</t>
  </si>
  <si>
    <t xml:space="preserve">TOTAL ESTIMATED AMOUNT </t>
  </si>
  <si>
    <t>20 Unis</t>
  </si>
  <si>
    <t xml:space="preserve">BILL CODE </t>
  </si>
  <si>
    <t>BOQ AMOUNT</t>
  </si>
  <si>
    <t>% Holding Tanks</t>
  </si>
  <si>
    <t>Holding Tanks</t>
  </si>
  <si>
    <t xml:space="preserve">BALANCE AMOUNT </t>
  </si>
  <si>
    <t>A - B</t>
  </si>
  <si>
    <t>BLOCK WORK SYSTEM</t>
  </si>
  <si>
    <t>Ref. . Bill No. 4,  Item C9</t>
  </si>
  <si>
    <t xml:space="preserve">Block Wall </t>
  </si>
  <si>
    <t>Ref. Bill No. 4, Item C18</t>
  </si>
  <si>
    <t xml:space="preserve">Internal Rendering </t>
  </si>
  <si>
    <t>Ref. to Bill No. 4, Item C66</t>
  </si>
  <si>
    <t xml:space="preserve">External Rendering </t>
  </si>
  <si>
    <t>Ref. to Bill No. 4, Item C7</t>
  </si>
  <si>
    <t>10CM BLOCK WORK TO ALL WINDOWN AS SILL</t>
  </si>
  <si>
    <t>REMARK</t>
  </si>
  <si>
    <t xml:space="preserve">Plastering/Rendering </t>
  </si>
  <si>
    <t xml:space="preserve">Internal </t>
  </si>
  <si>
    <t xml:space="preserve">External </t>
  </si>
  <si>
    <t xml:space="preserve">Painting/Decoration </t>
  </si>
  <si>
    <t>BILL NO 4. (20 NHU EXTERNAL WORK)</t>
  </si>
  <si>
    <t>Unit Price In Figure</t>
  </si>
  <si>
    <t>BOQ QTY</t>
  </si>
  <si>
    <t xml:space="preserve">BOQ Amount </t>
  </si>
  <si>
    <t>Revised Amount (CLAIMABLE)</t>
  </si>
  <si>
    <t>Addition/Omission Quantity</t>
  </si>
  <si>
    <t>OMISSION</t>
  </si>
  <si>
    <t>Additon</t>
  </si>
  <si>
    <t xml:space="preserve"> EW1</t>
  </si>
  <si>
    <t xml:space="preserve"> External Works  General Site Works</t>
  </si>
  <si>
    <t xml:space="preserve"> Site Preparation</t>
  </si>
  <si>
    <t xml:space="preserve"> Allow for setting out grading trimming including clearing loose boulders vegetation stones and the like all trees bushes shrubs and undergrowth grub up all roots and burn or remove from site as directed by the Engineer.</t>
  </si>
  <si>
    <t xml:space="preserve"> Item</t>
  </si>
  <si>
    <t xml:space="preserve"> 1</t>
  </si>
  <si>
    <t xml:space="preserve"> EW2</t>
  </si>
  <si>
    <t xml:space="preserve"> Boundary wall</t>
  </si>
  <si>
    <t xml:space="preserve"> Allow for the Contractor to prepare RCC foundation column block work plastering and painting as per the Architectural Drawing and as per Engineer  Employer Instruction to complete the Boundary Wall.</t>
  </si>
  <si>
    <t xml:space="preserve"> M</t>
  </si>
  <si>
    <t xml:space="preserve"> 1775</t>
  </si>
  <si>
    <t xml:space="preserve"> EW3</t>
  </si>
  <si>
    <t xml:space="preserve"> Wicket Gate</t>
  </si>
  <si>
    <t xml:space="preserve"> Allow for the Contractor to supply fabricate and installation of single leaf Wicket Gate as per the Architectural Drawing and follow as per Engineer  Employer Instructions including anti corrotion epoxy paint.</t>
  </si>
  <si>
    <t xml:space="preserve"> no</t>
  </si>
  <si>
    <t xml:space="preserve"> 20</t>
  </si>
  <si>
    <t xml:space="preserve"> EW4</t>
  </si>
  <si>
    <t xml:space="preserve"> Car Entrance Gate</t>
  </si>
  <si>
    <t xml:space="preserve"> Allow for the Contractor to supply fabricate and installation of single leaf Car Entrance Gate as per the Architectural Drawing and follow as per Engineer  Employer Instructions including anti corrotion epoxy paint</t>
  </si>
  <si>
    <t xml:space="preserve"> EW5</t>
  </si>
  <si>
    <t xml:space="preserve"> Entrance Gate ont only</t>
  </si>
  <si>
    <t xml:space="preserve"> Allow for the Contractor to supply fabricate and installation of Wicket Gate solid WPC with 10 years garantee as per the Architectural Drawing and follow as per Engineer  Employer Instructions including anti corrotion epoxy paint.</t>
  </si>
  <si>
    <t xml:space="preserve"> 0</t>
  </si>
  <si>
    <t xml:space="preserve"> EW6</t>
  </si>
  <si>
    <t xml:space="preserve"> Single leaf Wicket Gate solid WPC</t>
  </si>
  <si>
    <t xml:space="preserve"> EW7</t>
  </si>
  <si>
    <t xml:space="preserve"> Single leaf Car Entrance Gate soild WPC</t>
  </si>
  <si>
    <t xml:space="preserve"> EW8</t>
  </si>
  <si>
    <t xml:space="preserve"> Entrance Concrete Paver</t>
  </si>
  <si>
    <t xml:space="preserve"> Allow for the Contractor to prepare Concrete Paver as per the Architectural Drawing and place at the House Main Entrance.</t>
  </si>
  <si>
    <t xml:space="preserve"> No</t>
  </si>
  <si>
    <t xml:space="preserve"> 100</t>
  </si>
  <si>
    <t xml:space="preserve"> EW9</t>
  </si>
  <si>
    <t xml:space="preserve"> Interlock Tile</t>
  </si>
  <si>
    <t xml:space="preserve"> Allow for connection Asphalt road to the site from the main drawing as per approval</t>
  </si>
  <si>
    <t xml:space="preserve"> M2</t>
  </si>
  <si>
    <t xml:space="preserve"> 13550</t>
  </si>
  <si>
    <t xml:space="preserve"> EW10</t>
  </si>
  <si>
    <t xml:space="preserve"> Curb Stone</t>
  </si>
  <si>
    <t xml:space="preserve"> 1400</t>
  </si>
  <si>
    <t xml:space="preserve"> EW11</t>
  </si>
  <si>
    <t xml:space="preserve"> Design and Build Shaded Car Parking of 20 numbers with Solar Panel Canopy</t>
  </si>
  <si>
    <t xml:space="preserve"> Allow for the Contractor to design and build the Shaded Car Park for  houses with Solar Panel Canopy as per Engineer  Employer Instruction.</t>
  </si>
  <si>
    <t xml:space="preserve"> TOTAL EXTERNAL WORKS AND EXTERNAL SERVICES</t>
  </si>
  <si>
    <t>BILL NO 5. (29 MAINTENANCE HOUSING UNIT)</t>
  </si>
  <si>
    <t xml:space="preserve">Revised Amount </t>
  </si>
  <si>
    <t xml:space="preserve">Omission </t>
  </si>
  <si>
    <t>APPENDIX - B</t>
  </si>
  <si>
    <t>EX1</t>
  </si>
  <si>
    <t>External Works Lump sum</t>
  </si>
  <si>
    <t>Which shall include removing vegetation undergrowth bushes hedges trees or the like all complete item also Removal and disposal of surplus excavated material including providing suitable tip to the dumping yard or as specified and directed by the Engineer or local authorities..</t>
  </si>
  <si>
    <t>EX2</t>
  </si>
  <si>
    <t>Demolishing</t>
  </si>
  <si>
    <t>demolishing all the structures and stores inside the boundary wall by preparing a sketch for each house and submitting to clients engineer and getting the written approval for demolishing and shifting the disposal material to damp yard including foundations of structres.</t>
  </si>
  <si>
    <t>EX3</t>
  </si>
  <si>
    <t>Demolishing Rebuild</t>
  </si>
  <si>
    <t>demolishing and rebuilding as per the Same Specifications the gates columns damaged boundary wall damaged manholes damaged Holding Tanks damaged Sock Pits and change the cover to be GRP type Heavy duty and any other elements must be demolished to modified or rebuilt as per main scope all of this including and not limited to Excavation in any type of soil Disposal of surplus material filling by imported fill material compacted in layers waterproof concrete reinforcements joints block works polythene sheets anti termite manholes cover plastering PVC Pipes and any necessary work to finish the work in functional condition.</t>
  </si>
  <si>
    <t>SUM FOR PAGE1/20</t>
  </si>
  <si>
    <t>EX4</t>
  </si>
  <si>
    <t>boundary wall</t>
  </si>
  <si>
    <t>the contractor has to remove and demolish any damaged or unsafe parts of the wall and rebuild it with the same height after filling any cracks space between concreet and blockwork with non shirenkage filler with SS mesh between concrete and blocks and to remove all the paint or cladding and re paint again with external paint weather coat stoneshield with prime coat with 10 years garantee .all of this including and not limitted to to 200mm thick walls Polythene sheet gauge 1000 Waterproofing with two bitumen coats and membrane 4mm to surfaces of concreteProtection to concretemasonryblock work in contact with soil 3 coats approved bituminous paintExpansion joint</t>
  </si>
  <si>
    <t xml:space="preserve">Check Appendix - B for more Details </t>
  </si>
  <si>
    <t>EX5</t>
  </si>
  <si>
    <t>GI gates</t>
  </si>
  <si>
    <t>remove the existing gates and supply and fix new gates GI and painted with marine paint as per the site conditions with warranty for the paint and gates for 10 years</t>
  </si>
  <si>
    <t>EX6</t>
  </si>
  <si>
    <t>Pea Gravel around the house and inside the boundary wall</t>
  </si>
  <si>
    <t>the contractor has fill the full area with pea gravel with size between 20mm to 50mm max with depth 100 mm around the house detecting from it the manholes and holding tanks and sock pit only but it must be under the new caravans</t>
  </si>
  <si>
    <t>EX7</t>
  </si>
  <si>
    <t>Dewatering</t>
  </si>
  <si>
    <t>Allow for keeping excavations free from underground surface or running water from whatever source</t>
  </si>
  <si>
    <t>EX8</t>
  </si>
  <si>
    <t>Gas Cylinder Room</t>
  </si>
  <si>
    <t>Contractor has to built a Gas Cylinder Room with RCC base and block work with height 1.5 m with concrete top slab with suitable foundation and safety gate that powder coated and painted with marine paint with warranty 10 years.</t>
  </si>
  <si>
    <t>SUM FOR PAGE2/20</t>
  </si>
  <si>
    <t>Super Structure Works Lump sum</t>
  </si>
  <si>
    <t>Demolishing the Existing staircase slab and reconstract it with Poured Concrete Reinforced insitu concrete poured vibrated Ordinary Portland Cement OPC concrete grade C35 all in accordance with the Drawings and Specifications including but not limited formwork reinforcement additives movement joints construction joints joint filler curing compounds surface finishes water stop wherever necessary concrete tests and any other accessories and ancillary work required to complete the work.</t>
  </si>
  <si>
    <t>RCC slabs RCC beams RCC Columns landingsstair etc. not exceeding 200 mm thickness at staircase head rooms.</t>
  </si>
  <si>
    <t>Removing Roof tiles and screed and waterproofing with cleaning the surfaces closing any cracks with chemical sealants and making the surface ready for receiving the new waterproofing.</t>
  </si>
  <si>
    <t>Demolishing the existing roof finish with waterproof and disposal the material and make the surface ready for receiving the new waterproofing</t>
  </si>
  <si>
    <t>SUM FOR PAGE3/20</t>
  </si>
  <si>
    <t>Roof screed lightweight concrete screed 1000 kgm3 minimum 50 mm thick to a maximum of 125 mm thick and Waterproofing with two bitumen coats and 4 mm thick torch applied acrylic polypropylene modified bitumen membrane with nonwoven polyester reinforcement and polyethylene film waterproof membrane including primer to roofs as per the manufacturer printed instructions complete as specified. Contractor to allow for 10 years guarantee and 24 hours flood test</t>
  </si>
  <si>
    <t>To roof decksRoof screed lightweight concrete screed 1000 kgm3 minimum 50 mm thick to a maximum of 125 mm thick and Waterproofing with two bitumen coats and 4mm thick membrane on flat surface laid to falls and cross falls</t>
  </si>
  <si>
    <t>In up standsdrops and around parapet minimum 300 mm high including dressing over fillet grooves sealant tantalized batten etc. complete to roof deck</t>
  </si>
  <si>
    <t>Insulation Extruded high density polystyrene foam board insulation with rigid closed cell structure all in accordance with the specifications and drawings external</t>
  </si>
  <si>
    <t>SUM FOR PAGE4/20</t>
  </si>
  <si>
    <t>Supply and fix 300 x 300 x 25 mm terrazzo tiles bedded on and including cement mortar screed to falls and cross falls jointed in cement mortar movements joints etc. complete to roof</t>
  </si>
  <si>
    <t>Supply and fix 100x20 mm terrazzo skirting to upstands</t>
  </si>
  <si>
    <t>Allow for Providing dressing around 110mm83mm UPVC rainwater outlets roof duct gargoyle extract fan soil and vent pipe</t>
  </si>
  <si>
    <t>For parapet Allow for gun applied sealant to seal the joints and groove as applicable and as specified.</t>
  </si>
  <si>
    <t>Staircase handrail</t>
  </si>
  <si>
    <t>Removing the old handrails and replacing them with 316 St.st handrails including supply and fix as per exixting desin hand rail in new houses drawings.</t>
  </si>
  <si>
    <t>galvanized steel cat Ladder</t>
  </si>
  <si>
    <t>Supply and install galvanized steel cat Ladder as specified and detailed on the drawingas per exixting desin hand rail in new houses drawings.</t>
  </si>
  <si>
    <t>SUM FOR PAGE5/20</t>
  </si>
  <si>
    <t>Wood Doors All Types and Size of doors including the main entrance door comprising profiled heads jambs frames subframes architraves beadings moldings plinth block ply linings infill panels mastic and other pointing fixings neoprene seal master lining and all ancillary items including fixing of ironmongery and final decoration for a complete installation ironmongery as specified in schedule and approved; fixed to hardwood All locks shall be 3 sets of keys Note to all stainless steel fittings shall be of 316 grade</t>
  </si>
  <si>
    <t>1remove the Old doors and maintain the frame if possible and supply and fix wooden door with the same existing size and specification and new accessories.item include and not limited to maintain the existing frame and paint.</t>
  </si>
  <si>
    <t>Superstructure Works Doors</t>
  </si>
  <si>
    <t>UPVC Doors</t>
  </si>
  <si>
    <t>The contractor to Replace all Wooden Doors for Toilets and Roof to be UPVC and to respect the following to: 1 Door sizes stated are structural opening size 2: Tenderers shall strictly follow the door size as per site conditions prior to pricing this section. No additional payments will be entertained due to failure or and misunderstanding by the tenderer. 3: Rate shall include for supply and fixing of new all necessary ironmongery as specified 4: Roof doors shall be airtight rubbersealed and weather resistant 5: Rate shall include final finishing and final decoration as per the specification drawings and schedule and to the approval of the Engineer</t>
  </si>
  <si>
    <t>SUM FOR PAGE6/20</t>
  </si>
  <si>
    <t>Superstructure Works for Windows</t>
  </si>
  <si>
    <t>Aluminium windows</t>
  </si>
  <si>
    <t>The contractor is to Maintain the existing Aluminum Windows for and to respect the following to:
 1 Windows sizes stated are structural opening size
 2 Contractor shall strictly follow the Windows size as per site conditions prior to pricing this section. No additional payments will be entertained due to failure or and misunderstanding by the contractor.
 3 Rate shall include for supply and fixing of new all necessary ironmongery as specified
 4 Windows shall be airtight rubbersealed and weather resistant.
 5 Rate shall include final finishing and final decoration as per the specification drawings and schedule and to the approval of the Engineer
 6 The exterior glass is to be replaced with new 6 mm Reflected Glass and 6 mm smokey glass for toilets complete systems including all stiffeners fasteners sealants jointing and material thickness as required to form highquality systems in accordance with specifications.
 7 Contractor to replace the Insect mesh to be aluminum type not metal.
 8 the contractor is to replace any Aluminum section that could be totally damaged and can not be rectified.</t>
  </si>
  <si>
    <t>Entrance Flooring</t>
  </si>
  <si>
    <t>Demolishing entrance flooring preparing the surface to receive marble tiles and supplying and fixing marble tiles for landing and stairs Tread and raiser for steps also skirting included with the same material.with supplying and fixing</t>
  </si>
  <si>
    <t>SUM FOR PAGE7/20</t>
  </si>
  <si>
    <t>Salah and Majles flooring</t>
  </si>
  <si>
    <t>Demolishing salah and Majles flooring preparing the surface to receive porcelain tiles and supplying and fixing porcelain tiles matching with existing floors also skirting included with the same material.with supplying and fixing</t>
  </si>
  <si>
    <t>Kitchen and toilets flooring</t>
  </si>
  <si>
    <t>Demolishing Kitchen and toilets flooring preparing the surface to receive antislip ceramic tiles and supplying and fixing antislip ceramic tiles matching with existing floors.with supplying and fixing</t>
  </si>
  <si>
    <t>Stairs Landing and steps</t>
  </si>
  <si>
    <t>Demolishing Stairs flooring preparing the surface to receive marble tiles and supplying and fixing marble tiles for landing and stairs Tread and raiser for steps also skirting included with the same material.with supplying and fixing</t>
  </si>
  <si>
    <t>SUM FOR PAGE8/20</t>
  </si>
  <si>
    <t>Internal Wall Finishes Scrap the existing paint repair the cracks fill the cracks and put SS mesh between concrete and block work and over the MEP pipes including PVC corner beads and expanded metal lath angle beads and plaster stops as specified. including decorative around the windows with internal Backgrounds Plaster cement and sand 1to3 internal To walls and columns on concrete block base internal for the damaged areas to receive INTERNAL Paint to walls of approved color over a coat of waterbased primer including preparation of surface by thorough cleaning and wetting and applying POP Gypsum powder putty as per manufacturer�s specification fully to give an even shade before painting and curing as per manufacturers specifications and as directed the paint should be antifungal growth and weather resistance.</t>
  </si>
  <si>
    <t>Prepare prime and apply one coat of primer and 2 coats of approved quality and color Painting and decoratingEligance marble paint with 10 years garantee all as specifiedto internally</t>
  </si>
  <si>
    <t>SUM FOR PAGE9/20</t>
  </si>
  <si>
    <t>External Wall Finishes Scrap the existing paint repair the cracks fill the cracks and put SS mesh between concrete and block work and over the MEP pipes including PVC corner beads and expanded metal lath angle beads and plaster stops as specified. including decorative around the windows with internal Backgrounds Plaster cement and sand 1to3 External To walls and columns on concrete block base External for the damaged areas to receive three coats of heavy texture EXTERNAL walls and columns design and windows concrete frame and all mentioned areas at tender drawings of approved color over a coat of waterbased primer including preparation of surface by thorough cleaning and wetting and applying POP Gypsum powder putty as per manufacturer�s specification fully to give an even shade before painting and curing as per manufacturers specifications and as directed the paint should be antifungal growth and weather resistance</t>
  </si>
  <si>
    <t>Prepare prime and apply 3 coats of approved quality and color Decorative projection weather coat stoneshield with 10 years garantee as per the specificationsto Externally</t>
  </si>
  <si>
    <t>SUM FOR PAGE10/20</t>
  </si>
  <si>
    <t>Toilets and Kitchen wall Ceramic tiles</t>
  </si>
  <si>
    <t>Demolishing Kitchen and toilets walls tiles preparing the surface to receive glossy ceramic tiles with supplying and fixing</t>
  </si>
  <si>
    <t>Ceilings Finishes Scrap the existing paint repair the cracks fill the cracks Painting and decorating internal Paint to walls of approved color over a coat of waterbased primer including preparation of surface by thorough cleaning and wetting and applying POP Gypsum powder putty as per manufacturer�s specification fully to give an even shade before painting and curing as per manufacturers specifications and as directed the paint should be antifungal growth and weather resistance.</t>
  </si>
  <si>
    <t>One coat Primertwo coats putty Three coats of Fenomastic Silk paint or equivalent on cement sand plaster. Colour as per Approval of Engineer</t>
  </si>
  <si>
    <t>External Wall Finishes supply and fix Crazy Natural Stone with height 1.5 meter from external FFL</t>
  </si>
  <si>
    <t>Supply and fix Crazy Natural Stone or marble with a height 1.5 meters from External FFL</t>
  </si>
  <si>
    <t>SUM FOR PAGE11/20</t>
  </si>
  <si>
    <t>Remove the Existing and Allow for supply fabricate and installation of Kitchen Stage including Stage Concrete Stage Korean Top and Stage Area Ceramic Wall Tile as per the specifications drawings and to approval of the Engineer.</t>
  </si>
  <si>
    <t>Remove the Existing and Allow for supply fabricate and installation of Kitchen Hood Range including Aluminum Kitchen Cabinet above and Aluminum Kitchen Cabinet below all as per the specifications drawings and to approval of the Engineer.</t>
  </si>
  <si>
    <t>The Contractor must remove all sanitary that were fixed</t>
  </si>
  <si>
    <t>The Contractor must remove all sanitary that were fixed at toilets and kitchens including but not limited to Wash basins EWC Mixers toilet accessories st st sink floor trap covers towel rails tissue holder �.. Etc and store it to handover to the client in clients storages.</t>
  </si>
  <si>
    <t>UPVC pipes to BS 45141983 and BS 4660 1973 including all joints accessories and brackets</t>
  </si>
  <si>
    <t>Supply and install Vent cowl with weathering apron 75 mm diameter</t>
  </si>
  <si>
    <t>Supply and install 110 mm diameter Floor Trap with 150 X 150 mm SS grating Cover including all UPVC and PVC pipes for water supply and drain with fittings and flexible pipes</t>
  </si>
  <si>
    <t>SUM FOR PAGE12/20</t>
  </si>
  <si>
    <t>Supply and install 300 mm x 300 mm gully trap of approx. 300 mm depth set in concrete Grade 30 Nmm� joints to drain pipes complete with 300 mm x 300 mm medium duty cast iron cover and frame. including all UPVC and PVC pipes for water supply and drain with fittings and flexible pipes</t>
  </si>
  <si>
    <t>Supply and install 650 mm x 475 mm vitreous china white wash basin with semi pedestal center tap hole overflow and bottle trap. including all UPVC and PVC pipes for water supply and drain with fittings and flexible pipes including all UPVC and PVC pipes for water supply and drain with fittings and flexible pipes</t>
  </si>
  <si>
    <t>Supply and install 1000 mm x 550 mm stainless steel sink single bowl single drainer with drainboard to BS 1244 complete with 2 piece tubular P trap chain plug waste brackets. including all UPVC and PVC pipes for water supply and drain with fittings and flexible pipes</t>
  </si>
  <si>
    <t>Supply and install 400 mm x 685 mm vitreous china white concealed tank wall hung mounted EWC squatting pan built in wall toilet dual flush 3L6L concealed cistern and heavy duty auto closed seat and cover including all UPVC and PVC pipes for water supply and drain with fittings and flexible pipes</t>
  </si>
  <si>
    <t>shower tray</t>
  </si>
  <si>
    <t>Supply and install white glazed shower tray size 70x70 with the necessary fittings and plumbing darins including all UPVC and PVC pipes for water supply and drain with fittings and flexible pipes</t>
  </si>
  <si>
    <t>Ablution Faucet</t>
  </si>
  <si>
    <t>Chromium plated approved ablution faucet with angle valve hose and spray unit. including all UPVC and PVC pipes for water supply and drain with fittings and flexible pipes</t>
  </si>
  <si>
    <t>SUM FOR PAGE13/20</t>
  </si>
  <si>
    <t>shower Mixer</t>
  </si>
  <si>
    <t>Single lever chrome plated shower mixer including Rainshower rail set with its hand shower. including all UPVC and PVC pipes for water supply and drain with fittings and flexible pipes</t>
  </si>
  <si>
    <t>Single lever chrome plated wash basin mixer including pop up waste. including all UPVC and PVC pipes for water supply and drain with fittings and flexible pipes</t>
  </si>
  <si>
    <t>Single lever chrome plated Sink mixer. including all UPVC and PVC pipes for water supply and drain with fittings and flexible pipes</t>
  </si>
  <si>
    <t>Recessed type stainless steel Toilet tissue dispenser holder with stainless steel hood.</t>
  </si>
  <si>
    <t>610 x 75 x 75 mm towel rail</t>
  </si>
  <si>
    <t>450 x 600 mm mirror 6 mm thick bevel edged plywood backing fixed with chromium plated dome headed screws</t>
  </si>
  <si>
    <t>Water Supply</t>
  </si>
  <si>
    <t>Polypropylene random copolymer pipe</t>
  </si>
  <si>
    <t>contractor to check the pressure of the cold and hot water at each house and to replace the damaged or leacked pipes after removing the tiles floor wall and refix the tiles again with similar or with new the Polypropylene random copolymer pipes and fittings cold and hot water connections to international standard ISOto EN ISO 15874 to 2003 and DIN 80777 8078 including up stand and brackets exposed insulation as per Specificationall the pipes as per the original sizes.</t>
  </si>
  <si>
    <t>SUM FOR PAGE14/20</t>
  </si>
  <si>
    <t>Supply and install the following Isolating valves to BS 5154 series B bronze wedge gate pattern screwed joints with adaptor to pipes etc. wherever shown in drawings and or specified and as approved by the Engineer.all the Valves as per the original sizes.</t>
  </si>
  <si>
    <t>The Contractor must remove all Equipment and Accessories that were fixed</t>
  </si>
  <si>
    <t>The Contractor must remove all Equipment and accessories that were fixed at houses including but not limited to GRP Water Tanks water Heater �.. Etc and store it to hand over to the client in the clients storage.</t>
  </si>
  <si>
    <t>Supply and install 400US gallon capacity GRP type water storage tank with foundation epoxy coated frame ball valve overflows etc. to approval</t>
  </si>
  <si>
    <t>Supply and install 50 liter capacity horizontal type copper tank high level wall mounted electrical water heater including all connections and fixing.</t>
  </si>
  <si>
    <t>Rain Water Installation</t>
  </si>
  <si>
    <t>Rain Water UPVC Pipeswith outlet</t>
  </si>
  <si>
    <t>remove the existing and Supply and install UPVC pipes to BS 4514 1983 including all joints fittings accessories connections and brackets</t>
  </si>
  <si>
    <t>TAP AND ABLUTION FAUCET</t>
  </si>
  <si>
    <t>Construct a 60x120x40 Ablution base by Solid Block with RCC base and finished from all side with anti slip ceramic including the mixer subject to the engineers and client approval</t>
  </si>
  <si>
    <t>The Contractor must remove all Equipment and accessories that were fixed at houses including but not limited to AC units indoor outdoor�.. Etc and store it to hand over to the client in the clients storage.</t>
  </si>
  <si>
    <t>SUM FOR PAGE15/20</t>
  </si>
  <si>
    <t>High level Wall mounted Split AC with DX unit replacing the box type at walls</t>
  </si>
  <si>
    <t>Contractor ro remove the existing AC at walls and to close the walls and make plaster with st st mesh and painting after that to fix 18000 BTUHR capacity highlevel wall mounted split type air conditioner including connection to electrical outlet and concrete base foundation and AC drain pipes to gully trap.</t>
  </si>
  <si>
    <t>High level Wall mounted Split AC with DX unit for Kitchen</t>
  </si>
  <si>
    <t>18000 BTUHR capacity highlevel wall mounted split type air conditioner including connection to electrical outlet and concrete base foundation and AC drain pipes to gully trap.</t>
  </si>
  <si>
    <t>High level Wall mounted Split AC with DX unit for salah and majles</t>
  </si>
  <si>
    <t>30000 BTUHR capacity highlevel wall mounted split type air conditioner including connection to electrical outlet and concrete base foundation and AC drain pipes to gully trap.</t>
  </si>
  <si>
    <t>Ventilating Fans</t>
  </si>
  <si>
    <t>remove the existing and Supply and install test and commission ventilating fan 6 and 8 with electrically operated louvers as specified on the drawings complete with all mounting requirements flexible connections electrical connections support backdraft dampers auto changeover controller all in accordance with the specification</t>
  </si>
  <si>
    <t>the Contractor must check the Power supply distribution copper cable with earth continuity cable Rate should cover related accessories jointing glanding earthing tag termination legs PVA shrowds and cable tag for interconnecting cables cable trays cable identification cable route marker from substation to the switches and sockets and in between subboards and distribution panels and change any defected item to have the system working in functional conditions</t>
  </si>
  <si>
    <t>SUM FOR PAGE16/20</t>
  </si>
  <si>
    <t>Contractor to provide full Solar system</t>
  </si>
  <si>
    <t>The contractor to Design and Provide the solar system including all materials and supply and fix it to be compatible with the MCCP and DBs at the houses and get the approvals from the ClientEngineer before executing any work</t>
  </si>
  <si>
    <t>the Contractor to replace the existing with new weatherproof GRP IP 65 Main or Sub Main Distribution panel board including MCCBs supports earthing cable glands Ammeters Voltmeters internal wiring interconnection and labels as per drawings and specification</t>
  </si>
  <si>
    <t>The contractor to replace the existing DBs with new weatherproof GRP IP 65 for all the DBs at the houses.</t>
  </si>
  <si>
    <t>The contractor to add a new DB for the New Caravans to be weatherproof GRP IP 65 .</t>
  </si>
  <si>
    <t>Small Power Accessories removing</t>
  </si>
  <si>
    <t>the Contractor to replace the existing with new switches and sockets and the existing to be handover to client at his storage at end of the project.</t>
  </si>
  <si>
    <t>Small Power Accessories Installation</t>
  </si>
  <si>
    <t>the Contractor to replace the existing with new 13A DP single switched socket outlet</t>
  </si>
  <si>
    <t>the Contractor to replace the existing with new 13A DP twin switched socket outlet</t>
  </si>
  <si>
    <t>the Contractor to replace the existing with new 13A DP single gang weatherproof switch socket outlet</t>
  </si>
  <si>
    <t>the Contractor to replace the existing with new 20A Dp switch outlet</t>
  </si>
  <si>
    <t>SUM FOR PAGE17/20</t>
  </si>
  <si>
    <t>the Contractor to replace the existing with new two way two gang</t>
  </si>
  <si>
    <t>the Contractor to replace the existing regulator for the ceiling fans</t>
  </si>
  <si>
    <t>Small Power Lighting Fixture removing</t>
  </si>
  <si>
    <t>the Contractor to replace the existing with new Lighting Fixture inside and out side and celing fans such as including lamps electronic ballasts control gearwirescables and all necessary accessories and the existing to be handover to client at his storage at end of the project.</t>
  </si>
  <si>
    <t>Lighting Fixture</t>
  </si>
  <si>
    <t>Supply install connect test and commissioning of the following lighting fixtures including lamps electronic ballasts control gearwirescables and all necessary accessories complete as specified and as shown on the drawings</t>
  </si>
  <si>
    <t>Supply install connect test and commissioning of the following lighting fixtures at all Bed Rooms</t>
  </si>
  <si>
    <t>Supply install connect test and commissioning of the following lighting fixtures at all Salah</t>
  </si>
  <si>
    <t>Supply install connect test and commissioning of the following lighting fixtures at all Majles</t>
  </si>
  <si>
    <t>Supply install connect test and commissioning of the following lighting fixtures at all Kitchen</t>
  </si>
  <si>
    <t>Supply install connect test and commissioning of the following lighting fixtures at all toilets</t>
  </si>
  <si>
    <t>SUM FOR PAGE18/20</t>
  </si>
  <si>
    <t>Supply install connect test and commissioning of the following lighting fixtures at all corridors</t>
  </si>
  <si>
    <t>Supply install connect test and commissioning of the following lighting fixtures at staircase</t>
  </si>
  <si>
    <t>Supply install connect test and commissioning of the following lighting fixtures at entrance</t>
  </si>
  <si>
    <t>Supply install connect test and commissioning of the following lighting fixtures at boundary wall</t>
  </si>
  <si>
    <t>Supply install connect test and commission of the following lighting fixtures at roof 4 corners and above the stair head room 4 corners</t>
  </si>
  <si>
    <t>Supply install connect test and commission of the following lighting fixtures Emergency light</t>
  </si>
  <si>
    <t>Ceiling Fan</t>
  </si>
  <si>
    <t>Supply install connect test and commission of celing fans</t>
  </si>
  <si>
    <t>Supply install NEW Earthing system including 16 mm dia. high conductivity solid copper rod electrodes with drive head assemblies and Earthing clamps for earth pits Earthing of exposed pipe work sanitary fittings and equipment all as required including 300 x 300 x 400 mm deep internally earth pit earth wires as per specification and drawings complete with 300 mm x 300 mm medium duty double seal cast iron cover and frame.</t>
  </si>
  <si>
    <t>SUM FOR PAGE19/20</t>
  </si>
  <si>
    <t>TV Points and Dish Installation</t>
  </si>
  <si>
    <t>Supply install NEW TV Satellite system all Data Cable with the dish above the roof and the concrete base and to connect it to the existing TV points all in functional conditions.</t>
  </si>
  <si>
    <t>Sundrie</t>
  </si>
  <si>
    <t>Sundrie Items</t>
  </si>
  <si>
    <t>Any other works not specifically enumerated under the works in this bill but indicated in the drawings or required to complete the work in manner of respect to handover the project in working and safe conditions to the residents specification or needed to complete the work.</t>
  </si>
  <si>
    <t>G2</t>
  </si>
  <si>
    <t>if any works was miss matching with any part of this tender documents the contractor must raise his queries during tender period and by submitting the offer the contractor confirming that every points was clear for him and confirming that is included at his price and no variation will be accepted</t>
  </si>
  <si>
    <t>SUM FOR PAGE20/20</t>
  </si>
  <si>
    <t>TOTAL MAINTENANCE HOUSING UNIT (29 NO.)</t>
  </si>
  <si>
    <t xml:space="preserve">ADDITIONAL WORK </t>
  </si>
  <si>
    <t>BILL NO 5. (29 MAINTENANCE HOSUNIG UNITS)</t>
  </si>
  <si>
    <t xml:space="preserve">BOQ ESTIMATE </t>
  </si>
  <si>
    <t>Remark</t>
  </si>
  <si>
    <t>Rate Reference</t>
  </si>
  <si>
    <t xml:space="preserve">Clause </t>
  </si>
  <si>
    <t>Maintenance Housing Unit.</t>
  </si>
  <si>
    <t xml:space="preserve">Unit </t>
  </si>
  <si>
    <t>Plot Unit/No</t>
  </si>
  <si>
    <t>Concrete Works RCC C30</t>
  </si>
  <si>
    <t xml:space="preserve">Demolising and reconstruct of the entrance column, reinfore institute concrete, steel, formwork, plastering and painting with epoxy paint. </t>
  </si>
  <si>
    <r>
      <rPr>
        <sz val="10"/>
        <color theme="1"/>
        <rFont val="Consolas"/>
      </rPr>
      <t xml:space="preserve">Not Part of the BOQ, subject to </t>
    </r>
    <r>
      <rPr>
        <b/>
        <sz val="10"/>
        <color rgb="FF0000FF"/>
        <rFont val="Consolas"/>
      </rPr>
      <t>Variation Of Work</t>
    </r>
  </si>
  <si>
    <t xml:space="preserve">200mm Block Wall </t>
  </si>
  <si>
    <t>C30 In Ref. to Bill No. 4</t>
  </si>
  <si>
    <t xml:space="preserve">Building wall with lintel to close Salah Entrance which included: reinforced institute concrete, steel and formwork </t>
  </si>
  <si>
    <r>
      <rPr>
        <sz val="10"/>
        <color theme="1"/>
        <rFont val="Consolas"/>
      </rPr>
      <t xml:space="preserve">Not Part of the BOQ, subject to </t>
    </r>
    <r>
      <rPr>
        <b/>
        <sz val="10"/>
        <color rgb="FF0000FF"/>
        <rFont val="Consolas"/>
      </rPr>
      <t>Variation Of Work</t>
    </r>
  </si>
  <si>
    <t>In Reference to Bill No. 4, Item Code C30</t>
  </si>
  <si>
    <t>Plastering/Rendering of the close wall to Salah Entrance.</t>
  </si>
  <si>
    <r>
      <rPr>
        <sz val="10"/>
        <color theme="1"/>
        <rFont val="Consolas"/>
      </rPr>
      <t xml:space="preserve">Not Part of the BOQ, subject to </t>
    </r>
    <r>
      <rPr>
        <b/>
        <sz val="10"/>
        <color rgb="FF0000FF"/>
        <rFont val="Consolas"/>
      </rPr>
      <t>Variation Of Work</t>
    </r>
  </si>
  <si>
    <t>In Reference to Bill No. 5, Item Code C19</t>
  </si>
  <si>
    <t>In Reference to Bill No. 5, Item Code C20</t>
  </si>
  <si>
    <t xml:space="preserve">Painting/Decoration of the close wall to Salah Entrance </t>
  </si>
  <si>
    <r>
      <rPr>
        <sz val="10"/>
        <color theme="1"/>
        <rFont val="Consolas"/>
      </rPr>
      <t xml:space="preserve">Not Part of the BOQ, subject to </t>
    </r>
    <r>
      <rPr>
        <b/>
        <sz val="10"/>
        <color rgb="FF0000FF"/>
        <rFont val="Consolas"/>
      </rPr>
      <t>Variation Of Work</t>
    </r>
  </si>
  <si>
    <t xml:space="preserve">Door </t>
  </si>
  <si>
    <r>
      <rPr>
        <sz val="10"/>
        <color theme="1"/>
        <rFont val="Consolas"/>
      </rPr>
      <t xml:space="preserve">Supply and Fix of Wood Door </t>
    </r>
    <r>
      <rPr>
        <b/>
        <sz val="10"/>
        <color rgb="FF0000FF"/>
        <rFont val="Consolas"/>
      </rPr>
      <t xml:space="preserve">(New door frame for Salah) </t>
    </r>
    <r>
      <rPr>
        <sz val="10"/>
        <color theme="1"/>
        <rFont val="Consolas"/>
      </rPr>
      <t>1200mm x 2100mm</t>
    </r>
    <r>
      <rPr>
        <b/>
        <sz val="10"/>
        <color rgb="FF0000FF"/>
        <rFont val="Consolas"/>
      </rPr>
      <t xml:space="preserve"> </t>
    </r>
    <r>
      <rPr>
        <sz val="10"/>
        <color theme="1"/>
        <rFont val="Consolas"/>
      </rPr>
      <t xml:space="preserve">door comprising profiled heads jambs frames subframes architraves beadings moldings plinth block ply linings infill panels mastic and other pointing fixings neoprene seal master lining and all ancillary items including fixing of ironmongery and final decoration for a complete installation ironmongery as specified in schedule and approved; fixed to hardwood All locks shall be 3 sets of keys Note to all stainless steel fittings shall be of 304 grade. </t>
    </r>
  </si>
  <si>
    <r>
      <rPr>
        <sz val="10"/>
        <color theme="1"/>
        <rFont val="Consolas"/>
      </rPr>
      <t xml:space="preserve">Not Part of the BOQ, subject to </t>
    </r>
    <r>
      <rPr>
        <b/>
        <sz val="10"/>
        <color rgb="FF0000FF"/>
        <rFont val="Consolas"/>
      </rPr>
      <t>Variation Of Work</t>
    </r>
  </si>
  <si>
    <t>In Reference to C12, Item of the same description</t>
  </si>
  <si>
    <t xml:space="preserve">Tiles Works </t>
  </si>
  <si>
    <r>
      <rPr>
        <sz val="10"/>
        <color theme="1"/>
        <rFont val="Consolas"/>
      </rPr>
      <t xml:space="preserve">Bedroom flooring preparing the surface to receive antislip ceramic tiles and supplying and fixing antislip ceramic tiles matching with existing floors.with supplying and fixing. </t>
    </r>
    <r>
      <rPr>
        <b/>
        <sz val="10"/>
        <color theme="1"/>
        <rFont val="Consolas"/>
      </rPr>
      <t>(600 x 600 x 8 mm AntiSlip tiling to floor)</t>
    </r>
  </si>
  <si>
    <r>
      <rPr>
        <sz val="10"/>
        <color theme="1"/>
        <rFont val="Consolas"/>
      </rPr>
      <t xml:space="preserve">Not Part of the BOQ, subject to </t>
    </r>
    <r>
      <rPr>
        <b/>
        <sz val="10"/>
        <color rgb="FF0000FF"/>
        <rFont val="Consolas"/>
      </rPr>
      <t>Variation Of Work</t>
    </r>
  </si>
  <si>
    <t xml:space="preserve">Rate in Reference to C16, Item of the same Materials </t>
  </si>
  <si>
    <t>C77 in Ref. Bill No. 4</t>
  </si>
  <si>
    <r>
      <rPr>
        <sz val="10"/>
        <color theme="1"/>
        <rFont val="Consolas"/>
      </rPr>
      <t xml:space="preserve">Bedroom Skirting </t>
    </r>
    <r>
      <rPr>
        <b/>
        <sz val="10"/>
        <color theme="1"/>
        <rFont val="Consolas"/>
      </rPr>
      <t>(Ceramic Floor Tile - Tiles 600 X 150 X 8 Anti Slip)</t>
    </r>
  </si>
  <si>
    <r>
      <rPr>
        <sz val="10"/>
        <color theme="1"/>
        <rFont val="Consolas"/>
      </rPr>
      <t xml:space="preserve">Not Part of the BOQ, subject to </t>
    </r>
    <r>
      <rPr>
        <b/>
        <sz val="10"/>
        <color rgb="FF0000FF"/>
        <rFont val="Consolas"/>
      </rPr>
      <t>Variation Of Work</t>
    </r>
  </si>
  <si>
    <r>
      <rPr>
        <sz val="10"/>
        <color theme="1"/>
        <rFont val="Consolas"/>
      </rPr>
      <t xml:space="preserve">Rate in Reference to Bill No. 4, Item Code C77 </t>
    </r>
    <r>
      <rPr>
        <b/>
        <sz val="10"/>
        <color theme="1"/>
        <rFont val="Consolas"/>
      </rPr>
      <t>(1.658)</t>
    </r>
  </si>
  <si>
    <r>
      <rPr>
        <sz val="10"/>
        <color theme="1"/>
        <rFont val="Consolas"/>
      </rPr>
      <t xml:space="preserve">Lobby flooring area preparing the surface to receive antislip ceramic tiles and supplying and fixing antislip ceramic tiles matching with existing floors.with supplying and fixing. </t>
    </r>
    <r>
      <rPr>
        <b/>
        <sz val="10"/>
        <color theme="1"/>
        <rFont val="Consolas"/>
      </rPr>
      <t>(600 x 600 x 8 mm AntiSlip tiling to floor)</t>
    </r>
  </si>
  <si>
    <r>
      <rPr>
        <sz val="10"/>
        <color theme="1"/>
        <rFont val="Consolas"/>
      </rPr>
      <t xml:space="preserve">Not Part of the BOQ, subject to </t>
    </r>
    <r>
      <rPr>
        <b/>
        <sz val="10"/>
        <color rgb="FF0000FF"/>
        <rFont val="Consolas"/>
      </rPr>
      <t>Variation Of Work</t>
    </r>
  </si>
  <si>
    <r>
      <rPr>
        <sz val="10"/>
        <color theme="1"/>
        <rFont val="Consolas"/>
      </rPr>
      <t xml:space="preserve">Bedroom Skirting </t>
    </r>
    <r>
      <rPr>
        <b/>
        <sz val="10"/>
        <color theme="1"/>
        <rFont val="Consolas"/>
      </rPr>
      <t>(Ceramic Floor Tile - Tiles 600 X 150 X 8 Anti Slip)</t>
    </r>
  </si>
  <si>
    <r>
      <rPr>
        <sz val="10"/>
        <color theme="1"/>
        <rFont val="Consolas"/>
      </rPr>
      <t xml:space="preserve">Not Part of the BOQ, subject to </t>
    </r>
    <r>
      <rPr>
        <b/>
        <sz val="10"/>
        <color rgb="FF0000FF"/>
        <rFont val="Consolas"/>
      </rPr>
      <t>Variation Of Work</t>
    </r>
  </si>
  <si>
    <r>
      <rPr>
        <sz val="10"/>
        <color theme="1"/>
        <rFont val="Consolas"/>
      </rPr>
      <t xml:space="preserve">Rate in Reference to Bill No. 4, Item Code C77 </t>
    </r>
    <r>
      <rPr>
        <b/>
        <sz val="10"/>
        <color theme="1"/>
        <rFont val="Consolas"/>
      </rPr>
      <t>(1.658)</t>
    </r>
  </si>
  <si>
    <t>BOQ Amount</t>
  </si>
  <si>
    <t>PSW4</t>
  </si>
  <si>
    <t>Earthwork</t>
  </si>
  <si>
    <t>Excavation for
 Structures Trenches</t>
  </si>
  <si>
    <t>Unclassified structural excavation Depth 0 to required depth as per drawings Excavation by mechanical means using excavators JCB Porcelains etc. in soil any type to the required level for foundation excavation. Including soft rock and hard rock and any remaining material or elements for the existing building. Dispose of excavated material offsite by mechanical means as directed to the approval of the Client and consultant. Disposal is not measured separately mass excavation must be done.</t>
  </si>
  <si>
    <t>m3</t>
  </si>
  <si>
    <t>PSW8</t>
  </si>
  <si>
    <t>Backfill for structures trenched</t>
  </si>
  <si>
    <t>Backfilling</t>
  </si>
  <si>
    <t>PSW9</t>
  </si>
  <si>
    <t xml:space="preserve">Earthwork  for pipe Trenches </t>
  </si>
  <si>
    <t>Trench excavation and backfilling Depth 0 to 2m</t>
  </si>
  <si>
    <t>PSW10</t>
  </si>
  <si>
    <t>Trench excavation and backfilling Depth 2m to 2m</t>
  </si>
  <si>
    <t>PSW11</t>
  </si>
  <si>
    <t>Trench excavation and backfilling Depth 3m to 4m</t>
  </si>
  <si>
    <t>PSW12</t>
  </si>
  <si>
    <t>Trench excavation and backfilling Depth more than 4m</t>
  </si>
  <si>
    <t>PSW13</t>
  </si>
  <si>
    <t>3 Granular Subbase Aggregate Base Course and Stabilized Base Courses.</t>
  </si>
  <si>
    <t>Redesign and Construction of Asphalt Road to be suitable for Erection of Culvert with all necessary drawings details…</t>
  </si>
  <si>
    <t>Aggregate Base Course Class B</t>
  </si>
  <si>
    <t>PSW14</t>
  </si>
  <si>
    <t>4 Bituminous Pavement</t>
  </si>
  <si>
    <t>Bituminous Prime Coat Application rate 1.5 KgSq.m</t>
  </si>
  <si>
    <t>PSW15</t>
  </si>
  <si>
    <t>Asphalt Road</t>
  </si>
  <si>
    <t>Bituminous Wearing Course Class B</t>
  </si>
  <si>
    <t>PSW17</t>
  </si>
  <si>
    <t>Concrete and Concrete
Structures</t>
  </si>
  <si>
    <t>Construction of Box culvert N2 Size 2x1.5m concrete class 30 with reinforcement as per HDS 2017 including wing wall foundations bituminous paint excavation backfilling and as directed by Engineer</t>
  </si>
  <si>
    <t>Concrete Class 15 in foundations.</t>
  </si>
  <si>
    <t>PSW18</t>
  </si>
  <si>
    <t>Concrete Class 35 in box culverts wing walls apron slab retaining walls and debris foundations.</t>
  </si>
  <si>
    <t>PSW20</t>
  </si>
  <si>
    <t>Concrete and Concrete structure</t>
  </si>
  <si>
    <t>High tensile steel bar factory epoxy coated reinforcement of any diameter</t>
  </si>
  <si>
    <t>MESH 140</t>
  </si>
  <si>
    <t>PSW22</t>
  </si>
  <si>
    <t>Tar or bituminous paint Type II 2 coats for surfaces in contact with earth in all structures</t>
  </si>
  <si>
    <t>m2</t>
  </si>
  <si>
    <t>PSW23</t>
  </si>
  <si>
    <t>Membrane Waterproofing Geotextile 4mm thickness</t>
  </si>
  <si>
    <t xml:space="preserve">PSW25 </t>
  </si>
  <si>
    <t xml:space="preserve">Drainage </t>
  </si>
  <si>
    <t>Storm Sewer</t>
  </si>
  <si>
    <t>Storm Sewer GRP Diamter 300mm</t>
  </si>
  <si>
    <t>PSW26</t>
  </si>
  <si>
    <t>Storm Sewer GRP Diamter 400mm</t>
  </si>
  <si>
    <t>PSW27</t>
  </si>
  <si>
    <t>Storm Sewer GRP Diamter 500mm</t>
  </si>
  <si>
    <t>PSW28</t>
  </si>
  <si>
    <t>Storm Sewer R.C Diamter 600mm</t>
  </si>
  <si>
    <t>PSW29</t>
  </si>
  <si>
    <t>Storm Sewer R.C Diamter 700mm</t>
  </si>
  <si>
    <t>PSW30</t>
  </si>
  <si>
    <t>Storm Sewer R.C Diamter 800mm</t>
  </si>
  <si>
    <t>PSW31</t>
  </si>
  <si>
    <t>Storm Sewer R.C Diamter 900mm</t>
  </si>
  <si>
    <t>PSW32</t>
  </si>
  <si>
    <t>Storm Sewer R.C Diamter 1200mm</t>
  </si>
  <si>
    <t>PSW34</t>
  </si>
  <si>
    <t xml:space="preserve">Manholes Inlets and Chambers </t>
  </si>
  <si>
    <t>R.C Manholes Chamber Ring Dia. 1200mm Type A</t>
  </si>
  <si>
    <t>PSW35</t>
  </si>
  <si>
    <t>R.C Manholes Chamber Ring Dia. 1500mm Type A</t>
  </si>
  <si>
    <t>PSW36</t>
  </si>
  <si>
    <t>R.C Manholes Chamber Ring Dia. 2000mm Type A</t>
  </si>
  <si>
    <t>PSW37</t>
  </si>
  <si>
    <t>R.C Manholes Chamber Ring Dia. 1500mm Type B</t>
  </si>
  <si>
    <t>PSW38</t>
  </si>
  <si>
    <t xml:space="preserve">Gully Grating and Frame DI HEavy Duty </t>
  </si>
  <si>
    <t>PSW39</t>
  </si>
  <si>
    <t xml:space="preserve">UPVC Drainage pipe to drain gully to manhole 200mm Diamter </t>
  </si>
  <si>
    <t>PSW40</t>
  </si>
  <si>
    <t>Riprap</t>
  </si>
  <si>
    <t>Mortared stone riprap Class A including fillter membrane and fillter material 150 mm thickness.</t>
  </si>
  <si>
    <t>PSW41</t>
  </si>
  <si>
    <t>Slope protection and Stablization</t>
  </si>
  <si>
    <t>Existing Dyke Improvement</t>
  </si>
  <si>
    <t>Remove the existing dyke use the suitable backfilling and compact in the new place in layers as per Oman specifications shift not suitable existing backfilling materials to damp yard etc.</t>
  </si>
  <si>
    <t>TOTAL CONTRACT VALUE OF BILL NO. 6</t>
  </si>
  <si>
    <t>Actual QTY</t>
  </si>
  <si>
    <t>Estimated Amount</t>
  </si>
  <si>
    <t xml:space="preserve">DYKE 1 </t>
  </si>
  <si>
    <t>DYKE 2</t>
  </si>
  <si>
    <t>DYKE 2/4</t>
  </si>
  <si>
    <t xml:space="preserve">Road Cutting </t>
  </si>
  <si>
    <t>Channel</t>
  </si>
  <si>
    <t xml:space="preserve">Wadi Area </t>
  </si>
  <si>
    <t>Access Road (Dyke 1 and 2)</t>
  </si>
  <si>
    <t>Blinding to Channel</t>
  </si>
  <si>
    <t xml:space="preserve">Channel Works Between DYKE 2 and Maintenance </t>
  </si>
  <si>
    <t xml:space="preserve">Road Work concrete </t>
  </si>
  <si>
    <t>Polythene Sheet</t>
  </si>
  <si>
    <t>Polythene sheet gauge 1200</t>
  </si>
  <si>
    <t>SAVINGS</t>
  </si>
  <si>
    <t>A-B=C</t>
  </si>
  <si>
    <t>Contract Amount</t>
  </si>
  <si>
    <t>BILL NO 7. (3 NEW HOUSING UNITS)</t>
  </si>
  <si>
    <t>REVISED QTY</t>
  </si>
  <si>
    <t>REVISED AMOUNT (CLAIMABLE)</t>
  </si>
  <si>
    <t xml:space="preserve"> QUANTITIES</t>
  </si>
  <si>
    <t>Quantities</t>
  </si>
  <si>
    <t xml:space="preserve">APPENDIX </t>
  </si>
  <si>
    <t xml:space="preserve"> C1</t>
  </si>
  <si>
    <t xml:space="preserve"> General Works</t>
  </si>
  <si>
    <t xml:space="preserve"> Demolishing and Clearing the Construction Area.</t>
  </si>
  <si>
    <t xml:space="preserve"> Demolishing the complete buildings up to foundations and removing the debris from the Construction Site as per Engineer/Employer Instruction (including cart-away from the Project Site)</t>
  </si>
  <si>
    <t xml:space="preserve"> LS</t>
  </si>
  <si>
    <t xml:space="preserve"> C2</t>
  </si>
  <si>
    <t xml:space="preserve"> Substructure Works</t>
  </si>
  <si>
    <t xml:space="preserve"> Site Clearance</t>
  </si>
  <si>
    <t xml:space="preserve"> This shall include removing vegetation, undergrowth, bushes, hedges, trees, other temporary buildings, structures,... or the like all complete to clean the full plot.</t>
  </si>
  <si>
    <t xml:space="preserve"> C3</t>
  </si>
  <si>
    <t xml:space="preserve"> Earth work and Excavation</t>
  </si>
  <si>
    <t xml:space="preserve"> Bulk Excavation to receive foundations in any kind of soil including hard soil and rock, earth sport, underground, surface or running water from whatever source if any, for the new foundation building area including removal of old buildings' foundations, cleaning the site, and removing all debris (not suitable for backfilling) from the project area to the damp yard, contractor to prepare all areas to receive new foundation safely as per drawings and soil report</t>
  </si>
  <si>
    <t xml:space="preserve"> M3</t>
  </si>
  <si>
    <t xml:space="preserve"> 350</t>
  </si>
  <si>
    <t xml:space="preserve"> C4</t>
  </si>
  <si>
    <t xml:space="preserve"> Filling</t>
  </si>
  <si>
    <t xml:space="preserve"> Approved imported granular fill material compacted in layers in making up levels in the excavation area of the demolished buildings from foundation level up to levels on site plan.</t>
  </si>
  <si>
    <t xml:space="preserve"> 400</t>
  </si>
  <si>
    <t xml:space="preserve"> C5</t>
  </si>
  <si>
    <t xml:space="preserve"> Approved imported fill material compacted in layers to raise the levels</t>
  </si>
  <si>
    <t xml:space="preserve"> 200</t>
  </si>
  <si>
    <t xml:space="preserve"> C6</t>
  </si>
  <si>
    <t xml:space="preserve"> Approved, selected excavated material backfilled into excavations</t>
  </si>
  <si>
    <t xml:space="preserve"> C7</t>
  </si>
  <si>
    <t xml:space="preserve"> 200 mm thick well compacted hardcore filling under floors</t>
  </si>
  <si>
    <t xml:space="preserve"> 35</t>
  </si>
  <si>
    <t>SUM FOR PAGE1/42</t>
  </si>
  <si>
    <t xml:space="preserve"> C8</t>
  </si>
  <si>
    <t xml:space="preserve"> Anti-termite treatment</t>
  </si>
  <si>
    <t xml:space="preserve"> Anti-termite treatment to surfaces of ground or filling applied strictly in accordance with the manufacturers printed instructions including digging trenches, backfilling, etc. as required by the manufacturer and the provision of guarantee valid for 10 years</t>
  </si>
  <si>
    <t xml:space="preserve"> 150</t>
  </si>
  <si>
    <t xml:space="preserve"> C9</t>
  </si>
  <si>
    <t xml:space="preserve"> Poured Concrete - Plain insitu concrete, poured  ordinary Portland Cement (OPC), concrete grade (C15), all in accordance with Drawings and Specifications and including Formwork to give (as struck) finish - Providing and erecting formwork including all necessary staging, centering, shuttering, supports, cross bracing, de-shuttering carefully, making good the damaged surfaces wherever necessary, all complete as specified and as directed by the Engineer all in accordance with the Drawings and Specifications</t>
  </si>
  <si>
    <t xml:space="preserve"> Blinding upto 100 mm thickness for the full area under the boundary of foundation.</t>
  </si>
  <si>
    <t xml:space="preserve"> 17.5</t>
  </si>
  <si>
    <t>SUM FOR PAGE2/42</t>
  </si>
  <si>
    <t xml:space="preserve"> C10</t>
  </si>
  <si>
    <t xml:space="preserve"> Reinforced insitu concrete, poured vibrated Sulphate Resistent Cement (OPC), concrete grade (C30), all in accordance with Drawings and Specifications and including Reinforcement - High yield strength deformed bars, conforming to BS 4449 (grade 460) including cutting, bending, binding, binding wire, cover blocks, tests and all necessary fixing accessories, all in accordance with the Drawings and Specifications and including Formwork to give (as struck) finish - Providing and erecting formwork including all necessary staging, centering, shuttering, supports, cross bracing, de-shuttering carefully, making good the damaged surfaces wherever necessary, all complete as specified and as directed by the Engineer all in accordance with the Drawings and Specifications</t>
  </si>
  <si>
    <t xml:space="preserve"> Footings</t>
  </si>
  <si>
    <t xml:space="preserve"> 45</t>
  </si>
  <si>
    <t xml:space="preserve"> C11</t>
  </si>
  <si>
    <t>Plinth Beam</t>
  </si>
  <si>
    <t>SUM FOR PAGE3/42</t>
  </si>
  <si>
    <t xml:space="preserve"> C12</t>
  </si>
  <si>
    <t xml:space="preserve"> Reinforced insitu concrete, poured vibrated Sulphate Resistent Cement (OPC), concrete grade (C30), all in accordance with Drawings and Specifications and including Reinforcement - High yield strength deformed bars, conforming to BS 4449 (grade 460) including cutting, bending, binding, binding wire, cover blocks, tests and all necessary fixing accessories, all in accordance with the Drawings and Specifications and including Steel fabric reinforcement, A-393 BRC mesh in two layers. All complete in accordance with the Drawings and Specifications and including Formwork to give (as struck) finish - Providing and erecting formwork including all necessary staging, centering, shuttering, supports, cross bracing, de-shuttering carefully, making good the damaged surfaces wherever necessary, all complete as specified and as directed by the Engineer all in accordance with the Drawings and Specifications</t>
  </si>
  <si>
    <t xml:space="preserve"> Beds (Slabs, Grade slabs) upto 200 mm thickness</t>
  </si>
  <si>
    <t xml:space="preserve"> 30</t>
  </si>
  <si>
    <t>SUM FOR PAGE4/42</t>
  </si>
  <si>
    <t xml:space="preserve"> C13</t>
  </si>
  <si>
    <t xml:space="preserve"> Reinforced insitu concrete, poured vibrated ordinary Portland Cement (OPC), concrete grade (C40), all in accordance with Drawings and Specifications and including Reinforcement - High yield strength deformed bars, conforming to BS 4449 (grade 460) including cutting, bending, binding, binding wire, cover blocks, tests and all necessary fixing accessories, all in accordance with the Drawings and Specifications and including Formwork to give (as struck) finish - Providing and erecting formwork including all necessary staging, centering, shuttering, supports, cross bracing, de-shuttering carefully, making good the damaged surfaces wherever necessary, all complete as specified and as directed by the Engineer all in accordance with the Drawings and Specifications</t>
  </si>
  <si>
    <t xml:space="preserve"> Substructure columns</t>
  </si>
  <si>
    <t xml:space="preserve"> 4</t>
  </si>
  <si>
    <t xml:space="preserve"> C14</t>
  </si>
  <si>
    <t xml:space="preserve"> Concrete / Block work Protection</t>
  </si>
  <si>
    <t xml:space="preserve"> Polythene sheet, gauge 1200, all in accordance with Drawings and Specifications - to surfaces of structural members in contact with soil</t>
  </si>
  <si>
    <t xml:space="preserve"> 115</t>
  </si>
  <si>
    <t xml:space="preserve"> C15</t>
  </si>
  <si>
    <t xml:space="preserve"> Bitumenous Sheet</t>
  </si>
  <si>
    <t xml:space="preserve"> Bitumenous Paint base coat and 4mm membrane to the surfaces of concrete and block work( foundation + solid block work + short columns )</t>
  </si>
  <si>
    <t xml:space="preserve"> 300</t>
  </si>
  <si>
    <t xml:space="preserve"> C16</t>
  </si>
  <si>
    <t xml:space="preserve"> Bitumenous Paint</t>
  </si>
  <si>
    <t xml:space="preserve"> Bitumenous paint 3 coats to the surfaces of concrete ( plinth beams )</t>
  </si>
  <si>
    <t xml:space="preserve"> 145</t>
  </si>
  <si>
    <t>SUM FOR PAGE 5/42</t>
  </si>
  <si>
    <t xml:space="preserve"> C17</t>
  </si>
  <si>
    <t xml:space="preserve"> Concrete solid block work, 10.5N/mm2 compressive strength, cement and sand mortar (1:3), with and including stiffener columns and stiffener beams, as required, all in accordance with Drawings and Specifications</t>
  </si>
  <si>
    <t xml:space="preserve"> 200mm thick walls</t>
  </si>
  <si>
    <t xml:space="preserve"> 120</t>
  </si>
  <si>
    <t xml:space="preserve"> C18</t>
  </si>
  <si>
    <t xml:space="preserve"> Block work Protection including Bitumenous Paint and Bitumenous Sheet</t>
  </si>
  <si>
    <t xml:space="preserve"> Protection to concrete and excavated area, masonry/block work in contact with soil, Bitumenous Paint base coat of approved bituminous paint, 4mm bituminous sheet, and including flexible board all in accordance with Drawings and Specifications - to surfaces of block work in contact with soil.up to bottom of plinth beams</t>
  </si>
  <si>
    <t xml:space="preserve"> 250</t>
  </si>
  <si>
    <t xml:space="preserve"> C19</t>
  </si>
  <si>
    <t xml:space="preserve"> The Contractor should read and quote as per the supply, laying, and all works are included and required approval &amp; commissioning as per contract standards should be under the Contractor scope of work including required charges, also including DNP scope and guarantees for material.</t>
  </si>
  <si>
    <t xml:space="preserve"> Important Note</t>
  </si>
  <si>
    <t>SUM FOR PAGE 6/42</t>
  </si>
  <si>
    <t xml:space="preserve"> C20</t>
  </si>
  <si>
    <t xml:space="preserve"> The Contractor is adviced to complete the project as per the drawing, boq and specification also need to complete if anything missing in the drawing but mentioned in the boq/specification and viceversa. Should the Tenderer fail to insert any item here, it will be deemed that this lump sum price for the tender includes all items and no subsequent claim for any additional items will be entertained</t>
  </si>
  <si>
    <t xml:space="preserve"> C21</t>
  </si>
  <si>
    <t xml:space="preserve"> The Contractor is to detail below any additional items with quantities and rates not previously included to complete the build up of the lump sum tender price for this section of the works. Should the Tenderer fail to insert any item here, it will be deemed that this lump sum price for the tender includes all items and no subsequent claim for any additional items will be entertained</t>
  </si>
  <si>
    <t>SUM FOR PAGE 7/42</t>
  </si>
  <si>
    <t xml:space="preserve"> C22</t>
  </si>
  <si>
    <t xml:space="preserve"> Superstructure Works Concrete Works</t>
  </si>
  <si>
    <t xml:space="preserve"> Poured Concrete - Reinforced insitu concrete, poured vibrated Ordinary Portland Cement (OPC), concrete grade (C30), all in accordance with the Drawings and Specifications and including Reinforcement - High yield strength deformed bars, conforming to BS 4449 (grade 460) including cutting, bending, binding, binding wire, cover blocks, tests and all necessary fixing accessories, all in accordance with the Drawings and Specifications and including Formwork to give (as struck) finish - Providing and erecting formwork including all necessary staging, centering, shuttering, supports, cross bracing, de-shuttering carefully, making good the damaged surfaces wherever necessary, all complete as specified and as directed by the Engineer all in accordance with the Drawings and Specifications</t>
  </si>
  <si>
    <t xml:space="preserve"> Suspended slabs, waist slabs, landings,stair etc. not exceeding 250 mm thickness</t>
  </si>
  <si>
    <t xml:space="preserve"> C23</t>
  </si>
  <si>
    <t xml:space="preserve"> Columns</t>
  </si>
  <si>
    <t xml:space="preserve"> 10</t>
  </si>
  <si>
    <t>SUM FOR PAGE 8/42</t>
  </si>
  <si>
    <t xml:space="preserve"> C24</t>
  </si>
  <si>
    <t xml:space="preserve"> Beams</t>
  </si>
  <si>
    <t xml:space="preserve"> 15</t>
  </si>
  <si>
    <t xml:space="preserve"> C25</t>
  </si>
  <si>
    <t xml:space="preserve"> Ramp and Entrances Stairs</t>
  </si>
  <si>
    <t xml:space="preserve"> 3</t>
  </si>
  <si>
    <t xml:space="preserve"> C26</t>
  </si>
  <si>
    <t xml:space="preserve"> Superstructure Works  Masonry</t>
  </si>
  <si>
    <t xml:space="preserve"> Internal Walls - Ordinary Portland cement concrete  blocks, 7.5N/mm2 compressive strength, cement and sand mortar (1:3), with and including stiffener columns and stiffener beams, as required, all in accordance with the Drawings and Specifications</t>
  </si>
  <si>
    <t xml:space="preserve"> 260</t>
  </si>
  <si>
    <t xml:space="preserve"> C27</t>
  </si>
  <si>
    <t xml:space="preserve"> Sunken Slab Waterproofing</t>
  </si>
  <si>
    <t xml:space="preserve"> Providing and applying Sunken Slab Waterproof course with bituminous paint and bituminous membrane conforming to BS:6398 in horizontal joints laid strictly in compliance with approved manufacturers printed instructions and as directed by Engineer.</t>
  </si>
  <si>
    <t>SUM FOR PAGE 9/42</t>
  </si>
  <si>
    <t xml:space="preserve"> C28</t>
  </si>
  <si>
    <t xml:space="preserve"> Superstructure  Works  Thermal and Moisture Protection</t>
  </si>
  <si>
    <t xml:space="preserve"> Backgrounds and Finishes - Roof screed, light weight concrete screed 1000 kg/m3, minimum 50 mm thick to a maximum of 125 mm thick</t>
  </si>
  <si>
    <t xml:space="preserve"> 50 mm (minimum) bed laid on concrete to falls and cross falls</t>
  </si>
  <si>
    <t xml:space="preserve"> 130</t>
  </si>
  <si>
    <t xml:space="preserve"> C29</t>
  </si>
  <si>
    <t xml:space="preserve"> 4 mm thick torch applied acrylic polypropylene modified bitumen membrane with non-woven polyester reinforcement and polyethylene film waterproof membrane including primer to roofs as per the manufacturer printed instructions complete as specified. (Contractor to allow for 10 years guarantee and 24 hours flood test)</t>
  </si>
  <si>
    <t xml:space="preserve"> To roof decks, 4mm thick, on flat surface, laid to falls and cross falls</t>
  </si>
  <si>
    <t xml:space="preserve"> C30</t>
  </si>
  <si>
    <t xml:space="preserve"> Skirting 300 mm girth including turning into groove</t>
  </si>
  <si>
    <t xml:space="preserve"> In up stands/drops and around plinths (minimum 300 mm high) including dressing over fillet  grooves, sealant, tantalized batten etc. complete, to roof deck</t>
  </si>
  <si>
    <t xml:space="preserve"> LM</t>
  </si>
  <si>
    <t xml:space="preserve"> 85</t>
  </si>
  <si>
    <t xml:space="preserve"> C31</t>
  </si>
  <si>
    <t xml:space="preserve"> Insulation - Extruded high density polystyrene foam board insulation, with rigid closed cell structure, all in accordance with the specifications and drawings, external</t>
  </si>
  <si>
    <t xml:space="preserve"> to roof decks - 50 mm thick, laid on concrete, spot bonded to waterproofing</t>
  </si>
  <si>
    <t>SUM FOR PAGE 10/42</t>
  </si>
  <si>
    <t xml:space="preserve"> C32</t>
  </si>
  <si>
    <t xml:space="preserve"> Roof Finishes</t>
  </si>
  <si>
    <t xml:space="preserve"> 300 x 300 x 30 mm white cement tiles bedded on and including cement mortar screed to falls and cross falls, jointed in cement mortar, movements joints etc., complete - to roof</t>
  </si>
  <si>
    <t xml:space="preserve"> C33</t>
  </si>
  <si>
    <t xml:space="preserve"> 100 x 30 mm white cement skirting to upstands</t>
  </si>
  <si>
    <t xml:space="preserve"> C34</t>
  </si>
  <si>
    <t xml:space="preserve"> Roof Sundries</t>
  </si>
  <si>
    <t xml:space="preserve"> Allow for Providing dressing around 110mm/83mm UPVC rainwater outlets roof duct, gargoyle, extract fan, soil and vent pipe</t>
  </si>
  <si>
    <t xml:space="preserve"> 5</t>
  </si>
  <si>
    <t xml:space="preserve"> C36</t>
  </si>
  <si>
    <t xml:space="preserve"> Superstructure Works Metal Works</t>
  </si>
  <si>
    <t xml:space="preserve"> Staircase hand rail</t>
  </si>
  <si>
    <t xml:space="preserve"> Stainless steel handrail as shown in the Architectural drawing, shop drawings with full sections details to be approved before supply. Note : all stainless steel material shall be of 316 grade.</t>
  </si>
  <si>
    <t xml:space="preserve"> C37</t>
  </si>
  <si>
    <t xml:space="preserve"> CAT Ladder</t>
  </si>
  <si>
    <t xml:space="preserve"> Supply and install a 3800mm high CAT steel Ladder as specified and detailed on the drawing, with anti-correlation epoxy pain.</t>
  </si>
  <si>
    <t>SUM FOR PAGE 11/42</t>
  </si>
  <si>
    <t xml:space="preserve"> C42</t>
  </si>
  <si>
    <t xml:space="preserve"> Superstructure Works Doors and Windows</t>
  </si>
  <si>
    <t xml:space="preserve"> Wood Doors  -Door comprising profiled heads, jambs, frames, subframes, architraves, beadings, mouldings, plinth block, ply linings, infill panels, mastic and other pointing, fixings, neoprene seal master lining and all ancillary items including fixing of ironmongery and final decoration for a complete installation all as specified and as detailed on drawing including required reinforcement cement concrete lintels and including Supply and fix ironmongery as specified in schedule and approved; fixed to hardwood, including paint (All locks shall be under master key system) as detailed on drawing Note : all stainless steel fittings shall be of 316 grade</t>
  </si>
  <si>
    <t xml:space="preserve"> Type D1, double leaf, overall size 1800x2500mm high</t>
  </si>
  <si>
    <t>Replaced with Aluminium Door - Check Appendix C</t>
  </si>
  <si>
    <t xml:space="preserve"> C43</t>
  </si>
  <si>
    <t xml:space="preserve"> Type D2, single leaf, overall size 1000x2500mm high</t>
  </si>
  <si>
    <t xml:space="preserve"> C44</t>
  </si>
  <si>
    <t xml:space="preserve"> Type D3, single leaf, overall size 1000x2100mm high</t>
  </si>
  <si>
    <t xml:space="preserve"> C45</t>
  </si>
  <si>
    <t xml:space="preserve"> Type D4, single leaf overall size 800x2100mm high</t>
  </si>
  <si>
    <t xml:space="preserve"> 2</t>
  </si>
  <si>
    <t xml:space="preserve"> C46</t>
  </si>
  <si>
    <t xml:space="preserve"> Type D5, single leaf overall size 1000x2100mm high</t>
  </si>
  <si>
    <t xml:space="preserve"> No.</t>
  </si>
  <si>
    <t xml:space="preserve"> C47</t>
  </si>
  <si>
    <t xml:space="preserve"> Type D6, single leaf overall size 1000x2400mm high</t>
  </si>
  <si>
    <t xml:space="preserve"> C48</t>
  </si>
  <si>
    <t xml:space="preserve"> WPC Solid Core Doors  -Door comprising profiled heads, jambs, frames, subframes, architraves, beadings, moldings, plinth block, ply linings, infill panels, mastic and other pointing, fixings, neoprene seal master lining and all ancillary items including fixing of ironmongery and final decoration for a complete installation all as specified and as detailed on drawing including required reinforcement cement concrete lintels and including Supply and fix ironmongery as specified in schedule and approved; fixed to hardcore, including paint and 10 years guarantee (All locks shall be under master key system) as detailed on drawing Note: all stainless steel fittings shall be of 316-grade</t>
  </si>
  <si>
    <t xml:space="preserve"> C49</t>
  </si>
  <si>
    <t xml:space="preserve"> C50</t>
  </si>
  <si>
    <t xml:space="preserve"> C51</t>
  </si>
  <si>
    <t xml:space="preserve"> C52</t>
  </si>
  <si>
    <t xml:space="preserve"> C53</t>
  </si>
  <si>
    <t xml:space="preserve"> C54</t>
  </si>
  <si>
    <t xml:space="preserve"> Ironmongery - Supply and fix of ironmongery, with and including all necessary fixing accessories and screws to match, all in accordance with the specifications and drawings - to wood doors</t>
  </si>
  <si>
    <t xml:space="preserve"> Allow for grand master key and master key system</t>
  </si>
  <si>
    <t xml:space="preserve"> C55</t>
  </si>
  <si>
    <t xml:space="preserve"> UPVC windows  -window sets complete with all necessary ironmongery as specified, including fixing to blockwork or concrete and mastic pointing all around, all as specified and detailed on drawing and including required reinforcement cement concrete lintels</t>
  </si>
  <si>
    <t xml:space="preserve"> Type W1, overall size 2000 x 1300mm high</t>
  </si>
  <si>
    <t xml:space="preserve"> 13</t>
  </si>
  <si>
    <t xml:space="preserve"> C56</t>
  </si>
  <si>
    <t xml:space="preserve"> Type W2, overall size 1200 x 900mm high,</t>
  </si>
  <si>
    <t xml:space="preserve"> C57</t>
  </si>
  <si>
    <t xml:space="preserve"> UPVC ventilator  -ventilator sets complete with all necessary ironmongery as specified, including fixing to blockwork or concrete and mastic pointing all around, all as specified and detailed on drawing and including required reinforcement cement concrete lintels</t>
  </si>
  <si>
    <t xml:space="preserve"> Type V, overall size 600 x 600mm high</t>
  </si>
  <si>
    <t xml:space="preserve"> C58</t>
  </si>
  <si>
    <t xml:space="preserve"> Superstructure Works Finishes</t>
  </si>
  <si>
    <t xml:space="preserve"> Backgrounds - Plaster, cement and sand (1:3), internal - To walls and columns, on concrete block base, internal including stainsteel mesh, butterfly angle between the concrete column and block work.</t>
  </si>
  <si>
    <t xml:space="preserve"> to receive internal painting</t>
  </si>
  <si>
    <t xml:space="preserve"> 600</t>
  </si>
  <si>
    <t xml:space="preserve"> C59</t>
  </si>
  <si>
    <t xml:space="preserve"> Backgrounds - Plaster, cement and sand (1:4), external - To walls and columns, on concrete block base, external including stainsteel mesh, butterfly angle between the concrete column and block work.</t>
  </si>
  <si>
    <t xml:space="preserve"> to receive external painting</t>
  </si>
  <si>
    <t xml:space="preserve"> 480</t>
  </si>
  <si>
    <t xml:space="preserve"> C60</t>
  </si>
  <si>
    <t xml:space="preserve"> Allow for laying of Marble Threshold as per the specifications, drawings and to approval of the Engineer.</t>
  </si>
  <si>
    <t xml:space="preserve"> Internal Floor Tile</t>
  </si>
  <si>
    <t xml:space="preserve"> NO</t>
  </si>
  <si>
    <t xml:space="preserve"> C61</t>
  </si>
  <si>
    <t xml:space="preserve"> Floor Tiles: FF1 Ceramic floor tiles laid on screed grouted with waterproof coloured compatible mortar to manufacturers specification/instruction; internally</t>
  </si>
  <si>
    <t xml:space="preserve"> 600 x 600 x 8 mm Anti-Slip tiling to floor</t>
  </si>
  <si>
    <t xml:space="preserve"> C62</t>
  </si>
  <si>
    <t xml:space="preserve"> Floor Tiles: FF2 Ceramic floor tiles laid on screed grouted with waterproof coloured compatible mortar to manufacturers specification/instruction; internally</t>
  </si>
  <si>
    <t xml:space="preserve"> 12</t>
  </si>
  <si>
    <t xml:space="preserve"> C63</t>
  </si>
  <si>
    <t xml:space="preserve"> Floor Tiles: FF3 Ceramic floor tiles laid on screed grouted with waterproof coloured compatible mortar to manufacturers specification/instruction; internally</t>
  </si>
  <si>
    <t xml:space="preserve"> 600 x 200 x 8 mm Anti-Slip tiling to floor</t>
  </si>
  <si>
    <t xml:space="preserve"> C64</t>
  </si>
  <si>
    <t xml:space="preserve"> Floor Tiles: FF4 30mm tk. Granite laid on screed grouted with waterproof coloured compatible mortar to manufacturers specification/instruction; internally</t>
  </si>
  <si>
    <t xml:space="preserve"> 30mm thick Granite for Staircase and Steps</t>
  </si>
  <si>
    <t xml:space="preserve"> C65</t>
  </si>
  <si>
    <t xml:space="preserve"> Floor Tiles: FF9 Granite tiles laid on screed grouted with waterproof coloured compatible mortar to manufacturers specification/instruction; internally</t>
  </si>
  <si>
    <t xml:space="preserve"> 30mm thick Granite for Entrance floor and Staircase and Steps</t>
  </si>
  <si>
    <t xml:space="preserve"> C66</t>
  </si>
  <si>
    <t xml:space="preserve"> Skirting Tiles: FF1 Ceramic tiles laid on screed grouted with waterproof coloured compatible mortar to manufacturers specification/instruction; internally</t>
  </si>
  <si>
    <t xml:space="preserve"> Ceramic Tiles 600 X 150 X 8 Anti Slip</t>
  </si>
  <si>
    <t xml:space="preserve"> C67</t>
  </si>
  <si>
    <t xml:space="preserve"> Skirting Tiles: FF4 30mm tk. Granite laid on screed grouted with waterproof coloured compatible mortar to manufacturers specification/instruction; internally</t>
  </si>
  <si>
    <t xml:space="preserve"> C69</t>
  </si>
  <si>
    <t xml:space="preserve"> Allow for construction of Decorative projection, weather coat  stoneshield with 10 years garantee as per the specifications, drawings and to approval of the Engineer</t>
  </si>
  <si>
    <t xml:space="preserve"> F1/F2 External Elevation</t>
  </si>
  <si>
    <t xml:space="preserve"> 470</t>
  </si>
  <si>
    <t xml:space="preserve"> C70</t>
  </si>
  <si>
    <t xml:space="preserve"> Allow for construction of Decorative projection as per the specifications, drawings and to approval of the Engineer</t>
  </si>
  <si>
    <t xml:space="preserve"> F3 External Elevation</t>
  </si>
  <si>
    <t xml:space="preserve"> C71</t>
  </si>
  <si>
    <t xml:space="preserve"> Wall Finishes - FF1 Painting and decorating, Eligance marble paint finish internal</t>
  </si>
  <si>
    <t xml:space="preserve"> Smooth Plaster, Painting, Anti Fungal and Water Resistance</t>
  </si>
  <si>
    <t xml:space="preserve"> C72</t>
  </si>
  <si>
    <t xml:space="preserve"> Wall Finishes - FF2 Ceramic Tiles 600 X 200 X 8 Anti Slip</t>
  </si>
  <si>
    <t xml:space="preserve"> Ceramic Tiles 600 X 200 X 20 Anti Slip</t>
  </si>
  <si>
    <t xml:space="preserve"> 40</t>
  </si>
  <si>
    <t xml:space="preserve"> C73</t>
  </si>
  <si>
    <t xml:space="preserve"> Wall Finishes - FF3 Ceramic Tiles 600 X 200 X 8 Anti Slip</t>
  </si>
  <si>
    <t xml:space="preserve"> 65</t>
  </si>
  <si>
    <t xml:space="preserve"> C74</t>
  </si>
  <si>
    <t xml:space="preserve"> Wall Finishes - FF4 Smooth Plaster, Painting,Eligance marble paint finish Anti Fungal and Water Resistance</t>
  </si>
  <si>
    <t xml:space="preserve"> 160</t>
  </si>
  <si>
    <t xml:space="preserve"> C75</t>
  </si>
  <si>
    <t xml:space="preserve"> Ceilings Finishes - FF1 Painting and decorating,Eligance marble paint finish internal</t>
  </si>
  <si>
    <t xml:space="preserve"> C76</t>
  </si>
  <si>
    <t xml:space="preserve"> Ceilings Finishes - FF2 Smooth Plaster, Painting,Eligance marble paint finish Anti Fungal and Water Resistance</t>
  </si>
  <si>
    <t xml:space="preserve"> C77</t>
  </si>
  <si>
    <t xml:space="preserve"> Ceilings Finishes - FF3 Smooth Plaster, Painting, Eligance marble paint finish Anti Fungal and Water Resistance</t>
  </si>
  <si>
    <t xml:space="preserve"> C78</t>
  </si>
  <si>
    <t xml:space="preserve"> Ceilings Finishes - FF4 Smooth Plaster, Painting, Eligance marble paint finish Anti Fungal and Water Resistance</t>
  </si>
  <si>
    <t xml:space="preserve"> C79</t>
  </si>
  <si>
    <t xml:space="preserve"> Allow for supply, fabricate and installation of Gas Cyclinder Stage as per the specifications, drawings and to approval of the Engineer.</t>
  </si>
  <si>
    <t xml:space="preserve"> Gas Cylinder Stage</t>
  </si>
  <si>
    <t xml:space="preserve"> C80</t>
  </si>
  <si>
    <t xml:space="preserve"> Allow for core-cut, remove and smooth finish as per the specifications, drawings and to approval of the Engineer.</t>
  </si>
  <si>
    <t xml:space="preserve"> Drain Open to connect Sewage Tanker to the Holding Tank, size 550 X 400mm</t>
  </si>
  <si>
    <t xml:space="preserve"> C81</t>
  </si>
  <si>
    <t xml:space="preserve"> Allow for supply, fabricate and installation of water point protection as per the specifications, drawings and to approval of the Engineer.</t>
  </si>
  <si>
    <t xml:space="preserve"> Water point protection</t>
  </si>
  <si>
    <t xml:space="preserve"> C82</t>
  </si>
  <si>
    <t xml:space="preserve"> Allow for supply, fabricate and installation of Meter Panel protection as per the specifications, drawings and to approval of the Engineer.</t>
  </si>
  <si>
    <t xml:space="preserve"> Meter Panel protection</t>
  </si>
  <si>
    <t xml:space="preserve"> C83</t>
  </si>
  <si>
    <t xml:space="preserve"> Allow for supply, fabricate and installation of Kitchen Stage including Stage Concrete, Stage Korean Top and Stage Area Ceramic Wall Tile as per the specifications, drawings and to approval of the Engineer.</t>
  </si>
  <si>
    <t xml:space="preserve"> Kitchen Stage Concrete, Korean Top, Ceramic Wall Tiles</t>
  </si>
  <si>
    <t xml:space="preserve"> C84</t>
  </si>
  <si>
    <t xml:space="preserve"> Allow for supply, fabricate and installation of Kitchen Hood Range including Aluminum Kitchen Cabinet above, and Aluminum Kitchen Cabinet below all as per the specifications, drawings and to approval of the Engineer.</t>
  </si>
  <si>
    <t xml:space="preserve"> Kitchen Hood Range, Cabinet above and below Cabinet.</t>
  </si>
  <si>
    <t xml:space="preserve"> External Works - General Site Works</t>
  </si>
  <si>
    <t xml:space="preserve"> Allow for the Contractor to prepare RCC foundation, column, block work, plastering and painting as per the Architectural Drawing and as per Engineer / Employer Instruction to complete the Boundary Wall.</t>
  </si>
  <si>
    <t xml:space="preserve"> 128</t>
  </si>
  <si>
    <t xml:space="preserve"> Entrance Gate</t>
  </si>
  <si>
    <t xml:space="preserve"> Allow for the Contractor to supply, fabricate and installation of Wicket Gate solid WPC with 10 years garantee as per the Architectural Drawing and follow as per Engineer / Employer Instructions, including anti corrotion epoxy paint.</t>
  </si>
  <si>
    <t xml:space="preserve"> 180</t>
  </si>
  <si>
    <t xml:space="preserve"> 80</t>
  </si>
  <si>
    <t xml:space="preserve"> Allow for the Contractor to design and build the Shaded Car Park for  houses with Solar Panel Canopy, as per Engineer / Employer Instruction.</t>
  </si>
  <si>
    <t xml:space="preserve"> P2</t>
  </si>
  <si>
    <t xml:space="preserve"> Sanitary Installation</t>
  </si>
  <si>
    <t xml:space="preserve"> ditto</t>
  </si>
  <si>
    <t xml:space="preserve"> 160mm diamater</t>
  </si>
  <si>
    <t xml:space="preserve"> P3</t>
  </si>
  <si>
    <t xml:space="preserve"> 110mm diamater</t>
  </si>
  <si>
    <t xml:space="preserve"> 6</t>
  </si>
  <si>
    <t xml:space="preserve"> P4</t>
  </si>
  <si>
    <t xml:space="preserve"> 82mm diameter</t>
  </si>
  <si>
    <t xml:space="preserve"> 7</t>
  </si>
  <si>
    <t xml:space="preserve"> P5</t>
  </si>
  <si>
    <t xml:space="preserve"> 50mm diameter</t>
  </si>
  <si>
    <t xml:space="preserve"> 8</t>
  </si>
  <si>
    <t xml:space="preserve"> P6</t>
  </si>
  <si>
    <t xml:space="preserve"> 42mm diameter</t>
  </si>
  <si>
    <t xml:space="preserve"> P7</t>
  </si>
  <si>
    <t xml:space="preserve"> vent cowl</t>
  </si>
  <si>
    <t xml:space="preserve"> Vent cowl with weathering apron  50mm diameter</t>
  </si>
  <si>
    <t xml:space="preserve"> P8</t>
  </si>
  <si>
    <t xml:space="preserve"> Floor Drain trap</t>
  </si>
  <si>
    <t xml:space="preserve"> Floor Trap with 150 X 150 mm SS grating Cover</t>
  </si>
  <si>
    <t xml:space="preserve"> P9</t>
  </si>
  <si>
    <t xml:space="preserve"> Gully Trap</t>
  </si>
  <si>
    <t xml:space="preserve"> 300 mm and 300 mm gully trap of approximate 300 mm depth set in concrete Grade 30 Nmm� joints to drain pipes complete with 300 mm and 300 mm medium duty cast iron cover and frame.</t>
  </si>
  <si>
    <t xml:space="preserve"> P10</t>
  </si>
  <si>
    <t xml:space="preserve"> Grease Trap</t>
  </si>
  <si>
    <t xml:space="preserve"> 300 mm and 300 mm grease trap of approximate 300 mm depth set in concrete Grade 30 Nmm� joints to drain pipes complete with 300 mm and 300 mm medium duty cast iron cover and frame.</t>
  </si>
  <si>
    <t xml:space="preserve"> P11</t>
  </si>
  <si>
    <t xml:space="preserve"> Inspection Chambers</t>
  </si>
  <si>
    <t xml:space="preserve"> Manhole size 600 and 600 mm internally upto 1.24m deep to invert</t>
  </si>
  <si>
    <t xml:space="preserve"> P12</t>
  </si>
  <si>
    <t xml:space="preserve"> Manhole Cover</t>
  </si>
  <si>
    <t xml:space="preserve"> 600 and 600 mm medium duty double seal cast iron manhole cover and frame.</t>
  </si>
  <si>
    <t xml:space="preserve"> P13</t>
  </si>
  <si>
    <t xml:space="preserve"> Holding tank with soak pit</t>
  </si>
  <si>
    <t xml:space="preserve"> Reinforced concrete grade 30 N mm2 holding tank size 4000 and 2000 and 2500 mm deep internally with concrete grade 15 N mm2 and 100mm thick blinding and 250mm thick concrete base slab and 200mm thick concrete wall and roof slab and  including reinforcement and formwork and rendering and step irons and 3 coats of bitumen paint and 2 layer of 1000 gauge polythene sheet and excavation and dewatering backfilling and disposal of surplus excavated materials and 600 and 600 mm heavy duty double seal ductile iron cover and frame and Precast concrete soak pit size 2000 mm diameter and 2500 mm deep internally including reinforcement and excavation and dewatering and backfilling and disposal of surplus excavated materials 600 and 600 mm heavy duty ductile iron cover and frame et as detailed on drawing.</t>
  </si>
  <si>
    <t>SUM FOR PAGE 32/42</t>
  </si>
  <si>
    <t xml:space="preserve"> P14</t>
  </si>
  <si>
    <t xml:space="preserve"> Sanitary Wares and Fittings</t>
  </si>
  <si>
    <t xml:space="preserve"> Semi pedestal wash basin</t>
  </si>
  <si>
    <t xml:space="preserve"> 650 mm and 475 mm vitreous china white wash basin with semi pedestal and center tap hole and overflow and bottle trap including required complete Civil Works.</t>
  </si>
  <si>
    <t xml:space="preserve"> P15</t>
  </si>
  <si>
    <t xml:space="preserve"> Stainless Steel Sink</t>
  </si>
  <si>
    <t xml:space="preserve"> 1000 mm  and 550 mm stainless steel sink single bowl single drainer with drainboard to BS 1244 complete with 2 piece tubular P trap chain and plug and waste and brackets including required complete Civil Works.</t>
  </si>
  <si>
    <t xml:space="preserve"> P16</t>
  </si>
  <si>
    <t xml:space="preserve"> European Water Closet</t>
  </si>
  <si>
    <t xml:space="preserve"> 400 mm and 685 mm vitreous china white concealed tank wall hung mounted EWC squatting pan built in wall toilet dual flush 3L or 6L concealed cistern and heavy duty auto closed seat and cover including required complete Civil Works.</t>
  </si>
  <si>
    <t xml:space="preserve"> P17</t>
  </si>
  <si>
    <t xml:space="preserve"> Faucet spray</t>
  </si>
  <si>
    <t xml:space="preserve"> Chromium plated approved ablution faucet with angle valve and hose and spray unit.</t>
  </si>
  <si>
    <t xml:space="preserve"> P18</t>
  </si>
  <si>
    <t xml:space="preserve"> Wash Basin Mixer</t>
  </si>
  <si>
    <t xml:space="preserve"> Single lever chrome plated wash basin mixer including pop up waste.</t>
  </si>
  <si>
    <t xml:space="preserve"> P19</t>
  </si>
  <si>
    <t xml:space="preserve"> Sink Mixer</t>
  </si>
  <si>
    <t xml:space="preserve"> Single lever chrome plated Sink mixer.</t>
  </si>
  <si>
    <t xml:space="preserve"> P20</t>
  </si>
  <si>
    <t xml:space="preserve"> Toilet tissue holder</t>
  </si>
  <si>
    <t xml:space="preserve"> Recessed type stainless steel Toilet tissue dispenser or holder with stainless steel hood.</t>
  </si>
  <si>
    <t xml:space="preserve"> P21</t>
  </si>
  <si>
    <t xml:space="preserve"> Towel rail</t>
  </si>
  <si>
    <t xml:space="preserve"> 610 and 75 and 75 mm towel rail</t>
  </si>
  <si>
    <t xml:space="preserve"> P22</t>
  </si>
  <si>
    <t xml:space="preserve"> Mirror</t>
  </si>
  <si>
    <t xml:space="preserve"> 450 and 600 mm mirror 6 mm thick and bevel edged and plywood backing fixed with chromium plated dome headed screws</t>
  </si>
  <si>
    <t xml:space="preserve"> P23</t>
  </si>
  <si>
    <t xml:space="preserve"> Bath shower</t>
  </si>
  <si>
    <t xml:space="preserve"> Single lever dual control bath shower mixer</t>
  </si>
  <si>
    <t xml:space="preserve"> P24</t>
  </si>
  <si>
    <t xml:space="preserve"> Bip tap</t>
  </si>
  <si>
    <t xml:space="preserve"> For internal and external.</t>
  </si>
  <si>
    <t xml:space="preserve"> P26</t>
  </si>
  <si>
    <t xml:space="preserve"> Hpupvc pipe</t>
  </si>
  <si>
    <t xml:space="preserve"> 25 mm diameter pipe for air conditioner drainage pipe to ac drain pit.</t>
  </si>
  <si>
    <t xml:space="preserve"> 24</t>
  </si>
  <si>
    <t xml:space="preserve"> P28</t>
  </si>
  <si>
    <t xml:space="preserve"> Water Supply installation</t>
  </si>
  <si>
    <t xml:space="preserve"> Cold and Hot water PPR C pipes with insulation</t>
  </si>
  <si>
    <t xml:space="preserve"> 15 mm diameter</t>
  </si>
  <si>
    <t xml:space="preserve"> 28</t>
  </si>
  <si>
    <t xml:space="preserve"> P29</t>
  </si>
  <si>
    <t xml:space="preserve"> 20 mm diameter</t>
  </si>
  <si>
    <t xml:space="preserve"> P30</t>
  </si>
  <si>
    <t xml:space="preserve"> 25 mm diameter</t>
  </si>
  <si>
    <t xml:space="preserve"> P31</t>
  </si>
  <si>
    <t xml:space="preserve"> 32 mm diameter</t>
  </si>
  <si>
    <t xml:space="preserve"> P32</t>
  </si>
  <si>
    <t xml:space="preserve"> 40 mm diameter</t>
  </si>
  <si>
    <t xml:space="preserve"> 29</t>
  </si>
  <si>
    <t xml:space="preserve"> P34</t>
  </si>
  <si>
    <t xml:space="preserve"> Cold and Hot water  Valves</t>
  </si>
  <si>
    <t xml:space="preserve"> P35</t>
  </si>
  <si>
    <t xml:space="preserve"> P36</t>
  </si>
  <si>
    <t xml:space="preserve"> P37</t>
  </si>
  <si>
    <t xml:space="preserve"> 32 mm diameter isolating value</t>
  </si>
  <si>
    <t xml:space="preserve"> P38</t>
  </si>
  <si>
    <t xml:space="preserve"> P40</t>
  </si>
  <si>
    <t xml:space="preserve"> Water Tank</t>
  </si>
  <si>
    <t xml:space="preserve"> 600 US gallon capacity GRP type water storage tank with foundation epoxy coated frame ball valve overflows etc to approval</t>
  </si>
  <si>
    <t xml:space="preserve"> P41</t>
  </si>
  <si>
    <t xml:space="preserve"> Water Heater</t>
  </si>
  <si>
    <t xml:space="preserve"> 50 liter capacity horizontal type  copper tank high level wall mounted electrical water heater including all connections and fixing.</t>
  </si>
  <si>
    <t xml:space="preserve"> P42</t>
  </si>
  <si>
    <t xml:space="preserve"> Booster pump</t>
  </si>
  <si>
    <t xml:space="preserve"> Cold water pressurised booster pump set 1No Working pump and 1No standby pump for domestic water supply delivering 2 l per sec at 2.5 bar with Gate valve and Non return valve and float switch and pressue guage and pressure vessel 30 to 50 lit PN10 and water low level cut off relay etc  with  pump room all complete as detailed in the drawing to approval.</t>
  </si>
  <si>
    <t xml:space="preserve"> P44</t>
  </si>
  <si>
    <t xml:space="preserve"> Rain Water Installation</t>
  </si>
  <si>
    <t xml:space="preserve"> Rain Water UPVC Pipes</t>
  </si>
  <si>
    <t xml:space="preserve"> P45</t>
  </si>
  <si>
    <t xml:space="preserve"> Rain water Outlet</t>
  </si>
  <si>
    <t xml:space="preserve"> 110 mm diameter root terminal socket tail rain water outlet.</t>
  </si>
  <si>
    <t xml:space="preserve"> P51</t>
  </si>
  <si>
    <t xml:space="preserve"> Plumbing and Drainage System</t>
  </si>
  <si>
    <t xml:space="preserve"> Sundries</t>
  </si>
  <si>
    <t xml:space="preserve"> Allow for testing and commissioning of underground cable prior to and after backfilling.</t>
  </si>
  <si>
    <t xml:space="preserve"> F2</t>
  </si>
  <si>
    <t xml:space="preserve"> Fire Fighting Installation</t>
  </si>
  <si>
    <t xml:space="preserve"> Fire Extinguisher</t>
  </si>
  <si>
    <t xml:space="preserve"> 2 Kg carbon dioxide fire extinguisher</t>
  </si>
  <si>
    <t xml:space="preserve"> F3</t>
  </si>
  <si>
    <t xml:space="preserve"> 180 and 180 mm fire blanket</t>
  </si>
  <si>
    <t xml:space="preserve"> F4</t>
  </si>
  <si>
    <t xml:space="preserve"> Fire alarm cable and conduits and panel and accessories installation</t>
  </si>
  <si>
    <t xml:space="preserve"> Automatic Multi detector point</t>
  </si>
  <si>
    <t xml:space="preserve"> G1</t>
  </si>
  <si>
    <t xml:space="preserve"> Gas supply line</t>
  </si>
  <si>
    <t xml:space="preserve"> Gas line</t>
  </si>
  <si>
    <t xml:space="preserve"> Supply and fix 18 mm diameter MS schedule 40 gas pipeline including pickup points and connection to Gas Stove</t>
  </si>
  <si>
    <t xml:space="preserve"> M1</t>
  </si>
  <si>
    <t xml:space="preserve"> Air Conditioning and Ventilation Installation</t>
  </si>
  <si>
    <t xml:space="preserve"> High level Wall mounted Split AC with DX unit</t>
  </si>
  <si>
    <t xml:space="preserve"> 12000 BTU HR capacity high level wall mounted split type air conditioner including connection to electrical outlet and concrete base foundation.</t>
  </si>
  <si>
    <t xml:space="preserve"> 18000 BTU HR capacity high level wall mounted split type air conditioner including connection to electrical outlet and concrete base foundation.</t>
  </si>
  <si>
    <t xml:space="preserve"> E1</t>
  </si>
  <si>
    <t xml:space="preserve"> SUB MAIN DISTRIBUTION BOARD</t>
  </si>
  <si>
    <t xml:space="preserve"> Sub Main Distribution Board</t>
  </si>
  <si>
    <t xml:space="preserve"> Sub Main Distribution panel board in weather proof Stainless steel enclosure IP 65 including 1nos 200A  MCCB and 3 NOS 63A,63A,45A MCCB Outgoing  Breakers and supports and Busbar and earthing and cable glands and  Ammeters and Voltmeters and internal wiring interconnection 1PH  3PH KWH series meters and  labels as per approved MHEW drawings</t>
  </si>
  <si>
    <t xml:space="preserve"> E5</t>
  </si>
  <si>
    <t xml:space="preserve"> Electrical Engineering Installation</t>
  </si>
  <si>
    <t xml:space="preserve"> Distribution Board</t>
  </si>
  <si>
    <t xml:space="preserve"> 63A TPN 10 way DBs</t>
  </si>
  <si>
    <t xml:space="preserve"> E6</t>
  </si>
  <si>
    <t xml:space="preserve"> E7</t>
  </si>
  <si>
    <t xml:space="preserve"> 45A TPN 6way DBs</t>
  </si>
  <si>
    <t xml:space="preserve"> E9</t>
  </si>
  <si>
    <t xml:space="preserve"> Cable</t>
  </si>
  <si>
    <t xml:space="preserve"> 4C and 35 mm� + 1C and 25  mm� ECC from SMDBs to DB1</t>
  </si>
  <si>
    <t xml:space="preserve"> 25</t>
  </si>
  <si>
    <t xml:space="preserve"> E10</t>
  </si>
  <si>
    <t xml:space="preserve"> 4C and 35 mm� + 1C and 25  mm� ECC from SMDBs to DB2</t>
  </si>
  <si>
    <t xml:space="preserve"> E11</t>
  </si>
  <si>
    <t xml:space="preserve"> 4C and 25 mm� + 1C and 16  mm� ECC from SMDB to DB3</t>
  </si>
  <si>
    <t xml:space="preserve"> E19</t>
  </si>
  <si>
    <t xml:space="preserve"> Small Power  Accessories and cable and Conduits Installation</t>
  </si>
  <si>
    <t xml:space="preserve"> 13A DP twin switched socket outlet</t>
  </si>
  <si>
    <t xml:space="preserve"> 21</t>
  </si>
  <si>
    <t xml:space="preserve"> E20</t>
  </si>
  <si>
    <t xml:space="preserve"> 30A cooker socket</t>
  </si>
  <si>
    <t xml:space="preserve"> E21</t>
  </si>
  <si>
    <t xml:space="preserve"> 20A DP flux outlet for AC</t>
  </si>
  <si>
    <t xml:space="preserve"> E22</t>
  </si>
  <si>
    <t xml:space="preserve"> 20A weatherproof DP flux outlet  for WH</t>
  </si>
  <si>
    <t xml:space="preserve"> E23</t>
  </si>
  <si>
    <t xml:space="preserve"> 13 A unswitched fused spur unit outlet for EF</t>
  </si>
  <si>
    <t xml:space="preserve"> E24</t>
  </si>
  <si>
    <t xml:space="preserve"> 20A Dp switch for WH and AC</t>
  </si>
  <si>
    <t xml:space="preserve"> E25</t>
  </si>
  <si>
    <t xml:space="preserve"> 20A weatherproof TPN isolator for Booster pump</t>
  </si>
  <si>
    <t xml:space="preserve"> E27</t>
  </si>
  <si>
    <t xml:space="preserve"> Lighting  Accessories and cable and conduits installation</t>
  </si>
  <si>
    <t xml:space="preserve"> Lighting switch 10A Double pole one way one gang</t>
  </si>
  <si>
    <t xml:space="preserve"> E28</t>
  </si>
  <si>
    <t xml:space="preserve"> Ditto  one way two gang</t>
  </si>
  <si>
    <t xml:space="preserve"> E29</t>
  </si>
  <si>
    <t xml:space="preserve"> Ditto  one way three gang</t>
  </si>
  <si>
    <t xml:space="preserve"> 11</t>
  </si>
  <si>
    <t xml:space="preserve"> E31</t>
  </si>
  <si>
    <t xml:space="preserve"> 40w fluorescent fitting  light fixture</t>
  </si>
  <si>
    <t xml:space="preserve"> E32</t>
  </si>
  <si>
    <t xml:space="preserve"> 40w fluorescent  light fixture for toilet</t>
  </si>
  <si>
    <t xml:space="preserve"> E33</t>
  </si>
  <si>
    <t xml:space="preserve"> 40w led downlight</t>
  </si>
  <si>
    <t xml:space="preserve"> E34</t>
  </si>
  <si>
    <t xml:space="preserve"> 25w led wall mounted light fixture</t>
  </si>
  <si>
    <t xml:space="preserve"> E35</t>
  </si>
  <si>
    <t xml:space="preserve"> E36</t>
  </si>
  <si>
    <t xml:space="preserve"> 25w led wall mounted light fixture whether proof IP66</t>
  </si>
  <si>
    <t xml:space="preserve"> E37</t>
  </si>
  <si>
    <t xml:space="preserve"> 7w led mirror light</t>
  </si>
  <si>
    <t xml:space="preserve"> E38</t>
  </si>
  <si>
    <t xml:space="preserve"> 20w compound wall light with whether proof IP65</t>
  </si>
  <si>
    <t xml:space="preserve"> E39</t>
  </si>
  <si>
    <t xml:space="preserve"> Ceiling fan</t>
  </si>
  <si>
    <t xml:space="preserve"> E40</t>
  </si>
  <si>
    <t xml:space="preserve"> Wall mounted exhaust fan</t>
  </si>
  <si>
    <t xml:space="preserve"> GN1</t>
  </si>
  <si>
    <t xml:space="preserve"> TV System Installation</t>
  </si>
  <si>
    <t xml:space="preserve"> Cable and conduit to TV point in concealed installation from satellite</t>
  </si>
  <si>
    <t xml:space="preserve"> GN2</t>
  </si>
  <si>
    <t xml:space="preserve"> Outlet</t>
  </si>
  <si>
    <t xml:space="preserve"> Flush mounted TV  Satellite outlet</t>
  </si>
  <si>
    <t xml:space="preserve"> GN3</t>
  </si>
  <si>
    <t xml:space="preserve"> Allow for co axial cable in concealed conduit from dish antenna to satellite switcher with all necessary accessories and trunking and conduits and  trays and supports etc.</t>
  </si>
  <si>
    <t xml:space="preserve"> GN4</t>
  </si>
  <si>
    <t xml:space="preserve"> Telephone System</t>
  </si>
  <si>
    <t xml:space="preserve"> Cable and conduits to telephone outlet points in concealed installation from telephone junction box to IP phone expansion module for reception</t>
  </si>
  <si>
    <t xml:space="preserve"> GN5</t>
  </si>
  <si>
    <t xml:space="preserve"> Cat 6E telephone outlet</t>
  </si>
  <si>
    <t xml:space="preserve"> GN6</t>
  </si>
  <si>
    <t xml:space="preserve"> Junction box</t>
  </si>
  <si>
    <t xml:space="preserve"> Telephone junction box</t>
  </si>
  <si>
    <t xml:space="preserve"> GN7</t>
  </si>
  <si>
    <t xml:space="preserve"> Excavation</t>
  </si>
  <si>
    <t xml:space="preserve"> Supply and laying 80 pair telephone cable including trench excavationand backfilling and ducts and bedding caution tape etc all as per site conditions</t>
  </si>
  <si>
    <t xml:space="preserve"> GN8</t>
  </si>
  <si>
    <t xml:space="preserve"> Cables</t>
  </si>
  <si>
    <t xml:space="preserve"> 80 pair external grade telephone cable from mantel terminal box to main telephone junction box at main building Electrical room.</t>
  </si>
  <si>
    <t xml:space="preserve"> GN9</t>
  </si>
  <si>
    <t xml:space="preserve"> Draw Pits</t>
  </si>
  <si>
    <t xml:space="preserve"> 450 and 450 and 500 mm deep internal size telephone draw pit RCC wall and rendering internally and 75 mm PCC at bottom with 450 and 450 mm medium duty ductile iron cover and frame.</t>
  </si>
  <si>
    <t xml:space="preserve"> GN10</t>
  </si>
  <si>
    <t xml:space="preserve"> Structured Cabling system</t>
  </si>
  <si>
    <t xml:space="preserve"> Accessories</t>
  </si>
  <si>
    <t xml:space="preserve"> item</t>
  </si>
  <si>
    <t xml:space="preserve"> GN12</t>
  </si>
  <si>
    <t xml:space="preserve"> Cableconduits and accessories to RJ 45 Category 6A dual socket outlet</t>
  </si>
  <si>
    <t xml:space="preserve"> GN13</t>
  </si>
  <si>
    <t xml:space="preserve"> Drop lead 3m long Category 6A</t>
  </si>
  <si>
    <t xml:space="preserve"> GN14</t>
  </si>
  <si>
    <t xml:space="preserve"> Drop lead  6m long Category 6A</t>
  </si>
  <si>
    <t xml:space="preserve"> GN15</t>
  </si>
  <si>
    <t xml:space="preserve"> patch panel</t>
  </si>
  <si>
    <t xml:space="preserve"> 16 Port Cat 6A Patch panel</t>
  </si>
  <si>
    <t xml:space="preserve"> GN16</t>
  </si>
  <si>
    <t xml:space="preserve"> 500mm single mode fiber LC SC Patch cords</t>
  </si>
  <si>
    <t xml:space="preserve"> TOTAL 1 NOS HOUSING UNITS</t>
  </si>
  <si>
    <t>See Appendix - C for the Additional Works</t>
  </si>
  <si>
    <t xml:space="preserve"> TOTAL 3 NOS HOUSING UNITS</t>
  </si>
  <si>
    <t>3 NEW HOUSING UNITS</t>
  </si>
  <si>
    <t xml:space="preserve"> APPENDIX - C</t>
  </si>
  <si>
    <t>For 1 Unit</t>
  </si>
  <si>
    <t xml:space="preserve">For 3 Units </t>
  </si>
  <si>
    <t>NEW HOUSING UNITS - 03 NOS</t>
  </si>
  <si>
    <t>BOQ ID</t>
  </si>
  <si>
    <t>CF1</t>
  </si>
  <si>
    <t>Grid 8-8</t>
  </si>
  <si>
    <t>PL</t>
  </si>
  <si>
    <t>Stair wall</t>
  </si>
  <si>
    <t>WATERPROOFING WORK</t>
  </si>
  <si>
    <t>Polythene sheet Protection Work - Footing Base</t>
  </si>
  <si>
    <t>Entrance</t>
  </si>
  <si>
    <t>Lobby1</t>
  </si>
  <si>
    <t>Lobby2</t>
  </si>
  <si>
    <t>Lobby3</t>
  </si>
  <si>
    <t>Living room Slab</t>
  </si>
  <si>
    <t>Majilis Toilet</t>
  </si>
  <si>
    <t>Majilis Wash</t>
  </si>
  <si>
    <t>Polythene sheet Protection Work - Step Footing PCC</t>
  </si>
  <si>
    <t>SUBTOTAL</t>
  </si>
  <si>
    <t>SUBTOTAL Polythene Sheet WATERPROOFING</t>
  </si>
  <si>
    <t>Block Work Area</t>
  </si>
  <si>
    <t>Deduction of PCC</t>
  </si>
  <si>
    <t>Column RCC</t>
  </si>
  <si>
    <t>Step Footing PCC - Block work Foundation</t>
  </si>
  <si>
    <t>Step Footing RCC - Block work Foundation</t>
  </si>
  <si>
    <t>Superstructure Block Work</t>
  </si>
  <si>
    <t>Head Room</t>
  </si>
  <si>
    <t>DEDUCTIONS</t>
  </si>
  <si>
    <t>Entrance Slab</t>
  </si>
  <si>
    <t>Living Room</t>
  </si>
  <si>
    <t>Wash</t>
  </si>
  <si>
    <t>Toilet</t>
  </si>
  <si>
    <t>Bedroom1</t>
  </si>
  <si>
    <t>Bedroom2</t>
  </si>
  <si>
    <t>Toilet 2</t>
  </si>
  <si>
    <t>Head room Slab</t>
  </si>
  <si>
    <t>Staircase</t>
  </si>
  <si>
    <t>QUANTITIES FOR A HOLDING TANK (4M x 2M x 2.5M)</t>
  </si>
  <si>
    <t>Cum</t>
  </si>
  <si>
    <t>QUANTITIES FOR A 1M WIDE (DIAMETER) AND 2.5M DEPTH SOAK PIT</t>
  </si>
  <si>
    <t>Sqm</t>
  </si>
  <si>
    <t>Concrete Qty Ratio</t>
  </si>
  <si>
    <t>Holding Tank</t>
  </si>
  <si>
    <t>Soakpit</t>
  </si>
  <si>
    <t>RATIO OF SOAKPIT</t>
  </si>
  <si>
    <t>3 New Housing Unit</t>
  </si>
  <si>
    <t xml:space="preserve">200mm Hollow Block Wall (Superstructure Works) </t>
  </si>
  <si>
    <t xml:space="preserve">Additional block work of 20cm to increase the level of the slab from 3.0m - 3.2m Height </t>
  </si>
  <si>
    <t xml:space="preserve">200mm Block </t>
  </si>
  <si>
    <t>In Ref. Bill No. 7, Item Code C26 with Rate 6.00/m²</t>
  </si>
  <si>
    <t xml:space="preserve">Internal Walls Rendering </t>
  </si>
  <si>
    <t xml:space="preserve">Backgrounds  Plaster cement and sand 1:3 internal  </t>
  </si>
  <si>
    <t xml:space="preserve">FF1 and FF2 Wall Plastering </t>
  </si>
  <si>
    <t>In Ref. Bill No. 7, Item Code C58 with Rate 1.00/m²</t>
  </si>
  <si>
    <t xml:space="preserve">External Wall Rendering </t>
  </si>
  <si>
    <t xml:space="preserve">Backgrounds  Plaster cement and sand 1:4 external  </t>
  </si>
  <si>
    <t>In Ref. Bill No. 7, Item Code C59 with Rate 1.50/m²</t>
  </si>
  <si>
    <t xml:space="preserve">Painting/Decorating </t>
  </si>
  <si>
    <t xml:space="preserve">Internal Wall Painting </t>
  </si>
  <si>
    <t>FF1 and FF2</t>
  </si>
  <si>
    <t>In Ref. to Bill No 7, Item Code C69 with Rate 5.00/m²</t>
  </si>
  <si>
    <t xml:space="preserve">Tile Works </t>
  </si>
  <si>
    <t>C72 &amp; C73</t>
  </si>
  <si>
    <t>FF2 and FF3 (Kitchen, Toilet and Wash Area</t>
  </si>
  <si>
    <t>In Ref. to Bill No. 7, Item Code C72 and C73 with Rate 3.00/m²</t>
  </si>
  <si>
    <t xml:space="preserve">External Wall painting </t>
  </si>
  <si>
    <t xml:space="preserve">Painting/Decoration of wall </t>
  </si>
  <si>
    <t>In Ref. to Bill No 5, Item Code C69 with Rate 5.00/m²</t>
  </si>
  <si>
    <t xml:space="preserve">Total of 1 Unit </t>
  </si>
  <si>
    <t xml:space="preserve">Total of 3 Unit </t>
  </si>
  <si>
    <t xml:space="preserve">Item/Description </t>
  </si>
  <si>
    <t>Type</t>
  </si>
  <si>
    <t xml:space="preserve">No of Items </t>
  </si>
  <si>
    <t xml:space="preserve">L </t>
  </si>
  <si>
    <t xml:space="preserve">B </t>
  </si>
  <si>
    <t xml:space="preserve">3 New Housing Unit </t>
  </si>
  <si>
    <t xml:space="preserve">Block Work </t>
  </si>
  <si>
    <t>Grid 2 - 11</t>
  </si>
  <si>
    <t xml:space="preserve">Deduct Wall </t>
  </si>
  <si>
    <t>Grid D - F</t>
  </si>
  <si>
    <t xml:space="preserve">Grid C - D </t>
  </si>
  <si>
    <t>Grid A - C</t>
  </si>
  <si>
    <t>Grid 2 - 4</t>
  </si>
  <si>
    <t>Grid 4 - 7</t>
  </si>
  <si>
    <t xml:space="preserve">Grid 7 - 10 </t>
  </si>
  <si>
    <t xml:space="preserve">Internal Plastering/Rendering </t>
  </si>
  <si>
    <t xml:space="preserve">Internal Wall Plastering </t>
  </si>
  <si>
    <t>Backgrounds  Plaster cement and sand 1:3 internal  To walls and columns on concrete block base internal including stainsteel mesh butterfly angle</t>
  </si>
  <si>
    <t xml:space="preserve">Internal Painting </t>
  </si>
  <si>
    <t>FF1</t>
  </si>
  <si>
    <t xml:space="preserve">Living Room </t>
  </si>
  <si>
    <t xml:space="preserve">Majlis Area </t>
  </si>
  <si>
    <t xml:space="preserve">Bedroom 1 </t>
  </si>
  <si>
    <t xml:space="preserve">Bedroom 2 </t>
  </si>
  <si>
    <t xml:space="preserve">Lobby Area </t>
  </si>
  <si>
    <t xml:space="preserve">Entrance Lobby Area </t>
  </si>
  <si>
    <t>FF4</t>
  </si>
  <si>
    <t xml:space="preserve">Staircase Area </t>
  </si>
  <si>
    <t xml:space="preserve">Exteral Plastering/Rendering </t>
  </si>
  <si>
    <t xml:space="preserve">External Wall Plastering </t>
  </si>
  <si>
    <t>Painting/Decoration</t>
  </si>
  <si>
    <t>Ceremic Tiles</t>
  </si>
  <si>
    <t>FF2</t>
  </si>
  <si>
    <t>Ceramic Tiles
600 X 200 X 8 Anti Slip</t>
  </si>
  <si>
    <t xml:space="preserve">Kitchen Area </t>
  </si>
  <si>
    <t>FF3</t>
  </si>
  <si>
    <t>Ceramic Tiles</t>
  </si>
  <si>
    <t>600 X 200 X 8 Anti Slip</t>
  </si>
  <si>
    <t>Toilet Area 1</t>
  </si>
  <si>
    <t>Toilet Area 2</t>
  </si>
  <si>
    <t xml:space="preserve">Wash Area </t>
  </si>
  <si>
    <t>Exteral Painting/Decoration</t>
  </si>
  <si>
    <t>Epoxy Steel Bar (16mm Diameter)</t>
  </si>
  <si>
    <t>Holding Tank RCC</t>
  </si>
  <si>
    <t xml:space="preserve">Supervision </t>
  </si>
  <si>
    <t>Amount</t>
  </si>
  <si>
    <t xml:space="preserve">Foreman </t>
  </si>
  <si>
    <t xml:space="preserve">Ton </t>
  </si>
  <si>
    <t xml:space="preserve">Skilled </t>
  </si>
  <si>
    <t xml:space="preserve">Add Working Space </t>
  </si>
  <si>
    <t xml:space="preserve">Unskilled </t>
  </si>
  <si>
    <t xml:space="preserve">600mm to both side </t>
  </si>
  <si>
    <t xml:space="preserve">Materials </t>
  </si>
  <si>
    <t xml:space="preserve">16mm Diameter </t>
  </si>
  <si>
    <t xml:space="preserve">Binding Wire </t>
  </si>
  <si>
    <t xml:space="preserve">Transportation </t>
  </si>
  <si>
    <t>Cutting &amp; Bending Tool</t>
  </si>
  <si>
    <t xml:space="preserve">Fixing to Structure </t>
  </si>
  <si>
    <t xml:space="preserve">Anti - Termite Treatment </t>
  </si>
  <si>
    <t xml:space="preserve">Bottom of the Excavated Area </t>
  </si>
  <si>
    <t xml:space="preserve">Face of the Excavated Area </t>
  </si>
  <si>
    <t xml:space="preserve">Direct Cost </t>
  </si>
  <si>
    <t xml:space="preserve">Add </t>
  </si>
  <si>
    <t xml:space="preserve">Overhead </t>
  </si>
  <si>
    <t xml:space="preserve">Profit </t>
  </si>
  <si>
    <t xml:space="preserve">Contigency </t>
  </si>
  <si>
    <t xml:space="preserve">Reinforced Cement Concrete RCC </t>
  </si>
  <si>
    <t>Total/Ton</t>
  </si>
  <si>
    <t>Total/kg</t>
  </si>
  <si>
    <t xml:space="preserve">Add 200mm wall to both side </t>
  </si>
  <si>
    <t xml:space="preserve">Multiply by Thickness </t>
  </si>
  <si>
    <t>RCC Wall of Holding Tank</t>
  </si>
  <si>
    <t xml:space="preserve">Add ½ wall to both side </t>
  </si>
  <si>
    <t xml:space="preserve">Back filliing </t>
  </si>
  <si>
    <t>Excavated Volume</t>
  </si>
  <si>
    <t xml:space="preserve">Deduct </t>
  </si>
  <si>
    <t xml:space="preserve">Blinding 100mm </t>
  </si>
  <si>
    <t xml:space="preserve">Plan Concrete Base </t>
  </si>
  <si>
    <t xml:space="preserve">RCC Tank Wall </t>
  </si>
  <si>
    <t>Holding Tank Void</t>
  </si>
  <si>
    <t xml:space="preserve">RCC Holding Tank Slab </t>
  </si>
  <si>
    <t xml:space="preserve">Manhole Cover </t>
  </si>
  <si>
    <t xml:space="preserve">Reinforcement Bar @ Base </t>
  </si>
  <si>
    <t xml:space="preserve">16mm Diameter Bar </t>
  </si>
  <si>
    <t xml:space="preserve">Length </t>
  </si>
  <si>
    <t>Side A</t>
  </si>
  <si>
    <t xml:space="preserve">Add Bend </t>
  </si>
  <si>
    <t xml:space="preserve">Deduct Cover </t>
  </si>
  <si>
    <t>Number of runner Bar @ 0.15 c/c</t>
  </si>
  <si>
    <t>Bottom Bar</t>
  </si>
  <si>
    <t xml:space="preserve">Top Bars </t>
  </si>
  <si>
    <t>Kg - Ton</t>
  </si>
  <si>
    <t xml:space="preserve">Reinforcement in RCC Holding Tank Wall </t>
  </si>
  <si>
    <t>Number @ 150mm c/c</t>
  </si>
  <si>
    <t>Number of the Long Side of Holding Tank</t>
  </si>
  <si>
    <t>Runners</t>
  </si>
  <si>
    <t xml:space="preserve">Inner Runner </t>
  </si>
  <si>
    <t>Add lapping D50</t>
  </si>
  <si>
    <t>Number of Runner @ 150mm c/c</t>
  </si>
  <si>
    <t xml:space="preserve">Outer Runner </t>
  </si>
  <si>
    <t xml:space="preserve">Reinforcement in Holding Tank Slab </t>
  </si>
  <si>
    <t>Deduct</t>
  </si>
  <si>
    <t xml:space="preserve">Cover </t>
  </si>
  <si>
    <t xml:space="preserve">Bottom  Bar </t>
  </si>
  <si>
    <t xml:space="preserve">Top Bar </t>
  </si>
  <si>
    <t xml:space="preserve">Formwork </t>
  </si>
  <si>
    <t xml:space="preserve">Base of Holding tank </t>
  </si>
  <si>
    <t xml:space="preserve">Formwork in Holding Tank Wall </t>
  </si>
  <si>
    <t xml:space="preserve">Internal Part </t>
  </si>
  <si>
    <t xml:space="preserve">External Part </t>
  </si>
  <si>
    <t>Formwork to Soffix of Holding Tank Slab</t>
  </si>
  <si>
    <t xml:space="preserve">Formwork to Edge of Holding Tank Slab </t>
  </si>
  <si>
    <t>REINFORCEMENT BAR (EPOXY STEEL) SUBSTRUCTURAL WORK</t>
  </si>
  <si>
    <t xml:space="preserve">Reinforcement Steel Bar </t>
  </si>
  <si>
    <t>Epoxy Steel Bars (Footing Base)</t>
  </si>
  <si>
    <t>16mm Epoxy Steel Bar</t>
  </si>
  <si>
    <t>Total Qty =</t>
  </si>
  <si>
    <t xml:space="preserve">Short Reinforcement Steel Bar </t>
  </si>
  <si>
    <t>12mm Epoxy Steel Bar</t>
  </si>
  <si>
    <t xml:space="preserve">Short column </t>
  </si>
  <si>
    <t xml:space="preserve">Add Bending </t>
  </si>
  <si>
    <t>Add Lapping 50D</t>
  </si>
  <si>
    <t>C*</t>
  </si>
  <si>
    <t xml:space="preserve">12mm Diameter Bar </t>
  </si>
  <si>
    <t xml:space="preserve">Add Lapping </t>
  </si>
  <si>
    <t xml:space="preserve">Stirrups 8mm Steel Bar </t>
  </si>
  <si>
    <t>8mm Epoxy Steel Bar</t>
  </si>
  <si>
    <t xml:space="preserve">8mm Diameter Bar </t>
  </si>
  <si>
    <t>Plinth Beam 16mm Reinforcement Bar</t>
  </si>
  <si>
    <t>Plinth Beam 12mm Bar</t>
  </si>
  <si>
    <t>Plinth Beam 8mm Bar</t>
  </si>
  <si>
    <t xml:space="preserve">Block System </t>
  </si>
  <si>
    <t xml:space="preserve">Add half wall to both side </t>
  </si>
  <si>
    <t xml:space="preserve">Width </t>
  </si>
  <si>
    <t xml:space="preserve">Add Half wall to both side </t>
  </si>
  <si>
    <t xml:space="preserve">Back filling </t>
  </si>
  <si>
    <t xml:space="preserve">Tank Wall </t>
  </si>
  <si>
    <t xml:space="preserve">Rendering/Plastering </t>
  </si>
  <si>
    <t xml:space="preserve">Internal Wall Rendering </t>
  </si>
  <si>
    <t>Additional block work of 10cm to all windows opening for proper fixing of the UPVC materials  to blockwork or concrete and mastic pointing all around the window.</t>
  </si>
  <si>
    <t>Win 1</t>
  </si>
  <si>
    <t>Win 2</t>
  </si>
  <si>
    <t>Win 3</t>
  </si>
  <si>
    <t>Win 4</t>
  </si>
  <si>
    <t xml:space="preserve">InternalLY </t>
  </si>
  <si>
    <t xml:space="preserve">Externally </t>
  </si>
  <si>
    <t>Paiting/Decoration</t>
  </si>
  <si>
    <t>Epoxy Steel Bar (12mm Diameter)</t>
  </si>
  <si>
    <t>Epoxy Steel Bar (8mm Diameter)</t>
  </si>
  <si>
    <t xml:space="preserve">Material </t>
  </si>
  <si>
    <t xml:space="preserve">Cutting and Bending </t>
  </si>
  <si>
    <t xml:space="preserve">Fixxing to Structure </t>
  </si>
  <si>
    <t xml:space="preserve">Wastage </t>
  </si>
  <si>
    <t xml:space="preserve">Transporatation </t>
  </si>
  <si>
    <t xml:space="preserve">Equipment </t>
  </si>
  <si>
    <t>Small Tools</t>
  </si>
  <si>
    <t>P&amp;O</t>
  </si>
  <si>
    <t>per kg</t>
  </si>
  <si>
    <t>Per m³ of Concrete (Rule of Thumb)</t>
  </si>
  <si>
    <t>Normal Steel Bar (16mm Diameter)</t>
  </si>
  <si>
    <t>Normal Steel Bar (12mm Diameter)</t>
  </si>
  <si>
    <t>Normal Steel Bar (8mm Diameter)</t>
  </si>
  <si>
    <t xml:space="preserve">Items </t>
  </si>
  <si>
    <t xml:space="preserve">Qty </t>
  </si>
  <si>
    <t>RCC COLUMN C35</t>
  </si>
  <si>
    <t xml:space="preserve">Columns </t>
  </si>
  <si>
    <t xml:space="preserve">Lintel </t>
  </si>
  <si>
    <t xml:space="preserve">Entrance </t>
  </si>
  <si>
    <t xml:space="preserve">Block wall in Salah Area </t>
  </si>
  <si>
    <t xml:space="preserve">Area </t>
  </si>
  <si>
    <t xml:space="preserve">Painting </t>
  </si>
  <si>
    <t xml:space="preserve">Bedroom </t>
  </si>
  <si>
    <t>Bedroom flooring preparing the surface to receive antislip ceramic tiles and supplying and fixing antislip ceramic tiles matching with existing floors</t>
  </si>
  <si>
    <t>C77 Ref. Bill No. 4</t>
  </si>
  <si>
    <t xml:space="preserve">Skirting to Bedroom </t>
  </si>
  <si>
    <t>Bedroom 1 and 2</t>
  </si>
  <si>
    <t xml:space="preserve">Deduct Opening </t>
  </si>
  <si>
    <t>Door 3</t>
  </si>
  <si>
    <t xml:space="preserve">Skirting to Lobby Area </t>
  </si>
  <si>
    <t>Door 1</t>
  </si>
  <si>
    <t>Door 4</t>
  </si>
  <si>
    <t xml:space="preserve">Salah Opening </t>
  </si>
  <si>
    <t>Door (Reference to Bill No. 5)</t>
  </si>
  <si>
    <t>Tile Works (Reference to Bill No. 5)</t>
  </si>
  <si>
    <t>Bedroom</t>
  </si>
  <si>
    <t xml:space="preserve">Reference to Bill No. 5 </t>
  </si>
  <si>
    <t>Nr</t>
  </si>
  <si>
    <t xml:space="preserve">Total Area of Salah &amp; Majlis </t>
  </si>
  <si>
    <t xml:space="preserve">Per Sqm </t>
  </si>
  <si>
    <t xml:space="preserve">6 No. per Unit </t>
  </si>
  <si>
    <t xml:space="preserve">Door 1 - 1800 x 2100mm </t>
  </si>
  <si>
    <t>Door 2 - 1000 x 2100mm</t>
  </si>
  <si>
    <t xml:space="preserve">Door 3 - 1000 x 2100mm </t>
  </si>
  <si>
    <t xml:space="preserve">Door 6 - 800 x 2100mm </t>
  </si>
  <si>
    <t>Platering (Reference to Bill No. 5)</t>
  </si>
  <si>
    <t xml:space="preserve">Internal Wall </t>
  </si>
  <si>
    <t xml:space="preserve">Bill Price </t>
  </si>
  <si>
    <t xml:space="preserve">New Rate </t>
  </si>
  <si>
    <t xml:space="preserve">Total Area </t>
  </si>
  <si>
    <t>Skirting (Reference to Bill No. 4)</t>
  </si>
  <si>
    <t>Per Sqm</t>
  </si>
  <si>
    <t xml:space="preserve">Bedroom Skirting </t>
  </si>
  <si>
    <t xml:space="preserve">External Wall </t>
  </si>
  <si>
    <t xml:space="preserve">Lobby Skirting </t>
  </si>
  <si>
    <t>Demolising &amp; Reconstruct of columns (Reference to Bill No. 5)</t>
  </si>
  <si>
    <t>Volumns of Concrete For RCC SLab, RCC Beam and RCC Column</t>
  </si>
  <si>
    <t xml:space="preserve">Column </t>
  </si>
  <si>
    <t>Slab</t>
  </si>
  <si>
    <t>Beam</t>
  </si>
  <si>
    <t>Reference to Bill No. 5, Item Code C1</t>
  </si>
  <si>
    <t>Rate/1m³</t>
  </si>
  <si>
    <t>QUANTITY TAKE-OFF SHEET
 PROPOSED CHANNEL – BEHIND MAINTENANCE HOUSE</t>
  </si>
  <si>
    <t>Ref.</t>
  </si>
  <si>
    <t>Description</t>
  </si>
  <si>
    <t>No.</t>
  </si>
  <si>
    <t>Length
 (m)</t>
  </si>
  <si>
    <t>Width
 (m)</t>
  </si>
  <si>
    <t>Depth/
 Height (m)</t>
  </si>
  <si>
    <t>Area
 (m²)</t>
  </si>
  <si>
    <t>Volume
 (m³)</t>
  </si>
  <si>
    <t>SECTION 1 – EARTHWORKS</t>
  </si>
  <si>
    <t>CHANNEL EXCAVATION</t>
  </si>
  <si>
    <t>A.1</t>
  </si>
  <si>
    <t>Sh.2/3</t>
  </si>
  <si>
    <t>Bulk excavation for proposed drainage channel to formation level; in any material encountered; channel trapezoidal x-section (bottom w=1.50m, top w=1.00m, D=1.00m) with 0.30m working space each side; depositing excavated material to spoil heap on site for later re-use or disposal.
 [Exc. width at top = 1.5+2×0.3 = 2.10m; avg x-sect = 2.100m²]</t>
  </si>
  <si>
    <t>A.2</t>
  </si>
  <si>
    <t>Extra over Item A.1 for trimming, shaping and compacting sides and bottom of excavation to required profile and levels.</t>
  </si>
  <si>
    <t>A.3</t>
  </si>
  <si>
    <t>Disposal of surplus excavated material off-site by tipper truck; allowing for loading, transport and tipping at approved disposal area.
 [Assume 60% surplus after re-use = 378.0 m³]</t>
  </si>
  <si>
    <t>SECTION 2 – FILLING / COMPACTION</t>
  </si>
  <si>
    <t>FILLING</t>
  </si>
  <si>
    <t>B.1</t>
  </si>
  <si>
    <t>Selected granular fill (approved material from excavation) compacted in 150mm layers to 95% MDD; backfilling working space between channel lining and excavation face.
 [2 sides × 0.3m × 1.0m depth × 300.0m length]</t>
  </si>
  <si>
    <t>B.2</t>
  </si>
  <si>
    <t>Filling with selected material and compacting to finished ground level (FGL) as shown on long section; nominal average depth 0.05m over channel corridor width (approx. 5.5m).
 [Nominal avg fill depth = 0.05m; corridor w ≈ 5.5m; L=300.0m]</t>
  </si>
  <si>
    <t>SECTION 3 – LEAN-MIX CONCRETE BLINDING</t>
  </si>
  <si>
    <t>BLINDING CONCRETE</t>
  </si>
  <si>
    <t>C.1</t>
  </si>
  <si>
    <t>Sh.3</t>
  </si>
  <si>
    <t>Lean-mix concrete blinding C10/15; 50mm thick; to channel bed and toe of walls (width = 1.7m incl. under walls).</t>
  </si>
  <si>
    <t>SECTION 4 – REINFORCED CONCRETE CHANNEL LINING</t>
  </si>
  <si>
    <t>CONCRETE WORKS</t>
  </si>
  <si>
    <t>D.1</t>
  </si>
  <si>
    <t>Reinforced concrete C25/30; channel bed slab; 100mm thick × 1.5m wide.</t>
  </si>
  <si>
    <t>D.2</t>
  </si>
  <si>
    <t>Reinforced concrete C25/30; channel side walls; 2 No. sloping walls; 100mm thick; slant height = 1.031m (z=0.25H:1V).</t>
  </si>
  <si>
    <t>TOTAL CONCRETE LINING VOLUME (Items D.1 + D.2)</t>
  </si>
  <si>
    <t>SECTION 5 – FORMWORK</t>
  </si>
  <si>
    <t>FORMWORK</t>
  </si>
  <si>
    <t>E.1</t>
  </si>
  <si>
    <t>Sawn formwork; fair face finish; to outer faces of channel side walls; slant height 1.031m; 2 sides.</t>
  </si>
  <si>
    <t>E.2</t>
  </si>
  <si>
    <t>Sawn formwork; to ends of channel bed and walls at inlet and outlet (2 No. end shutters).</t>
  </si>
  <si>
    <t>SECTION 6 – REINFORCEMENT</t>
  </si>
  <si>
    <t>BRC MESH REINFORCEMENT</t>
  </si>
  <si>
    <t>F.1</t>
  </si>
  <si>
    <t>High-tensile deformed wire mesh reinforcement A10 - 10mm 200 x 200mm spacing placed on channel lining.
[Weight: 7.7 kg/m³ × 618.6 m³ = 4.760 kg; confirm with structural drawing]</t>
  </si>
  <si>
    <t>kg</t>
  </si>
  <si>
    <t>SECTION 7 – SURFACE TREATMENT / JOINTS</t>
  </si>
  <si>
    <t>SURFACE FINISH &amp; JOINTS</t>
  </si>
  <si>
    <t>G.1</t>
  </si>
  <si>
    <t>Steel-trowel finish to internal face of channel lining (bed + 2 walls).
 [Width = 1.5+2×1.031 = 3.562m × 300.0m]</t>
  </si>
  <si>
    <t>G.2</t>
  </si>
  <si>
    <t>Sawn contraction joints 5mm wide × full depth of lining; sealed with polysulphide sealant; at 5m centres.
 [300.0m ÷ 5m = 60 No. joints]</t>
  </si>
  <si>
    <t>#REF!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</si>
</sst>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0.000"/>
    <numFmt numFmtId="165" formatCode="#,##0.0"/>
    <numFmt numFmtId="166" formatCode="0.000%"/>
    <numFmt numFmtId="167" formatCode="0.000"/>
    <numFmt numFmtId="168" formatCode="0.0"/>
    <numFmt numFmtId="169" formatCode="#,##0.0000"/>
    <numFmt numFmtId="170" formatCode="0.0000"/>
    <numFmt numFmtId="171" formatCode="_(* #,##0.00_);_(* \(#,##0.00\);_(* &quot;-&quot;??_);_(@_)"/>
    <numFmt numFmtId="172" formatCode="_(* #,##0.00_);_(* \(#,##0.00\);_(* &quot;-&quot;???_);_(@_)"/>
  </numFmts>
  <fonts count="140">
    <font>
      <sz val="10"/>
      <color rgb="FF000000"/>
      <name val="Arial"/>
      <scheme val="minor"/>
    </font>
    <font>
      <sz val="10"/>
      <color theme="1"/>
      <name val="Arial"/>
      <scheme val="minor"/>
    </font>
    <font>
      <b/>
      <sz val="10"/>
      <color theme="1"/>
      <name val="Arial"/>
      <scheme val="minor"/>
    </font>
    <font>
      <b/>
      <sz val="15"/>
      <color theme="1"/>
      <name val="Consolas"/>
    </font>
    <font>
      <sz val="10"/>
      <name val="Arial"/>
    </font>
    <font>
      <b/>
      <u/>
      <sz val="13"/>
      <color theme="1"/>
      <name val="Consolas"/>
    </font>
    <font>
      <b/>
      <u/>
      <sz val="13"/>
      <color theme="1"/>
      <name val="Consolas"/>
    </font>
    <font>
      <b/>
      <i/>
      <u/>
      <sz val="13"/>
      <color theme="1"/>
      <name val="Consolas"/>
    </font>
    <font>
      <b/>
      <i/>
      <u/>
      <sz val="13"/>
      <color theme="1"/>
      <name val="Consolas"/>
    </font>
    <font>
      <b/>
      <i/>
      <u/>
      <sz val="12"/>
      <color theme="1"/>
      <name val="Consolas"/>
    </font>
    <font>
      <b/>
      <i/>
      <u/>
      <sz val="12"/>
      <color theme="1"/>
      <name val="Consolas"/>
    </font>
    <font>
      <b/>
      <sz val="13"/>
      <color theme="1"/>
      <name val="Consolas"/>
    </font>
    <font>
      <b/>
      <sz val="10"/>
      <color rgb="FFFFFFFF"/>
      <name val="Arial"/>
      <scheme val="minor"/>
    </font>
    <font>
      <b/>
      <sz val="16"/>
      <color theme="1"/>
      <name val="Arial"/>
      <scheme val="minor"/>
    </font>
    <font>
      <b/>
      <sz val="12"/>
      <color theme="1"/>
      <name val="Arial"/>
      <scheme val="minor"/>
    </font>
    <font>
      <b/>
      <sz val="11"/>
      <color theme="1"/>
      <name val="Arial"/>
      <scheme val="minor"/>
    </font>
    <font>
      <b/>
      <sz val="11"/>
      <color rgb="FFFFFFFF"/>
      <name val="Arial"/>
      <scheme val="minor"/>
    </font>
    <font>
      <b/>
      <sz val="11"/>
      <color rgb="FF000000"/>
      <name val="Arial"/>
      <scheme val="minor"/>
    </font>
    <font>
      <sz val="11"/>
      <color rgb="FFFFFFFF"/>
      <name val="Arial"/>
      <scheme val="minor"/>
    </font>
    <font>
      <sz val="10"/>
      <color theme="0"/>
      <name val="Arial"/>
      <scheme val="minor"/>
    </font>
    <font>
      <sz val="10"/>
      <color theme="1"/>
      <name val="Consolas"/>
    </font>
    <font>
      <b/>
      <sz val="10"/>
      <color theme="1"/>
      <name val="Consolas"/>
    </font>
    <font>
      <sz val="10"/>
      <color rgb="FFFFFFFF"/>
      <name val="Consolas"/>
    </font>
    <font>
      <b/>
      <sz val="10"/>
      <color rgb="FFFFFFFF"/>
      <name val="Consolas"/>
    </font>
    <font>
      <b/>
      <sz val="12"/>
      <color theme="1"/>
      <name val="Consolas"/>
    </font>
    <font>
      <b/>
      <sz val="11"/>
      <color theme="1"/>
      <name val="Arial"/>
    </font>
    <font>
      <b/>
      <sz val="12"/>
      <color theme="1"/>
      <name val="Arial"/>
    </font>
    <font>
      <b/>
      <sz val="10"/>
      <color theme="1"/>
      <name val="Arial"/>
    </font>
    <font>
      <b/>
      <sz val="10"/>
      <color rgb="FF000000"/>
      <name val="Arial"/>
    </font>
    <font>
      <b/>
      <sz val="11"/>
      <color rgb="FFFFFFFF"/>
      <name val="Calibri"/>
    </font>
    <font>
      <sz val="13"/>
      <color theme="1"/>
      <name val="Arial"/>
      <scheme val="minor"/>
    </font>
    <font>
      <b/>
      <sz val="13"/>
      <color rgb="FFFFFFFF"/>
      <name val="Arial"/>
      <scheme val="minor"/>
    </font>
    <font>
      <sz val="10"/>
      <color theme="1"/>
      <name val="Arial"/>
      <scheme val="minor"/>
    </font>
    <font>
      <sz val="10"/>
      <color rgb="FF999999"/>
      <name val="Arial"/>
      <scheme val="minor"/>
    </font>
    <font>
      <sz val="10"/>
      <color rgb="FFFFFFFF"/>
      <name val="Arial"/>
      <scheme val="minor"/>
    </font>
    <font>
      <b/>
      <sz val="12"/>
      <color rgb="FFFFFFFF"/>
      <name val="Arial"/>
      <scheme val="minor"/>
    </font>
    <font>
      <b/>
      <sz val="9"/>
      <color rgb="FF000000"/>
      <name val="Arial"/>
    </font>
    <font>
      <sz val="9"/>
      <color rgb="FF000000"/>
      <name val="Arial"/>
    </font>
    <font>
      <b/>
      <sz val="11"/>
      <color rgb="FF000000"/>
      <name val="Arial"/>
    </font>
    <font>
      <b/>
      <sz val="10"/>
      <color theme="0"/>
      <name val="Arial"/>
      <scheme val="minor"/>
    </font>
    <font>
      <b/>
      <sz val="11"/>
      <color theme="0"/>
      <name val="Arial"/>
      <scheme val="minor"/>
    </font>
    <font>
      <sz val="10"/>
      <color rgb="FFFEF8E3"/>
      <name val="Arial"/>
      <scheme val="minor"/>
    </font>
    <font>
      <b/>
      <sz val="11"/>
      <color rgb="FFFEF8E3"/>
      <name val="Arial"/>
      <scheme val="minor"/>
    </font>
    <font>
      <b/>
      <sz val="12"/>
      <color rgb="FF000000"/>
      <name val="Arial"/>
    </font>
    <font>
      <sz val="12"/>
      <color rgb="FF000000"/>
      <name val="Arial"/>
    </font>
    <font>
      <b/>
      <sz val="10"/>
      <color rgb="FF000000"/>
      <name val="Arial"/>
    </font>
    <font>
      <b/>
      <sz val="10"/>
      <color rgb="FFFFFFFF"/>
      <name val="Arial"/>
    </font>
    <font>
      <b/>
      <sz val="13"/>
      <color rgb="FF000000"/>
      <name val="Arial"/>
    </font>
    <font>
      <sz val="10"/>
      <color rgb="FF000000"/>
      <name val="Arial"/>
    </font>
    <font>
      <sz val="10"/>
      <color theme="1"/>
      <name val="Arial"/>
    </font>
    <font>
      <b/>
      <sz val="14"/>
      <color theme="1"/>
      <name val="Arial"/>
      <scheme val="minor"/>
    </font>
    <font>
      <sz val="10"/>
      <color rgb="FF000000"/>
      <name val="Arial"/>
    </font>
    <font>
      <sz val="11"/>
      <color theme="1"/>
      <name val="Arial"/>
    </font>
    <font>
      <sz val="10"/>
      <color theme="1"/>
      <name val="Arial"/>
    </font>
    <font>
      <b/>
      <sz val="10"/>
      <color rgb="FF000000"/>
      <name val="&quot;Palatino Linotype&quot;"/>
    </font>
    <font>
      <sz val="10"/>
      <color rgb="FF000000"/>
      <name val="&quot;Palatino Linotype&quot;"/>
    </font>
    <font>
      <b/>
      <u/>
      <sz val="13"/>
      <color rgb="FF000000"/>
      <name val="&quot;Palatino Linotype&quot;"/>
    </font>
    <font>
      <b/>
      <sz val="11"/>
      <color rgb="FF000000"/>
      <name val="&quot;Palatino Linotype&quot;"/>
    </font>
    <font>
      <b/>
      <sz val="12"/>
      <color rgb="FF000000"/>
      <name val="&quot;Palatino Linotype&quot;"/>
    </font>
    <font>
      <sz val="12"/>
      <color rgb="FF000000"/>
      <name val="&quot;Palatino Linotype&quot;"/>
    </font>
    <font>
      <b/>
      <u/>
      <sz val="11"/>
      <color rgb="FF000000"/>
      <name val="&quot;Palatino Linotype&quot;"/>
    </font>
    <font>
      <b/>
      <u/>
      <sz val="11"/>
      <color rgb="FF000000"/>
      <name val="&quot;Palatino Linotype&quot;"/>
    </font>
    <font>
      <b/>
      <u/>
      <sz val="11"/>
      <color rgb="FF000000"/>
      <name val="&quot;Palatino Linotype&quot;"/>
    </font>
    <font>
      <u/>
      <sz val="11"/>
      <color rgb="FF000000"/>
      <name val="&quot;Palatino Linotype&quot;"/>
    </font>
    <font>
      <u/>
      <sz val="11"/>
      <color rgb="FF000000"/>
      <name val="&quot;Palatino Linotype&quot;"/>
    </font>
    <font>
      <sz val="11"/>
      <color rgb="FF000000"/>
      <name val="&quot;Palatino Linotype&quot;"/>
    </font>
    <font>
      <b/>
      <u/>
      <sz val="11"/>
      <color rgb="FF000000"/>
      <name val="&quot;Palatino Linotype&quot;"/>
    </font>
    <font>
      <sz val="9"/>
      <color rgb="FF000000"/>
      <name val="&quot;Palatino Linotype&quot;"/>
    </font>
    <font>
      <sz val="11"/>
      <color theme="1"/>
      <name val="Calibri"/>
    </font>
    <font>
      <b/>
      <sz val="13"/>
      <color rgb="FFFFFFFF"/>
      <name val="Calibri"/>
    </font>
    <font>
      <b/>
      <sz val="14"/>
      <color rgb="FFFFFFFF"/>
      <name val="Calibri"/>
    </font>
    <font>
      <sz val="11"/>
      <color rgb="FF000000"/>
      <name val="Calibri"/>
    </font>
    <font>
      <b/>
      <sz val="12"/>
      <color rgb="FFFFFFFF"/>
      <name val="Calibri"/>
    </font>
    <font>
      <b/>
      <sz val="11"/>
      <color rgb="FFFFFFFF"/>
      <name val="Arial"/>
    </font>
    <font>
      <b/>
      <sz val="11"/>
      <color theme="1"/>
      <name val="Calibri"/>
    </font>
    <font>
      <sz val="11"/>
      <color rgb="FFFFFFFF"/>
      <name val="Calibri"/>
    </font>
    <font>
      <b/>
      <sz val="13"/>
      <color rgb="FFFFFFFF"/>
      <name val="Arial"/>
    </font>
    <font>
      <b/>
      <sz val="14"/>
      <color rgb="FFFFFFFF"/>
      <name val="Arial"/>
    </font>
    <font>
      <b/>
      <i/>
      <sz val="10"/>
      <color theme="1"/>
      <name val="Arial"/>
    </font>
    <font>
      <sz val="9"/>
      <color rgb="FF1A1A1A"/>
      <name val="Arial"/>
    </font>
    <font>
      <b/>
      <sz val="9"/>
      <color theme="1"/>
      <name val="Arial"/>
    </font>
    <font>
      <b/>
      <i/>
      <sz val="9"/>
      <color rgb="FF980000"/>
      <name val="Arial"/>
    </font>
    <font>
      <b/>
      <i/>
      <sz val="11"/>
      <color theme="1"/>
      <name val="Arial"/>
    </font>
    <font>
      <sz val="9"/>
      <color theme="1"/>
      <name val="Arial"/>
    </font>
    <font>
      <b/>
      <sz val="9"/>
      <color rgb="FF1A1A1A"/>
      <name val="Arial"/>
    </font>
    <font>
      <b/>
      <i/>
      <sz val="11"/>
      <color rgb="FFFFFFFF"/>
      <name val="Arial"/>
    </font>
    <font>
      <b/>
      <sz val="13"/>
      <color theme="1"/>
      <name val="Calibri"/>
    </font>
    <font>
      <b/>
      <sz val="10"/>
      <color theme="1"/>
      <name val="Arial"/>
    </font>
    <font>
      <b/>
      <sz val="11"/>
      <color theme="1"/>
      <name val="Consolas"/>
    </font>
    <font>
      <sz val="11"/>
      <color theme="1"/>
      <name val="Consolas"/>
    </font>
    <font>
      <sz val="11"/>
      <color rgb="FF000000"/>
      <name val="Arial"/>
    </font>
    <font>
      <b/>
      <sz val="10"/>
      <color rgb="FFFFFFFF"/>
      <name val="Arial"/>
    </font>
    <font>
      <b/>
      <sz val="13"/>
      <color theme="1"/>
      <name val="Arial"/>
    </font>
    <font>
      <b/>
      <i/>
      <u/>
      <sz val="10"/>
      <color theme="1"/>
      <name val="Consolas"/>
    </font>
    <font>
      <b/>
      <sz val="8"/>
      <color rgb="FF000000"/>
      <name val="Arial"/>
    </font>
    <font>
      <b/>
      <sz val="8"/>
      <color theme="1"/>
      <name val="Arial"/>
    </font>
    <font>
      <b/>
      <sz val="11"/>
      <color rgb="FF000000"/>
      <name val="Calibri"/>
    </font>
    <font>
      <sz val="10"/>
      <color theme="1"/>
      <name val="Calibri"/>
    </font>
    <font>
      <b/>
      <sz val="10"/>
      <color theme="1"/>
      <name val="Calibri"/>
    </font>
    <font>
      <b/>
      <sz val="12"/>
      <color theme="1"/>
      <name val="Calibri"/>
    </font>
    <font>
      <sz val="10"/>
      <color rgb="FF000000"/>
      <name val="Calibri"/>
    </font>
    <font>
      <sz val="10"/>
      <color rgb="FFFFFFFF"/>
      <name val="Calibri"/>
    </font>
    <font>
      <b/>
      <sz val="10"/>
      <color rgb="FF000000"/>
      <name val="Calibri"/>
    </font>
    <font>
      <b/>
      <sz val="10"/>
      <color rgb="FFFFFFFF"/>
      <name val="Arial"/>
      <scheme val="minor"/>
    </font>
    <font>
      <b/>
      <sz val="10"/>
      <color theme="1"/>
      <name val="Arial"/>
      <scheme val="minor"/>
    </font>
    <font>
      <b/>
      <sz val="16"/>
      <color theme="1"/>
      <name val="Calibri"/>
    </font>
    <font>
      <sz val="12"/>
      <color theme="1"/>
      <name val="Calibri"/>
    </font>
    <font>
      <b/>
      <u/>
      <sz val="13"/>
      <color rgb="FF000000"/>
      <name val="&quot;Palatino Linotype&quot;"/>
    </font>
    <font>
      <b/>
      <u/>
      <sz val="11"/>
      <color rgb="FF000000"/>
      <name val="&quot;Palatino Linotype&quot;"/>
    </font>
    <font>
      <b/>
      <u/>
      <sz val="12"/>
      <color rgb="FF000000"/>
      <name val="&quot;Palatino Linotype&quot;"/>
    </font>
    <font>
      <b/>
      <u/>
      <sz val="11"/>
      <color rgb="FF000000"/>
      <name val="&quot;Palatino Linotype&quot;"/>
    </font>
    <font>
      <b/>
      <u/>
      <sz val="10"/>
      <color rgb="FF000000"/>
      <name val="&quot;Palatino Linotype&quot;"/>
    </font>
    <font>
      <b/>
      <sz val="11"/>
      <color theme="1"/>
      <name val="Palatino Linotype"/>
    </font>
    <font>
      <sz val="11"/>
      <color theme="1"/>
      <name val="Palatino Linotype"/>
    </font>
    <font>
      <b/>
      <u/>
      <sz val="11"/>
      <color theme="1"/>
      <name val="Palatino Linotype"/>
    </font>
    <font>
      <b/>
      <i/>
      <u/>
      <sz val="12"/>
      <color theme="1"/>
      <name val="Calibri"/>
    </font>
    <font>
      <b/>
      <i/>
      <u/>
      <sz val="11"/>
      <color theme="1"/>
      <name val="Calibri"/>
    </font>
    <font>
      <b/>
      <i/>
      <sz val="12"/>
      <color theme="1"/>
      <name val="Calibri"/>
    </font>
    <font>
      <b/>
      <i/>
      <sz val="11"/>
      <color theme="1"/>
      <name val="Calibri"/>
    </font>
    <font>
      <b/>
      <sz val="11"/>
      <color theme="1"/>
      <name val="Constantia"/>
    </font>
    <font>
      <sz val="11"/>
      <color theme="1"/>
      <name val="Constantia"/>
    </font>
    <font>
      <b/>
      <sz val="10"/>
      <color theme="1"/>
      <name val="Constantia"/>
    </font>
    <font>
      <sz val="11"/>
      <color rgb="FF000000"/>
      <name val="Times New Roman"/>
    </font>
    <font>
      <sz val="10"/>
      <color theme="1"/>
      <name val="Times New Roman"/>
    </font>
    <font>
      <b/>
      <sz val="13"/>
      <color rgb="FFFFFFFF"/>
      <name val="Times New Roman"/>
    </font>
    <font>
      <b/>
      <sz val="10"/>
      <color rgb="FFFFFFFF"/>
      <name val="Times New Roman"/>
    </font>
    <font>
      <b/>
      <sz val="10"/>
      <color theme="1"/>
      <name val="Times New Roman"/>
    </font>
    <font>
      <b/>
      <sz val="10"/>
      <color rgb="FF0000FF"/>
      <name val="Consolas"/>
    </font>
    <font>
      <b/>
      <sz val="10"/>
      <color theme="0"/>
      <name val="Arial"/>
      <family val="2"/>
      <scheme val="minor"/>
    </font>
    <font>
      <sz val="10"/>
      <color theme="0"/>
      <name val="Arial"/>
      <family val="2"/>
    </font>
    <font>
      <b/>
      <sz val="11"/>
      <color theme="0"/>
      <name val="Arial"/>
      <family val="2"/>
    </font>
    <font>
      <sz val="10"/>
      <color theme="0"/>
      <name val="Arial"/>
      <family val="2"/>
      <scheme val="minor"/>
    </font>
    <font>
      <b/>
      <sz val="9"/>
      <color theme="0"/>
      <name val="Arial"/>
      <family val="2"/>
    </font>
    <font>
      <b/>
      <sz val="12"/>
      <color theme="0"/>
      <name val="Arial"/>
      <family val="2"/>
    </font>
    <font>
      <b/>
      <sz val="10"/>
      <color theme="0"/>
      <name val="Arial"/>
      <family val="2"/>
    </font>
    <font>
      <b/>
      <sz val="12"/>
      <color theme="0"/>
      <name val="Consolas"/>
      <family val="3"/>
    </font>
    <font>
      <b/>
      <sz val="16"/>
      <color theme="0"/>
      <name val="Consolas"/>
      <family val="3"/>
    </font>
    <font>
      <b/>
      <sz val="10"/>
      <color theme="0"/>
      <name val="Consolas"/>
      <family val="3"/>
    </font>
    <font>
      <b/>
      <sz val="11"/>
      <color theme="0"/>
      <name val="Calibri"/>
      <family val="2"/>
    </font>
    <font>
      <b/>
      <sz val="11"/>
      <color theme="0"/>
      <name val="Consolas"/>
      <family val="3"/>
    </font>
  </fonts>
  <fills count="77">
    <fill>
      <patternFill patternType="none"/>
    </fill>
    <fill>
      <patternFill patternType="gray125"/>
    </fill>
    <fill>
      <patternFill patternType="solid">
        <fgColor rgb="FFF4CCCC"/>
        <bgColor rgb="FFF4CCCC"/>
      </patternFill>
    </fill>
    <fill>
      <patternFill patternType="solid">
        <fgColor rgb="FFCCA677"/>
        <bgColor rgb="FFCCA677"/>
      </patternFill>
    </fill>
    <fill>
      <patternFill patternType="solid">
        <fgColor rgb="FFFFFFFF"/>
        <bgColor rgb="FFFFFFFF"/>
      </patternFill>
    </fill>
    <fill>
      <patternFill patternType="solid">
        <fgColor rgb="FFF8F2EB"/>
        <bgColor rgb="FFF8F2EB"/>
      </patternFill>
    </fill>
    <fill>
      <patternFill patternType="solid">
        <fgColor rgb="FF274E13"/>
        <bgColor rgb="FF274E13"/>
      </patternFill>
    </fill>
    <fill>
      <patternFill patternType="solid">
        <fgColor theme="0"/>
        <bgColor theme="0"/>
      </patternFill>
    </fill>
    <fill>
      <patternFill patternType="solid">
        <fgColor rgb="FFCCCCCC"/>
        <bgColor rgb="FFCCCCCC"/>
      </patternFill>
    </fill>
    <fill>
      <patternFill patternType="solid">
        <fgColor rgb="FFF3F3F3"/>
        <bgColor rgb="FFF3F3F3"/>
      </patternFill>
    </fill>
    <fill>
      <patternFill patternType="solid">
        <fgColor rgb="FFEFEFEF"/>
        <bgColor rgb="FFEFEFEF"/>
      </patternFill>
    </fill>
    <fill>
      <patternFill patternType="solid">
        <fgColor rgb="FF741B47"/>
        <bgColor rgb="FF741B47"/>
      </patternFill>
    </fill>
    <fill>
      <patternFill patternType="solid">
        <fgColor rgb="FFF46524"/>
        <bgColor rgb="FFF46524"/>
      </patternFill>
    </fill>
    <fill>
      <patternFill patternType="solid">
        <fgColor rgb="FFFFE6DD"/>
        <bgColor rgb="FFFFE6DD"/>
      </patternFill>
    </fill>
    <fill>
      <patternFill patternType="solid">
        <fgColor rgb="FF660000"/>
        <bgColor rgb="FF660000"/>
      </patternFill>
    </fill>
    <fill>
      <patternFill patternType="solid">
        <fgColor rgb="FF666666"/>
        <bgColor rgb="FF666666"/>
      </patternFill>
    </fill>
    <fill>
      <patternFill patternType="solid">
        <fgColor rgb="FFDD7E6B"/>
        <bgColor rgb="FFDD7E6B"/>
      </patternFill>
    </fill>
    <fill>
      <patternFill patternType="solid">
        <fgColor rgb="FF999999"/>
        <bgColor rgb="FF999999"/>
      </patternFill>
    </fill>
    <fill>
      <patternFill patternType="solid">
        <fgColor rgb="FFD5A6BD"/>
        <bgColor rgb="FFD5A6BD"/>
      </patternFill>
    </fill>
    <fill>
      <patternFill patternType="solid">
        <fgColor rgb="FFD9D9D9"/>
        <bgColor rgb="FFD9D9D9"/>
      </patternFill>
    </fill>
    <fill>
      <patternFill patternType="solid">
        <fgColor rgb="FFA2C4C9"/>
        <bgColor rgb="FFA2C4C9"/>
      </patternFill>
    </fill>
    <fill>
      <patternFill patternType="solid">
        <fgColor rgb="FFE6B8AF"/>
        <bgColor rgb="FFE6B8AF"/>
      </patternFill>
    </fill>
    <fill>
      <patternFill patternType="solid">
        <fgColor rgb="FFB7B7B7"/>
        <bgColor rgb="FFB7B7B7"/>
      </patternFill>
    </fill>
    <fill>
      <patternFill patternType="solid">
        <fgColor rgb="FFFF9900"/>
        <bgColor rgb="FFFF9900"/>
      </patternFill>
    </fill>
    <fill>
      <patternFill patternType="solid">
        <fgColor rgb="FFB4A7D6"/>
        <bgColor rgb="FFB4A7D6"/>
      </patternFill>
    </fill>
    <fill>
      <patternFill patternType="solid">
        <fgColor rgb="FFB6D7A8"/>
        <bgColor rgb="FFB6D7A8"/>
      </patternFill>
    </fill>
    <fill>
      <patternFill patternType="solid">
        <fgColor rgb="FF073763"/>
        <bgColor rgb="FF073763"/>
      </patternFill>
    </fill>
    <fill>
      <patternFill patternType="solid">
        <fgColor rgb="FFFEF8E3"/>
        <bgColor rgb="FFFEF8E3"/>
      </patternFill>
    </fill>
    <fill>
      <patternFill patternType="solid">
        <fgColor rgb="FF38761D"/>
        <bgColor rgb="FF38761D"/>
      </patternFill>
    </fill>
    <fill>
      <patternFill patternType="solid">
        <fgColor rgb="FFA61C00"/>
        <bgColor rgb="FFA61C00"/>
      </patternFill>
    </fill>
    <fill>
      <patternFill patternType="solid">
        <fgColor rgb="FF0C343D"/>
        <bgColor rgb="FF0C343D"/>
      </patternFill>
    </fill>
    <fill>
      <patternFill patternType="solid">
        <fgColor rgb="FFB45F06"/>
        <bgColor rgb="FFB45F06"/>
      </patternFill>
    </fill>
    <fill>
      <patternFill patternType="solid">
        <fgColor rgb="FF1155CC"/>
        <bgColor rgb="FF1155CC"/>
      </patternFill>
    </fill>
    <fill>
      <patternFill patternType="solid">
        <fgColor rgb="FFEA9999"/>
        <bgColor rgb="FFEA9999"/>
      </patternFill>
    </fill>
    <fill>
      <patternFill patternType="solid">
        <fgColor rgb="FF5B0F00"/>
        <bgColor rgb="FF5B0F00"/>
      </patternFill>
    </fill>
    <fill>
      <patternFill patternType="solid">
        <fgColor rgb="FFA4C2F4"/>
        <bgColor rgb="FFA4C2F4"/>
      </patternFill>
    </fill>
    <fill>
      <patternFill patternType="solid">
        <fgColor rgb="FFEAD1DC"/>
        <bgColor rgb="FFEAD1DC"/>
      </patternFill>
    </fill>
    <fill>
      <patternFill patternType="solid">
        <fgColor rgb="FF6D9EEB"/>
        <bgColor rgb="FF6D9EEB"/>
      </patternFill>
    </fill>
    <fill>
      <patternFill patternType="solid">
        <fgColor rgb="FFF2F2F2"/>
        <bgColor rgb="FFF2F2F2"/>
      </patternFill>
    </fill>
    <fill>
      <patternFill patternType="solid">
        <fgColor rgb="FFC9DAF8"/>
        <bgColor rgb="FFC9DAF8"/>
      </patternFill>
    </fill>
    <fill>
      <patternFill patternType="solid">
        <fgColor rgb="FF85200C"/>
        <bgColor rgb="FF85200C"/>
      </patternFill>
    </fill>
    <fill>
      <patternFill patternType="solid">
        <fgColor rgb="FFF6B26B"/>
        <bgColor rgb="FFF6B26B"/>
      </patternFill>
    </fill>
    <fill>
      <patternFill patternType="solid">
        <fgColor rgb="FFF8CBAD"/>
        <bgColor rgb="FFF8CBAD"/>
      </patternFill>
    </fill>
    <fill>
      <patternFill patternType="solid">
        <fgColor rgb="FF1F3864"/>
        <bgColor rgb="FF1F3864"/>
      </patternFill>
    </fill>
    <fill>
      <patternFill patternType="solid">
        <fgColor rgb="FF7F6000"/>
        <bgColor rgb="FF7F6000"/>
      </patternFill>
    </fill>
    <fill>
      <patternFill patternType="solid">
        <fgColor rgb="FFBF9000"/>
        <bgColor rgb="FFBF9000"/>
      </patternFill>
    </fill>
    <fill>
      <patternFill patternType="solid">
        <fgColor rgb="FF78909C"/>
        <bgColor rgb="FF78909C"/>
      </patternFill>
    </fill>
    <fill>
      <patternFill patternType="solid">
        <fgColor rgb="FFEBEFF1"/>
        <bgColor rgb="FFEBEFF1"/>
      </patternFill>
    </fill>
    <fill>
      <patternFill patternType="solid">
        <fgColor rgb="FFBDBDBD"/>
        <bgColor rgb="FFBDBDBD"/>
      </patternFill>
    </fill>
    <fill>
      <patternFill patternType="solid">
        <fgColor rgb="FFBDD7EE"/>
        <bgColor rgb="FFBDD7EE"/>
      </patternFill>
    </fill>
    <fill>
      <patternFill patternType="solid">
        <fgColor rgb="FF783F04"/>
        <bgColor rgb="FF783F04"/>
      </patternFill>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
      <patternFill patternType="solid">
        <fgColor rgb="FF0C0C0C"/>
        <bgColor rgb="FF0C0C0C"/>
      </patternFill>
    </fill>
    <fill>
      <patternFill patternType="solid">
        <fgColor rgb="FFF1C232"/>
        <bgColor rgb="FFF1C232"/>
      </patternFill>
    </fill>
    <fill>
      <patternFill patternType="solid">
        <fgColor rgb="FF44546A"/>
        <bgColor rgb="FF44546A"/>
      </patternFill>
    </fill>
    <fill>
      <patternFill patternType="solid">
        <fgColor rgb="FF8496B0"/>
        <bgColor rgb="FF8496B0"/>
      </patternFill>
    </fill>
    <fill>
      <patternFill patternType="solid">
        <fgColor rgb="FFC55A11"/>
        <bgColor rgb="FFC55A11"/>
      </patternFill>
    </fill>
    <fill>
      <patternFill patternType="solid">
        <fgColor rgb="FFD9D2E9"/>
        <bgColor rgb="FFD9D2E9"/>
      </patternFill>
    </fill>
    <fill>
      <patternFill patternType="solid">
        <fgColor rgb="FF4C1130"/>
        <bgColor rgb="FF4C1130"/>
      </patternFill>
    </fill>
    <fill>
      <patternFill patternType="solid">
        <fgColor rgb="FFD99594"/>
        <bgColor rgb="FFD99594"/>
      </patternFill>
    </fill>
    <fill>
      <patternFill patternType="solid">
        <fgColor rgb="FFCCC0D9"/>
        <bgColor rgb="FFCCC0D9"/>
      </patternFill>
    </fill>
    <fill>
      <patternFill patternType="solid">
        <fgColor rgb="FFD0E0E3"/>
        <bgColor rgb="FFD0E0E3"/>
      </patternFill>
    </fill>
    <fill>
      <patternFill patternType="solid">
        <fgColor rgb="FF2F75B6"/>
        <bgColor rgb="FF2F75B6"/>
      </patternFill>
    </fill>
    <fill>
      <patternFill patternType="solid">
        <fgColor rgb="FF990000"/>
        <bgColor rgb="FF990000"/>
      </patternFill>
    </fill>
    <fill>
      <patternFill patternType="solid">
        <fgColor rgb="FFE2EFDA"/>
        <bgColor rgb="FFE2EFDA"/>
      </patternFill>
    </fill>
    <fill>
      <patternFill patternType="solid">
        <fgColor theme="3" tint="0.34998626667073579"/>
        <bgColor rgb="FF5B0F00"/>
      </patternFill>
    </fill>
    <fill>
      <patternFill patternType="solid">
        <fgColor theme="3" tint="0.34998626667073579"/>
        <bgColor indexed="64"/>
      </patternFill>
    </fill>
    <fill>
      <patternFill patternType="solid">
        <fgColor theme="3" tint="0.34998626667073579"/>
        <bgColor rgb="FFEA9999"/>
      </patternFill>
    </fill>
    <fill>
      <patternFill patternType="solid">
        <fgColor theme="3" tint="0.34998626667073579"/>
        <bgColor rgb="FFFFFFFF"/>
      </patternFill>
    </fill>
    <fill>
      <patternFill patternType="solid">
        <fgColor theme="3" tint="0.34998626667073579"/>
        <bgColor rgb="FF783F04"/>
      </patternFill>
    </fill>
    <fill>
      <patternFill patternType="solid">
        <fgColor theme="3" tint="0.34998626667073579"/>
        <bgColor rgb="FFFFE6DD"/>
      </patternFill>
    </fill>
    <fill>
      <patternFill patternType="solid">
        <fgColor theme="0"/>
        <bgColor rgb="FFFFE6DD"/>
      </patternFill>
    </fill>
    <fill>
      <patternFill patternType="solid">
        <fgColor theme="0"/>
        <bgColor indexed="64"/>
      </patternFill>
    </fill>
    <fill>
      <patternFill patternType="solid">
        <fgColor theme="3" tint="0.34998626667073579"/>
        <bgColor rgb="FFB45F06"/>
      </patternFill>
    </fill>
    <fill>
      <patternFill patternType="solid">
        <fgColor theme="3" tint="0.34998626667073579"/>
        <bgColor rgb="FF073763"/>
      </patternFill>
    </fill>
  </fills>
  <borders count="166">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style="hair">
        <color rgb="FF000000"/>
      </left>
      <right style="thin">
        <color rgb="FF000000"/>
      </right>
      <top style="hair">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hair">
        <color rgb="FF000000"/>
      </right>
      <top style="hair">
        <color rgb="FF000000"/>
      </top>
      <bottom style="hair">
        <color rgb="FF000000"/>
      </bottom>
      <diagonal/>
    </border>
    <border>
      <left/>
      <right style="hair">
        <color rgb="FF000000"/>
      </right>
      <top style="hair">
        <color rgb="FF000000"/>
      </top>
      <bottom/>
      <diagonal/>
    </border>
    <border>
      <left style="hair">
        <color rgb="FF000000"/>
      </left>
      <right/>
      <top style="hair">
        <color rgb="FF000000"/>
      </top>
      <bottom/>
      <diagonal/>
    </border>
    <border>
      <left style="hair">
        <color rgb="FF000000"/>
      </left>
      <right/>
      <top/>
      <bottom/>
      <diagonal/>
    </border>
    <border>
      <left style="thin">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top style="hair">
        <color rgb="FF000000"/>
      </top>
      <bottom/>
      <diagonal/>
    </border>
    <border>
      <left/>
      <right/>
      <top style="hair">
        <color rgb="FF000000"/>
      </top>
      <bottom/>
      <diagonal/>
    </border>
    <border>
      <left/>
      <right style="thin">
        <color rgb="FF000000"/>
      </right>
      <top style="hair">
        <color rgb="FF000000"/>
      </top>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hair">
        <color rgb="FF000000"/>
      </right>
      <top style="thin">
        <color rgb="FF000000"/>
      </top>
      <bottom/>
      <diagonal/>
    </border>
    <border>
      <left style="hair">
        <color rgb="FF000000"/>
      </left>
      <right/>
      <top style="thin">
        <color rgb="FF000000"/>
      </top>
      <bottom/>
      <diagonal/>
    </border>
    <border>
      <left style="hair">
        <color rgb="FF000000"/>
      </left>
      <right style="hair">
        <color rgb="FF000000"/>
      </right>
      <top/>
      <bottom style="thin">
        <color rgb="FF000000"/>
      </bottom>
      <diagonal/>
    </border>
    <border>
      <left style="hair">
        <color rgb="FF000000"/>
      </left>
      <right/>
      <top/>
      <bottom style="thin">
        <color rgb="FF000000"/>
      </bottom>
      <diagonal/>
    </border>
    <border>
      <left style="thin">
        <color rgb="FF000000"/>
      </left>
      <right style="hair">
        <color rgb="FF000000"/>
      </right>
      <top/>
      <bottom/>
      <diagonal/>
    </border>
    <border>
      <left style="hair">
        <color rgb="FF000000"/>
      </left>
      <right style="hair">
        <color rgb="FF000000"/>
      </right>
      <top/>
      <bottom/>
      <diagonal/>
    </border>
    <border>
      <left style="thin">
        <color rgb="FF000000"/>
      </left>
      <right style="hair">
        <color rgb="FF000000"/>
      </right>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BFBFBF"/>
      </left>
      <right style="thin">
        <color rgb="FFBFBFBF"/>
      </right>
      <top/>
      <bottom/>
      <diagonal/>
    </border>
    <border>
      <left style="thin">
        <color rgb="FFBFBFBF"/>
      </left>
      <right/>
      <top/>
      <bottom/>
      <diagonal/>
    </border>
    <border>
      <left/>
      <right style="thin">
        <color rgb="FFBFBFBF"/>
      </right>
      <top/>
      <bottom/>
      <diagonal/>
    </border>
    <border>
      <left style="thin">
        <color rgb="FFBFBFBF"/>
      </left>
      <right/>
      <top style="thin">
        <color rgb="FFBFBFB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bottom style="thin">
        <color rgb="FFBFBFB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style="thin">
        <color rgb="FFBFBFBF"/>
      </left>
      <right style="thin">
        <color rgb="FF000000"/>
      </right>
      <top style="thin">
        <color rgb="FFBFBFBF"/>
      </top>
      <bottom style="thin">
        <color rgb="FF000000"/>
      </bottom>
      <diagonal/>
    </border>
    <border>
      <left style="thin">
        <color rgb="FF000000"/>
      </left>
      <right style="thin">
        <color rgb="FF000000"/>
      </right>
      <top style="thin">
        <color rgb="FFBFBFBF"/>
      </top>
      <bottom style="thin">
        <color rgb="FF000000"/>
      </bottom>
      <diagonal/>
    </border>
    <border>
      <left style="thin">
        <color rgb="FFBFBFBF"/>
      </left>
      <right style="thin">
        <color rgb="FF000000"/>
      </right>
      <top style="thin">
        <color rgb="FF000000"/>
      </top>
      <bottom style="thin">
        <color rgb="FF000000"/>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hair">
        <color rgb="FF000000"/>
      </top>
      <bottom style="hair">
        <color rgb="FF000000"/>
      </bottom>
      <diagonal/>
    </border>
    <border>
      <left/>
      <right style="hair">
        <color rgb="FF000000"/>
      </right>
      <top/>
      <bottom style="hair">
        <color rgb="FF000000"/>
      </bottom>
      <diagonal/>
    </border>
    <border>
      <left style="hair">
        <color rgb="FF000000"/>
      </left>
      <right style="hair">
        <color rgb="FF000000"/>
      </right>
      <top style="thin">
        <color rgb="FFFFFFFF"/>
      </top>
      <bottom style="hair">
        <color rgb="FF000000"/>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style="thin">
        <color rgb="FF000000"/>
      </right>
      <top style="hair">
        <color rgb="FF000000"/>
      </top>
      <bottom style="hair">
        <color rgb="FF000000"/>
      </bottom>
      <diagonal/>
    </border>
    <border>
      <left style="hair">
        <color rgb="FF000000"/>
      </left>
      <right style="thin">
        <color rgb="FF000000"/>
      </right>
      <top/>
      <bottom/>
      <diagonal/>
    </border>
    <border>
      <left style="thin">
        <color rgb="FF000000"/>
      </left>
      <right/>
      <top/>
      <bottom style="hair">
        <color rgb="FF000000"/>
      </bottom>
      <diagonal/>
    </border>
    <border>
      <left style="thin">
        <color rgb="FF000000"/>
      </left>
      <right/>
      <top style="hair">
        <color rgb="FF000000"/>
      </top>
      <bottom style="thin">
        <color rgb="FF000000"/>
      </bottom>
      <diagonal/>
    </border>
    <border>
      <left/>
      <right style="hair">
        <color rgb="FF000000"/>
      </right>
      <top style="hair">
        <color rgb="FF000000"/>
      </top>
      <bottom style="thin">
        <color rgb="FF000000"/>
      </bottom>
      <diagonal/>
    </border>
    <border>
      <left/>
      <right/>
      <top/>
      <bottom style="hair">
        <color rgb="FF000000"/>
      </bottom>
      <diagonal/>
    </border>
    <border>
      <left style="thin">
        <color rgb="FF000000"/>
      </left>
      <right style="double">
        <color rgb="FF000000"/>
      </right>
      <top style="double">
        <color rgb="FF000000"/>
      </top>
      <bottom style="double">
        <color rgb="FF000000"/>
      </bottom>
      <diagonal/>
    </border>
    <border>
      <left style="double">
        <color rgb="FF000000"/>
      </left>
      <right style="double">
        <color rgb="FF000000"/>
      </right>
      <top style="double">
        <color rgb="FF000000"/>
      </top>
      <bottom style="double">
        <color rgb="FF000000"/>
      </bottom>
      <diagonal/>
    </border>
    <border>
      <left style="double">
        <color rgb="FF000000"/>
      </left>
      <right style="double">
        <color rgb="FF000000"/>
      </right>
      <top style="double">
        <color rgb="FF000000"/>
      </top>
      <bottom/>
      <diagonal/>
    </border>
    <border>
      <left style="double">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diagonal/>
    </border>
    <border>
      <left/>
      <right/>
      <top/>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top/>
      <bottom style="thin">
        <color rgb="FF000000"/>
      </bottom>
      <diagonal/>
    </border>
    <border>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hair">
        <color rgb="FF000000"/>
      </right>
      <top style="medium">
        <color rgb="FF000000"/>
      </top>
      <bottom style="hair">
        <color rgb="FF000000"/>
      </bottom>
      <diagonal/>
    </border>
    <border>
      <left style="hair">
        <color rgb="FF000000"/>
      </left>
      <right style="hair">
        <color rgb="FF000000"/>
      </right>
      <top style="medium">
        <color rgb="FF000000"/>
      </top>
      <bottom style="hair">
        <color rgb="FF000000"/>
      </bottom>
      <diagonal/>
    </border>
    <border>
      <left style="thin">
        <color rgb="FF000000"/>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000000"/>
      </left>
      <right style="thin">
        <color rgb="FF999999"/>
      </right>
      <top style="thin">
        <color rgb="FF999999"/>
      </top>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style="thin">
        <color rgb="FF999999"/>
      </right>
      <top style="thin">
        <color rgb="FF999999"/>
      </top>
      <bottom/>
      <diagonal/>
    </border>
    <border>
      <left style="thin">
        <color rgb="FF000000"/>
      </left>
      <right style="thin">
        <color rgb="FF999999"/>
      </right>
      <top/>
      <bottom style="thin">
        <color rgb="FF999999"/>
      </bottom>
      <diagonal/>
    </border>
    <border>
      <left style="thin">
        <color rgb="FF999999"/>
      </left>
      <right/>
      <top/>
      <bottom style="thin">
        <color rgb="FF999999"/>
      </bottom>
      <diagonal/>
    </border>
    <border>
      <left/>
      <right/>
      <top/>
      <bottom style="thin">
        <color rgb="FF999999"/>
      </bottom>
      <diagonal/>
    </border>
    <border>
      <left/>
      <right style="thin">
        <color rgb="FF999999"/>
      </right>
      <top/>
      <bottom style="thin">
        <color rgb="FF999999"/>
      </bottom>
      <diagonal/>
    </border>
    <border>
      <left style="thin">
        <color rgb="FF999999"/>
      </left>
      <right style="thin">
        <color rgb="FF999999"/>
      </right>
      <top/>
      <bottom style="thin">
        <color rgb="FF999999"/>
      </bottom>
      <diagonal/>
    </border>
    <border>
      <left/>
      <right style="thin">
        <color rgb="FF000000"/>
      </right>
      <top/>
      <bottom style="hair">
        <color rgb="FF000000"/>
      </bottom>
      <diagonal/>
    </border>
    <border>
      <left style="medium">
        <color rgb="FF595959"/>
      </left>
      <right/>
      <top/>
      <bottom/>
      <diagonal/>
    </border>
    <border>
      <left/>
      <right/>
      <top/>
      <bottom/>
      <diagonal/>
    </border>
    <border>
      <left/>
      <right/>
      <top/>
      <bottom/>
      <diagonal/>
    </border>
    <border>
      <left style="medium">
        <color rgb="FF595959"/>
      </left>
      <right/>
      <top/>
      <bottom/>
      <diagonal/>
    </border>
    <border>
      <left/>
      <right/>
      <top/>
      <bottom/>
      <diagonal/>
    </border>
    <border>
      <left style="medium">
        <color rgb="FF595959"/>
      </left>
      <right/>
      <top/>
      <bottom style="medium">
        <color rgb="FF595959"/>
      </bottom>
      <diagonal/>
    </border>
    <border>
      <left/>
      <right/>
      <top/>
      <bottom style="medium">
        <color rgb="FF595959"/>
      </bottom>
      <diagonal/>
    </border>
    <border>
      <left/>
      <right/>
      <top/>
      <bottom style="medium">
        <color rgb="FF595959"/>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top style="hair">
        <color rgb="FF000000"/>
      </top>
      <bottom style="thin">
        <color rgb="FF000000"/>
      </bottom>
      <diagonal/>
    </border>
  </borders>
  <cellStyleXfs count="1">
    <xf numFmtId="0" fontId="0" fillId="0" borderId="0"/>
  </cellStyleXfs>
  <cellXfs count="1896">
    <xf numFmtId="0" fontId="0" fillId="0" borderId="0" xfId="0"/>
    <xf numFmtId="0" fontId="1" fillId="0" borderId="0" xfId="0" applyFont="1"/>
    <xf numFmtId="0" fontId="2"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vertical="center" wrapText="1"/>
    </xf>
    <xf numFmtId="0" fontId="3" fillId="0" borderId="0" xfId="0" applyFont="1" applyAlignment="1">
      <alignment horizontal="center" vertical="center" wrapText="1"/>
    </xf>
    <xf numFmtId="0" fontId="6" fillId="0" borderId="0" xfId="0" applyFont="1" applyAlignment="1">
      <alignment horizontal="center" vertical="center"/>
    </xf>
    <xf numFmtId="0" fontId="8" fillId="0" borderId="0" xfId="0" applyFont="1" applyAlignment="1">
      <alignment horizontal="center" vertical="center"/>
    </xf>
    <xf numFmtId="0" fontId="10" fillId="0" borderId="0" xfId="0" applyFont="1" applyAlignment="1">
      <alignment horizontal="center" vertical="center"/>
    </xf>
    <xf numFmtId="0" fontId="11" fillId="2" borderId="9" xfId="0" applyFont="1" applyFill="1" applyBorder="1" applyAlignment="1">
      <alignment horizontal="center" vertical="center"/>
    </xf>
    <xf numFmtId="0" fontId="11" fillId="2" borderId="9"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1" fillId="2" borderId="0" xfId="0" applyFont="1" applyFill="1" applyAlignment="1">
      <alignment horizontal="center" vertical="center" wrapText="1"/>
    </xf>
    <xf numFmtId="0" fontId="2" fillId="3" borderId="11" xfId="0" applyFont="1" applyFill="1" applyBorder="1" applyAlignment="1">
      <alignment horizontal="center" vertical="center"/>
    </xf>
    <xf numFmtId="0" fontId="2" fillId="3" borderId="12" xfId="0" applyFont="1" applyFill="1" applyBorder="1" applyAlignment="1">
      <alignment horizontal="center" vertical="center"/>
    </xf>
    <xf numFmtId="0" fontId="1" fillId="3" borderId="12" xfId="0" applyFont="1" applyFill="1" applyBorder="1" applyAlignment="1">
      <alignment vertical="center" wrapText="1"/>
    </xf>
    <xf numFmtId="0" fontId="1" fillId="3" borderId="12" xfId="0" applyFont="1" applyFill="1" applyBorder="1" applyAlignment="1">
      <alignment horizontal="center" vertical="center"/>
    </xf>
    <xf numFmtId="0" fontId="1" fillId="3" borderId="13" xfId="0" applyFont="1" applyFill="1" applyBorder="1" applyAlignment="1">
      <alignment horizontal="center" vertical="center"/>
    </xf>
    <xf numFmtId="0" fontId="1" fillId="3" borderId="14" xfId="0" applyFont="1" applyFill="1" applyBorder="1" applyAlignment="1">
      <alignment horizontal="center" vertical="center"/>
    </xf>
    <xf numFmtId="0" fontId="1" fillId="3" borderId="0" xfId="0" applyFont="1" applyFill="1" applyAlignment="1">
      <alignment horizontal="center" vertical="center"/>
    </xf>
    <xf numFmtId="0" fontId="2" fillId="4" borderId="15" xfId="0" applyFont="1" applyFill="1" applyBorder="1" applyAlignment="1">
      <alignment horizontal="center" vertical="center"/>
    </xf>
    <xf numFmtId="0" fontId="2" fillId="4" borderId="16" xfId="0" applyFont="1" applyFill="1" applyBorder="1" applyAlignment="1">
      <alignment horizontal="center" vertical="center"/>
    </xf>
    <xf numFmtId="0" fontId="1" fillId="4" borderId="16" xfId="0" applyFont="1" applyFill="1" applyBorder="1" applyAlignment="1">
      <alignment vertical="center" wrapText="1"/>
    </xf>
    <xf numFmtId="164" fontId="2" fillId="4" borderId="16" xfId="0" applyNumberFormat="1" applyFont="1" applyFill="1" applyBorder="1" applyAlignment="1">
      <alignment horizontal="center" vertical="center"/>
    </xf>
    <xf numFmtId="164" fontId="1" fillId="4" borderId="16" xfId="0" applyNumberFormat="1" applyFont="1" applyFill="1" applyBorder="1" applyAlignment="1">
      <alignment horizontal="center" vertical="center"/>
    </xf>
    <xf numFmtId="165" fontId="1" fillId="4" borderId="16" xfId="0" applyNumberFormat="1" applyFont="1" applyFill="1" applyBorder="1" applyAlignment="1">
      <alignment horizontal="center" vertical="center"/>
    </xf>
    <xf numFmtId="10" fontId="1" fillId="4" borderId="17" xfId="0" applyNumberFormat="1" applyFont="1" applyFill="1" applyBorder="1" applyAlignment="1">
      <alignment horizontal="center" vertical="center"/>
    </xf>
    <xf numFmtId="165" fontId="1" fillId="4" borderId="18" xfId="0" applyNumberFormat="1" applyFont="1" applyFill="1" applyBorder="1" applyAlignment="1">
      <alignment horizontal="center" vertical="center"/>
    </xf>
    <xf numFmtId="165" fontId="1" fillId="4" borderId="0" xfId="0" applyNumberFormat="1" applyFont="1" applyFill="1" applyAlignment="1">
      <alignment horizontal="left" vertical="center"/>
    </xf>
    <xf numFmtId="0" fontId="1" fillId="4" borderId="0" xfId="0" applyFont="1" applyFill="1" applyAlignment="1">
      <alignment horizontal="center" vertical="center"/>
    </xf>
    <xf numFmtId="0" fontId="2" fillId="5" borderId="15" xfId="0" applyFont="1" applyFill="1" applyBorder="1" applyAlignment="1">
      <alignment horizontal="center" vertical="center"/>
    </xf>
    <xf numFmtId="0" fontId="2" fillId="5" borderId="16" xfId="0" applyFont="1" applyFill="1" applyBorder="1" applyAlignment="1">
      <alignment horizontal="center" vertical="center"/>
    </xf>
    <xf numFmtId="0" fontId="1" fillId="5" borderId="16" xfId="0" applyFont="1" applyFill="1" applyBorder="1" applyAlignment="1">
      <alignment vertical="center" wrapText="1"/>
    </xf>
    <xf numFmtId="164" fontId="2" fillId="5" borderId="16" xfId="0" applyNumberFormat="1" applyFont="1" applyFill="1" applyBorder="1" applyAlignment="1">
      <alignment horizontal="center" vertical="center"/>
    </xf>
    <xf numFmtId="164" fontId="1" fillId="5" borderId="16" xfId="0" applyNumberFormat="1" applyFont="1" applyFill="1" applyBorder="1" applyAlignment="1">
      <alignment horizontal="center" vertical="center"/>
    </xf>
    <xf numFmtId="164" fontId="12" fillId="6" borderId="16" xfId="0" applyNumberFormat="1" applyFont="1" applyFill="1" applyBorder="1" applyAlignment="1">
      <alignment horizontal="center" vertical="center"/>
    </xf>
    <xf numFmtId="165" fontId="1" fillId="5" borderId="16" xfId="0" applyNumberFormat="1" applyFont="1" applyFill="1" applyBorder="1" applyAlignment="1">
      <alignment horizontal="center" vertical="center"/>
    </xf>
    <xf numFmtId="10" fontId="1" fillId="5" borderId="17" xfId="0" applyNumberFormat="1" applyFont="1" applyFill="1" applyBorder="1" applyAlignment="1">
      <alignment horizontal="center" vertical="center"/>
    </xf>
    <xf numFmtId="165" fontId="1" fillId="5" borderId="17" xfId="0" applyNumberFormat="1" applyFont="1" applyFill="1" applyBorder="1" applyAlignment="1">
      <alignment horizontal="center" vertical="center"/>
    </xf>
    <xf numFmtId="165" fontId="1" fillId="5" borderId="18" xfId="0" applyNumberFormat="1" applyFont="1" applyFill="1" applyBorder="1" applyAlignment="1">
      <alignment horizontal="center" vertical="center"/>
    </xf>
    <xf numFmtId="165" fontId="1" fillId="5" borderId="0" xfId="0" applyNumberFormat="1" applyFont="1" applyFill="1" applyAlignment="1">
      <alignment horizontal="left" vertical="center"/>
    </xf>
    <xf numFmtId="0" fontId="1" fillId="5" borderId="0" xfId="0" applyFont="1" applyFill="1" applyAlignment="1">
      <alignment horizontal="center" vertical="center"/>
    </xf>
    <xf numFmtId="165" fontId="1" fillId="4" borderId="17" xfId="0" applyNumberFormat="1" applyFont="1" applyFill="1" applyBorder="1" applyAlignment="1">
      <alignment horizontal="center" vertical="center"/>
    </xf>
    <xf numFmtId="0" fontId="2" fillId="4" borderId="16" xfId="0" applyFont="1" applyFill="1" applyBorder="1" applyAlignment="1">
      <alignment vertical="center" wrapText="1"/>
    </xf>
    <xf numFmtId="164" fontId="1" fillId="0" borderId="0" xfId="0" applyNumberFormat="1" applyFont="1"/>
    <xf numFmtId="164" fontId="1" fillId="7" borderId="16" xfId="0" applyNumberFormat="1" applyFont="1" applyFill="1" applyBorder="1" applyAlignment="1">
      <alignment horizontal="center" vertical="center"/>
    </xf>
    <xf numFmtId="4" fontId="2" fillId="5" borderId="16" xfId="0" applyNumberFormat="1" applyFont="1" applyFill="1" applyBorder="1" applyAlignment="1">
      <alignment horizontal="center" vertical="center"/>
    </xf>
    <xf numFmtId="4" fontId="1" fillId="5" borderId="16" xfId="0" applyNumberFormat="1" applyFont="1" applyFill="1" applyBorder="1" applyAlignment="1">
      <alignment horizontal="center" vertical="center"/>
    </xf>
    <xf numFmtId="4" fontId="2" fillId="4" borderId="16" xfId="0" applyNumberFormat="1" applyFont="1" applyFill="1" applyBorder="1" applyAlignment="1">
      <alignment horizontal="center" vertical="center"/>
    </xf>
    <xf numFmtId="4" fontId="1" fillId="4" borderId="16" xfId="0" applyNumberFormat="1" applyFont="1" applyFill="1" applyBorder="1" applyAlignment="1">
      <alignment horizontal="center" vertical="center"/>
    </xf>
    <xf numFmtId="0" fontId="1" fillId="5" borderId="16" xfId="0" applyFont="1" applyFill="1" applyBorder="1" applyAlignment="1">
      <alignment horizontal="center" vertical="center"/>
    </xf>
    <xf numFmtId="0" fontId="1" fillId="4" borderId="16" xfId="0" applyFont="1" applyFill="1" applyBorder="1" applyAlignment="1">
      <alignment horizontal="center" vertical="center"/>
    </xf>
    <xf numFmtId="4" fontId="1" fillId="7" borderId="16" xfId="0" applyNumberFormat="1" applyFont="1" applyFill="1" applyBorder="1" applyAlignment="1">
      <alignment horizontal="center" vertical="center"/>
    </xf>
    <xf numFmtId="0" fontId="2" fillId="4" borderId="19" xfId="0" applyFont="1" applyFill="1" applyBorder="1" applyAlignment="1">
      <alignment horizontal="center" vertical="center"/>
    </xf>
    <xf numFmtId="0" fontId="1" fillId="4" borderId="20" xfId="0" applyFont="1" applyFill="1" applyBorder="1" applyAlignment="1">
      <alignment horizontal="center" vertical="center"/>
    </xf>
    <xf numFmtId="0" fontId="1" fillId="4" borderId="20" xfId="0" applyFont="1" applyFill="1" applyBorder="1" applyAlignment="1">
      <alignment vertical="center" wrapText="1"/>
    </xf>
    <xf numFmtId="4" fontId="2" fillId="4" borderId="20" xfId="0" applyNumberFormat="1" applyFont="1" applyFill="1" applyBorder="1" applyAlignment="1">
      <alignment horizontal="center" vertical="center"/>
    </xf>
    <xf numFmtId="4" fontId="1" fillId="4" borderId="20" xfId="0" applyNumberFormat="1" applyFont="1" applyFill="1" applyBorder="1" applyAlignment="1">
      <alignment horizontal="center" vertical="center"/>
    </xf>
    <xf numFmtId="164" fontId="1" fillId="4" borderId="20" xfId="0" applyNumberFormat="1" applyFont="1" applyFill="1" applyBorder="1" applyAlignment="1">
      <alignment horizontal="center" vertical="center"/>
    </xf>
    <xf numFmtId="164" fontId="12" fillId="6" borderId="20" xfId="0" applyNumberFormat="1" applyFont="1" applyFill="1" applyBorder="1" applyAlignment="1">
      <alignment horizontal="center" vertical="center"/>
    </xf>
    <xf numFmtId="165" fontId="1" fillId="4" borderId="20" xfId="0" applyNumberFormat="1" applyFont="1" applyFill="1" applyBorder="1" applyAlignment="1">
      <alignment horizontal="center" vertical="center"/>
    </xf>
    <xf numFmtId="165" fontId="1" fillId="4" borderId="21" xfId="0" applyNumberFormat="1" applyFont="1" applyFill="1" applyBorder="1" applyAlignment="1">
      <alignment horizontal="center" vertical="center"/>
    </xf>
    <xf numFmtId="0" fontId="2" fillId="5" borderId="19" xfId="0" applyFont="1" applyFill="1" applyBorder="1" applyAlignment="1">
      <alignment horizontal="center" vertical="center"/>
    </xf>
    <xf numFmtId="0" fontId="1" fillId="5" borderId="20" xfId="0" applyFont="1" applyFill="1" applyBorder="1" applyAlignment="1">
      <alignment horizontal="center" vertical="center"/>
    </xf>
    <xf numFmtId="0" fontId="1" fillId="5" borderId="20" xfId="0" applyFont="1" applyFill="1" applyBorder="1" applyAlignment="1">
      <alignment vertical="center" wrapText="1"/>
    </xf>
    <xf numFmtId="4" fontId="1" fillId="5" borderId="20" xfId="0" applyNumberFormat="1" applyFont="1" applyFill="1" applyBorder="1" applyAlignment="1">
      <alignment horizontal="center" vertical="center"/>
    </xf>
    <xf numFmtId="164" fontId="1" fillId="5" borderId="20" xfId="0" applyNumberFormat="1" applyFont="1" applyFill="1" applyBorder="1" applyAlignment="1">
      <alignment horizontal="center" vertical="center"/>
    </xf>
    <xf numFmtId="165" fontId="1" fillId="5" borderId="20" xfId="0" applyNumberFormat="1" applyFont="1" applyFill="1" applyBorder="1" applyAlignment="1">
      <alignment horizontal="center" vertical="center"/>
    </xf>
    <xf numFmtId="165" fontId="1" fillId="5" borderId="21" xfId="0" applyNumberFormat="1" applyFont="1" applyFill="1" applyBorder="1" applyAlignment="1">
      <alignment horizontal="center" vertical="center"/>
    </xf>
    <xf numFmtId="0" fontId="2" fillId="4" borderId="22" xfId="0" applyFont="1" applyFill="1" applyBorder="1" applyAlignment="1">
      <alignment horizontal="center" vertical="center"/>
    </xf>
    <xf numFmtId="0" fontId="2" fillId="4" borderId="23" xfId="0" applyFont="1" applyFill="1" applyBorder="1" applyAlignment="1">
      <alignment horizontal="center" vertical="center"/>
    </xf>
    <xf numFmtId="0" fontId="2" fillId="4" borderId="24" xfId="0" applyFont="1" applyFill="1" applyBorder="1" applyAlignment="1">
      <alignment horizontal="center" vertical="center"/>
    </xf>
    <xf numFmtId="0" fontId="1" fillId="4" borderId="0" xfId="0" applyFont="1" applyFill="1" applyAlignment="1">
      <alignment horizontal="left" vertical="center"/>
    </xf>
    <xf numFmtId="0" fontId="2" fillId="8" borderId="25" xfId="0" applyFont="1" applyFill="1" applyBorder="1" applyAlignment="1">
      <alignment horizontal="center" vertical="center"/>
    </xf>
    <xf numFmtId="0" fontId="2" fillId="8" borderId="26" xfId="0" applyFont="1" applyFill="1" applyBorder="1" applyAlignment="1">
      <alignment horizontal="center" vertical="center"/>
    </xf>
    <xf numFmtId="0" fontId="2" fillId="8" borderId="27" xfId="0" applyFont="1" applyFill="1" applyBorder="1" applyAlignment="1">
      <alignment horizontal="center" vertical="center"/>
    </xf>
    <xf numFmtId="0" fontId="2" fillId="9" borderId="0" xfId="0" applyFont="1" applyFill="1" applyAlignment="1">
      <alignment horizontal="center" vertical="center"/>
    </xf>
    <xf numFmtId="0" fontId="15" fillId="0" borderId="34" xfId="0" applyFont="1" applyBorder="1" applyAlignment="1">
      <alignment horizontal="center" vertical="center"/>
    </xf>
    <xf numFmtId="164" fontId="15" fillId="0" borderId="34" xfId="0" applyNumberFormat="1" applyFont="1" applyBorder="1" applyAlignment="1">
      <alignment horizontal="center" vertical="center"/>
    </xf>
    <xf numFmtId="0" fontId="15" fillId="0" borderId="23" xfId="0" applyFont="1" applyBorder="1" applyAlignment="1">
      <alignment horizontal="center" vertical="center"/>
    </xf>
    <xf numFmtId="0" fontId="15" fillId="0" borderId="24" xfId="0" applyFont="1" applyBorder="1" applyAlignment="1">
      <alignment horizontal="center" vertical="center"/>
    </xf>
    <xf numFmtId="0" fontId="15" fillId="0" borderId="0" xfId="0" applyFont="1" applyAlignment="1">
      <alignment horizontal="center" vertical="center"/>
    </xf>
    <xf numFmtId="0" fontId="15" fillId="0" borderId="9" xfId="0" applyFont="1" applyBorder="1" applyAlignment="1">
      <alignment horizontal="center" vertical="center"/>
    </xf>
    <xf numFmtId="0" fontId="15" fillId="0" borderId="25" xfId="0" applyFont="1" applyBorder="1" applyAlignment="1">
      <alignment horizontal="center" vertical="center"/>
    </xf>
    <xf numFmtId="164" fontId="15" fillId="0" borderId="26" xfId="0" applyNumberFormat="1" applyFont="1" applyBorder="1" applyAlignment="1">
      <alignment horizontal="center" vertical="center"/>
    </xf>
    <xf numFmtId="0" fontId="15" fillId="0" borderId="27" xfId="0" applyFont="1" applyBorder="1" applyAlignment="1">
      <alignment horizontal="center" vertical="center"/>
    </xf>
    <xf numFmtId="0" fontId="2" fillId="0" borderId="0" xfId="0" applyFont="1"/>
    <xf numFmtId="0" fontId="16" fillId="11" borderId="0" xfId="0" applyFont="1" applyFill="1" applyAlignment="1">
      <alignment horizontal="center" vertical="center" wrapText="1"/>
    </xf>
    <xf numFmtId="0" fontId="16" fillId="11" borderId="34" xfId="0" applyFont="1" applyFill="1" applyBorder="1" applyAlignment="1">
      <alignment horizontal="center" vertical="center" wrapText="1"/>
    </xf>
    <xf numFmtId="0" fontId="16" fillId="11" borderId="34" xfId="0" applyFont="1" applyFill="1" applyBorder="1" applyAlignment="1">
      <alignment horizontal="center" vertical="center"/>
    </xf>
    <xf numFmtId="4" fontId="2" fillId="0" borderId="0" xfId="0" applyNumberFormat="1" applyFont="1" applyAlignment="1">
      <alignment horizontal="center" vertical="center"/>
    </xf>
    <xf numFmtId="0" fontId="2" fillId="7" borderId="0" xfId="0" applyFont="1" applyFill="1"/>
    <xf numFmtId="0" fontId="16" fillId="7" borderId="0" xfId="0" applyFont="1" applyFill="1" applyAlignment="1">
      <alignment horizontal="center" vertical="center"/>
    </xf>
    <xf numFmtId="0" fontId="17" fillId="7" borderId="0" xfId="0" applyFont="1" applyFill="1" applyAlignment="1">
      <alignment horizontal="center" vertical="center"/>
    </xf>
    <xf numFmtId="0" fontId="16" fillId="7" borderId="0" xfId="0" applyFont="1" applyFill="1" applyAlignment="1">
      <alignment horizontal="center" vertical="center" wrapText="1"/>
    </xf>
    <xf numFmtId="0" fontId="16" fillId="7" borderId="35" xfId="0" applyFont="1" applyFill="1" applyBorder="1" applyAlignment="1">
      <alignment horizontal="center" vertical="center"/>
    </xf>
    <xf numFmtId="4" fontId="17" fillId="7" borderId="0" xfId="0" applyNumberFormat="1" applyFont="1" applyFill="1" applyAlignment="1">
      <alignment horizontal="center" vertical="center"/>
    </xf>
    <xf numFmtId="164" fontId="17" fillId="7" borderId="0" xfId="0" applyNumberFormat="1" applyFont="1" applyFill="1" applyAlignment="1">
      <alignment horizontal="center" vertical="center"/>
    </xf>
    <xf numFmtId="0" fontId="2" fillId="7" borderId="0" xfId="0" applyFont="1" applyFill="1" applyAlignment="1">
      <alignment horizontal="center" vertical="center"/>
    </xf>
    <xf numFmtId="0" fontId="16" fillId="11" borderId="35" xfId="0" applyFont="1" applyFill="1" applyBorder="1" applyAlignment="1">
      <alignment horizontal="center" vertical="center" wrapText="1"/>
    </xf>
    <xf numFmtId="0" fontId="16" fillId="11" borderId="35" xfId="0" applyFont="1" applyFill="1" applyBorder="1" applyAlignment="1">
      <alignment horizontal="center" vertical="center"/>
    </xf>
    <xf numFmtId="166" fontId="1" fillId="12" borderId="36" xfId="0" applyNumberFormat="1" applyFont="1" applyFill="1" applyBorder="1" applyAlignment="1">
      <alignment vertical="center" wrapText="1"/>
    </xf>
    <xf numFmtId="164" fontId="1" fillId="12" borderId="36" xfId="0" applyNumberFormat="1" applyFont="1" applyFill="1" applyBorder="1" applyAlignment="1">
      <alignment horizontal="center" vertical="center"/>
    </xf>
    <xf numFmtId="164" fontId="1" fillId="12" borderId="37" xfId="0" applyNumberFormat="1" applyFont="1" applyFill="1" applyBorder="1" applyAlignment="1">
      <alignment horizontal="center" vertical="center"/>
    </xf>
    <xf numFmtId="0" fontId="1" fillId="12" borderId="38" xfId="0" applyFont="1" applyFill="1" applyBorder="1" applyAlignment="1">
      <alignment horizontal="center" vertical="center"/>
    </xf>
    <xf numFmtId="0" fontId="1" fillId="7" borderId="0" xfId="0" applyFont="1" applyFill="1" applyAlignment="1">
      <alignment horizontal="center" vertical="center"/>
    </xf>
    <xf numFmtId="0" fontId="1" fillId="4" borderId="39" xfId="0" applyFont="1" applyFill="1" applyBorder="1" applyAlignment="1">
      <alignment vertical="center" wrapText="1"/>
    </xf>
    <xf numFmtId="164" fontId="1" fillId="4" borderId="39" xfId="0" applyNumberFormat="1" applyFont="1" applyFill="1" applyBorder="1" applyAlignment="1">
      <alignment horizontal="center" vertical="center"/>
    </xf>
    <xf numFmtId="164" fontId="1" fillId="7" borderId="0" xfId="0" applyNumberFormat="1" applyFont="1" applyFill="1" applyAlignment="1">
      <alignment horizontal="center" vertical="center"/>
    </xf>
    <xf numFmtId="0" fontId="1" fillId="13" borderId="39" xfId="0" applyFont="1" applyFill="1" applyBorder="1" applyAlignment="1">
      <alignment vertical="center" wrapText="1"/>
    </xf>
    <xf numFmtId="0" fontId="1" fillId="13" borderId="39" xfId="0" applyFont="1" applyFill="1" applyBorder="1" applyAlignment="1">
      <alignment horizontal="center" vertical="center"/>
    </xf>
    <xf numFmtId="164" fontId="1" fillId="13" borderId="16" xfId="0" applyNumberFormat="1" applyFont="1" applyFill="1" applyBorder="1" applyAlignment="1">
      <alignment horizontal="center" vertical="center"/>
    </xf>
    <xf numFmtId="10" fontId="1" fillId="13" borderId="17" xfId="0" applyNumberFormat="1" applyFont="1" applyFill="1" applyBorder="1" applyAlignment="1">
      <alignment horizontal="center" vertical="center"/>
    </xf>
    <xf numFmtId="0" fontId="1" fillId="4" borderId="39" xfId="0" applyFont="1" applyFill="1" applyBorder="1" applyAlignment="1">
      <alignment horizontal="center" vertical="center"/>
    </xf>
    <xf numFmtId="0" fontId="1" fillId="13" borderId="40" xfId="0" applyFont="1" applyFill="1" applyBorder="1" applyAlignment="1">
      <alignment vertical="center" wrapText="1"/>
    </xf>
    <xf numFmtId="0" fontId="1" fillId="13" borderId="40" xfId="0" applyFont="1" applyFill="1" applyBorder="1" applyAlignment="1">
      <alignment horizontal="center" vertical="center"/>
    </xf>
    <xf numFmtId="164" fontId="1" fillId="13" borderId="20" xfId="0" applyNumberFormat="1" applyFont="1" applyFill="1" applyBorder="1" applyAlignment="1">
      <alignment horizontal="center" vertical="center"/>
    </xf>
    <xf numFmtId="10" fontId="1" fillId="13" borderId="41" xfId="0" applyNumberFormat="1" applyFont="1" applyFill="1" applyBorder="1" applyAlignment="1">
      <alignment horizontal="center" vertical="center"/>
    </xf>
    <xf numFmtId="0" fontId="1" fillId="4" borderId="40" xfId="0" applyFont="1" applyFill="1" applyBorder="1" applyAlignment="1">
      <alignment vertical="center" wrapText="1"/>
    </xf>
    <xf numFmtId="3" fontId="1" fillId="4" borderId="40" xfId="0" applyNumberFormat="1" applyFont="1" applyFill="1" applyBorder="1" applyAlignment="1">
      <alignment horizontal="center" vertical="center"/>
    </xf>
    <xf numFmtId="3" fontId="1" fillId="4" borderId="20" xfId="0" applyNumberFormat="1" applyFont="1" applyFill="1" applyBorder="1" applyAlignment="1">
      <alignment horizontal="center" vertical="center"/>
    </xf>
    <xf numFmtId="10" fontId="1" fillId="4" borderId="41" xfId="0" applyNumberFormat="1" applyFont="1" applyFill="1" applyBorder="1" applyAlignment="1">
      <alignment horizontal="center" vertical="center"/>
    </xf>
    <xf numFmtId="0" fontId="16" fillId="14" borderId="26" xfId="0" applyFont="1" applyFill="1" applyBorder="1" applyAlignment="1">
      <alignment horizontal="center" vertical="center" wrapText="1"/>
    </xf>
    <xf numFmtId="164" fontId="16" fillId="14" borderId="26" xfId="0" applyNumberFormat="1" applyFont="1" applyFill="1" applyBorder="1" applyAlignment="1">
      <alignment horizontal="center" vertical="center"/>
    </xf>
    <xf numFmtId="10" fontId="16" fillId="14" borderId="26" xfId="0" applyNumberFormat="1" applyFont="1" applyFill="1" applyBorder="1" applyAlignment="1">
      <alignment horizontal="center" vertical="center"/>
    </xf>
    <xf numFmtId="0" fontId="18" fillId="7" borderId="0" xfId="0" applyFont="1" applyFill="1" applyAlignment="1">
      <alignment horizontal="center" vertical="center"/>
    </xf>
    <xf numFmtId="164" fontId="1" fillId="13" borderId="40" xfId="0" applyNumberFormat="1" applyFont="1" applyFill="1" applyBorder="1" applyAlignment="1">
      <alignment horizontal="center" vertical="center"/>
    </xf>
    <xf numFmtId="0" fontId="1" fillId="4" borderId="22" xfId="0" applyFont="1" applyFill="1" applyBorder="1" applyAlignment="1">
      <alignment vertical="center" wrapText="1"/>
    </xf>
    <xf numFmtId="0" fontId="1" fillId="4" borderId="23" xfId="0" applyFont="1" applyFill="1" applyBorder="1" applyAlignment="1">
      <alignment horizontal="center" vertical="center"/>
    </xf>
    <xf numFmtId="10" fontId="1" fillId="4" borderId="23" xfId="0" applyNumberFormat="1" applyFont="1" applyFill="1" applyBorder="1" applyAlignment="1">
      <alignment horizontal="center" vertical="center"/>
    </xf>
    <xf numFmtId="10" fontId="1" fillId="7" borderId="23" xfId="0" applyNumberFormat="1" applyFont="1" applyFill="1" applyBorder="1" applyAlignment="1">
      <alignment horizontal="center" vertical="center"/>
    </xf>
    <xf numFmtId="0" fontId="1" fillId="13" borderId="25" xfId="0" applyFont="1" applyFill="1" applyBorder="1" applyAlignment="1">
      <alignment vertical="center" wrapText="1"/>
    </xf>
    <xf numFmtId="0" fontId="1" fillId="13" borderId="26" xfId="0" applyFont="1" applyFill="1" applyBorder="1" applyAlignment="1">
      <alignment horizontal="center" vertical="center"/>
    </xf>
    <xf numFmtId="10" fontId="1" fillId="13" borderId="26" xfId="0" applyNumberFormat="1" applyFont="1" applyFill="1" applyBorder="1" applyAlignment="1">
      <alignment horizontal="center" vertical="center"/>
    </xf>
    <xf numFmtId="10" fontId="1" fillId="7" borderId="26" xfId="0" applyNumberFormat="1" applyFont="1" applyFill="1" applyBorder="1" applyAlignment="1">
      <alignment horizontal="center" vertical="center"/>
    </xf>
    <xf numFmtId="0" fontId="1" fillId="4" borderId="0" xfId="0" applyFont="1" applyFill="1" applyAlignment="1">
      <alignment vertical="center" wrapText="1"/>
    </xf>
    <xf numFmtId="3" fontId="1" fillId="4" borderId="0" xfId="0" applyNumberFormat="1" applyFont="1" applyFill="1" applyAlignment="1">
      <alignment horizontal="center" vertical="center"/>
    </xf>
    <xf numFmtId="10" fontId="1" fillId="4" borderId="0" xfId="0" applyNumberFormat="1" applyFont="1" applyFill="1" applyAlignment="1">
      <alignment horizontal="center" vertical="center"/>
    </xf>
    <xf numFmtId="0" fontId="1" fillId="13" borderId="0" xfId="0" applyFont="1" applyFill="1" applyAlignment="1">
      <alignment vertical="center" wrapText="1"/>
    </xf>
    <xf numFmtId="0" fontId="1" fillId="13" borderId="0" xfId="0" applyFont="1" applyFill="1" applyAlignment="1">
      <alignment horizontal="center" vertical="center"/>
    </xf>
    <xf numFmtId="0" fontId="19" fillId="14" borderId="0" xfId="0" applyFont="1" applyFill="1" applyAlignment="1">
      <alignment horizontal="center" vertical="center"/>
    </xf>
    <xf numFmtId="10" fontId="19" fillId="14" borderId="0" xfId="0" applyNumberFormat="1" applyFont="1" applyFill="1" applyAlignment="1">
      <alignment horizontal="center" vertical="center"/>
    </xf>
    <xf numFmtId="0" fontId="19" fillId="14" borderId="0" xfId="0" applyFont="1" applyFill="1" applyAlignment="1">
      <alignment horizontal="center" vertical="center" wrapText="1"/>
    </xf>
    <xf numFmtId="10" fontId="1" fillId="0" borderId="0" xfId="0" applyNumberFormat="1" applyFont="1" applyAlignment="1">
      <alignment horizontal="center" vertical="center"/>
    </xf>
    <xf numFmtId="0" fontId="2" fillId="5" borderId="16" xfId="0" applyFont="1" applyFill="1" applyBorder="1" applyAlignment="1">
      <alignment vertical="center" wrapText="1"/>
    </xf>
    <xf numFmtId="0" fontId="2" fillId="5" borderId="22" xfId="0" applyFont="1" applyFill="1" applyBorder="1" applyAlignment="1">
      <alignment horizontal="center" vertical="center"/>
    </xf>
    <xf numFmtId="0" fontId="2" fillId="5" borderId="23" xfId="0" applyFont="1" applyFill="1" applyBorder="1" applyAlignment="1">
      <alignment horizontal="center" vertical="center"/>
    </xf>
    <xf numFmtId="0" fontId="2" fillId="5" borderId="24" xfId="0" applyFont="1" applyFill="1" applyBorder="1" applyAlignment="1">
      <alignment horizontal="center" vertical="center"/>
    </xf>
    <xf numFmtId="0" fontId="1" fillId="5" borderId="0" xfId="0" applyFont="1" applyFill="1" applyAlignment="1">
      <alignment horizontal="left" vertical="center"/>
    </xf>
    <xf numFmtId="0" fontId="1" fillId="0" borderId="0" xfId="0" applyFont="1" applyAlignment="1">
      <alignment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1" fillId="0" borderId="12" xfId="0" applyFont="1" applyBorder="1" applyAlignment="1">
      <alignment vertical="center" wrapText="1"/>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2" fillId="9" borderId="15" xfId="0" applyFont="1" applyFill="1" applyBorder="1" applyAlignment="1">
      <alignment horizontal="center" vertical="center"/>
    </xf>
    <xf numFmtId="0" fontId="2" fillId="9" borderId="16" xfId="0" applyFont="1" applyFill="1" applyBorder="1" applyAlignment="1">
      <alignment horizontal="center" vertical="center"/>
    </xf>
    <xf numFmtId="0" fontId="1" fillId="9" borderId="16" xfId="0" applyFont="1" applyFill="1" applyBorder="1" applyAlignment="1">
      <alignment vertical="center" wrapText="1"/>
    </xf>
    <xf numFmtId="164" fontId="2" fillId="9" borderId="16" xfId="0" applyNumberFormat="1" applyFont="1" applyFill="1" applyBorder="1" applyAlignment="1">
      <alignment horizontal="center" vertical="center"/>
    </xf>
    <xf numFmtId="164" fontId="1" fillId="9" borderId="16" xfId="0" applyNumberFormat="1" applyFont="1" applyFill="1" applyBorder="1" applyAlignment="1">
      <alignment horizontal="center" vertical="center"/>
    </xf>
    <xf numFmtId="165" fontId="1" fillId="9" borderId="16" xfId="0" applyNumberFormat="1" applyFont="1" applyFill="1" applyBorder="1" applyAlignment="1">
      <alignment horizontal="center" vertical="center"/>
    </xf>
    <xf numFmtId="10" fontId="1" fillId="9" borderId="17" xfId="0" applyNumberFormat="1" applyFont="1" applyFill="1" applyBorder="1" applyAlignment="1">
      <alignment horizontal="center" vertical="center"/>
    </xf>
    <xf numFmtId="165" fontId="1" fillId="9" borderId="18" xfId="0" applyNumberFormat="1" applyFont="1" applyFill="1" applyBorder="1" applyAlignment="1">
      <alignment horizontal="center" vertical="center"/>
    </xf>
    <xf numFmtId="165" fontId="1" fillId="9" borderId="0" xfId="0" applyNumberFormat="1" applyFont="1" applyFill="1" applyAlignment="1">
      <alignment horizontal="left" vertical="center"/>
    </xf>
    <xf numFmtId="0" fontId="1" fillId="9" borderId="0" xfId="0" applyFont="1" applyFill="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1" fillId="0" borderId="16" xfId="0" applyFont="1" applyBorder="1" applyAlignment="1">
      <alignment vertical="center" wrapText="1"/>
    </xf>
    <xf numFmtId="164" fontId="2" fillId="0" borderId="16" xfId="0" applyNumberFormat="1" applyFont="1" applyBorder="1" applyAlignment="1">
      <alignment horizontal="center" vertical="center"/>
    </xf>
    <xf numFmtId="164" fontId="1" fillId="0" borderId="16" xfId="0" applyNumberFormat="1" applyFont="1" applyBorder="1" applyAlignment="1">
      <alignment horizontal="center" vertical="center"/>
    </xf>
    <xf numFmtId="165" fontId="1" fillId="0" borderId="17" xfId="0" applyNumberFormat="1" applyFont="1" applyBorder="1" applyAlignment="1">
      <alignment horizontal="center" vertical="center"/>
    </xf>
    <xf numFmtId="165" fontId="1" fillId="0" borderId="18" xfId="0" applyNumberFormat="1" applyFont="1" applyBorder="1" applyAlignment="1">
      <alignment horizontal="center" vertical="center"/>
    </xf>
    <xf numFmtId="165" fontId="1" fillId="0" borderId="0" xfId="0" applyNumberFormat="1" applyFont="1" applyAlignment="1">
      <alignment horizontal="left" vertical="center"/>
    </xf>
    <xf numFmtId="165" fontId="1" fillId="9" borderId="17" xfId="0" applyNumberFormat="1" applyFont="1" applyFill="1" applyBorder="1" applyAlignment="1">
      <alignment horizontal="center" vertical="center"/>
    </xf>
    <xf numFmtId="0" fontId="2" fillId="15" borderId="15" xfId="0" applyFont="1" applyFill="1" applyBorder="1" applyAlignment="1">
      <alignment horizontal="center" vertical="center"/>
    </xf>
    <xf numFmtId="0" fontId="2" fillId="15" borderId="16" xfId="0" applyFont="1" applyFill="1" applyBorder="1" applyAlignment="1">
      <alignment horizontal="center" vertical="center"/>
    </xf>
    <xf numFmtId="0" fontId="2" fillId="15" borderId="16" xfId="0" applyFont="1" applyFill="1" applyBorder="1" applyAlignment="1">
      <alignment vertical="center" wrapText="1"/>
    </xf>
    <xf numFmtId="164" fontId="2" fillId="15" borderId="16" xfId="0" applyNumberFormat="1" applyFont="1" applyFill="1" applyBorder="1" applyAlignment="1">
      <alignment horizontal="center" vertical="center"/>
    </xf>
    <xf numFmtId="164" fontId="1" fillId="15" borderId="16" xfId="0" applyNumberFormat="1" applyFont="1" applyFill="1" applyBorder="1" applyAlignment="1">
      <alignment horizontal="center" vertical="center"/>
    </xf>
    <xf numFmtId="10" fontId="1" fillId="15" borderId="17" xfId="0" applyNumberFormat="1" applyFont="1" applyFill="1" applyBorder="1" applyAlignment="1">
      <alignment horizontal="center" vertical="center"/>
    </xf>
    <xf numFmtId="165" fontId="1" fillId="15" borderId="18" xfId="0" applyNumberFormat="1" applyFont="1" applyFill="1" applyBorder="1" applyAlignment="1">
      <alignment horizontal="center" vertical="center"/>
    </xf>
    <xf numFmtId="165" fontId="1" fillId="15" borderId="0" xfId="0" applyNumberFormat="1" applyFont="1" applyFill="1" applyAlignment="1">
      <alignment horizontal="left" vertical="center"/>
    </xf>
    <xf numFmtId="0" fontId="1" fillId="15" borderId="0" xfId="0" applyFont="1" applyFill="1" applyAlignment="1">
      <alignment horizontal="center" vertical="center"/>
    </xf>
    <xf numFmtId="165" fontId="1" fillId="0" borderId="16" xfId="0" applyNumberFormat="1" applyFont="1" applyBorder="1" applyAlignment="1">
      <alignment horizontal="center" vertical="center"/>
    </xf>
    <xf numFmtId="4" fontId="2" fillId="0" borderId="16" xfId="0" applyNumberFormat="1" applyFont="1" applyBorder="1" applyAlignment="1">
      <alignment horizontal="center" vertical="center"/>
    </xf>
    <xf numFmtId="4" fontId="1" fillId="0" borderId="16" xfId="0" applyNumberFormat="1" applyFont="1" applyBorder="1" applyAlignment="1">
      <alignment horizontal="center" vertical="center"/>
    </xf>
    <xf numFmtId="10" fontId="1" fillId="0" borderId="17" xfId="0" applyNumberFormat="1" applyFont="1" applyBorder="1" applyAlignment="1">
      <alignment horizontal="center" vertical="center"/>
    </xf>
    <xf numFmtId="0" fontId="2" fillId="9" borderId="16" xfId="0" applyFont="1" applyFill="1" applyBorder="1" applyAlignment="1">
      <alignment vertical="center" wrapText="1"/>
    </xf>
    <xf numFmtId="4" fontId="2" fillId="9" borderId="16" xfId="0" applyNumberFormat="1" applyFont="1" applyFill="1" applyBorder="1" applyAlignment="1">
      <alignment horizontal="center" vertical="center"/>
    </xf>
    <xf numFmtId="4" fontId="1" fillId="9" borderId="16" xfId="0" applyNumberFormat="1" applyFont="1" applyFill="1" applyBorder="1" applyAlignment="1">
      <alignment horizontal="center" vertical="center"/>
    </xf>
    <xf numFmtId="0" fontId="1" fillId="0" borderId="16" xfId="0" applyFont="1" applyBorder="1" applyAlignment="1">
      <alignment horizontal="center" vertical="center"/>
    </xf>
    <xf numFmtId="0" fontId="2" fillId="0" borderId="19" xfId="0" applyFont="1" applyBorder="1" applyAlignment="1">
      <alignment horizontal="center" vertical="center"/>
    </xf>
    <xf numFmtId="0" fontId="1" fillId="0" borderId="20" xfId="0" applyFont="1" applyBorder="1" applyAlignment="1">
      <alignment horizontal="center" vertical="center"/>
    </xf>
    <xf numFmtId="0" fontId="1" fillId="0" borderId="20" xfId="0" applyFont="1" applyBorder="1" applyAlignment="1">
      <alignment vertical="center" wrapText="1"/>
    </xf>
    <xf numFmtId="4" fontId="2" fillId="0" borderId="20" xfId="0" applyNumberFormat="1" applyFont="1" applyBorder="1" applyAlignment="1">
      <alignment horizontal="center" vertical="center"/>
    </xf>
    <xf numFmtId="4" fontId="1" fillId="0" borderId="20" xfId="0" applyNumberFormat="1" applyFont="1" applyBorder="1" applyAlignment="1">
      <alignment horizontal="center" vertical="center"/>
    </xf>
    <xf numFmtId="164" fontId="1" fillId="0" borderId="20" xfId="0" applyNumberFormat="1" applyFont="1" applyBorder="1" applyAlignment="1">
      <alignment horizontal="center" vertical="center"/>
    </xf>
    <xf numFmtId="164" fontId="2" fillId="0" borderId="20" xfId="0" applyNumberFormat="1" applyFont="1" applyBorder="1" applyAlignment="1">
      <alignment horizontal="center" vertical="center"/>
    </xf>
    <xf numFmtId="165" fontId="1" fillId="9" borderId="20" xfId="0" applyNumberFormat="1" applyFont="1" applyFill="1" applyBorder="1" applyAlignment="1">
      <alignment horizontal="center" vertical="center"/>
    </xf>
    <xf numFmtId="165" fontId="1" fillId="0" borderId="21" xfId="0" applyNumberFormat="1" applyFont="1" applyBorder="1" applyAlignment="1">
      <alignment horizontal="center" vertical="center"/>
    </xf>
    <xf numFmtId="0" fontId="2" fillId="0" borderId="0" xfId="0" applyFont="1" applyAlignment="1">
      <alignment vertical="center"/>
    </xf>
    <xf numFmtId="164" fontId="15" fillId="0" borderId="23" xfId="0" applyNumberFormat="1" applyFont="1" applyBorder="1" applyAlignment="1">
      <alignment horizontal="center" vertical="center"/>
    </xf>
    <xf numFmtId="0" fontId="15" fillId="0" borderId="26" xfId="0" applyFont="1" applyBorder="1" applyAlignment="1">
      <alignment horizontal="center" vertical="center"/>
    </xf>
    <xf numFmtId="0" fontId="2" fillId="7" borderId="0" xfId="0" applyFont="1" applyFill="1" applyAlignment="1">
      <alignment vertical="center"/>
    </xf>
    <xf numFmtId="0" fontId="16" fillId="11" borderId="0" xfId="0" applyFont="1" applyFill="1" applyAlignment="1">
      <alignment horizontal="center" vertical="center"/>
    </xf>
    <xf numFmtId="0" fontId="1" fillId="12" borderId="0" xfId="0" applyFont="1" applyFill="1" applyAlignment="1">
      <alignment horizontal="center" vertical="center"/>
    </xf>
    <xf numFmtId="10" fontId="1" fillId="13" borderId="0" xfId="0" applyNumberFormat="1" applyFont="1" applyFill="1" applyAlignment="1">
      <alignment horizontal="center" vertical="center"/>
    </xf>
    <xf numFmtId="10" fontId="16" fillId="14" borderId="0" xfId="0" applyNumberFormat="1" applyFont="1" applyFill="1" applyAlignment="1">
      <alignment horizontal="center" vertical="center"/>
    </xf>
    <xf numFmtId="164" fontId="1" fillId="0" borderId="0" xfId="0" applyNumberFormat="1" applyFont="1" applyAlignment="1">
      <alignment horizontal="center" vertical="center"/>
    </xf>
    <xf numFmtId="0" fontId="2" fillId="0" borderId="0" xfId="0" applyFont="1" applyAlignment="1">
      <alignment vertical="center" wrapText="1"/>
    </xf>
    <xf numFmtId="164" fontId="2" fillId="0" borderId="0" xfId="0" applyNumberFormat="1" applyFont="1" applyAlignment="1">
      <alignment horizontal="center" vertical="center"/>
    </xf>
    <xf numFmtId="0" fontId="1" fillId="0" borderId="0" xfId="0" applyFont="1" applyAlignment="1">
      <alignment horizontal="center"/>
    </xf>
    <xf numFmtId="2" fontId="1" fillId="0" borderId="0" xfId="0" applyNumberFormat="1" applyFont="1" applyAlignment="1">
      <alignment horizontal="center"/>
    </xf>
    <xf numFmtId="4" fontId="1" fillId="0" borderId="0" xfId="0" applyNumberFormat="1" applyFont="1" applyAlignment="1">
      <alignment horizontal="center"/>
    </xf>
    <xf numFmtId="0" fontId="2" fillId="0" borderId="0" xfId="0" applyFont="1" applyAlignment="1">
      <alignment horizontal="center"/>
    </xf>
    <xf numFmtId="2" fontId="2" fillId="0" borderId="0" xfId="0" applyNumberFormat="1" applyFont="1" applyAlignment="1">
      <alignment horizontal="center"/>
    </xf>
    <xf numFmtId="4" fontId="2" fillId="0" borderId="0" xfId="0" applyNumberFormat="1" applyFont="1" applyAlignment="1">
      <alignment horizontal="center"/>
    </xf>
    <xf numFmtId="0" fontId="20" fillId="0" borderId="0" xfId="0" applyFont="1" applyAlignment="1">
      <alignment horizontal="center" vertical="center"/>
    </xf>
    <xf numFmtId="0" fontId="20" fillId="0" borderId="0" xfId="0" applyFont="1" applyAlignment="1">
      <alignment vertical="center"/>
    </xf>
    <xf numFmtId="0" fontId="20" fillId="0" borderId="0" xfId="0" applyFont="1"/>
    <xf numFmtId="0" fontId="21" fillId="16" borderId="29" xfId="0" applyFont="1" applyFill="1" applyBorder="1" applyAlignment="1">
      <alignment horizontal="center" vertical="center"/>
    </xf>
    <xf numFmtId="0" fontId="21" fillId="16" borderId="29" xfId="0" applyFont="1" applyFill="1" applyBorder="1" applyAlignment="1">
      <alignment vertical="center"/>
    </xf>
    <xf numFmtId="0" fontId="21" fillId="16" borderId="29" xfId="0" applyFont="1" applyFill="1" applyBorder="1" applyAlignment="1">
      <alignment horizontal="center" vertical="center" wrapText="1"/>
    </xf>
    <xf numFmtId="0" fontId="21" fillId="0" borderId="0" xfId="0" applyFont="1"/>
    <xf numFmtId="0" fontId="20" fillId="0" borderId="43" xfId="0" applyFont="1" applyBorder="1" applyAlignment="1">
      <alignment horizontal="center" vertical="center"/>
    </xf>
    <xf numFmtId="0" fontId="21" fillId="0" borderId="37" xfId="0" applyFont="1" applyBorder="1" applyAlignment="1">
      <alignment vertical="center"/>
    </xf>
    <xf numFmtId="0" fontId="20" fillId="0" borderId="37" xfId="0" applyFont="1" applyBorder="1" applyAlignment="1">
      <alignment horizontal="center" vertical="center"/>
    </xf>
    <xf numFmtId="0" fontId="20" fillId="0" borderId="38" xfId="0" applyFont="1" applyBorder="1" applyAlignment="1">
      <alignment horizontal="center" vertical="center"/>
    </xf>
    <xf numFmtId="0" fontId="20" fillId="0" borderId="44" xfId="0" applyFont="1" applyBorder="1" applyAlignment="1">
      <alignment horizontal="center" vertical="center"/>
    </xf>
    <xf numFmtId="0" fontId="20" fillId="0" borderId="11" xfId="0" applyFont="1" applyBorder="1" applyAlignment="1">
      <alignment horizontal="center" vertical="center"/>
    </xf>
    <xf numFmtId="0" fontId="20" fillId="0" borderId="12" xfId="0" applyFont="1" applyBorder="1" applyAlignment="1">
      <alignment vertical="center"/>
    </xf>
    <xf numFmtId="4" fontId="20" fillId="0" borderId="12" xfId="0" applyNumberFormat="1" applyFont="1" applyBorder="1" applyAlignment="1">
      <alignment horizontal="center" vertical="center"/>
    </xf>
    <xf numFmtId="0" fontId="20" fillId="0" borderId="13" xfId="0" applyFont="1" applyBorder="1" applyAlignment="1">
      <alignment horizontal="center" vertical="center"/>
    </xf>
    <xf numFmtId="4" fontId="20" fillId="0" borderId="13" xfId="0" applyNumberFormat="1" applyFont="1" applyBorder="1" applyAlignment="1">
      <alignment horizontal="center" vertical="center"/>
    </xf>
    <xf numFmtId="0" fontId="20" fillId="0" borderId="18" xfId="0" applyFont="1" applyBorder="1" applyAlignment="1">
      <alignment horizontal="center" vertical="center"/>
    </xf>
    <xf numFmtId="0" fontId="21" fillId="0" borderId="12" xfId="0" applyFont="1" applyBorder="1" applyAlignment="1">
      <alignment vertical="center"/>
    </xf>
    <xf numFmtId="0" fontId="20" fillId="0" borderId="12" xfId="0" applyFont="1" applyBorder="1" applyAlignment="1">
      <alignment horizontal="center" vertical="center"/>
    </xf>
    <xf numFmtId="4" fontId="20" fillId="0" borderId="17" xfId="0" applyNumberFormat="1" applyFont="1" applyBorder="1" applyAlignment="1">
      <alignment horizontal="center" vertical="center"/>
    </xf>
    <xf numFmtId="0" fontId="20" fillId="0" borderId="17" xfId="0" applyFont="1" applyBorder="1" applyAlignment="1">
      <alignment horizontal="center" vertical="center"/>
    </xf>
    <xf numFmtId="2" fontId="20" fillId="0" borderId="12" xfId="0" applyNumberFormat="1" applyFont="1" applyBorder="1" applyAlignment="1">
      <alignment horizontal="center" vertical="center"/>
    </xf>
    <xf numFmtId="0" fontId="20" fillId="0" borderId="15" xfId="0" applyFont="1" applyBorder="1" applyAlignment="1">
      <alignment horizontal="center" vertical="center"/>
    </xf>
    <xf numFmtId="0" fontId="21" fillId="0" borderId="16" xfId="0" applyFont="1" applyBorder="1" applyAlignment="1">
      <alignment vertical="center"/>
    </xf>
    <xf numFmtId="0" fontId="20" fillId="0" borderId="16" xfId="0" applyFont="1" applyBorder="1" applyAlignment="1">
      <alignment horizontal="center" vertical="center"/>
    </xf>
    <xf numFmtId="0" fontId="22" fillId="17" borderId="15" xfId="0" applyFont="1" applyFill="1" applyBorder="1" applyAlignment="1">
      <alignment horizontal="center" vertical="center"/>
    </xf>
    <xf numFmtId="0" fontId="23" fillId="17" borderId="16" xfId="0" applyFont="1" applyFill="1" applyBorder="1" applyAlignment="1">
      <alignment vertical="center"/>
    </xf>
    <xf numFmtId="0" fontId="22" fillId="17" borderId="16" xfId="0" applyFont="1" applyFill="1" applyBorder="1" applyAlignment="1">
      <alignment horizontal="center" vertical="center"/>
    </xf>
    <xf numFmtId="0" fontId="22" fillId="17" borderId="17" xfId="0" applyFont="1" applyFill="1" applyBorder="1" applyAlignment="1">
      <alignment horizontal="center" vertical="center"/>
    </xf>
    <xf numFmtId="0" fontId="22" fillId="17" borderId="18" xfId="0" applyFont="1" applyFill="1" applyBorder="1" applyAlignment="1">
      <alignment horizontal="center" vertical="center"/>
    </xf>
    <xf numFmtId="0" fontId="20" fillId="0" borderId="16" xfId="0" applyFont="1" applyBorder="1" applyAlignment="1">
      <alignment vertical="center"/>
    </xf>
    <xf numFmtId="4" fontId="20" fillId="0" borderId="16" xfId="0" applyNumberFormat="1" applyFont="1" applyBorder="1" applyAlignment="1">
      <alignment horizontal="center" vertical="center"/>
    </xf>
    <xf numFmtId="0" fontId="20" fillId="0" borderId="16" xfId="0" applyFont="1" applyBorder="1" applyAlignment="1">
      <alignment vertical="center" wrapText="1"/>
    </xf>
    <xf numFmtId="164" fontId="20" fillId="0" borderId="16" xfId="0" applyNumberFormat="1" applyFont="1" applyBorder="1" applyAlignment="1">
      <alignment horizontal="center" vertical="center"/>
    </xf>
    <xf numFmtId="165" fontId="20" fillId="0" borderId="17" xfId="0" applyNumberFormat="1" applyFont="1" applyBorder="1" applyAlignment="1">
      <alignment horizontal="center" vertical="center"/>
    </xf>
    <xf numFmtId="167" fontId="20" fillId="0" borderId="16" xfId="0" applyNumberFormat="1" applyFont="1" applyBorder="1" applyAlignment="1">
      <alignment horizontal="center" vertical="center"/>
    </xf>
    <xf numFmtId="0" fontId="20" fillId="0" borderId="19" xfId="0" applyFont="1" applyBorder="1" applyAlignment="1">
      <alignment horizontal="center" vertical="center"/>
    </xf>
    <xf numFmtId="0" fontId="20" fillId="0" borderId="20" xfId="0" applyFont="1" applyBorder="1" applyAlignment="1">
      <alignment vertical="center"/>
    </xf>
    <xf numFmtId="0" fontId="20" fillId="0" borderId="20" xfId="0" applyFont="1" applyBorder="1" applyAlignment="1">
      <alignment horizontal="center" vertical="center"/>
    </xf>
    <xf numFmtId="0" fontId="20" fillId="0" borderId="41" xfId="0" applyFont="1" applyBorder="1" applyAlignment="1">
      <alignment horizontal="center" vertical="center"/>
    </xf>
    <xf numFmtId="0" fontId="22" fillId="17" borderId="19" xfId="0" applyFont="1" applyFill="1" applyBorder="1" applyAlignment="1">
      <alignment horizontal="center" vertical="center"/>
    </xf>
    <xf numFmtId="0" fontId="23" fillId="17" borderId="20" xfId="0" applyFont="1" applyFill="1" applyBorder="1" applyAlignment="1">
      <alignment vertical="center"/>
    </xf>
    <xf numFmtId="0" fontId="22" fillId="17" borderId="20" xfId="0" applyFont="1" applyFill="1" applyBorder="1" applyAlignment="1">
      <alignment horizontal="center" vertical="center"/>
    </xf>
    <xf numFmtId="0" fontId="22" fillId="17" borderId="41" xfId="0" applyFont="1" applyFill="1" applyBorder="1" applyAlignment="1">
      <alignment horizontal="center" vertical="center"/>
    </xf>
    <xf numFmtId="164" fontId="20" fillId="0" borderId="17" xfId="0" applyNumberFormat="1" applyFont="1" applyBorder="1" applyAlignment="1">
      <alignment horizontal="center" vertical="center"/>
    </xf>
    <xf numFmtId="0" fontId="22" fillId="17" borderId="20" xfId="0" applyFont="1" applyFill="1" applyBorder="1" applyAlignment="1">
      <alignment vertical="center" wrapText="1"/>
    </xf>
    <xf numFmtId="164" fontId="22" fillId="17" borderId="20" xfId="0" applyNumberFormat="1" applyFont="1" applyFill="1" applyBorder="1" applyAlignment="1">
      <alignment horizontal="center" vertical="center"/>
    </xf>
    <xf numFmtId="4" fontId="22" fillId="17" borderId="41" xfId="0" applyNumberFormat="1" applyFont="1" applyFill="1" applyBorder="1" applyAlignment="1">
      <alignment horizontal="center" vertical="center"/>
    </xf>
    <xf numFmtId="0" fontId="20" fillId="17" borderId="41" xfId="0" applyFont="1" applyFill="1" applyBorder="1" applyAlignment="1">
      <alignment horizontal="center" vertical="center"/>
    </xf>
    <xf numFmtId="0" fontId="20" fillId="17" borderId="18" xfId="0" applyFont="1" applyFill="1" applyBorder="1" applyAlignment="1">
      <alignment horizontal="center" vertical="center"/>
    </xf>
    <xf numFmtId="0" fontId="20" fillId="0" borderId="45" xfId="0" applyFont="1" applyBorder="1" applyAlignment="1">
      <alignment horizontal="center" vertical="center"/>
    </xf>
    <xf numFmtId="0" fontId="20" fillId="0" borderId="46" xfId="0" applyFont="1" applyBorder="1" applyAlignment="1">
      <alignment horizontal="center" vertical="center"/>
    </xf>
    <xf numFmtId="0" fontId="20" fillId="0" borderId="47" xfId="0" applyFont="1" applyBorder="1" applyAlignment="1">
      <alignment horizontal="center" vertical="center"/>
    </xf>
    <xf numFmtId="0" fontId="20" fillId="18" borderId="28" xfId="0" applyFont="1" applyFill="1" applyBorder="1" applyAlignment="1">
      <alignment horizontal="center" vertical="center"/>
    </xf>
    <xf numFmtId="0" fontId="20" fillId="18" borderId="0" xfId="0" applyFont="1" applyFill="1" applyAlignment="1">
      <alignment horizontal="center" vertical="center"/>
    </xf>
    <xf numFmtId="4" fontId="24" fillId="18" borderId="0" xfId="0" applyNumberFormat="1" applyFont="1" applyFill="1" applyAlignment="1">
      <alignment horizontal="center" vertical="center"/>
    </xf>
    <xf numFmtId="0" fontId="24" fillId="18" borderId="0" xfId="0" applyFont="1" applyFill="1" applyAlignment="1">
      <alignment horizontal="center" vertical="center"/>
    </xf>
    <xf numFmtId="0" fontId="20" fillId="18" borderId="30" xfId="0" applyFont="1" applyFill="1" applyBorder="1" applyAlignment="1">
      <alignment horizontal="center" vertical="center"/>
    </xf>
    <xf numFmtId="0" fontId="20" fillId="0" borderId="25" xfId="0" applyFont="1" applyBorder="1" applyAlignment="1">
      <alignment horizontal="center" vertical="center"/>
    </xf>
    <xf numFmtId="0" fontId="20" fillId="0" borderId="26" xfId="0" applyFont="1" applyBorder="1" applyAlignment="1">
      <alignment horizontal="center" vertical="center"/>
    </xf>
    <xf numFmtId="0" fontId="20" fillId="0" borderId="27" xfId="0" applyFont="1" applyBorder="1" applyAlignment="1">
      <alignment horizontal="center" vertical="center"/>
    </xf>
    <xf numFmtId="0" fontId="1" fillId="0" borderId="0" xfId="0" applyFont="1" applyAlignment="1">
      <alignment horizontal="left" vertical="center"/>
    </xf>
    <xf numFmtId="0" fontId="25" fillId="0" borderId="0" xfId="0" applyFont="1" applyAlignment="1">
      <alignment horizontal="center" vertical="center" wrapText="1"/>
    </xf>
    <xf numFmtId="0" fontId="27" fillId="21" borderId="29" xfId="0" applyFont="1" applyFill="1" applyBorder="1" applyAlignment="1">
      <alignment horizontal="center" vertical="center" wrapText="1"/>
    </xf>
    <xf numFmtId="0" fontId="1" fillId="0" borderId="11" xfId="0" applyFont="1" applyBorder="1" applyAlignment="1">
      <alignment horizontal="center" vertical="center"/>
    </xf>
    <xf numFmtId="0" fontId="1" fillId="0" borderId="12" xfId="0" applyFont="1" applyBorder="1" applyAlignment="1">
      <alignment horizontal="left" vertical="center"/>
    </xf>
    <xf numFmtId="0" fontId="1" fillId="0" borderId="15" xfId="0" applyFont="1" applyBorder="1" applyAlignment="1">
      <alignment horizontal="center" vertical="center"/>
    </xf>
    <xf numFmtId="0" fontId="1" fillId="0" borderId="16" xfId="0" applyFont="1" applyBorder="1" applyAlignment="1">
      <alignment horizontal="left"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0" borderId="20" xfId="0" applyFont="1" applyBorder="1" applyAlignment="1">
      <alignment horizontal="left" vertical="center"/>
    </xf>
    <xf numFmtId="0" fontId="1" fillId="0" borderId="41"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left"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1" fillId="22" borderId="25" xfId="0" applyFont="1" applyFill="1" applyBorder="1" applyAlignment="1">
      <alignment horizontal="center" vertical="center"/>
    </xf>
    <xf numFmtId="0" fontId="2" fillId="22" borderId="26" xfId="0" applyFont="1" applyFill="1" applyBorder="1" applyAlignment="1">
      <alignment horizontal="center" vertical="center"/>
    </xf>
    <xf numFmtId="0" fontId="2" fillId="22" borderId="26" xfId="0" applyFont="1" applyFill="1" applyBorder="1" applyAlignment="1">
      <alignment horizontal="left" vertical="center"/>
    </xf>
    <xf numFmtId="0" fontId="1" fillId="22" borderId="26" xfId="0" applyFont="1" applyFill="1" applyBorder="1" applyAlignment="1">
      <alignment horizontal="center" vertical="center"/>
    </xf>
    <xf numFmtId="0" fontId="2" fillId="22" borderId="27" xfId="0" applyFont="1" applyFill="1" applyBorder="1" applyAlignment="1">
      <alignment horizontal="center" vertical="center"/>
    </xf>
    <xf numFmtId="0" fontId="1" fillId="0" borderId="16" xfId="0" applyFont="1" applyBorder="1" applyAlignment="1">
      <alignment horizontal="left" vertical="center" wrapText="1"/>
    </xf>
    <xf numFmtId="0" fontId="1" fillId="8" borderId="26" xfId="0" applyFont="1" applyFill="1" applyBorder="1" applyAlignment="1">
      <alignment horizontal="center" vertical="center"/>
    </xf>
    <xf numFmtId="0" fontId="1" fillId="0" borderId="28" xfId="0" applyFont="1" applyBorder="1" applyAlignment="1">
      <alignment horizontal="center" vertical="center"/>
    </xf>
    <xf numFmtId="0" fontId="1" fillId="0" borderId="30" xfId="0" applyFont="1" applyBorder="1" applyAlignment="1">
      <alignment horizontal="center" vertical="center"/>
    </xf>
    <xf numFmtId="0" fontId="1" fillId="0" borderId="25" xfId="0" applyFont="1" applyBorder="1" applyAlignment="1">
      <alignment horizontal="center" vertical="center"/>
    </xf>
    <xf numFmtId="0" fontId="1" fillId="0" borderId="26" xfId="0" applyFont="1" applyBorder="1" applyAlignment="1">
      <alignment horizontal="center" vertical="center"/>
    </xf>
    <xf numFmtId="2" fontId="1" fillId="0" borderId="26" xfId="0" applyNumberFormat="1" applyFont="1" applyBorder="1" applyAlignment="1">
      <alignment horizontal="center" vertical="center"/>
    </xf>
    <xf numFmtId="0" fontId="1" fillId="0" borderId="27" xfId="0" applyFont="1" applyBorder="1" applyAlignment="1">
      <alignment horizontal="center" vertical="center"/>
    </xf>
    <xf numFmtId="0" fontId="2" fillId="24" borderId="26" xfId="0" applyFont="1" applyFill="1" applyBorder="1" applyAlignment="1">
      <alignment horizontal="center" vertical="center"/>
    </xf>
    <xf numFmtId="0" fontId="2" fillId="24" borderId="27" xfId="0" applyFont="1" applyFill="1" applyBorder="1" applyAlignment="1">
      <alignment horizontal="center" vertical="center"/>
    </xf>
    <xf numFmtId="164" fontId="27" fillId="21" borderId="29" xfId="0" applyNumberFormat="1" applyFont="1" applyFill="1" applyBorder="1" applyAlignment="1">
      <alignment horizontal="center" vertical="center" wrapText="1"/>
    </xf>
    <xf numFmtId="0" fontId="1" fillId="0" borderId="43" xfId="0" applyFont="1" applyBorder="1" applyAlignment="1">
      <alignment horizontal="center"/>
    </xf>
    <xf numFmtId="0" fontId="1" fillId="0" borderId="37" xfId="0" applyFont="1" applyBorder="1"/>
    <xf numFmtId="0" fontId="1" fillId="0" borderId="37" xfId="0" applyFont="1" applyBorder="1" applyAlignment="1">
      <alignment horizontal="center"/>
    </xf>
    <xf numFmtId="0" fontId="1" fillId="0" borderId="38" xfId="0" applyFont="1" applyBorder="1" applyAlignment="1">
      <alignment horizontal="center" vertical="center"/>
    </xf>
    <xf numFmtId="0" fontId="1" fillId="0" borderId="44" xfId="0" applyFont="1" applyBorder="1" applyAlignment="1">
      <alignment horizontal="center" vertical="center"/>
    </xf>
    <xf numFmtId="0" fontId="1" fillId="25" borderId="15" xfId="0" applyFont="1" applyFill="1" applyBorder="1" applyAlignment="1">
      <alignment horizontal="center"/>
    </xf>
    <xf numFmtId="0" fontId="1" fillId="25" borderId="16" xfId="0" applyFont="1" applyFill="1" applyBorder="1" applyAlignment="1">
      <alignment horizontal="left"/>
    </xf>
    <xf numFmtId="0" fontId="1" fillId="25" borderId="16" xfId="0" applyFont="1" applyFill="1" applyBorder="1" applyAlignment="1">
      <alignment horizontal="center"/>
    </xf>
    <xf numFmtId="164" fontId="1" fillId="25" borderId="16" xfId="0" applyNumberFormat="1" applyFont="1" applyFill="1" applyBorder="1" applyAlignment="1">
      <alignment horizontal="center"/>
    </xf>
    <xf numFmtId="3" fontId="1" fillId="25" borderId="16" xfId="0" applyNumberFormat="1" applyFont="1" applyFill="1" applyBorder="1" applyAlignment="1">
      <alignment horizontal="center"/>
    </xf>
    <xf numFmtId="4" fontId="1" fillId="25" borderId="16" xfId="0" applyNumberFormat="1" applyFont="1" applyFill="1" applyBorder="1" applyAlignment="1">
      <alignment horizontal="center"/>
    </xf>
    <xf numFmtId="0" fontId="1" fillId="25" borderId="17" xfId="0" applyFont="1" applyFill="1" applyBorder="1" applyAlignment="1">
      <alignment horizontal="center"/>
    </xf>
    <xf numFmtId="4" fontId="1" fillId="25" borderId="18" xfId="0" applyNumberFormat="1" applyFont="1" applyFill="1" applyBorder="1" applyAlignment="1">
      <alignment horizontal="center"/>
    </xf>
    <xf numFmtId="0" fontId="1" fillId="0" borderId="48" xfId="0" applyFont="1" applyBorder="1" applyAlignment="1">
      <alignment horizontal="center"/>
    </xf>
    <xf numFmtId="0" fontId="1" fillId="0" borderId="49" xfId="0" applyFont="1" applyBorder="1"/>
    <xf numFmtId="0" fontId="1" fillId="0" borderId="49" xfId="0" applyFont="1" applyBorder="1" applyAlignment="1">
      <alignment horizontal="center"/>
    </xf>
    <xf numFmtId="0" fontId="1" fillId="0" borderId="20" xfId="0" applyFont="1" applyBorder="1" applyAlignment="1">
      <alignment horizontal="center"/>
    </xf>
    <xf numFmtId="0" fontId="1" fillId="0" borderId="22" xfId="0" applyFont="1" applyBorder="1" applyAlignment="1">
      <alignment horizontal="center"/>
    </xf>
    <xf numFmtId="0" fontId="1" fillId="0" borderId="23" xfId="0" applyFont="1" applyBorder="1"/>
    <xf numFmtId="0" fontId="1" fillId="0" borderId="23" xfId="0" applyFont="1" applyBorder="1" applyAlignment="1">
      <alignment horizontal="center"/>
    </xf>
    <xf numFmtId="0" fontId="1" fillId="0" borderId="28" xfId="0" applyFont="1" applyBorder="1" applyAlignment="1">
      <alignment horizontal="center"/>
    </xf>
    <xf numFmtId="0" fontId="2" fillId="8" borderId="26" xfId="0" applyFont="1" applyFill="1" applyBorder="1" applyAlignment="1">
      <alignment horizontal="center"/>
    </xf>
    <xf numFmtId="164" fontId="2" fillId="8" borderId="26" xfId="0" applyNumberFormat="1" applyFont="1" applyFill="1" applyBorder="1" applyAlignment="1">
      <alignment horizontal="center"/>
    </xf>
    <xf numFmtId="4" fontId="2" fillId="8" borderId="27" xfId="0" applyNumberFormat="1" applyFont="1" applyFill="1" applyBorder="1" applyAlignment="1">
      <alignment horizontal="center"/>
    </xf>
    <xf numFmtId="4" fontId="2" fillId="8" borderId="27" xfId="0" applyNumberFormat="1" applyFont="1" applyFill="1" applyBorder="1" applyAlignment="1">
      <alignment horizontal="center" vertical="center"/>
    </xf>
    <xf numFmtId="0" fontId="1" fillId="0" borderId="38" xfId="0" applyFont="1" applyBorder="1" applyAlignment="1">
      <alignment horizontal="center"/>
    </xf>
    <xf numFmtId="0" fontId="1" fillId="0" borderId="44" xfId="0" applyFont="1" applyBorder="1" applyAlignment="1">
      <alignment horizontal="center"/>
    </xf>
    <xf numFmtId="0" fontId="1" fillId="0" borderId="15" xfId="0" applyFont="1" applyBorder="1" applyAlignment="1">
      <alignment horizontal="center"/>
    </xf>
    <xf numFmtId="0" fontId="1" fillId="0" borderId="16" xfId="0" applyFont="1" applyBorder="1" applyAlignment="1">
      <alignment horizontal="left"/>
    </xf>
    <xf numFmtId="0" fontId="1" fillId="0" borderId="16" xfId="0" applyFont="1" applyBorder="1" applyAlignment="1">
      <alignment horizontal="center"/>
    </xf>
    <xf numFmtId="4" fontId="1" fillId="0" borderId="16" xfId="0" applyNumberFormat="1" applyFont="1" applyBorder="1" applyAlignment="1">
      <alignment horizontal="center"/>
    </xf>
    <xf numFmtId="3" fontId="1" fillId="0" borderId="16" xfId="0" applyNumberFormat="1" applyFont="1" applyBorder="1" applyAlignment="1">
      <alignment horizontal="center"/>
    </xf>
    <xf numFmtId="0" fontId="1" fillId="0" borderId="17" xfId="0" applyFont="1" applyBorder="1" applyAlignment="1">
      <alignment horizontal="center"/>
    </xf>
    <xf numFmtId="0" fontId="1" fillId="0" borderId="18" xfId="0" applyFont="1" applyBorder="1" applyAlignment="1">
      <alignment horizontal="center"/>
    </xf>
    <xf numFmtId="4" fontId="1" fillId="0" borderId="18" xfId="0" applyNumberFormat="1" applyFont="1" applyBorder="1" applyAlignment="1">
      <alignment horizontal="center"/>
    </xf>
    <xf numFmtId="168" fontId="1" fillId="0" borderId="16" xfId="0" applyNumberFormat="1" applyFont="1" applyBorder="1" applyAlignment="1">
      <alignment horizontal="center"/>
    </xf>
    <xf numFmtId="0" fontId="1" fillId="0" borderId="50" xfId="0" applyFont="1" applyBorder="1" applyAlignment="1">
      <alignment horizontal="center"/>
    </xf>
    <xf numFmtId="0" fontId="1" fillId="0" borderId="51" xfId="0" applyFont="1" applyBorder="1" applyAlignment="1">
      <alignment horizontal="center"/>
    </xf>
    <xf numFmtId="0" fontId="1" fillId="0" borderId="24" xfId="0" applyFont="1" applyBorder="1" applyAlignment="1">
      <alignment horizontal="center"/>
    </xf>
    <xf numFmtId="0" fontId="1" fillId="0" borderId="30" xfId="0" applyFont="1" applyBorder="1" applyAlignment="1">
      <alignment horizontal="center"/>
    </xf>
    <xf numFmtId="4" fontId="2" fillId="8" borderId="26" xfId="0" applyNumberFormat="1" applyFont="1" applyFill="1" applyBorder="1" applyAlignment="1">
      <alignment horizontal="center"/>
    </xf>
    <xf numFmtId="0" fontId="29" fillId="26" borderId="29" xfId="0" applyFont="1" applyFill="1" applyBorder="1" applyAlignment="1">
      <alignment horizontal="center" vertical="center" wrapText="1"/>
    </xf>
    <xf numFmtId="0" fontId="29" fillId="26" borderId="29" xfId="0" applyFont="1" applyFill="1" applyBorder="1" applyAlignment="1">
      <alignment horizontal="center" vertical="center"/>
    </xf>
    <xf numFmtId="4" fontId="29" fillId="26" borderId="29" xfId="0" applyNumberFormat="1" applyFont="1" applyFill="1" applyBorder="1" applyAlignment="1">
      <alignment horizontal="left" vertical="center"/>
    </xf>
    <xf numFmtId="4" fontId="29" fillId="26" borderId="29" xfId="0" applyNumberFormat="1" applyFont="1" applyFill="1" applyBorder="1" applyAlignment="1">
      <alignment horizontal="center" vertical="center"/>
    </xf>
    <xf numFmtId="167" fontId="29" fillId="26" borderId="29" xfId="0" applyNumberFormat="1" applyFont="1" applyFill="1" applyBorder="1" applyAlignment="1">
      <alignment horizontal="center" vertical="center" wrapText="1"/>
    </xf>
    <xf numFmtId="4" fontId="1" fillId="0" borderId="16" xfId="0" applyNumberFormat="1" applyFont="1" applyBorder="1" applyAlignment="1">
      <alignment horizontal="left" vertical="center"/>
    </xf>
    <xf numFmtId="167" fontId="1" fillId="0" borderId="16" xfId="0" applyNumberFormat="1" applyFont="1" applyBorder="1" applyAlignment="1">
      <alignment horizontal="center" vertical="center"/>
    </xf>
    <xf numFmtId="167" fontId="1" fillId="0" borderId="18" xfId="0" applyNumberFormat="1" applyFont="1" applyBorder="1" applyAlignment="1">
      <alignment horizontal="center" vertical="center"/>
    </xf>
    <xf numFmtId="2" fontId="1" fillId="0" borderId="16" xfId="0" applyNumberFormat="1" applyFont="1" applyBorder="1" applyAlignment="1">
      <alignment horizontal="center" vertical="center"/>
    </xf>
    <xf numFmtId="4" fontId="1" fillId="0" borderId="18" xfId="0" applyNumberFormat="1" applyFont="1" applyBorder="1" applyAlignment="1">
      <alignment horizontal="center" vertical="center"/>
    </xf>
    <xf numFmtId="0" fontId="1" fillId="0" borderId="48" xfId="0" applyFont="1" applyBorder="1" applyAlignment="1">
      <alignment horizontal="center" vertical="center"/>
    </xf>
    <xf numFmtId="0" fontId="1" fillId="0" borderId="49" xfId="0" applyFont="1" applyBorder="1" applyAlignment="1">
      <alignment horizontal="left" vertical="center"/>
    </xf>
    <xf numFmtId="0" fontId="1" fillId="0" borderId="49" xfId="0" applyFont="1" applyBorder="1" applyAlignment="1">
      <alignment horizontal="center" vertical="center"/>
    </xf>
    <xf numFmtId="0" fontId="1" fillId="0" borderId="51" xfId="0" applyFont="1" applyBorder="1" applyAlignment="1">
      <alignment horizontal="center" vertical="center"/>
    </xf>
    <xf numFmtId="0" fontId="1" fillId="0" borderId="22" xfId="0" applyFont="1" applyBorder="1" applyAlignment="1">
      <alignment vertical="center"/>
    </xf>
    <xf numFmtId="0" fontId="1" fillId="0" borderId="23" xfId="0" applyFont="1" applyBorder="1" applyAlignment="1">
      <alignment vertical="center"/>
    </xf>
    <xf numFmtId="164" fontId="2" fillId="8" borderId="27" xfId="0" applyNumberFormat="1" applyFont="1" applyFill="1" applyBorder="1" applyAlignment="1">
      <alignment horizontal="center" vertical="center"/>
    </xf>
    <xf numFmtId="0" fontId="1" fillId="0" borderId="43" xfId="0" applyFont="1" applyBorder="1" applyAlignment="1">
      <alignment horizontal="center" vertical="center"/>
    </xf>
    <xf numFmtId="0" fontId="1" fillId="0" borderId="37" xfId="0" applyFont="1" applyBorder="1" applyAlignment="1">
      <alignment horizontal="left" vertical="center"/>
    </xf>
    <xf numFmtId="0" fontId="1" fillId="0" borderId="37" xfId="0" applyFont="1" applyBorder="1" applyAlignment="1">
      <alignment horizontal="center" vertical="center"/>
    </xf>
    <xf numFmtId="0" fontId="1" fillId="27" borderId="16" xfId="0" applyFont="1" applyFill="1" applyBorder="1" applyAlignment="1">
      <alignment horizontal="center" vertical="center"/>
    </xf>
    <xf numFmtId="4" fontId="1" fillId="0" borderId="49" xfId="0" applyNumberFormat="1" applyFont="1" applyBorder="1" applyAlignment="1">
      <alignment horizontal="center" vertical="center"/>
    </xf>
    <xf numFmtId="4" fontId="1" fillId="0" borderId="50" xfId="0" applyNumberFormat="1" applyFont="1" applyBorder="1" applyAlignment="1">
      <alignment horizontal="center" vertical="center"/>
    </xf>
    <xf numFmtId="4" fontId="1" fillId="0" borderId="51" xfId="0" applyNumberFormat="1" applyFont="1" applyBorder="1" applyAlignment="1">
      <alignment horizontal="center" vertical="center"/>
    </xf>
    <xf numFmtId="0" fontId="2" fillId="8" borderId="43" xfId="0" applyFont="1" applyFill="1" applyBorder="1" applyAlignment="1">
      <alignment horizontal="center" vertical="center"/>
    </xf>
    <xf numFmtId="0" fontId="2" fillId="8" borderId="37" xfId="0" applyFont="1" applyFill="1" applyBorder="1" applyAlignment="1">
      <alignment horizontal="center" vertical="center"/>
    </xf>
    <xf numFmtId="4" fontId="2" fillId="8" borderId="37" xfId="0" applyNumberFormat="1" applyFont="1" applyFill="1" applyBorder="1" applyAlignment="1">
      <alignment horizontal="center"/>
    </xf>
    <xf numFmtId="4" fontId="2" fillId="8" borderId="37" xfId="0" applyNumberFormat="1" applyFont="1" applyFill="1" applyBorder="1" applyAlignment="1">
      <alignment horizontal="center" vertical="center"/>
    </xf>
    <xf numFmtId="4" fontId="2" fillId="8" borderId="53" xfId="0" applyNumberFormat="1" applyFont="1" applyFill="1" applyBorder="1" applyAlignment="1">
      <alignment horizontal="center" vertical="center"/>
    </xf>
    <xf numFmtId="4" fontId="2" fillId="8" borderId="44" xfId="0" applyNumberFormat="1" applyFont="1" applyFill="1" applyBorder="1" applyAlignment="1">
      <alignment horizontal="center" vertical="center"/>
    </xf>
    <xf numFmtId="0" fontId="2" fillId="8" borderId="48" xfId="0" applyFont="1" applyFill="1" applyBorder="1" applyAlignment="1">
      <alignment horizontal="center" vertical="center"/>
    </xf>
    <xf numFmtId="0" fontId="2" fillId="8" borderId="49" xfId="0" applyFont="1" applyFill="1" applyBorder="1" applyAlignment="1">
      <alignment horizontal="center" vertical="center"/>
    </xf>
    <xf numFmtId="4" fontId="2" fillId="8" borderId="49" xfId="0" applyNumberFormat="1" applyFont="1" applyFill="1" applyBorder="1" applyAlignment="1">
      <alignment horizontal="center"/>
    </xf>
    <xf numFmtId="4" fontId="2" fillId="8" borderId="49" xfId="0" applyNumberFormat="1" applyFont="1" applyFill="1" applyBorder="1" applyAlignment="1">
      <alignment horizontal="center" vertical="center"/>
    </xf>
    <xf numFmtId="4" fontId="2" fillId="8" borderId="55" xfId="0" applyNumberFormat="1" applyFont="1" applyFill="1" applyBorder="1" applyAlignment="1">
      <alignment horizontal="center" vertical="center"/>
    </xf>
    <xf numFmtId="4" fontId="2" fillId="8" borderId="51" xfId="0" applyNumberFormat="1" applyFont="1" applyFill="1" applyBorder="1" applyAlignment="1">
      <alignment horizontal="center" vertical="center"/>
    </xf>
    <xf numFmtId="0" fontId="30" fillId="0" borderId="0" xfId="0" applyFont="1" applyAlignment="1">
      <alignment vertical="center"/>
    </xf>
    <xf numFmtId="0" fontId="30" fillId="0" borderId="0" xfId="0" applyFont="1" applyAlignment="1">
      <alignment horizontal="center" vertical="center"/>
    </xf>
    <xf numFmtId="0" fontId="12" fillId="29" borderId="0" xfId="0" applyFont="1" applyFill="1" applyAlignment="1">
      <alignment horizontal="center" vertical="center"/>
    </xf>
    <xf numFmtId="0" fontId="12" fillId="29" borderId="0" xfId="0" applyFont="1" applyFill="1" applyAlignment="1">
      <alignment horizontal="left" vertical="center"/>
    </xf>
    <xf numFmtId="164" fontId="12" fillId="29" borderId="0" xfId="0" applyNumberFormat="1" applyFont="1" applyFill="1" applyAlignment="1">
      <alignment horizontal="center" vertical="center"/>
    </xf>
    <xf numFmtId="4" fontId="12" fillId="29" borderId="0" xfId="0" applyNumberFormat="1" applyFont="1" applyFill="1" applyAlignment="1">
      <alignment horizontal="center" vertical="center"/>
    </xf>
    <xf numFmtId="4" fontId="12" fillId="29" borderId="0" xfId="0" applyNumberFormat="1" applyFont="1" applyFill="1" applyAlignment="1">
      <alignment horizontal="center" vertical="center" wrapText="1"/>
    </xf>
    <xf numFmtId="0" fontId="2" fillId="23" borderId="0" xfId="0" applyFont="1" applyFill="1" applyAlignment="1">
      <alignment horizontal="center" vertical="center"/>
    </xf>
    <xf numFmtId="0" fontId="32" fillId="0" borderId="0" xfId="0" applyFont="1" applyAlignment="1">
      <alignment horizontal="center" vertical="center"/>
    </xf>
    <xf numFmtId="4" fontId="1" fillId="0" borderId="0" xfId="0" applyNumberFormat="1" applyFont="1" applyAlignment="1">
      <alignment horizontal="center" vertical="center"/>
    </xf>
    <xf numFmtId="0" fontId="33" fillId="17" borderId="0" xfId="0" applyFont="1" applyFill="1" applyAlignment="1">
      <alignment horizontal="center" vertical="center"/>
    </xf>
    <xf numFmtId="0" fontId="1" fillId="0" borderId="0" xfId="0" applyFont="1" applyAlignment="1">
      <alignment horizontal="center" vertical="center" wrapText="1"/>
    </xf>
    <xf numFmtId="0" fontId="34" fillId="30" borderId="0" xfId="0" applyFont="1" applyFill="1" applyAlignment="1">
      <alignment horizontal="center" vertical="center"/>
    </xf>
    <xf numFmtId="0" fontId="34" fillId="30" borderId="0" xfId="0" applyFont="1" applyFill="1" applyAlignment="1">
      <alignment horizontal="left" vertical="center"/>
    </xf>
    <xf numFmtId="0" fontId="12" fillId="30" borderId="0" xfId="0" applyFont="1" applyFill="1" applyAlignment="1">
      <alignment horizontal="center" vertical="center"/>
    </xf>
    <xf numFmtId="4" fontId="12" fillId="30" borderId="0" xfId="0" applyNumberFormat="1" applyFont="1" applyFill="1" applyAlignment="1">
      <alignment horizontal="center" vertical="center"/>
    </xf>
    <xf numFmtId="0" fontId="30" fillId="0" borderId="0" xfId="0" applyFont="1"/>
    <xf numFmtId="4" fontId="1" fillId="0" borderId="0" xfId="0" applyNumberFormat="1" applyFont="1" applyAlignment="1">
      <alignment horizontal="left" vertical="center"/>
    </xf>
    <xf numFmtId="167" fontId="1" fillId="0" borderId="0" xfId="0" applyNumberFormat="1" applyFont="1" applyAlignment="1">
      <alignment horizontal="center" vertical="center"/>
    </xf>
    <xf numFmtId="2" fontId="1" fillId="0" borderId="0" xfId="0" applyNumberFormat="1" applyFont="1" applyAlignment="1">
      <alignment horizontal="center" vertical="center"/>
    </xf>
    <xf numFmtId="0" fontId="12" fillId="30" borderId="0" xfId="0" applyFont="1" applyFill="1" applyAlignment="1">
      <alignment horizontal="left" vertical="center"/>
    </xf>
    <xf numFmtId="3" fontId="1" fillId="5" borderId="16" xfId="0" applyNumberFormat="1" applyFont="1" applyFill="1" applyBorder="1" applyAlignment="1">
      <alignment horizontal="center" vertical="center"/>
    </xf>
    <xf numFmtId="0" fontId="36" fillId="0" borderId="0" xfId="0" applyFont="1" applyAlignment="1">
      <alignment horizontal="center" vertical="center"/>
    </xf>
    <xf numFmtId="0" fontId="37" fillId="0" borderId="0" xfId="0" applyFont="1" applyAlignment="1">
      <alignment vertical="center" wrapText="1"/>
    </xf>
    <xf numFmtId="0" fontId="36" fillId="0" borderId="0" xfId="0" applyFont="1" applyAlignment="1">
      <alignment horizontal="center" vertical="center" wrapText="1"/>
    </xf>
    <xf numFmtId="0" fontId="1" fillId="32" borderId="0" xfId="0" applyFont="1" applyFill="1"/>
    <xf numFmtId="0" fontId="19" fillId="32" borderId="0" xfId="0" applyFont="1" applyFill="1"/>
    <xf numFmtId="0" fontId="39" fillId="32" borderId="0" xfId="0" applyFont="1" applyFill="1"/>
    <xf numFmtId="4" fontId="39" fillId="32" borderId="0" xfId="0" applyNumberFormat="1" applyFont="1" applyFill="1"/>
    <xf numFmtId="0" fontId="37" fillId="0" borderId="0" xfId="0" applyFont="1" applyAlignment="1">
      <alignment horizontal="center" vertical="center"/>
    </xf>
    <xf numFmtId="0" fontId="37" fillId="0" borderId="59" xfId="0" applyFont="1" applyBorder="1" applyAlignment="1">
      <alignment horizontal="center" vertical="center"/>
    </xf>
    <xf numFmtId="0" fontId="37" fillId="0" borderId="57" xfId="0" applyFont="1" applyBorder="1" applyAlignment="1">
      <alignment vertical="center" wrapText="1"/>
    </xf>
    <xf numFmtId="0" fontId="37" fillId="0" borderId="52" xfId="0" applyFont="1" applyBorder="1" applyAlignment="1">
      <alignment vertical="center" wrapText="1"/>
    </xf>
    <xf numFmtId="0" fontId="37" fillId="0" borderId="52" xfId="0" applyFont="1" applyBorder="1" applyAlignment="1">
      <alignment horizontal="center" vertical="center"/>
    </xf>
    <xf numFmtId="0" fontId="37" fillId="33" borderId="52" xfId="0" applyFont="1" applyFill="1" applyBorder="1" applyAlignment="1">
      <alignment horizontal="center" vertical="center"/>
    </xf>
    <xf numFmtId="4" fontId="37" fillId="0" borderId="52" xfId="0" applyNumberFormat="1" applyFont="1" applyBorder="1" applyAlignment="1">
      <alignment horizontal="center" vertical="center"/>
    </xf>
    <xf numFmtId="9" fontId="37" fillId="0" borderId="52" xfId="0" applyNumberFormat="1" applyFont="1" applyBorder="1" applyAlignment="1">
      <alignment horizontal="center" vertical="center"/>
    </xf>
    <xf numFmtId="0" fontId="37" fillId="0" borderId="60" xfId="0" applyFont="1" applyBorder="1" applyAlignment="1">
      <alignment horizontal="center" vertical="center"/>
    </xf>
    <xf numFmtId="0" fontId="37" fillId="0" borderId="30" xfId="0" applyFont="1" applyBorder="1" applyAlignment="1">
      <alignment horizontal="center" vertical="center"/>
    </xf>
    <xf numFmtId="0" fontId="37" fillId="0" borderId="43" xfId="0" applyFont="1" applyBorder="1" applyAlignment="1">
      <alignment horizontal="center" vertical="center"/>
    </xf>
    <xf numFmtId="0" fontId="37" fillId="0" borderId="37" xfId="0" applyFont="1" applyBorder="1" applyAlignment="1">
      <alignment vertical="center" wrapText="1"/>
    </xf>
    <xf numFmtId="0" fontId="37" fillId="0" borderId="37" xfId="0" applyFont="1" applyBorder="1" applyAlignment="1">
      <alignment horizontal="center" vertical="center"/>
    </xf>
    <xf numFmtId="4" fontId="37" fillId="35" borderId="37" xfId="0" applyNumberFormat="1" applyFont="1" applyFill="1" applyBorder="1" applyAlignment="1">
      <alignment horizontal="center" vertical="center"/>
    </xf>
    <xf numFmtId="9" fontId="37" fillId="0" borderId="37" xfId="0" applyNumberFormat="1" applyFont="1" applyBorder="1" applyAlignment="1">
      <alignment horizontal="center" vertical="center"/>
    </xf>
    <xf numFmtId="0" fontId="37" fillId="36" borderId="37" xfId="0" applyFont="1" applyFill="1" applyBorder="1" applyAlignment="1">
      <alignment horizontal="center" vertical="center"/>
    </xf>
    <xf numFmtId="0" fontId="37" fillId="0" borderId="14" xfId="0" applyFont="1" applyBorder="1" applyAlignment="1">
      <alignment horizontal="center" vertical="center"/>
    </xf>
    <xf numFmtId="4" fontId="1" fillId="0" borderId="0" xfId="0" applyNumberFormat="1" applyFont="1"/>
    <xf numFmtId="0" fontId="37" fillId="0" borderId="15" xfId="0" applyFont="1" applyBorder="1" applyAlignment="1">
      <alignment horizontal="center" vertical="center"/>
    </xf>
    <xf numFmtId="0" fontId="37" fillId="0" borderId="16" xfId="0" applyFont="1" applyBorder="1" applyAlignment="1">
      <alignment vertical="center" wrapText="1"/>
    </xf>
    <xf numFmtId="0" fontId="37" fillId="0" borderId="16" xfId="0" applyFont="1" applyBorder="1" applyAlignment="1">
      <alignment horizontal="center" vertical="center"/>
    </xf>
    <xf numFmtId="4" fontId="37" fillId="35" borderId="16" xfId="0" applyNumberFormat="1" applyFont="1" applyFill="1" applyBorder="1" applyAlignment="1">
      <alignment horizontal="center" vertical="center"/>
    </xf>
    <xf numFmtId="9" fontId="37" fillId="0" borderId="16" xfId="0" applyNumberFormat="1" applyFont="1" applyBorder="1" applyAlignment="1">
      <alignment horizontal="center" vertical="center"/>
    </xf>
    <xf numFmtId="0" fontId="37" fillId="36" borderId="16" xfId="0" applyFont="1" applyFill="1" applyBorder="1" applyAlignment="1">
      <alignment horizontal="center" vertical="center"/>
    </xf>
    <xf numFmtId="0" fontId="37" fillId="0" borderId="18" xfId="0" applyFont="1" applyBorder="1" applyAlignment="1">
      <alignment horizontal="center" vertical="center"/>
    </xf>
    <xf numFmtId="0" fontId="1" fillId="37" borderId="0" xfId="0" applyFont="1" applyFill="1"/>
    <xf numFmtId="4" fontId="40" fillId="37" borderId="0" xfId="0" applyNumberFormat="1" applyFont="1" applyFill="1"/>
    <xf numFmtId="4" fontId="37" fillId="0" borderId="16" xfId="0" applyNumberFormat="1" applyFont="1" applyBorder="1" applyAlignment="1">
      <alignment horizontal="center" vertical="center"/>
    </xf>
    <xf numFmtId="4" fontId="37" fillId="36" borderId="16" xfId="0" applyNumberFormat="1" applyFont="1" applyFill="1" applyBorder="1" applyAlignment="1">
      <alignment horizontal="center" vertical="center"/>
    </xf>
    <xf numFmtId="4" fontId="37" fillId="0" borderId="18" xfId="0" applyNumberFormat="1" applyFont="1" applyBorder="1" applyAlignment="1">
      <alignment horizontal="center" vertical="center"/>
    </xf>
    <xf numFmtId="0" fontId="36" fillId="38" borderId="15" xfId="0" applyFont="1" applyFill="1" applyBorder="1" applyAlignment="1">
      <alignment horizontal="center" vertical="center"/>
    </xf>
    <xf numFmtId="0" fontId="36" fillId="38" borderId="16" xfId="0" applyFont="1" applyFill="1" applyBorder="1" applyAlignment="1">
      <alignment vertical="center" wrapText="1"/>
    </xf>
    <xf numFmtId="0" fontId="36" fillId="38" borderId="16" xfId="0" applyFont="1" applyFill="1" applyBorder="1" applyAlignment="1">
      <alignment vertical="center"/>
    </xf>
    <xf numFmtId="4" fontId="36" fillId="0" borderId="16" xfId="0" applyNumberFormat="1" applyFont="1" applyBorder="1" applyAlignment="1">
      <alignment horizontal="center" vertical="center"/>
    </xf>
    <xf numFmtId="4" fontId="36" fillId="35" borderId="16" xfId="0" applyNumberFormat="1" applyFont="1" applyFill="1" applyBorder="1" applyAlignment="1">
      <alignment horizontal="center" vertical="center"/>
    </xf>
    <xf numFmtId="0" fontId="36" fillId="0" borderId="16" xfId="0" applyFont="1" applyBorder="1" applyAlignment="1">
      <alignment vertical="center"/>
    </xf>
    <xf numFmtId="4" fontId="36" fillId="36" borderId="16" xfId="0" applyNumberFormat="1" applyFont="1" applyFill="1" applyBorder="1" applyAlignment="1">
      <alignment horizontal="center" vertical="center"/>
    </xf>
    <xf numFmtId="4" fontId="36" fillId="0" borderId="18" xfId="0" applyNumberFormat="1" applyFont="1" applyBorder="1" applyAlignment="1">
      <alignment horizontal="center" vertical="center"/>
    </xf>
    <xf numFmtId="3" fontId="1" fillId="0" borderId="0" xfId="0" applyNumberFormat="1" applyFont="1"/>
    <xf numFmtId="3" fontId="1" fillId="0" borderId="0" xfId="0" applyNumberFormat="1" applyFont="1" applyAlignment="1">
      <alignment horizontal="right"/>
    </xf>
    <xf numFmtId="169" fontId="36" fillId="0" borderId="16" xfId="0" applyNumberFormat="1" applyFont="1" applyBorder="1" applyAlignment="1">
      <alignment horizontal="center" vertical="center"/>
    </xf>
    <xf numFmtId="0" fontId="36" fillId="36" borderId="16" xfId="0" applyFont="1" applyFill="1" applyBorder="1" applyAlignment="1">
      <alignment horizontal="center" vertical="center"/>
    </xf>
    <xf numFmtId="0" fontId="36" fillId="0" borderId="18" xfId="0" applyFont="1" applyBorder="1" applyAlignment="1">
      <alignment horizontal="center" vertical="center"/>
    </xf>
    <xf numFmtId="0" fontId="41" fillId="37" borderId="0" xfId="0" applyFont="1" applyFill="1"/>
    <xf numFmtId="4" fontId="42" fillId="37" borderId="0" xfId="0" applyNumberFormat="1" applyFont="1" applyFill="1"/>
    <xf numFmtId="2" fontId="1" fillId="0" borderId="0" xfId="0" applyNumberFormat="1" applyFont="1"/>
    <xf numFmtId="0" fontId="19" fillId="37" borderId="0" xfId="0" applyFont="1" applyFill="1"/>
    <xf numFmtId="4" fontId="19" fillId="37" borderId="0" xfId="0" applyNumberFormat="1" applyFont="1" applyFill="1"/>
    <xf numFmtId="167" fontId="36" fillId="0" borderId="16" xfId="0" applyNumberFormat="1" applyFont="1" applyBorder="1" applyAlignment="1">
      <alignment horizontal="center" vertical="center"/>
    </xf>
    <xf numFmtId="0" fontId="37" fillId="0" borderId="16" xfId="0" applyFont="1" applyBorder="1" applyAlignment="1">
      <alignment horizontal="left" vertical="center" wrapText="1"/>
    </xf>
    <xf numFmtId="0" fontId="37" fillId="0" borderId="16" xfId="0" applyFont="1" applyBorder="1" applyAlignment="1">
      <alignment horizontal="left" vertical="center"/>
    </xf>
    <xf numFmtId="0" fontId="37" fillId="0" borderId="16" xfId="0" applyFont="1" applyBorder="1" applyAlignment="1">
      <alignment horizontal="center" vertical="center" wrapText="1"/>
    </xf>
    <xf numFmtId="2" fontId="36" fillId="0" borderId="16" xfId="0" applyNumberFormat="1" applyFont="1" applyBorder="1" applyAlignment="1">
      <alignment horizontal="center" vertical="center"/>
    </xf>
    <xf numFmtId="0" fontId="36" fillId="38" borderId="48" xfId="0" applyFont="1" applyFill="1" applyBorder="1" applyAlignment="1">
      <alignment horizontal="center" vertical="center"/>
    </xf>
    <xf numFmtId="0" fontId="36" fillId="38" borderId="49" xfId="0" applyFont="1" applyFill="1" applyBorder="1" applyAlignment="1">
      <alignment vertical="center" wrapText="1"/>
    </xf>
    <xf numFmtId="0" fontId="36" fillId="38" borderId="49" xfId="0" applyFont="1" applyFill="1" applyBorder="1" applyAlignment="1">
      <alignment vertical="center"/>
    </xf>
    <xf numFmtId="4" fontId="36" fillId="33" borderId="20" xfId="0" applyNumberFormat="1" applyFont="1" applyFill="1" applyBorder="1" applyAlignment="1">
      <alignment horizontal="center" vertical="center"/>
    </xf>
    <xf numFmtId="4" fontId="36" fillId="35" borderId="20" xfId="0" applyNumberFormat="1" applyFont="1" applyFill="1" applyBorder="1" applyAlignment="1">
      <alignment horizontal="center" vertical="center"/>
    </xf>
    <xf numFmtId="0" fontId="36" fillId="0" borderId="20" xfId="0" applyFont="1" applyBorder="1" applyAlignment="1">
      <alignment vertical="center"/>
    </xf>
    <xf numFmtId="4" fontId="36" fillId="0" borderId="20" xfId="0" applyNumberFormat="1" applyFont="1" applyBorder="1" applyAlignment="1">
      <alignment horizontal="center" vertical="center"/>
    </xf>
    <xf numFmtId="4" fontId="36" fillId="0" borderId="21" xfId="0" applyNumberFormat="1" applyFont="1" applyBorder="1" applyAlignment="1">
      <alignment horizontal="center" vertical="center"/>
    </xf>
    <xf numFmtId="0" fontId="37" fillId="0" borderId="0" xfId="0" applyFont="1"/>
    <xf numFmtId="0" fontId="44" fillId="19" borderId="34" xfId="0" applyFont="1" applyFill="1" applyBorder="1"/>
    <xf numFmtId="4" fontId="43" fillId="19" borderId="34" xfId="0" applyNumberFormat="1" applyFont="1" applyFill="1" applyBorder="1" applyAlignment="1">
      <alignment horizontal="center"/>
    </xf>
    <xf numFmtId="0" fontId="45" fillId="0" borderId="0" xfId="0" applyFont="1"/>
    <xf numFmtId="0" fontId="45" fillId="0" borderId="0" xfId="0" applyFont="1" applyAlignment="1">
      <alignment horizontal="center" vertical="center"/>
    </xf>
    <xf numFmtId="0" fontId="45" fillId="0" borderId="0" xfId="0" applyFont="1" applyAlignment="1">
      <alignment vertical="center" wrapText="1"/>
    </xf>
    <xf numFmtId="0" fontId="45" fillId="0" borderId="0" xfId="0" applyFont="1" applyAlignment="1">
      <alignment horizontal="center"/>
    </xf>
    <xf numFmtId="0" fontId="37" fillId="0" borderId="22" xfId="0" applyFont="1" applyBorder="1" applyAlignment="1">
      <alignment horizontal="center" vertical="center"/>
    </xf>
    <xf numFmtId="0" fontId="37" fillId="0" borderId="23" xfId="0" applyFont="1" applyBorder="1" applyAlignment="1">
      <alignment vertical="center" wrapText="1"/>
    </xf>
    <xf numFmtId="0" fontId="37" fillId="0" borderId="23" xfId="0" applyFont="1" applyBorder="1" applyAlignment="1">
      <alignment horizontal="center" vertical="center"/>
    </xf>
    <xf numFmtId="0" fontId="37" fillId="0" borderId="24" xfId="0" applyFont="1" applyBorder="1" applyAlignment="1">
      <alignment horizontal="center" vertical="center"/>
    </xf>
    <xf numFmtId="0" fontId="37" fillId="35" borderId="37" xfId="0" applyFont="1" applyFill="1" applyBorder="1" applyAlignment="1">
      <alignment horizontal="center" vertical="center"/>
    </xf>
    <xf numFmtId="0" fontId="37" fillId="0" borderId="44" xfId="0" applyFont="1" applyBorder="1" applyAlignment="1">
      <alignment horizontal="center" vertical="center"/>
    </xf>
    <xf numFmtId="0" fontId="37" fillId="35" borderId="16" xfId="0" applyFont="1" applyFill="1" applyBorder="1" applyAlignment="1">
      <alignment horizontal="center" vertical="center"/>
    </xf>
    <xf numFmtId="0" fontId="37" fillId="0" borderId="19" xfId="0" applyFont="1" applyBorder="1" applyAlignment="1">
      <alignment horizontal="center" vertical="center"/>
    </xf>
    <xf numFmtId="0" fontId="37" fillId="0" borderId="20" xfId="0" applyFont="1" applyBorder="1" applyAlignment="1">
      <alignment vertical="center" wrapText="1"/>
    </xf>
    <xf numFmtId="0" fontId="37" fillId="0" borderId="20" xfId="0" applyFont="1" applyBorder="1" applyAlignment="1">
      <alignment horizontal="center" vertical="center"/>
    </xf>
    <xf numFmtId="0" fontId="37" fillId="0" borderId="49" xfId="0" applyFont="1" applyBorder="1" applyAlignment="1">
      <alignment horizontal="center" vertical="center"/>
    </xf>
    <xf numFmtId="0" fontId="37" fillId="35" borderId="20" xfId="0" applyFont="1" applyFill="1" applyBorder="1" applyAlignment="1">
      <alignment horizontal="center" vertical="center"/>
    </xf>
    <xf numFmtId="4" fontId="37" fillId="36" borderId="20" xfId="0" applyNumberFormat="1" applyFont="1" applyFill="1" applyBorder="1" applyAlignment="1">
      <alignment horizontal="center" vertical="center"/>
    </xf>
    <xf numFmtId="4" fontId="37" fillId="0" borderId="21" xfId="0" applyNumberFormat="1" applyFont="1" applyBorder="1" applyAlignment="1">
      <alignment horizontal="center" vertical="center"/>
    </xf>
    <xf numFmtId="0" fontId="43" fillId="0" borderId="0" xfId="0" applyFont="1" applyAlignment="1">
      <alignment horizontal="center"/>
    </xf>
    <xf numFmtId="4" fontId="47" fillId="19" borderId="34" xfId="0" applyNumberFormat="1" applyFont="1" applyFill="1" applyBorder="1" applyAlignment="1">
      <alignment horizontal="center" vertical="center"/>
    </xf>
    <xf numFmtId="0" fontId="48" fillId="0" borderId="22" xfId="0" applyFont="1" applyBorder="1" applyAlignment="1">
      <alignment horizontal="center" vertical="center"/>
    </xf>
    <xf numFmtId="0" fontId="48" fillId="0" borderId="23" xfId="0" applyFont="1" applyBorder="1" applyAlignment="1">
      <alignment vertical="center" wrapText="1"/>
    </xf>
    <xf numFmtId="0" fontId="48" fillId="0" borderId="23" xfId="0" applyFont="1" applyBorder="1" applyAlignment="1">
      <alignment horizontal="center" vertical="center"/>
    </xf>
    <xf numFmtId="4" fontId="48" fillId="0" borderId="23" xfId="0" applyNumberFormat="1" applyFont="1" applyBorder="1" applyAlignment="1">
      <alignment horizontal="center" vertical="center"/>
    </xf>
    <xf numFmtId="4" fontId="48" fillId="0" borderId="24" xfId="0" applyNumberFormat="1" applyFont="1" applyBorder="1" applyAlignment="1">
      <alignment horizontal="center" vertical="center"/>
    </xf>
    <xf numFmtId="4" fontId="48" fillId="0" borderId="0" xfId="0" applyNumberFormat="1" applyFont="1" applyAlignment="1">
      <alignment horizontal="center" vertical="center"/>
    </xf>
    <xf numFmtId="0" fontId="48" fillId="0" borderId="43" xfId="0" applyFont="1" applyBorder="1" applyAlignment="1">
      <alignment horizontal="center" vertical="center"/>
    </xf>
    <xf numFmtId="0" fontId="48" fillId="0" borderId="37" xfId="0" applyFont="1" applyBorder="1" applyAlignment="1">
      <alignment vertical="center" wrapText="1"/>
    </xf>
    <xf numFmtId="0" fontId="48" fillId="0" borderId="37" xfId="0" applyFont="1" applyBorder="1" applyAlignment="1">
      <alignment horizontal="center" vertical="center"/>
    </xf>
    <xf numFmtId="4" fontId="48" fillId="0" borderId="37" xfId="0" applyNumberFormat="1" applyFont="1" applyBorder="1" applyAlignment="1">
      <alignment horizontal="center" vertical="center"/>
    </xf>
    <xf numFmtId="4" fontId="48" fillId="4" borderId="37" xfId="0" applyNumberFormat="1" applyFont="1" applyFill="1" applyBorder="1" applyAlignment="1">
      <alignment horizontal="center" vertical="center"/>
    </xf>
    <xf numFmtId="4" fontId="48" fillId="35" borderId="37" xfId="0" applyNumberFormat="1" applyFont="1" applyFill="1" applyBorder="1" applyAlignment="1">
      <alignment horizontal="center" vertical="center"/>
    </xf>
    <xf numFmtId="4" fontId="48" fillId="36" borderId="37" xfId="0" applyNumberFormat="1" applyFont="1" applyFill="1" applyBorder="1" applyAlignment="1">
      <alignment horizontal="center" vertical="center"/>
    </xf>
    <xf numFmtId="4" fontId="48" fillId="0" borderId="44" xfId="0" applyNumberFormat="1" applyFont="1" applyBorder="1" applyAlignment="1">
      <alignment horizontal="center" vertical="center"/>
    </xf>
    <xf numFmtId="0" fontId="48" fillId="0" borderId="15" xfId="0" applyFont="1" applyBorder="1" applyAlignment="1">
      <alignment horizontal="center" vertical="center"/>
    </xf>
    <xf numFmtId="0" fontId="48" fillId="0" borderId="16" xfId="0" applyFont="1" applyBorder="1" applyAlignment="1">
      <alignment vertical="center" wrapText="1"/>
    </xf>
    <xf numFmtId="0" fontId="48" fillId="0" borderId="16" xfId="0" applyFont="1" applyBorder="1" applyAlignment="1">
      <alignment horizontal="center" vertical="center"/>
    </xf>
    <xf numFmtId="4" fontId="48" fillId="0" borderId="16" xfId="0" applyNumberFormat="1" applyFont="1" applyBorder="1" applyAlignment="1">
      <alignment horizontal="center" vertical="center"/>
    </xf>
    <xf numFmtId="4" fontId="48" fillId="4" borderId="16" xfId="0" applyNumberFormat="1" applyFont="1" applyFill="1" applyBorder="1" applyAlignment="1">
      <alignment horizontal="center" vertical="center"/>
    </xf>
    <xf numFmtId="4" fontId="48" fillId="35" borderId="16" xfId="0" applyNumberFormat="1" applyFont="1" applyFill="1" applyBorder="1" applyAlignment="1">
      <alignment horizontal="center" vertical="center"/>
    </xf>
    <xf numFmtId="4" fontId="48" fillId="36" borderId="16" xfId="0" applyNumberFormat="1" applyFont="1" applyFill="1" applyBorder="1" applyAlignment="1">
      <alignment horizontal="center" vertical="center"/>
    </xf>
    <xf numFmtId="4" fontId="48" fillId="0" borderId="18" xfId="0" applyNumberFormat="1" applyFont="1" applyBorder="1" applyAlignment="1">
      <alignment horizontal="center" vertical="center"/>
    </xf>
    <xf numFmtId="0" fontId="32" fillId="0" borderId="15" xfId="0" applyFont="1" applyBorder="1" applyAlignment="1">
      <alignment horizontal="center" vertical="center"/>
    </xf>
    <xf numFmtId="0" fontId="49" fillId="0" borderId="16" xfId="0" applyFont="1" applyBorder="1" applyAlignment="1">
      <alignment vertical="center" wrapText="1"/>
    </xf>
    <xf numFmtId="0" fontId="32" fillId="0" borderId="16" xfId="0" applyFont="1" applyBorder="1" applyAlignment="1">
      <alignment horizontal="center" vertical="center"/>
    </xf>
    <xf numFmtId="4" fontId="32" fillId="0" borderId="16" xfId="0" applyNumberFormat="1" applyFont="1" applyBorder="1" applyAlignment="1">
      <alignment horizontal="center" vertical="center"/>
    </xf>
    <xf numFmtId="0" fontId="32" fillId="0" borderId="16" xfId="0" applyFont="1" applyBorder="1" applyAlignment="1">
      <alignment vertical="center" wrapText="1"/>
    </xf>
    <xf numFmtId="4" fontId="48" fillId="4" borderId="16" xfId="0" applyNumberFormat="1" applyFont="1" applyFill="1" applyBorder="1" applyAlignment="1">
      <alignment horizontal="center" vertical="center" wrapText="1"/>
    </xf>
    <xf numFmtId="4" fontId="48" fillId="35" borderId="16" xfId="0" applyNumberFormat="1" applyFont="1" applyFill="1" applyBorder="1" applyAlignment="1">
      <alignment horizontal="center" vertical="center" wrapText="1"/>
    </xf>
    <xf numFmtId="0" fontId="32" fillId="0" borderId="48" xfId="0" applyFont="1" applyBorder="1" applyAlignment="1">
      <alignment horizontal="center" vertical="center"/>
    </xf>
    <xf numFmtId="0" fontId="32" fillId="0" borderId="49" xfId="0" applyFont="1" applyBorder="1" applyAlignment="1">
      <alignment vertical="center" wrapText="1"/>
    </xf>
    <xf numFmtId="0" fontId="32" fillId="0" borderId="49" xfId="0" applyFont="1" applyBorder="1" applyAlignment="1">
      <alignment horizontal="center" vertical="center"/>
    </xf>
    <xf numFmtId="0" fontId="48" fillId="0" borderId="49" xfId="0" applyFont="1" applyBorder="1" applyAlignment="1">
      <alignment horizontal="center" vertical="center"/>
    </xf>
    <xf numFmtId="4" fontId="32" fillId="0" borderId="49" xfId="0" applyNumberFormat="1" applyFont="1" applyBorder="1" applyAlignment="1">
      <alignment horizontal="center" vertical="center"/>
    </xf>
    <xf numFmtId="4" fontId="48" fillId="4" borderId="49" xfId="0" applyNumberFormat="1" applyFont="1" applyFill="1" applyBorder="1" applyAlignment="1">
      <alignment horizontal="center" vertical="center"/>
    </xf>
    <xf numFmtId="4" fontId="48" fillId="35" borderId="20" xfId="0" applyNumberFormat="1" applyFont="1" applyFill="1" applyBorder="1" applyAlignment="1">
      <alignment horizontal="center" vertical="center"/>
    </xf>
    <xf numFmtId="4" fontId="48" fillId="36" borderId="20" xfId="0" applyNumberFormat="1" applyFont="1" applyFill="1" applyBorder="1" applyAlignment="1">
      <alignment horizontal="center" vertical="center"/>
    </xf>
    <xf numFmtId="4" fontId="48" fillId="0" borderId="21" xfId="0" applyNumberFormat="1" applyFont="1" applyBorder="1" applyAlignment="1">
      <alignment horizontal="center" vertical="center"/>
    </xf>
    <xf numFmtId="0" fontId="45" fillId="0" borderId="0" xfId="0" applyFont="1" applyAlignment="1">
      <alignment horizontal="center" wrapText="1"/>
    </xf>
    <xf numFmtId="0" fontId="46" fillId="0" borderId="0" xfId="0" applyFont="1" applyAlignment="1">
      <alignment horizontal="center" vertical="center" wrapText="1"/>
    </xf>
    <xf numFmtId="0" fontId="51" fillId="0" borderId="0" xfId="0" applyFont="1" applyAlignment="1">
      <alignment horizontal="center" vertical="center" wrapText="1"/>
    </xf>
    <xf numFmtId="0" fontId="51" fillId="0" borderId="0" xfId="0" applyFont="1" applyAlignment="1">
      <alignment horizontal="left" vertical="center" wrapText="1"/>
    </xf>
    <xf numFmtId="0" fontId="51" fillId="0" borderId="0" xfId="0" applyFont="1" applyAlignment="1">
      <alignment wrapText="1"/>
    </xf>
    <xf numFmtId="0" fontId="1" fillId="0" borderId="0" xfId="0" applyFont="1" applyAlignment="1">
      <alignment wrapText="1"/>
    </xf>
    <xf numFmtId="0" fontId="45" fillId="38" borderId="0" xfId="0" applyFont="1" applyFill="1" applyAlignment="1">
      <alignment horizontal="center" wrapText="1"/>
    </xf>
    <xf numFmtId="0" fontId="51" fillId="0" borderId="0" xfId="0" applyFont="1" applyAlignment="1">
      <alignment horizontal="center"/>
    </xf>
    <xf numFmtId="0" fontId="51" fillId="0" borderId="74" xfId="0" applyFont="1" applyBorder="1" applyAlignment="1">
      <alignment horizontal="center" vertical="center" wrapText="1"/>
    </xf>
    <xf numFmtId="0" fontId="51" fillId="0" borderId="75" xfId="0" applyFont="1" applyBorder="1" applyAlignment="1">
      <alignment vertical="center" wrapText="1"/>
    </xf>
    <xf numFmtId="0" fontId="51" fillId="0" borderId="75" xfId="0" applyFont="1" applyBorder="1" applyAlignment="1">
      <alignment horizontal="left" vertical="center" wrapText="1"/>
    </xf>
    <xf numFmtId="0" fontId="51" fillId="0" borderId="75" xfId="0" applyFont="1" applyBorder="1" applyAlignment="1">
      <alignment horizontal="center" vertical="center" wrapText="1"/>
    </xf>
    <xf numFmtId="4" fontId="51" fillId="0" borderId="75" xfId="0" applyNumberFormat="1" applyFont="1" applyBorder="1" applyAlignment="1">
      <alignment horizontal="center" vertical="center" wrapText="1"/>
    </xf>
    <xf numFmtId="4" fontId="51" fillId="0" borderId="9" xfId="0" applyNumberFormat="1" applyFont="1" applyBorder="1" applyAlignment="1">
      <alignment horizontal="center" vertical="center" wrapText="1"/>
    </xf>
    <xf numFmtId="0" fontId="51" fillId="39" borderId="9" xfId="0" applyFont="1" applyFill="1" applyBorder="1" applyAlignment="1">
      <alignment horizontal="center" vertical="center" wrapText="1"/>
    </xf>
    <xf numFmtId="4" fontId="51" fillId="39" borderId="75" xfId="0" applyNumberFormat="1" applyFont="1" applyFill="1" applyBorder="1" applyAlignment="1">
      <alignment horizontal="center" vertical="center" wrapText="1"/>
    </xf>
    <xf numFmtId="4" fontId="51" fillId="36" borderId="9" xfId="0" applyNumberFormat="1" applyFont="1" applyFill="1" applyBorder="1" applyAlignment="1">
      <alignment horizontal="center" vertical="center" wrapText="1"/>
    </xf>
    <xf numFmtId="0" fontId="51" fillId="0" borderId="31" xfId="0" applyFont="1" applyBorder="1" applyAlignment="1">
      <alignment horizontal="center" vertical="center"/>
    </xf>
    <xf numFmtId="0" fontId="51" fillId="0" borderId="0" xfId="0" applyFont="1" applyAlignment="1">
      <alignment horizontal="left" vertical="center"/>
    </xf>
    <xf numFmtId="0" fontId="51" fillId="0" borderId="0" xfId="0" applyFont="1"/>
    <xf numFmtId="0" fontId="51" fillId="0" borderId="76" xfId="0" applyFont="1" applyBorder="1" applyAlignment="1">
      <alignment horizontal="center" vertical="center" wrapText="1"/>
    </xf>
    <xf numFmtId="0" fontId="51" fillId="0" borderId="34" xfId="0" applyFont="1" applyBorder="1" applyAlignment="1">
      <alignment vertical="center" wrapText="1"/>
    </xf>
    <xf numFmtId="0" fontId="51" fillId="0" borderId="34" xfId="0" applyFont="1" applyBorder="1" applyAlignment="1">
      <alignment horizontal="center" vertical="center" wrapText="1"/>
    </xf>
    <xf numFmtId="4" fontId="51" fillId="0" borderId="34" xfId="0" applyNumberFormat="1" applyFont="1" applyBorder="1" applyAlignment="1">
      <alignment horizontal="center" vertical="center" wrapText="1"/>
    </xf>
    <xf numFmtId="0" fontId="51" fillId="39" borderId="34" xfId="0" applyFont="1" applyFill="1" applyBorder="1" applyAlignment="1">
      <alignment horizontal="center" vertical="center" wrapText="1"/>
    </xf>
    <xf numFmtId="4" fontId="51" fillId="39" borderId="34" xfId="0" applyNumberFormat="1" applyFont="1" applyFill="1" applyBorder="1" applyAlignment="1">
      <alignment horizontal="center" vertical="center" wrapText="1"/>
    </xf>
    <xf numFmtId="4" fontId="51" fillId="36" borderId="34" xfId="0" applyNumberFormat="1" applyFont="1" applyFill="1" applyBorder="1" applyAlignment="1">
      <alignment horizontal="center" vertical="center" wrapText="1"/>
    </xf>
    <xf numFmtId="4" fontId="52" fillId="39" borderId="34" xfId="0" applyNumberFormat="1" applyFont="1" applyFill="1" applyBorder="1" applyAlignment="1">
      <alignment horizontal="center" vertical="center" wrapText="1"/>
    </xf>
    <xf numFmtId="0" fontId="53" fillId="39" borderId="34" xfId="0" applyFont="1" applyFill="1" applyBorder="1" applyAlignment="1">
      <alignment vertical="center" wrapText="1"/>
    </xf>
    <xf numFmtId="164" fontId="51" fillId="39" borderId="34" xfId="0" applyNumberFormat="1" applyFont="1" applyFill="1" applyBorder="1" applyAlignment="1">
      <alignment horizontal="center" vertical="center" wrapText="1"/>
    </xf>
    <xf numFmtId="0" fontId="45" fillId="38" borderId="0" xfId="0" applyFont="1" applyFill="1" applyAlignment="1">
      <alignment horizontal="center"/>
    </xf>
    <xf numFmtId="0" fontId="45" fillId="38" borderId="76" xfId="0" applyFont="1" applyFill="1" applyBorder="1" applyAlignment="1">
      <alignment horizontal="center" vertical="center" wrapText="1"/>
    </xf>
    <xf numFmtId="0" fontId="45" fillId="38" borderId="34" xfId="0" applyFont="1" applyFill="1" applyBorder="1" applyAlignment="1">
      <alignment vertical="center" wrapText="1"/>
    </xf>
    <xf numFmtId="0" fontId="45" fillId="38" borderId="34" xfId="0" applyFont="1" applyFill="1" applyBorder="1" applyAlignment="1">
      <alignment horizontal="center" vertical="center" wrapText="1"/>
    </xf>
    <xf numFmtId="0" fontId="45" fillId="0" borderId="34" xfId="0" applyFont="1" applyBorder="1" applyAlignment="1">
      <alignment horizontal="center" vertical="center" wrapText="1"/>
    </xf>
    <xf numFmtId="4" fontId="45" fillId="0" borderId="34" xfId="0" applyNumberFormat="1" applyFont="1" applyBorder="1" applyAlignment="1">
      <alignment horizontal="center" vertical="center" wrapText="1"/>
    </xf>
    <xf numFmtId="4" fontId="45" fillId="39" borderId="34" xfId="0" applyNumberFormat="1" applyFont="1" applyFill="1" applyBorder="1" applyAlignment="1">
      <alignment horizontal="center" vertical="center" wrapText="1"/>
    </xf>
    <xf numFmtId="4" fontId="45" fillId="36" borderId="34" xfId="0" applyNumberFormat="1" applyFont="1" applyFill="1" applyBorder="1" applyAlignment="1">
      <alignment horizontal="center" vertical="center" wrapText="1"/>
    </xf>
    <xf numFmtId="2" fontId="52" fillId="39" borderId="34" xfId="0" applyNumberFormat="1" applyFont="1" applyFill="1" applyBorder="1" applyAlignment="1">
      <alignment horizontal="center" vertical="center" wrapText="1"/>
    </xf>
    <xf numFmtId="2" fontId="53" fillId="39" borderId="34" xfId="0" applyNumberFormat="1" applyFont="1" applyFill="1" applyBorder="1" applyAlignment="1">
      <alignment vertical="center" wrapText="1"/>
    </xf>
    <xf numFmtId="0" fontId="51" fillId="36" borderId="34" xfId="0" applyFont="1" applyFill="1" applyBorder="1" applyAlignment="1">
      <alignment horizontal="center" vertical="center" wrapText="1"/>
    </xf>
    <xf numFmtId="0" fontId="45" fillId="39" borderId="34" xfId="0" applyFont="1" applyFill="1" applyBorder="1" applyAlignment="1">
      <alignment horizontal="center" vertical="center" wrapText="1"/>
    </xf>
    <xf numFmtId="0" fontId="45" fillId="36" borderId="34" xfId="0" applyFont="1" applyFill="1" applyBorder="1" applyAlignment="1">
      <alignment horizontal="center" vertical="center" wrapText="1"/>
    </xf>
    <xf numFmtId="0" fontId="46" fillId="40" borderId="77" xfId="0" applyFont="1" applyFill="1" applyBorder="1" applyAlignment="1">
      <alignment horizontal="center" vertical="center" wrapText="1"/>
    </xf>
    <xf numFmtId="0" fontId="46" fillId="40" borderId="78" xfId="0" applyFont="1" applyFill="1" applyBorder="1" applyAlignment="1">
      <alignment vertical="center" wrapText="1"/>
    </xf>
    <xf numFmtId="0" fontId="46" fillId="40" borderId="78" xfId="0" applyFont="1" applyFill="1" applyBorder="1" applyAlignment="1">
      <alignment horizontal="center" vertical="center" wrapText="1"/>
    </xf>
    <xf numFmtId="4" fontId="46" fillId="40" borderId="78" xfId="0" applyNumberFormat="1" applyFont="1" applyFill="1" applyBorder="1" applyAlignment="1">
      <alignment horizontal="center" vertical="center" wrapText="1"/>
    </xf>
    <xf numFmtId="4" fontId="46" fillId="40" borderId="79" xfId="0" applyNumberFormat="1" applyFont="1" applyFill="1" applyBorder="1" applyAlignment="1">
      <alignment horizontal="center" vertical="center" wrapText="1"/>
    </xf>
    <xf numFmtId="0" fontId="46" fillId="40" borderId="0" xfId="0" applyFont="1" applyFill="1" applyAlignment="1">
      <alignment horizontal="center" vertical="center" wrapText="1"/>
    </xf>
    <xf numFmtId="4" fontId="46" fillId="40" borderId="30" xfId="0" applyNumberFormat="1" applyFont="1" applyFill="1" applyBorder="1" applyAlignment="1">
      <alignment horizontal="center" vertical="center" wrapText="1"/>
    </xf>
    <xf numFmtId="0" fontId="46" fillId="40" borderId="34" xfId="0" applyFont="1" applyFill="1" applyBorder="1" applyAlignment="1">
      <alignment horizontal="center" vertical="center" wrapText="1"/>
    </xf>
    <xf numFmtId="4" fontId="51" fillId="0" borderId="35" xfId="0" applyNumberFormat="1" applyFont="1" applyBorder="1" applyAlignment="1">
      <alignment horizontal="center" vertical="center" wrapText="1"/>
    </xf>
    <xf numFmtId="0" fontId="51" fillId="0" borderId="33" xfId="0" applyFont="1" applyBorder="1" applyAlignment="1">
      <alignment horizontal="center" vertical="center" wrapText="1"/>
    </xf>
    <xf numFmtId="0" fontId="45" fillId="0" borderId="32" xfId="0" applyFont="1" applyBorder="1" applyAlignment="1">
      <alignment horizontal="center" vertical="center" wrapText="1"/>
    </xf>
    <xf numFmtId="0" fontId="45" fillId="0" borderId="35" xfId="0" applyFont="1" applyBorder="1" applyAlignment="1">
      <alignment vertical="center" wrapText="1"/>
    </xf>
    <xf numFmtId="0" fontId="45" fillId="0" borderId="35" xfId="0" applyFont="1" applyBorder="1" applyAlignment="1">
      <alignment horizontal="center" vertical="center" wrapText="1"/>
    </xf>
    <xf numFmtId="4" fontId="45" fillId="0" borderId="35" xfId="0" applyNumberFormat="1" applyFont="1" applyBorder="1" applyAlignment="1">
      <alignment horizontal="center" vertical="center" wrapText="1"/>
    </xf>
    <xf numFmtId="0" fontId="51" fillId="0" borderId="35" xfId="0" applyFont="1" applyBorder="1" applyAlignment="1">
      <alignment horizontal="center" vertical="center" wrapText="1"/>
    </xf>
    <xf numFmtId="4" fontId="51" fillId="0" borderId="33" xfId="0" applyNumberFormat="1" applyFont="1" applyBorder="1" applyAlignment="1">
      <alignment horizontal="center" vertical="center" wrapText="1"/>
    </xf>
    <xf numFmtId="0" fontId="51" fillId="4" borderId="0" xfId="0" applyFont="1" applyFill="1" applyAlignment="1">
      <alignment horizontal="center"/>
    </xf>
    <xf numFmtId="0" fontId="45" fillId="0" borderId="31" xfId="0" applyFont="1" applyBorder="1" applyAlignment="1">
      <alignment horizontal="center" vertical="center" wrapText="1"/>
    </xf>
    <xf numFmtId="2" fontId="51" fillId="0" borderId="34" xfId="0" applyNumberFormat="1" applyFont="1" applyBorder="1" applyAlignment="1">
      <alignment horizontal="center" vertical="center" wrapText="1"/>
    </xf>
    <xf numFmtId="10" fontId="51" fillId="0" borderId="31" xfId="0" applyNumberFormat="1" applyFont="1" applyBorder="1" applyAlignment="1">
      <alignment horizontal="center" vertical="center"/>
    </xf>
    <xf numFmtId="9" fontId="51" fillId="0" borderId="31" xfId="0" applyNumberFormat="1" applyFont="1" applyBorder="1" applyAlignment="1">
      <alignment horizontal="center" vertical="center"/>
    </xf>
    <xf numFmtId="0" fontId="51" fillId="0" borderId="33" xfId="0" applyFont="1" applyBorder="1" applyAlignment="1">
      <alignment vertical="center" wrapText="1"/>
    </xf>
    <xf numFmtId="0" fontId="45" fillId="38" borderId="32" xfId="0" applyFont="1" applyFill="1" applyBorder="1" applyAlignment="1">
      <alignment horizontal="center" vertical="center" wrapText="1"/>
    </xf>
    <xf numFmtId="0" fontId="45" fillId="38" borderId="35" xfId="0" applyFont="1" applyFill="1" applyBorder="1" applyAlignment="1">
      <alignment vertical="center" wrapText="1"/>
    </xf>
    <xf numFmtId="0" fontId="45" fillId="38" borderId="35" xfId="0" applyFont="1" applyFill="1" applyBorder="1" applyAlignment="1">
      <alignment horizontal="center" vertical="center" wrapText="1"/>
    </xf>
    <xf numFmtId="0" fontId="43" fillId="0" borderId="32" xfId="0" applyFont="1" applyBorder="1" applyAlignment="1">
      <alignment horizontal="center" vertical="center" wrapText="1"/>
    </xf>
    <xf numFmtId="0" fontId="43" fillId="0" borderId="35" xfId="0" applyFont="1" applyBorder="1" applyAlignment="1">
      <alignment horizontal="center" vertical="center" wrapText="1"/>
    </xf>
    <xf numFmtId="0" fontId="43" fillId="0" borderId="33" xfId="0" applyFont="1" applyBorder="1" applyAlignment="1">
      <alignment vertical="center" wrapText="1"/>
    </xf>
    <xf numFmtId="4" fontId="43" fillId="0" borderId="35" xfId="0" applyNumberFormat="1" applyFont="1" applyBorder="1" applyAlignment="1">
      <alignment horizontal="right" vertical="center" wrapText="1"/>
    </xf>
    <xf numFmtId="4" fontId="43" fillId="0" borderId="33" xfId="0" applyNumberFormat="1" applyFont="1" applyBorder="1" applyAlignment="1">
      <alignment vertical="center" wrapText="1"/>
    </xf>
    <xf numFmtId="4" fontId="43" fillId="0" borderId="34" xfId="0" applyNumberFormat="1" applyFont="1" applyBorder="1" applyAlignment="1">
      <alignment horizontal="center" vertical="center" wrapText="1"/>
    </xf>
    <xf numFmtId="0" fontId="51" fillId="0" borderId="0" xfId="0" applyFont="1" applyAlignment="1">
      <alignment vertical="center" wrapText="1"/>
    </xf>
    <xf numFmtId="0" fontId="43" fillId="0" borderId="27" xfId="0" applyFont="1" applyBorder="1" applyAlignment="1">
      <alignment vertical="center" wrapText="1"/>
    </xf>
    <xf numFmtId="0" fontId="43" fillId="0" borderId="0" xfId="0" applyFont="1" applyAlignment="1">
      <alignment horizontal="center" vertical="center" wrapText="1"/>
    </xf>
    <xf numFmtId="0" fontId="51" fillId="0" borderId="0" xfId="0" applyFont="1" applyAlignment="1">
      <alignment horizontal="center" vertical="center"/>
    </xf>
    <xf numFmtId="0" fontId="54" fillId="0" borderId="0" xfId="0" applyFont="1" applyAlignment="1">
      <alignment horizontal="center"/>
    </xf>
    <xf numFmtId="0" fontId="55" fillId="0" borderId="0" xfId="0" applyFont="1" applyAlignment="1">
      <alignment horizontal="left"/>
    </xf>
    <xf numFmtId="0" fontId="55" fillId="0" borderId="0" xfId="0" applyFont="1" applyAlignment="1">
      <alignment horizontal="center"/>
    </xf>
    <xf numFmtId="0" fontId="57" fillId="41" borderId="23" xfId="0" applyFont="1" applyFill="1" applyBorder="1" applyAlignment="1">
      <alignment horizontal="center"/>
    </xf>
    <xf numFmtId="0" fontId="57" fillId="41" borderId="24" xfId="0" applyFont="1" applyFill="1" applyBorder="1" applyAlignment="1">
      <alignment horizontal="center"/>
    </xf>
    <xf numFmtId="0" fontId="57" fillId="41" borderId="25" xfId="0" applyFont="1" applyFill="1" applyBorder="1" applyAlignment="1">
      <alignment horizontal="center"/>
    </xf>
    <xf numFmtId="0" fontId="57" fillId="41" borderId="26" xfId="0" applyFont="1" applyFill="1" applyBorder="1" applyAlignment="1">
      <alignment horizontal="center"/>
    </xf>
    <xf numFmtId="0" fontId="57" fillId="41" borderId="27" xfId="0" applyFont="1" applyFill="1" applyBorder="1" applyAlignment="1">
      <alignment horizontal="center"/>
    </xf>
    <xf numFmtId="0" fontId="58" fillId="41" borderId="0" xfId="0" applyFont="1" applyFill="1" applyAlignment="1">
      <alignment horizontal="center"/>
    </xf>
    <xf numFmtId="0" fontId="58" fillId="41" borderId="0" xfId="0" applyFont="1" applyFill="1" applyAlignment="1">
      <alignment horizontal="left"/>
    </xf>
    <xf numFmtId="0" fontId="55" fillId="41" borderId="0" xfId="0" applyFont="1" applyFill="1" applyAlignment="1">
      <alignment horizontal="center"/>
    </xf>
    <xf numFmtId="0" fontId="59" fillId="41" borderId="0" xfId="0" applyFont="1" applyFill="1" applyAlignment="1">
      <alignment horizontal="center"/>
    </xf>
    <xf numFmtId="0" fontId="54" fillId="42" borderId="43" xfId="0" applyFont="1" applyFill="1" applyBorder="1" applyAlignment="1">
      <alignment horizontal="center"/>
    </xf>
    <xf numFmtId="0" fontId="60" fillId="42" borderId="37" xfId="0" applyFont="1" applyFill="1" applyBorder="1" applyAlignment="1">
      <alignment horizontal="left"/>
    </xf>
    <xf numFmtId="0" fontId="55" fillId="42" borderId="37" xfId="0" applyFont="1" applyFill="1" applyBorder="1" applyAlignment="1">
      <alignment horizontal="center"/>
    </xf>
    <xf numFmtId="0" fontId="55" fillId="42" borderId="44" xfId="0" applyFont="1" applyFill="1" applyBorder="1" applyAlignment="1">
      <alignment horizontal="center"/>
    </xf>
    <xf numFmtId="0" fontId="54" fillId="0" borderId="15" xfId="0" applyFont="1" applyBorder="1" applyAlignment="1">
      <alignment horizontal="center"/>
    </xf>
    <xf numFmtId="0" fontId="54" fillId="0" borderId="16" xfId="0" applyFont="1" applyBorder="1" applyAlignment="1">
      <alignment horizontal="left"/>
    </xf>
    <xf numFmtId="0" fontId="55" fillId="0" borderId="16" xfId="0" applyFont="1" applyBorder="1" applyAlignment="1">
      <alignment horizontal="center"/>
    </xf>
    <xf numFmtId="0" fontId="55" fillId="0" borderId="18" xfId="0" applyFont="1" applyBorder="1" applyAlignment="1">
      <alignment horizontal="center"/>
    </xf>
    <xf numFmtId="0" fontId="58" fillId="0" borderId="15" xfId="0" applyFont="1" applyBorder="1" applyAlignment="1">
      <alignment horizontal="center"/>
    </xf>
    <xf numFmtId="0" fontId="58" fillId="0" borderId="16" xfId="0" applyFont="1" applyBorder="1" applyAlignment="1">
      <alignment horizontal="left"/>
    </xf>
    <xf numFmtId="0" fontId="58" fillId="0" borderId="16" xfId="0" applyFont="1" applyBorder="1" applyAlignment="1">
      <alignment horizontal="center"/>
    </xf>
    <xf numFmtId="0" fontId="59" fillId="0" borderId="16" xfId="0" applyFont="1" applyBorder="1" applyAlignment="1">
      <alignment horizontal="center"/>
    </xf>
    <xf numFmtId="0" fontId="59" fillId="0" borderId="18" xfId="0" applyFont="1" applyBorder="1" applyAlignment="1">
      <alignment horizontal="center"/>
    </xf>
    <xf numFmtId="0" fontId="55" fillId="0" borderId="16" xfId="0" applyFont="1" applyBorder="1" applyAlignment="1">
      <alignment horizontal="left"/>
    </xf>
    <xf numFmtId="0" fontId="54" fillId="42" borderId="15" xfId="0" applyFont="1" applyFill="1" applyBorder="1" applyAlignment="1">
      <alignment horizontal="center"/>
    </xf>
    <xf numFmtId="0" fontId="61" fillId="42" borderId="16" xfId="0" applyFont="1" applyFill="1" applyBorder="1" applyAlignment="1">
      <alignment horizontal="left"/>
    </xf>
    <xf numFmtId="0" fontId="55" fillId="42" borderId="16" xfId="0" applyFont="1" applyFill="1" applyBorder="1" applyAlignment="1">
      <alignment horizontal="center"/>
    </xf>
    <xf numFmtId="0" fontId="55" fillId="42" borderId="18" xfId="0" applyFont="1" applyFill="1" applyBorder="1" applyAlignment="1">
      <alignment horizontal="center"/>
    </xf>
    <xf numFmtId="2" fontId="55" fillId="0" borderId="16" xfId="0" applyNumberFormat="1" applyFont="1" applyBorder="1" applyAlignment="1">
      <alignment horizontal="center"/>
    </xf>
    <xf numFmtId="2" fontId="58" fillId="0" borderId="16" xfId="0" applyNumberFormat="1" applyFont="1" applyBorder="1" applyAlignment="1">
      <alignment horizontal="center"/>
    </xf>
    <xf numFmtId="0" fontId="54" fillId="42" borderId="16" xfId="0" applyFont="1" applyFill="1" applyBorder="1" applyAlignment="1">
      <alignment horizontal="left"/>
    </xf>
    <xf numFmtId="0" fontId="54" fillId="42" borderId="16" xfId="0" applyFont="1" applyFill="1" applyBorder="1" applyAlignment="1">
      <alignment horizontal="center"/>
    </xf>
    <xf numFmtId="0" fontId="54" fillId="42" borderId="18" xfId="0" applyFont="1" applyFill="1" applyBorder="1" applyAlignment="1">
      <alignment horizontal="center"/>
    </xf>
    <xf numFmtId="0" fontId="57" fillId="0" borderId="16" xfId="0" applyFont="1" applyBorder="1" applyAlignment="1">
      <alignment horizontal="left"/>
    </xf>
    <xf numFmtId="0" fontId="57" fillId="42" borderId="15" xfId="0" applyFont="1" applyFill="1" applyBorder="1" applyAlignment="1">
      <alignment horizontal="center"/>
    </xf>
    <xf numFmtId="0" fontId="57" fillId="42" borderId="16" xfId="0" applyFont="1" applyFill="1" applyBorder="1" applyAlignment="1">
      <alignment horizontal="left"/>
    </xf>
    <xf numFmtId="0" fontId="57" fillId="42" borderId="16" xfId="0" applyFont="1" applyFill="1" applyBorder="1" applyAlignment="1">
      <alignment horizontal="center"/>
    </xf>
    <xf numFmtId="0" fontId="57" fillId="42" borderId="18" xfId="0" applyFont="1" applyFill="1" applyBorder="1" applyAlignment="1">
      <alignment horizontal="center"/>
    </xf>
    <xf numFmtId="0" fontId="62" fillId="42" borderId="15" xfId="0" applyFont="1" applyFill="1" applyBorder="1" applyAlignment="1">
      <alignment horizontal="center"/>
    </xf>
    <xf numFmtId="0" fontId="63" fillId="42" borderId="16" xfId="0" applyFont="1" applyFill="1" applyBorder="1" applyAlignment="1">
      <alignment horizontal="center"/>
    </xf>
    <xf numFmtId="0" fontId="64" fillId="42" borderId="18" xfId="0" applyFont="1" applyFill="1" applyBorder="1" applyAlignment="1">
      <alignment horizontal="center"/>
    </xf>
    <xf numFmtId="0" fontId="54" fillId="0" borderId="16" xfId="0" applyFont="1" applyBorder="1" applyAlignment="1">
      <alignment horizontal="center"/>
    </xf>
    <xf numFmtId="0" fontId="54" fillId="0" borderId="18" xfId="0" applyFont="1" applyBorder="1" applyAlignment="1">
      <alignment horizontal="center"/>
    </xf>
    <xf numFmtId="0" fontId="65" fillId="42" borderId="16" xfId="0" applyFont="1" applyFill="1" applyBorder="1" applyAlignment="1">
      <alignment horizontal="center"/>
    </xf>
    <xf numFmtId="0" fontId="65" fillId="42" borderId="18" xfId="0" applyFont="1" applyFill="1" applyBorder="1" applyAlignment="1">
      <alignment horizontal="center"/>
    </xf>
    <xf numFmtId="0" fontId="58" fillId="0" borderId="18" xfId="0" applyFont="1" applyBorder="1" applyAlignment="1">
      <alignment horizontal="center"/>
    </xf>
    <xf numFmtId="0" fontId="65" fillId="0" borderId="15" xfId="0" applyFont="1" applyBorder="1" applyAlignment="1">
      <alignment horizontal="center"/>
    </xf>
    <xf numFmtId="0" fontId="65" fillId="0" borderId="16" xfId="0" applyFont="1" applyBorder="1" applyAlignment="1">
      <alignment horizontal="center"/>
    </xf>
    <xf numFmtId="4" fontId="65" fillId="0" borderId="16" xfId="0" applyNumberFormat="1" applyFont="1" applyBorder="1" applyAlignment="1">
      <alignment horizontal="center"/>
    </xf>
    <xf numFmtId="0" fontId="65" fillId="0" borderId="18" xfId="0" applyFont="1" applyBorder="1" applyAlignment="1">
      <alignment horizontal="center"/>
    </xf>
    <xf numFmtId="0" fontId="57" fillId="0" borderId="15" xfId="0" applyFont="1" applyBorder="1" applyAlignment="1">
      <alignment horizontal="center"/>
    </xf>
    <xf numFmtId="4" fontId="58" fillId="42" borderId="16" xfId="0" applyNumberFormat="1" applyFont="1" applyFill="1" applyBorder="1" applyAlignment="1">
      <alignment horizontal="center"/>
    </xf>
    <xf numFmtId="0" fontId="57" fillId="0" borderId="16" xfId="0" applyFont="1" applyBorder="1" applyAlignment="1">
      <alignment horizontal="center"/>
    </xf>
    <xf numFmtId="2" fontId="54" fillId="0" borderId="16" xfId="0" applyNumberFormat="1" applyFont="1" applyBorder="1" applyAlignment="1">
      <alignment horizontal="center"/>
    </xf>
    <xf numFmtId="0" fontId="66" fillId="0" borderId="16" xfId="0" applyFont="1" applyBorder="1" applyAlignment="1">
      <alignment horizontal="left"/>
    </xf>
    <xf numFmtId="2" fontId="54" fillId="42" borderId="16" xfId="0" applyNumberFormat="1" applyFont="1" applyFill="1" applyBorder="1" applyAlignment="1">
      <alignment horizontal="center"/>
    </xf>
    <xf numFmtId="0" fontId="67" fillId="0" borderId="16" xfId="0" applyFont="1" applyBorder="1" applyAlignment="1">
      <alignment horizontal="center"/>
    </xf>
    <xf numFmtId="4" fontId="55" fillId="0" borderId="16" xfId="0" applyNumberFormat="1" applyFont="1" applyBorder="1" applyAlignment="1">
      <alignment horizontal="center"/>
    </xf>
    <xf numFmtId="4" fontId="54" fillId="42" borderId="16" xfId="0" applyNumberFormat="1" applyFont="1" applyFill="1" applyBorder="1" applyAlignment="1">
      <alignment horizontal="center"/>
    </xf>
    <xf numFmtId="0" fontId="1" fillId="0" borderId="49" xfId="0" applyFont="1" applyBorder="1" applyAlignment="1">
      <alignment horizontal="left"/>
    </xf>
    <xf numFmtId="0" fontId="1" fillId="0" borderId="0" xfId="0" applyFont="1" applyAlignment="1">
      <alignment horizontal="left"/>
    </xf>
    <xf numFmtId="0" fontId="68" fillId="0" borderId="0" xfId="0" applyFont="1"/>
    <xf numFmtId="0" fontId="68" fillId="0" borderId="0" xfId="0" applyFont="1" applyAlignment="1">
      <alignment horizontal="center" vertical="center"/>
    </xf>
    <xf numFmtId="0" fontId="68" fillId="0" borderId="0" xfId="0" applyFont="1" applyAlignment="1">
      <alignment vertical="center"/>
    </xf>
    <xf numFmtId="0" fontId="68" fillId="0" borderId="28" xfId="0" applyFont="1" applyBorder="1" applyAlignment="1">
      <alignment horizontal="center" vertical="center"/>
    </xf>
    <xf numFmtId="0" fontId="68" fillId="0" borderId="30" xfId="0" applyFont="1" applyBorder="1" applyAlignment="1">
      <alignment horizontal="center" vertical="center"/>
    </xf>
    <xf numFmtId="0" fontId="46" fillId="28" borderId="0" xfId="0" applyFont="1" applyFill="1" applyAlignment="1">
      <alignment horizontal="center" vertical="center" wrapText="1"/>
    </xf>
    <xf numFmtId="0" fontId="46" fillId="28" borderId="15" xfId="0" applyFont="1" applyFill="1" applyBorder="1" applyAlignment="1">
      <alignment horizontal="center" vertical="center" wrapText="1"/>
    </xf>
    <xf numFmtId="0" fontId="46" fillId="28" borderId="39" xfId="0" applyFont="1" applyFill="1" applyBorder="1" applyAlignment="1">
      <alignment horizontal="center" vertical="center" wrapText="1"/>
    </xf>
    <xf numFmtId="0" fontId="46" fillId="28" borderId="16" xfId="0" applyFont="1" applyFill="1" applyBorder="1" applyAlignment="1">
      <alignment horizontal="center" vertical="center" wrapText="1"/>
    </xf>
    <xf numFmtId="0" fontId="46" fillId="28" borderId="17" xfId="0" applyFont="1" applyFill="1" applyBorder="1" applyAlignment="1">
      <alignment horizontal="center" vertical="center" wrapText="1"/>
    </xf>
    <xf numFmtId="0" fontId="46" fillId="28" borderId="18" xfId="0" applyFont="1" applyFill="1" applyBorder="1" applyAlignment="1">
      <alignment horizontal="center" vertical="center" wrapText="1"/>
    </xf>
    <xf numFmtId="0" fontId="68" fillId="3" borderId="0" xfId="0" applyFont="1" applyFill="1" applyAlignment="1">
      <alignment horizontal="center" vertical="center"/>
    </xf>
    <xf numFmtId="0" fontId="68" fillId="3" borderId="15" xfId="0" applyFont="1" applyFill="1" applyBorder="1" applyAlignment="1">
      <alignment horizontal="center" vertical="center"/>
    </xf>
    <xf numFmtId="0" fontId="68" fillId="3" borderId="39" xfId="0" applyFont="1" applyFill="1" applyBorder="1" applyAlignment="1">
      <alignment horizontal="center" vertical="center"/>
    </xf>
    <xf numFmtId="0" fontId="68" fillId="3" borderId="16" xfId="0" applyFont="1" applyFill="1" applyBorder="1" applyAlignment="1">
      <alignment vertical="center"/>
    </xf>
    <xf numFmtId="164" fontId="71" fillId="3" borderId="18" xfId="0" applyNumberFormat="1" applyFont="1" applyFill="1" applyBorder="1" applyAlignment="1">
      <alignment horizontal="center" vertical="center"/>
    </xf>
    <xf numFmtId="0" fontId="68" fillId="4" borderId="0" xfId="0" applyFont="1" applyFill="1" applyAlignment="1">
      <alignment horizontal="center" vertical="center"/>
    </xf>
    <xf numFmtId="0" fontId="68" fillId="4" borderId="15" xfId="0" applyFont="1" applyFill="1" applyBorder="1" applyAlignment="1">
      <alignment horizontal="center" vertical="center"/>
    </xf>
    <xf numFmtId="0" fontId="68" fillId="4" borderId="39" xfId="0" applyFont="1" applyFill="1" applyBorder="1" applyAlignment="1">
      <alignment vertical="center"/>
    </xf>
    <xf numFmtId="0" fontId="68" fillId="4" borderId="16" xfId="0" applyFont="1" applyFill="1" applyBorder="1" applyAlignment="1">
      <alignment vertical="center"/>
    </xf>
    <xf numFmtId="0" fontId="71" fillId="4" borderId="18" xfId="0" applyFont="1" applyFill="1" applyBorder="1" applyAlignment="1">
      <alignment horizontal="center" vertical="center"/>
    </xf>
    <xf numFmtId="0" fontId="68" fillId="5" borderId="0" xfId="0" applyFont="1" applyFill="1" applyAlignment="1">
      <alignment horizontal="center" vertical="center"/>
    </xf>
    <xf numFmtId="0" fontId="68" fillId="5" borderId="15" xfId="0" applyFont="1" applyFill="1" applyBorder="1" applyAlignment="1">
      <alignment horizontal="center" vertical="center"/>
    </xf>
    <xf numFmtId="0" fontId="68" fillId="5" borderId="39" xfId="0" applyFont="1" applyFill="1" applyBorder="1" applyAlignment="1">
      <alignment horizontal="center" vertical="center"/>
    </xf>
    <xf numFmtId="0" fontId="68" fillId="5" borderId="16" xfId="0" applyFont="1" applyFill="1" applyBorder="1" applyAlignment="1">
      <alignment vertical="center"/>
    </xf>
    <xf numFmtId="164" fontId="71" fillId="5" borderId="18" xfId="0" applyNumberFormat="1" applyFont="1" applyFill="1" applyBorder="1" applyAlignment="1">
      <alignment horizontal="center" vertical="center"/>
    </xf>
    <xf numFmtId="0" fontId="68" fillId="4" borderId="19" xfId="0" applyFont="1" applyFill="1" applyBorder="1" applyAlignment="1">
      <alignment horizontal="center" vertical="center"/>
    </xf>
    <xf numFmtId="0" fontId="68" fillId="4" borderId="40" xfId="0" applyFont="1" applyFill="1" applyBorder="1" applyAlignment="1">
      <alignment vertical="center"/>
    </xf>
    <xf numFmtId="0" fontId="68" fillId="4" borderId="20" xfId="0" applyFont="1" applyFill="1" applyBorder="1" applyAlignment="1">
      <alignment vertical="center"/>
    </xf>
    <xf numFmtId="0" fontId="71" fillId="4" borderId="21" xfId="0" applyFont="1" applyFill="1" applyBorder="1" applyAlignment="1">
      <alignment horizontal="center" vertical="center"/>
    </xf>
    <xf numFmtId="0" fontId="68" fillId="34" borderId="0" xfId="0" applyFont="1" applyFill="1" applyAlignment="1">
      <alignment horizontal="center" vertical="center"/>
    </xf>
    <xf numFmtId="0" fontId="68" fillId="34" borderId="25" xfId="0" applyFont="1" applyFill="1" applyBorder="1" applyAlignment="1">
      <alignment horizontal="center" vertical="center"/>
    </xf>
    <xf numFmtId="0" fontId="68" fillId="34" borderId="26" xfId="0" applyFont="1" applyFill="1" applyBorder="1" applyAlignment="1">
      <alignment vertical="center"/>
    </xf>
    <xf numFmtId="0" fontId="72" fillId="34" borderId="26" xfId="0" applyFont="1" applyFill="1" applyBorder="1" applyAlignment="1">
      <alignment horizontal="center" vertical="center"/>
    </xf>
    <xf numFmtId="0" fontId="68" fillId="34" borderId="26" xfId="0" applyFont="1" applyFill="1" applyBorder="1" applyAlignment="1">
      <alignment horizontal="center" vertical="center"/>
    </xf>
    <xf numFmtId="164" fontId="72" fillId="34" borderId="27" xfId="0" applyNumberFormat="1" applyFont="1" applyFill="1" applyBorder="1" applyAlignment="1">
      <alignment horizontal="center" vertical="center"/>
    </xf>
    <xf numFmtId="0" fontId="29" fillId="0" borderId="0" xfId="0" applyFont="1" applyAlignment="1">
      <alignment horizontal="center" vertical="center"/>
    </xf>
    <xf numFmtId="0" fontId="68" fillId="34" borderId="81" xfId="0" applyFont="1" applyFill="1" applyBorder="1" applyAlignment="1">
      <alignment vertical="center"/>
    </xf>
    <xf numFmtId="0" fontId="29" fillId="34" borderId="24" xfId="0" applyFont="1" applyFill="1" applyBorder="1" applyAlignment="1">
      <alignment horizontal="center" vertical="center"/>
    </xf>
    <xf numFmtId="0" fontId="68" fillId="34" borderId="29" xfId="0" applyFont="1" applyFill="1" applyBorder="1" applyAlignment="1">
      <alignment horizontal="center" vertical="center"/>
    </xf>
    <xf numFmtId="0" fontId="29" fillId="34" borderId="29" xfId="0" applyFont="1" applyFill="1" applyBorder="1" applyAlignment="1">
      <alignment horizontal="center" vertical="center"/>
    </xf>
    <xf numFmtId="0" fontId="68" fillId="12" borderId="11" xfId="0" applyFont="1" applyFill="1" applyBorder="1" applyAlignment="1">
      <alignment horizontal="center" vertical="center"/>
    </xf>
    <xf numFmtId="0" fontId="68" fillId="12" borderId="82" xfId="0" applyFont="1" applyFill="1" applyBorder="1" applyAlignment="1">
      <alignment vertical="center"/>
    </xf>
    <xf numFmtId="0" fontId="68" fillId="12" borderId="82" xfId="0" applyFont="1" applyFill="1" applyBorder="1" applyAlignment="1">
      <alignment horizontal="center" vertical="center"/>
    </xf>
    <xf numFmtId="4" fontId="68" fillId="12" borderId="82" xfId="0" applyNumberFormat="1" applyFont="1" applyFill="1" applyBorder="1" applyAlignment="1">
      <alignment horizontal="center" vertical="center"/>
    </xf>
    <xf numFmtId="0" fontId="68" fillId="4" borderId="16" xfId="0" applyFont="1" applyFill="1" applyBorder="1" applyAlignment="1">
      <alignment horizontal="center" vertical="center"/>
    </xf>
    <xf numFmtId="4" fontId="68" fillId="4" borderId="16" xfId="0" applyNumberFormat="1" applyFont="1" applyFill="1" applyBorder="1" applyAlignment="1">
      <alignment horizontal="center" vertical="center"/>
    </xf>
    <xf numFmtId="0" fontId="68" fillId="13" borderId="19" xfId="0" applyFont="1" applyFill="1" applyBorder="1" applyAlignment="1">
      <alignment vertical="center"/>
    </xf>
    <xf numFmtId="0" fontId="68" fillId="13" borderId="20" xfId="0" applyFont="1" applyFill="1" applyBorder="1" applyAlignment="1">
      <alignment vertical="center"/>
    </xf>
    <xf numFmtId="0" fontId="68" fillId="13" borderId="20" xfId="0" applyFont="1" applyFill="1" applyBorder="1" applyAlignment="1">
      <alignment horizontal="center" vertical="center"/>
    </xf>
    <xf numFmtId="0" fontId="68" fillId="11" borderId="32" xfId="0" applyFont="1" applyFill="1" applyBorder="1" applyAlignment="1">
      <alignment vertical="center"/>
    </xf>
    <xf numFmtId="4" fontId="73" fillId="11" borderId="33" xfId="0" applyNumberFormat="1" applyFont="1" applyFill="1" applyBorder="1" applyAlignment="1">
      <alignment horizontal="center" vertical="center"/>
    </xf>
    <xf numFmtId="4" fontId="68" fillId="0" borderId="0" xfId="0" applyNumberFormat="1" applyFont="1" applyAlignment="1">
      <alignment horizontal="center" vertical="center"/>
    </xf>
    <xf numFmtId="0" fontId="68" fillId="11" borderId="0" xfId="0" applyFont="1" applyFill="1" applyAlignment="1">
      <alignment horizontal="center" vertical="center"/>
    </xf>
    <xf numFmtId="0" fontId="68" fillId="11" borderId="32" xfId="0" applyFont="1" applyFill="1" applyBorder="1" applyAlignment="1">
      <alignment horizontal="center" vertical="center"/>
    </xf>
    <xf numFmtId="170" fontId="68" fillId="0" borderId="0" xfId="0" applyNumberFormat="1" applyFont="1" applyAlignment="1">
      <alignment horizontal="center" vertical="center"/>
    </xf>
    <xf numFmtId="4" fontId="74" fillId="0" borderId="0" xfId="0" applyNumberFormat="1" applyFont="1" applyAlignment="1">
      <alignment horizontal="center" vertical="center"/>
    </xf>
    <xf numFmtId="2" fontId="68" fillId="0" borderId="0" xfId="0" applyNumberFormat="1" applyFont="1" applyAlignment="1">
      <alignment horizontal="center" vertical="center"/>
    </xf>
    <xf numFmtId="10" fontId="68" fillId="0" borderId="0" xfId="0" applyNumberFormat="1" applyFont="1" applyAlignment="1">
      <alignment horizontal="center" vertical="center"/>
    </xf>
    <xf numFmtId="0" fontId="74" fillId="0" borderId="0" xfId="0" applyFont="1" applyAlignment="1">
      <alignment horizontal="center" vertical="center"/>
    </xf>
    <xf numFmtId="0" fontId="29" fillId="44" borderId="0" xfId="0" applyFont="1" applyFill="1" applyAlignment="1">
      <alignment horizontal="center" vertical="center"/>
    </xf>
    <xf numFmtId="10" fontId="68" fillId="44" borderId="0" xfId="0" applyNumberFormat="1" applyFont="1" applyFill="1" applyAlignment="1">
      <alignment horizontal="center" vertical="center"/>
    </xf>
    <xf numFmtId="0" fontId="68" fillId="44" borderId="0" xfId="0" applyFont="1" applyFill="1" applyAlignment="1">
      <alignment horizontal="center" vertical="center"/>
    </xf>
    <xf numFmtId="0" fontId="29" fillId="28" borderId="0" xfId="0" applyFont="1" applyFill="1" applyAlignment="1">
      <alignment horizontal="center" vertical="center"/>
    </xf>
    <xf numFmtId="0" fontId="75" fillId="28" borderId="0" xfId="0" applyFont="1" applyFill="1" applyAlignment="1">
      <alignment horizontal="center" vertical="center"/>
    </xf>
    <xf numFmtId="2" fontId="74" fillId="0" borderId="0" xfId="0" applyNumberFormat="1" applyFont="1" applyAlignment="1">
      <alignment horizontal="center" vertical="center"/>
    </xf>
    <xf numFmtId="2" fontId="68" fillId="0" borderId="0" xfId="0" applyNumberFormat="1" applyFont="1"/>
    <xf numFmtId="0" fontId="76" fillId="43" borderId="0" xfId="0" applyFont="1" applyFill="1" applyAlignment="1">
      <alignment horizontal="center" vertical="center" wrapText="1"/>
    </xf>
    <xf numFmtId="0" fontId="68" fillId="0" borderId="15" xfId="0" applyFont="1" applyBorder="1" applyAlignment="1">
      <alignment horizontal="center" vertical="center"/>
    </xf>
    <xf numFmtId="0" fontId="68" fillId="0" borderId="16" xfId="0" applyFont="1" applyBorder="1" applyAlignment="1">
      <alignment vertical="center"/>
    </xf>
    <xf numFmtId="0" fontId="68" fillId="0" borderId="16" xfId="0" applyFont="1" applyBorder="1" applyAlignment="1">
      <alignment horizontal="center" vertical="center"/>
    </xf>
    <xf numFmtId="0" fontId="68" fillId="0" borderId="18" xfId="0" applyFont="1" applyBorder="1" applyAlignment="1">
      <alignment horizontal="center" vertical="center"/>
    </xf>
    <xf numFmtId="0" fontId="79" fillId="4" borderId="15" xfId="0" applyFont="1" applyFill="1" applyBorder="1" applyAlignment="1">
      <alignment horizontal="center" vertical="center"/>
    </xf>
    <xf numFmtId="0" fontId="79" fillId="4" borderId="16" xfId="0" applyFont="1" applyFill="1" applyBorder="1" applyAlignment="1">
      <alignment vertical="center" wrapText="1"/>
    </xf>
    <xf numFmtId="0" fontId="79" fillId="4" borderId="16" xfId="0" applyFont="1" applyFill="1" applyBorder="1" applyAlignment="1">
      <alignment horizontal="center" vertical="center"/>
    </xf>
    <xf numFmtId="164" fontId="79" fillId="4" borderId="16" xfId="0" applyNumberFormat="1" applyFont="1" applyFill="1" applyBorder="1" applyAlignment="1">
      <alignment horizontal="center" vertical="center"/>
    </xf>
    <xf numFmtId="164" fontId="79" fillId="4" borderId="18" xfId="0" applyNumberFormat="1" applyFont="1" applyFill="1" applyBorder="1" applyAlignment="1">
      <alignment horizontal="center" vertical="center"/>
    </xf>
    <xf numFmtId="0" fontId="79" fillId="5" borderId="15" xfId="0" applyFont="1" applyFill="1" applyBorder="1" applyAlignment="1">
      <alignment horizontal="center" vertical="center"/>
    </xf>
    <xf numFmtId="0" fontId="79" fillId="5" borderId="16" xfId="0" applyFont="1" applyFill="1" applyBorder="1" applyAlignment="1">
      <alignment vertical="center" wrapText="1"/>
    </xf>
    <xf numFmtId="0" fontId="79" fillId="5" borderId="16" xfId="0" applyFont="1" applyFill="1" applyBorder="1" applyAlignment="1">
      <alignment horizontal="center" vertical="center"/>
    </xf>
    <xf numFmtId="164" fontId="79" fillId="5" borderId="16" xfId="0" applyNumberFormat="1" applyFont="1" applyFill="1" applyBorder="1" applyAlignment="1">
      <alignment horizontal="center" vertical="center"/>
    </xf>
    <xf numFmtId="164" fontId="79" fillId="5" borderId="18" xfId="0" applyNumberFormat="1" applyFont="1" applyFill="1" applyBorder="1" applyAlignment="1">
      <alignment horizontal="center" vertical="center"/>
    </xf>
    <xf numFmtId="164" fontId="80" fillId="0" borderId="18" xfId="0" applyNumberFormat="1" applyFont="1" applyBorder="1" applyAlignment="1">
      <alignment horizontal="center" vertical="center"/>
    </xf>
    <xf numFmtId="0" fontId="79" fillId="47" borderId="15" xfId="0" applyFont="1" applyFill="1" applyBorder="1" applyAlignment="1">
      <alignment horizontal="center" vertical="center"/>
    </xf>
    <xf numFmtId="0" fontId="79" fillId="47" borderId="16" xfId="0" applyFont="1" applyFill="1" applyBorder="1" applyAlignment="1">
      <alignment vertical="center" wrapText="1"/>
    </xf>
    <xf numFmtId="0" fontId="79" fillId="47" borderId="16" xfId="0" applyFont="1" applyFill="1" applyBorder="1" applyAlignment="1">
      <alignment horizontal="center" vertical="center"/>
    </xf>
    <xf numFmtId="164" fontId="79" fillId="47" borderId="16" xfId="0" applyNumberFormat="1" applyFont="1" applyFill="1" applyBorder="1" applyAlignment="1">
      <alignment horizontal="center" vertical="center"/>
    </xf>
    <xf numFmtId="164" fontId="79" fillId="47" borderId="18" xfId="0" applyNumberFormat="1" applyFont="1" applyFill="1" applyBorder="1" applyAlignment="1">
      <alignment horizontal="center" vertical="center"/>
    </xf>
    <xf numFmtId="164" fontId="80" fillId="4" borderId="18" xfId="0" applyNumberFormat="1" applyFont="1" applyFill="1" applyBorder="1" applyAlignment="1">
      <alignment horizontal="center" vertical="center"/>
    </xf>
    <xf numFmtId="0" fontId="79" fillId="9" borderId="15" xfId="0" applyFont="1" applyFill="1" applyBorder="1" applyAlignment="1">
      <alignment horizontal="center" vertical="center"/>
    </xf>
    <xf numFmtId="0" fontId="83" fillId="9" borderId="16" xfId="0" applyFont="1" applyFill="1" applyBorder="1" applyAlignment="1">
      <alignment vertical="center"/>
    </xf>
    <xf numFmtId="0" fontId="79" fillId="9" borderId="16" xfId="0" applyFont="1" applyFill="1" applyBorder="1" applyAlignment="1">
      <alignment horizontal="center" vertical="center"/>
    </xf>
    <xf numFmtId="0" fontId="83" fillId="9" borderId="16" xfId="0" applyFont="1" applyFill="1" applyBorder="1" applyAlignment="1">
      <alignment horizontal="center" vertical="center"/>
    </xf>
    <xf numFmtId="0" fontId="83" fillId="4" borderId="16" xfId="0" applyFont="1" applyFill="1" applyBorder="1" applyAlignment="1">
      <alignment vertical="center"/>
    </xf>
    <xf numFmtId="0" fontId="83" fillId="4" borderId="16" xfId="0" applyFont="1" applyFill="1" applyBorder="1" applyAlignment="1">
      <alignment horizontal="center" vertical="center"/>
    </xf>
    <xf numFmtId="164" fontId="68" fillId="4" borderId="16" xfId="0" applyNumberFormat="1" applyFont="1" applyFill="1" applyBorder="1" applyAlignment="1">
      <alignment horizontal="center" vertical="center"/>
    </xf>
    <xf numFmtId="164" fontId="68" fillId="4" borderId="18" xfId="0" applyNumberFormat="1" applyFont="1" applyFill="1" applyBorder="1" applyAlignment="1">
      <alignment horizontal="center" vertical="center"/>
    </xf>
    <xf numFmtId="0" fontId="68" fillId="9" borderId="86" xfId="0" applyFont="1" applyFill="1" applyBorder="1" applyAlignment="1">
      <alignment horizontal="center" vertical="center"/>
    </xf>
    <xf numFmtId="0" fontId="84" fillId="9" borderId="80" xfId="0" applyFont="1" applyFill="1" applyBorder="1" applyAlignment="1">
      <alignment horizontal="right" vertical="center" wrapText="1"/>
    </xf>
    <xf numFmtId="164" fontId="80" fillId="9" borderId="80" xfId="0" applyNumberFormat="1" applyFont="1" applyFill="1" applyBorder="1" applyAlignment="1">
      <alignment horizontal="center" vertical="center"/>
    </xf>
    <xf numFmtId="164" fontId="68" fillId="9" borderId="80" xfId="0" applyNumberFormat="1" applyFont="1" applyFill="1" applyBorder="1" applyAlignment="1">
      <alignment horizontal="center" vertical="center"/>
    </xf>
    <xf numFmtId="164" fontId="68" fillId="9" borderId="87" xfId="0" applyNumberFormat="1" applyFont="1" applyFill="1" applyBorder="1" applyAlignment="1">
      <alignment horizontal="center" vertical="center"/>
    </xf>
    <xf numFmtId="164" fontId="80" fillId="49" borderId="18" xfId="0" applyNumberFormat="1" applyFont="1" applyFill="1" applyBorder="1" applyAlignment="1">
      <alignment horizontal="center" vertical="center"/>
    </xf>
    <xf numFmtId="0" fontId="83" fillId="47" borderId="16" xfId="0" applyFont="1" applyFill="1" applyBorder="1" applyAlignment="1">
      <alignment vertical="center"/>
    </xf>
    <xf numFmtId="0" fontId="83" fillId="47" borderId="16" xfId="0" applyFont="1" applyFill="1" applyBorder="1" applyAlignment="1">
      <alignment horizontal="center" vertical="center"/>
    </xf>
    <xf numFmtId="0" fontId="68" fillId="47" borderId="15" xfId="0" applyFont="1" applyFill="1" applyBorder="1" applyAlignment="1">
      <alignment horizontal="center" vertical="center"/>
    </xf>
    <xf numFmtId="0" fontId="84" fillId="47" borderId="16" xfId="0" applyFont="1" applyFill="1" applyBorder="1" applyAlignment="1">
      <alignment horizontal="right" vertical="center" wrapText="1"/>
    </xf>
    <xf numFmtId="164" fontId="80" fillId="47" borderId="16" xfId="0" applyNumberFormat="1" applyFont="1" applyFill="1" applyBorder="1" applyAlignment="1">
      <alignment horizontal="center" vertical="center"/>
    </xf>
    <xf numFmtId="164" fontId="68" fillId="47" borderId="16" xfId="0" applyNumberFormat="1" applyFont="1" applyFill="1" applyBorder="1" applyAlignment="1">
      <alignment horizontal="center" vertical="center"/>
    </xf>
    <xf numFmtId="164" fontId="68" fillId="47" borderId="18" xfId="0" applyNumberFormat="1" applyFont="1" applyFill="1" applyBorder="1" applyAlignment="1">
      <alignment horizontal="center" vertical="center"/>
    </xf>
    <xf numFmtId="0" fontId="68" fillId="0" borderId="19" xfId="0" applyFont="1" applyBorder="1" applyAlignment="1">
      <alignment horizontal="center" vertical="center"/>
    </xf>
    <xf numFmtId="0" fontId="68" fillId="0" borderId="20" xfId="0" applyFont="1" applyBorder="1" applyAlignment="1">
      <alignment vertical="center"/>
    </xf>
    <xf numFmtId="0" fontId="68" fillId="0" borderId="20" xfId="0" applyFont="1" applyBorder="1" applyAlignment="1">
      <alignment horizontal="center" vertical="center"/>
    </xf>
    <xf numFmtId="0" fontId="68" fillId="0" borderId="21" xfId="0" applyFont="1" applyBorder="1" applyAlignment="1">
      <alignment horizontal="center" vertical="center"/>
    </xf>
    <xf numFmtId="2" fontId="52" fillId="0" borderId="0" xfId="0" applyNumberFormat="1" applyFont="1"/>
    <xf numFmtId="0" fontId="52" fillId="0" borderId="0" xfId="0" applyFont="1"/>
    <xf numFmtId="2" fontId="52" fillId="0" borderId="0" xfId="0" applyNumberFormat="1" applyFont="1" applyAlignment="1">
      <alignment horizontal="center"/>
    </xf>
    <xf numFmtId="0" fontId="68" fillId="5" borderId="39" xfId="0" applyFont="1" applyFill="1" applyBorder="1" applyAlignment="1">
      <alignment vertical="center"/>
    </xf>
    <xf numFmtId="164" fontId="68" fillId="5" borderId="18" xfId="0" applyNumberFormat="1" applyFont="1" applyFill="1" applyBorder="1" applyAlignment="1">
      <alignment horizontal="center" vertical="center"/>
    </xf>
    <xf numFmtId="0" fontId="80" fillId="4" borderId="80" xfId="0" applyFont="1" applyFill="1" applyBorder="1" applyAlignment="1">
      <alignment horizontal="center" vertical="center"/>
    </xf>
    <xf numFmtId="0" fontId="80" fillId="4" borderId="39" xfId="0" applyFont="1" applyFill="1" applyBorder="1" applyAlignment="1">
      <alignment horizontal="center" vertical="center"/>
    </xf>
    <xf numFmtId="0" fontId="52" fillId="0" borderId="0" xfId="0" applyFont="1" applyAlignment="1">
      <alignment horizontal="right"/>
    </xf>
    <xf numFmtId="0" fontId="80" fillId="5" borderId="16" xfId="0" applyFont="1" applyFill="1" applyBorder="1" applyAlignment="1">
      <alignment horizontal="center" vertical="center"/>
    </xf>
    <xf numFmtId="4" fontId="80" fillId="5" borderId="18" xfId="0" applyNumberFormat="1" applyFont="1" applyFill="1" applyBorder="1" applyAlignment="1">
      <alignment horizontal="center" vertical="center"/>
    </xf>
    <xf numFmtId="0" fontId="68" fillId="28" borderId="49" xfId="0" applyFont="1" applyFill="1" applyBorder="1" applyAlignment="1">
      <alignment horizontal="center" vertical="center"/>
    </xf>
    <xf numFmtId="164" fontId="68" fillId="28" borderId="51" xfId="0" applyNumberFormat="1" applyFont="1" applyFill="1" applyBorder="1" applyAlignment="1">
      <alignment horizontal="center" vertical="center"/>
    </xf>
    <xf numFmtId="2" fontId="52" fillId="0" borderId="0" xfId="0" applyNumberFormat="1" applyFont="1" applyAlignment="1">
      <alignment horizontal="right"/>
    </xf>
    <xf numFmtId="0" fontId="68" fillId="5" borderId="49" xfId="0" applyFont="1" applyFill="1" applyBorder="1" applyAlignment="1">
      <alignment horizontal="center" vertical="center"/>
    </xf>
    <xf numFmtId="0" fontId="74" fillId="5" borderId="49" xfId="0" applyFont="1" applyFill="1" applyBorder="1" applyAlignment="1">
      <alignment horizontal="center" vertical="center"/>
    </xf>
    <xf numFmtId="164" fontId="74" fillId="5" borderId="51" xfId="0" applyNumberFormat="1" applyFont="1" applyFill="1" applyBorder="1" applyAlignment="1">
      <alignment horizontal="center" vertical="center"/>
    </xf>
    <xf numFmtId="167" fontId="68" fillId="0" borderId="0" xfId="0" applyNumberFormat="1" applyFont="1"/>
    <xf numFmtId="4" fontId="29" fillId="31" borderId="0" xfId="0" applyNumberFormat="1" applyFont="1" applyFill="1" applyAlignment="1">
      <alignment horizontal="center" vertical="center"/>
    </xf>
    <xf numFmtId="4" fontId="29" fillId="31" borderId="0" xfId="0" applyNumberFormat="1" applyFont="1" applyFill="1" applyAlignment="1">
      <alignment vertical="center"/>
    </xf>
    <xf numFmtId="4" fontId="68" fillId="0" borderId="0" xfId="0" applyNumberFormat="1" applyFont="1" applyAlignment="1">
      <alignment vertical="center"/>
    </xf>
    <xf numFmtId="0" fontId="68" fillId="0" borderId="28" xfId="0" applyFont="1" applyBorder="1"/>
    <xf numFmtId="0" fontId="68" fillId="0" borderId="0" xfId="0" applyFont="1" applyAlignment="1">
      <alignment horizontal="center"/>
    </xf>
    <xf numFmtId="0" fontId="68" fillId="0" borderId="30" xfId="0" applyFont="1" applyBorder="1"/>
    <xf numFmtId="0" fontId="46" fillId="28" borderId="15" xfId="0" applyFont="1" applyFill="1" applyBorder="1" applyAlignment="1">
      <alignment horizontal="center" wrapText="1"/>
    </xf>
    <xf numFmtId="0" fontId="46" fillId="28" borderId="39" xfId="0" applyFont="1" applyFill="1" applyBorder="1" applyAlignment="1">
      <alignment horizontal="center" wrapText="1"/>
    </xf>
    <xf numFmtId="0" fontId="46" fillId="28" borderId="16" xfId="0" applyFont="1" applyFill="1" applyBorder="1" applyAlignment="1">
      <alignment horizontal="center" wrapText="1"/>
    </xf>
    <xf numFmtId="0" fontId="46" fillId="28" borderId="18" xfId="0" applyFont="1" applyFill="1" applyBorder="1" applyAlignment="1">
      <alignment horizontal="center" wrapText="1"/>
    </xf>
    <xf numFmtId="0" fontId="68" fillId="3" borderId="15" xfId="0" applyFont="1" applyFill="1" applyBorder="1" applyAlignment="1">
      <alignment horizontal="center"/>
    </xf>
    <xf numFmtId="0" fontId="68" fillId="3" borderId="39" xfId="0" applyFont="1" applyFill="1" applyBorder="1" applyAlignment="1">
      <alignment horizontal="center"/>
    </xf>
    <xf numFmtId="0" fontId="68" fillId="3" borderId="16" xfId="0" applyFont="1" applyFill="1" applyBorder="1"/>
    <xf numFmtId="164" fontId="71" fillId="3" borderId="18" xfId="0" applyNumberFormat="1" applyFont="1" applyFill="1" applyBorder="1" applyAlignment="1">
      <alignment horizontal="center"/>
    </xf>
    <xf numFmtId="0" fontId="68" fillId="4" borderId="15" xfId="0" applyFont="1" applyFill="1" applyBorder="1"/>
    <xf numFmtId="0" fontId="68" fillId="4" borderId="39" xfId="0" applyFont="1" applyFill="1" applyBorder="1"/>
    <xf numFmtId="0" fontId="68" fillId="4" borderId="16" xfId="0" applyFont="1" applyFill="1" applyBorder="1"/>
    <xf numFmtId="0" fontId="71" fillId="4" borderId="18" xfId="0" applyFont="1" applyFill="1" applyBorder="1"/>
    <xf numFmtId="0" fontId="68" fillId="5" borderId="15" xfId="0" applyFont="1" applyFill="1" applyBorder="1" applyAlignment="1">
      <alignment horizontal="center"/>
    </xf>
    <xf numFmtId="0" fontId="68" fillId="5" borderId="39" xfId="0" applyFont="1" applyFill="1" applyBorder="1" applyAlignment="1">
      <alignment horizontal="center"/>
    </xf>
    <xf numFmtId="0" fontId="68" fillId="5" borderId="16" xfId="0" applyFont="1" applyFill="1" applyBorder="1"/>
    <xf numFmtId="164" fontId="71" fillId="5" borderId="18" xfId="0" applyNumberFormat="1" applyFont="1" applyFill="1" applyBorder="1" applyAlignment="1">
      <alignment horizontal="center"/>
    </xf>
    <xf numFmtId="164" fontId="71" fillId="4" borderId="18" xfId="0" applyNumberFormat="1" applyFont="1" applyFill="1" applyBorder="1" applyAlignment="1">
      <alignment horizontal="center"/>
    </xf>
    <xf numFmtId="0" fontId="68" fillId="4" borderId="19" xfId="0" applyFont="1" applyFill="1" applyBorder="1"/>
    <xf numFmtId="0" fontId="68" fillId="4" borderId="40" xfId="0" applyFont="1" applyFill="1" applyBorder="1"/>
    <xf numFmtId="0" fontId="68" fillId="4" borderId="20" xfId="0" applyFont="1" applyFill="1" applyBorder="1"/>
    <xf numFmtId="0" fontId="71" fillId="4" borderId="21" xfId="0" applyFont="1" applyFill="1" applyBorder="1"/>
    <xf numFmtId="0" fontId="68" fillId="34" borderId="25" xfId="0" applyFont="1" applyFill="1" applyBorder="1"/>
    <xf numFmtId="0" fontId="68" fillId="34" borderId="26" xfId="0" applyFont="1" applyFill="1" applyBorder="1"/>
    <xf numFmtId="0" fontId="72" fillId="34" borderId="26" xfId="0" applyFont="1" applyFill="1" applyBorder="1" applyAlignment="1">
      <alignment horizontal="center"/>
    </xf>
    <xf numFmtId="0" fontId="68" fillId="34" borderId="26" xfId="0" applyFont="1" applyFill="1" applyBorder="1" applyAlignment="1">
      <alignment horizontal="center"/>
    </xf>
    <xf numFmtId="164" fontId="72" fillId="34" borderId="27" xfId="0" applyNumberFormat="1" applyFont="1" applyFill="1" applyBorder="1" applyAlignment="1">
      <alignment horizontal="center"/>
    </xf>
    <xf numFmtId="0" fontId="29" fillId="0" borderId="0" xfId="0" applyFont="1" applyAlignment="1">
      <alignment horizontal="center"/>
    </xf>
    <xf numFmtId="0" fontId="68" fillId="34" borderId="81" xfId="0" applyFont="1" applyFill="1" applyBorder="1"/>
    <xf numFmtId="0" fontId="29" fillId="34" borderId="24" xfId="0" applyFont="1" applyFill="1" applyBorder="1" applyAlignment="1">
      <alignment horizontal="center"/>
    </xf>
    <xf numFmtId="0" fontId="68" fillId="34" borderId="29" xfId="0" applyFont="1" applyFill="1" applyBorder="1"/>
    <xf numFmtId="0" fontId="29" fillId="34" borderId="29" xfId="0" applyFont="1" applyFill="1" applyBorder="1" applyAlignment="1">
      <alignment horizontal="center"/>
    </xf>
    <xf numFmtId="0" fontId="68" fillId="12" borderId="11" xfId="0" applyFont="1" applyFill="1" applyBorder="1" applyAlignment="1">
      <alignment horizontal="center"/>
    </xf>
    <xf numFmtId="0" fontId="68" fillId="12" borderId="82" xfId="0" applyFont="1" applyFill="1" applyBorder="1"/>
    <xf numFmtId="0" fontId="68" fillId="12" borderId="82" xfId="0" applyFont="1" applyFill="1" applyBorder="1" applyAlignment="1">
      <alignment horizontal="center"/>
    </xf>
    <xf numFmtId="4" fontId="68" fillId="12" borderId="82" xfId="0" applyNumberFormat="1" applyFont="1" applyFill="1" applyBorder="1" applyAlignment="1">
      <alignment horizontal="center"/>
    </xf>
    <xf numFmtId="0" fontId="68" fillId="4" borderId="15" xfId="0" applyFont="1" applyFill="1" applyBorder="1" applyAlignment="1">
      <alignment horizontal="center"/>
    </xf>
    <xf numFmtId="0" fontId="68" fillId="4" borderId="16" xfId="0" applyFont="1" applyFill="1" applyBorder="1" applyAlignment="1">
      <alignment horizontal="center"/>
    </xf>
    <xf numFmtId="4" fontId="68" fillId="4" borderId="16" xfId="0" applyNumberFormat="1" applyFont="1" applyFill="1" applyBorder="1" applyAlignment="1">
      <alignment horizontal="center"/>
    </xf>
    <xf numFmtId="0" fontId="68" fillId="13" borderId="19" xfId="0" applyFont="1" applyFill="1" applyBorder="1"/>
    <xf numFmtId="0" fontId="68" fillId="13" borderId="20" xfId="0" applyFont="1" applyFill="1" applyBorder="1"/>
    <xf numFmtId="0" fontId="68" fillId="13" borderId="20" xfId="0" applyFont="1" applyFill="1" applyBorder="1" applyAlignment="1">
      <alignment horizontal="center"/>
    </xf>
    <xf numFmtId="0" fontId="68" fillId="11" borderId="32" xfId="0" applyFont="1" applyFill="1" applyBorder="1"/>
    <xf numFmtId="4" fontId="73" fillId="11" borderId="33" xfId="0" applyNumberFormat="1" applyFont="1" applyFill="1" applyBorder="1" applyAlignment="1">
      <alignment horizontal="center"/>
    </xf>
    <xf numFmtId="4" fontId="68" fillId="0" borderId="0" xfId="0" applyNumberFormat="1" applyFont="1" applyAlignment="1">
      <alignment horizontal="center"/>
    </xf>
    <xf numFmtId="170" fontId="68" fillId="0" borderId="0" xfId="0" applyNumberFormat="1" applyFont="1" applyAlignment="1">
      <alignment horizontal="center"/>
    </xf>
    <xf numFmtId="2" fontId="68" fillId="0" borderId="0" xfId="0" applyNumberFormat="1" applyFont="1" applyAlignment="1">
      <alignment horizontal="center"/>
    </xf>
    <xf numFmtId="2" fontId="68" fillId="0" borderId="0" xfId="0" applyNumberFormat="1" applyFont="1" applyAlignment="1">
      <alignment vertical="center"/>
    </xf>
    <xf numFmtId="167" fontId="68" fillId="0" borderId="0" xfId="0" applyNumberFormat="1" applyFont="1" applyAlignment="1">
      <alignment horizontal="center" vertical="center"/>
    </xf>
    <xf numFmtId="167" fontId="68" fillId="0" borderId="0" xfId="0" applyNumberFormat="1" applyFont="1" applyAlignment="1">
      <alignment horizontal="center" vertical="center" wrapText="1"/>
    </xf>
    <xf numFmtId="0" fontId="68" fillId="0" borderId="0" xfId="0" applyFont="1" applyAlignment="1">
      <alignment horizontal="center" vertical="center" wrapText="1"/>
    </xf>
    <xf numFmtId="0" fontId="29" fillId="50" borderId="93" xfId="0" applyFont="1" applyFill="1" applyBorder="1" applyAlignment="1">
      <alignment horizontal="center" vertical="center" wrapText="1"/>
    </xf>
    <xf numFmtId="0" fontId="29" fillId="50" borderId="94" xfId="0" applyFont="1" applyFill="1" applyBorder="1" applyAlignment="1">
      <alignment horizontal="center" vertical="center" wrapText="1"/>
    </xf>
    <xf numFmtId="2" fontId="29" fillId="50" borderId="94" xfId="0" applyNumberFormat="1" applyFont="1" applyFill="1" applyBorder="1" applyAlignment="1">
      <alignment horizontal="center" vertical="center" wrapText="1"/>
    </xf>
    <xf numFmtId="167" fontId="29" fillId="50" borderId="95" xfId="0" applyNumberFormat="1" applyFont="1" applyFill="1" applyBorder="1" applyAlignment="1">
      <alignment horizontal="center" vertical="center" wrapText="1"/>
    </xf>
    <xf numFmtId="167" fontId="29" fillId="50" borderId="96" xfId="0" applyNumberFormat="1" applyFont="1" applyFill="1" applyBorder="1" applyAlignment="1">
      <alignment horizontal="center" vertical="center" wrapText="1"/>
    </xf>
    <xf numFmtId="0" fontId="29" fillId="50" borderId="97" xfId="0" applyFont="1" applyFill="1" applyBorder="1" applyAlignment="1">
      <alignment horizontal="center" vertical="center" wrapText="1"/>
    </xf>
    <xf numFmtId="0" fontId="68" fillId="14" borderId="98" xfId="0" applyFont="1" applyFill="1" applyBorder="1" applyAlignment="1">
      <alignment horizontal="center" vertical="center"/>
    </xf>
    <xf numFmtId="167" fontId="68" fillId="14" borderId="102" xfId="0" applyNumberFormat="1" applyFont="1" applyFill="1" applyBorder="1" applyAlignment="1">
      <alignment horizontal="center" vertical="center" wrapText="1"/>
    </xf>
    <xf numFmtId="0" fontId="68" fillId="14" borderId="102" xfId="0" applyFont="1" applyFill="1" applyBorder="1" applyAlignment="1">
      <alignment horizontal="center" vertical="center" wrapText="1"/>
    </xf>
    <xf numFmtId="0" fontId="68" fillId="0" borderId="11" xfId="0" applyFont="1" applyBorder="1" applyAlignment="1">
      <alignment horizontal="center" vertical="center"/>
    </xf>
    <xf numFmtId="0" fontId="74" fillId="0" borderId="12" xfId="0" applyFont="1" applyBorder="1" applyAlignment="1">
      <alignment vertical="center"/>
    </xf>
    <xf numFmtId="0" fontId="68" fillId="0" borderId="12" xfId="0" applyFont="1" applyBorder="1" applyAlignment="1">
      <alignment vertical="center"/>
    </xf>
    <xf numFmtId="2" fontId="68" fillId="0" borderId="12" xfId="0" applyNumberFormat="1" applyFont="1" applyBorder="1" applyAlignment="1">
      <alignment vertical="center"/>
    </xf>
    <xf numFmtId="167" fontId="68" fillId="0" borderId="12" xfId="0" applyNumberFormat="1" applyFont="1" applyBorder="1" applyAlignment="1">
      <alignment horizontal="center" vertical="center"/>
    </xf>
    <xf numFmtId="167" fontId="68" fillId="0" borderId="12" xfId="0" applyNumberFormat="1" applyFont="1" applyBorder="1" applyAlignment="1">
      <alignment horizontal="center" vertical="center" wrapText="1"/>
    </xf>
    <xf numFmtId="0" fontId="68" fillId="0" borderId="14" xfId="0" applyFont="1" applyBorder="1" applyAlignment="1">
      <alignment horizontal="center" vertical="center" wrapText="1"/>
    </xf>
    <xf numFmtId="0" fontId="68" fillId="0" borderId="12" xfId="0" applyFont="1" applyBorder="1" applyAlignment="1">
      <alignment horizontal="center" vertical="center"/>
    </xf>
    <xf numFmtId="2" fontId="68" fillId="0" borderId="12" xfId="0" applyNumberFormat="1" applyFont="1" applyBorder="1" applyAlignment="1">
      <alignment horizontal="center" vertical="center"/>
    </xf>
    <xf numFmtId="2" fontId="68" fillId="0" borderId="16" xfId="0" applyNumberFormat="1" applyFont="1" applyBorder="1" applyAlignment="1">
      <alignment horizontal="center" vertical="center"/>
    </xf>
    <xf numFmtId="167" fontId="68" fillId="0" borderId="16" xfId="0" applyNumberFormat="1" applyFont="1" applyBorder="1" applyAlignment="1">
      <alignment horizontal="center" vertical="center"/>
    </xf>
    <xf numFmtId="0" fontId="74" fillId="0" borderId="16" xfId="0" applyFont="1" applyBorder="1" applyAlignment="1">
      <alignment vertical="center"/>
    </xf>
    <xf numFmtId="167" fontId="68" fillId="0" borderId="16" xfId="0" applyNumberFormat="1" applyFont="1" applyBorder="1" applyAlignment="1">
      <alignment horizontal="center" vertical="center" wrapText="1"/>
    </xf>
    <xf numFmtId="0" fontId="68" fillId="0" borderId="18" xfId="0" applyFont="1" applyBorder="1" applyAlignment="1">
      <alignment horizontal="center" vertical="center" wrapText="1"/>
    </xf>
    <xf numFmtId="0" fontId="68" fillId="0" borderId="16" xfId="0" applyFont="1" applyBorder="1" applyAlignment="1">
      <alignment vertical="center" wrapText="1"/>
    </xf>
    <xf numFmtId="2" fontId="68" fillId="0" borderId="20" xfId="0" applyNumberFormat="1" applyFont="1" applyBorder="1" applyAlignment="1">
      <alignment vertical="center"/>
    </xf>
    <xf numFmtId="167" fontId="68" fillId="0" borderId="20" xfId="0" applyNumberFormat="1" applyFont="1" applyBorder="1" applyAlignment="1">
      <alignment horizontal="center" vertical="center"/>
    </xf>
    <xf numFmtId="167" fontId="68" fillId="0" borderId="20" xfId="0" applyNumberFormat="1" applyFont="1" applyBorder="1" applyAlignment="1">
      <alignment horizontal="center" vertical="center" wrapText="1"/>
    </xf>
    <xf numFmtId="0" fontId="68" fillId="0" borderId="21" xfId="0" applyFont="1" applyBorder="1" applyAlignment="1">
      <alignment horizontal="center" vertical="center" wrapText="1"/>
    </xf>
    <xf numFmtId="0" fontId="68" fillId="31" borderId="103" xfId="0" applyFont="1" applyFill="1" applyBorder="1" applyAlignment="1">
      <alignment horizontal="center" vertical="center"/>
    </xf>
    <xf numFmtId="0" fontId="29" fillId="31" borderId="104" xfId="0" applyFont="1" applyFill="1" applyBorder="1" applyAlignment="1">
      <alignment horizontal="right" vertical="center"/>
    </xf>
    <xf numFmtId="167" fontId="29" fillId="31" borderId="23" xfId="0" applyNumberFormat="1" applyFont="1" applyFill="1" applyBorder="1" applyAlignment="1">
      <alignment horizontal="center" vertical="center"/>
    </xf>
    <xf numFmtId="4" fontId="29" fillId="31" borderId="23" xfId="0" applyNumberFormat="1" applyFont="1" applyFill="1" applyBorder="1" applyAlignment="1">
      <alignment horizontal="center" vertical="center" wrapText="1"/>
    </xf>
    <xf numFmtId="0" fontId="68" fillId="31" borderId="24" xfId="0" applyFont="1" applyFill="1" applyBorder="1" applyAlignment="1">
      <alignment horizontal="center" vertical="center" wrapText="1"/>
    </xf>
    <xf numFmtId="0" fontId="29" fillId="31" borderId="103" xfId="0" applyFont="1" applyFill="1" applyBorder="1" applyAlignment="1">
      <alignment horizontal="center" vertical="center"/>
    </xf>
    <xf numFmtId="0" fontId="29" fillId="31" borderId="105" xfId="0" applyFont="1" applyFill="1" applyBorder="1" applyAlignment="1">
      <alignment horizontal="right" vertical="center"/>
    </xf>
    <xf numFmtId="167" fontId="29" fillId="31" borderId="26" xfId="0" applyNumberFormat="1" applyFont="1" applyFill="1" applyBorder="1" applyAlignment="1">
      <alignment horizontal="center" vertical="center"/>
    </xf>
    <xf numFmtId="4" fontId="29" fillId="31" borderId="26" xfId="0" applyNumberFormat="1" applyFont="1" applyFill="1" applyBorder="1" applyAlignment="1">
      <alignment horizontal="center" vertical="center" wrapText="1"/>
    </xf>
    <xf numFmtId="0" fontId="68" fillId="31" borderId="27" xfId="0" applyFont="1" applyFill="1" applyBorder="1" applyAlignment="1">
      <alignment horizontal="center" vertical="center" wrapText="1"/>
    </xf>
    <xf numFmtId="2" fontId="74" fillId="0" borderId="0" xfId="0" applyNumberFormat="1" applyFont="1" applyAlignment="1">
      <alignment vertical="center"/>
    </xf>
    <xf numFmtId="167" fontId="74" fillId="0" borderId="0" xfId="0" applyNumberFormat="1" applyFont="1" applyAlignment="1">
      <alignment horizontal="center" vertical="center"/>
    </xf>
    <xf numFmtId="0" fontId="68" fillId="0" borderId="0" xfId="0" applyFont="1" applyAlignment="1">
      <alignment wrapText="1"/>
    </xf>
    <xf numFmtId="3" fontId="74" fillId="0" borderId="0" xfId="0" applyNumberFormat="1" applyFont="1" applyAlignment="1">
      <alignment wrapText="1"/>
    </xf>
    <xf numFmtId="10" fontId="68" fillId="0" borderId="0" xfId="0" applyNumberFormat="1" applyFont="1" applyAlignment="1">
      <alignment wrapText="1"/>
    </xf>
    <xf numFmtId="0" fontId="74" fillId="0" borderId="0" xfId="0" applyFont="1" applyAlignment="1">
      <alignment horizontal="right" vertical="center"/>
    </xf>
    <xf numFmtId="4" fontId="68" fillId="0" borderId="0" xfId="0" applyNumberFormat="1" applyFont="1" applyAlignment="1">
      <alignment wrapText="1"/>
    </xf>
    <xf numFmtId="0" fontId="29" fillId="31" borderId="106" xfId="0" applyFont="1" applyFill="1" applyBorder="1" applyAlignment="1">
      <alignment horizontal="right" vertical="center"/>
    </xf>
    <xf numFmtId="0" fontId="29" fillId="31" borderId="108" xfId="0" applyFont="1" applyFill="1" applyBorder="1" applyAlignment="1">
      <alignment horizontal="center" vertical="center"/>
    </xf>
    <xf numFmtId="3" fontId="68" fillId="0" borderId="0" xfId="0" applyNumberFormat="1" applyFont="1" applyAlignment="1">
      <alignment wrapText="1"/>
    </xf>
    <xf numFmtId="4" fontId="2" fillId="0" borderId="0" xfId="0" applyNumberFormat="1" applyFont="1"/>
    <xf numFmtId="0" fontId="69" fillId="0" borderId="0" xfId="0" applyFont="1" applyAlignment="1">
      <alignment horizontal="center" vertical="center"/>
    </xf>
    <xf numFmtId="10" fontId="1" fillId="0" borderId="0" xfId="0" applyNumberFormat="1" applyFont="1"/>
    <xf numFmtId="4" fontId="74" fillId="0" borderId="0" xfId="0" applyNumberFormat="1" applyFont="1"/>
    <xf numFmtId="0" fontId="68" fillId="14" borderId="110" xfId="0" applyFont="1" applyFill="1" applyBorder="1" applyAlignment="1">
      <alignment horizontal="center" vertical="center"/>
    </xf>
    <xf numFmtId="167" fontId="68" fillId="14" borderId="97" xfId="0" applyNumberFormat="1" applyFont="1" applyFill="1" applyBorder="1" applyAlignment="1">
      <alignment horizontal="center" vertical="center" wrapText="1"/>
    </xf>
    <xf numFmtId="0" fontId="29" fillId="14" borderId="97" xfId="0" applyFont="1" applyFill="1" applyBorder="1" applyAlignment="1">
      <alignment horizontal="center" vertical="center" wrapText="1"/>
    </xf>
    <xf numFmtId="2" fontId="68" fillId="0" borderId="16" xfId="0" applyNumberFormat="1" applyFont="1" applyBorder="1" applyAlignment="1">
      <alignment vertical="center"/>
    </xf>
    <xf numFmtId="0" fontId="68" fillId="31" borderId="114" xfId="0" applyFont="1" applyFill="1" applyBorder="1" applyAlignment="1">
      <alignment horizontal="center" vertical="center"/>
    </xf>
    <xf numFmtId="0" fontId="29" fillId="31" borderId="115" xfId="0" applyFont="1" applyFill="1" applyBorder="1" applyAlignment="1">
      <alignment vertical="center"/>
    </xf>
    <xf numFmtId="167" fontId="68" fillId="31" borderId="115" xfId="0" applyNumberFormat="1" applyFont="1" applyFill="1" applyBorder="1" applyAlignment="1">
      <alignment horizontal="center" vertical="center"/>
    </xf>
    <xf numFmtId="167" fontId="29" fillId="31" borderId="118" xfId="0" applyNumberFormat="1" applyFont="1" applyFill="1" applyBorder="1" applyAlignment="1">
      <alignment horizontal="center" vertical="center" wrapText="1"/>
    </xf>
    <xf numFmtId="0" fontId="68" fillId="31" borderId="118" xfId="0" applyFont="1" applyFill="1" applyBorder="1" applyAlignment="1">
      <alignment horizontal="center" vertical="center" wrapText="1"/>
    </xf>
    <xf numFmtId="167" fontId="1" fillId="0" borderId="0" xfId="0" applyNumberFormat="1" applyFont="1" applyAlignment="1">
      <alignment horizontal="center" vertical="center" wrapText="1"/>
    </xf>
    <xf numFmtId="0" fontId="68" fillId="0" borderId="0" xfId="0" applyFont="1" applyAlignment="1">
      <alignment vertical="center" wrapText="1"/>
    </xf>
    <xf numFmtId="164" fontId="68" fillId="0" borderId="0" xfId="0" applyNumberFormat="1" applyFont="1" applyAlignment="1">
      <alignment vertical="center"/>
    </xf>
    <xf numFmtId="0" fontId="68" fillId="0" borderId="43" xfId="0" applyFont="1" applyBorder="1" applyAlignment="1">
      <alignment horizontal="center" vertical="center" wrapText="1"/>
    </xf>
    <xf numFmtId="0" fontId="68" fillId="0" borderId="37" xfId="0" applyFont="1" applyBorder="1" applyAlignment="1">
      <alignment vertical="center" wrapText="1"/>
    </xf>
    <xf numFmtId="0" fontId="68" fillId="0" borderId="37" xfId="0" applyFont="1" applyBorder="1" applyAlignment="1">
      <alignment horizontal="center" vertical="center" wrapText="1"/>
    </xf>
    <xf numFmtId="164" fontId="53" fillId="0" borderId="37" xfId="0" applyNumberFormat="1" applyFont="1" applyBorder="1" applyAlignment="1">
      <alignment horizontal="center" vertical="center" wrapText="1"/>
    </xf>
    <xf numFmtId="3" fontId="53" fillId="35" borderId="37" xfId="0" applyNumberFormat="1" applyFont="1" applyFill="1" applyBorder="1" applyAlignment="1">
      <alignment horizontal="center" vertical="center" wrapText="1"/>
    </xf>
    <xf numFmtId="4" fontId="68" fillId="35" borderId="12" xfId="0" applyNumberFormat="1" applyFont="1" applyFill="1" applyBorder="1" applyAlignment="1">
      <alignment horizontal="center" vertical="center"/>
    </xf>
    <xf numFmtId="0" fontId="68" fillId="0" borderId="37" xfId="0" applyFont="1" applyBorder="1" applyAlignment="1">
      <alignment vertical="center"/>
    </xf>
    <xf numFmtId="0" fontId="68" fillId="36" borderId="37" xfId="0" applyFont="1" applyFill="1" applyBorder="1" applyAlignment="1">
      <alignment horizontal="center" vertical="center"/>
    </xf>
    <xf numFmtId="0" fontId="68" fillId="0" borderId="14" xfId="0" applyFont="1" applyBorder="1" applyAlignment="1">
      <alignment horizontal="center" vertical="center"/>
    </xf>
    <xf numFmtId="0" fontId="68" fillId="0" borderId="15" xfId="0" applyFont="1" applyBorder="1" applyAlignment="1">
      <alignment horizontal="center" vertical="center" wrapText="1"/>
    </xf>
    <xf numFmtId="0" fontId="68" fillId="0" borderId="16" xfId="0" applyFont="1" applyBorder="1" applyAlignment="1">
      <alignment horizontal="center" vertical="center" wrapText="1"/>
    </xf>
    <xf numFmtId="164" fontId="53" fillId="0" borderId="16" xfId="0" applyNumberFormat="1" applyFont="1" applyBorder="1" applyAlignment="1">
      <alignment horizontal="center" vertical="center" wrapText="1"/>
    </xf>
    <xf numFmtId="3" fontId="53" fillId="35" borderId="16" xfId="0" applyNumberFormat="1" applyFont="1" applyFill="1" applyBorder="1" applyAlignment="1">
      <alignment horizontal="center" vertical="center" wrapText="1"/>
    </xf>
    <xf numFmtId="0" fontId="89" fillId="0" borderId="16" xfId="0" applyFont="1" applyBorder="1" applyAlignment="1">
      <alignment horizontal="center" vertical="center"/>
    </xf>
    <xf numFmtId="0" fontId="89" fillId="36" borderId="16" xfId="0" applyFont="1" applyFill="1" applyBorder="1" applyAlignment="1">
      <alignment horizontal="center" vertical="center"/>
    </xf>
    <xf numFmtId="0" fontId="89" fillId="0" borderId="18" xfId="0" applyFont="1" applyBorder="1" applyAlignment="1">
      <alignment horizontal="center" vertical="center"/>
    </xf>
    <xf numFmtId="2" fontId="89" fillId="0" borderId="16" xfId="0" applyNumberFormat="1" applyFont="1" applyBorder="1" applyAlignment="1">
      <alignment horizontal="center" vertical="center"/>
    </xf>
    <xf numFmtId="2" fontId="89" fillId="36" borderId="16" xfId="0" applyNumberFormat="1" applyFont="1" applyFill="1" applyBorder="1" applyAlignment="1">
      <alignment horizontal="center" vertical="center"/>
    </xf>
    <xf numFmtId="2" fontId="89" fillId="0" borderId="18" xfId="0" applyNumberFormat="1" applyFont="1" applyBorder="1" applyAlignment="1">
      <alignment horizontal="center" vertical="center"/>
    </xf>
    <xf numFmtId="0" fontId="68" fillId="0" borderId="19" xfId="0" applyFont="1" applyBorder="1" applyAlignment="1">
      <alignment horizontal="center" vertical="center" wrapText="1"/>
    </xf>
    <xf numFmtId="0" fontId="68" fillId="0" borderId="20" xfId="0" applyFont="1" applyBorder="1" applyAlignment="1">
      <alignment vertical="center" wrapText="1"/>
    </xf>
    <xf numFmtId="0" fontId="68" fillId="0" borderId="20" xfId="0" applyFont="1" applyBorder="1" applyAlignment="1">
      <alignment horizontal="center" vertical="center" wrapText="1"/>
    </xf>
    <xf numFmtId="164" fontId="53" fillId="0" borderId="20" xfId="0" applyNumberFormat="1" applyFont="1" applyBorder="1" applyAlignment="1">
      <alignment horizontal="center" vertical="center" wrapText="1"/>
    </xf>
    <xf numFmtId="3" fontId="53" fillId="35" borderId="20" xfId="0" applyNumberFormat="1" applyFont="1" applyFill="1" applyBorder="1" applyAlignment="1">
      <alignment horizontal="center" vertical="center" wrapText="1"/>
    </xf>
    <xf numFmtId="0" fontId="89" fillId="0" borderId="20" xfId="0" applyFont="1" applyBorder="1" applyAlignment="1">
      <alignment horizontal="center" vertical="center"/>
    </xf>
    <xf numFmtId="4" fontId="89" fillId="36" borderId="20" xfId="0" applyNumberFormat="1" applyFont="1" applyFill="1" applyBorder="1" applyAlignment="1">
      <alignment horizontal="center" vertical="center"/>
    </xf>
    <xf numFmtId="4" fontId="89" fillId="0" borderId="21" xfId="0" applyNumberFormat="1" applyFont="1" applyBorder="1" applyAlignment="1">
      <alignment horizontal="center" vertical="center"/>
    </xf>
    <xf numFmtId="164" fontId="26" fillId="19" borderId="121" xfId="0" applyNumberFormat="1" applyFont="1" applyFill="1" applyBorder="1" applyAlignment="1">
      <alignment horizontal="center" vertical="center"/>
    </xf>
    <xf numFmtId="171" fontId="68" fillId="19" borderId="120" xfId="0" applyNumberFormat="1" applyFont="1" applyFill="1" applyBorder="1" applyAlignment="1">
      <alignment vertical="center"/>
    </xf>
    <xf numFmtId="171" fontId="26" fillId="19" borderId="122" xfId="0" applyNumberFormat="1" applyFont="1" applyFill="1" applyBorder="1" applyAlignment="1">
      <alignment horizontal="left" vertical="center"/>
    </xf>
    <xf numFmtId="0" fontId="38" fillId="0" borderId="0" xfId="0" applyFont="1" applyAlignment="1">
      <alignment horizontal="center" vertical="center"/>
    </xf>
    <xf numFmtId="0" fontId="90" fillId="0" borderId="0" xfId="0" applyFont="1" applyAlignment="1">
      <alignment vertical="center" wrapText="1"/>
    </xf>
    <xf numFmtId="0" fontId="38" fillId="0" borderId="0" xfId="0" applyFont="1" applyAlignment="1">
      <alignment horizontal="center" vertical="center" wrapText="1"/>
    </xf>
    <xf numFmtId="0" fontId="25" fillId="0" borderId="0" xfId="0" applyFont="1" applyAlignment="1">
      <alignment horizontal="center" vertical="center"/>
    </xf>
    <xf numFmtId="0" fontId="2" fillId="0" borderId="0" xfId="0" applyFont="1" applyAlignment="1">
      <alignment horizontal="center" vertical="center" wrapText="1"/>
    </xf>
    <xf numFmtId="0" fontId="51" fillId="0" borderId="0" xfId="0" applyFont="1" applyAlignment="1">
      <alignment vertical="center"/>
    </xf>
    <xf numFmtId="0" fontId="51" fillId="0" borderId="43" xfId="0" applyFont="1" applyBorder="1" applyAlignment="1">
      <alignment horizontal="center" vertical="center"/>
    </xf>
    <xf numFmtId="0" fontId="51" fillId="0" borderId="37" xfId="0" applyFont="1" applyBorder="1" applyAlignment="1">
      <alignment vertical="center" wrapText="1"/>
    </xf>
    <xf numFmtId="0" fontId="51" fillId="0" borderId="37" xfId="0" applyFont="1" applyBorder="1" applyAlignment="1">
      <alignment horizontal="center" vertical="center"/>
    </xf>
    <xf numFmtId="0" fontId="53" fillId="0" borderId="37" xfId="0" applyFont="1" applyBorder="1" applyAlignment="1">
      <alignment horizontal="center" vertical="center"/>
    </xf>
    <xf numFmtId="4" fontId="53" fillId="0" borderId="37" xfId="0" applyNumberFormat="1" applyFont="1" applyBorder="1" applyAlignment="1">
      <alignment horizontal="center" vertical="center"/>
    </xf>
    <xf numFmtId="4" fontId="53" fillId="35" borderId="12" xfId="0" applyNumberFormat="1" applyFont="1" applyFill="1" applyBorder="1" applyAlignment="1">
      <alignment horizontal="center" vertical="center"/>
    </xf>
    <xf numFmtId="3" fontId="53" fillId="0" borderId="12" xfId="0" applyNumberFormat="1" applyFont="1" applyBorder="1" applyAlignment="1">
      <alignment horizontal="center" vertical="center"/>
    </xf>
    <xf numFmtId="4" fontId="53" fillId="36" borderId="12" xfId="0" applyNumberFormat="1" applyFont="1" applyFill="1" applyBorder="1" applyAlignment="1">
      <alignment horizontal="center" vertical="center"/>
    </xf>
    <xf numFmtId="4" fontId="53" fillId="0" borderId="13" xfId="0" applyNumberFormat="1" applyFont="1" applyBorder="1" applyAlignment="1">
      <alignment horizontal="center" vertical="center"/>
    </xf>
    <xf numFmtId="4" fontId="53" fillId="0" borderId="14" xfId="0" applyNumberFormat="1" applyFont="1" applyBorder="1" applyAlignment="1">
      <alignment horizontal="center" vertical="center"/>
    </xf>
    <xf numFmtId="0" fontId="51" fillId="0" borderId="15" xfId="0" applyFont="1" applyBorder="1" applyAlignment="1">
      <alignment horizontal="center" vertical="center"/>
    </xf>
    <xf numFmtId="0" fontId="51" fillId="0" borderId="16" xfId="0" applyFont="1" applyBorder="1" applyAlignment="1">
      <alignment vertical="center" wrapText="1"/>
    </xf>
    <xf numFmtId="0" fontId="51" fillId="0" borderId="16" xfId="0" applyFont="1" applyBorder="1" applyAlignment="1">
      <alignment horizontal="center" vertical="center"/>
    </xf>
    <xf numFmtId="0" fontId="53" fillId="0" borderId="16" xfId="0" applyFont="1" applyBorder="1" applyAlignment="1">
      <alignment horizontal="center" vertical="center"/>
    </xf>
    <xf numFmtId="4" fontId="53" fillId="0" borderId="16" xfId="0" applyNumberFormat="1" applyFont="1" applyBorder="1" applyAlignment="1">
      <alignment horizontal="center" vertical="center"/>
    </xf>
    <xf numFmtId="3" fontId="53" fillId="0" borderId="16" xfId="0" applyNumberFormat="1" applyFont="1" applyBorder="1" applyAlignment="1">
      <alignment horizontal="center" vertical="center"/>
    </xf>
    <xf numFmtId="4" fontId="53" fillId="36" borderId="16" xfId="0" applyNumberFormat="1" applyFont="1" applyFill="1" applyBorder="1" applyAlignment="1">
      <alignment horizontal="center" vertical="center"/>
    </xf>
    <xf numFmtId="4" fontId="53" fillId="0" borderId="17" xfId="0" applyNumberFormat="1" applyFont="1" applyBorder="1" applyAlignment="1">
      <alignment horizontal="center" vertical="center"/>
    </xf>
    <xf numFmtId="4" fontId="53" fillId="0" borderId="18" xfId="0" applyNumberFormat="1" applyFont="1" applyBorder="1" applyAlignment="1">
      <alignment horizontal="center" vertical="center"/>
    </xf>
    <xf numFmtId="0" fontId="45" fillId="0" borderId="0" xfId="0" applyFont="1" applyAlignment="1">
      <alignment vertical="center"/>
    </xf>
    <xf numFmtId="0" fontId="45" fillId="10" borderId="15" xfId="0" applyFont="1" applyFill="1" applyBorder="1" applyAlignment="1">
      <alignment horizontal="center" vertical="center"/>
    </xf>
    <xf numFmtId="0" fontId="45" fillId="10" borderId="16" xfId="0" applyFont="1" applyFill="1" applyBorder="1" applyAlignment="1">
      <alignment vertical="center" wrapText="1"/>
    </xf>
    <xf numFmtId="0" fontId="45" fillId="10" borderId="16" xfId="0" applyFont="1" applyFill="1" applyBorder="1" applyAlignment="1">
      <alignment vertical="center"/>
    </xf>
    <xf numFmtId="3" fontId="45" fillId="0" borderId="16" xfId="0" applyNumberFormat="1" applyFont="1" applyBorder="1" applyAlignment="1">
      <alignment horizontal="center" vertical="center"/>
    </xf>
    <xf numFmtId="4" fontId="87" fillId="35" borderId="12" xfId="0" applyNumberFormat="1" applyFont="1" applyFill="1" applyBorder="1" applyAlignment="1">
      <alignment horizontal="center" vertical="center"/>
    </xf>
    <xf numFmtId="3" fontId="45" fillId="10" borderId="16" xfId="0" applyNumberFormat="1" applyFont="1" applyFill="1" applyBorder="1" applyAlignment="1">
      <alignment horizontal="center" vertical="center"/>
    </xf>
    <xf numFmtId="4" fontId="45" fillId="36" borderId="16" xfId="0" applyNumberFormat="1" applyFont="1" applyFill="1" applyBorder="1" applyAlignment="1">
      <alignment horizontal="center" vertical="center"/>
    </xf>
    <xf numFmtId="4" fontId="45" fillId="0" borderId="17" xfId="0" applyNumberFormat="1" applyFont="1" applyBorder="1" applyAlignment="1">
      <alignment horizontal="center" vertical="center"/>
    </xf>
    <xf numFmtId="4" fontId="45" fillId="0" borderId="18" xfId="0" applyNumberFormat="1" applyFont="1" applyBorder="1" applyAlignment="1">
      <alignment horizontal="center" vertical="center"/>
    </xf>
    <xf numFmtId="0" fontId="51" fillId="7" borderId="16" xfId="0" applyFont="1" applyFill="1" applyBorder="1" applyAlignment="1">
      <alignment vertical="center" wrapText="1"/>
    </xf>
    <xf numFmtId="4" fontId="53" fillId="0" borderId="12" xfId="0" applyNumberFormat="1" applyFont="1" applyBorder="1" applyAlignment="1">
      <alignment horizontal="center" vertical="center"/>
    </xf>
    <xf numFmtId="0" fontId="45" fillId="0" borderId="15" xfId="0" applyFont="1" applyBorder="1" applyAlignment="1">
      <alignment horizontal="center" vertical="center"/>
    </xf>
    <xf numFmtId="0" fontId="45" fillId="0" borderId="16" xfId="0" applyFont="1" applyBorder="1" applyAlignment="1">
      <alignment vertical="center" wrapText="1"/>
    </xf>
    <xf numFmtId="0" fontId="45" fillId="0" borderId="16" xfId="0" applyFont="1" applyBorder="1" applyAlignment="1">
      <alignment vertical="center"/>
    </xf>
    <xf numFmtId="4" fontId="87" fillId="0" borderId="12" xfId="0" applyNumberFormat="1" applyFont="1" applyBorder="1" applyAlignment="1">
      <alignment horizontal="center" vertical="center"/>
    </xf>
    <xf numFmtId="4" fontId="87" fillId="36" borderId="16" xfId="0" applyNumberFormat="1" applyFont="1" applyFill="1" applyBorder="1" applyAlignment="1">
      <alignment horizontal="center" vertical="center"/>
    </xf>
    <xf numFmtId="4" fontId="87" fillId="0" borderId="17" xfId="0" applyNumberFormat="1" applyFont="1" applyBorder="1" applyAlignment="1">
      <alignment horizontal="center" vertical="center"/>
    </xf>
    <xf numFmtId="4" fontId="87" fillId="0" borderId="18" xfId="0" applyNumberFormat="1" applyFont="1" applyBorder="1" applyAlignment="1">
      <alignment horizontal="center" vertical="center"/>
    </xf>
    <xf numFmtId="3" fontId="45" fillId="0" borderId="16" xfId="0" applyNumberFormat="1" applyFont="1" applyBorder="1" applyAlignment="1">
      <alignment vertical="center"/>
    </xf>
    <xf numFmtId="4" fontId="45" fillId="0" borderId="16" xfId="0" applyNumberFormat="1" applyFont="1" applyBorder="1" applyAlignment="1">
      <alignment horizontal="center" vertical="center"/>
    </xf>
    <xf numFmtId="0" fontId="45" fillId="0" borderId="16" xfId="0" applyFont="1" applyBorder="1" applyAlignment="1">
      <alignment horizontal="left" vertical="center" wrapText="1"/>
    </xf>
    <xf numFmtId="0" fontId="45" fillId="0" borderId="16" xfId="0" applyFont="1" applyBorder="1" applyAlignment="1">
      <alignment horizontal="left" vertical="center"/>
    </xf>
    <xf numFmtId="0" fontId="45" fillId="0" borderId="16" xfId="0" applyFont="1" applyBorder="1" applyAlignment="1">
      <alignment horizontal="center" vertical="center"/>
    </xf>
    <xf numFmtId="3" fontId="45" fillId="0" borderId="16" xfId="0" applyNumberFormat="1" applyFont="1" applyBorder="1" applyAlignment="1">
      <alignment horizontal="left" vertical="center"/>
    </xf>
    <xf numFmtId="168" fontId="53" fillId="0" borderId="16" xfId="0" applyNumberFormat="1" applyFont="1" applyBorder="1" applyAlignment="1">
      <alignment horizontal="center" vertical="center"/>
    </xf>
    <xf numFmtId="2" fontId="53" fillId="0" borderId="16" xfId="0" applyNumberFormat="1" applyFont="1" applyBorder="1" applyAlignment="1">
      <alignment horizontal="center" vertical="center"/>
    </xf>
    <xf numFmtId="1" fontId="53" fillId="0" borderId="16" xfId="0" applyNumberFormat="1" applyFont="1" applyBorder="1" applyAlignment="1">
      <alignment horizontal="center" vertical="center"/>
    </xf>
    <xf numFmtId="165" fontId="53" fillId="0" borderId="16" xfId="0" applyNumberFormat="1" applyFont="1" applyBorder="1" applyAlignment="1">
      <alignment horizontal="center" vertical="center"/>
    </xf>
    <xf numFmtId="165" fontId="45" fillId="0" borderId="16" xfId="0" applyNumberFormat="1" applyFont="1" applyBorder="1" applyAlignment="1">
      <alignment horizontal="center" vertical="center"/>
    </xf>
    <xf numFmtId="0" fontId="45" fillId="38" borderId="19" xfId="0" applyFont="1" applyFill="1" applyBorder="1" applyAlignment="1">
      <alignment horizontal="center" vertical="center"/>
    </xf>
    <xf numFmtId="0" fontId="45" fillId="38" borderId="20" xfId="0" applyFont="1" applyFill="1" applyBorder="1" applyAlignment="1">
      <alignment vertical="center" wrapText="1"/>
    </xf>
    <xf numFmtId="0" fontId="45" fillId="38" borderId="20" xfId="0" applyFont="1" applyFill="1" applyBorder="1" applyAlignment="1">
      <alignment vertical="center"/>
    </xf>
    <xf numFmtId="165" fontId="45" fillId="0" borderId="20" xfId="0" applyNumberFormat="1" applyFont="1" applyBorder="1" applyAlignment="1">
      <alignment horizontal="center" vertical="center"/>
    </xf>
    <xf numFmtId="3" fontId="45" fillId="38" borderId="20" xfId="0" applyNumberFormat="1" applyFont="1" applyFill="1" applyBorder="1" applyAlignment="1">
      <alignment vertical="center"/>
    </xf>
    <xf numFmtId="4" fontId="45" fillId="35" borderId="20" xfId="0" applyNumberFormat="1" applyFont="1" applyFill="1" applyBorder="1" applyAlignment="1">
      <alignment horizontal="center" vertical="center"/>
    </xf>
    <xf numFmtId="3" fontId="45" fillId="38" borderId="20" xfId="0" applyNumberFormat="1" applyFont="1" applyFill="1" applyBorder="1" applyAlignment="1">
      <alignment horizontal="center" vertical="center"/>
    </xf>
    <xf numFmtId="4" fontId="87" fillId="0" borderId="20" xfId="0" applyNumberFormat="1" applyFont="1" applyBorder="1" applyAlignment="1">
      <alignment horizontal="center" vertical="center"/>
    </xf>
    <xf numFmtId="4" fontId="87" fillId="0" borderId="41" xfId="0" applyNumberFormat="1" applyFont="1" applyBorder="1" applyAlignment="1">
      <alignment horizontal="center" vertical="center"/>
    </xf>
    <xf numFmtId="4" fontId="87" fillId="0" borderId="21" xfId="0" applyNumberFormat="1" applyFont="1" applyBorder="1" applyAlignment="1">
      <alignment horizontal="center" vertical="center"/>
    </xf>
    <xf numFmtId="0" fontId="43" fillId="0" borderId="0" xfId="0" applyFont="1" applyAlignment="1">
      <alignment horizontal="center" vertical="center"/>
    </xf>
    <xf numFmtId="0" fontId="47" fillId="19" borderId="122" xfId="0" applyFont="1" applyFill="1" applyBorder="1" applyAlignment="1">
      <alignment vertical="center"/>
    </xf>
    <xf numFmtId="4" fontId="92" fillId="19" borderId="122" xfId="0" applyNumberFormat="1" applyFont="1" applyFill="1" applyBorder="1" applyAlignment="1">
      <alignment horizontal="center" vertical="center"/>
    </xf>
    <xf numFmtId="164" fontId="26" fillId="19" borderId="122" xfId="0" applyNumberFormat="1" applyFont="1" applyFill="1" applyBorder="1" applyAlignment="1">
      <alignment horizontal="center" vertical="center"/>
    </xf>
    <xf numFmtId="3" fontId="26" fillId="19" borderId="122" xfId="0" applyNumberFormat="1" applyFont="1" applyFill="1" applyBorder="1" applyAlignment="1">
      <alignment horizontal="center" vertical="center"/>
    </xf>
    <xf numFmtId="0" fontId="53" fillId="0" borderId="0" xfId="0" applyFont="1" applyAlignment="1">
      <alignment horizontal="center" vertical="center"/>
    </xf>
    <xf numFmtId="165" fontId="68" fillId="0" borderId="0" xfId="0" applyNumberFormat="1" applyFont="1" applyAlignment="1">
      <alignment vertical="center"/>
    </xf>
    <xf numFmtId="168" fontId="68" fillId="0" borderId="0" xfId="0" applyNumberFormat="1" applyFont="1" applyAlignment="1">
      <alignment vertical="center"/>
    </xf>
    <xf numFmtId="0" fontId="68" fillId="0" borderId="128" xfId="0" applyFont="1" applyBorder="1" applyAlignment="1">
      <alignment vertical="center"/>
    </xf>
    <xf numFmtId="0" fontId="93" fillId="0" borderId="129" xfId="0" applyFont="1" applyBorder="1" applyAlignment="1">
      <alignment vertical="center"/>
    </xf>
    <xf numFmtId="168" fontId="68" fillId="0" borderId="14" xfId="0" applyNumberFormat="1" applyFont="1" applyBorder="1" applyAlignment="1">
      <alignment vertical="center"/>
    </xf>
    <xf numFmtId="0" fontId="68" fillId="0" borderId="15" xfId="0" applyFont="1" applyBorder="1" applyAlignment="1">
      <alignment vertical="center"/>
    </xf>
    <xf numFmtId="1" fontId="68" fillId="0" borderId="16" xfId="0" applyNumberFormat="1" applyFont="1" applyBorder="1" applyAlignment="1">
      <alignment vertical="center"/>
    </xf>
    <xf numFmtId="167" fontId="68" fillId="0" borderId="16" xfId="0" applyNumberFormat="1" applyFont="1" applyBorder="1" applyAlignment="1">
      <alignment vertical="center"/>
    </xf>
    <xf numFmtId="168" fontId="68" fillId="0" borderId="18" xfId="0" applyNumberFormat="1" applyFont="1" applyBorder="1" applyAlignment="1">
      <alignment vertical="center"/>
    </xf>
    <xf numFmtId="0" fontId="20" fillId="0" borderId="15" xfId="0" applyFont="1" applyBorder="1" applyAlignment="1">
      <alignment horizontal="center" vertical="center" wrapText="1"/>
    </xf>
    <xf numFmtId="167" fontId="20" fillId="0" borderId="16" xfId="0" applyNumberFormat="1" applyFont="1" applyBorder="1" applyAlignment="1">
      <alignment vertical="center" wrapText="1"/>
    </xf>
    <xf numFmtId="168" fontId="20" fillId="0" borderId="18" xfId="0" applyNumberFormat="1" applyFont="1" applyBorder="1" applyAlignment="1">
      <alignment horizontal="center" vertical="center"/>
    </xf>
    <xf numFmtId="0" fontId="21" fillId="0" borderId="16" xfId="0" applyFont="1" applyBorder="1" applyAlignment="1">
      <alignment vertical="center" wrapText="1"/>
    </xf>
    <xf numFmtId="0" fontId="68" fillId="0" borderId="48" xfId="0" applyFont="1" applyBorder="1" applyAlignment="1">
      <alignment vertical="center"/>
    </xf>
    <xf numFmtId="0" fontId="68" fillId="0" borderId="49" xfId="0" applyFont="1" applyBorder="1" applyAlignment="1">
      <alignment vertical="center"/>
    </xf>
    <xf numFmtId="2" fontId="68" fillId="0" borderId="49" xfId="0" applyNumberFormat="1" applyFont="1" applyBorder="1" applyAlignment="1">
      <alignment vertical="center"/>
    </xf>
    <xf numFmtId="167" fontId="68" fillId="0" borderId="20" xfId="0" applyNumberFormat="1" applyFont="1" applyBorder="1" applyAlignment="1">
      <alignment vertical="center"/>
    </xf>
    <xf numFmtId="168" fontId="68" fillId="0" borderId="21" xfId="0" applyNumberFormat="1" applyFont="1" applyBorder="1" applyAlignment="1">
      <alignment vertical="center"/>
    </xf>
    <xf numFmtId="168" fontId="75" fillId="31" borderId="33" xfId="0" applyNumberFormat="1" applyFont="1" applyFill="1" applyBorder="1" applyAlignment="1">
      <alignment vertical="center"/>
    </xf>
    <xf numFmtId="171" fontId="68" fillId="0" borderId="0" xfId="0" applyNumberFormat="1" applyFont="1" applyAlignment="1">
      <alignment vertical="center"/>
    </xf>
    <xf numFmtId="0" fontId="94" fillId="0" borderId="0" xfId="0" applyFont="1" applyAlignment="1">
      <alignment horizontal="center" vertical="center"/>
    </xf>
    <xf numFmtId="4" fontId="94" fillId="0" borderId="0" xfId="0" applyNumberFormat="1" applyFont="1" applyAlignment="1">
      <alignment horizontal="center" vertical="center"/>
    </xf>
    <xf numFmtId="0" fontId="95" fillId="0" borderId="0" xfId="0" applyFont="1" applyAlignment="1">
      <alignment horizontal="center" vertical="center"/>
    </xf>
    <xf numFmtId="4" fontId="95" fillId="0" borderId="0" xfId="0" applyNumberFormat="1" applyFont="1" applyAlignment="1">
      <alignment horizontal="center" vertical="center"/>
    </xf>
    <xf numFmtId="0" fontId="53" fillId="0" borderId="0" xfId="0" applyFont="1"/>
    <xf numFmtId="0" fontId="29" fillId="26" borderId="29" xfId="0" applyFont="1" applyFill="1" applyBorder="1" applyAlignment="1">
      <alignment vertical="center"/>
    </xf>
    <xf numFmtId="4" fontId="29" fillId="26" borderId="29" xfId="0" applyNumberFormat="1" applyFont="1" applyFill="1" applyBorder="1" applyAlignment="1">
      <alignment vertical="center"/>
    </xf>
    <xf numFmtId="0" fontId="97" fillId="4" borderId="130" xfId="0" applyFont="1" applyFill="1" applyBorder="1" applyAlignment="1">
      <alignment horizontal="center" vertical="center"/>
    </xf>
    <xf numFmtId="0" fontId="97" fillId="4" borderId="131" xfId="0" applyFont="1" applyFill="1" applyBorder="1" applyAlignment="1">
      <alignment vertical="center"/>
    </xf>
    <xf numFmtId="0" fontId="97" fillId="4" borderId="131" xfId="0" applyFont="1" applyFill="1" applyBorder="1" applyAlignment="1">
      <alignment vertical="center" wrapText="1"/>
    </xf>
    <xf numFmtId="4" fontId="97" fillId="4" borderId="131" xfId="0" applyNumberFormat="1" applyFont="1" applyFill="1" applyBorder="1" applyAlignment="1">
      <alignment vertical="center" wrapText="1"/>
    </xf>
    <xf numFmtId="0" fontId="97" fillId="4" borderId="131" xfId="0" applyFont="1" applyFill="1" applyBorder="1" applyAlignment="1">
      <alignment horizontal="center" vertical="center"/>
    </xf>
    <xf numFmtId="2" fontId="97" fillId="4" borderId="131" xfId="0" applyNumberFormat="1" applyFont="1" applyFill="1" applyBorder="1" applyAlignment="1">
      <alignment horizontal="center" vertical="center"/>
    </xf>
    <xf numFmtId="4" fontId="68" fillId="4" borderId="131" xfId="0" applyNumberFormat="1" applyFont="1" applyFill="1" applyBorder="1" applyAlignment="1">
      <alignment horizontal="center" vertical="center"/>
    </xf>
    <xf numFmtId="4" fontId="68" fillId="4" borderId="30" xfId="0" applyNumberFormat="1" applyFont="1" applyFill="1" applyBorder="1" applyAlignment="1">
      <alignment horizontal="center" vertical="center"/>
    </xf>
    <xf numFmtId="4" fontId="97" fillId="4" borderId="131" xfId="0" applyNumberFormat="1" applyFont="1" applyFill="1" applyBorder="1" applyAlignment="1">
      <alignment horizontal="center" vertical="center"/>
    </xf>
    <xf numFmtId="167" fontId="97" fillId="4" borderId="131" xfId="0" applyNumberFormat="1" applyFont="1" applyFill="1" applyBorder="1" applyAlignment="1">
      <alignment horizontal="center" vertical="center"/>
    </xf>
    <xf numFmtId="167" fontId="97" fillId="4" borderId="30" xfId="0" applyNumberFormat="1" applyFont="1" applyFill="1" applyBorder="1" applyAlignment="1">
      <alignment horizontal="center" vertical="center"/>
    </xf>
    <xf numFmtId="4" fontId="53" fillId="0" borderId="0" xfId="0" applyNumberFormat="1" applyFont="1" applyAlignment="1">
      <alignment horizontal="center"/>
    </xf>
    <xf numFmtId="0" fontId="68" fillId="4" borderId="130" xfId="0" applyFont="1" applyFill="1" applyBorder="1" applyAlignment="1">
      <alignment horizontal="center" vertical="center"/>
    </xf>
    <xf numFmtId="0" fontId="68" fillId="4" borderId="131" xfId="0" applyFont="1" applyFill="1" applyBorder="1" applyAlignment="1">
      <alignment vertical="center" wrapText="1"/>
    </xf>
    <xf numFmtId="4" fontId="68" fillId="4" borderId="131" xfId="0" applyNumberFormat="1" applyFont="1" applyFill="1" applyBorder="1" applyAlignment="1">
      <alignment vertical="center"/>
    </xf>
    <xf numFmtId="0" fontId="68" fillId="4" borderId="131" xfId="0" applyFont="1" applyFill="1" applyBorder="1" applyAlignment="1">
      <alignment horizontal="center" vertical="center"/>
    </xf>
    <xf numFmtId="167" fontId="68" fillId="4" borderId="131" xfId="0" applyNumberFormat="1" applyFont="1" applyFill="1" applyBorder="1" applyAlignment="1">
      <alignment horizontal="center" vertical="center"/>
    </xf>
    <xf numFmtId="167" fontId="68" fillId="4" borderId="30" xfId="0" applyNumberFormat="1" applyFont="1" applyFill="1" applyBorder="1" applyAlignment="1">
      <alignment horizontal="center" vertical="center"/>
    </xf>
    <xf numFmtId="0" fontId="68" fillId="4" borderId="131" xfId="0" applyFont="1" applyFill="1" applyBorder="1" applyAlignment="1">
      <alignment vertical="center"/>
    </xf>
    <xf numFmtId="4" fontId="68" fillId="4" borderId="131" xfId="0" applyNumberFormat="1" applyFont="1" applyFill="1" applyBorder="1" applyAlignment="1">
      <alignment vertical="center" wrapText="1"/>
    </xf>
    <xf numFmtId="4" fontId="97" fillId="4" borderId="131" xfId="0" applyNumberFormat="1" applyFont="1" applyFill="1" applyBorder="1" applyAlignment="1">
      <alignment vertical="center"/>
    </xf>
    <xf numFmtId="0" fontId="97" fillId="4" borderId="30" xfId="0" applyFont="1" applyFill="1" applyBorder="1" applyAlignment="1">
      <alignment horizontal="center" vertical="center"/>
    </xf>
    <xf numFmtId="0" fontId="98" fillId="4" borderId="130" xfId="0" applyFont="1" applyFill="1" applyBorder="1" applyAlignment="1">
      <alignment horizontal="center" vertical="center"/>
    </xf>
    <xf numFmtId="0" fontId="98" fillId="4" borderId="131" xfId="0" applyFont="1" applyFill="1" applyBorder="1" applyAlignment="1">
      <alignment horizontal="center" vertical="center"/>
    </xf>
    <xf numFmtId="0" fontId="14" fillId="0" borderId="0" xfId="0" applyFont="1"/>
    <xf numFmtId="0" fontId="99" fillId="0" borderId="132" xfId="0" applyFont="1" applyBorder="1" applyAlignment="1">
      <alignment horizontal="center" vertical="center"/>
    </xf>
    <xf numFmtId="0" fontId="99" fillId="0" borderId="133" xfId="0" applyFont="1" applyBorder="1" applyAlignment="1">
      <alignment vertical="center"/>
    </xf>
    <xf numFmtId="0" fontId="26" fillId="0" borderId="134" xfId="0" applyFont="1" applyBorder="1" applyAlignment="1">
      <alignment vertical="center"/>
    </xf>
    <xf numFmtId="4" fontId="26" fillId="0" borderId="134" xfId="0" applyNumberFormat="1" applyFont="1" applyBorder="1" applyAlignment="1">
      <alignment vertical="center"/>
    </xf>
    <xf numFmtId="0" fontId="26" fillId="0" borderId="135" xfId="0" applyFont="1" applyBorder="1" applyAlignment="1">
      <alignment vertical="center"/>
    </xf>
    <xf numFmtId="4" fontId="26" fillId="51" borderId="136" xfId="0" applyNumberFormat="1" applyFont="1" applyFill="1" applyBorder="1" applyAlignment="1">
      <alignment horizontal="center" vertical="center"/>
    </xf>
    <xf numFmtId="4" fontId="99" fillId="52" borderId="136" xfId="0" applyNumberFormat="1" applyFont="1" applyFill="1" applyBorder="1" applyAlignment="1">
      <alignment horizontal="center" vertical="center"/>
    </xf>
    <xf numFmtId="4" fontId="99" fillId="52" borderId="30" xfId="0" applyNumberFormat="1" applyFont="1" applyFill="1" applyBorder="1" applyAlignment="1">
      <alignment horizontal="center" vertical="center"/>
    </xf>
    <xf numFmtId="0" fontId="26" fillId="0" borderId="0" xfId="0" applyFont="1" applyAlignment="1">
      <alignment horizontal="center" vertical="center"/>
    </xf>
    <xf numFmtId="0" fontId="26" fillId="0" borderId="0" xfId="0" applyFont="1"/>
    <xf numFmtId="167" fontId="14" fillId="0" borderId="0" xfId="0" applyNumberFormat="1" applyFont="1"/>
    <xf numFmtId="0" fontId="14" fillId="0" borderId="0" xfId="0" applyFont="1" applyAlignment="1">
      <alignment horizontal="center"/>
    </xf>
    <xf numFmtId="0" fontId="98" fillId="0" borderId="137" xfId="0" applyFont="1" applyBorder="1" applyAlignment="1">
      <alignment horizontal="center" vertical="center"/>
    </xf>
    <xf numFmtId="0" fontId="98" fillId="0" borderId="138" xfId="0" applyFont="1" applyBorder="1" applyAlignment="1">
      <alignment vertical="center"/>
    </xf>
    <xf numFmtId="0" fontId="53" fillId="0" borderId="139" xfId="0" applyFont="1" applyBorder="1" applyAlignment="1">
      <alignment vertical="center"/>
    </xf>
    <xf numFmtId="4" fontId="53" fillId="0" borderId="139" xfId="0" applyNumberFormat="1" applyFont="1" applyBorder="1" applyAlignment="1">
      <alignment vertical="center"/>
    </xf>
    <xf numFmtId="0" fontId="53" fillId="0" borderId="140" xfId="0" applyFont="1" applyBorder="1" applyAlignment="1">
      <alignment vertical="center"/>
    </xf>
    <xf numFmtId="164" fontId="98" fillId="0" borderId="141" xfId="0" applyNumberFormat="1" applyFont="1" applyBorder="1" applyAlignment="1">
      <alignment horizontal="center" vertical="center"/>
    </xf>
    <xf numFmtId="167" fontId="53" fillId="4" borderId="136" xfId="0" applyNumberFormat="1" applyFont="1" applyFill="1" applyBorder="1" applyAlignment="1">
      <alignment vertical="center"/>
    </xf>
    <xf numFmtId="167" fontId="53" fillId="4" borderId="30" xfId="0" applyNumberFormat="1" applyFont="1" applyFill="1" applyBorder="1" applyAlignment="1">
      <alignment horizontal="center" vertical="center"/>
    </xf>
    <xf numFmtId="0" fontId="72" fillId="15" borderId="25" xfId="0" applyFont="1" applyFill="1" applyBorder="1" applyAlignment="1">
      <alignment horizontal="center" vertical="center"/>
    </xf>
    <xf numFmtId="0" fontId="72" fillId="15" borderId="26" xfId="0" applyFont="1" applyFill="1" applyBorder="1" applyAlignment="1">
      <alignment vertical="center"/>
    </xf>
    <xf numFmtId="0" fontId="53" fillId="15" borderId="26" xfId="0" applyFont="1" applyFill="1" applyBorder="1" applyAlignment="1">
      <alignment vertical="center"/>
    </xf>
    <xf numFmtId="4" fontId="53" fillId="15" borderId="26" xfId="0" applyNumberFormat="1" applyFont="1" applyFill="1" applyBorder="1" applyAlignment="1">
      <alignment vertical="center"/>
    </xf>
    <xf numFmtId="167" fontId="72" fillId="15" borderId="27" xfId="0" applyNumberFormat="1" applyFont="1" applyFill="1" applyBorder="1" applyAlignment="1">
      <alignment horizontal="center" vertical="center"/>
    </xf>
    <xf numFmtId="167" fontId="97" fillId="0" borderId="0" xfId="0" applyNumberFormat="1" applyFont="1" applyAlignment="1">
      <alignment horizontal="center" vertical="center"/>
    </xf>
    <xf numFmtId="0" fontId="53" fillId="0" borderId="0" xfId="0" applyFont="1" applyAlignment="1">
      <alignment vertical="center"/>
    </xf>
    <xf numFmtId="4" fontId="53" fillId="0" borderId="0" xfId="0" applyNumberFormat="1" applyFont="1" applyAlignment="1">
      <alignment vertical="center"/>
    </xf>
    <xf numFmtId="167" fontId="53" fillId="0" borderId="0" xfId="0" applyNumberFormat="1" applyFont="1" applyAlignment="1">
      <alignment vertical="center"/>
    </xf>
    <xf numFmtId="167" fontId="53" fillId="0" borderId="0" xfId="0" applyNumberFormat="1" applyFont="1" applyAlignment="1">
      <alignment horizontal="center" vertical="center"/>
    </xf>
    <xf numFmtId="0" fontId="96" fillId="48" borderId="29" xfId="0" applyFont="1" applyFill="1" applyBorder="1" applyAlignment="1">
      <alignment horizontal="center" vertical="center" wrapText="1"/>
    </xf>
    <xf numFmtId="164" fontId="96" fillId="48" borderId="29" xfId="0" applyNumberFormat="1" applyFont="1" applyFill="1" applyBorder="1" applyAlignment="1">
      <alignment horizontal="center" vertical="center" wrapText="1"/>
    </xf>
    <xf numFmtId="167" fontId="29" fillId="43" borderId="29" xfId="0" applyNumberFormat="1" applyFont="1" applyFill="1" applyBorder="1" applyAlignment="1">
      <alignment horizontal="center" vertical="center" wrapText="1"/>
    </xf>
    <xf numFmtId="0" fontId="97" fillId="39" borderId="131" xfId="0" applyFont="1" applyFill="1" applyBorder="1" applyAlignment="1">
      <alignment horizontal="center" vertical="center"/>
    </xf>
    <xf numFmtId="0" fontId="97" fillId="39" borderId="131" xfId="0" applyFont="1" applyFill="1" applyBorder="1" applyAlignment="1">
      <alignment vertical="center"/>
    </xf>
    <xf numFmtId="0" fontId="97" fillId="39" borderId="131" xfId="0" applyFont="1" applyFill="1" applyBorder="1" applyAlignment="1">
      <alignment vertical="center" wrapText="1"/>
    </xf>
    <xf numFmtId="4" fontId="97" fillId="39" borderId="131" xfId="0" applyNumberFormat="1" applyFont="1" applyFill="1" applyBorder="1" applyAlignment="1">
      <alignment vertical="center" wrapText="1"/>
    </xf>
    <xf numFmtId="2" fontId="97" fillId="39" borderId="131" xfId="0" applyNumberFormat="1" applyFont="1" applyFill="1" applyBorder="1" applyAlignment="1">
      <alignment horizontal="center" vertical="center"/>
    </xf>
    <xf numFmtId="10" fontId="100" fillId="48" borderId="131" xfId="0" applyNumberFormat="1" applyFont="1" applyFill="1" applyBorder="1" applyAlignment="1">
      <alignment horizontal="center" vertical="center"/>
    </xf>
    <xf numFmtId="164" fontId="100" fillId="48" borderId="131" xfId="0" applyNumberFormat="1" applyFont="1" applyFill="1" applyBorder="1" applyAlignment="1">
      <alignment horizontal="center" vertical="center"/>
    </xf>
    <xf numFmtId="167" fontId="101" fillId="43" borderId="131" xfId="0" applyNumberFormat="1" applyFont="1" applyFill="1" applyBorder="1" applyAlignment="1">
      <alignment horizontal="center" vertical="center"/>
    </xf>
    <xf numFmtId="0" fontId="100" fillId="48" borderId="131" xfId="0" applyFont="1" applyFill="1" applyBorder="1" applyAlignment="1">
      <alignment horizontal="center" vertical="center"/>
    </xf>
    <xf numFmtId="9" fontId="100" fillId="48" borderId="131" xfId="0" applyNumberFormat="1" applyFont="1" applyFill="1" applyBorder="1" applyAlignment="1">
      <alignment horizontal="center" vertical="center"/>
    </xf>
    <xf numFmtId="164" fontId="102" fillId="48" borderId="131" xfId="0" applyNumberFormat="1" applyFont="1" applyFill="1" applyBorder="1" applyAlignment="1">
      <alignment horizontal="center" vertical="center"/>
    </xf>
    <xf numFmtId="0" fontId="87" fillId="0" borderId="0" xfId="0" applyFont="1" applyAlignment="1">
      <alignment horizontal="center" vertical="center"/>
    </xf>
    <xf numFmtId="0" fontId="97" fillId="53" borderId="131" xfId="0" applyFont="1" applyFill="1" applyBorder="1" applyAlignment="1">
      <alignment horizontal="center" vertical="center"/>
    </xf>
    <xf numFmtId="0" fontId="97" fillId="53" borderId="131" xfId="0" applyFont="1" applyFill="1" applyBorder="1" applyAlignment="1">
      <alignment vertical="center"/>
    </xf>
    <xf numFmtId="0" fontId="97" fillId="53" borderId="131" xfId="0" applyFont="1" applyFill="1" applyBorder="1" applyAlignment="1">
      <alignment vertical="center" wrapText="1"/>
    </xf>
    <xf numFmtId="4" fontId="97" fillId="53" borderId="131" xfId="0" applyNumberFormat="1" applyFont="1" applyFill="1" applyBorder="1" applyAlignment="1">
      <alignment vertical="center" wrapText="1"/>
    </xf>
    <xf numFmtId="4" fontId="97" fillId="53" borderId="131" xfId="0" applyNumberFormat="1" applyFont="1" applyFill="1" applyBorder="1" applyAlignment="1">
      <alignment horizontal="center" vertical="center"/>
    </xf>
    <xf numFmtId="167" fontId="97" fillId="53" borderId="131" xfId="0" applyNumberFormat="1" applyFont="1" applyFill="1" applyBorder="1" applyAlignment="1">
      <alignment horizontal="center" vertical="center"/>
    </xf>
    <xf numFmtId="167" fontId="100" fillId="48" borderId="131" xfId="0" applyNumberFormat="1" applyFont="1" applyFill="1" applyBorder="1" applyAlignment="1">
      <alignment horizontal="center" vertical="center"/>
    </xf>
    <xf numFmtId="0" fontId="68" fillId="53" borderId="131" xfId="0" applyFont="1" applyFill="1" applyBorder="1" applyAlignment="1">
      <alignment horizontal="center" vertical="center"/>
    </xf>
    <xf numFmtId="0" fontId="68" fillId="53" borderId="131" xfId="0" applyFont="1" applyFill="1" applyBorder="1" applyAlignment="1">
      <alignment vertical="center" wrapText="1"/>
    </xf>
    <xf numFmtId="4" fontId="68" fillId="53" borderId="131" xfId="0" applyNumberFormat="1" applyFont="1" applyFill="1" applyBorder="1" applyAlignment="1">
      <alignment vertical="center"/>
    </xf>
    <xf numFmtId="4" fontId="68" fillId="53" borderId="131" xfId="0" applyNumberFormat="1" applyFont="1" applyFill="1" applyBorder="1" applyAlignment="1">
      <alignment horizontal="center" vertical="center"/>
    </xf>
    <xf numFmtId="167" fontId="68" fillId="53" borderId="131" xfId="0" applyNumberFormat="1" applyFont="1" applyFill="1" applyBorder="1" applyAlignment="1">
      <alignment horizontal="center" vertical="center"/>
    </xf>
    <xf numFmtId="167" fontId="71" fillId="48" borderId="131" xfId="0" applyNumberFormat="1" applyFont="1" applyFill="1" applyBorder="1" applyAlignment="1">
      <alignment horizontal="center" vertical="center"/>
    </xf>
    <xf numFmtId="164" fontId="71" fillId="48" borderId="131" xfId="0" applyNumberFormat="1" applyFont="1" applyFill="1" applyBorder="1" applyAlignment="1">
      <alignment horizontal="center" vertical="center"/>
    </xf>
    <xf numFmtId="167" fontId="75" fillId="43" borderId="131" xfId="0" applyNumberFormat="1" applyFont="1" applyFill="1" applyBorder="1" applyAlignment="1">
      <alignment horizontal="center" vertical="center"/>
    </xf>
    <xf numFmtId="0" fontId="68" fillId="53" borderId="131" xfId="0" applyFont="1" applyFill="1" applyBorder="1" applyAlignment="1">
      <alignment vertical="center"/>
    </xf>
    <xf numFmtId="2" fontId="97" fillId="53" borderId="131" xfId="0" applyNumberFormat="1" applyFont="1" applyFill="1" applyBorder="1" applyAlignment="1">
      <alignment horizontal="center" vertical="center"/>
    </xf>
    <xf numFmtId="2" fontId="100" fillId="48" borderId="131" xfId="0" applyNumberFormat="1" applyFont="1" applyFill="1" applyBorder="1" applyAlignment="1">
      <alignment horizontal="center" vertical="center"/>
    </xf>
    <xf numFmtId="4" fontId="68" fillId="53" borderId="131" xfId="0" applyNumberFormat="1" applyFont="1" applyFill="1" applyBorder="1" applyAlignment="1">
      <alignment vertical="center" wrapText="1"/>
    </xf>
    <xf numFmtId="9" fontId="71" fillId="48" borderId="131" xfId="0" applyNumberFormat="1" applyFont="1" applyFill="1" applyBorder="1" applyAlignment="1">
      <alignment horizontal="center" vertical="center"/>
    </xf>
    <xf numFmtId="0" fontId="75" fillId="43" borderId="131" xfId="0" applyFont="1" applyFill="1" applyBorder="1" applyAlignment="1">
      <alignment horizontal="center" vertical="center"/>
    </xf>
    <xf numFmtId="4" fontId="97" fillId="53" borderId="131" xfId="0" applyNumberFormat="1" applyFont="1" applyFill="1" applyBorder="1" applyAlignment="1">
      <alignment vertical="center"/>
    </xf>
    <xf numFmtId="0" fontId="101" fillId="43" borderId="131" xfId="0" applyFont="1" applyFill="1" applyBorder="1" applyAlignment="1">
      <alignment horizontal="center" vertical="center"/>
    </xf>
    <xf numFmtId="0" fontId="98" fillId="39" borderId="131" xfId="0" applyFont="1" applyFill="1" applyBorder="1" applyAlignment="1">
      <alignment horizontal="center" vertical="center"/>
    </xf>
    <xf numFmtId="0" fontId="98" fillId="39" borderId="131" xfId="0" applyFont="1" applyFill="1" applyBorder="1" applyAlignment="1">
      <alignment horizontal="left" vertical="center"/>
    </xf>
    <xf numFmtId="4" fontId="97" fillId="39" borderId="131" xfId="0" applyNumberFormat="1" applyFont="1" applyFill="1" applyBorder="1" applyAlignment="1">
      <alignment horizontal="center" vertical="center"/>
    </xf>
    <xf numFmtId="0" fontId="97" fillId="39" borderId="131" xfId="0" applyFont="1" applyFill="1" applyBorder="1" applyAlignment="1">
      <alignment horizontal="left" vertical="center"/>
    </xf>
    <xf numFmtId="4" fontId="100" fillId="48" borderId="131" xfId="0" applyNumberFormat="1" applyFont="1" applyFill="1" applyBorder="1" applyAlignment="1">
      <alignment horizontal="center" vertical="center"/>
    </xf>
    <xf numFmtId="0" fontId="98" fillId="0" borderId="136" xfId="0" applyFont="1" applyBorder="1" applyAlignment="1">
      <alignment horizontal="center" vertical="center"/>
    </xf>
    <xf numFmtId="0" fontId="98" fillId="0" borderId="133" xfId="0" applyFont="1" applyBorder="1" applyAlignment="1">
      <alignment vertical="center"/>
    </xf>
    <xf numFmtId="0" fontId="53" fillId="0" borderId="134" xfId="0" applyFont="1" applyBorder="1" applyAlignment="1">
      <alignment vertical="center"/>
    </xf>
    <xf numFmtId="4" fontId="53" fillId="0" borderId="134" xfId="0" applyNumberFormat="1" applyFont="1" applyBorder="1" applyAlignment="1">
      <alignment vertical="center"/>
    </xf>
    <xf numFmtId="164" fontId="98" fillId="52" borderId="135" xfId="0" applyNumberFormat="1" applyFont="1" applyFill="1" applyBorder="1" applyAlignment="1">
      <alignment horizontal="center" vertical="center"/>
    </xf>
    <xf numFmtId="4" fontId="98" fillId="52" borderId="136" xfId="0" applyNumberFormat="1" applyFont="1" applyFill="1" applyBorder="1" applyAlignment="1">
      <alignment horizontal="center" vertical="center"/>
    </xf>
    <xf numFmtId="0" fontId="98" fillId="0" borderId="141" xfId="0" applyFont="1" applyBorder="1" applyAlignment="1">
      <alignment horizontal="center" vertical="center"/>
    </xf>
    <xf numFmtId="164" fontId="98" fillId="51" borderId="140" xfId="0" applyNumberFormat="1" applyFont="1" applyFill="1" applyBorder="1" applyAlignment="1">
      <alignment horizontal="center" vertical="center"/>
    </xf>
    <xf numFmtId="167" fontId="53" fillId="4" borderId="136" xfId="0" applyNumberFormat="1" applyFont="1" applyFill="1" applyBorder="1" applyAlignment="1">
      <alignment horizontal="center" vertical="center"/>
    </xf>
    <xf numFmtId="0" fontId="72" fillId="15" borderId="0" xfId="0" applyFont="1" applyFill="1" applyAlignment="1">
      <alignment horizontal="center" vertical="center"/>
    </xf>
    <xf numFmtId="0" fontId="72" fillId="15" borderId="0" xfId="0" applyFont="1" applyFill="1" applyAlignment="1">
      <alignment vertical="center"/>
    </xf>
    <xf numFmtId="0" fontId="53" fillId="15" borderId="0" xfId="0" applyFont="1" applyFill="1" applyAlignment="1">
      <alignment vertical="center"/>
    </xf>
    <xf numFmtId="4" fontId="53" fillId="15" borderId="0" xfId="0" applyNumberFormat="1" applyFont="1" applyFill="1" applyAlignment="1">
      <alignment vertical="center"/>
    </xf>
    <xf numFmtId="167" fontId="72" fillId="15" borderId="0" xfId="0" applyNumberFormat="1" applyFont="1" applyFill="1" applyAlignment="1">
      <alignment horizontal="center" vertical="center"/>
    </xf>
    <xf numFmtId="0" fontId="95" fillId="0" borderId="0" xfId="0" applyFont="1" applyAlignment="1">
      <alignment horizontal="center" vertical="center" wrapText="1"/>
    </xf>
    <xf numFmtId="164" fontId="95" fillId="0" borderId="0" xfId="0" applyNumberFormat="1" applyFont="1" applyAlignment="1">
      <alignment horizontal="center" vertical="center" wrapText="1"/>
    </xf>
    <xf numFmtId="0" fontId="27" fillId="33" borderId="0" xfId="0" applyFont="1" applyFill="1" applyAlignment="1">
      <alignment horizontal="center" vertical="center" wrapText="1"/>
    </xf>
    <xf numFmtId="164" fontId="27" fillId="33" borderId="0" xfId="0" applyNumberFormat="1" applyFont="1" applyFill="1" applyAlignment="1">
      <alignment horizontal="center" vertical="center" wrapText="1"/>
    </xf>
    <xf numFmtId="0" fontId="104" fillId="33" borderId="0" xfId="0" applyFont="1" applyFill="1" applyAlignment="1">
      <alignment horizontal="center" vertical="center" wrapText="1"/>
    </xf>
    <xf numFmtId="0" fontId="52" fillId="0" borderId="43" xfId="0" applyFont="1" applyBorder="1" applyAlignment="1">
      <alignment horizontal="center" vertical="center" wrapText="1"/>
    </xf>
    <xf numFmtId="0" fontId="52" fillId="0" borderId="37" xfId="0" applyFont="1" applyBorder="1" applyAlignment="1">
      <alignment vertical="center" wrapText="1"/>
    </xf>
    <xf numFmtId="0" fontId="52" fillId="0" borderId="37" xfId="0" applyFont="1" applyBorder="1" applyAlignment="1">
      <alignment horizontal="center" vertical="center" wrapText="1"/>
    </xf>
    <xf numFmtId="164" fontId="52" fillId="4" borderId="37" xfId="0" applyNumberFormat="1" applyFont="1" applyFill="1" applyBorder="1" applyAlignment="1">
      <alignment horizontal="center" vertical="center" wrapText="1"/>
    </xf>
    <xf numFmtId="0" fontId="52" fillId="35" borderId="37" xfId="0" applyFont="1" applyFill="1" applyBorder="1" applyAlignment="1">
      <alignment horizontal="center" vertical="center" wrapText="1"/>
    </xf>
    <xf numFmtId="164" fontId="52" fillId="35" borderId="37" xfId="0" applyNumberFormat="1" applyFont="1" applyFill="1" applyBorder="1" applyAlignment="1">
      <alignment horizontal="center" vertical="center" wrapText="1"/>
    </xf>
    <xf numFmtId="0" fontId="1" fillId="36" borderId="37" xfId="0" applyFont="1" applyFill="1" applyBorder="1" applyAlignment="1">
      <alignment horizontal="center" vertical="center"/>
    </xf>
    <xf numFmtId="0" fontId="1" fillId="36" borderId="12" xfId="0" applyFont="1" applyFill="1" applyBorder="1" applyAlignment="1">
      <alignment horizontal="center" vertical="center"/>
    </xf>
    <xf numFmtId="0" fontId="1" fillId="0" borderId="142" xfId="0" applyFont="1" applyBorder="1" applyAlignment="1">
      <alignment horizontal="center" vertical="center"/>
    </xf>
    <xf numFmtId="0" fontId="2" fillId="0" borderId="30" xfId="0" applyFont="1" applyBorder="1" applyAlignment="1">
      <alignment horizontal="center" vertical="center" wrapText="1"/>
    </xf>
    <xf numFmtId="0" fontId="52" fillId="0" borderId="15" xfId="0" applyFont="1" applyBorder="1" applyAlignment="1">
      <alignment horizontal="center" vertical="center" wrapText="1"/>
    </xf>
    <xf numFmtId="0" fontId="52" fillId="0" borderId="16" xfId="0" applyFont="1" applyBorder="1" applyAlignment="1">
      <alignment vertical="center" wrapText="1"/>
    </xf>
    <xf numFmtId="0" fontId="52" fillId="0" borderId="16" xfId="0" applyFont="1" applyBorder="1" applyAlignment="1">
      <alignment horizontal="center" vertical="center" wrapText="1"/>
    </xf>
    <xf numFmtId="164" fontId="52" fillId="4" borderId="16" xfId="0" applyNumberFormat="1" applyFont="1" applyFill="1" applyBorder="1" applyAlignment="1">
      <alignment horizontal="center" vertical="center" wrapText="1"/>
    </xf>
    <xf numFmtId="0" fontId="52" fillId="35" borderId="16" xfId="0" applyFont="1" applyFill="1" applyBorder="1" applyAlignment="1">
      <alignment horizontal="center" vertical="center" wrapText="1"/>
    </xf>
    <xf numFmtId="164" fontId="52" fillId="35" borderId="16" xfId="0" applyNumberFormat="1" applyFont="1" applyFill="1" applyBorder="1" applyAlignment="1">
      <alignment horizontal="center" vertical="center" wrapText="1"/>
    </xf>
    <xf numFmtId="0" fontId="1" fillId="36" borderId="16" xfId="0" applyFont="1" applyFill="1" applyBorder="1" applyAlignment="1">
      <alignment horizontal="center" vertical="center"/>
    </xf>
    <xf numFmtId="0" fontId="1" fillId="0" borderId="87" xfId="0" applyFont="1" applyBorder="1" applyAlignment="1">
      <alignment horizontal="center" vertical="center"/>
    </xf>
    <xf numFmtId="4" fontId="1" fillId="36" borderId="16" xfId="0" applyNumberFormat="1" applyFont="1" applyFill="1" applyBorder="1" applyAlignment="1">
      <alignment horizontal="center" vertical="center"/>
    </xf>
    <xf numFmtId="4" fontId="1" fillId="0" borderId="87" xfId="0" applyNumberFormat="1" applyFont="1" applyBorder="1" applyAlignment="1">
      <alignment horizontal="center" vertical="center"/>
    </xf>
    <xf numFmtId="0" fontId="68" fillId="35" borderId="16" xfId="0" applyFont="1" applyFill="1" applyBorder="1" applyAlignment="1">
      <alignment horizontal="center" vertical="center"/>
    </xf>
    <xf numFmtId="0" fontId="87" fillId="0" borderId="15" xfId="0" applyFont="1" applyBorder="1" applyAlignment="1">
      <alignment horizontal="center" vertical="center" wrapText="1"/>
    </xf>
    <xf numFmtId="0" fontId="87" fillId="0" borderId="16" xfId="0" applyFont="1" applyBorder="1" applyAlignment="1">
      <alignment vertical="center" wrapText="1"/>
    </xf>
    <xf numFmtId="164" fontId="68" fillId="4" borderId="16" xfId="0" applyNumberFormat="1" applyFont="1" applyFill="1" applyBorder="1" applyAlignment="1">
      <alignment vertical="center"/>
    </xf>
    <xf numFmtId="164" fontId="87" fillId="4" borderId="16" xfId="0" applyNumberFormat="1" applyFont="1" applyFill="1" applyBorder="1" applyAlignment="1">
      <alignment horizontal="center" vertical="center" wrapText="1"/>
    </xf>
    <xf numFmtId="164" fontId="74" fillId="35" borderId="16" xfId="0" applyNumberFormat="1" applyFont="1" applyFill="1" applyBorder="1" applyAlignment="1">
      <alignment horizontal="center" vertical="center"/>
    </xf>
    <xf numFmtId="4" fontId="2" fillId="36" borderId="16" xfId="0" applyNumberFormat="1" applyFont="1" applyFill="1" applyBorder="1" applyAlignment="1">
      <alignment horizontal="center" vertical="center"/>
    </xf>
    <xf numFmtId="4" fontId="2" fillId="0" borderId="18" xfId="0" applyNumberFormat="1" applyFont="1" applyBorder="1" applyAlignment="1">
      <alignment horizontal="center" vertical="center"/>
    </xf>
    <xf numFmtId="4" fontId="2" fillId="0" borderId="87" xfId="0" applyNumberFormat="1" applyFont="1" applyBorder="1" applyAlignment="1">
      <alignment horizontal="center" vertical="center"/>
    </xf>
    <xf numFmtId="164" fontId="68" fillId="35" borderId="16" xfId="0" applyNumberFormat="1" applyFont="1" applyFill="1" applyBorder="1" applyAlignment="1">
      <alignment horizontal="center" vertical="center"/>
    </xf>
    <xf numFmtId="164" fontId="25" fillId="4" borderId="16" xfId="0" applyNumberFormat="1" applyFont="1" applyFill="1" applyBorder="1" applyAlignment="1">
      <alignment horizontal="center" vertical="center" wrapText="1"/>
    </xf>
    <xf numFmtId="164" fontId="25" fillId="35" borderId="16" xfId="0" applyNumberFormat="1" applyFont="1" applyFill="1" applyBorder="1" applyAlignment="1">
      <alignment horizontal="center" vertical="center" wrapText="1"/>
    </xf>
    <xf numFmtId="4" fontId="1" fillId="0" borderId="47" xfId="0" applyNumberFormat="1" applyFont="1" applyBorder="1" applyAlignment="1">
      <alignment horizontal="center" vertical="center"/>
    </xf>
    <xf numFmtId="0" fontId="87" fillId="33" borderId="15" xfId="0" applyFont="1" applyFill="1" applyBorder="1" applyAlignment="1">
      <alignment horizontal="center" vertical="center" wrapText="1"/>
    </xf>
    <xf numFmtId="0" fontId="68" fillId="33" borderId="16" xfId="0" applyFont="1" applyFill="1" applyBorder="1" applyAlignment="1">
      <alignment vertical="center" wrapText="1"/>
    </xf>
    <xf numFmtId="0" fontId="87" fillId="33" borderId="16" xfId="0" applyFont="1" applyFill="1" applyBorder="1" applyAlignment="1">
      <alignment vertical="center" wrapText="1"/>
    </xf>
    <xf numFmtId="0" fontId="68" fillId="33" borderId="16" xfId="0" applyFont="1" applyFill="1" applyBorder="1" applyAlignment="1">
      <alignment horizontal="center" vertical="center"/>
    </xf>
    <xf numFmtId="0" fontId="68" fillId="33" borderId="16" xfId="0" applyFont="1" applyFill="1" applyBorder="1" applyAlignment="1">
      <alignment vertical="center"/>
    </xf>
    <xf numFmtId="164" fontId="68" fillId="33" borderId="16" xfId="0" applyNumberFormat="1" applyFont="1" applyFill="1" applyBorder="1" applyAlignment="1">
      <alignment vertical="center"/>
    </xf>
    <xf numFmtId="164" fontId="87" fillId="33" borderId="16" xfId="0" applyNumberFormat="1" applyFont="1" applyFill="1" applyBorder="1" applyAlignment="1">
      <alignment horizontal="center" vertical="center" wrapText="1"/>
    </xf>
    <xf numFmtId="164" fontId="74" fillId="33" borderId="16" xfId="0" applyNumberFormat="1" applyFont="1" applyFill="1" applyBorder="1" applyAlignment="1">
      <alignment horizontal="center" vertical="center"/>
    </xf>
    <xf numFmtId="0" fontId="1" fillId="33" borderId="16" xfId="0" applyFont="1" applyFill="1" applyBorder="1" applyAlignment="1">
      <alignment horizontal="center" vertical="center"/>
    </xf>
    <xf numFmtId="4" fontId="2" fillId="33" borderId="16" xfId="0" applyNumberFormat="1" applyFont="1" applyFill="1" applyBorder="1" applyAlignment="1">
      <alignment horizontal="center" vertical="center"/>
    </xf>
    <xf numFmtId="164" fontId="2" fillId="33" borderId="16" xfId="0" applyNumberFormat="1" applyFont="1" applyFill="1" applyBorder="1" applyAlignment="1">
      <alignment horizontal="center" vertical="center"/>
    </xf>
    <xf numFmtId="164" fontId="2" fillId="33" borderId="18" xfId="0" applyNumberFormat="1" applyFont="1" applyFill="1" applyBorder="1" applyAlignment="1">
      <alignment horizontal="center" vertical="center"/>
    </xf>
    <xf numFmtId="4" fontId="2" fillId="33" borderId="30" xfId="0" applyNumberFormat="1" applyFont="1" applyFill="1" applyBorder="1" applyAlignment="1">
      <alignment horizontal="center" vertical="center"/>
    </xf>
    <xf numFmtId="164" fontId="52" fillId="0" borderId="16" xfId="0" applyNumberFormat="1" applyFont="1" applyBorder="1" applyAlignment="1">
      <alignment horizontal="center" vertical="center" wrapText="1"/>
    </xf>
    <xf numFmtId="164" fontId="68" fillId="0" borderId="16" xfId="0" applyNumberFormat="1" applyFont="1" applyBorder="1" applyAlignment="1">
      <alignment vertical="center"/>
    </xf>
    <xf numFmtId="164" fontId="87" fillId="0" borderId="16" xfId="0" applyNumberFormat="1" applyFont="1" applyBorder="1" applyAlignment="1">
      <alignment horizontal="center" vertical="center" wrapText="1"/>
    </xf>
    <xf numFmtId="164" fontId="74" fillId="0" borderId="16" xfId="0" applyNumberFormat="1" applyFont="1" applyBorder="1" applyAlignment="1">
      <alignment horizontal="center" vertical="center"/>
    </xf>
    <xf numFmtId="0" fontId="2" fillId="0" borderId="18" xfId="0" applyFont="1" applyBorder="1" applyAlignment="1">
      <alignment horizontal="center" vertical="center"/>
    </xf>
    <xf numFmtId="2" fontId="1" fillId="0" borderId="18" xfId="0" applyNumberFormat="1" applyFont="1" applyBorder="1" applyAlignment="1">
      <alignment horizontal="center" vertical="center"/>
    </xf>
    <xf numFmtId="0" fontId="45" fillId="0" borderId="30" xfId="0" applyFont="1" applyBorder="1" applyAlignment="1">
      <alignment horizontal="center" vertical="center" wrapText="1"/>
    </xf>
    <xf numFmtId="0" fontId="52" fillId="0" borderId="19" xfId="0" applyFont="1" applyBorder="1" applyAlignment="1">
      <alignment horizontal="center" vertical="center" wrapText="1"/>
    </xf>
    <xf numFmtId="0" fontId="52" fillId="0" borderId="20" xfId="0" applyFont="1" applyBorder="1" applyAlignment="1">
      <alignment vertical="center" wrapText="1"/>
    </xf>
    <xf numFmtId="0" fontId="52" fillId="0" borderId="20" xfId="0" applyFont="1" applyBorder="1" applyAlignment="1">
      <alignment horizontal="center" vertical="center" wrapText="1"/>
    </xf>
    <xf numFmtId="164" fontId="52" fillId="0" borderId="20" xfId="0" applyNumberFormat="1" applyFont="1" applyBorder="1" applyAlignment="1">
      <alignment horizontal="center" vertical="center" wrapText="1"/>
    </xf>
    <xf numFmtId="0" fontId="87" fillId="8" borderId="34" xfId="0" applyFont="1" applyFill="1" applyBorder="1" applyAlignment="1">
      <alignment horizontal="center" vertical="center" wrapText="1"/>
    </xf>
    <xf numFmtId="0" fontId="68" fillId="8" borderId="34" xfId="0" applyFont="1" applyFill="1" applyBorder="1" applyAlignment="1">
      <alignment vertical="center" wrapText="1"/>
    </xf>
    <xf numFmtId="0" fontId="68" fillId="8" borderId="34" xfId="0" applyFont="1" applyFill="1" applyBorder="1" applyAlignment="1">
      <alignment horizontal="center" vertical="center"/>
    </xf>
    <xf numFmtId="0" fontId="68" fillId="8" borderId="34" xfId="0" applyFont="1" applyFill="1" applyBorder="1" applyAlignment="1">
      <alignment vertical="center"/>
    </xf>
    <xf numFmtId="164" fontId="74" fillId="8" borderId="34" xfId="0" applyNumberFormat="1" applyFont="1" applyFill="1" applyBorder="1" applyAlignment="1">
      <alignment horizontal="center" vertical="center"/>
    </xf>
    <xf numFmtId="0" fontId="1" fillId="8" borderId="34" xfId="0" applyFont="1" applyFill="1" applyBorder="1" applyAlignment="1">
      <alignment horizontal="center" vertical="center"/>
    </xf>
    <xf numFmtId="4" fontId="2" fillId="8" borderId="34" xfId="0" applyNumberFormat="1" applyFont="1" applyFill="1" applyBorder="1" applyAlignment="1">
      <alignment horizontal="center" vertical="center"/>
    </xf>
    <xf numFmtId="0" fontId="2" fillId="8" borderId="34" xfId="0" applyFont="1" applyFill="1" applyBorder="1" applyAlignment="1">
      <alignment horizontal="center" vertical="center"/>
    </xf>
    <xf numFmtId="167" fontId="2" fillId="8" borderId="34" xfId="0" applyNumberFormat="1" applyFont="1" applyFill="1" applyBorder="1" applyAlignment="1">
      <alignment horizontal="center" vertical="center"/>
    </xf>
    <xf numFmtId="0" fontId="2" fillId="8" borderId="0" xfId="0" applyFont="1" applyFill="1" applyAlignment="1">
      <alignment horizontal="center" vertical="center"/>
    </xf>
    <xf numFmtId="4" fontId="74" fillId="8" borderId="34" xfId="0" applyNumberFormat="1" applyFont="1" applyFill="1" applyBorder="1" applyAlignment="1">
      <alignment horizontal="center" vertical="center"/>
    </xf>
    <xf numFmtId="0" fontId="68" fillId="10" borderId="143" xfId="0" applyFont="1" applyFill="1" applyBorder="1" applyAlignment="1">
      <alignment vertical="center"/>
    </xf>
    <xf numFmtId="0" fontId="68" fillId="10" borderId="144" xfId="0" applyFont="1" applyFill="1" applyBorder="1" applyAlignment="1">
      <alignment vertical="center" wrapText="1"/>
    </xf>
    <xf numFmtId="0" fontId="68" fillId="10" borderId="144" xfId="0" applyFont="1" applyFill="1" applyBorder="1" applyAlignment="1">
      <alignment horizontal="center" vertical="center"/>
    </xf>
    <xf numFmtId="0" fontId="68" fillId="10" borderId="144" xfId="0" applyFont="1" applyFill="1" applyBorder="1" applyAlignment="1">
      <alignment vertical="center"/>
    </xf>
    <xf numFmtId="0" fontId="68" fillId="10" borderId="145" xfId="0" applyFont="1" applyFill="1" applyBorder="1" applyAlignment="1">
      <alignment horizontal="center" vertical="center"/>
    </xf>
    <xf numFmtId="164" fontId="68" fillId="10" borderId="34" xfId="0" applyNumberFormat="1" applyFont="1" applyFill="1" applyBorder="1" applyAlignment="1">
      <alignment horizontal="center" vertical="center"/>
    </xf>
    <xf numFmtId="0" fontId="68" fillId="10" borderId="34" xfId="0" applyFont="1" applyFill="1" applyBorder="1" applyAlignment="1">
      <alignment horizontal="center" vertical="center"/>
    </xf>
    <xf numFmtId="0" fontId="1" fillId="10" borderId="0" xfId="0" applyFont="1" applyFill="1" applyAlignment="1">
      <alignment horizontal="center" vertical="center"/>
    </xf>
    <xf numFmtId="0" fontId="68" fillId="10" borderId="146" xfId="0" applyFont="1" applyFill="1" applyBorder="1" applyAlignment="1">
      <alignment vertical="center"/>
    </xf>
    <xf numFmtId="0" fontId="68" fillId="10" borderId="147" xfId="0" applyFont="1" applyFill="1" applyBorder="1" applyAlignment="1">
      <alignment vertical="center" wrapText="1"/>
    </xf>
    <xf numFmtId="0" fontId="68" fillId="10" borderId="147" xfId="0" applyFont="1" applyFill="1" applyBorder="1" applyAlignment="1">
      <alignment horizontal="center" vertical="center"/>
    </xf>
    <xf numFmtId="164" fontId="74" fillId="10" borderId="147" xfId="0" applyNumberFormat="1" applyFont="1" applyFill="1" applyBorder="1" applyAlignment="1">
      <alignment horizontal="right" vertical="center"/>
    </xf>
    <xf numFmtId="164" fontId="68" fillId="10" borderId="99" xfId="0" applyNumberFormat="1" applyFont="1" applyFill="1" applyBorder="1" applyAlignment="1">
      <alignment horizontal="center" vertical="center"/>
    </xf>
    <xf numFmtId="0" fontId="68" fillId="10" borderId="148" xfId="0" applyFont="1" applyFill="1" applyBorder="1" applyAlignment="1">
      <alignment vertical="center"/>
    </xf>
    <xf numFmtId="0" fontId="68" fillId="10" borderId="149" xfId="0" applyFont="1" applyFill="1" applyBorder="1" applyAlignment="1">
      <alignment vertical="center" wrapText="1"/>
    </xf>
    <xf numFmtId="0" fontId="68" fillId="10" borderId="149" xfId="0" applyFont="1" applyFill="1" applyBorder="1" applyAlignment="1">
      <alignment horizontal="center" vertical="center"/>
    </xf>
    <xf numFmtId="0" fontId="68" fillId="10" borderId="149" xfId="0" applyFont="1" applyFill="1" applyBorder="1" applyAlignment="1">
      <alignment vertical="center"/>
    </xf>
    <xf numFmtId="0" fontId="68" fillId="10" borderId="150" xfId="0" applyFont="1" applyFill="1" applyBorder="1" applyAlignment="1">
      <alignment horizontal="center" vertical="center"/>
    </xf>
    <xf numFmtId="2" fontId="1" fillId="0" borderId="12" xfId="0" applyNumberFormat="1" applyFont="1" applyBorder="1" applyAlignment="1">
      <alignment horizontal="center" vertical="center"/>
    </xf>
    <xf numFmtId="4" fontId="1" fillId="0" borderId="12" xfId="0" applyNumberFormat="1" applyFont="1" applyBorder="1" applyAlignment="1">
      <alignment horizontal="center" vertical="center"/>
    </xf>
    <xf numFmtId="170" fontId="68" fillId="0" borderId="20" xfId="0" applyNumberFormat="1" applyFont="1" applyBorder="1" applyAlignment="1">
      <alignment horizontal="center" vertical="center"/>
    </xf>
    <xf numFmtId="0" fontId="68" fillId="45" borderId="25" xfId="0" applyFont="1" applyFill="1" applyBorder="1" applyAlignment="1">
      <alignment horizontal="center" vertical="center"/>
    </xf>
    <xf numFmtId="0" fontId="68" fillId="45" borderId="26" xfId="0" applyFont="1" applyFill="1" applyBorder="1" applyAlignment="1">
      <alignment horizontal="center" vertical="center"/>
    </xf>
    <xf numFmtId="0" fontId="68" fillId="45" borderId="26" xfId="0" applyFont="1" applyFill="1" applyBorder="1" applyAlignment="1">
      <alignment vertical="center"/>
    </xf>
    <xf numFmtId="4" fontId="99" fillId="45" borderId="26" xfId="0" applyNumberFormat="1" applyFont="1" applyFill="1" applyBorder="1" applyAlignment="1">
      <alignment horizontal="center" vertical="center"/>
    </xf>
    <xf numFmtId="0" fontId="106" fillId="45" borderId="27" xfId="0" applyFont="1" applyFill="1" applyBorder="1" applyAlignment="1">
      <alignment horizontal="center" vertical="center"/>
    </xf>
    <xf numFmtId="0" fontId="107" fillId="33" borderId="32" xfId="0" applyFont="1" applyFill="1" applyBorder="1" applyAlignment="1">
      <alignment horizontal="left" vertical="center"/>
    </xf>
    <xf numFmtId="0" fontId="57" fillId="33" borderId="35" xfId="0" applyFont="1" applyFill="1" applyBorder="1" applyAlignment="1">
      <alignment vertical="center"/>
    </xf>
    <xf numFmtId="0" fontId="57" fillId="33" borderId="35" xfId="0" applyFont="1" applyFill="1" applyBorder="1" applyAlignment="1">
      <alignment horizontal="center" vertical="center"/>
    </xf>
    <xf numFmtId="0" fontId="57" fillId="33" borderId="33" xfId="0" applyFont="1" applyFill="1" applyBorder="1" applyAlignment="1">
      <alignment horizontal="center" vertical="center"/>
    </xf>
    <xf numFmtId="0" fontId="54" fillId="33" borderId="25" xfId="0" applyFont="1" applyFill="1" applyBorder="1" applyAlignment="1">
      <alignment horizontal="center" vertical="center" wrapText="1"/>
    </xf>
    <xf numFmtId="0" fontId="57" fillId="33" borderId="26" xfId="0" applyFont="1" applyFill="1" applyBorder="1" applyAlignment="1">
      <alignment horizontal="center" vertical="center"/>
    </xf>
    <xf numFmtId="0" fontId="57" fillId="33" borderId="27" xfId="0" applyFont="1" applyFill="1" applyBorder="1" applyAlignment="1">
      <alignment horizontal="center" vertical="center"/>
    </xf>
    <xf numFmtId="0" fontId="54" fillId="0" borderId="28" xfId="0" applyFont="1" applyBorder="1" applyAlignment="1">
      <alignment horizontal="center" vertical="center"/>
    </xf>
    <xf numFmtId="0" fontId="58" fillId="0" borderId="0" xfId="0" applyFont="1" applyAlignment="1">
      <alignment vertical="center"/>
    </xf>
    <xf numFmtId="0" fontId="55" fillId="0" borderId="0" xfId="0" applyFont="1" applyAlignment="1">
      <alignment horizontal="center" vertical="center"/>
    </xf>
    <xf numFmtId="0" fontId="58" fillId="0" borderId="0" xfId="0" applyFont="1" applyAlignment="1">
      <alignment horizontal="center" vertical="center"/>
    </xf>
    <xf numFmtId="0" fontId="59" fillId="0" borderId="0" xfId="0" applyFont="1" applyAlignment="1">
      <alignment horizontal="center" vertical="center"/>
    </xf>
    <xf numFmtId="0" fontId="59" fillId="0" borderId="30" xfId="0" applyFont="1" applyBorder="1" applyAlignment="1">
      <alignment horizontal="center" vertical="center"/>
    </xf>
    <xf numFmtId="0" fontId="54" fillId="42" borderId="22" xfId="0" applyFont="1" applyFill="1" applyBorder="1" applyAlignment="1">
      <alignment horizontal="center" vertical="center"/>
    </xf>
    <xf numFmtId="0" fontId="57" fillId="42" borderId="23" xfId="0" applyFont="1" applyFill="1" applyBorder="1" applyAlignment="1">
      <alignment vertical="center"/>
    </xf>
    <xf numFmtId="0" fontId="55" fillId="42" borderId="23" xfId="0" applyFont="1" applyFill="1" applyBorder="1" applyAlignment="1">
      <alignment horizontal="center" vertical="center"/>
    </xf>
    <xf numFmtId="0" fontId="55" fillId="42" borderId="24" xfId="0" applyFont="1" applyFill="1" applyBorder="1" applyAlignment="1">
      <alignment horizontal="center" vertical="center"/>
    </xf>
    <xf numFmtId="0" fontId="54" fillId="0" borderId="0" xfId="0" applyFont="1" applyAlignment="1">
      <alignment vertical="center"/>
    </xf>
    <xf numFmtId="0" fontId="55" fillId="0" borderId="30" xfId="0" applyFont="1" applyBorder="1" applyAlignment="1">
      <alignment horizontal="center" vertical="center"/>
    </xf>
    <xf numFmtId="0" fontId="55" fillId="0" borderId="0" xfId="0" applyFont="1" applyAlignment="1">
      <alignment vertical="center"/>
    </xf>
    <xf numFmtId="0" fontId="54" fillId="42" borderId="28" xfId="0" applyFont="1" applyFill="1" applyBorder="1" applyAlignment="1">
      <alignment horizontal="center" vertical="center"/>
    </xf>
    <xf numFmtId="0" fontId="108" fillId="42" borderId="0" xfId="0" applyFont="1" applyFill="1" applyAlignment="1">
      <alignment vertical="center"/>
    </xf>
    <xf numFmtId="0" fontId="55" fillId="42" borderId="0" xfId="0" applyFont="1" applyFill="1" applyAlignment="1">
      <alignment horizontal="center" vertical="center"/>
    </xf>
    <xf numFmtId="0" fontId="55" fillId="42" borderId="30" xfId="0" applyFont="1" applyFill="1" applyBorder="1" applyAlignment="1">
      <alignment horizontal="center" vertical="center"/>
    </xf>
    <xf numFmtId="0" fontId="54" fillId="0" borderId="0" xfId="0" applyFont="1" applyAlignment="1">
      <alignment horizontal="center" vertical="center"/>
    </xf>
    <xf numFmtId="0" fontId="54" fillId="0" borderId="30" xfId="0" applyFont="1" applyBorder="1" applyAlignment="1">
      <alignment horizontal="center" vertical="center"/>
    </xf>
    <xf numFmtId="0" fontId="109" fillId="42" borderId="0" xfId="0" applyFont="1" applyFill="1" applyAlignment="1">
      <alignment vertical="center"/>
    </xf>
    <xf numFmtId="0" fontId="57" fillId="42" borderId="0" xfId="0" applyFont="1" applyFill="1" applyAlignment="1">
      <alignment horizontal="center" vertical="center"/>
    </xf>
    <xf numFmtId="0" fontId="58" fillId="42" borderId="0" xfId="0" applyFont="1" applyFill="1" applyAlignment="1">
      <alignment horizontal="center" vertical="center"/>
    </xf>
    <xf numFmtId="0" fontId="59" fillId="42" borderId="0" xfId="0" applyFont="1" applyFill="1" applyAlignment="1">
      <alignment horizontal="center" vertical="center"/>
    </xf>
    <xf numFmtId="0" fontId="57" fillId="0" borderId="0" xfId="0" applyFont="1" applyAlignment="1">
      <alignment horizontal="center" vertical="center"/>
    </xf>
    <xf numFmtId="0" fontId="58" fillId="42" borderId="0" xfId="0" applyFont="1" applyFill="1" applyAlignment="1">
      <alignment vertical="center"/>
    </xf>
    <xf numFmtId="0" fontId="54" fillId="42" borderId="0" xfId="0" applyFont="1" applyFill="1" applyAlignment="1">
      <alignment horizontal="center" vertical="center"/>
    </xf>
    <xf numFmtId="0" fontId="54" fillId="42" borderId="30" xfId="0" applyFont="1" applyFill="1" applyBorder="1" applyAlignment="1">
      <alignment horizontal="center" vertical="center"/>
    </xf>
    <xf numFmtId="0" fontId="110" fillId="0" borderId="0" xfId="0" applyFont="1" applyAlignment="1">
      <alignment vertical="center"/>
    </xf>
    <xf numFmtId="0" fontId="54" fillId="42" borderId="0" xfId="0" applyFont="1" applyFill="1" applyAlignment="1">
      <alignment horizontal="left" vertical="center"/>
    </xf>
    <xf numFmtId="0" fontId="65" fillId="42" borderId="28" xfId="0" applyFont="1" applyFill="1" applyBorder="1" applyAlignment="1">
      <alignment vertical="center"/>
    </xf>
    <xf numFmtId="0" fontId="57" fillId="42" borderId="0" xfId="0" applyFont="1" applyFill="1" applyAlignment="1">
      <alignment vertical="center"/>
    </xf>
    <xf numFmtId="0" fontId="65" fillId="42" borderId="0" xfId="0" applyFont="1" applyFill="1" applyAlignment="1">
      <alignment horizontal="center" vertical="center"/>
    </xf>
    <xf numFmtId="0" fontId="65" fillId="42" borderId="30" xfId="0" applyFont="1" applyFill="1" applyBorder="1" applyAlignment="1">
      <alignment horizontal="center" vertical="center"/>
    </xf>
    <xf numFmtId="0" fontId="57" fillId="42" borderId="28" xfId="0" applyFont="1" applyFill="1" applyBorder="1" applyAlignment="1">
      <alignment horizontal="center" vertical="center"/>
    </xf>
    <xf numFmtId="0" fontId="58" fillId="42" borderId="30" xfId="0" applyFont="1" applyFill="1" applyBorder="1" applyAlignment="1">
      <alignment horizontal="center" vertical="center"/>
    </xf>
    <xf numFmtId="0" fontId="111" fillId="0" borderId="0" xfId="0" applyFont="1" applyAlignment="1">
      <alignment vertical="center"/>
    </xf>
    <xf numFmtId="0" fontId="54" fillId="0" borderId="25" xfId="0" applyFont="1" applyBorder="1" applyAlignment="1">
      <alignment horizontal="center" vertical="center"/>
    </xf>
    <xf numFmtId="0" fontId="58" fillId="0" borderId="26" xfId="0" applyFont="1" applyBorder="1" applyAlignment="1">
      <alignment vertical="center"/>
    </xf>
    <xf numFmtId="0" fontId="58" fillId="0" borderId="26" xfId="0" applyFont="1" applyBorder="1" applyAlignment="1">
      <alignment horizontal="center" vertical="center"/>
    </xf>
    <xf numFmtId="0" fontId="58" fillId="0" borderId="27" xfId="0" applyFont="1" applyBorder="1" applyAlignment="1">
      <alignment horizontal="center" vertical="center"/>
    </xf>
    <xf numFmtId="0" fontId="58" fillId="0" borderId="28" xfId="0" applyFont="1" applyBorder="1" applyAlignment="1">
      <alignment horizontal="center" vertical="center"/>
    </xf>
    <xf numFmtId="0" fontId="1" fillId="0" borderId="28" xfId="0" applyFont="1" applyBorder="1" applyAlignment="1">
      <alignment vertical="center"/>
    </xf>
    <xf numFmtId="0" fontId="1" fillId="0" borderId="25" xfId="0" applyFont="1" applyBorder="1" applyAlignment="1">
      <alignment vertical="center"/>
    </xf>
    <xf numFmtId="0" fontId="1" fillId="0" borderId="26" xfId="0" applyFont="1" applyBorder="1" applyAlignment="1">
      <alignment vertical="center"/>
    </xf>
    <xf numFmtId="0" fontId="112" fillId="19" borderId="114" xfId="0" applyFont="1" applyFill="1" applyBorder="1" applyAlignment="1">
      <alignment horizontal="center" vertical="center"/>
    </xf>
    <xf numFmtId="0" fontId="112" fillId="19" borderId="115" xfId="0" applyFont="1" applyFill="1" applyBorder="1" applyAlignment="1">
      <alignment vertical="center"/>
    </xf>
    <xf numFmtId="0" fontId="112" fillId="19" borderId="115" xfId="0" applyFont="1" applyFill="1" applyBorder="1" applyAlignment="1">
      <alignment horizontal="center" vertical="center"/>
    </xf>
    <xf numFmtId="0" fontId="112" fillId="19" borderId="115" xfId="0" applyFont="1" applyFill="1" applyBorder="1" applyAlignment="1">
      <alignment horizontal="center" vertical="center" wrapText="1"/>
    </xf>
    <xf numFmtId="0" fontId="112" fillId="19" borderId="118" xfId="0" applyFont="1" applyFill="1" applyBorder="1" applyAlignment="1">
      <alignment horizontal="center" vertical="center"/>
    </xf>
    <xf numFmtId="0" fontId="112" fillId="19" borderId="151" xfId="0" applyFont="1" applyFill="1" applyBorder="1" applyAlignment="1">
      <alignment horizontal="left" vertical="center"/>
    </xf>
    <xf numFmtId="0" fontId="68" fillId="19" borderId="152" xfId="0" applyFont="1" applyFill="1" applyBorder="1" applyAlignment="1">
      <alignment vertical="center"/>
    </xf>
    <xf numFmtId="0" fontId="68" fillId="19" borderId="152" xfId="0" applyFont="1" applyFill="1" applyBorder="1" applyAlignment="1">
      <alignment horizontal="center" vertical="center"/>
    </xf>
    <xf numFmtId="0" fontId="68" fillId="19" borderId="153" xfId="0" applyFont="1" applyFill="1" applyBorder="1" applyAlignment="1">
      <alignment horizontal="center" vertical="center"/>
    </xf>
    <xf numFmtId="0" fontId="113" fillId="0" borderId="0" xfId="0" applyFont="1" applyAlignment="1">
      <alignment vertical="center"/>
    </xf>
    <xf numFmtId="0" fontId="113" fillId="0" borderId="0" xfId="0" applyFont="1" applyAlignment="1">
      <alignment horizontal="center" vertical="center"/>
    </xf>
    <xf numFmtId="0" fontId="68" fillId="0" borderId="25" xfId="0" applyFont="1" applyBorder="1" applyAlignment="1">
      <alignment horizontal="center" vertical="center"/>
    </xf>
    <xf numFmtId="0" fontId="68" fillId="0" borderId="26" xfId="0" applyFont="1" applyBorder="1" applyAlignment="1">
      <alignment vertical="center"/>
    </xf>
    <xf numFmtId="0" fontId="68" fillId="0" borderId="26" xfId="0" applyFont="1" applyBorder="1" applyAlignment="1">
      <alignment horizontal="center" vertical="center"/>
    </xf>
    <xf numFmtId="0" fontId="68" fillId="0" borderId="27" xfId="0" applyFont="1" applyBorder="1" applyAlignment="1">
      <alignment horizontal="center" vertical="center"/>
    </xf>
    <xf numFmtId="0" fontId="112" fillId="19" borderId="114" xfId="0" applyFont="1" applyFill="1" applyBorder="1" applyAlignment="1">
      <alignment horizontal="left" vertical="center"/>
    </xf>
    <xf numFmtId="0" fontId="68" fillId="19" borderId="115" xfId="0" applyFont="1" applyFill="1" applyBorder="1" applyAlignment="1">
      <alignment vertical="center"/>
    </xf>
    <xf numFmtId="0" fontId="68" fillId="19" borderId="115" xfId="0" applyFont="1" applyFill="1" applyBorder="1" applyAlignment="1">
      <alignment horizontal="center" vertical="center"/>
    </xf>
    <xf numFmtId="0" fontId="68" fillId="19" borderId="118" xfId="0" applyFont="1" applyFill="1" applyBorder="1" applyAlignment="1">
      <alignment horizontal="center" vertical="center"/>
    </xf>
    <xf numFmtId="0" fontId="68" fillId="0" borderId="22" xfId="0" applyFont="1" applyBorder="1" applyAlignment="1">
      <alignment horizontal="center" vertical="center"/>
    </xf>
    <xf numFmtId="0" fontId="113" fillId="0" borderId="22" xfId="0" applyFont="1" applyBorder="1" applyAlignment="1">
      <alignment vertical="center"/>
    </xf>
    <xf numFmtId="0" fontId="113" fillId="0" borderId="23" xfId="0" applyFont="1" applyBorder="1" applyAlignment="1">
      <alignment horizontal="center" vertical="center"/>
    </xf>
    <xf numFmtId="0" fontId="68" fillId="0" borderId="24" xfId="0" applyFont="1" applyBorder="1" applyAlignment="1">
      <alignment horizontal="center" vertical="center"/>
    </xf>
    <xf numFmtId="0" fontId="113" fillId="0" borderId="28" xfId="0" applyFont="1" applyBorder="1" applyAlignment="1">
      <alignment vertical="center"/>
    </xf>
    <xf numFmtId="2" fontId="113" fillId="0" borderId="0" xfId="0" applyNumberFormat="1" applyFont="1" applyAlignment="1">
      <alignment horizontal="center" vertical="center"/>
    </xf>
    <xf numFmtId="0" fontId="113" fillId="0" borderId="25" xfId="0" applyFont="1" applyBorder="1" applyAlignment="1">
      <alignment vertical="center"/>
    </xf>
    <xf numFmtId="0" fontId="113" fillId="0" borderId="26" xfId="0" applyFont="1" applyBorder="1" applyAlignment="1">
      <alignment horizontal="center" vertical="center"/>
    </xf>
    <xf numFmtId="2" fontId="113" fillId="0" borderId="26" xfId="0" applyNumberFormat="1" applyFont="1" applyBorder="1" applyAlignment="1">
      <alignment horizontal="center" vertical="center"/>
    </xf>
    <xf numFmtId="0" fontId="114" fillId="0" borderId="23" xfId="0" applyFont="1" applyBorder="1" applyAlignment="1">
      <alignment vertical="center"/>
    </xf>
    <xf numFmtId="0" fontId="68" fillId="0" borderId="23" xfId="0" applyFont="1" applyBorder="1" applyAlignment="1">
      <alignment horizontal="center" vertical="center"/>
    </xf>
    <xf numFmtId="0" fontId="112" fillId="0" borderId="26" xfId="0" applyFont="1" applyBorder="1" applyAlignment="1">
      <alignment vertical="center"/>
    </xf>
    <xf numFmtId="10" fontId="112" fillId="0" borderId="26" xfId="0" applyNumberFormat="1" applyFont="1" applyBorder="1" applyAlignment="1">
      <alignment horizontal="center" vertical="center"/>
    </xf>
    <xf numFmtId="9" fontId="68" fillId="0" borderId="0" xfId="0" applyNumberFormat="1" applyFont="1"/>
    <xf numFmtId="0" fontId="29" fillId="54" borderId="147" xfId="0" applyFont="1" applyFill="1" applyBorder="1" applyAlignment="1">
      <alignment horizontal="center" vertical="center"/>
    </xf>
    <xf numFmtId="0" fontId="29" fillId="54" borderId="147" xfId="0" applyFont="1" applyFill="1" applyBorder="1" applyAlignment="1">
      <alignment horizontal="center" vertical="center" wrapText="1"/>
    </xf>
    <xf numFmtId="2" fontId="29" fillId="54" borderId="147" xfId="0" applyNumberFormat="1" applyFont="1" applyFill="1" applyBorder="1" applyAlignment="1">
      <alignment horizontal="center" vertical="center" wrapText="1"/>
    </xf>
    <xf numFmtId="2" fontId="29" fillId="54" borderId="147" xfId="0" applyNumberFormat="1" applyFont="1" applyFill="1" applyBorder="1" applyAlignment="1">
      <alignment horizontal="center" vertical="center"/>
    </xf>
    <xf numFmtId="0" fontId="68" fillId="0" borderId="18" xfId="0" applyFont="1" applyBorder="1" applyAlignment="1">
      <alignment vertical="center"/>
    </xf>
    <xf numFmtId="0" fontId="68" fillId="0" borderId="18" xfId="0" applyFont="1" applyBorder="1" applyAlignment="1">
      <alignment vertical="center" wrapText="1"/>
    </xf>
    <xf numFmtId="0" fontId="74" fillId="0" borderId="16" xfId="0" applyFont="1" applyBorder="1" applyAlignment="1">
      <alignment vertical="center" wrapText="1"/>
    </xf>
    <xf numFmtId="0" fontId="68" fillId="0" borderId="21" xfId="0" applyFont="1" applyBorder="1" applyAlignment="1">
      <alignment vertical="center"/>
    </xf>
    <xf numFmtId="0" fontId="68" fillId="31" borderId="114" xfId="0" applyFont="1" applyFill="1" applyBorder="1" applyAlignment="1">
      <alignment vertical="center"/>
    </xf>
    <xf numFmtId="0" fontId="29" fillId="31" borderId="115" xfId="0" applyFont="1" applyFill="1" applyBorder="1" applyAlignment="1">
      <alignment horizontal="center" vertical="center"/>
    </xf>
    <xf numFmtId="0" fontId="74" fillId="0" borderId="0" xfId="0" applyFont="1" applyAlignment="1">
      <alignment vertical="center"/>
    </xf>
    <xf numFmtId="0" fontId="29" fillId="54" borderId="154" xfId="0" applyFont="1" applyFill="1" applyBorder="1" applyAlignment="1">
      <alignment horizontal="center" vertical="center"/>
    </xf>
    <xf numFmtId="0" fontId="29" fillId="54" borderId="155" xfId="0" applyFont="1" applyFill="1" applyBorder="1" applyAlignment="1">
      <alignment horizontal="center" vertical="center" wrapText="1"/>
    </xf>
    <xf numFmtId="0" fontId="29" fillId="54" borderId="155" xfId="0" applyFont="1" applyFill="1" applyBorder="1" applyAlignment="1">
      <alignment horizontal="center" vertical="center"/>
    </xf>
    <xf numFmtId="2" fontId="29" fillId="54" borderId="155" xfId="0" applyNumberFormat="1" applyFont="1" applyFill="1" applyBorder="1" applyAlignment="1">
      <alignment horizontal="center" vertical="center"/>
    </xf>
    <xf numFmtId="0" fontId="29" fillId="54" borderId="156" xfId="0" applyFont="1" applyFill="1" applyBorder="1" applyAlignment="1">
      <alignment horizontal="center" vertical="center"/>
    </xf>
    <xf numFmtId="0" fontId="29" fillId="50" borderId="159" xfId="0" applyFont="1" applyFill="1" applyBorder="1" applyAlignment="1">
      <alignment horizontal="center" vertical="center"/>
    </xf>
    <xf numFmtId="0" fontId="29" fillId="50" borderId="160" xfId="0" applyFont="1" applyFill="1" applyBorder="1" applyAlignment="1">
      <alignment vertical="center" wrapText="1"/>
    </xf>
    <xf numFmtId="0" fontId="68" fillId="50" borderId="160" xfId="0" applyFont="1" applyFill="1" applyBorder="1" applyAlignment="1">
      <alignment vertical="center"/>
    </xf>
    <xf numFmtId="2" fontId="68" fillId="50" borderId="160" xfId="0" applyNumberFormat="1" applyFont="1" applyFill="1" applyBorder="1" applyAlignment="1">
      <alignment vertical="center"/>
    </xf>
    <xf numFmtId="0" fontId="74" fillId="50" borderId="161" xfId="0" applyFont="1" applyFill="1" applyBorder="1" applyAlignment="1">
      <alignment vertical="center"/>
    </xf>
    <xf numFmtId="0" fontId="74" fillId="0" borderId="18" xfId="0" applyFont="1" applyBorder="1" applyAlignment="1">
      <alignment vertical="center"/>
    </xf>
    <xf numFmtId="2" fontId="68" fillId="57" borderId="16" xfId="0" applyNumberFormat="1" applyFont="1" applyFill="1" applyBorder="1" applyAlignment="1">
      <alignment vertical="center"/>
    </xf>
    <xf numFmtId="2" fontId="29" fillId="57" borderId="16" xfId="0" applyNumberFormat="1" applyFont="1" applyFill="1" applyBorder="1" applyAlignment="1">
      <alignment horizontal="center" vertical="center"/>
    </xf>
    <xf numFmtId="0" fontId="29" fillId="57" borderId="18" xfId="0" applyFont="1" applyFill="1" applyBorder="1" applyAlignment="1">
      <alignment horizontal="center" vertical="center"/>
    </xf>
    <xf numFmtId="0" fontId="29" fillId="50" borderId="15" xfId="0" applyFont="1" applyFill="1" applyBorder="1" applyAlignment="1">
      <alignment horizontal="center" vertical="center"/>
    </xf>
    <xf numFmtId="0" fontId="29" fillId="50" borderId="16" xfId="0" applyFont="1" applyFill="1" applyBorder="1" applyAlignment="1">
      <alignment vertical="center" wrapText="1"/>
    </xf>
    <xf numFmtId="0" fontId="68" fillId="50" borderId="16" xfId="0" applyFont="1" applyFill="1" applyBorder="1" applyAlignment="1">
      <alignment vertical="center"/>
    </xf>
    <xf numFmtId="2" fontId="68" fillId="50" borderId="16" xfId="0" applyNumberFormat="1" applyFont="1" applyFill="1" applyBorder="1" applyAlignment="1">
      <alignment vertical="center"/>
    </xf>
    <xf numFmtId="0" fontId="74" fillId="50" borderId="18" xfId="0" applyFont="1" applyFill="1" applyBorder="1" applyAlignment="1">
      <alignment vertical="center"/>
    </xf>
    <xf numFmtId="2" fontId="68" fillId="57" borderId="49" xfId="0" applyNumberFormat="1" applyFont="1" applyFill="1" applyBorder="1" applyAlignment="1">
      <alignment vertical="center"/>
    </xf>
    <xf numFmtId="2" fontId="29" fillId="57" borderId="49" xfId="0" applyNumberFormat="1" applyFont="1" applyFill="1" applyBorder="1" applyAlignment="1">
      <alignment horizontal="center" vertical="center"/>
    </xf>
    <xf numFmtId="0" fontId="29" fillId="57" borderId="51" xfId="0" applyFont="1" applyFill="1" applyBorder="1" applyAlignment="1">
      <alignment horizontal="center" vertical="center"/>
    </xf>
    <xf numFmtId="0" fontId="68" fillId="0" borderId="43" xfId="0" applyFont="1" applyBorder="1" applyAlignment="1">
      <alignment vertical="center"/>
    </xf>
    <xf numFmtId="0" fontId="117" fillId="0" borderId="37" xfId="0" applyFont="1" applyBorder="1" applyAlignment="1">
      <alignment vertical="center" wrapText="1"/>
    </xf>
    <xf numFmtId="2" fontId="68" fillId="0" borderId="37" xfId="0" applyNumberFormat="1" applyFont="1" applyBorder="1" applyAlignment="1">
      <alignment vertical="center"/>
    </xf>
    <xf numFmtId="0" fontId="68" fillId="0" borderId="44" xfId="0" applyFont="1" applyBorder="1" applyAlignment="1">
      <alignment vertical="center"/>
    </xf>
    <xf numFmtId="0" fontId="25" fillId="12" borderId="11" xfId="0" applyFont="1" applyFill="1" applyBorder="1" applyAlignment="1">
      <alignment vertical="center"/>
    </xf>
    <xf numFmtId="0" fontId="25" fillId="51" borderId="12" xfId="0" applyFont="1" applyFill="1" applyBorder="1" applyAlignment="1">
      <alignment horizontal="center" vertical="center"/>
    </xf>
    <xf numFmtId="0" fontId="25" fillId="51" borderId="14" xfId="0" applyFont="1" applyFill="1" applyBorder="1" applyAlignment="1">
      <alignment horizontal="center" vertical="center"/>
    </xf>
    <xf numFmtId="0" fontId="74" fillId="58" borderId="15" xfId="0" applyFont="1" applyFill="1" applyBorder="1" applyAlignment="1">
      <alignment horizontal="center" vertical="center"/>
    </xf>
    <xf numFmtId="0" fontId="74" fillId="58" borderId="16" xfId="0" applyFont="1" applyFill="1" applyBorder="1" applyAlignment="1">
      <alignment vertical="center" wrapText="1"/>
    </xf>
    <xf numFmtId="0" fontId="68" fillId="58" borderId="16" xfId="0" applyFont="1" applyFill="1" applyBorder="1" applyAlignment="1">
      <alignment vertical="center"/>
    </xf>
    <xf numFmtId="2" fontId="68" fillId="58" borderId="16" xfId="0" applyNumberFormat="1" applyFont="1" applyFill="1" applyBorder="1" applyAlignment="1">
      <alignment vertical="center"/>
    </xf>
    <xf numFmtId="0" fontId="68" fillId="58" borderId="18" xfId="0" applyFont="1" applyFill="1" applyBorder="1" applyAlignment="1">
      <alignment vertical="center"/>
    </xf>
    <xf numFmtId="0" fontId="52" fillId="4" borderId="15" xfId="0" applyFont="1" applyFill="1" applyBorder="1" applyAlignment="1">
      <alignment vertical="center"/>
    </xf>
    <xf numFmtId="0" fontId="52" fillId="0" borderId="16" xfId="0" applyFont="1" applyBorder="1" applyAlignment="1">
      <alignment horizontal="center" vertical="center"/>
    </xf>
    <xf numFmtId="2" fontId="52" fillId="0" borderId="16" xfId="0" applyNumberFormat="1" applyFont="1" applyBorder="1" applyAlignment="1">
      <alignment horizontal="center" vertical="center"/>
    </xf>
    <xf numFmtId="2" fontId="52" fillId="0" borderId="18" xfId="0" applyNumberFormat="1" applyFont="1" applyBorder="1" applyAlignment="1">
      <alignment horizontal="center" vertical="center"/>
    </xf>
    <xf numFmtId="0" fontId="52" fillId="13" borderId="15" xfId="0" applyFont="1" applyFill="1" applyBorder="1" applyAlignment="1">
      <alignment vertical="center"/>
    </xf>
    <xf numFmtId="0" fontId="68" fillId="13" borderId="15" xfId="0" applyFont="1" applyFill="1" applyBorder="1" applyAlignment="1">
      <alignment vertical="center"/>
    </xf>
    <xf numFmtId="0" fontId="74" fillId="0" borderId="18" xfId="0" applyFont="1" applyBorder="1" applyAlignment="1">
      <alignment horizontal="center" vertical="center"/>
    </xf>
    <xf numFmtId="0" fontId="68" fillId="4" borderId="15" xfId="0" applyFont="1" applyFill="1" applyBorder="1" applyAlignment="1">
      <alignment vertical="center"/>
    </xf>
    <xf numFmtId="2" fontId="25" fillId="0" borderId="18" xfId="0" applyNumberFormat="1" applyFont="1" applyBorder="1" applyAlignment="1">
      <alignment horizontal="center" vertical="center"/>
    </xf>
    <xf numFmtId="0" fontId="25" fillId="13" borderId="15" xfId="0" applyFont="1" applyFill="1" applyBorder="1" applyAlignment="1">
      <alignment vertical="center"/>
    </xf>
    <xf numFmtId="0" fontId="52" fillId="0" borderId="18" xfId="0" applyFont="1" applyBorder="1" applyAlignment="1">
      <alignment horizontal="center" vertical="center"/>
    </xf>
    <xf numFmtId="2" fontId="74" fillId="57" borderId="16" xfId="0" applyNumberFormat="1" applyFont="1" applyFill="1" applyBorder="1" applyAlignment="1">
      <alignment horizontal="center" vertical="center"/>
    </xf>
    <xf numFmtId="0" fontId="74" fillId="57" borderId="18" xfId="0" applyFont="1" applyFill="1" applyBorder="1" applyAlignment="1">
      <alignment horizontal="center" vertical="center"/>
    </xf>
    <xf numFmtId="0" fontId="25" fillId="0" borderId="18" xfId="0" applyFont="1" applyBorder="1" applyAlignment="1">
      <alignment horizontal="center" vertical="center"/>
    </xf>
    <xf numFmtId="9" fontId="52" fillId="0" borderId="16" xfId="0" applyNumberFormat="1" applyFont="1" applyBorder="1" applyAlignment="1">
      <alignment horizontal="center" vertical="center"/>
    </xf>
    <xf numFmtId="0" fontId="68" fillId="4" borderId="19" xfId="0" applyFont="1" applyFill="1" applyBorder="1" applyAlignment="1">
      <alignment vertical="center"/>
    </xf>
    <xf numFmtId="0" fontId="25" fillId="59" borderId="162" xfId="0" applyFont="1" applyFill="1" applyBorder="1" applyAlignment="1">
      <alignment vertical="center"/>
    </xf>
    <xf numFmtId="0" fontId="68" fillId="59" borderId="163" xfId="0" applyFont="1" applyFill="1" applyBorder="1" applyAlignment="1">
      <alignment vertical="center"/>
    </xf>
    <xf numFmtId="2" fontId="68" fillId="59" borderId="163" xfId="0" applyNumberFormat="1" applyFont="1" applyFill="1" applyBorder="1" applyAlignment="1">
      <alignment vertical="center"/>
    </xf>
    <xf numFmtId="2" fontId="25" fillId="59" borderId="164" xfId="0" applyNumberFormat="1" applyFont="1" applyFill="1" applyBorder="1" applyAlignment="1">
      <alignment horizontal="center" vertical="center"/>
    </xf>
    <xf numFmtId="0" fontId="25" fillId="48" borderId="11" xfId="0" applyFont="1" applyFill="1" applyBorder="1" applyAlignment="1">
      <alignment vertical="center"/>
    </xf>
    <xf numFmtId="0" fontId="68" fillId="0" borderId="14" xfId="0" applyFont="1" applyBorder="1" applyAlignment="1">
      <alignment vertical="center"/>
    </xf>
    <xf numFmtId="167" fontId="52" fillId="0" borderId="18" xfId="0" applyNumberFormat="1" applyFont="1" applyBorder="1" applyAlignment="1">
      <alignment horizontal="center" vertical="center"/>
    </xf>
    <xf numFmtId="0" fontId="68" fillId="9" borderId="15" xfId="0" applyFont="1" applyFill="1" applyBorder="1" applyAlignment="1">
      <alignment vertical="center"/>
    </xf>
    <xf numFmtId="167" fontId="25" fillId="0" borderId="18" xfId="0" applyNumberFormat="1" applyFont="1" applyBorder="1" applyAlignment="1">
      <alignment horizontal="center" vertical="center"/>
    </xf>
    <xf numFmtId="167" fontId="68" fillId="0" borderId="18" xfId="0" applyNumberFormat="1" applyFont="1" applyBorder="1" applyAlignment="1">
      <alignment vertical="center"/>
    </xf>
    <xf numFmtId="0" fontId="52" fillId="9" borderId="15" xfId="0" applyFont="1" applyFill="1" applyBorder="1" applyAlignment="1">
      <alignment vertical="center"/>
    </xf>
    <xf numFmtId="167" fontId="25" fillId="18" borderId="33" xfId="0" applyNumberFormat="1" applyFont="1" applyFill="1" applyBorder="1" applyAlignment="1">
      <alignment horizontal="center" vertical="center"/>
    </xf>
    <xf numFmtId="2" fontId="74" fillId="0" borderId="16" xfId="0" applyNumberFormat="1" applyFont="1" applyBorder="1" applyAlignment="1">
      <alignment horizontal="center" vertical="center"/>
    </xf>
    <xf numFmtId="0" fontId="118" fillId="0" borderId="16" xfId="0" applyFont="1" applyBorder="1" applyAlignment="1">
      <alignment vertical="center" wrapText="1"/>
    </xf>
    <xf numFmtId="1" fontId="68" fillId="0" borderId="16" xfId="0" applyNumberFormat="1" applyFont="1" applyBorder="1" applyAlignment="1">
      <alignment horizontal="center" vertical="center"/>
    </xf>
    <xf numFmtId="0" fontId="74" fillId="61" borderId="15" xfId="0" applyFont="1" applyFill="1" applyBorder="1" applyAlignment="1">
      <alignment horizontal="center" vertical="center"/>
    </xf>
    <xf numFmtId="0" fontId="74" fillId="61" borderId="16" xfId="0" applyFont="1" applyFill="1" applyBorder="1" applyAlignment="1">
      <alignment vertical="center" wrapText="1"/>
    </xf>
    <xf numFmtId="0" fontId="68" fillId="61" borderId="16" xfId="0" applyFont="1" applyFill="1" applyBorder="1" applyAlignment="1">
      <alignment vertical="center"/>
    </xf>
    <xf numFmtId="2" fontId="68" fillId="61" borderId="16" xfId="0" applyNumberFormat="1" applyFont="1" applyFill="1" applyBorder="1" applyAlignment="1">
      <alignment vertical="center"/>
    </xf>
    <xf numFmtId="167" fontId="68" fillId="61" borderId="18" xfId="0" applyNumberFormat="1" applyFont="1" applyFill="1" applyBorder="1" applyAlignment="1">
      <alignment vertical="center"/>
    </xf>
    <xf numFmtId="0" fontId="74" fillId="4" borderId="16" xfId="0" applyFont="1" applyFill="1" applyBorder="1" applyAlignment="1">
      <alignment vertical="center" wrapText="1"/>
    </xf>
    <xf numFmtId="2" fontId="68" fillId="4" borderId="16" xfId="0" applyNumberFormat="1" applyFont="1" applyFill="1" applyBorder="1" applyAlignment="1">
      <alignment vertical="center"/>
    </xf>
    <xf numFmtId="2" fontId="68" fillId="4" borderId="16" xfId="0" applyNumberFormat="1" applyFont="1" applyFill="1" applyBorder="1" applyAlignment="1">
      <alignment horizontal="center" vertical="center"/>
    </xf>
    <xf numFmtId="2" fontId="74" fillId="62" borderId="16" xfId="0" applyNumberFormat="1" applyFont="1" applyFill="1" applyBorder="1" applyAlignment="1">
      <alignment horizontal="center" vertical="center"/>
    </xf>
    <xf numFmtId="167" fontId="74" fillId="62" borderId="18" xfId="0" applyNumberFormat="1" applyFont="1" applyFill="1" applyBorder="1" applyAlignment="1">
      <alignment horizontal="center" vertical="center"/>
    </xf>
    <xf numFmtId="167" fontId="68" fillId="4" borderId="18" xfId="0" applyNumberFormat="1" applyFont="1" applyFill="1" applyBorder="1" applyAlignment="1">
      <alignment vertical="center"/>
    </xf>
    <xf numFmtId="0" fontId="68" fillId="4" borderId="16" xfId="0" applyFont="1" applyFill="1" applyBorder="1" applyAlignment="1">
      <alignment vertical="center" wrapText="1"/>
    </xf>
    <xf numFmtId="0" fontId="68" fillId="4" borderId="16" xfId="0" applyFont="1" applyFill="1" applyBorder="1" applyAlignment="1">
      <alignment horizontal="right" vertical="center" wrapText="1"/>
    </xf>
    <xf numFmtId="1" fontId="74" fillId="0" borderId="16" xfId="0" applyNumberFormat="1" applyFont="1" applyBorder="1" applyAlignment="1">
      <alignment horizontal="center" vertical="center"/>
    </xf>
    <xf numFmtId="0" fontId="68" fillId="4" borderId="48" xfId="0" applyFont="1" applyFill="1" applyBorder="1" applyAlignment="1">
      <alignment vertical="center"/>
    </xf>
    <xf numFmtId="2" fontId="74" fillId="62" borderId="49" xfId="0" applyNumberFormat="1" applyFont="1" applyFill="1" applyBorder="1" applyAlignment="1">
      <alignment horizontal="center" vertical="center"/>
    </xf>
    <xf numFmtId="167" fontId="74" fillId="62" borderId="51" xfId="0" applyNumberFormat="1" applyFont="1" applyFill="1" applyBorder="1" applyAlignment="1">
      <alignment horizontal="center" vertical="center"/>
    </xf>
    <xf numFmtId="0" fontId="68" fillId="50" borderId="18" xfId="0" applyFont="1" applyFill="1" applyBorder="1" applyAlignment="1">
      <alignment vertical="center"/>
    </xf>
    <xf numFmtId="0" fontId="68" fillId="0" borderId="51" xfId="0" applyFont="1" applyBorder="1" applyAlignment="1">
      <alignment vertical="center"/>
    </xf>
    <xf numFmtId="0" fontId="29" fillId="6" borderId="43" xfId="0" applyFont="1" applyFill="1" applyBorder="1" applyAlignment="1">
      <alignment horizontal="center" vertical="center"/>
    </xf>
    <xf numFmtId="0" fontId="29" fillId="6" borderId="37" xfId="0" applyFont="1" applyFill="1" applyBorder="1" applyAlignment="1">
      <alignment vertical="center" wrapText="1"/>
    </xf>
    <xf numFmtId="0" fontId="68" fillId="6" borderId="37" xfId="0" applyFont="1" applyFill="1" applyBorder="1" applyAlignment="1">
      <alignment vertical="center"/>
    </xf>
    <xf numFmtId="2" fontId="68" fillId="6" borderId="37" xfId="0" applyNumberFormat="1" applyFont="1" applyFill="1" applyBorder="1" applyAlignment="1">
      <alignment vertical="center"/>
    </xf>
    <xf numFmtId="0" fontId="68" fillId="6" borderId="44" xfId="0" applyFont="1" applyFill="1" applyBorder="1" applyAlignment="1">
      <alignment vertical="center"/>
    </xf>
    <xf numFmtId="0" fontId="68" fillId="0" borderId="16" xfId="0" applyFont="1" applyBorder="1" applyAlignment="1">
      <alignment horizontal="right" vertical="center" wrapText="1"/>
    </xf>
    <xf numFmtId="2" fontId="74" fillId="57" borderId="49" xfId="0" applyNumberFormat="1" applyFont="1" applyFill="1" applyBorder="1" applyAlignment="1">
      <alignment horizontal="center" vertical="center"/>
    </xf>
    <xf numFmtId="0" fontId="74" fillId="57" borderId="51" xfId="0" applyFont="1" applyFill="1" applyBorder="1" applyAlignment="1">
      <alignment horizontal="center" vertical="center"/>
    </xf>
    <xf numFmtId="0" fontId="25" fillId="12" borderId="11" xfId="0" applyFont="1" applyFill="1" applyBorder="1" applyAlignment="1">
      <alignment vertical="center" wrapText="1"/>
    </xf>
    <xf numFmtId="0" fontId="82" fillId="12" borderId="11" xfId="0" applyFont="1" applyFill="1" applyBorder="1" applyAlignment="1">
      <alignment vertical="center" wrapText="1"/>
    </xf>
    <xf numFmtId="2" fontId="25" fillId="51" borderId="14" xfId="0" applyNumberFormat="1" applyFont="1" applyFill="1" applyBorder="1" applyAlignment="1">
      <alignment horizontal="center" vertical="center"/>
    </xf>
    <xf numFmtId="0" fontId="52" fillId="0" borderId="0" xfId="0" applyFont="1" applyAlignment="1">
      <alignment horizontal="center"/>
    </xf>
    <xf numFmtId="0" fontId="52" fillId="4" borderId="15" xfId="0" applyFont="1" applyFill="1" applyBorder="1" applyAlignment="1">
      <alignment vertical="center" wrapText="1"/>
    </xf>
    <xf numFmtId="0" fontId="52" fillId="13" borderId="15" xfId="0" applyFont="1" applyFill="1" applyBorder="1" applyAlignment="1">
      <alignment vertical="center" wrapText="1"/>
    </xf>
    <xf numFmtId="0" fontId="68" fillId="13" borderId="15" xfId="0" applyFont="1" applyFill="1" applyBorder="1" applyAlignment="1">
      <alignment vertical="center" wrapText="1"/>
    </xf>
    <xf numFmtId="2" fontId="68" fillId="0" borderId="18" xfId="0" applyNumberFormat="1" applyFont="1" applyBorder="1" applyAlignment="1">
      <alignment vertical="center"/>
    </xf>
    <xf numFmtId="0" fontId="68" fillId="4" borderId="15" xfId="0" applyFont="1" applyFill="1" applyBorder="1" applyAlignment="1">
      <alignment vertical="center" wrapText="1"/>
    </xf>
    <xf numFmtId="9" fontId="52" fillId="0" borderId="0" xfId="0" applyNumberFormat="1" applyFont="1" applyAlignment="1">
      <alignment horizontal="center"/>
    </xf>
    <xf numFmtId="0" fontId="25" fillId="13" borderId="15" xfId="0" applyFont="1" applyFill="1" applyBorder="1" applyAlignment="1">
      <alignment vertical="center" wrapText="1"/>
    </xf>
    <xf numFmtId="0" fontId="25" fillId="0" borderId="0" xfId="0" applyFont="1" applyAlignment="1">
      <alignment horizontal="center"/>
    </xf>
    <xf numFmtId="0" fontId="68" fillId="4" borderId="19" xfId="0" applyFont="1" applyFill="1" applyBorder="1" applyAlignment="1">
      <alignment vertical="center" wrapText="1"/>
    </xf>
    <xf numFmtId="2" fontId="68" fillId="0" borderId="21" xfId="0" applyNumberFormat="1" applyFont="1" applyBorder="1" applyAlignment="1">
      <alignment vertical="center"/>
    </xf>
    <xf numFmtId="0" fontId="25" fillId="59" borderId="162" xfId="0" applyFont="1" applyFill="1" applyBorder="1" applyAlignment="1">
      <alignment vertical="center" wrapText="1"/>
    </xf>
    <xf numFmtId="0" fontId="25" fillId="48" borderId="11" xfId="0" applyFont="1" applyFill="1" applyBorder="1" applyAlignment="1">
      <alignment vertical="center" wrapText="1"/>
    </xf>
    <xf numFmtId="2" fontId="68" fillId="0" borderId="14" xfId="0" applyNumberFormat="1" applyFont="1" applyBorder="1" applyAlignment="1">
      <alignment vertical="center"/>
    </xf>
    <xf numFmtId="0" fontId="68" fillId="9" borderId="15" xfId="0" applyFont="1" applyFill="1" applyBorder="1" applyAlignment="1">
      <alignment vertical="center" wrapText="1"/>
    </xf>
    <xf numFmtId="0" fontId="52" fillId="9" borderId="15" xfId="0" applyFont="1" applyFill="1" applyBorder="1" applyAlignment="1">
      <alignment vertical="center" wrapText="1"/>
    </xf>
    <xf numFmtId="170" fontId="52" fillId="0" borderId="0" xfId="0" applyNumberFormat="1" applyFont="1" applyAlignment="1">
      <alignment horizontal="right"/>
    </xf>
    <xf numFmtId="2" fontId="25" fillId="18" borderId="33" xfId="0" applyNumberFormat="1" applyFont="1" applyFill="1" applyBorder="1" applyAlignment="1">
      <alignment horizontal="center" vertical="center"/>
    </xf>
    <xf numFmtId="0" fontId="88" fillId="18" borderId="34" xfId="0" applyFont="1" applyFill="1" applyBorder="1" applyAlignment="1">
      <alignment horizontal="center" vertical="center" wrapText="1"/>
    </xf>
    <xf numFmtId="0" fontId="88" fillId="18" borderId="34" xfId="0" applyFont="1" applyFill="1" applyBorder="1" applyAlignment="1">
      <alignment horizontal="center" vertical="center"/>
    </xf>
    <xf numFmtId="2" fontId="88" fillId="18" borderId="34" xfId="0" applyNumberFormat="1" applyFont="1" applyFill="1" applyBorder="1" applyAlignment="1">
      <alignment horizontal="center" vertical="center" wrapText="1"/>
    </xf>
    <xf numFmtId="2" fontId="88" fillId="18" borderId="34" xfId="0" applyNumberFormat="1" applyFont="1" applyFill="1" applyBorder="1" applyAlignment="1">
      <alignment horizontal="center" vertical="center"/>
    </xf>
    <xf numFmtId="0" fontId="88" fillId="63" borderId="15" xfId="0" applyFont="1" applyFill="1" applyBorder="1" applyAlignment="1">
      <alignment horizontal="center" vertical="center"/>
    </xf>
    <xf numFmtId="0" fontId="88" fillId="63" borderId="16" xfId="0" applyFont="1" applyFill="1" applyBorder="1" applyAlignment="1">
      <alignment vertical="center"/>
    </xf>
    <xf numFmtId="0" fontId="68" fillId="63" borderId="16" xfId="0" applyFont="1" applyFill="1" applyBorder="1" applyAlignment="1">
      <alignment vertical="center"/>
    </xf>
    <xf numFmtId="2" fontId="68" fillId="63" borderId="16" xfId="0" applyNumberFormat="1" applyFont="1" applyFill="1" applyBorder="1" applyAlignment="1">
      <alignment vertical="center"/>
    </xf>
    <xf numFmtId="0" fontId="68" fillId="63" borderId="18" xfId="0" applyFont="1" applyFill="1" applyBorder="1" applyAlignment="1">
      <alignment vertical="center"/>
    </xf>
    <xf numFmtId="0" fontId="89" fillId="0" borderId="16" xfId="0" applyFont="1" applyBorder="1" applyAlignment="1">
      <alignment vertical="center"/>
    </xf>
    <xf numFmtId="2" fontId="68" fillId="18" borderId="16" xfId="0" applyNumberFormat="1" applyFont="1" applyFill="1" applyBorder="1" applyAlignment="1">
      <alignment vertical="center"/>
    </xf>
    <xf numFmtId="2" fontId="88" fillId="18" borderId="16" xfId="0" applyNumberFormat="1" applyFont="1" applyFill="1" applyBorder="1" applyAlignment="1">
      <alignment horizontal="center" vertical="center"/>
    </xf>
    <xf numFmtId="0" fontId="89" fillId="18" borderId="18" xfId="0" applyFont="1" applyFill="1" applyBorder="1" applyAlignment="1">
      <alignment horizontal="center" vertical="center"/>
    </xf>
    <xf numFmtId="0" fontId="89" fillId="0" borderId="16" xfId="0" applyFont="1" applyBorder="1" applyAlignment="1">
      <alignment vertical="center" wrapText="1"/>
    </xf>
    <xf numFmtId="0" fontId="88" fillId="63" borderId="15" xfId="0" applyFont="1" applyFill="1" applyBorder="1" applyAlignment="1">
      <alignment horizontal="center" vertical="center" wrapText="1"/>
    </xf>
    <xf numFmtId="0" fontId="88" fillId="0" borderId="16" xfId="0" applyFont="1" applyBorder="1" applyAlignment="1">
      <alignment vertical="center"/>
    </xf>
    <xf numFmtId="2" fontId="68" fillId="18" borderId="49" xfId="0" applyNumberFormat="1" applyFont="1" applyFill="1" applyBorder="1" applyAlignment="1">
      <alignment vertical="center"/>
    </xf>
    <xf numFmtId="2" fontId="88" fillId="18" borderId="49" xfId="0" applyNumberFormat="1" applyFont="1" applyFill="1" applyBorder="1" applyAlignment="1">
      <alignment horizontal="center" vertical="center"/>
    </xf>
    <xf numFmtId="0" fontId="89" fillId="18" borderId="51" xfId="0" applyFont="1" applyFill="1" applyBorder="1" applyAlignment="1">
      <alignment horizontal="center" vertical="center"/>
    </xf>
    <xf numFmtId="0" fontId="68" fillId="0" borderId="59" xfId="0" applyFont="1" applyBorder="1" applyAlignment="1">
      <alignment vertical="center"/>
    </xf>
    <xf numFmtId="0" fontId="68" fillId="0" borderId="52" xfId="0" applyFont="1" applyBorder="1" applyAlignment="1">
      <alignment vertical="center"/>
    </xf>
    <xf numFmtId="2" fontId="68" fillId="0" borderId="52" xfId="0" applyNumberFormat="1" applyFont="1" applyBorder="1" applyAlignment="1">
      <alignment vertical="center"/>
    </xf>
    <xf numFmtId="0" fontId="68" fillId="0" borderId="60" xfId="0" applyFont="1" applyBorder="1" applyAlignment="1">
      <alignment vertical="center"/>
    </xf>
    <xf numFmtId="0" fontId="68" fillId="0" borderId="43" xfId="0" applyFont="1" applyBorder="1"/>
    <xf numFmtId="0" fontId="119" fillId="0" borderId="15" xfId="0" applyFont="1" applyBorder="1"/>
    <xf numFmtId="0" fontId="68" fillId="0" borderId="16" xfId="0" applyFont="1" applyBorder="1"/>
    <xf numFmtId="0" fontId="120" fillId="0" borderId="16" xfId="0" applyFont="1" applyBorder="1" applyAlignment="1">
      <alignment horizontal="center"/>
    </xf>
    <xf numFmtId="0" fontId="120" fillId="0" borderId="18" xfId="0" applyFont="1" applyBorder="1" applyAlignment="1">
      <alignment horizontal="center"/>
    </xf>
    <xf numFmtId="0" fontId="68" fillId="0" borderId="15" xfId="0" applyFont="1" applyBorder="1"/>
    <xf numFmtId="0" fontId="68" fillId="0" borderId="18" xfId="0" applyFont="1" applyBorder="1"/>
    <xf numFmtId="0" fontId="119" fillId="0" borderId="16" xfId="0" applyFont="1" applyBorder="1"/>
    <xf numFmtId="2" fontId="68" fillId="0" borderId="16" xfId="0" applyNumberFormat="1" applyFont="1" applyBorder="1"/>
    <xf numFmtId="0" fontId="119" fillId="0" borderId="18" xfId="0" applyFont="1" applyBorder="1" applyAlignment="1">
      <alignment horizontal="center"/>
    </xf>
    <xf numFmtId="4" fontId="120" fillId="0" borderId="16" xfId="0" applyNumberFormat="1" applyFont="1" applyBorder="1" applyAlignment="1">
      <alignment horizontal="center"/>
    </xf>
    <xf numFmtId="165" fontId="120" fillId="0" borderId="18" xfId="0" applyNumberFormat="1" applyFont="1" applyBorder="1" applyAlignment="1">
      <alignment horizontal="center"/>
    </xf>
    <xf numFmtId="0" fontId="120" fillId="0" borderId="16" xfId="0" applyFont="1" applyBorder="1" applyAlignment="1">
      <alignment wrapText="1"/>
    </xf>
    <xf numFmtId="0" fontId="120" fillId="0" borderId="16" xfId="0" applyFont="1" applyBorder="1"/>
    <xf numFmtId="2" fontId="120" fillId="0" borderId="16" xfId="0" applyNumberFormat="1" applyFont="1" applyBorder="1" applyAlignment="1">
      <alignment horizontal="center"/>
    </xf>
    <xf numFmtId="2" fontId="119" fillId="0" borderId="16" xfId="0" applyNumberFormat="1" applyFont="1" applyBorder="1" applyAlignment="1">
      <alignment horizontal="center"/>
    </xf>
    <xf numFmtId="2" fontId="120" fillId="0" borderId="18" xfId="0" applyNumberFormat="1" applyFont="1" applyBorder="1" applyAlignment="1">
      <alignment horizontal="center"/>
    </xf>
    <xf numFmtId="0" fontId="119" fillId="0" borderId="16" xfId="0" applyFont="1" applyBorder="1" applyAlignment="1">
      <alignment wrapText="1"/>
    </xf>
    <xf numFmtId="10" fontId="68" fillId="0" borderId="0" xfId="0" applyNumberFormat="1" applyFont="1"/>
    <xf numFmtId="0" fontId="68" fillId="0" borderId="48" xfId="0" applyFont="1" applyBorder="1"/>
    <xf numFmtId="0" fontId="68" fillId="0" borderId="49" xfId="0" applyFont="1" applyBorder="1"/>
    <xf numFmtId="2" fontId="68" fillId="0" borderId="49" xfId="0" applyNumberFormat="1" applyFont="1" applyBorder="1"/>
    <xf numFmtId="0" fontId="68" fillId="0" borderId="51" xfId="0" applyFont="1" applyBorder="1"/>
    <xf numFmtId="167" fontId="120" fillId="0" borderId="16" xfId="0" applyNumberFormat="1" applyFont="1" applyBorder="1" applyAlignment="1">
      <alignment horizontal="center"/>
    </xf>
    <xf numFmtId="0" fontId="119" fillId="0" borderId="16" xfId="0" applyFont="1" applyBorder="1" applyAlignment="1">
      <alignment horizontal="center"/>
    </xf>
    <xf numFmtId="167" fontId="119" fillId="0" borderId="18" xfId="0" applyNumberFormat="1" applyFont="1" applyBorder="1" applyAlignment="1">
      <alignment horizontal="center"/>
    </xf>
    <xf numFmtId="0" fontId="122" fillId="0" borderId="0" xfId="0" applyFont="1"/>
    <xf numFmtId="0" fontId="122" fillId="0" borderId="0" xfId="0" applyFont="1" applyAlignment="1">
      <alignment horizontal="center" vertical="center"/>
    </xf>
    <xf numFmtId="0" fontId="122" fillId="0" borderId="0" xfId="0" applyFont="1" applyAlignment="1">
      <alignment vertical="center" wrapText="1"/>
    </xf>
    <xf numFmtId="0" fontId="122" fillId="0" borderId="0" xfId="0" applyFont="1" applyAlignment="1">
      <alignment vertical="center"/>
    </xf>
    <xf numFmtId="0" fontId="123" fillId="0" borderId="0" xfId="0" applyFont="1"/>
    <xf numFmtId="0" fontId="125" fillId="64" borderId="34" xfId="0" applyFont="1" applyFill="1" applyBorder="1" applyAlignment="1">
      <alignment horizontal="center" vertical="center"/>
    </xf>
    <xf numFmtId="0" fontId="125" fillId="64" borderId="34" xfId="0" applyFont="1" applyFill="1" applyBorder="1" applyAlignment="1">
      <alignment horizontal="center" vertical="center" wrapText="1"/>
    </xf>
    <xf numFmtId="0" fontId="126" fillId="0" borderId="34" xfId="0" applyFont="1" applyBorder="1" applyAlignment="1">
      <alignment horizontal="center" vertical="center"/>
    </xf>
    <xf numFmtId="0" fontId="126" fillId="0" borderId="34" xfId="0" applyFont="1" applyBorder="1" applyAlignment="1">
      <alignment horizontal="left" vertical="center" wrapText="1"/>
    </xf>
    <xf numFmtId="0" fontId="123" fillId="0" borderId="34" xfId="0" applyFont="1" applyBorder="1" applyAlignment="1">
      <alignment horizontal="center" vertical="center"/>
    </xf>
    <xf numFmtId="0" fontId="123" fillId="0" borderId="34" xfId="0" applyFont="1" applyBorder="1" applyAlignment="1">
      <alignment horizontal="left" vertical="center" wrapText="1"/>
    </xf>
    <xf numFmtId="2" fontId="123" fillId="0" borderId="34" xfId="0" applyNumberFormat="1" applyFont="1" applyBorder="1" applyAlignment="1">
      <alignment horizontal="center" vertical="center"/>
    </xf>
    <xf numFmtId="0" fontId="126" fillId="49" borderId="34" xfId="0" applyFont="1" applyFill="1" applyBorder="1" applyAlignment="1">
      <alignment horizontal="center" vertical="center"/>
    </xf>
    <xf numFmtId="0" fontId="126" fillId="49" borderId="34" xfId="0" applyFont="1" applyFill="1" applyBorder="1" applyAlignment="1">
      <alignment horizontal="left" vertical="center" wrapText="1"/>
    </xf>
    <xf numFmtId="0" fontId="126" fillId="66" borderId="34" xfId="0" applyFont="1" applyFill="1" applyBorder="1" applyAlignment="1">
      <alignment horizontal="center" vertical="center"/>
    </xf>
    <xf numFmtId="0" fontId="126" fillId="66" borderId="34" xfId="0" applyFont="1" applyFill="1" applyBorder="1" applyAlignment="1">
      <alignment horizontal="left" vertical="center" wrapText="1"/>
    </xf>
    <xf numFmtId="0" fontId="123" fillId="0" borderId="0" xfId="0" applyFont="1" applyAlignment="1">
      <alignment horizontal="center" vertical="center"/>
    </xf>
    <xf numFmtId="0" fontId="123" fillId="0" borderId="0" xfId="0" applyFont="1" applyAlignment="1">
      <alignment vertical="center" wrapText="1"/>
    </xf>
    <xf numFmtId="0" fontId="123" fillId="0" borderId="0" xfId="0" applyFont="1" applyAlignment="1">
      <alignment vertical="center"/>
    </xf>
    <xf numFmtId="0" fontId="2" fillId="68" borderId="0" xfId="0" applyFont="1" applyFill="1" applyAlignment="1">
      <alignment horizontal="center" vertical="center" wrapText="1"/>
    </xf>
    <xf numFmtId="0" fontId="132" fillId="69" borderId="0" xfId="0" applyFont="1" applyFill="1" applyAlignment="1">
      <alignment horizontal="center" vertical="center" wrapText="1"/>
    </xf>
    <xf numFmtId="0" fontId="132" fillId="67" borderId="34" xfId="0" applyFont="1" applyFill="1" applyBorder="1" applyAlignment="1">
      <alignment horizontal="center" vertical="center" wrapText="1"/>
    </xf>
    <xf numFmtId="0" fontId="134" fillId="69" borderId="0" xfId="0" applyFont="1" applyFill="1" applyAlignment="1">
      <alignment horizontal="center" vertical="center" wrapText="1"/>
    </xf>
    <xf numFmtId="0" fontId="134" fillId="67" borderId="0" xfId="0" applyFont="1" applyFill="1" applyAlignment="1">
      <alignment horizontal="center" vertical="center" wrapText="1"/>
    </xf>
    <xf numFmtId="0" fontId="134" fillId="67" borderId="34" xfId="0" applyFont="1" applyFill="1" applyBorder="1" applyAlignment="1">
      <alignment horizontal="center" vertical="center" wrapText="1"/>
    </xf>
    <xf numFmtId="0" fontId="134" fillId="67" borderId="34" xfId="0" applyFont="1" applyFill="1" applyBorder="1" applyAlignment="1">
      <alignment horizontal="center" vertical="center"/>
    </xf>
    <xf numFmtId="4" fontId="134" fillId="69" borderId="34" xfId="0" applyNumberFormat="1" applyFont="1" applyFill="1" applyBorder="1" applyAlignment="1">
      <alignment horizontal="center" vertical="center" wrapText="1"/>
    </xf>
    <xf numFmtId="4" fontId="134" fillId="67" borderId="34" xfId="0" applyNumberFormat="1" applyFont="1" applyFill="1" applyBorder="1" applyAlignment="1">
      <alignment horizontal="center" vertical="center" wrapText="1"/>
    </xf>
    <xf numFmtId="0" fontId="134" fillId="67" borderId="34" xfId="0" applyFont="1" applyFill="1" applyBorder="1" applyAlignment="1">
      <alignment vertical="center" wrapText="1"/>
    </xf>
    <xf numFmtId="4" fontId="134" fillId="67" borderId="34" xfId="0" applyNumberFormat="1" applyFont="1" applyFill="1" applyBorder="1" applyAlignment="1">
      <alignment horizontal="center" vertical="center"/>
    </xf>
    <xf numFmtId="0" fontId="129" fillId="68" borderId="0" xfId="0" applyFont="1" applyFill="1" applyAlignment="1">
      <alignment horizontal="center" vertical="center" wrapText="1"/>
    </xf>
    <xf numFmtId="0" fontId="130" fillId="69" borderId="0" xfId="0" applyFont="1" applyFill="1" applyAlignment="1">
      <alignment horizontal="center" vertical="center" wrapText="1"/>
    </xf>
    <xf numFmtId="0" fontId="130" fillId="67" borderId="34" xfId="0" applyFont="1" applyFill="1" applyBorder="1" applyAlignment="1">
      <alignment horizontal="center" vertical="center" wrapText="1"/>
    </xf>
    <xf numFmtId="0" fontId="128" fillId="68" borderId="0" xfId="0" applyFont="1" applyFill="1" applyAlignment="1">
      <alignment horizontal="center" vertical="center" wrapText="1"/>
    </xf>
    <xf numFmtId="0" fontId="135" fillId="71" borderId="0" xfId="0" applyFont="1" applyFill="1" applyAlignment="1">
      <alignment horizontal="center" vertical="center" wrapText="1"/>
    </xf>
    <xf numFmtId="0" fontId="137" fillId="71" borderId="124" xfId="0" applyFont="1" applyFill="1" applyBorder="1" applyAlignment="1">
      <alignment horizontal="center" vertical="center" wrapText="1"/>
    </xf>
    <xf numFmtId="0" fontId="137" fillId="71" borderId="125" xfId="0" applyFont="1" applyFill="1" applyBorder="1" applyAlignment="1">
      <alignment horizontal="center" vertical="center" wrapText="1"/>
    </xf>
    <xf numFmtId="168" fontId="137" fillId="71" borderId="127" xfId="0" applyNumberFormat="1" applyFont="1" applyFill="1" applyBorder="1" applyAlignment="1">
      <alignment horizontal="center" vertical="center"/>
    </xf>
    <xf numFmtId="0" fontId="21" fillId="73" borderId="129" xfId="0" applyFont="1" applyFill="1" applyBorder="1" applyAlignment="1">
      <alignment horizontal="center" vertical="center"/>
    </xf>
    <xf numFmtId="2" fontId="21" fillId="73" borderId="129" xfId="0" applyNumberFormat="1" applyFont="1" applyFill="1" applyBorder="1" applyAlignment="1">
      <alignment horizontal="center" vertical="center" wrapText="1"/>
    </xf>
    <xf numFmtId="2" fontId="21" fillId="73" borderId="129" xfId="0" applyNumberFormat="1" applyFont="1" applyFill="1" applyBorder="1" applyAlignment="1">
      <alignment horizontal="center" vertical="center"/>
    </xf>
    <xf numFmtId="165" fontId="74" fillId="73" borderId="12" xfId="0" applyNumberFormat="1" applyFont="1" applyFill="1" applyBorder="1" applyAlignment="1">
      <alignment horizontal="center" vertical="center"/>
    </xf>
    <xf numFmtId="1" fontId="68" fillId="74" borderId="16" xfId="0" applyNumberFormat="1" applyFont="1" applyFill="1" applyBorder="1" applyAlignment="1">
      <alignment vertical="center"/>
    </xf>
    <xf numFmtId="2" fontId="68" fillId="74" borderId="16" xfId="0" applyNumberFormat="1" applyFont="1" applyFill="1" applyBorder="1" applyAlignment="1">
      <alignment vertical="center"/>
    </xf>
    <xf numFmtId="165" fontId="68" fillId="73" borderId="16" xfId="0" applyNumberFormat="1" applyFont="1" applyFill="1" applyBorder="1" applyAlignment="1">
      <alignment vertical="center"/>
    </xf>
    <xf numFmtId="1" fontId="20" fillId="74" borderId="16" xfId="0" applyNumberFormat="1" applyFont="1" applyFill="1" applyBorder="1" applyAlignment="1">
      <alignment horizontal="center" vertical="center"/>
    </xf>
    <xf numFmtId="2" fontId="20" fillId="74" borderId="16" xfId="0" applyNumberFormat="1" applyFont="1" applyFill="1" applyBorder="1" applyAlignment="1">
      <alignment horizontal="center" vertical="center"/>
    </xf>
    <xf numFmtId="4" fontId="68" fillId="73" borderId="16" xfId="0" applyNumberFormat="1" applyFont="1" applyFill="1" applyBorder="1" applyAlignment="1">
      <alignment horizontal="center" vertical="center"/>
    </xf>
    <xf numFmtId="4" fontId="68" fillId="73" borderId="16" xfId="0" applyNumberFormat="1" applyFont="1" applyFill="1" applyBorder="1" applyAlignment="1">
      <alignment vertical="center"/>
    </xf>
    <xf numFmtId="165" fontId="68" fillId="73" borderId="16" xfId="0" applyNumberFormat="1" applyFont="1" applyFill="1" applyBorder="1" applyAlignment="1">
      <alignment horizontal="center" vertical="center"/>
    </xf>
    <xf numFmtId="167" fontId="68" fillId="74" borderId="49" xfId="0" applyNumberFormat="1" applyFont="1" applyFill="1" applyBorder="1" applyAlignment="1">
      <alignment vertical="center"/>
    </xf>
    <xf numFmtId="2" fontId="68" fillId="74" borderId="49" xfId="0" applyNumberFormat="1" applyFont="1" applyFill="1" applyBorder="1" applyAlignment="1">
      <alignment vertical="center"/>
    </xf>
    <xf numFmtId="165" fontId="68" fillId="74" borderId="20" xfId="0" applyNumberFormat="1" applyFont="1" applyFill="1" applyBorder="1" applyAlignment="1">
      <alignment vertical="center"/>
    </xf>
    <xf numFmtId="0" fontId="75" fillId="75" borderId="34" xfId="0" applyFont="1" applyFill="1" applyBorder="1" applyAlignment="1">
      <alignment vertical="center"/>
    </xf>
    <xf numFmtId="0" fontId="23" fillId="75" borderId="34" xfId="0" applyFont="1" applyFill="1" applyBorder="1" applyAlignment="1">
      <alignment horizontal="center" vertical="center"/>
    </xf>
    <xf numFmtId="2" fontId="75" fillId="75" borderId="34" xfId="0" applyNumberFormat="1" applyFont="1" applyFill="1" applyBorder="1" applyAlignment="1">
      <alignment vertical="center"/>
    </xf>
    <xf numFmtId="3" fontId="72" fillId="75" borderId="35" xfId="0" applyNumberFormat="1" applyFont="1" applyFill="1" applyBorder="1" applyAlignment="1">
      <alignment horizontal="center" vertical="center"/>
    </xf>
    <xf numFmtId="172" fontId="75" fillId="75" borderId="35" xfId="0" applyNumberFormat="1" applyFont="1" applyFill="1" applyBorder="1" applyAlignment="1">
      <alignment vertical="center"/>
    </xf>
    <xf numFmtId="0" fontId="138" fillId="76" borderId="29" xfId="0" applyFont="1" applyFill="1" applyBorder="1" applyAlignment="1">
      <alignment horizontal="center" vertical="center" wrapText="1"/>
    </xf>
    <xf numFmtId="0" fontId="138" fillId="76" borderId="29" xfId="0" applyFont="1" applyFill="1" applyBorder="1" applyAlignment="1">
      <alignment vertical="center"/>
    </xf>
    <xf numFmtId="4" fontId="138" fillId="76" borderId="29" xfId="0" applyNumberFormat="1" applyFont="1" applyFill="1" applyBorder="1" applyAlignment="1">
      <alignment vertical="center"/>
    </xf>
    <xf numFmtId="0" fontId="138" fillId="76" borderId="29" xfId="0" applyFont="1" applyFill="1" applyBorder="1" applyAlignment="1">
      <alignment horizontal="center" vertical="center"/>
    </xf>
    <xf numFmtId="4" fontId="138" fillId="76" borderId="29" xfId="0" applyNumberFormat="1" applyFont="1" applyFill="1" applyBorder="1" applyAlignment="1">
      <alignment horizontal="center" vertical="center"/>
    </xf>
    <xf numFmtId="167" fontId="138" fillId="76" borderId="29" xfId="0" applyNumberFormat="1" applyFont="1" applyFill="1" applyBorder="1" applyAlignment="1">
      <alignment horizontal="center" vertical="center" wrapText="1"/>
    </xf>
    <xf numFmtId="167" fontId="138" fillId="76" borderId="30" xfId="0" applyNumberFormat="1" applyFont="1" applyFill="1" applyBorder="1" applyAlignment="1">
      <alignment horizontal="center" vertical="center" wrapText="1"/>
    </xf>
    <xf numFmtId="0" fontId="74" fillId="45" borderId="26" xfId="0" applyFont="1" applyFill="1" applyBorder="1" applyAlignment="1">
      <alignment vertical="center"/>
    </xf>
    <xf numFmtId="0" fontId="4" fillId="0" borderId="26" xfId="0" applyFont="1" applyBorder="1"/>
    <xf numFmtId="0" fontId="69" fillId="43" borderId="32" xfId="0" applyFont="1" applyFill="1" applyBorder="1" applyAlignment="1">
      <alignment horizontal="center" vertical="center" wrapText="1"/>
    </xf>
    <xf numFmtId="0" fontId="4" fillId="0" borderId="35" xfId="0" applyFont="1" applyBorder="1"/>
    <xf numFmtId="0" fontId="4" fillId="0" borderId="33" xfId="0" applyFont="1" applyBorder="1"/>
    <xf numFmtId="0" fontId="105" fillId="0" borderId="0" xfId="0" applyFont="1" applyAlignment="1">
      <alignment horizontal="center" vertical="center"/>
    </xf>
    <xf numFmtId="0" fontId="0" fillId="0" borderId="0" xfId="0"/>
    <xf numFmtId="0" fontId="4" fillId="0" borderId="30" xfId="0" applyFont="1" applyBorder="1"/>
    <xf numFmtId="0" fontId="70" fillId="34" borderId="83" xfId="0" applyFont="1" applyFill="1" applyBorder="1" applyAlignment="1">
      <alignment horizontal="center" vertical="center"/>
    </xf>
    <xf numFmtId="0" fontId="4" fillId="5" borderId="84" xfId="0" applyFont="1" applyFill="1" applyBorder="1"/>
    <xf numFmtId="0" fontId="4" fillId="5" borderId="85" xfId="0" applyFont="1" applyFill="1" applyBorder="1"/>
    <xf numFmtId="0" fontId="2" fillId="0" borderId="13" xfId="0" applyFont="1" applyBorder="1" applyAlignment="1">
      <alignment horizontal="center" vertical="center"/>
    </xf>
    <xf numFmtId="0" fontId="4" fillId="0" borderId="81" xfId="0" applyFont="1" applyBorder="1"/>
    <xf numFmtId="0" fontId="2" fillId="7" borderId="29" xfId="0" applyFont="1" applyFill="1" applyBorder="1" applyAlignment="1">
      <alignment horizontal="center" vertical="center" wrapText="1"/>
    </xf>
    <xf numFmtId="0" fontId="4" fillId="13" borderId="31" xfId="0" applyFont="1" applyFill="1" applyBorder="1"/>
    <xf numFmtId="0" fontId="4" fillId="4" borderId="31" xfId="0" applyFont="1" applyFill="1" applyBorder="1"/>
    <xf numFmtId="0" fontId="4" fillId="4" borderId="9" xfId="0" applyFont="1" applyFill="1" applyBorder="1"/>
    <xf numFmtId="0" fontId="2" fillId="0" borderId="29" xfId="0" applyFont="1" applyBorder="1" applyAlignment="1">
      <alignment horizontal="center" vertical="center" wrapText="1"/>
    </xf>
    <xf numFmtId="0" fontId="4" fillId="0" borderId="31" xfId="0" applyFont="1" applyBorder="1"/>
    <xf numFmtId="0" fontId="4" fillId="0" borderId="9" xfId="0" applyFont="1" applyBorder="1"/>
    <xf numFmtId="164" fontId="14" fillId="10" borderId="29" xfId="0" applyNumberFormat="1" applyFont="1" applyFill="1" applyBorder="1" applyAlignment="1">
      <alignment horizontal="center" vertical="center"/>
    </xf>
    <xf numFmtId="0" fontId="2" fillId="0" borderId="0" xfId="0" applyFont="1" applyAlignment="1">
      <alignment horizontal="center" vertical="center"/>
    </xf>
    <xf numFmtId="10" fontId="1" fillId="13" borderId="41" xfId="0" applyNumberFormat="1" applyFont="1" applyFill="1" applyBorder="1" applyAlignment="1">
      <alignment horizontal="center" vertical="center"/>
    </xf>
    <xf numFmtId="0" fontId="4" fillId="4" borderId="42" xfId="0" applyFont="1" applyFill="1" applyBorder="1"/>
    <xf numFmtId="164" fontId="14" fillId="10" borderId="22" xfId="0" applyNumberFormat="1" applyFont="1" applyFill="1" applyBorder="1" applyAlignment="1">
      <alignment horizontal="center" vertical="center"/>
    </xf>
    <xf numFmtId="0" fontId="4" fillId="0" borderId="28" xfId="0" applyFont="1" applyBorder="1"/>
    <xf numFmtId="0" fontId="4" fillId="0" borderId="25" xfId="0" applyFont="1" applyBorder="1"/>
    <xf numFmtId="164" fontId="15" fillId="0" borderId="29" xfId="0" applyNumberFormat="1" applyFont="1" applyBorder="1" applyAlignment="1">
      <alignment horizontal="center" vertical="center"/>
    </xf>
    <xf numFmtId="10" fontId="1" fillId="7" borderId="24" xfId="0" applyNumberFormat="1" applyFont="1" applyFill="1" applyBorder="1" applyAlignment="1">
      <alignment horizontal="center" vertical="center"/>
    </xf>
    <xf numFmtId="0" fontId="4" fillId="13" borderId="27" xfId="0" applyFont="1" applyFill="1" applyBorder="1"/>
    <xf numFmtId="0" fontId="3" fillId="0" borderId="1" xfId="0" applyFont="1" applyBorder="1" applyAlignment="1">
      <alignment horizontal="center" vertical="center" wrapText="1"/>
    </xf>
    <xf numFmtId="0" fontId="4" fillId="0" borderId="2" xfId="0" applyFont="1" applyBorder="1"/>
    <xf numFmtId="0" fontId="4" fillId="0" borderId="3" xfId="0" applyFont="1" applyBorder="1"/>
    <xf numFmtId="0" fontId="5" fillId="0" borderId="4" xfId="0" applyFont="1" applyBorder="1" applyAlignment="1">
      <alignment horizontal="center" vertical="center"/>
    </xf>
    <xf numFmtId="0" fontId="4" fillId="0" borderId="5" xfId="0" applyFont="1" applyBorder="1"/>
    <xf numFmtId="0" fontId="7" fillId="0" borderId="4" xfId="0" applyFont="1" applyBorder="1" applyAlignment="1">
      <alignment horizontal="center" vertical="center"/>
    </xf>
    <xf numFmtId="0" fontId="9" fillId="0" borderId="4" xfId="0" applyFont="1" applyBorder="1" applyAlignment="1">
      <alignment horizontal="center" vertical="center"/>
    </xf>
    <xf numFmtId="0" fontId="11" fillId="0" borderId="6" xfId="0" applyFont="1" applyBorder="1" applyAlignment="1">
      <alignment horizontal="center" vertical="center"/>
    </xf>
    <xf numFmtId="0" fontId="4" fillId="0" borderId="7" xfId="0" applyFont="1" applyBorder="1"/>
    <xf numFmtId="0" fontId="4" fillId="0" borderId="8" xfId="0" applyFont="1" applyBorder="1"/>
    <xf numFmtId="164" fontId="2" fillId="4" borderId="22" xfId="0" applyNumberFormat="1" applyFont="1" applyFill="1" applyBorder="1" applyAlignment="1">
      <alignment horizontal="center" vertical="center"/>
    </xf>
    <xf numFmtId="0" fontId="4" fillId="4" borderId="23" xfId="0" applyFont="1" applyFill="1" applyBorder="1"/>
    <xf numFmtId="0" fontId="13" fillId="10" borderId="22" xfId="0" applyFont="1" applyFill="1" applyBorder="1" applyAlignment="1">
      <alignment horizontal="center" vertical="center"/>
    </xf>
    <xf numFmtId="0" fontId="4" fillId="0" borderId="23" xfId="0" applyFont="1" applyBorder="1"/>
    <xf numFmtId="0" fontId="4" fillId="0" borderId="24" xfId="0" applyFont="1" applyBorder="1"/>
    <xf numFmtId="0" fontId="4" fillId="0" borderId="27" xfId="0" applyFont="1" applyBorder="1"/>
    <xf numFmtId="164" fontId="15" fillId="0" borderId="32" xfId="0" applyNumberFormat="1" applyFont="1" applyBorder="1" applyAlignment="1">
      <alignment horizontal="center" vertical="center"/>
    </xf>
    <xf numFmtId="0" fontId="15" fillId="0" borderId="32" xfId="0" applyFont="1" applyBorder="1" applyAlignment="1">
      <alignment horizontal="center" vertical="center"/>
    </xf>
    <xf numFmtId="0" fontId="1" fillId="0" borderId="0" xfId="0" applyFont="1" applyAlignment="1">
      <alignment horizontal="center" vertical="center"/>
    </xf>
    <xf numFmtId="0" fontId="16" fillId="11" borderId="32" xfId="0" applyFont="1" applyFill="1" applyBorder="1" applyAlignment="1">
      <alignment horizontal="center" vertical="center"/>
    </xf>
    <xf numFmtId="164" fontId="2" fillId="5" borderId="22" xfId="0" applyNumberFormat="1" applyFont="1" applyFill="1" applyBorder="1" applyAlignment="1">
      <alignment horizontal="center" vertical="center"/>
    </xf>
    <xf numFmtId="0" fontId="4" fillId="5" borderId="23" xfId="0" applyFont="1" applyFill="1" applyBorder="1"/>
    <xf numFmtId="0" fontId="2" fillId="0" borderId="0" xfId="0" applyFont="1" applyAlignment="1">
      <alignment vertical="center"/>
    </xf>
    <xf numFmtId="0" fontId="2" fillId="9" borderId="22" xfId="0" applyFont="1" applyFill="1" applyBorder="1" applyAlignment="1">
      <alignment horizontal="center" vertical="center"/>
    </xf>
    <xf numFmtId="0" fontId="20" fillId="19" borderId="22" xfId="0" applyFont="1" applyFill="1" applyBorder="1" applyAlignment="1">
      <alignment horizontal="center" vertical="center"/>
    </xf>
    <xf numFmtId="164" fontId="27" fillId="21" borderId="29" xfId="0" applyNumberFormat="1" applyFont="1" applyFill="1" applyBorder="1" applyAlignment="1">
      <alignment horizontal="center" vertical="center" wrapText="1"/>
    </xf>
    <xf numFmtId="0" fontId="2" fillId="8" borderId="29" xfId="0" applyFont="1" applyFill="1" applyBorder="1" applyAlignment="1">
      <alignment horizontal="center"/>
    </xf>
    <xf numFmtId="0" fontId="2" fillId="8" borderId="22" xfId="0" applyFont="1" applyFill="1" applyBorder="1" applyAlignment="1">
      <alignment horizontal="center" vertical="center"/>
    </xf>
    <xf numFmtId="0" fontId="27" fillId="21" borderId="29" xfId="0" applyFont="1" applyFill="1" applyBorder="1" applyAlignment="1">
      <alignment horizontal="center" vertical="center" wrapText="1"/>
    </xf>
    <xf numFmtId="0" fontId="2" fillId="8" borderId="25" xfId="0" applyFont="1" applyFill="1" applyBorder="1" applyAlignment="1">
      <alignment horizontal="center"/>
    </xf>
    <xf numFmtId="0" fontId="28" fillId="21" borderId="29" xfId="0" applyFont="1" applyFill="1" applyBorder="1" applyAlignment="1">
      <alignment horizontal="center" vertical="center" wrapText="1"/>
    </xf>
    <xf numFmtId="0" fontId="28" fillId="21" borderId="29" xfId="0" applyFont="1" applyFill="1" applyBorder="1" applyAlignment="1">
      <alignment horizontal="center" vertical="center"/>
    </xf>
    <xf numFmtId="0" fontId="2" fillId="22" borderId="26" xfId="0" applyFont="1" applyFill="1" applyBorder="1" applyAlignment="1">
      <alignment horizontal="center" vertical="center"/>
    </xf>
    <xf numFmtId="0" fontId="2" fillId="8" borderId="25" xfId="0" applyFont="1" applyFill="1" applyBorder="1" applyAlignment="1">
      <alignment horizontal="center" vertical="center"/>
    </xf>
    <xf numFmtId="0" fontId="2" fillId="23" borderId="22" xfId="0" applyFont="1" applyFill="1" applyBorder="1" applyAlignment="1">
      <alignment horizontal="center" vertical="center"/>
    </xf>
    <xf numFmtId="0" fontId="2" fillId="0" borderId="0" xfId="0" applyFont="1" applyAlignment="1">
      <alignment horizontal="right" vertical="center"/>
    </xf>
    <xf numFmtId="0" fontId="2" fillId="0" borderId="26" xfId="0" applyFont="1" applyBorder="1" applyAlignment="1">
      <alignment horizontal="right" vertical="center"/>
    </xf>
    <xf numFmtId="0" fontId="2" fillId="24" borderId="25" xfId="0" applyFont="1" applyFill="1" applyBorder="1" applyAlignment="1">
      <alignment horizontal="center" vertical="center"/>
    </xf>
    <xf numFmtId="0" fontId="2" fillId="8" borderId="25" xfId="0" applyFont="1" applyFill="1" applyBorder="1" applyAlignment="1">
      <alignment horizontal="right" vertical="center"/>
    </xf>
    <xf numFmtId="0" fontId="14" fillId="20" borderId="32" xfId="0" applyFont="1" applyFill="1" applyBorder="1" applyAlignment="1">
      <alignment horizontal="center" vertical="center"/>
    </xf>
    <xf numFmtId="4" fontId="2" fillId="8" borderId="52" xfId="0" applyNumberFormat="1" applyFont="1" applyFill="1" applyBorder="1" applyAlignment="1">
      <alignment horizontal="center" vertical="center"/>
    </xf>
    <xf numFmtId="0" fontId="4" fillId="0" borderId="54" xfId="0" applyFont="1" applyBorder="1"/>
    <xf numFmtId="0" fontId="1" fillId="0" borderId="0" xfId="0" applyFont="1" applyAlignment="1">
      <alignment horizontal="center"/>
    </xf>
    <xf numFmtId="0" fontId="14" fillId="20" borderId="22" xfId="0" applyFont="1" applyFill="1" applyBorder="1" applyAlignment="1">
      <alignment horizontal="center" vertical="center"/>
    </xf>
    <xf numFmtId="0" fontId="26" fillId="20" borderId="32" xfId="0" applyFont="1" applyFill="1" applyBorder="1" applyAlignment="1">
      <alignment horizontal="center" vertical="center" wrapText="1"/>
    </xf>
    <xf numFmtId="0" fontId="1" fillId="0" borderId="0" xfId="0" applyFont="1" applyAlignment="1">
      <alignment horizontal="center" vertical="center" wrapText="1"/>
    </xf>
    <xf numFmtId="0" fontId="35" fillId="31" borderId="0" xfId="0" applyFont="1" applyFill="1" applyAlignment="1">
      <alignment horizontal="center" vertical="center"/>
    </xf>
    <xf numFmtId="0" fontId="31" fillId="28" borderId="0" xfId="0" applyFont="1" applyFill="1" applyAlignment="1">
      <alignment horizontal="center" vertical="center"/>
    </xf>
    <xf numFmtId="0" fontId="43" fillId="19" borderId="32" xfId="0" applyFont="1" applyFill="1" applyBorder="1" applyAlignment="1">
      <alignment horizontal="center"/>
    </xf>
    <xf numFmtId="0" fontId="132" fillId="67" borderId="29" xfId="0" applyFont="1" applyFill="1" applyBorder="1" applyAlignment="1">
      <alignment horizontal="center" vertical="center" wrapText="1"/>
    </xf>
    <xf numFmtId="0" fontId="129" fillId="68" borderId="9" xfId="0" applyFont="1" applyFill="1" applyBorder="1"/>
    <xf numFmtId="0" fontId="130" fillId="70" borderId="32" xfId="0" applyFont="1" applyFill="1" applyBorder="1" applyAlignment="1">
      <alignment horizontal="center" vertical="center" wrapText="1"/>
    </xf>
    <xf numFmtId="0" fontId="129" fillId="68" borderId="35" xfId="0" applyFont="1" applyFill="1" applyBorder="1"/>
    <xf numFmtId="0" fontId="129" fillId="68" borderId="33" xfId="0" applyFont="1" applyFill="1" applyBorder="1"/>
    <xf numFmtId="0" fontId="132" fillId="67" borderId="56" xfId="0" applyFont="1" applyFill="1" applyBorder="1" applyAlignment="1">
      <alignment horizontal="center" vertical="center" wrapText="1"/>
    </xf>
    <xf numFmtId="0" fontId="129" fillId="68" borderId="58" xfId="0" applyFont="1" applyFill="1" applyBorder="1"/>
    <xf numFmtId="0" fontId="132" fillId="67" borderId="57" xfId="0" applyFont="1" applyFill="1" applyBorder="1" applyAlignment="1">
      <alignment vertical="center" wrapText="1"/>
    </xf>
    <xf numFmtId="0" fontId="129" fillId="68" borderId="54" xfId="0" applyFont="1" applyFill="1" applyBorder="1"/>
    <xf numFmtId="0" fontId="132" fillId="67" borderId="57" xfId="0" applyFont="1" applyFill="1" applyBorder="1" applyAlignment="1">
      <alignment horizontal="center" vertical="center" wrapText="1"/>
    </xf>
    <xf numFmtId="0" fontId="132" fillId="67" borderId="57" xfId="0" applyFont="1" applyFill="1" applyBorder="1" applyAlignment="1">
      <alignment horizontal="center" vertical="center"/>
    </xf>
    <xf numFmtId="0" fontId="132" fillId="67" borderId="52" xfId="0" applyFont="1" applyFill="1" applyBorder="1" applyAlignment="1">
      <alignment horizontal="center" vertical="center" wrapText="1"/>
    </xf>
    <xf numFmtId="0" fontId="132" fillId="67" borderId="53" xfId="0" applyFont="1" applyFill="1" applyBorder="1" applyAlignment="1">
      <alignment horizontal="center" vertical="center" wrapText="1"/>
    </xf>
    <xf numFmtId="0" fontId="129" fillId="68" borderId="55" xfId="0" applyFont="1" applyFill="1" applyBorder="1"/>
    <xf numFmtId="0" fontId="133" fillId="70" borderId="32" xfId="0" applyFont="1" applyFill="1" applyBorder="1" applyAlignment="1">
      <alignment horizontal="center" vertical="center" wrapText="1"/>
    </xf>
    <xf numFmtId="0" fontId="47" fillId="19" borderId="32" xfId="0" applyFont="1" applyFill="1" applyBorder="1" applyAlignment="1">
      <alignment horizontal="center" vertical="center"/>
    </xf>
    <xf numFmtId="4" fontId="47" fillId="19" borderId="32" xfId="0" applyNumberFormat="1" applyFont="1" applyFill="1" applyBorder="1" applyAlignment="1">
      <alignment horizontal="center" vertical="center"/>
    </xf>
    <xf numFmtId="4" fontId="14" fillId="19" borderId="29" xfId="0" applyNumberFormat="1" applyFont="1" applyFill="1" applyBorder="1" applyAlignment="1">
      <alignment horizontal="center" vertical="center"/>
    </xf>
    <xf numFmtId="0" fontId="50" fillId="19" borderId="22" xfId="0" applyFont="1" applyFill="1" applyBorder="1" applyAlignment="1">
      <alignment horizontal="center" vertical="center"/>
    </xf>
    <xf numFmtId="4" fontId="14" fillId="19" borderId="22" xfId="0" applyNumberFormat="1" applyFont="1" applyFill="1" applyBorder="1" applyAlignment="1">
      <alignment horizontal="center" vertical="center"/>
    </xf>
    <xf numFmtId="0" fontId="134" fillId="68" borderId="29" xfId="0" applyFont="1" applyFill="1" applyBorder="1" applyAlignment="1">
      <alignment horizontal="center" vertical="center" wrapText="1"/>
    </xf>
    <xf numFmtId="0" fontId="129" fillId="68" borderId="31" xfId="0" applyFont="1" applyFill="1" applyBorder="1"/>
    <xf numFmtId="0" fontId="134" fillId="67" borderId="63" xfId="0" applyFont="1" applyFill="1" applyBorder="1" applyAlignment="1">
      <alignment horizontal="center" vertical="center" wrapText="1"/>
    </xf>
    <xf numFmtId="0" fontId="129" fillId="68" borderId="69" xfId="0" applyFont="1" applyFill="1" applyBorder="1"/>
    <xf numFmtId="0" fontId="134" fillId="67" borderId="64" xfId="0" applyFont="1" applyFill="1" applyBorder="1" applyAlignment="1">
      <alignment horizontal="center" vertical="center" wrapText="1"/>
    </xf>
    <xf numFmtId="0" fontId="129" fillId="68" borderId="70" xfId="0" applyFont="1" applyFill="1" applyBorder="1"/>
    <xf numFmtId="0" fontId="134" fillId="67" borderId="65" xfId="0" applyFont="1" applyFill="1" applyBorder="1" applyAlignment="1">
      <alignment horizontal="center" vertical="center" wrapText="1"/>
    </xf>
    <xf numFmtId="0" fontId="129" fillId="68" borderId="71" xfId="0" applyFont="1" applyFill="1" applyBorder="1"/>
    <xf numFmtId="0" fontId="134" fillId="67" borderId="66" xfId="0" applyFont="1" applyFill="1" applyBorder="1" applyAlignment="1">
      <alignment horizontal="center" vertical="center" wrapText="1"/>
    </xf>
    <xf numFmtId="0" fontId="134" fillId="67" borderId="0" xfId="0" applyFont="1" applyFill="1" applyAlignment="1">
      <alignment horizontal="center" vertical="center" wrapText="1"/>
    </xf>
    <xf numFmtId="0" fontId="131" fillId="68" borderId="0" xfId="0" applyFont="1" applyFill="1"/>
    <xf numFmtId="0" fontId="134" fillId="67" borderId="61" xfId="0" applyFont="1" applyFill="1" applyBorder="1" applyAlignment="1">
      <alignment horizontal="center" vertical="center" wrapText="1"/>
    </xf>
    <xf numFmtId="0" fontId="129" fillId="68" borderId="62" xfId="0" applyFont="1" applyFill="1" applyBorder="1"/>
    <xf numFmtId="0" fontId="134" fillId="67" borderId="67" xfId="0" applyFont="1" applyFill="1" applyBorder="1" applyAlignment="1">
      <alignment horizontal="center" vertical="center" wrapText="1"/>
    </xf>
    <xf numFmtId="0" fontId="129" fillId="68" borderId="72" xfId="0" applyFont="1" applyFill="1" applyBorder="1"/>
    <xf numFmtId="4" fontId="134" fillId="67" borderId="67" xfId="0" applyNumberFormat="1" applyFont="1" applyFill="1" applyBorder="1" applyAlignment="1">
      <alignment horizontal="center" vertical="center" wrapText="1"/>
    </xf>
    <xf numFmtId="4" fontId="134" fillId="67" borderId="68" xfId="0" applyNumberFormat="1" applyFont="1" applyFill="1" applyBorder="1" applyAlignment="1">
      <alignment horizontal="center" vertical="center" wrapText="1"/>
    </xf>
    <xf numFmtId="0" fontId="129" fillId="68" borderId="73" xfId="0" applyFont="1" applyFill="1" applyBorder="1"/>
    <xf numFmtId="0" fontId="45" fillId="38" borderId="32" xfId="0" applyFont="1" applyFill="1" applyBorder="1" applyAlignment="1">
      <alignment vertical="center" wrapText="1"/>
    </xf>
    <xf numFmtId="0" fontId="43" fillId="0" borderId="35" xfId="0" applyFont="1" applyBorder="1" applyAlignment="1">
      <alignment vertical="center" wrapText="1"/>
    </xf>
    <xf numFmtId="0" fontId="51" fillId="0" borderId="0" xfId="0" applyFont="1" applyAlignment="1">
      <alignment horizontal="center" vertical="center" wrapText="1"/>
    </xf>
    <xf numFmtId="0" fontId="45" fillId="0" borderId="35" xfId="0" applyFont="1" applyBorder="1" applyAlignment="1">
      <alignment vertical="center" wrapText="1"/>
    </xf>
    <xf numFmtId="0" fontId="45" fillId="38" borderId="35" xfId="0" applyFont="1" applyFill="1" applyBorder="1" applyAlignment="1">
      <alignment vertical="center" wrapText="1"/>
    </xf>
    <xf numFmtId="0" fontId="46" fillId="40" borderId="78" xfId="0" applyFont="1" applyFill="1" applyBorder="1" applyAlignment="1">
      <alignment vertical="center" wrapText="1"/>
    </xf>
    <xf numFmtId="0" fontId="4" fillId="0" borderId="78" xfId="0" applyFont="1" applyBorder="1"/>
    <xf numFmtId="0" fontId="56" fillId="41" borderId="22" xfId="0" applyFont="1" applyFill="1" applyBorder="1" applyAlignment="1">
      <alignment horizontal="center"/>
    </xf>
    <xf numFmtId="0" fontId="55" fillId="0" borderId="17" xfId="0" applyFont="1" applyBorder="1" applyAlignment="1">
      <alignment horizontal="center"/>
    </xf>
    <xf numFmtId="0" fontId="4" fillId="0" borderId="39" xfId="0" applyFont="1" applyBorder="1"/>
    <xf numFmtId="0" fontId="59" fillId="0" borderId="17" xfId="0" applyFont="1" applyBorder="1" applyAlignment="1">
      <alignment horizontal="center"/>
    </xf>
    <xf numFmtId="0" fontId="4" fillId="0" borderId="80" xfId="0" applyFont="1" applyBorder="1"/>
    <xf numFmtId="0" fontId="54" fillId="0" borderId="17" xfId="0" applyFont="1" applyBorder="1" applyAlignment="1">
      <alignment horizontal="center"/>
    </xf>
    <xf numFmtId="0" fontId="54" fillId="42" borderId="17" xfId="0" applyFont="1" applyFill="1" applyBorder="1" applyAlignment="1">
      <alignment horizontal="center"/>
    </xf>
    <xf numFmtId="0" fontId="70" fillId="34" borderId="17" xfId="0" applyFont="1" applyFill="1" applyBorder="1" applyAlignment="1">
      <alignment horizontal="center" vertical="center"/>
    </xf>
    <xf numFmtId="0" fontId="4" fillId="5" borderId="80" xfId="0" applyFont="1" applyFill="1" applyBorder="1"/>
    <xf numFmtId="0" fontId="4" fillId="5" borderId="39" xfId="0" applyFont="1" applyFill="1" applyBorder="1"/>
    <xf numFmtId="0" fontId="71" fillId="3" borderId="17" xfId="0" applyFont="1" applyFill="1" applyBorder="1" applyAlignment="1">
      <alignment horizontal="center" vertical="center"/>
    </xf>
    <xf numFmtId="0" fontId="4" fillId="3" borderId="39" xfId="0" applyFont="1" applyFill="1" applyBorder="1"/>
    <xf numFmtId="0" fontId="71" fillId="4" borderId="17" xfId="0" applyFont="1" applyFill="1" applyBorder="1" applyAlignment="1">
      <alignment horizontal="center" vertical="center"/>
    </xf>
    <xf numFmtId="0" fontId="4" fillId="4" borderId="39" xfId="0" applyFont="1" applyFill="1" applyBorder="1"/>
    <xf numFmtId="0" fontId="71" fillId="5" borderId="17" xfId="0" applyFont="1" applyFill="1" applyBorder="1" applyAlignment="1">
      <alignment horizontal="center" vertical="center"/>
    </xf>
    <xf numFmtId="0" fontId="68" fillId="11" borderId="32" xfId="0" applyFont="1" applyFill="1" applyBorder="1" applyAlignment="1">
      <alignment vertical="center"/>
    </xf>
    <xf numFmtId="0" fontId="29" fillId="44" borderId="0" xfId="0" applyFont="1" applyFill="1" applyAlignment="1">
      <alignment horizontal="center" vertical="center"/>
    </xf>
    <xf numFmtId="0" fontId="29" fillId="28" borderId="0" xfId="0" applyFont="1" applyFill="1" applyAlignment="1">
      <alignment horizontal="center" vertical="center"/>
    </xf>
    <xf numFmtId="0" fontId="74" fillId="0" borderId="0" xfId="0" applyFont="1" applyAlignment="1">
      <alignment horizontal="center" vertical="center"/>
    </xf>
    <xf numFmtId="0" fontId="71" fillId="4" borderId="41" xfId="0" applyFont="1" applyFill="1" applyBorder="1" applyAlignment="1">
      <alignment horizontal="center" vertical="center"/>
    </xf>
    <xf numFmtId="0" fontId="4" fillId="4" borderId="40" xfId="0" applyFont="1" applyFill="1" applyBorder="1"/>
    <xf numFmtId="0" fontId="73" fillId="12" borderId="0" xfId="0" applyFont="1" applyFill="1" applyAlignment="1">
      <alignment horizontal="center" vertical="center" wrapText="1"/>
    </xf>
    <xf numFmtId="0" fontId="69" fillId="43" borderId="32" xfId="0" applyFont="1" applyFill="1" applyBorder="1" applyAlignment="1">
      <alignment horizontal="center" wrapText="1"/>
    </xf>
    <xf numFmtId="0" fontId="70" fillId="34" borderId="17" xfId="0" applyFont="1" applyFill="1" applyBorder="1" applyAlignment="1">
      <alignment horizontal="center"/>
    </xf>
    <xf numFmtId="0" fontId="78" fillId="3" borderId="86" xfId="0" applyFont="1" applyFill="1" applyBorder="1" applyAlignment="1">
      <alignment horizontal="center" vertical="center" wrapText="1"/>
    </xf>
    <xf numFmtId="0" fontId="4" fillId="3" borderId="80" xfId="0" applyFont="1" applyFill="1" applyBorder="1"/>
    <xf numFmtId="0" fontId="4" fillId="3" borderId="87" xfId="0" applyFont="1" applyFill="1" applyBorder="1"/>
    <xf numFmtId="0" fontId="80" fillId="4" borderId="45" xfId="0" applyFont="1" applyFill="1" applyBorder="1" applyAlignment="1">
      <alignment horizontal="center" vertical="center"/>
    </xf>
    <xf numFmtId="0" fontId="4" fillId="5" borderId="89" xfId="0" applyFont="1" applyFill="1" applyBorder="1"/>
    <xf numFmtId="0" fontId="4" fillId="5" borderId="81" xfId="0" applyFont="1" applyFill="1" applyBorder="1"/>
    <xf numFmtId="0" fontId="68" fillId="28" borderId="90" xfId="0" applyFont="1" applyFill="1" applyBorder="1" applyAlignment="1">
      <alignment horizontal="center" vertical="center"/>
    </xf>
    <xf numFmtId="0" fontId="4" fillId="0" borderId="91" xfId="0" applyFont="1" applyBorder="1"/>
    <xf numFmtId="0" fontId="46" fillId="45" borderId="83" xfId="0" applyFont="1" applyFill="1" applyBorder="1" applyAlignment="1">
      <alignment horizontal="center" vertical="center" wrapText="1"/>
    </xf>
    <xf numFmtId="0" fontId="4" fillId="0" borderId="84" xfId="0" applyFont="1" applyBorder="1"/>
    <xf numFmtId="0" fontId="4" fillId="0" borderId="85" xfId="0" applyFont="1" applyBorder="1"/>
    <xf numFmtId="0" fontId="46" fillId="28" borderId="17" xfId="0" applyFont="1" applyFill="1" applyBorder="1" applyAlignment="1">
      <alignment horizontal="center" wrapText="1"/>
    </xf>
    <xf numFmtId="0" fontId="71" fillId="3" borderId="17" xfId="0" applyFont="1" applyFill="1" applyBorder="1"/>
    <xf numFmtId="0" fontId="71" fillId="4" borderId="17" xfId="0" applyFont="1" applyFill="1" applyBorder="1"/>
    <xf numFmtId="0" fontId="71" fillId="5" borderId="17" xfId="0" applyFont="1" applyFill="1" applyBorder="1"/>
    <xf numFmtId="0" fontId="47" fillId="0" borderId="0" xfId="0" applyFont="1" applyAlignment="1">
      <alignment horizontal="center" vertical="center" wrapText="1"/>
    </xf>
    <xf numFmtId="0" fontId="76" fillId="43" borderId="0" xfId="0" applyFont="1" applyFill="1" applyAlignment="1">
      <alignment horizontal="center" vertical="center" wrapText="1"/>
    </xf>
    <xf numFmtId="0" fontId="77" fillId="31" borderId="83" xfId="0" applyFont="1" applyFill="1" applyBorder="1" applyAlignment="1">
      <alignment horizontal="center" vertical="center" wrapText="1"/>
    </xf>
    <xf numFmtId="0" fontId="46" fillId="45" borderId="86" xfId="0" applyFont="1" applyFill="1" applyBorder="1" applyAlignment="1">
      <alignment horizontal="center" vertical="center" wrapText="1"/>
    </xf>
    <xf numFmtId="0" fontId="4" fillId="0" borderId="87" xfId="0" applyFont="1" applyBorder="1"/>
    <xf numFmtId="0" fontId="80" fillId="0" borderId="86" xfId="0" applyFont="1" applyBorder="1" applyAlignment="1">
      <alignment horizontal="center" vertical="center"/>
    </xf>
    <xf numFmtId="0" fontId="81" fillId="0" borderId="86" xfId="0" applyFont="1" applyBorder="1" applyAlignment="1">
      <alignment horizontal="center" vertical="center"/>
    </xf>
    <xf numFmtId="0" fontId="78" fillId="46" borderId="86" xfId="0" applyFont="1" applyFill="1" applyBorder="1" applyAlignment="1">
      <alignment horizontal="center" vertical="center" wrapText="1"/>
    </xf>
    <xf numFmtId="0" fontId="4" fillId="46" borderId="80" xfId="0" applyFont="1" applyFill="1" applyBorder="1"/>
    <xf numFmtId="0" fontId="4" fillId="46" borderId="87" xfId="0" applyFont="1" applyFill="1" applyBorder="1"/>
    <xf numFmtId="0" fontId="78" fillId="48" borderId="86" xfId="0" applyFont="1" applyFill="1" applyBorder="1" applyAlignment="1">
      <alignment horizontal="center" vertical="center" wrapText="1"/>
    </xf>
    <xf numFmtId="0" fontId="4" fillId="48" borderId="80" xfId="0" applyFont="1" applyFill="1" applyBorder="1"/>
    <xf numFmtId="0" fontId="4" fillId="48" borderId="87" xfId="0" applyFont="1" applyFill="1" applyBorder="1"/>
    <xf numFmtId="0" fontId="82" fillId="4" borderId="17" xfId="0" applyFont="1" applyFill="1" applyBorder="1" applyAlignment="1">
      <alignment horizontal="center" vertical="center"/>
    </xf>
    <xf numFmtId="10" fontId="79" fillId="9" borderId="20" xfId="0" applyNumberFormat="1" applyFont="1" applyFill="1" applyBorder="1" applyAlignment="1">
      <alignment horizontal="center" vertical="center"/>
    </xf>
    <xf numFmtId="0" fontId="4" fillId="4" borderId="57" xfId="0" applyFont="1" applyFill="1" applyBorder="1"/>
    <xf numFmtId="0" fontId="4" fillId="9" borderId="57" xfId="0" applyFont="1" applyFill="1" applyBorder="1"/>
    <xf numFmtId="0" fontId="4" fillId="9" borderId="12" xfId="0" applyFont="1" applyFill="1" applyBorder="1"/>
    <xf numFmtId="164" fontId="79" fillId="9" borderId="21" xfId="0" applyNumberFormat="1" applyFont="1" applyFill="1" applyBorder="1" applyAlignment="1">
      <alignment horizontal="center" vertical="center"/>
    </xf>
    <xf numFmtId="0" fontId="4" fillId="4" borderId="88" xfId="0" applyFont="1" applyFill="1" applyBorder="1"/>
    <xf numFmtId="0" fontId="4" fillId="9" borderId="88" xfId="0" applyFont="1" applyFill="1" applyBorder="1"/>
    <xf numFmtId="0" fontId="4" fillId="9" borderId="14" xfId="0" applyFont="1" applyFill="1" applyBorder="1"/>
    <xf numFmtId="0" fontId="68" fillId="4" borderId="86" xfId="0" applyFont="1" applyFill="1" applyBorder="1" applyAlignment="1">
      <alignment horizontal="center" vertical="center"/>
    </xf>
    <xf numFmtId="0" fontId="4" fillId="4" borderId="80" xfId="0" applyFont="1" applyFill="1" applyBorder="1"/>
    <xf numFmtId="0" fontId="4" fillId="4" borderId="87" xfId="0" applyFont="1" applyFill="1" applyBorder="1"/>
    <xf numFmtId="0" fontId="80" fillId="49" borderId="86" xfId="0" applyFont="1" applyFill="1" applyBorder="1" applyAlignment="1">
      <alignment horizontal="center" vertical="center"/>
    </xf>
    <xf numFmtId="10" fontId="79" fillId="4" borderId="20" xfId="0" applyNumberFormat="1" applyFont="1" applyFill="1" applyBorder="1" applyAlignment="1">
      <alignment horizontal="center" vertical="center"/>
    </xf>
    <xf numFmtId="0" fontId="4" fillId="47" borderId="57" xfId="0" applyFont="1" applyFill="1" applyBorder="1"/>
    <xf numFmtId="0" fontId="4" fillId="47" borderId="12" xfId="0" applyFont="1" applyFill="1" applyBorder="1"/>
    <xf numFmtId="164" fontId="79" fillId="4" borderId="21" xfId="0" applyNumberFormat="1" applyFont="1" applyFill="1" applyBorder="1" applyAlignment="1">
      <alignment horizontal="center" vertical="center"/>
    </xf>
    <xf numFmtId="0" fontId="4" fillId="47" borderId="88" xfId="0" applyFont="1" applyFill="1" applyBorder="1"/>
    <xf numFmtId="0" fontId="4" fillId="47" borderId="14" xfId="0" applyFont="1" applyFill="1" applyBorder="1"/>
    <xf numFmtId="0" fontId="85" fillId="11" borderId="23" xfId="0" applyFont="1" applyFill="1" applyBorder="1" applyAlignment="1">
      <alignment vertical="center" wrapText="1"/>
    </xf>
    <xf numFmtId="0" fontId="68" fillId="11" borderId="23" xfId="0" applyFont="1" applyFill="1" applyBorder="1" applyAlignment="1">
      <alignment horizontal="center" vertical="center"/>
    </xf>
    <xf numFmtId="0" fontId="73" fillId="11" borderId="23" xfId="0" applyFont="1" applyFill="1" applyBorder="1" applyAlignment="1">
      <alignment horizontal="center" vertical="center"/>
    </xf>
    <xf numFmtId="164" fontId="73" fillId="11" borderId="24" xfId="0" applyNumberFormat="1" applyFont="1" applyFill="1" applyBorder="1" applyAlignment="1">
      <alignment horizontal="center" vertical="center"/>
    </xf>
    <xf numFmtId="0" fontId="4" fillId="4" borderId="46" xfId="0" applyFont="1" applyFill="1" applyBorder="1"/>
    <xf numFmtId="0" fontId="4" fillId="5" borderId="92" xfId="0" applyFont="1" applyFill="1" applyBorder="1"/>
    <xf numFmtId="0" fontId="68" fillId="11" borderId="22" xfId="0" applyFont="1" applyFill="1" applyBorder="1" applyAlignment="1">
      <alignment horizontal="center" vertical="center"/>
    </xf>
    <xf numFmtId="0" fontId="71" fillId="4" borderId="41" xfId="0" applyFont="1" applyFill="1" applyBorder="1"/>
    <xf numFmtId="0" fontId="68" fillId="11" borderId="32" xfId="0" applyFont="1" applyFill="1" applyBorder="1"/>
    <xf numFmtId="0" fontId="29" fillId="31" borderId="116" xfId="0" applyFont="1" applyFill="1" applyBorder="1" applyAlignment="1">
      <alignment horizontal="center" vertical="center"/>
    </xf>
    <xf numFmtId="0" fontId="4" fillId="0" borderId="117" xfId="0" applyFont="1" applyBorder="1"/>
    <xf numFmtId="0" fontId="86" fillId="0" borderId="32" xfId="0" applyFont="1" applyBorder="1" applyAlignment="1">
      <alignment horizontal="center" vertical="center"/>
    </xf>
    <xf numFmtId="0" fontId="69" fillId="14" borderId="99" xfId="0" applyFont="1" applyFill="1" applyBorder="1" applyAlignment="1">
      <alignment horizontal="center" vertical="center"/>
    </xf>
    <xf numFmtId="0" fontId="4" fillId="0" borderId="100" xfId="0" applyFont="1" applyBorder="1"/>
    <xf numFmtId="0" fontId="4" fillId="0" borderId="101" xfId="0" applyFont="1" applyBorder="1"/>
    <xf numFmtId="0" fontId="68" fillId="31" borderId="23" xfId="0" applyFont="1" applyFill="1" applyBorder="1" applyAlignment="1">
      <alignment vertical="center"/>
    </xf>
    <xf numFmtId="0" fontId="68" fillId="31" borderId="104" xfId="0" applyFont="1" applyFill="1" applyBorder="1" applyAlignment="1">
      <alignment vertical="center"/>
    </xf>
    <xf numFmtId="0" fontId="4" fillId="0" borderId="107" xfId="0" applyFont="1" applyBorder="1"/>
    <xf numFmtId="0" fontId="4" fillId="0" borderId="105" xfId="0" applyFont="1" applyBorder="1"/>
    <xf numFmtId="0" fontId="4" fillId="0" borderId="109" xfId="0" applyFont="1" applyBorder="1"/>
    <xf numFmtId="0" fontId="69" fillId="14" borderId="111" xfId="0" applyFont="1" applyFill="1" applyBorder="1" applyAlignment="1">
      <alignment horizontal="center" vertical="center"/>
    </xf>
    <xf numFmtId="0" fontId="4" fillId="0" borderId="112" xfId="0" applyFont="1" applyBorder="1"/>
    <xf numFmtId="0" fontId="4" fillId="0" borderId="113" xfId="0" applyFont="1" applyBorder="1"/>
    <xf numFmtId="0" fontId="26" fillId="19" borderId="119" xfId="0" applyFont="1" applyFill="1" applyBorder="1" applyAlignment="1">
      <alignment horizontal="center" vertical="center"/>
    </xf>
    <xf numFmtId="0" fontId="4" fillId="0" borderId="120" xfId="0" applyFont="1" applyBorder="1"/>
    <xf numFmtId="0" fontId="4" fillId="0" borderId="121" xfId="0" applyFont="1" applyBorder="1"/>
    <xf numFmtId="0" fontId="130" fillId="67" borderId="29" xfId="0" applyFont="1" applyFill="1" applyBorder="1" applyAlignment="1">
      <alignment horizontal="center" vertical="center" wrapText="1"/>
    </xf>
    <xf numFmtId="0" fontId="134" fillId="67" borderId="29" xfId="0" applyFont="1" applyFill="1" applyBorder="1" applyAlignment="1">
      <alignment vertical="center" wrapText="1"/>
    </xf>
    <xf numFmtId="0" fontId="130" fillId="67" borderId="29" xfId="0" applyFont="1" applyFill="1" applyBorder="1" applyAlignment="1">
      <alignment horizontal="center" vertical="center"/>
    </xf>
    <xf numFmtId="0" fontId="47" fillId="19" borderId="119" xfId="0" applyFont="1" applyFill="1" applyBorder="1" applyAlignment="1">
      <alignment horizontal="center" vertical="center"/>
    </xf>
    <xf numFmtId="0" fontId="4" fillId="0" borderId="123" xfId="0" applyFont="1" applyBorder="1"/>
    <xf numFmtId="0" fontId="128" fillId="68" borderId="0" xfId="0" applyFont="1" applyFill="1" applyAlignment="1">
      <alignment horizontal="center" vertical="center" wrapText="1"/>
    </xf>
    <xf numFmtId="0" fontId="135" fillId="70" borderId="32" xfId="0" applyFont="1" applyFill="1" applyBorder="1" applyAlignment="1">
      <alignment horizontal="center" vertical="center" wrapText="1"/>
    </xf>
    <xf numFmtId="0" fontId="136" fillId="71" borderId="0" xfId="0" applyFont="1" applyFill="1" applyAlignment="1">
      <alignment horizontal="center" vertical="center" wrapText="1"/>
    </xf>
    <xf numFmtId="0" fontId="135" fillId="71" borderId="0" xfId="0" applyFont="1" applyFill="1" applyAlignment="1">
      <alignment horizontal="center" vertical="center" wrapText="1"/>
    </xf>
    <xf numFmtId="0" fontId="137" fillId="72" borderId="126" xfId="0" applyFont="1" applyFill="1" applyBorder="1" applyAlignment="1">
      <alignment horizontal="center" vertical="center" wrapText="1"/>
    </xf>
    <xf numFmtId="0" fontId="129" fillId="68" borderId="120" xfId="0" applyFont="1" applyFill="1" applyBorder="1"/>
    <xf numFmtId="0" fontId="129" fillId="68" borderId="121" xfId="0" applyFont="1" applyFill="1" applyBorder="1"/>
    <xf numFmtId="0" fontId="138" fillId="70" borderId="32" xfId="0" applyFont="1" applyFill="1" applyBorder="1" applyAlignment="1">
      <alignment horizontal="center" vertical="center" wrapText="1"/>
    </xf>
    <xf numFmtId="167" fontId="72" fillId="15" borderId="26" xfId="0" applyNumberFormat="1" applyFont="1" applyFill="1" applyBorder="1" applyAlignment="1">
      <alignment horizontal="center" vertical="center"/>
    </xf>
    <xf numFmtId="0" fontId="104" fillId="69" borderId="29" xfId="0" applyFont="1" applyFill="1" applyBorder="1" applyAlignment="1">
      <alignment horizontal="center" vertical="center" wrapText="1"/>
    </xf>
    <xf numFmtId="0" fontId="4" fillId="68" borderId="9" xfId="0" applyFont="1" applyFill="1" applyBorder="1"/>
    <xf numFmtId="0" fontId="128" fillId="68" borderId="24" xfId="0" applyFont="1" applyFill="1" applyBorder="1" applyAlignment="1">
      <alignment horizontal="center" vertical="center" wrapText="1"/>
    </xf>
    <xf numFmtId="0" fontId="129" fillId="68" borderId="30" xfId="0" applyFont="1" applyFill="1" applyBorder="1"/>
    <xf numFmtId="0" fontId="45" fillId="0" borderId="24" xfId="0" applyFont="1" applyBorder="1" applyAlignment="1">
      <alignment horizontal="center" vertical="center" wrapText="1"/>
    </xf>
    <xf numFmtId="0" fontId="1" fillId="10" borderId="32" xfId="0" applyFont="1" applyFill="1" applyBorder="1" applyAlignment="1">
      <alignment horizontal="center" vertical="center"/>
    </xf>
    <xf numFmtId="0" fontId="68" fillId="10" borderId="22" xfId="0" applyFont="1" applyFill="1" applyBorder="1" applyAlignment="1">
      <alignment horizontal="center" vertical="center"/>
    </xf>
    <xf numFmtId="164" fontId="91" fillId="67" borderId="29" xfId="0" applyNumberFormat="1" applyFont="1" applyFill="1" applyBorder="1" applyAlignment="1">
      <alignment horizontal="center" vertical="center" wrapText="1"/>
    </xf>
    <xf numFmtId="0" fontId="103" fillId="67" borderId="29" xfId="0" applyFont="1" applyFill="1" applyBorder="1" applyAlignment="1">
      <alignment horizontal="center" vertical="center" wrapText="1"/>
    </xf>
    <xf numFmtId="0" fontId="91" fillId="67" borderId="29" xfId="0" applyFont="1" applyFill="1" applyBorder="1" applyAlignment="1">
      <alignment horizontal="center" vertical="center" wrapText="1"/>
    </xf>
    <xf numFmtId="0" fontId="130" fillId="68" borderId="0" xfId="0" applyFont="1" applyFill="1" applyAlignment="1">
      <alignment horizontal="center" vertical="center" wrapText="1"/>
    </xf>
    <xf numFmtId="0" fontId="103" fillId="67" borderId="32" xfId="0" applyFont="1" applyFill="1" applyBorder="1" applyAlignment="1">
      <alignment horizontal="center" vertical="center" wrapText="1"/>
    </xf>
    <xf numFmtId="0" fontId="4" fillId="68" borderId="33" xfId="0" applyFont="1" applyFill="1" applyBorder="1"/>
    <xf numFmtId="0" fontId="55" fillId="0" borderId="0" xfId="0" applyFont="1" applyAlignment="1">
      <alignment horizontal="center" vertical="center"/>
    </xf>
    <xf numFmtId="0" fontId="113" fillId="0" borderId="23" xfId="0" applyFont="1" applyBorder="1" applyAlignment="1">
      <alignment horizontal="center" vertical="center"/>
    </xf>
    <xf numFmtId="0" fontId="115" fillId="55" borderId="38" xfId="0" applyFont="1" applyFill="1" applyBorder="1" applyAlignment="1">
      <alignment horizontal="center" vertical="center"/>
    </xf>
    <xf numFmtId="0" fontId="74" fillId="0" borderId="17" xfId="0" applyFont="1" applyBorder="1" applyAlignment="1">
      <alignment vertical="center" wrapText="1"/>
    </xf>
    <xf numFmtId="0" fontId="116" fillId="0" borderId="17" xfId="0" applyFont="1" applyBorder="1" applyAlignment="1">
      <alignment vertical="center" wrapText="1"/>
    </xf>
    <xf numFmtId="0" fontId="68" fillId="31" borderId="116" xfId="0" applyFont="1" applyFill="1" applyBorder="1" applyAlignment="1">
      <alignment vertical="center"/>
    </xf>
    <xf numFmtId="0" fontId="68" fillId="0" borderId="22" xfId="0" applyFont="1" applyBorder="1" applyAlignment="1">
      <alignment vertical="center"/>
    </xf>
    <xf numFmtId="0" fontId="74" fillId="0" borderId="21" xfId="0" applyFont="1" applyBorder="1" applyAlignment="1">
      <alignment horizontal="center" vertical="center"/>
    </xf>
    <xf numFmtId="0" fontId="4" fillId="0" borderId="88" xfId="0" applyFont="1" applyBorder="1"/>
    <xf numFmtId="0" fontId="4" fillId="0" borderId="14" xfId="0" applyFont="1" applyBorder="1"/>
    <xf numFmtId="0" fontId="29" fillId="56" borderId="157" xfId="0" applyFont="1" applyFill="1" applyBorder="1" applyAlignment="1">
      <alignment horizontal="center" vertical="center"/>
    </xf>
    <xf numFmtId="0" fontId="4" fillId="0" borderId="158" xfId="0" applyFont="1" applyBorder="1"/>
    <xf numFmtId="167" fontId="74" fillId="0" borderId="21" xfId="0" applyNumberFormat="1" applyFont="1" applyBorder="1" applyAlignment="1">
      <alignment horizontal="center" vertical="center"/>
    </xf>
    <xf numFmtId="167" fontId="74" fillId="4" borderId="21" xfId="0" applyNumberFormat="1" applyFont="1" applyFill="1" applyBorder="1" applyAlignment="1">
      <alignment horizontal="center" vertical="center"/>
    </xf>
    <xf numFmtId="0" fontId="68" fillId="0" borderId="20" xfId="0" applyFont="1" applyBorder="1" applyAlignment="1">
      <alignment horizontal="center" vertical="center"/>
    </xf>
    <xf numFmtId="0" fontId="4" fillId="0" borderId="57" xfId="0" applyFont="1" applyBorder="1"/>
    <xf numFmtId="0" fontId="4" fillId="0" borderId="12" xfId="0" applyFont="1" applyBorder="1"/>
    <xf numFmtId="0" fontId="68" fillId="0" borderId="20" xfId="0" applyFont="1" applyBorder="1" applyAlignment="1">
      <alignment horizontal="center" vertical="center" wrapText="1"/>
    </xf>
    <xf numFmtId="0" fontId="29" fillId="56" borderId="99" xfId="0" applyFont="1" applyFill="1" applyBorder="1" applyAlignment="1">
      <alignment horizontal="center" vertical="center"/>
    </xf>
    <xf numFmtId="0" fontId="73" fillId="6" borderId="32" xfId="0" applyFont="1" applyFill="1" applyBorder="1" applyAlignment="1">
      <alignment horizontal="center" vertical="center"/>
    </xf>
    <xf numFmtId="0" fontId="52" fillId="0" borderId="20" xfId="0" applyFont="1" applyBorder="1" applyAlignment="1">
      <alignment horizontal="center" vertical="center"/>
    </xf>
    <xf numFmtId="0" fontId="68" fillId="58" borderId="17" xfId="0" applyFont="1" applyFill="1" applyBorder="1" applyAlignment="1">
      <alignment vertical="center"/>
    </xf>
    <xf numFmtId="2" fontId="52" fillId="0" borderId="20" xfId="0" applyNumberFormat="1" applyFont="1" applyBorder="1" applyAlignment="1">
      <alignment horizontal="center" vertical="center"/>
    </xf>
    <xf numFmtId="0" fontId="52" fillId="0" borderId="21" xfId="0" applyFont="1" applyBorder="1" applyAlignment="1">
      <alignment horizontal="center" vertical="center"/>
    </xf>
    <xf numFmtId="0" fontId="25" fillId="18" borderId="32" xfId="0" applyFont="1" applyFill="1" applyBorder="1" applyAlignment="1">
      <alignment horizontal="right" vertical="center"/>
    </xf>
    <xf numFmtId="0" fontId="70" fillId="60" borderId="86" xfId="0" applyFont="1" applyFill="1" applyBorder="1" applyAlignment="1">
      <alignment horizontal="center" vertical="center"/>
    </xf>
    <xf numFmtId="167" fontId="74" fillId="4" borderId="17" xfId="0" applyNumberFormat="1" applyFont="1" applyFill="1" applyBorder="1" applyAlignment="1">
      <alignment horizontal="center" vertical="center"/>
    </xf>
    <xf numFmtId="2" fontId="74" fillId="62" borderId="17" xfId="0" applyNumberFormat="1" applyFont="1" applyFill="1" applyBorder="1" applyAlignment="1">
      <alignment horizontal="center" vertical="center"/>
    </xf>
    <xf numFmtId="2" fontId="74" fillId="62" borderId="50" xfId="0" applyNumberFormat="1" applyFont="1" applyFill="1" applyBorder="1" applyAlignment="1">
      <alignment horizontal="center" vertical="center"/>
    </xf>
    <xf numFmtId="0" fontId="4" fillId="0" borderId="165" xfId="0" applyFont="1" applyBorder="1"/>
    <xf numFmtId="0" fontId="69" fillId="34" borderId="83" xfId="0" applyFont="1" applyFill="1" applyBorder="1" applyAlignment="1">
      <alignment horizontal="center" vertical="center"/>
    </xf>
    <xf numFmtId="0" fontId="68" fillId="0" borderId="17" xfId="0" applyFont="1" applyBorder="1" applyAlignment="1">
      <alignment vertical="center" wrapText="1"/>
    </xf>
    <xf numFmtId="0" fontId="25" fillId="18" borderId="32" xfId="0" applyFont="1" applyFill="1" applyBorder="1" applyAlignment="1">
      <alignment horizontal="right" vertical="center" wrapText="1"/>
    </xf>
    <xf numFmtId="0" fontId="73" fillId="6" borderId="32" xfId="0" applyFont="1" applyFill="1" applyBorder="1" applyAlignment="1">
      <alignment horizontal="center" vertical="center" wrapText="1"/>
    </xf>
    <xf numFmtId="2" fontId="52" fillId="0" borderId="21" xfId="0" applyNumberFormat="1" applyFont="1" applyBorder="1" applyAlignment="1">
      <alignment horizontal="center" vertical="center"/>
    </xf>
    <xf numFmtId="0" fontId="52" fillId="0" borderId="0" xfId="0" applyFont="1" applyAlignment="1">
      <alignment horizontal="center"/>
    </xf>
    <xf numFmtId="0" fontId="68" fillId="14" borderId="22" xfId="0" applyFont="1" applyFill="1" applyBorder="1" applyAlignment="1">
      <alignment vertical="center"/>
    </xf>
    <xf numFmtId="0" fontId="89" fillId="0" borderId="21" xfId="0" applyFont="1" applyBorder="1" applyAlignment="1">
      <alignment horizontal="center" vertical="center"/>
    </xf>
    <xf numFmtId="0" fontId="121" fillId="0" borderId="17" xfId="0" applyFont="1" applyBorder="1" applyAlignment="1">
      <alignment horizontal="center" wrapText="1"/>
    </xf>
    <xf numFmtId="0" fontId="120" fillId="0" borderId="20" xfId="0" applyFont="1" applyBorder="1" applyAlignment="1">
      <alignment horizontal="center"/>
    </xf>
    <xf numFmtId="0" fontId="119" fillId="53" borderId="38" xfId="0" applyFont="1" applyFill="1" applyBorder="1" applyAlignment="1">
      <alignment horizontal="center" wrapText="1"/>
    </xf>
    <xf numFmtId="0" fontId="119" fillId="53" borderId="38" xfId="0" applyFont="1" applyFill="1" applyBorder="1" applyAlignment="1">
      <alignment horizontal="center"/>
    </xf>
    <xf numFmtId="0" fontId="119" fillId="0" borderId="17" xfId="0" applyFont="1" applyBorder="1" applyAlignment="1">
      <alignment horizontal="center"/>
    </xf>
    <xf numFmtId="4" fontId="120" fillId="0" borderId="20" xfId="0" applyNumberFormat="1" applyFont="1" applyBorder="1" applyAlignment="1">
      <alignment horizontal="center"/>
    </xf>
    <xf numFmtId="0" fontId="119" fillId="53" borderId="83" xfId="0" applyFont="1" applyFill="1" applyBorder="1" applyAlignment="1">
      <alignment horizontal="center"/>
    </xf>
    <xf numFmtId="0" fontId="125" fillId="65" borderId="0" xfId="0" applyFont="1" applyFill="1" applyAlignment="1">
      <alignment horizontal="center" vertical="center"/>
    </xf>
    <xf numFmtId="0" fontId="124" fillId="43" borderId="0" xfId="0" applyFont="1" applyFill="1" applyAlignment="1">
      <alignment horizontal="center" vertical="center"/>
    </xf>
    <xf numFmtId="164" fontId="134" fillId="69" borderId="0" xfId="0" applyNumberFormat="1" applyFont="1" applyFill="1" applyAlignment="1">
      <alignment horizontal="center" vertical="center" wrapText="1"/>
    </xf>
    <xf numFmtId="0" fontId="139" fillId="69" borderId="0" xfId="0" applyFont="1" applyFill="1" applyAlignment="1">
      <alignment horizontal="center" vertical="center" wrapText="1"/>
    </xf>
    <xf numFmtId="0" fontId="139" fillId="67" borderId="32" xfId="0" applyFont="1" applyFill="1" applyBorder="1" applyAlignment="1">
      <alignment horizontal="center" vertical="center" wrapText="1"/>
    </xf>
    <xf numFmtId="0" fontId="134" fillId="67" borderId="29" xfId="0" applyFont="1" applyFill="1" applyBorder="1" applyAlignment="1">
      <alignment horizontal="center" vertical="center" wrapText="1"/>
    </xf>
    <xf numFmtId="164" fontId="134" fillId="67" borderId="29" xfId="0" applyNumberFormat="1" applyFont="1" applyFill="1" applyBorder="1" applyAlignment="1">
      <alignment horizontal="center" vertical="center" wrapText="1"/>
    </xf>
    <xf numFmtId="0" fontId="139" fillId="67" borderId="22" xfId="0" applyFont="1" applyFill="1" applyBorder="1" applyAlignment="1">
      <alignment horizontal="center" vertical="center" wrapText="1"/>
    </xf>
    <xf numFmtId="0" fontId="139" fillId="67" borderId="34" xfId="0" applyFont="1" applyFill="1" applyBorder="1" applyAlignment="1">
      <alignment horizontal="center" vertical="center" wrapText="1"/>
    </xf>
  </cellXfs>
  <cellStyles count="1">
    <cellStyle name="Normal" xfId="0" builtinId="0"/>
  </cellStyles>
  <dxfs count="79">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FE6DD"/>
          <bgColor rgb="FFFFE6DD"/>
        </patternFill>
      </fill>
    </dxf>
    <dxf>
      <fill>
        <patternFill patternType="solid">
          <fgColor rgb="FFFFFFFF"/>
          <bgColor rgb="FFFFFFFF"/>
        </patternFill>
      </fill>
    </dxf>
    <dxf>
      <fill>
        <patternFill patternType="solid">
          <fgColor rgb="FFF46524"/>
          <bgColor rgb="FFF46524"/>
        </patternFill>
      </fill>
    </dxf>
    <dxf>
      <fill>
        <patternFill patternType="solid">
          <fgColor rgb="FFFFE6DD"/>
          <bgColor rgb="FFFFE6DD"/>
        </patternFill>
      </fill>
    </dxf>
    <dxf>
      <fill>
        <patternFill patternType="solid">
          <fgColor rgb="FFFFFFFF"/>
          <bgColor rgb="FFFFFFFF"/>
        </patternFill>
      </fill>
    </dxf>
    <dxf>
      <fill>
        <patternFill patternType="solid">
          <fgColor rgb="FFF46524"/>
          <bgColor rgb="FFF46524"/>
        </patternFill>
      </fill>
    </dxf>
    <dxf>
      <fill>
        <patternFill patternType="solid">
          <fgColor rgb="FFFFE6DD"/>
          <bgColor rgb="FFFFE6DD"/>
        </patternFill>
      </fill>
    </dxf>
    <dxf>
      <fill>
        <patternFill patternType="solid">
          <fgColor rgb="FFFFFFFF"/>
          <bgColor rgb="FFFFFFFF"/>
        </patternFill>
      </fill>
    </dxf>
    <dxf>
      <fill>
        <patternFill patternType="solid">
          <fgColor rgb="FFF46524"/>
          <bgColor rgb="FFF46524"/>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FE6DD"/>
          <bgColor rgb="FFFFE6DD"/>
        </patternFill>
      </fill>
    </dxf>
    <dxf>
      <fill>
        <patternFill patternType="solid">
          <fgColor rgb="FFFFFFFF"/>
          <bgColor rgb="FFFFFFFF"/>
        </patternFill>
      </fill>
    </dxf>
    <dxf>
      <fill>
        <patternFill patternType="solid">
          <fgColor rgb="FFF46524"/>
          <bgColor rgb="FFF46524"/>
        </patternFill>
      </fill>
    </dxf>
    <dxf>
      <fill>
        <patternFill patternType="solid">
          <fgColor rgb="FFFFE6DD"/>
          <bgColor rgb="FFFFE6DD"/>
        </patternFill>
      </fill>
    </dxf>
    <dxf>
      <fill>
        <patternFill patternType="solid">
          <fgColor rgb="FFFFFFFF"/>
          <bgColor rgb="FFFFFFFF"/>
        </patternFill>
      </fill>
    </dxf>
    <dxf>
      <fill>
        <patternFill patternType="solid">
          <fgColor rgb="FFF46524"/>
          <bgColor rgb="FFF46524"/>
        </patternFill>
      </fill>
    </dxf>
    <dxf>
      <fill>
        <patternFill patternType="solid">
          <fgColor rgb="FFFFE6DD"/>
          <bgColor rgb="FFFFE6DD"/>
        </patternFill>
      </fill>
    </dxf>
    <dxf>
      <fill>
        <patternFill patternType="solid">
          <fgColor rgb="FFFFFFFF"/>
          <bgColor rgb="FFFFFFFF"/>
        </patternFill>
      </fill>
    </dxf>
    <dxf>
      <fill>
        <patternFill patternType="solid">
          <fgColor rgb="FFF46524"/>
          <bgColor rgb="FFF46524"/>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FE6DD"/>
          <bgColor rgb="FFFFE6DD"/>
        </patternFill>
      </fill>
    </dxf>
    <dxf>
      <fill>
        <patternFill patternType="solid">
          <fgColor rgb="FFFFFFFF"/>
          <bgColor rgb="FFFFFFFF"/>
        </patternFill>
      </fill>
    </dxf>
    <dxf>
      <fill>
        <patternFill patternType="solid">
          <fgColor rgb="FFF46524"/>
          <bgColor rgb="FFF46524"/>
        </patternFill>
      </fill>
    </dxf>
    <dxf>
      <fill>
        <patternFill patternType="solid">
          <fgColor rgb="FFFFE6DD"/>
          <bgColor rgb="FFFFE6DD"/>
        </patternFill>
      </fill>
    </dxf>
    <dxf>
      <fill>
        <patternFill patternType="solid">
          <fgColor rgb="FFFFFFFF"/>
          <bgColor rgb="FFFFFFFF"/>
        </patternFill>
      </fill>
    </dxf>
    <dxf>
      <fill>
        <patternFill patternType="solid">
          <fgColor rgb="FFF46524"/>
          <bgColor rgb="FFF46524"/>
        </patternFill>
      </fill>
    </dxf>
    <dxf>
      <fill>
        <patternFill patternType="solid">
          <fgColor rgb="FFFFFFFF"/>
          <bgColor rgb="FFFFFFFF"/>
        </patternFill>
      </fill>
    </dxf>
    <dxf>
      <fill>
        <patternFill patternType="solid">
          <fgColor rgb="FFF8F2EB"/>
          <bgColor rgb="FFF8F2EB"/>
        </patternFill>
      </fill>
    </dxf>
    <dxf>
      <fill>
        <patternFill patternType="solid">
          <fgColor rgb="FFFFE6DD"/>
          <bgColor rgb="FFFFE6DD"/>
        </patternFill>
      </fill>
    </dxf>
    <dxf>
      <fill>
        <patternFill patternType="solid">
          <fgColor rgb="FFFFFFFF"/>
          <bgColor rgb="FFFFFFFF"/>
        </patternFill>
      </fill>
    </dxf>
    <dxf>
      <fill>
        <patternFill patternType="solid">
          <fgColor rgb="FFF46524"/>
          <bgColor rgb="FFF46524"/>
        </patternFill>
      </fill>
    </dxf>
    <dxf>
      <fill>
        <patternFill patternType="solid">
          <fgColor rgb="FFFFFFFF"/>
          <bgColor rgb="FFFFFFFF"/>
        </patternFill>
      </fill>
    </dxf>
    <dxf>
      <fill>
        <patternFill patternType="solid">
          <fgColor rgb="FFF8F2EB"/>
          <bgColor rgb="FFF8F2EB"/>
        </patternFill>
      </fill>
    </dxf>
    <dxf>
      <fill>
        <patternFill patternType="solid">
          <fgColor rgb="FFFEF8E3"/>
          <bgColor rgb="FFFEF8E3"/>
        </patternFill>
      </fill>
    </dxf>
    <dxf>
      <fill>
        <patternFill patternType="solid">
          <fgColor rgb="FFFFFFFF"/>
          <bgColor rgb="FFFFFFFF"/>
        </patternFill>
      </fill>
    </dxf>
    <dxf>
      <fill>
        <patternFill patternType="solid">
          <fgColor rgb="FFF7CB4D"/>
          <bgColor rgb="FFF7CB4D"/>
        </patternFill>
      </fill>
    </dxf>
    <dxf>
      <fill>
        <patternFill patternType="solid">
          <fgColor rgb="FFFEF8E3"/>
          <bgColor rgb="FFFEF8E3"/>
        </patternFill>
      </fill>
    </dxf>
    <dxf>
      <fill>
        <patternFill patternType="solid">
          <fgColor rgb="FFFFFFFF"/>
          <bgColor rgb="FFFFFFFF"/>
        </patternFill>
      </fill>
    </dxf>
    <dxf>
      <fill>
        <patternFill patternType="solid">
          <fgColor rgb="FFF7CB4D"/>
          <bgColor rgb="FFF7CB4D"/>
        </patternFill>
      </fill>
    </dxf>
    <dxf>
      <fill>
        <patternFill patternType="solid">
          <fgColor rgb="FFFEF8E3"/>
          <bgColor rgb="FFFEF8E3"/>
        </patternFill>
      </fill>
    </dxf>
    <dxf>
      <fill>
        <patternFill patternType="solid">
          <fgColor rgb="FFFFFFFF"/>
          <bgColor rgb="FFFFFFFF"/>
        </patternFill>
      </fill>
    </dxf>
    <dxf>
      <fill>
        <patternFill patternType="solid">
          <fgColor rgb="FFF7CB4D"/>
          <bgColor rgb="FFF7CB4D"/>
        </patternFill>
      </fill>
    </dxf>
    <dxf>
      <fill>
        <patternFill patternType="solid">
          <fgColor rgb="FFFEF8E3"/>
          <bgColor rgb="FFFEF8E3"/>
        </patternFill>
      </fill>
    </dxf>
    <dxf>
      <fill>
        <patternFill patternType="solid">
          <fgColor rgb="FFFFFFFF"/>
          <bgColor rgb="FFFFFFFF"/>
        </patternFill>
      </fill>
    </dxf>
    <dxf>
      <fill>
        <patternFill patternType="solid">
          <fgColor rgb="FFF7CB4D"/>
          <bgColor rgb="FFF7CB4D"/>
        </patternFill>
      </fill>
    </dxf>
    <dxf>
      <fill>
        <patternFill patternType="solid">
          <fgColor rgb="FFFEF8E3"/>
          <bgColor rgb="FFFEF8E3"/>
        </patternFill>
      </fill>
    </dxf>
    <dxf>
      <fill>
        <patternFill patternType="solid">
          <fgColor rgb="FFFFFFFF"/>
          <bgColor rgb="FFFFFFFF"/>
        </patternFill>
      </fill>
    </dxf>
    <dxf>
      <fill>
        <patternFill patternType="solid">
          <fgColor rgb="FFF7CB4D"/>
          <bgColor rgb="FFF7CB4D"/>
        </patternFill>
      </fill>
    </dxf>
    <dxf>
      <fill>
        <patternFill patternType="solid">
          <fgColor rgb="FFFEF8E3"/>
          <bgColor rgb="FFFEF8E3"/>
        </patternFill>
      </fill>
    </dxf>
    <dxf>
      <fill>
        <patternFill patternType="solid">
          <fgColor rgb="FFFFFFFF"/>
          <bgColor rgb="FFFFFFFF"/>
        </patternFill>
      </fill>
    </dxf>
    <dxf>
      <fill>
        <patternFill patternType="solid">
          <fgColor rgb="FFF7CB4D"/>
          <bgColor rgb="FFF7CB4D"/>
        </patternFill>
      </fill>
    </dxf>
    <dxf>
      <fill>
        <patternFill patternType="solid">
          <fgColor rgb="FFF8F2EB"/>
          <bgColor rgb="FFF8F2EB"/>
        </patternFill>
      </fill>
    </dxf>
    <dxf>
      <fill>
        <patternFill patternType="solid">
          <fgColor rgb="FFFFFFFF"/>
          <bgColor rgb="FFFFFFFF"/>
        </patternFill>
      </fill>
    </dxf>
    <dxf>
      <fill>
        <patternFill patternType="solid">
          <fgColor rgb="FFCCA677"/>
          <bgColor rgb="FFCCA677"/>
        </patternFill>
      </fill>
    </dxf>
    <dxf>
      <fill>
        <patternFill patternType="solid">
          <fgColor rgb="FFF8F2EB"/>
          <bgColor rgb="FFF8F2EB"/>
        </patternFill>
      </fill>
    </dxf>
    <dxf>
      <fill>
        <patternFill patternType="solid">
          <fgColor rgb="FFFFFFFF"/>
          <bgColor rgb="FFFFFFFF"/>
        </patternFill>
      </fill>
    </dxf>
    <dxf>
      <fill>
        <patternFill patternType="solid">
          <fgColor rgb="FFCCA677"/>
          <bgColor rgb="FFCCA677"/>
        </patternFill>
      </fill>
    </dxf>
    <dxf>
      <fill>
        <patternFill patternType="solid">
          <fgColor rgb="FFF8F2EB"/>
          <bgColor rgb="FFF8F2EB"/>
        </patternFill>
      </fill>
    </dxf>
    <dxf>
      <fill>
        <patternFill patternType="solid">
          <fgColor rgb="FFFFFFFF"/>
          <bgColor rgb="FFFFFFFF"/>
        </patternFill>
      </fill>
    </dxf>
    <dxf>
      <fill>
        <patternFill patternType="solid">
          <fgColor rgb="FFCCA677"/>
          <bgColor rgb="FFCCA677"/>
        </patternFill>
      </fill>
    </dxf>
  </dxfs>
  <tableStyles count="27">
    <tableStyle name="1ST SCENARIOS. BILL 6 ACTUAL-style" pivot="0" count="3" xr9:uid="{00000000-0011-0000-FFFF-FFFF00000000}">
      <tableStyleElement type="headerRow" dxfId="78"/>
      <tableStyleElement type="firstRowStripe" dxfId="77"/>
      <tableStyleElement type="secondRowStripe" dxfId="76"/>
    </tableStyle>
    <tableStyle name="2ND GRAND SUMMARY (All Addition-style" pivot="0" count="3" xr9:uid="{00000000-0011-0000-FFFF-FFFF01000000}">
      <tableStyleElement type="headerRow" dxfId="75"/>
      <tableStyleElement type="firstRowStripe" dxfId="74"/>
      <tableStyleElement type="secondRowStripe" dxfId="73"/>
    </tableStyle>
    <tableStyle name="3RD GRAND SUMMARY (Consultant S-style" pivot="0" count="3" xr9:uid="{00000000-0011-0000-FFFF-FFFF02000000}">
      <tableStyleElement type="headerRow" dxfId="72"/>
      <tableStyleElement type="firstRowStripe" dxfId="71"/>
      <tableStyleElement type="secondRowStripe" dxfId="70"/>
    </tableStyle>
    <tableStyle name="SUMMARY OF BILL NO. (4 - 7)-style" pivot="0" count="3" xr9:uid="{00000000-0011-0000-FFFF-FFFF03000000}">
      <tableStyleElement type="headerRow" dxfId="69"/>
      <tableStyleElement type="firstRowStripe" dxfId="68"/>
      <tableStyleElement type="secondRowStripe" dxfId="67"/>
    </tableStyle>
    <tableStyle name="SUMMARY OF BILL NO. (4 - 7)-style 2" pivot="0" count="3" xr9:uid="{00000000-0011-0000-FFFF-FFFF04000000}">
      <tableStyleElement type="headerRow" dxfId="66"/>
      <tableStyleElement type="firstRowStripe" dxfId="65"/>
      <tableStyleElement type="secondRowStripe" dxfId="64"/>
    </tableStyle>
    <tableStyle name="SUMMARY OF BILL NO. (4 - 7)-style 3" pivot="0" count="3" xr9:uid="{00000000-0011-0000-FFFF-FFFF05000000}">
      <tableStyleElement type="headerRow" dxfId="63"/>
      <tableStyleElement type="firstRowStripe" dxfId="62"/>
      <tableStyleElement type="secondRowStripe" dxfId="61"/>
    </tableStyle>
    <tableStyle name="SUMMARY OF BILL NO. (4 - 7)-style 4" pivot="0" count="3" xr9:uid="{00000000-0011-0000-FFFF-FFFF06000000}">
      <tableStyleElement type="headerRow" dxfId="60"/>
      <tableStyleElement type="firstRowStripe" dxfId="59"/>
      <tableStyleElement type="secondRowStripe" dxfId="58"/>
    </tableStyle>
    <tableStyle name="SUMMARY OF BILL NO. (4 - 7)-style 5" pivot="0" count="3" xr9:uid="{00000000-0011-0000-FFFF-FFFF07000000}">
      <tableStyleElement type="headerRow" dxfId="57"/>
      <tableStyleElement type="firstRowStripe" dxfId="56"/>
      <tableStyleElement type="secondRowStripe" dxfId="55"/>
    </tableStyle>
    <tableStyle name="SUMMARY OF BILL NO. (4 - 7)-style 6" pivot="0" count="3" xr9:uid="{00000000-0011-0000-FFFF-FFFF08000000}">
      <tableStyleElement type="headerRow" dxfId="54"/>
      <tableStyleElement type="firstRowStripe" dxfId="53"/>
      <tableStyleElement type="secondRowStripe" dxfId="52"/>
    </tableStyle>
    <tableStyle name="APPENDIX - A-style" pivot="0" count="2" xr9:uid="{00000000-0011-0000-FFFF-FFFF09000000}">
      <tableStyleElement type="firstRowStripe" dxfId="51"/>
      <tableStyleElement type="secondRowStripe" dxfId="50"/>
    </tableStyle>
    <tableStyle name="APPENDIX - A-style 2" pivot="0" count="3" xr9:uid="{00000000-0011-0000-FFFF-FFFF0A000000}">
      <tableStyleElement type="headerRow" dxfId="49"/>
      <tableStyleElement type="firstRowStripe" dxfId="48"/>
      <tableStyleElement type="secondRowStripe" dxfId="47"/>
    </tableStyle>
    <tableStyle name="SUM. OF ADD. WORKS (BILL NO. 4 -style" pivot="0" count="2" xr9:uid="{00000000-0011-0000-FFFF-FFFF0B000000}">
      <tableStyleElement type="firstRowStripe" dxfId="46"/>
      <tableStyleElement type="secondRowStripe" dxfId="45"/>
    </tableStyle>
    <tableStyle name="SUM. OF ADD. WORKS (BILL NO. 4 -style 2" pivot="0" count="3" xr9:uid="{00000000-0011-0000-FFFF-FFFF0C000000}">
      <tableStyleElement type="headerRow" dxfId="44"/>
      <tableStyleElement type="firstRowStripe" dxfId="43"/>
      <tableStyleElement type="secondRowStripe" dxfId="42"/>
    </tableStyle>
    <tableStyle name="20 NHU ADD MSheet-style" pivot="0" count="3" xr9:uid="{00000000-0011-0000-FFFF-FFFF0D000000}">
      <tableStyleElement type="headerRow" dxfId="41"/>
      <tableStyleElement type="firstRowStripe" dxfId="40"/>
      <tableStyleElement type="secondRowStripe" dxfId="39"/>
    </tableStyle>
    <tableStyle name="20 NHU ADD MSheet-style 2" pivot="0" count="3" xr9:uid="{00000000-0011-0000-FFFF-FFFF0E000000}">
      <tableStyleElement type="headerRow" dxfId="38"/>
      <tableStyleElement type="firstRowStripe" dxfId="37"/>
      <tableStyleElement type="secondRowStripe" dxfId="36"/>
    </tableStyle>
    <tableStyle name="STEEL WORK RATE-style" pivot="0" count="3" xr9:uid="{00000000-0011-0000-FFFF-FFFF0F000000}">
      <tableStyleElement type="headerRow" dxfId="35"/>
      <tableStyleElement type="firstRowStripe" dxfId="34"/>
      <tableStyleElement type="secondRowStripe" dxfId="33"/>
    </tableStyle>
    <tableStyle name="STEEL WORK RATE-style 2" pivot="0" count="3" xr9:uid="{00000000-0011-0000-FFFF-FFFF10000000}">
      <tableStyleElement type="headerRow" dxfId="32"/>
      <tableStyleElement type="firstRowStripe" dxfId="31"/>
      <tableStyleElement type="secondRowStripe" dxfId="30"/>
    </tableStyle>
    <tableStyle name="STEEL WORK RATE-style 3" pivot="0" count="3" xr9:uid="{00000000-0011-0000-FFFF-FFFF11000000}">
      <tableStyleElement type="headerRow" dxfId="29"/>
      <tableStyleElement type="firstRowStripe" dxfId="28"/>
      <tableStyleElement type="secondRowStripe" dxfId="27"/>
    </tableStyle>
    <tableStyle name="STEEL WORK RATE-style 4" pivot="0" count="3" xr9:uid="{00000000-0011-0000-FFFF-FFFF12000000}">
      <tableStyleElement type="headerRow" dxfId="26"/>
      <tableStyleElement type="firstRowStripe" dxfId="25"/>
      <tableStyleElement type="secondRowStripe" dxfId="24"/>
    </tableStyle>
    <tableStyle name="STEEL WORK RATE-style 5" pivot="0" count="3" xr9:uid="{00000000-0011-0000-FFFF-FFFF13000000}">
      <tableStyleElement type="headerRow" dxfId="23"/>
      <tableStyleElement type="firstRowStripe" dxfId="22"/>
      <tableStyleElement type="secondRowStripe" dxfId="21"/>
    </tableStyle>
    <tableStyle name="STEEL WORK RATE-style 6" pivot="0" count="3" xr9:uid="{00000000-0011-0000-FFFF-FFFF14000000}">
      <tableStyleElement type="headerRow" dxfId="20"/>
      <tableStyleElement type="firstRowStripe" dxfId="19"/>
      <tableStyleElement type="secondRowStripe" dxfId="18"/>
    </tableStyle>
    <tableStyle name="STEEL WORK RATE-style 7" pivot="0" count="3" xr9:uid="{00000000-0011-0000-FFFF-FFFF15000000}">
      <tableStyleElement type="headerRow" dxfId="17"/>
      <tableStyleElement type="firstRowStripe" dxfId="16"/>
      <tableStyleElement type="secondRowStripe" dxfId="15"/>
    </tableStyle>
    <tableStyle name="STEEL WORK RATE-style 8" pivot="0" count="3" xr9:uid="{00000000-0011-0000-FFFF-FFFF16000000}">
      <tableStyleElement type="headerRow" dxfId="14"/>
      <tableStyleElement type="firstRowStripe" dxfId="13"/>
      <tableStyleElement type="secondRowStripe" dxfId="12"/>
    </tableStyle>
    <tableStyle name="STEEL WORK RATE-style 9" pivot="0" count="3" xr9:uid="{00000000-0011-0000-FFFF-FFFF17000000}">
      <tableStyleElement type="headerRow" dxfId="11"/>
      <tableStyleElement type="firstRowStripe" dxfId="10"/>
      <tableStyleElement type="secondRowStripe" dxfId="9"/>
    </tableStyle>
    <tableStyle name="STEEL WORK RATE-style 10" pivot="0" count="3" xr9:uid="{00000000-0011-0000-FFFF-FFFF18000000}">
      <tableStyleElement type="headerRow" dxfId="8"/>
      <tableStyleElement type="firstRowStripe" dxfId="7"/>
      <tableStyleElement type="secondRowStripe" dxfId="6"/>
    </tableStyle>
    <tableStyle name="STEEL WORK RATE-style 11" pivot="0" count="3" xr9:uid="{00000000-0011-0000-FFFF-FFFF19000000}">
      <tableStyleElement type="headerRow" dxfId="5"/>
      <tableStyleElement type="firstRowStripe" dxfId="4"/>
      <tableStyleElement type="secondRowStripe" dxfId="3"/>
    </tableStyle>
    <tableStyle name="STEEL WORK RATE-style 12" pivot="0" count="3" xr9:uid="{00000000-0011-0000-FFFF-FFFF1A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723900</xdr:colOff>
      <xdr:row>27</xdr:row>
      <xdr:rowOff>104775</xdr:rowOff>
    </xdr:from>
    <xdr:to>
      <xdr:col>5</xdr:col>
      <xdr:colOff>114300</xdr:colOff>
      <xdr:row>62</xdr:row>
      <xdr:rowOff>142875</xdr:rowOff>
    </xdr:to>
    <xdr:pic>
      <xdr:nvPicPr>
        <xdr:cNvPr id="3" name="Picture 2">
          <a:extLst>
            <a:ext uri="{FF2B5EF4-FFF2-40B4-BE49-F238E27FC236}">
              <a16:creationId xmlns:a16="http://schemas.microsoft.com/office/drawing/2014/main" id="{9DFD727E-09A0-08A4-9252-09E6CFDF0E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95475" y="5924550"/>
          <a:ext cx="1685925" cy="16859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254000</xdr:colOff>
      <xdr:row>42</xdr:row>
      <xdr:rowOff>1285875</xdr:rowOff>
    </xdr:from>
    <xdr:to>
      <xdr:col>12</xdr:col>
      <xdr:colOff>828675</xdr:colOff>
      <xdr:row>43</xdr:row>
      <xdr:rowOff>1606550</xdr:rowOff>
    </xdr:to>
    <xdr:pic>
      <xdr:nvPicPr>
        <xdr:cNvPr id="3" name="Picture 2">
          <a:extLst>
            <a:ext uri="{FF2B5EF4-FFF2-40B4-BE49-F238E27FC236}">
              <a16:creationId xmlns:a16="http://schemas.microsoft.com/office/drawing/2014/main" id="{CC6CA945-98E1-442E-9F26-66CCB47488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366250" y="35512375"/>
          <a:ext cx="1685925" cy="1685925"/>
        </a:xfrm>
        <a:prstGeom prst="rect">
          <a:avLst/>
        </a:prstGeom>
      </xdr:spPr>
    </xdr:pic>
    <xdr:clientData/>
  </xdr:twoCellAnchor>
  <xdr:twoCellAnchor editAs="oneCell">
    <xdr:from>
      <xdr:col>11</xdr:col>
      <xdr:colOff>174625</xdr:colOff>
      <xdr:row>53</xdr:row>
      <xdr:rowOff>158750</xdr:rowOff>
    </xdr:from>
    <xdr:to>
      <xdr:col>12</xdr:col>
      <xdr:colOff>749300</xdr:colOff>
      <xdr:row>55</xdr:row>
      <xdr:rowOff>161925</xdr:rowOff>
    </xdr:to>
    <xdr:pic>
      <xdr:nvPicPr>
        <xdr:cNvPr id="4" name="Picture 3">
          <a:extLst>
            <a:ext uri="{FF2B5EF4-FFF2-40B4-BE49-F238E27FC236}">
              <a16:creationId xmlns:a16="http://schemas.microsoft.com/office/drawing/2014/main" id="{FB2885BB-1ED8-4DE2-8AAA-6535222D7C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86875" y="43227625"/>
          <a:ext cx="1685925" cy="1685925"/>
        </a:xfrm>
        <a:prstGeom prst="rect">
          <a:avLst/>
        </a:prstGeom>
      </xdr:spPr>
    </xdr:pic>
    <xdr:clientData/>
  </xdr:twoCellAnchor>
  <xdr:twoCellAnchor editAs="oneCell">
    <xdr:from>
      <xdr:col>11</xdr:col>
      <xdr:colOff>111125</xdr:colOff>
      <xdr:row>61</xdr:row>
      <xdr:rowOff>285750</xdr:rowOff>
    </xdr:from>
    <xdr:to>
      <xdr:col>12</xdr:col>
      <xdr:colOff>685800</xdr:colOff>
      <xdr:row>64</xdr:row>
      <xdr:rowOff>1209675</xdr:rowOff>
    </xdr:to>
    <xdr:pic>
      <xdr:nvPicPr>
        <xdr:cNvPr id="5" name="Picture 4">
          <a:extLst>
            <a:ext uri="{FF2B5EF4-FFF2-40B4-BE49-F238E27FC236}">
              <a16:creationId xmlns:a16="http://schemas.microsoft.com/office/drawing/2014/main" id="{7AD69882-0347-46B2-A54A-6444203FD1E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23375" y="49450625"/>
          <a:ext cx="1685925" cy="1685925"/>
        </a:xfrm>
        <a:prstGeom prst="rect">
          <a:avLst/>
        </a:prstGeom>
      </xdr:spPr>
    </xdr:pic>
    <xdr:clientData/>
  </xdr:twoCellAnchor>
  <xdr:twoCellAnchor editAs="oneCell">
    <xdr:from>
      <xdr:col>9</xdr:col>
      <xdr:colOff>0</xdr:colOff>
      <xdr:row>71</xdr:row>
      <xdr:rowOff>0</xdr:rowOff>
    </xdr:from>
    <xdr:to>
      <xdr:col>12</xdr:col>
      <xdr:colOff>574675</xdr:colOff>
      <xdr:row>72</xdr:row>
      <xdr:rowOff>161925</xdr:rowOff>
    </xdr:to>
    <xdr:pic>
      <xdr:nvPicPr>
        <xdr:cNvPr id="6" name="Picture 5">
          <a:extLst>
            <a:ext uri="{FF2B5EF4-FFF2-40B4-BE49-F238E27FC236}">
              <a16:creationId xmlns:a16="http://schemas.microsoft.com/office/drawing/2014/main" id="{6D91867D-C4CF-40B2-BDCB-A3CCFC1EFD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12250" y="55578375"/>
          <a:ext cx="1685925" cy="1685925"/>
        </a:xfrm>
        <a:prstGeom prst="rect">
          <a:avLst/>
        </a:prstGeom>
      </xdr:spPr>
    </xdr:pic>
    <xdr:clientData/>
  </xdr:twoCellAnchor>
  <xdr:twoCellAnchor editAs="oneCell">
    <xdr:from>
      <xdr:col>9</xdr:col>
      <xdr:colOff>0</xdr:colOff>
      <xdr:row>78</xdr:row>
      <xdr:rowOff>0</xdr:rowOff>
    </xdr:from>
    <xdr:to>
      <xdr:col>12</xdr:col>
      <xdr:colOff>574675</xdr:colOff>
      <xdr:row>79</xdr:row>
      <xdr:rowOff>320675</xdr:rowOff>
    </xdr:to>
    <xdr:pic>
      <xdr:nvPicPr>
        <xdr:cNvPr id="7" name="Picture 6">
          <a:extLst>
            <a:ext uri="{FF2B5EF4-FFF2-40B4-BE49-F238E27FC236}">
              <a16:creationId xmlns:a16="http://schemas.microsoft.com/office/drawing/2014/main" id="{B78B4650-8EDD-4F43-873E-92D969C507C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12250" y="62595125"/>
          <a:ext cx="1685925" cy="1685925"/>
        </a:xfrm>
        <a:prstGeom prst="rect">
          <a:avLst/>
        </a:prstGeom>
      </xdr:spPr>
    </xdr:pic>
    <xdr:clientData/>
  </xdr:twoCellAnchor>
  <xdr:twoCellAnchor editAs="oneCell">
    <xdr:from>
      <xdr:col>9</xdr:col>
      <xdr:colOff>0</xdr:colOff>
      <xdr:row>84</xdr:row>
      <xdr:rowOff>0</xdr:rowOff>
    </xdr:from>
    <xdr:to>
      <xdr:col>12</xdr:col>
      <xdr:colOff>574675</xdr:colOff>
      <xdr:row>85</xdr:row>
      <xdr:rowOff>3175</xdr:rowOff>
    </xdr:to>
    <xdr:pic>
      <xdr:nvPicPr>
        <xdr:cNvPr id="8" name="Picture 7">
          <a:extLst>
            <a:ext uri="{FF2B5EF4-FFF2-40B4-BE49-F238E27FC236}">
              <a16:creationId xmlns:a16="http://schemas.microsoft.com/office/drawing/2014/main" id="{20468E49-3C09-44B7-A6DF-10FC271170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12250" y="70056375"/>
          <a:ext cx="1685925" cy="1685925"/>
        </a:xfrm>
        <a:prstGeom prst="rect">
          <a:avLst/>
        </a:prstGeom>
      </xdr:spPr>
    </xdr:pic>
    <xdr:clientData/>
  </xdr:twoCellAnchor>
  <xdr:twoCellAnchor editAs="oneCell">
    <xdr:from>
      <xdr:col>9</xdr:col>
      <xdr:colOff>0</xdr:colOff>
      <xdr:row>91</xdr:row>
      <xdr:rowOff>0</xdr:rowOff>
    </xdr:from>
    <xdr:to>
      <xdr:col>12</xdr:col>
      <xdr:colOff>574675</xdr:colOff>
      <xdr:row>92</xdr:row>
      <xdr:rowOff>765175</xdr:rowOff>
    </xdr:to>
    <xdr:pic>
      <xdr:nvPicPr>
        <xdr:cNvPr id="9" name="Picture 8">
          <a:extLst>
            <a:ext uri="{FF2B5EF4-FFF2-40B4-BE49-F238E27FC236}">
              <a16:creationId xmlns:a16="http://schemas.microsoft.com/office/drawing/2014/main" id="{E4832809-7EA9-49C0-967E-6C40AA9BD5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12250" y="77708125"/>
          <a:ext cx="1685925" cy="1685925"/>
        </a:xfrm>
        <a:prstGeom prst="rect">
          <a:avLst/>
        </a:prstGeom>
      </xdr:spPr>
    </xdr:pic>
    <xdr:clientData/>
  </xdr:twoCellAnchor>
  <xdr:twoCellAnchor editAs="oneCell">
    <xdr:from>
      <xdr:col>9</xdr:col>
      <xdr:colOff>0</xdr:colOff>
      <xdr:row>101</xdr:row>
      <xdr:rowOff>0</xdr:rowOff>
    </xdr:from>
    <xdr:to>
      <xdr:col>12</xdr:col>
      <xdr:colOff>574675</xdr:colOff>
      <xdr:row>102</xdr:row>
      <xdr:rowOff>320675</xdr:rowOff>
    </xdr:to>
    <xdr:pic>
      <xdr:nvPicPr>
        <xdr:cNvPr id="10" name="Picture 9">
          <a:extLst>
            <a:ext uri="{FF2B5EF4-FFF2-40B4-BE49-F238E27FC236}">
              <a16:creationId xmlns:a16="http://schemas.microsoft.com/office/drawing/2014/main" id="{FA243C17-C142-4EF2-A979-19847A53C0E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12250" y="86407625"/>
          <a:ext cx="1685925" cy="1685925"/>
        </a:xfrm>
        <a:prstGeom prst="rect">
          <a:avLst/>
        </a:prstGeom>
      </xdr:spPr>
    </xdr:pic>
    <xdr:clientData/>
  </xdr:twoCellAnchor>
  <xdr:twoCellAnchor editAs="oneCell">
    <xdr:from>
      <xdr:col>9</xdr:col>
      <xdr:colOff>0</xdr:colOff>
      <xdr:row>113</xdr:row>
      <xdr:rowOff>0</xdr:rowOff>
    </xdr:from>
    <xdr:to>
      <xdr:col>12</xdr:col>
      <xdr:colOff>574675</xdr:colOff>
      <xdr:row>115</xdr:row>
      <xdr:rowOff>161925</xdr:rowOff>
    </xdr:to>
    <xdr:pic>
      <xdr:nvPicPr>
        <xdr:cNvPr id="11" name="Picture 10">
          <a:extLst>
            <a:ext uri="{FF2B5EF4-FFF2-40B4-BE49-F238E27FC236}">
              <a16:creationId xmlns:a16="http://schemas.microsoft.com/office/drawing/2014/main" id="{08AD6DD1-A794-49F8-BDE2-64C04669D6E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12250" y="93122750"/>
          <a:ext cx="1685925" cy="1685925"/>
        </a:xfrm>
        <a:prstGeom prst="rect">
          <a:avLst/>
        </a:prstGeom>
      </xdr:spPr>
    </xdr:pic>
    <xdr:clientData/>
  </xdr:twoCellAnchor>
  <xdr:twoCellAnchor editAs="oneCell">
    <xdr:from>
      <xdr:col>9</xdr:col>
      <xdr:colOff>0</xdr:colOff>
      <xdr:row>122</xdr:row>
      <xdr:rowOff>0</xdr:rowOff>
    </xdr:from>
    <xdr:to>
      <xdr:col>12</xdr:col>
      <xdr:colOff>574675</xdr:colOff>
      <xdr:row>122</xdr:row>
      <xdr:rowOff>1685925</xdr:rowOff>
    </xdr:to>
    <xdr:pic>
      <xdr:nvPicPr>
        <xdr:cNvPr id="12" name="Picture 11">
          <a:extLst>
            <a:ext uri="{FF2B5EF4-FFF2-40B4-BE49-F238E27FC236}">
              <a16:creationId xmlns:a16="http://schemas.microsoft.com/office/drawing/2014/main" id="{B0EDC1B2-69D2-4E98-AD3E-F1F93D86A8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12250" y="99218750"/>
          <a:ext cx="1685925" cy="1685925"/>
        </a:xfrm>
        <a:prstGeom prst="rect">
          <a:avLst/>
        </a:prstGeom>
      </xdr:spPr>
    </xdr:pic>
    <xdr:clientData/>
  </xdr:twoCellAnchor>
  <xdr:twoCellAnchor editAs="oneCell">
    <xdr:from>
      <xdr:col>9</xdr:col>
      <xdr:colOff>0</xdr:colOff>
      <xdr:row>132</xdr:row>
      <xdr:rowOff>0</xdr:rowOff>
    </xdr:from>
    <xdr:to>
      <xdr:col>12</xdr:col>
      <xdr:colOff>574675</xdr:colOff>
      <xdr:row>134</xdr:row>
      <xdr:rowOff>320675</xdr:rowOff>
    </xdr:to>
    <xdr:pic>
      <xdr:nvPicPr>
        <xdr:cNvPr id="13" name="Picture 12">
          <a:extLst>
            <a:ext uri="{FF2B5EF4-FFF2-40B4-BE49-F238E27FC236}">
              <a16:creationId xmlns:a16="http://schemas.microsoft.com/office/drawing/2014/main" id="{575FCBCC-CB74-441D-8380-98B2D4D750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12250" y="108823125"/>
          <a:ext cx="1685925" cy="1685925"/>
        </a:xfrm>
        <a:prstGeom prst="rect">
          <a:avLst/>
        </a:prstGeom>
      </xdr:spPr>
    </xdr:pic>
    <xdr:clientData/>
  </xdr:twoCellAnchor>
  <xdr:twoCellAnchor editAs="oneCell">
    <xdr:from>
      <xdr:col>9</xdr:col>
      <xdr:colOff>0</xdr:colOff>
      <xdr:row>142</xdr:row>
      <xdr:rowOff>0</xdr:rowOff>
    </xdr:from>
    <xdr:to>
      <xdr:col>12</xdr:col>
      <xdr:colOff>574675</xdr:colOff>
      <xdr:row>142</xdr:row>
      <xdr:rowOff>1685925</xdr:rowOff>
    </xdr:to>
    <xdr:pic>
      <xdr:nvPicPr>
        <xdr:cNvPr id="14" name="Picture 13">
          <a:extLst>
            <a:ext uri="{FF2B5EF4-FFF2-40B4-BE49-F238E27FC236}">
              <a16:creationId xmlns:a16="http://schemas.microsoft.com/office/drawing/2014/main" id="{6FB1B977-BBFD-42F2-839A-3BF480B2CA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12250" y="117094000"/>
          <a:ext cx="1685925" cy="1685925"/>
        </a:xfrm>
        <a:prstGeom prst="rect">
          <a:avLst/>
        </a:prstGeom>
      </xdr:spPr>
    </xdr:pic>
    <xdr:clientData/>
  </xdr:twoCellAnchor>
  <xdr:twoCellAnchor editAs="oneCell">
    <xdr:from>
      <xdr:col>8</xdr:col>
      <xdr:colOff>968375</xdr:colOff>
      <xdr:row>9</xdr:row>
      <xdr:rowOff>698500</xdr:rowOff>
    </xdr:from>
    <xdr:to>
      <xdr:col>12</xdr:col>
      <xdr:colOff>320675</xdr:colOff>
      <xdr:row>10</xdr:row>
      <xdr:rowOff>257175</xdr:rowOff>
    </xdr:to>
    <xdr:pic>
      <xdr:nvPicPr>
        <xdr:cNvPr id="15" name="Picture 14">
          <a:extLst>
            <a:ext uri="{FF2B5EF4-FFF2-40B4-BE49-F238E27FC236}">
              <a16:creationId xmlns:a16="http://schemas.microsoft.com/office/drawing/2014/main" id="{152293F8-013F-4FAE-813A-3D9C90B23A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75750" y="3937000"/>
          <a:ext cx="1685925" cy="1685925"/>
        </a:xfrm>
        <a:prstGeom prst="rect">
          <a:avLst/>
        </a:prstGeom>
      </xdr:spPr>
    </xdr:pic>
    <xdr:clientData/>
  </xdr:twoCellAnchor>
  <xdr:twoCellAnchor editAs="oneCell">
    <xdr:from>
      <xdr:col>8</xdr:col>
      <xdr:colOff>889000</xdr:colOff>
      <xdr:row>17</xdr:row>
      <xdr:rowOff>47625</xdr:rowOff>
    </xdr:from>
    <xdr:to>
      <xdr:col>12</xdr:col>
      <xdr:colOff>241300</xdr:colOff>
      <xdr:row>19</xdr:row>
      <xdr:rowOff>50800</xdr:rowOff>
    </xdr:to>
    <xdr:pic>
      <xdr:nvPicPr>
        <xdr:cNvPr id="16" name="Picture 15">
          <a:extLst>
            <a:ext uri="{FF2B5EF4-FFF2-40B4-BE49-F238E27FC236}">
              <a16:creationId xmlns:a16="http://schemas.microsoft.com/office/drawing/2014/main" id="{8116D642-C120-48A5-816D-F235994452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096375" y="10604500"/>
          <a:ext cx="1685925" cy="1685925"/>
        </a:xfrm>
        <a:prstGeom prst="rect">
          <a:avLst/>
        </a:prstGeom>
      </xdr:spPr>
    </xdr:pic>
    <xdr:clientData/>
  </xdr:twoCellAnchor>
  <xdr:twoCellAnchor editAs="oneCell">
    <xdr:from>
      <xdr:col>8</xdr:col>
      <xdr:colOff>777875</xdr:colOff>
      <xdr:row>23</xdr:row>
      <xdr:rowOff>31750</xdr:rowOff>
    </xdr:from>
    <xdr:to>
      <xdr:col>12</xdr:col>
      <xdr:colOff>130175</xdr:colOff>
      <xdr:row>25</xdr:row>
      <xdr:rowOff>34925</xdr:rowOff>
    </xdr:to>
    <xdr:pic>
      <xdr:nvPicPr>
        <xdr:cNvPr id="17" name="Picture 16">
          <a:extLst>
            <a:ext uri="{FF2B5EF4-FFF2-40B4-BE49-F238E27FC236}">
              <a16:creationId xmlns:a16="http://schemas.microsoft.com/office/drawing/2014/main" id="{FBB4627F-EC58-4B47-9A76-76F8F26CB2D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985250" y="17764125"/>
          <a:ext cx="1685925" cy="1685925"/>
        </a:xfrm>
        <a:prstGeom prst="rect">
          <a:avLst/>
        </a:prstGeom>
      </xdr:spPr>
    </xdr:pic>
    <xdr:clientData/>
  </xdr:twoCellAnchor>
  <xdr:twoCellAnchor editAs="oneCell">
    <xdr:from>
      <xdr:col>8</xdr:col>
      <xdr:colOff>952500</xdr:colOff>
      <xdr:row>31</xdr:row>
      <xdr:rowOff>158750</xdr:rowOff>
    </xdr:from>
    <xdr:to>
      <xdr:col>12</xdr:col>
      <xdr:colOff>304800</xdr:colOff>
      <xdr:row>32</xdr:row>
      <xdr:rowOff>1082675</xdr:rowOff>
    </xdr:to>
    <xdr:pic>
      <xdr:nvPicPr>
        <xdr:cNvPr id="18" name="Picture 17">
          <a:extLst>
            <a:ext uri="{FF2B5EF4-FFF2-40B4-BE49-F238E27FC236}">
              <a16:creationId xmlns:a16="http://schemas.microsoft.com/office/drawing/2014/main" id="{1D3E193D-6D5E-4E77-9270-1BA175DA6E7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59875" y="24923750"/>
          <a:ext cx="1685925" cy="16859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7</xdr:row>
      <xdr:rowOff>0</xdr:rowOff>
    </xdr:from>
    <xdr:to>
      <xdr:col>11</xdr:col>
      <xdr:colOff>590550</xdr:colOff>
      <xdr:row>8</xdr:row>
      <xdr:rowOff>765175</xdr:rowOff>
    </xdr:to>
    <xdr:pic>
      <xdr:nvPicPr>
        <xdr:cNvPr id="2" name="Picture 1">
          <a:extLst>
            <a:ext uri="{FF2B5EF4-FFF2-40B4-BE49-F238E27FC236}">
              <a16:creationId xmlns:a16="http://schemas.microsoft.com/office/drawing/2014/main" id="{B506FCAF-150A-4246-9B32-BD14240301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90125" y="4508500"/>
          <a:ext cx="1685925" cy="1685925"/>
        </a:xfrm>
        <a:prstGeom prst="rect">
          <a:avLst/>
        </a:prstGeom>
      </xdr:spPr>
    </xdr:pic>
    <xdr:clientData/>
  </xdr:twoCellAnchor>
  <xdr:twoCellAnchor editAs="oneCell">
    <xdr:from>
      <xdr:col>9</xdr:col>
      <xdr:colOff>0</xdr:colOff>
      <xdr:row>14</xdr:row>
      <xdr:rowOff>0</xdr:rowOff>
    </xdr:from>
    <xdr:to>
      <xdr:col>11</xdr:col>
      <xdr:colOff>590550</xdr:colOff>
      <xdr:row>16</xdr:row>
      <xdr:rowOff>161925</xdr:rowOff>
    </xdr:to>
    <xdr:pic>
      <xdr:nvPicPr>
        <xdr:cNvPr id="3" name="Picture 2">
          <a:extLst>
            <a:ext uri="{FF2B5EF4-FFF2-40B4-BE49-F238E27FC236}">
              <a16:creationId xmlns:a16="http://schemas.microsoft.com/office/drawing/2014/main" id="{E2CE41D8-37B6-4E68-B028-A97021F6CB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90125" y="10779125"/>
          <a:ext cx="1685925" cy="1685925"/>
        </a:xfrm>
        <a:prstGeom prst="rect">
          <a:avLst/>
        </a:prstGeom>
      </xdr:spPr>
    </xdr:pic>
    <xdr:clientData/>
  </xdr:twoCellAnchor>
  <xdr:twoCellAnchor editAs="oneCell">
    <xdr:from>
      <xdr:col>8</xdr:col>
      <xdr:colOff>809625</xdr:colOff>
      <xdr:row>69</xdr:row>
      <xdr:rowOff>31750</xdr:rowOff>
    </xdr:from>
    <xdr:to>
      <xdr:col>11</xdr:col>
      <xdr:colOff>527050</xdr:colOff>
      <xdr:row>70</xdr:row>
      <xdr:rowOff>495300</xdr:rowOff>
    </xdr:to>
    <xdr:pic>
      <xdr:nvPicPr>
        <xdr:cNvPr id="4" name="Picture 3">
          <a:extLst>
            <a:ext uri="{FF2B5EF4-FFF2-40B4-BE49-F238E27FC236}">
              <a16:creationId xmlns:a16="http://schemas.microsoft.com/office/drawing/2014/main" id="{F36542E1-FA1C-4A57-B594-F913613FD09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26625" y="21907500"/>
          <a:ext cx="1685925" cy="1685925"/>
        </a:xfrm>
        <a:prstGeom prst="rect">
          <a:avLst/>
        </a:prstGeom>
      </xdr:spPr>
    </xdr:pic>
    <xdr:clientData/>
  </xdr:twoCellAnchor>
  <xdr:twoCellAnchor editAs="oneCell">
    <xdr:from>
      <xdr:col>9</xdr:col>
      <xdr:colOff>0</xdr:colOff>
      <xdr:row>77</xdr:row>
      <xdr:rowOff>0</xdr:rowOff>
    </xdr:from>
    <xdr:to>
      <xdr:col>11</xdr:col>
      <xdr:colOff>590550</xdr:colOff>
      <xdr:row>78</xdr:row>
      <xdr:rowOff>923925</xdr:rowOff>
    </xdr:to>
    <xdr:pic>
      <xdr:nvPicPr>
        <xdr:cNvPr id="5" name="Picture 4">
          <a:extLst>
            <a:ext uri="{FF2B5EF4-FFF2-40B4-BE49-F238E27FC236}">
              <a16:creationId xmlns:a16="http://schemas.microsoft.com/office/drawing/2014/main" id="{B59716D7-DF24-4AE9-8F90-81E3F9BF64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90125" y="28273375"/>
          <a:ext cx="1685925" cy="1685925"/>
        </a:xfrm>
        <a:prstGeom prst="rect">
          <a:avLst/>
        </a:prstGeom>
      </xdr:spPr>
    </xdr:pic>
    <xdr:clientData/>
  </xdr:twoCellAnchor>
  <xdr:twoCellAnchor editAs="oneCell">
    <xdr:from>
      <xdr:col>9</xdr:col>
      <xdr:colOff>0</xdr:colOff>
      <xdr:row>88</xdr:row>
      <xdr:rowOff>0</xdr:rowOff>
    </xdr:from>
    <xdr:to>
      <xdr:col>11</xdr:col>
      <xdr:colOff>590550</xdr:colOff>
      <xdr:row>92</xdr:row>
      <xdr:rowOff>177800</xdr:rowOff>
    </xdr:to>
    <xdr:pic>
      <xdr:nvPicPr>
        <xdr:cNvPr id="6" name="Picture 5">
          <a:extLst>
            <a:ext uri="{FF2B5EF4-FFF2-40B4-BE49-F238E27FC236}">
              <a16:creationId xmlns:a16="http://schemas.microsoft.com/office/drawing/2014/main" id="{95FCC229-991E-4F4B-BDE2-C7BD0CC308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90125" y="36512500"/>
          <a:ext cx="1685925" cy="1685925"/>
        </a:xfrm>
        <a:prstGeom prst="rect">
          <a:avLst/>
        </a:prstGeom>
      </xdr:spPr>
    </xdr:pic>
    <xdr:clientData/>
  </xdr:twoCellAnchor>
  <xdr:twoCellAnchor editAs="oneCell">
    <xdr:from>
      <xdr:col>9</xdr:col>
      <xdr:colOff>0</xdr:colOff>
      <xdr:row>102</xdr:row>
      <xdr:rowOff>0</xdr:rowOff>
    </xdr:from>
    <xdr:to>
      <xdr:col>11</xdr:col>
      <xdr:colOff>590550</xdr:colOff>
      <xdr:row>104</xdr:row>
      <xdr:rowOff>3175</xdr:rowOff>
    </xdr:to>
    <xdr:pic>
      <xdr:nvPicPr>
        <xdr:cNvPr id="7" name="Picture 6">
          <a:extLst>
            <a:ext uri="{FF2B5EF4-FFF2-40B4-BE49-F238E27FC236}">
              <a16:creationId xmlns:a16="http://schemas.microsoft.com/office/drawing/2014/main" id="{B619E84A-2C5B-4E82-B1E6-99BB218E777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90125" y="44878625"/>
          <a:ext cx="1685925" cy="1685925"/>
        </a:xfrm>
        <a:prstGeom prst="rect">
          <a:avLst/>
        </a:prstGeom>
      </xdr:spPr>
    </xdr:pic>
    <xdr:clientData/>
  </xdr:twoCellAnchor>
  <xdr:twoCellAnchor editAs="oneCell">
    <xdr:from>
      <xdr:col>9</xdr:col>
      <xdr:colOff>0</xdr:colOff>
      <xdr:row>112</xdr:row>
      <xdr:rowOff>0</xdr:rowOff>
    </xdr:from>
    <xdr:to>
      <xdr:col>11</xdr:col>
      <xdr:colOff>590550</xdr:colOff>
      <xdr:row>113</xdr:row>
      <xdr:rowOff>463550</xdr:rowOff>
    </xdr:to>
    <xdr:pic>
      <xdr:nvPicPr>
        <xdr:cNvPr id="8" name="Picture 7">
          <a:extLst>
            <a:ext uri="{FF2B5EF4-FFF2-40B4-BE49-F238E27FC236}">
              <a16:creationId xmlns:a16="http://schemas.microsoft.com/office/drawing/2014/main" id="{BB5C9BAF-8B53-4462-BDEF-E8064EE3BF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90125" y="52181125"/>
          <a:ext cx="1685925" cy="1685925"/>
        </a:xfrm>
        <a:prstGeom prst="rect">
          <a:avLst/>
        </a:prstGeom>
      </xdr:spPr>
    </xdr:pic>
    <xdr:clientData/>
  </xdr:twoCellAnchor>
  <xdr:twoCellAnchor editAs="oneCell">
    <xdr:from>
      <xdr:col>9</xdr:col>
      <xdr:colOff>0</xdr:colOff>
      <xdr:row>117</xdr:row>
      <xdr:rowOff>0</xdr:rowOff>
    </xdr:from>
    <xdr:to>
      <xdr:col>11</xdr:col>
      <xdr:colOff>590550</xdr:colOff>
      <xdr:row>117</xdr:row>
      <xdr:rowOff>1685925</xdr:rowOff>
    </xdr:to>
    <xdr:pic>
      <xdr:nvPicPr>
        <xdr:cNvPr id="9" name="Picture 8">
          <a:extLst>
            <a:ext uri="{FF2B5EF4-FFF2-40B4-BE49-F238E27FC236}">
              <a16:creationId xmlns:a16="http://schemas.microsoft.com/office/drawing/2014/main" id="{F1E2FB14-4F28-4501-86D2-0C45DF2ABA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90125" y="58420000"/>
          <a:ext cx="1685925" cy="16859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723900</xdr:colOff>
      <xdr:row>7</xdr:row>
      <xdr:rowOff>276225</xdr:rowOff>
    </xdr:from>
    <xdr:to>
      <xdr:col>11</xdr:col>
      <xdr:colOff>942975</xdr:colOff>
      <xdr:row>9</xdr:row>
      <xdr:rowOff>419100</xdr:rowOff>
    </xdr:to>
    <xdr:pic>
      <xdr:nvPicPr>
        <xdr:cNvPr id="2" name="Picture 1">
          <a:extLst>
            <a:ext uri="{FF2B5EF4-FFF2-40B4-BE49-F238E27FC236}">
              <a16:creationId xmlns:a16="http://schemas.microsoft.com/office/drawing/2014/main" id="{6DFA34CF-C2CC-468A-9E7F-278ABAD096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25025" y="3743325"/>
          <a:ext cx="1685925" cy="16859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933450</xdr:colOff>
      <xdr:row>4</xdr:row>
      <xdr:rowOff>742950</xdr:rowOff>
    </xdr:from>
    <xdr:to>
      <xdr:col>14</xdr:col>
      <xdr:colOff>200025</xdr:colOff>
      <xdr:row>6</xdr:row>
      <xdr:rowOff>809625</xdr:rowOff>
    </xdr:to>
    <xdr:pic>
      <xdr:nvPicPr>
        <xdr:cNvPr id="2" name="Picture 1">
          <a:extLst>
            <a:ext uri="{FF2B5EF4-FFF2-40B4-BE49-F238E27FC236}">
              <a16:creationId xmlns:a16="http://schemas.microsoft.com/office/drawing/2014/main" id="{7DABC092-31C7-48F7-B46A-2DF2C3ED022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29775" y="1733550"/>
          <a:ext cx="1685925" cy="1685925"/>
        </a:xfrm>
        <a:prstGeom prst="rect">
          <a:avLst/>
        </a:prstGeom>
      </xdr:spPr>
    </xdr:pic>
    <xdr:clientData/>
  </xdr:twoCellAnchor>
  <xdr:twoCellAnchor editAs="oneCell">
    <xdr:from>
      <xdr:col>8</xdr:col>
      <xdr:colOff>0</xdr:colOff>
      <xdr:row>14</xdr:row>
      <xdr:rowOff>0</xdr:rowOff>
    </xdr:from>
    <xdr:to>
      <xdr:col>12</xdr:col>
      <xdr:colOff>384175</xdr:colOff>
      <xdr:row>15</xdr:row>
      <xdr:rowOff>1685925</xdr:rowOff>
    </xdr:to>
    <xdr:pic>
      <xdr:nvPicPr>
        <xdr:cNvPr id="6" name="Picture 5">
          <a:extLst>
            <a:ext uri="{FF2B5EF4-FFF2-40B4-BE49-F238E27FC236}">
              <a16:creationId xmlns:a16="http://schemas.microsoft.com/office/drawing/2014/main" id="{A3E9AE2A-9D32-427A-B2FE-D6A9850EDCA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99500" y="9540875"/>
          <a:ext cx="1685925" cy="1685925"/>
        </a:xfrm>
        <a:prstGeom prst="rect">
          <a:avLst/>
        </a:prstGeom>
      </xdr:spPr>
    </xdr:pic>
    <xdr:clientData/>
  </xdr:twoCellAnchor>
  <xdr:twoCellAnchor editAs="oneCell">
    <xdr:from>
      <xdr:col>8</xdr:col>
      <xdr:colOff>79375</xdr:colOff>
      <xdr:row>17</xdr:row>
      <xdr:rowOff>3381375</xdr:rowOff>
    </xdr:from>
    <xdr:to>
      <xdr:col>12</xdr:col>
      <xdr:colOff>463550</xdr:colOff>
      <xdr:row>19</xdr:row>
      <xdr:rowOff>1336675</xdr:rowOff>
    </xdr:to>
    <xdr:pic>
      <xdr:nvPicPr>
        <xdr:cNvPr id="7" name="Picture 6">
          <a:extLst>
            <a:ext uri="{FF2B5EF4-FFF2-40B4-BE49-F238E27FC236}">
              <a16:creationId xmlns:a16="http://schemas.microsoft.com/office/drawing/2014/main" id="{FE2BD915-A2A7-43E7-9DBE-86ECE2F3B4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778875" y="16652875"/>
          <a:ext cx="1685925" cy="1685925"/>
        </a:xfrm>
        <a:prstGeom prst="rect">
          <a:avLst/>
        </a:prstGeom>
      </xdr:spPr>
    </xdr:pic>
    <xdr:clientData/>
  </xdr:twoCellAnchor>
  <xdr:twoCellAnchor editAs="oneCell">
    <xdr:from>
      <xdr:col>8</xdr:col>
      <xdr:colOff>238125</xdr:colOff>
      <xdr:row>21</xdr:row>
      <xdr:rowOff>2301875</xdr:rowOff>
    </xdr:from>
    <xdr:to>
      <xdr:col>12</xdr:col>
      <xdr:colOff>622300</xdr:colOff>
      <xdr:row>22</xdr:row>
      <xdr:rowOff>257175</xdr:rowOff>
    </xdr:to>
    <xdr:pic>
      <xdr:nvPicPr>
        <xdr:cNvPr id="8" name="Picture 7">
          <a:extLst>
            <a:ext uri="{FF2B5EF4-FFF2-40B4-BE49-F238E27FC236}">
              <a16:creationId xmlns:a16="http://schemas.microsoft.com/office/drawing/2014/main" id="{22FA54B2-C2B5-4B38-A28D-CC9CB2A3B1F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937625" y="23669625"/>
          <a:ext cx="1685925" cy="1685925"/>
        </a:xfrm>
        <a:prstGeom prst="rect">
          <a:avLst/>
        </a:prstGeom>
      </xdr:spPr>
    </xdr:pic>
    <xdr:clientData/>
  </xdr:twoCellAnchor>
  <xdr:twoCellAnchor editAs="oneCell">
    <xdr:from>
      <xdr:col>8</xdr:col>
      <xdr:colOff>508000</xdr:colOff>
      <xdr:row>30</xdr:row>
      <xdr:rowOff>841375</xdr:rowOff>
    </xdr:from>
    <xdr:to>
      <xdr:col>12</xdr:col>
      <xdr:colOff>892175</xdr:colOff>
      <xdr:row>32</xdr:row>
      <xdr:rowOff>415925</xdr:rowOff>
    </xdr:to>
    <xdr:pic>
      <xdr:nvPicPr>
        <xdr:cNvPr id="9" name="Picture 8">
          <a:extLst>
            <a:ext uri="{FF2B5EF4-FFF2-40B4-BE49-F238E27FC236}">
              <a16:creationId xmlns:a16="http://schemas.microsoft.com/office/drawing/2014/main" id="{5FC8DE56-A6F3-4ADC-A2E9-8DFAC2F8500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07500" y="30940375"/>
          <a:ext cx="1685925" cy="1685925"/>
        </a:xfrm>
        <a:prstGeom prst="rect">
          <a:avLst/>
        </a:prstGeom>
      </xdr:spPr>
    </xdr:pic>
    <xdr:clientData/>
  </xdr:twoCellAnchor>
  <xdr:twoCellAnchor editAs="oneCell">
    <xdr:from>
      <xdr:col>8</xdr:col>
      <xdr:colOff>15875</xdr:colOff>
      <xdr:row>34</xdr:row>
      <xdr:rowOff>3000375</xdr:rowOff>
    </xdr:from>
    <xdr:to>
      <xdr:col>12</xdr:col>
      <xdr:colOff>400050</xdr:colOff>
      <xdr:row>36</xdr:row>
      <xdr:rowOff>955675</xdr:rowOff>
    </xdr:to>
    <xdr:pic>
      <xdr:nvPicPr>
        <xdr:cNvPr id="10" name="Picture 9">
          <a:extLst>
            <a:ext uri="{FF2B5EF4-FFF2-40B4-BE49-F238E27FC236}">
              <a16:creationId xmlns:a16="http://schemas.microsoft.com/office/drawing/2014/main" id="{83E138DB-C3BB-46AD-A86C-F5DD1586C0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715375" y="37147500"/>
          <a:ext cx="1685925" cy="1685925"/>
        </a:xfrm>
        <a:prstGeom prst="rect">
          <a:avLst/>
        </a:prstGeom>
      </xdr:spPr>
    </xdr:pic>
    <xdr:clientData/>
  </xdr:twoCellAnchor>
  <xdr:twoCellAnchor editAs="oneCell">
    <xdr:from>
      <xdr:col>8</xdr:col>
      <xdr:colOff>127000</xdr:colOff>
      <xdr:row>38</xdr:row>
      <xdr:rowOff>3079750</xdr:rowOff>
    </xdr:from>
    <xdr:to>
      <xdr:col>12</xdr:col>
      <xdr:colOff>508000</xdr:colOff>
      <xdr:row>40</xdr:row>
      <xdr:rowOff>1035050</xdr:rowOff>
    </xdr:to>
    <xdr:pic>
      <xdr:nvPicPr>
        <xdr:cNvPr id="11" name="Picture 10">
          <a:extLst>
            <a:ext uri="{FF2B5EF4-FFF2-40B4-BE49-F238E27FC236}">
              <a16:creationId xmlns:a16="http://schemas.microsoft.com/office/drawing/2014/main" id="{8E54AEF2-BF63-448D-B503-C34032C4EA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26500" y="44688125"/>
          <a:ext cx="1685925" cy="1685925"/>
        </a:xfrm>
        <a:prstGeom prst="rect">
          <a:avLst/>
        </a:prstGeom>
      </xdr:spPr>
    </xdr:pic>
    <xdr:clientData/>
  </xdr:twoCellAnchor>
  <xdr:twoCellAnchor editAs="oneCell">
    <xdr:from>
      <xdr:col>8</xdr:col>
      <xdr:colOff>666750</xdr:colOff>
      <xdr:row>49</xdr:row>
      <xdr:rowOff>111125</xdr:rowOff>
    </xdr:from>
    <xdr:to>
      <xdr:col>12</xdr:col>
      <xdr:colOff>1050925</xdr:colOff>
      <xdr:row>50</xdr:row>
      <xdr:rowOff>336550</xdr:rowOff>
    </xdr:to>
    <xdr:pic>
      <xdr:nvPicPr>
        <xdr:cNvPr id="12" name="Picture 11">
          <a:extLst>
            <a:ext uri="{FF2B5EF4-FFF2-40B4-BE49-F238E27FC236}">
              <a16:creationId xmlns:a16="http://schemas.microsoft.com/office/drawing/2014/main" id="{6CEF3A1E-0FA6-42FD-9D6A-3BBD62E9D5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366250" y="53911500"/>
          <a:ext cx="1685925" cy="1685925"/>
        </a:xfrm>
        <a:prstGeom prst="rect">
          <a:avLst/>
        </a:prstGeom>
      </xdr:spPr>
    </xdr:pic>
    <xdr:clientData/>
  </xdr:twoCellAnchor>
  <xdr:twoCellAnchor editAs="oneCell">
    <xdr:from>
      <xdr:col>9</xdr:col>
      <xdr:colOff>0</xdr:colOff>
      <xdr:row>60</xdr:row>
      <xdr:rowOff>0</xdr:rowOff>
    </xdr:from>
    <xdr:to>
      <xdr:col>14</xdr:col>
      <xdr:colOff>558800</xdr:colOff>
      <xdr:row>61</xdr:row>
      <xdr:rowOff>384175</xdr:rowOff>
    </xdr:to>
    <xdr:pic>
      <xdr:nvPicPr>
        <xdr:cNvPr id="13" name="Picture 12">
          <a:extLst>
            <a:ext uri="{FF2B5EF4-FFF2-40B4-BE49-F238E27FC236}">
              <a16:creationId xmlns:a16="http://schemas.microsoft.com/office/drawing/2014/main" id="{4F478CFA-B709-41B5-983D-DBA27E079B5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67875" y="61753750"/>
          <a:ext cx="1685925" cy="1685925"/>
        </a:xfrm>
        <a:prstGeom prst="rect">
          <a:avLst/>
        </a:prstGeom>
      </xdr:spPr>
    </xdr:pic>
    <xdr:clientData/>
  </xdr:twoCellAnchor>
  <xdr:twoCellAnchor editAs="oneCell">
    <xdr:from>
      <xdr:col>8</xdr:col>
      <xdr:colOff>936625</xdr:colOff>
      <xdr:row>68</xdr:row>
      <xdr:rowOff>2619375</xdr:rowOff>
    </xdr:from>
    <xdr:to>
      <xdr:col>14</xdr:col>
      <xdr:colOff>193675</xdr:colOff>
      <xdr:row>70</xdr:row>
      <xdr:rowOff>1066800</xdr:rowOff>
    </xdr:to>
    <xdr:pic>
      <xdr:nvPicPr>
        <xdr:cNvPr id="14" name="Picture 13">
          <a:extLst>
            <a:ext uri="{FF2B5EF4-FFF2-40B4-BE49-F238E27FC236}">
              <a16:creationId xmlns:a16="http://schemas.microsoft.com/office/drawing/2014/main" id="{7D9ADA60-170A-421E-9CB4-31905EC0B25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36125" y="69580125"/>
          <a:ext cx="1685925" cy="1685925"/>
        </a:xfrm>
        <a:prstGeom prst="rect">
          <a:avLst/>
        </a:prstGeom>
      </xdr:spPr>
    </xdr:pic>
    <xdr:clientData/>
  </xdr:twoCellAnchor>
  <xdr:twoCellAnchor editAs="oneCell">
    <xdr:from>
      <xdr:col>8</xdr:col>
      <xdr:colOff>889000</xdr:colOff>
      <xdr:row>72</xdr:row>
      <xdr:rowOff>2174875</xdr:rowOff>
    </xdr:from>
    <xdr:to>
      <xdr:col>14</xdr:col>
      <xdr:colOff>146050</xdr:colOff>
      <xdr:row>74</xdr:row>
      <xdr:rowOff>1209675</xdr:rowOff>
    </xdr:to>
    <xdr:pic>
      <xdr:nvPicPr>
        <xdr:cNvPr id="15" name="Picture 14">
          <a:extLst>
            <a:ext uri="{FF2B5EF4-FFF2-40B4-BE49-F238E27FC236}">
              <a16:creationId xmlns:a16="http://schemas.microsoft.com/office/drawing/2014/main" id="{F838CC9F-ACDA-47E8-8BED-6BDFDF79D8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88500" y="75612625"/>
          <a:ext cx="1685925" cy="1685925"/>
        </a:xfrm>
        <a:prstGeom prst="rect">
          <a:avLst/>
        </a:prstGeom>
      </xdr:spPr>
    </xdr:pic>
    <xdr:clientData/>
  </xdr:twoCellAnchor>
  <xdr:twoCellAnchor editAs="oneCell">
    <xdr:from>
      <xdr:col>8</xdr:col>
      <xdr:colOff>428625</xdr:colOff>
      <xdr:row>76</xdr:row>
      <xdr:rowOff>2508250</xdr:rowOff>
    </xdr:from>
    <xdr:to>
      <xdr:col>12</xdr:col>
      <xdr:colOff>812800</xdr:colOff>
      <xdr:row>78</xdr:row>
      <xdr:rowOff>955675</xdr:rowOff>
    </xdr:to>
    <xdr:pic>
      <xdr:nvPicPr>
        <xdr:cNvPr id="16" name="Picture 15">
          <a:extLst>
            <a:ext uri="{FF2B5EF4-FFF2-40B4-BE49-F238E27FC236}">
              <a16:creationId xmlns:a16="http://schemas.microsoft.com/office/drawing/2014/main" id="{F2D6838B-133D-43A9-BC77-A1EFA7BDF5A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28125" y="81835625"/>
          <a:ext cx="1685925" cy="1685925"/>
        </a:xfrm>
        <a:prstGeom prst="rect">
          <a:avLst/>
        </a:prstGeom>
      </xdr:spPr>
    </xdr:pic>
    <xdr:clientData/>
  </xdr:twoCellAnchor>
  <xdr:twoCellAnchor editAs="oneCell">
    <xdr:from>
      <xdr:col>8</xdr:col>
      <xdr:colOff>222250</xdr:colOff>
      <xdr:row>80</xdr:row>
      <xdr:rowOff>2476500</xdr:rowOff>
    </xdr:from>
    <xdr:to>
      <xdr:col>12</xdr:col>
      <xdr:colOff>606425</xdr:colOff>
      <xdr:row>82</xdr:row>
      <xdr:rowOff>923925</xdr:rowOff>
    </xdr:to>
    <xdr:pic>
      <xdr:nvPicPr>
        <xdr:cNvPr id="17" name="Picture 16">
          <a:extLst>
            <a:ext uri="{FF2B5EF4-FFF2-40B4-BE49-F238E27FC236}">
              <a16:creationId xmlns:a16="http://schemas.microsoft.com/office/drawing/2014/main" id="{1E5E79BD-B9C8-4471-A1A4-8CB689E64DF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921750" y="88280875"/>
          <a:ext cx="1685925" cy="1685925"/>
        </a:xfrm>
        <a:prstGeom prst="rect">
          <a:avLst/>
        </a:prstGeom>
      </xdr:spPr>
    </xdr:pic>
    <xdr:clientData/>
  </xdr:twoCellAnchor>
  <xdr:twoCellAnchor editAs="oneCell">
    <xdr:from>
      <xdr:col>8</xdr:col>
      <xdr:colOff>269875</xdr:colOff>
      <xdr:row>84</xdr:row>
      <xdr:rowOff>2603500</xdr:rowOff>
    </xdr:from>
    <xdr:to>
      <xdr:col>12</xdr:col>
      <xdr:colOff>654050</xdr:colOff>
      <xdr:row>86</xdr:row>
      <xdr:rowOff>1050925</xdr:rowOff>
    </xdr:to>
    <xdr:pic>
      <xdr:nvPicPr>
        <xdr:cNvPr id="18" name="Picture 17">
          <a:extLst>
            <a:ext uri="{FF2B5EF4-FFF2-40B4-BE49-F238E27FC236}">
              <a16:creationId xmlns:a16="http://schemas.microsoft.com/office/drawing/2014/main" id="{6E9C2410-9BF7-4D5E-8344-6DEA9D4184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969375" y="94884875"/>
          <a:ext cx="1685925" cy="1685925"/>
        </a:xfrm>
        <a:prstGeom prst="rect">
          <a:avLst/>
        </a:prstGeom>
      </xdr:spPr>
    </xdr:pic>
    <xdr:clientData/>
  </xdr:twoCellAnchor>
  <xdr:twoCellAnchor editAs="oneCell">
    <xdr:from>
      <xdr:col>8</xdr:col>
      <xdr:colOff>174625</xdr:colOff>
      <xdr:row>88</xdr:row>
      <xdr:rowOff>2476500</xdr:rowOff>
    </xdr:from>
    <xdr:to>
      <xdr:col>12</xdr:col>
      <xdr:colOff>558800</xdr:colOff>
      <xdr:row>90</xdr:row>
      <xdr:rowOff>923925</xdr:rowOff>
    </xdr:to>
    <xdr:pic>
      <xdr:nvPicPr>
        <xdr:cNvPr id="19" name="Picture 18">
          <a:extLst>
            <a:ext uri="{FF2B5EF4-FFF2-40B4-BE49-F238E27FC236}">
              <a16:creationId xmlns:a16="http://schemas.microsoft.com/office/drawing/2014/main" id="{FD1BCF59-1924-4418-92CE-C998848CFD4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74125" y="101234875"/>
          <a:ext cx="1685925" cy="1685925"/>
        </a:xfrm>
        <a:prstGeom prst="rect">
          <a:avLst/>
        </a:prstGeom>
      </xdr:spPr>
    </xdr:pic>
    <xdr:clientData/>
  </xdr:twoCellAnchor>
  <xdr:twoCellAnchor editAs="oneCell">
    <xdr:from>
      <xdr:col>8</xdr:col>
      <xdr:colOff>587375</xdr:colOff>
      <xdr:row>95</xdr:row>
      <xdr:rowOff>365125</xdr:rowOff>
    </xdr:from>
    <xdr:to>
      <xdr:col>12</xdr:col>
      <xdr:colOff>971550</xdr:colOff>
      <xdr:row>96</xdr:row>
      <xdr:rowOff>749300</xdr:rowOff>
    </xdr:to>
    <xdr:pic>
      <xdr:nvPicPr>
        <xdr:cNvPr id="20" name="Picture 19">
          <a:extLst>
            <a:ext uri="{FF2B5EF4-FFF2-40B4-BE49-F238E27FC236}">
              <a16:creationId xmlns:a16="http://schemas.microsoft.com/office/drawing/2014/main" id="{87032DBD-2D43-4745-A6E9-F823AD57C3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86875" y="107870625"/>
          <a:ext cx="1685925" cy="1685925"/>
        </a:xfrm>
        <a:prstGeom prst="rect">
          <a:avLst/>
        </a:prstGeom>
      </xdr:spPr>
    </xdr:pic>
    <xdr:clientData/>
  </xdr:twoCellAnchor>
  <xdr:twoCellAnchor editAs="oneCell">
    <xdr:from>
      <xdr:col>8</xdr:col>
      <xdr:colOff>635000</xdr:colOff>
      <xdr:row>111</xdr:row>
      <xdr:rowOff>682625</xdr:rowOff>
    </xdr:from>
    <xdr:to>
      <xdr:col>12</xdr:col>
      <xdr:colOff>1019175</xdr:colOff>
      <xdr:row>113</xdr:row>
      <xdr:rowOff>749300</xdr:rowOff>
    </xdr:to>
    <xdr:pic>
      <xdr:nvPicPr>
        <xdr:cNvPr id="21" name="Picture 20">
          <a:extLst>
            <a:ext uri="{FF2B5EF4-FFF2-40B4-BE49-F238E27FC236}">
              <a16:creationId xmlns:a16="http://schemas.microsoft.com/office/drawing/2014/main" id="{A59DDD03-155A-420A-900D-5EBCAB3D2BD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334500" y="119872125"/>
          <a:ext cx="1685925" cy="1685925"/>
        </a:xfrm>
        <a:prstGeom prst="rect">
          <a:avLst/>
        </a:prstGeom>
      </xdr:spPr>
    </xdr:pic>
    <xdr:clientData/>
  </xdr:twoCellAnchor>
  <xdr:twoCellAnchor editAs="oneCell">
    <xdr:from>
      <xdr:col>8</xdr:col>
      <xdr:colOff>682625</xdr:colOff>
      <xdr:row>126</xdr:row>
      <xdr:rowOff>555625</xdr:rowOff>
    </xdr:from>
    <xdr:to>
      <xdr:col>12</xdr:col>
      <xdr:colOff>1066800</xdr:colOff>
      <xdr:row>129</xdr:row>
      <xdr:rowOff>288925</xdr:rowOff>
    </xdr:to>
    <xdr:pic>
      <xdr:nvPicPr>
        <xdr:cNvPr id="22" name="Picture 21">
          <a:extLst>
            <a:ext uri="{FF2B5EF4-FFF2-40B4-BE49-F238E27FC236}">
              <a16:creationId xmlns:a16="http://schemas.microsoft.com/office/drawing/2014/main" id="{0E7A4DF9-C061-4F4F-BC5C-D328E92700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382125" y="127682625"/>
          <a:ext cx="1685925" cy="1685925"/>
        </a:xfrm>
        <a:prstGeom prst="rect">
          <a:avLst/>
        </a:prstGeom>
      </xdr:spPr>
    </xdr:pic>
    <xdr:clientData/>
  </xdr:twoCellAnchor>
  <xdr:twoCellAnchor editAs="oneCell">
    <xdr:from>
      <xdr:col>8</xdr:col>
      <xdr:colOff>650875</xdr:colOff>
      <xdr:row>138</xdr:row>
      <xdr:rowOff>1317625</xdr:rowOff>
    </xdr:from>
    <xdr:to>
      <xdr:col>12</xdr:col>
      <xdr:colOff>1031875</xdr:colOff>
      <xdr:row>139</xdr:row>
      <xdr:rowOff>1543050</xdr:rowOff>
    </xdr:to>
    <xdr:pic>
      <xdr:nvPicPr>
        <xdr:cNvPr id="23" name="Picture 22">
          <a:extLst>
            <a:ext uri="{FF2B5EF4-FFF2-40B4-BE49-F238E27FC236}">
              <a16:creationId xmlns:a16="http://schemas.microsoft.com/office/drawing/2014/main" id="{320A023A-7CE8-4F26-B7B8-DDDF7B0715C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350375" y="135413750"/>
          <a:ext cx="1685925" cy="1685925"/>
        </a:xfrm>
        <a:prstGeom prst="rect">
          <a:avLst/>
        </a:prstGeom>
      </xdr:spPr>
    </xdr:pic>
    <xdr:clientData/>
  </xdr:twoCellAnchor>
  <xdr:twoCellAnchor editAs="oneCell">
    <xdr:from>
      <xdr:col>8</xdr:col>
      <xdr:colOff>190500</xdr:colOff>
      <xdr:row>154</xdr:row>
      <xdr:rowOff>174625</xdr:rowOff>
    </xdr:from>
    <xdr:to>
      <xdr:col>12</xdr:col>
      <xdr:colOff>571500</xdr:colOff>
      <xdr:row>155</xdr:row>
      <xdr:rowOff>1543050</xdr:rowOff>
    </xdr:to>
    <xdr:pic>
      <xdr:nvPicPr>
        <xdr:cNvPr id="24" name="Picture 23">
          <a:extLst>
            <a:ext uri="{FF2B5EF4-FFF2-40B4-BE49-F238E27FC236}">
              <a16:creationId xmlns:a16="http://schemas.microsoft.com/office/drawing/2014/main" id="{58A6E609-5769-4B2F-8318-552C65F967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90000" y="144478375"/>
          <a:ext cx="1685925" cy="1685925"/>
        </a:xfrm>
        <a:prstGeom prst="rect">
          <a:avLst/>
        </a:prstGeom>
      </xdr:spPr>
    </xdr:pic>
    <xdr:clientData/>
  </xdr:twoCellAnchor>
  <xdr:twoCellAnchor editAs="oneCell">
    <xdr:from>
      <xdr:col>8</xdr:col>
      <xdr:colOff>492125</xdr:colOff>
      <xdr:row>162</xdr:row>
      <xdr:rowOff>63500</xdr:rowOff>
    </xdr:from>
    <xdr:to>
      <xdr:col>12</xdr:col>
      <xdr:colOff>876300</xdr:colOff>
      <xdr:row>164</xdr:row>
      <xdr:rowOff>130175</xdr:rowOff>
    </xdr:to>
    <xdr:pic>
      <xdr:nvPicPr>
        <xdr:cNvPr id="25" name="Picture 24">
          <a:extLst>
            <a:ext uri="{FF2B5EF4-FFF2-40B4-BE49-F238E27FC236}">
              <a16:creationId xmlns:a16="http://schemas.microsoft.com/office/drawing/2014/main" id="{847909EF-C5DA-4B6E-86E1-157B1F3582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91625" y="151003000"/>
          <a:ext cx="1685925" cy="1685925"/>
        </a:xfrm>
        <a:prstGeom prst="rect">
          <a:avLst/>
        </a:prstGeom>
      </xdr:spPr>
    </xdr:pic>
    <xdr:clientData/>
  </xdr:twoCellAnchor>
  <xdr:twoCellAnchor editAs="oneCell">
    <xdr:from>
      <xdr:col>8</xdr:col>
      <xdr:colOff>603250</xdr:colOff>
      <xdr:row>179</xdr:row>
      <xdr:rowOff>142875</xdr:rowOff>
    </xdr:from>
    <xdr:to>
      <xdr:col>12</xdr:col>
      <xdr:colOff>987425</xdr:colOff>
      <xdr:row>183</xdr:row>
      <xdr:rowOff>225425</xdr:rowOff>
    </xdr:to>
    <xdr:pic>
      <xdr:nvPicPr>
        <xdr:cNvPr id="26" name="Picture 25">
          <a:extLst>
            <a:ext uri="{FF2B5EF4-FFF2-40B4-BE49-F238E27FC236}">
              <a16:creationId xmlns:a16="http://schemas.microsoft.com/office/drawing/2014/main" id="{62672228-B1EA-453A-89E4-D6B7BF91A9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302750" y="159781875"/>
          <a:ext cx="1685925" cy="1685925"/>
        </a:xfrm>
        <a:prstGeom prst="rect">
          <a:avLst/>
        </a:prstGeom>
      </xdr:spPr>
    </xdr:pic>
    <xdr:clientData/>
  </xdr:twoCellAnchor>
  <xdr:twoCellAnchor editAs="oneCell">
    <xdr:from>
      <xdr:col>8</xdr:col>
      <xdr:colOff>714375</xdr:colOff>
      <xdr:row>197</xdr:row>
      <xdr:rowOff>158750</xdr:rowOff>
    </xdr:from>
    <xdr:to>
      <xdr:col>12</xdr:col>
      <xdr:colOff>1098550</xdr:colOff>
      <xdr:row>201</xdr:row>
      <xdr:rowOff>241300</xdr:rowOff>
    </xdr:to>
    <xdr:pic>
      <xdr:nvPicPr>
        <xdr:cNvPr id="27" name="Picture 26">
          <a:extLst>
            <a:ext uri="{FF2B5EF4-FFF2-40B4-BE49-F238E27FC236}">
              <a16:creationId xmlns:a16="http://schemas.microsoft.com/office/drawing/2014/main" id="{E2DD8D79-106C-4D13-BD53-8D72D76C98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413875" y="168354375"/>
          <a:ext cx="1685925" cy="1685925"/>
        </a:xfrm>
        <a:prstGeom prst="rect">
          <a:avLst/>
        </a:prstGeom>
      </xdr:spPr>
    </xdr:pic>
    <xdr:clientData/>
  </xdr:twoCellAnchor>
  <xdr:twoCellAnchor editAs="oneCell">
    <xdr:from>
      <xdr:col>8</xdr:col>
      <xdr:colOff>635000</xdr:colOff>
      <xdr:row>215</xdr:row>
      <xdr:rowOff>301625</xdr:rowOff>
    </xdr:from>
    <xdr:to>
      <xdr:col>12</xdr:col>
      <xdr:colOff>1019175</xdr:colOff>
      <xdr:row>220</xdr:row>
      <xdr:rowOff>384175</xdr:rowOff>
    </xdr:to>
    <xdr:pic>
      <xdr:nvPicPr>
        <xdr:cNvPr id="28" name="Picture 27">
          <a:extLst>
            <a:ext uri="{FF2B5EF4-FFF2-40B4-BE49-F238E27FC236}">
              <a16:creationId xmlns:a16="http://schemas.microsoft.com/office/drawing/2014/main" id="{99AC537E-31B7-4823-9F6B-04882BBD82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334500" y="176196625"/>
          <a:ext cx="1685925" cy="1685925"/>
        </a:xfrm>
        <a:prstGeom prst="rect">
          <a:avLst/>
        </a:prstGeom>
      </xdr:spPr>
    </xdr:pic>
    <xdr:clientData/>
  </xdr:twoCellAnchor>
  <xdr:twoCellAnchor editAs="oneCell">
    <xdr:from>
      <xdr:col>9</xdr:col>
      <xdr:colOff>0</xdr:colOff>
      <xdr:row>231</xdr:row>
      <xdr:rowOff>0</xdr:rowOff>
    </xdr:from>
    <xdr:to>
      <xdr:col>14</xdr:col>
      <xdr:colOff>558800</xdr:colOff>
      <xdr:row>232</xdr:row>
      <xdr:rowOff>225425</xdr:rowOff>
    </xdr:to>
    <xdr:pic>
      <xdr:nvPicPr>
        <xdr:cNvPr id="29" name="Picture 28">
          <a:extLst>
            <a:ext uri="{FF2B5EF4-FFF2-40B4-BE49-F238E27FC236}">
              <a16:creationId xmlns:a16="http://schemas.microsoft.com/office/drawing/2014/main" id="{C8966907-37D9-41EC-B61B-DCCDD0DA9F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67875" y="183007000"/>
          <a:ext cx="1685925" cy="1685925"/>
        </a:xfrm>
        <a:prstGeom prst="rect">
          <a:avLst/>
        </a:prstGeom>
      </xdr:spPr>
    </xdr:pic>
    <xdr:clientData/>
  </xdr:twoCellAnchor>
  <xdr:twoCellAnchor editAs="oneCell">
    <xdr:from>
      <xdr:col>8</xdr:col>
      <xdr:colOff>793750</xdr:colOff>
      <xdr:row>245</xdr:row>
      <xdr:rowOff>269875</xdr:rowOff>
    </xdr:from>
    <xdr:to>
      <xdr:col>14</xdr:col>
      <xdr:colOff>50800</xdr:colOff>
      <xdr:row>249</xdr:row>
      <xdr:rowOff>479425</xdr:rowOff>
    </xdr:to>
    <xdr:pic>
      <xdr:nvPicPr>
        <xdr:cNvPr id="30" name="Picture 29">
          <a:extLst>
            <a:ext uri="{FF2B5EF4-FFF2-40B4-BE49-F238E27FC236}">
              <a16:creationId xmlns:a16="http://schemas.microsoft.com/office/drawing/2014/main" id="{61C5850A-5D73-4B8A-B9E6-5CB4C5475EA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493250" y="193357500"/>
          <a:ext cx="1685925" cy="1685925"/>
        </a:xfrm>
        <a:prstGeom prst="rect">
          <a:avLst/>
        </a:prstGeom>
      </xdr:spPr>
    </xdr:pic>
    <xdr:clientData/>
  </xdr:twoCellAnchor>
  <xdr:twoCellAnchor editAs="oneCell">
    <xdr:from>
      <xdr:col>8</xdr:col>
      <xdr:colOff>587375</xdr:colOff>
      <xdr:row>254</xdr:row>
      <xdr:rowOff>15875</xdr:rowOff>
    </xdr:from>
    <xdr:to>
      <xdr:col>12</xdr:col>
      <xdr:colOff>971550</xdr:colOff>
      <xdr:row>258</xdr:row>
      <xdr:rowOff>225425</xdr:rowOff>
    </xdr:to>
    <xdr:pic>
      <xdr:nvPicPr>
        <xdr:cNvPr id="31" name="Picture 30">
          <a:extLst>
            <a:ext uri="{FF2B5EF4-FFF2-40B4-BE49-F238E27FC236}">
              <a16:creationId xmlns:a16="http://schemas.microsoft.com/office/drawing/2014/main" id="{8423AC73-7EDB-4CD1-8A23-912D2B401C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86875" y="198643875"/>
          <a:ext cx="1685925" cy="1685925"/>
        </a:xfrm>
        <a:prstGeom prst="rect">
          <a:avLst/>
        </a:prstGeom>
      </xdr:spPr>
    </xdr:pic>
    <xdr:clientData/>
  </xdr:twoCellAnchor>
  <xdr:twoCellAnchor editAs="oneCell">
    <xdr:from>
      <xdr:col>8</xdr:col>
      <xdr:colOff>841375</xdr:colOff>
      <xdr:row>267</xdr:row>
      <xdr:rowOff>63500</xdr:rowOff>
    </xdr:from>
    <xdr:to>
      <xdr:col>14</xdr:col>
      <xdr:colOff>98425</xdr:colOff>
      <xdr:row>270</xdr:row>
      <xdr:rowOff>273050</xdr:rowOff>
    </xdr:to>
    <xdr:pic>
      <xdr:nvPicPr>
        <xdr:cNvPr id="32" name="Picture 31">
          <a:extLst>
            <a:ext uri="{FF2B5EF4-FFF2-40B4-BE49-F238E27FC236}">
              <a16:creationId xmlns:a16="http://schemas.microsoft.com/office/drawing/2014/main" id="{0D6041D9-CED2-486B-ABE2-4E4B39E06D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40875" y="208438750"/>
          <a:ext cx="1685925" cy="1685925"/>
        </a:xfrm>
        <a:prstGeom prst="rect">
          <a:avLst/>
        </a:prstGeom>
      </xdr:spPr>
    </xdr:pic>
    <xdr:clientData/>
  </xdr:twoCellAnchor>
  <xdr:twoCellAnchor editAs="oneCell">
    <xdr:from>
      <xdr:col>8</xdr:col>
      <xdr:colOff>904875</xdr:colOff>
      <xdr:row>282</xdr:row>
      <xdr:rowOff>476250</xdr:rowOff>
    </xdr:from>
    <xdr:to>
      <xdr:col>14</xdr:col>
      <xdr:colOff>161925</xdr:colOff>
      <xdr:row>287</xdr:row>
      <xdr:rowOff>193675</xdr:rowOff>
    </xdr:to>
    <xdr:pic>
      <xdr:nvPicPr>
        <xdr:cNvPr id="33" name="Picture 32">
          <a:extLst>
            <a:ext uri="{FF2B5EF4-FFF2-40B4-BE49-F238E27FC236}">
              <a16:creationId xmlns:a16="http://schemas.microsoft.com/office/drawing/2014/main" id="{5FC7CCAB-1DDF-4E34-91EA-3841C429685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04375" y="215741250"/>
          <a:ext cx="1685925" cy="1685925"/>
        </a:xfrm>
        <a:prstGeom prst="rect">
          <a:avLst/>
        </a:prstGeom>
      </xdr:spPr>
    </xdr:pic>
    <xdr:clientData/>
  </xdr:twoCellAnchor>
  <xdr:twoCellAnchor editAs="oneCell">
    <xdr:from>
      <xdr:col>9</xdr:col>
      <xdr:colOff>0</xdr:colOff>
      <xdr:row>297</xdr:row>
      <xdr:rowOff>0</xdr:rowOff>
    </xdr:from>
    <xdr:to>
      <xdr:col>14</xdr:col>
      <xdr:colOff>558800</xdr:colOff>
      <xdr:row>300</xdr:row>
      <xdr:rowOff>209550</xdr:rowOff>
    </xdr:to>
    <xdr:pic>
      <xdr:nvPicPr>
        <xdr:cNvPr id="34" name="Picture 33">
          <a:extLst>
            <a:ext uri="{FF2B5EF4-FFF2-40B4-BE49-F238E27FC236}">
              <a16:creationId xmlns:a16="http://schemas.microsoft.com/office/drawing/2014/main" id="{F211B219-E84B-4DA2-BCB6-C79F41230D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67875" y="224377250"/>
          <a:ext cx="1685925" cy="1685925"/>
        </a:xfrm>
        <a:prstGeom prst="rect">
          <a:avLst/>
        </a:prstGeom>
      </xdr:spPr>
    </xdr:pic>
    <xdr:clientData/>
  </xdr:twoCellAnchor>
  <xdr:twoCellAnchor editAs="oneCell">
    <xdr:from>
      <xdr:col>8</xdr:col>
      <xdr:colOff>523875</xdr:colOff>
      <xdr:row>314</xdr:row>
      <xdr:rowOff>95250</xdr:rowOff>
    </xdr:from>
    <xdr:to>
      <xdr:col>12</xdr:col>
      <xdr:colOff>904875</xdr:colOff>
      <xdr:row>315</xdr:row>
      <xdr:rowOff>3175</xdr:rowOff>
    </xdr:to>
    <xdr:pic>
      <xdr:nvPicPr>
        <xdr:cNvPr id="35" name="Picture 34">
          <a:extLst>
            <a:ext uri="{FF2B5EF4-FFF2-40B4-BE49-F238E27FC236}">
              <a16:creationId xmlns:a16="http://schemas.microsoft.com/office/drawing/2014/main" id="{83426918-CC03-4F5F-9EA6-A5F9BDE99CD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23375" y="232664000"/>
          <a:ext cx="1685925" cy="1685925"/>
        </a:xfrm>
        <a:prstGeom prst="rect">
          <a:avLst/>
        </a:prstGeom>
      </xdr:spPr>
    </xdr:pic>
    <xdr:clientData/>
  </xdr:twoCellAnchor>
  <xdr:twoCellAnchor editAs="oneCell">
    <xdr:from>
      <xdr:col>9</xdr:col>
      <xdr:colOff>0</xdr:colOff>
      <xdr:row>329</xdr:row>
      <xdr:rowOff>0</xdr:rowOff>
    </xdr:from>
    <xdr:to>
      <xdr:col>14</xdr:col>
      <xdr:colOff>558800</xdr:colOff>
      <xdr:row>333</xdr:row>
      <xdr:rowOff>209550</xdr:rowOff>
    </xdr:to>
    <xdr:pic>
      <xdr:nvPicPr>
        <xdr:cNvPr id="36" name="Picture 35">
          <a:extLst>
            <a:ext uri="{FF2B5EF4-FFF2-40B4-BE49-F238E27FC236}">
              <a16:creationId xmlns:a16="http://schemas.microsoft.com/office/drawing/2014/main" id="{8A65DE17-5AB8-4331-87C8-6EE879F0B2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67875" y="241379375"/>
          <a:ext cx="1685925" cy="1685925"/>
        </a:xfrm>
        <a:prstGeom prst="rect">
          <a:avLst/>
        </a:prstGeom>
      </xdr:spPr>
    </xdr:pic>
    <xdr:clientData/>
  </xdr:twoCellAnchor>
  <xdr:twoCellAnchor editAs="oneCell">
    <xdr:from>
      <xdr:col>8</xdr:col>
      <xdr:colOff>777875</xdr:colOff>
      <xdr:row>343</xdr:row>
      <xdr:rowOff>555625</xdr:rowOff>
    </xdr:from>
    <xdr:to>
      <xdr:col>14</xdr:col>
      <xdr:colOff>34925</xdr:colOff>
      <xdr:row>345</xdr:row>
      <xdr:rowOff>781050</xdr:rowOff>
    </xdr:to>
    <xdr:pic>
      <xdr:nvPicPr>
        <xdr:cNvPr id="37" name="Picture 36">
          <a:extLst>
            <a:ext uri="{FF2B5EF4-FFF2-40B4-BE49-F238E27FC236}">
              <a16:creationId xmlns:a16="http://schemas.microsoft.com/office/drawing/2014/main" id="{744A6DA1-FBCA-4534-A5D1-7F36CEB590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477375" y="247618250"/>
          <a:ext cx="1685925" cy="1685925"/>
        </a:xfrm>
        <a:prstGeom prst="rect">
          <a:avLst/>
        </a:prstGeom>
      </xdr:spPr>
    </xdr:pic>
    <xdr:clientData/>
  </xdr:twoCellAnchor>
  <xdr:twoCellAnchor editAs="oneCell">
    <xdr:from>
      <xdr:col>8</xdr:col>
      <xdr:colOff>635000</xdr:colOff>
      <xdr:row>364</xdr:row>
      <xdr:rowOff>1158875</xdr:rowOff>
    </xdr:from>
    <xdr:to>
      <xdr:col>12</xdr:col>
      <xdr:colOff>1019175</xdr:colOff>
      <xdr:row>366</xdr:row>
      <xdr:rowOff>1384300</xdr:rowOff>
    </xdr:to>
    <xdr:pic>
      <xdr:nvPicPr>
        <xdr:cNvPr id="38" name="Picture 37">
          <a:extLst>
            <a:ext uri="{FF2B5EF4-FFF2-40B4-BE49-F238E27FC236}">
              <a16:creationId xmlns:a16="http://schemas.microsoft.com/office/drawing/2014/main" id="{1813A30F-8C82-40D2-B6E5-DD3106A85C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334500" y="257444875"/>
          <a:ext cx="1685925" cy="1685925"/>
        </a:xfrm>
        <a:prstGeom prst="rect">
          <a:avLst/>
        </a:prstGeom>
      </xdr:spPr>
    </xdr:pic>
    <xdr:clientData/>
  </xdr:twoCellAnchor>
  <xdr:twoCellAnchor editAs="oneCell">
    <xdr:from>
      <xdr:col>5</xdr:col>
      <xdr:colOff>31750</xdr:colOff>
      <xdr:row>368</xdr:row>
      <xdr:rowOff>1333500</xdr:rowOff>
    </xdr:from>
    <xdr:to>
      <xdr:col>7</xdr:col>
      <xdr:colOff>320675</xdr:colOff>
      <xdr:row>372</xdr:row>
      <xdr:rowOff>66675</xdr:rowOff>
    </xdr:to>
    <xdr:pic>
      <xdr:nvPicPr>
        <xdr:cNvPr id="39" name="Picture 38">
          <a:extLst>
            <a:ext uri="{FF2B5EF4-FFF2-40B4-BE49-F238E27FC236}">
              <a16:creationId xmlns:a16="http://schemas.microsoft.com/office/drawing/2014/main" id="{2C1A1170-3021-46C6-820B-D22B0DB8D22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34125" y="261016750"/>
          <a:ext cx="1685925" cy="16859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295275</xdr:colOff>
      <xdr:row>36</xdr:row>
      <xdr:rowOff>95250</xdr:rowOff>
    </xdr:from>
    <xdr:to>
      <xdr:col>5</xdr:col>
      <xdr:colOff>457200</xdr:colOff>
      <xdr:row>68</xdr:row>
      <xdr:rowOff>66675</xdr:rowOff>
    </xdr:to>
    <xdr:pic>
      <xdr:nvPicPr>
        <xdr:cNvPr id="3" name="Picture 2">
          <a:extLst>
            <a:ext uri="{FF2B5EF4-FFF2-40B4-BE49-F238E27FC236}">
              <a16:creationId xmlns:a16="http://schemas.microsoft.com/office/drawing/2014/main" id="{2037DB68-1370-4546-93D7-4C735A395D9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62225" y="1933575"/>
          <a:ext cx="1685925" cy="16859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12</xdr:col>
      <xdr:colOff>28575</xdr:colOff>
      <xdr:row>6</xdr:row>
      <xdr:rowOff>209550</xdr:rowOff>
    </xdr:from>
    <xdr:to>
      <xdr:col>13</xdr:col>
      <xdr:colOff>685800</xdr:colOff>
      <xdr:row>11</xdr:row>
      <xdr:rowOff>180975</xdr:rowOff>
    </xdr:to>
    <xdr:pic>
      <xdr:nvPicPr>
        <xdr:cNvPr id="3" name="Picture 2">
          <a:extLst>
            <a:ext uri="{FF2B5EF4-FFF2-40B4-BE49-F238E27FC236}">
              <a16:creationId xmlns:a16="http://schemas.microsoft.com/office/drawing/2014/main" id="{B022F600-A787-4BB7-B507-5BE80338F8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81775" y="2343150"/>
          <a:ext cx="1685925" cy="16859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12</xdr:col>
      <xdr:colOff>79375</xdr:colOff>
      <xdr:row>5</xdr:row>
      <xdr:rowOff>1127125</xdr:rowOff>
    </xdr:from>
    <xdr:to>
      <xdr:col>14</xdr:col>
      <xdr:colOff>717550</xdr:colOff>
      <xdr:row>6</xdr:row>
      <xdr:rowOff>1511300</xdr:rowOff>
    </xdr:to>
    <xdr:pic>
      <xdr:nvPicPr>
        <xdr:cNvPr id="2" name="Picture 1">
          <a:extLst>
            <a:ext uri="{FF2B5EF4-FFF2-40B4-BE49-F238E27FC236}">
              <a16:creationId xmlns:a16="http://schemas.microsoft.com/office/drawing/2014/main" id="{72B5B193-C1FE-40C3-8D48-E470E441785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366250" y="3175000"/>
          <a:ext cx="1685925" cy="1685925"/>
        </a:xfrm>
        <a:prstGeom prst="rect">
          <a:avLst/>
        </a:prstGeom>
      </xdr:spPr>
    </xdr:pic>
    <xdr:clientData/>
  </xdr:twoCellAnchor>
  <xdr:twoCellAnchor editAs="oneCell">
    <xdr:from>
      <xdr:col>8</xdr:col>
      <xdr:colOff>539750</xdr:colOff>
      <xdr:row>8</xdr:row>
      <xdr:rowOff>1809750</xdr:rowOff>
    </xdr:from>
    <xdr:to>
      <xdr:col>12</xdr:col>
      <xdr:colOff>923925</xdr:colOff>
      <xdr:row>9</xdr:row>
      <xdr:rowOff>257175</xdr:rowOff>
    </xdr:to>
    <xdr:pic>
      <xdr:nvPicPr>
        <xdr:cNvPr id="3" name="Picture 2">
          <a:extLst>
            <a:ext uri="{FF2B5EF4-FFF2-40B4-BE49-F238E27FC236}">
              <a16:creationId xmlns:a16="http://schemas.microsoft.com/office/drawing/2014/main" id="{0AC62E14-30A1-405B-AD27-9F79356F1F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74125" y="8397875"/>
          <a:ext cx="1685925" cy="1685925"/>
        </a:xfrm>
        <a:prstGeom prst="rect">
          <a:avLst/>
        </a:prstGeom>
      </xdr:spPr>
    </xdr:pic>
    <xdr:clientData/>
  </xdr:twoCellAnchor>
  <xdr:twoCellAnchor editAs="oneCell">
    <xdr:from>
      <xdr:col>9</xdr:col>
      <xdr:colOff>0</xdr:colOff>
      <xdr:row>15</xdr:row>
      <xdr:rowOff>698500</xdr:rowOff>
    </xdr:from>
    <xdr:to>
      <xdr:col>14</xdr:col>
      <xdr:colOff>638175</xdr:colOff>
      <xdr:row>17</xdr:row>
      <xdr:rowOff>1416050</xdr:rowOff>
    </xdr:to>
    <xdr:pic>
      <xdr:nvPicPr>
        <xdr:cNvPr id="4" name="Picture 3">
          <a:extLst>
            <a:ext uri="{FF2B5EF4-FFF2-40B4-BE49-F238E27FC236}">
              <a16:creationId xmlns:a16="http://schemas.microsoft.com/office/drawing/2014/main" id="{DF152216-75B9-46EE-86AA-E359AB7EE5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86875" y="16510000"/>
          <a:ext cx="1685925" cy="1685925"/>
        </a:xfrm>
        <a:prstGeom prst="rect">
          <a:avLst/>
        </a:prstGeom>
      </xdr:spPr>
    </xdr:pic>
    <xdr:clientData/>
  </xdr:twoCellAnchor>
  <xdr:twoCellAnchor editAs="oneCell">
    <xdr:from>
      <xdr:col>8</xdr:col>
      <xdr:colOff>904875</xdr:colOff>
      <xdr:row>25</xdr:row>
      <xdr:rowOff>635000</xdr:rowOff>
    </xdr:from>
    <xdr:to>
      <xdr:col>14</xdr:col>
      <xdr:colOff>241300</xdr:colOff>
      <xdr:row>28</xdr:row>
      <xdr:rowOff>860425</xdr:rowOff>
    </xdr:to>
    <xdr:pic>
      <xdr:nvPicPr>
        <xdr:cNvPr id="5" name="Picture 4">
          <a:extLst>
            <a:ext uri="{FF2B5EF4-FFF2-40B4-BE49-F238E27FC236}">
              <a16:creationId xmlns:a16="http://schemas.microsoft.com/office/drawing/2014/main" id="{F63DF4A1-693A-4744-9374-961AF2CD28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39250" y="23907750"/>
          <a:ext cx="1685925" cy="1685925"/>
        </a:xfrm>
        <a:prstGeom prst="rect">
          <a:avLst/>
        </a:prstGeom>
      </xdr:spPr>
    </xdr:pic>
    <xdr:clientData/>
  </xdr:twoCellAnchor>
  <xdr:twoCellAnchor editAs="oneCell">
    <xdr:from>
      <xdr:col>8</xdr:col>
      <xdr:colOff>793750</xdr:colOff>
      <xdr:row>29</xdr:row>
      <xdr:rowOff>2889250</xdr:rowOff>
    </xdr:from>
    <xdr:to>
      <xdr:col>14</xdr:col>
      <xdr:colOff>130175</xdr:colOff>
      <xdr:row>32</xdr:row>
      <xdr:rowOff>1082675</xdr:rowOff>
    </xdr:to>
    <xdr:pic>
      <xdr:nvPicPr>
        <xdr:cNvPr id="6" name="Picture 5">
          <a:extLst>
            <a:ext uri="{FF2B5EF4-FFF2-40B4-BE49-F238E27FC236}">
              <a16:creationId xmlns:a16="http://schemas.microsoft.com/office/drawing/2014/main" id="{B7C584B8-234C-4641-9558-7EF6CE305EB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28125" y="30210125"/>
          <a:ext cx="1685925" cy="1685925"/>
        </a:xfrm>
        <a:prstGeom prst="rect">
          <a:avLst/>
        </a:prstGeom>
      </xdr:spPr>
    </xdr:pic>
    <xdr:clientData/>
  </xdr:twoCellAnchor>
  <xdr:twoCellAnchor editAs="oneCell">
    <xdr:from>
      <xdr:col>8</xdr:col>
      <xdr:colOff>920750</xdr:colOff>
      <xdr:row>38</xdr:row>
      <xdr:rowOff>4159250</xdr:rowOff>
    </xdr:from>
    <xdr:to>
      <xdr:col>14</xdr:col>
      <xdr:colOff>257175</xdr:colOff>
      <xdr:row>40</xdr:row>
      <xdr:rowOff>1638300</xdr:rowOff>
    </xdr:to>
    <xdr:pic>
      <xdr:nvPicPr>
        <xdr:cNvPr id="7" name="Picture 6">
          <a:extLst>
            <a:ext uri="{FF2B5EF4-FFF2-40B4-BE49-F238E27FC236}">
              <a16:creationId xmlns:a16="http://schemas.microsoft.com/office/drawing/2014/main" id="{4959476F-AF1E-4EBF-A1E5-8CCC10C2E24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55125" y="39322375"/>
          <a:ext cx="1685925" cy="1685925"/>
        </a:xfrm>
        <a:prstGeom prst="rect">
          <a:avLst/>
        </a:prstGeom>
      </xdr:spPr>
    </xdr:pic>
    <xdr:clientData/>
  </xdr:twoCellAnchor>
  <xdr:twoCellAnchor editAs="oneCell">
    <xdr:from>
      <xdr:col>8</xdr:col>
      <xdr:colOff>857250</xdr:colOff>
      <xdr:row>48</xdr:row>
      <xdr:rowOff>1063625</xdr:rowOff>
    </xdr:from>
    <xdr:to>
      <xdr:col>14</xdr:col>
      <xdr:colOff>193675</xdr:colOff>
      <xdr:row>50</xdr:row>
      <xdr:rowOff>146050</xdr:rowOff>
    </xdr:to>
    <xdr:pic>
      <xdr:nvPicPr>
        <xdr:cNvPr id="8" name="Picture 7">
          <a:extLst>
            <a:ext uri="{FF2B5EF4-FFF2-40B4-BE49-F238E27FC236}">
              <a16:creationId xmlns:a16="http://schemas.microsoft.com/office/drawing/2014/main" id="{F2CD0110-53B9-4500-BF8D-608F28B34B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91625" y="50307875"/>
          <a:ext cx="1685925" cy="1685925"/>
        </a:xfrm>
        <a:prstGeom prst="rect">
          <a:avLst/>
        </a:prstGeom>
      </xdr:spPr>
    </xdr:pic>
    <xdr:clientData/>
  </xdr:twoCellAnchor>
  <xdr:twoCellAnchor editAs="oneCell">
    <xdr:from>
      <xdr:col>8</xdr:col>
      <xdr:colOff>635000</xdr:colOff>
      <xdr:row>58</xdr:row>
      <xdr:rowOff>555625</xdr:rowOff>
    </xdr:from>
    <xdr:to>
      <xdr:col>12</xdr:col>
      <xdr:colOff>1019175</xdr:colOff>
      <xdr:row>61</xdr:row>
      <xdr:rowOff>463550</xdr:rowOff>
    </xdr:to>
    <xdr:pic>
      <xdr:nvPicPr>
        <xdr:cNvPr id="9" name="Picture 8">
          <a:extLst>
            <a:ext uri="{FF2B5EF4-FFF2-40B4-BE49-F238E27FC236}">
              <a16:creationId xmlns:a16="http://schemas.microsoft.com/office/drawing/2014/main" id="{27300240-8A6C-4A6C-ABA2-D95F00FA34B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969375" y="60356750"/>
          <a:ext cx="1685925" cy="1685925"/>
        </a:xfrm>
        <a:prstGeom prst="rect">
          <a:avLst/>
        </a:prstGeom>
      </xdr:spPr>
    </xdr:pic>
    <xdr:clientData/>
  </xdr:twoCellAnchor>
  <xdr:twoCellAnchor editAs="oneCell">
    <xdr:from>
      <xdr:col>12</xdr:col>
      <xdr:colOff>47625</xdr:colOff>
      <xdr:row>69</xdr:row>
      <xdr:rowOff>904875</xdr:rowOff>
    </xdr:from>
    <xdr:to>
      <xdr:col>14</xdr:col>
      <xdr:colOff>685800</xdr:colOff>
      <xdr:row>72</xdr:row>
      <xdr:rowOff>3175</xdr:rowOff>
    </xdr:to>
    <xdr:pic>
      <xdr:nvPicPr>
        <xdr:cNvPr id="10" name="Picture 9">
          <a:extLst>
            <a:ext uri="{FF2B5EF4-FFF2-40B4-BE49-F238E27FC236}">
              <a16:creationId xmlns:a16="http://schemas.microsoft.com/office/drawing/2014/main" id="{BC30313E-D0D7-476C-967D-0C08380E5B0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334500" y="68976875"/>
          <a:ext cx="1685925" cy="1685925"/>
        </a:xfrm>
        <a:prstGeom prst="rect">
          <a:avLst/>
        </a:prstGeom>
      </xdr:spPr>
    </xdr:pic>
    <xdr:clientData/>
  </xdr:twoCellAnchor>
  <xdr:twoCellAnchor editAs="oneCell">
    <xdr:from>
      <xdr:col>12</xdr:col>
      <xdr:colOff>79375</xdr:colOff>
      <xdr:row>78</xdr:row>
      <xdr:rowOff>222250</xdr:rowOff>
    </xdr:from>
    <xdr:to>
      <xdr:col>14</xdr:col>
      <xdr:colOff>717550</xdr:colOff>
      <xdr:row>79</xdr:row>
      <xdr:rowOff>1098550</xdr:rowOff>
    </xdr:to>
    <xdr:pic>
      <xdr:nvPicPr>
        <xdr:cNvPr id="11" name="Picture 10">
          <a:extLst>
            <a:ext uri="{FF2B5EF4-FFF2-40B4-BE49-F238E27FC236}">
              <a16:creationId xmlns:a16="http://schemas.microsoft.com/office/drawing/2014/main" id="{EC32DAC0-C30C-4362-BE7B-FEA2B1960C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366250" y="76057125"/>
          <a:ext cx="1685925" cy="1685925"/>
        </a:xfrm>
        <a:prstGeom prst="rect">
          <a:avLst/>
        </a:prstGeom>
      </xdr:spPr>
    </xdr:pic>
    <xdr:clientData/>
  </xdr:twoCellAnchor>
  <xdr:twoCellAnchor editAs="oneCell">
    <xdr:from>
      <xdr:col>9</xdr:col>
      <xdr:colOff>0</xdr:colOff>
      <xdr:row>86</xdr:row>
      <xdr:rowOff>0</xdr:rowOff>
    </xdr:from>
    <xdr:to>
      <xdr:col>14</xdr:col>
      <xdr:colOff>638175</xdr:colOff>
      <xdr:row>89</xdr:row>
      <xdr:rowOff>50800</xdr:rowOff>
    </xdr:to>
    <xdr:pic>
      <xdr:nvPicPr>
        <xdr:cNvPr id="12" name="Picture 11">
          <a:extLst>
            <a:ext uri="{FF2B5EF4-FFF2-40B4-BE49-F238E27FC236}">
              <a16:creationId xmlns:a16="http://schemas.microsoft.com/office/drawing/2014/main" id="{ED23ECB1-624E-49C8-97A0-06156B12DF1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86875" y="84423250"/>
          <a:ext cx="1685925" cy="1685925"/>
        </a:xfrm>
        <a:prstGeom prst="rect">
          <a:avLst/>
        </a:prstGeom>
      </xdr:spPr>
    </xdr:pic>
    <xdr:clientData/>
  </xdr:twoCellAnchor>
  <xdr:twoCellAnchor editAs="oneCell">
    <xdr:from>
      <xdr:col>8</xdr:col>
      <xdr:colOff>904875</xdr:colOff>
      <xdr:row>98</xdr:row>
      <xdr:rowOff>460375</xdr:rowOff>
    </xdr:from>
    <xdr:to>
      <xdr:col>14</xdr:col>
      <xdr:colOff>241300</xdr:colOff>
      <xdr:row>103</xdr:row>
      <xdr:rowOff>177800</xdr:rowOff>
    </xdr:to>
    <xdr:pic>
      <xdr:nvPicPr>
        <xdr:cNvPr id="13" name="Picture 12">
          <a:extLst>
            <a:ext uri="{FF2B5EF4-FFF2-40B4-BE49-F238E27FC236}">
              <a16:creationId xmlns:a16="http://schemas.microsoft.com/office/drawing/2014/main" id="{582990A4-3F47-494A-8D1D-1DD96547D1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39250" y="91376500"/>
          <a:ext cx="1685925" cy="1685925"/>
        </a:xfrm>
        <a:prstGeom prst="rect">
          <a:avLst/>
        </a:prstGeom>
      </xdr:spPr>
    </xdr:pic>
    <xdr:clientData/>
  </xdr:twoCellAnchor>
  <xdr:twoCellAnchor editAs="oneCell">
    <xdr:from>
      <xdr:col>8</xdr:col>
      <xdr:colOff>1047750</xdr:colOff>
      <xdr:row>112</xdr:row>
      <xdr:rowOff>1016000</xdr:rowOff>
    </xdr:from>
    <xdr:to>
      <xdr:col>14</xdr:col>
      <xdr:colOff>384175</xdr:colOff>
      <xdr:row>113</xdr:row>
      <xdr:rowOff>1241425</xdr:rowOff>
    </xdr:to>
    <xdr:pic>
      <xdr:nvPicPr>
        <xdr:cNvPr id="14" name="Picture 13">
          <a:extLst>
            <a:ext uri="{FF2B5EF4-FFF2-40B4-BE49-F238E27FC236}">
              <a16:creationId xmlns:a16="http://schemas.microsoft.com/office/drawing/2014/main" id="{76C89535-55BB-4D51-9D92-F640F39487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382125" y="99758500"/>
          <a:ext cx="1685925" cy="16859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1263650</xdr:colOff>
      <xdr:row>9</xdr:row>
      <xdr:rowOff>38100</xdr:rowOff>
    </xdr:from>
    <xdr:to>
      <xdr:col>2</xdr:col>
      <xdr:colOff>2949575</xdr:colOff>
      <xdr:row>12</xdr:row>
      <xdr:rowOff>641350</xdr:rowOff>
    </xdr:to>
    <xdr:pic>
      <xdr:nvPicPr>
        <xdr:cNvPr id="2" name="Picture 1">
          <a:extLst>
            <a:ext uri="{FF2B5EF4-FFF2-40B4-BE49-F238E27FC236}">
              <a16:creationId xmlns:a16="http://schemas.microsoft.com/office/drawing/2014/main" id="{C3298FDE-8E42-4B3C-B855-1AC1241EEC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87525" y="2990850"/>
          <a:ext cx="1685925" cy="1698625"/>
        </a:xfrm>
        <a:prstGeom prst="rect">
          <a:avLst/>
        </a:prstGeom>
      </xdr:spPr>
    </xdr:pic>
    <xdr:clientData/>
  </xdr:twoCellAnchor>
  <xdr:twoCellAnchor editAs="oneCell">
    <xdr:from>
      <xdr:col>2</xdr:col>
      <xdr:colOff>1857375</xdr:colOff>
      <xdr:row>16</xdr:row>
      <xdr:rowOff>603250</xdr:rowOff>
    </xdr:from>
    <xdr:to>
      <xdr:col>3</xdr:col>
      <xdr:colOff>34925</xdr:colOff>
      <xdr:row>23</xdr:row>
      <xdr:rowOff>142875</xdr:rowOff>
    </xdr:to>
    <xdr:pic>
      <xdr:nvPicPr>
        <xdr:cNvPr id="3" name="Picture 2">
          <a:extLst>
            <a:ext uri="{FF2B5EF4-FFF2-40B4-BE49-F238E27FC236}">
              <a16:creationId xmlns:a16="http://schemas.microsoft.com/office/drawing/2014/main" id="{EE4AC88C-3F06-4A53-96D9-A655026141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81250" y="6588125"/>
          <a:ext cx="1685925" cy="16986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619125</xdr:colOff>
      <xdr:row>12</xdr:row>
      <xdr:rowOff>238125</xdr:rowOff>
    </xdr:from>
    <xdr:to>
      <xdr:col>10</xdr:col>
      <xdr:colOff>15875</xdr:colOff>
      <xdr:row>13</xdr:row>
      <xdr:rowOff>796925</xdr:rowOff>
    </xdr:to>
    <xdr:pic>
      <xdr:nvPicPr>
        <xdr:cNvPr id="2" name="Picture 1">
          <a:extLst>
            <a:ext uri="{FF2B5EF4-FFF2-40B4-BE49-F238E27FC236}">
              <a16:creationId xmlns:a16="http://schemas.microsoft.com/office/drawing/2014/main" id="{94E966AA-5E01-4904-B212-38AACC74561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652125" y="6096000"/>
          <a:ext cx="1682750" cy="1685925"/>
        </a:xfrm>
        <a:prstGeom prst="rect">
          <a:avLst/>
        </a:prstGeom>
      </xdr:spPr>
    </xdr:pic>
    <xdr:clientData/>
  </xdr:twoCellAnchor>
  <xdr:twoCellAnchor editAs="oneCell">
    <xdr:from>
      <xdr:col>8</xdr:col>
      <xdr:colOff>1111250</xdr:colOff>
      <xdr:row>16</xdr:row>
      <xdr:rowOff>809625</xdr:rowOff>
    </xdr:from>
    <xdr:to>
      <xdr:col>10</xdr:col>
      <xdr:colOff>511175</xdr:colOff>
      <xdr:row>17</xdr:row>
      <xdr:rowOff>1162050</xdr:rowOff>
    </xdr:to>
    <xdr:pic>
      <xdr:nvPicPr>
        <xdr:cNvPr id="3" name="Picture 2">
          <a:extLst>
            <a:ext uri="{FF2B5EF4-FFF2-40B4-BE49-F238E27FC236}">
              <a16:creationId xmlns:a16="http://schemas.microsoft.com/office/drawing/2014/main" id="{DC506F63-E854-4D65-A7A2-2AEDCEF3FBA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44250" y="9842500"/>
          <a:ext cx="1685925" cy="16859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12</xdr:col>
      <xdr:colOff>63500</xdr:colOff>
      <xdr:row>5</xdr:row>
      <xdr:rowOff>95250</xdr:rowOff>
    </xdr:from>
    <xdr:to>
      <xdr:col>14</xdr:col>
      <xdr:colOff>860425</xdr:colOff>
      <xdr:row>6</xdr:row>
      <xdr:rowOff>876300</xdr:rowOff>
    </xdr:to>
    <xdr:pic>
      <xdr:nvPicPr>
        <xdr:cNvPr id="2" name="Picture 1">
          <a:extLst>
            <a:ext uri="{FF2B5EF4-FFF2-40B4-BE49-F238E27FC236}">
              <a16:creationId xmlns:a16="http://schemas.microsoft.com/office/drawing/2014/main" id="{EBE0E693-C8FF-4560-804C-A5BD54D139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541000" y="2238375"/>
          <a:ext cx="1685925" cy="1685925"/>
        </a:xfrm>
        <a:prstGeom prst="rect">
          <a:avLst/>
        </a:prstGeom>
      </xdr:spPr>
    </xdr:pic>
    <xdr:clientData/>
  </xdr:twoCellAnchor>
  <xdr:twoCellAnchor editAs="oneCell">
    <xdr:from>
      <xdr:col>12</xdr:col>
      <xdr:colOff>444500</xdr:colOff>
      <xdr:row>13</xdr:row>
      <xdr:rowOff>2079625</xdr:rowOff>
    </xdr:from>
    <xdr:to>
      <xdr:col>16</xdr:col>
      <xdr:colOff>352425</xdr:colOff>
      <xdr:row>15</xdr:row>
      <xdr:rowOff>1416050</xdr:rowOff>
    </xdr:to>
    <xdr:pic>
      <xdr:nvPicPr>
        <xdr:cNvPr id="3" name="Picture 2">
          <a:extLst>
            <a:ext uri="{FF2B5EF4-FFF2-40B4-BE49-F238E27FC236}">
              <a16:creationId xmlns:a16="http://schemas.microsoft.com/office/drawing/2014/main" id="{8701A261-132D-4CA0-AE92-3FB59EE609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572750" y="11636375"/>
          <a:ext cx="1685925" cy="1685925"/>
        </a:xfrm>
        <a:prstGeom prst="rect">
          <a:avLst/>
        </a:prstGeom>
      </xdr:spPr>
    </xdr:pic>
    <xdr:clientData/>
  </xdr:twoCellAnchor>
  <xdr:twoCellAnchor editAs="oneCell">
    <xdr:from>
      <xdr:col>12</xdr:col>
      <xdr:colOff>190500</xdr:colOff>
      <xdr:row>19</xdr:row>
      <xdr:rowOff>3381375</xdr:rowOff>
    </xdr:from>
    <xdr:to>
      <xdr:col>16</xdr:col>
      <xdr:colOff>98425</xdr:colOff>
      <xdr:row>21</xdr:row>
      <xdr:rowOff>717550</xdr:rowOff>
    </xdr:to>
    <xdr:pic>
      <xdr:nvPicPr>
        <xdr:cNvPr id="4" name="Picture 3">
          <a:extLst>
            <a:ext uri="{FF2B5EF4-FFF2-40B4-BE49-F238E27FC236}">
              <a16:creationId xmlns:a16="http://schemas.microsoft.com/office/drawing/2014/main" id="{55FA5979-ECF3-4093-B98C-8EFBFC75446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318750" y="19637375"/>
          <a:ext cx="1685925" cy="1685925"/>
        </a:xfrm>
        <a:prstGeom prst="rect">
          <a:avLst/>
        </a:prstGeom>
      </xdr:spPr>
    </xdr:pic>
    <xdr:clientData/>
  </xdr:twoCellAnchor>
  <xdr:twoCellAnchor editAs="oneCell">
    <xdr:from>
      <xdr:col>12</xdr:col>
      <xdr:colOff>476250</xdr:colOff>
      <xdr:row>27</xdr:row>
      <xdr:rowOff>1889125</xdr:rowOff>
    </xdr:from>
    <xdr:to>
      <xdr:col>16</xdr:col>
      <xdr:colOff>384175</xdr:colOff>
      <xdr:row>30</xdr:row>
      <xdr:rowOff>146050</xdr:rowOff>
    </xdr:to>
    <xdr:pic>
      <xdr:nvPicPr>
        <xdr:cNvPr id="5" name="Picture 4">
          <a:extLst>
            <a:ext uri="{FF2B5EF4-FFF2-40B4-BE49-F238E27FC236}">
              <a16:creationId xmlns:a16="http://schemas.microsoft.com/office/drawing/2014/main" id="{5BF9F696-D43A-4CD7-B85C-4A6D62E8847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604500" y="29543375"/>
          <a:ext cx="1685925" cy="1685925"/>
        </a:xfrm>
        <a:prstGeom prst="rect">
          <a:avLst/>
        </a:prstGeom>
      </xdr:spPr>
    </xdr:pic>
    <xdr:clientData/>
  </xdr:twoCellAnchor>
  <xdr:twoCellAnchor editAs="oneCell">
    <xdr:from>
      <xdr:col>12</xdr:col>
      <xdr:colOff>460375</xdr:colOff>
      <xdr:row>33</xdr:row>
      <xdr:rowOff>222250</xdr:rowOff>
    </xdr:from>
    <xdr:to>
      <xdr:col>16</xdr:col>
      <xdr:colOff>368300</xdr:colOff>
      <xdr:row>33</xdr:row>
      <xdr:rowOff>1908175</xdr:rowOff>
    </xdr:to>
    <xdr:pic>
      <xdr:nvPicPr>
        <xdr:cNvPr id="6" name="Picture 5">
          <a:extLst>
            <a:ext uri="{FF2B5EF4-FFF2-40B4-BE49-F238E27FC236}">
              <a16:creationId xmlns:a16="http://schemas.microsoft.com/office/drawing/2014/main" id="{804C2DA0-8E45-4311-8D4B-7EE277050F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588625" y="35290125"/>
          <a:ext cx="1685925" cy="1685925"/>
        </a:xfrm>
        <a:prstGeom prst="rect">
          <a:avLst/>
        </a:prstGeom>
      </xdr:spPr>
    </xdr:pic>
    <xdr:clientData/>
  </xdr:twoCellAnchor>
  <xdr:twoCellAnchor editAs="oneCell">
    <xdr:from>
      <xdr:col>12</xdr:col>
      <xdr:colOff>349250</xdr:colOff>
      <xdr:row>34</xdr:row>
      <xdr:rowOff>3317875</xdr:rowOff>
    </xdr:from>
    <xdr:to>
      <xdr:col>16</xdr:col>
      <xdr:colOff>257175</xdr:colOff>
      <xdr:row>36</xdr:row>
      <xdr:rowOff>1209675</xdr:rowOff>
    </xdr:to>
    <xdr:pic>
      <xdr:nvPicPr>
        <xdr:cNvPr id="7" name="Picture 6">
          <a:extLst>
            <a:ext uri="{FF2B5EF4-FFF2-40B4-BE49-F238E27FC236}">
              <a16:creationId xmlns:a16="http://schemas.microsoft.com/office/drawing/2014/main" id="{09C1F9DF-B0F5-476C-87D6-ACD22C6D52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77500" y="42179875"/>
          <a:ext cx="1685925" cy="1685925"/>
        </a:xfrm>
        <a:prstGeom prst="rect">
          <a:avLst/>
        </a:prstGeom>
      </xdr:spPr>
    </xdr:pic>
    <xdr:clientData/>
  </xdr:twoCellAnchor>
  <xdr:twoCellAnchor editAs="oneCell">
    <xdr:from>
      <xdr:col>12</xdr:col>
      <xdr:colOff>460375</xdr:colOff>
      <xdr:row>37</xdr:row>
      <xdr:rowOff>3778250</xdr:rowOff>
    </xdr:from>
    <xdr:to>
      <xdr:col>16</xdr:col>
      <xdr:colOff>368300</xdr:colOff>
      <xdr:row>39</xdr:row>
      <xdr:rowOff>400050</xdr:rowOff>
    </xdr:to>
    <xdr:pic>
      <xdr:nvPicPr>
        <xdr:cNvPr id="8" name="Picture 7">
          <a:extLst>
            <a:ext uri="{FF2B5EF4-FFF2-40B4-BE49-F238E27FC236}">
              <a16:creationId xmlns:a16="http://schemas.microsoft.com/office/drawing/2014/main" id="{E36A18C0-9327-4542-AEFC-B511C9FD03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588625" y="50228500"/>
          <a:ext cx="1685925" cy="1685925"/>
        </a:xfrm>
        <a:prstGeom prst="rect">
          <a:avLst/>
        </a:prstGeom>
      </xdr:spPr>
    </xdr:pic>
    <xdr:clientData/>
  </xdr:twoCellAnchor>
  <xdr:twoCellAnchor editAs="oneCell">
    <xdr:from>
      <xdr:col>12</xdr:col>
      <xdr:colOff>222250</xdr:colOff>
      <xdr:row>47</xdr:row>
      <xdr:rowOff>333375</xdr:rowOff>
    </xdr:from>
    <xdr:to>
      <xdr:col>16</xdr:col>
      <xdr:colOff>130175</xdr:colOff>
      <xdr:row>49</xdr:row>
      <xdr:rowOff>384175</xdr:rowOff>
    </xdr:to>
    <xdr:pic>
      <xdr:nvPicPr>
        <xdr:cNvPr id="9" name="Picture 8">
          <a:extLst>
            <a:ext uri="{FF2B5EF4-FFF2-40B4-BE49-F238E27FC236}">
              <a16:creationId xmlns:a16="http://schemas.microsoft.com/office/drawing/2014/main" id="{38316EBC-429B-4837-B3EA-EB106E33D6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350500" y="58547000"/>
          <a:ext cx="1685925" cy="1685925"/>
        </a:xfrm>
        <a:prstGeom prst="rect">
          <a:avLst/>
        </a:prstGeom>
      </xdr:spPr>
    </xdr:pic>
    <xdr:clientData/>
  </xdr:twoCellAnchor>
  <xdr:twoCellAnchor editAs="oneCell">
    <xdr:from>
      <xdr:col>12</xdr:col>
      <xdr:colOff>47625</xdr:colOff>
      <xdr:row>52</xdr:row>
      <xdr:rowOff>2698750</xdr:rowOff>
    </xdr:from>
    <xdr:to>
      <xdr:col>14</xdr:col>
      <xdr:colOff>844550</xdr:colOff>
      <xdr:row>53</xdr:row>
      <xdr:rowOff>1304925</xdr:rowOff>
    </xdr:to>
    <xdr:pic>
      <xdr:nvPicPr>
        <xdr:cNvPr id="10" name="Picture 9">
          <a:extLst>
            <a:ext uri="{FF2B5EF4-FFF2-40B4-BE49-F238E27FC236}">
              <a16:creationId xmlns:a16="http://schemas.microsoft.com/office/drawing/2014/main" id="{CB480721-B674-485C-A175-962AACF184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75875" y="64357250"/>
          <a:ext cx="1685925" cy="1685925"/>
        </a:xfrm>
        <a:prstGeom prst="rect">
          <a:avLst/>
        </a:prstGeom>
      </xdr:spPr>
    </xdr:pic>
    <xdr:clientData/>
  </xdr:twoCellAnchor>
  <xdr:twoCellAnchor editAs="oneCell">
    <xdr:from>
      <xdr:col>12</xdr:col>
      <xdr:colOff>95250</xdr:colOff>
      <xdr:row>56</xdr:row>
      <xdr:rowOff>2635250</xdr:rowOff>
    </xdr:from>
    <xdr:to>
      <xdr:col>15</xdr:col>
      <xdr:colOff>0</xdr:colOff>
      <xdr:row>57</xdr:row>
      <xdr:rowOff>1241425</xdr:rowOff>
    </xdr:to>
    <xdr:pic>
      <xdr:nvPicPr>
        <xdr:cNvPr id="12" name="Picture 11">
          <a:extLst>
            <a:ext uri="{FF2B5EF4-FFF2-40B4-BE49-F238E27FC236}">
              <a16:creationId xmlns:a16="http://schemas.microsoft.com/office/drawing/2014/main" id="{3983F381-1CDB-4BCD-BFF9-46D0D8D9FD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223500" y="76612750"/>
          <a:ext cx="1685925" cy="1685925"/>
        </a:xfrm>
        <a:prstGeom prst="rect">
          <a:avLst/>
        </a:prstGeom>
      </xdr:spPr>
    </xdr:pic>
    <xdr:clientData/>
  </xdr:twoCellAnchor>
  <xdr:twoCellAnchor editAs="oneCell">
    <xdr:from>
      <xdr:col>8</xdr:col>
      <xdr:colOff>730250</xdr:colOff>
      <xdr:row>58</xdr:row>
      <xdr:rowOff>2238375</xdr:rowOff>
    </xdr:from>
    <xdr:to>
      <xdr:col>14</xdr:col>
      <xdr:colOff>542925</xdr:colOff>
      <xdr:row>59</xdr:row>
      <xdr:rowOff>669925</xdr:rowOff>
    </xdr:to>
    <xdr:pic>
      <xdr:nvPicPr>
        <xdr:cNvPr id="13" name="Picture 12">
          <a:extLst>
            <a:ext uri="{FF2B5EF4-FFF2-40B4-BE49-F238E27FC236}">
              <a16:creationId xmlns:a16="http://schemas.microsoft.com/office/drawing/2014/main" id="{CB750AD9-BB20-4E28-A457-1D409F01662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33000" y="82375375"/>
          <a:ext cx="1685925" cy="1685925"/>
        </a:xfrm>
        <a:prstGeom prst="rect">
          <a:avLst/>
        </a:prstGeom>
      </xdr:spPr>
    </xdr:pic>
    <xdr:clientData/>
  </xdr:twoCellAnchor>
  <xdr:twoCellAnchor editAs="oneCell">
    <xdr:from>
      <xdr:col>8</xdr:col>
      <xdr:colOff>539750</xdr:colOff>
      <xdr:row>60</xdr:row>
      <xdr:rowOff>2254250</xdr:rowOff>
    </xdr:from>
    <xdr:to>
      <xdr:col>14</xdr:col>
      <xdr:colOff>352425</xdr:colOff>
      <xdr:row>61</xdr:row>
      <xdr:rowOff>685800</xdr:rowOff>
    </xdr:to>
    <xdr:pic>
      <xdr:nvPicPr>
        <xdr:cNvPr id="14" name="Picture 13">
          <a:extLst>
            <a:ext uri="{FF2B5EF4-FFF2-40B4-BE49-F238E27FC236}">
              <a16:creationId xmlns:a16="http://schemas.microsoft.com/office/drawing/2014/main" id="{23AE6B12-D173-41F4-99E3-7264F0ECF5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42500" y="88900000"/>
          <a:ext cx="1685925" cy="1685925"/>
        </a:xfrm>
        <a:prstGeom prst="rect">
          <a:avLst/>
        </a:prstGeom>
      </xdr:spPr>
    </xdr:pic>
    <xdr:clientData/>
  </xdr:twoCellAnchor>
  <xdr:twoCellAnchor editAs="oneCell">
    <xdr:from>
      <xdr:col>8</xdr:col>
      <xdr:colOff>809625</xdr:colOff>
      <xdr:row>62</xdr:row>
      <xdr:rowOff>2825750</xdr:rowOff>
    </xdr:from>
    <xdr:to>
      <xdr:col>14</xdr:col>
      <xdr:colOff>622300</xdr:colOff>
      <xdr:row>63</xdr:row>
      <xdr:rowOff>1257300</xdr:rowOff>
    </xdr:to>
    <xdr:pic>
      <xdr:nvPicPr>
        <xdr:cNvPr id="15" name="Picture 14">
          <a:extLst>
            <a:ext uri="{FF2B5EF4-FFF2-40B4-BE49-F238E27FC236}">
              <a16:creationId xmlns:a16="http://schemas.microsoft.com/office/drawing/2014/main" id="{26D748B3-A7C5-41B5-8A7A-9D989FB59F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12375" y="95980250"/>
          <a:ext cx="1685925" cy="1685925"/>
        </a:xfrm>
        <a:prstGeom prst="rect">
          <a:avLst/>
        </a:prstGeom>
      </xdr:spPr>
    </xdr:pic>
    <xdr:clientData/>
  </xdr:twoCellAnchor>
  <xdr:twoCellAnchor editAs="oneCell">
    <xdr:from>
      <xdr:col>12</xdr:col>
      <xdr:colOff>158750</xdr:colOff>
      <xdr:row>68</xdr:row>
      <xdr:rowOff>15875</xdr:rowOff>
    </xdr:from>
    <xdr:to>
      <xdr:col>16</xdr:col>
      <xdr:colOff>66675</xdr:colOff>
      <xdr:row>69</xdr:row>
      <xdr:rowOff>796925</xdr:rowOff>
    </xdr:to>
    <xdr:pic>
      <xdr:nvPicPr>
        <xdr:cNvPr id="16" name="Picture 15">
          <a:extLst>
            <a:ext uri="{FF2B5EF4-FFF2-40B4-BE49-F238E27FC236}">
              <a16:creationId xmlns:a16="http://schemas.microsoft.com/office/drawing/2014/main" id="{6522F3D0-B994-447B-A673-1141ABD0A2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287000" y="104568625"/>
          <a:ext cx="1685925" cy="1685925"/>
        </a:xfrm>
        <a:prstGeom prst="rect">
          <a:avLst/>
        </a:prstGeom>
      </xdr:spPr>
    </xdr:pic>
    <xdr:clientData/>
  </xdr:twoCellAnchor>
  <xdr:twoCellAnchor editAs="oneCell">
    <xdr:from>
      <xdr:col>12</xdr:col>
      <xdr:colOff>79375</xdr:colOff>
      <xdr:row>82</xdr:row>
      <xdr:rowOff>95250</xdr:rowOff>
    </xdr:from>
    <xdr:to>
      <xdr:col>14</xdr:col>
      <xdr:colOff>876300</xdr:colOff>
      <xdr:row>85</xdr:row>
      <xdr:rowOff>336550</xdr:rowOff>
    </xdr:to>
    <xdr:pic>
      <xdr:nvPicPr>
        <xdr:cNvPr id="17" name="Picture 16">
          <a:extLst>
            <a:ext uri="{FF2B5EF4-FFF2-40B4-BE49-F238E27FC236}">
              <a16:creationId xmlns:a16="http://schemas.microsoft.com/office/drawing/2014/main" id="{74B0B278-7E5C-4DF1-A66A-899109638C9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207625" y="115157250"/>
          <a:ext cx="1685925" cy="1685925"/>
        </a:xfrm>
        <a:prstGeom prst="rect">
          <a:avLst/>
        </a:prstGeom>
      </xdr:spPr>
    </xdr:pic>
    <xdr:clientData/>
  </xdr:twoCellAnchor>
  <xdr:twoCellAnchor editAs="oneCell">
    <xdr:from>
      <xdr:col>12</xdr:col>
      <xdr:colOff>206375</xdr:colOff>
      <xdr:row>94</xdr:row>
      <xdr:rowOff>984250</xdr:rowOff>
    </xdr:from>
    <xdr:to>
      <xdr:col>16</xdr:col>
      <xdr:colOff>114300</xdr:colOff>
      <xdr:row>96</xdr:row>
      <xdr:rowOff>320675</xdr:rowOff>
    </xdr:to>
    <xdr:pic>
      <xdr:nvPicPr>
        <xdr:cNvPr id="18" name="Picture 17">
          <a:extLst>
            <a:ext uri="{FF2B5EF4-FFF2-40B4-BE49-F238E27FC236}">
              <a16:creationId xmlns:a16="http://schemas.microsoft.com/office/drawing/2014/main" id="{4C221194-71A0-4A88-BFA6-4BB7802136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334625" y="123999625"/>
          <a:ext cx="1685925" cy="1685925"/>
        </a:xfrm>
        <a:prstGeom prst="rect">
          <a:avLst/>
        </a:prstGeom>
      </xdr:spPr>
    </xdr:pic>
    <xdr:clientData/>
  </xdr:twoCellAnchor>
  <xdr:twoCellAnchor editAs="oneCell">
    <xdr:from>
      <xdr:col>8</xdr:col>
      <xdr:colOff>539750</xdr:colOff>
      <xdr:row>113</xdr:row>
      <xdr:rowOff>317500</xdr:rowOff>
    </xdr:from>
    <xdr:to>
      <xdr:col>14</xdr:col>
      <xdr:colOff>352425</xdr:colOff>
      <xdr:row>113</xdr:row>
      <xdr:rowOff>2003425</xdr:rowOff>
    </xdr:to>
    <xdr:pic>
      <xdr:nvPicPr>
        <xdr:cNvPr id="19" name="Picture 18">
          <a:extLst>
            <a:ext uri="{FF2B5EF4-FFF2-40B4-BE49-F238E27FC236}">
              <a16:creationId xmlns:a16="http://schemas.microsoft.com/office/drawing/2014/main" id="{EF933426-7426-4A4D-8FB4-A9B724B1EF0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42500" y="133873875"/>
          <a:ext cx="1685925" cy="1685925"/>
        </a:xfrm>
        <a:prstGeom prst="rect">
          <a:avLst/>
        </a:prstGeom>
      </xdr:spPr>
    </xdr:pic>
    <xdr:clientData/>
  </xdr:twoCellAnchor>
  <xdr:twoCellAnchor editAs="oneCell">
    <xdr:from>
      <xdr:col>9</xdr:col>
      <xdr:colOff>0</xdr:colOff>
      <xdr:row>121</xdr:row>
      <xdr:rowOff>0</xdr:rowOff>
    </xdr:from>
    <xdr:to>
      <xdr:col>14</xdr:col>
      <xdr:colOff>796925</xdr:colOff>
      <xdr:row>124</xdr:row>
      <xdr:rowOff>50800</xdr:rowOff>
    </xdr:to>
    <xdr:pic>
      <xdr:nvPicPr>
        <xdr:cNvPr id="20" name="Picture 19">
          <a:extLst>
            <a:ext uri="{FF2B5EF4-FFF2-40B4-BE49-F238E27FC236}">
              <a16:creationId xmlns:a16="http://schemas.microsoft.com/office/drawing/2014/main" id="{0517195C-6948-445E-AC6A-3AD4801382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28250" y="143319500"/>
          <a:ext cx="1685925" cy="1685925"/>
        </a:xfrm>
        <a:prstGeom prst="rect">
          <a:avLst/>
        </a:prstGeom>
      </xdr:spPr>
    </xdr:pic>
    <xdr:clientData/>
  </xdr:twoCellAnchor>
  <xdr:twoCellAnchor editAs="oneCell">
    <xdr:from>
      <xdr:col>12</xdr:col>
      <xdr:colOff>31750</xdr:colOff>
      <xdr:row>139</xdr:row>
      <xdr:rowOff>1857375</xdr:rowOff>
    </xdr:from>
    <xdr:to>
      <xdr:col>14</xdr:col>
      <xdr:colOff>828675</xdr:colOff>
      <xdr:row>143</xdr:row>
      <xdr:rowOff>288925</xdr:rowOff>
    </xdr:to>
    <xdr:pic>
      <xdr:nvPicPr>
        <xdr:cNvPr id="21" name="Picture 20">
          <a:extLst>
            <a:ext uri="{FF2B5EF4-FFF2-40B4-BE49-F238E27FC236}">
              <a16:creationId xmlns:a16="http://schemas.microsoft.com/office/drawing/2014/main" id="{8E954348-86C2-43BA-A852-A1279CB580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60000" y="153193750"/>
          <a:ext cx="1685925" cy="1685925"/>
        </a:xfrm>
        <a:prstGeom prst="rect">
          <a:avLst/>
        </a:prstGeom>
      </xdr:spPr>
    </xdr:pic>
    <xdr:clientData/>
  </xdr:twoCellAnchor>
  <xdr:twoCellAnchor editAs="oneCell">
    <xdr:from>
      <xdr:col>12</xdr:col>
      <xdr:colOff>788630</xdr:colOff>
      <xdr:row>178</xdr:row>
      <xdr:rowOff>30725</xdr:rowOff>
    </xdr:from>
    <xdr:to>
      <xdr:col>16</xdr:col>
      <xdr:colOff>704748</xdr:colOff>
      <xdr:row>179</xdr:row>
      <xdr:rowOff>732400</xdr:rowOff>
    </xdr:to>
    <xdr:pic>
      <xdr:nvPicPr>
        <xdr:cNvPr id="22" name="Picture 21">
          <a:extLst>
            <a:ext uri="{FF2B5EF4-FFF2-40B4-BE49-F238E27FC236}">
              <a16:creationId xmlns:a16="http://schemas.microsoft.com/office/drawing/2014/main" id="{9F38B017-8514-4584-831F-9B44AF5F137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007259" y="175126854"/>
          <a:ext cx="1677731" cy="1695143"/>
        </a:xfrm>
        <a:prstGeom prst="rect">
          <a:avLst/>
        </a:prstGeom>
      </xdr:spPr>
    </xdr:pic>
    <xdr:clientData/>
  </xdr:twoCellAnchor>
  <xdr:twoCellAnchor editAs="oneCell">
    <xdr:from>
      <xdr:col>9</xdr:col>
      <xdr:colOff>0</xdr:colOff>
      <xdr:row>161</xdr:row>
      <xdr:rowOff>0</xdr:rowOff>
    </xdr:from>
    <xdr:to>
      <xdr:col>14</xdr:col>
      <xdr:colOff>796925</xdr:colOff>
      <xdr:row>164</xdr:row>
      <xdr:rowOff>66675</xdr:rowOff>
    </xdr:to>
    <xdr:pic>
      <xdr:nvPicPr>
        <xdr:cNvPr id="23" name="Picture 22">
          <a:extLst>
            <a:ext uri="{FF2B5EF4-FFF2-40B4-BE49-F238E27FC236}">
              <a16:creationId xmlns:a16="http://schemas.microsoft.com/office/drawing/2014/main" id="{84CFBE9A-D82D-49B6-8B22-6644E292A0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87742" y="166236855"/>
          <a:ext cx="1677731" cy="1695143"/>
        </a:xfrm>
        <a:prstGeom prst="rect">
          <a:avLst/>
        </a:prstGeom>
      </xdr:spPr>
    </xdr:pic>
    <xdr:clientData/>
  </xdr:twoCellAnchor>
  <xdr:twoCellAnchor editAs="oneCell">
    <xdr:from>
      <xdr:col>9</xdr:col>
      <xdr:colOff>0</xdr:colOff>
      <xdr:row>149</xdr:row>
      <xdr:rowOff>0</xdr:rowOff>
    </xdr:from>
    <xdr:to>
      <xdr:col>14</xdr:col>
      <xdr:colOff>796925</xdr:colOff>
      <xdr:row>149</xdr:row>
      <xdr:rowOff>1695143</xdr:rowOff>
    </xdr:to>
    <xdr:pic>
      <xdr:nvPicPr>
        <xdr:cNvPr id="24" name="Picture 23">
          <a:extLst>
            <a:ext uri="{FF2B5EF4-FFF2-40B4-BE49-F238E27FC236}">
              <a16:creationId xmlns:a16="http://schemas.microsoft.com/office/drawing/2014/main" id="{E9A510AE-F23D-4B75-8FF9-43D2517BE8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87742" y="158094516"/>
          <a:ext cx="1677731" cy="169514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476250</xdr:colOff>
      <xdr:row>10</xdr:row>
      <xdr:rowOff>85725</xdr:rowOff>
    </xdr:from>
    <xdr:to>
      <xdr:col>6</xdr:col>
      <xdr:colOff>477581</xdr:colOff>
      <xdr:row>18</xdr:row>
      <xdr:rowOff>180668</xdr:rowOff>
    </xdr:to>
    <xdr:pic>
      <xdr:nvPicPr>
        <xdr:cNvPr id="2" name="Picture 1">
          <a:extLst>
            <a:ext uri="{FF2B5EF4-FFF2-40B4-BE49-F238E27FC236}">
              <a16:creationId xmlns:a16="http://schemas.microsoft.com/office/drawing/2014/main" id="{4AC7E229-9E04-415E-8444-64E8F6E402F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52775" y="2124075"/>
          <a:ext cx="1677731" cy="16951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ILL%20NO%204%20(20.%20NHU)"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L NO 4 (20"/>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SELIM SULEIMAN" id="{99D68D4E-131E-4308-B76A-A2D2463F5071}"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8:V32" headerRowCount="0">
  <tableColumns count="21">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s>
  <tableStyleInfo name="1ST SCENARIOS. BILL 6 ACTUAL-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8:V32" headerRowCount="0">
  <tableColumns count="21">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s>
  <tableStyleInfo name="2ND GRAND SUMMARY (All Addition-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8:V32" headerRowCount="0">
  <tableColumns count="21">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 id="16" xr3:uid="{00000000-0010-0000-0200-000010000000}" name="Column16"/>
    <tableColumn id="17" xr3:uid="{00000000-0010-0000-0200-000011000000}" name="Column17"/>
    <tableColumn id="18" xr3:uid="{00000000-0010-0000-0200-000012000000}" name="Column18"/>
    <tableColumn id="19" xr3:uid="{00000000-0010-0000-0200-000013000000}" name="Column19"/>
    <tableColumn id="20" xr3:uid="{00000000-0010-0000-0200-000014000000}" name="Column20"/>
    <tableColumn id="21" xr3:uid="{00000000-0010-0000-0200-000015000000}" name="Column21"/>
  </tableColumns>
  <tableStyleInfo name="3RD GRAND SUMMARY (Consultant S-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B6:N23" headerRowCount="0">
  <tableColumns count="13">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 id="12" xr3:uid="{00000000-0010-0000-0300-00000C000000}" name="Column12"/>
    <tableColumn id="13" xr3:uid="{00000000-0010-0000-0300-00000D000000}" name="Column13"/>
  </tableColumns>
  <tableStyleInfo name="SUMMARY OF BILL NO. (4 - 7)-style"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B26:N39" headerRowCount="0">
  <tableColumns count="13">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s>
  <tableStyleInfo name="SUMMARY OF BILL NO. (4 - 7)-style 2" showFirstColumn="1" showLastColumn="1" showRowStripes="1" showColumnStripes="0"/>
  <extLst>
    <ext uri="GoogleSheetsCustomDataVersion1">
      <go:sheetsCustomData xmlns:go="http://customooxmlschemas.google.com/" headerRowCount="1"/>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B54:L55" headerRowCount="0">
  <tableColumns count="11">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s>
  <tableStyleInfo name="SUMMARY OF BILL NO. (4 - 7)-style 3" showFirstColumn="1" showLastColumn="1" showRowStripes="1" showColumnStripes="0"/>
  <extLst>
    <ext uri="GoogleSheetsCustomDataVersion1">
      <go:sheetsCustomData xmlns:go="http://customooxmlschemas.google.com/" headerRowCount="1"/>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B66:N72" headerRowCount="0">
  <tableColumns count="13">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 id="8" xr3:uid="{00000000-0010-0000-0600-000008000000}" name="Column8"/>
    <tableColumn id="9" xr3:uid="{00000000-0010-0000-0600-000009000000}" name="Column9"/>
    <tableColumn id="10" xr3:uid="{00000000-0010-0000-0600-00000A000000}" name="Column10"/>
    <tableColumn id="11" xr3:uid="{00000000-0010-0000-0600-00000B000000}" name="Column11"/>
    <tableColumn id="12" xr3:uid="{00000000-0010-0000-0600-00000C000000}" name="Column12"/>
    <tableColumn id="13" xr3:uid="{00000000-0010-0000-0600-00000D000000}" name="Column13"/>
  </tableColumns>
  <tableStyleInfo name="SUMMARY OF BILL NO. (4 - 7)-style 4" showFirstColumn="1" showLastColumn="1" showRowStripes="1" showColumnStripes="0"/>
  <extLst>
    <ext uri="GoogleSheetsCustomDataVersion1">
      <go:sheetsCustomData xmlns:go="http://customooxmlschemas.google.com/" headerRowCount="1"/>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B81:J107" headerRowCount="0">
  <tableColumns count="9">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s>
  <tableStyleInfo name="SUMMARY OF BILL NO. (4 - 7)-style 5" showFirstColumn="1" showLastColumn="1" showRowStripes="1" showColumnStripes="0"/>
  <extLst>
    <ext uri="GoogleSheetsCustomDataVersion1">
      <go:sheetsCustomData xmlns:go="http://customooxmlschemas.google.com/" headerRowCount="1"/>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B117:N134" headerRowCount="0">
  <tableColumns count="13">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 id="9" xr3:uid="{00000000-0010-0000-0800-000009000000}" name="Column9"/>
    <tableColumn id="10" xr3:uid="{00000000-0010-0000-0800-00000A000000}" name="Column10"/>
    <tableColumn id="11" xr3:uid="{00000000-0010-0000-0800-00000B000000}" name="Column11"/>
    <tableColumn id="12" xr3:uid="{00000000-0010-0000-0800-00000C000000}" name="Column12"/>
    <tableColumn id="13" xr3:uid="{00000000-0010-0000-0800-00000D000000}" name="Column13"/>
  </tableColumns>
  <tableStyleInfo name="SUMMARY OF BILL NO. (4 - 7)-style 6" showFirstColumn="1" showLastColumn="1" showRowStripes="1" showColumnStripes="0"/>
  <extLst>
    <ext uri="GoogleSheetsCustomDataVersion1">
      <go:sheetsCustomData xmlns:go="http://customooxmlschemas.google.com/" headerRowCount="1"/>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D22:G22" headerRowCount="0">
  <tableColumns count="4">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s>
  <tableStyleInfo name="APPENDIX - A-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D23:G26" headerRowCount="0">
  <tableColumns count="4">
    <tableColumn id="1" xr3:uid="{00000000-0010-0000-0A00-000001000000}" name="Column1"/>
    <tableColumn id="2" xr3:uid="{00000000-0010-0000-0A00-000002000000}" name="Column2"/>
    <tableColumn id="3" xr3:uid="{00000000-0010-0000-0A00-000003000000}" name="Column3"/>
    <tableColumn id="4" xr3:uid="{00000000-0010-0000-0A00-000004000000}" name="Column4"/>
  </tableColumns>
  <tableStyleInfo name="APPENDIX - A-style 2" showFirstColumn="1" showLastColumn="1" showRowStripes="1" showColumnStripes="0"/>
  <extLst>
    <ext uri="GoogleSheetsCustomDataVersion1">
      <go:sheetsCustomData xmlns:go="http://customooxmlschemas.google.com/" headerRowCount="1"/>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C116:F116" headerRowCount="0">
  <tableColumns count="4">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s>
  <tableStyleInfo name="SUM. OF ADD. WORKS (BILL NO. 4 -style"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C117:F120" headerRowCount="0">
  <tableColumns count="4">
    <tableColumn id="1" xr3:uid="{00000000-0010-0000-0C00-000001000000}" name="Column1"/>
    <tableColumn id="2" xr3:uid="{00000000-0010-0000-0C00-000002000000}" name="Column2"/>
    <tableColumn id="3" xr3:uid="{00000000-0010-0000-0C00-000003000000}" name="Column3"/>
    <tableColumn id="4" xr3:uid="{00000000-0010-0000-0C00-000004000000}" name="Column4"/>
  </tableColumns>
  <tableStyleInfo name="SUM. OF ADD. WORKS (BILL NO. 4 -style 2" showFirstColumn="1" showLastColumn="1" showRowStripes="1" showColumnStripes="0"/>
  <extLst>
    <ext uri="GoogleSheetsCustomDataVersion1">
      <go:sheetsCustomData xmlns:go="http://customooxmlschemas.google.com/" headerRowCount="1"/>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N4:N23">
  <tableColumns count="1">
    <tableColumn id="1" xr3:uid="{00000000-0010-0000-0D00-000001000000}" name="Supervision "/>
  </tableColumns>
  <tableStyleInfo name="20 NHU ADD MSheet-style"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N25:N34">
  <tableColumns count="1">
    <tableColumn id="1" xr3:uid="{00000000-0010-0000-0E00-000001000000}" name="Add "/>
  </tableColumns>
  <tableStyleInfo name="20 NHU ADD MSheet-style 2"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B3:B22">
  <tableColumns count="1">
    <tableColumn id="1" xr3:uid="{00000000-0010-0000-0F00-000001000000}" name="Supervision "/>
  </tableColumns>
  <tableStyleInfo name="STEEL WORK RATE-style"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7" displayName="Table_17" ref="H3:H22">
  <tableColumns count="1">
    <tableColumn id="1" xr3:uid="{00000000-0010-0000-1000-000001000000}" name="Supervision "/>
  </tableColumns>
  <tableStyleInfo name="STEEL WORK RATE-style 2"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8" displayName="Table_18" ref="N3:N22">
  <tableColumns count="1">
    <tableColumn id="1" xr3:uid="{00000000-0010-0000-1100-000001000000}" name="Supervision "/>
  </tableColumns>
  <tableStyleInfo name="STEEL WORK RATE-style 3"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9" displayName="Table_19" ref="B24:B33">
  <tableColumns count="1">
    <tableColumn id="1" xr3:uid="{00000000-0010-0000-1200-000001000000}" name="Add "/>
  </tableColumns>
  <tableStyleInfo name="STEEL WORK RATE-style 4"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20" displayName="Table_20" ref="H24:H33">
  <tableColumns count="1">
    <tableColumn id="1" xr3:uid="{00000000-0010-0000-1300-000001000000}" name="Add "/>
  </tableColumns>
  <tableStyleInfo name="STEEL WORK RATE-style 5"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1" displayName="Table_21" ref="N24:N33">
  <tableColumns count="1">
    <tableColumn id="1" xr3:uid="{00000000-0010-0000-1400-000001000000}" name="Add "/>
  </tableColumns>
  <tableStyleInfo name="STEEL WORK RATE-style 6"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2" displayName="Table_22" ref="B40:B59">
  <tableColumns count="1">
    <tableColumn id="1" xr3:uid="{00000000-0010-0000-1500-000001000000}" name="Supervision "/>
  </tableColumns>
  <tableStyleInfo name="STEEL WORK RATE-style 7"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3" displayName="Table_23" ref="H40:H59">
  <tableColumns count="1">
    <tableColumn id="1" xr3:uid="{00000000-0010-0000-1600-000001000000}" name="Supervision "/>
  </tableColumns>
  <tableStyleInfo name="STEEL WORK RATE-style 8"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4" displayName="Table_24" ref="N40:N59">
  <tableColumns count="1">
    <tableColumn id="1" xr3:uid="{00000000-0010-0000-1700-000001000000}" name="Supervision "/>
  </tableColumns>
  <tableStyleInfo name="STEEL WORK RATE-style 9"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5" displayName="Table_25" ref="B61:B70">
  <tableColumns count="1">
    <tableColumn id="1" xr3:uid="{00000000-0010-0000-1800-000001000000}" name="Add "/>
  </tableColumns>
  <tableStyleInfo name="STEEL WORK RATE-style 10"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6" displayName="Table_26" ref="H61:H70">
  <tableColumns count="1">
    <tableColumn id="1" xr3:uid="{00000000-0010-0000-1900-000001000000}" name="Add "/>
  </tableColumns>
  <tableStyleInfo name="STEEL WORK RATE-style 11"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7" displayName="Table_27" ref="N61:N70">
  <tableColumns count="1">
    <tableColumn id="1" xr3:uid="{00000000-0010-0000-1A00-000001000000}" name="Add "/>
  </tableColumns>
  <tableStyleInfo name="STEEL WORK RATE-style 1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29" dT="2026-07-14T13:05:09.00" personId="{99D68D4E-131E-4308-B76A-A2D2463F5071}" id="{302138AE-EC09-42D0-BF75-4CFB1848D4EE}">
    <text>The Amount for the threshold was removed, comment by the consultant that the item of work is included in the scope of work</text>
  </threadedComment>
  <threadedComment ref="F35" dT="2026-07-14T13:02:21.00" personId="{99D68D4E-131E-4308-B76A-A2D2463F5071}" id="{3F1AA5D9-755C-41BF-8320-2C6AF6FAFA1F}">
    <text>Changing of Rate from 1300 to 892.5</text>
  </threadedComment>
  <threadedComment ref="F36" dT="2026-07-14T13:03:02.00" personId="{99D68D4E-131E-4308-B76A-A2D2463F5071}" id="{9EDA1A6E-0D4F-40D3-846D-1B806D7B81ED}">
    <text>Changing of rate from 400 to 262.5</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9">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A2FACA2-8C0E-4CED-8F3F-FBE81C775ABC}">
  <we:reference id="wa200010725" version="1.0.0.1" store="en-US" storeType="OMEX"/>
  <we:alternateReferences>
    <we:reference id="WA200010725" version="1.0.0.1" store="" storeType="OMEX"/>
  </we:alternateReferences>
  <we:properties>
    <we:property name="claude.fileId" value="&quot;ff1b4ec5-f263-4980-9076-631ddcf4ccdd&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7/10/relationships/threadedComment" Target="../threadedComments/threadedComment1.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omments" Target="../comments1.xml"/><Relationship Id="rId5" Type="http://schemas.openxmlformats.org/officeDocument/2006/relationships/table" Target="../tables/table11.xml"/><Relationship Id="rId4"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table" Target="../tables/table14.xml"/></Relationships>
</file>

<file path=xl/worksheets/_rels/sheet31.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2" Type="http://schemas.openxmlformats.org/officeDocument/2006/relationships/table" Target="../tables/table17.xml"/><Relationship Id="rId1" Type="http://schemas.openxmlformats.org/officeDocument/2006/relationships/table" Target="../tables/table16.xml"/><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L996"/>
  <sheetViews>
    <sheetView workbookViewId="0">
      <pane ySplit="8" topLeftCell="A9" activePane="bottomLeft" state="frozen"/>
      <selection pane="bottomLeft" activeCell="D32" sqref="D32"/>
    </sheetView>
  </sheetViews>
  <sheetFormatPr defaultColWidth="12.5703125" defaultRowHeight="15.75" customHeight="1"/>
  <cols>
    <col min="1" max="1" width="0.85546875" customWidth="1"/>
    <col min="2" max="2" width="4.7109375" customWidth="1"/>
    <col min="3" max="3" width="12" customWidth="1"/>
    <col min="4" max="4" width="34.42578125" customWidth="1"/>
    <col min="5" max="5" width="17.85546875" customWidth="1"/>
    <col min="6" max="6" width="17.85546875" hidden="1" customWidth="1"/>
    <col min="7" max="7" width="18.28515625" customWidth="1"/>
    <col min="8" max="8" width="15.42578125" customWidth="1"/>
    <col min="9" max="9" width="14.42578125" customWidth="1"/>
    <col min="10" max="10" width="19.5703125" customWidth="1"/>
    <col min="11" max="11" width="21.5703125" customWidth="1"/>
    <col min="12" max="12" width="18.42578125" hidden="1" customWidth="1"/>
    <col min="13" max="13" width="20.28515625" hidden="1" customWidth="1"/>
    <col min="14" max="14" width="22.140625" hidden="1" customWidth="1"/>
    <col min="15" max="15" width="8.7109375" hidden="1" customWidth="1"/>
    <col min="16" max="18" width="10.5703125" hidden="1" customWidth="1"/>
    <col min="19" max="19" width="30.140625" hidden="1" customWidth="1"/>
    <col min="20" max="21" width="12.5703125" hidden="1"/>
  </cols>
  <sheetData>
    <row r="1" spans="1:21" ht="5.25" customHeight="1">
      <c r="A1" s="1" t="s">
        <v>0</v>
      </c>
      <c r="B1" s="2"/>
      <c r="C1" s="3"/>
      <c r="D1" s="4"/>
      <c r="E1" s="3"/>
      <c r="F1" s="3"/>
      <c r="G1" s="3"/>
      <c r="H1" s="3"/>
      <c r="I1" s="3"/>
      <c r="J1" s="3"/>
      <c r="K1" s="3"/>
      <c r="L1" s="3"/>
      <c r="M1" s="3"/>
      <c r="N1" s="3"/>
      <c r="O1" s="3"/>
      <c r="P1" s="3"/>
      <c r="Q1" s="3"/>
      <c r="R1" s="3"/>
      <c r="S1" s="3"/>
      <c r="T1" s="3"/>
    </row>
    <row r="2" spans="1:21" ht="51" customHeight="1">
      <c r="B2" s="1624" t="s">
        <v>1</v>
      </c>
      <c r="C2" s="1625"/>
      <c r="D2" s="1625"/>
      <c r="E2" s="1625"/>
      <c r="F2" s="1625"/>
      <c r="G2" s="1625"/>
      <c r="H2" s="1625"/>
      <c r="I2" s="1625"/>
      <c r="J2" s="1625"/>
      <c r="K2" s="1625"/>
      <c r="L2" s="1625"/>
      <c r="M2" s="1625"/>
      <c r="N2" s="1626"/>
      <c r="O2" s="5"/>
      <c r="P2" s="5"/>
      <c r="Q2" s="5"/>
      <c r="R2" s="5"/>
      <c r="S2" s="5"/>
      <c r="T2" s="3"/>
    </row>
    <row r="3" spans="1:21" ht="16.5">
      <c r="B3" s="1627" t="s">
        <v>2</v>
      </c>
      <c r="C3" s="1600"/>
      <c r="D3" s="1600"/>
      <c r="E3" s="1600"/>
      <c r="F3" s="1600"/>
      <c r="G3" s="1600"/>
      <c r="H3" s="1600"/>
      <c r="I3" s="1600"/>
      <c r="J3" s="1600"/>
      <c r="K3" s="1600"/>
      <c r="L3" s="1600"/>
      <c r="M3" s="1600"/>
      <c r="N3" s="1628"/>
      <c r="O3" s="6"/>
      <c r="P3" s="6"/>
      <c r="Q3" s="6"/>
      <c r="R3" s="6"/>
      <c r="S3" s="6"/>
      <c r="T3" s="3"/>
    </row>
    <row r="4" spans="1:21" ht="16.5">
      <c r="B4" s="1629" t="s">
        <v>3</v>
      </c>
      <c r="C4" s="1600"/>
      <c r="D4" s="1600"/>
      <c r="E4" s="1600"/>
      <c r="F4" s="1600"/>
      <c r="G4" s="1600"/>
      <c r="H4" s="1600"/>
      <c r="I4" s="1600"/>
      <c r="J4" s="1600"/>
      <c r="K4" s="1600"/>
      <c r="L4" s="1600"/>
      <c r="M4" s="1600"/>
      <c r="N4" s="1628"/>
      <c r="O4" s="7"/>
      <c r="P4" s="7"/>
      <c r="Q4" s="7"/>
      <c r="R4" s="7"/>
      <c r="S4" s="7"/>
      <c r="T4" s="3"/>
    </row>
    <row r="5" spans="1:21">
      <c r="B5" s="1630" t="s">
        <v>4</v>
      </c>
      <c r="C5" s="1600"/>
      <c r="D5" s="1600"/>
      <c r="E5" s="1600"/>
      <c r="F5" s="1600"/>
      <c r="G5" s="1600"/>
      <c r="H5" s="1600"/>
      <c r="I5" s="1600"/>
      <c r="J5" s="1600"/>
      <c r="K5" s="1600"/>
      <c r="L5" s="1600"/>
      <c r="M5" s="1600"/>
      <c r="N5" s="1628"/>
      <c r="O5" s="8"/>
      <c r="P5" s="8"/>
      <c r="Q5" s="8"/>
      <c r="R5" s="8"/>
      <c r="S5" s="8"/>
      <c r="T5" s="3"/>
    </row>
    <row r="6" spans="1:21" ht="5.25" customHeight="1">
      <c r="B6" s="1631"/>
      <c r="C6" s="1632"/>
      <c r="D6" s="1632"/>
      <c r="E6" s="1632"/>
      <c r="F6" s="1632"/>
      <c r="G6" s="1632"/>
      <c r="H6" s="1632"/>
      <c r="I6" s="1632"/>
      <c r="J6" s="1632"/>
      <c r="K6" s="1632"/>
      <c r="L6" s="1632"/>
      <c r="M6" s="1632"/>
      <c r="N6" s="1633"/>
      <c r="O6" s="5"/>
      <c r="P6" s="5"/>
      <c r="Q6" s="5"/>
      <c r="R6" s="5"/>
      <c r="S6" s="5"/>
      <c r="T6" s="3"/>
    </row>
    <row r="7" spans="1:21" ht="49.5">
      <c r="B7" s="9" t="s">
        <v>5</v>
      </c>
      <c r="C7" s="9" t="s">
        <v>6</v>
      </c>
      <c r="D7" s="10" t="s">
        <v>7</v>
      </c>
      <c r="E7" s="9" t="s">
        <v>8</v>
      </c>
      <c r="F7" s="9" t="s">
        <v>8</v>
      </c>
      <c r="G7" s="10" t="s">
        <v>9</v>
      </c>
      <c r="H7" s="10" t="s">
        <v>10</v>
      </c>
      <c r="I7" s="10" t="s">
        <v>11</v>
      </c>
      <c r="J7" s="10" t="s">
        <v>12</v>
      </c>
      <c r="K7" s="11" t="s">
        <v>13</v>
      </c>
      <c r="L7" s="11"/>
      <c r="M7" s="11" t="s">
        <v>14</v>
      </c>
      <c r="N7" s="11" t="s">
        <v>15</v>
      </c>
      <c r="O7" s="11" t="s">
        <v>16</v>
      </c>
      <c r="P7" s="11"/>
      <c r="Q7" s="11"/>
      <c r="R7" s="11" t="s">
        <v>17</v>
      </c>
      <c r="S7" s="12" t="s">
        <v>18</v>
      </c>
      <c r="T7" s="3"/>
    </row>
    <row r="8" spans="1:21" ht="12.75" customHeight="1">
      <c r="B8" s="13"/>
      <c r="C8" s="14"/>
      <c r="D8" s="15"/>
      <c r="E8" s="16"/>
      <c r="F8" s="16"/>
      <c r="G8" s="16"/>
      <c r="H8" s="16"/>
      <c r="I8" s="16"/>
      <c r="J8" s="16"/>
      <c r="K8" s="16"/>
      <c r="L8" s="16"/>
      <c r="M8" s="16"/>
      <c r="N8" s="16"/>
      <c r="O8" s="16"/>
      <c r="P8" s="17"/>
      <c r="Q8" s="17"/>
      <c r="R8" s="18"/>
      <c r="S8" s="19"/>
      <c r="T8" s="19"/>
      <c r="U8" s="19"/>
    </row>
    <row r="9" spans="1:21" ht="12.75">
      <c r="B9" s="20">
        <v>1</v>
      </c>
      <c r="C9" s="21" t="s">
        <v>19</v>
      </c>
      <c r="D9" s="22" t="s">
        <v>20</v>
      </c>
      <c r="E9" s="23">
        <f>F9</f>
        <v>227580</v>
      </c>
      <c r="F9" s="24">
        <f>SUMMARY!D4</f>
        <v>227580</v>
      </c>
      <c r="G9" s="24">
        <f>F9</f>
        <v>227580</v>
      </c>
      <c r="H9" s="24">
        <v>224532</v>
      </c>
      <c r="I9" s="24">
        <v>124800</v>
      </c>
      <c r="J9" s="24">
        <f>I9-H9</f>
        <v>-99732</v>
      </c>
      <c r="K9" s="24">
        <f>F9-J9</f>
        <v>327312</v>
      </c>
      <c r="L9" s="24">
        <f>K9-F9</f>
        <v>99732</v>
      </c>
      <c r="M9" s="24"/>
      <c r="N9" s="24">
        <f>F9-K9</f>
        <v>-99732</v>
      </c>
      <c r="O9" s="25">
        <f>J9/F9*100</f>
        <v>-43.822831531769047</v>
      </c>
      <c r="P9" s="26">
        <f>K9/$K$45</f>
        <v>8.5451922985807047E-2</v>
      </c>
      <c r="Q9" s="26">
        <f>P9</f>
        <v>8.5451922985807047E-2</v>
      </c>
      <c r="R9" s="27"/>
      <c r="S9" s="28" t="s">
        <v>21</v>
      </c>
      <c r="T9" s="29"/>
      <c r="U9" s="29"/>
    </row>
    <row r="10" spans="1:21" ht="12.75">
      <c r="B10" s="30"/>
      <c r="C10" s="31"/>
      <c r="D10" s="32"/>
      <c r="E10" s="33"/>
      <c r="F10" s="34"/>
      <c r="G10" s="34"/>
      <c r="H10" s="35">
        <v>0</v>
      </c>
      <c r="I10" s="35">
        <v>124800</v>
      </c>
      <c r="J10" s="35">
        <v>124800</v>
      </c>
      <c r="K10" s="35">
        <v>102780</v>
      </c>
      <c r="L10" s="34"/>
      <c r="M10" s="34"/>
      <c r="N10" s="34"/>
      <c r="O10" s="36"/>
      <c r="P10" s="37"/>
      <c r="Q10" s="38"/>
      <c r="R10" s="39"/>
      <c r="S10" s="40"/>
      <c r="T10" s="41"/>
      <c r="U10" s="41"/>
    </row>
    <row r="11" spans="1:21" ht="12.75">
      <c r="B11" s="20"/>
      <c r="C11" s="21"/>
      <c r="D11" s="22"/>
      <c r="E11" s="23"/>
      <c r="F11" s="24"/>
      <c r="G11" s="24"/>
      <c r="H11" s="24"/>
      <c r="I11" s="24"/>
      <c r="J11" s="24"/>
      <c r="K11" s="24"/>
      <c r="L11" s="24"/>
      <c r="M11" s="24"/>
      <c r="N11" s="24"/>
      <c r="O11" s="25"/>
      <c r="P11" s="26"/>
      <c r="Q11" s="42"/>
      <c r="R11" s="27"/>
      <c r="S11" s="28"/>
      <c r="T11" s="29"/>
      <c r="U11" s="29"/>
    </row>
    <row r="12" spans="1:21" ht="12.75">
      <c r="B12" s="30">
        <v>2</v>
      </c>
      <c r="C12" s="31" t="s">
        <v>22</v>
      </c>
      <c r="D12" s="32" t="s">
        <v>23</v>
      </c>
      <c r="E12" s="33">
        <f>F12</f>
        <v>88252.5</v>
      </c>
      <c r="F12" s="34">
        <f>SUMMARY!D6</f>
        <v>88252.5</v>
      </c>
      <c r="G12" s="34">
        <f>F12</f>
        <v>88252.5</v>
      </c>
      <c r="H12" s="34"/>
      <c r="I12" s="34">
        <v>88252.5</v>
      </c>
      <c r="J12" s="34">
        <f>I12-H12</f>
        <v>88252.5</v>
      </c>
      <c r="K12" s="34">
        <f>F12-J12</f>
        <v>0</v>
      </c>
      <c r="L12" s="34">
        <f>J12-K12</f>
        <v>88252.5</v>
      </c>
      <c r="M12" s="34"/>
      <c r="N12" s="34">
        <f>SUMMARY!G6</f>
        <v>88262.5</v>
      </c>
      <c r="O12" s="36">
        <f>J12/F12*100</f>
        <v>100</v>
      </c>
      <c r="P12" s="37">
        <f>K12/$K$45</f>
        <v>0</v>
      </c>
      <c r="Q12" s="37">
        <f>P12</f>
        <v>0</v>
      </c>
      <c r="R12" s="39"/>
      <c r="S12" s="40" t="s">
        <v>24</v>
      </c>
      <c r="T12" s="41"/>
      <c r="U12" s="41"/>
    </row>
    <row r="13" spans="1:21" ht="12.75">
      <c r="B13" s="20"/>
      <c r="C13" s="21"/>
      <c r="D13" s="22"/>
      <c r="E13" s="23"/>
      <c r="F13" s="24"/>
      <c r="G13" s="24"/>
      <c r="H13" s="24"/>
      <c r="I13" s="24"/>
      <c r="J13" s="24"/>
      <c r="K13" s="24"/>
      <c r="L13" s="24"/>
      <c r="M13" s="24"/>
      <c r="N13" s="24"/>
      <c r="O13" s="25"/>
      <c r="P13" s="26"/>
      <c r="Q13" s="42"/>
      <c r="R13" s="27"/>
      <c r="S13" s="28"/>
      <c r="T13" s="29"/>
      <c r="U13" s="29"/>
    </row>
    <row r="14" spans="1:21" ht="12.75">
      <c r="B14" s="30"/>
      <c r="C14" s="31"/>
      <c r="D14" s="32"/>
      <c r="E14" s="33"/>
      <c r="F14" s="34"/>
      <c r="G14" s="34"/>
      <c r="H14" s="34"/>
      <c r="I14" s="34"/>
      <c r="J14" s="34"/>
      <c r="K14" s="34"/>
      <c r="L14" s="34"/>
      <c r="M14" s="34"/>
      <c r="N14" s="34"/>
      <c r="O14" s="36"/>
      <c r="P14" s="37"/>
      <c r="Q14" s="38"/>
      <c r="R14" s="39"/>
      <c r="S14" s="40"/>
      <c r="T14" s="41"/>
      <c r="U14" s="41"/>
    </row>
    <row r="15" spans="1:21" ht="12.75">
      <c r="B15" s="20">
        <v>3</v>
      </c>
      <c r="C15" s="21" t="s">
        <v>25</v>
      </c>
      <c r="D15" s="22" t="s">
        <v>26</v>
      </c>
      <c r="E15" s="23">
        <f>F15</f>
        <v>200000</v>
      </c>
      <c r="F15" s="24">
        <v>200000</v>
      </c>
      <c r="G15" s="24"/>
      <c r="H15" s="23"/>
      <c r="I15" s="24">
        <v>200000</v>
      </c>
      <c r="J15" s="24">
        <f>I15-H15</f>
        <v>200000</v>
      </c>
      <c r="K15" s="24"/>
      <c r="L15" s="24">
        <f>K15-J15</f>
        <v>-200000</v>
      </c>
      <c r="M15" s="24"/>
      <c r="N15" s="24">
        <f>F15-K15</f>
        <v>200000</v>
      </c>
      <c r="O15" s="25">
        <f>J15/F15*100</f>
        <v>100</v>
      </c>
      <c r="P15" s="26">
        <f>K15/$K$45</f>
        <v>0</v>
      </c>
      <c r="Q15" s="42"/>
      <c r="R15" s="27"/>
      <c r="S15" s="28" t="s">
        <v>27</v>
      </c>
      <c r="T15" s="29"/>
      <c r="U15" s="29"/>
    </row>
    <row r="16" spans="1:21" ht="12.75" customHeight="1">
      <c r="B16" s="30"/>
      <c r="C16" s="31"/>
      <c r="D16" s="32"/>
      <c r="E16" s="33"/>
      <c r="F16" s="34"/>
      <c r="G16" s="34"/>
      <c r="H16" s="34"/>
      <c r="I16" s="34"/>
      <c r="J16" s="34"/>
      <c r="K16" s="34"/>
      <c r="L16" s="34"/>
      <c r="M16" s="34"/>
      <c r="N16" s="34"/>
      <c r="O16" s="36"/>
      <c r="P16" s="37"/>
      <c r="Q16" s="38"/>
      <c r="R16" s="39"/>
      <c r="S16" s="40"/>
      <c r="T16" s="41"/>
      <c r="U16" s="41"/>
    </row>
    <row r="17" spans="2:23" ht="12.75">
      <c r="B17" s="20">
        <v>4</v>
      </c>
      <c r="C17" s="21" t="s">
        <v>28</v>
      </c>
      <c r="D17" s="43" t="s">
        <v>29</v>
      </c>
      <c r="E17" s="23">
        <f>F19+F22</f>
        <v>1965370.94</v>
      </c>
      <c r="F17" s="24"/>
      <c r="G17" s="24"/>
      <c r="H17" s="24"/>
      <c r="I17" s="24"/>
      <c r="J17" s="24"/>
      <c r="K17" s="24"/>
      <c r="L17" s="24"/>
      <c r="M17" s="24"/>
      <c r="N17" s="24"/>
      <c r="O17" s="25"/>
      <c r="P17" s="26"/>
      <c r="Q17" s="26">
        <f>SUM(P19,P22)</f>
        <v>0.42164429286331523</v>
      </c>
      <c r="R17" s="27"/>
      <c r="S17" s="28"/>
      <c r="T17" s="29"/>
      <c r="U17" s="29"/>
    </row>
    <row r="18" spans="2:23" ht="12.75">
      <c r="B18" s="30"/>
      <c r="C18" s="31"/>
      <c r="D18" s="32"/>
      <c r="E18" s="33"/>
      <c r="F18" s="34"/>
      <c r="G18" s="34"/>
      <c r="H18" s="34"/>
      <c r="I18" s="34"/>
      <c r="J18" s="34"/>
      <c r="K18" s="34"/>
      <c r="L18" s="36"/>
      <c r="M18" s="36"/>
      <c r="N18" s="34"/>
      <c r="O18" s="36"/>
      <c r="P18" s="37"/>
      <c r="Q18" s="38"/>
      <c r="R18" s="39"/>
      <c r="S18" s="40"/>
      <c r="T18" s="41"/>
      <c r="U18" s="41"/>
    </row>
    <row r="19" spans="2:23" ht="12.75">
      <c r="B19" s="20"/>
      <c r="C19" s="21"/>
      <c r="D19" s="22" t="s">
        <v>30</v>
      </c>
      <c r="E19" s="23"/>
      <c r="F19" s="24">
        <f>SUMMARY!D11</f>
        <v>947257</v>
      </c>
      <c r="G19" s="24">
        <f>F19</f>
        <v>947257</v>
      </c>
      <c r="H19" s="24">
        <f>'20 NHU ADD. QTY'!H33</f>
        <v>41896.538959146674</v>
      </c>
      <c r="I19" s="24">
        <f>SUMMARY!G11</f>
        <v>291914.70844999998</v>
      </c>
      <c r="J19" s="24">
        <f>I19-H19</f>
        <v>250018.1694908533</v>
      </c>
      <c r="K19" s="24">
        <f>F19-J19</f>
        <v>697238.83050914668</v>
      </c>
      <c r="L19" s="25">
        <f>J19-K19</f>
        <v>-447220.66101829335</v>
      </c>
      <c r="M19" s="25"/>
      <c r="N19" s="24">
        <f>SUMMARY!G11</f>
        <v>291914.70844999998</v>
      </c>
      <c r="O19" s="25">
        <f>J19/F19*100</f>
        <v>26.393910996788971</v>
      </c>
      <c r="P19" s="26">
        <f>K19/$K$45</f>
        <v>0.18202937517531217</v>
      </c>
      <c r="Q19" s="42"/>
      <c r="R19" s="27">
        <v>12.1</v>
      </c>
      <c r="S19" s="28" t="s">
        <v>31</v>
      </c>
      <c r="T19" s="29"/>
      <c r="U19" s="29"/>
      <c r="W19" s="44">
        <f>G19-635463.746</f>
        <v>311793.25399999996</v>
      </c>
    </row>
    <row r="20" spans="2:23" ht="12.75">
      <c r="B20" s="30"/>
      <c r="C20" s="31"/>
      <c r="D20" s="32"/>
      <c r="E20" s="33"/>
      <c r="F20" s="34"/>
      <c r="G20" s="34"/>
      <c r="H20" s="35">
        <v>0</v>
      </c>
      <c r="I20" s="35">
        <v>311793.25400000002</v>
      </c>
      <c r="J20" s="35">
        <v>311793.25400000002</v>
      </c>
      <c r="K20" s="35">
        <v>635463.74600000004</v>
      </c>
      <c r="L20" s="34"/>
      <c r="M20" s="34"/>
      <c r="N20" s="34"/>
      <c r="O20" s="36"/>
      <c r="P20" s="37"/>
      <c r="Q20" s="38"/>
      <c r="R20" s="39"/>
      <c r="S20" s="40"/>
      <c r="T20" s="41"/>
      <c r="U20" s="41"/>
    </row>
    <row r="21" spans="2:23" ht="12.75">
      <c r="B21" s="20"/>
      <c r="C21" s="21"/>
      <c r="D21" s="22"/>
      <c r="E21" s="23"/>
      <c r="F21" s="24"/>
      <c r="G21" s="24"/>
      <c r="H21" s="24"/>
      <c r="I21" s="24"/>
      <c r="J21" s="24"/>
      <c r="K21" s="24"/>
      <c r="L21" s="24"/>
      <c r="M21" s="24"/>
      <c r="N21" s="24"/>
      <c r="O21" s="25"/>
      <c r="P21" s="26"/>
      <c r="Q21" s="42"/>
      <c r="R21" s="27"/>
      <c r="S21" s="28"/>
      <c r="T21" s="29"/>
      <c r="U21" s="29"/>
    </row>
    <row r="22" spans="2:23" ht="18" customHeight="1">
      <c r="B22" s="30"/>
      <c r="C22" s="31"/>
      <c r="D22" s="32" t="s">
        <v>32</v>
      </c>
      <c r="E22" s="33"/>
      <c r="F22" s="34">
        <f>SUMMARY!D21</f>
        <v>1018113.94</v>
      </c>
      <c r="G22" s="34">
        <f>F22</f>
        <v>1018113.94</v>
      </c>
      <c r="H22" s="34">
        <f>SUMMARY!H21</f>
        <v>23100</v>
      </c>
      <c r="I22" s="34">
        <f>SUMMARY!G21</f>
        <v>123401.5</v>
      </c>
      <c r="J22" s="34">
        <f>I22-H22</f>
        <v>100301.5</v>
      </c>
      <c r="K22" s="34">
        <f>F22-J22</f>
        <v>917812.44</v>
      </c>
      <c r="L22" s="45">
        <f>K22-J22</f>
        <v>817510.94</v>
      </c>
      <c r="M22" s="45">
        <f>SUMMARY!H21</f>
        <v>23100</v>
      </c>
      <c r="N22" s="34">
        <f>SUMMARY!G21</f>
        <v>123401.5</v>
      </c>
      <c r="O22" s="36">
        <f>J22/F22*100</f>
        <v>9.8516969525041578</v>
      </c>
      <c r="P22" s="37">
        <f>K22/$K$45</f>
        <v>0.23961491768800305</v>
      </c>
      <c r="Q22" s="38"/>
      <c r="R22" s="39">
        <v>12.2</v>
      </c>
      <c r="S22" s="40" t="s">
        <v>33</v>
      </c>
      <c r="T22" s="41"/>
      <c r="U22" s="41"/>
    </row>
    <row r="23" spans="2:23" ht="12.75">
      <c r="B23" s="20"/>
      <c r="C23" s="21"/>
      <c r="D23" s="22"/>
      <c r="E23" s="23"/>
      <c r="F23" s="24"/>
      <c r="G23" s="24"/>
      <c r="H23" s="35">
        <v>0</v>
      </c>
      <c r="I23" s="35">
        <v>85157</v>
      </c>
      <c r="J23" s="35">
        <v>85157</v>
      </c>
      <c r="K23" s="35">
        <v>932956.94</v>
      </c>
      <c r="L23" s="24"/>
      <c r="M23" s="24"/>
      <c r="N23" s="24"/>
      <c r="O23" s="25"/>
      <c r="P23" s="26"/>
      <c r="Q23" s="42"/>
      <c r="R23" s="27"/>
      <c r="S23" s="28"/>
      <c r="T23" s="29"/>
      <c r="U23" s="29"/>
    </row>
    <row r="24" spans="2:23" ht="12.75">
      <c r="B24" s="30"/>
      <c r="C24" s="31"/>
      <c r="D24" s="32"/>
      <c r="E24" s="33"/>
      <c r="F24" s="34"/>
      <c r="G24" s="34"/>
      <c r="H24" s="34"/>
      <c r="I24" s="34"/>
      <c r="J24" s="34"/>
      <c r="K24" s="34"/>
      <c r="L24" s="34"/>
      <c r="M24" s="34"/>
      <c r="N24" s="34"/>
      <c r="O24" s="36"/>
      <c r="P24" s="37"/>
      <c r="Q24" s="38"/>
      <c r="R24" s="39"/>
      <c r="S24" s="40"/>
      <c r="T24" s="41"/>
      <c r="U24" s="41"/>
    </row>
    <row r="25" spans="2:23" ht="25.5">
      <c r="B25" s="20">
        <v>5</v>
      </c>
      <c r="C25" s="21" t="s">
        <v>28</v>
      </c>
      <c r="D25" s="22" t="s">
        <v>34</v>
      </c>
      <c r="E25" s="23">
        <f>F25</f>
        <v>28455</v>
      </c>
      <c r="F25" s="24">
        <f>SUMMARY!D27</f>
        <v>28455</v>
      </c>
      <c r="G25" s="24">
        <f>F25</f>
        <v>28455</v>
      </c>
      <c r="H25" s="24">
        <v>0</v>
      </c>
      <c r="I25" s="24">
        <f>SUMMARY!G27</f>
        <v>2100</v>
      </c>
      <c r="J25" s="24">
        <f>I25-H25</f>
        <v>2100</v>
      </c>
      <c r="K25" s="24">
        <f>F25-J25</f>
        <v>26355</v>
      </c>
      <c r="L25" s="24">
        <f>K25</f>
        <v>26355</v>
      </c>
      <c r="M25" s="24"/>
      <c r="N25" s="24">
        <f>SUMMARY!G27</f>
        <v>2100</v>
      </c>
      <c r="O25" s="25">
        <f>J25/F25*100</f>
        <v>7.3800738007380069</v>
      </c>
      <c r="P25" s="26">
        <f>K25/$K$45</f>
        <v>6.8805464825333167E-3</v>
      </c>
      <c r="Q25" s="26">
        <f>P25</f>
        <v>6.8805464825333167E-3</v>
      </c>
      <c r="R25" s="27"/>
      <c r="S25" s="28" t="s">
        <v>35</v>
      </c>
      <c r="T25" s="29"/>
      <c r="U25" s="29"/>
    </row>
    <row r="26" spans="2:23" ht="12.75">
      <c r="B26" s="30"/>
      <c r="C26" s="31"/>
      <c r="D26" s="32"/>
      <c r="E26" s="46"/>
      <c r="F26" s="47"/>
      <c r="G26" s="34"/>
      <c r="H26" s="34"/>
      <c r="I26" s="35">
        <v>0</v>
      </c>
      <c r="J26" s="35">
        <v>0</v>
      </c>
      <c r="K26" s="35">
        <v>28455</v>
      </c>
      <c r="L26" s="34"/>
      <c r="M26" s="34"/>
      <c r="N26" s="34"/>
      <c r="O26" s="36"/>
      <c r="P26" s="37"/>
      <c r="Q26" s="38"/>
      <c r="R26" s="39"/>
      <c r="S26" s="40"/>
      <c r="T26" s="41"/>
      <c r="U26" s="41"/>
    </row>
    <row r="27" spans="2:23" ht="12.75">
      <c r="B27" s="20"/>
      <c r="C27" s="21"/>
      <c r="D27" s="22"/>
      <c r="E27" s="48"/>
      <c r="F27" s="49"/>
      <c r="G27" s="24"/>
      <c r="H27" s="24"/>
      <c r="I27" s="24"/>
      <c r="J27" s="24"/>
      <c r="K27" s="24"/>
      <c r="L27" s="24"/>
      <c r="M27" s="24"/>
      <c r="N27" s="24"/>
      <c r="O27" s="25"/>
      <c r="P27" s="26"/>
      <c r="Q27" s="42"/>
      <c r="R27" s="27"/>
      <c r="S27" s="28"/>
      <c r="T27" s="29"/>
      <c r="U27" s="29"/>
    </row>
    <row r="28" spans="2:23" ht="25.5">
      <c r="B28" s="30">
        <v>6</v>
      </c>
      <c r="C28" s="31" t="s">
        <v>36</v>
      </c>
      <c r="D28" s="32" t="s">
        <v>37</v>
      </c>
      <c r="E28" s="33">
        <f>F28</f>
        <v>1436308.6070000001</v>
      </c>
      <c r="F28" s="34">
        <f>SUMMARY!D13</f>
        <v>1436308.6070000001</v>
      </c>
      <c r="G28" s="36">
        <f>F28</f>
        <v>1436308.6070000001</v>
      </c>
      <c r="H28" s="36">
        <f>SUMMARY!H13</f>
        <v>11890</v>
      </c>
      <c r="I28" s="34">
        <f>SUMMARY!G13</f>
        <v>9991.8050000000003</v>
      </c>
      <c r="J28" s="34">
        <f>I28-H28</f>
        <v>-1898.1949999999997</v>
      </c>
      <c r="K28" s="34">
        <f>F28-J28</f>
        <v>1438206.8020000001</v>
      </c>
      <c r="L28" s="45">
        <f>K28-J28</f>
        <v>1440104.9970000002</v>
      </c>
      <c r="M28" s="45">
        <f>SUMMARY!H13</f>
        <v>11890</v>
      </c>
      <c r="N28" s="34">
        <f>SUMMARY!G13</f>
        <v>9991.8050000000003</v>
      </c>
      <c r="O28" s="36">
        <f>J28/F28*100</f>
        <v>-0.13215787963317549</v>
      </c>
      <c r="P28" s="37">
        <f>K28/$K$45</f>
        <v>0.37547519456105449</v>
      </c>
      <c r="Q28" s="37">
        <f>P28</f>
        <v>0.37547519456105449</v>
      </c>
      <c r="R28" s="39">
        <v>12.2</v>
      </c>
      <c r="S28" s="40" t="s">
        <v>38</v>
      </c>
      <c r="T28" s="41"/>
      <c r="U28" s="41"/>
    </row>
    <row r="29" spans="2:23" ht="12.75">
      <c r="B29" s="20"/>
      <c r="C29" s="21"/>
      <c r="D29" s="22"/>
      <c r="E29" s="48"/>
      <c r="F29" s="49"/>
      <c r="G29" s="24"/>
      <c r="H29" s="35">
        <v>43723</v>
      </c>
      <c r="I29" s="35">
        <v>9991.7999999999993</v>
      </c>
      <c r="J29" s="35">
        <v>-33731.800000000003</v>
      </c>
      <c r="K29" s="35">
        <v>1470040.45</v>
      </c>
      <c r="L29" s="24"/>
      <c r="M29" s="24"/>
      <c r="N29" s="24"/>
      <c r="O29" s="25"/>
      <c r="P29" s="26"/>
      <c r="Q29" s="26"/>
      <c r="R29" s="27"/>
      <c r="S29" s="28"/>
      <c r="T29" s="29"/>
      <c r="U29" s="29"/>
    </row>
    <row r="30" spans="2:23" ht="12.75">
      <c r="B30" s="30"/>
      <c r="C30" s="31"/>
      <c r="D30" s="32"/>
      <c r="E30" s="46"/>
      <c r="F30" s="47"/>
      <c r="G30" s="34"/>
      <c r="H30" s="34"/>
      <c r="I30" s="34"/>
      <c r="J30" s="34"/>
      <c r="K30" s="34"/>
      <c r="L30" s="34"/>
      <c r="M30" s="34"/>
      <c r="N30" s="34"/>
      <c r="O30" s="36"/>
      <c r="P30" s="37"/>
      <c r="Q30" s="37"/>
      <c r="R30" s="39"/>
      <c r="S30" s="40"/>
      <c r="T30" s="41"/>
      <c r="U30" s="41"/>
    </row>
    <row r="31" spans="2:23" ht="12.75">
      <c r="B31" s="20"/>
      <c r="C31" s="21"/>
      <c r="D31" s="22"/>
      <c r="E31" s="48"/>
      <c r="F31" s="49"/>
      <c r="G31" s="24"/>
      <c r="H31" s="24"/>
      <c r="I31" s="24"/>
      <c r="J31" s="24"/>
      <c r="K31" s="24"/>
      <c r="L31" s="24"/>
      <c r="M31" s="24"/>
      <c r="N31" s="24"/>
      <c r="O31" s="25"/>
      <c r="P31" s="26"/>
      <c r="Q31" s="26"/>
      <c r="R31" s="27"/>
      <c r="S31" s="28"/>
      <c r="T31" s="29"/>
      <c r="U31" s="29"/>
    </row>
    <row r="32" spans="2:23" ht="25.5">
      <c r="B32" s="30">
        <v>7</v>
      </c>
      <c r="C32" s="31" t="s">
        <v>39</v>
      </c>
      <c r="D32" s="32" t="s">
        <v>40</v>
      </c>
      <c r="E32" s="33">
        <f>F32</f>
        <v>265674.67499999999</v>
      </c>
      <c r="F32" s="34">
        <f>SUMMARY!D16</f>
        <v>265674.67499999999</v>
      </c>
      <c r="G32" s="34">
        <f>F32</f>
        <v>265674.67499999999</v>
      </c>
      <c r="H32" s="34">
        <f>'BILL NO 6 (STORM WATER)'!O36</f>
        <v>11318</v>
      </c>
      <c r="I32" s="34">
        <f>'BILL NO 6 (STORM WATER)'!J35</f>
        <v>70280.7</v>
      </c>
      <c r="J32" s="34">
        <f>I32-H32</f>
        <v>58962.7</v>
      </c>
      <c r="K32" s="34">
        <f>F32-J32</f>
        <v>206711.97499999998</v>
      </c>
      <c r="L32" s="34">
        <f>J32-K32</f>
        <v>-147749.27499999997</v>
      </c>
      <c r="M32" s="34"/>
      <c r="N32" s="34">
        <f>F32-K32</f>
        <v>58962.700000000012</v>
      </c>
      <c r="O32" s="36">
        <f>J32/F32*100</f>
        <v>22.193571893896173</v>
      </c>
      <c r="P32" s="37">
        <f>K32/$K$45</f>
        <v>5.3966661069389667E-2</v>
      </c>
      <c r="Q32" s="37">
        <f>P32</f>
        <v>5.3966661069389667E-2</v>
      </c>
      <c r="R32" s="39"/>
      <c r="S32" s="40" t="s">
        <v>41</v>
      </c>
      <c r="T32" s="41"/>
      <c r="U32" s="41"/>
    </row>
    <row r="33" spans="2:21" ht="12.75">
      <c r="B33" s="20"/>
      <c r="C33" s="21"/>
      <c r="D33" s="22"/>
      <c r="E33" s="48"/>
      <c r="F33" s="49"/>
      <c r="G33" s="24"/>
      <c r="H33" s="35">
        <v>0</v>
      </c>
      <c r="I33" s="35">
        <v>103282.2</v>
      </c>
      <c r="J33" s="35">
        <v>103282.2</v>
      </c>
      <c r="K33" s="35">
        <v>162392.47500000001</v>
      </c>
      <c r="L33" s="24"/>
      <c r="M33" s="24"/>
      <c r="N33" s="24"/>
      <c r="O33" s="25"/>
      <c r="P33" s="26"/>
      <c r="Q33" s="42"/>
      <c r="R33" s="27"/>
      <c r="S33" s="28"/>
      <c r="T33" s="29"/>
      <c r="U33" s="29"/>
    </row>
    <row r="34" spans="2:21" ht="12.75">
      <c r="B34" s="30"/>
      <c r="C34" s="31"/>
      <c r="D34" s="32"/>
      <c r="E34" s="46"/>
      <c r="F34" s="47"/>
      <c r="G34" s="34"/>
      <c r="H34" s="34"/>
      <c r="I34" s="34"/>
      <c r="J34" s="34"/>
      <c r="K34" s="34"/>
      <c r="L34" s="34"/>
      <c r="M34" s="34"/>
      <c r="N34" s="34"/>
      <c r="O34" s="36"/>
      <c r="P34" s="37"/>
      <c r="Q34" s="38"/>
      <c r="R34" s="39"/>
      <c r="S34" s="40"/>
      <c r="T34" s="41"/>
      <c r="U34" s="41"/>
    </row>
    <row r="35" spans="2:21" ht="12.75">
      <c r="B35" s="20">
        <v>8</v>
      </c>
      <c r="C35" s="21" t="s">
        <v>42</v>
      </c>
      <c r="D35" s="43" t="s">
        <v>43</v>
      </c>
      <c r="E35" s="48">
        <f>F37+F40</f>
        <v>239991.02499999999</v>
      </c>
      <c r="F35" s="49"/>
      <c r="G35" s="24"/>
      <c r="H35" s="24"/>
      <c r="I35" s="24"/>
      <c r="J35" s="24"/>
      <c r="K35" s="24"/>
      <c r="L35" s="24"/>
      <c r="M35" s="24"/>
      <c r="N35" s="24"/>
      <c r="O35" s="25"/>
      <c r="P35" s="26"/>
      <c r="Q35" s="26">
        <f>SUM(P37,P40)</f>
        <v>5.6581382037900252E-2</v>
      </c>
      <c r="R35" s="27"/>
      <c r="S35" s="28"/>
      <c r="T35" s="29"/>
      <c r="U35" s="29"/>
    </row>
    <row r="36" spans="2:21" ht="12.75">
      <c r="B36" s="30"/>
      <c r="C36" s="50"/>
      <c r="D36" s="32"/>
      <c r="E36" s="46"/>
      <c r="F36" s="47"/>
      <c r="G36" s="34"/>
      <c r="H36" s="34"/>
      <c r="I36" s="34"/>
      <c r="J36" s="34"/>
      <c r="K36" s="34"/>
      <c r="L36" s="47"/>
      <c r="M36" s="47"/>
      <c r="N36" s="47"/>
      <c r="O36" s="36"/>
      <c r="P36" s="37"/>
      <c r="Q36" s="38"/>
      <c r="R36" s="39"/>
      <c r="S36" s="40"/>
      <c r="T36" s="41"/>
      <c r="U36" s="41"/>
    </row>
    <row r="37" spans="2:21" ht="12.75">
      <c r="B37" s="20"/>
      <c r="C37" s="51"/>
      <c r="D37" s="22" t="s">
        <v>30</v>
      </c>
      <c r="E37" s="48"/>
      <c r="F37" s="49">
        <f>SUMMARY!D18</f>
        <v>36105</v>
      </c>
      <c r="G37" s="24">
        <f>F37</f>
        <v>36105</v>
      </c>
      <c r="H37" s="24">
        <f>'20 NHU ADD. QTY'!H62</f>
        <v>11250</v>
      </c>
      <c r="I37" s="24">
        <f>SUMMARY!G18</f>
        <v>10515.156000000001</v>
      </c>
      <c r="J37" s="24">
        <f>I37-H37</f>
        <v>-734.84399999999914</v>
      </c>
      <c r="K37" s="24">
        <f>F37-J37</f>
        <v>36839.843999999997</v>
      </c>
      <c r="L37" s="24">
        <f>K37-J37</f>
        <v>37574.687999999995</v>
      </c>
      <c r="M37" s="24"/>
      <c r="N37" s="24">
        <f>SUMMARY!G18</f>
        <v>10515.156000000001</v>
      </c>
      <c r="O37" s="25">
        <f>J37/F37*100</f>
        <v>-2.0352970502700436</v>
      </c>
      <c r="P37" s="26">
        <f>K37/$K$45</f>
        <v>9.6178432574948233E-3</v>
      </c>
      <c r="Q37" s="42"/>
      <c r="R37" s="27">
        <v>12.1</v>
      </c>
      <c r="S37" s="28" t="s">
        <v>44</v>
      </c>
      <c r="T37" s="29"/>
      <c r="U37" s="29"/>
    </row>
    <row r="38" spans="2:21" ht="12.75">
      <c r="B38" s="30"/>
      <c r="C38" s="50"/>
      <c r="D38" s="32"/>
      <c r="E38" s="46"/>
      <c r="F38" s="47"/>
      <c r="G38" s="34"/>
      <c r="H38" s="35">
        <v>0</v>
      </c>
      <c r="I38" s="35">
        <v>10515.096</v>
      </c>
      <c r="J38" s="35">
        <v>10515.096</v>
      </c>
      <c r="K38" s="35">
        <v>25589.903999999999</v>
      </c>
      <c r="L38" s="47"/>
      <c r="M38" s="47"/>
      <c r="N38" s="47"/>
      <c r="O38" s="36"/>
      <c r="P38" s="37"/>
      <c r="Q38" s="38"/>
      <c r="R38" s="39"/>
      <c r="S38" s="40"/>
      <c r="T38" s="41"/>
      <c r="U38" s="41"/>
    </row>
    <row r="39" spans="2:21" ht="12.75">
      <c r="B39" s="20"/>
      <c r="C39" s="51"/>
      <c r="D39" s="22"/>
      <c r="E39" s="48"/>
      <c r="F39" s="49"/>
      <c r="G39" s="24"/>
      <c r="H39" s="24"/>
      <c r="I39" s="24"/>
      <c r="J39" s="24"/>
      <c r="K39" s="24"/>
      <c r="L39" s="49"/>
      <c r="M39" s="49"/>
      <c r="N39" s="49"/>
      <c r="O39" s="25"/>
      <c r="P39" s="26"/>
      <c r="Q39" s="42"/>
      <c r="R39" s="27"/>
      <c r="S39" s="28"/>
      <c r="T39" s="29"/>
      <c r="U39" s="29"/>
    </row>
    <row r="40" spans="2:21" ht="12.75">
      <c r="B40" s="30"/>
      <c r="C40" s="50"/>
      <c r="D40" s="32" t="s">
        <v>45</v>
      </c>
      <c r="E40" s="46"/>
      <c r="F40" s="47">
        <f>SUMMARY!D23</f>
        <v>203886.02499999999</v>
      </c>
      <c r="G40" s="36">
        <f>F40</f>
        <v>203886.02499999999</v>
      </c>
      <c r="H40" s="34">
        <f>'SUM. OF ADD. WORKS (BILL NO. 4 '!G17</f>
        <v>1111.44</v>
      </c>
      <c r="I40" s="34">
        <f>SUMMARY!G23</f>
        <v>25110</v>
      </c>
      <c r="J40" s="34">
        <f>I40-H40</f>
        <v>23998.560000000001</v>
      </c>
      <c r="K40" s="34">
        <f>F40-J40</f>
        <v>179887.465</v>
      </c>
      <c r="L40" s="52">
        <f>K40-J40</f>
        <v>155888.905</v>
      </c>
      <c r="M40" s="52">
        <f>SUMMARY!H23</f>
        <v>1111.44</v>
      </c>
      <c r="N40" s="47">
        <f>SUMMARY!G23</f>
        <v>25110</v>
      </c>
      <c r="O40" s="36">
        <f>J40/F40*100</f>
        <v>11.770576232480868</v>
      </c>
      <c r="P40" s="37">
        <f>K40/$K$45</f>
        <v>4.6963538780405427E-2</v>
      </c>
      <c r="Q40" s="38"/>
      <c r="R40" s="39">
        <v>12.2</v>
      </c>
      <c r="S40" s="40" t="s">
        <v>46</v>
      </c>
      <c r="T40" s="41"/>
      <c r="U40" s="41"/>
    </row>
    <row r="41" spans="2:21" ht="12.75">
      <c r="B41" s="53"/>
      <c r="C41" s="54"/>
      <c r="D41" s="55"/>
      <c r="E41" s="56"/>
      <c r="F41" s="57"/>
      <c r="G41" s="58"/>
      <c r="H41" s="59"/>
      <c r="I41" s="59">
        <v>12000</v>
      </c>
      <c r="J41" s="35">
        <v>12000</v>
      </c>
      <c r="K41" s="35">
        <v>204997.44</v>
      </c>
      <c r="L41" s="57"/>
      <c r="M41" s="57"/>
      <c r="N41" s="57"/>
      <c r="O41" s="60"/>
      <c r="P41" s="26"/>
      <c r="Q41" s="26"/>
      <c r="R41" s="61"/>
      <c r="S41" s="28"/>
      <c r="T41" s="29"/>
      <c r="U41" s="29"/>
    </row>
    <row r="42" spans="2:21" ht="12.75">
      <c r="B42" s="62"/>
      <c r="C42" s="63"/>
      <c r="D42" s="64"/>
      <c r="E42" s="65"/>
      <c r="F42" s="65"/>
      <c r="G42" s="66"/>
      <c r="H42" s="66"/>
      <c r="I42" s="66"/>
      <c r="J42" s="34"/>
      <c r="K42" s="34"/>
      <c r="L42" s="65"/>
      <c r="M42" s="65"/>
      <c r="N42" s="65"/>
      <c r="O42" s="67"/>
      <c r="P42" s="37" t="e">
        <f t="shared" ref="P42:Q42" si="0">SUM(P40,P38,P37,P36,P35,P33,P32,P31,P28,P27,P25,P23,P22,P21,P19,#REF!,P17,P16,P15,P14,P12,P11,P9)</f>
        <v>#REF!</v>
      </c>
      <c r="Q42" s="37" t="e">
        <f t="shared" si="0"/>
        <v>#REF!</v>
      </c>
      <c r="R42" s="68"/>
      <c r="S42" s="40"/>
      <c r="T42" s="41"/>
      <c r="U42" s="41"/>
    </row>
    <row r="43" spans="2:21" ht="16.5" hidden="1" customHeight="1">
      <c r="B43" s="69"/>
      <c r="C43" s="70"/>
      <c r="D43" s="70"/>
      <c r="E43" s="70"/>
      <c r="F43" s="70"/>
      <c r="G43" s="70"/>
      <c r="H43" s="70"/>
      <c r="I43" s="70"/>
      <c r="J43" s="70"/>
      <c r="K43" s="70"/>
      <c r="L43" s="70"/>
      <c r="M43" s="70"/>
      <c r="N43" s="71"/>
      <c r="O43" s="1634">
        <f>N45+M45</f>
        <v>746627.80945000006</v>
      </c>
      <c r="P43" s="1635"/>
      <c r="Q43" s="1635"/>
      <c r="R43" s="1635"/>
      <c r="S43" s="72"/>
      <c r="T43" s="29"/>
      <c r="U43" s="29"/>
    </row>
    <row r="44" spans="2:21" ht="3" customHeight="1">
      <c r="B44" s="73"/>
      <c r="C44" s="74"/>
      <c r="D44" s="74"/>
      <c r="E44" s="74"/>
      <c r="F44" s="74"/>
      <c r="G44" s="74"/>
      <c r="H44" s="74"/>
      <c r="I44" s="74"/>
      <c r="J44" s="74"/>
      <c r="K44" s="74"/>
      <c r="L44" s="74"/>
      <c r="M44" s="74"/>
      <c r="N44" s="75"/>
      <c r="O44" s="1619"/>
      <c r="P44" s="1600"/>
      <c r="Q44" s="1600"/>
      <c r="R44" s="1600"/>
      <c r="S44" s="76"/>
      <c r="T44" s="3"/>
    </row>
    <row r="45" spans="2:21" ht="12.75">
      <c r="B45" s="1636" t="s">
        <v>47</v>
      </c>
      <c r="C45" s="1637"/>
      <c r="D45" s="1638"/>
      <c r="E45" s="1614">
        <f>SUM(E9:E41)</f>
        <v>4451632.7470000004</v>
      </c>
      <c r="F45" s="1614">
        <f>SUM(F9:F40)</f>
        <v>4451632.7470000004</v>
      </c>
      <c r="G45" s="1614">
        <f>SUM(G9+G12+G19+G22+G25+G28+G32+G37+G40)</f>
        <v>4251632.7470000004</v>
      </c>
      <c r="H45" s="1614">
        <f>SUM(H9+H12+H19+H22+H28+H32+H37+H40)</f>
        <v>325097.97895914665</v>
      </c>
      <c r="I45" s="1614">
        <f>SUM(I9+I12+I19+I22+I25+I28+I32+I37+I40)</f>
        <v>746366.36945</v>
      </c>
      <c r="J45" s="1614">
        <f>SUM(J9+J12+J19+J22+J25+J28+J32+J37+J40+J15)</f>
        <v>621268.39049085334</v>
      </c>
      <c r="K45" s="1614">
        <f>SUM(K9+K12+K19+K22+K25+K28+K32+K37+K40)</f>
        <v>3830364.3565091467</v>
      </c>
      <c r="L45" s="1618">
        <f>F45-K45</f>
        <v>621268.39049085369</v>
      </c>
      <c r="M45" s="1618">
        <f>SUM(M9:M40)</f>
        <v>36101.440000000002</v>
      </c>
      <c r="N45" s="1618">
        <f>SUM(N9:N44)</f>
        <v>710526.36945000011</v>
      </c>
      <c r="O45" s="1619"/>
      <c r="P45" s="1600"/>
      <c r="Q45" s="1600"/>
      <c r="R45" s="1600"/>
      <c r="S45" s="76"/>
      <c r="T45" s="3"/>
    </row>
    <row r="46" spans="2:21" ht="3" customHeight="1">
      <c r="B46" s="1619"/>
      <c r="C46" s="1600"/>
      <c r="D46" s="1601"/>
      <c r="E46" s="1612"/>
      <c r="F46" s="1612"/>
      <c r="G46" s="1612"/>
      <c r="H46" s="1612"/>
      <c r="I46" s="1612"/>
      <c r="J46" s="1612"/>
      <c r="K46" s="1612"/>
      <c r="L46" s="1619"/>
      <c r="M46" s="1619"/>
      <c r="N46" s="1619"/>
      <c r="O46" s="1619"/>
      <c r="P46" s="1600"/>
      <c r="Q46" s="1600"/>
      <c r="R46" s="1600"/>
      <c r="S46" s="76"/>
      <c r="T46" s="3"/>
    </row>
    <row r="47" spans="2:21" ht="9" customHeight="1">
      <c r="B47" s="1620"/>
      <c r="C47" s="1595"/>
      <c r="D47" s="1639"/>
      <c r="E47" s="1613"/>
      <c r="F47" s="1613"/>
      <c r="G47" s="1613"/>
      <c r="H47" s="1613"/>
      <c r="I47" s="1613"/>
      <c r="J47" s="1613"/>
      <c r="K47" s="1613"/>
      <c r="L47" s="1620"/>
      <c r="M47" s="1620"/>
      <c r="N47" s="1620"/>
      <c r="O47" s="1619"/>
      <c r="P47" s="1600"/>
      <c r="Q47" s="1600"/>
      <c r="R47" s="1600"/>
      <c r="S47" s="76"/>
      <c r="T47" s="3"/>
    </row>
    <row r="48" spans="2:21" ht="15" hidden="1">
      <c r="B48" s="1615"/>
      <c r="C48" s="1600"/>
      <c r="D48" s="1600"/>
      <c r="E48" s="1600"/>
      <c r="F48" s="1600"/>
      <c r="G48" s="1601"/>
      <c r="H48" s="1640">
        <f>I45-H45</f>
        <v>421268.39049085334</v>
      </c>
      <c r="I48" s="1598"/>
      <c r="J48" s="77"/>
      <c r="K48" s="78">
        <f>F45-K45</f>
        <v>621268.39049085369</v>
      </c>
      <c r="L48" s="79"/>
      <c r="M48" s="80"/>
      <c r="N48" s="1621">
        <f>SUM(N45:N47)</f>
        <v>710526.36945000011</v>
      </c>
      <c r="O48" s="3"/>
      <c r="P48" s="3"/>
      <c r="Q48" s="3"/>
      <c r="R48" s="3"/>
      <c r="S48" s="3"/>
      <c r="T48" s="3"/>
    </row>
    <row r="49" spans="1:38" ht="15" hidden="1">
      <c r="B49" s="2"/>
      <c r="C49" s="3"/>
      <c r="D49" s="4"/>
      <c r="E49" s="81"/>
      <c r="F49" s="82"/>
      <c r="G49" s="82"/>
      <c r="H49" s="1641"/>
      <c r="I49" s="1598"/>
      <c r="J49" s="77"/>
      <c r="K49" s="83"/>
      <c r="L49" s="84">
        <f>I45+J45</f>
        <v>1367634.7599408533</v>
      </c>
      <c r="M49" s="85"/>
      <c r="N49" s="1613"/>
      <c r="O49" s="3"/>
      <c r="P49" s="3"/>
      <c r="Q49" s="3"/>
      <c r="R49" s="3"/>
      <c r="S49" s="3"/>
      <c r="T49" s="3"/>
    </row>
    <row r="50" spans="1:38" ht="30" hidden="1">
      <c r="A50" s="86"/>
      <c r="B50" s="2"/>
      <c r="C50" s="1642"/>
      <c r="D50" s="1600"/>
      <c r="E50" s="87"/>
      <c r="F50" s="88" t="s">
        <v>48</v>
      </c>
      <c r="G50" s="89"/>
      <c r="H50" s="89"/>
      <c r="I50" s="89"/>
      <c r="J50" s="89"/>
      <c r="K50" s="1643" t="s">
        <v>49</v>
      </c>
      <c r="L50" s="1597"/>
      <c r="M50" s="1598"/>
      <c r="N50" s="89" t="s">
        <v>50</v>
      </c>
      <c r="O50" s="2"/>
      <c r="P50" s="90">
        <f>328588.41+7678.88</f>
        <v>336267.29</v>
      </c>
      <c r="Q50" s="2"/>
      <c r="R50" s="2">
        <f>55*355</f>
        <v>19525</v>
      </c>
      <c r="S50" s="2"/>
      <c r="T50" s="2"/>
      <c r="U50" s="86"/>
      <c r="V50" s="86"/>
      <c r="W50" s="86"/>
      <c r="X50" s="86"/>
      <c r="Y50" s="86"/>
      <c r="Z50" s="86"/>
      <c r="AA50" s="86"/>
      <c r="AB50" s="86"/>
      <c r="AC50" s="86"/>
      <c r="AD50" s="86"/>
      <c r="AE50" s="86"/>
      <c r="AF50" s="86"/>
      <c r="AG50" s="86"/>
      <c r="AH50" s="86"/>
      <c r="AI50" s="86"/>
      <c r="AJ50" s="86"/>
      <c r="AK50" s="86"/>
      <c r="AL50" s="86"/>
    </row>
    <row r="51" spans="1:38" ht="15" hidden="1">
      <c r="A51" s="91"/>
      <c r="B51" s="92"/>
      <c r="C51" s="93"/>
      <c r="D51" s="94"/>
      <c r="E51" s="92"/>
      <c r="F51" s="95"/>
      <c r="G51" s="95"/>
      <c r="H51" s="95"/>
      <c r="I51" s="95"/>
      <c r="J51" s="95"/>
      <c r="K51" s="95"/>
      <c r="L51" s="92"/>
      <c r="M51" s="92"/>
      <c r="N51" s="92"/>
      <c r="O51" s="92"/>
      <c r="P51" s="96">
        <f>P50-220352</f>
        <v>115915.28999999998</v>
      </c>
      <c r="Q51" s="92"/>
      <c r="R51" s="93">
        <f>R50*32</f>
        <v>624800</v>
      </c>
      <c r="S51" s="97">
        <f>R51+K45</f>
        <v>4455164.3565091472</v>
      </c>
      <c r="T51" s="98"/>
      <c r="U51" s="91"/>
      <c r="V51" s="91"/>
      <c r="W51" s="91"/>
      <c r="X51" s="91"/>
      <c r="Y51" s="91"/>
      <c r="Z51" s="91"/>
      <c r="AA51" s="91"/>
      <c r="AB51" s="91"/>
      <c r="AC51" s="91"/>
      <c r="AD51" s="91"/>
      <c r="AE51" s="91"/>
      <c r="AF51" s="91"/>
      <c r="AG51" s="91"/>
      <c r="AH51" s="91"/>
      <c r="AI51" s="91"/>
      <c r="AJ51" s="91"/>
      <c r="AK51" s="91"/>
      <c r="AL51" s="91"/>
    </row>
    <row r="52" spans="1:38" ht="15" hidden="1">
      <c r="A52" s="86"/>
      <c r="B52" s="92"/>
      <c r="C52" s="92"/>
      <c r="D52" s="99" t="s">
        <v>51</v>
      </c>
      <c r="E52" s="100"/>
      <c r="F52" s="100" t="s">
        <v>52</v>
      </c>
      <c r="G52" s="100"/>
      <c r="H52" s="100"/>
      <c r="I52" s="100"/>
      <c r="J52" s="100"/>
      <c r="K52" s="100" t="s">
        <v>53</v>
      </c>
      <c r="L52" s="97">
        <f>J45+K48</f>
        <v>1242536.7809817069</v>
      </c>
      <c r="M52" s="92"/>
      <c r="N52" s="97">
        <f>O43-F48</f>
        <v>746627.80945000006</v>
      </c>
      <c r="O52" s="92"/>
      <c r="P52" s="92"/>
      <c r="Q52" s="92"/>
      <c r="R52" s="92"/>
      <c r="S52" s="92"/>
      <c r="T52" s="2"/>
      <c r="U52" s="86"/>
      <c r="V52" s="86"/>
      <c r="W52" s="86"/>
      <c r="X52" s="86"/>
      <c r="Y52" s="86"/>
      <c r="Z52" s="86"/>
      <c r="AA52" s="86"/>
      <c r="AB52" s="86"/>
      <c r="AC52" s="86"/>
      <c r="AD52" s="86"/>
      <c r="AE52" s="86"/>
      <c r="AF52" s="86"/>
      <c r="AG52" s="86"/>
      <c r="AH52" s="86"/>
      <c r="AI52" s="86"/>
      <c r="AJ52" s="86"/>
      <c r="AK52" s="86"/>
      <c r="AL52" s="86"/>
    </row>
    <row r="53" spans="1:38" ht="6" hidden="1" customHeight="1">
      <c r="B53" s="98"/>
      <c r="C53" s="98"/>
      <c r="D53" s="101"/>
      <c r="E53" s="102"/>
      <c r="F53" s="103"/>
      <c r="G53" s="104"/>
      <c r="H53" s="104"/>
      <c r="I53" s="104"/>
      <c r="J53" s="104"/>
      <c r="K53" s="104"/>
      <c r="L53" s="105"/>
      <c r="M53" s="105"/>
      <c r="N53" s="105"/>
      <c r="O53" s="105"/>
      <c r="P53" s="105"/>
      <c r="Q53" s="105"/>
      <c r="R53" s="105"/>
      <c r="S53" s="105"/>
      <c r="T53" s="3"/>
    </row>
    <row r="54" spans="1:38" ht="12.75" hidden="1">
      <c r="B54" s="98"/>
      <c r="C54" s="1607" t="s">
        <v>54</v>
      </c>
      <c r="D54" s="106" t="s">
        <v>55</v>
      </c>
      <c r="E54" s="107"/>
      <c r="F54" s="24">
        <f>F45</f>
        <v>4451632.7470000004</v>
      </c>
      <c r="G54" s="26"/>
      <c r="H54" s="26"/>
      <c r="I54" s="26"/>
      <c r="J54" s="26"/>
      <c r="K54" s="26">
        <f>F54/F54</f>
        <v>1</v>
      </c>
      <c r="L54" s="105">
        <f>H49-J49</f>
        <v>0</v>
      </c>
      <c r="M54" s="105"/>
      <c r="N54" s="105"/>
      <c r="O54" s="105"/>
      <c r="P54" s="105"/>
      <c r="Q54" s="105"/>
      <c r="R54" s="105"/>
      <c r="S54" s="108">
        <f>F45-S51</f>
        <v>-3531.6095091467723</v>
      </c>
      <c r="T54" s="3"/>
    </row>
    <row r="55" spans="1:38" ht="12.75" hidden="1">
      <c r="B55" s="98"/>
      <c r="C55" s="1608"/>
      <c r="D55" s="109" t="s">
        <v>56</v>
      </c>
      <c r="E55" s="110"/>
      <c r="F55" s="111">
        <f>K45</f>
        <v>3830364.3565091467</v>
      </c>
      <c r="G55" s="112"/>
      <c r="H55" s="112"/>
      <c r="I55" s="112"/>
      <c r="J55" s="112"/>
      <c r="K55" s="112">
        <f>F55/F54</f>
        <v>0.86044033149196042</v>
      </c>
      <c r="L55" s="105"/>
      <c r="M55" s="105"/>
      <c r="N55" s="105"/>
      <c r="O55" s="105"/>
      <c r="P55" s="105"/>
      <c r="Q55" s="105"/>
      <c r="R55" s="105"/>
      <c r="S55" s="105"/>
      <c r="T55" s="3"/>
    </row>
    <row r="56" spans="1:38" ht="12.75" hidden="1">
      <c r="B56" s="98"/>
      <c r="C56" s="1609"/>
      <c r="D56" s="106" t="s">
        <v>57</v>
      </c>
      <c r="E56" s="113"/>
      <c r="F56" s="24">
        <f>N48</f>
        <v>710526.36945000011</v>
      </c>
      <c r="G56" s="26"/>
      <c r="H56" s="26"/>
      <c r="I56" s="26"/>
      <c r="J56" s="26"/>
      <c r="K56" s="26">
        <f>F56/F54</f>
        <v>0.15961028454758108</v>
      </c>
      <c r="L56" s="105"/>
      <c r="M56" s="105"/>
      <c r="N56" s="105"/>
      <c r="O56" s="105"/>
      <c r="P56" s="105"/>
      <c r="Q56" s="105"/>
      <c r="R56" s="105"/>
      <c r="S56" s="105"/>
      <c r="T56" s="3"/>
    </row>
    <row r="57" spans="1:38" ht="12.75" hidden="1">
      <c r="B57" s="98"/>
      <c r="C57" s="1608"/>
      <c r="D57" s="114" t="s">
        <v>58</v>
      </c>
      <c r="E57" s="115"/>
      <c r="F57" s="116">
        <f>SUMMARY!H23</f>
        <v>1111.44</v>
      </c>
      <c r="G57" s="117"/>
      <c r="H57" s="117"/>
      <c r="I57" s="117"/>
      <c r="J57" s="117"/>
      <c r="K57" s="1616">
        <f>(F57+F58)/F54</f>
        <v>4.9748811859928563E-2</v>
      </c>
      <c r="L57" s="105"/>
      <c r="M57" s="105"/>
      <c r="N57" s="108">
        <f>F57+F58</f>
        <v>221463.44</v>
      </c>
      <c r="O57" s="105"/>
      <c r="P57" s="105"/>
      <c r="Q57" s="105"/>
      <c r="R57" s="105"/>
      <c r="S57" s="105"/>
      <c r="T57" s="3"/>
    </row>
    <row r="58" spans="1:38" ht="12.75" hidden="1">
      <c r="B58" s="98"/>
      <c r="C58" s="1610"/>
      <c r="D58" s="118" t="s">
        <v>59</v>
      </c>
      <c r="E58" s="119"/>
      <c r="F58" s="120">
        <v>220352</v>
      </c>
      <c r="G58" s="121"/>
      <c r="H58" s="121"/>
      <c r="I58" s="121"/>
      <c r="J58" s="121"/>
      <c r="K58" s="1617"/>
      <c r="L58" s="105"/>
      <c r="M58" s="105"/>
      <c r="N58" s="105"/>
      <c r="O58" s="105"/>
      <c r="P58" s="105"/>
      <c r="Q58" s="105"/>
      <c r="R58" s="105"/>
      <c r="S58" s="105"/>
      <c r="T58" s="3"/>
    </row>
    <row r="59" spans="1:38" ht="21.75" hidden="1" customHeight="1">
      <c r="B59" s="98"/>
      <c r="C59" s="105"/>
      <c r="D59" s="122" t="s">
        <v>60</v>
      </c>
      <c r="E59" s="123"/>
      <c r="F59" s="123">
        <f>F54*K59</f>
        <v>4051827.7965091467</v>
      </c>
      <c r="G59" s="124"/>
      <c r="H59" s="124"/>
      <c r="I59" s="124"/>
      <c r="J59" s="124"/>
      <c r="K59" s="124">
        <f>K55+K57</f>
        <v>0.91018914335188894</v>
      </c>
      <c r="L59" s="125"/>
      <c r="M59" s="125"/>
      <c r="N59" s="125"/>
      <c r="O59" s="105"/>
      <c r="P59" s="105"/>
      <c r="Q59" s="105"/>
      <c r="R59" s="105"/>
      <c r="S59" s="105"/>
      <c r="T59" s="3"/>
    </row>
    <row r="60" spans="1:38" ht="12.75" hidden="1">
      <c r="B60" s="2"/>
      <c r="C60" s="1611" t="s">
        <v>61</v>
      </c>
      <c r="D60" s="114" t="s">
        <v>62</v>
      </c>
      <c r="E60" s="126"/>
      <c r="F60" s="116"/>
      <c r="G60" s="117"/>
      <c r="H60" s="117"/>
      <c r="I60" s="117"/>
      <c r="J60" s="117"/>
      <c r="K60" s="117">
        <f>K54-K59</f>
        <v>8.9810856648111059E-2</v>
      </c>
      <c r="L60" s="105"/>
      <c r="M60" s="105"/>
      <c r="N60" s="105"/>
      <c r="O60" s="105"/>
      <c r="P60" s="105"/>
      <c r="Q60" s="105"/>
      <c r="R60" s="105"/>
      <c r="S60" s="105"/>
      <c r="T60" s="3"/>
    </row>
    <row r="61" spans="1:38" ht="25.5" hidden="1">
      <c r="B61" s="2"/>
      <c r="C61" s="1612"/>
      <c r="D61" s="127" t="s">
        <v>63</v>
      </c>
      <c r="E61" s="128"/>
      <c r="F61" s="128">
        <v>2193954.35</v>
      </c>
      <c r="G61" s="129"/>
      <c r="H61" s="129"/>
      <c r="I61" s="129"/>
      <c r="J61" s="129"/>
      <c r="K61" s="129">
        <f>2193954.35/F54</f>
        <v>0.49284262082907171</v>
      </c>
      <c r="L61" s="130"/>
      <c r="M61" s="130"/>
      <c r="N61" s="1622">
        <f>(K61+K62)/2</f>
        <v>0.53281108248304598</v>
      </c>
      <c r="O61" s="105"/>
      <c r="P61" s="105"/>
      <c r="Q61" s="105"/>
      <c r="R61" s="105"/>
      <c r="S61" s="105"/>
      <c r="T61" s="3"/>
    </row>
    <row r="62" spans="1:38" ht="25.5" hidden="1">
      <c r="B62" s="2"/>
      <c r="C62" s="1612"/>
      <c r="D62" s="131" t="s">
        <v>64</v>
      </c>
      <c r="E62" s="132"/>
      <c r="F62" s="132">
        <v>2193954.35</v>
      </c>
      <c r="G62" s="133"/>
      <c r="H62" s="133"/>
      <c r="I62" s="133"/>
      <c r="J62" s="133"/>
      <c r="K62" s="133">
        <f>F62/F55</f>
        <v>0.57277954413702026</v>
      </c>
      <c r="L62" s="134"/>
      <c r="M62" s="134"/>
      <c r="N62" s="1623"/>
      <c r="O62" s="105"/>
      <c r="P62" s="105"/>
      <c r="Q62" s="105"/>
      <c r="R62" s="105"/>
      <c r="S62" s="105"/>
      <c r="T62" s="3"/>
    </row>
    <row r="63" spans="1:38" ht="25.5" hidden="1">
      <c r="B63" s="2"/>
      <c r="C63" s="1613"/>
      <c r="D63" s="135" t="s">
        <v>65</v>
      </c>
      <c r="E63" s="136"/>
      <c r="F63" s="136">
        <v>110000</v>
      </c>
      <c r="G63" s="137"/>
      <c r="H63" s="137"/>
      <c r="I63" s="137"/>
      <c r="J63" s="137"/>
      <c r="K63" s="137">
        <f>F63/F54</f>
        <v>2.4710034778616923E-2</v>
      </c>
      <c r="L63" s="29"/>
      <c r="M63" s="29"/>
      <c r="N63" s="29"/>
      <c r="O63" s="105"/>
      <c r="P63" s="105"/>
      <c r="Q63" s="105"/>
      <c r="R63" s="105"/>
      <c r="S63" s="105"/>
      <c r="T63" s="3"/>
    </row>
    <row r="64" spans="1:38" ht="12.75" hidden="1">
      <c r="B64" s="2"/>
      <c r="C64" s="3"/>
      <c r="D64" s="138"/>
      <c r="E64" s="139"/>
      <c r="F64" s="139"/>
      <c r="G64" s="140"/>
      <c r="H64" s="140"/>
      <c r="I64" s="140"/>
      <c r="J64" s="140"/>
      <c r="K64" s="141">
        <f>K62-K61+K63</f>
        <v>0.10464695808656548</v>
      </c>
      <c r="L64" s="140"/>
      <c r="M64" s="140"/>
      <c r="N64" s="141">
        <f>69.5%-N61</f>
        <v>0.16218891751695397</v>
      </c>
      <c r="O64" s="105"/>
      <c r="P64" s="105"/>
      <c r="Q64" s="105"/>
      <c r="R64" s="105"/>
      <c r="S64" s="105"/>
      <c r="T64" s="3"/>
    </row>
    <row r="65" spans="2:20" ht="25.5" hidden="1">
      <c r="B65" s="2"/>
      <c r="C65" s="3"/>
      <c r="D65" s="135" t="s">
        <v>66</v>
      </c>
      <c r="E65" s="29"/>
      <c r="F65" s="29"/>
      <c r="G65" s="140"/>
      <c r="H65" s="140"/>
      <c r="I65" s="140"/>
      <c r="J65" s="140"/>
      <c r="K65" s="140" t="s">
        <v>67</v>
      </c>
      <c r="L65" s="142"/>
      <c r="M65" s="142"/>
      <c r="N65" s="142" t="s">
        <v>68</v>
      </c>
      <c r="O65" s="105"/>
      <c r="P65" s="105"/>
      <c r="Q65" s="105"/>
      <c r="R65" s="105"/>
      <c r="S65" s="105"/>
      <c r="T65" s="3"/>
    </row>
    <row r="66" spans="2:20" ht="12.75" hidden="1">
      <c r="B66" s="2"/>
      <c r="C66" s="3"/>
      <c r="D66" s="4"/>
      <c r="E66" s="3"/>
      <c r="F66" s="3"/>
      <c r="G66" s="3"/>
      <c r="H66" s="3"/>
      <c r="I66" s="3"/>
      <c r="J66" s="3"/>
      <c r="K66" s="3"/>
      <c r="L66" s="143"/>
      <c r="M66" s="143"/>
      <c r="N66" s="143"/>
      <c r="O66" s="3"/>
      <c r="P66" s="3"/>
      <c r="Q66" s="3"/>
      <c r="R66" s="3"/>
      <c r="S66" s="3"/>
      <c r="T66" s="3"/>
    </row>
    <row r="67" spans="2:20" ht="12.75" hidden="1">
      <c r="B67" s="2"/>
      <c r="C67" s="3"/>
      <c r="D67" s="4"/>
      <c r="E67" s="3"/>
      <c r="F67" s="3"/>
      <c r="G67" s="3"/>
      <c r="H67" s="3"/>
      <c r="I67" s="3"/>
      <c r="J67" s="3"/>
      <c r="K67" s="3"/>
      <c r="L67" s="3"/>
      <c r="M67" s="3"/>
      <c r="N67" s="3"/>
      <c r="O67" s="3"/>
      <c r="P67" s="3"/>
      <c r="Q67" s="3"/>
      <c r="R67" s="3"/>
      <c r="S67" s="3"/>
      <c r="T67" s="3"/>
    </row>
    <row r="68" spans="2:20" ht="12.75" hidden="1">
      <c r="B68" s="2"/>
      <c r="C68" s="3"/>
      <c r="D68" s="4"/>
      <c r="E68" s="3"/>
      <c r="F68" s="3"/>
      <c r="G68" s="3"/>
      <c r="H68" s="3"/>
      <c r="I68" s="3"/>
      <c r="J68" s="3"/>
      <c r="K68" s="3"/>
      <c r="L68" s="3"/>
      <c r="M68" s="3"/>
      <c r="N68" s="3"/>
      <c r="O68" s="3"/>
      <c r="P68" s="3"/>
      <c r="Q68" s="3"/>
      <c r="R68" s="3"/>
      <c r="S68" s="3"/>
      <c r="T68" s="3"/>
    </row>
    <row r="69" spans="2:20" ht="12.75" hidden="1">
      <c r="B69" s="2"/>
      <c r="C69" s="3"/>
      <c r="D69" s="4"/>
      <c r="E69" s="3"/>
      <c r="F69" s="3"/>
      <c r="G69" s="3"/>
      <c r="H69" s="3"/>
      <c r="I69" s="3"/>
      <c r="J69" s="3"/>
      <c r="K69" s="3"/>
      <c r="L69" s="3"/>
      <c r="M69" s="3"/>
      <c r="N69" s="3"/>
      <c r="O69" s="3"/>
      <c r="P69" s="3"/>
      <c r="Q69" s="3"/>
      <c r="R69" s="3"/>
      <c r="S69" s="3"/>
      <c r="T69" s="3"/>
    </row>
    <row r="70" spans="2:20" ht="12.75">
      <c r="B70" s="2"/>
      <c r="C70" s="3"/>
      <c r="D70" s="4"/>
      <c r="E70" s="3"/>
      <c r="F70" s="3"/>
      <c r="G70" s="3"/>
      <c r="H70" s="3"/>
      <c r="I70" s="3"/>
      <c r="J70" s="3"/>
      <c r="K70" s="3"/>
      <c r="L70" s="3"/>
      <c r="M70" s="3"/>
      <c r="N70" s="3"/>
      <c r="O70" s="3"/>
      <c r="P70" s="3"/>
      <c r="Q70" s="3"/>
      <c r="R70" s="3"/>
      <c r="S70" s="3"/>
      <c r="T70" s="3"/>
    </row>
    <row r="71" spans="2:20" ht="12.75">
      <c r="B71" s="2"/>
      <c r="C71" s="3"/>
      <c r="D71" s="4"/>
      <c r="E71" s="3"/>
      <c r="F71" s="3"/>
      <c r="G71" s="3"/>
      <c r="H71" s="59">
        <f>SUM(H10+H20+H23+H26+H29+H33+H38+H41)</f>
        <v>43723</v>
      </c>
      <c r="I71" s="59">
        <f>SUM(I10+I12+I20+I23+I26+I29+I33+I38+I41)</f>
        <v>745791.85</v>
      </c>
      <c r="J71" s="59">
        <f>SUM(J10+J12+J20+J23+J26+J29+J33+J38+J41+J15)</f>
        <v>902068.24999999988</v>
      </c>
      <c r="K71" s="59">
        <f>SUM(K10+K20+K23+K26+K29+K33+K38+K41)</f>
        <v>3562675.9550000001</v>
      </c>
      <c r="L71" s="3"/>
      <c r="M71" s="3"/>
      <c r="N71" s="3"/>
      <c r="O71" s="3"/>
      <c r="P71" s="3"/>
      <c r="Q71" s="3"/>
      <c r="R71" s="3"/>
      <c r="S71" s="3"/>
      <c r="T71" s="3"/>
    </row>
    <row r="72" spans="2:20" ht="12.75">
      <c r="B72" s="2"/>
      <c r="C72" s="3"/>
      <c r="D72" s="4"/>
      <c r="E72" s="3"/>
      <c r="F72" s="3"/>
      <c r="G72" s="3"/>
      <c r="H72" s="3"/>
      <c r="I72" s="3"/>
      <c r="J72" s="3"/>
      <c r="K72" s="3"/>
      <c r="L72" s="3"/>
      <c r="M72" s="3"/>
      <c r="N72" s="3"/>
      <c r="O72" s="3"/>
      <c r="P72" s="3"/>
      <c r="Q72" s="3"/>
      <c r="R72" s="3"/>
      <c r="S72" s="3"/>
      <c r="T72" s="3"/>
    </row>
    <row r="73" spans="2:20" ht="12.75">
      <c r="B73" s="2"/>
      <c r="C73" s="3"/>
      <c r="D73" s="4"/>
      <c r="E73" s="3"/>
      <c r="F73" s="3"/>
      <c r="G73" s="3"/>
      <c r="H73" s="3"/>
      <c r="I73" s="3"/>
      <c r="J73" s="3"/>
      <c r="K73" s="3"/>
      <c r="L73" s="3"/>
      <c r="M73" s="3"/>
      <c r="N73" s="3"/>
      <c r="O73" s="3"/>
      <c r="P73" s="3"/>
      <c r="Q73" s="3"/>
      <c r="R73" s="3"/>
      <c r="S73" s="3"/>
      <c r="T73" s="3"/>
    </row>
    <row r="74" spans="2:20" ht="12.75">
      <c r="B74" s="2"/>
      <c r="C74" s="3"/>
      <c r="D74" s="4"/>
      <c r="E74" s="3"/>
      <c r="F74" s="3"/>
      <c r="G74" s="3"/>
      <c r="H74" s="3"/>
      <c r="I74" s="3"/>
      <c r="J74" s="3"/>
      <c r="K74" s="3"/>
      <c r="L74" s="3"/>
      <c r="M74" s="3"/>
      <c r="N74" s="3"/>
      <c r="O74" s="3"/>
      <c r="P74" s="3"/>
      <c r="Q74" s="3"/>
      <c r="R74" s="3"/>
      <c r="S74" s="3"/>
      <c r="T74" s="3"/>
    </row>
    <row r="75" spans="2:20" ht="12.75">
      <c r="B75" s="2"/>
      <c r="C75" s="3"/>
      <c r="D75" s="4"/>
      <c r="E75" s="3"/>
      <c r="F75" s="3"/>
      <c r="G75" s="3"/>
      <c r="H75" s="3"/>
      <c r="I75" s="3"/>
      <c r="J75" s="3"/>
      <c r="K75" s="3"/>
      <c r="L75" s="3"/>
      <c r="M75" s="3"/>
      <c r="N75" s="3"/>
      <c r="O75" s="3"/>
      <c r="P75" s="3"/>
      <c r="Q75" s="3"/>
      <c r="R75" s="3"/>
      <c r="S75" s="3"/>
      <c r="T75" s="3"/>
    </row>
    <row r="76" spans="2:20" ht="12.75">
      <c r="B76" s="2"/>
      <c r="C76" s="3"/>
      <c r="D76" s="4"/>
      <c r="E76" s="3"/>
      <c r="F76" s="3"/>
      <c r="G76" s="3"/>
      <c r="H76" s="3"/>
      <c r="I76" s="3"/>
      <c r="J76" s="3"/>
      <c r="K76" s="3"/>
      <c r="L76" s="3"/>
      <c r="M76" s="3"/>
      <c r="N76" s="3"/>
      <c r="O76" s="3"/>
      <c r="P76" s="3"/>
      <c r="Q76" s="3"/>
      <c r="R76" s="3"/>
      <c r="S76" s="3"/>
      <c r="T76" s="3"/>
    </row>
    <row r="77" spans="2:20" ht="12.75">
      <c r="B77" s="2"/>
      <c r="C77" s="3"/>
      <c r="D77" s="4"/>
      <c r="E77" s="3"/>
      <c r="F77" s="3"/>
      <c r="G77" s="3"/>
      <c r="H77" s="3"/>
      <c r="I77" s="3"/>
      <c r="J77" s="3"/>
      <c r="K77" s="3"/>
      <c r="L77" s="3"/>
      <c r="M77" s="3"/>
      <c r="N77" s="3"/>
      <c r="O77" s="3"/>
      <c r="P77" s="3"/>
      <c r="Q77" s="3"/>
      <c r="R77" s="3"/>
      <c r="S77" s="3"/>
      <c r="T77" s="3"/>
    </row>
    <row r="78" spans="2:20" ht="12.75">
      <c r="B78" s="2"/>
      <c r="C78" s="3"/>
      <c r="D78" s="4"/>
      <c r="E78" s="3"/>
      <c r="F78" s="3"/>
      <c r="G78" s="3"/>
      <c r="H78" s="3"/>
      <c r="I78" s="3"/>
      <c r="J78" s="3"/>
      <c r="K78" s="3"/>
      <c r="L78" s="3"/>
      <c r="M78" s="3"/>
      <c r="N78" s="3"/>
      <c r="O78" s="3"/>
      <c r="P78" s="3"/>
      <c r="Q78" s="3"/>
      <c r="R78" s="3"/>
      <c r="S78" s="3"/>
      <c r="T78" s="3"/>
    </row>
    <row r="79" spans="2:20" ht="12.75">
      <c r="B79" s="2"/>
      <c r="C79" s="3"/>
      <c r="D79" s="4"/>
      <c r="E79" s="3"/>
      <c r="F79" s="3"/>
      <c r="G79" s="3"/>
      <c r="H79" s="3"/>
      <c r="I79" s="3"/>
      <c r="J79" s="3"/>
      <c r="K79" s="3"/>
      <c r="L79" s="3"/>
      <c r="M79" s="3"/>
      <c r="N79" s="3"/>
      <c r="O79" s="3"/>
      <c r="P79" s="3"/>
      <c r="Q79" s="3"/>
      <c r="R79" s="3"/>
      <c r="S79" s="3"/>
      <c r="T79" s="3"/>
    </row>
    <row r="80" spans="2:20" ht="12.75">
      <c r="B80" s="2"/>
      <c r="C80" s="3"/>
      <c r="D80" s="4"/>
      <c r="E80" s="3"/>
      <c r="F80" s="3"/>
      <c r="G80" s="3"/>
      <c r="H80" s="3"/>
      <c r="I80" s="3"/>
      <c r="J80" s="3"/>
      <c r="K80" s="3"/>
      <c r="L80" s="3"/>
      <c r="M80" s="3"/>
      <c r="N80" s="3"/>
      <c r="O80" s="3"/>
      <c r="P80" s="3"/>
      <c r="Q80" s="3"/>
      <c r="R80" s="3"/>
      <c r="S80" s="3"/>
      <c r="T80" s="3"/>
    </row>
    <row r="81" spans="2:20" ht="12.75">
      <c r="B81" s="2"/>
      <c r="C81" s="3"/>
      <c r="D81" s="4"/>
      <c r="E81" s="3"/>
      <c r="F81" s="3"/>
      <c r="G81" s="3"/>
      <c r="H81" s="3"/>
      <c r="I81" s="3"/>
      <c r="J81" s="3"/>
      <c r="K81" s="3"/>
      <c r="L81" s="3"/>
      <c r="M81" s="3"/>
      <c r="N81" s="3"/>
      <c r="O81" s="3"/>
      <c r="P81" s="3"/>
      <c r="Q81" s="3"/>
      <c r="R81" s="3"/>
      <c r="S81" s="3"/>
      <c r="T81" s="3"/>
    </row>
    <row r="82" spans="2:20" ht="12.75">
      <c r="B82" s="2"/>
      <c r="C82" s="3"/>
      <c r="D82" s="4"/>
      <c r="E82" s="3"/>
      <c r="F82" s="3"/>
      <c r="G82" s="3"/>
      <c r="H82" s="3"/>
      <c r="I82" s="3"/>
      <c r="J82" s="3"/>
      <c r="K82" s="3"/>
      <c r="L82" s="3"/>
      <c r="M82" s="3"/>
      <c r="N82" s="3"/>
      <c r="O82" s="3"/>
      <c r="P82" s="3"/>
      <c r="Q82" s="3"/>
      <c r="R82" s="3"/>
      <c r="S82" s="3"/>
      <c r="T82" s="3"/>
    </row>
    <row r="83" spans="2:20" ht="12.75">
      <c r="B83" s="2"/>
      <c r="C83" s="3"/>
      <c r="D83" s="4"/>
      <c r="E83" s="3"/>
      <c r="F83" s="3"/>
      <c r="G83" s="3"/>
      <c r="H83" s="3"/>
      <c r="I83" s="3"/>
      <c r="J83" s="3"/>
      <c r="K83" s="3"/>
      <c r="L83" s="3"/>
      <c r="M83" s="3"/>
      <c r="N83" s="3"/>
      <c r="O83" s="3"/>
      <c r="P83" s="3"/>
      <c r="Q83" s="3"/>
      <c r="R83" s="3"/>
      <c r="S83" s="3"/>
      <c r="T83" s="3"/>
    </row>
    <row r="84" spans="2:20" ht="12.75">
      <c r="B84" s="2"/>
      <c r="C84" s="3"/>
      <c r="D84" s="4"/>
      <c r="E84" s="3"/>
      <c r="F84" s="3"/>
      <c r="G84" s="3"/>
      <c r="H84" s="3"/>
      <c r="I84" s="3"/>
      <c r="J84" s="3"/>
      <c r="K84" s="3"/>
      <c r="L84" s="3"/>
      <c r="M84" s="3"/>
      <c r="N84" s="3"/>
      <c r="O84" s="3"/>
      <c r="P84" s="3"/>
      <c r="Q84" s="3"/>
      <c r="R84" s="3"/>
      <c r="S84" s="3"/>
      <c r="T84" s="3"/>
    </row>
    <row r="85" spans="2:20" ht="12.75">
      <c r="B85" s="2"/>
      <c r="C85" s="3"/>
      <c r="D85" s="4"/>
      <c r="E85" s="3"/>
      <c r="F85" s="3"/>
      <c r="G85" s="3"/>
      <c r="H85" s="3"/>
      <c r="I85" s="3"/>
      <c r="J85" s="3"/>
      <c r="K85" s="3"/>
      <c r="L85" s="3"/>
      <c r="M85" s="3"/>
      <c r="N85" s="3"/>
      <c r="O85" s="3"/>
      <c r="P85" s="3"/>
      <c r="Q85" s="3"/>
      <c r="R85" s="3"/>
      <c r="S85" s="3"/>
      <c r="T85" s="3"/>
    </row>
    <row r="86" spans="2:20" ht="12.75">
      <c r="B86" s="2"/>
      <c r="C86" s="3"/>
      <c r="D86" s="4"/>
      <c r="E86" s="3"/>
      <c r="F86" s="3"/>
      <c r="G86" s="3"/>
      <c r="H86" s="3"/>
      <c r="I86" s="3"/>
      <c r="J86" s="3"/>
      <c r="K86" s="3"/>
      <c r="L86" s="3"/>
      <c r="M86" s="3"/>
      <c r="N86" s="3"/>
      <c r="O86" s="3"/>
      <c r="P86" s="3"/>
      <c r="Q86" s="3"/>
      <c r="R86" s="3"/>
      <c r="S86" s="3"/>
      <c r="T86" s="3"/>
    </row>
    <row r="87" spans="2:20" ht="12.75">
      <c r="B87" s="2"/>
      <c r="C87" s="3"/>
      <c r="D87" s="4"/>
      <c r="E87" s="3"/>
      <c r="F87" s="3"/>
      <c r="G87" s="3"/>
      <c r="H87" s="3"/>
      <c r="I87" s="3"/>
      <c r="J87" s="3"/>
      <c r="K87" s="3"/>
      <c r="L87" s="3"/>
      <c r="M87" s="3"/>
      <c r="N87" s="3"/>
      <c r="O87" s="3"/>
      <c r="P87" s="3"/>
      <c r="Q87" s="3"/>
      <c r="R87" s="3"/>
      <c r="S87" s="3"/>
      <c r="T87" s="3"/>
    </row>
    <row r="88" spans="2:20" ht="12.75">
      <c r="B88" s="2"/>
      <c r="C88" s="3"/>
      <c r="D88" s="4"/>
      <c r="E88" s="3"/>
      <c r="F88" s="3"/>
      <c r="G88" s="3"/>
      <c r="H88" s="3"/>
      <c r="I88" s="3"/>
      <c r="J88" s="3"/>
      <c r="K88" s="3"/>
      <c r="L88" s="3"/>
      <c r="M88" s="3"/>
      <c r="N88" s="3"/>
      <c r="O88" s="3"/>
      <c r="P88" s="3"/>
      <c r="Q88" s="3"/>
      <c r="R88" s="3"/>
      <c r="S88" s="3"/>
      <c r="T88" s="3"/>
    </row>
    <row r="89" spans="2:20" ht="12.75">
      <c r="B89" s="2"/>
      <c r="C89" s="3"/>
      <c r="D89" s="4"/>
      <c r="E89" s="3"/>
      <c r="F89" s="3"/>
      <c r="G89" s="3"/>
      <c r="H89" s="3"/>
      <c r="I89" s="3"/>
      <c r="J89" s="3"/>
      <c r="K89" s="3"/>
      <c r="L89" s="3"/>
      <c r="M89" s="3"/>
      <c r="N89" s="3"/>
      <c r="O89" s="3"/>
      <c r="P89" s="3"/>
      <c r="Q89" s="3"/>
      <c r="R89" s="3"/>
      <c r="S89" s="3"/>
      <c r="T89" s="3"/>
    </row>
    <row r="90" spans="2:20" ht="12.75">
      <c r="B90" s="2"/>
      <c r="C90" s="3"/>
      <c r="D90" s="4"/>
      <c r="E90" s="3"/>
      <c r="F90" s="3"/>
      <c r="G90" s="3"/>
      <c r="H90" s="3"/>
      <c r="I90" s="3"/>
      <c r="J90" s="3"/>
      <c r="K90" s="3"/>
      <c r="L90" s="3"/>
      <c r="M90" s="3"/>
      <c r="N90" s="3"/>
      <c r="O90" s="3"/>
      <c r="P90" s="3"/>
      <c r="Q90" s="3"/>
      <c r="R90" s="3"/>
      <c r="S90" s="3"/>
      <c r="T90" s="3"/>
    </row>
    <row r="91" spans="2:20" ht="12.75">
      <c r="B91" s="2"/>
      <c r="C91" s="3"/>
      <c r="D91" s="4"/>
      <c r="E91" s="3"/>
      <c r="F91" s="3"/>
      <c r="G91" s="3"/>
      <c r="H91" s="3"/>
      <c r="I91" s="3"/>
      <c r="J91" s="3"/>
      <c r="K91" s="3"/>
      <c r="L91" s="3"/>
      <c r="M91" s="3"/>
      <c r="N91" s="3"/>
      <c r="O91" s="3"/>
      <c r="P91" s="3"/>
      <c r="Q91" s="3"/>
      <c r="R91" s="3"/>
      <c r="S91" s="3"/>
      <c r="T91" s="3"/>
    </row>
    <row r="92" spans="2:20" ht="12.75">
      <c r="B92" s="2"/>
      <c r="C92" s="3"/>
      <c r="D92" s="4"/>
      <c r="E92" s="3"/>
      <c r="F92" s="3"/>
      <c r="G92" s="3"/>
      <c r="H92" s="3"/>
      <c r="I92" s="3"/>
      <c r="J92" s="3"/>
      <c r="K92" s="3"/>
      <c r="L92" s="3"/>
      <c r="M92" s="3"/>
      <c r="N92" s="3"/>
      <c r="O92" s="3"/>
      <c r="P92" s="3"/>
      <c r="Q92" s="3"/>
      <c r="R92" s="3"/>
      <c r="S92" s="3"/>
      <c r="T92" s="3"/>
    </row>
    <row r="93" spans="2:20" ht="12.75">
      <c r="B93" s="2"/>
      <c r="C93" s="3"/>
      <c r="D93" s="4"/>
      <c r="E93" s="3"/>
      <c r="F93" s="3"/>
      <c r="G93" s="3"/>
      <c r="H93" s="3"/>
      <c r="I93" s="3"/>
      <c r="J93" s="3"/>
      <c r="K93" s="3"/>
      <c r="L93" s="3"/>
      <c r="M93" s="3"/>
      <c r="N93" s="3"/>
      <c r="O93" s="3"/>
      <c r="P93" s="3"/>
      <c r="Q93" s="3"/>
      <c r="R93" s="3"/>
      <c r="S93" s="3"/>
      <c r="T93" s="3"/>
    </row>
    <row r="94" spans="2:20" ht="12.75">
      <c r="B94" s="2"/>
      <c r="C94" s="3"/>
      <c r="D94" s="4"/>
      <c r="E94" s="3"/>
      <c r="F94" s="3"/>
      <c r="G94" s="3"/>
      <c r="H94" s="3"/>
      <c r="I94" s="3"/>
      <c r="J94" s="3"/>
      <c r="K94" s="3"/>
      <c r="L94" s="3"/>
      <c r="M94" s="3"/>
      <c r="N94" s="3"/>
      <c r="O94" s="3"/>
      <c r="P94" s="3"/>
      <c r="Q94" s="3"/>
      <c r="R94" s="3"/>
      <c r="S94" s="3"/>
      <c r="T94" s="3"/>
    </row>
    <row r="95" spans="2:20" ht="12.75">
      <c r="B95" s="2"/>
      <c r="C95" s="3"/>
      <c r="D95" s="4"/>
      <c r="E95" s="3"/>
      <c r="F95" s="3"/>
      <c r="G95" s="3"/>
      <c r="H95" s="3"/>
      <c r="I95" s="3"/>
      <c r="J95" s="3"/>
      <c r="K95" s="3"/>
      <c r="L95" s="3"/>
      <c r="M95" s="3"/>
      <c r="N95" s="3"/>
      <c r="O95" s="3"/>
      <c r="P95" s="3"/>
      <c r="Q95" s="3"/>
      <c r="R95" s="3"/>
      <c r="S95" s="3"/>
      <c r="T95" s="3"/>
    </row>
    <row r="96" spans="2:20" ht="12.75">
      <c r="B96" s="2"/>
      <c r="C96" s="3"/>
      <c r="D96" s="4"/>
      <c r="E96" s="3"/>
      <c r="F96" s="3"/>
      <c r="G96" s="3"/>
      <c r="H96" s="3"/>
      <c r="I96" s="3"/>
      <c r="J96" s="3"/>
      <c r="K96" s="3"/>
      <c r="L96" s="3"/>
      <c r="M96" s="3"/>
      <c r="N96" s="3"/>
      <c r="O96" s="3"/>
      <c r="P96" s="3"/>
      <c r="Q96" s="3"/>
      <c r="R96" s="3"/>
      <c r="S96" s="3"/>
      <c r="T96" s="3"/>
    </row>
    <row r="97" spans="2:20" ht="12.75">
      <c r="B97" s="2"/>
      <c r="C97" s="3"/>
      <c r="D97" s="4"/>
      <c r="E97" s="3"/>
      <c r="F97" s="3"/>
      <c r="G97" s="3"/>
      <c r="H97" s="3"/>
      <c r="I97" s="3"/>
      <c r="J97" s="3"/>
      <c r="K97" s="3"/>
      <c r="L97" s="3"/>
      <c r="M97" s="3"/>
      <c r="N97" s="3"/>
      <c r="O97" s="3"/>
      <c r="P97" s="3"/>
      <c r="Q97" s="3"/>
      <c r="R97" s="3"/>
      <c r="S97" s="3"/>
      <c r="T97" s="3"/>
    </row>
    <row r="98" spans="2:20" ht="12.75">
      <c r="B98" s="2"/>
      <c r="C98" s="3"/>
      <c r="D98" s="4"/>
      <c r="E98" s="3"/>
      <c r="F98" s="3"/>
      <c r="G98" s="3"/>
      <c r="H98" s="3"/>
      <c r="I98" s="3"/>
      <c r="J98" s="3"/>
      <c r="K98" s="3"/>
      <c r="L98" s="3"/>
      <c r="M98" s="3"/>
      <c r="N98" s="3"/>
      <c r="O98" s="3"/>
      <c r="P98" s="3"/>
      <c r="Q98" s="3"/>
      <c r="R98" s="3"/>
      <c r="S98" s="3"/>
      <c r="T98" s="3"/>
    </row>
    <row r="99" spans="2:20" ht="12.75">
      <c r="B99" s="2"/>
      <c r="C99" s="3"/>
      <c r="D99" s="4"/>
      <c r="E99" s="3"/>
      <c r="F99" s="3"/>
      <c r="G99" s="3"/>
      <c r="H99" s="3"/>
      <c r="I99" s="3"/>
      <c r="J99" s="3"/>
      <c r="K99" s="3"/>
      <c r="L99" s="3"/>
      <c r="M99" s="3"/>
      <c r="N99" s="3"/>
      <c r="O99" s="3"/>
      <c r="P99" s="3"/>
      <c r="Q99" s="3"/>
      <c r="R99" s="3"/>
      <c r="S99" s="3"/>
      <c r="T99" s="3"/>
    </row>
    <row r="100" spans="2:20" ht="12.75">
      <c r="B100" s="2"/>
      <c r="C100" s="3"/>
      <c r="D100" s="4"/>
      <c r="E100" s="3"/>
      <c r="F100" s="3"/>
      <c r="G100" s="3"/>
      <c r="H100" s="3"/>
      <c r="I100" s="3"/>
      <c r="J100" s="3"/>
      <c r="K100" s="3"/>
      <c r="L100" s="3"/>
      <c r="M100" s="3"/>
      <c r="N100" s="3"/>
      <c r="O100" s="3"/>
      <c r="P100" s="3"/>
      <c r="Q100" s="3"/>
      <c r="R100" s="3"/>
      <c r="S100" s="3"/>
      <c r="T100" s="3"/>
    </row>
    <row r="101" spans="2:20" ht="12.75">
      <c r="B101" s="2"/>
      <c r="C101" s="3"/>
      <c r="D101" s="4"/>
      <c r="E101" s="3"/>
      <c r="F101" s="3"/>
      <c r="G101" s="3"/>
      <c r="H101" s="3"/>
      <c r="I101" s="3"/>
      <c r="J101" s="3"/>
      <c r="K101" s="3"/>
      <c r="L101" s="3"/>
      <c r="M101" s="3"/>
      <c r="N101" s="3"/>
      <c r="O101" s="3"/>
      <c r="P101" s="3"/>
      <c r="Q101" s="3"/>
      <c r="R101" s="3"/>
      <c r="S101" s="3"/>
      <c r="T101" s="3"/>
    </row>
    <row r="102" spans="2:20" ht="12.75">
      <c r="B102" s="2"/>
      <c r="C102" s="3"/>
      <c r="D102" s="4"/>
      <c r="E102" s="3"/>
      <c r="F102" s="3"/>
      <c r="G102" s="3"/>
      <c r="H102" s="3"/>
      <c r="I102" s="3"/>
      <c r="J102" s="3"/>
      <c r="K102" s="3"/>
      <c r="L102" s="3"/>
      <c r="M102" s="3"/>
      <c r="N102" s="3"/>
      <c r="O102" s="3"/>
      <c r="P102" s="3"/>
      <c r="Q102" s="3"/>
      <c r="R102" s="3"/>
      <c r="S102" s="3"/>
      <c r="T102" s="3"/>
    </row>
    <row r="103" spans="2:20" ht="12.75">
      <c r="B103" s="2"/>
      <c r="C103" s="3"/>
      <c r="D103" s="4"/>
      <c r="E103" s="3"/>
      <c r="F103" s="3"/>
      <c r="G103" s="3"/>
      <c r="H103" s="3"/>
      <c r="I103" s="3"/>
      <c r="J103" s="3"/>
      <c r="K103" s="3"/>
      <c r="L103" s="3"/>
      <c r="M103" s="3"/>
      <c r="N103" s="3"/>
      <c r="O103" s="3"/>
      <c r="P103" s="3"/>
      <c r="Q103" s="3"/>
      <c r="R103" s="3"/>
      <c r="S103" s="3"/>
      <c r="T103" s="3"/>
    </row>
    <row r="104" spans="2:20" ht="12.75">
      <c r="B104" s="2"/>
      <c r="C104" s="3"/>
      <c r="D104" s="4"/>
      <c r="E104" s="3"/>
      <c r="F104" s="3"/>
      <c r="G104" s="3"/>
      <c r="H104" s="3"/>
      <c r="I104" s="3"/>
      <c r="J104" s="3"/>
      <c r="K104" s="3"/>
      <c r="L104" s="3"/>
      <c r="M104" s="3"/>
      <c r="N104" s="3"/>
      <c r="O104" s="3"/>
      <c r="P104" s="3"/>
      <c r="Q104" s="3"/>
      <c r="R104" s="3"/>
      <c r="S104" s="3"/>
      <c r="T104" s="3"/>
    </row>
    <row r="105" spans="2:20" ht="12.75">
      <c r="B105" s="2"/>
      <c r="C105" s="3"/>
      <c r="D105" s="4"/>
      <c r="E105" s="3"/>
      <c r="F105" s="3"/>
      <c r="G105" s="3"/>
      <c r="H105" s="3"/>
      <c r="I105" s="3"/>
      <c r="J105" s="3"/>
      <c r="K105" s="3"/>
      <c r="L105" s="3"/>
      <c r="M105" s="3"/>
      <c r="N105" s="3"/>
      <c r="O105" s="3"/>
      <c r="P105" s="3"/>
      <c r="Q105" s="3"/>
      <c r="R105" s="3"/>
      <c r="S105" s="3"/>
      <c r="T105" s="3"/>
    </row>
    <row r="106" spans="2:20" ht="12.75">
      <c r="B106" s="2"/>
      <c r="C106" s="3"/>
      <c r="D106" s="4"/>
      <c r="E106" s="3"/>
      <c r="F106" s="3"/>
      <c r="G106" s="3"/>
      <c r="H106" s="3"/>
      <c r="I106" s="3"/>
      <c r="J106" s="3"/>
      <c r="K106" s="3"/>
      <c r="L106" s="3"/>
      <c r="M106" s="3"/>
      <c r="N106" s="3"/>
      <c r="O106" s="3"/>
      <c r="P106" s="3"/>
      <c r="Q106" s="3"/>
      <c r="R106" s="3"/>
      <c r="S106" s="3"/>
      <c r="T106" s="3"/>
    </row>
    <row r="107" spans="2:20" ht="12.75">
      <c r="B107" s="2"/>
      <c r="C107" s="3"/>
      <c r="D107" s="4"/>
      <c r="E107" s="3"/>
      <c r="F107" s="3"/>
      <c r="G107" s="3"/>
      <c r="H107" s="3"/>
      <c r="I107" s="3"/>
      <c r="J107" s="3"/>
      <c r="K107" s="3"/>
      <c r="L107" s="3"/>
      <c r="M107" s="3"/>
      <c r="N107" s="3"/>
      <c r="O107" s="3"/>
      <c r="P107" s="3"/>
      <c r="Q107" s="3"/>
      <c r="R107" s="3"/>
      <c r="S107" s="3"/>
      <c r="T107" s="3"/>
    </row>
    <row r="108" spans="2:20" ht="12.75">
      <c r="B108" s="2"/>
      <c r="C108" s="3"/>
      <c r="D108" s="4"/>
      <c r="E108" s="3"/>
      <c r="F108" s="3"/>
      <c r="G108" s="3"/>
      <c r="H108" s="3"/>
      <c r="I108" s="3"/>
      <c r="J108" s="3"/>
      <c r="K108" s="3"/>
      <c r="L108" s="3"/>
      <c r="M108" s="3"/>
      <c r="N108" s="3"/>
      <c r="O108" s="3"/>
      <c r="P108" s="3"/>
      <c r="Q108" s="3"/>
      <c r="R108" s="3"/>
      <c r="S108" s="3"/>
      <c r="T108" s="3"/>
    </row>
    <row r="109" spans="2:20" ht="12.75">
      <c r="B109" s="2"/>
      <c r="C109" s="3"/>
      <c r="D109" s="4"/>
      <c r="E109" s="3"/>
      <c r="F109" s="3"/>
      <c r="G109" s="3"/>
      <c r="H109" s="3"/>
      <c r="I109" s="3"/>
      <c r="J109" s="3"/>
      <c r="K109" s="3"/>
      <c r="L109" s="3"/>
      <c r="M109" s="3"/>
      <c r="N109" s="3"/>
      <c r="O109" s="3"/>
      <c r="P109" s="3"/>
      <c r="Q109" s="3"/>
      <c r="R109" s="3"/>
      <c r="S109" s="3"/>
      <c r="T109" s="3"/>
    </row>
    <row r="110" spans="2:20" ht="12.75">
      <c r="B110" s="2"/>
      <c r="C110" s="3"/>
      <c r="D110" s="4"/>
      <c r="E110" s="3"/>
      <c r="F110" s="3"/>
      <c r="G110" s="3"/>
      <c r="H110" s="3"/>
      <c r="I110" s="3"/>
      <c r="J110" s="3"/>
      <c r="K110" s="3"/>
      <c r="L110" s="3"/>
      <c r="M110" s="3"/>
      <c r="N110" s="3"/>
      <c r="O110" s="3"/>
      <c r="P110" s="3"/>
      <c r="Q110" s="3"/>
      <c r="R110" s="3"/>
      <c r="S110" s="3"/>
      <c r="T110" s="3"/>
    </row>
    <row r="111" spans="2:20" ht="12.75">
      <c r="B111" s="2"/>
      <c r="C111" s="3"/>
      <c r="D111" s="4"/>
      <c r="E111" s="3"/>
      <c r="F111" s="3"/>
      <c r="G111" s="3"/>
      <c r="H111" s="3"/>
      <c r="I111" s="3"/>
      <c r="J111" s="3"/>
      <c r="K111" s="3"/>
      <c r="L111" s="3"/>
      <c r="M111" s="3"/>
      <c r="N111" s="3"/>
      <c r="O111" s="3"/>
      <c r="P111" s="3"/>
      <c r="Q111" s="3"/>
      <c r="R111" s="3"/>
      <c r="S111" s="3"/>
      <c r="T111" s="3"/>
    </row>
    <row r="112" spans="2:20" ht="12.75">
      <c r="B112" s="2"/>
      <c r="C112" s="3"/>
      <c r="D112" s="4"/>
      <c r="E112" s="3"/>
      <c r="F112" s="3"/>
      <c r="G112" s="3"/>
      <c r="H112" s="3"/>
      <c r="I112" s="3"/>
      <c r="J112" s="3"/>
      <c r="K112" s="3"/>
      <c r="L112" s="3"/>
      <c r="M112" s="3"/>
      <c r="N112" s="3"/>
      <c r="O112" s="3"/>
      <c r="P112" s="3"/>
      <c r="Q112" s="3"/>
      <c r="R112" s="3"/>
      <c r="S112" s="3"/>
      <c r="T112" s="3"/>
    </row>
    <row r="113" spans="2:20" ht="12.75">
      <c r="B113" s="2"/>
      <c r="C113" s="3"/>
      <c r="D113" s="4"/>
      <c r="E113" s="3"/>
      <c r="F113" s="3"/>
      <c r="G113" s="3"/>
      <c r="H113" s="3"/>
      <c r="I113" s="3"/>
      <c r="J113" s="3"/>
      <c r="K113" s="3"/>
      <c r="L113" s="3"/>
      <c r="M113" s="3"/>
      <c r="N113" s="3"/>
      <c r="O113" s="3"/>
      <c r="P113" s="3"/>
      <c r="Q113" s="3"/>
      <c r="R113" s="3"/>
      <c r="S113" s="3"/>
      <c r="T113" s="3"/>
    </row>
    <row r="114" spans="2:20" ht="12.75">
      <c r="B114" s="2"/>
      <c r="C114" s="3"/>
      <c r="D114" s="4"/>
      <c r="E114" s="3"/>
      <c r="F114" s="3"/>
      <c r="G114" s="3"/>
      <c r="H114" s="3"/>
      <c r="I114" s="3"/>
      <c r="J114" s="3"/>
      <c r="K114" s="3"/>
      <c r="L114" s="3"/>
      <c r="M114" s="3"/>
      <c r="N114" s="3"/>
      <c r="O114" s="3"/>
      <c r="P114" s="3"/>
      <c r="Q114" s="3"/>
      <c r="R114" s="3"/>
      <c r="S114" s="3"/>
      <c r="T114" s="3"/>
    </row>
    <row r="115" spans="2:20" ht="12.75">
      <c r="B115" s="2"/>
      <c r="C115" s="3"/>
      <c r="D115" s="4"/>
      <c r="E115" s="3"/>
      <c r="F115" s="3"/>
      <c r="G115" s="3"/>
      <c r="H115" s="3"/>
      <c r="I115" s="3"/>
      <c r="J115" s="3"/>
      <c r="K115" s="3"/>
      <c r="L115" s="3"/>
      <c r="M115" s="3"/>
      <c r="N115" s="3"/>
      <c r="O115" s="3"/>
      <c r="P115" s="3"/>
      <c r="Q115" s="3"/>
      <c r="R115" s="3"/>
      <c r="S115" s="3"/>
      <c r="T115" s="3"/>
    </row>
    <row r="116" spans="2:20" ht="12.75">
      <c r="B116" s="2"/>
      <c r="C116" s="3"/>
      <c r="D116" s="4"/>
      <c r="E116" s="3"/>
      <c r="F116" s="3"/>
      <c r="G116" s="3"/>
      <c r="H116" s="3"/>
      <c r="I116" s="3"/>
      <c r="J116" s="3"/>
      <c r="K116" s="3"/>
      <c r="L116" s="3"/>
      <c r="M116" s="3"/>
      <c r="N116" s="3"/>
      <c r="O116" s="3"/>
      <c r="P116" s="3"/>
      <c r="Q116" s="3"/>
      <c r="R116" s="3"/>
      <c r="S116" s="3"/>
      <c r="T116" s="3"/>
    </row>
    <row r="117" spans="2:20" ht="12.75">
      <c r="B117" s="2"/>
      <c r="C117" s="3"/>
      <c r="D117" s="4"/>
      <c r="E117" s="3"/>
      <c r="F117" s="3"/>
      <c r="G117" s="3"/>
      <c r="H117" s="3"/>
      <c r="I117" s="3"/>
      <c r="J117" s="3"/>
      <c r="K117" s="3"/>
      <c r="L117" s="3"/>
      <c r="M117" s="3"/>
      <c r="N117" s="3"/>
      <c r="O117" s="3"/>
      <c r="P117" s="3"/>
      <c r="Q117" s="3"/>
      <c r="R117" s="3"/>
      <c r="S117" s="3"/>
      <c r="T117" s="3"/>
    </row>
    <row r="118" spans="2:20" ht="12.75">
      <c r="B118" s="2"/>
      <c r="C118" s="3"/>
      <c r="D118" s="4"/>
      <c r="E118" s="3"/>
      <c r="F118" s="3"/>
      <c r="G118" s="3"/>
      <c r="H118" s="3"/>
      <c r="I118" s="3"/>
      <c r="J118" s="3"/>
      <c r="K118" s="3"/>
      <c r="L118" s="3"/>
      <c r="M118" s="3"/>
      <c r="N118" s="3"/>
      <c r="O118" s="3"/>
      <c r="P118" s="3"/>
      <c r="Q118" s="3"/>
      <c r="R118" s="3"/>
      <c r="S118" s="3"/>
      <c r="T118" s="3"/>
    </row>
    <row r="119" spans="2:20" ht="12.75">
      <c r="B119" s="2"/>
      <c r="C119" s="3"/>
      <c r="D119" s="4"/>
      <c r="E119" s="3"/>
      <c r="F119" s="3"/>
      <c r="G119" s="3"/>
      <c r="H119" s="3"/>
      <c r="I119" s="3"/>
      <c r="J119" s="3"/>
      <c r="K119" s="3"/>
      <c r="L119" s="3"/>
      <c r="M119" s="3"/>
      <c r="N119" s="3"/>
      <c r="O119" s="3"/>
      <c r="P119" s="3"/>
      <c r="Q119" s="3"/>
      <c r="R119" s="3"/>
      <c r="S119" s="3"/>
      <c r="T119" s="3"/>
    </row>
    <row r="120" spans="2:20" ht="12.75">
      <c r="B120" s="2"/>
      <c r="C120" s="3"/>
      <c r="D120" s="4"/>
      <c r="E120" s="3"/>
      <c r="F120" s="3"/>
      <c r="G120" s="3"/>
      <c r="H120" s="3"/>
      <c r="I120" s="3"/>
      <c r="J120" s="3"/>
      <c r="K120" s="3"/>
      <c r="L120" s="3"/>
      <c r="M120" s="3"/>
      <c r="N120" s="3"/>
      <c r="O120" s="3"/>
      <c r="P120" s="3"/>
      <c r="Q120" s="3"/>
      <c r="R120" s="3"/>
      <c r="S120" s="3"/>
      <c r="T120" s="3"/>
    </row>
    <row r="121" spans="2:20" ht="12.75">
      <c r="B121" s="2"/>
      <c r="C121" s="3"/>
      <c r="D121" s="4"/>
      <c r="E121" s="3"/>
      <c r="F121" s="3"/>
      <c r="G121" s="3"/>
      <c r="H121" s="3"/>
      <c r="I121" s="3"/>
      <c r="J121" s="3"/>
      <c r="K121" s="3"/>
      <c r="L121" s="3"/>
      <c r="M121" s="3"/>
      <c r="N121" s="3"/>
      <c r="O121" s="3"/>
      <c r="P121" s="3"/>
      <c r="Q121" s="3"/>
      <c r="R121" s="3"/>
      <c r="S121" s="3"/>
      <c r="T121" s="3"/>
    </row>
    <row r="122" spans="2:20" ht="12.75">
      <c r="B122" s="2"/>
      <c r="C122" s="3"/>
      <c r="D122" s="4"/>
      <c r="E122" s="3"/>
      <c r="F122" s="3"/>
      <c r="G122" s="3"/>
      <c r="H122" s="3"/>
      <c r="I122" s="3"/>
      <c r="J122" s="3"/>
      <c r="K122" s="3"/>
      <c r="L122" s="3"/>
      <c r="M122" s="3"/>
      <c r="N122" s="3"/>
      <c r="O122" s="3"/>
      <c r="P122" s="3"/>
      <c r="Q122" s="3"/>
      <c r="R122" s="3"/>
      <c r="S122" s="3"/>
      <c r="T122" s="3"/>
    </row>
    <row r="123" spans="2:20" ht="12.75">
      <c r="B123" s="2"/>
      <c r="C123" s="3"/>
      <c r="D123" s="4"/>
      <c r="E123" s="3"/>
      <c r="F123" s="3"/>
      <c r="G123" s="3"/>
      <c r="H123" s="3"/>
      <c r="I123" s="3"/>
      <c r="J123" s="3"/>
      <c r="K123" s="3"/>
      <c r="L123" s="3"/>
      <c r="M123" s="3"/>
      <c r="N123" s="3"/>
      <c r="O123" s="3"/>
      <c r="P123" s="3"/>
      <c r="Q123" s="3"/>
      <c r="R123" s="3"/>
      <c r="S123" s="3"/>
      <c r="T123" s="3"/>
    </row>
    <row r="124" spans="2:20" ht="12.75">
      <c r="B124" s="2"/>
      <c r="C124" s="3"/>
      <c r="D124" s="4"/>
      <c r="E124" s="3"/>
      <c r="F124" s="3"/>
      <c r="G124" s="3"/>
      <c r="H124" s="3"/>
      <c r="I124" s="3"/>
      <c r="J124" s="3"/>
      <c r="K124" s="3"/>
      <c r="L124" s="3"/>
      <c r="M124" s="3"/>
      <c r="N124" s="3"/>
      <c r="O124" s="3"/>
      <c r="P124" s="3"/>
      <c r="Q124" s="3"/>
      <c r="R124" s="3"/>
      <c r="S124" s="3"/>
      <c r="T124" s="3"/>
    </row>
    <row r="125" spans="2:20" ht="12.75">
      <c r="B125" s="2"/>
      <c r="C125" s="3"/>
      <c r="D125" s="4"/>
      <c r="E125" s="3"/>
      <c r="F125" s="3"/>
      <c r="G125" s="3"/>
      <c r="H125" s="3"/>
      <c r="I125" s="3"/>
      <c r="J125" s="3"/>
      <c r="K125" s="3"/>
      <c r="L125" s="3"/>
      <c r="M125" s="3"/>
      <c r="N125" s="3"/>
      <c r="O125" s="3"/>
      <c r="P125" s="3"/>
      <c r="Q125" s="3"/>
      <c r="R125" s="3"/>
      <c r="S125" s="3"/>
      <c r="T125" s="3"/>
    </row>
    <row r="126" spans="2:20" ht="12.75">
      <c r="B126" s="2"/>
      <c r="C126" s="3"/>
      <c r="D126" s="4"/>
      <c r="E126" s="3"/>
      <c r="F126" s="3"/>
      <c r="G126" s="3"/>
      <c r="H126" s="3"/>
      <c r="I126" s="3"/>
      <c r="J126" s="3"/>
      <c r="K126" s="3"/>
      <c r="L126" s="3"/>
      <c r="M126" s="3"/>
      <c r="N126" s="3"/>
      <c r="O126" s="3"/>
      <c r="P126" s="3"/>
      <c r="Q126" s="3"/>
      <c r="R126" s="3"/>
      <c r="S126" s="3"/>
      <c r="T126" s="3"/>
    </row>
    <row r="127" spans="2:20" ht="12.75">
      <c r="B127" s="2"/>
      <c r="C127" s="3"/>
      <c r="D127" s="4"/>
      <c r="E127" s="3"/>
      <c r="F127" s="3"/>
      <c r="G127" s="3"/>
      <c r="H127" s="3"/>
      <c r="I127" s="3"/>
      <c r="J127" s="3"/>
      <c r="K127" s="3"/>
      <c r="L127" s="3"/>
      <c r="M127" s="3"/>
      <c r="N127" s="3"/>
      <c r="O127" s="3"/>
      <c r="P127" s="3"/>
      <c r="Q127" s="3"/>
      <c r="R127" s="3"/>
      <c r="S127" s="3"/>
      <c r="T127" s="3"/>
    </row>
    <row r="128" spans="2:20" ht="12.75">
      <c r="B128" s="2"/>
      <c r="C128" s="3"/>
      <c r="D128" s="4"/>
      <c r="E128" s="3"/>
      <c r="F128" s="3"/>
      <c r="G128" s="3"/>
      <c r="H128" s="3"/>
      <c r="I128" s="3"/>
      <c r="J128" s="3"/>
      <c r="K128" s="3"/>
      <c r="L128" s="3"/>
      <c r="M128" s="3"/>
      <c r="N128" s="3"/>
      <c r="O128" s="3"/>
      <c r="P128" s="3"/>
      <c r="Q128" s="3"/>
      <c r="R128" s="3"/>
      <c r="S128" s="3"/>
      <c r="T128" s="3"/>
    </row>
    <row r="129" spans="2:20" ht="12.75">
      <c r="B129" s="2"/>
      <c r="C129" s="3"/>
      <c r="D129" s="4"/>
      <c r="E129" s="3"/>
      <c r="F129" s="3"/>
      <c r="G129" s="3"/>
      <c r="H129" s="3"/>
      <c r="I129" s="3"/>
      <c r="J129" s="3"/>
      <c r="K129" s="3"/>
      <c r="L129" s="3"/>
      <c r="M129" s="3"/>
      <c r="N129" s="3"/>
      <c r="O129" s="3"/>
      <c r="P129" s="3"/>
      <c r="Q129" s="3"/>
      <c r="R129" s="3"/>
      <c r="S129" s="3"/>
      <c r="T129" s="3"/>
    </row>
    <row r="130" spans="2:20" ht="12.75">
      <c r="B130" s="2"/>
      <c r="C130" s="3"/>
      <c r="D130" s="4"/>
      <c r="E130" s="3"/>
      <c r="F130" s="3"/>
      <c r="G130" s="3"/>
      <c r="H130" s="3"/>
      <c r="I130" s="3"/>
      <c r="J130" s="3"/>
      <c r="K130" s="3"/>
      <c r="L130" s="3"/>
      <c r="M130" s="3"/>
      <c r="N130" s="3"/>
      <c r="O130" s="3"/>
      <c r="P130" s="3"/>
      <c r="Q130" s="3"/>
      <c r="R130" s="3"/>
      <c r="S130" s="3"/>
      <c r="T130" s="3"/>
    </row>
    <row r="131" spans="2:20" ht="12.75">
      <c r="B131" s="2"/>
      <c r="C131" s="3"/>
      <c r="D131" s="4"/>
      <c r="E131" s="3"/>
      <c r="F131" s="3"/>
      <c r="G131" s="3"/>
      <c r="H131" s="3"/>
      <c r="I131" s="3"/>
      <c r="J131" s="3"/>
      <c r="K131" s="3"/>
      <c r="L131" s="3"/>
      <c r="M131" s="3"/>
      <c r="N131" s="3"/>
      <c r="O131" s="3"/>
      <c r="P131" s="3"/>
      <c r="Q131" s="3"/>
      <c r="R131" s="3"/>
      <c r="S131" s="3"/>
      <c r="T131" s="3"/>
    </row>
    <row r="132" spans="2:20" ht="12.75">
      <c r="B132" s="2"/>
      <c r="C132" s="3"/>
      <c r="D132" s="4"/>
      <c r="E132" s="3"/>
      <c r="F132" s="3"/>
      <c r="G132" s="3"/>
      <c r="H132" s="3"/>
      <c r="I132" s="3"/>
      <c r="J132" s="3"/>
      <c r="K132" s="3"/>
      <c r="L132" s="3"/>
      <c r="M132" s="3"/>
      <c r="N132" s="3"/>
      <c r="O132" s="3"/>
      <c r="P132" s="3"/>
      <c r="Q132" s="3"/>
      <c r="R132" s="3"/>
      <c r="S132" s="3"/>
      <c r="T132" s="3"/>
    </row>
    <row r="133" spans="2:20" ht="12.75">
      <c r="B133" s="2"/>
      <c r="C133" s="3"/>
      <c r="D133" s="4"/>
      <c r="E133" s="3"/>
      <c r="F133" s="3"/>
      <c r="G133" s="3"/>
      <c r="H133" s="3"/>
      <c r="I133" s="3"/>
      <c r="J133" s="3"/>
      <c r="K133" s="3"/>
      <c r="L133" s="3"/>
      <c r="M133" s="3"/>
      <c r="N133" s="3"/>
      <c r="O133" s="3"/>
      <c r="P133" s="3"/>
      <c r="Q133" s="3"/>
      <c r="R133" s="3"/>
      <c r="S133" s="3"/>
      <c r="T133" s="3"/>
    </row>
    <row r="134" spans="2:20" ht="12.75">
      <c r="B134" s="2"/>
      <c r="C134" s="3"/>
      <c r="D134" s="4"/>
      <c r="E134" s="3"/>
      <c r="F134" s="3"/>
      <c r="G134" s="3"/>
      <c r="H134" s="3"/>
      <c r="I134" s="3"/>
      <c r="J134" s="3"/>
      <c r="K134" s="3"/>
      <c r="L134" s="3"/>
      <c r="M134" s="3"/>
      <c r="N134" s="3"/>
      <c r="O134" s="3"/>
      <c r="P134" s="3"/>
      <c r="Q134" s="3"/>
      <c r="R134" s="3"/>
      <c r="S134" s="3"/>
      <c r="T134" s="3"/>
    </row>
    <row r="135" spans="2:20" ht="12.75">
      <c r="B135" s="2"/>
      <c r="C135" s="3"/>
      <c r="D135" s="4"/>
      <c r="E135" s="3"/>
      <c r="F135" s="3"/>
      <c r="G135" s="3"/>
      <c r="H135" s="3"/>
      <c r="I135" s="3"/>
      <c r="J135" s="3"/>
      <c r="K135" s="3"/>
      <c r="L135" s="3"/>
      <c r="M135" s="3"/>
      <c r="N135" s="3"/>
      <c r="O135" s="3"/>
      <c r="P135" s="3"/>
      <c r="Q135" s="3"/>
      <c r="R135" s="3"/>
      <c r="S135" s="3"/>
      <c r="T135" s="3"/>
    </row>
    <row r="136" spans="2:20" ht="12.75">
      <c r="B136" s="2"/>
      <c r="C136" s="3"/>
      <c r="D136" s="4"/>
      <c r="E136" s="3"/>
      <c r="F136" s="3"/>
      <c r="G136" s="3"/>
      <c r="H136" s="3"/>
      <c r="I136" s="3"/>
      <c r="J136" s="3"/>
      <c r="K136" s="3"/>
      <c r="L136" s="3"/>
      <c r="M136" s="3"/>
      <c r="N136" s="3"/>
      <c r="O136" s="3"/>
      <c r="P136" s="3"/>
      <c r="Q136" s="3"/>
      <c r="R136" s="3"/>
      <c r="S136" s="3"/>
      <c r="T136" s="3"/>
    </row>
    <row r="137" spans="2:20" ht="12.75">
      <c r="B137" s="2"/>
      <c r="C137" s="3"/>
      <c r="D137" s="4"/>
      <c r="E137" s="3"/>
      <c r="F137" s="3"/>
      <c r="G137" s="3"/>
      <c r="H137" s="3"/>
      <c r="I137" s="3"/>
      <c r="J137" s="3"/>
      <c r="K137" s="3"/>
      <c r="L137" s="3"/>
      <c r="M137" s="3"/>
      <c r="N137" s="3"/>
      <c r="O137" s="3"/>
      <c r="P137" s="3"/>
      <c r="Q137" s="3"/>
      <c r="R137" s="3"/>
      <c r="S137" s="3"/>
      <c r="T137" s="3"/>
    </row>
    <row r="138" spans="2:20" ht="12.75">
      <c r="B138" s="2"/>
      <c r="C138" s="3"/>
      <c r="D138" s="4"/>
      <c r="E138" s="3"/>
      <c r="F138" s="3"/>
      <c r="G138" s="3"/>
      <c r="H138" s="3"/>
      <c r="I138" s="3"/>
      <c r="J138" s="3"/>
      <c r="K138" s="3"/>
      <c r="L138" s="3"/>
      <c r="M138" s="3"/>
      <c r="N138" s="3"/>
      <c r="O138" s="3"/>
      <c r="P138" s="3"/>
      <c r="Q138" s="3"/>
      <c r="R138" s="3"/>
      <c r="S138" s="3"/>
      <c r="T138" s="3"/>
    </row>
    <row r="139" spans="2:20" ht="12.75">
      <c r="B139" s="2"/>
      <c r="C139" s="3"/>
      <c r="D139" s="4"/>
      <c r="E139" s="3"/>
      <c r="F139" s="3"/>
      <c r="G139" s="3"/>
      <c r="H139" s="3"/>
      <c r="I139" s="3"/>
      <c r="J139" s="3"/>
      <c r="K139" s="3"/>
      <c r="L139" s="3"/>
      <c r="M139" s="3"/>
      <c r="N139" s="3"/>
      <c r="O139" s="3"/>
      <c r="P139" s="3"/>
      <c r="Q139" s="3"/>
      <c r="R139" s="3"/>
      <c r="S139" s="3"/>
      <c r="T139" s="3"/>
    </row>
    <row r="140" spans="2:20" ht="12.75">
      <c r="B140" s="2"/>
      <c r="C140" s="3"/>
      <c r="D140" s="4"/>
      <c r="E140" s="3"/>
      <c r="F140" s="3"/>
      <c r="G140" s="3"/>
      <c r="H140" s="3"/>
      <c r="I140" s="3"/>
      <c r="J140" s="3"/>
      <c r="K140" s="3"/>
      <c r="L140" s="3"/>
      <c r="M140" s="3"/>
      <c r="N140" s="3"/>
      <c r="O140" s="3"/>
      <c r="P140" s="3"/>
      <c r="Q140" s="3"/>
      <c r="R140" s="3"/>
      <c r="S140" s="3"/>
      <c r="T140" s="3"/>
    </row>
    <row r="141" spans="2:20" ht="12.75">
      <c r="B141" s="2"/>
      <c r="C141" s="3"/>
      <c r="D141" s="4"/>
      <c r="E141" s="3"/>
      <c r="F141" s="3"/>
      <c r="G141" s="3"/>
      <c r="H141" s="3"/>
      <c r="I141" s="3"/>
      <c r="J141" s="3"/>
      <c r="K141" s="3"/>
      <c r="L141" s="3"/>
      <c r="M141" s="3"/>
      <c r="N141" s="3"/>
      <c r="O141" s="3"/>
      <c r="P141" s="3"/>
      <c r="Q141" s="3"/>
      <c r="R141" s="3"/>
      <c r="S141" s="3"/>
      <c r="T141" s="3"/>
    </row>
    <row r="142" spans="2:20" ht="12.75">
      <c r="B142" s="2"/>
      <c r="C142" s="3"/>
      <c r="D142" s="4"/>
      <c r="E142" s="3"/>
      <c r="F142" s="3"/>
      <c r="G142" s="3"/>
      <c r="H142" s="3"/>
      <c r="I142" s="3"/>
      <c r="J142" s="3"/>
      <c r="K142" s="3"/>
      <c r="L142" s="3"/>
      <c r="M142" s="3"/>
      <c r="N142" s="3"/>
      <c r="O142" s="3"/>
      <c r="P142" s="3"/>
      <c r="Q142" s="3"/>
      <c r="R142" s="3"/>
      <c r="S142" s="3"/>
      <c r="T142" s="3"/>
    </row>
    <row r="143" spans="2:20" ht="12.75">
      <c r="B143" s="2"/>
      <c r="C143" s="3"/>
      <c r="D143" s="4"/>
      <c r="E143" s="3"/>
      <c r="F143" s="3"/>
      <c r="G143" s="3"/>
      <c r="H143" s="3"/>
      <c r="I143" s="3"/>
      <c r="J143" s="3"/>
      <c r="K143" s="3"/>
      <c r="L143" s="3"/>
      <c r="M143" s="3"/>
      <c r="N143" s="3"/>
      <c r="O143" s="3"/>
      <c r="P143" s="3"/>
      <c r="Q143" s="3"/>
      <c r="R143" s="3"/>
      <c r="S143" s="3"/>
      <c r="T143" s="3"/>
    </row>
    <row r="144" spans="2:20" ht="12.75">
      <c r="B144" s="2"/>
      <c r="C144" s="3"/>
      <c r="D144" s="4"/>
      <c r="E144" s="3"/>
      <c r="F144" s="3"/>
      <c r="G144" s="3"/>
      <c r="H144" s="3"/>
      <c r="I144" s="3"/>
      <c r="J144" s="3"/>
      <c r="K144" s="3"/>
      <c r="L144" s="3"/>
      <c r="M144" s="3"/>
      <c r="N144" s="3"/>
      <c r="O144" s="3"/>
      <c r="P144" s="3"/>
      <c r="Q144" s="3"/>
      <c r="R144" s="3"/>
      <c r="S144" s="3"/>
      <c r="T144" s="3"/>
    </row>
    <row r="145" spans="2:20" ht="12.75">
      <c r="B145" s="2"/>
      <c r="C145" s="3"/>
      <c r="D145" s="4"/>
      <c r="E145" s="3"/>
      <c r="F145" s="3"/>
      <c r="G145" s="3"/>
      <c r="H145" s="3"/>
      <c r="I145" s="3"/>
      <c r="J145" s="3"/>
      <c r="K145" s="3"/>
      <c r="L145" s="3"/>
      <c r="M145" s="3"/>
      <c r="N145" s="3"/>
      <c r="O145" s="3"/>
      <c r="P145" s="3"/>
      <c r="Q145" s="3"/>
      <c r="R145" s="3"/>
      <c r="S145" s="3"/>
      <c r="T145" s="3"/>
    </row>
    <row r="146" spans="2:20" ht="12.75">
      <c r="B146" s="2"/>
      <c r="C146" s="3"/>
      <c r="D146" s="4"/>
      <c r="E146" s="3"/>
      <c r="F146" s="3"/>
      <c r="G146" s="3"/>
      <c r="H146" s="3"/>
      <c r="I146" s="3"/>
      <c r="J146" s="3"/>
      <c r="K146" s="3"/>
      <c r="L146" s="3"/>
      <c r="M146" s="3"/>
      <c r="N146" s="3"/>
      <c r="O146" s="3"/>
      <c r="P146" s="3"/>
      <c r="Q146" s="3"/>
      <c r="R146" s="3"/>
      <c r="S146" s="3"/>
      <c r="T146" s="3"/>
    </row>
    <row r="147" spans="2:20" ht="12.75">
      <c r="B147" s="2"/>
      <c r="C147" s="3"/>
      <c r="D147" s="4"/>
      <c r="E147" s="3"/>
      <c r="F147" s="3"/>
      <c r="G147" s="3"/>
      <c r="H147" s="3"/>
      <c r="I147" s="3"/>
      <c r="J147" s="3"/>
      <c r="K147" s="3"/>
      <c r="L147" s="3"/>
      <c r="M147" s="3"/>
      <c r="N147" s="3"/>
      <c r="O147" s="3"/>
      <c r="P147" s="3"/>
      <c r="Q147" s="3"/>
      <c r="R147" s="3"/>
      <c r="S147" s="3"/>
      <c r="T147" s="3"/>
    </row>
    <row r="148" spans="2:20" ht="12.75">
      <c r="B148" s="2"/>
      <c r="C148" s="3"/>
      <c r="D148" s="4"/>
      <c r="E148" s="3"/>
      <c r="F148" s="3"/>
      <c r="G148" s="3"/>
      <c r="H148" s="3"/>
      <c r="I148" s="3"/>
      <c r="J148" s="3"/>
      <c r="K148" s="3"/>
      <c r="L148" s="3"/>
      <c r="M148" s="3"/>
      <c r="N148" s="3"/>
      <c r="O148" s="3"/>
      <c r="P148" s="3"/>
      <c r="Q148" s="3"/>
      <c r="R148" s="3"/>
      <c r="S148" s="3"/>
      <c r="T148" s="3"/>
    </row>
    <row r="149" spans="2:20" ht="12.75">
      <c r="B149" s="2"/>
      <c r="C149" s="3"/>
      <c r="D149" s="4"/>
      <c r="E149" s="3"/>
      <c r="F149" s="3"/>
      <c r="G149" s="3"/>
      <c r="H149" s="3"/>
      <c r="I149" s="3"/>
      <c r="J149" s="3"/>
      <c r="K149" s="3"/>
      <c r="L149" s="3"/>
      <c r="M149" s="3"/>
      <c r="N149" s="3"/>
      <c r="O149" s="3"/>
      <c r="P149" s="3"/>
      <c r="Q149" s="3"/>
      <c r="R149" s="3"/>
      <c r="S149" s="3"/>
      <c r="T149" s="3"/>
    </row>
    <row r="150" spans="2:20" ht="12.75">
      <c r="B150" s="2"/>
      <c r="C150" s="3"/>
      <c r="D150" s="4"/>
      <c r="E150" s="3"/>
      <c r="F150" s="3"/>
      <c r="G150" s="3"/>
      <c r="H150" s="3"/>
      <c r="I150" s="3"/>
      <c r="J150" s="3"/>
      <c r="K150" s="3"/>
      <c r="L150" s="3"/>
      <c r="M150" s="3"/>
      <c r="N150" s="3"/>
      <c r="O150" s="3"/>
      <c r="P150" s="3"/>
      <c r="Q150" s="3"/>
      <c r="R150" s="3"/>
      <c r="S150" s="3"/>
      <c r="T150" s="3"/>
    </row>
    <row r="151" spans="2:20" ht="12.75">
      <c r="B151" s="2"/>
      <c r="C151" s="3"/>
      <c r="D151" s="4"/>
      <c r="E151" s="3"/>
      <c r="F151" s="3"/>
      <c r="G151" s="3"/>
      <c r="H151" s="3"/>
      <c r="I151" s="3"/>
      <c r="J151" s="3"/>
      <c r="K151" s="3"/>
      <c r="L151" s="3"/>
      <c r="M151" s="3"/>
      <c r="N151" s="3"/>
      <c r="O151" s="3"/>
      <c r="P151" s="3"/>
      <c r="Q151" s="3"/>
      <c r="R151" s="3"/>
      <c r="S151" s="3"/>
      <c r="T151" s="3"/>
    </row>
    <row r="152" spans="2:20" ht="12.75">
      <c r="B152" s="2"/>
      <c r="C152" s="3"/>
      <c r="D152" s="4"/>
      <c r="E152" s="3"/>
      <c r="F152" s="3"/>
      <c r="G152" s="3"/>
      <c r="H152" s="3"/>
      <c r="I152" s="3"/>
      <c r="J152" s="3"/>
      <c r="K152" s="3"/>
      <c r="L152" s="3"/>
      <c r="M152" s="3"/>
      <c r="N152" s="3"/>
      <c r="O152" s="3"/>
      <c r="P152" s="3"/>
      <c r="Q152" s="3"/>
      <c r="R152" s="3"/>
      <c r="S152" s="3"/>
      <c r="T152" s="3"/>
    </row>
    <row r="153" spans="2:20" ht="12.75">
      <c r="B153" s="2"/>
      <c r="C153" s="3"/>
      <c r="D153" s="4"/>
      <c r="E153" s="3"/>
      <c r="F153" s="3"/>
      <c r="G153" s="3"/>
      <c r="H153" s="3"/>
      <c r="I153" s="3"/>
      <c r="J153" s="3"/>
      <c r="K153" s="3"/>
      <c r="L153" s="3"/>
      <c r="M153" s="3"/>
      <c r="N153" s="3"/>
      <c r="O153" s="3"/>
      <c r="P153" s="3"/>
      <c r="Q153" s="3"/>
      <c r="R153" s="3"/>
      <c r="S153" s="3"/>
      <c r="T153" s="3"/>
    </row>
    <row r="154" spans="2:20" ht="12.75">
      <c r="B154" s="2"/>
      <c r="C154" s="3"/>
      <c r="D154" s="4"/>
      <c r="E154" s="3"/>
      <c r="F154" s="3"/>
      <c r="G154" s="3"/>
      <c r="H154" s="3"/>
      <c r="I154" s="3"/>
      <c r="J154" s="3"/>
      <c r="K154" s="3"/>
      <c r="L154" s="3"/>
      <c r="M154" s="3"/>
      <c r="N154" s="3"/>
      <c r="O154" s="3"/>
      <c r="P154" s="3"/>
      <c r="Q154" s="3"/>
      <c r="R154" s="3"/>
      <c r="S154" s="3"/>
      <c r="T154" s="3"/>
    </row>
    <row r="155" spans="2:20" ht="12.75">
      <c r="B155" s="2"/>
      <c r="C155" s="3"/>
      <c r="D155" s="4"/>
      <c r="E155" s="3"/>
      <c r="F155" s="3"/>
      <c r="G155" s="3"/>
      <c r="H155" s="3"/>
      <c r="I155" s="3"/>
      <c r="J155" s="3"/>
      <c r="K155" s="3"/>
      <c r="L155" s="3"/>
      <c r="M155" s="3"/>
      <c r="N155" s="3"/>
      <c r="O155" s="3"/>
      <c r="P155" s="3"/>
      <c r="Q155" s="3"/>
      <c r="R155" s="3"/>
      <c r="S155" s="3"/>
      <c r="T155" s="3"/>
    </row>
    <row r="156" spans="2:20" ht="12.75">
      <c r="B156" s="2"/>
      <c r="C156" s="3"/>
      <c r="D156" s="4"/>
      <c r="E156" s="3"/>
      <c r="F156" s="3"/>
      <c r="G156" s="3"/>
      <c r="H156" s="3"/>
      <c r="I156" s="3"/>
      <c r="J156" s="3"/>
      <c r="K156" s="3"/>
      <c r="L156" s="3"/>
      <c r="M156" s="3"/>
      <c r="N156" s="3"/>
      <c r="O156" s="3"/>
      <c r="P156" s="3"/>
      <c r="Q156" s="3"/>
      <c r="R156" s="3"/>
      <c r="S156" s="3"/>
      <c r="T156" s="3"/>
    </row>
    <row r="157" spans="2:20" ht="12.75">
      <c r="B157" s="2"/>
      <c r="C157" s="3"/>
      <c r="D157" s="4"/>
      <c r="E157" s="3"/>
      <c r="F157" s="3"/>
      <c r="G157" s="3"/>
      <c r="H157" s="3"/>
      <c r="I157" s="3"/>
      <c r="J157" s="3"/>
      <c r="K157" s="3"/>
      <c r="L157" s="3"/>
      <c r="M157" s="3"/>
      <c r="N157" s="3"/>
      <c r="O157" s="3"/>
      <c r="P157" s="3"/>
      <c r="Q157" s="3"/>
      <c r="R157" s="3"/>
      <c r="S157" s="3"/>
      <c r="T157" s="3"/>
    </row>
    <row r="158" spans="2:20" ht="12.75">
      <c r="B158" s="2"/>
      <c r="C158" s="3"/>
      <c r="D158" s="4"/>
      <c r="E158" s="3"/>
      <c r="F158" s="3"/>
      <c r="G158" s="3"/>
      <c r="H158" s="3"/>
      <c r="I158" s="3"/>
      <c r="J158" s="3"/>
      <c r="K158" s="3"/>
      <c r="L158" s="3"/>
      <c r="M158" s="3"/>
      <c r="N158" s="3"/>
      <c r="O158" s="3"/>
      <c r="P158" s="3"/>
      <c r="Q158" s="3"/>
      <c r="R158" s="3"/>
      <c r="S158" s="3"/>
      <c r="T158" s="3"/>
    </row>
    <row r="159" spans="2:20" ht="12.75">
      <c r="B159" s="2"/>
      <c r="C159" s="3"/>
      <c r="D159" s="4"/>
      <c r="E159" s="3"/>
      <c r="F159" s="3"/>
      <c r="G159" s="3"/>
      <c r="H159" s="3"/>
      <c r="I159" s="3"/>
      <c r="J159" s="3"/>
      <c r="K159" s="3"/>
      <c r="L159" s="3"/>
      <c r="M159" s="3"/>
      <c r="N159" s="3"/>
      <c r="O159" s="3"/>
      <c r="P159" s="3"/>
      <c r="Q159" s="3"/>
      <c r="R159" s="3"/>
      <c r="S159" s="3"/>
      <c r="T159" s="3"/>
    </row>
    <row r="160" spans="2:20" ht="12.75">
      <c r="B160" s="2"/>
      <c r="C160" s="3"/>
      <c r="D160" s="4"/>
      <c r="E160" s="3"/>
      <c r="F160" s="3"/>
      <c r="G160" s="3"/>
      <c r="H160" s="3"/>
      <c r="I160" s="3"/>
      <c r="J160" s="3"/>
      <c r="K160" s="3"/>
      <c r="L160" s="3"/>
      <c r="M160" s="3"/>
      <c r="N160" s="3"/>
      <c r="O160" s="3"/>
      <c r="P160" s="3"/>
      <c r="Q160" s="3"/>
      <c r="R160" s="3"/>
      <c r="S160" s="3"/>
      <c r="T160" s="3"/>
    </row>
    <row r="161" spans="2:20" ht="12.75">
      <c r="B161" s="2"/>
      <c r="C161" s="3"/>
      <c r="D161" s="4"/>
      <c r="E161" s="3"/>
      <c r="F161" s="3"/>
      <c r="G161" s="3"/>
      <c r="H161" s="3"/>
      <c r="I161" s="3"/>
      <c r="J161" s="3"/>
      <c r="K161" s="3"/>
      <c r="L161" s="3"/>
      <c r="M161" s="3"/>
      <c r="N161" s="3"/>
      <c r="O161" s="3"/>
      <c r="P161" s="3"/>
      <c r="Q161" s="3"/>
      <c r="R161" s="3"/>
      <c r="S161" s="3"/>
      <c r="T161" s="3"/>
    </row>
    <row r="162" spans="2:20" ht="12.75">
      <c r="B162" s="2"/>
      <c r="C162" s="3"/>
      <c r="D162" s="4"/>
      <c r="E162" s="3"/>
      <c r="F162" s="3"/>
      <c r="G162" s="3"/>
      <c r="H162" s="3"/>
      <c r="I162" s="3"/>
      <c r="J162" s="3"/>
      <c r="K162" s="3"/>
      <c r="L162" s="3"/>
      <c r="M162" s="3"/>
      <c r="N162" s="3"/>
      <c r="O162" s="3"/>
      <c r="P162" s="3"/>
      <c r="Q162" s="3"/>
      <c r="R162" s="3"/>
      <c r="S162" s="3"/>
      <c r="T162" s="3"/>
    </row>
    <row r="163" spans="2:20" ht="12.75">
      <c r="B163" s="2"/>
      <c r="C163" s="3"/>
      <c r="D163" s="4"/>
      <c r="E163" s="3"/>
      <c r="F163" s="3"/>
      <c r="G163" s="3"/>
      <c r="H163" s="3"/>
      <c r="I163" s="3"/>
      <c r="J163" s="3"/>
      <c r="K163" s="3"/>
      <c r="L163" s="3"/>
      <c r="M163" s="3"/>
      <c r="N163" s="3"/>
      <c r="O163" s="3"/>
      <c r="P163" s="3"/>
      <c r="Q163" s="3"/>
      <c r="R163" s="3"/>
      <c r="S163" s="3"/>
      <c r="T163" s="3"/>
    </row>
    <row r="164" spans="2:20" ht="12.75">
      <c r="B164" s="2"/>
      <c r="C164" s="3"/>
      <c r="D164" s="4"/>
      <c r="E164" s="3"/>
      <c r="F164" s="3"/>
      <c r="G164" s="3"/>
      <c r="H164" s="3"/>
      <c r="I164" s="3"/>
      <c r="J164" s="3"/>
      <c r="K164" s="3"/>
      <c r="L164" s="3"/>
      <c r="M164" s="3"/>
      <c r="N164" s="3"/>
      <c r="O164" s="3"/>
      <c r="P164" s="3"/>
      <c r="Q164" s="3"/>
      <c r="R164" s="3"/>
      <c r="S164" s="3"/>
      <c r="T164" s="3"/>
    </row>
    <row r="165" spans="2:20" ht="12.75">
      <c r="B165" s="2"/>
      <c r="C165" s="3"/>
      <c r="D165" s="4"/>
      <c r="E165" s="3"/>
      <c r="F165" s="3"/>
      <c r="G165" s="3"/>
      <c r="H165" s="3"/>
      <c r="I165" s="3"/>
      <c r="J165" s="3"/>
      <c r="K165" s="3"/>
      <c r="L165" s="3"/>
      <c r="M165" s="3"/>
      <c r="N165" s="3"/>
      <c r="O165" s="3"/>
      <c r="P165" s="3"/>
      <c r="Q165" s="3"/>
      <c r="R165" s="3"/>
      <c r="S165" s="3"/>
      <c r="T165" s="3"/>
    </row>
    <row r="166" spans="2:20" ht="12.75">
      <c r="B166" s="2"/>
      <c r="C166" s="3"/>
      <c r="D166" s="4"/>
      <c r="E166" s="3"/>
      <c r="F166" s="3"/>
      <c r="G166" s="3"/>
      <c r="H166" s="3"/>
      <c r="I166" s="3"/>
      <c r="J166" s="3"/>
      <c r="K166" s="3"/>
      <c r="L166" s="3"/>
      <c r="M166" s="3"/>
      <c r="N166" s="3"/>
      <c r="O166" s="3"/>
      <c r="P166" s="3"/>
      <c r="Q166" s="3"/>
      <c r="R166" s="3"/>
      <c r="S166" s="3"/>
      <c r="T166" s="3"/>
    </row>
    <row r="167" spans="2:20" ht="12.75">
      <c r="B167" s="2"/>
      <c r="C167" s="3"/>
      <c r="D167" s="4"/>
      <c r="E167" s="3"/>
      <c r="F167" s="3"/>
      <c r="G167" s="3"/>
      <c r="H167" s="3"/>
      <c r="I167" s="3"/>
      <c r="J167" s="3"/>
      <c r="K167" s="3"/>
      <c r="L167" s="3"/>
      <c r="M167" s="3"/>
      <c r="N167" s="3"/>
      <c r="O167" s="3"/>
      <c r="P167" s="3"/>
      <c r="Q167" s="3"/>
      <c r="R167" s="3"/>
      <c r="S167" s="3"/>
      <c r="T167" s="3"/>
    </row>
    <row r="168" spans="2:20" ht="12.75">
      <c r="B168" s="2"/>
      <c r="C168" s="3"/>
      <c r="D168" s="4"/>
      <c r="E168" s="3"/>
      <c r="F168" s="3"/>
      <c r="G168" s="3"/>
      <c r="H168" s="3"/>
      <c r="I168" s="3"/>
      <c r="J168" s="3"/>
      <c r="K168" s="3"/>
      <c r="L168" s="3"/>
      <c r="M168" s="3"/>
      <c r="N168" s="3"/>
      <c r="O168" s="3"/>
      <c r="P168" s="3"/>
      <c r="Q168" s="3"/>
      <c r="R168" s="3"/>
      <c r="S168" s="3"/>
      <c r="T168" s="3"/>
    </row>
    <row r="169" spans="2:20" ht="12.75">
      <c r="B169" s="2"/>
      <c r="C169" s="3"/>
      <c r="D169" s="4"/>
      <c r="E169" s="3"/>
      <c r="F169" s="3"/>
      <c r="G169" s="3"/>
      <c r="H169" s="3"/>
      <c r="I169" s="3"/>
      <c r="J169" s="3"/>
      <c r="K169" s="3"/>
      <c r="L169" s="3"/>
      <c r="M169" s="3"/>
      <c r="N169" s="3"/>
      <c r="O169" s="3"/>
      <c r="P169" s="3"/>
      <c r="Q169" s="3"/>
      <c r="R169" s="3"/>
      <c r="S169" s="3"/>
      <c r="T169" s="3"/>
    </row>
    <row r="170" spans="2:20" ht="12.75">
      <c r="B170" s="2"/>
      <c r="C170" s="3"/>
      <c r="D170" s="4"/>
      <c r="E170" s="3"/>
      <c r="F170" s="3"/>
      <c r="G170" s="3"/>
      <c r="H170" s="3"/>
      <c r="I170" s="3"/>
      <c r="J170" s="3"/>
      <c r="K170" s="3"/>
      <c r="L170" s="3"/>
      <c r="M170" s="3"/>
      <c r="N170" s="3"/>
      <c r="O170" s="3"/>
      <c r="P170" s="3"/>
      <c r="Q170" s="3"/>
      <c r="R170" s="3"/>
      <c r="S170" s="3"/>
      <c r="T170" s="3"/>
    </row>
    <row r="171" spans="2:20" ht="12.75">
      <c r="B171" s="2"/>
      <c r="C171" s="3"/>
      <c r="D171" s="4"/>
      <c r="E171" s="3"/>
      <c r="F171" s="3"/>
      <c r="G171" s="3"/>
      <c r="H171" s="3"/>
      <c r="I171" s="3"/>
      <c r="J171" s="3"/>
      <c r="K171" s="3"/>
      <c r="L171" s="3"/>
      <c r="M171" s="3"/>
      <c r="N171" s="3"/>
      <c r="O171" s="3"/>
      <c r="P171" s="3"/>
      <c r="Q171" s="3"/>
      <c r="R171" s="3"/>
      <c r="S171" s="3"/>
      <c r="T171" s="3"/>
    </row>
    <row r="172" spans="2:20" ht="12.75">
      <c r="B172" s="2"/>
      <c r="C172" s="3"/>
      <c r="D172" s="4"/>
      <c r="E172" s="3"/>
      <c r="F172" s="3"/>
      <c r="G172" s="3"/>
      <c r="H172" s="3"/>
      <c r="I172" s="3"/>
      <c r="J172" s="3"/>
      <c r="K172" s="3"/>
      <c r="L172" s="3"/>
      <c r="M172" s="3"/>
      <c r="N172" s="3"/>
      <c r="O172" s="3"/>
      <c r="P172" s="3"/>
      <c r="Q172" s="3"/>
      <c r="R172" s="3"/>
      <c r="S172" s="3"/>
      <c r="T172" s="3"/>
    </row>
    <row r="173" spans="2:20" ht="12.75">
      <c r="B173" s="2"/>
      <c r="C173" s="3"/>
      <c r="D173" s="4"/>
      <c r="E173" s="3"/>
      <c r="F173" s="3"/>
      <c r="G173" s="3"/>
      <c r="H173" s="3"/>
      <c r="I173" s="3"/>
      <c r="J173" s="3"/>
      <c r="K173" s="3"/>
      <c r="L173" s="3"/>
      <c r="M173" s="3"/>
      <c r="N173" s="3"/>
      <c r="O173" s="3"/>
      <c r="P173" s="3"/>
      <c r="Q173" s="3"/>
      <c r="R173" s="3"/>
      <c r="S173" s="3"/>
      <c r="T173" s="3"/>
    </row>
    <row r="174" spans="2:20" ht="12.75">
      <c r="B174" s="2"/>
      <c r="C174" s="3"/>
      <c r="D174" s="4"/>
      <c r="E174" s="3"/>
      <c r="F174" s="3"/>
      <c r="G174" s="3"/>
      <c r="H174" s="3"/>
      <c r="I174" s="3"/>
      <c r="J174" s="3"/>
      <c r="K174" s="3"/>
      <c r="L174" s="3"/>
      <c r="M174" s="3"/>
      <c r="N174" s="3"/>
      <c r="O174" s="3"/>
      <c r="P174" s="3"/>
      <c r="Q174" s="3"/>
      <c r="R174" s="3"/>
      <c r="S174" s="3"/>
      <c r="T174" s="3"/>
    </row>
    <row r="175" spans="2:20" ht="12.75">
      <c r="B175" s="2"/>
      <c r="C175" s="3"/>
      <c r="D175" s="4"/>
      <c r="E175" s="3"/>
      <c r="F175" s="3"/>
      <c r="G175" s="3"/>
      <c r="H175" s="3"/>
      <c r="I175" s="3"/>
      <c r="J175" s="3"/>
      <c r="K175" s="3"/>
      <c r="L175" s="3"/>
      <c r="M175" s="3"/>
      <c r="N175" s="3"/>
      <c r="O175" s="3"/>
      <c r="P175" s="3"/>
      <c r="Q175" s="3"/>
      <c r="R175" s="3"/>
      <c r="S175" s="3"/>
      <c r="T175" s="3"/>
    </row>
    <row r="176" spans="2:20" ht="12.75">
      <c r="B176" s="2"/>
      <c r="C176" s="3"/>
      <c r="D176" s="4"/>
      <c r="E176" s="3"/>
      <c r="F176" s="3"/>
      <c r="G176" s="3"/>
      <c r="H176" s="3"/>
      <c r="I176" s="3"/>
      <c r="J176" s="3"/>
      <c r="K176" s="3"/>
      <c r="L176" s="3"/>
      <c r="M176" s="3"/>
      <c r="N176" s="3"/>
      <c r="O176" s="3"/>
      <c r="P176" s="3"/>
      <c r="Q176" s="3"/>
      <c r="R176" s="3"/>
      <c r="S176" s="3"/>
      <c r="T176" s="3"/>
    </row>
    <row r="177" spans="2:20" ht="12.75">
      <c r="B177" s="2"/>
      <c r="C177" s="3"/>
      <c r="D177" s="4"/>
      <c r="E177" s="3"/>
      <c r="F177" s="3"/>
      <c r="G177" s="3"/>
      <c r="H177" s="3"/>
      <c r="I177" s="3"/>
      <c r="J177" s="3"/>
      <c r="K177" s="3"/>
      <c r="L177" s="3"/>
      <c r="M177" s="3"/>
      <c r="N177" s="3"/>
      <c r="O177" s="3"/>
      <c r="P177" s="3"/>
      <c r="Q177" s="3"/>
      <c r="R177" s="3"/>
      <c r="S177" s="3"/>
      <c r="T177" s="3"/>
    </row>
    <row r="178" spans="2:20" ht="12.75">
      <c r="B178" s="2"/>
      <c r="C178" s="3"/>
      <c r="D178" s="4"/>
      <c r="E178" s="3"/>
      <c r="F178" s="3"/>
      <c r="G178" s="3"/>
      <c r="H178" s="3"/>
      <c r="I178" s="3"/>
      <c r="J178" s="3"/>
      <c r="K178" s="3"/>
      <c r="L178" s="3"/>
      <c r="M178" s="3"/>
      <c r="N178" s="3"/>
      <c r="O178" s="3"/>
      <c r="P178" s="3"/>
      <c r="Q178" s="3"/>
      <c r="R178" s="3"/>
      <c r="S178" s="3"/>
      <c r="T178" s="3"/>
    </row>
    <row r="179" spans="2:20" ht="12.75">
      <c r="B179" s="2"/>
      <c r="C179" s="3"/>
      <c r="D179" s="4"/>
      <c r="E179" s="3"/>
      <c r="F179" s="3"/>
      <c r="G179" s="3"/>
      <c r="H179" s="3"/>
      <c r="I179" s="3"/>
      <c r="J179" s="3"/>
      <c r="K179" s="3"/>
      <c r="L179" s="3"/>
      <c r="M179" s="3"/>
      <c r="N179" s="3"/>
      <c r="O179" s="3"/>
      <c r="P179" s="3"/>
      <c r="Q179" s="3"/>
      <c r="R179" s="3"/>
      <c r="S179" s="3"/>
      <c r="T179" s="3"/>
    </row>
    <row r="180" spans="2:20" ht="12.75">
      <c r="B180" s="2"/>
      <c r="C180" s="3"/>
      <c r="D180" s="4"/>
      <c r="E180" s="3"/>
      <c r="F180" s="3"/>
      <c r="G180" s="3"/>
      <c r="H180" s="3"/>
      <c r="I180" s="3"/>
      <c r="J180" s="3"/>
      <c r="K180" s="3"/>
      <c r="L180" s="3"/>
      <c r="M180" s="3"/>
      <c r="N180" s="3"/>
      <c r="O180" s="3"/>
      <c r="P180" s="3"/>
      <c r="Q180" s="3"/>
      <c r="R180" s="3"/>
      <c r="S180" s="3"/>
      <c r="T180" s="3"/>
    </row>
    <row r="181" spans="2:20" ht="12.75">
      <c r="B181" s="2"/>
      <c r="C181" s="3"/>
      <c r="D181" s="4"/>
      <c r="E181" s="3"/>
      <c r="F181" s="3"/>
      <c r="G181" s="3"/>
      <c r="H181" s="3"/>
      <c r="I181" s="3"/>
      <c r="J181" s="3"/>
      <c r="K181" s="3"/>
      <c r="L181" s="3"/>
      <c r="M181" s="3"/>
      <c r="N181" s="3"/>
      <c r="O181" s="3"/>
      <c r="P181" s="3"/>
      <c r="Q181" s="3"/>
      <c r="R181" s="3"/>
      <c r="S181" s="3"/>
      <c r="T181" s="3"/>
    </row>
    <row r="182" spans="2:20" ht="12.75">
      <c r="B182" s="2"/>
      <c r="C182" s="3"/>
      <c r="D182" s="4"/>
      <c r="E182" s="3"/>
      <c r="F182" s="3"/>
      <c r="G182" s="3"/>
      <c r="H182" s="3"/>
      <c r="I182" s="3"/>
      <c r="J182" s="3"/>
      <c r="K182" s="3"/>
      <c r="L182" s="3"/>
      <c r="M182" s="3"/>
      <c r="N182" s="3"/>
      <c r="O182" s="3"/>
      <c r="P182" s="3"/>
      <c r="Q182" s="3"/>
      <c r="R182" s="3"/>
      <c r="S182" s="3"/>
      <c r="T182" s="3"/>
    </row>
    <row r="183" spans="2:20" ht="12.75">
      <c r="B183" s="2"/>
      <c r="C183" s="3"/>
      <c r="D183" s="4"/>
      <c r="E183" s="3"/>
      <c r="F183" s="3"/>
      <c r="G183" s="3"/>
      <c r="H183" s="3"/>
      <c r="I183" s="3"/>
      <c r="J183" s="3"/>
      <c r="K183" s="3"/>
      <c r="L183" s="3"/>
      <c r="M183" s="3"/>
      <c r="N183" s="3"/>
      <c r="O183" s="3"/>
      <c r="P183" s="3"/>
      <c r="Q183" s="3"/>
      <c r="R183" s="3"/>
      <c r="S183" s="3"/>
      <c r="T183" s="3"/>
    </row>
    <row r="184" spans="2:20" ht="12.75">
      <c r="B184" s="2"/>
      <c r="C184" s="3"/>
      <c r="D184" s="4"/>
      <c r="E184" s="3"/>
      <c r="F184" s="3"/>
      <c r="G184" s="3"/>
      <c r="H184" s="3"/>
      <c r="I184" s="3"/>
      <c r="J184" s="3"/>
      <c r="K184" s="3"/>
      <c r="L184" s="3"/>
      <c r="M184" s="3"/>
      <c r="N184" s="3"/>
      <c r="O184" s="3"/>
      <c r="P184" s="3"/>
      <c r="Q184" s="3"/>
      <c r="R184" s="3"/>
      <c r="S184" s="3"/>
      <c r="T184" s="3"/>
    </row>
    <row r="185" spans="2:20" ht="12.75">
      <c r="B185" s="2"/>
      <c r="C185" s="3"/>
      <c r="D185" s="4"/>
      <c r="E185" s="3"/>
      <c r="F185" s="3"/>
      <c r="G185" s="3"/>
      <c r="H185" s="3"/>
      <c r="I185" s="3"/>
      <c r="J185" s="3"/>
      <c r="K185" s="3"/>
      <c r="L185" s="3"/>
      <c r="M185" s="3"/>
      <c r="N185" s="3"/>
      <c r="O185" s="3"/>
      <c r="P185" s="3"/>
      <c r="Q185" s="3"/>
      <c r="R185" s="3"/>
      <c r="S185" s="3"/>
      <c r="T185" s="3"/>
    </row>
    <row r="186" spans="2:20" ht="12.75">
      <c r="B186" s="2"/>
      <c r="C186" s="3"/>
      <c r="D186" s="4"/>
      <c r="E186" s="3"/>
      <c r="F186" s="3"/>
      <c r="G186" s="3"/>
      <c r="H186" s="3"/>
      <c r="I186" s="3"/>
      <c r="J186" s="3"/>
      <c r="K186" s="3"/>
      <c r="L186" s="3"/>
      <c r="M186" s="3"/>
      <c r="N186" s="3"/>
      <c r="O186" s="3"/>
      <c r="P186" s="3"/>
      <c r="Q186" s="3"/>
      <c r="R186" s="3"/>
      <c r="S186" s="3"/>
      <c r="T186" s="3"/>
    </row>
    <row r="187" spans="2:20" ht="12.75">
      <c r="B187" s="2"/>
      <c r="C187" s="3"/>
      <c r="D187" s="4"/>
      <c r="E187" s="3"/>
      <c r="F187" s="3"/>
      <c r="G187" s="3"/>
      <c r="H187" s="3"/>
      <c r="I187" s="3"/>
      <c r="J187" s="3"/>
      <c r="K187" s="3"/>
      <c r="L187" s="3"/>
      <c r="M187" s="3"/>
      <c r="N187" s="3"/>
      <c r="O187" s="3"/>
      <c r="P187" s="3"/>
      <c r="Q187" s="3"/>
      <c r="R187" s="3"/>
      <c r="S187" s="3"/>
      <c r="T187" s="3"/>
    </row>
    <row r="188" spans="2:20" ht="12.75">
      <c r="B188" s="2"/>
      <c r="C188" s="3"/>
      <c r="D188" s="4"/>
      <c r="E188" s="3"/>
      <c r="F188" s="3"/>
      <c r="G188" s="3"/>
      <c r="H188" s="3"/>
      <c r="I188" s="3"/>
      <c r="J188" s="3"/>
      <c r="K188" s="3"/>
      <c r="L188" s="3"/>
      <c r="M188" s="3"/>
      <c r="N188" s="3"/>
      <c r="O188" s="3"/>
      <c r="P188" s="3"/>
      <c r="Q188" s="3"/>
      <c r="R188" s="3"/>
      <c r="S188" s="3"/>
      <c r="T188" s="3"/>
    </row>
    <row r="189" spans="2:20" ht="12.75">
      <c r="B189" s="2"/>
      <c r="C189" s="3"/>
      <c r="D189" s="4"/>
      <c r="E189" s="3"/>
      <c r="F189" s="3"/>
      <c r="G189" s="3"/>
      <c r="H189" s="3"/>
      <c r="I189" s="3"/>
      <c r="J189" s="3"/>
      <c r="K189" s="3"/>
      <c r="L189" s="3"/>
      <c r="M189" s="3"/>
      <c r="N189" s="3"/>
      <c r="O189" s="3"/>
      <c r="P189" s="3"/>
      <c r="Q189" s="3"/>
      <c r="R189" s="3"/>
      <c r="S189" s="3"/>
      <c r="T189" s="3"/>
    </row>
    <row r="190" spans="2:20" ht="12.75">
      <c r="B190" s="2"/>
      <c r="C190" s="3"/>
      <c r="D190" s="4"/>
      <c r="E190" s="3"/>
      <c r="F190" s="3"/>
      <c r="G190" s="3"/>
      <c r="H190" s="3"/>
      <c r="I190" s="3"/>
      <c r="J190" s="3"/>
      <c r="K190" s="3"/>
      <c r="L190" s="3"/>
      <c r="M190" s="3"/>
      <c r="N190" s="3"/>
      <c r="O190" s="3"/>
      <c r="P190" s="3"/>
      <c r="Q190" s="3"/>
      <c r="R190" s="3"/>
      <c r="S190" s="3"/>
      <c r="T190" s="3"/>
    </row>
    <row r="191" spans="2:20" ht="12.75">
      <c r="B191" s="2"/>
      <c r="C191" s="3"/>
      <c r="D191" s="4"/>
      <c r="E191" s="3"/>
      <c r="F191" s="3"/>
      <c r="G191" s="3"/>
      <c r="H191" s="3"/>
      <c r="I191" s="3"/>
      <c r="J191" s="3"/>
      <c r="K191" s="3"/>
      <c r="L191" s="3"/>
      <c r="M191" s="3"/>
      <c r="N191" s="3"/>
      <c r="O191" s="3"/>
      <c r="P191" s="3"/>
      <c r="Q191" s="3"/>
      <c r="R191" s="3"/>
      <c r="S191" s="3"/>
      <c r="T191" s="3"/>
    </row>
    <row r="192" spans="2:20" ht="12.75">
      <c r="B192" s="2"/>
      <c r="C192" s="3"/>
      <c r="D192" s="4"/>
      <c r="E192" s="3"/>
      <c r="F192" s="3"/>
      <c r="G192" s="3"/>
      <c r="H192" s="3"/>
      <c r="I192" s="3"/>
      <c r="J192" s="3"/>
      <c r="K192" s="3"/>
      <c r="L192" s="3"/>
      <c r="M192" s="3"/>
      <c r="N192" s="3"/>
      <c r="O192" s="3"/>
      <c r="P192" s="3"/>
      <c r="Q192" s="3"/>
      <c r="R192" s="3"/>
      <c r="S192" s="3"/>
      <c r="T192" s="3"/>
    </row>
    <row r="193" spans="2:20" ht="12.75">
      <c r="B193" s="2"/>
      <c r="C193" s="3"/>
      <c r="D193" s="4"/>
      <c r="E193" s="3"/>
      <c r="F193" s="3"/>
      <c r="G193" s="3"/>
      <c r="H193" s="3"/>
      <c r="I193" s="3"/>
      <c r="J193" s="3"/>
      <c r="K193" s="3"/>
      <c r="L193" s="3"/>
      <c r="M193" s="3"/>
      <c r="N193" s="3"/>
      <c r="O193" s="3"/>
      <c r="P193" s="3"/>
      <c r="Q193" s="3"/>
      <c r="R193" s="3"/>
      <c r="S193" s="3"/>
      <c r="T193" s="3"/>
    </row>
    <row r="194" spans="2:20" ht="12.75">
      <c r="B194" s="2"/>
      <c r="C194" s="3"/>
      <c r="D194" s="4"/>
      <c r="E194" s="3"/>
      <c r="F194" s="3"/>
      <c r="G194" s="3"/>
      <c r="H194" s="3"/>
      <c r="I194" s="3"/>
      <c r="J194" s="3"/>
      <c r="K194" s="3"/>
      <c r="L194" s="3"/>
      <c r="M194" s="3"/>
      <c r="N194" s="3"/>
      <c r="O194" s="3"/>
      <c r="P194" s="3"/>
      <c r="Q194" s="3"/>
      <c r="R194" s="3"/>
      <c r="S194" s="3"/>
      <c r="T194" s="3"/>
    </row>
    <row r="195" spans="2:20" ht="12.75">
      <c r="B195" s="2"/>
      <c r="C195" s="3"/>
      <c r="D195" s="4"/>
      <c r="E195" s="3"/>
      <c r="F195" s="3"/>
      <c r="G195" s="3"/>
      <c r="H195" s="3"/>
      <c r="I195" s="3"/>
      <c r="J195" s="3"/>
      <c r="K195" s="3"/>
      <c r="L195" s="3"/>
      <c r="M195" s="3"/>
      <c r="N195" s="3"/>
      <c r="O195" s="3"/>
      <c r="P195" s="3"/>
      <c r="Q195" s="3"/>
      <c r="R195" s="3"/>
      <c r="S195" s="3"/>
      <c r="T195" s="3"/>
    </row>
    <row r="196" spans="2:20" ht="12.75">
      <c r="B196" s="2"/>
      <c r="C196" s="3"/>
      <c r="D196" s="4"/>
      <c r="E196" s="3"/>
      <c r="F196" s="3"/>
      <c r="G196" s="3"/>
      <c r="H196" s="3"/>
      <c r="I196" s="3"/>
      <c r="J196" s="3"/>
      <c r="K196" s="3"/>
      <c r="L196" s="3"/>
      <c r="M196" s="3"/>
      <c r="N196" s="3"/>
      <c r="O196" s="3"/>
      <c r="P196" s="3"/>
      <c r="Q196" s="3"/>
      <c r="R196" s="3"/>
      <c r="S196" s="3"/>
      <c r="T196" s="3"/>
    </row>
    <row r="197" spans="2:20" ht="12.75">
      <c r="B197" s="2"/>
      <c r="C197" s="3"/>
      <c r="D197" s="4"/>
      <c r="E197" s="3"/>
      <c r="F197" s="3"/>
      <c r="G197" s="3"/>
      <c r="H197" s="3"/>
      <c r="I197" s="3"/>
      <c r="J197" s="3"/>
      <c r="K197" s="3"/>
      <c r="L197" s="3"/>
      <c r="M197" s="3"/>
      <c r="N197" s="3"/>
      <c r="O197" s="3"/>
      <c r="P197" s="3"/>
      <c r="Q197" s="3"/>
      <c r="R197" s="3"/>
      <c r="S197" s="3"/>
      <c r="T197" s="3"/>
    </row>
    <row r="198" spans="2:20" ht="12.75">
      <c r="B198" s="2"/>
      <c r="C198" s="3"/>
      <c r="D198" s="4"/>
      <c r="E198" s="3"/>
      <c r="F198" s="3"/>
      <c r="G198" s="3"/>
      <c r="H198" s="3"/>
      <c r="I198" s="3"/>
      <c r="J198" s="3"/>
      <c r="K198" s="3"/>
      <c r="L198" s="3"/>
      <c r="M198" s="3"/>
      <c r="N198" s="3"/>
      <c r="O198" s="3"/>
      <c r="P198" s="3"/>
      <c r="Q198" s="3"/>
      <c r="R198" s="3"/>
      <c r="S198" s="3"/>
      <c r="T198" s="3"/>
    </row>
    <row r="199" spans="2:20" ht="12.75">
      <c r="B199" s="2"/>
      <c r="C199" s="3"/>
      <c r="D199" s="4"/>
      <c r="E199" s="3"/>
      <c r="F199" s="3"/>
      <c r="G199" s="3"/>
      <c r="H199" s="3"/>
      <c r="I199" s="3"/>
      <c r="J199" s="3"/>
      <c r="K199" s="3"/>
      <c r="L199" s="3"/>
      <c r="M199" s="3"/>
      <c r="N199" s="3"/>
      <c r="O199" s="3"/>
      <c r="P199" s="3"/>
      <c r="Q199" s="3"/>
      <c r="R199" s="3"/>
      <c r="S199" s="3"/>
      <c r="T199" s="3"/>
    </row>
    <row r="200" spans="2:20" ht="12.75">
      <c r="B200" s="2"/>
      <c r="C200" s="3"/>
      <c r="D200" s="4"/>
      <c r="E200" s="3"/>
      <c r="F200" s="3"/>
      <c r="G200" s="3"/>
      <c r="H200" s="3"/>
      <c r="I200" s="3"/>
      <c r="J200" s="3"/>
      <c r="K200" s="3"/>
      <c r="L200" s="3"/>
      <c r="M200" s="3"/>
      <c r="N200" s="3"/>
      <c r="O200" s="3"/>
      <c r="P200" s="3"/>
      <c r="Q200" s="3"/>
      <c r="R200" s="3"/>
      <c r="S200" s="3"/>
      <c r="T200" s="3"/>
    </row>
    <row r="201" spans="2:20" ht="12.75">
      <c r="B201" s="2"/>
      <c r="C201" s="3"/>
      <c r="D201" s="4"/>
      <c r="E201" s="3"/>
      <c r="F201" s="3"/>
      <c r="G201" s="3"/>
      <c r="H201" s="3"/>
      <c r="I201" s="3"/>
      <c r="J201" s="3"/>
      <c r="K201" s="3"/>
      <c r="L201" s="3"/>
      <c r="M201" s="3"/>
      <c r="N201" s="3"/>
      <c r="O201" s="3"/>
      <c r="P201" s="3"/>
      <c r="Q201" s="3"/>
      <c r="R201" s="3"/>
      <c r="S201" s="3"/>
      <c r="T201" s="3"/>
    </row>
    <row r="202" spans="2:20" ht="12.75">
      <c r="B202" s="2"/>
      <c r="C202" s="3"/>
      <c r="D202" s="4"/>
      <c r="E202" s="3"/>
      <c r="F202" s="3"/>
      <c r="G202" s="3"/>
      <c r="H202" s="3"/>
      <c r="I202" s="3"/>
      <c r="J202" s="3"/>
      <c r="K202" s="3"/>
      <c r="L202" s="3"/>
      <c r="M202" s="3"/>
      <c r="N202" s="3"/>
      <c r="O202" s="3"/>
      <c r="P202" s="3"/>
      <c r="Q202" s="3"/>
      <c r="R202" s="3"/>
      <c r="S202" s="3"/>
      <c r="T202" s="3"/>
    </row>
    <row r="203" spans="2:20" ht="12.75">
      <c r="B203" s="2"/>
      <c r="C203" s="3"/>
      <c r="D203" s="4"/>
      <c r="E203" s="3"/>
      <c r="F203" s="3"/>
      <c r="G203" s="3"/>
      <c r="H203" s="3"/>
      <c r="I203" s="3"/>
      <c r="J203" s="3"/>
      <c r="K203" s="3"/>
      <c r="L203" s="3"/>
      <c r="M203" s="3"/>
      <c r="N203" s="3"/>
      <c r="O203" s="3"/>
      <c r="P203" s="3"/>
      <c r="Q203" s="3"/>
      <c r="R203" s="3"/>
      <c r="S203" s="3"/>
      <c r="T203" s="3"/>
    </row>
    <row r="204" spans="2:20" ht="12.75">
      <c r="B204" s="2"/>
      <c r="C204" s="3"/>
      <c r="D204" s="4"/>
      <c r="E204" s="3"/>
      <c r="F204" s="3"/>
      <c r="G204" s="3"/>
      <c r="H204" s="3"/>
      <c r="I204" s="3"/>
      <c r="J204" s="3"/>
      <c r="K204" s="3"/>
      <c r="L204" s="3"/>
      <c r="M204" s="3"/>
      <c r="N204" s="3"/>
      <c r="O204" s="3"/>
      <c r="P204" s="3"/>
      <c r="Q204" s="3"/>
      <c r="R204" s="3"/>
      <c r="S204" s="3"/>
      <c r="T204" s="3"/>
    </row>
    <row r="205" spans="2:20" ht="12.75">
      <c r="B205" s="2"/>
      <c r="C205" s="3"/>
      <c r="D205" s="4"/>
      <c r="E205" s="3"/>
      <c r="F205" s="3"/>
      <c r="G205" s="3"/>
      <c r="H205" s="3"/>
      <c r="I205" s="3"/>
      <c r="J205" s="3"/>
      <c r="K205" s="3"/>
      <c r="L205" s="3"/>
      <c r="M205" s="3"/>
      <c r="N205" s="3"/>
      <c r="O205" s="3"/>
      <c r="P205" s="3"/>
      <c r="Q205" s="3"/>
      <c r="R205" s="3"/>
      <c r="S205" s="3"/>
      <c r="T205" s="3"/>
    </row>
    <row r="206" spans="2:20" ht="12.75">
      <c r="B206" s="2"/>
      <c r="C206" s="3"/>
      <c r="D206" s="4"/>
      <c r="E206" s="3"/>
      <c r="F206" s="3"/>
      <c r="G206" s="3"/>
      <c r="H206" s="3"/>
      <c r="I206" s="3"/>
      <c r="J206" s="3"/>
      <c r="K206" s="3"/>
      <c r="L206" s="3"/>
      <c r="M206" s="3"/>
      <c r="N206" s="3"/>
      <c r="O206" s="3"/>
      <c r="P206" s="3"/>
      <c r="Q206" s="3"/>
      <c r="R206" s="3"/>
      <c r="S206" s="3"/>
      <c r="T206" s="3"/>
    </row>
    <row r="207" spans="2:20" ht="12.75">
      <c r="B207" s="2"/>
      <c r="C207" s="3"/>
      <c r="D207" s="4"/>
      <c r="E207" s="3"/>
      <c r="F207" s="3"/>
      <c r="G207" s="3"/>
      <c r="H207" s="3"/>
      <c r="I207" s="3"/>
      <c r="J207" s="3"/>
      <c r="K207" s="3"/>
      <c r="L207" s="3"/>
      <c r="M207" s="3"/>
      <c r="N207" s="3"/>
      <c r="O207" s="3"/>
      <c r="P207" s="3"/>
      <c r="Q207" s="3"/>
      <c r="R207" s="3"/>
      <c r="S207" s="3"/>
      <c r="T207" s="3"/>
    </row>
    <row r="208" spans="2:20" ht="12.75">
      <c r="B208" s="2"/>
      <c r="C208" s="3"/>
      <c r="D208" s="4"/>
      <c r="E208" s="3"/>
      <c r="F208" s="3"/>
      <c r="G208" s="3"/>
      <c r="H208" s="3"/>
      <c r="I208" s="3"/>
      <c r="J208" s="3"/>
      <c r="K208" s="3"/>
      <c r="L208" s="3"/>
      <c r="M208" s="3"/>
      <c r="N208" s="3"/>
      <c r="O208" s="3"/>
      <c r="P208" s="3"/>
      <c r="Q208" s="3"/>
      <c r="R208" s="3"/>
      <c r="S208" s="3"/>
      <c r="T208" s="3"/>
    </row>
    <row r="209" spans="2:20" ht="12.75">
      <c r="B209" s="2"/>
      <c r="C209" s="3"/>
      <c r="D209" s="4"/>
      <c r="E209" s="3"/>
      <c r="F209" s="3"/>
      <c r="G209" s="3"/>
      <c r="H209" s="3"/>
      <c r="I209" s="3"/>
      <c r="J209" s="3"/>
      <c r="K209" s="3"/>
      <c r="L209" s="3"/>
      <c r="M209" s="3"/>
      <c r="N209" s="3"/>
      <c r="O209" s="3"/>
      <c r="P209" s="3"/>
      <c r="Q209" s="3"/>
      <c r="R209" s="3"/>
      <c r="S209" s="3"/>
      <c r="T209" s="3"/>
    </row>
    <row r="210" spans="2:20" ht="12.75">
      <c r="B210" s="2"/>
      <c r="C210" s="3"/>
      <c r="D210" s="4"/>
      <c r="E210" s="3"/>
      <c r="F210" s="3"/>
      <c r="G210" s="3"/>
      <c r="H210" s="3"/>
      <c r="I210" s="3"/>
      <c r="J210" s="3"/>
      <c r="K210" s="3"/>
      <c r="L210" s="3"/>
      <c r="M210" s="3"/>
      <c r="N210" s="3"/>
      <c r="O210" s="3"/>
      <c r="P210" s="3"/>
      <c r="Q210" s="3"/>
      <c r="R210" s="3"/>
      <c r="S210" s="3"/>
      <c r="T210" s="3"/>
    </row>
    <row r="211" spans="2:20" ht="12.75">
      <c r="B211" s="2"/>
      <c r="C211" s="3"/>
      <c r="D211" s="4"/>
      <c r="E211" s="3"/>
      <c r="F211" s="3"/>
      <c r="G211" s="3"/>
      <c r="H211" s="3"/>
      <c r="I211" s="3"/>
      <c r="J211" s="3"/>
      <c r="K211" s="3"/>
      <c r="L211" s="3"/>
      <c r="M211" s="3"/>
      <c r="N211" s="3"/>
      <c r="O211" s="3"/>
      <c r="P211" s="3"/>
      <c r="Q211" s="3"/>
      <c r="R211" s="3"/>
      <c r="S211" s="3"/>
      <c r="T211" s="3"/>
    </row>
    <row r="212" spans="2:20" ht="12.75">
      <c r="B212" s="2"/>
      <c r="C212" s="3"/>
      <c r="D212" s="4"/>
      <c r="E212" s="3"/>
      <c r="F212" s="3"/>
      <c r="G212" s="3"/>
      <c r="H212" s="3"/>
      <c r="I212" s="3"/>
      <c r="J212" s="3"/>
      <c r="K212" s="3"/>
      <c r="L212" s="3"/>
      <c r="M212" s="3"/>
      <c r="N212" s="3"/>
      <c r="O212" s="3"/>
      <c r="P212" s="3"/>
      <c r="Q212" s="3"/>
      <c r="R212" s="3"/>
      <c r="S212" s="3"/>
      <c r="T212" s="3"/>
    </row>
    <row r="213" spans="2:20" ht="12.75">
      <c r="B213" s="2"/>
      <c r="C213" s="3"/>
      <c r="D213" s="4"/>
      <c r="E213" s="3"/>
      <c r="F213" s="3"/>
      <c r="G213" s="3"/>
      <c r="H213" s="3"/>
      <c r="I213" s="3"/>
      <c r="J213" s="3"/>
      <c r="K213" s="3"/>
      <c r="L213" s="3"/>
      <c r="M213" s="3"/>
      <c r="N213" s="3"/>
      <c r="O213" s="3"/>
      <c r="P213" s="3"/>
      <c r="Q213" s="3"/>
      <c r="R213" s="3"/>
      <c r="S213" s="3"/>
      <c r="T213" s="3"/>
    </row>
    <row r="214" spans="2:20" ht="12.75">
      <c r="B214" s="2"/>
      <c r="C214" s="3"/>
      <c r="D214" s="4"/>
      <c r="E214" s="3"/>
      <c r="F214" s="3"/>
      <c r="G214" s="3"/>
      <c r="H214" s="3"/>
      <c r="I214" s="3"/>
      <c r="J214" s="3"/>
      <c r="K214" s="3"/>
      <c r="L214" s="3"/>
      <c r="M214" s="3"/>
      <c r="N214" s="3"/>
      <c r="O214" s="3"/>
      <c r="P214" s="3"/>
      <c r="Q214" s="3"/>
      <c r="R214" s="3"/>
      <c r="S214" s="3"/>
      <c r="T214" s="3"/>
    </row>
    <row r="215" spans="2:20" ht="12.75">
      <c r="B215" s="2"/>
      <c r="C215" s="3"/>
      <c r="D215" s="4"/>
      <c r="E215" s="3"/>
      <c r="F215" s="3"/>
      <c r="G215" s="3"/>
      <c r="H215" s="3"/>
      <c r="I215" s="3"/>
      <c r="J215" s="3"/>
      <c r="K215" s="3"/>
      <c r="L215" s="3"/>
      <c r="M215" s="3"/>
      <c r="N215" s="3"/>
      <c r="O215" s="3"/>
      <c r="P215" s="3"/>
      <c r="Q215" s="3"/>
      <c r="R215" s="3"/>
      <c r="S215" s="3"/>
      <c r="T215" s="3"/>
    </row>
    <row r="216" spans="2:20" ht="12.75">
      <c r="B216" s="2"/>
      <c r="C216" s="3"/>
      <c r="D216" s="4"/>
      <c r="E216" s="3"/>
      <c r="F216" s="3"/>
      <c r="G216" s="3"/>
      <c r="H216" s="3"/>
      <c r="I216" s="3"/>
      <c r="J216" s="3"/>
      <c r="K216" s="3"/>
      <c r="L216" s="3"/>
      <c r="M216" s="3"/>
      <c r="N216" s="3"/>
      <c r="O216" s="3"/>
      <c r="P216" s="3"/>
      <c r="Q216" s="3"/>
      <c r="R216" s="3"/>
      <c r="S216" s="3"/>
      <c r="T216" s="3"/>
    </row>
    <row r="217" spans="2:20" ht="12.75">
      <c r="B217" s="2"/>
      <c r="C217" s="3"/>
      <c r="D217" s="4"/>
      <c r="E217" s="3"/>
      <c r="F217" s="3"/>
      <c r="G217" s="3"/>
      <c r="H217" s="3"/>
      <c r="I217" s="3"/>
      <c r="J217" s="3"/>
      <c r="K217" s="3"/>
      <c r="L217" s="3"/>
      <c r="M217" s="3"/>
      <c r="N217" s="3"/>
      <c r="O217" s="3"/>
      <c r="P217" s="3"/>
      <c r="Q217" s="3"/>
      <c r="R217" s="3"/>
      <c r="S217" s="3"/>
      <c r="T217" s="3"/>
    </row>
    <row r="218" spans="2:20" ht="12.75">
      <c r="B218" s="2"/>
      <c r="C218" s="3"/>
      <c r="D218" s="4"/>
      <c r="E218" s="3"/>
      <c r="F218" s="3"/>
      <c r="G218" s="3"/>
      <c r="H218" s="3"/>
      <c r="I218" s="3"/>
      <c r="J218" s="3"/>
      <c r="K218" s="3"/>
      <c r="L218" s="3"/>
      <c r="M218" s="3"/>
      <c r="N218" s="3"/>
      <c r="O218" s="3"/>
      <c r="P218" s="3"/>
      <c r="Q218" s="3"/>
      <c r="R218" s="3"/>
      <c r="S218" s="3"/>
      <c r="T218" s="3"/>
    </row>
    <row r="219" spans="2:20" ht="12.75">
      <c r="B219" s="2"/>
      <c r="C219" s="3"/>
      <c r="D219" s="4"/>
      <c r="E219" s="3"/>
      <c r="F219" s="3"/>
      <c r="G219" s="3"/>
      <c r="H219" s="3"/>
      <c r="I219" s="3"/>
      <c r="J219" s="3"/>
      <c r="K219" s="3"/>
      <c r="L219" s="3"/>
      <c r="M219" s="3"/>
      <c r="N219" s="3"/>
      <c r="O219" s="3"/>
      <c r="P219" s="3"/>
      <c r="Q219" s="3"/>
      <c r="R219" s="3"/>
      <c r="S219" s="3"/>
      <c r="T219" s="3"/>
    </row>
    <row r="220" spans="2:20" ht="12.75">
      <c r="B220" s="2"/>
      <c r="C220" s="3"/>
      <c r="D220" s="4"/>
      <c r="E220" s="3"/>
      <c r="F220" s="3"/>
      <c r="G220" s="3"/>
      <c r="H220" s="3"/>
      <c r="I220" s="3"/>
      <c r="J220" s="3"/>
      <c r="K220" s="3"/>
      <c r="L220" s="3"/>
      <c r="M220" s="3"/>
      <c r="N220" s="3"/>
      <c r="O220" s="3"/>
      <c r="P220" s="3"/>
      <c r="Q220" s="3"/>
      <c r="R220" s="3"/>
      <c r="S220" s="3"/>
      <c r="T220" s="3"/>
    </row>
    <row r="221" spans="2:20" ht="12.75">
      <c r="B221" s="2"/>
      <c r="C221" s="3"/>
      <c r="D221" s="4"/>
      <c r="E221" s="3"/>
      <c r="F221" s="3"/>
      <c r="G221" s="3"/>
      <c r="H221" s="3"/>
      <c r="I221" s="3"/>
      <c r="J221" s="3"/>
      <c r="K221" s="3"/>
      <c r="L221" s="3"/>
      <c r="M221" s="3"/>
      <c r="N221" s="3"/>
      <c r="O221" s="3"/>
      <c r="P221" s="3"/>
      <c r="Q221" s="3"/>
      <c r="R221" s="3"/>
      <c r="S221" s="3"/>
      <c r="T221" s="3"/>
    </row>
    <row r="222" spans="2:20" ht="12.75">
      <c r="B222" s="2"/>
      <c r="C222" s="3"/>
      <c r="D222" s="4"/>
      <c r="E222" s="3"/>
      <c r="F222" s="3"/>
      <c r="G222" s="3"/>
      <c r="H222" s="3"/>
      <c r="I222" s="3"/>
      <c r="J222" s="3"/>
      <c r="K222" s="3"/>
      <c r="L222" s="3"/>
      <c r="M222" s="3"/>
      <c r="N222" s="3"/>
      <c r="O222" s="3"/>
      <c r="P222" s="3"/>
      <c r="Q222" s="3"/>
      <c r="R222" s="3"/>
      <c r="S222" s="3"/>
      <c r="T222" s="3"/>
    </row>
    <row r="223" spans="2:20" ht="12.75">
      <c r="B223" s="2"/>
      <c r="C223" s="3"/>
      <c r="D223" s="4"/>
      <c r="E223" s="3"/>
      <c r="F223" s="3"/>
      <c r="G223" s="3"/>
      <c r="H223" s="3"/>
      <c r="I223" s="3"/>
      <c r="J223" s="3"/>
      <c r="K223" s="3"/>
      <c r="L223" s="3"/>
      <c r="M223" s="3"/>
      <c r="N223" s="3"/>
      <c r="O223" s="3"/>
      <c r="P223" s="3"/>
      <c r="Q223" s="3"/>
      <c r="R223" s="3"/>
      <c r="S223" s="3"/>
      <c r="T223" s="3"/>
    </row>
    <row r="224" spans="2:20" ht="12.75">
      <c r="B224" s="2"/>
      <c r="C224" s="3"/>
      <c r="D224" s="4"/>
      <c r="E224" s="3"/>
      <c r="F224" s="3"/>
      <c r="G224" s="3"/>
      <c r="H224" s="3"/>
      <c r="I224" s="3"/>
      <c r="J224" s="3"/>
      <c r="K224" s="3"/>
      <c r="L224" s="3"/>
      <c r="M224" s="3"/>
      <c r="N224" s="3"/>
      <c r="O224" s="3"/>
      <c r="P224" s="3"/>
      <c r="Q224" s="3"/>
      <c r="R224" s="3"/>
      <c r="S224" s="3"/>
      <c r="T224" s="3"/>
    </row>
    <row r="225" spans="2:20" ht="12.75">
      <c r="B225" s="2"/>
      <c r="C225" s="3"/>
      <c r="D225" s="4"/>
      <c r="E225" s="3"/>
      <c r="F225" s="3"/>
      <c r="G225" s="3"/>
      <c r="H225" s="3"/>
      <c r="I225" s="3"/>
      <c r="J225" s="3"/>
      <c r="K225" s="3"/>
      <c r="L225" s="3"/>
      <c r="M225" s="3"/>
      <c r="N225" s="3"/>
      <c r="O225" s="3"/>
      <c r="P225" s="3"/>
      <c r="Q225" s="3"/>
      <c r="R225" s="3"/>
      <c r="S225" s="3"/>
      <c r="T225" s="3"/>
    </row>
    <row r="226" spans="2:20" ht="12.75">
      <c r="B226" s="2"/>
      <c r="C226" s="3"/>
      <c r="D226" s="4"/>
      <c r="E226" s="3"/>
      <c r="F226" s="3"/>
      <c r="G226" s="3"/>
      <c r="H226" s="3"/>
      <c r="I226" s="3"/>
      <c r="J226" s="3"/>
      <c r="K226" s="3"/>
      <c r="L226" s="3"/>
      <c r="M226" s="3"/>
      <c r="N226" s="3"/>
      <c r="O226" s="3"/>
      <c r="P226" s="3"/>
      <c r="Q226" s="3"/>
      <c r="R226" s="3"/>
      <c r="S226" s="3"/>
      <c r="T226" s="3"/>
    </row>
    <row r="227" spans="2:20" ht="12.75">
      <c r="B227" s="2"/>
      <c r="C227" s="3"/>
      <c r="D227" s="4"/>
      <c r="E227" s="3"/>
      <c r="F227" s="3"/>
      <c r="G227" s="3"/>
      <c r="H227" s="3"/>
      <c r="I227" s="3"/>
      <c r="J227" s="3"/>
      <c r="K227" s="3"/>
      <c r="L227" s="3"/>
      <c r="M227" s="3"/>
      <c r="N227" s="3"/>
      <c r="O227" s="3"/>
      <c r="P227" s="3"/>
      <c r="Q227" s="3"/>
      <c r="R227" s="3"/>
      <c r="S227" s="3"/>
      <c r="T227" s="3"/>
    </row>
    <row r="228" spans="2:20" ht="12.75">
      <c r="B228" s="2"/>
      <c r="C228" s="3"/>
      <c r="D228" s="4"/>
      <c r="E228" s="3"/>
      <c r="F228" s="3"/>
      <c r="G228" s="3"/>
      <c r="H228" s="3"/>
      <c r="I228" s="3"/>
      <c r="J228" s="3"/>
      <c r="K228" s="3"/>
      <c r="L228" s="3"/>
      <c r="M228" s="3"/>
      <c r="N228" s="3"/>
      <c r="O228" s="3"/>
      <c r="P228" s="3"/>
      <c r="Q228" s="3"/>
      <c r="R228" s="3"/>
      <c r="S228" s="3"/>
      <c r="T228" s="3"/>
    </row>
    <row r="229" spans="2:20" ht="12.75">
      <c r="B229" s="2"/>
      <c r="C229" s="3"/>
      <c r="D229" s="4"/>
      <c r="E229" s="3"/>
      <c r="F229" s="3"/>
      <c r="G229" s="3"/>
      <c r="H229" s="3"/>
      <c r="I229" s="3"/>
      <c r="J229" s="3"/>
      <c r="K229" s="3"/>
      <c r="L229" s="3"/>
      <c r="M229" s="3"/>
      <c r="N229" s="3"/>
      <c r="O229" s="3"/>
      <c r="P229" s="3"/>
      <c r="Q229" s="3"/>
      <c r="R229" s="3"/>
      <c r="S229" s="3"/>
      <c r="T229" s="3"/>
    </row>
    <row r="230" spans="2:20" ht="12.75">
      <c r="B230" s="2"/>
      <c r="C230" s="3"/>
      <c r="D230" s="4"/>
      <c r="E230" s="3"/>
      <c r="F230" s="3"/>
      <c r="G230" s="3"/>
      <c r="H230" s="3"/>
      <c r="I230" s="3"/>
      <c r="J230" s="3"/>
      <c r="K230" s="3"/>
      <c r="L230" s="3"/>
      <c r="M230" s="3"/>
      <c r="N230" s="3"/>
      <c r="O230" s="3"/>
      <c r="P230" s="3"/>
      <c r="Q230" s="3"/>
      <c r="R230" s="3"/>
      <c r="S230" s="3"/>
      <c r="T230" s="3"/>
    </row>
    <row r="231" spans="2:20" ht="12.75">
      <c r="B231" s="2"/>
      <c r="C231" s="3"/>
      <c r="D231" s="4"/>
      <c r="E231" s="3"/>
      <c r="F231" s="3"/>
      <c r="G231" s="3"/>
      <c r="H231" s="3"/>
      <c r="I231" s="3"/>
      <c r="J231" s="3"/>
      <c r="K231" s="3"/>
      <c r="L231" s="3"/>
      <c r="M231" s="3"/>
      <c r="N231" s="3"/>
      <c r="O231" s="3"/>
      <c r="P231" s="3"/>
      <c r="Q231" s="3"/>
      <c r="R231" s="3"/>
      <c r="S231" s="3"/>
      <c r="T231" s="3"/>
    </row>
    <row r="232" spans="2:20" ht="12.75">
      <c r="B232" s="2"/>
      <c r="C232" s="3"/>
      <c r="D232" s="4"/>
      <c r="E232" s="3"/>
      <c r="F232" s="3"/>
      <c r="G232" s="3"/>
      <c r="H232" s="3"/>
      <c r="I232" s="3"/>
      <c r="J232" s="3"/>
      <c r="K232" s="3"/>
      <c r="L232" s="3"/>
      <c r="M232" s="3"/>
      <c r="N232" s="3"/>
      <c r="O232" s="3"/>
      <c r="P232" s="3"/>
      <c r="Q232" s="3"/>
      <c r="R232" s="3"/>
      <c r="S232" s="3"/>
      <c r="T232" s="3"/>
    </row>
    <row r="233" spans="2:20" ht="12.75">
      <c r="B233" s="2"/>
      <c r="C233" s="3"/>
      <c r="D233" s="4"/>
      <c r="E233" s="3"/>
      <c r="F233" s="3"/>
      <c r="G233" s="3"/>
      <c r="H233" s="3"/>
      <c r="I233" s="3"/>
      <c r="J233" s="3"/>
      <c r="K233" s="3"/>
      <c r="L233" s="3"/>
      <c r="M233" s="3"/>
      <c r="N233" s="3"/>
      <c r="O233" s="3"/>
      <c r="P233" s="3"/>
      <c r="Q233" s="3"/>
      <c r="R233" s="3"/>
      <c r="S233" s="3"/>
      <c r="T233" s="3"/>
    </row>
    <row r="234" spans="2:20" ht="12.75">
      <c r="B234" s="2"/>
      <c r="C234" s="3"/>
      <c r="D234" s="4"/>
      <c r="E234" s="3"/>
      <c r="F234" s="3"/>
      <c r="G234" s="3"/>
      <c r="H234" s="3"/>
      <c r="I234" s="3"/>
      <c r="J234" s="3"/>
      <c r="K234" s="3"/>
      <c r="L234" s="3"/>
      <c r="M234" s="3"/>
      <c r="N234" s="3"/>
      <c r="O234" s="3"/>
      <c r="P234" s="3"/>
      <c r="Q234" s="3"/>
      <c r="R234" s="3"/>
      <c r="S234" s="3"/>
      <c r="T234" s="3"/>
    </row>
    <row r="235" spans="2:20" ht="12.75">
      <c r="B235" s="2"/>
      <c r="C235" s="3"/>
      <c r="D235" s="4"/>
      <c r="E235" s="3"/>
      <c r="F235" s="3"/>
      <c r="G235" s="3"/>
      <c r="H235" s="3"/>
      <c r="I235" s="3"/>
      <c r="J235" s="3"/>
      <c r="K235" s="3"/>
      <c r="L235" s="3"/>
      <c r="M235" s="3"/>
      <c r="N235" s="3"/>
      <c r="O235" s="3"/>
      <c r="P235" s="3"/>
      <c r="Q235" s="3"/>
      <c r="R235" s="3"/>
      <c r="S235" s="3"/>
      <c r="T235" s="3"/>
    </row>
    <row r="236" spans="2:20" ht="12.75">
      <c r="B236" s="2"/>
      <c r="C236" s="3"/>
      <c r="D236" s="4"/>
      <c r="E236" s="3"/>
      <c r="F236" s="3"/>
      <c r="G236" s="3"/>
      <c r="H236" s="3"/>
      <c r="I236" s="3"/>
      <c r="J236" s="3"/>
      <c r="K236" s="3"/>
      <c r="L236" s="3"/>
      <c r="M236" s="3"/>
      <c r="N236" s="3"/>
      <c r="O236" s="3"/>
      <c r="P236" s="3"/>
      <c r="Q236" s="3"/>
      <c r="R236" s="3"/>
      <c r="S236" s="3"/>
      <c r="T236" s="3"/>
    </row>
    <row r="237" spans="2:20" ht="12.75">
      <c r="B237" s="2"/>
      <c r="C237" s="3"/>
      <c r="D237" s="4"/>
      <c r="E237" s="3"/>
      <c r="F237" s="3"/>
      <c r="G237" s="3"/>
      <c r="H237" s="3"/>
      <c r="I237" s="3"/>
      <c r="J237" s="3"/>
      <c r="K237" s="3"/>
      <c r="L237" s="3"/>
      <c r="M237" s="3"/>
      <c r="N237" s="3"/>
      <c r="O237" s="3"/>
      <c r="P237" s="3"/>
      <c r="Q237" s="3"/>
      <c r="R237" s="3"/>
      <c r="S237" s="3"/>
      <c r="T237" s="3"/>
    </row>
    <row r="238" spans="2:20" ht="12.75">
      <c r="B238" s="2"/>
      <c r="C238" s="3"/>
      <c r="D238" s="4"/>
      <c r="E238" s="3"/>
      <c r="F238" s="3"/>
      <c r="G238" s="3"/>
      <c r="H238" s="3"/>
      <c r="I238" s="3"/>
      <c r="J238" s="3"/>
      <c r="K238" s="3"/>
      <c r="L238" s="3"/>
      <c r="M238" s="3"/>
      <c r="N238" s="3"/>
      <c r="O238" s="3"/>
      <c r="P238" s="3"/>
      <c r="Q238" s="3"/>
      <c r="R238" s="3"/>
      <c r="S238" s="3"/>
      <c r="T238" s="3"/>
    </row>
    <row r="239" spans="2:20" ht="12.75">
      <c r="B239" s="2"/>
      <c r="C239" s="3"/>
      <c r="D239" s="4"/>
      <c r="E239" s="3"/>
      <c r="F239" s="3"/>
      <c r="G239" s="3"/>
      <c r="H239" s="3"/>
      <c r="I239" s="3"/>
      <c r="J239" s="3"/>
      <c r="K239" s="3"/>
      <c r="L239" s="3"/>
      <c r="M239" s="3"/>
      <c r="N239" s="3"/>
      <c r="O239" s="3"/>
      <c r="P239" s="3"/>
      <c r="Q239" s="3"/>
      <c r="R239" s="3"/>
      <c r="S239" s="3"/>
      <c r="T239" s="3"/>
    </row>
    <row r="240" spans="2:20" ht="12.75">
      <c r="B240" s="2"/>
      <c r="C240" s="3"/>
      <c r="D240" s="4"/>
      <c r="E240" s="3"/>
      <c r="F240" s="3"/>
      <c r="G240" s="3"/>
      <c r="H240" s="3"/>
      <c r="I240" s="3"/>
      <c r="J240" s="3"/>
      <c r="K240" s="3"/>
      <c r="L240" s="3"/>
      <c r="M240" s="3"/>
      <c r="N240" s="3"/>
      <c r="O240" s="3"/>
      <c r="P240" s="3"/>
      <c r="Q240" s="3"/>
      <c r="R240" s="3"/>
      <c r="S240" s="3"/>
      <c r="T240" s="3"/>
    </row>
    <row r="241" spans="2:20" ht="12.75">
      <c r="B241" s="2"/>
      <c r="C241" s="3"/>
      <c r="D241" s="4"/>
      <c r="E241" s="3"/>
      <c r="F241" s="3"/>
      <c r="G241" s="3"/>
      <c r="H241" s="3"/>
      <c r="I241" s="3"/>
      <c r="J241" s="3"/>
      <c r="K241" s="3"/>
      <c r="L241" s="3"/>
      <c r="M241" s="3"/>
      <c r="N241" s="3"/>
      <c r="O241" s="3"/>
      <c r="P241" s="3"/>
      <c r="Q241" s="3"/>
      <c r="R241" s="3"/>
      <c r="S241" s="3"/>
      <c r="T241" s="3"/>
    </row>
    <row r="242" spans="2:20" ht="12.75">
      <c r="B242" s="2"/>
      <c r="C242" s="3"/>
      <c r="D242" s="4"/>
      <c r="E242" s="3"/>
      <c r="F242" s="3"/>
      <c r="G242" s="3"/>
      <c r="H242" s="3"/>
      <c r="I242" s="3"/>
      <c r="J242" s="3"/>
      <c r="K242" s="3"/>
      <c r="L242" s="3"/>
      <c r="M242" s="3"/>
      <c r="N242" s="3"/>
      <c r="O242" s="3"/>
      <c r="P242" s="3"/>
      <c r="Q242" s="3"/>
      <c r="R242" s="3"/>
      <c r="S242" s="3"/>
      <c r="T242" s="3"/>
    </row>
    <row r="243" spans="2:20" ht="12.75">
      <c r="B243" s="2"/>
      <c r="C243" s="3"/>
      <c r="D243" s="4"/>
      <c r="E243" s="3"/>
      <c r="F243" s="3"/>
      <c r="G243" s="3"/>
      <c r="H243" s="3"/>
      <c r="I243" s="3"/>
      <c r="J243" s="3"/>
      <c r="K243" s="3"/>
      <c r="L243" s="3"/>
      <c r="M243" s="3"/>
      <c r="N243" s="3"/>
      <c r="O243" s="3"/>
      <c r="P243" s="3"/>
      <c r="Q243" s="3"/>
      <c r="R243" s="3"/>
      <c r="S243" s="3"/>
      <c r="T243" s="3"/>
    </row>
    <row r="244" spans="2:20" ht="12.75">
      <c r="B244" s="2"/>
      <c r="C244" s="3"/>
      <c r="D244" s="4"/>
      <c r="E244" s="3"/>
      <c r="F244" s="3"/>
      <c r="G244" s="3"/>
      <c r="H244" s="3"/>
      <c r="I244" s="3"/>
      <c r="J244" s="3"/>
      <c r="K244" s="3"/>
      <c r="L244" s="3"/>
      <c r="M244" s="3"/>
      <c r="N244" s="3"/>
      <c r="O244" s="3"/>
      <c r="P244" s="3"/>
      <c r="Q244" s="3"/>
      <c r="R244" s="3"/>
      <c r="S244" s="3"/>
      <c r="T244" s="3"/>
    </row>
    <row r="245" spans="2:20" ht="12.75">
      <c r="B245" s="2"/>
      <c r="C245" s="3"/>
      <c r="D245" s="4"/>
      <c r="E245" s="3"/>
      <c r="F245" s="3"/>
      <c r="G245" s="3"/>
      <c r="H245" s="3"/>
      <c r="I245" s="3"/>
      <c r="J245" s="3"/>
      <c r="K245" s="3"/>
      <c r="L245" s="3"/>
      <c r="M245" s="3"/>
      <c r="N245" s="3"/>
      <c r="O245" s="3"/>
      <c r="P245" s="3"/>
      <c r="Q245" s="3"/>
      <c r="R245" s="3"/>
      <c r="S245" s="3"/>
      <c r="T245" s="3"/>
    </row>
    <row r="246" spans="2:20" ht="12.75">
      <c r="B246" s="2"/>
      <c r="C246" s="3"/>
      <c r="D246" s="4"/>
      <c r="E246" s="3"/>
      <c r="F246" s="3"/>
      <c r="G246" s="3"/>
      <c r="H246" s="3"/>
      <c r="I246" s="3"/>
      <c r="J246" s="3"/>
      <c r="K246" s="3"/>
      <c r="L246" s="3"/>
      <c r="M246" s="3"/>
      <c r="N246" s="3"/>
      <c r="O246" s="3"/>
      <c r="P246" s="3"/>
      <c r="Q246" s="3"/>
      <c r="R246" s="3"/>
      <c r="S246" s="3"/>
      <c r="T246" s="3"/>
    </row>
    <row r="247" spans="2:20" ht="12.75">
      <c r="B247" s="2"/>
      <c r="C247" s="3"/>
      <c r="D247" s="4"/>
      <c r="E247" s="3"/>
      <c r="F247" s="3"/>
      <c r="G247" s="3"/>
      <c r="H247" s="3"/>
      <c r="I247" s="3"/>
      <c r="J247" s="3"/>
      <c r="K247" s="3"/>
      <c r="L247" s="3"/>
      <c r="M247" s="3"/>
      <c r="N247" s="3"/>
      <c r="O247" s="3"/>
      <c r="P247" s="3"/>
      <c r="Q247" s="3"/>
      <c r="R247" s="3"/>
      <c r="S247" s="3"/>
      <c r="T247" s="3"/>
    </row>
    <row r="248" spans="2:20" ht="12.75">
      <c r="B248" s="2"/>
      <c r="C248" s="3"/>
      <c r="D248" s="4"/>
      <c r="E248" s="3"/>
      <c r="F248" s="3"/>
      <c r="G248" s="3"/>
      <c r="H248" s="3"/>
      <c r="I248" s="3"/>
      <c r="J248" s="3"/>
      <c r="K248" s="3"/>
      <c r="L248" s="3"/>
      <c r="M248" s="3"/>
      <c r="N248" s="3"/>
      <c r="O248" s="3"/>
      <c r="P248" s="3"/>
      <c r="Q248" s="3"/>
      <c r="R248" s="3"/>
      <c r="S248" s="3"/>
      <c r="T248" s="3"/>
    </row>
    <row r="249" spans="2:20" ht="12.75">
      <c r="B249" s="2"/>
      <c r="C249" s="3"/>
      <c r="D249" s="4"/>
      <c r="E249" s="3"/>
      <c r="F249" s="3"/>
      <c r="G249" s="3"/>
      <c r="H249" s="3"/>
      <c r="I249" s="3"/>
      <c r="J249" s="3"/>
      <c r="K249" s="3"/>
      <c r="L249" s="3"/>
      <c r="M249" s="3"/>
      <c r="N249" s="3"/>
      <c r="O249" s="3"/>
      <c r="P249" s="3"/>
      <c r="Q249" s="3"/>
      <c r="R249" s="3"/>
      <c r="S249" s="3"/>
      <c r="T249" s="3"/>
    </row>
    <row r="250" spans="2:20" ht="12.75">
      <c r="B250" s="2"/>
      <c r="C250" s="3"/>
      <c r="D250" s="4"/>
      <c r="E250" s="3"/>
      <c r="F250" s="3"/>
      <c r="G250" s="3"/>
      <c r="H250" s="3"/>
      <c r="I250" s="3"/>
      <c r="J250" s="3"/>
      <c r="K250" s="3"/>
      <c r="L250" s="3"/>
      <c r="M250" s="3"/>
      <c r="N250" s="3"/>
      <c r="O250" s="3"/>
      <c r="P250" s="3"/>
      <c r="Q250" s="3"/>
      <c r="R250" s="3"/>
      <c r="S250" s="3"/>
      <c r="T250" s="3"/>
    </row>
    <row r="251" spans="2:20" ht="12.75">
      <c r="B251" s="2"/>
      <c r="C251" s="3"/>
      <c r="D251" s="4"/>
      <c r="E251" s="3"/>
      <c r="F251" s="3"/>
      <c r="G251" s="3"/>
      <c r="H251" s="3"/>
      <c r="I251" s="3"/>
      <c r="J251" s="3"/>
      <c r="K251" s="3"/>
      <c r="L251" s="3"/>
      <c r="M251" s="3"/>
      <c r="N251" s="3"/>
      <c r="O251" s="3"/>
      <c r="P251" s="3"/>
      <c r="Q251" s="3"/>
      <c r="R251" s="3"/>
      <c r="S251" s="3"/>
      <c r="T251" s="3"/>
    </row>
    <row r="252" spans="2:20" ht="12.75">
      <c r="B252" s="2"/>
      <c r="C252" s="3"/>
      <c r="D252" s="4"/>
      <c r="E252" s="3"/>
      <c r="F252" s="3"/>
      <c r="G252" s="3"/>
      <c r="H252" s="3"/>
      <c r="I252" s="3"/>
      <c r="J252" s="3"/>
      <c r="K252" s="3"/>
      <c r="L252" s="3"/>
      <c r="M252" s="3"/>
      <c r="N252" s="3"/>
      <c r="O252" s="3"/>
      <c r="P252" s="3"/>
      <c r="Q252" s="3"/>
      <c r="R252" s="3"/>
      <c r="S252" s="3"/>
      <c r="T252" s="3"/>
    </row>
    <row r="253" spans="2:20" ht="12.75">
      <c r="B253" s="2"/>
      <c r="C253" s="3"/>
      <c r="D253" s="4"/>
      <c r="E253" s="3"/>
      <c r="F253" s="3"/>
      <c r="G253" s="3"/>
      <c r="H253" s="3"/>
      <c r="I253" s="3"/>
      <c r="J253" s="3"/>
      <c r="K253" s="3"/>
      <c r="L253" s="3"/>
      <c r="M253" s="3"/>
      <c r="N253" s="3"/>
      <c r="O253" s="3"/>
      <c r="P253" s="3"/>
      <c r="Q253" s="3"/>
      <c r="R253" s="3"/>
      <c r="S253" s="3"/>
      <c r="T253" s="3"/>
    </row>
    <row r="254" spans="2:20" ht="12.75">
      <c r="B254" s="2"/>
      <c r="C254" s="3"/>
      <c r="D254" s="4"/>
      <c r="E254" s="3"/>
      <c r="F254" s="3"/>
      <c r="G254" s="3"/>
      <c r="H254" s="3"/>
      <c r="I254" s="3"/>
      <c r="J254" s="3"/>
      <c r="K254" s="3"/>
      <c r="L254" s="3"/>
      <c r="M254" s="3"/>
      <c r="N254" s="3"/>
      <c r="O254" s="3"/>
      <c r="P254" s="3"/>
      <c r="Q254" s="3"/>
      <c r="R254" s="3"/>
      <c r="S254" s="3"/>
      <c r="T254" s="3"/>
    </row>
    <row r="255" spans="2:20" ht="12.75">
      <c r="B255" s="2"/>
      <c r="C255" s="3"/>
      <c r="D255" s="4"/>
      <c r="E255" s="3"/>
      <c r="F255" s="3"/>
      <c r="G255" s="3"/>
      <c r="H255" s="3"/>
      <c r="I255" s="3"/>
      <c r="J255" s="3"/>
      <c r="K255" s="3"/>
      <c r="L255" s="3"/>
      <c r="M255" s="3"/>
      <c r="N255" s="3"/>
      <c r="O255" s="3"/>
      <c r="P255" s="3"/>
      <c r="Q255" s="3"/>
      <c r="R255" s="3"/>
      <c r="S255" s="3"/>
      <c r="T255" s="3"/>
    </row>
    <row r="256" spans="2:20" ht="12.75">
      <c r="B256" s="2"/>
      <c r="C256" s="3"/>
      <c r="D256" s="4"/>
      <c r="E256" s="3"/>
      <c r="F256" s="3"/>
      <c r="G256" s="3"/>
      <c r="H256" s="3"/>
      <c r="I256" s="3"/>
      <c r="J256" s="3"/>
      <c r="K256" s="3"/>
      <c r="L256" s="3"/>
      <c r="M256" s="3"/>
      <c r="N256" s="3"/>
      <c r="O256" s="3"/>
      <c r="P256" s="3"/>
      <c r="Q256" s="3"/>
      <c r="R256" s="3"/>
      <c r="S256" s="3"/>
      <c r="T256" s="3"/>
    </row>
    <row r="257" spans="2:20" ht="12.75">
      <c r="B257" s="2"/>
      <c r="C257" s="3"/>
      <c r="D257" s="4"/>
      <c r="E257" s="3"/>
      <c r="F257" s="3"/>
      <c r="G257" s="3"/>
      <c r="H257" s="3"/>
      <c r="I257" s="3"/>
      <c r="J257" s="3"/>
      <c r="K257" s="3"/>
      <c r="L257" s="3"/>
      <c r="M257" s="3"/>
      <c r="N257" s="3"/>
      <c r="O257" s="3"/>
      <c r="P257" s="3"/>
      <c r="Q257" s="3"/>
      <c r="R257" s="3"/>
      <c r="S257" s="3"/>
      <c r="T257" s="3"/>
    </row>
    <row r="258" spans="2:20" ht="12.75">
      <c r="B258" s="2"/>
      <c r="C258" s="3"/>
      <c r="D258" s="4"/>
      <c r="E258" s="3"/>
      <c r="F258" s="3"/>
      <c r="G258" s="3"/>
      <c r="H258" s="3"/>
      <c r="I258" s="3"/>
      <c r="J258" s="3"/>
      <c r="K258" s="3"/>
      <c r="L258" s="3"/>
      <c r="M258" s="3"/>
      <c r="N258" s="3"/>
      <c r="O258" s="3"/>
      <c r="P258" s="3"/>
      <c r="Q258" s="3"/>
      <c r="R258" s="3"/>
      <c r="S258" s="3"/>
      <c r="T258" s="3"/>
    </row>
    <row r="259" spans="2:20" ht="12.75">
      <c r="B259" s="2"/>
      <c r="C259" s="3"/>
      <c r="D259" s="4"/>
      <c r="E259" s="3"/>
      <c r="F259" s="3"/>
      <c r="G259" s="3"/>
      <c r="H259" s="3"/>
      <c r="I259" s="3"/>
      <c r="J259" s="3"/>
      <c r="K259" s="3"/>
      <c r="L259" s="3"/>
      <c r="M259" s="3"/>
      <c r="N259" s="3"/>
      <c r="O259" s="3"/>
      <c r="P259" s="3"/>
      <c r="Q259" s="3"/>
      <c r="R259" s="3"/>
      <c r="S259" s="3"/>
      <c r="T259" s="3"/>
    </row>
    <row r="260" spans="2:20" ht="12.75">
      <c r="B260" s="2"/>
      <c r="C260" s="3"/>
      <c r="D260" s="4"/>
      <c r="E260" s="3"/>
      <c r="F260" s="3"/>
      <c r="G260" s="3"/>
      <c r="H260" s="3"/>
      <c r="I260" s="3"/>
      <c r="J260" s="3"/>
      <c r="K260" s="3"/>
      <c r="L260" s="3"/>
      <c r="M260" s="3"/>
      <c r="N260" s="3"/>
      <c r="O260" s="3"/>
      <c r="P260" s="3"/>
      <c r="Q260" s="3"/>
      <c r="R260" s="3"/>
      <c r="S260" s="3"/>
      <c r="T260" s="3"/>
    </row>
    <row r="261" spans="2:20" ht="12.75">
      <c r="B261" s="2"/>
      <c r="C261" s="3"/>
      <c r="D261" s="4"/>
      <c r="E261" s="3"/>
      <c r="F261" s="3"/>
      <c r="G261" s="3"/>
      <c r="H261" s="3"/>
      <c r="I261" s="3"/>
      <c r="J261" s="3"/>
      <c r="K261" s="3"/>
      <c r="L261" s="3"/>
      <c r="M261" s="3"/>
      <c r="N261" s="3"/>
      <c r="O261" s="3"/>
      <c r="P261" s="3"/>
      <c r="Q261" s="3"/>
      <c r="R261" s="3"/>
      <c r="S261" s="3"/>
      <c r="T261" s="3"/>
    </row>
    <row r="262" spans="2:20" ht="12.75">
      <c r="B262" s="2"/>
      <c r="C262" s="3"/>
      <c r="D262" s="4"/>
      <c r="E262" s="3"/>
      <c r="F262" s="3"/>
      <c r="G262" s="3"/>
      <c r="H262" s="3"/>
      <c r="I262" s="3"/>
      <c r="J262" s="3"/>
      <c r="K262" s="3"/>
      <c r="L262" s="3"/>
      <c r="M262" s="3"/>
      <c r="N262" s="3"/>
      <c r="O262" s="3"/>
      <c r="P262" s="3"/>
      <c r="Q262" s="3"/>
      <c r="R262" s="3"/>
      <c r="S262" s="3"/>
      <c r="T262" s="3"/>
    </row>
    <row r="263" spans="2:20" ht="12.75">
      <c r="B263" s="2"/>
      <c r="C263" s="3"/>
      <c r="D263" s="4"/>
      <c r="E263" s="3"/>
      <c r="F263" s="3"/>
      <c r="G263" s="3"/>
      <c r="H263" s="3"/>
      <c r="I263" s="3"/>
      <c r="J263" s="3"/>
      <c r="K263" s="3"/>
      <c r="L263" s="3"/>
      <c r="M263" s="3"/>
      <c r="N263" s="3"/>
      <c r="O263" s="3"/>
      <c r="P263" s="3"/>
      <c r="Q263" s="3"/>
      <c r="R263" s="3"/>
      <c r="S263" s="3"/>
      <c r="T263" s="3"/>
    </row>
    <row r="264" spans="2:20" ht="12.75">
      <c r="B264" s="2"/>
      <c r="C264" s="3"/>
      <c r="D264" s="4"/>
      <c r="E264" s="3"/>
      <c r="F264" s="3"/>
      <c r="G264" s="3"/>
      <c r="H264" s="3"/>
      <c r="I264" s="3"/>
      <c r="J264" s="3"/>
      <c r="K264" s="3"/>
      <c r="L264" s="3"/>
      <c r="M264" s="3"/>
      <c r="N264" s="3"/>
      <c r="O264" s="3"/>
      <c r="P264" s="3"/>
      <c r="Q264" s="3"/>
      <c r="R264" s="3"/>
      <c r="S264" s="3"/>
      <c r="T264" s="3"/>
    </row>
    <row r="265" spans="2:20" ht="12.75">
      <c r="B265" s="2"/>
      <c r="C265" s="3"/>
      <c r="D265" s="4"/>
      <c r="E265" s="3"/>
      <c r="F265" s="3"/>
      <c r="G265" s="3"/>
      <c r="H265" s="3"/>
      <c r="I265" s="3"/>
      <c r="J265" s="3"/>
      <c r="K265" s="3"/>
      <c r="L265" s="3"/>
      <c r="M265" s="3"/>
      <c r="N265" s="3"/>
      <c r="O265" s="3"/>
      <c r="P265" s="3"/>
      <c r="Q265" s="3"/>
      <c r="R265" s="3"/>
      <c r="S265" s="3"/>
      <c r="T265" s="3"/>
    </row>
    <row r="266" spans="2:20" ht="12.75">
      <c r="B266" s="2"/>
      <c r="C266" s="3"/>
      <c r="D266" s="4"/>
      <c r="E266" s="3"/>
      <c r="F266" s="3"/>
      <c r="G266" s="3"/>
      <c r="H266" s="3"/>
      <c r="I266" s="3"/>
      <c r="J266" s="3"/>
      <c r="K266" s="3"/>
      <c r="L266" s="3"/>
      <c r="M266" s="3"/>
      <c r="N266" s="3"/>
      <c r="O266" s="3"/>
      <c r="P266" s="3"/>
      <c r="Q266" s="3"/>
      <c r="R266" s="3"/>
      <c r="S266" s="3"/>
      <c r="T266" s="3"/>
    </row>
    <row r="267" spans="2:20" ht="12.75">
      <c r="B267" s="2"/>
      <c r="C267" s="3"/>
      <c r="D267" s="4"/>
      <c r="E267" s="3"/>
      <c r="F267" s="3"/>
      <c r="G267" s="3"/>
      <c r="H267" s="3"/>
      <c r="I267" s="3"/>
      <c r="J267" s="3"/>
      <c r="K267" s="3"/>
      <c r="L267" s="3"/>
      <c r="M267" s="3"/>
      <c r="N267" s="3"/>
      <c r="O267" s="3"/>
      <c r="P267" s="3"/>
      <c r="Q267" s="3"/>
      <c r="R267" s="3"/>
      <c r="S267" s="3"/>
      <c r="T267" s="3"/>
    </row>
    <row r="268" spans="2:20" ht="12.75">
      <c r="B268" s="2"/>
      <c r="C268" s="3"/>
      <c r="D268" s="4"/>
      <c r="E268" s="3"/>
      <c r="F268" s="3"/>
      <c r="G268" s="3"/>
      <c r="H268" s="3"/>
      <c r="I268" s="3"/>
      <c r="J268" s="3"/>
      <c r="K268" s="3"/>
      <c r="L268" s="3"/>
      <c r="M268" s="3"/>
      <c r="N268" s="3"/>
      <c r="O268" s="3"/>
      <c r="P268" s="3"/>
      <c r="Q268" s="3"/>
      <c r="R268" s="3"/>
      <c r="S268" s="3"/>
      <c r="T268" s="3"/>
    </row>
    <row r="269" spans="2:20" ht="12.75">
      <c r="B269" s="2"/>
      <c r="C269" s="3"/>
      <c r="D269" s="4"/>
      <c r="E269" s="3"/>
      <c r="F269" s="3"/>
      <c r="G269" s="3"/>
      <c r="H269" s="3"/>
      <c r="I269" s="3"/>
      <c r="J269" s="3"/>
      <c r="K269" s="3"/>
      <c r="L269" s="3"/>
      <c r="M269" s="3"/>
      <c r="N269" s="3"/>
      <c r="O269" s="3"/>
      <c r="P269" s="3"/>
      <c r="Q269" s="3"/>
      <c r="R269" s="3"/>
      <c r="S269" s="3"/>
      <c r="T269" s="3"/>
    </row>
    <row r="270" spans="2:20" ht="12.75">
      <c r="B270" s="2"/>
      <c r="C270" s="3"/>
      <c r="D270" s="4"/>
      <c r="E270" s="3"/>
      <c r="F270" s="3"/>
      <c r="G270" s="3"/>
      <c r="H270" s="3"/>
      <c r="I270" s="3"/>
      <c r="J270" s="3"/>
      <c r="K270" s="3"/>
      <c r="L270" s="3"/>
      <c r="M270" s="3"/>
      <c r="N270" s="3"/>
      <c r="O270" s="3"/>
      <c r="P270" s="3"/>
      <c r="Q270" s="3"/>
      <c r="R270" s="3"/>
      <c r="S270" s="3"/>
      <c r="T270" s="3"/>
    </row>
    <row r="271" spans="2:20" ht="12.75">
      <c r="B271" s="2"/>
      <c r="C271" s="3"/>
      <c r="D271" s="4"/>
      <c r="E271" s="3"/>
      <c r="F271" s="3"/>
      <c r="G271" s="3"/>
      <c r="H271" s="3"/>
      <c r="I271" s="3"/>
      <c r="J271" s="3"/>
      <c r="K271" s="3"/>
      <c r="L271" s="3"/>
      <c r="M271" s="3"/>
      <c r="N271" s="3"/>
      <c r="O271" s="3"/>
      <c r="P271" s="3"/>
      <c r="Q271" s="3"/>
      <c r="R271" s="3"/>
      <c r="S271" s="3"/>
      <c r="T271" s="3"/>
    </row>
    <row r="272" spans="2:20" ht="12.75">
      <c r="B272" s="2"/>
      <c r="C272" s="3"/>
      <c r="D272" s="4"/>
      <c r="E272" s="3"/>
      <c r="F272" s="3"/>
      <c r="G272" s="3"/>
      <c r="H272" s="3"/>
      <c r="I272" s="3"/>
      <c r="J272" s="3"/>
      <c r="K272" s="3"/>
      <c r="L272" s="3"/>
      <c r="M272" s="3"/>
      <c r="N272" s="3"/>
      <c r="O272" s="3"/>
      <c r="P272" s="3"/>
      <c r="Q272" s="3"/>
      <c r="R272" s="3"/>
      <c r="S272" s="3"/>
      <c r="T272" s="3"/>
    </row>
    <row r="273" spans="2:20" ht="12.75">
      <c r="B273" s="2"/>
      <c r="C273" s="3"/>
      <c r="D273" s="4"/>
      <c r="E273" s="3"/>
      <c r="F273" s="3"/>
      <c r="G273" s="3"/>
      <c r="H273" s="3"/>
      <c r="I273" s="3"/>
      <c r="J273" s="3"/>
      <c r="K273" s="3"/>
      <c r="L273" s="3"/>
      <c r="M273" s="3"/>
      <c r="N273" s="3"/>
      <c r="O273" s="3"/>
      <c r="P273" s="3"/>
      <c r="Q273" s="3"/>
      <c r="R273" s="3"/>
      <c r="S273" s="3"/>
      <c r="T273" s="3"/>
    </row>
    <row r="274" spans="2:20" ht="12.75">
      <c r="B274" s="2"/>
      <c r="C274" s="3"/>
      <c r="D274" s="4"/>
      <c r="E274" s="3"/>
      <c r="F274" s="3"/>
      <c r="G274" s="3"/>
      <c r="H274" s="3"/>
      <c r="I274" s="3"/>
      <c r="J274" s="3"/>
      <c r="K274" s="3"/>
      <c r="L274" s="3"/>
      <c r="M274" s="3"/>
      <c r="N274" s="3"/>
      <c r="O274" s="3"/>
      <c r="P274" s="3"/>
      <c r="Q274" s="3"/>
      <c r="R274" s="3"/>
      <c r="S274" s="3"/>
      <c r="T274" s="3"/>
    </row>
    <row r="275" spans="2:20" ht="12.75">
      <c r="B275" s="2"/>
      <c r="C275" s="3"/>
      <c r="D275" s="4"/>
      <c r="E275" s="3"/>
      <c r="F275" s="3"/>
      <c r="G275" s="3"/>
      <c r="H275" s="3"/>
      <c r="I275" s="3"/>
      <c r="J275" s="3"/>
      <c r="K275" s="3"/>
      <c r="L275" s="3"/>
      <c r="M275" s="3"/>
      <c r="N275" s="3"/>
      <c r="O275" s="3"/>
      <c r="P275" s="3"/>
      <c r="Q275" s="3"/>
      <c r="R275" s="3"/>
      <c r="S275" s="3"/>
      <c r="T275" s="3"/>
    </row>
    <row r="276" spans="2:20" ht="12.75">
      <c r="B276" s="2"/>
      <c r="C276" s="3"/>
      <c r="D276" s="4"/>
      <c r="E276" s="3"/>
      <c r="F276" s="3"/>
      <c r="G276" s="3"/>
      <c r="H276" s="3"/>
      <c r="I276" s="3"/>
      <c r="J276" s="3"/>
      <c r="K276" s="3"/>
      <c r="L276" s="3"/>
      <c r="M276" s="3"/>
      <c r="N276" s="3"/>
      <c r="O276" s="3"/>
      <c r="P276" s="3"/>
      <c r="Q276" s="3"/>
      <c r="R276" s="3"/>
      <c r="S276" s="3"/>
      <c r="T276" s="3"/>
    </row>
    <row r="277" spans="2:20" ht="12.75">
      <c r="B277" s="2"/>
      <c r="C277" s="3"/>
      <c r="D277" s="4"/>
      <c r="E277" s="3"/>
      <c r="F277" s="3"/>
      <c r="G277" s="3"/>
      <c r="H277" s="3"/>
      <c r="I277" s="3"/>
      <c r="J277" s="3"/>
      <c r="K277" s="3"/>
      <c r="L277" s="3"/>
      <c r="M277" s="3"/>
      <c r="N277" s="3"/>
      <c r="O277" s="3"/>
      <c r="P277" s="3"/>
      <c r="Q277" s="3"/>
      <c r="R277" s="3"/>
      <c r="S277" s="3"/>
      <c r="T277" s="3"/>
    </row>
    <row r="278" spans="2:20" ht="12.75">
      <c r="B278" s="2"/>
      <c r="C278" s="3"/>
      <c r="D278" s="4"/>
      <c r="E278" s="3"/>
      <c r="F278" s="3"/>
      <c r="G278" s="3"/>
      <c r="H278" s="3"/>
      <c r="I278" s="3"/>
      <c r="J278" s="3"/>
      <c r="K278" s="3"/>
      <c r="L278" s="3"/>
      <c r="M278" s="3"/>
      <c r="N278" s="3"/>
      <c r="O278" s="3"/>
      <c r="P278" s="3"/>
      <c r="Q278" s="3"/>
      <c r="R278" s="3"/>
      <c r="S278" s="3"/>
      <c r="T278" s="3"/>
    </row>
    <row r="279" spans="2:20" ht="12.75">
      <c r="B279" s="2"/>
      <c r="C279" s="3"/>
      <c r="D279" s="4"/>
      <c r="E279" s="3"/>
      <c r="F279" s="3"/>
      <c r="G279" s="3"/>
      <c r="H279" s="3"/>
      <c r="I279" s="3"/>
      <c r="J279" s="3"/>
      <c r="K279" s="3"/>
      <c r="L279" s="3"/>
      <c r="M279" s="3"/>
      <c r="N279" s="3"/>
      <c r="O279" s="3"/>
      <c r="P279" s="3"/>
      <c r="Q279" s="3"/>
      <c r="R279" s="3"/>
      <c r="S279" s="3"/>
      <c r="T279" s="3"/>
    </row>
    <row r="280" spans="2:20" ht="12.75">
      <c r="B280" s="2"/>
      <c r="C280" s="3"/>
      <c r="D280" s="4"/>
      <c r="E280" s="3"/>
      <c r="F280" s="3"/>
      <c r="G280" s="3"/>
      <c r="H280" s="3"/>
      <c r="I280" s="3"/>
      <c r="J280" s="3"/>
      <c r="K280" s="3"/>
      <c r="L280" s="3"/>
      <c r="M280" s="3"/>
      <c r="N280" s="3"/>
      <c r="O280" s="3"/>
      <c r="P280" s="3"/>
      <c r="Q280" s="3"/>
      <c r="R280" s="3"/>
      <c r="S280" s="3"/>
      <c r="T280" s="3"/>
    </row>
    <row r="281" spans="2:20" ht="12.75">
      <c r="B281" s="2"/>
      <c r="C281" s="3"/>
      <c r="D281" s="4"/>
      <c r="E281" s="3"/>
      <c r="F281" s="3"/>
      <c r="G281" s="3"/>
      <c r="H281" s="3"/>
      <c r="I281" s="3"/>
      <c r="J281" s="3"/>
      <c r="K281" s="3"/>
      <c r="L281" s="3"/>
      <c r="M281" s="3"/>
      <c r="N281" s="3"/>
      <c r="O281" s="3"/>
      <c r="P281" s="3"/>
      <c r="Q281" s="3"/>
      <c r="R281" s="3"/>
      <c r="S281" s="3"/>
      <c r="T281" s="3"/>
    </row>
    <row r="282" spans="2:20" ht="12.75">
      <c r="B282" s="2"/>
      <c r="C282" s="3"/>
      <c r="D282" s="4"/>
      <c r="E282" s="3"/>
      <c r="F282" s="3"/>
      <c r="G282" s="3"/>
      <c r="H282" s="3"/>
      <c r="I282" s="3"/>
      <c r="J282" s="3"/>
      <c r="K282" s="3"/>
      <c r="L282" s="3"/>
      <c r="M282" s="3"/>
      <c r="N282" s="3"/>
      <c r="O282" s="3"/>
      <c r="P282" s="3"/>
      <c r="Q282" s="3"/>
      <c r="R282" s="3"/>
      <c r="S282" s="3"/>
      <c r="T282" s="3"/>
    </row>
    <row r="283" spans="2:20" ht="12.75">
      <c r="B283" s="2"/>
      <c r="C283" s="3"/>
      <c r="D283" s="4"/>
      <c r="E283" s="3"/>
      <c r="F283" s="3"/>
      <c r="G283" s="3"/>
      <c r="H283" s="3"/>
      <c r="I283" s="3"/>
      <c r="J283" s="3"/>
      <c r="K283" s="3"/>
      <c r="L283" s="3"/>
      <c r="M283" s="3"/>
      <c r="N283" s="3"/>
      <c r="O283" s="3"/>
      <c r="P283" s="3"/>
      <c r="Q283" s="3"/>
      <c r="R283" s="3"/>
      <c r="S283" s="3"/>
      <c r="T283" s="3"/>
    </row>
    <row r="284" spans="2:20" ht="12.75">
      <c r="B284" s="2"/>
      <c r="C284" s="3"/>
      <c r="D284" s="4"/>
      <c r="E284" s="3"/>
      <c r="F284" s="3"/>
      <c r="G284" s="3"/>
      <c r="H284" s="3"/>
      <c r="I284" s="3"/>
      <c r="J284" s="3"/>
      <c r="K284" s="3"/>
      <c r="L284" s="3"/>
      <c r="M284" s="3"/>
      <c r="N284" s="3"/>
      <c r="O284" s="3"/>
      <c r="P284" s="3"/>
      <c r="Q284" s="3"/>
      <c r="R284" s="3"/>
      <c r="S284" s="3"/>
      <c r="T284" s="3"/>
    </row>
    <row r="285" spans="2:20" ht="12.75">
      <c r="B285" s="2"/>
      <c r="C285" s="3"/>
      <c r="D285" s="4"/>
      <c r="E285" s="3"/>
      <c r="F285" s="3"/>
      <c r="G285" s="3"/>
      <c r="H285" s="3"/>
      <c r="I285" s="3"/>
      <c r="J285" s="3"/>
      <c r="K285" s="3"/>
      <c r="L285" s="3"/>
      <c r="M285" s="3"/>
      <c r="N285" s="3"/>
      <c r="O285" s="3"/>
      <c r="P285" s="3"/>
      <c r="Q285" s="3"/>
      <c r="R285" s="3"/>
      <c r="S285" s="3"/>
      <c r="T285" s="3"/>
    </row>
    <row r="286" spans="2:20" ht="12.75">
      <c r="B286" s="2"/>
      <c r="C286" s="3"/>
      <c r="D286" s="4"/>
      <c r="E286" s="3"/>
      <c r="F286" s="3"/>
      <c r="G286" s="3"/>
      <c r="H286" s="3"/>
      <c r="I286" s="3"/>
      <c r="J286" s="3"/>
      <c r="K286" s="3"/>
      <c r="L286" s="3"/>
      <c r="M286" s="3"/>
      <c r="N286" s="3"/>
      <c r="O286" s="3"/>
      <c r="P286" s="3"/>
      <c r="Q286" s="3"/>
      <c r="R286" s="3"/>
      <c r="S286" s="3"/>
      <c r="T286" s="3"/>
    </row>
    <row r="287" spans="2:20" ht="12.75">
      <c r="B287" s="2"/>
      <c r="C287" s="3"/>
      <c r="D287" s="4"/>
      <c r="E287" s="3"/>
      <c r="F287" s="3"/>
      <c r="G287" s="3"/>
      <c r="H287" s="3"/>
      <c r="I287" s="3"/>
      <c r="J287" s="3"/>
      <c r="K287" s="3"/>
      <c r="L287" s="3"/>
      <c r="M287" s="3"/>
      <c r="N287" s="3"/>
      <c r="O287" s="3"/>
      <c r="P287" s="3"/>
      <c r="Q287" s="3"/>
      <c r="R287" s="3"/>
      <c r="S287" s="3"/>
      <c r="T287" s="3"/>
    </row>
    <row r="288" spans="2:20" ht="12.75">
      <c r="B288" s="2"/>
      <c r="C288" s="3"/>
      <c r="D288" s="4"/>
      <c r="E288" s="3"/>
      <c r="F288" s="3"/>
      <c r="G288" s="3"/>
      <c r="H288" s="3"/>
      <c r="I288" s="3"/>
      <c r="J288" s="3"/>
      <c r="K288" s="3"/>
      <c r="L288" s="3"/>
      <c r="M288" s="3"/>
      <c r="N288" s="3"/>
      <c r="O288" s="3"/>
      <c r="P288" s="3"/>
      <c r="Q288" s="3"/>
      <c r="R288" s="3"/>
      <c r="S288" s="3"/>
      <c r="T288" s="3"/>
    </row>
    <row r="289" spans="2:20" ht="12.75">
      <c r="B289" s="2"/>
      <c r="C289" s="3"/>
      <c r="D289" s="4"/>
      <c r="E289" s="3"/>
      <c r="F289" s="3"/>
      <c r="G289" s="3"/>
      <c r="H289" s="3"/>
      <c r="I289" s="3"/>
      <c r="J289" s="3"/>
      <c r="K289" s="3"/>
      <c r="L289" s="3"/>
      <c r="M289" s="3"/>
      <c r="N289" s="3"/>
      <c r="O289" s="3"/>
      <c r="P289" s="3"/>
      <c r="Q289" s="3"/>
      <c r="R289" s="3"/>
      <c r="S289" s="3"/>
      <c r="T289" s="3"/>
    </row>
    <row r="290" spans="2:20" ht="12.75">
      <c r="B290" s="2"/>
      <c r="C290" s="3"/>
      <c r="D290" s="4"/>
      <c r="E290" s="3"/>
      <c r="F290" s="3"/>
      <c r="G290" s="3"/>
      <c r="H290" s="3"/>
      <c r="I290" s="3"/>
      <c r="J290" s="3"/>
      <c r="K290" s="3"/>
      <c r="L290" s="3"/>
      <c r="M290" s="3"/>
      <c r="N290" s="3"/>
      <c r="O290" s="3"/>
      <c r="P290" s="3"/>
      <c r="Q290" s="3"/>
      <c r="R290" s="3"/>
      <c r="S290" s="3"/>
      <c r="T290" s="3"/>
    </row>
    <row r="291" spans="2:20" ht="12.75">
      <c r="B291" s="2"/>
      <c r="C291" s="3"/>
      <c r="D291" s="4"/>
      <c r="E291" s="3"/>
      <c r="F291" s="3"/>
      <c r="G291" s="3"/>
      <c r="H291" s="3"/>
      <c r="I291" s="3"/>
      <c r="J291" s="3"/>
      <c r="K291" s="3"/>
      <c r="L291" s="3"/>
      <c r="M291" s="3"/>
      <c r="N291" s="3"/>
      <c r="O291" s="3"/>
      <c r="P291" s="3"/>
      <c r="Q291" s="3"/>
      <c r="R291" s="3"/>
      <c r="S291" s="3"/>
      <c r="T291" s="3"/>
    </row>
    <row r="292" spans="2:20" ht="12.75">
      <c r="B292" s="2"/>
      <c r="C292" s="3"/>
      <c r="D292" s="4"/>
      <c r="E292" s="3"/>
      <c r="F292" s="3"/>
      <c r="G292" s="3"/>
      <c r="H292" s="3"/>
      <c r="I292" s="3"/>
      <c r="J292" s="3"/>
      <c r="K292" s="3"/>
      <c r="L292" s="3"/>
      <c r="M292" s="3"/>
      <c r="N292" s="3"/>
      <c r="O292" s="3"/>
      <c r="P292" s="3"/>
      <c r="Q292" s="3"/>
      <c r="R292" s="3"/>
      <c r="S292" s="3"/>
      <c r="T292" s="3"/>
    </row>
    <row r="293" spans="2:20" ht="12.75">
      <c r="B293" s="2"/>
      <c r="C293" s="3"/>
      <c r="D293" s="4"/>
      <c r="E293" s="3"/>
      <c r="F293" s="3"/>
      <c r="G293" s="3"/>
      <c r="H293" s="3"/>
      <c r="I293" s="3"/>
      <c r="J293" s="3"/>
      <c r="K293" s="3"/>
      <c r="L293" s="3"/>
      <c r="M293" s="3"/>
      <c r="N293" s="3"/>
      <c r="O293" s="3"/>
      <c r="P293" s="3"/>
      <c r="Q293" s="3"/>
      <c r="R293" s="3"/>
      <c r="S293" s="3"/>
      <c r="T293" s="3"/>
    </row>
    <row r="294" spans="2:20" ht="12.75">
      <c r="B294" s="2"/>
      <c r="C294" s="3"/>
      <c r="D294" s="4"/>
      <c r="E294" s="3"/>
      <c r="F294" s="3"/>
      <c r="G294" s="3"/>
      <c r="H294" s="3"/>
      <c r="I294" s="3"/>
      <c r="J294" s="3"/>
      <c r="K294" s="3"/>
      <c r="L294" s="3"/>
      <c r="M294" s="3"/>
      <c r="N294" s="3"/>
      <c r="O294" s="3"/>
      <c r="P294" s="3"/>
      <c r="Q294" s="3"/>
      <c r="R294" s="3"/>
      <c r="S294" s="3"/>
      <c r="T294" s="3"/>
    </row>
    <row r="295" spans="2:20" ht="12.75">
      <c r="B295" s="2"/>
      <c r="C295" s="3"/>
      <c r="D295" s="4"/>
      <c r="E295" s="3"/>
      <c r="F295" s="3"/>
      <c r="G295" s="3"/>
      <c r="H295" s="3"/>
      <c r="I295" s="3"/>
      <c r="J295" s="3"/>
      <c r="K295" s="3"/>
      <c r="L295" s="3"/>
      <c r="M295" s="3"/>
      <c r="N295" s="3"/>
      <c r="O295" s="3"/>
      <c r="P295" s="3"/>
      <c r="Q295" s="3"/>
      <c r="R295" s="3"/>
      <c r="S295" s="3"/>
      <c r="T295" s="3"/>
    </row>
    <row r="296" spans="2:20" ht="12.75">
      <c r="B296" s="2"/>
      <c r="C296" s="3"/>
      <c r="D296" s="4"/>
      <c r="E296" s="3"/>
      <c r="F296" s="3"/>
      <c r="G296" s="3"/>
      <c r="H296" s="3"/>
      <c r="I296" s="3"/>
      <c r="J296" s="3"/>
      <c r="K296" s="3"/>
      <c r="L296" s="3"/>
      <c r="M296" s="3"/>
      <c r="N296" s="3"/>
      <c r="O296" s="3"/>
      <c r="P296" s="3"/>
      <c r="Q296" s="3"/>
      <c r="R296" s="3"/>
      <c r="S296" s="3"/>
      <c r="T296" s="3"/>
    </row>
    <row r="297" spans="2:20" ht="12.75">
      <c r="B297" s="2"/>
      <c r="C297" s="3"/>
      <c r="D297" s="4"/>
      <c r="E297" s="3"/>
      <c r="F297" s="3"/>
      <c r="G297" s="3"/>
      <c r="H297" s="3"/>
      <c r="I297" s="3"/>
      <c r="J297" s="3"/>
      <c r="K297" s="3"/>
      <c r="L297" s="3"/>
      <c r="M297" s="3"/>
      <c r="N297" s="3"/>
      <c r="O297" s="3"/>
      <c r="P297" s="3"/>
      <c r="Q297" s="3"/>
      <c r="R297" s="3"/>
      <c r="S297" s="3"/>
      <c r="T297" s="3"/>
    </row>
    <row r="298" spans="2:20" ht="12.75">
      <c r="B298" s="2"/>
      <c r="C298" s="3"/>
      <c r="D298" s="4"/>
      <c r="E298" s="3"/>
      <c r="F298" s="3"/>
      <c r="G298" s="3"/>
      <c r="H298" s="3"/>
      <c r="I298" s="3"/>
      <c r="J298" s="3"/>
      <c r="K298" s="3"/>
      <c r="L298" s="3"/>
      <c r="M298" s="3"/>
      <c r="N298" s="3"/>
      <c r="O298" s="3"/>
      <c r="P298" s="3"/>
      <c r="Q298" s="3"/>
      <c r="R298" s="3"/>
      <c r="S298" s="3"/>
      <c r="T298" s="3"/>
    </row>
    <row r="299" spans="2:20" ht="12.75">
      <c r="B299" s="2"/>
      <c r="C299" s="3"/>
      <c r="D299" s="4"/>
      <c r="E299" s="3"/>
      <c r="F299" s="3"/>
      <c r="G299" s="3"/>
      <c r="H299" s="3"/>
      <c r="I299" s="3"/>
      <c r="J299" s="3"/>
      <c r="K299" s="3"/>
      <c r="L299" s="3"/>
      <c r="M299" s="3"/>
      <c r="N299" s="3"/>
      <c r="O299" s="3"/>
      <c r="P299" s="3"/>
      <c r="Q299" s="3"/>
      <c r="R299" s="3"/>
      <c r="S299" s="3"/>
      <c r="T299" s="3"/>
    </row>
    <row r="300" spans="2:20" ht="12.75">
      <c r="B300" s="2"/>
      <c r="C300" s="3"/>
      <c r="D300" s="4"/>
      <c r="E300" s="3"/>
      <c r="F300" s="3"/>
      <c r="G300" s="3"/>
      <c r="H300" s="3"/>
      <c r="I300" s="3"/>
      <c r="J300" s="3"/>
      <c r="K300" s="3"/>
      <c r="L300" s="3"/>
      <c r="M300" s="3"/>
      <c r="N300" s="3"/>
      <c r="O300" s="3"/>
      <c r="P300" s="3"/>
      <c r="Q300" s="3"/>
      <c r="R300" s="3"/>
      <c r="S300" s="3"/>
      <c r="T300" s="3"/>
    </row>
    <row r="301" spans="2:20" ht="12.75">
      <c r="B301" s="2"/>
      <c r="C301" s="3"/>
      <c r="D301" s="4"/>
      <c r="E301" s="3"/>
      <c r="F301" s="3"/>
      <c r="G301" s="3"/>
      <c r="H301" s="3"/>
      <c r="I301" s="3"/>
      <c r="J301" s="3"/>
      <c r="K301" s="3"/>
      <c r="L301" s="3"/>
      <c r="M301" s="3"/>
      <c r="N301" s="3"/>
      <c r="O301" s="3"/>
      <c r="P301" s="3"/>
      <c r="Q301" s="3"/>
      <c r="R301" s="3"/>
      <c r="S301" s="3"/>
      <c r="T301" s="3"/>
    </row>
    <row r="302" spans="2:20" ht="12.75">
      <c r="B302" s="2"/>
      <c r="C302" s="3"/>
      <c r="D302" s="4"/>
      <c r="E302" s="3"/>
      <c r="F302" s="3"/>
      <c r="G302" s="3"/>
      <c r="H302" s="3"/>
      <c r="I302" s="3"/>
      <c r="J302" s="3"/>
      <c r="K302" s="3"/>
      <c r="L302" s="3"/>
      <c r="M302" s="3"/>
      <c r="N302" s="3"/>
      <c r="O302" s="3"/>
      <c r="P302" s="3"/>
      <c r="Q302" s="3"/>
      <c r="R302" s="3"/>
      <c r="S302" s="3"/>
      <c r="T302" s="3"/>
    </row>
    <row r="303" spans="2:20" ht="12.75">
      <c r="B303" s="2"/>
      <c r="C303" s="3"/>
      <c r="D303" s="4"/>
      <c r="E303" s="3"/>
      <c r="F303" s="3"/>
      <c r="G303" s="3"/>
      <c r="H303" s="3"/>
      <c r="I303" s="3"/>
      <c r="J303" s="3"/>
      <c r="K303" s="3"/>
      <c r="L303" s="3"/>
      <c r="M303" s="3"/>
      <c r="N303" s="3"/>
      <c r="O303" s="3"/>
      <c r="P303" s="3"/>
      <c r="Q303" s="3"/>
      <c r="R303" s="3"/>
      <c r="S303" s="3"/>
      <c r="T303" s="3"/>
    </row>
    <row r="304" spans="2:20" ht="12.75">
      <c r="B304" s="2"/>
      <c r="C304" s="3"/>
      <c r="D304" s="4"/>
      <c r="E304" s="3"/>
      <c r="F304" s="3"/>
      <c r="G304" s="3"/>
      <c r="H304" s="3"/>
      <c r="I304" s="3"/>
      <c r="J304" s="3"/>
      <c r="K304" s="3"/>
      <c r="L304" s="3"/>
      <c r="M304" s="3"/>
      <c r="N304" s="3"/>
      <c r="O304" s="3"/>
      <c r="P304" s="3"/>
      <c r="Q304" s="3"/>
      <c r="R304" s="3"/>
      <c r="S304" s="3"/>
      <c r="T304" s="3"/>
    </row>
    <row r="305" spans="2:20" ht="12.75">
      <c r="B305" s="2"/>
      <c r="C305" s="3"/>
      <c r="D305" s="4"/>
      <c r="E305" s="3"/>
      <c r="F305" s="3"/>
      <c r="G305" s="3"/>
      <c r="H305" s="3"/>
      <c r="I305" s="3"/>
      <c r="J305" s="3"/>
      <c r="K305" s="3"/>
      <c r="L305" s="3"/>
      <c r="M305" s="3"/>
      <c r="N305" s="3"/>
      <c r="O305" s="3"/>
      <c r="P305" s="3"/>
      <c r="Q305" s="3"/>
      <c r="R305" s="3"/>
      <c r="S305" s="3"/>
      <c r="T305" s="3"/>
    </row>
    <row r="306" spans="2:20" ht="12.75">
      <c r="B306" s="2"/>
      <c r="C306" s="3"/>
      <c r="D306" s="4"/>
      <c r="E306" s="3"/>
      <c r="F306" s="3"/>
      <c r="G306" s="3"/>
      <c r="H306" s="3"/>
      <c r="I306" s="3"/>
      <c r="J306" s="3"/>
      <c r="K306" s="3"/>
      <c r="L306" s="3"/>
      <c r="M306" s="3"/>
      <c r="N306" s="3"/>
      <c r="O306" s="3"/>
      <c r="P306" s="3"/>
      <c r="Q306" s="3"/>
      <c r="R306" s="3"/>
      <c r="S306" s="3"/>
      <c r="T306" s="3"/>
    </row>
    <row r="307" spans="2:20" ht="12.75">
      <c r="B307" s="2"/>
      <c r="C307" s="3"/>
      <c r="D307" s="4"/>
      <c r="E307" s="3"/>
      <c r="F307" s="3"/>
      <c r="G307" s="3"/>
      <c r="H307" s="3"/>
      <c r="I307" s="3"/>
      <c r="J307" s="3"/>
      <c r="K307" s="3"/>
      <c r="L307" s="3"/>
      <c r="M307" s="3"/>
      <c r="N307" s="3"/>
      <c r="O307" s="3"/>
      <c r="P307" s="3"/>
      <c r="Q307" s="3"/>
      <c r="R307" s="3"/>
      <c r="S307" s="3"/>
      <c r="T307" s="3"/>
    </row>
    <row r="308" spans="2:20" ht="12.75">
      <c r="B308" s="2"/>
      <c r="C308" s="3"/>
      <c r="D308" s="4"/>
      <c r="E308" s="3"/>
      <c r="F308" s="3"/>
      <c r="G308" s="3"/>
      <c r="H308" s="3"/>
      <c r="I308" s="3"/>
      <c r="J308" s="3"/>
      <c r="K308" s="3"/>
      <c r="L308" s="3"/>
      <c r="M308" s="3"/>
      <c r="N308" s="3"/>
      <c r="O308" s="3"/>
      <c r="P308" s="3"/>
      <c r="Q308" s="3"/>
      <c r="R308" s="3"/>
      <c r="S308" s="3"/>
      <c r="T308" s="3"/>
    </row>
    <row r="309" spans="2:20" ht="12.75">
      <c r="B309" s="2"/>
      <c r="C309" s="3"/>
      <c r="D309" s="4"/>
      <c r="E309" s="3"/>
      <c r="F309" s="3"/>
      <c r="G309" s="3"/>
      <c r="H309" s="3"/>
      <c r="I309" s="3"/>
      <c r="J309" s="3"/>
      <c r="K309" s="3"/>
      <c r="L309" s="3"/>
      <c r="M309" s="3"/>
      <c r="N309" s="3"/>
      <c r="O309" s="3"/>
      <c r="P309" s="3"/>
      <c r="Q309" s="3"/>
      <c r="R309" s="3"/>
      <c r="S309" s="3"/>
      <c r="T309" s="3"/>
    </row>
    <row r="310" spans="2:20" ht="12.75">
      <c r="B310" s="2"/>
      <c r="C310" s="3"/>
      <c r="D310" s="4"/>
      <c r="E310" s="3"/>
      <c r="F310" s="3"/>
      <c r="G310" s="3"/>
      <c r="H310" s="3"/>
      <c r="I310" s="3"/>
      <c r="J310" s="3"/>
      <c r="K310" s="3"/>
      <c r="L310" s="3"/>
      <c r="M310" s="3"/>
      <c r="N310" s="3"/>
      <c r="O310" s="3"/>
      <c r="P310" s="3"/>
      <c r="Q310" s="3"/>
      <c r="R310" s="3"/>
      <c r="S310" s="3"/>
      <c r="T310" s="3"/>
    </row>
    <row r="311" spans="2:20" ht="12.75">
      <c r="B311" s="2"/>
      <c r="C311" s="3"/>
      <c r="D311" s="4"/>
      <c r="E311" s="3"/>
      <c r="F311" s="3"/>
      <c r="G311" s="3"/>
      <c r="H311" s="3"/>
      <c r="I311" s="3"/>
      <c r="J311" s="3"/>
      <c r="K311" s="3"/>
      <c r="L311" s="3"/>
      <c r="M311" s="3"/>
      <c r="N311" s="3"/>
      <c r="O311" s="3"/>
      <c r="P311" s="3"/>
      <c r="Q311" s="3"/>
      <c r="R311" s="3"/>
      <c r="S311" s="3"/>
      <c r="T311" s="3"/>
    </row>
    <row r="312" spans="2:20" ht="12.75">
      <c r="B312" s="2"/>
      <c r="C312" s="3"/>
      <c r="D312" s="4"/>
      <c r="E312" s="3"/>
      <c r="F312" s="3"/>
      <c r="G312" s="3"/>
      <c r="H312" s="3"/>
      <c r="I312" s="3"/>
      <c r="J312" s="3"/>
      <c r="K312" s="3"/>
      <c r="L312" s="3"/>
      <c r="M312" s="3"/>
      <c r="N312" s="3"/>
      <c r="O312" s="3"/>
      <c r="P312" s="3"/>
      <c r="Q312" s="3"/>
      <c r="R312" s="3"/>
      <c r="S312" s="3"/>
      <c r="T312" s="3"/>
    </row>
    <row r="313" spans="2:20" ht="12.75">
      <c r="B313" s="2"/>
      <c r="C313" s="3"/>
      <c r="D313" s="4"/>
      <c r="E313" s="3"/>
      <c r="F313" s="3"/>
      <c r="G313" s="3"/>
      <c r="H313" s="3"/>
      <c r="I313" s="3"/>
      <c r="J313" s="3"/>
      <c r="K313" s="3"/>
      <c r="L313" s="3"/>
      <c r="M313" s="3"/>
      <c r="N313" s="3"/>
      <c r="O313" s="3"/>
      <c r="P313" s="3"/>
      <c r="Q313" s="3"/>
      <c r="R313" s="3"/>
      <c r="S313" s="3"/>
      <c r="T313" s="3"/>
    </row>
    <row r="314" spans="2:20" ht="12.75">
      <c r="B314" s="2"/>
      <c r="C314" s="3"/>
      <c r="D314" s="4"/>
      <c r="E314" s="3"/>
      <c r="F314" s="3"/>
      <c r="G314" s="3"/>
      <c r="H314" s="3"/>
      <c r="I314" s="3"/>
      <c r="J314" s="3"/>
      <c r="K314" s="3"/>
      <c r="L314" s="3"/>
      <c r="M314" s="3"/>
      <c r="N314" s="3"/>
      <c r="O314" s="3"/>
      <c r="P314" s="3"/>
      <c r="Q314" s="3"/>
      <c r="R314" s="3"/>
      <c r="S314" s="3"/>
      <c r="T314" s="3"/>
    </row>
    <row r="315" spans="2:20" ht="12.75">
      <c r="B315" s="2"/>
      <c r="C315" s="3"/>
      <c r="D315" s="4"/>
      <c r="E315" s="3"/>
      <c r="F315" s="3"/>
      <c r="G315" s="3"/>
      <c r="H315" s="3"/>
      <c r="I315" s="3"/>
      <c r="J315" s="3"/>
      <c r="K315" s="3"/>
      <c r="L315" s="3"/>
      <c r="M315" s="3"/>
      <c r="N315" s="3"/>
      <c r="O315" s="3"/>
      <c r="P315" s="3"/>
      <c r="Q315" s="3"/>
      <c r="R315" s="3"/>
      <c r="S315" s="3"/>
      <c r="T315" s="3"/>
    </row>
    <row r="316" spans="2:20" ht="12.75">
      <c r="B316" s="2"/>
      <c r="C316" s="3"/>
      <c r="D316" s="4"/>
      <c r="E316" s="3"/>
      <c r="F316" s="3"/>
      <c r="G316" s="3"/>
      <c r="H316" s="3"/>
      <c r="I316" s="3"/>
      <c r="J316" s="3"/>
      <c r="K316" s="3"/>
      <c r="L316" s="3"/>
      <c r="M316" s="3"/>
      <c r="N316" s="3"/>
      <c r="O316" s="3"/>
      <c r="P316" s="3"/>
      <c r="Q316" s="3"/>
      <c r="R316" s="3"/>
      <c r="S316" s="3"/>
      <c r="T316" s="3"/>
    </row>
    <row r="317" spans="2:20" ht="12.75">
      <c r="B317" s="2"/>
      <c r="C317" s="3"/>
      <c r="D317" s="4"/>
      <c r="E317" s="3"/>
      <c r="F317" s="3"/>
      <c r="G317" s="3"/>
      <c r="H317" s="3"/>
      <c r="I317" s="3"/>
      <c r="J317" s="3"/>
      <c r="K317" s="3"/>
      <c r="L317" s="3"/>
      <c r="M317" s="3"/>
      <c r="N317" s="3"/>
      <c r="O317" s="3"/>
      <c r="P317" s="3"/>
      <c r="Q317" s="3"/>
      <c r="R317" s="3"/>
      <c r="S317" s="3"/>
      <c r="T317" s="3"/>
    </row>
    <row r="318" spans="2:20" ht="12.75">
      <c r="B318" s="2"/>
      <c r="C318" s="3"/>
      <c r="D318" s="4"/>
      <c r="E318" s="3"/>
      <c r="F318" s="3"/>
      <c r="G318" s="3"/>
      <c r="H318" s="3"/>
      <c r="I318" s="3"/>
      <c r="J318" s="3"/>
      <c r="K318" s="3"/>
      <c r="L318" s="3"/>
      <c r="M318" s="3"/>
      <c r="N318" s="3"/>
      <c r="O318" s="3"/>
      <c r="P318" s="3"/>
      <c r="Q318" s="3"/>
      <c r="R318" s="3"/>
      <c r="S318" s="3"/>
      <c r="T318" s="3"/>
    </row>
    <row r="319" spans="2:20" ht="12.75">
      <c r="B319" s="2"/>
      <c r="C319" s="3"/>
      <c r="D319" s="4"/>
      <c r="E319" s="3"/>
      <c r="F319" s="3"/>
      <c r="G319" s="3"/>
      <c r="H319" s="3"/>
      <c r="I319" s="3"/>
      <c r="J319" s="3"/>
      <c r="K319" s="3"/>
      <c r="L319" s="3"/>
      <c r="M319" s="3"/>
      <c r="N319" s="3"/>
      <c r="O319" s="3"/>
      <c r="P319" s="3"/>
      <c r="Q319" s="3"/>
      <c r="R319" s="3"/>
      <c r="S319" s="3"/>
      <c r="T319" s="3"/>
    </row>
    <row r="320" spans="2:20" ht="12.75">
      <c r="B320" s="2"/>
      <c r="C320" s="3"/>
      <c r="D320" s="4"/>
      <c r="E320" s="3"/>
      <c r="F320" s="3"/>
      <c r="G320" s="3"/>
      <c r="H320" s="3"/>
      <c r="I320" s="3"/>
      <c r="J320" s="3"/>
      <c r="K320" s="3"/>
      <c r="L320" s="3"/>
      <c r="M320" s="3"/>
      <c r="N320" s="3"/>
      <c r="O320" s="3"/>
      <c r="P320" s="3"/>
      <c r="Q320" s="3"/>
      <c r="R320" s="3"/>
      <c r="S320" s="3"/>
      <c r="T320" s="3"/>
    </row>
    <row r="321" spans="2:20" ht="12.75">
      <c r="B321" s="2"/>
      <c r="C321" s="3"/>
      <c r="D321" s="4"/>
      <c r="E321" s="3"/>
      <c r="F321" s="3"/>
      <c r="G321" s="3"/>
      <c r="H321" s="3"/>
      <c r="I321" s="3"/>
      <c r="J321" s="3"/>
      <c r="K321" s="3"/>
      <c r="L321" s="3"/>
      <c r="M321" s="3"/>
      <c r="N321" s="3"/>
      <c r="O321" s="3"/>
      <c r="P321" s="3"/>
      <c r="Q321" s="3"/>
      <c r="R321" s="3"/>
      <c r="S321" s="3"/>
      <c r="T321" s="3"/>
    </row>
    <row r="322" spans="2:20" ht="12.75">
      <c r="B322" s="2"/>
      <c r="C322" s="3"/>
      <c r="D322" s="4"/>
      <c r="E322" s="3"/>
      <c r="F322" s="3"/>
      <c r="G322" s="3"/>
      <c r="H322" s="3"/>
      <c r="I322" s="3"/>
      <c r="J322" s="3"/>
      <c r="K322" s="3"/>
      <c r="L322" s="3"/>
      <c r="M322" s="3"/>
      <c r="N322" s="3"/>
      <c r="O322" s="3"/>
      <c r="P322" s="3"/>
      <c r="Q322" s="3"/>
      <c r="R322" s="3"/>
      <c r="S322" s="3"/>
      <c r="T322" s="3"/>
    </row>
    <row r="323" spans="2:20" ht="12.75">
      <c r="B323" s="2"/>
      <c r="C323" s="3"/>
      <c r="D323" s="4"/>
      <c r="E323" s="3"/>
      <c r="F323" s="3"/>
      <c r="G323" s="3"/>
      <c r="H323" s="3"/>
      <c r="I323" s="3"/>
      <c r="J323" s="3"/>
      <c r="K323" s="3"/>
      <c r="L323" s="3"/>
      <c r="M323" s="3"/>
      <c r="N323" s="3"/>
      <c r="O323" s="3"/>
      <c r="P323" s="3"/>
      <c r="Q323" s="3"/>
      <c r="R323" s="3"/>
      <c r="S323" s="3"/>
      <c r="T323" s="3"/>
    </row>
    <row r="324" spans="2:20" ht="12.75">
      <c r="B324" s="2"/>
      <c r="C324" s="3"/>
      <c r="D324" s="4"/>
      <c r="E324" s="3"/>
      <c r="F324" s="3"/>
      <c r="G324" s="3"/>
      <c r="H324" s="3"/>
      <c r="I324" s="3"/>
      <c r="J324" s="3"/>
      <c r="K324" s="3"/>
      <c r="L324" s="3"/>
      <c r="M324" s="3"/>
      <c r="N324" s="3"/>
      <c r="O324" s="3"/>
      <c r="P324" s="3"/>
      <c r="Q324" s="3"/>
      <c r="R324" s="3"/>
      <c r="S324" s="3"/>
      <c r="T324" s="3"/>
    </row>
    <row r="325" spans="2:20" ht="12.75">
      <c r="B325" s="2"/>
      <c r="C325" s="3"/>
      <c r="D325" s="4"/>
      <c r="E325" s="3"/>
      <c r="F325" s="3"/>
      <c r="G325" s="3"/>
      <c r="H325" s="3"/>
      <c r="I325" s="3"/>
      <c r="J325" s="3"/>
      <c r="K325" s="3"/>
      <c r="L325" s="3"/>
      <c r="M325" s="3"/>
      <c r="N325" s="3"/>
      <c r="O325" s="3"/>
      <c r="P325" s="3"/>
      <c r="Q325" s="3"/>
      <c r="R325" s="3"/>
      <c r="S325" s="3"/>
      <c r="T325" s="3"/>
    </row>
    <row r="326" spans="2:20" ht="12.75">
      <c r="B326" s="2"/>
      <c r="C326" s="3"/>
      <c r="D326" s="4"/>
      <c r="E326" s="3"/>
      <c r="F326" s="3"/>
      <c r="G326" s="3"/>
      <c r="H326" s="3"/>
      <c r="I326" s="3"/>
      <c r="J326" s="3"/>
      <c r="K326" s="3"/>
      <c r="L326" s="3"/>
      <c r="M326" s="3"/>
      <c r="N326" s="3"/>
      <c r="O326" s="3"/>
      <c r="P326" s="3"/>
      <c r="Q326" s="3"/>
      <c r="R326" s="3"/>
      <c r="S326" s="3"/>
      <c r="T326" s="3"/>
    </row>
    <row r="327" spans="2:20" ht="12.75">
      <c r="B327" s="2"/>
      <c r="C327" s="3"/>
      <c r="D327" s="4"/>
      <c r="E327" s="3"/>
      <c r="F327" s="3"/>
      <c r="G327" s="3"/>
      <c r="H327" s="3"/>
      <c r="I327" s="3"/>
      <c r="J327" s="3"/>
      <c r="K327" s="3"/>
      <c r="L327" s="3"/>
      <c r="M327" s="3"/>
      <c r="N327" s="3"/>
      <c r="O327" s="3"/>
      <c r="P327" s="3"/>
      <c r="Q327" s="3"/>
      <c r="R327" s="3"/>
      <c r="S327" s="3"/>
      <c r="T327" s="3"/>
    </row>
    <row r="328" spans="2:20" ht="12.75">
      <c r="B328" s="2"/>
      <c r="C328" s="3"/>
      <c r="D328" s="4"/>
      <c r="E328" s="3"/>
      <c r="F328" s="3"/>
      <c r="G328" s="3"/>
      <c r="H328" s="3"/>
      <c r="I328" s="3"/>
      <c r="J328" s="3"/>
      <c r="K328" s="3"/>
      <c r="L328" s="3"/>
      <c r="M328" s="3"/>
      <c r="N328" s="3"/>
      <c r="O328" s="3"/>
      <c r="P328" s="3"/>
      <c r="Q328" s="3"/>
      <c r="R328" s="3"/>
      <c r="S328" s="3"/>
      <c r="T328" s="3"/>
    </row>
    <row r="329" spans="2:20" ht="12.75">
      <c r="B329" s="2"/>
      <c r="C329" s="3"/>
      <c r="D329" s="4"/>
      <c r="E329" s="3"/>
      <c r="F329" s="3"/>
      <c r="G329" s="3"/>
      <c r="H329" s="3"/>
      <c r="I329" s="3"/>
      <c r="J329" s="3"/>
      <c r="K329" s="3"/>
      <c r="L329" s="3"/>
      <c r="M329" s="3"/>
      <c r="N329" s="3"/>
      <c r="O329" s="3"/>
      <c r="P329" s="3"/>
      <c r="Q329" s="3"/>
      <c r="R329" s="3"/>
      <c r="S329" s="3"/>
      <c r="T329" s="3"/>
    </row>
    <row r="330" spans="2:20" ht="12.75">
      <c r="B330" s="2"/>
      <c r="C330" s="3"/>
      <c r="D330" s="4"/>
      <c r="E330" s="3"/>
      <c r="F330" s="3"/>
      <c r="G330" s="3"/>
      <c r="H330" s="3"/>
      <c r="I330" s="3"/>
      <c r="J330" s="3"/>
      <c r="K330" s="3"/>
      <c r="L330" s="3"/>
      <c r="M330" s="3"/>
      <c r="N330" s="3"/>
      <c r="O330" s="3"/>
      <c r="P330" s="3"/>
      <c r="Q330" s="3"/>
      <c r="R330" s="3"/>
      <c r="S330" s="3"/>
      <c r="T330" s="3"/>
    </row>
    <row r="331" spans="2:20" ht="12.75">
      <c r="B331" s="2"/>
      <c r="C331" s="3"/>
      <c r="D331" s="4"/>
      <c r="E331" s="3"/>
      <c r="F331" s="3"/>
      <c r="G331" s="3"/>
      <c r="H331" s="3"/>
      <c r="I331" s="3"/>
      <c r="J331" s="3"/>
      <c r="K331" s="3"/>
      <c r="L331" s="3"/>
      <c r="M331" s="3"/>
      <c r="N331" s="3"/>
      <c r="O331" s="3"/>
      <c r="P331" s="3"/>
      <c r="Q331" s="3"/>
      <c r="R331" s="3"/>
      <c r="S331" s="3"/>
      <c r="T331" s="3"/>
    </row>
    <row r="332" spans="2:20" ht="12.75">
      <c r="B332" s="2"/>
      <c r="C332" s="3"/>
      <c r="D332" s="4"/>
      <c r="E332" s="3"/>
      <c r="F332" s="3"/>
      <c r="G332" s="3"/>
      <c r="H332" s="3"/>
      <c r="I332" s="3"/>
      <c r="J332" s="3"/>
      <c r="K332" s="3"/>
      <c r="L332" s="3"/>
      <c r="M332" s="3"/>
      <c r="N332" s="3"/>
      <c r="O332" s="3"/>
      <c r="P332" s="3"/>
      <c r="Q332" s="3"/>
      <c r="R332" s="3"/>
      <c r="S332" s="3"/>
      <c r="T332" s="3"/>
    </row>
    <row r="333" spans="2:20" ht="12.75">
      <c r="B333" s="2"/>
      <c r="C333" s="3"/>
      <c r="D333" s="4"/>
      <c r="E333" s="3"/>
      <c r="F333" s="3"/>
      <c r="G333" s="3"/>
      <c r="H333" s="3"/>
      <c r="I333" s="3"/>
      <c r="J333" s="3"/>
      <c r="K333" s="3"/>
      <c r="L333" s="3"/>
      <c r="M333" s="3"/>
      <c r="N333" s="3"/>
      <c r="O333" s="3"/>
      <c r="P333" s="3"/>
      <c r="Q333" s="3"/>
      <c r="R333" s="3"/>
      <c r="S333" s="3"/>
      <c r="T333" s="3"/>
    </row>
    <row r="334" spans="2:20" ht="12.75">
      <c r="B334" s="2"/>
      <c r="C334" s="3"/>
      <c r="D334" s="4"/>
      <c r="E334" s="3"/>
      <c r="F334" s="3"/>
      <c r="G334" s="3"/>
      <c r="H334" s="3"/>
      <c r="I334" s="3"/>
      <c r="J334" s="3"/>
      <c r="K334" s="3"/>
      <c r="L334" s="3"/>
      <c r="M334" s="3"/>
      <c r="N334" s="3"/>
      <c r="O334" s="3"/>
      <c r="P334" s="3"/>
      <c r="Q334" s="3"/>
      <c r="R334" s="3"/>
      <c r="S334" s="3"/>
      <c r="T334" s="3"/>
    </row>
    <row r="335" spans="2:20" ht="12.75">
      <c r="B335" s="2"/>
      <c r="C335" s="3"/>
      <c r="D335" s="4"/>
      <c r="E335" s="3"/>
      <c r="F335" s="3"/>
      <c r="G335" s="3"/>
      <c r="H335" s="3"/>
      <c r="I335" s="3"/>
      <c r="J335" s="3"/>
      <c r="K335" s="3"/>
      <c r="L335" s="3"/>
      <c r="M335" s="3"/>
      <c r="N335" s="3"/>
      <c r="O335" s="3"/>
      <c r="P335" s="3"/>
      <c r="Q335" s="3"/>
      <c r="R335" s="3"/>
      <c r="S335" s="3"/>
      <c r="T335" s="3"/>
    </row>
    <row r="336" spans="2:20" ht="12.75">
      <c r="B336" s="2"/>
      <c r="C336" s="3"/>
      <c r="D336" s="4"/>
      <c r="E336" s="3"/>
      <c r="F336" s="3"/>
      <c r="G336" s="3"/>
      <c r="H336" s="3"/>
      <c r="I336" s="3"/>
      <c r="J336" s="3"/>
      <c r="K336" s="3"/>
      <c r="L336" s="3"/>
      <c r="M336" s="3"/>
      <c r="N336" s="3"/>
      <c r="O336" s="3"/>
      <c r="P336" s="3"/>
      <c r="Q336" s="3"/>
      <c r="R336" s="3"/>
      <c r="S336" s="3"/>
      <c r="T336" s="3"/>
    </row>
    <row r="337" spans="2:20" ht="12.75">
      <c r="B337" s="2"/>
      <c r="C337" s="3"/>
      <c r="D337" s="4"/>
      <c r="E337" s="3"/>
      <c r="F337" s="3"/>
      <c r="G337" s="3"/>
      <c r="H337" s="3"/>
      <c r="I337" s="3"/>
      <c r="J337" s="3"/>
      <c r="K337" s="3"/>
      <c r="L337" s="3"/>
      <c r="M337" s="3"/>
      <c r="N337" s="3"/>
      <c r="O337" s="3"/>
      <c r="P337" s="3"/>
      <c r="Q337" s="3"/>
      <c r="R337" s="3"/>
      <c r="S337" s="3"/>
      <c r="T337" s="3"/>
    </row>
    <row r="338" spans="2:20" ht="12.75">
      <c r="B338" s="2"/>
      <c r="C338" s="3"/>
      <c r="D338" s="4"/>
      <c r="E338" s="3"/>
      <c r="F338" s="3"/>
      <c r="G338" s="3"/>
      <c r="H338" s="3"/>
      <c r="I338" s="3"/>
      <c r="J338" s="3"/>
      <c r="K338" s="3"/>
      <c r="L338" s="3"/>
      <c r="M338" s="3"/>
      <c r="N338" s="3"/>
      <c r="O338" s="3"/>
      <c r="P338" s="3"/>
      <c r="Q338" s="3"/>
      <c r="R338" s="3"/>
      <c r="S338" s="3"/>
      <c r="T338" s="3"/>
    </row>
    <row r="339" spans="2:20" ht="12.75">
      <c r="B339" s="2"/>
      <c r="C339" s="3"/>
      <c r="D339" s="4"/>
      <c r="E339" s="3"/>
      <c r="F339" s="3"/>
      <c r="G339" s="3"/>
      <c r="H339" s="3"/>
      <c r="I339" s="3"/>
      <c r="J339" s="3"/>
      <c r="K339" s="3"/>
      <c r="L339" s="3"/>
      <c r="M339" s="3"/>
      <c r="N339" s="3"/>
      <c r="O339" s="3"/>
      <c r="P339" s="3"/>
      <c r="Q339" s="3"/>
      <c r="R339" s="3"/>
      <c r="S339" s="3"/>
      <c r="T339" s="3"/>
    </row>
    <row r="340" spans="2:20" ht="12.75">
      <c r="B340" s="2"/>
      <c r="C340" s="3"/>
      <c r="D340" s="4"/>
      <c r="E340" s="3"/>
      <c r="F340" s="3"/>
      <c r="G340" s="3"/>
      <c r="H340" s="3"/>
      <c r="I340" s="3"/>
      <c r="J340" s="3"/>
      <c r="K340" s="3"/>
      <c r="L340" s="3"/>
      <c r="M340" s="3"/>
      <c r="N340" s="3"/>
      <c r="O340" s="3"/>
      <c r="P340" s="3"/>
      <c r="Q340" s="3"/>
      <c r="R340" s="3"/>
      <c r="S340" s="3"/>
      <c r="T340" s="3"/>
    </row>
    <row r="341" spans="2:20" ht="12.75">
      <c r="B341" s="2"/>
      <c r="C341" s="3"/>
      <c r="D341" s="4"/>
      <c r="E341" s="3"/>
      <c r="F341" s="3"/>
      <c r="G341" s="3"/>
      <c r="H341" s="3"/>
      <c r="I341" s="3"/>
      <c r="J341" s="3"/>
      <c r="K341" s="3"/>
      <c r="L341" s="3"/>
      <c r="M341" s="3"/>
      <c r="N341" s="3"/>
      <c r="O341" s="3"/>
      <c r="P341" s="3"/>
      <c r="Q341" s="3"/>
      <c r="R341" s="3"/>
      <c r="S341" s="3"/>
      <c r="T341" s="3"/>
    </row>
    <row r="342" spans="2:20" ht="12.75">
      <c r="B342" s="2"/>
      <c r="C342" s="3"/>
      <c r="D342" s="4"/>
      <c r="E342" s="3"/>
      <c r="F342" s="3"/>
      <c r="G342" s="3"/>
      <c r="H342" s="3"/>
      <c r="I342" s="3"/>
      <c r="J342" s="3"/>
      <c r="K342" s="3"/>
      <c r="L342" s="3"/>
      <c r="M342" s="3"/>
      <c r="N342" s="3"/>
      <c r="O342" s="3"/>
      <c r="P342" s="3"/>
      <c r="Q342" s="3"/>
      <c r="R342" s="3"/>
      <c r="S342" s="3"/>
      <c r="T342" s="3"/>
    </row>
    <row r="343" spans="2:20" ht="12.75">
      <c r="B343" s="2"/>
      <c r="C343" s="3"/>
      <c r="D343" s="4"/>
      <c r="E343" s="3"/>
      <c r="F343" s="3"/>
      <c r="G343" s="3"/>
      <c r="H343" s="3"/>
      <c r="I343" s="3"/>
      <c r="J343" s="3"/>
      <c r="K343" s="3"/>
      <c r="L343" s="3"/>
      <c r="M343" s="3"/>
      <c r="N343" s="3"/>
      <c r="O343" s="3"/>
      <c r="P343" s="3"/>
      <c r="Q343" s="3"/>
      <c r="R343" s="3"/>
      <c r="S343" s="3"/>
      <c r="T343" s="3"/>
    </row>
    <row r="344" spans="2:20" ht="12.75">
      <c r="B344" s="2"/>
      <c r="C344" s="3"/>
      <c r="D344" s="4"/>
      <c r="E344" s="3"/>
      <c r="F344" s="3"/>
      <c r="G344" s="3"/>
      <c r="H344" s="3"/>
      <c r="I344" s="3"/>
      <c r="J344" s="3"/>
      <c r="K344" s="3"/>
      <c r="L344" s="3"/>
      <c r="M344" s="3"/>
      <c r="N344" s="3"/>
      <c r="O344" s="3"/>
      <c r="P344" s="3"/>
      <c r="Q344" s="3"/>
      <c r="R344" s="3"/>
      <c r="S344" s="3"/>
      <c r="T344" s="3"/>
    </row>
    <row r="345" spans="2:20" ht="12.75">
      <c r="B345" s="2"/>
      <c r="C345" s="3"/>
      <c r="D345" s="4"/>
      <c r="E345" s="3"/>
      <c r="F345" s="3"/>
      <c r="G345" s="3"/>
      <c r="H345" s="3"/>
      <c r="I345" s="3"/>
      <c r="J345" s="3"/>
      <c r="K345" s="3"/>
      <c r="L345" s="3"/>
      <c r="M345" s="3"/>
      <c r="N345" s="3"/>
      <c r="O345" s="3"/>
      <c r="P345" s="3"/>
      <c r="Q345" s="3"/>
      <c r="R345" s="3"/>
      <c r="S345" s="3"/>
      <c r="T345" s="3"/>
    </row>
    <row r="346" spans="2:20" ht="12.75">
      <c r="B346" s="2"/>
      <c r="C346" s="3"/>
      <c r="D346" s="4"/>
      <c r="E346" s="3"/>
      <c r="F346" s="3"/>
      <c r="G346" s="3"/>
      <c r="H346" s="3"/>
      <c r="I346" s="3"/>
      <c r="J346" s="3"/>
      <c r="K346" s="3"/>
      <c r="L346" s="3"/>
      <c r="M346" s="3"/>
      <c r="N346" s="3"/>
      <c r="O346" s="3"/>
      <c r="P346" s="3"/>
      <c r="Q346" s="3"/>
      <c r="R346" s="3"/>
      <c r="S346" s="3"/>
      <c r="T346" s="3"/>
    </row>
    <row r="347" spans="2:20" ht="12.75">
      <c r="B347" s="2"/>
      <c r="C347" s="3"/>
      <c r="D347" s="4"/>
      <c r="E347" s="3"/>
      <c r="F347" s="3"/>
      <c r="G347" s="3"/>
      <c r="H347" s="3"/>
      <c r="I347" s="3"/>
      <c r="J347" s="3"/>
      <c r="K347" s="3"/>
      <c r="L347" s="3"/>
      <c r="M347" s="3"/>
      <c r="N347" s="3"/>
      <c r="O347" s="3"/>
      <c r="P347" s="3"/>
      <c r="Q347" s="3"/>
      <c r="R347" s="3"/>
      <c r="S347" s="3"/>
      <c r="T347" s="3"/>
    </row>
    <row r="348" spans="2:20" ht="12.75">
      <c r="B348" s="2"/>
      <c r="C348" s="3"/>
      <c r="D348" s="4"/>
      <c r="E348" s="3"/>
      <c r="F348" s="3"/>
      <c r="G348" s="3"/>
      <c r="H348" s="3"/>
      <c r="I348" s="3"/>
      <c r="J348" s="3"/>
      <c r="K348" s="3"/>
      <c r="L348" s="3"/>
      <c r="M348" s="3"/>
      <c r="N348" s="3"/>
      <c r="O348" s="3"/>
      <c r="P348" s="3"/>
      <c r="Q348" s="3"/>
      <c r="R348" s="3"/>
      <c r="S348" s="3"/>
      <c r="T348" s="3"/>
    </row>
    <row r="349" spans="2:20" ht="12.75">
      <c r="B349" s="2"/>
      <c r="C349" s="3"/>
      <c r="D349" s="4"/>
      <c r="E349" s="3"/>
      <c r="F349" s="3"/>
      <c r="G349" s="3"/>
      <c r="H349" s="3"/>
      <c r="I349" s="3"/>
      <c r="J349" s="3"/>
      <c r="K349" s="3"/>
      <c r="L349" s="3"/>
      <c r="M349" s="3"/>
      <c r="N349" s="3"/>
      <c r="O349" s="3"/>
      <c r="P349" s="3"/>
      <c r="Q349" s="3"/>
      <c r="R349" s="3"/>
      <c r="S349" s="3"/>
      <c r="T349" s="3"/>
    </row>
    <row r="350" spans="2:20" ht="12.75">
      <c r="B350" s="2"/>
      <c r="C350" s="3"/>
      <c r="D350" s="4"/>
      <c r="E350" s="3"/>
      <c r="F350" s="3"/>
      <c r="G350" s="3"/>
      <c r="H350" s="3"/>
      <c r="I350" s="3"/>
      <c r="J350" s="3"/>
      <c r="K350" s="3"/>
      <c r="L350" s="3"/>
      <c r="M350" s="3"/>
      <c r="N350" s="3"/>
      <c r="O350" s="3"/>
      <c r="P350" s="3"/>
      <c r="Q350" s="3"/>
      <c r="R350" s="3"/>
      <c r="S350" s="3"/>
      <c r="T350" s="3"/>
    </row>
    <row r="351" spans="2:20" ht="12.75">
      <c r="B351" s="2"/>
      <c r="C351" s="3"/>
      <c r="D351" s="4"/>
      <c r="E351" s="3"/>
      <c r="F351" s="3"/>
      <c r="G351" s="3"/>
      <c r="H351" s="3"/>
      <c r="I351" s="3"/>
      <c r="J351" s="3"/>
      <c r="K351" s="3"/>
      <c r="L351" s="3"/>
      <c r="M351" s="3"/>
      <c r="N351" s="3"/>
      <c r="O351" s="3"/>
      <c r="P351" s="3"/>
      <c r="Q351" s="3"/>
      <c r="R351" s="3"/>
      <c r="S351" s="3"/>
      <c r="T351" s="3"/>
    </row>
    <row r="352" spans="2:20" ht="12.75">
      <c r="B352" s="2"/>
      <c r="C352" s="3"/>
      <c r="D352" s="4"/>
      <c r="E352" s="3"/>
      <c r="F352" s="3"/>
      <c r="G352" s="3"/>
      <c r="H352" s="3"/>
      <c r="I352" s="3"/>
      <c r="J352" s="3"/>
      <c r="K352" s="3"/>
      <c r="L352" s="3"/>
      <c r="M352" s="3"/>
      <c r="N352" s="3"/>
      <c r="O352" s="3"/>
      <c r="P352" s="3"/>
      <c r="Q352" s="3"/>
      <c r="R352" s="3"/>
      <c r="S352" s="3"/>
      <c r="T352" s="3"/>
    </row>
    <row r="353" spans="2:20" ht="12.75">
      <c r="B353" s="2"/>
      <c r="C353" s="3"/>
      <c r="D353" s="4"/>
      <c r="E353" s="3"/>
      <c r="F353" s="3"/>
      <c r="G353" s="3"/>
      <c r="H353" s="3"/>
      <c r="I353" s="3"/>
      <c r="J353" s="3"/>
      <c r="K353" s="3"/>
      <c r="L353" s="3"/>
      <c r="M353" s="3"/>
      <c r="N353" s="3"/>
      <c r="O353" s="3"/>
      <c r="P353" s="3"/>
      <c r="Q353" s="3"/>
      <c r="R353" s="3"/>
      <c r="S353" s="3"/>
      <c r="T353" s="3"/>
    </row>
    <row r="354" spans="2:20" ht="12.75">
      <c r="B354" s="2"/>
      <c r="C354" s="3"/>
      <c r="D354" s="4"/>
      <c r="E354" s="3"/>
      <c r="F354" s="3"/>
      <c r="G354" s="3"/>
      <c r="H354" s="3"/>
      <c r="I354" s="3"/>
      <c r="J354" s="3"/>
      <c r="K354" s="3"/>
      <c r="L354" s="3"/>
      <c r="M354" s="3"/>
      <c r="N354" s="3"/>
      <c r="O354" s="3"/>
      <c r="P354" s="3"/>
      <c r="Q354" s="3"/>
      <c r="R354" s="3"/>
      <c r="S354" s="3"/>
      <c r="T354" s="3"/>
    </row>
    <row r="355" spans="2:20" ht="12.75">
      <c r="B355" s="2"/>
      <c r="C355" s="3"/>
      <c r="D355" s="4"/>
      <c r="E355" s="3"/>
      <c r="F355" s="3"/>
      <c r="G355" s="3"/>
      <c r="H355" s="3"/>
      <c r="I355" s="3"/>
      <c r="J355" s="3"/>
      <c r="K355" s="3"/>
      <c r="L355" s="3"/>
      <c r="M355" s="3"/>
      <c r="N355" s="3"/>
      <c r="O355" s="3"/>
      <c r="P355" s="3"/>
      <c r="Q355" s="3"/>
      <c r="R355" s="3"/>
      <c r="S355" s="3"/>
      <c r="T355" s="3"/>
    </row>
    <row r="356" spans="2:20" ht="12.75">
      <c r="B356" s="2"/>
      <c r="C356" s="3"/>
      <c r="D356" s="4"/>
      <c r="E356" s="3"/>
      <c r="F356" s="3"/>
      <c r="G356" s="3"/>
      <c r="H356" s="3"/>
      <c r="I356" s="3"/>
      <c r="J356" s="3"/>
      <c r="K356" s="3"/>
      <c r="L356" s="3"/>
      <c r="M356" s="3"/>
      <c r="N356" s="3"/>
      <c r="O356" s="3"/>
      <c r="P356" s="3"/>
      <c r="Q356" s="3"/>
      <c r="R356" s="3"/>
      <c r="S356" s="3"/>
      <c r="T356" s="3"/>
    </row>
    <row r="357" spans="2:20" ht="12.75">
      <c r="B357" s="2"/>
      <c r="C357" s="3"/>
      <c r="D357" s="4"/>
      <c r="E357" s="3"/>
      <c r="F357" s="3"/>
      <c r="G357" s="3"/>
      <c r="H357" s="3"/>
      <c r="I357" s="3"/>
      <c r="J357" s="3"/>
      <c r="K357" s="3"/>
      <c r="L357" s="3"/>
      <c r="M357" s="3"/>
      <c r="N357" s="3"/>
      <c r="O357" s="3"/>
      <c r="P357" s="3"/>
      <c r="Q357" s="3"/>
      <c r="R357" s="3"/>
      <c r="S357" s="3"/>
      <c r="T357" s="3"/>
    </row>
    <row r="358" spans="2:20" ht="12.75">
      <c r="B358" s="2"/>
      <c r="C358" s="3"/>
      <c r="D358" s="4"/>
      <c r="E358" s="3"/>
      <c r="F358" s="3"/>
      <c r="G358" s="3"/>
      <c r="H358" s="3"/>
      <c r="I358" s="3"/>
      <c r="J358" s="3"/>
      <c r="K358" s="3"/>
      <c r="L358" s="3"/>
      <c r="M358" s="3"/>
      <c r="N358" s="3"/>
      <c r="O358" s="3"/>
      <c r="P358" s="3"/>
      <c r="Q358" s="3"/>
      <c r="R358" s="3"/>
      <c r="S358" s="3"/>
      <c r="T358" s="3"/>
    </row>
    <row r="359" spans="2:20" ht="12.75">
      <c r="B359" s="2"/>
      <c r="C359" s="3"/>
      <c r="D359" s="4"/>
      <c r="E359" s="3"/>
      <c r="F359" s="3"/>
      <c r="G359" s="3"/>
      <c r="H359" s="3"/>
      <c r="I359" s="3"/>
      <c r="J359" s="3"/>
      <c r="K359" s="3"/>
      <c r="L359" s="3"/>
      <c r="M359" s="3"/>
      <c r="N359" s="3"/>
      <c r="O359" s="3"/>
      <c r="P359" s="3"/>
      <c r="Q359" s="3"/>
      <c r="R359" s="3"/>
      <c r="S359" s="3"/>
      <c r="T359" s="3"/>
    </row>
    <row r="360" spans="2:20" ht="12.75">
      <c r="B360" s="2"/>
      <c r="C360" s="3"/>
      <c r="D360" s="4"/>
      <c r="E360" s="3"/>
      <c r="F360" s="3"/>
      <c r="G360" s="3"/>
      <c r="H360" s="3"/>
      <c r="I360" s="3"/>
      <c r="J360" s="3"/>
      <c r="K360" s="3"/>
      <c r="L360" s="3"/>
      <c r="M360" s="3"/>
      <c r="N360" s="3"/>
      <c r="O360" s="3"/>
      <c r="P360" s="3"/>
      <c r="Q360" s="3"/>
      <c r="R360" s="3"/>
      <c r="S360" s="3"/>
      <c r="T360" s="3"/>
    </row>
    <row r="361" spans="2:20" ht="12.75">
      <c r="B361" s="2"/>
      <c r="C361" s="3"/>
      <c r="D361" s="4"/>
      <c r="E361" s="3"/>
      <c r="F361" s="3"/>
      <c r="G361" s="3"/>
      <c r="H361" s="3"/>
      <c r="I361" s="3"/>
      <c r="J361" s="3"/>
      <c r="K361" s="3"/>
      <c r="L361" s="3"/>
      <c r="M361" s="3"/>
      <c r="N361" s="3"/>
      <c r="O361" s="3"/>
      <c r="P361" s="3"/>
      <c r="Q361" s="3"/>
      <c r="R361" s="3"/>
      <c r="S361" s="3"/>
      <c r="T361" s="3"/>
    </row>
    <row r="362" spans="2:20" ht="12.75">
      <c r="B362" s="2"/>
      <c r="C362" s="3"/>
      <c r="D362" s="4"/>
      <c r="E362" s="3"/>
      <c r="F362" s="3"/>
      <c r="G362" s="3"/>
      <c r="H362" s="3"/>
      <c r="I362" s="3"/>
      <c r="J362" s="3"/>
      <c r="K362" s="3"/>
      <c r="L362" s="3"/>
      <c r="M362" s="3"/>
      <c r="N362" s="3"/>
      <c r="O362" s="3"/>
      <c r="P362" s="3"/>
      <c r="Q362" s="3"/>
      <c r="R362" s="3"/>
      <c r="S362" s="3"/>
      <c r="T362" s="3"/>
    </row>
    <row r="363" spans="2:20" ht="12.75">
      <c r="B363" s="2"/>
      <c r="C363" s="3"/>
      <c r="D363" s="4"/>
      <c r="E363" s="3"/>
      <c r="F363" s="3"/>
      <c r="G363" s="3"/>
      <c r="H363" s="3"/>
      <c r="I363" s="3"/>
      <c r="J363" s="3"/>
      <c r="K363" s="3"/>
      <c r="L363" s="3"/>
      <c r="M363" s="3"/>
      <c r="N363" s="3"/>
      <c r="O363" s="3"/>
      <c r="P363" s="3"/>
      <c r="Q363" s="3"/>
      <c r="R363" s="3"/>
      <c r="S363" s="3"/>
      <c r="T363" s="3"/>
    </row>
    <row r="364" spans="2:20" ht="12.75">
      <c r="B364" s="2"/>
      <c r="C364" s="3"/>
      <c r="D364" s="4"/>
      <c r="E364" s="3"/>
      <c r="F364" s="3"/>
      <c r="G364" s="3"/>
      <c r="H364" s="3"/>
      <c r="I364" s="3"/>
      <c r="J364" s="3"/>
      <c r="K364" s="3"/>
      <c r="L364" s="3"/>
      <c r="M364" s="3"/>
      <c r="N364" s="3"/>
      <c r="O364" s="3"/>
      <c r="P364" s="3"/>
      <c r="Q364" s="3"/>
      <c r="R364" s="3"/>
      <c r="S364" s="3"/>
      <c r="T364" s="3"/>
    </row>
    <row r="365" spans="2:20" ht="12.75">
      <c r="B365" s="2"/>
      <c r="C365" s="3"/>
      <c r="D365" s="4"/>
      <c r="E365" s="3"/>
      <c r="F365" s="3"/>
      <c r="G365" s="3"/>
      <c r="H365" s="3"/>
      <c r="I365" s="3"/>
      <c r="J365" s="3"/>
      <c r="K365" s="3"/>
      <c r="L365" s="3"/>
      <c r="M365" s="3"/>
      <c r="N365" s="3"/>
      <c r="O365" s="3"/>
      <c r="P365" s="3"/>
      <c r="Q365" s="3"/>
      <c r="R365" s="3"/>
      <c r="S365" s="3"/>
      <c r="T365" s="3"/>
    </row>
    <row r="366" spans="2:20" ht="12.75">
      <c r="B366" s="2"/>
      <c r="C366" s="3"/>
      <c r="D366" s="4"/>
      <c r="E366" s="3"/>
      <c r="F366" s="3"/>
      <c r="G366" s="3"/>
      <c r="H366" s="3"/>
      <c r="I366" s="3"/>
      <c r="J366" s="3"/>
      <c r="K366" s="3"/>
      <c r="L366" s="3"/>
      <c r="M366" s="3"/>
      <c r="N366" s="3"/>
      <c r="O366" s="3"/>
      <c r="P366" s="3"/>
      <c r="Q366" s="3"/>
      <c r="R366" s="3"/>
      <c r="S366" s="3"/>
      <c r="T366" s="3"/>
    </row>
    <row r="367" spans="2:20" ht="12.75">
      <c r="B367" s="2"/>
      <c r="C367" s="3"/>
      <c r="D367" s="4"/>
      <c r="E367" s="3"/>
      <c r="F367" s="3"/>
      <c r="G367" s="3"/>
      <c r="H367" s="3"/>
      <c r="I367" s="3"/>
      <c r="J367" s="3"/>
      <c r="K367" s="3"/>
      <c r="L367" s="3"/>
      <c r="M367" s="3"/>
      <c r="N367" s="3"/>
      <c r="O367" s="3"/>
      <c r="P367" s="3"/>
      <c r="Q367" s="3"/>
      <c r="R367" s="3"/>
      <c r="S367" s="3"/>
      <c r="T367" s="3"/>
    </row>
    <row r="368" spans="2:20" ht="12.75">
      <c r="B368" s="2"/>
      <c r="C368" s="3"/>
      <c r="D368" s="4"/>
      <c r="E368" s="3"/>
      <c r="F368" s="3"/>
      <c r="G368" s="3"/>
      <c r="H368" s="3"/>
      <c r="I368" s="3"/>
      <c r="J368" s="3"/>
      <c r="K368" s="3"/>
      <c r="L368" s="3"/>
      <c r="M368" s="3"/>
      <c r="N368" s="3"/>
      <c r="O368" s="3"/>
      <c r="P368" s="3"/>
      <c r="Q368" s="3"/>
      <c r="R368" s="3"/>
      <c r="S368" s="3"/>
      <c r="T368" s="3"/>
    </row>
    <row r="369" spans="2:20" ht="12.75">
      <c r="B369" s="2"/>
      <c r="C369" s="3"/>
      <c r="D369" s="4"/>
      <c r="E369" s="3"/>
      <c r="F369" s="3"/>
      <c r="G369" s="3"/>
      <c r="H369" s="3"/>
      <c r="I369" s="3"/>
      <c r="J369" s="3"/>
      <c r="K369" s="3"/>
      <c r="L369" s="3"/>
      <c r="M369" s="3"/>
      <c r="N369" s="3"/>
      <c r="O369" s="3"/>
      <c r="P369" s="3"/>
      <c r="Q369" s="3"/>
      <c r="R369" s="3"/>
      <c r="S369" s="3"/>
      <c r="T369" s="3"/>
    </row>
    <row r="370" spans="2:20" ht="12.75">
      <c r="B370" s="2"/>
      <c r="C370" s="3"/>
      <c r="D370" s="4"/>
      <c r="E370" s="3"/>
      <c r="F370" s="3"/>
      <c r="G370" s="3"/>
      <c r="H370" s="3"/>
      <c r="I370" s="3"/>
      <c r="J370" s="3"/>
      <c r="K370" s="3"/>
      <c r="L370" s="3"/>
      <c r="M370" s="3"/>
      <c r="N370" s="3"/>
      <c r="O370" s="3"/>
      <c r="P370" s="3"/>
      <c r="Q370" s="3"/>
      <c r="R370" s="3"/>
      <c r="S370" s="3"/>
      <c r="T370" s="3"/>
    </row>
    <row r="371" spans="2:20" ht="12.75">
      <c r="B371" s="2"/>
      <c r="C371" s="3"/>
      <c r="D371" s="4"/>
      <c r="E371" s="3"/>
      <c r="F371" s="3"/>
      <c r="G371" s="3"/>
      <c r="H371" s="3"/>
      <c r="I371" s="3"/>
      <c r="J371" s="3"/>
      <c r="K371" s="3"/>
      <c r="L371" s="3"/>
      <c r="M371" s="3"/>
      <c r="N371" s="3"/>
      <c r="O371" s="3"/>
      <c r="P371" s="3"/>
      <c r="Q371" s="3"/>
      <c r="R371" s="3"/>
      <c r="S371" s="3"/>
      <c r="T371" s="3"/>
    </row>
    <row r="372" spans="2:20" ht="12.75">
      <c r="B372" s="2"/>
      <c r="C372" s="3"/>
      <c r="D372" s="4"/>
      <c r="E372" s="3"/>
      <c r="F372" s="3"/>
      <c r="G372" s="3"/>
      <c r="H372" s="3"/>
      <c r="I372" s="3"/>
      <c r="J372" s="3"/>
      <c r="K372" s="3"/>
      <c r="L372" s="3"/>
      <c r="M372" s="3"/>
      <c r="N372" s="3"/>
      <c r="O372" s="3"/>
      <c r="P372" s="3"/>
      <c r="Q372" s="3"/>
      <c r="R372" s="3"/>
      <c r="S372" s="3"/>
      <c r="T372" s="3"/>
    </row>
    <row r="373" spans="2:20" ht="12.75">
      <c r="B373" s="2"/>
      <c r="C373" s="3"/>
      <c r="D373" s="4"/>
      <c r="E373" s="3"/>
      <c r="F373" s="3"/>
      <c r="G373" s="3"/>
      <c r="H373" s="3"/>
      <c r="I373" s="3"/>
      <c r="J373" s="3"/>
      <c r="K373" s="3"/>
      <c r="L373" s="3"/>
      <c r="M373" s="3"/>
      <c r="N373" s="3"/>
      <c r="O373" s="3"/>
      <c r="P373" s="3"/>
      <c r="Q373" s="3"/>
      <c r="R373" s="3"/>
      <c r="S373" s="3"/>
      <c r="T373" s="3"/>
    </row>
    <row r="374" spans="2:20" ht="12.75">
      <c r="B374" s="2"/>
      <c r="C374" s="3"/>
      <c r="D374" s="4"/>
      <c r="E374" s="3"/>
      <c r="F374" s="3"/>
      <c r="G374" s="3"/>
      <c r="H374" s="3"/>
      <c r="I374" s="3"/>
      <c r="J374" s="3"/>
      <c r="K374" s="3"/>
      <c r="L374" s="3"/>
      <c r="M374" s="3"/>
      <c r="N374" s="3"/>
      <c r="O374" s="3"/>
      <c r="P374" s="3"/>
      <c r="Q374" s="3"/>
      <c r="R374" s="3"/>
      <c r="S374" s="3"/>
      <c r="T374" s="3"/>
    </row>
    <row r="375" spans="2:20" ht="12.75">
      <c r="B375" s="2"/>
      <c r="C375" s="3"/>
      <c r="D375" s="4"/>
      <c r="E375" s="3"/>
      <c r="F375" s="3"/>
      <c r="G375" s="3"/>
      <c r="H375" s="3"/>
      <c r="I375" s="3"/>
      <c r="J375" s="3"/>
      <c r="K375" s="3"/>
      <c r="L375" s="3"/>
      <c r="M375" s="3"/>
      <c r="N375" s="3"/>
      <c r="O375" s="3"/>
      <c r="P375" s="3"/>
      <c r="Q375" s="3"/>
      <c r="R375" s="3"/>
      <c r="S375" s="3"/>
      <c r="T375" s="3"/>
    </row>
    <row r="376" spans="2:20" ht="12.75">
      <c r="B376" s="2"/>
      <c r="C376" s="3"/>
      <c r="D376" s="4"/>
      <c r="E376" s="3"/>
      <c r="F376" s="3"/>
      <c r="G376" s="3"/>
      <c r="H376" s="3"/>
      <c r="I376" s="3"/>
      <c r="J376" s="3"/>
      <c r="K376" s="3"/>
      <c r="L376" s="3"/>
      <c r="M376" s="3"/>
      <c r="N376" s="3"/>
      <c r="O376" s="3"/>
      <c r="P376" s="3"/>
      <c r="Q376" s="3"/>
      <c r="R376" s="3"/>
      <c r="S376" s="3"/>
      <c r="T376" s="3"/>
    </row>
    <row r="377" spans="2:20" ht="12.75">
      <c r="B377" s="2"/>
      <c r="C377" s="3"/>
      <c r="D377" s="4"/>
      <c r="E377" s="3"/>
      <c r="F377" s="3"/>
      <c r="G377" s="3"/>
      <c r="H377" s="3"/>
      <c r="I377" s="3"/>
      <c r="J377" s="3"/>
      <c r="K377" s="3"/>
      <c r="L377" s="3"/>
      <c r="M377" s="3"/>
      <c r="N377" s="3"/>
      <c r="O377" s="3"/>
      <c r="P377" s="3"/>
      <c r="Q377" s="3"/>
      <c r="R377" s="3"/>
      <c r="S377" s="3"/>
      <c r="T377" s="3"/>
    </row>
    <row r="378" spans="2:20" ht="12.75">
      <c r="B378" s="2"/>
      <c r="C378" s="3"/>
      <c r="D378" s="4"/>
      <c r="E378" s="3"/>
      <c r="F378" s="3"/>
      <c r="G378" s="3"/>
      <c r="H378" s="3"/>
      <c r="I378" s="3"/>
      <c r="J378" s="3"/>
      <c r="K378" s="3"/>
      <c r="L378" s="3"/>
      <c r="M378" s="3"/>
      <c r="N378" s="3"/>
      <c r="O378" s="3"/>
      <c r="P378" s="3"/>
      <c r="Q378" s="3"/>
      <c r="R378" s="3"/>
      <c r="S378" s="3"/>
      <c r="T378" s="3"/>
    </row>
    <row r="379" spans="2:20" ht="12.75">
      <c r="B379" s="2"/>
      <c r="C379" s="3"/>
      <c r="D379" s="4"/>
      <c r="E379" s="3"/>
      <c r="F379" s="3"/>
      <c r="G379" s="3"/>
      <c r="H379" s="3"/>
      <c r="I379" s="3"/>
      <c r="J379" s="3"/>
      <c r="K379" s="3"/>
      <c r="L379" s="3"/>
      <c r="M379" s="3"/>
      <c r="N379" s="3"/>
      <c r="O379" s="3"/>
      <c r="P379" s="3"/>
      <c r="Q379" s="3"/>
      <c r="R379" s="3"/>
      <c r="S379" s="3"/>
      <c r="T379" s="3"/>
    </row>
    <row r="380" spans="2:20" ht="12.75">
      <c r="B380" s="2"/>
      <c r="C380" s="3"/>
      <c r="D380" s="4"/>
      <c r="E380" s="3"/>
      <c r="F380" s="3"/>
      <c r="G380" s="3"/>
      <c r="H380" s="3"/>
      <c r="I380" s="3"/>
      <c r="J380" s="3"/>
      <c r="K380" s="3"/>
      <c r="L380" s="3"/>
      <c r="M380" s="3"/>
      <c r="N380" s="3"/>
      <c r="O380" s="3"/>
      <c r="P380" s="3"/>
      <c r="Q380" s="3"/>
      <c r="R380" s="3"/>
      <c r="S380" s="3"/>
      <c r="T380" s="3"/>
    </row>
    <row r="381" spans="2:20" ht="12.75">
      <c r="B381" s="2"/>
      <c r="C381" s="3"/>
      <c r="D381" s="4"/>
      <c r="E381" s="3"/>
      <c r="F381" s="3"/>
      <c r="G381" s="3"/>
      <c r="H381" s="3"/>
      <c r="I381" s="3"/>
      <c r="J381" s="3"/>
      <c r="K381" s="3"/>
      <c r="L381" s="3"/>
      <c r="M381" s="3"/>
      <c r="N381" s="3"/>
      <c r="O381" s="3"/>
      <c r="P381" s="3"/>
      <c r="Q381" s="3"/>
      <c r="R381" s="3"/>
      <c r="S381" s="3"/>
      <c r="T381" s="3"/>
    </row>
    <row r="382" spans="2:20" ht="12.75">
      <c r="B382" s="2"/>
      <c r="C382" s="3"/>
      <c r="D382" s="4"/>
      <c r="E382" s="3"/>
      <c r="F382" s="3"/>
      <c r="G382" s="3"/>
      <c r="H382" s="3"/>
      <c r="I382" s="3"/>
      <c r="J382" s="3"/>
      <c r="K382" s="3"/>
      <c r="L382" s="3"/>
      <c r="M382" s="3"/>
      <c r="N382" s="3"/>
      <c r="O382" s="3"/>
      <c r="P382" s="3"/>
      <c r="Q382" s="3"/>
      <c r="R382" s="3"/>
      <c r="S382" s="3"/>
      <c r="T382" s="3"/>
    </row>
    <row r="383" spans="2:20" ht="12.75">
      <c r="B383" s="2"/>
      <c r="C383" s="3"/>
      <c r="D383" s="4"/>
      <c r="E383" s="3"/>
      <c r="F383" s="3"/>
      <c r="G383" s="3"/>
      <c r="H383" s="3"/>
      <c r="I383" s="3"/>
      <c r="J383" s="3"/>
      <c r="K383" s="3"/>
      <c r="L383" s="3"/>
      <c r="M383" s="3"/>
      <c r="N383" s="3"/>
      <c r="O383" s="3"/>
      <c r="P383" s="3"/>
      <c r="Q383" s="3"/>
      <c r="R383" s="3"/>
      <c r="S383" s="3"/>
      <c r="T383" s="3"/>
    </row>
    <row r="384" spans="2:20" ht="12.75">
      <c r="B384" s="2"/>
      <c r="C384" s="3"/>
      <c r="D384" s="4"/>
      <c r="E384" s="3"/>
      <c r="F384" s="3"/>
      <c r="G384" s="3"/>
      <c r="H384" s="3"/>
      <c r="I384" s="3"/>
      <c r="J384" s="3"/>
      <c r="K384" s="3"/>
      <c r="L384" s="3"/>
      <c r="M384" s="3"/>
      <c r="N384" s="3"/>
      <c r="O384" s="3"/>
      <c r="P384" s="3"/>
      <c r="Q384" s="3"/>
      <c r="R384" s="3"/>
      <c r="S384" s="3"/>
      <c r="T384" s="3"/>
    </row>
    <row r="385" spans="2:20" ht="12.75">
      <c r="B385" s="2"/>
      <c r="C385" s="3"/>
      <c r="D385" s="4"/>
      <c r="E385" s="3"/>
      <c r="F385" s="3"/>
      <c r="G385" s="3"/>
      <c r="H385" s="3"/>
      <c r="I385" s="3"/>
      <c r="J385" s="3"/>
      <c r="K385" s="3"/>
      <c r="L385" s="3"/>
      <c r="M385" s="3"/>
      <c r="N385" s="3"/>
      <c r="O385" s="3"/>
      <c r="P385" s="3"/>
      <c r="Q385" s="3"/>
      <c r="R385" s="3"/>
      <c r="S385" s="3"/>
      <c r="T385" s="3"/>
    </row>
    <row r="386" spans="2:20" ht="12.75">
      <c r="B386" s="2"/>
      <c r="C386" s="3"/>
      <c r="D386" s="4"/>
      <c r="E386" s="3"/>
      <c r="F386" s="3"/>
      <c r="G386" s="3"/>
      <c r="H386" s="3"/>
      <c r="I386" s="3"/>
      <c r="J386" s="3"/>
      <c r="K386" s="3"/>
      <c r="L386" s="3"/>
      <c r="M386" s="3"/>
      <c r="N386" s="3"/>
      <c r="O386" s="3"/>
      <c r="P386" s="3"/>
      <c r="Q386" s="3"/>
      <c r="R386" s="3"/>
      <c r="S386" s="3"/>
      <c r="T386" s="3"/>
    </row>
    <row r="387" spans="2:20" ht="12.75">
      <c r="B387" s="2"/>
      <c r="C387" s="3"/>
      <c r="D387" s="4"/>
      <c r="E387" s="3"/>
      <c r="F387" s="3"/>
      <c r="G387" s="3"/>
      <c r="H387" s="3"/>
      <c r="I387" s="3"/>
      <c r="J387" s="3"/>
      <c r="K387" s="3"/>
      <c r="L387" s="3"/>
      <c r="M387" s="3"/>
      <c r="N387" s="3"/>
      <c r="O387" s="3"/>
      <c r="P387" s="3"/>
      <c r="Q387" s="3"/>
      <c r="R387" s="3"/>
      <c r="S387" s="3"/>
      <c r="T387" s="3"/>
    </row>
    <row r="388" spans="2:20" ht="12.75">
      <c r="B388" s="2"/>
      <c r="C388" s="3"/>
      <c r="D388" s="4"/>
      <c r="E388" s="3"/>
      <c r="F388" s="3"/>
      <c r="G388" s="3"/>
      <c r="H388" s="3"/>
      <c r="I388" s="3"/>
      <c r="J388" s="3"/>
      <c r="K388" s="3"/>
      <c r="L388" s="3"/>
      <c r="M388" s="3"/>
      <c r="N388" s="3"/>
      <c r="O388" s="3"/>
      <c r="P388" s="3"/>
      <c r="Q388" s="3"/>
      <c r="R388" s="3"/>
      <c r="S388" s="3"/>
      <c r="T388" s="3"/>
    </row>
    <row r="389" spans="2:20" ht="12.75">
      <c r="B389" s="2"/>
      <c r="C389" s="3"/>
      <c r="D389" s="4"/>
      <c r="E389" s="3"/>
      <c r="F389" s="3"/>
      <c r="G389" s="3"/>
      <c r="H389" s="3"/>
      <c r="I389" s="3"/>
      <c r="J389" s="3"/>
      <c r="K389" s="3"/>
      <c r="L389" s="3"/>
      <c r="M389" s="3"/>
      <c r="N389" s="3"/>
      <c r="O389" s="3"/>
      <c r="P389" s="3"/>
      <c r="Q389" s="3"/>
      <c r="R389" s="3"/>
      <c r="S389" s="3"/>
      <c r="T389" s="3"/>
    </row>
    <row r="390" spans="2:20" ht="12.75">
      <c r="B390" s="2"/>
      <c r="C390" s="3"/>
      <c r="D390" s="4"/>
      <c r="E390" s="3"/>
      <c r="F390" s="3"/>
      <c r="G390" s="3"/>
      <c r="H390" s="3"/>
      <c r="I390" s="3"/>
      <c r="J390" s="3"/>
      <c r="K390" s="3"/>
      <c r="L390" s="3"/>
      <c r="M390" s="3"/>
      <c r="N390" s="3"/>
      <c r="O390" s="3"/>
      <c r="P390" s="3"/>
      <c r="Q390" s="3"/>
      <c r="R390" s="3"/>
      <c r="S390" s="3"/>
      <c r="T390" s="3"/>
    </row>
    <row r="391" spans="2:20" ht="12.75">
      <c r="B391" s="2"/>
      <c r="C391" s="3"/>
      <c r="D391" s="4"/>
      <c r="E391" s="3"/>
      <c r="F391" s="3"/>
      <c r="G391" s="3"/>
      <c r="H391" s="3"/>
      <c r="I391" s="3"/>
      <c r="J391" s="3"/>
      <c r="K391" s="3"/>
      <c r="L391" s="3"/>
      <c r="M391" s="3"/>
      <c r="N391" s="3"/>
      <c r="O391" s="3"/>
      <c r="P391" s="3"/>
      <c r="Q391" s="3"/>
      <c r="R391" s="3"/>
      <c r="S391" s="3"/>
      <c r="T391" s="3"/>
    </row>
    <row r="392" spans="2:20" ht="12.75">
      <c r="B392" s="2"/>
      <c r="C392" s="3"/>
      <c r="D392" s="4"/>
      <c r="E392" s="3"/>
      <c r="F392" s="3"/>
      <c r="G392" s="3"/>
      <c r="H392" s="3"/>
      <c r="I392" s="3"/>
      <c r="J392" s="3"/>
      <c r="K392" s="3"/>
      <c r="L392" s="3"/>
      <c r="M392" s="3"/>
      <c r="N392" s="3"/>
      <c r="O392" s="3"/>
      <c r="P392" s="3"/>
      <c r="Q392" s="3"/>
      <c r="R392" s="3"/>
      <c r="S392" s="3"/>
      <c r="T392" s="3"/>
    </row>
    <row r="393" spans="2:20" ht="12.75">
      <c r="B393" s="2"/>
      <c r="C393" s="3"/>
      <c r="D393" s="4"/>
      <c r="E393" s="3"/>
      <c r="F393" s="3"/>
      <c r="G393" s="3"/>
      <c r="H393" s="3"/>
      <c r="I393" s="3"/>
      <c r="J393" s="3"/>
      <c r="K393" s="3"/>
      <c r="L393" s="3"/>
      <c r="M393" s="3"/>
      <c r="N393" s="3"/>
      <c r="O393" s="3"/>
      <c r="P393" s="3"/>
      <c r="Q393" s="3"/>
      <c r="R393" s="3"/>
      <c r="S393" s="3"/>
      <c r="T393" s="3"/>
    </row>
    <row r="394" spans="2:20" ht="12.75">
      <c r="B394" s="2"/>
      <c r="C394" s="3"/>
      <c r="D394" s="4"/>
      <c r="E394" s="3"/>
      <c r="F394" s="3"/>
      <c r="G394" s="3"/>
      <c r="H394" s="3"/>
      <c r="I394" s="3"/>
      <c r="J394" s="3"/>
      <c r="K394" s="3"/>
      <c r="L394" s="3"/>
      <c r="M394" s="3"/>
      <c r="N394" s="3"/>
      <c r="O394" s="3"/>
      <c r="P394" s="3"/>
      <c r="Q394" s="3"/>
      <c r="R394" s="3"/>
      <c r="S394" s="3"/>
      <c r="T394" s="3"/>
    </row>
    <row r="395" spans="2:20" ht="12.75">
      <c r="B395" s="2"/>
      <c r="C395" s="3"/>
      <c r="D395" s="4"/>
      <c r="E395" s="3"/>
      <c r="F395" s="3"/>
      <c r="G395" s="3"/>
      <c r="H395" s="3"/>
      <c r="I395" s="3"/>
      <c r="J395" s="3"/>
      <c r="K395" s="3"/>
      <c r="L395" s="3"/>
      <c r="M395" s="3"/>
      <c r="N395" s="3"/>
      <c r="O395" s="3"/>
      <c r="P395" s="3"/>
      <c r="Q395" s="3"/>
      <c r="R395" s="3"/>
      <c r="S395" s="3"/>
      <c r="T395" s="3"/>
    </row>
    <row r="396" spans="2:20" ht="12.75">
      <c r="B396" s="2"/>
      <c r="C396" s="3"/>
      <c r="D396" s="4"/>
      <c r="E396" s="3"/>
      <c r="F396" s="3"/>
      <c r="G396" s="3"/>
      <c r="H396" s="3"/>
      <c r="I396" s="3"/>
      <c r="J396" s="3"/>
      <c r="K396" s="3"/>
      <c r="L396" s="3"/>
      <c r="M396" s="3"/>
      <c r="N396" s="3"/>
      <c r="O396" s="3"/>
      <c r="P396" s="3"/>
      <c r="Q396" s="3"/>
      <c r="R396" s="3"/>
      <c r="S396" s="3"/>
      <c r="T396" s="3"/>
    </row>
    <row r="397" spans="2:20" ht="12.75">
      <c r="B397" s="2"/>
      <c r="C397" s="3"/>
      <c r="D397" s="4"/>
      <c r="E397" s="3"/>
      <c r="F397" s="3"/>
      <c r="G397" s="3"/>
      <c r="H397" s="3"/>
      <c r="I397" s="3"/>
      <c r="J397" s="3"/>
      <c r="K397" s="3"/>
      <c r="L397" s="3"/>
      <c r="M397" s="3"/>
      <c r="N397" s="3"/>
      <c r="O397" s="3"/>
      <c r="P397" s="3"/>
      <c r="Q397" s="3"/>
      <c r="R397" s="3"/>
      <c r="S397" s="3"/>
      <c r="T397" s="3"/>
    </row>
    <row r="398" spans="2:20" ht="12.75">
      <c r="B398" s="2"/>
      <c r="C398" s="3"/>
      <c r="D398" s="4"/>
      <c r="E398" s="3"/>
      <c r="F398" s="3"/>
      <c r="G398" s="3"/>
      <c r="H398" s="3"/>
      <c r="I398" s="3"/>
      <c r="J398" s="3"/>
      <c r="K398" s="3"/>
      <c r="L398" s="3"/>
      <c r="M398" s="3"/>
      <c r="N398" s="3"/>
      <c r="O398" s="3"/>
      <c r="P398" s="3"/>
      <c r="Q398" s="3"/>
      <c r="R398" s="3"/>
      <c r="S398" s="3"/>
      <c r="T398" s="3"/>
    </row>
    <row r="399" spans="2:20" ht="12.75">
      <c r="B399" s="2"/>
      <c r="C399" s="3"/>
      <c r="D399" s="4"/>
      <c r="E399" s="3"/>
      <c r="F399" s="3"/>
      <c r="G399" s="3"/>
      <c r="H399" s="3"/>
      <c r="I399" s="3"/>
      <c r="J399" s="3"/>
      <c r="K399" s="3"/>
      <c r="L399" s="3"/>
      <c r="M399" s="3"/>
      <c r="N399" s="3"/>
      <c r="O399" s="3"/>
      <c r="P399" s="3"/>
      <c r="Q399" s="3"/>
      <c r="R399" s="3"/>
      <c r="S399" s="3"/>
      <c r="T399" s="3"/>
    </row>
    <row r="400" spans="2:20" ht="12.75">
      <c r="B400" s="2"/>
      <c r="C400" s="3"/>
      <c r="D400" s="4"/>
      <c r="E400" s="3"/>
      <c r="F400" s="3"/>
      <c r="G400" s="3"/>
      <c r="H400" s="3"/>
      <c r="I400" s="3"/>
      <c r="J400" s="3"/>
      <c r="K400" s="3"/>
      <c r="L400" s="3"/>
      <c r="M400" s="3"/>
      <c r="N400" s="3"/>
      <c r="O400" s="3"/>
      <c r="P400" s="3"/>
      <c r="Q400" s="3"/>
      <c r="R400" s="3"/>
      <c r="S400" s="3"/>
      <c r="T400" s="3"/>
    </row>
    <row r="401" spans="2:20" ht="12.75">
      <c r="B401" s="2"/>
      <c r="C401" s="3"/>
      <c r="D401" s="4"/>
      <c r="E401" s="3"/>
      <c r="F401" s="3"/>
      <c r="G401" s="3"/>
      <c r="H401" s="3"/>
      <c r="I401" s="3"/>
      <c r="J401" s="3"/>
      <c r="K401" s="3"/>
      <c r="L401" s="3"/>
      <c r="M401" s="3"/>
      <c r="N401" s="3"/>
      <c r="O401" s="3"/>
      <c r="P401" s="3"/>
      <c r="Q401" s="3"/>
      <c r="R401" s="3"/>
      <c r="S401" s="3"/>
      <c r="T401" s="3"/>
    </row>
    <row r="402" spans="2:20" ht="12.75">
      <c r="B402" s="2"/>
      <c r="C402" s="3"/>
      <c r="D402" s="4"/>
      <c r="E402" s="3"/>
      <c r="F402" s="3"/>
      <c r="G402" s="3"/>
      <c r="H402" s="3"/>
      <c r="I402" s="3"/>
      <c r="J402" s="3"/>
      <c r="K402" s="3"/>
      <c r="L402" s="3"/>
      <c r="M402" s="3"/>
      <c r="N402" s="3"/>
      <c r="O402" s="3"/>
      <c r="P402" s="3"/>
      <c r="Q402" s="3"/>
      <c r="R402" s="3"/>
      <c r="S402" s="3"/>
      <c r="T402" s="3"/>
    </row>
    <row r="403" spans="2:20" ht="12.75">
      <c r="B403" s="2"/>
      <c r="C403" s="3"/>
      <c r="D403" s="4"/>
      <c r="E403" s="3"/>
      <c r="F403" s="3"/>
      <c r="G403" s="3"/>
      <c r="H403" s="3"/>
      <c r="I403" s="3"/>
      <c r="J403" s="3"/>
      <c r="K403" s="3"/>
      <c r="L403" s="3"/>
      <c r="M403" s="3"/>
      <c r="N403" s="3"/>
      <c r="O403" s="3"/>
      <c r="P403" s="3"/>
      <c r="Q403" s="3"/>
      <c r="R403" s="3"/>
      <c r="S403" s="3"/>
      <c r="T403" s="3"/>
    </row>
    <row r="404" spans="2:20" ht="12.75">
      <c r="B404" s="2"/>
      <c r="C404" s="3"/>
      <c r="D404" s="4"/>
      <c r="E404" s="3"/>
      <c r="F404" s="3"/>
      <c r="G404" s="3"/>
      <c r="H404" s="3"/>
      <c r="I404" s="3"/>
      <c r="J404" s="3"/>
      <c r="K404" s="3"/>
      <c r="L404" s="3"/>
      <c r="M404" s="3"/>
      <c r="N404" s="3"/>
      <c r="O404" s="3"/>
      <c r="P404" s="3"/>
      <c r="Q404" s="3"/>
      <c r="R404" s="3"/>
      <c r="S404" s="3"/>
      <c r="T404" s="3"/>
    </row>
    <row r="405" spans="2:20" ht="12.75">
      <c r="B405" s="2"/>
      <c r="C405" s="3"/>
      <c r="D405" s="4"/>
      <c r="E405" s="3"/>
      <c r="F405" s="3"/>
      <c r="G405" s="3"/>
      <c r="H405" s="3"/>
      <c r="I405" s="3"/>
      <c r="J405" s="3"/>
      <c r="K405" s="3"/>
      <c r="L405" s="3"/>
      <c r="M405" s="3"/>
      <c r="N405" s="3"/>
      <c r="O405" s="3"/>
      <c r="P405" s="3"/>
      <c r="Q405" s="3"/>
      <c r="R405" s="3"/>
      <c r="S405" s="3"/>
      <c r="T405" s="3"/>
    </row>
    <row r="406" spans="2:20" ht="12.75">
      <c r="B406" s="2"/>
      <c r="C406" s="3"/>
      <c r="D406" s="4"/>
      <c r="E406" s="3"/>
      <c r="F406" s="3"/>
      <c r="G406" s="3"/>
      <c r="H406" s="3"/>
      <c r="I406" s="3"/>
      <c r="J406" s="3"/>
      <c r="K406" s="3"/>
      <c r="L406" s="3"/>
      <c r="M406" s="3"/>
      <c r="N406" s="3"/>
      <c r="O406" s="3"/>
      <c r="P406" s="3"/>
      <c r="Q406" s="3"/>
      <c r="R406" s="3"/>
      <c r="S406" s="3"/>
      <c r="T406" s="3"/>
    </row>
    <row r="407" spans="2:20" ht="12.75">
      <c r="B407" s="2"/>
      <c r="C407" s="3"/>
      <c r="D407" s="4"/>
      <c r="E407" s="3"/>
      <c r="F407" s="3"/>
      <c r="G407" s="3"/>
      <c r="H407" s="3"/>
      <c r="I407" s="3"/>
      <c r="J407" s="3"/>
      <c r="K407" s="3"/>
      <c r="L407" s="3"/>
      <c r="M407" s="3"/>
      <c r="N407" s="3"/>
      <c r="O407" s="3"/>
      <c r="P407" s="3"/>
      <c r="Q407" s="3"/>
      <c r="R407" s="3"/>
      <c r="S407" s="3"/>
      <c r="T407" s="3"/>
    </row>
    <row r="408" spans="2:20" ht="12.75">
      <c r="B408" s="2"/>
      <c r="C408" s="3"/>
      <c r="D408" s="4"/>
      <c r="E408" s="3"/>
      <c r="F408" s="3"/>
      <c r="G408" s="3"/>
      <c r="H408" s="3"/>
      <c r="I408" s="3"/>
      <c r="J408" s="3"/>
      <c r="K408" s="3"/>
      <c r="L408" s="3"/>
      <c r="M408" s="3"/>
      <c r="N408" s="3"/>
      <c r="O408" s="3"/>
      <c r="P408" s="3"/>
      <c r="Q408" s="3"/>
      <c r="R408" s="3"/>
      <c r="S408" s="3"/>
      <c r="T408" s="3"/>
    </row>
    <row r="409" spans="2:20" ht="12.75">
      <c r="B409" s="2"/>
      <c r="C409" s="3"/>
      <c r="D409" s="4"/>
      <c r="E409" s="3"/>
      <c r="F409" s="3"/>
      <c r="G409" s="3"/>
      <c r="H409" s="3"/>
      <c r="I409" s="3"/>
      <c r="J409" s="3"/>
      <c r="K409" s="3"/>
      <c r="L409" s="3"/>
      <c r="M409" s="3"/>
      <c r="N409" s="3"/>
      <c r="O409" s="3"/>
      <c r="P409" s="3"/>
      <c r="Q409" s="3"/>
      <c r="R409" s="3"/>
      <c r="S409" s="3"/>
      <c r="T409" s="3"/>
    </row>
    <row r="410" spans="2:20" ht="12.75">
      <c r="B410" s="2"/>
      <c r="C410" s="3"/>
      <c r="D410" s="4"/>
      <c r="E410" s="3"/>
      <c r="F410" s="3"/>
      <c r="G410" s="3"/>
      <c r="H410" s="3"/>
      <c r="I410" s="3"/>
      <c r="J410" s="3"/>
      <c r="K410" s="3"/>
      <c r="L410" s="3"/>
      <c r="M410" s="3"/>
      <c r="N410" s="3"/>
      <c r="O410" s="3"/>
      <c r="P410" s="3"/>
      <c r="Q410" s="3"/>
      <c r="R410" s="3"/>
      <c r="S410" s="3"/>
      <c r="T410" s="3"/>
    </row>
    <row r="411" spans="2:20" ht="12.75">
      <c r="B411" s="2"/>
      <c r="C411" s="3"/>
      <c r="D411" s="4"/>
      <c r="E411" s="3"/>
      <c r="F411" s="3"/>
      <c r="G411" s="3"/>
      <c r="H411" s="3"/>
      <c r="I411" s="3"/>
      <c r="J411" s="3"/>
      <c r="K411" s="3"/>
      <c r="L411" s="3"/>
      <c r="M411" s="3"/>
      <c r="N411" s="3"/>
      <c r="O411" s="3"/>
      <c r="P411" s="3"/>
      <c r="Q411" s="3"/>
      <c r="R411" s="3"/>
      <c r="S411" s="3"/>
      <c r="T411" s="3"/>
    </row>
    <row r="412" spans="2:20" ht="12.75">
      <c r="B412" s="2"/>
      <c r="C412" s="3"/>
      <c r="D412" s="4"/>
      <c r="E412" s="3"/>
      <c r="F412" s="3"/>
      <c r="G412" s="3"/>
      <c r="H412" s="3"/>
      <c r="I412" s="3"/>
      <c r="J412" s="3"/>
      <c r="K412" s="3"/>
      <c r="L412" s="3"/>
      <c r="M412" s="3"/>
      <c r="N412" s="3"/>
      <c r="O412" s="3"/>
      <c r="P412" s="3"/>
      <c r="Q412" s="3"/>
      <c r="R412" s="3"/>
      <c r="S412" s="3"/>
      <c r="T412" s="3"/>
    </row>
    <row r="413" spans="2:20" ht="12.75">
      <c r="B413" s="2"/>
      <c r="C413" s="3"/>
      <c r="D413" s="4"/>
      <c r="E413" s="3"/>
      <c r="F413" s="3"/>
      <c r="G413" s="3"/>
      <c r="H413" s="3"/>
      <c r="I413" s="3"/>
      <c r="J413" s="3"/>
      <c r="K413" s="3"/>
      <c r="L413" s="3"/>
      <c r="M413" s="3"/>
      <c r="N413" s="3"/>
      <c r="O413" s="3"/>
      <c r="P413" s="3"/>
      <c r="Q413" s="3"/>
      <c r="R413" s="3"/>
      <c r="S413" s="3"/>
      <c r="T413" s="3"/>
    </row>
    <row r="414" spans="2:20" ht="12.75">
      <c r="B414" s="2"/>
      <c r="C414" s="3"/>
      <c r="D414" s="4"/>
      <c r="E414" s="3"/>
      <c r="F414" s="3"/>
      <c r="G414" s="3"/>
      <c r="H414" s="3"/>
      <c r="I414" s="3"/>
      <c r="J414" s="3"/>
      <c r="K414" s="3"/>
      <c r="L414" s="3"/>
      <c r="M414" s="3"/>
      <c r="N414" s="3"/>
      <c r="O414" s="3"/>
      <c r="P414" s="3"/>
      <c r="Q414" s="3"/>
      <c r="R414" s="3"/>
      <c r="S414" s="3"/>
      <c r="T414" s="3"/>
    </row>
    <row r="415" spans="2:20" ht="12.75">
      <c r="B415" s="2"/>
      <c r="C415" s="3"/>
      <c r="D415" s="4"/>
      <c r="E415" s="3"/>
      <c r="F415" s="3"/>
      <c r="G415" s="3"/>
      <c r="H415" s="3"/>
      <c r="I415" s="3"/>
      <c r="J415" s="3"/>
      <c r="K415" s="3"/>
      <c r="L415" s="3"/>
      <c r="M415" s="3"/>
      <c r="N415" s="3"/>
      <c r="O415" s="3"/>
      <c r="P415" s="3"/>
      <c r="Q415" s="3"/>
      <c r="R415" s="3"/>
      <c r="S415" s="3"/>
      <c r="T415" s="3"/>
    </row>
    <row r="416" spans="2:20" ht="12.75">
      <c r="B416" s="2"/>
      <c r="C416" s="3"/>
      <c r="D416" s="4"/>
      <c r="E416" s="3"/>
      <c r="F416" s="3"/>
      <c r="G416" s="3"/>
      <c r="H416" s="3"/>
      <c r="I416" s="3"/>
      <c r="J416" s="3"/>
      <c r="K416" s="3"/>
      <c r="L416" s="3"/>
      <c r="M416" s="3"/>
      <c r="N416" s="3"/>
      <c r="O416" s="3"/>
      <c r="P416" s="3"/>
      <c r="Q416" s="3"/>
      <c r="R416" s="3"/>
      <c r="S416" s="3"/>
      <c r="T416" s="3"/>
    </row>
    <row r="417" spans="2:20" ht="12.75">
      <c r="B417" s="2"/>
      <c r="C417" s="3"/>
      <c r="D417" s="4"/>
      <c r="E417" s="3"/>
      <c r="F417" s="3"/>
      <c r="G417" s="3"/>
      <c r="H417" s="3"/>
      <c r="I417" s="3"/>
      <c r="J417" s="3"/>
      <c r="K417" s="3"/>
      <c r="L417" s="3"/>
      <c r="M417" s="3"/>
      <c r="N417" s="3"/>
      <c r="O417" s="3"/>
      <c r="P417" s="3"/>
      <c r="Q417" s="3"/>
      <c r="R417" s="3"/>
      <c r="S417" s="3"/>
      <c r="T417" s="3"/>
    </row>
    <row r="418" spans="2:20" ht="12.75">
      <c r="B418" s="2"/>
      <c r="C418" s="3"/>
      <c r="D418" s="4"/>
      <c r="E418" s="3"/>
      <c r="F418" s="3"/>
      <c r="G418" s="3"/>
      <c r="H418" s="3"/>
      <c r="I418" s="3"/>
      <c r="J418" s="3"/>
      <c r="K418" s="3"/>
      <c r="L418" s="3"/>
      <c r="M418" s="3"/>
      <c r="N418" s="3"/>
      <c r="O418" s="3"/>
      <c r="P418" s="3"/>
      <c r="Q418" s="3"/>
      <c r="R418" s="3"/>
      <c r="S418" s="3"/>
      <c r="T418" s="3"/>
    </row>
    <row r="419" spans="2:20" ht="12.75">
      <c r="B419" s="2"/>
      <c r="C419" s="3"/>
      <c r="D419" s="4"/>
      <c r="E419" s="3"/>
      <c r="F419" s="3"/>
      <c r="G419" s="3"/>
      <c r="H419" s="3"/>
      <c r="I419" s="3"/>
      <c r="J419" s="3"/>
      <c r="K419" s="3"/>
      <c r="L419" s="3"/>
      <c r="M419" s="3"/>
      <c r="N419" s="3"/>
      <c r="O419" s="3"/>
      <c r="P419" s="3"/>
      <c r="Q419" s="3"/>
      <c r="R419" s="3"/>
      <c r="S419" s="3"/>
      <c r="T419" s="3"/>
    </row>
    <row r="420" spans="2:20" ht="12.75">
      <c r="B420" s="2"/>
      <c r="C420" s="3"/>
      <c r="D420" s="4"/>
      <c r="E420" s="3"/>
      <c r="F420" s="3"/>
      <c r="G420" s="3"/>
      <c r="H420" s="3"/>
      <c r="I420" s="3"/>
      <c r="J420" s="3"/>
      <c r="K420" s="3"/>
      <c r="L420" s="3"/>
      <c r="M420" s="3"/>
      <c r="N420" s="3"/>
      <c r="O420" s="3"/>
      <c r="P420" s="3"/>
      <c r="Q420" s="3"/>
      <c r="R420" s="3"/>
      <c r="S420" s="3"/>
      <c r="T420" s="3"/>
    </row>
    <row r="421" spans="2:20" ht="12.75">
      <c r="B421" s="2"/>
      <c r="C421" s="3"/>
      <c r="D421" s="4"/>
      <c r="E421" s="3"/>
      <c r="F421" s="3"/>
      <c r="G421" s="3"/>
      <c r="H421" s="3"/>
      <c r="I421" s="3"/>
      <c r="J421" s="3"/>
      <c r="K421" s="3"/>
      <c r="L421" s="3"/>
      <c r="M421" s="3"/>
      <c r="N421" s="3"/>
      <c r="O421" s="3"/>
      <c r="P421" s="3"/>
      <c r="Q421" s="3"/>
      <c r="R421" s="3"/>
      <c r="S421" s="3"/>
      <c r="T421" s="3"/>
    </row>
    <row r="422" spans="2:20" ht="12.75">
      <c r="B422" s="2"/>
      <c r="C422" s="3"/>
      <c r="D422" s="4"/>
      <c r="E422" s="3"/>
      <c r="F422" s="3"/>
      <c r="G422" s="3"/>
      <c r="H422" s="3"/>
      <c r="I422" s="3"/>
      <c r="J422" s="3"/>
      <c r="K422" s="3"/>
      <c r="L422" s="3"/>
      <c r="M422" s="3"/>
      <c r="N422" s="3"/>
      <c r="O422" s="3"/>
      <c r="P422" s="3"/>
      <c r="Q422" s="3"/>
      <c r="R422" s="3"/>
      <c r="S422" s="3"/>
      <c r="T422" s="3"/>
    </row>
    <row r="423" spans="2:20" ht="12.75">
      <c r="B423" s="2"/>
      <c r="C423" s="3"/>
      <c r="D423" s="4"/>
      <c r="E423" s="3"/>
      <c r="F423" s="3"/>
      <c r="G423" s="3"/>
      <c r="H423" s="3"/>
      <c r="I423" s="3"/>
      <c r="J423" s="3"/>
      <c r="K423" s="3"/>
      <c r="L423" s="3"/>
      <c r="M423" s="3"/>
      <c r="N423" s="3"/>
      <c r="O423" s="3"/>
      <c r="P423" s="3"/>
      <c r="Q423" s="3"/>
      <c r="R423" s="3"/>
      <c r="S423" s="3"/>
      <c r="T423" s="3"/>
    </row>
    <row r="424" spans="2:20" ht="12.75">
      <c r="B424" s="2"/>
      <c r="C424" s="3"/>
      <c r="D424" s="4"/>
      <c r="E424" s="3"/>
      <c r="F424" s="3"/>
      <c r="G424" s="3"/>
      <c r="H424" s="3"/>
      <c r="I424" s="3"/>
      <c r="J424" s="3"/>
      <c r="K424" s="3"/>
      <c r="L424" s="3"/>
      <c r="M424" s="3"/>
      <c r="N424" s="3"/>
      <c r="O424" s="3"/>
      <c r="P424" s="3"/>
      <c r="Q424" s="3"/>
      <c r="R424" s="3"/>
      <c r="S424" s="3"/>
      <c r="T424" s="3"/>
    </row>
    <row r="425" spans="2:20" ht="12.75">
      <c r="B425" s="2"/>
      <c r="C425" s="3"/>
      <c r="D425" s="4"/>
      <c r="E425" s="3"/>
      <c r="F425" s="3"/>
      <c r="G425" s="3"/>
      <c r="H425" s="3"/>
      <c r="I425" s="3"/>
      <c r="J425" s="3"/>
      <c r="K425" s="3"/>
      <c r="L425" s="3"/>
      <c r="M425" s="3"/>
      <c r="N425" s="3"/>
      <c r="O425" s="3"/>
      <c r="P425" s="3"/>
      <c r="Q425" s="3"/>
      <c r="R425" s="3"/>
      <c r="S425" s="3"/>
      <c r="T425" s="3"/>
    </row>
    <row r="426" spans="2:20" ht="12.75">
      <c r="B426" s="2"/>
      <c r="C426" s="3"/>
      <c r="D426" s="4"/>
      <c r="E426" s="3"/>
      <c r="F426" s="3"/>
      <c r="G426" s="3"/>
      <c r="H426" s="3"/>
      <c r="I426" s="3"/>
      <c r="J426" s="3"/>
      <c r="K426" s="3"/>
      <c r="L426" s="3"/>
      <c r="M426" s="3"/>
      <c r="N426" s="3"/>
      <c r="O426" s="3"/>
      <c r="P426" s="3"/>
      <c r="Q426" s="3"/>
      <c r="R426" s="3"/>
      <c r="S426" s="3"/>
      <c r="T426" s="3"/>
    </row>
    <row r="427" spans="2:20" ht="12.75">
      <c r="B427" s="2"/>
      <c r="C427" s="3"/>
      <c r="D427" s="4"/>
      <c r="E427" s="3"/>
      <c r="F427" s="3"/>
      <c r="G427" s="3"/>
      <c r="H427" s="3"/>
      <c r="I427" s="3"/>
      <c r="J427" s="3"/>
      <c r="K427" s="3"/>
      <c r="L427" s="3"/>
      <c r="M427" s="3"/>
      <c r="N427" s="3"/>
      <c r="O427" s="3"/>
      <c r="P427" s="3"/>
      <c r="Q427" s="3"/>
      <c r="R427" s="3"/>
      <c r="S427" s="3"/>
      <c r="T427" s="3"/>
    </row>
    <row r="428" spans="2:20" ht="12.75">
      <c r="B428" s="2"/>
      <c r="C428" s="3"/>
      <c r="D428" s="4"/>
      <c r="E428" s="3"/>
      <c r="F428" s="3"/>
      <c r="G428" s="3"/>
      <c r="H428" s="3"/>
      <c r="I428" s="3"/>
      <c r="J428" s="3"/>
      <c r="K428" s="3"/>
      <c r="L428" s="3"/>
      <c r="M428" s="3"/>
      <c r="N428" s="3"/>
      <c r="O428" s="3"/>
      <c r="P428" s="3"/>
      <c r="Q428" s="3"/>
      <c r="R428" s="3"/>
      <c r="S428" s="3"/>
      <c r="T428" s="3"/>
    </row>
    <row r="429" spans="2:20" ht="12.75">
      <c r="B429" s="2"/>
      <c r="C429" s="3"/>
      <c r="D429" s="4"/>
      <c r="E429" s="3"/>
      <c r="F429" s="3"/>
      <c r="G429" s="3"/>
      <c r="H429" s="3"/>
      <c r="I429" s="3"/>
      <c r="J429" s="3"/>
      <c r="K429" s="3"/>
      <c r="L429" s="3"/>
      <c r="M429" s="3"/>
      <c r="N429" s="3"/>
      <c r="O429" s="3"/>
      <c r="P429" s="3"/>
      <c r="Q429" s="3"/>
      <c r="R429" s="3"/>
      <c r="S429" s="3"/>
      <c r="T429" s="3"/>
    </row>
    <row r="430" spans="2:20" ht="12.75">
      <c r="B430" s="2"/>
      <c r="C430" s="3"/>
      <c r="D430" s="4"/>
      <c r="E430" s="3"/>
      <c r="F430" s="3"/>
      <c r="G430" s="3"/>
      <c r="H430" s="3"/>
      <c r="I430" s="3"/>
      <c r="J430" s="3"/>
      <c r="K430" s="3"/>
      <c r="L430" s="3"/>
      <c r="M430" s="3"/>
      <c r="N430" s="3"/>
      <c r="O430" s="3"/>
      <c r="P430" s="3"/>
      <c r="Q430" s="3"/>
      <c r="R430" s="3"/>
      <c r="S430" s="3"/>
      <c r="T430" s="3"/>
    </row>
    <row r="431" spans="2:20" ht="12.75">
      <c r="B431" s="2"/>
      <c r="C431" s="3"/>
      <c r="D431" s="4"/>
      <c r="E431" s="3"/>
      <c r="F431" s="3"/>
      <c r="G431" s="3"/>
      <c r="H431" s="3"/>
      <c r="I431" s="3"/>
      <c r="J431" s="3"/>
      <c r="K431" s="3"/>
      <c r="L431" s="3"/>
      <c r="M431" s="3"/>
      <c r="N431" s="3"/>
      <c r="O431" s="3"/>
      <c r="P431" s="3"/>
      <c r="Q431" s="3"/>
      <c r="R431" s="3"/>
      <c r="S431" s="3"/>
      <c r="T431" s="3"/>
    </row>
    <row r="432" spans="2:20" ht="12.75">
      <c r="B432" s="2"/>
      <c r="C432" s="3"/>
      <c r="D432" s="4"/>
      <c r="E432" s="3"/>
      <c r="F432" s="3"/>
      <c r="G432" s="3"/>
      <c r="H432" s="3"/>
      <c r="I432" s="3"/>
      <c r="J432" s="3"/>
      <c r="K432" s="3"/>
      <c r="L432" s="3"/>
      <c r="M432" s="3"/>
      <c r="N432" s="3"/>
      <c r="O432" s="3"/>
      <c r="P432" s="3"/>
      <c r="Q432" s="3"/>
      <c r="R432" s="3"/>
      <c r="S432" s="3"/>
      <c r="T432" s="3"/>
    </row>
    <row r="433" spans="2:20" ht="12.75">
      <c r="B433" s="2"/>
      <c r="C433" s="3"/>
      <c r="D433" s="4"/>
      <c r="E433" s="3"/>
      <c r="F433" s="3"/>
      <c r="G433" s="3"/>
      <c r="H433" s="3"/>
      <c r="I433" s="3"/>
      <c r="J433" s="3"/>
      <c r="K433" s="3"/>
      <c r="L433" s="3"/>
      <c r="M433" s="3"/>
      <c r="N433" s="3"/>
      <c r="O433" s="3"/>
      <c r="P433" s="3"/>
      <c r="Q433" s="3"/>
      <c r="R433" s="3"/>
      <c r="S433" s="3"/>
      <c r="T433" s="3"/>
    </row>
    <row r="434" spans="2:20" ht="12.75">
      <c r="B434" s="2"/>
      <c r="C434" s="3"/>
      <c r="D434" s="4"/>
      <c r="E434" s="3"/>
      <c r="F434" s="3"/>
      <c r="G434" s="3"/>
      <c r="H434" s="3"/>
      <c r="I434" s="3"/>
      <c r="J434" s="3"/>
      <c r="K434" s="3"/>
      <c r="L434" s="3"/>
      <c r="M434" s="3"/>
      <c r="N434" s="3"/>
      <c r="O434" s="3"/>
      <c r="P434" s="3"/>
      <c r="Q434" s="3"/>
      <c r="R434" s="3"/>
      <c r="S434" s="3"/>
      <c r="T434" s="3"/>
    </row>
    <row r="435" spans="2:20" ht="12.75">
      <c r="B435" s="2"/>
      <c r="C435" s="3"/>
      <c r="D435" s="4"/>
      <c r="E435" s="3"/>
      <c r="F435" s="3"/>
      <c r="G435" s="3"/>
      <c r="H435" s="3"/>
      <c r="I435" s="3"/>
      <c r="J435" s="3"/>
      <c r="K435" s="3"/>
      <c r="L435" s="3"/>
      <c r="M435" s="3"/>
      <c r="N435" s="3"/>
      <c r="O435" s="3"/>
      <c r="P435" s="3"/>
      <c r="Q435" s="3"/>
      <c r="R435" s="3"/>
      <c r="S435" s="3"/>
      <c r="T435" s="3"/>
    </row>
    <row r="436" spans="2:20" ht="12.75">
      <c r="B436" s="2"/>
      <c r="C436" s="3"/>
      <c r="D436" s="4"/>
      <c r="E436" s="3"/>
      <c r="F436" s="3"/>
      <c r="G436" s="3"/>
      <c r="H436" s="3"/>
      <c r="I436" s="3"/>
      <c r="J436" s="3"/>
      <c r="K436" s="3"/>
      <c r="L436" s="3"/>
      <c r="M436" s="3"/>
      <c r="N436" s="3"/>
      <c r="O436" s="3"/>
      <c r="P436" s="3"/>
      <c r="Q436" s="3"/>
      <c r="R436" s="3"/>
      <c r="S436" s="3"/>
      <c r="T436" s="3"/>
    </row>
    <row r="437" spans="2:20" ht="12.75">
      <c r="B437" s="2"/>
      <c r="C437" s="3"/>
      <c r="D437" s="4"/>
      <c r="E437" s="3"/>
      <c r="F437" s="3"/>
      <c r="G437" s="3"/>
      <c r="H437" s="3"/>
      <c r="I437" s="3"/>
      <c r="J437" s="3"/>
      <c r="K437" s="3"/>
      <c r="L437" s="3"/>
      <c r="M437" s="3"/>
      <c r="N437" s="3"/>
      <c r="O437" s="3"/>
      <c r="P437" s="3"/>
      <c r="Q437" s="3"/>
      <c r="R437" s="3"/>
      <c r="S437" s="3"/>
      <c r="T437" s="3"/>
    </row>
    <row r="438" spans="2:20" ht="12.75">
      <c r="B438" s="2"/>
      <c r="C438" s="3"/>
      <c r="D438" s="4"/>
      <c r="E438" s="3"/>
      <c r="F438" s="3"/>
      <c r="G438" s="3"/>
      <c r="H438" s="3"/>
      <c r="I438" s="3"/>
      <c r="J438" s="3"/>
      <c r="K438" s="3"/>
      <c r="L438" s="3"/>
      <c r="M438" s="3"/>
      <c r="N438" s="3"/>
      <c r="O438" s="3"/>
      <c r="P438" s="3"/>
      <c r="Q438" s="3"/>
      <c r="R438" s="3"/>
      <c r="S438" s="3"/>
      <c r="T438" s="3"/>
    </row>
    <row r="439" spans="2:20" ht="12.75">
      <c r="B439" s="2"/>
      <c r="C439" s="3"/>
      <c r="D439" s="4"/>
      <c r="E439" s="3"/>
      <c r="F439" s="3"/>
      <c r="G439" s="3"/>
      <c r="H439" s="3"/>
      <c r="I439" s="3"/>
      <c r="J439" s="3"/>
      <c r="K439" s="3"/>
      <c r="L439" s="3"/>
      <c r="M439" s="3"/>
      <c r="N439" s="3"/>
      <c r="O439" s="3"/>
      <c r="P439" s="3"/>
      <c r="Q439" s="3"/>
      <c r="R439" s="3"/>
      <c r="S439" s="3"/>
      <c r="T439" s="3"/>
    </row>
    <row r="440" spans="2:20" ht="12.75">
      <c r="B440" s="2"/>
      <c r="C440" s="3"/>
      <c r="D440" s="4"/>
      <c r="E440" s="3"/>
      <c r="F440" s="3"/>
      <c r="G440" s="3"/>
      <c r="H440" s="3"/>
      <c r="I440" s="3"/>
      <c r="J440" s="3"/>
      <c r="K440" s="3"/>
      <c r="L440" s="3"/>
      <c r="M440" s="3"/>
      <c r="N440" s="3"/>
      <c r="O440" s="3"/>
      <c r="P440" s="3"/>
      <c r="Q440" s="3"/>
      <c r="R440" s="3"/>
      <c r="S440" s="3"/>
      <c r="T440" s="3"/>
    </row>
    <row r="441" spans="2:20" ht="12.75">
      <c r="B441" s="2"/>
      <c r="C441" s="3"/>
      <c r="D441" s="4"/>
      <c r="E441" s="3"/>
      <c r="F441" s="3"/>
      <c r="G441" s="3"/>
      <c r="H441" s="3"/>
      <c r="I441" s="3"/>
      <c r="J441" s="3"/>
      <c r="K441" s="3"/>
      <c r="L441" s="3"/>
      <c r="M441" s="3"/>
      <c r="N441" s="3"/>
      <c r="O441" s="3"/>
      <c r="P441" s="3"/>
      <c r="Q441" s="3"/>
      <c r="R441" s="3"/>
      <c r="S441" s="3"/>
      <c r="T441" s="3"/>
    </row>
    <row r="442" spans="2:20" ht="12.75">
      <c r="B442" s="2"/>
      <c r="C442" s="3"/>
      <c r="D442" s="4"/>
      <c r="E442" s="3"/>
      <c r="F442" s="3"/>
      <c r="G442" s="3"/>
      <c r="H442" s="3"/>
      <c r="I442" s="3"/>
      <c r="J442" s="3"/>
      <c r="K442" s="3"/>
      <c r="L442" s="3"/>
      <c r="M442" s="3"/>
      <c r="N442" s="3"/>
      <c r="O442" s="3"/>
      <c r="P442" s="3"/>
      <c r="Q442" s="3"/>
      <c r="R442" s="3"/>
      <c r="S442" s="3"/>
      <c r="T442" s="3"/>
    </row>
    <row r="443" spans="2:20" ht="12.75">
      <c r="B443" s="2"/>
      <c r="C443" s="3"/>
      <c r="D443" s="4"/>
      <c r="E443" s="3"/>
      <c r="F443" s="3"/>
      <c r="G443" s="3"/>
      <c r="H443" s="3"/>
      <c r="I443" s="3"/>
      <c r="J443" s="3"/>
      <c r="K443" s="3"/>
      <c r="L443" s="3"/>
      <c r="M443" s="3"/>
      <c r="N443" s="3"/>
      <c r="O443" s="3"/>
      <c r="P443" s="3"/>
      <c r="Q443" s="3"/>
      <c r="R443" s="3"/>
      <c r="S443" s="3"/>
      <c r="T443" s="3"/>
    </row>
    <row r="444" spans="2:20" ht="12.75">
      <c r="B444" s="2"/>
      <c r="C444" s="3"/>
      <c r="D444" s="4"/>
      <c r="E444" s="3"/>
      <c r="F444" s="3"/>
      <c r="G444" s="3"/>
      <c r="H444" s="3"/>
      <c r="I444" s="3"/>
      <c r="J444" s="3"/>
      <c r="K444" s="3"/>
      <c r="L444" s="3"/>
      <c r="M444" s="3"/>
      <c r="N444" s="3"/>
      <c r="O444" s="3"/>
      <c r="P444" s="3"/>
      <c r="Q444" s="3"/>
      <c r="R444" s="3"/>
      <c r="S444" s="3"/>
      <c r="T444" s="3"/>
    </row>
    <row r="445" spans="2:20" ht="12.75">
      <c r="B445" s="2"/>
      <c r="C445" s="3"/>
      <c r="D445" s="4"/>
      <c r="E445" s="3"/>
      <c r="F445" s="3"/>
      <c r="G445" s="3"/>
      <c r="H445" s="3"/>
      <c r="I445" s="3"/>
      <c r="J445" s="3"/>
      <c r="K445" s="3"/>
      <c r="L445" s="3"/>
      <c r="M445" s="3"/>
      <c r="N445" s="3"/>
      <c r="O445" s="3"/>
      <c r="P445" s="3"/>
      <c r="Q445" s="3"/>
      <c r="R445" s="3"/>
      <c r="S445" s="3"/>
      <c r="T445" s="3"/>
    </row>
    <row r="446" spans="2:20" ht="12.75">
      <c r="B446" s="2"/>
      <c r="C446" s="3"/>
      <c r="D446" s="4"/>
      <c r="E446" s="3"/>
      <c r="F446" s="3"/>
      <c r="G446" s="3"/>
      <c r="H446" s="3"/>
      <c r="I446" s="3"/>
      <c r="J446" s="3"/>
      <c r="K446" s="3"/>
      <c r="L446" s="3"/>
      <c r="M446" s="3"/>
      <c r="N446" s="3"/>
      <c r="O446" s="3"/>
      <c r="P446" s="3"/>
      <c r="Q446" s="3"/>
      <c r="R446" s="3"/>
      <c r="S446" s="3"/>
      <c r="T446" s="3"/>
    </row>
    <row r="447" spans="2:20" ht="12.75">
      <c r="B447" s="2"/>
      <c r="C447" s="3"/>
      <c r="D447" s="4"/>
      <c r="E447" s="3"/>
      <c r="F447" s="3"/>
      <c r="G447" s="3"/>
      <c r="H447" s="3"/>
      <c r="I447" s="3"/>
      <c r="J447" s="3"/>
      <c r="K447" s="3"/>
      <c r="L447" s="3"/>
      <c r="M447" s="3"/>
      <c r="N447" s="3"/>
      <c r="O447" s="3"/>
      <c r="P447" s="3"/>
      <c r="Q447" s="3"/>
      <c r="R447" s="3"/>
      <c r="S447" s="3"/>
      <c r="T447" s="3"/>
    </row>
    <row r="448" spans="2:20" ht="12.75">
      <c r="B448" s="2"/>
      <c r="C448" s="3"/>
      <c r="D448" s="4"/>
      <c r="E448" s="3"/>
      <c r="F448" s="3"/>
      <c r="G448" s="3"/>
      <c r="H448" s="3"/>
      <c r="I448" s="3"/>
      <c r="J448" s="3"/>
      <c r="K448" s="3"/>
      <c r="L448" s="3"/>
      <c r="M448" s="3"/>
      <c r="N448" s="3"/>
      <c r="O448" s="3"/>
      <c r="P448" s="3"/>
      <c r="Q448" s="3"/>
      <c r="R448" s="3"/>
      <c r="S448" s="3"/>
      <c r="T448" s="3"/>
    </row>
    <row r="449" spans="2:20" ht="12.75">
      <c r="B449" s="2"/>
      <c r="C449" s="3"/>
      <c r="D449" s="4"/>
      <c r="E449" s="3"/>
      <c r="F449" s="3"/>
      <c r="G449" s="3"/>
      <c r="H449" s="3"/>
      <c r="I449" s="3"/>
      <c r="J449" s="3"/>
      <c r="K449" s="3"/>
      <c r="L449" s="3"/>
      <c r="M449" s="3"/>
      <c r="N449" s="3"/>
      <c r="O449" s="3"/>
      <c r="P449" s="3"/>
      <c r="Q449" s="3"/>
      <c r="R449" s="3"/>
      <c r="S449" s="3"/>
      <c r="T449" s="3"/>
    </row>
    <row r="450" spans="2:20" ht="12.75">
      <c r="B450" s="2"/>
      <c r="C450" s="3"/>
      <c r="D450" s="4"/>
      <c r="E450" s="3"/>
      <c r="F450" s="3"/>
      <c r="G450" s="3"/>
      <c r="H450" s="3"/>
      <c r="I450" s="3"/>
      <c r="J450" s="3"/>
      <c r="K450" s="3"/>
      <c r="L450" s="3"/>
      <c r="M450" s="3"/>
      <c r="N450" s="3"/>
      <c r="O450" s="3"/>
      <c r="P450" s="3"/>
      <c r="Q450" s="3"/>
      <c r="R450" s="3"/>
      <c r="S450" s="3"/>
      <c r="T450" s="3"/>
    </row>
    <row r="451" spans="2:20" ht="12.75">
      <c r="B451" s="2"/>
      <c r="C451" s="3"/>
      <c r="D451" s="4"/>
      <c r="E451" s="3"/>
      <c r="F451" s="3"/>
      <c r="G451" s="3"/>
      <c r="H451" s="3"/>
      <c r="I451" s="3"/>
      <c r="J451" s="3"/>
      <c r="K451" s="3"/>
      <c r="L451" s="3"/>
      <c r="M451" s="3"/>
      <c r="N451" s="3"/>
      <c r="O451" s="3"/>
      <c r="P451" s="3"/>
      <c r="Q451" s="3"/>
      <c r="R451" s="3"/>
      <c r="S451" s="3"/>
      <c r="T451" s="3"/>
    </row>
    <row r="452" spans="2:20" ht="12.75">
      <c r="B452" s="2"/>
      <c r="C452" s="3"/>
      <c r="D452" s="4"/>
      <c r="E452" s="3"/>
      <c r="F452" s="3"/>
      <c r="G452" s="3"/>
      <c r="H452" s="3"/>
      <c r="I452" s="3"/>
      <c r="J452" s="3"/>
      <c r="K452" s="3"/>
      <c r="L452" s="3"/>
      <c r="M452" s="3"/>
      <c r="N452" s="3"/>
      <c r="O452" s="3"/>
      <c r="P452" s="3"/>
      <c r="Q452" s="3"/>
      <c r="R452" s="3"/>
      <c r="S452" s="3"/>
      <c r="T452" s="3"/>
    </row>
    <row r="453" spans="2:20" ht="12.75">
      <c r="B453" s="2"/>
      <c r="C453" s="3"/>
      <c r="D453" s="4"/>
      <c r="E453" s="3"/>
      <c r="F453" s="3"/>
      <c r="G453" s="3"/>
      <c r="H453" s="3"/>
      <c r="I453" s="3"/>
      <c r="J453" s="3"/>
      <c r="K453" s="3"/>
      <c r="L453" s="3"/>
      <c r="M453" s="3"/>
      <c r="N453" s="3"/>
      <c r="O453" s="3"/>
      <c r="P453" s="3"/>
      <c r="Q453" s="3"/>
      <c r="R453" s="3"/>
      <c r="S453" s="3"/>
      <c r="T453" s="3"/>
    </row>
    <row r="454" spans="2:20" ht="12.75">
      <c r="B454" s="2"/>
      <c r="C454" s="3"/>
      <c r="D454" s="4"/>
      <c r="E454" s="3"/>
      <c r="F454" s="3"/>
      <c r="G454" s="3"/>
      <c r="H454" s="3"/>
      <c r="I454" s="3"/>
      <c r="J454" s="3"/>
      <c r="K454" s="3"/>
      <c r="L454" s="3"/>
      <c r="M454" s="3"/>
      <c r="N454" s="3"/>
      <c r="O454" s="3"/>
      <c r="P454" s="3"/>
      <c r="Q454" s="3"/>
      <c r="R454" s="3"/>
      <c r="S454" s="3"/>
      <c r="T454" s="3"/>
    </row>
    <row r="455" spans="2:20" ht="12.75">
      <c r="B455" s="2"/>
      <c r="C455" s="3"/>
      <c r="D455" s="4"/>
      <c r="E455" s="3"/>
      <c r="F455" s="3"/>
      <c r="G455" s="3"/>
      <c r="H455" s="3"/>
      <c r="I455" s="3"/>
      <c r="J455" s="3"/>
      <c r="K455" s="3"/>
      <c r="L455" s="3"/>
      <c r="M455" s="3"/>
      <c r="N455" s="3"/>
      <c r="O455" s="3"/>
      <c r="P455" s="3"/>
      <c r="Q455" s="3"/>
      <c r="R455" s="3"/>
      <c r="S455" s="3"/>
      <c r="T455" s="3"/>
    </row>
    <row r="456" spans="2:20" ht="12.75">
      <c r="B456" s="2"/>
      <c r="C456" s="3"/>
      <c r="D456" s="4"/>
      <c r="E456" s="3"/>
      <c r="F456" s="3"/>
      <c r="G456" s="3"/>
      <c r="H456" s="3"/>
      <c r="I456" s="3"/>
      <c r="J456" s="3"/>
      <c r="K456" s="3"/>
      <c r="L456" s="3"/>
      <c r="M456" s="3"/>
      <c r="N456" s="3"/>
      <c r="O456" s="3"/>
      <c r="P456" s="3"/>
      <c r="Q456" s="3"/>
      <c r="R456" s="3"/>
      <c r="S456" s="3"/>
      <c r="T456" s="3"/>
    </row>
    <row r="457" spans="2:20" ht="12.75">
      <c r="B457" s="2"/>
      <c r="C457" s="3"/>
      <c r="D457" s="4"/>
      <c r="E457" s="3"/>
      <c r="F457" s="3"/>
      <c r="G457" s="3"/>
      <c r="H457" s="3"/>
      <c r="I457" s="3"/>
      <c r="J457" s="3"/>
      <c r="K457" s="3"/>
      <c r="L457" s="3"/>
      <c r="M457" s="3"/>
      <c r="N457" s="3"/>
      <c r="O457" s="3"/>
      <c r="P457" s="3"/>
      <c r="Q457" s="3"/>
      <c r="R457" s="3"/>
      <c r="S457" s="3"/>
      <c r="T457" s="3"/>
    </row>
    <row r="458" spans="2:20" ht="12.75">
      <c r="B458" s="2"/>
      <c r="C458" s="3"/>
      <c r="D458" s="4"/>
      <c r="E458" s="3"/>
      <c r="F458" s="3"/>
      <c r="G458" s="3"/>
      <c r="H458" s="3"/>
      <c r="I458" s="3"/>
      <c r="J458" s="3"/>
      <c r="K458" s="3"/>
      <c r="L458" s="3"/>
      <c r="M458" s="3"/>
      <c r="N458" s="3"/>
      <c r="O458" s="3"/>
      <c r="P458" s="3"/>
      <c r="Q458" s="3"/>
      <c r="R458" s="3"/>
      <c r="S458" s="3"/>
      <c r="T458" s="3"/>
    </row>
    <row r="459" spans="2:20" ht="12.75">
      <c r="B459" s="2"/>
      <c r="C459" s="3"/>
      <c r="D459" s="4"/>
      <c r="E459" s="3"/>
      <c r="F459" s="3"/>
      <c r="G459" s="3"/>
      <c r="H459" s="3"/>
      <c r="I459" s="3"/>
      <c r="J459" s="3"/>
      <c r="K459" s="3"/>
      <c r="L459" s="3"/>
      <c r="M459" s="3"/>
      <c r="N459" s="3"/>
      <c r="O459" s="3"/>
      <c r="P459" s="3"/>
      <c r="Q459" s="3"/>
      <c r="R459" s="3"/>
      <c r="S459" s="3"/>
      <c r="T459" s="3"/>
    </row>
    <row r="460" spans="2:20" ht="12.75">
      <c r="B460" s="2"/>
      <c r="C460" s="3"/>
      <c r="D460" s="4"/>
      <c r="E460" s="3"/>
      <c r="F460" s="3"/>
      <c r="G460" s="3"/>
      <c r="H460" s="3"/>
      <c r="I460" s="3"/>
      <c r="J460" s="3"/>
      <c r="K460" s="3"/>
      <c r="L460" s="3"/>
      <c r="M460" s="3"/>
      <c r="N460" s="3"/>
      <c r="O460" s="3"/>
      <c r="P460" s="3"/>
      <c r="Q460" s="3"/>
      <c r="R460" s="3"/>
      <c r="S460" s="3"/>
      <c r="T460" s="3"/>
    </row>
    <row r="461" spans="2:20" ht="12.75">
      <c r="B461" s="2"/>
      <c r="C461" s="3"/>
      <c r="D461" s="4"/>
      <c r="E461" s="3"/>
      <c r="F461" s="3"/>
      <c r="G461" s="3"/>
      <c r="H461" s="3"/>
      <c r="I461" s="3"/>
      <c r="J461" s="3"/>
      <c r="K461" s="3"/>
      <c r="L461" s="3"/>
      <c r="M461" s="3"/>
      <c r="N461" s="3"/>
      <c r="O461" s="3"/>
      <c r="P461" s="3"/>
      <c r="Q461" s="3"/>
      <c r="R461" s="3"/>
      <c r="S461" s="3"/>
      <c r="T461" s="3"/>
    </row>
    <row r="462" spans="2:20" ht="12.75">
      <c r="B462" s="2"/>
      <c r="C462" s="3"/>
      <c r="D462" s="4"/>
      <c r="E462" s="3"/>
      <c r="F462" s="3"/>
      <c r="G462" s="3"/>
      <c r="H462" s="3"/>
      <c r="I462" s="3"/>
      <c r="J462" s="3"/>
      <c r="K462" s="3"/>
      <c r="L462" s="3"/>
      <c r="M462" s="3"/>
      <c r="N462" s="3"/>
      <c r="O462" s="3"/>
      <c r="P462" s="3"/>
      <c r="Q462" s="3"/>
      <c r="R462" s="3"/>
      <c r="S462" s="3"/>
      <c r="T462" s="3"/>
    </row>
    <row r="463" spans="2:20" ht="12.75">
      <c r="B463" s="2"/>
      <c r="C463" s="3"/>
      <c r="D463" s="4"/>
      <c r="E463" s="3"/>
      <c r="F463" s="3"/>
      <c r="G463" s="3"/>
      <c r="H463" s="3"/>
      <c r="I463" s="3"/>
      <c r="J463" s="3"/>
      <c r="K463" s="3"/>
      <c r="L463" s="3"/>
      <c r="M463" s="3"/>
      <c r="N463" s="3"/>
      <c r="O463" s="3"/>
      <c r="P463" s="3"/>
      <c r="Q463" s="3"/>
      <c r="R463" s="3"/>
      <c r="S463" s="3"/>
      <c r="T463" s="3"/>
    </row>
    <row r="464" spans="2:20" ht="12.75">
      <c r="B464" s="2"/>
      <c r="C464" s="3"/>
      <c r="D464" s="4"/>
      <c r="E464" s="3"/>
      <c r="F464" s="3"/>
      <c r="G464" s="3"/>
      <c r="H464" s="3"/>
      <c r="I464" s="3"/>
      <c r="J464" s="3"/>
      <c r="K464" s="3"/>
      <c r="L464" s="3"/>
      <c r="M464" s="3"/>
      <c r="N464" s="3"/>
      <c r="O464" s="3"/>
      <c r="P464" s="3"/>
      <c r="Q464" s="3"/>
      <c r="R464" s="3"/>
      <c r="S464" s="3"/>
      <c r="T464" s="3"/>
    </row>
    <row r="465" spans="2:20" ht="12.75">
      <c r="B465" s="2"/>
      <c r="C465" s="3"/>
      <c r="D465" s="4"/>
      <c r="E465" s="3"/>
      <c r="F465" s="3"/>
      <c r="G465" s="3"/>
      <c r="H465" s="3"/>
      <c r="I465" s="3"/>
      <c r="J465" s="3"/>
      <c r="K465" s="3"/>
      <c r="L465" s="3"/>
      <c r="M465" s="3"/>
      <c r="N465" s="3"/>
      <c r="O465" s="3"/>
      <c r="P465" s="3"/>
      <c r="Q465" s="3"/>
      <c r="R465" s="3"/>
      <c r="S465" s="3"/>
      <c r="T465" s="3"/>
    </row>
    <row r="466" spans="2:20" ht="12.75">
      <c r="B466" s="2"/>
      <c r="C466" s="3"/>
      <c r="D466" s="4"/>
      <c r="E466" s="3"/>
      <c r="F466" s="3"/>
      <c r="G466" s="3"/>
      <c r="H466" s="3"/>
      <c r="I466" s="3"/>
      <c r="J466" s="3"/>
      <c r="K466" s="3"/>
      <c r="L466" s="3"/>
      <c r="M466" s="3"/>
      <c r="N466" s="3"/>
      <c r="O466" s="3"/>
      <c r="P466" s="3"/>
      <c r="Q466" s="3"/>
      <c r="R466" s="3"/>
      <c r="S466" s="3"/>
      <c r="T466" s="3"/>
    </row>
    <row r="467" spans="2:20" ht="12.75">
      <c r="B467" s="2"/>
      <c r="C467" s="3"/>
      <c r="D467" s="4"/>
      <c r="E467" s="3"/>
      <c r="F467" s="3"/>
      <c r="G467" s="3"/>
      <c r="H467" s="3"/>
      <c r="I467" s="3"/>
      <c r="J467" s="3"/>
      <c r="K467" s="3"/>
      <c r="L467" s="3"/>
      <c r="M467" s="3"/>
      <c r="N467" s="3"/>
      <c r="O467" s="3"/>
      <c r="P467" s="3"/>
      <c r="Q467" s="3"/>
      <c r="R467" s="3"/>
      <c r="S467" s="3"/>
      <c r="T467" s="3"/>
    </row>
    <row r="468" spans="2:20" ht="12.75">
      <c r="B468" s="2"/>
      <c r="C468" s="3"/>
      <c r="D468" s="4"/>
      <c r="E468" s="3"/>
      <c r="F468" s="3"/>
      <c r="G468" s="3"/>
      <c r="H468" s="3"/>
      <c r="I468" s="3"/>
      <c r="J468" s="3"/>
      <c r="K468" s="3"/>
      <c r="L468" s="3"/>
      <c r="M468" s="3"/>
      <c r="N468" s="3"/>
      <c r="O468" s="3"/>
      <c r="P468" s="3"/>
      <c r="Q468" s="3"/>
      <c r="R468" s="3"/>
      <c r="S468" s="3"/>
      <c r="T468" s="3"/>
    </row>
    <row r="469" spans="2:20" ht="12.75">
      <c r="B469" s="2"/>
      <c r="C469" s="3"/>
      <c r="D469" s="4"/>
      <c r="E469" s="3"/>
      <c r="F469" s="3"/>
      <c r="G469" s="3"/>
      <c r="H469" s="3"/>
      <c r="I469" s="3"/>
      <c r="J469" s="3"/>
      <c r="K469" s="3"/>
      <c r="L469" s="3"/>
      <c r="M469" s="3"/>
      <c r="N469" s="3"/>
      <c r="O469" s="3"/>
      <c r="P469" s="3"/>
      <c r="Q469" s="3"/>
      <c r="R469" s="3"/>
      <c r="S469" s="3"/>
      <c r="T469" s="3"/>
    </row>
    <row r="470" spans="2:20" ht="12.75">
      <c r="B470" s="2"/>
      <c r="C470" s="3"/>
      <c r="D470" s="4"/>
      <c r="E470" s="3"/>
      <c r="F470" s="3"/>
      <c r="G470" s="3"/>
      <c r="H470" s="3"/>
      <c r="I470" s="3"/>
      <c r="J470" s="3"/>
      <c r="K470" s="3"/>
      <c r="L470" s="3"/>
      <c r="M470" s="3"/>
      <c r="N470" s="3"/>
      <c r="O470" s="3"/>
      <c r="P470" s="3"/>
      <c r="Q470" s="3"/>
      <c r="R470" s="3"/>
      <c r="S470" s="3"/>
      <c r="T470" s="3"/>
    </row>
    <row r="471" spans="2:20" ht="12.75">
      <c r="B471" s="2"/>
      <c r="C471" s="3"/>
      <c r="D471" s="4"/>
      <c r="E471" s="3"/>
      <c r="F471" s="3"/>
      <c r="G471" s="3"/>
      <c r="H471" s="3"/>
      <c r="I471" s="3"/>
      <c r="J471" s="3"/>
      <c r="K471" s="3"/>
      <c r="L471" s="3"/>
      <c r="M471" s="3"/>
      <c r="N471" s="3"/>
      <c r="O471" s="3"/>
      <c r="P471" s="3"/>
      <c r="Q471" s="3"/>
      <c r="R471" s="3"/>
      <c r="S471" s="3"/>
      <c r="T471" s="3"/>
    </row>
    <row r="472" spans="2:20" ht="12.75">
      <c r="B472" s="2"/>
      <c r="C472" s="3"/>
      <c r="D472" s="4"/>
      <c r="E472" s="3"/>
      <c r="F472" s="3"/>
      <c r="G472" s="3"/>
      <c r="H472" s="3"/>
      <c r="I472" s="3"/>
      <c r="J472" s="3"/>
      <c r="K472" s="3"/>
      <c r="L472" s="3"/>
      <c r="M472" s="3"/>
      <c r="N472" s="3"/>
      <c r="O472" s="3"/>
      <c r="P472" s="3"/>
      <c r="Q472" s="3"/>
      <c r="R472" s="3"/>
      <c r="S472" s="3"/>
      <c r="T472" s="3"/>
    </row>
    <row r="473" spans="2:20" ht="12.75">
      <c r="B473" s="2"/>
      <c r="C473" s="3"/>
      <c r="D473" s="4"/>
      <c r="E473" s="3"/>
      <c r="F473" s="3"/>
      <c r="G473" s="3"/>
      <c r="H473" s="3"/>
      <c r="I473" s="3"/>
      <c r="J473" s="3"/>
      <c r="K473" s="3"/>
      <c r="L473" s="3"/>
      <c r="M473" s="3"/>
      <c r="N473" s="3"/>
      <c r="O473" s="3"/>
      <c r="P473" s="3"/>
      <c r="Q473" s="3"/>
      <c r="R473" s="3"/>
      <c r="S473" s="3"/>
      <c r="T473" s="3"/>
    </row>
    <row r="474" spans="2:20" ht="12.75">
      <c r="B474" s="2"/>
      <c r="C474" s="3"/>
      <c r="D474" s="4"/>
      <c r="E474" s="3"/>
      <c r="F474" s="3"/>
      <c r="G474" s="3"/>
      <c r="H474" s="3"/>
      <c r="I474" s="3"/>
      <c r="J474" s="3"/>
      <c r="K474" s="3"/>
      <c r="L474" s="3"/>
      <c r="M474" s="3"/>
      <c r="N474" s="3"/>
      <c r="O474" s="3"/>
      <c r="P474" s="3"/>
      <c r="Q474" s="3"/>
      <c r="R474" s="3"/>
      <c r="S474" s="3"/>
      <c r="T474" s="3"/>
    </row>
    <row r="475" spans="2:20" ht="12.75">
      <c r="B475" s="2"/>
      <c r="C475" s="3"/>
      <c r="D475" s="4"/>
      <c r="E475" s="3"/>
      <c r="F475" s="3"/>
      <c r="G475" s="3"/>
      <c r="H475" s="3"/>
      <c r="I475" s="3"/>
      <c r="J475" s="3"/>
      <c r="K475" s="3"/>
      <c r="L475" s="3"/>
      <c r="M475" s="3"/>
      <c r="N475" s="3"/>
      <c r="O475" s="3"/>
      <c r="P475" s="3"/>
      <c r="Q475" s="3"/>
      <c r="R475" s="3"/>
      <c r="S475" s="3"/>
      <c r="T475" s="3"/>
    </row>
    <row r="476" spans="2:20" ht="12.75">
      <c r="B476" s="2"/>
      <c r="C476" s="3"/>
      <c r="D476" s="4"/>
      <c r="E476" s="3"/>
      <c r="F476" s="3"/>
      <c r="G476" s="3"/>
      <c r="H476" s="3"/>
      <c r="I476" s="3"/>
      <c r="J476" s="3"/>
      <c r="K476" s="3"/>
      <c r="L476" s="3"/>
      <c r="M476" s="3"/>
      <c r="N476" s="3"/>
      <c r="O476" s="3"/>
      <c r="P476" s="3"/>
      <c r="Q476" s="3"/>
      <c r="R476" s="3"/>
      <c r="S476" s="3"/>
      <c r="T476" s="3"/>
    </row>
    <row r="477" spans="2:20" ht="12.75">
      <c r="B477" s="2"/>
      <c r="C477" s="3"/>
      <c r="D477" s="4"/>
      <c r="E477" s="3"/>
      <c r="F477" s="3"/>
      <c r="G477" s="3"/>
      <c r="H477" s="3"/>
      <c r="I477" s="3"/>
      <c r="J477" s="3"/>
      <c r="K477" s="3"/>
      <c r="L477" s="3"/>
      <c r="M477" s="3"/>
      <c r="N477" s="3"/>
      <c r="O477" s="3"/>
      <c r="P477" s="3"/>
      <c r="Q477" s="3"/>
      <c r="R477" s="3"/>
      <c r="S477" s="3"/>
      <c r="T477" s="3"/>
    </row>
    <row r="478" spans="2:20" ht="12.75">
      <c r="B478" s="2"/>
      <c r="C478" s="3"/>
      <c r="D478" s="4"/>
      <c r="E478" s="3"/>
      <c r="F478" s="3"/>
      <c r="G478" s="3"/>
      <c r="H478" s="3"/>
      <c r="I478" s="3"/>
      <c r="J478" s="3"/>
      <c r="K478" s="3"/>
      <c r="L478" s="3"/>
      <c r="M478" s="3"/>
      <c r="N478" s="3"/>
      <c r="O478" s="3"/>
      <c r="P478" s="3"/>
      <c r="Q478" s="3"/>
      <c r="R478" s="3"/>
      <c r="S478" s="3"/>
      <c r="T478" s="3"/>
    </row>
    <row r="479" spans="2:20" ht="12.75">
      <c r="B479" s="2"/>
      <c r="C479" s="3"/>
      <c r="D479" s="4"/>
      <c r="E479" s="3"/>
      <c r="F479" s="3"/>
      <c r="G479" s="3"/>
      <c r="H479" s="3"/>
      <c r="I479" s="3"/>
      <c r="J479" s="3"/>
      <c r="K479" s="3"/>
      <c r="L479" s="3"/>
      <c r="M479" s="3"/>
      <c r="N479" s="3"/>
      <c r="O479" s="3"/>
      <c r="P479" s="3"/>
      <c r="Q479" s="3"/>
      <c r="R479" s="3"/>
      <c r="S479" s="3"/>
      <c r="T479" s="3"/>
    </row>
    <row r="480" spans="2:20" ht="12.75">
      <c r="B480" s="2"/>
      <c r="C480" s="3"/>
      <c r="D480" s="4"/>
      <c r="E480" s="3"/>
      <c r="F480" s="3"/>
      <c r="G480" s="3"/>
      <c r="H480" s="3"/>
      <c r="I480" s="3"/>
      <c r="J480" s="3"/>
      <c r="K480" s="3"/>
      <c r="L480" s="3"/>
      <c r="M480" s="3"/>
      <c r="N480" s="3"/>
      <c r="O480" s="3"/>
      <c r="P480" s="3"/>
      <c r="Q480" s="3"/>
      <c r="R480" s="3"/>
      <c r="S480" s="3"/>
      <c r="T480" s="3"/>
    </row>
    <row r="481" spans="2:20" ht="12.75">
      <c r="B481" s="2"/>
      <c r="C481" s="3"/>
      <c r="D481" s="4"/>
      <c r="E481" s="3"/>
      <c r="F481" s="3"/>
      <c r="G481" s="3"/>
      <c r="H481" s="3"/>
      <c r="I481" s="3"/>
      <c r="J481" s="3"/>
      <c r="K481" s="3"/>
      <c r="L481" s="3"/>
      <c r="M481" s="3"/>
      <c r="N481" s="3"/>
      <c r="O481" s="3"/>
      <c r="P481" s="3"/>
      <c r="Q481" s="3"/>
      <c r="R481" s="3"/>
      <c r="S481" s="3"/>
      <c r="T481" s="3"/>
    </row>
    <row r="482" spans="2:20" ht="12.75">
      <c r="B482" s="2"/>
      <c r="C482" s="3"/>
      <c r="D482" s="4"/>
      <c r="E482" s="3"/>
      <c r="F482" s="3"/>
      <c r="G482" s="3"/>
      <c r="H482" s="3"/>
      <c r="I482" s="3"/>
      <c r="J482" s="3"/>
      <c r="K482" s="3"/>
      <c r="L482" s="3"/>
      <c r="M482" s="3"/>
      <c r="N482" s="3"/>
      <c r="O482" s="3"/>
      <c r="P482" s="3"/>
      <c r="Q482" s="3"/>
      <c r="R482" s="3"/>
      <c r="S482" s="3"/>
      <c r="T482" s="3"/>
    </row>
    <row r="483" spans="2:20" ht="12.75">
      <c r="B483" s="2"/>
      <c r="C483" s="3"/>
      <c r="D483" s="4"/>
      <c r="E483" s="3"/>
      <c r="F483" s="3"/>
      <c r="G483" s="3"/>
      <c r="H483" s="3"/>
      <c r="I483" s="3"/>
      <c r="J483" s="3"/>
      <c r="K483" s="3"/>
      <c r="L483" s="3"/>
      <c r="M483" s="3"/>
      <c r="N483" s="3"/>
      <c r="O483" s="3"/>
      <c r="P483" s="3"/>
      <c r="Q483" s="3"/>
      <c r="R483" s="3"/>
      <c r="S483" s="3"/>
      <c r="T483" s="3"/>
    </row>
    <row r="484" spans="2:20" ht="12.75">
      <c r="B484" s="2"/>
      <c r="C484" s="3"/>
      <c r="D484" s="4"/>
      <c r="E484" s="3"/>
      <c r="F484" s="3"/>
      <c r="G484" s="3"/>
      <c r="H484" s="3"/>
      <c r="I484" s="3"/>
      <c r="J484" s="3"/>
      <c r="K484" s="3"/>
      <c r="L484" s="3"/>
      <c r="M484" s="3"/>
      <c r="N484" s="3"/>
      <c r="O484" s="3"/>
      <c r="P484" s="3"/>
      <c r="Q484" s="3"/>
      <c r="R484" s="3"/>
      <c r="S484" s="3"/>
      <c r="T484" s="3"/>
    </row>
    <row r="485" spans="2:20" ht="12.75">
      <c r="B485" s="2"/>
      <c r="C485" s="3"/>
      <c r="D485" s="4"/>
      <c r="E485" s="3"/>
      <c r="F485" s="3"/>
      <c r="G485" s="3"/>
      <c r="H485" s="3"/>
      <c r="I485" s="3"/>
      <c r="J485" s="3"/>
      <c r="K485" s="3"/>
      <c r="L485" s="3"/>
      <c r="M485" s="3"/>
      <c r="N485" s="3"/>
      <c r="O485" s="3"/>
      <c r="P485" s="3"/>
      <c r="Q485" s="3"/>
      <c r="R485" s="3"/>
      <c r="S485" s="3"/>
      <c r="T485" s="3"/>
    </row>
    <row r="486" spans="2:20" ht="12.75">
      <c r="B486" s="2"/>
      <c r="C486" s="3"/>
      <c r="D486" s="4"/>
      <c r="E486" s="3"/>
      <c r="F486" s="3"/>
      <c r="G486" s="3"/>
      <c r="H486" s="3"/>
      <c r="I486" s="3"/>
      <c r="J486" s="3"/>
      <c r="K486" s="3"/>
      <c r="L486" s="3"/>
      <c r="M486" s="3"/>
      <c r="N486" s="3"/>
      <c r="O486" s="3"/>
      <c r="P486" s="3"/>
      <c r="Q486" s="3"/>
      <c r="R486" s="3"/>
      <c r="S486" s="3"/>
      <c r="T486" s="3"/>
    </row>
    <row r="487" spans="2:20" ht="12.75">
      <c r="B487" s="2"/>
      <c r="C487" s="3"/>
      <c r="D487" s="4"/>
      <c r="E487" s="3"/>
      <c r="F487" s="3"/>
      <c r="G487" s="3"/>
      <c r="H487" s="3"/>
      <c r="I487" s="3"/>
      <c r="J487" s="3"/>
      <c r="K487" s="3"/>
      <c r="L487" s="3"/>
      <c r="M487" s="3"/>
      <c r="N487" s="3"/>
      <c r="O487" s="3"/>
      <c r="P487" s="3"/>
      <c r="Q487" s="3"/>
      <c r="R487" s="3"/>
      <c r="S487" s="3"/>
      <c r="T487" s="3"/>
    </row>
    <row r="488" spans="2:20" ht="12.75">
      <c r="B488" s="2"/>
      <c r="C488" s="3"/>
      <c r="D488" s="4"/>
      <c r="E488" s="3"/>
      <c r="F488" s="3"/>
      <c r="G488" s="3"/>
      <c r="H488" s="3"/>
      <c r="I488" s="3"/>
      <c r="J488" s="3"/>
      <c r="K488" s="3"/>
      <c r="L488" s="3"/>
      <c r="M488" s="3"/>
      <c r="N488" s="3"/>
      <c r="O488" s="3"/>
      <c r="P488" s="3"/>
      <c r="Q488" s="3"/>
      <c r="R488" s="3"/>
      <c r="S488" s="3"/>
      <c r="T488" s="3"/>
    </row>
    <row r="489" spans="2:20" ht="12.75">
      <c r="B489" s="2"/>
      <c r="C489" s="3"/>
      <c r="D489" s="4"/>
      <c r="E489" s="3"/>
      <c r="F489" s="3"/>
      <c r="G489" s="3"/>
      <c r="H489" s="3"/>
      <c r="I489" s="3"/>
      <c r="J489" s="3"/>
      <c r="K489" s="3"/>
      <c r="L489" s="3"/>
      <c r="M489" s="3"/>
      <c r="N489" s="3"/>
      <c r="O489" s="3"/>
      <c r="P489" s="3"/>
      <c r="Q489" s="3"/>
      <c r="R489" s="3"/>
      <c r="S489" s="3"/>
      <c r="T489" s="3"/>
    </row>
    <row r="490" spans="2:20" ht="12.75">
      <c r="B490" s="2"/>
      <c r="C490" s="3"/>
      <c r="D490" s="4"/>
      <c r="E490" s="3"/>
      <c r="F490" s="3"/>
      <c r="G490" s="3"/>
      <c r="H490" s="3"/>
      <c r="I490" s="3"/>
      <c r="J490" s="3"/>
      <c r="K490" s="3"/>
      <c r="L490" s="3"/>
      <c r="M490" s="3"/>
      <c r="N490" s="3"/>
      <c r="O490" s="3"/>
      <c r="P490" s="3"/>
      <c r="Q490" s="3"/>
      <c r="R490" s="3"/>
      <c r="S490" s="3"/>
      <c r="T490" s="3"/>
    </row>
    <row r="491" spans="2:20" ht="12.75">
      <c r="B491" s="2"/>
      <c r="C491" s="3"/>
      <c r="D491" s="4"/>
      <c r="E491" s="3"/>
      <c r="F491" s="3"/>
      <c r="G491" s="3"/>
      <c r="H491" s="3"/>
      <c r="I491" s="3"/>
      <c r="J491" s="3"/>
      <c r="K491" s="3"/>
      <c r="L491" s="3"/>
      <c r="M491" s="3"/>
      <c r="N491" s="3"/>
      <c r="O491" s="3"/>
      <c r="P491" s="3"/>
      <c r="Q491" s="3"/>
      <c r="R491" s="3"/>
      <c r="S491" s="3"/>
      <c r="T491" s="3"/>
    </row>
    <row r="492" spans="2:20" ht="12.75">
      <c r="B492" s="2"/>
      <c r="C492" s="3"/>
      <c r="D492" s="4"/>
      <c r="E492" s="3"/>
      <c r="F492" s="3"/>
      <c r="G492" s="3"/>
      <c r="H492" s="3"/>
      <c r="I492" s="3"/>
      <c r="J492" s="3"/>
      <c r="K492" s="3"/>
      <c r="L492" s="3"/>
      <c r="M492" s="3"/>
      <c r="N492" s="3"/>
      <c r="O492" s="3"/>
      <c r="P492" s="3"/>
      <c r="Q492" s="3"/>
      <c r="R492" s="3"/>
      <c r="S492" s="3"/>
      <c r="T492" s="3"/>
    </row>
    <row r="493" spans="2:20" ht="12.75">
      <c r="B493" s="2"/>
      <c r="C493" s="3"/>
      <c r="D493" s="4"/>
      <c r="E493" s="3"/>
      <c r="F493" s="3"/>
      <c r="G493" s="3"/>
      <c r="H493" s="3"/>
      <c r="I493" s="3"/>
      <c r="J493" s="3"/>
      <c r="K493" s="3"/>
      <c r="L493" s="3"/>
      <c r="M493" s="3"/>
      <c r="N493" s="3"/>
      <c r="O493" s="3"/>
      <c r="P493" s="3"/>
      <c r="Q493" s="3"/>
      <c r="R493" s="3"/>
      <c r="S493" s="3"/>
      <c r="T493" s="3"/>
    </row>
    <row r="494" spans="2:20" ht="12.75">
      <c r="B494" s="2"/>
      <c r="C494" s="3"/>
      <c r="D494" s="4"/>
      <c r="E494" s="3"/>
      <c r="F494" s="3"/>
      <c r="G494" s="3"/>
      <c r="H494" s="3"/>
      <c r="I494" s="3"/>
      <c r="J494" s="3"/>
      <c r="K494" s="3"/>
      <c r="L494" s="3"/>
      <c r="M494" s="3"/>
      <c r="N494" s="3"/>
      <c r="O494" s="3"/>
      <c r="P494" s="3"/>
      <c r="Q494" s="3"/>
      <c r="R494" s="3"/>
      <c r="S494" s="3"/>
      <c r="T494" s="3"/>
    </row>
    <row r="495" spans="2:20" ht="12.75">
      <c r="B495" s="2"/>
      <c r="C495" s="3"/>
      <c r="D495" s="4"/>
      <c r="E495" s="3"/>
      <c r="F495" s="3"/>
      <c r="G495" s="3"/>
      <c r="H495" s="3"/>
      <c r="I495" s="3"/>
      <c r="J495" s="3"/>
      <c r="K495" s="3"/>
      <c r="L495" s="3"/>
      <c r="M495" s="3"/>
      <c r="N495" s="3"/>
      <c r="O495" s="3"/>
      <c r="P495" s="3"/>
      <c r="Q495" s="3"/>
      <c r="R495" s="3"/>
      <c r="S495" s="3"/>
      <c r="T495" s="3"/>
    </row>
    <row r="496" spans="2:20" ht="12.75">
      <c r="B496" s="2"/>
      <c r="C496" s="3"/>
      <c r="D496" s="4"/>
      <c r="E496" s="3"/>
      <c r="F496" s="3"/>
      <c r="G496" s="3"/>
      <c r="H496" s="3"/>
      <c r="I496" s="3"/>
      <c r="J496" s="3"/>
      <c r="K496" s="3"/>
      <c r="L496" s="3"/>
      <c r="M496" s="3"/>
      <c r="N496" s="3"/>
      <c r="O496" s="3"/>
      <c r="P496" s="3"/>
      <c r="Q496" s="3"/>
      <c r="R496" s="3"/>
      <c r="S496" s="3"/>
      <c r="T496" s="3"/>
    </row>
    <row r="497" spans="2:20" ht="12.75">
      <c r="B497" s="2"/>
      <c r="C497" s="3"/>
      <c r="D497" s="4"/>
      <c r="E497" s="3"/>
      <c r="F497" s="3"/>
      <c r="G497" s="3"/>
      <c r="H497" s="3"/>
      <c r="I497" s="3"/>
      <c r="J497" s="3"/>
      <c r="K497" s="3"/>
      <c r="L497" s="3"/>
      <c r="M497" s="3"/>
      <c r="N497" s="3"/>
      <c r="O497" s="3"/>
      <c r="P497" s="3"/>
      <c r="Q497" s="3"/>
      <c r="R497" s="3"/>
      <c r="S497" s="3"/>
      <c r="T497" s="3"/>
    </row>
    <row r="498" spans="2:20" ht="12.75">
      <c r="B498" s="2"/>
      <c r="C498" s="3"/>
      <c r="D498" s="4"/>
      <c r="E498" s="3"/>
      <c r="F498" s="3"/>
      <c r="G498" s="3"/>
      <c r="H498" s="3"/>
      <c r="I498" s="3"/>
      <c r="J498" s="3"/>
      <c r="K498" s="3"/>
      <c r="L498" s="3"/>
      <c r="M498" s="3"/>
      <c r="N498" s="3"/>
      <c r="O498" s="3"/>
      <c r="P498" s="3"/>
      <c r="Q498" s="3"/>
      <c r="R498" s="3"/>
      <c r="S498" s="3"/>
      <c r="T498" s="3"/>
    </row>
    <row r="499" spans="2:20" ht="12.75">
      <c r="B499" s="2"/>
      <c r="C499" s="3"/>
      <c r="D499" s="4"/>
      <c r="E499" s="3"/>
      <c r="F499" s="3"/>
      <c r="G499" s="3"/>
      <c r="H499" s="3"/>
      <c r="I499" s="3"/>
      <c r="J499" s="3"/>
      <c r="K499" s="3"/>
      <c r="L499" s="3"/>
      <c r="M499" s="3"/>
      <c r="N499" s="3"/>
      <c r="O499" s="3"/>
      <c r="P499" s="3"/>
      <c r="Q499" s="3"/>
      <c r="R499" s="3"/>
      <c r="S499" s="3"/>
      <c r="T499" s="3"/>
    </row>
    <row r="500" spans="2:20" ht="12.75">
      <c r="B500" s="2"/>
      <c r="C500" s="3"/>
      <c r="D500" s="4"/>
      <c r="E500" s="3"/>
      <c r="F500" s="3"/>
      <c r="G500" s="3"/>
      <c r="H500" s="3"/>
      <c r="I500" s="3"/>
      <c r="J500" s="3"/>
      <c r="K500" s="3"/>
      <c r="L500" s="3"/>
      <c r="M500" s="3"/>
      <c r="N500" s="3"/>
      <c r="O500" s="3"/>
      <c r="P500" s="3"/>
      <c r="Q500" s="3"/>
      <c r="R500" s="3"/>
      <c r="S500" s="3"/>
      <c r="T500" s="3"/>
    </row>
    <row r="501" spans="2:20" ht="12.75">
      <c r="B501" s="2"/>
      <c r="C501" s="3"/>
      <c r="D501" s="4"/>
      <c r="E501" s="3"/>
      <c r="F501" s="3"/>
      <c r="G501" s="3"/>
      <c r="H501" s="3"/>
      <c r="I501" s="3"/>
      <c r="J501" s="3"/>
      <c r="K501" s="3"/>
      <c r="L501" s="3"/>
      <c r="M501" s="3"/>
      <c r="N501" s="3"/>
      <c r="O501" s="3"/>
      <c r="P501" s="3"/>
      <c r="Q501" s="3"/>
      <c r="R501" s="3"/>
      <c r="S501" s="3"/>
      <c r="T501" s="3"/>
    </row>
    <row r="502" spans="2:20" ht="12.75">
      <c r="B502" s="2"/>
      <c r="C502" s="3"/>
      <c r="D502" s="4"/>
      <c r="E502" s="3"/>
      <c r="F502" s="3"/>
      <c r="G502" s="3"/>
      <c r="H502" s="3"/>
      <c r="I502" s="3"/>
      <c r="J502" s="3"/>
      <c r="K502" s="3"/>
      <c r="L502" s="3"/>
      <c r="M502" s="3"/>
      <c r="N502" s="3"/>
      <c r="O502" s="3"/>
      <c r="P502" s="3"/>
      <c r="Q502" s="3"/>
      <c r="R502" s="3"/>
      <c r="S502" s="3"/>
      <c r="T502" s="3"/>
    </row>
    <row r="503" spans="2:20" ht="12.75">
      <c r="B503" s="2"/>
      <c r="C503" s="3"/>
      <c r="D503" s="4"/>
      <c r="E503" s="3"/>
      <c r="F503" s="3"/>
      <c r="G503" s="3"/>
      <c r="H503" s="3"/>
      <c r="I503" s="3"/>
      <c r="J503" s="3"/>
      <c r="K503" s="3"/>
      <c r="L503" s="3"/>
      <c r="M503" s="3"/>
      <c r="N503" s="3"/>
      <c r="O503" s="3"/>
      <c r="P503" s="3"/>
      <c r="Q503" s="3"/>
      <c r="R503" s="3"/>
      <c r="S503" s="3"/>
      <c r="T503" s="3"/>
    </row>
    <row r="504" spans="2:20" ht="12.75">
      <c r="B504" s="2"/>
      <c r="C504" s="3"/>
      <c r="D504" s="4"/>
      <c r="E504" s="3"/>
      <c r="F504" s="3"/>
      <c r="G504" s="3"/>
      <c r="H504" s="3"/>
      <c r="I504" s="3"/>
      <c r="J504" s="3"/>
      <c r="K504" s="3"/>
      <c r="L504" s="3"/>
      <c r="M504" s="3"/>
      <c r="N504" s="3"/>
      <c r="O504" s="3"/>
      <c r="P504" s="3"/>
      <c r="Q504" s="3"/>
      <c r="R504" s="3"/>
      <c r="S504" s="3"/>
      <c r="T504" s="3"/>
    </row>
    <row r="505" spans="2:20" ht="12.75">
      <c r="B505" s="2"/>
      <c r="C505" s="3"/>
      <c r="D505" s="4"/>
      <c r="E505" s="3"/>
      <c r="F505" s="3"/>
      <c r="G505" s="3"/>
      <c r="H505" s="3"/>
      <c r="I505" s="3"/>
      <c r="J505" s="3"/>
      <c r="K505" s="3"/>
      <c r="L505" s="3"/>
      <c r="M505" s="3"/>
      <c r="N505" s="3"/>
      <c r="O505" s="3"/>
      <c r="P505" s="3"/>
      <c r="Q505" s="3"/>
      <c r="R505" s="3"/>
      <c r="S505" s="3"/>
      <c r="T505" s="3"/>
    </row>
    <row r="506" spans="2:20" ht="12.75">
      <c r="B506" s="2"/>
      <c r="C506" s="3"/>
      <c r="D506" s="4"/>
      <c r="E506" s="3"/>
      <c r="F506" s="3"/>
      <c r="G506" s="3"/>
      <c r="H506" s="3"/>
      <c r="I506" s="3"/>
      <c r="J506" s="3"/>
      <c r="K506" s="3"/>
      <c r="L506" s="3"/>
      <c r="M506" s="3"/>
      <c r="N506" s="3"/>
      <c r="O506" s="3"/>
      <c r="P506" s="3"/>
      <c r="Q506" s="3"/>
      <c r="R506" s="3"/>
      <c r="S506" s="3"/>
      <c r="T506" s="3"/>
    </row>
    <row r="507" spans="2:20" ht="12.75">
      <c r="B507" s="2"/>
      <c r="C507" s="3"/>
      <c r="D507" s="4"/>
      <c r="E507" s="3"/>
      <c r="F507" s="3"/>
      <c r="G507" s="3"/>
      <c r="H507" s="3"/>
      <c r="I507" s="3"/>
      <c r="J507" s="3"/>
      <c r="K507" s="3"/>
      <c r="L507" s="3"/>
      <c r="M507" s="3"/>
      <c r="N507" s="3"/>
      <c r="O507" s="3"/>
      <c r="P507" s="3"/>
      <c r="Q507" s="3"/>
      <c r="R507" s="3"/>
      <c r="S507" s="3"/>
      <c r="T507" s="3"/>
    </row>
    <row r="508" spans="2:20" ht="12.75">
      <c r="B508" s="2"/>
      <c r="C508" s="3"/>
      <c r="D508" s="4"/>
      <c r="E508" s="3"/>
      <c r="F508" s="3"/>
      <c r="G508" s="3"/>
      <c r="H508" s="3"/>
      <c r="I508" s="3"/>
      <c r="J508" s="3"/>
      <c r="K508" s="3"/>
      <c r="L508" s="3"/>
      <c r="M508" s="3"/>
      <c r="N508" s="3"/>
      <c r="O508" s="3"/>
      <c r="P508" s="3"/>
      <c r="Q508" s="3"/>
      <c r="R508" s="3"/>
      <c r="S508" s="3"/>
      <c r="T508" s="3"/>
    </row>
    <row r="509" spans="2:20" ht="12.75">
      <c r="B509" s="2"/>
      <c r="C509" s="3"/>
      <c r="D509" s="4"/>
      <c r="E509" s="3"/>
      <c r="F509" s="3"/>
      <c r="G509" s="3"/>
      <c r="H509" s="3"/>
      <c r="I509" s="3"/>
      <c r="J509" s="3"/>
      <c r="K509" s="3"/>
      <c r="L509" s="3"/>
      <c r="M509" s="3"/>
      <c r="N509" s="3"/>
      <c r="O509" s="3"/>
      <c r="P509" s="3"/>
      <c r="Q509" s="3"/>
      <c r="R509" s="3"/>
      <c r="S509" s="3"/>
      <c r="T509" s="3"/>
    </row>
    <row r="510" spans="2:20" ht="12.75">
      <c r="B510" s="2"/>
      <c r="C510" s="3"/>
      <c r="D510" s="4"/>
      <c r="E510" s="3"/>
      <c r="F510" s="3"/>
      <c r="G510" s="3"/>
      <c r="H510" s="3"/>
      <c r="I510" s="3"/>
      <c r="J510" s="3"/>
      <c r="K510" s="3"/>
      <c r="L510" s="3"/>
      <c r="M510" s="3"/>
      <c r="N510" s="3"/>
      <c r="O510" s="3"/>
      <c r="P510" s="3"/>
      <c r="Q510" s="3"/>
      <c r="R510" s="3"/>
      <c r="S510" s="3"/>
      <c r="T510" s="3"/>
    </row>
    <row r="511" spans="2:20" ht="12.75">
      <c r="B511" s="2"/>
      <c r="C511" s="3"/>
      <c r="D511" s="4"/>
      <c r="E511" s="3"/>
      <c r="F511" s="3"/>
      <c r="G511" s="3"/>
      <c r="H511" s="3"/>
      <c r="I511" s="3"/>
      <c r="J511" s="3"/>
      <c r="K511" s="3"/>
      <c r="L511" s="3"/>
      <c r="M511" s="3"/>
      <c r="N511" s="3"/>
      <c r="O511" s="3"/>
      <c r="P511" s="3"/>
      <c r="Q511" s="3"/>
      <c r="R511" s="3"/>
      <c r="S511" s="3"/>
      <c r="T511" s="3"/>
    </row>
    <row r="512" spans="2:20" ht="12.75">
      <c r="B512" s="2"/>
      <c r="C512" s="3"/>
      <c r="D512" s="4"/>
      <c r="E512" s="3"/>
      <c r="F512" s="3"/>
      <c r="G512" s="3"/>
      <c r="H512" s="3"/>
      <c r="I512" s="3"/>
      <c r="J512" s="3"/>
      <c r="K512" s="3"/>
      <c r="L512" s="3"/>
      <c r="M512" s="3"/>
      <c r="N512" s="3"/>
      <c r="O512" s="3"/>
      <c r="P512" s="3"/>
      <c r="Q512" s="3"/>
      <c r="R512" s="3"/>
      <c r="S512" s="3"/>
      <c r="T512" s="3"/>
    </row>
    <row r="513" spans="2:20" ht="12.75">
      <c r="B513" s="2"/>
      <c r="C513" s="3"/>
      <c r="D513" s="4"/>
      <c r="E513" s="3"/>
      <c r="F513" s="3"/>
      <c r="G513" s="3"/>
      <c r="H513" s="3"/>
      <c r="I513" s="3"/>
      <c r="J513" s="3"/>
      <c r="K513" s="3"/>
      <c r="L513" s="3"/>
      <c r="M513" s="3"/>
      <c r="N513" s="3"/>
      <c r="O513" s="3"/>
      <c r="P513" s="3"/>
      <c r="Q513" s="3"/>
      <c r="R513" s="3"/>
      <c r="S513" s="3"/>
      <c r="T513" s="3"/>
    </row>
    <row r="514" spans="2:20" ht="12.75">
      <c r="B514" s="2"/>
      <c r="C514" s="3"/>
      <c r="D514" s="4"/>
      <c r="E514" s="3"/>
      <c r="F514" s="3"/>
      <c r="G514" s="3"/>
      <c r="H514" s="3"/>
      <c r="I514" s="3"/>
      <c r="J514" s="3"/>
      <c r="K514" s="3"/>
      <c r="L514" s="3"/>
      <c r="M514" s="3"/>
      <c r="N514" s="3"/>
      <c r="O514" s="3"/>
      <c r="P514" s="3"/>
      <c r="Q514" s="3"/>
      <c r="R514" s="3"/>
      <c r="S514" s="3"/>
      <c r="T514" s="3"/>
    </row>
    <row r="515" spans="2:20" ht="12.75">
      <c r="B515" s="2"/>
      <c r="C515" s="3"/>
      <c r="D515" s="4"/>
      <c r="E515" s="3"/>
      <c r="F515" s="3"/>
      <c r="G515" s="3"/>
      <c r="H515" s="3"/>
      <c r="I515" s="3"/>
      <c r="J515" s="3"/>
      <c r="K515" s="3"/>
      <c r="L515" s="3"/>
      <c r="M515" s="3"/>
      <c r="N515" s="3"/>
      <c r="O515" s="3"/>
      <c r="P515" s="3"/>
      <c r="Q515" s="3"/>
      <c r="R515" s="3"/>
      <c r="S515" s="3"/>
      <c r="T515" s="3"/>
    </row>
    <row r="516" spans="2:20" ht="12.75">
      <c r="B516" s="2"/>
      <c r="C516" s="3"/>
      <c r="D516" s="4"/>
      <c r="E516" s="3"/>
      <c r="F516" s="3"/>
      <c r="G516" s="3"/>
      <c r="H516" s="3"/>
      <c r="I516" s="3"/>
      <c r="J516" s="3"/>
      <c r="K516" s="3"/>
      <c r="L516" s="3"/>
      <c r="M516" s="3"/>
      <c r="N516" s="3"/>
      <c r="O516" s="3"/>
      <c r="P516" s="3"/>
      <c r="Q516" s="3"/>
      <c r="R516" s="3"/>
      <c r="S516" s="3"/>
      <c r="T516" s="3"/>
    </row>
    <row r="517" spans="2:20" ht="12.75">
      <c r="B517" s="2"/>
      <c r="C517" s="3"/>
      <c r="D517" s="4"/>
      <c r="E517" s="3"/>
      <c r="F517" s="3"/>
      <c r="G517" s="3"/>
      <c r="H517" s="3"/>
      <c r="I517" s="3"/>
      <c r="J517" s="3"/>
      <c r="K517" s="3"/>
      <c r="L517" s="3"/>
      <c r="M517" s="3"/>
      <c r="N517" s="3"/>
      <c r="O517" s="3"/>
      <c r="P517" s="3"/>
      <c r="Q517" s="3"/>
      <c r="R517" s="3"/>
      <c r="S517" s="3"/>
      <c r="T517" s="3"/>
    </row>
    <row r="518" spans="2:20" ht="12.75">
      <c r="B518" s="2"/>
      <c r="C518" s="3"/>
      <c r="D518" s="4"/>
      <c r="E518" s="3"/>
      <c r="F518" s="3"/>
      <c r="G518" s="3"/>
      <c r="H518" s="3"/>
      <c r="I518" s="3"/>
      <c r="J518" s="3"/>
      <c r="K518" s="3"/>
      <c r="L518" s="3"/>
      <c r="M518" s="3"/>
      <c r="N518" s="3"/>
      <c r="O518" s="3"/>
      <c r="P518" s="3"/>
      <c r="Q518" s="3"/>
      <c r="R518" s="3"/>
      <c r="S518" s="3"/>
      <c r="T518" s="3"/>
    </row>
    <row r="519" spans="2:20" ht="12.75">
      <c r="B519" s="2"/>
      <c r="C519" s="3"/>
      <c r="D519" s="4"/>
      <c r="E519" s="3"/>
      <c r="F519" s="3"/>
      <c r="G519" s="3"/>
      <c r="H519" s="3"/>
      <c r="I519" s="3"/>
      <c r="J519" s="3"/>
      <c r="K519" s="3"/>
      <c r="L519" s="3"/>
      <c r="M519" s="3"/>
      <c r="N519" s="3"/>
      <c r="O519" s="3"/>
      <c r="P519" s="3"/>
      <c r="Q519" s="3"/>
      <c r="R519" s="3"/>
      <c r="S519" s="3"/>
      <c r="T519" s="3"/>
    </row>
    <row r="520" spans="2:20" ht="12.75">
      <c r="B520" s="2"/>
      <c r="C520" s="3"/>
      <c r="D520" s="4"/>
      <c r="E520" s="3"/>
      <c r="F520" s="3"/>
      <c r="G520" s="3"/>
      <c r="H520" s="3"/>
      <c r="I520" s="3"/>
      <c r="J520" s="3"/>
      <c r="K520" s="3"/>
      <c r="L520" s="3"/>
      <c r="M520" s="3"/>
      <c r="N520" s="3"/>
      <c r="O520" s="3"/>
      <c r="P520" s="3"/>
      <c r="Q520" s="3"/>
      <c r="R520" s="3"/>
      <c r="S520" s="3"/>
      <c r="T520" s="3"/>
    </row>
    <row r="521" spans="2:20" ht="12.75">
      <c r="B521" s="2"/>
      <c r="C521" s="3"/>
      <c r="D521" s="4"/>
      <c r="E521" s="3"/>
      <c r="F521" s="3"/>
      <c r="G521" s="3"/>
      <c r="H521" s="3"/>
      <c r="I521" s="3"/>
      <c r="J521" s="3"/>
      <c r="K521" s="3"/>
      <c r="L521" s="3"/>
      <c r="M521" s="3"/>
      <c r="N521" s="3"/>
      <c r="O521" s="3"/>
      <c r="P521" s="3"/>
      <c r="Q521" s="3"/>
      <c r="R521" s="3"/>
      <c r="S521" s="3"/>
      <c r="T521" s="3"/>
    </row>
    <row r="522" spans="2:20" ht="12.75">
      <c r="B522" s="2"/>
      <c r="C522" s="3"/>
      <c r="D522" s="4"/>
      <c r="E522" s="3"/>
      <c r="F522" s="3"/>
      <c r="G522" s="3"/>
      <c r="H522" s="3"/>
      <c r="I522" s="3"/>
      <c r="J522" s="3"/>
      <c r="K522" s="3"/>
      <c r="L522" s="3"/>
      <c r="M522" s="3"/>
      <c r="N522" s="3"/>
      <c r="O522" s="3"/>
      <c r="P522" s="3"/>
      <c r="Q522" s="3"/>
      <c r="R522" s="3"/>
      <c r="S522" s="3"/>
      <c r="T522" s="3"/>
    </row>
    <row r="523" spans="2:20" ht="12.75">
      <c r="B523" s="2"/>
      <c r="C523" s="3"/>
      <c r="D523" s="4"/>
      <c r="E523" s="3"/>
      <c r="F523" s="3"/>
      <c r="G523" s="3"/>
      <c r="H523" s="3"/>
      <c r="I523" s="3"/>
      <c r="J523" s="3"/>
      <c r="K523" s="3"/>
      <c r="L523" s="3"/>
      <c r="M523" s="3"/>
      <c r="N523" s="3"/>
      <c r="O523" s="3"/>
      <c r="P523" s="3"/>
      <c r="Q523" s="3"/>
      <c r="R523" s="3"/>
      <c r="S523" s="3"/>
      <c r="T523" s="3"/>
    </row>
    <row r="524" spans="2:20" ht="12.75">
      <c r="B524" s="2"/>
      <c r="C524" s="3"/>
      <c r="D524" s="4"/>
      <c r="E524" s="3"/>
      <c r="F524" s="3"/>
      <c r="G524" s="3"/>
      <c r="H524" s="3"/>
      <c r="I524" s="3"/>
      <c r="J524" s="3"/>
      <c r="K524" s="3"/>
      <c r="L524" s="3"/>
      <c r="M524" s="3"/>
      <c r="N524" s="3"/>
      <c r="O524" s="3"/>
      <c r="P524" s="3"/>
      <c r="Q524" s="3"/>
      <c r="R524" s="3"/>
      <c r="S524" s="3"/>
      <c r="T524" s="3"/>
    </row>
    <row r="525" spans="2:20" ht="12.75">
      <c r="B525" s="2"/>
      <c r="C525" s="3"/>
      <c r="D525" s="4"/>
      <c r="E525" s="3"/>
      <c r="F525" s="3"/>
      <c r="G525" s="3"/>
      <c r="H525" s="3"/>
      <c r="I525" s="3"/>
      <c r="J525" s="3"/>
      <c r="K525" s="3"/>
      <c r="L525" s="3"/>
      <c r="M525" s="3"/>
      <c r="N525" s="3"/>
      <c r="O525" s="3"/>
      <c r="P525" s="3"/>
      <c r="Q525" s="3"/>
      <c r="R525" s="3"/>
      <c r="S525" s="3"/>
      <c r="T525" s="3"/>
    </row>
    <row r="526" spans="2:20" ht="12.75">
      <c r="B526" s="2"/>
      <c r="C526" s="3"/>
      <c r="D526" s="4"/>
      <c r="E526" s="3"/>
      <c r="F526" s="3"/>
      <c r="G526" s="3"/>
      <c r="H526" s="3"/>
      <c r="I526" s="3"/>
      <c r="J526" s="3"/>
      <c r="K526" s="3"/>
      <c r="L526" s="3"/>
      <c r="M526" s="3"/>
      <c r="N526" s="3"/>
      <c r="O526" s="3"/>
      <c r="P526" s="3"/>
      <c r="Q526" s="3"/>
      <c r="R526" s="3"/>
      <c r="S526" s="3"/>
      <c r="T526" s="3"/>
    </row>
    <row r="527" spans="2:20" ht="12.75">
      <c r="B527" s="2"/>
      <c r="C527" s="3"/>
      <c r="D527" s="4"/>
      <c r="E527" s="3"/>
      <c r="F527" s="3"/>
      <c r="G527" s="3"/>
      <c r="H527" s="3"/>
      <c r="I527" s="3"/>
      <c r="J527" s="3"/>
      <c r="K527" s="3"/>
      <c r="L527" s="3"/>
      <c r="M527" s="3"/>
      <c r="N527" s="3"/>
      <c r="O527" s="3"/>
      <c r="P527" s="3"/>
      <c r="Q527" s="3"/>
      <c r="R527" s="3"/>
      <c r="S527" s="3"/>
      <c r="T527" s="3"/>
    </row>
    <row r="528" spans="2:20" ht="12.75">
      <c r="B528" s="2"/>
      <c r="C528" s="3"/>
      <c r="D528" s="4"/>
      <c r="E528" s="3"/>
      <c r="F528" s="3"/>
      <c r="G528" s="3"/>
      <c r="H528" s="3"/>
      <c r="I528" s="3"/>
      <c r="J528" s="3"/>
      <c r="K528" s="3"/>
      <c r="L528" s="3"/>
      <c r="M528" s="3"/>
      <c r="N528" s="3"/>
      <c r="O528" s="3"/>
      <c r="P528" s="3"/>
      <c r="Q528" s="3"/>
      <c r="R528" s="3"/>
      <c r="S528" s="3"/>
      <c r="T528" s="3"/>
    </row>
    <row r="529" spans="2:20" ht="12.75">
      <c r="B529" s="2"/>
      <c r="C529" s="3"/>
      <c r="D529" s="4"/>
      <c r="E529" s="3"/>
      <c r="F529" s="3"/>
      <c r="G529" s="3"/>
      <c r="H529" s="3"/>
      <c r="I529" s="3"/>
      <c r="J529" s="3"/>
      <c r="K529" s="3"/>
      <c r="L529" s="3"/>
      <c r="M529" s="3"/>
      <c r="N529" s="3"/>
      <c r="O529" s="3"/>
      <c r="P529" s="3"/>
      <c r="Q529" s="3"/>
      <c r="R529" s="3"/>
      <c r="S529" s="3"/>
      <c r="T529" s="3"/>
    </row>
    <row r="530" spans="2:20" ht="12.75">
      <c r="B530" s="2"/>
      <c r="C530" s="3"/>
      <c r="D530" s="4"/>
      <c r="E530" s="3"/>
      <c r="F530" s="3"/>
      <c r="G530" s="3"/>
      <c r="H530" s="3"/>
      <c r="I530" s="3"/>
      <c r="J530" s="3"/>
      <c r="K530" s="3"/>
      <c r="L530" s="3"/>
      <c r="M530" s="3"/>
      <c r="N530" s="3"/>
      <c r="O530" s="3"/>
      <c r="P530" s="3"/>
      <c r="Q530" s="3"/>
      <c r="R530" s="3"/>
      <c r="S530" s="3"/>
      <c r="T530" s="3"/>
    </row>
    <row r="531" spans="2:20" ht="12.75">
      <c r="B531" s="2"/>
      <c r="C531" s="3"/>
      <c r="D531" s="4"/>
      <c r="E531" s="3"/>
      <c r="F531" s="3"/>
      <c r="G531" s="3"/>
      <c r="H531" s="3"/>
      <c r="I531" s="3"/>
      <c r="J531" s="3"/>
      <c r="K531" s="3"/>
      <c r="L531" s="3"/>
      <c r="M531" s="3"/>
      <c r="N531" s="3"/>
      <c r="O531" s="3"/>
      <c r="P531" s="3"/>
      <c r="Q531" s="3"/>
      <c r="R531" s="3"/>
      <c r="S531" s="3"/>
      <c r="T531" s="3"/>
    </row>
    <row r="532" spans="2:20" ht="12.75">
      <c r="B532" s="2"/>
      <c r="C532" s="3"/>
      <c r="D532" s="4"/>
      <c r="E532" s="3"/>
      <c r="F532" s="3"/>
      <c r="G532" s="3"/>
      <c r="H532" s="3"/>
      <c r="I532" s="3"/>
      <c r="J532" s="3"/>
      <c r="K532" s="3"/>
      <c r="L532" s="3"/>
      <c r="M532" s="3"/>
      <c r="N532" s="3"/>
      <c r="O532" s="3"/>
      <c r="P532" s="3"/>
      <c r="Q532" s="3"/>
      <c r="R532" s="3"/>
      <c r="S532" s="3"/>
      <c r="T532" s="3"/>
    </row>
    <row r="533" spans="2:20" ht="12.75">
      <c r="B533" s="2"/>
      <c r="C533" s="3"/>
      <c r="D533" s="4"/>
      <c r="E533" s="3"/>
      <c r="F533" s="3"/>
      <c r="G533" s="3"/>
      <c r="H533" s="3"/>
      <c r="I533" s="3"/>
      <c r="J533" s="3"/>
      <c r="K533" s="3"/>
      <c r="L533" s="3"/>
      <c r="M533" s="3"/>
      <c r="N533" s="3"/>
      <c r="O533" s="3"/>
      <c r="P533" s="3"/>
      <c r="Q533" s="3"/>
      <c r="R533" s="3"/>
      <c r="S533" s="3"/>
      <c r="T533" s="3"/>
    </row>
    <row r="534" spans="2:20" ht="12.75">
      <c r="B534" s="2"/>
      <c r="C534" s="3"/>
      <c r="D534" s="4"/>
      <c r="E534" s="3"/>
      <c r="F534" s="3"/>
      <c r="G534" s="3"/>
      <c r="H534" s="3"/>
      <c r="I534" s="3"/>
      <c r="J534" s="3"/>
      <c r="K534" s="3"/>
      <c r="L534" s="3"/>
      <c r="M534" s="3"/>
      <c r="N534" s="3"/>
      <c r="O534" s="3"/>
      <c r="P534" s="3"/>
      <c r="Q534" s="3"/>
      <c r="R534" s="3"/>
      <c r="S534" s="3"/>
      <c r="T534" s="3"/>
    </row>
    <row r="535" spans="2:20" ht="12.75">
      <c r="B535" s="2"/>
      <c r="C535" s="3"/>
      <c r="D535" s="4"/>
      <c r="E535" s="3"/>
      <c r="F535" s="3"/>
      <c r="G535" s="3"/>
      <c r="H535" s="3"/>
      <c r="I535" s="3"/>
      <c r="J535" s="3"/>
      <c r="K535" s="3"/>
      <c r="L535" s="3"/>
      <c r="M535" s="3"/>
      <c r="N535" s="3"/>
      <c r="O535" s="3"/>
      <c r="P535" s="3"/>
      <c r="Q535" s="3"/>
      <c r="R535" s="3"/>
      <c r="S535" s="3"/>
      <c r="T535" s="3"/>
    </row>
    <row r="536" spans="2:20" ht="12.75">
      <c r="B536" s="2"/>
      <c r="C536" s="3"/>
      <c r="D536" s="4"/>
      <c r="E536" s="3"/>
      <c r="F536" s="3"/>
      <c r="G536" s="3"/>
      <c r="H536" s="3"/>
      <c r="I536" s="3"/>
      <c r="J536" s="3"/>
      <c r="K536" s="3"/>
      <c r="L536" s="3"/>
      <c r="M536" s="3"/>
      <c r="N536" s="3"/>
      <c r="O536" s="3"/>
      <c r="P536" s="3"/>
      <c r="Q536" s="3"/>
      <c r="R536" s="3"/>
      <c r="S536" s="3"/>
      <c r="T536" s="3"/>
    </row>
    <row r="537" spans="2:20" ht="12.75">
      <c r="B537" s="2"/>
      <c r="C537" s="3"/>
      <c r="D537" s="4"/>
      <c r="E537" s="3"/>
      <c r="F537" s="3"/>
      <c r="G537" s="3"/>
      <c r="H537" s="3"/>
      <c r="I537" s="3"/>
      <c r="J537" s="3"/>
      <c r="K537" s="3"/>
      <c r="L537" s="3"/>
      <c r="M537" s="3"/>
      <c r="N537" s="3"/>
      <c r="O537" s="3"/>
      <c r="P537" s="3"/>
      <c r="Q537" s="3"/>
      <c r="R537" s="3"/>
      <c r="S537" s="3"/>
      <c r="T537" s="3"/>
    </row>
    <row r="538" spans="2:20" ht="12.75">
      <c r="B538" s="2"/>
      <c r="C538" s="3"/>
      <c r="D538" s="4"/>
      <c r="E538" s="3"/>
      <c r="F538" s="3"/>
      <c r="G538" s="3"/>
      <c r="H538" s="3"/>
      <c r="I538" s="3"/>
      <c r="J538" s="3"/>
      <c r="K538" s="3"/>
      <c r="L538" s="3"/>
      <c r="M538" s="3"/>
      <c r="N538" s="3"/>
      <c r="O538" s="3"/>
      <c r="P538" s="3"/>
      <c r="Q538" s="3"/>
      <c r="R538" s="3"/>
      <c r="S538" s="3"/>
      <c r="T538" s="3"/>
    </row>
    <row r="539" spans="2:20" ht="12.75">
      <c r="B539" s="2"/>
      <c r="C539" s="3"/>
      <c r="D539" s="4"/>
      <c r="E539" s="3"/>
      <c r="F539" s="3"/>
      <c r="G539" s="3"/>
      <c r="H539" s="3"/>
      <c r="I539" s="3"/>
      <c r="J539" s="3"/>
      <c r="K539" s="3"/>
      <c r="L539" s="3"/>
      <c r="M539" s="3"/>
      <c r="N539" s="3"/>
      <c r="O539" s="3"/>
      <c r="P539" s="3"/>
      <c r="Q539" s="3"/>
      <c r="R539" s="3"/>
      <c r="S539" s="3"/>
      <c r="T539" s="3"/>
    </row>
    <row r="540" spans="2:20" ht="12.75">
      <c r="B540" s="2"/>
      <c r="C540" s="3"/>
      <c r="D540" s="4"/>
      <c r="E540" s="3"/>
      <c r="F540" s="3"/>
      <c r="G540" s="3"/>
      <c r="H540" s="3"/>
      <c r="I540" s="3"/>
      <c r="J540" s="3"/>
      <c r="K540" s="3"/>
      <c r="L540" s="3"/>
      <c r="M540" s="3"/>
      <c r="N540" s="3"/>
      <c r="O540" s="3"/>
      <c r="P540" s="3"/>
      <c r="Q540" s="3"/>
      <c r="R540" s="3"/>
      <c r="S540" s="3"/>
      <c r="T540" s="3"/>
    </row>
    <row r="541" spans="2:20" ht="12.75">
      <c r="B541" s="2"/>
      <c r="C541" s="3"/>
      <c r="D541" s="4"/>
      <c r="E541" s="3"/>
      <c r="F541" s="3"/>
      <c r="G541" s="3"/>
      <c r="H541" s="3"/>
      <c r="I541" s="3"/>
      <c r="J541" s="3"/>
      <c r="K541" s="3"/>
      <c r="L541" s="3"/>
      <c r="M541" s="3"/>
      <c r="N541" s="3"/>
      <c r="O541" s="3"/>
      <c r="P541" s="3"/>
      <c r="Q541" s="3"/>
      <c r="R541" s="3"/>
      <c r="S541" s="3"/>
      <c r="T541" s="3"/>
    </row>
    <row r="542" spans="2:20" ht="12.75">
      <c r="B542" s="2"/>
      <c r="C542" s="3"/>
      <c r="D542" s="4"/>
      <c r="E542" s="3"/>
      <c r="F542" s="3"/>
      <c r="G542" s="3"/>
      <c r="H542" s="3"/>
      <c r="I542" s="3"/>
      <c r="J542" s="3"/>
      <c r="K542" s="3"/>
      <c r="L542" s="3"/>
      <c r="M542" s="3"/>
      <c r="N542" s="3"/>
      <c r="O542" s="3"/>
      <c r="P542" s="3"/>
      <c r="Q542" s="3"/>
      <c r="R542" s="3"/>
      <c r="S542" s="3"/>
      <c r="T542" s="3"/>
    </row>
    <row r="543" spans="2:20" ht="12.75">
      <c r="B543" s="2"/>
      <c r="C543" s="3"/>
      <c r="D543" s="4"/>
      <c r="E543" s="3"/>
      <c r="F543" s="3"/>
      <c r="G543" s="3"/>
      <c r="H543" s="3"/>
      <c r="I543" s="3"/>
      <c r="J543" s="3"/>
      <c r="K543" s="3"/>
      <c r="L543" s="3"/>
      <c r="M543" s="3"/>
      <c r="N543" s="3"/>
      <c r="O543" s="3"/>
      <c r="P543" s="3"/>
      <c r="Q543" s="3"/>
      <c r="R543" s="3"/>
      <c r="S543" s="3"/>
      <c r="T543" s="3"/>
    </row>
    <row r="544" spans="2:20" ht="12.75">
      <c r="B544" s="2"/>
      <c r="C544" s="3"/>
      <c r="D544" s="4"/>
      <c r="E544" s="3"/>
      <c r="F544" s="3"/>
      <c r="G544" s="3"/>
      <c r="H544" s="3"/>
      <c r="I544" s="3"/>
      <c r="J544" s="3"/>
      <c r="K544" s="3"/>
      <c r="L544" s="3"/>
      <c r="M544" s="3"/>
      <c r="N544" s="3"/>
      <c r="O544" s="3"/>
      <c r="P544" s="3"/>
      <c r="Q544" s="3"/>
      <c r="R544" s="3"/>
      <c r="S544" s="3"/>
      <c r="T544" s="3"/>
    </row>
    <row r="545" spans="2:20" ht="12.75">
      <c r="B545" s="2"/>
      <c r="C545" s="3"/>
      <c r="D545" s="4"/>
      <c r="E545" s="3"/>
      <c r="F545" s="3"/>
      <c r="G545" s="3"/>
      <c r="H545" s="3"/>
      <c r="I545" s="3"/>
      <c r="J545" s="3"/>
      <c r="K545" s="3"/>
      <c r="L545" s="3"/>
      <c r="M545" s="3"/>
      <c r="N545" s="3"/>
      <c r="O545" s="3"/>
      <c r="P545" s="3"/>
      <c r="Q545" s="3"/>
      <c r="R545" s="3"/>
      <c r="S545" s="3"/>
      <c r="T545" s="3"/>
    </row>
    <row r="546" spans="2:20" ht="12.75">
      <c r="B546" s="2"/>
      <c r="C546" s="3"/>
      <c r="D546" s="4"/>
      <c r="E546" s="3"/>
      <c r="F546" s="3"/>
      <c r="G546" s="3"/>
      <c r="H546" s="3"/>
      <c r="I546" s="3"/>
      <c r="J546" s="3"/>
      <c r="K546" s="3"/>
      <c r="L546" s="3"/>
      <c r="M546" s="3"/>
      <c r="N546" s="3"/>
      <c r="O546" s="3"/>
      <c r="P546" s="3"/>
      <c r="Q546" s="3"/>
      <c r="R546" s="3"/>
      <c r="S546" s="3"/>
      <c r="T546" s="3"/>
    </row>
    <row r="547" spans="2:20" ht="12.75">
      <c r="B547" s="2"/>
      <c r="C547" s="3"/>
      <c r="D547" s="4"/>
      <c r="E547" s="3"/>
      <c r="F547" s="3"/>
      <c r="G547" s="3"/>
      <c r="H547" s="3"/>
      <c r="I547" s="3"/>
      <c r="J547" s="3"/>
      <c r="K547" s="3"/>
      <c r="L547" s="3"/>
      <c r="M547" s="3"/>
      <c r="N547" s="3"/>
      <c r="O547" s="3"/>
      <c r="P547" s="3"/>
      <c r="Q547" s="3"/>
      <c r="R547" s="3"/>
      <c r="S547" s="3"/>
      <c r="T547" s="3"/>
    </row>
    <row r="548" spans="2:20" ht="12.75">
      <c r="B548" s="2"/>
      <c r="C548" s="3"/>
      <c r="D548" s="4"/>
      <c r="E548" s="3"/>
      <c r="F548" s="3"/>
      <c r="G548" s="3"/>
      <c r="H548" s="3"/>
      <c r="I548" s="3"/>
      <c r="J548" s="3"/>
      <c r="K548" s="3"/>
      <c r="L548" s="3"/>
      <c r="M548" s="3"/>
      <c r="N548" s="3"/>
      <c r="O548" s="3"/>
      <c r="P548" s="3"/>
      <c r="Q548" s="3"/>
      <c r="R548" s="3"/>
      <c r="S548" s="3"/>
      <c r="T548" s="3"/>
    </row>
    <row r="549" spans="2:20" ht="12.75">
      <c r="B549" s="2"/>
      <c r="C549" s="3"/>
      <c r="D549" s="4"/>
      <c r="E549" s="3"/>
      <c r="F549" s="3"/>
      <c r="G549" s="3"/>
      <c r="H549" s="3"/>
      <c r="I549" s="3"/>
      <c r="J549" s="3"/>
      <c r="K549" s="3"/>
      <c r="L549" s="3"/>
      <c r="M549" s="3"/>
      <c r="N549" s="3"/>
      <c r="O549" s="3"/>
      <c r="P549" s="3"/>
      <c r="Q549" s="3"/>
      <c r="R549" s="3"/>
      <c r="S549" s="3"/>
      <c r="T549" s="3"/>
    </row>
    <row r="550" spans="2:20" ht="12.75">
      <c r="B550" s="2"/>
      <c r="C550" s="3"/>
      <c r="D550" s="4"/>
      <c r="E550" s="3"/>
      <c r="F550" s="3"/>
      <c r="G550" s="3"/>
      <c r="H550" s="3"/>
      <c r="I550" s="3"/>
      <c r="J550" s="3"/>
      <c r="K550" s="3"/>
      <c r="L550" s="3"/>
      <c r="M550" s="3"/>
      <c r="N550" s="3"/>
      <c r="O550" s="3"/>
      <c r="P550" s="3"/>
      <c r="Q550" s="3"/>
      <c r="R550" s="3"/>
      <c r="S550" s="3"/>
      <c r="T550" s="3"/>
    </row>
    <row r="551" spans="2:20" ht="12.75">
      <c r="B551" s="2"/>
      <c r="C551" s="3"/>
      <c r="D551" s="4"/>
      <c r="E551" s="3"/>
      <c r="F551" s="3"/>
      <c r="G551" s="3"/>
      <c r="H551" s="3"/>
      <c r="I551" s="3"/>
      <c r="J551" s="3"/>
      <c r="K551" s="3"/>
      <c r="L551" s="3"/>
      <c r="M551" s="3"/>
      <c r="N551" s="3"/>
      <c r="O551" s="3"/>
      <c r="P551" s="3"/>
      <c r="Q551" s="3"/>
      <c r="R551" s="3"/>
      <c r="S551" s="3"/>
      <c r="T551" s="3"/>
    </row>
    <row r="552" spans="2:20" ht="12.75">
      <c r="B552" s="2"/>
      <c r="C552" s="3"/>
      <c r="D552" s="4"/>
      <c r="E552" s="3"/>
      <c r="F552" s="3"/>
      <c r="G552" s="3"/>
      <c r="H552" s="3"/>
      <c r="I552" s="3"/>
      <c r="J552" s="3"/>
      <c r="K552" s="3"/>
      <c r="L552" s="3"/>
      <c r="M552" s="3"/>
      <c r="N552" s="3"/>
      <c r="O552" s="3"/>
      <c r="P552" s="3"/>
      <c r="Q552" s="3"/>
      <c r="R552" s="3"/>
      <c r="S552" s="3"/>
      <c r="T552" s="3"/>
    </row>
    <row r="553" spans="2:20" ht="12.75">
      <c r="B553" s="2"/>
      <c r="C553" s="3"/>
      <c r="D553" s="4"/>
      <c r="E553" s="3"/>
      <c r="F553" s="3"/>
      <c r="G553" s="3"/>
      <c r="H553" s="3"/>
      <c r="I553" s="3"/>
      <c r="J553" s="3"/>
      <c r="K553" s="3"/>
      <c r="L553" s="3"/>
      <c r="M553" s="3"/>
      <c r="N553" s="3"/>
      <c r="O553" s="3"/>
      <c r="P553" s="3"/>
      <c r="Q553" s="3"/>
      <c r="R553" s="3"/>
      <c r="S553" s="3"/>
      <c r="T553" s="3"/>
    </row>
    <row r="554" spans="2:20" ht="12.75">
      <c r="B554" s="2"/>
      <c r="C554" s="3"/>
      <c r="D554" s="4"/>
      <c r="E554" s="3"/>
      <c r="F554" s="3"/>
      <c r="G554" s="3"/>
      <c r="H554" s="3"/>
      <c r="I554" s="3"/>
      <c r="J554" s="3"/>
      <c r="K554" s="3"/>
      <c r="L554" s="3"/>
      <c r="M554" s="3"/>
      <c r="N554" s="3"/>
      <c r="O554" s="3"/>
      <c r="P554" s="3"/>
      <c r="Q554" s="3"/>
      <c r="R554" s="3"/>
      <c r="S554" s="3"/>
      <c r="T554" s="3"/>
    </row>
    <row r="555" spans="2:20" ht="12.75">
      <c r="B555" s="2"/>
      <c r="C555" s="3"/>
      <c r="D555" s="4"/>
      <c r="E555" s="3"/>
      <c r="F555" s="3"/>
      <c r="G555" s="3"/>
      <c r="H555" s="3"/>
      <c r="I555" s="3"/>
      <c r="J555" s="3"/>
      <c r="K555" s="3"/>
      <c r="L555" s="3"/>
      <c r="M555" s="3"/>
      <c r="N555" s="3"/>
      <c r="O555" s="3"/>
      <c r="P555" s="3"/>
      <c r="Q555" s="3"/>
      <c r="R555" s="3"/>
      <c r="S555" s="3"/>
      <c r="T555" s="3"/>
    </row>
    <row r="556" spans="2:20" ht="12.75">
      <c r="B556" s="2"/>
      <c r="C556" s="3"/>
      <c r="D556" s="4"/>
      <c r="E556" s="3"/>
      <c r="F556" s="3"/>
      <c r="G556" s="3"/>
      <c r="H556" s="3"/>
      <c r="I556" s="3"/>
      <c r="J556" s="3"/>
      <c r="K556" s="3"/>
      <c r="L556" s="3"/>
      <c r="M556" s="3"/>
      <c r="N556" s="3"/>
      <c r="O556" s="3"/>
      <c r="P556" s="3"/>
      <c r="Q556" s="3"/>
      <c r="R556" s="3"/>
      <c r="S556" s="3"/>
      <c r="T556" s="3"/>
    </row>
    <row r="557" spans="2:20" ht="12.75">
      <c r="B557" s="2"/>
      <c r="C557" s="3"/>
      <c r="D557" s="4"/>
      <c r="E557" s="3"/>
      <c r="F557" s="3"/>
      <c r="G557" s="3"/>
      <c r="H557" s="3"/>
      <c r="I557" s="3"/>
      <c r="J557" s="3"/>
      <c r="K557" s="3"/>
      <c r="L557" s="3"/>
      <c r="M557" s="3"/>
      <c r="N557" s="3"/>
      <c r="O557" s="3"/>
      <c r="P557" s="3"/>
      <c r="Q557" s="3"/>
      <c r="R557" s="3"/>
      <c r="S557" s="3"/>
      <c r="T557" s="3"/>
    </row>
    <row r="558" spans="2:20" ht="12.75">
      <c r="B558" s="2"/>
      <c r="C558" s="3"/>
      <c r="D558" s="4"/>
      <c r="E558" s="3"/>
      <c r="F558" s="3"/>
      <c r="G558" s="3"/>
      <c r="H558" s="3"/>
      <c r="I558" s="3"/>
      <c r="J558" s="3"/>
      <c r="K558" s="3"/>
      <c r="L558" s="3"/>
      <c r="M558" s="3"/>
      <c r="N558" s="3"/>
      <c r="O558" s="3"/>
      <c r="P558" s="3"/>
      <c r="Q558" s="3"/>
      <c r="R558" s="3"/>
      <c r="S558" s="3"/>
      <c r="T558" s="3"/>
    </row>
    <row r="559" spans="2:20" ht="12.75">
      <c r="B559" s="2"/>
      <c r="C559" s="3"/>
      <c r="D559" s="4"/>
      <c r="E559" s="3"/>
      <c r="F559" s="3"/>
      <c r="G559" s="3"/>
      <c r="H559" s="3"/>
      <c r="I559" s="3"/>
      <c r="J559" s="3"/>
      <c r="K559" s="3"/>
      <c r="L559" s="3"/>
      <c r="M559" s="3"/>
      <c r="N559" s="3"/>
      <c r="O559" s="3"/>
      <c r="P559" s="3"/>
      <c r="Q559" s="3"/>
      <c r="R559" s="3"/>
      <c r="S559" s="3"/>
      <c r="T559" s="3"/>
    </row>
    <row r="560" spans="2:20" ht="12.75">
      <c r="B560" s="2"/>
      <c r="C560" s="3"/>
      <c r="D560" s="4"/>
      <c r="E560" s="3"/>
      <c r="F560" s="3"/>
      <c r="G560" s="3"/>
      <c r="H560" s="3"/>
      <c r="I560" s="3"/>
      <c r="J560" s="3"/>
      <c r="K560" s="3"/>
      <c r="L560" s="3"/>
      <c r="M560" s="3"/>
      <c r="N560" s="3"/>
      <c r="O560" s="3"/>
      <c r="P560" s="3"/>
      <c r="Q560" s="3"/>
      <c r="R560" s="3"/>
      <c r="S560" s="3"/>
      <c r="T560" s="3"/>
    </row>
    <row r="561" spans="2:20" ht="12.75">
      <c r="B561" s="2"/>
      <c r="C561" s="3"/>
      <c r="D561" s="4"/>
      <c r="E561" s="3"/>
      <c r="F561" s="3"/>
      <c r="G561" s="3"/>
      <c r="H561" s="3"/>
      <c r="I561" s="3"/>
      <c r="J561" s="3"/>
      <c r="K561" s="3"/>
      <c r="L561" s="3"/>
      <c r="M561" s="3"/>
      <c r="N561" s="3"/>
      <c r="O561" s="3"/>
      <c r="P561" s="3"/>
      <c r="Q561" s="3"/>
      <c r="R561" s="3"/>
      <c r="S561" s="3"/>
      <c r="T561" s="3"/>
    </row>
    <row r="562" spans="2:20" ht="12.75">
      <c r="B562" s="2"/>
      <c r="C562" s="3"/>
      <c r="D562" s="4"/>
      <c r="E562" s="3"/>
      <c r="F562" s="3"/>
      <c r="G562" s="3"/>
      <c r="H562" s="3"/>
      <c r="I562" s="3"/>
      <c r="J562" s="3"/>
      <c r="K562" s="3"/>
      <c r="L562" s="3"/>
      <c r="M562" s="3"/>
      <c r="N562" s="3"/>
      <c r="O562" s="3"/>
      <c r="P562" s="3"/>
      <c r="Q562" s="3"/>
      <c r="R562" s="3"/>
      <c r="S562" s="3"/>
      <c r="T562" s="3"/>
    </row>
    <row r="563" spans="2:20" ht="12.75">
      <c r="B563" s="2"/>
      <c r="C563" s="3"/>
      <c r="D563" s="4"/>
      <c r="E563" s="3"/>
      <c r="F563" s="3"/>
      <c r="G563" s="3"/>
      <c r="H563" s="3"/>
      <c r="I563" s="3"/>
      <c r="J563" s="3"/>
      <c r="K563" s="3"/>
      <c r="L563" s="3"/>
      <c r="M563" s="3"/>
      <c r="N563" s="3"/>
      <c r="O563" s="3"/>
      <c r="P563" s="3"/>
      <c r="Q563" s="3"/>
      <c r="R563" s="3"/>
      <c r="S563" s="3"/>
      <c r="T563" s="3"/>
    </row>
    <row r="564" spans="2:20" ht="12.75">
      <c r="B564" s="2"/>
      <c r="C564" s="3"/>
      <c r="D564" s="4"/>
      <c r="E564" s="3"/>
      <c r="F564" s="3"/>
      <c r="G564" s="3"/>
      <c r="H564" s="3"/>
      <c r="I564" s="3"/>
      <c r="J564" s="3"/>
      <c r="K564" s="3"/>
      <c r="L564" s="3"/>
      <c r="M564" s="3"/>
      <c r="N564" s="3"/>
      <c r="O564" s="3"/>
      <c r="P564" s="3"/>
      <c r="Q564" s="3"/>
      <c r="R564" s="3"/>
      <c r="S564" s="3"/>
      <c r="T564" s="3"/>
    </row>
    <row r="565" spans="2:20" ht="12.75">
      <c r="B565" s="2"/>
      <c r="C565" s="3"/>
      <c r="D565" s="4"/>
      <c r="E565" s="3"/>
      <c r="F565" s="3"/>
      <c r="G565" s="3"/>
      <c r="H565" s="3"/>
      <c r="I565" s="3"/>
      <c r="J565" s="3"/>
      <c r="K565" s="3"/>
      <c r="L565" s="3"/>
      <c r="M565" s="3"/>
      <c r="N565" s="3"/>
      <c r="O565" s="3"/>
      <c r="P565" s="3"/>
      <c r="Q565" s="3"/>
      <c r="R565" s="3"/>
      <c r="S565" s="3"/>
      <c r="T565" s="3"/>
    </row>
    <row r="566" spans="2:20" ht="12.75">
      <c r="B566" s="2"/>
      <c r="C566" s="3"/>
      <c r="D566" s="4"/>
      <c r="E566" s="3"/>
      <c r="F566" s="3"/>
      <c r="G566" s="3"/>
      <c r="H566" s="3"/>
      <c r="I566" s="3"/>
      <c r="J566" s="3"/>
      <c r="K566" s="3"/>
      <c r="L566" s="3"/>
      <c r="M566" s="3"/>
      <c r="N566" s="3"/>
      <c r="O566" s="3"/>
      <c r="P566" s="3"/>
      <c r="Q566" s="3"/>
      <c r="R566" s="3"/>
      <c r="S566" s="3"/>
      <c r="T566" s="3"/>
    </row>
    <row r="567" spans="2:20" ht="12.75">
      <c r="B567" s="2"/>
      <c r="C567" s="3"/>
      <c r="D567" s="4"/>
      <c r="E567" s="3"/>
      <c r="F567" s="3"/>
      <c r="G567" s="3"/>
      <c r="H567" s="3"/>
      <c r="I567" s="3"/>
      <c r="J567" s="3"/>
      <c r="K567" s="3"/>
      <c r="L567" s="3"/>
      <c r="M567" s="3"/>
      <c r="N567" s="3"/>
      <c r="O567" s="3"/>
      <c r="P567" s="3"/>
      <c r="Q567" s="3"/>
      <c r="R567" s="3"/>
      <c r="S567" s="3"/>
      <c r="T567" s="3"/>
    </row>
    <row r="568" spans="2:20" ht="12.75">
      <c r="B568" s="2"/>
      <c r="C568" s="3"/>
      <c r="D568" s="4"/>
      <c r="E568" s="3"/>
      <c r="F568" s="3"/>
      <c r="G568" s="3"/>
      <c r="H568" s="3"/>
      <c r="I568" s="3"/>
      <c r="J568" s="3"/>
      <c r="K568" s="3"/>
      <c r="L568" s="3"/>
      <c r="M568" s="3"/>
      <c r="N568" s="3"/>
      <c r="O568" s="3"/>
      <c r="P568" s="3"/>
      <c r="Q568" s="3"/>
      <c r="R568" s="3"/>
      <c r="S568" s="3"/>
      <c r="T568" s="3"/>
    </row>
    <row r="569" spans="2:20" ht="12.75">
      <c r="B569" s="2"/>
      <c r="C569" s="3"/>
      <c r="D569" s="4"/>
      <c r="E569" s="3"/>
      <c r="F569" s="3"/>
      <c r="G569" s="3"/>
      <c r="H569" s="3"/>
      <c r="I569" s="3"/>
      <c r="J569" s="3"/>
      <c r="K569" s="3"/>
      <c r="L569" s="3"/>
      <c r="M569" s="3"/>
      <c r="N569" s="3"/>
      <c r="O569" s="3"/>
      <c r="P569" s="3"/>
      <c r="Q569" s="3"/>
      <c r="R569" s="3"/>
      <c r="S569" s="3"/>
      <c r="T569" s="3"/>
    </row>
    <row r="570" spans="2:20" ht="12.75">
      <c r="B570" s="2"/>
      <c r="C570" s="3"/>
      <c r="D570" s="4"/>
      <c r="E570" s="3"/>
      <c r="F570" s="3"/>
      <c r="G570" s="3"/>
      <c r="H570" s="3"/>
      <c r="I570" s="3"/>
      <c r="J570" s="3"/>
      <c r="K570" s="3"/>
      <c r="L570" s="3"/>
      <c r="M570" s="3"/>
      <c r="N570" s="3"/>
      <c r="O570" s="3"/>
      <c r="P570" s="3"/>
      <c r="Q570" s="3"/>
      <c r="R570" s="3"/>
      <c r="S570" s="3"/>
      <c r="T570" s="3"/>
    </row>
    <row r="571" spans="2:20" ht="12.75">
      <c r="B571" s="2"/>
      <c r="C571" s="3"/>
      <c r="D571" s="4"/>
      <c r="E571" s="3"/>
      <c r="F571" s="3"/>
      <c r="G571" s="3"/>
      <c r="H571" s="3"/>
      <c r="I571" s="3"/>
      <c r="J571" s="3"/>
      <c r="K571" s="3"/>
      <c r="L571" s="3"/>
      <c r="M571" s="3"/>
      <c r="N571" s="3"/>
      <c r="O571" s="3"/>
      <c r="P571" s="3"/>
      <c r="Q571" s="3"/>
      <c r="R571" s="3"/>
      <c r="S571" s="3"/>
      <c r="T571" s="3"/>
    </row>
    <row r="572" spans="2:20" ht="12.75">
      <c r="B572" s="2"/>
      <c r="C572" s="3"/>
      <c r="D572" s="4"/>
      <c r="E572" s="3"/>
      <c r="F572" s="3"/>
      <c r="G572" s="3"/>
      <c r="H572" s="3"/>
      <c r="I572" s="3"/>
      <c r="J572" s="3"/>
      <c r="K572" s="3"/>
      <c r="L572" s="3"/>
      <c r="M572" s="3"/>
      <c r="N572" s="3"/>
      <c r="O572" s="3"/>
      <c r="P572" s="3"/>
      <c r="Q572" s="3"/>
      <c r="R572" s="3"/>
      <c r="S572" s="3"/>
      <c r="T572" s="3"/>
    </row>
    <row r="573" spans="2:20" ht="12.75">
      <c r="B573" s="2"/>
      <c r="C573" s="3"/>
      <c r="D573" s="4"/>
      <c r="E573" s="3"/>
      <c r="F573" s="3"/>
      <c r="G573" s="3"/>
      <c r="H573" s="3"/>
      <c r="I573" s="3"/>
      <c r="J573" s="3"/>
      <c r="K573" s="3"/>
      <c r="L573" s="3"/>
      <c r="M573" s="3"/>
      <c r="N573" s="3"/>
      <c r="O573" s="3"/>
      <c r="P573" s="3"/>
      <c r="Q573" s="3"/>
      <c r="R573" s="3"/>
      <c r="S573" s="3"/>
      <c r="T573" s="3"/>
    </row>
    <row r="574" spans="2:20" ht="12.75">
      <c r="B574" s="2"/>
      <c r="C574" s="3"/>
      <c r="D574" s="4"/>
      <c r="E574" s="3"/>
      <c r="F574" s="3"/>
      <c r="G574" s="3"/>
      <c r="H574" s="3"/>
      <c r="I574" s="3"/>
      <c r="J574" s="3"/>
      <c r="K574" s="3"/>
      <c r="L574" s="3"/>
      <c r="M574" s="3"/>
      <c r="N574" s="3"/>
      <c r="O574" s="3"/>
      <c r="P574" s="3"/>
      <c r="Q574" s="3"/>
      <c r="R574" s="3"/>
      <c r="S574" s="3"/>
      <c r="T574" s="3"/>
    </row>
    <row r="575" spans="2:20" ht="12.75">
      <c r="B575" s="2"/>
      <c r="C575" s="3"/>
      <c r="D575" s="4"/>
      <c r="E575" s="3"/>
      <c r="F575" s="3"/>
      <c r="G575" s="3"/>
      <c r="H575" s="3"/>
      <c r="I575" s="3"/>
      <c r="J575" s="3"/>
      <c r="K575" s="3"/>
      <c r="L575" s="3"/>
      <c r="M575" s="3"/>
      <c r="N575" s="3"/>
      <c r="O575" s="3"/>
      <c r="P575" s="3"/>
      <c r="Q575" s="3"/>
      <c r="R575" s="3"/>
      <c r="S575" s="3"/>
      <c r="T575" s="3"/>
    </row>
    <row r="576" spans="2:20" ht="12.75">
      <c r="B576" s="2"/>
      <c r="C576" s="3"/>
      <c r="D576" s="4"/>
      <c r="E576" s="3"/>
      <c r="F576" s="3"/>
      <c r="G576" s="3"/>
      <c r="H576" s="3"/>
      <c r="I576" s="3"/>
      <c r="J576" s="3"/>
      <c r="K576" s="3"/>
      <c r="L576" s="3"/>
      <c r="M576" s="3"/>
      <c r="N576" s="3"/>
      <c r="O576" s="3"/>
      <c r="P576" s="3"/>
      <c r="Q576" s="3"/>
      <c r="R576" s="3"/>
      <c r="S576" s="3"/>
      <c r="T576" s="3"/>
    </row>
    <row r="577" spans="2:20" ht="12.75">
      <c r="B577" s="2"/>
      <c r="C577" s="3"/>
      <c r="D577" s="4"/>
      <c r="E577" s="3"/>
      <c r="F577" s="3"/>
      <c r="G577" s="3"/>
      <c r="H577" s="3"/>
      <c r="I577" s="3"/>
      <c r="J577" s="3"/>
      <c r="K577" s="3"/>
      <c r="L577" s="3"/>
      <c r="M577" s="3"/>
      <c r="N577" s="3"/>
      <c r="O577" s="3"/>
      <c r="P577" s="3"/>
      <c r="Q577" s="3"/>
      <c r="R577" s="3"/>
      <c r="S577" s="3"/>
      <c r="T577" s="3"/>
    </row>
    <row r="578" spans="2:20" ht="12.75">
      <c r="B578" s="2"/>
      <c r="C578" s="3"/>
      <c r="D578" s="4"/>
      <c r="E578" s="3"/>
      <c r="F578" s="3"/>
      <c r="G578" s="3"/>
      <c r="H578" s="3"/>
      <c r="I578" s="3"/>
      <c r="J578" s="3"/>
      <c r="K578" s="3"/>
      <c r="L578" s="3"/>
      <c r="M578" s="3"/>
      <c r="N578" s="3"/>
      <c r="O578" s="3"/>
      <c r="P578" s="3"/>
      <c r="Q578" s="3"/>
      <c r="R578" s="3"/>
      <c r="S578" s="3"/>
      <c r="T578" s="3"/>
    </row>
    <row r="579" spans="2:20" ht="12.75">
      <c r="B579" s="2"/>
      <c r="C579" s="3"/>
      <c r="D579" s="4"/>
      <c r="E579" s="3"/>
      <c r="F579" s="3"/>
      <c r="G579" s="3"/>
      <c r="H579" s="3"/>
      <c r="I579" s="3"/>
      <c r="J579" s="3"/>
      <c r="K579" s="3"/>
      <c r="L579" s="3"/>
      <c r="M579" s="3"/>
      <c r="N579" s="3"/>
      <c r="O579" s="3"/>
      <c r="P579" s="3"/>
      <c r="Q579" s="3"/>
      <c r="R579" s="3"/>
      <c r="S579" s="3"/>
      <c r="T579" s="3"/>
    </row>
    <row r="580" spans="2:20" ht="12.75">
      <c r="B580" s="2"/>
      <c r="C580" s="3"/>
      <c r="D580" s="4"/>
      <c r="E580" s="3"/>
      <c r="F580" s="3"/>
      <c r="G580" s="3"/>
      <c r="H580" s="3"/>
      <c r="I580" s="3"/>
      <c r="J580" s="3"/>
      <c r="K580" s="3"/>
      <c r="L580" s="3"/>
      <c r="M580" s="3"/>
      <c r="N580" s="3"/>
      <c r="O580" s="3"/>
      <c r="P580" s="3"/>
      <c r="Q580" s="3"/>
      <c r="R580" s="3"/>
      <c r="S580" s="3"/>
      <c r="T580" s="3"/>
    </row>
    <row r="581" spans="2:20" ht="12.75">
      <c r="B581" s="2"/>
      <c r="C581" s="3"/>
      <c r="D581" s="4"/>
      <c r="E581" s="3"/>
      <c r="F581" s="3"/>
      <c r="G581" s="3"/>
      <c r="H581" s="3"/>
      <c r="I581" s="3"/>
      <c r="J581" s="3"/>
      <c r="K581" s="3"/>
      <c r="L581" s="3"/>
      <c r="M581" s="3"/>
      <c r="N581" s="3"/>
      <c r="O581" s="3"/>
      <c r="P581" s="3"/>
      <c r="Q581" s="3"/>
      <c r="R581" s="3"/>
      <c r="S581" s="3"/>
      <c r="T581" s="3"/>
    </row>
    <row r="582" spans="2:20" ht="12.75">
      <c r="B582" s="2"/>
      <c r="C582" s="3"/>
      <c r="D582" s="4"/>
      <c r="E582" s="3"/>
      <c r="F582" s="3"/>
      <c r="G582" s="3"/>
      <c r="H582" s="3"/>
      <c r="I582" s="3"/>
      <c r="J582" s="3"/>
      <c r="K582" s="3"/>
      <c r="L582" s="3"/>
      <c r="M582" s="3"/>
      <c r="N582" s="3"/>
      <c r="O582" s="3"/>
      <c r="P582" s="3"/>
      <c r="Q582" s="3"/>
      <c r="R582" s="3"/>
      <c r="S582" s="3"/>
      <c r="T582" s="3"/>
    </row>
    <row r="583" spans="2:20" ht="12.75">
      <c r="B583" s="2"/>
      <c r="C583" s="3"/>
      <c r="D583" s="4"/>
      <c r="E583" s="3"/>
      <c r="F583" s="3"/>
      <c r="G583" s="3"/>
      <c r="H583" s="3"/>
      <c r="I583" s="3"/>
      <c r="J583" s="3"/>
      <c r="K583" s="3"/>
      <c r="L583" s="3"/>
      <c r="M583" s="3"/>
      <c r="N583" s="3"/>
      <c r="O583" s="3"/>
      <c r="P583" s="3"/>
      <c r="Q583" s="3"/>
      <c r="R583" s="3"/>
      <c r="S583" s="3"/>
      <c r="T583" s="3"/>
    </row>
    <row r="584" spans="2:20" ht="12.75">
      <c r="B584" s="2"/>
      <c r="C584" s="3"/>
      <c r="D584" s="4"/>
      <c r="E584" s="3"/>
      <c r="F584" s="3"/>
      <c r="G584" s="3"/>
      <c r="H584" s="3"/>
      <c r="I584" s="3"/>
      <c r="J584" s="3"/>
      <c r="K584" s="3"/>
      <c r="L584" s="3"/>
      <c r="M584" s="3"/>
      <c r="N584" s="3"/>
      <c r="O584" s="3"/>
      <c r="P584" s="3"/>
      <c r="Q584" s="3"/>
      <c r="R584" s="3"/>
      <c r="S584" s="3"/>
      <c r="T584" s="3"/>
    </row>
    <row r="585" spans="2:20" ht="12.75">
      <c r="B585" s="2"/>
      <c r="C585" s="3"/>
      <c r="D585" s="4"/>
      <c r="E585" s="3"/>
      <c r="F585" s="3"/>
      <c r="G585" s="3"/>
      <c r="H585" s="3"/>
      <c r="I585" s="3"/>
      <c r="J585" s="3"/>
      <c r="K585" s="3"/>
      <c r="L585" s="3"/>
      <c r="M585" s="3"/>
      <c r="N585" s="3"/>
      <c r="O585" s="3"/>
      <c r="P585" s="3"/>
      <c r="Q585" s="3"/>
      <c r="R585" s="3"/>
      <c r="S585" s="3"/>
      <c r="T585" s="3"/>
    </row>
    <row r="586" spans="2:20" ht="12.75">
      <c r="B586" s="2"/>
      <c r="C586" s="3"/>
      <c r="D586" s="4"/>
      <c r="E586" s="3"/>
      <c r="F586" s="3"/>
      <c r="G586" s="3"/>
      <c r="H586" s="3"/>
      <c r="I586" s="3"/>
      <c r="J586" s="3"/>
      <c r="K586" s="3"/>
      <c r="L586" s="3"/>
      <c r="M586" s="3"/>
      <c r="N586" s="3"/>
      <c r="O586" s="3"/>
      <c r="P586" s="3"/>
      <c r="Q586" s="3"/>
      <c r="R586" s="3"/>
      <c r="S586" s="3"/>
      <c r="T586" s="3"/>
    </row>
    <row r="587" spans="2:20" ht="12.75">
      <c r="B587" s="2"/>
      <c r="C587" s="3"/>
      <c r="D587" s="4"/>
      <c r="E587" s="3"/>
      <c r="F587" s="3"/>
      <c r="G587" s="3"/>
      <c r="H587" s="3"/>
      <c r="I587" s="3"/>
      <c r="J587" s="3"/>
      <c r="K587" s="3"/>
      <c r="L587" s="3"/>
      <c r="M587" s="3"/>
      <c r="N587" s="3"/>
      <c r="O587" s="3"/>
      <c r="P587" s="3"/>
      <c r="Q587" s="3"/>
      <c r="R587" s="3"/>
      <c r="S587" s="3"/>
      <c r="T587" s="3"/>
    </row>
    <row r="588" spans="2:20" ht="12.75">
      <c r="B588" s="2"/>
      <c r="C588" s="3"/>
      <c r="D588" s="4"/>
      <c r="E588" s="3"/>
      <c r="F588" s="3"/>
      <c r="G588" s="3"/>
      <c r="H588" s="3"/>
      <c r="I588" s="3"/>
      <c r="J588" s="3"/>
      <c r="K588" s="3"/>
      <c r="L588" s="3"/>
      <c r="M588" s="3"/>
      <c r="N588" s="3"/>
      <c r="O588" s="3"/>
      <c r="P588" s="3"/>
      <c r="Q588" s="3"/>
      <c r="R588" s="3"/>
      <c r="S588" s="3"/>
      <c r="T588" s="3"/>
    </row>
    <row r="589" spans="2:20" ht="12.75">
      <c r="B589" s="2"/>
      <c r="C589" s="3"/>
      <c r="D589" s="4"/>
      <c r="E589" s="3"/>
      <c r="F589" s="3"/>
      <c r="G589" s="3"/>
      <c r="H589" s="3"/>
      <c r="I589" s="3"/>
      <c r="J589" s="3"/>
      <c r="K589" s="3"/>
      <c r="L589" s="3"/>
      <c r="M589" s="3"/>
      <c r="N589" s="3"/>
      <c r="O589" s="3"/>
      <c r="P589" s="3"/>
      <c r="Q589" s="3"/>
      <c r="R589" s="3"/>
      <c r="S589" s="3"/>
      <c r="T589" s="3"/>
    </row>
    <row r="590" spans="2:20" ht="12.75">
      <c r="B590" s="2"/>
      <c r="C590" s="3"/>
      <c r="D590" s="4"/>
      <c r="E590" s="3"/>
      <c r="F590" s="3"/>
      <c r="G590" s="3"/>
      <c r="H590" s="3"/>
      <c r="I590" s="3"/>
      <c r="J590" s="3"/>
      <c r="K590" s="3"/>
      <c r="L590" s="3"/>
      <c r="M590" s="3"/>
      <c r="N590" s="3"/>
      <c r="O590" s="3"/>
      <c r="P590" s="3"/>
      <c r="Q590" s="3"/>
      <c r="R590" s="3"/>
      <c r="S590" s="3"/>
      <c r="T590" s="3"/>
    </row>
    <row r="591" spans="2:20" ht="12.75">
      <c r="B591" s="2"/>
      <c r="C591" s="3"/>
      <c r="D591" s="4"/>
      <c r="E591" s="3"/>
      <c r="F591" s="3"/>
      <c r="G591" s="3"/>
      <c r="H591" s="3"/>
      <c r="I591" s="3"/>
      <c r="J591" s="3"/>
      <c r="K591" s="3"/>
      <c r="L591" s="3"/>
      <c r="M591" s="3"/>
      <c r="N591" s="3"/>
      <c r="O591" s="3"/>
      <c r="P591" s="3"/>
      <c r="Q591" s="3"/>
      <c r="R591" s="3"/>
      <c r="S591" s="3"/>
      <c r="T591" s="3"/>
    </row>
    <row r="592" spans="2:20" ht="12.75">
      <c r="B592" s="2"/>
      <c r="C592" s="3"/>
      <c r="D592" s="4"/>
      <c r="E592" s="3"/>
      <c r="F592" s="3"/>
      <c r="G592" s="3"/>
      <c r="H592" s="3"/>
      <c r="I592" s="3"/>
      <c r="J592" s="3"/>
      <c r="K592" s="3"/>
      <c r="L592" s="3"/>
      <c r="M592" s="3"/>
      <c r="N592" s="3"/>
      <c r="O592" s="3"/>
      <c r="P592" s="3"/>
      <c r="Q592" s="3"/>
      <c r="R592" s="3"/>
      <c r="S592" s="3"/>
      <c r="T592" s="3"/>
    </row>
    <row r="593" spans="2:20" ht="12.75">
      <c r="B593" s="2"/>
      <c r="C593" s="3"/>
      <c r="D593" s="4"/>
      <c r="E593" s="3"/>
      <c r="F593" s="3"/>
      <c r="G593" s="3"/>
      <c r="H593" s="3"/>
      <c r="I593" s="3"/>
      <c r="J593" s="3"/>
      <c r="K593" s="3"/>
      <c r="L593" s="3"/>
      <c r="M593" s="3"/>
      <c r="N593" s="3"/>
      <c r="O593" s="3"/>
      <c r="P593" s="3"/>
      <c r="Q593" s="3"/>
      <c r="R593" s="3"/>
      <c r="S593" s="3"/>
      <c r="T593" s="3"/>
    </row>
    <row r="594" spans="2:20" ht="12.75">
      <c r="B594" s="2"/>
      <c r="C594" s="3"/>
      <c r="D594" s="4"/>
      <c r="E594" s="3"/>
      <c r="F594" s="3"/>
      <c r="G594" s="3"/>
      <c r="H594" s="3"/>
      <c r="I594" s="3"/>
      <c r="J594" s="3"/>
      <c r="K594" s="3"/>
      <c r="L594" s="3"/>
      <c r="M594" s="3"/>
      <c r="N594" s="3"/>
      <c r="O594" s="3"/>
      <c r="P594" s="3"/>
      <c r="Q594" s="3"/>
      <c r="R594" s="3"/>
      <c r="S594" s="3"/>
      <c r="T594" s="3"/>
    </row>
    <row r="595" spans="2:20" ht="12.75">
      <c r="B595" s="2"/>
      <c r="C595" s="3"/>
      <c r="D595" s="4"/>
      <c r="E595" s="3"/>
      <c r="F595" s="3"/>
      <c r="G595" s="3"/>
      <c r="H595" s="3"/>
      <c r="I595" s="3"/>
      <c r="J595" s="3"/>
      <c r="K595" s="3"/>
      <c r="L595" s="3"/>
      <c r="M595" s="3"/>
      <c r="N595" s="3"/>
      <c r="O595" s="3"/>
      <c r="P595" s="3"/>
      <c r="Q595" s="3"/>
      <c r="R595" s="3"/>
      <c r="S595" s="3"/>
      <c r="T595" s="3"/>
    </row>
    <row r="596" spans="2:20" ht="12.75">
      <c r="B596" s="2"/>
      <c r="C596" s="3"/>
      <c r="D596" s="4"/>
      <c r="E596" s="3"/>
      <c r="F596" s="3"/>
      <c r="G596" s="3"/>
      <c r="H596" s="3"/>
      <c r="I596" s="3"/>
      <c r="J596" s="3"/>
      <c r="K596" s="3"/>
      <c r="L596" s="3"/>
      <c r="M596" s="3"/>
      <c r="N596" s="3"/>
      <c r="O596" s="3"/>
      <c r="P596" s="3"/>
      <c r="Q596" s="3"/>
      <c r="R596" s="3"/>
      <c r="S596" s="3"/>
      <c r="T596" s="3"/>
    </row>
    <row r="597" spans="2:20" ht="12.75">
      <c r="B597" s="2"/>
      <c r="C597" s="3"/>
      <c r="D597" s="4"/>
      <c r="E597" s="3"/>
      <c r="F597" s="3"/>
      <c r="G597" s="3"/>
      <c r="H597" s="3"/>
      <c r="I597" s="3"/>
      <c r="J597" s="3"/>
      <c r="K597" s="3"/>
      <c r="L597" s="3"/>
      <c r="M597" s="3"/>
      <c r="N597" s="3"/>
      <c r="O597" s="3"/>
      <c r="P597" s="3"/>
      <c r="Q597" s="3"/>
      <c r="R597" s="3"/>
      <c r="S597" s="3"/>
      <c r="T597" s="3"/>
    </row>
    <row r="598" spans="2:20" ht="12.75">
      <c r="B598" s="2"/>
      <c r="C598" s="3"/>
      <c r="D598" s="4"/>
      <c r="E598" s="3"/>
      <c r="F598" s="3"/>
      <c r="G598" s="3"/>
      <c r="H598" s="3"/>
      <c r="I598" s="3"/>
      <c r="J598" s="3"/>
      <c r="K598" s="3"/>
      <c r="L598" s="3"/>
      <c r="M598" s="3"/>
      <c r="N598" s="3"/>
      <c r="O598" s="3"/>
      <c r="P598" s="3"/>
      <c r="Q598" s="3"/>
      <c r="R598" s="3"/>
      <c r="S598" s="3"/>
      <c r="T598" s="3"/>
    </row>
    <row r="599" spans="2:20" ht="12.75">
      <c r="B599" s="2"/>
      <c r="C599" s="3"/>
      <c r="D599" s="4"/>
      <c r="E599" s="3"/>
      <c r="F599" s="3"/>
      <c r="G599" s="3"/>
      <c r="H599" s="3"/>
      <c r="I599" s="3"/>
      <c r="J599" s="3"/>
      <c r="K599" s="3"/>
      <c r="L599" s="3"/>
      <c r="M599" s="3"/>
      <c r="N599" s="3"/>
      <c r="O599" s="3"/>
      <c r="P599" s="3"/>
      <c r="Q599" s="3"/>
      <c r="R599" s="3"/>
      <c r="S599" s="3"/>
      <c r="T599" s="3"/>
    </row>
    <row r="600" spans="2:20" ht="12.75">
      <c r="B600" s="2"/>
      <c r="C600" s="3"/>
      <c r="D600" s="4"/>
      <c r="E600" s="3"/>
      <c r="F600" s="3"/>
      <c r="G600" s="3"/>
      <c r="H600" s="3"/>
      <c r="I600" s="3"/>
      <c r="J600" s="3"/>
      <c r="K600" s="3"/>
      <c r="L600" s="3"/>
      <c r="M600" s="3"/>
      <c r="N600" s="3"/>
      <c r="O600" s="3"/>
      <c r="P600" s="3"/>
      <c r="Q600" s="3"/>
      <c r="R600" s="3"/>
      <c r="S600" s="3"/>
      <c r="T600" s="3"/>
    </row>
    <row r="601" spans="2:20" ht="12.75">
      <c r="B601" s="2"/>
      <c r="C601" s="3"/>
      <c r="D601" s="4"/>
      <c r="E601" s="3"/>
      <c r="F601" s="3"/>
      <c r="G601" s="3"/>
      <c r="H601" s="3"/>
      <c r="I601" s="3"/>
      <c r="J601" s="3"/>
      <c r="K601" s="3"/>
      <c r="L601" s="3"/>
      <c r="M601" s="3"/>
      <c r="N601" s="3"/>
      <c r="O601" s="3"/>
      <c r="P601" s="3"/>
      <c r="Q601" s="3"/>
      <c r="R601" s="3"/>
      <c r="S601" s="3"/>
      <c r="T601" s="3"/>
    </row>
    <row r="602" spans="2:20" ht="12.75">
      <c r="B602" s="2"/>
      <c r="C602" s="3"/>
      <c r="D602" s="4"/>
      <c r="E602" s="3"/>
      <c r="F602" s="3"/>
      <c r="G602" s="3"/>
      <c r="H602" s="3"/>
      <c r="I602" s="3"/>
      <c r="J602" s="3"/>
      <c r="K602" s="3"/>
      <c r="L602" s="3"/>
      <c r="M602" s="3"/>
      <c r="N602" s="3"/>
      <c r="O602" s="3"/>
      <c r="P602" s="3"/>
      <c r="Q602" s="3"/>
      <c r="R602" s="3"/>
      <c r="S602" s="3"/>
      <c r="T602" s="3"/>
    </row>
    <row r="603" spans="2:20" ht="12.75">
      <c r="B603" s="2"/>
      <c r="C603" s="3"/>
      <c r="D603" s="4"/>
      <c r="E603" s="3"/>
      <c r="F603" s="3"/>
      <c r="G603" s="3"/>
      <c r="H603" s="3"/>
      <c r="I603" s="3"/>
      <c r="J603" s="3"/>
      <c r="K603" s="3"/>
      <c r="L603" s="3"/>
      <c r="M603" s="3"/>
      <c r="N603" s="3"/>
      <c r="O603" s="3"/>
      <c r="P603" s="3"/>
      <c r="Q603" s="3"/>
      <c r="R603" s="3"/>
      <c r="S603" s="3"/>
      <c r="T603" s="3"/>
    </row>
    <row r="604" spans="2:20" ht="12.75">
      <c r="B604" s="2"/>
      <c r="C604" s="3"/>
      <c r="D604" s="4"/>
      <c r="E604" s="3"/>
      <c r="F604" s="3"/>
      <c r="G604" s="3"/>
      <c r="H604" s="3"/>
      <c r="I604" s="3"/>
      <c r="J604" s="3"/>
      <c r="K604" s="3"/>
      <c r="L604" s="3"/>
      <c r="M604" s="3"/>
      <c r="N604" s="3"/>
      <c r="O604" s="3"/>
      <c r="P604" s="3"/>
      <c r="Q604" s="3"/>
      <c r="R604" s="3"/>
      <c r="S604" s="3"/>
      <c r="T604" s="3"/>
    </row>
    <row r="605" spans="2:20" ht="12.75">
      <c r="B605" s="2"/>
      <c r="C605" s="3"/>
      <c r="D605" s="4"/>
      <c r="E605" s="3"/>
      <c r="F605" s="3"/>
      <c r="G605" s="3"/>
      <c r="H605" s="3"/>
      <c r="I605" s="3"/>
      <c r="J605" s="3"/>
      <c r="K605" s="3"/>
      <c r="L605" s="3"/>
      <c r="M605" s="3"/>
      <c r="N605" s="3"/>
      <c r="O605" s="3"/>
      <c r="P605" s="3"/>
      <c r="Q605" s="3"/>
      <c r="R605" s="3"/>
      <c r="S605" s="3"/>
      <c r="T605" s="3"/>
    </row>
    <row r="606" spans="2:20" ht="12.75">
      <c r="B606" s="2"/>
      <c r="C606" s="3"/>
      <c r="D606" s="4"/>
      <c r="E606" s="3"/>
      <c r="F606" s="3"/>
      <c r="G606" s="3"/>
      <c r="H606" s="3"/>
      <c r="I606" s="3"/>
      <c r="J606" s="3"/>
      <c r="K606" s="3"/>
      <c r="L606" s="3"/>
      <c r="M606" s="3"/>
      <c r="N606" s="3"/>
      <c r="O606" s="3"/>
      <c r="P606" s="3"/>
      <c r="Q606" s="3"/>
      <c r="R606" s="3"/>
      <c r="S606" s="3"/>
      <c r="T606" s="3"/>
    </row>
    <row r="607" spans="2:20" ht="12.75">
      <c r="B607" s="2"/>
      <c r="C607" s="3"/>
      <c r="D607" s="4"/>
      <c r="E607" s="3"/>
      <c r="F607" s="3"/>
      <c r="G607" s="3"/>
      <c r="H607" s="3"/>
      <c r="I607" s="3"/>
      <c r="J607" s="3"/>
      <c r="K607" s="3"/>
      <c r="L607" s="3"/>
      <c r="M607" s="3"/>
      <c r="N607" s="3"/>
      <c r="O607" s="3"/>
      <c r="P607" s="3"/>
      <c r="Q607" s="3"/>
      <c r="R607" s="3"/>
      <c r="S607" s="3"/>
      <c r="T607" s="3"/>
    </row>
    <row r="608" spans="2:20" ht="12.75">
      <c r="B608" s="2"/>
      <c r="C608" s="3"/>
      <c r="D608" s="4"/>
      <c r="E608" s="3"/>
      <c r="F608" s="3"/>
      <c r="G608" s="3"/>
      <c r="H608" s="3"/>
      <c r="I608" s="3"/>
      <c r="J608" s="3"/>
      <c r="K608" s="3"/>
      <c r="L608" s="3"/>
      <c r="M608" s="3"/>
      <c r="N608" s="3"/>
      <c r="O608" s="3"/>
      <c r="P608" s="3"/>
      <c r="Q608" s="3"/>
      <c r="R608" s="3"/>
      <c r="S608" s="3"/>
      <c r="T608" s="3"/>
    </row>
    <row r="609" spans="2:20" ht="12.75">
      <c r="B609" s="2"/>
      <c r="C609" s="3"/>
      <c r="D609" s="4"/>
      <c r="E609" s="3"/>
      <c r="F609" s="3"/>
      <c r="G609" s="3"/>
      <c r="H609" s="3"/>
      <c r="I609" s="3"/>
      <c r="J609" s="3"/>
      <c r="K609" s="3"/>
      <c r="L609" s="3"/>
      <c r="M609" s="3"/>
      <c r="N609" s="3"/>
      <c r="O609" s="3"/>
      <c r="P609" s="3"/>
      <c r="Q609" s="3"/>
      <c r="R609" s="3"/>
      <c r="S609" s="3"/>
      <c r="T609" s="3"/>
    </row>
    <row r="610" spans="2:20" ht="12.75">
      <c r="B610" s="2"/>
      <c r="C610" s="3"/>
      <c r="D610" s="4"/>
      <c r="E610" s="3"/>
      <c r="F610" s="3"/>
      <c r="G610" s="3"/>
      <c r="H610" s="3"/>
      <c r="I610" s="3"/>
      <c r="J610" s="3"/>
      <c r="K610" s="3"/>
      <c r="L610" s="3"/>
      <c r="M610" s="3"/>
      <c r="N610" s="3"/>
      <c r="O610" s="3"/>
      <c r="P610" s="3"/>
      <c r="Q610" s="3"/>
      <c r="R610" s="3"/>
      <c r="S610" s="3"/>
      <c r="T610" s="3"/>
    </row>
    <row r="611" spans="2:20" ht="12.75">
      <c r="B611" s="2"/>
      <c r="C611" s="3"/>
      <c r="D611" s="4"/>
      <c r="E611" s="3"/>
      <c r="F611" s="3"/>
      <c r="G611" s="3"/>
      <c r="H611" s="3"/>
      <c r="I611" s="3"/>
      <c r="J611" s="3"/>
      <c r="K611" s="3"/>
      <c r="L611" s="3"/>
      <c r="M611" s="3"/>
      <c r="N611" s="3"/>
      <c r="O611" s="3"/>
      <c r="P611" s="3"/>
      <c r="Q611" s="3"/>
      <c r="R611" s="3"/>
      <c r="S611" s="3"/>
      <c r="T611" s="3"/>
    </row>
    <row r="612" spans="2:20" ht="12.75">
      <c r="B612" s="2"/>
      <c r="C612" s="3"/>
      <c r="D612" s="4"/>
      <c r="E612" s="3"/>
      <c r="F612" s="3"/>
      <c r="G612" s="3"/>
      <c r="H612" s="3"/>
      <c r="I612" s="3"/>
      <c r="J612" s="3"/>
      <c r="K612" s="3"/>
      <c r="L612" s="3"/>
      <c r="M612" s="3"/>
      <c r="N612" s="3"/>
      <c r="O612" s="3"/>
      <c r="P612" s="3"/>
      <c r="Q612" s="3"/>
      <c r="R612" s="3"/>
      <c r="S612" s="3"/>
      <c r="T612" s="3"/>
    </row>
    <row r="613" spans="2:20" ht="12.75">
      <c r="B613" s="2"/>
      <c r="C613" s="3"/>
      <c r="D613" s="4"/>
      <c r="E613" s="3"/>
      <c r="F613" s="3"/>
      <c r="G613" s="3"/>
      <c r="H613" s="3"/>
      <c r="I613" s="3"/>
      <c r="J613" s="3"/>
      <c r="K613" s="3"/>
      <c r="L613" s="3"/>
      <c r="M613" s="3"/>
      <c r="N613" s="3"/>
      <c r="O613" s="3"/>
      <c r="P613" s="3"/>
      <c r="Q613" s="3"/>
      <c r="R613" s="3"/>
      <c r="S613" s="3"/>
      <c r="T613" s="3"/>
    </row>
    <row r="614" spans="2:20" ht="12.75">
      <c r="B614" s="2"/>
      <c r="C614" s="3"/>
      <c r="D614" s="4"/>
      <c r="E614" s="3"/>
      <c r="F614" s="3"/>
      <c r="G614" s="3"/>
      <c r="H614" s="3"/>
      <c r="I614" s="3"/>
      <c r="J614" s="3"/>
      <c r="K614" s="3"/>
      <c r="L614" s="3"/>
      <c r="M614" s="3"/>
      <c r="N614" s="3"/>
      <c r="O614" s="3"/>
      <c r="P614" s="3"/>
      <c r="Q614" s="3"/>
      <c r="R614" s="3"/>
      <c r="S614" s="3"/>
      <c r="T614" s="3"/>
    </row>
    <row r="615" spans="2:20" ht="12.75">
      <c r="B615" s="2"/>
      <c r="C615" s="3"/>
      <c r="D615" s="4"/>
      <c r="E615" s="3"/>
      <c r="F615" s="3"/>
      <c r="G615" s="3"/>
      <c r="H615" s="3"/>
      <c r="I615" s="3"/>
      <c r="J615" s="3"/>
      <c r="K615" s="3"/>
      <c r="L615" s="3"/>
      <c r="M615" s="3"/>
      <c r="N615" s="3"/>
      <c r="O615" s="3"/>
      <c r="P615" s="3"/>
      <c r="Q615" s="3"/>
      <c r="R615" s="3"/>
      <c r="S615" s="3"/>
      <c r="T615" s="3"/>
    </row>
    <row r="616" spans="2:20" ht="12.75">
      <c r="B616" s="2"/>
      <c r="C616" s="3"/>
      <c r="D616" s="4"/>
      <c r="E616" s="3"/>
      <c r="F616" s="3"/>
      <c r="G616" s="3"/>
      <c r="H616" s="3"/>
      <c r="I616" s="3"/>
      <c r="J616" s="3"/>
      <c r="K616" s="3"/>
      <c r="L616" s="3"/>
      <c r="M616" s="3"/>
      <c r="N616" s="3"/>
      <c r="O616" s="3"/>
      <c r="P616" s="3"/>
      <c r="Q616" s="3"/>
      <c r="R616" s="3"/>
      <c r="S616" s="3"/>
      <c r="T616" s="3"/>
    </row>
    <row r="617" spans="2:20" ht="12.75">
      <c r="B617" s="2"/>
      <c r="C617" s="3"/>
      <c r="D617" s="4"/>
      <c r="E617" s="3"/>
      <c r="F617" s="3"/>
      <c r="G617" s="3"/>
      <c r="H617" s="3"/>
      <c r="I617" s="3"/>
      <c r="J617" s="3"/>
      <c r="K617" s="3"/>
      <c r="L617" s="3"/>
      <c r="M617" s="3"/>
      <c r="N617" s="3"/>
      <c r="O617" s="3"/>
      <c r="P617" s="3"/>
      <c r="Q617" s="3"/>
      <c r="R617" s="3"/>
      <c r="S617" s="3"/>
      <c r="T617" s="3"/>
    </row>
    <row r="618" spans="2:20" ht="12.75">
      <c r="B618" s="2"/>
      <c r="C618" s="3"/>
      <c r="D618" s="4"/>
      <c r="E618" s="3"/>
      <c r="F618" s="3"/>
      <c r="G618" s="3"/>
      <c r="H618" s="3"/>
      <c r="I618" s="3"/>
      <c r="J618" s="3"/>
      <c r="K618" s="3"/>
      <c r="L618" s="3"/>
      <c r="M618" s="3"/>
      <c r="N618" s="3"/>
      <c r="O618" s="3"/>
      <c r="P618" s="3"/>
      <c r="Q618" s="3"/>
      <c r="R618" s="3"/>
      <c r="S618" s="3"/>
      <c r="T618" s="3"/>
    </row>
    <row r="619" spans="2:20" ht="12.75">
      <c r="B619" s="2"/>
      <c r="C619" s="3"/>
      <c r="D619" s="4"/>
      <c r="E619" s="3"/>
      <c r="F619" s="3"/>
      <c r="G619" s="3"/>
      <c r="H619" s="3"/>
      <c r="I619" s="3"/>
      <c r="J619" s="3"/>
      <c r="K619" s="3"/>
      <c r="L619" s="3"/>
      <c r="M619" s="3"/>
      <c r="N619" s="3"/>
      <c r="O619" s="3"/>
      <c r="P619" s="3"/>
      <c r="Q619" s="3"/>
      <c r="R619" s="3"/>
      <c r="S619" s="3"/>
      <c r="T619" s="3"/>
    </row>
    <row r="620" spans="2:20" ht="12.75">
      <c r="B620" s="2"/>
      <c r="C620" s="3"/>
      <c r="D620" s="4"/>
      <c r="E620" s="3"/>
      <c r="F620" s="3"/>
      <c r="G620" s="3"/>
      <c r="H620" s="3"/>
      <c r="I620" s="3"/>
      <c r="J620" s="3"/>
      <c r="K620" s="3"/>
      <c r="L620" s="3"/>
      <c r="M620" s="3"/>
      <c r="N620" s="3"/>
      <c r="O620" s="3"/>
      <c r="P620" s="3"/>
      <c r="Q620" s="3"/>
      <c r="R620" s="3"/>
      <c r="S620" s="3"/>
      <c r="T620" s="3"/>
    </row>
    <row r="621" spans="2:20" ht="12.75">
      <c r="B621" s="2"/>
      <c r="C621" s="3"/>
      <c r="D621" s="4"/>
      <c r="E621" s="3"/>
      <c r="F621" s="3"/>
      <c r="G621" s="3"/>
      <c r="H621" s="3"/>
      <c r="I621" s="3"/>
      <c r="J621" s="3"/>
      <c r="K621" s="3"/>
      <c r="L621" s="3"/>
      <c r="M621" s="3"/>
      <c r="N621" s="3"/>
      <c r="O621" s="3"/>
      <c r="P621" s="3"/>
      <c r="Q621" s="3"/>
      <c r="R621" s="3"/>
      <c r="S621" s="3"/>
      <c r="T621" s="3"/>
    </row>
    <row r="622" spans="2:20" ht="12.75">
      <c r="B622" s="2"/>
      <c r="C622" s="3"/>
      <c r="D622" s="4"/>
      <c r="E622" s="3"/>
      <c r="F622" s="3"/>
      <c r="G622" s="3"/>
      <c r="H622" s="3"/>
      <c r="I622" s="3"/>
      <c r="J622" s="3"/>
      <c r="K622" s="3"/>
      <c r="L622" s="3"/>
      <c r="M622" s="3"/>
      <c r="N622" s="3"/>
      <c r="O622" s="3"/>
      <c r="P622" s="3"/>
      <c r="Q622" s="3"/>
      <c r="R622" s="3"/>
      <c r="S622" s="3"/>
      <c r="T622" s="3"/>
    </row>
    <row r="623" spans="2:20" ht="12.75">
      <c r="B623" s="2"/>
      <c r="C623" s="3"/>
      <c r="D623" s="4"/>
      <c r="E623" s="3"/>
      <c r="F623" s="3"/>
      <c r="G623" s="3"/>
      <c r="H623" s="3"/>
      <c r="I623" s="3"/>
      <c r="J623" s="3"/>
      <c r="K623" s="3"/>
      <c r="L623" s="3"/>
      <c r="M623" s="3"/>
      <c r="N623" s="3"/>
      <c r="O623" s="3"/>
      <c r="P623" s="3"/>
      <c r="Q623" s="3"/>
      <c r="R623" s="3"/>
      <c r="S623" s="3"/>
      <c r="T623" s="3"/>
    </row>
    <row r="624" spans="2:20" ht="12.75">
      <c r="B624" s="2"/>
      <c r="C624" s="3"/>
      <c r="D624" s="4"/>
      <c r="E624" s="3"/>
      <c r="F624" s="3"/>
      <c r="G624" s="3"/>
      <c r="H624" s="3"/>
      <c r="I624" s="3"/>
      <c r="J624" s="3"/>
      <c r="K624" s="3"/>
      <c r="L624" s="3"/>
      <c r="M624" s="3"/>
      <c r="N624" s="3"/>
      <c r="O624" s="3"/>
      <c r="P624" s="3"/>
      <c r="Q624" s="3"/>
      <c r="R624" s="3"/>
      <c r="S624" s="3"/>
      <c r="T624" s="3"/>
    </row>
    <row r="625" spans="2:20" ht="12.75">
      <c r="B625" s="2"/>
      <c r="C625" s="3"/>
      <c r="D625" s="4"/>
      <c r="E625" s="3"/>
      <c r="F625" s="3"/>
      <c r="G625" s="3"/>
      <c r="H625" s="3"/>
      <c r="I625" s="3"/>
      <c r="J625" s="3"/>
      <c r="K625" s="3"/>
      <c r="L625" s="3"/>
      <c r="M625" s="3"/>
      <c r="N625" s="3"/>
      <c r="O625" s="3"/>
      <c r="P625" s="3"/>
      <c r="Q625" s="3"/>
      <c r="R625" s="3"/>
      <c r="S625" s="3"/>
      <c r="T625" s="3"/>
    </row>
    <row r="626" spans="2:20" ht="12.75">
      <c r="B626" s="2"/>
      <c r="C626" s="3"/>
      <c r="D626" s="4"/>
      <c r="E626" s="3"/>
      <c r="F626" s="3"/>
      <c r="G626" s="3"/>
      <c r="H626" s="3"/>
      <c r="I626" s="3"/>
      <c r="J626" s="3"/>
      <c r="K626" s="3"/>
      <c r="L626" s="3"/>
      <c r="M626" s="3"/>
      <c r="N626" s="3"/>
      <c r="O626" s="3"/>
      <c r="P626" s="3"/>
      <c r="Q626" s="3"/>
      <c r="R626" s="3"/>
      <c r="S626" s="3"/>
      <c r="T626" s="3"/>
    </row>
    <row r="627" spans="2:20" ht="12.75">
      <c r="B627" s="2"/>
      <c r="C627" s="3"/>
      <c r="D627" s="4"/>
      <c r="E627" s="3"/>
      <c r="F627" s="3"/>
      <c r="G627" s="3"/>
      <c r="H627" s="3"/>
      <c r="I627" s="3"/>
      <c r="J627" s="3"/>
      <c r="K627" s="3"/>
      <c r="L627" s="3"/>
      <c r="M627" s="3"/>
      <c r="N627" s="3"/>
      <c r="O627" s="3"/>
      <c r="P627" s="3"/>
      <c r="Q627" s="3"/>
      <c r="R627" s="3"/>
      <c r="S627" s="3"/>
      <c r="T627" s="3"/>
    </row>
    <row r="628" spans="2:20" ht="12.75">
      <c r="B628" s="2"/>
      <c r="C628" s="3"/>
      <c r="D628" s="4"/>
      <c r="E628" s="3"/>
      <c r="F628" s="3"/>
      <c r="G628" s="3"/>
      <c r="H628" s="3"/>
      <c r="I628" s="3"/>
      <c r="J628" s="3"/>
      <c r="K628" s="3"/>
      <c r="L628" s="3"/>
      <c r="M628" s="3"/>
      <c r="N628" s="3"/>
      <c r="O628" s="3"/>
      <c r="P628" s="3"/>
      <c r="Q628" s="3"/>
      <c r="R628" s="3"/>
      <c r="S628" s="3"/>
      <c r="T628" s="3"/>
    </row>
    <row r="629" spans="2:20" ht="12.75">
      <c r="B629" s="2"/>
      <c r="C629" s="3"/>
      <c r="D629" s="4"/>
      <c r="E629" s="3"/>
      <c r="F629" s="3"/>
      <c r="G629" s="3"/>
      <c r="H629" s="3"/>
      <c r="I629" s="3"/>
      <c r="J629" s="3"/>
      <c r="K629" s="3"/>
      <c r="L629" s="3"/>
      <c r="M629" s="3"/>
      <c r="N629" s="3"/>
      <c r="O629" s="3"/>
      <c r="P629" s="3"/>
      <c r="Q629" s="3"/>
      <c r="R629" s="3"/>
      <c r="S629" s="3"/>
      <c r="T629" s="3"/>
    </row>
    <row r="630" spans="2:20" ht="12.75">
      <c r="B630" s="2"/>
      <c r="C630" s="3"/>
      <c r="D630" s="4"/>
      <c r="E630" s="3"/>
      <c r="F630" s="3"/>
      <c r="G630" s="3"/>
      <c r="H630" s="3"/>
      <c r="I630" s="3"/>
      <c r="J630" s="3"/>
      <c r="K630" s="3"/>
      <c r="L630" s="3"/>
      <c r="M630" s="3"/>
      <c r="N630" s="3"/>
      <c r="O630" s="3"/>
      <c r="P630" s="3"/>
      <c r="Q630" s="3"/>
      <c r="R630" s="3"/>
      <c r="S630" s="3"/>
      <c r="T630" s="3"/>
    </row>
    <row r="631" spans="2:20" ht="12.75">
      <c r="B631" s="2"/>
      <c r="C631" s="3"/>
      <c r="D631" s="4"/>
      <c r="E631" s="3"/>
      <c r="F631" s="3"/>
      <c r="G631" s="3"/>
      <c r="H631" s="3"/>
      <c r="I631" s="3"/>
      <c r="J631" s="3"/>
      <c r="K631" s="3"/>
      <c r="L631" s="3"/>
      <c r="M631" s="3"/>
      <c r="N631" s="3"/>
      <c r="O631" s="3"/>
      <c r="P631" s="3"/>
      <c r="Q631" s="3"/>
      <c r="R631" s="3"/>
      <c r="S631" s="3"/>
      <c r="T631" s="3"/>
    </row>
    <row r="632" spans="2:20" ht="12.75">
      <c r="B632" s="2"/>
      <c r="C632" s="3"/>
      <c r="D632" s="4"/>
      <c r="E632" s="3"/>
      <c r="F632" s="3"/>
      <c r="G632" s="3"/>
      <c r="H632" s="3"/>
      <c r="I632" s="3"/>
      <c r="J632" s="3"/>
      <c r="K632" s="3"/>
      <c r="L632" s="3"/>
      <c r="M632" s="3"/>
      <c r="N632" s="3"/>
      <c r="O632" s="3"/>
      <c r="P632" s="3"/>
      <c r="Q632" s="3"/>
      <c r="R632" s="3"/>
      <c r="S632" s="3"/>
      <c r="T632" s="3"/>
    </row>
    <row r="633" spans="2:20" ht="12.75">
      <c r="B633" s="2"/>
      <c r="C633" s="3"/>
      <c r="D633" s="4"/>
      <c r="E633" s="3"/>
      <c r="F633" s="3"/>
      <c r="G633" s="3"/>
      <c r="H633" s="3"/>
      <c r="I633" s="3"/>
      <c r="J633" s="3"/>
      <c r="K633" s="3"/>
      <c r="L633" s="3"/>
      <c r="M633" s="3"/>
      <c r="N633" s="3"/>
      <c r="O633" s="3"/>
      <c r="P633" s="3"/>
      <c r="Q633" s="3"/>
      <c r="R633" s="3"/>
      <c r="S633" s="3"/>
      <c r="T633" s="3"/>
    </row>
    <row r="634" spans="2:20" ht="12.75">
      <c r="B634" s="2"/>
      <c r="C634" s="3"/>
      <c r="D634" s="4"/>
      <c r="E634" s="3"/>
      <c r="F634" s="3"/>
      <c r="G634" s="3"/>
      <c r="H634" s="3"/>
      <c r="I634" s="3"/>
      <c r="J634" s="3"/>
      <c r="K634" s="3"/>
      <c r="L634" s="3"/>
      <c r="M634" s="3"/>
      <c r="N634" s="3"/>
      <c r="O634" s="3"/>
      <c r="P634" s="3"/>
      <c r="Q634" s="3"/>
      <c r="R634" s="3"/>
      <c r="S634" s="3"/>
      <c r="T634" s="3"/>
    </row>
    <row r="635" spans="2:20" ht="12.75">
      <c r="B635" s="2"/>
      <c r="C635" s="3"/>
      <c r="D635" s="4"/>
      <c r="E635" s="3"/>
      <c r="F635" s="3"/>
      <c r="G635" s="3"/>
      <c r="H635" s="3"/>
      <c r="I635" s="3"/>
      <c r="J635" s="3"/>
      <c r="K635" s="3"/>
      <c r="L635" s="3"/>
      <c r="M635" s="3"/>
      <c r="N635" s="3"/>
      <c r="O635" s="3"/>
      <c r="P635" s="3"/>
      <c r="Q635" s="3"/>
      <c r="R635" s="3"/>
      <c r="S635" s="3"/>
      <c r="T635" s="3"/>
    </row>
    <row r="636" spans="2:20" ht="12.75">
      <c r="B636" s="2"/>
      <c r="C636" s="3"/>
      <c r="D636" s="4"/>
      <c r="E636" s="3"/>
      <c r="F636" s="3"/>
      <c r="G636" s="3"/>
      <c r="H636" s="3"/>
      <c r="I636" s="3"/>
      <c r="J636" s="3"/>
      <c r="K636" s="3"/>
      <c r="L636" s="3"/>
      <c r="M636" s="3"/>
      <c r="N636" s="3"/>
      <c r="O636" s="3"/>
      <c r="P636" s="3"/>
      <c r="Q636" s="3"/>
      <c r="R636" s="3"/>
      <c r="S636" s="3"/>
      <c r="T636" s="3"/>
    </row>
    <row r="637" spans="2:20" ht="12.75">
      <c r="B637" s="2"/>
      <c r="C637" s="3"/>
      <c r="D637" s="4"/>
      <c r="E637" s="3"/>
      <c r="F637" s="3"/>
      <c r="G637" s="3"/>
      <c r="H637" s="3"/>
      <c r="I637" s="3"/>
      <c r="J637" s="3"/>
      <c r="K637" s="3"/>
      <c r="L637" s="3"/>
      <c r="M637" s="3"/>
      <c r="N637" s="3"/>
      <c r="O637" s="3"/>
      <c r="P637" s="3"/>
      <c r="Q637" s="3"/>
      <c r="R637" s="3"/>
      <c r="S637" s="3"/>
      <c r="T637" s="3"/>
    </row>
    <row r="638" spans="2:20" ht="12.75">
      <c r="B638" s="2"/>
      <c r="C638" s="3"/>
      <c r="D638" s="4"/>
      <c r="E638" s="3"/>
      <c r="F638" s="3"/>
      <c r="G638" s="3"/>
      <c r="H638" s="3"/>
      <c r="I638" s="3"/>
      <c r="J638" s="3"/>
      <c r="K638" s="3"/>
      <c r="L638" s="3"/>
      <c r="M638" s="3"/>
      <c r="N638" s="3"/>
      <c r="O638" s="3"/>
      <c r="P638" s="3"/>
      <c r="Q638" s="3"/>
      <c r="R638" s="3"/>
      <c r="S638" s="3"/>
      <c r="T638" s="3"/>
    </row>
    <row r="639" spans="2:20" ht="12.75">
      <c r="B639" s="2"/>
      <c r="C639" s="3"/>
      <c r="D639" s="4"/>
      <c r="E639" s="3"/>
      <c r="F639" s="3"/>
      <c r="G639" s="3"/>
      <c r="H639" s="3"/>
      <c r="I639" s="3"/>
      <c r="J639" s="3"/>
      <c r="K639" s="3"/>
      <c r="L639" s="3"/>
      <c r="M639" s="3"/>
      <c r="N639" s="3"/>
      <c r="O639" s="3"/>
      <c r="P639" s="3"/>
      <c r="Q639" s="3"/>
      <c r="R639" s="3"/>
      <c r="S639" s="3"/>
      <c r="T639" s="3"/>
    </row>
    <row r="640" spans="2:20" ht="12.75">
      <c r="B640" s="2"/>
      <c r="C640" s="3"/>
      <c r="D640" s="4"/>
      <c r="E640" s="3"/>
      <c r="F640" s="3"/>
      <c r="G640" s="3"/>
      <c r="H640" s="3"/>
      <c r="I640" s="3"/>
      <c r="J640" s="3"/>
      <c r="K640" s="3"/>
      <c r="L640" s="3"/>
      <c r="M640" s="3"/>
      <c r="N640" s="3"/>
      <c r="O640" s="3"/>
      <c r="P640" s="3"/>
      <c r="Q640" s="3"/>
      <c r="R640" s="3"/>
      <c r="S640" s="3"/>
      <c r="T640" s="3"/>
    </row>
    <row r="641" spans="2:20" ht="12.75">
      <c r="B641" s="2"/>
      <c r="C641" s="3"/>
      <c r="D641" s="4"/>
      <c r="E641" s="3"/>
      <c r="F641" s="3"/>
      <c r="G641" s="3"/>
      <c r="H641" s="3"/>
      <c r="I641" s="3"/>
      <c r="J641" s="3"/>
      <c r="K641" s="3"/>
      <c r="L641" s="3"/>
      <c r="M641" s="3"/>
      <c r="N641" s="3"/>
      <c r="O641" s="3"/>
      <c r="P641" s="3"/>
      <c r="Q641" s="3"/>
      <c r="R641" s="3"/>
      <c r="S641" s="3"/>
      <c r="T641" s="3"/>
    </row>
    <row r="642" spans="2:20" ht="12.75">
      <c r="B642" s="2"/>
      <c r="C642" s="3"/>
      <c r="D642" s="4"/>
      <c r="E642" s="3"/>
      <c r="F642" s="3"/>
      <c r="G642" s="3"/>
      <c r="H642" s="3"/>
      <c r="I642" s="3"/>
      <c r="J642" s="3"/>
      <c r="K642" s="3"/>
      <c r="L642" s="3"/>
      <c r="M642" s="3"/>
      <c r="N642" s="3"/>
      <c r="O642" s="3"/>
      <c r="P642" s="3"/>
      <c r="Q642" s="3"/>
      <c r="R642" s="3"/>
      <c r="S642" s="3"/>
      <c r="T642" s="3"/>
    </row>
    <row r="643" spans="2:20" ht="12.75">
      <c r="B643" s="2"/>
      <c r="C643" s="3"/>
      <c r="D643" s="4"/>
      <c r="E643" s="3"/>
      <c r="F643" s="3"/>
      <c r="G643" s="3"/>
      <c r="H643" s="3"/>
      <c r="I643" s="3"/>
      <c r="J643" s="3"/>
      <c r="K643" s="3"/>
      <c r="L643" s="3"/>
      <c r="M643" s="3"/>
      <c r="N643" s="3"/>
      <c r="O643" s="3"/>
      <c r="P643" s="3"/>
      <c r="Q643" s="3"/>
      <c r="R643" s="3"/>
      <c r="S643" s="3"/>
      <c r="T643" s="3"/>
    </row>
    <row r="644" spans="2:20" ht="12.75">
      <c r="B644" s="2"/>
      <c r="C644" s="3"/>
      <c r="D644" s="4"/>
      <c r="E644" s="3"/>
      <c r="F644" s="3"/>
      <c r="G644" s="3"/>
      <c r="H644" s="3"/>
      <c r="I644" s="3"/>
      <c r="J644" s="3"/>
      <c r="K644" s="3"/>
      <c r="L644" s="3"/>
      <c r="M644" s="3"/>
      <c r="N644" s="3"/>
      <c r="O644" s="3"/>
      <c r="P644" s="3"/>
      <c r="Q644" s="3"/>
      <c r="R644" s="3"/>
      <c r="S644" s="3"/>
      <c r="T644" s="3"/>
    </row>
    <row r="645" spans="2:20" ht="12.75">
      <c r="B645" s="2"/>
      <c r="C645" s="3"/>
      <c r="D645" s="4"/>
      <c r="E645" s="3"/>
      <c r="F645" s="3"/>
      <c r="G645" s="3"/>
      <c r="H645" s="3"/>
      <c r="I645" s="3"/>
      <c r="J645" s="3"/>
      <c r="K645" s="3"/>
      <c r="L645" s="3"/>
      <c r="M645" s="3"/>
      <c r="N645" s="3"/>
      <c r="O645" s="3"/>
      <c r="P645" s="3"/>
      <c r="Q645" s="3"/>
      <c r="R645" s="3"/>
      <c r="S645" s="3"/>
      <c r="T645" s="3"/>
    </row>
    <row r="646" spans="2:20" ht="12.75">
      <c r="B646" s="2"/>
      <c r="C646" s="3"/>
      <c r="D646" s="4"/>
      <c r="E646" s="3"/>
      <c r="F646" s="3"/>
      <c r="G646" s="3"/>
      <c r="H646" s="3"/>
      <c r="I646" s="3"/>
      <c r="J646" s="3"/>
      <c r="K646" s="3"/>
      <c r="L646" s="3"/>
      <c r="M646" s="3"/>
      <c r="N646" s="3"/>
      <c r="O646" s="3"/>
      <c r="P646" s="3"/>
      <c r="Q646" s="3"/>
      <c r="R646" s="3"/>
      <c r="S646" s="3"/>
      <c r="T646" s="3"/>
    </row>
    <row r="647" spans="2:20" ht="12.75">
      <c r="B647" s="2"/>
      <c r="C647" s="3"/>
      <c r="D647" s="4"/>
      <c r="E647" s="3"/>
      <c r="F647" s="3"/>
      <c r="G647" s="3"/>
      <c r="H647" s="3"/>
      <c r="I647" s="3"/>
      <c r="J647" s="3"/>
      <c r="K647" s="3"/>
      <c r="L647" s="3"/>
      <c r="M647" s="3"/>
      <c r="N647" s="3"/>
      <c r="O647" s="3"/>
      <c r="P647" s="3"/>
      <c r="Q647" s="3"/>
      <c r="R647" s="3"/>
      <c r="S647" s="3"/>
      <c r="T647" s="3"/>
    </row>
    <row r="648" spans="2:20" ht="12.75">
      <c r="B648" s="2"/>
      <c r="C648" s="3"/>
      <c r="D648" s="4"/>
      <c r="E648" s="3"/>
      <c r="F648" s="3"/>
      <c r="G648" s="3"/>
      <c r="H648" s="3"/>
      <c r="I648" s="3"/>
      <c r="J648" s="3"/>
      <c r="K648" s="3"/>
      <c r="L648" s="3"/>
      <c r="M648" s="3"/>
      <c r="N648" s="3"/>
      <c r="O648" s="3"/>
      <c r="P648" s="3"/>
      <c r="Q648" s="3"/>
      <c r="R648" s="3"/>
      <c r="S648" s="3"/>
      <c r="T648" s="3"/>
    </row>
    <row r="649" spans="2:20" ht="12.75">
      <c r="B649" s="2"/>
      <c r="C649" s="3"/>
      <c r="D649" s="4"/>
      <c r="E649" s="3"/>
      <c r="F649" s="3"/>
      <c r="G649" s="3"/>
      <c r="H649" s="3"/>
      <c r="I649" s="3"/>
      <c r="J649" s="3"/>
      <c r="K649" s="3"/>
      <c r="L649" s="3"/>
      <c r="M649" s="3"/>
      <c r="N649" s="3"/>
      <c r="O649" s="3"/>
      <c r="P649" s="3"/>
      <c r="Q649" s="3"/>
      <c r="R649" s="3"/>
      <c r="S649" s="3"/>
      <c r="T649" s="3"/>
    </row>
    <row r="650" spans="2:20" ht="12.75">
      <c r="B650" s="2"/>
      <c r="C650" s="3"/>
      <c r="D650" s="4"/>
      <c r="E650" s="3"/>
      <c r="F650" s="3"/>
      <c r="G650" s="3"/>
      <c r="H650" s="3"/>
      <c r="I650" s="3"/>
      <c r="J650" s="3"/>
      <c r="K650" s="3"/>
      <c r="L650" s="3"/>
      <c r="M650" s="3"/>
      <c r="N650" s="3"/>
      <c r="O650" s="3"/>
      <c r="P650" s="3"/>
      <c r="Q650" s="3"/>
      <c r="R650" s="3"/>
      <c r="S650" s="3"/>
      <c r="T650" s="3"/>
    </row>
    <row r="651" spans="2:20" ht="12.75">
      <c r="B651" s="2"/>
      <c r="C651" s="3"/>
      <c r="D651" s="4"/>
      <c r="E651" s="3"/>
      <c r="F651" s="3"/>
      <c r="G651" s="3"/>
      <c r="H651" s="3"/>
      <c r="I651" s="3"/>
      <c r="J651" s="3"/>
      <c r="K651" s="3"/>
      <c r="L651" s="3"/>
      <c r="M651" s="3"/>
      <c r="N651" s="3"/>
      <c r="O651" s="3"/>
      <c r="P651" s="3"/>
      <c r="Q651" s="3"/>
      <c r="R651" s="3"/>
      <c r="S651" s="3"/>
      <c r="T651" s="3"/>
    </row>
    <row r="652" spans="2:20" ht="12.75">
      <c r="B652" s="2"/>
      <c r="C652" s="3"/>
      <c r="D652" s="4"/>
      <c r="E652" s="3"/>
      <c r="F652" s="3"/>
      <c r="G652" s="3"/>
      <c r="H652" s="3"/>
      <c r="I652" s="3"/>
      <c r="J652" s="3"/>
      <c r="K652" s="3"/>
      <c r="L652" s="3"/>
      <c r="M652" s="3"/>
      <c r="N652" s="3"/>
      <c r="O652" s="3"/>
      <c r="P652" s="3"/>
      <c r="Q652" s="3"/>
      <c r="R652" s="3"/>
      <c r="S652" s="3"/>
      <c r="T652" s="3"/>
    </row>
    <row r="653" spans="2:20" ht="12.75">
      <c r="B653" s="2"/>
      <c r="C653" s="3"/>
      <c r="D653" s="4"/>
      <c r="E653" s="3"/>
      <c r="F653" s="3"/>
      <c r="G653" s="3"/>
      <c r="H653" s="3"/>
      <c r="I653" s="3"/>
      <c r="J653" s="3"/>
      <c r="K653" s="3"/>
      <c r="L653" s="3"/>
      <c r="M653" s="3"/>
      <c r="N653" s="3"/>
      <c r="O653" s="3"/>
      <c r="P653" s="3"/>
      <c r="Q653" s="3"/>
      <c r="R653" s="3"/>
      <c r="S653" s="3"/>
      <c r="T653" s="3"/>
    </row>
    <row r="654" spans="2:20" ht="12.75">
      <c r="B654" s="2"/>
      <c r="C654" s="3"/>
      <c r="D654" s="4"/>
      <c r="E654" s="3"/>
      <c r="F654" s="3"/>
      <c r="G654" s="3"/>
      <c r="H654" s="3"/>
      <c r="I654" s="3"/>
      <c r="J654" s="3"/>
      <c r="K654" s="3"/>
      <c r="L654" s="3"/>
      <c r="M654" s="3"/>
      <c r="N654" s="3"/>
      <c r="O654" s="3"/>
      <c r="P654" s="3"/>
      <c r="Q654" s="3"/>
      <c r="R654" s="3"/>
      <c r="S654" s="3"/>
      <c r="T654" s="3"/>
    </row>
    <row r="655" spans="2:20" ht="12.75">
      <c r="B655" s="2"/>
      <c r="C655" s="3"/>
      <c r="D655" s="4"/>
      <c r="E655" s="3"/>
      <c r="F655" s="3"/>
      <c r="G655" s="3"/>
      <c r="H655" s="3"/>
      <c r="I655" s="3"/>
      <c r="J655" s="3"/>
      <c r="K655" s="3"/>
      <c r="L655" s="3"/>
      <c r="M655" s="3"/>
      <c r="N655" s="3"/>
      <c r="O655" s="3"/>
      <c r="P655" s="3"/>
      <c r="Q655" s="3"/>
      <c r="R655" s="3"/>
      <c r="S655" s="3"/>
      <c r="T655" s="3"/>
    </row>
    <row r="656" spans="2:20" ht="12.75">
      <c r="B656" s="2"/>
      <c r="C656" s="3"/>
      <c r="D656" s="4"/>
      <c r="E656" s="3"/>
      <c r="F656" s="3"/>
      <c r="G656" s="3"/>
      <c r="H656" s="3"/>
      <c r="I656" s="3"/>
      <c r="J656" s="3"/>
      <c r="K656" s="3"/>
      <c r="L656" s="3"/>
      <c r="M656" s="3"/>
      <c r="N656" s="3"/>
      <c r="O656" s="3"/>
      <c r="P656" s="3"/>
      <c r="Q656" s="3"/>
      <c r="R656" s="3"/>
      <c r="S656" s="3"/>
      <c r="T656" s="3"/>
    </row>
    <row r="657" spans="2:20" ht="12.75">
      <c r="B657" s="2"/>
      <c r="C657" s="3"/>
      <c r="D657" s="4"/>
      <c r="E657" s="3"/>
      <c r="F657" s="3"/>
      <c r="G657" s="3"/>
      <c r="H657" s="3"/>
      <c r="I657" s="3"/>
      <c r="J657" s="3"/>
      <c r="K657" s="3"/>
      <c r="L657" s="3"/>
      <c r="M657" s="3"/>
      <c r="N657" s="3"/>
      <c r="O657" s="3"/>
      <c r="P657" s="3"/>
      <c r="Q657" s="3"/>
      <c r="R657" s="3"/>
      <c r="S657" s="3"/>
      <c r="T657" s="3"/>
    </row>
    <row r="658" spans="2:20" ht="12.75">
      <c r="B658" s="2"/>
      <c r="C658" s="3"/>
      <c r="D658" s="4"/>
      <c r="E658" s="3"/>
      <c r="F658" s="3"/>
      <c r="G658" s="3"/>
      <c r="H658" s="3"/>
      <c r="I658" s="3"/>
      <c r="J658" s="3"/>
      <c r="K658" s="3"/>
      <c r="L658" s="3"/>
      <c r="M658" s="3"/>
      <c r="N658" s="3"/>
      <c r="O658" s="3"/>
      <c r="P658" s="3"/>
      <c r="Q658" s="3"/>
      <c r="R658" s="3"/>
      <c r="S658" s="3"/>
      <c r="T658" s="3"/>
    </row>
    <row r="659" spans="2:20" ht="12.75">
      <c r="B659" s="2"/>
      <c r="C659" s="3"/>
      <c r="D659" s="4"/>
      <c r="E659" s="3"/>
      <c r="F659" s="3"/>
      <c r="G659" s="3"/>
      <c r="H659" s="3"/>
      <c r="I659" s="3"/>
      <c r="J659" s="3"/>
      <c r="K659" s="3"/>
      <c r="L659" s="3"/>
      <c r="M659" s="3"/>
      <c r="N659" s="3"/>
      <c r="O659" s="3"/>
      <c r="P659" s="3"/>
      <c r="Q659" s="3"/>
      <c r="R659" s="3"/>
      <c r="S659" s="3"/>
      <c r="T659" s="3"/>
    </row>
    <row r="660" spans="2:20" ht="12.75">
      <c r="B660" s="2"/>
      <c r="C660" s="3"/>
      <c r="D660" s="4"/>
      <c r="E660" s="3"/>
      <c r="F660" s="3"/>
      <c r="G660" s="3"/>
      <c r="H660" s="3"/>
      <c r="I660" s="3"/>
      <c r="J660" s="3"/>
      <c r="K660" s="3"/>
      <c r="L660" s="3"/>
      <c r="M660" s="3"/>
      <c r="N660" s="3"/>
      <c r="O660" s="3"/>
      <c r="P660" s="3"/>
      <c r="Q660" s="3"/>
      <c r="R660" s="3"/>
      <c r="S660" s="3"/>
      <c r="T660" s="3"/>
    </row>
    <row r="661" spans="2:20" ht="12.75">
      <c r="B661" s="2"/>
      <c r="C661" s="3"/>
      <c r="D661" s="4"/>
      <c r="E661" s="3"/>
      <c r="F661" s="3"/>
      <c r="G661" s="3"/>
      <c r="H661" s="3"/>
      <c r="I661" s="3"/>
      <c r="J661" s="3"/>
      <c r="K661" s="3"/>
      <c r="L661" s="3"/>
      <c r="M661" s="3"/>
      <c r="N661" s="3"/>
      <c r="O661" s="3"/>
      <c r="P661" s="3"/>
      <c r="Q661" s="3"/>
      <c r="R661" s="3"/>
      <c r="S661" s="3"/>
      <c r="T661" s="3"/>
    </row>
    <row r="662" spans="2:20" ht="12.75">
      <c r="B662" s="2"/>
      <c r="C662" s="3"/>
      <c r="D662" s="4"/>
      <c r="E662" s="3"/>
      <c r="F662" s="3"/>
      <c r="G662" s="3"/>
      <c r="H662" s="3"/>
      <c r="I662" s="3"/>
      <c r="J662" s="3"/>
      <c r="K662" s="3"/>
      <c r="L662" s="3"/>
      <c r="M662" s="3"/>
      <c r="N662" s="3"/>
      <c r="O662" s="3"/>
      <c r="P662" s="3"/>
      <c r="Q662" s="3"/>
      <c r="R662" s="3"/>
      <c r="S662" s="3"/>
      <c r="T662" s="3"/>
    </row>
    <row r="663" spans="2:20" ht="12.75">
      <c r="B663" s="2"/>
      <c r="C663" s="3"/>
      <c r="D663" s="4"/>
      <c r="E663" s="3"/>
      <c r="F663" s="3"/>
      <c r="G663" s="3"/>
      <c r="H663" s="3"/>
      <c r="I663" s="3"/>
      <c r="J663" s="3"/>
      <c r="K663" s="3"/>
      <c r="L663" s="3"/>
      <c r="M663" s="3"/>
      <c r="N663" s="3"/>
      <c r="O663" s="3"/>
      <c r="P663" s="3"/>
      <c r="Q663" s="3"/>
      <c r="R663" s="3"/>
      <c r="S663" s="3"/>
      <c r="T663" s="3"/>
    </row>
    <row r="664" spans="2:20" ht="12.75">
      <c r="B664" s="2"/>
      <c r="C664" s="3"/>
      <c r="D664" s="4"/>
      <c r="E664" s="3"/>
      <c r="F664" s="3"/>
      <c r="G664" s="3"/>
      <c r="H664" s="3"/>
      <c r="I664" s="3"/>
      <c r="J664" s="3"/>
      <c r="K664" s="3"/>
      <c r="L664" s="3"/>
      <c r="M664" s="3"/>
      <c r="N664" s="3"/>
      <c r="O664" s="3"/>
      <c r="P664" s="3"/>
      <c r="Q664" s="3"/>
      <c r="R664" s="3"/>
      <c r="S664" s="3"/>
      <c r="T664" s="3"/>
    </row>
    <row r="665" spans="2:20" ht="12.75">
      <c r="B665" s="2"/>
      <c r="C665" s="3"/>
      <c r="D665" s="4"/>
      <c r="E665" s="3"/>
      <c r="F665" s="3"/>
      <c r="G665" s="3"/>
      <c r="H665" s="3"/>
      <c r="I665" s="3"/>
      <c r="J665" s="3"/>
      <c r="K665" s="3"/>
      <c r="L665" s="3"/>
      <c r="M665" s="3"/>
      <c r="N665" s="3"/>
      <c r="O665" s="3"/>
      <c r="P665" s="3"/>
      <c r="Q665" s="3"/>
      <c r="R665" s="3"/>
      <c r="S665" s="3"/>
      <c r="T665" s="3"/>
    </row>
    <row r="666" spans="2:20" ht="12.75">
      <c r="B666" s="2"/>
      <c r="C666" s="3"/>
      <c r="D666" s="4"/>
      <c r="E666" s="3"/>
      <c r="F666" s="3"/>
      <c r="G666" s="3"/>
      <c r="H666" s="3"/>
      <c r="I666" s="3"/>
      <c r="J666" s="3"/>
      <c r="K666" s="3"/>
      <c r="L666" s="3"/>
      <c r="M666" s="3"/>
      <c r="N666" s="3"/>
      <c r="O666" s="3"/>
      <c r="P666" s="3"/>
      <c r="Q666" s="3"/>
      <c r="R666" s="3"/>
      <c r="S666" s="3"/>
      <c r="T666" s="3"/>
    </row>
    <row r="667" spans="2:20" ht="12.75">
      <c r="B667" s="2"/>
      <c r="C667" s="3"/>
      <c r="D667" s="4"/>
      <c r="E667" s="3"/>
      <c r="F667" s="3"/>
      <c r="G667" s="3"/>
      <c r="H667" s="3"/>
      <c r="I667" s="3"/>
      <c r="J667" s="3"/>
      <c r="K667" s="3"/>
      <c r="L667" s="3"/>
      <c r="M667" s="3"/>
      <c r="N667" s="3"/>
      <c r="O667" s="3"/>
      <c r="P667" s="3"/>
      <c r="Q667" s="3"/>
      <c r="R667" s="3"/>
      <c r="S667" s="3"/>
      <c r="T667" s="3"/>
    </row>
    <row r="668" spans="2:20" ht="12.75">
      <c r="B668" s="2"/>
      <c r="C668" s="3"/>
      <c r="D668" s="4"/>
      <c r="E668" s="3"/>
      <c r="F668" s="3"/>
      <c r="G668" s="3"/>
      <c r="H668" s="3"/>
      <c r="I668" s="3"/>
      <c r="J668" s="3"/>
      <c r="K668" s="3"/>
      <c r="L668" s="3"/>
      <c r="M668" s="3"/>
      <c r="N668" s="3"/>
      <c r="O668" s="3"/>
      <c r="P668" s="3"/>
      <c r="Q668" s="3"/>
      <c r="R668" s="3"/>
      <c r="S668" s="3"/>
      <c r="T668" s="3"/>
    </row>
    <row r="669" spans="2:20" ht="12.75">
      <c r="B669" s="2"/>
      <c r="C669" s="3"/>
      <c r="D669" s="4"/>
      <c r="E669" s="3"/>
      <c r="F669" s="3"/>
      <c r="G669" s="3"/>
      <c r="H669" s="3"/>
      <c r="I669" s="3"/>
      <c r="J669" s="3"/>
      <c r="K669" s="3"/>
      <c r="L669" s="3"/>
      <c r="M669" s="3"/>
      <c r="N669" s="3"/>
      <c r="O669" s="3"/>
      <c r="P669" s="3"/>
      <c r="Q669" s="3"/>
      <c r="R669" s="3"/>
      <c r="S669" s="3"/>
      <c r="T669" s="3"/>
    </row>
    <row r="670" spans="2:20" ht="12.75">
      <c r="B670" s="2"/>
      <c r="C670" s="3"/>
      <c r="D670" s="4"/>
      <c r="E670" s="3"/>
      <c r="F670" s="3"/>
      <c r="G670" s="3"/>
      <c r="H670" s="3"/>
      <c r="I670" s="3"/>
      <c r="J670" s="3"/>
      <c r="K670" s="3"/>
      <c r="L670" s="3"/>
      <c r="M670" s="3"/>
      <c r="N670" s="3"/>
      <c r="O670" s="3"/>
      <c r="P670" s="3"/>
      <c r="Q670" s="3"/>
      <c r="R670" s="3"/>
      <c r="S670" s="3"/>
      <c r="T670" s="3"/>
    </row>
    <row r="671" spans="2:20" ht="12.75">
      <c r="B671" s="2"/>
      <c r="C671" s="3"/>
      <c r="D671" s="4"/>
      <c r="E671" s="3"/>
      <c r="F671" s="3"/>
      <c r="G671" s="3"/>
      <c r="H671" s="3"/>
      <c r="I671" s="3"/>
      <c r="J671" s="3"/>
      <c r="K671" s="3"/>
      <c r="L671" s="3"/>
      <c r="M671" s="3"/>
      <c r="N671" s="3"/>
      <c r="O671" s="3"/>
      <c r="P671" s="3"/>
      <c r="Q671" s="3"/>
      <c r="R671" s="3"/>
      <c r="S671" s="3"/>
      <c r="T671" s="3"/>
    </row>
    <row r="672" spans="2:20" ht="12.75">
      <c r="B672" s="2"/>
      <c r="C672" s="3"/>
      <c r="D672" s="4"/>
      <c r="E672" s="3"/>
      <c r="F672" s="3"/>
      <c r="G672" s="3"/>
      <c r="H672" s="3"/>
      <c r="I672" s="3"/>
      <c r="J672" s="3"/>
      <c r="K672" s="3"/>
      <c r="L672" s="3"/>
      <c r="M672" s="3"/>
      <c r="N672" s="3"/>
      <c r="O672" s="3"/>
      <c r="P672" s="3"/>
      <c r="Q672" s="3"/>
      <c r="R672" s="3"/>
      <c r="S672" s="3"/>
      <c r="T672" s="3"/>
    </row>
    <row r="673" spans="2:20" ht="12.75">
      <c r="B673" s="2"/>
      <c r="C673" s="3"/>
      <c r="D673" s="4"/>
      <c r="E673" s="3"/>
      <c r="F673" s="3"/>
      <c r="G673" s="3"/>
      <c r="H673" s="3"/>
      <c r="I673" s="3"/>
      <c r="J673" s="3"/>
      <c r="K673" s="3"/>
      <c r="L673" s="3"/>
      <c r="M673" s="3"/>
      <c r="N673" s="3"/>
      <c r="O673" s="3"/>
      <c r="P673" s="3"/>
      <c r="Q673" s="3"/>
      <c r="R673" s="3"/>
      <c r="S673" s="3"/>
      <c r="T673" s="3"/>
    </row>
    <row r="674" spans="2:20" ht="12.75">
      <c r="B674" s="2"/>
      <c r="C674" s="3"/>
      <c r="D674" s="4"/>
      <c r="E674" s="3"/>
      <c r="F674" s="3"/>
      <c r="G674" s="3"/>
      <c r="H674" s="3"/>
      <c r="I674" s="3"/>
      <c r="J674" s="3"/>
      <c r="K674" s="3"/>
      <c r="L674" s="3"/>
      <c r="M674" s="3"/>
      <c r="N674" s="3"/>
      <c r="O674" s="3"/>
      <c r="P674" s="3"/>
      <c r="Q674" s="3"/>
      <c r="R674" s="3"/>
      <c r="S674" s="3"/>
      <c r="T674" s="3"/>
    </row>
    <row r="675" spans="2:20" ht="12.75">
      <c r="B675" s="2"/>
      <c r="C675" s="3"/>
      <c r="D675" s="4"/>
      <c r="E675" s="3"/>
      <c r="F675" s="3"/>
      <c r="G675" s="3"/>
      <c r="H675" s="3"/>
      <c r="I675" s="3"/>
      <c r="J675" s="3"/>
      <c r="K675" s="3"/>
      <c r="L675" s="3"/>
      <c r="M675" s="3"/>
      <c r="N675" s="3"/>
      <c r="O675" s="3"/>
      <c r="P675" s="3"/>
      <c r="Q675" s="3"/>
      <c r="R675" s="3"/>
      <c r="S675" s="3"/>
      <c r="T675" s="3"/>
    </row>
    <row r="676" spans="2:20" ht="12.75">
      <c r="B676" s="2"/>
      <c r="C676" s="3"/>
      <c r="D676" s="4"/>
      <c r="E676" s="3"/>
      <c r="F676" s="3"/>
      <c r="G676" s="3"/>
      <c r="H676" s="3"/>
      <c r="I676" s="3"/>
      <c r="J676" s="3"/>
      <c r="K676" s="3"/>
      <c r="L676" s="3"/>
      <c r="M676" s="3"/>
      <c r="N676" s="3"/>
      <c r="O676" s="3"/>
      <c r="P676" s="3"/>
      <c r="Q676" s="3"/>
      <c r="R676" s="3"/>
      <c r="S676" s="3"/>
      <c r="T676" s="3"/>
    </row>
    <row r="677" spans="2:20" ht="12.75">
      <c r="B677" s="2"/>
      <c r="C677" s="3"/>
      <c r="D677" s="4"/>
      <c r="E677" s="3"/>
      <c r="F677" s="3"/>
      <c r="G677" s="3"/>
      <c r="H677" s="3"/>
      <c r="I677" s="3"/>
      <c r="J677" s="3"/>
      <c r="K677" s="3"/>
      <c r="L677" s="3"/>
      <c r="M677" s="3"/>
      <c r="N677" s="3"/>
      <c r="O677" s="3"/>
      <c r="P677" s="3"/>
      <c r="Q677" s="3"/>
      <c r="R677" s="3"/>
      <c r="S677" s="3"/>
      <c r="T677" s="3"/>
    </row>
    <row r="678" spans="2:20" ht="12.75">
      <c r="B678" s="2"/>
      <c r="C678" s="3"/>
      <c r="D678" s="4"/>
      <c r="E678" s="3"/>
      <c r="F678" s="3"/>
      <c r="G678" s="3"/>
      <c r="H678" s="3"/>
      <c r="I678" s="3"/>
      <c r="J678" s="3"/>
      <c r="K678" s="3"/>
      <c r="L678" s="3"/>
      <c r="M678" s="3"/>
      <c r="N678" s="3"/>
      <c r="O678" s="3"/>
      <c r="P678" s="3"/>
      <c r="Q678" s="3"/>
      <c r="R678" s="3"/>
      <c r="S678" s="3"/>
      <c r="T678" s="3"/>
    </row>
    <row r="679" spans="2:20" ht="12.75">
      <c r="B679" s="2"/>
      <c r="C679" s="3"/>
      <c r="D679" s="4"/>
      <c r="E679" s="3"/>
      <c r="F679" s="3"/>
      <c r="G679" s="3"/>
      <c r="H679" s="3"/>
      <c r="I679" s="3"/>
      <c r="J679" s="3"/>
      <c r="K679" s="3"/>
      <c r="L679" s="3"/>
      <c r="M679" s="3"/>
      <c r="N679" s="3"/>
      <c r="O679" s="3"/>
      <c r="P679" s="3"/>
      <c r="Q679" s="3"/>
      <c r="R679" s="3"/>
      <c r="S679" s="3"/>
      <c r="T679" s="3"/>
    </row>
    <row r="680" spans="2:20" ht="12.75">
      <c r="B680" s="2"/>
      <c r="C680" s="3"/>
      <c r="D680" s="4"/>
      <c r="E680" s="3"/>
      <c r="F680" s="3"/>
      <c r="G680" s="3"/>
      <c r="H680" s="3"/>
      <c r="I680" s="3"/>
      <c r="J680" s="3"/>
      <c r="K680" s="3"/>
      <c r="L680" s="3"/>
      <c r="M680" s="3"/>
      <c r="N680" s="3"/>
      <c r="O680" s="3"/>
      <c r="P680" s="3"/>
      <c r="Q680" s="3"/>
      <c r="R680" s="3"/>
      <c r="S680" s="3"/>
      <c r="T680" s="3"/>
    </row>
    <row r="681" spans="2:20" ht="12.75">
      <c r="B681" s="2"/>
      <c r="C681" s="3"/>
      <c r="D681" s="4"/>
      <c r="E681" s="3"/>
      <c r="F681" s="3"/>
      <c r="G681" s="3"/>
      <c r="H681" s="3"/>
      <c r="I681" s="3"/>
      <c r="J681" s="3"/>
      <c r="K681" s="3"/>
      <c r="L681" s="3"/>
      <c r="M681" s="3"/>
      <c r="N681" s="3"/>
      <c r="O681" s="3"/>
      <c r="P681" s="3"/>
      <c r="Q681" s="3"/>
      <c r="R681" s="3"/>
      <c r="S681" s="3"/>
      <c r="T681" s="3"/>
    </row>
    <row r="682" spans="2:20" ht="12.75">
      <c r="B682" s="2"/>
      <c r="C682" s="3"/>
      <c r="D682" s="4"/>
      <c r="E682" s="3"/>
      <c r="F682" s="3"/>
      <c r="G682" s="3"/>
      <c r="H682" s="3"/>
      <c r="I682" s="3"/>
      <c r="J682" s="3"/>
      <c r="K682" s="3"/>
      <c r="L682" s="3"/>
      <c r="M682" s="3"/>
      <c r="N682" s="3"/>
      <c r="O682" s="3"/>
      <c r="P682" s="3"/>
      <c r="Q682" s="3"/>
      <c r="R682" s="3"/>
      <c r="S682" s="3"/>
      <c r="T682" s="3"/>
    </row>
    <row r="683" spans="2:20" ht="12.75">
      <c r="B683" s="2"/>
      <c r="C683" s="3"/>
      <c r="D683" s="4"/>
      <c r="E683" s="3"/>
      <c r="F683" s="3"/>
      <c r="G683" s="3"/>
      <c r="H683" s="3"/>
      <c r="I683" s="3"/>
      <c r="J683" s="3"/>
      <c r="K683" s="3"/>
      <c r="L683" s="3"/>
      <c r="M683" s="3"/>
      <c r="N683" s="3"/>
      <c r="O683" s="3"/>
      <c r="P683" s="3"/>
      <c r="Q683" s="3"/>
      <c r="R683" s="3"/>
      <c r="S683" s="3"/>
      <c r="T683" s="3"/>
    </row>
    <row r="684" spans="2:20" ht="12.75">
      <c r="B684" s="2"/>
      <c r="C684" s="3"/>
      <c r="D684" s="4"/>
      <c r="E684" s="3"/>
      <c r="F684" s="3"/>
      <c r="G684" s="3"/>
      <c r="H684" s="3"/>
      <c r="I684" s="3"/>
      <c r="J684" s="3"/>
      <c r="K684" s="3"/>
      <c r="L684" s="3"/>
      <c r="M684" s="3"/>
      <c r="N684" s="3"/>
      <c r="O684" s="3"/>
      <c r="P684" s="3"/>
      <c r="Q684" s="3"/>
      <c r="R684" s="3"/>
      <c r="S684" s="3"/>
      <c r="T684" s="3"/>
    </row>
    <row r="685" spans="2:20" ht="12.75">
      <c r="B685" s="2"/>
      <c r="C685" s="3"/>
      <c r="D685" s="4"/>
      <c r="E685" s="3"/>
      <c r="F685" s="3"/>
      <c r="G685" s="3"/>
      <c r="H685" s="3"/>
      <c r="I685" s="3"/>
      <c r="J685" s="3"/>
      <c r="K685" s="3"/>
      <c r="L685" s="3"/>
      <c r="M685" s="3"/>
      <c r="N685" s="3"/>
      <c r="O685" s="3"/>
      <c r="P685" s="3"/>
      <c r="Q685" s="3"/>
      <c r="R685" s="3"/>
      <c r="S685" s="3"/>
      <c r="T685" s="3"/>
    </row>
    <row r="686" spans="2:20" ht="12.75">
      <c r="B686" s="2"/>
      <c r="C686" s="3"/>
      <c r="D686" s="4"/>
      <c r="E686" s="3"/>
      <c r="F686" s="3"/>
      <c r="G686" s="3"/>
      <c r="H686" s="3"/>
      <c r="I686" s="3"/>
      <c r="J686" s="3"/>
      <c r="K686" s="3"/>
      <c r="L686" s="3"/>
      <c r="M686" s="3"/>
      <c r="N686" s="3"/>
      <c r="O686" s="3"/>
      <c r="P686" s="3"/>
      <c r="Q686" s="3"/>
      <c r="R686" s="3"/>
      <c r="S686" s="3"/>
      <c r="T686" s="3"/>
    </row>
    <row r="687" spans="2:20" ht="12.75">
      <c r="B687" s="2"/>
      <c r="C687" s="3"/>
      <c r="D687" s="4"/>
      <c r="E687" s="3"/>
      <c r="F687" s="3"/>
      <c r="G687" s="3"/>
      <c r="H687" s="3"/>
      <c r="I687" s="3"/>
      <c r="J687" s="3"/>
      <c r="K687" s="3"/>
      <c r="L687" s="3"/>
      <c r="M687" s="3"/>
      <c r="N687" s="3"/>
      <c r="O687" s="3"/>
      <c r="P687" s="3"/>
      <c r="Q687" s="3"/>
      <c r="R687" s="3"/>
      <c r="S687" s="3"/>
      <c r="T687" s="3"/>
    </row>
    <row r="688" spans="2:20" ht="12.75">
      <c r="B688" s="2"/>
      <c r="C688" s="3"/>
      <c r="D688" s="4"/>
      <c r="E688" s="3"/>
      <c r="F688" s="3"/>
      <c r="G688" s="3"/>
      <c r="H688" s="3"/>
      <c r="I688" s="3"/>
      <c r="J688" s="3"/>
      <c r="K688" s="3"/>
      <c r="L688" s="3"/>
      <c r="M688" s="3"/>
      <c r="N688" s="3"/>
      <c r="O688" s="3"/>
      <c r="P688" s="3"/>
      <c r="Q688" s="3"/>
      <c r="R688" s="3"/>
      <c r="S688" s="3"/>
      <c r="T688" s="3"/>
    </row>
    <row r="689" spans="2:20" ht="12.75">
      <c r="B689" s="2"/>
      <c r="C689" s="3"/>
      <c r="D689" s="4"/>
      <c r="E689" s="3"/>
      <c r="F689" s="3"/>
      <c r="G689" s="3"/>
      <c r="H689" s="3"/>
      <c r="I689" s="3"/>
      <c r="J689" s="3"/>
      <c r="K689" s="3"/>
      <c r="L689" s="3"/>
      <c r="M689" s="3"/>
      <c r="N689" s="3"/>
      <c r="O689" s="3"/>
      <c r="P689" s="3"/>
      <c r="Q689" s="3"/>
      <c r="R689" s="3"/>
      <c r="S689" s="3"/>
      <c r="T689" s="3"/>
    </row>
    <row r="690" spans="2:20" ht="12.75">
      <c r="B690" s="2"/>
      <c r="C690" s="3"/>
      <c r="D690" s="4"/>
      <c r="E690" s="3"/>
      <c r="F690" s="3"/>
      <c r="G690" s="3"/>
      <c r="H690" s="3"/>
      <c r="I690" s="3"/>
      <c r="J690" s="3"/>
      <c r="K690" s="3"/>
      <c r="L690" s="3"/>
      <c r="M690" s="3"/>
      <c r="N690" s="3"/>
      <c r="O690" s="3"/>
      <c r="P690" s="3"/>
      <c r="Q690" s="3"/>
      <c r="R690" s="3"/>
      <c r="S690" s="3"/>
      <c r="T690" s="3"/>
    </row>
    <row r="691" spans="2:20" ht="12.75">
      <c r="B691" s="2"/>
      <c r="C691" s="3"/>
      <c r="D691" s="4"/>
      <c r="E691" s="3"/>
      <c r="F691" s="3"/>
      <c r="G691" s="3"/>
      <c r="H691" s="3"/>
      <c r="I691" s="3"/>
      <c r="J691" s="3"/>
      <c r="K691" s="3"/>
      <c r="L691" s="3"/>
      <c r="M691" s="3"/>
      <c r="N691" s="3"/>
      <c r="O691" s="3"/>
      <c r="P691" s="3"/>
      <c r="Q691" s="3"/>
      <c r="R691" s="3"/>
      <c r="S691" s="3"/>
      <c r="T691" s="3"/>
    </row>
    <row r="692" spans="2:20" ht="12.75">
      <c r="B692" s="2"/>
      <c r="C692" s="3"/>
      <c r="D692" s="4"/>
      <c r="E692" s="3"/>
      <c r="F692" s="3"/>
      <c r="G692" s="3"/>
      <c r="H692" s="3"/>
      <c r="I692" s="3"/>
      <c r="J692" s="3"/>
      <c r="K692" s="3"/>
      <c r="L692" s="3"/>
      <c r="M692" s="3"/>
      <c r="N692" s="3"/>
      <c r="O692" s="3"/>
      <c r="P692" s="3"/>
      <c r="Q692" s="3"/>
      <c r="R692" s="3"/>
      <c r="S692" s="3"/>
      <c r="T692" s="3"/>
    </row>
    <row r="693" spans="2:20" ht="12.75">
      <c r="B693" s="2"/>
      <c r="C693" s="3"/>
      <c r="D693" s="4"/>
      <c r="E693" s="3"/>
      <c r="F693" s="3"/>
      <c r="G693" s="3"/>
      <c r="H693" s="3"/>
      <c r="I693" s="3"/>
      <c r="J693" s="3"/>
      <c r="K693" s="3"/>
      <c r="L693" s="3"/>
      <c r="M693" s="3"/>
      <c r="N693" s="3"/>
      <c r="O693" s="3"/>
      <c r="P693" s="3"/>
      <c r="Q693" s="3"/>
      <c r="R693" s="3"/>
      <c r="S693" s="3"/>
      <c r="T693" s="3"/>
    </row>
    <row r="694" spans="2:20" ht="12.75">
      <c r="B694" s="2"/>
      <c r="C694" s="3"/>
      <c r="D694" s="4"/>
      <c r="E694" s="3"/>
      <c r="F694" s="3"/>
      <c r="G694" s="3"/>
      <c r="H694" s="3"/>
      <c r="I694" s="3"/>
      <c r="J694" s="3"/>
      <c r="K694" s="3"/>
      <c r="L694" s="3"/>
      <c r="M694" s="3"/>
      <c r="N694" s="3"/>
      <c r="O694" s="3"/>
      <c r="P694" s="3"/>
      <c r="Q694" s="3"/>
      <c r="R694" s="3"/>
      <c r="S694" s="3"/>
      <c r="T694" s="3"/>
    </row>
    <row r="695" spans="2:20" ht="12.75">
      <c r="B695" s="2"/>
      <c r="C695" s="3"/>
      <c r="D695" s="4"/>
      <c r="E695" s="3"/>
      <c r="F695" s="3"/>
      <c r="G695" s="3"/>
      <c r="H695" s="3"/>
      <c r="I695" s="3"/>
      <c r="J695" s="3"/>
      <c r="K695" s="3"/>
      <c r="L695" s="3"/>
      <c r="M695" s="3"/>
      <c r="N695" s="3"/>
      <c r="O695" s="3"/>
      <c r="P695" s="3"/>
      <c r="Q695" s="3"/>
      <c r="R695" s="3"/>
      <c r="S695" s="3"/>
      <c r="T695" s="3"/>
    </row>
    <row r="696" spans="2:20" ht="12.75">
      <c r="B696" s="2"/>
      <c r="C696" s="3"/>
      <c r="D696" s="4"/>
      <c r="E696" s="3"/>
      <c r="F696" s="3"/>
      <c r="G696" s="3"/>
      <c r="H696" s="3"/>
      <c r="I696" s="3"/>
      <c r="J696" s="3"/>
      <c r="K696" s="3"/>
      <c r="L696" s="3"/>
      <c r="M696" s="3"/>
      <c r="N696" s="3"/>
      <c r="O696" s="3"/>
      <c r="P696" s="3"/>
      <c r="Q696" s="3"/>
      <c r="R696" s="3"/>
      <c r="S696" s="3"/>
      <c r="T696" s="3"/>
    </row>
    <row r="697" spans="2:20" ht="12.75">
      <c r="B697" s="2"/>
      <c r="C697" s="3"/>
      <c r="D697" s="4"/>
      <c r="E697" s="3"/>
      <c r="F697" s="3"/>
      <c r="G697" s="3"/>
      <c r="H697" s="3"/>
      <c r="I697" s="3"/>
      <c r="J697" s="3"/>
      <c r="K697" s="3"/>
      <c r="L697" s="3"/>
      <c r="M697" s="3"/>
      <c r="N697" s="3"/>
      <c r="O697" s="3"/>
      <c r="P697" s="3"/>
      <c r="Q697" s="3"/>
      <c r="R697" s="3"/>
      <c r="S697" s="3"/>
      <c r="T697" s="3"/>
    </row>
    <row r="698" spans="2:20" ht="12.75">
      <c r="B698" s="2"/>
      <c r="C698" s="3"/>
      <c r="D698" s="4"/>
      <c r="E698" s="3"/>
      <c r="F698" s="3"/>
      <c r="G698" s="3"/>
      <c r="H698" s="3"/>
      <c r="I698" s="3"/>
      <c r="J698" s="3"/>
      <c r="K698" s="3"/>
      <c r="L698" s="3"/>
      <c r="M698" s="3"/>
      <c r="N698" s="3"/>
      <c r="O698" s="3"/>
      <c r="P698" s="3"/>
      <c r="Q698" s="3"/>
      <c r="R698" s="3"/>
      <c r="S698" s="3"/>
      <c r="T698" s="3"/>
    </row>
    <row r="699" spans="2:20" ht="12.75">
      <c r="B699" s="2"/>
      <c r="C699" s="3"/>
      <c r="D699" s="4"/>
      <c r="E699" s="3"/>
      <c r="F699" s="3"/>
      <c r="G699" s="3"/>
      <c r="H699" s="3"/>
      <c r="I699" s="3"/>
      <c r="J699" s="3"/>
      <c r="K699" s="3"/>
      <c r="L699" s="3"/>
      <c r="M699" s="3"/>
      <c r="N699" s="3"/>
      <c r="O699" s="3"/>
      <c r="P699" s="3"/>
      <c r="Q699" s="3"/>
      <c r="R699" s="3"/>
      <c r="S699" s="3"/>
      <c r="T699" s="3"/>
    </row>
    <row r="700" spans="2:20" ht="12.75">
      <c r="B700" s="2"/>
      <c r="C700" s="3"/>
      <c r="D700" s="4"/>
      <c r="E700" s="3"/>
      <c r="F700" s="3"/>
      <c r="G700" s="3"/>
      <c r="H700" s="3"/>
      <c r="I700" s="3"/>
      <c r="J700" s="3"/>
      <c r="K700" s="3"/>
      <c r="L700" s="3"/>
      <c r="M700" s="3"/>
      <c r="N700" s="3"/>
      <c r="O700" s="3"/>
      <c r="P700" s="3"/>
      <c r="Q700" s="3"/>
      <c r="R700" s="3"/>
      <c r="S700" s="3"/>
      <c r="T700" s="3"/>
    </row>
    <row r="701" spans="2:20" ht="12.75">
      <c r="B701" s="2"/>
      <c r="C701" s="3"/>
      <c r="D701" s="4"/>
      <c r="E701" s="3"/>
      <c r="F701" s="3"/>
      <c r="G701" s="3"/>
      <c r="H701" s="3"/>
      <c r="I701" s="3"/>
      <c r="J701" s="3"/>
      <c r="K701" s="3"/>
      <c r="L701" s="3"/>
      <c r="M701" s="3"/>
      <c r="N701" s="3"/>
      <c r="O701" s="3"/>
      <c r="P701" s="3"/>
      <c r="Q701" s="3"/>
      <c r="R701" s="3"/>
      <c r="S701" s="3"/>
      <c r="T701" s="3"/>
    </row>
    <row r="702" spans="2:20" ht="12.75">
      <c r="B702" s="2"/>
      <c r="C702" s="3"/>
      <c r="D702" s="4"/>
      <c r="E702" s="3"/>
      <c r="F702" s="3"/>
      <c r="G702" s="3"/>
      <c r="H702" s="3"/>
      <c r="I702" s="3"/>
      <c r="J702" s="3"/>
      <c r="K702" s="3"/>
      <c r="L702" s="3"/>
      <c r="M702" s="3"/>
      <c r="N702" s="3"/>
      <c r="O702" s="3"/>
      <c r="P702" s="3"/>
      <c r="Q702" s="3"/>
      <c r="R702" s="3"/>
      <c r="S702" s="3"/>
      <c r="T702" s="3"/>
    </row>
    <row r="703" spans="2:20" ht="12.75">
      <c r="B703" s="2"/>
      <c r="C703" s="3"/>
      <c r="D703" s="4"/>
      <c r="E703" s="3"/>
      <c r="F703" s="3"/>
      <c r="G703" s="3"/>
      <c r="H703" s="3"/>
      <c r="I703" s="3"/>
      <c r="J703" s="3"/>
      <c r="K703" s="3"/>
      <c r="L703" s="3"/>
      <c r="M703" s="3"/>
      <c r="N703" s="3"/>
      <c r="O703" s="3"/>
      <c r="P703" s="3"/>
      <c r="Q703" s="3"/>
      <c r="R703" s="3"/>
      <c r="S703" s="3"/>
      <c r="T703" s="3"/>
    </row>
    <row r="704" spans="2:20" ht="12.75">
      <c r="B704" s="2"/>
      <c r="C704" s="3"/>
      <c r="D704" s="4"/>
      <c r="E704" s="3"/>
      <c r="F704" s="3"/>
      <c r="G704" s="3"/>
      <c r="H704" s="3"/>
      <c r="I704" s="3"/>
      <c r="J704" s="3"/>
      <c r="K704" s="3"/>
      <c r="L704" s="3"/>
      <c r="M704" s="3"/>
      <c r="N704" s="3"/>
      <c r="O704" s="3"/>
      <c r="P704" s="3"/>
      <c r="Q704" s="3"/>
      <c r="R704" s="3"/>
      <c r="S704" s="3"/>
      <c r="T704" s="3"/>
    </row>
    <row r="705" spans="2:20" ht="12.75">
      <c r="B705" s="2"/>
      <c r="C705" s="3"/>
      <c r="D705" s="4"/>
      <c r="E705" s="3"/>
      <c r="F705" s="3"/>
      <c r="G705" s="3"/>
      <c r="H705" s="3"/>
      <c r="I705" s="3"/>
      <c r="J705" s="3"/>
      <c r="K705" s="3"/>
      <c r="L705" s="3"/>
      <c r="M705" s="3"/>
      <c r="N705" s="3"/>
      <c r="O705" s="3"/>
      <c r="P705" s="3"/>
      <c r="Q705" s="3"/>
      <c r="R705" s="3"/>
      <c r="S705" s="3"/>
      <c r="T705" s="3"/>
    </row>
    <row r="706" spans="2:20" ht="12.75">
      <c r="B706" s="2"/>
      <c r="C706" s="3"/>
      <c r="D706" s="4"/>
      <c r="E706" s="3"/>
      <c r="F706" s="3"/>
      <c r="G706" s="3"/>
      <c r="H706" s="3"/>
      <c r="I706" s="3"/>
      <c r="J706" s="3"/>
      <c r="K706" s="3"/>
      <c r="L706" s="3"/>
      <c r="M706" s="3"/>
      <c r="N706" s="3"/>
      <c r="O706" s="3"/>
      <c r="P706" s="3"/>
      <c r="Q706" s="3"/>
      <c r="R706" s="3"/>
      <c r="S706" s="3"/>
      <c r="T706" s="3"/>
    </row>
    <row r="707" spans="2:20" ht="12.75">
      <c r="B707" s="2"/>
      <c r="C707" s="3"/>
      <c r="D707" s="4"/>
      <c r="E707" s="3"/>
      <c r="F707" s="3"/>
      <c r="G707" s="3"/>
      <c r="H707" s="3"/>
      <c r="I707" s="3"/>
      <c r="J707" s="3"/>
      <c r="K707" s="3"/>
      <c r="L707" s="3"/>
      <c r="M707" s="3"/>
      <c r="N707" s="3"/>
      <c r="O707" s="3"/>
      <c r="P707" s="3"/>
      <c r="Q707" s="3"/>
      <c r="R707" s="3"/>
      <c r="S707" s="3"/>
      <c r="T707" s="3"/>
    </row>
    <row r="708" spans="2:20" ht="12.75">
      <c r="B708" s="2"/>
      <c r="C708" s="3"/>
      <c r="D708" s="4"/>
      <c r="E708" s="3"/>
      <c r="F708" s="3"/>
      <c r="G708" s="3"/>
      <c r="H708" s="3"/>
      <c r="I708" s="3"/>
      <c r="J708" s="3"/>
      <c r="K708" s="3"/>
      <c r="L708" s="3"/>
      <c r="M708" s="3"/>
      <c r="N708" s="3"/>
      <c r="O708" s="3"/>
      <c r="P708" s="3"/>
      <c r="Q708" s="3"/>
      <c r="R708" s="3"/>
      <c r="S708" s="3"/>
      <c r="T708" s="3"/>
    </row>
    <row r="709" spans="2:20" ht="12.75">
      <c r="B709" s="2"/>
      <c r="C709" s="3"/>
      <c r="D709" s="4"/>
      <c r="E709" s="3"/>
      <c r="F709" s="3"/>
      <c r="G709" s="3"/>
      <c r="H709" s="3"/>
      <c r="I709" s="3"/>
      <c r="J709" s="3"/>
      <c r="K709" s="3"/>
      <c r="L709" s="3"/>
      <c r="M709" s="3"/>
      <c r="N709" s="3"/>
      <c r="O709" s="3"/>
      <c r="P709" s="3"/>
      <c r="Q709" s="3"/>
      <c r="R709" s="3"/>
      <c r="S709" s="3"/>
      <c r="T709" s="3"/>
    </row>
    <row r="710" spans="2:20" ht="12.75">
      <c r="B710" s="2"/>
      <c r="C710" s="3"/>
      <c r="D710" s="4"/>
      <c r="E710" s="3"/>
      <c r="F710" s="3"/>
      <c r="G710" s="3"/>
      <c r="H710" s="3"/>
      <c r="I710" s="3"/>
      <c r="J710" s="3"/>
      <c r="K710" s="3"/>
      <c r="L710" s="3"/>
      <c r="M710" s="3"/>
      <c r="N710" s="3"/>
      <c r="O710" s="3"/>
      <c r="P710" s="3"/>
      <c r="Q710" s="3"/>
      <c r="R710" s="3"/>
      <c r="S710" s="3"/>
      <c r="T710" s="3"/>
    </row>
    <row r="711" spans="2:20" ht="12.75">
      <c r="B711" s="2"/>
      <c r="C711" s="3"/>
      <c r="D711" s="4"/>
      <c r="E711" s="3"/>
      <c r="F711" s="3"/>
      <c r="G711" s="3"/>
      <c r="H711" s="3"/>
      <c r="I711" s="3"/>
      <c r="J711" s="3"/>
      <c r="K711" s="3"/>
      <c r="L711" s="3"/>
      <c r="M711" s="3"/>
      <c r="N711" s="3"/>
      <c r="O711" s="3"/>
      <c r="P711" s="3"/>
      <c r="Q711" s="3"/>
      <c r="R711" s="3"/>
      <c r="S711" s="3"/>
      <c r="T711" s="3"/>
    </row>
    <row r="712" spans="2:20" ht="12.75">
      <c r="B712" s="2"/>
      <c r="C712" s="3"/>
      <c r="D712" s="4"/>
      <c r="E712" s="3"/>
      <c r="F712" s="3"/>
      <c r="G712" s="3"/>
      <c r="H712" s="3"/>
      <c r="I712" s="3"/>
      <c r="J712" s="3"/>
      <c r="K712" s="3"/>
      <c r="L712" s="3"/>
      <c r="M712" s="3"/>
      <c r="N712" s="3"/>
      <c r="O712" s="3"/>
      <c r="P712" s="3"/>
      <c r="Q712" s="3"/>
      <c r="R712" s="3"/>
      <c r="S712" s="3"/>
      <c r="T712" s="3"/>
    </row>
    <row r="713" spans="2:20" ht="12.75">
      <c r="B713" s="2"/>
      <c r="C713" s="3"/>
      <c r="D713" s="4"/>
      <c r="E713" s="3"/>
      <c r="F713" s="3"/>
      <c r="G713" s="3"/>
      <c r="H713" s="3"/>
      <c r="I713" s="3"/>
      <c r="J713" s="3"/>
      <c r="K713" s="3"/>
      <c r="L713" s="3"/>
      <c r="M713" s="3"/>
      <c r="N713" s="3"/>
      <c r="O713" s="3"/>
      <c r="P713" s="3"/>
      <c r="Q713" s="3"/>
      <c r="R713" s="3"/>
      <c r="S713" s="3"/>
      <c r="T713" s="3"/>
    </row>
    <row r="714" spans="2:20" ht="12.75">
      <c r="B714" s="2"/>
      <c r="C714" s="3"/>
      <c r="D714" s="4"/>
      <c r="E714" s="3"/>
      <c r="F714" s="3"/>
      <c r="G714" s="3"/>
      <c r="H714" s="3"/>
      <c r="I714" s="3"/>
      <c r="J714" s="3"/>
      <c r="K714" s="3"/>
      <c r="L714" s="3"/>
      <c r="M714" s="3"/>
      <c r="N714" s="3"/>
      <c r="O714" s="3"/>
      <c r="P714" s="3"/>
      <c r="Q714" s="3"/>
      <c r="R714" s="3"/>
      <c r="S714" s="3"/>
      <c r="T714" s="3"/>
    </row>
    <row r="715" spans="2:20" ht="12.75">
      <c r="B715" s="2"/>
      <c r="C715" s="3"/>
      <c r="D715" s="4"/>
      <c r="E715" s="3"/>
      <c r="F715" s="3"/>
      <c r="G715" s="3"/>
      <c r="H715" s="3"/>
      <c r="I715" s="3"/>
      <c r="J715" s="3"/>
      <c r="K715" s="3"/>
      <c r="L715" s="3"/>
      <c r="M715" s="3"/>
      <c r="N715" s="3"/>
      <c r="O715" s="3"/>
      <c r="P715" s="3"/>
      <c r="Q715" s="3"/>
      <c r="R715" s="3"/>
      <c r="S715" s="3"/>
      <c r="T715" s="3"/>
    </row>
    <row r="716" spans="2:20" ht="12.75">
      <c r="B716" s="2"/>
      <c r="C716" s="3"/>
      <c r="D716" s="4"/>
      <c r="E716" s="3"/>
      <c r="F716" s="3"/>
      <c r="G716" s="3"/>
      <c r="H716" s="3"/>
      <c r="I716" s="3"/>
      <c r="J716" s="3"/>
      <c r="K716" s="3"/>
      <c r="L716" s="3"/>
      <c r="M716" s="3"/>
      <c r="N716" s="3"/>
      <c r="O716" s="3"/>
      <c r="P716" s="3"/>
      <c r="Q716" s="3"/>
      <c r="R716" s="3"/>
      <c r="S716" s="3"/>
      <c r="T716" s="3"/>
    </row>
    <row r="717" spans="2:20" ht="12.75">
      <c r="B717" s="2"/>
      <c r="C717" s="3"/>
      <c r="D717" s="4"/>
      <c r="E717" s="3"/>
      <c r="F717" s="3"/>
      <c r="G717" s="3"/>
      <c r="H717" s="3"/>
      <c r="I717" s="3"/>
      <c r="J717" s="3"/>
      <c r="K717" s="3"/>
      <c r="L717" s="3"/>
      <c r="M717" s="3"/>
      <c r="N717" s="3"/>
      <c r="O717" s="3"/>
      <c r="P717" s="3"/>
      <c r="Q717" s="3"/>
      <c r="R717" s="3"/>
      <c r="S717" s="3"/>
      <c r="T717" s="3"/>
    </row>
    <row r="718" spans="2:20" ht="12.75">
      <c r="B718" s="2"/>
      <c r="C718" s="3"/>
      <c r="D718" s="4"/>
      <c r="E718" s="3"/>
      <c r="F718" s="3"/>
      <c r="G718" s="3"/>
      <c r="H718" s="3"/>
      <c r="I718" s="3"/>
      <c r="J718" s="3"/>
      <c r="K718" s="3"/>
      <c r="L718" s="3"/>
      <c r="M718" s="3"/>
      <c r="N718" s="3"/>
      <c r="O718" s="3"/>
      <c r="P718" s="3"/>
      <c r="Q718" s="3"/>
      <c r="R718" s="3"/>
      <c r="S718" s="3"/>
      <c r="T718" s="3"/>
    </row>
    <row r="719" spans="2:20" ht="12.75">
      <c r="B719" s="2"/>
      <c r="C719" s="3"/>
      <c r="D719" s="4"/>
      <c r="E719" s="3"/>
      <c r="F719" s="3"/>
      <c r="G719" s="3"/>
      <c r="H719" s="3"/>
      <c r="I719" s="3"/>
      <c r="J719" s="3"/>
      <c r="K719" s="3"/>
      <c r="L719" s="3"/>
      <c r="M719" s="3"/>
      <c r="N719" s="3"/>
      <c r="O719" s="3"/>
      <c r="P719" s="3"/>
      <c r="Q719" s="3"/>
      <c r="R719" s="3"/>
      <c r="S719" s="3"/>
      <c r="T719" s="3"/>
    </row>
    <row r="720" spans="2:20" ht="12.75">
      <c r="B720" s="2"/>
      <c r="C720" s="3"/>
      <c r="D720" s="4"/>
      <c r="E720" s="3"/>
      <c r="F720" s="3"/>
      <c r="G720" s="3"/>
      <c r="H720" s="3"/>
      <c r="I720" s="3"/>
      <c r="J720" s="3"/>
      <c r="K720" s="3"/>
      <c r="L720" s="3"/>
      <c r="M720" s="3"/>
      <c r="N720" s="3"/>
      <c r="O720" s="3"/>
      <c r="P720" s="3"/>
      <c r="Q720" s="3"/>
      <c r="R720" s="3"/>
      <c r="S720" s="3"/>
      <c r="T720" s="3"/>
    </row>
    <row r="721" spans="2:20" ht="12.75">
      <c r="B721" s="2"/>
      <c r="C721" s="3"/>
      <c r="D721" s="4"/>
      <c r="E721" s="3"/>
      <c r="F721" s="3"/>
      <c r="G721" s="3"/>
      <c r="H721" s="3"/>
      <c r="I721" s="3"/>
      <c r="J721" s="3"/>
      <c r="K721" s="3"/>
      <c r="L721" s="3"/>
      <c r="M721" s="3"/>
      <c r="N721" s="3"/>
      <c r="O721" s="3"/>
      <c r="P721" s="3"/>
      <c r="Q721" s="3"/>
      <c r="R721" s="3"/>
      <c r="S721" s="3"/>
      <c r="T721" s="3"/>
    </row>
    <row r="722" spans="2:20" ht="12.75">
      <c r="B722" s="2"/>
      <c r="C722" s="3"/>
      <c r="D722" s="4"/>
      <c r="E722" s="3"/>
      <c r="F722" s="3"/>
      <c r="G722" s="3"/>
      <c r="H722" s="3"/>
      <c r="I722" s="3"/>
      <c r="J722" s="3"/>
      <c r="K722" s="3"/>
      <c r="L722" s="3"/>
      <c r="M722" s="3"/>
      <c r="N722" s="3"/>
      <c r="O722" s="3"/>
      <c r="P722" s="3"/>
      <c r="Q722" s="3"/>
      <c r="R722" s="3"/>
      <c r="S722" s="3"/>
      <c r="T722" s="3"/>
    </row>
    <row r="723" spans="2:20" ht="12.75">
      <c r="B723" s="2"/>
      <c r="C723" s="3"/>
      <c r="D723" s="4"/>
      <c r="E723" s="3"/>
      <c r="F723" s="3"/>
      <c r="G723" s="3"/>
      <c r="H723" s="3"/>
      <c r="I723" s="3"/>
      <c r="J723" s="3"/>
      <c r="K723" s="3"/>
      <c r="L723" s="3"/>
      <c r="M723" s="3"/>
      <c r="N723" s="3"/>
      <c r="O723" s="3"/>
      <c r="P723" s="3"/>
      <c r="Q723" s="3"/>
      <c r="R723" s="3"/>
      <c r="S723" s="3"/>
      <c r="T723" s="3"/>
    </row>
    <row r="724" spans="2:20" ht="12.75">
      <c r="B724" s="2"/>
      <c r="C724" s="3"/>
      <c r="D724" s="4"/>
      <c r="E724" s="3"/>
      <c r="F724" s="3"/>
      <c r="G724" s="3"/>
      <c r="H724" s="3"/>
      <c r="I724" s="3"/>
      <c r="J724" s="3"/>
      <c r="K724" s="3"/>
      <c r="L724" s="3"/>
      <c r="M724" s="3"/>
      <c r="N724" s="3"/>
      <c r="O724" s="3"/>
      <c r="P724" s="3"/>
      <c r="Q724" s="3"/>
      <c r="R724" s="3"/>
      <c r="S724" s="3"/>
      <c r="T724" s="3"/>
    </row>
    <row r="725" spans="2:20" ht="12.75">
      <c r="B725" s="2"/>
      <c r="C725" s="3"/>
      <c r="D725" s="4"/>
      <c r="E725" s="3"/>
      <c r="F725" s="3"/>
      <c r="G725" s="3"/>
      <c r="H725" s="3"/>
      <c r="I725" s="3"/>
      <c r="J725" s="3"/>
      <c r="K725" s="3"/>
      <c r="L725" s="3"/>
      <c r="M725" s="3"/>
      <c r="N725" s="3"/>
      <c r="O725" s="3"/>
      <c r="P725" s="3"/>
      <c r="Q725" s="3"/>
      <c r="R725" s="3"/>
      <c r="S725" s="3"/>
      <c r="T725" s="3"/>
    </row>
    <row r="726" spans="2:20" ht="12.75">
      <c r="B726" s="2"/>
      <c r="C726" s="3"/>
      <c r="D726" s="4"/>
      <c r="E726" s="3"/>
      <c r="F726" s="3"/>
      <c r="G726" s="3"/>
      <c r="H726" s="3"/>
      <c r="I726" s="3"/>
      <c r="J726" s="3"/>
      <c r="K726" s="3"/>
      <c r="L726" s="3"/>
      <c r="M726" s="3"/>
      <c r="N726" s="3"/>
      <c r="O726" s="3"/>
      <c r="P726" s="3"/>
      <c r="Q726" s="3"/>
      <c r="R726" s="3"/>
      <c r="S726" s="3"/>
      <c r="T726" s="3"/>
    </row>
    <row r="727" spans="2:20" ht="12.75">
      <c r="B727" s="2"/>
      <c r="C727" s="3"/>
      <c r="D727" s="4"/>
      <c r="E727" s="3"/>
      <c r="F727" s="3"/>
      <c r="G727" s="3"/>
      <c r="H727" s="3"/>
      <c r="I727" s="3"/>
      <c r="J727" s="3"/>
      <c r="K727" s="3"/>
      <c r="L727" s="3"/>
      <c r="M727" s="3"/>
      <c r="N727" s="3"/>
      <c r="O727" s="3"/>
      <c r="P727" s="3"/>
      <c r="Q727" s="3"/>
      <c r="R727" s="3"/>
      <c r="S727" s="3"/>
      <c r="T727" s="3"/>
    </row>
    <row r="728" spans="2:20" ht="12.75">
      <c r="B728" s="2"/>
      <c r="C728" s="3"/>
      <c r="D728" s="4"/>
      <c r="E728" s="3"/>
      <c r="F728" s="3"/>
      <c r="G728" s="3"/>
      <c r="H728" s="3"/>
      <c r="I728" s="3"/>
      <c r="J728" s="3"/>
      <c r="K728" s="3"/>
      <c r="L728" s="3"/>
      <c r="M728" s="3"/>
      <c r="N728" s="3"/>
      <c r="O728" s="3"/>
      <c r="P728" s="3"/>
      <c r="Q728" s="3"/>
      <c r="R728" s="3"/>
      <c r="S728" s="3"/>
      <c r="T728" s="3"/>
    </row>
    <row r="729" spans="2:20" ht="12.75">
      <c r="B729" s="2"/>
      <c r="C729" s="3"/>
      <c r="D729" s="4"/>
      <c r="E729" s="3"/>
      <c r="F729" s="3"/>
      <c r="G729" s="3"/>
      <c r="H729" s="3"/>
      <c r="I729" s="3"/>
      <c r="J729" s="3"/>
      <c r="K729" s="3"/>
      <c r="L729" s="3"/>
      <c r="M729" s="3"/>
      <c r="N729" s="3"/>
      <c r="O729" s="3"/>
      <c r="P729" s="3"/>
      <c r="Q729" s="3"/>
      <c r="R729" s="3"/>
      <c r="S729" s="3"/>
      <c r="T729" s="3"/>
    </row>
    <row r="730" spans="2:20" ht="12.75">
      <c r="B730" s="2"/>
      <c r="C730" s="3"/>
      <c r="D730" s="4"/>
      <c r="E730" s="3"/>
      <c r="F730" s="3"/>
      <c r="G730" s="3"/>
      <c r="H730" s="3"/>
      <c r="I730" s="3"/>
      <c r="J730" s="3"/>
      <c r="K730" s="3"/>
      <c r="L730" s="3"/>
      <c r="M730" s="3"/>
      <c r="N730" s="3"/>
      <c r="O730" s="3"/>
      <c r="P730" s="3"/>
      <c r="Q730" s="3"/>
      <c r="R730" s="3"/>
      <c r="S730" s="3"/>
      <c r="T730" s="3"/>
    </row>
    <row r="731" spans="2:20" ht="12.75">
      <c r="B731" s="2"/>
      <c r="C731" s="3"/>
      <c r="D731" s="4"/>
      <c r="E731" s="3"/>
      <c r="F731" s="3"/>
      <c r="G731" s="3"/>
      <c r="H731" s="3"/>
      <c r="I731" s="3"/>
      <c r="J731" s="3"/>
      <c r="K731" s="3"/>
      <c r="L731" s="3"/>
      <c r="M731" s="3"/>
      <c r="N731" s="3"/>
      <c r="O731" s="3"/>
      <c r="P731" s="3"/>
      <c r="Q731" s="3"/>
      <c r="R731" s="3"/>
      <c r="S731" s="3"/>
      <c r="T731" s="3"/>
    </row>
    <row r="732" spans="2:20" ht="12.75">
      <c r="B732" s="2"/>
      <c r="C732" s="3"/>
      <c r="D732" s="4"/>
      <c r="E732" s="3"/>
      <c r="F732" s="3"/>
      <c r="G732" s="3"/>
      <c r="H732" s="3"/>
      <c r="I732" s="3"/>
      <c r="J732" s="3"/>
      <c r="K732" s="3"/>
      <c r="L732" s="3"/>
      <c r="M732" s="3"/>
      <c r="N732" s="3"/>
      <c r="O732" s="3"/>
      <c r="P732" s="3"/>
      <c r="Q732" s="3"/>
      <c r="R732" s="3"/>
      <c r="S732" s="3"/>
      <c r="T732" s="3"/>
    </row>
    <row r="733" spans="2:20" ht="12.75">
      <c r="B733" s="2"/>
      <c r="C733" s="3"/>
      <c r="D733" s="4"/>
      <c r="E733" s="3"/>
      <c r="F733" s="3"/>
      <c r="G733" s="3"/>
      <c r="H733" s="3"/>
      <c r="I733" s="3"/>
      <c r="J733" s="3"/>
      <c r="K733" s="3"/>
      <c r="L733" s="3"/>
      <c r="M733" s="3"/>
      <c r="N733" s="3"/>
      <c r="O733" s="3"/>
      <c r="P733" s="3"/>
      <c r="Q733" s="3"/>
      <c r="R733" s="3"/>
      <c r="S733" s="3"/>
      <c r="T733" s="3"/>
    </row>
    <row r="734" spans="2:20" ht="12.75">
      <c r="B734" s="2"/>
      <c r="C734" s="3"/>
      <c r="D734" s="4"/>
      <c r="E734" s="3"/>
      <c r="F734" s="3"/>
      <c r="G734" s="3"/>
      <c r="H734" s="3"/>
      <c r="I734" s="3"/>
      <c r="J734" s="3"/>
      <c r="K734" s="3"/>
      <c r="L734" s="3"/>
      <c r="M734" s="3"/>
      <c r="N734" s="3"/>
      <c r="O734" s="3"/>
      <c r="P734" s="3"/>
      <c r="Q734" s="3"/>
      <c r="R734" s="3"/>
      <c r="S734" s="3"/>
      <c r="T734" s="3"/>
    </row>
    <row r="735" spans="2:20" ht="12.75">
      <c r="B735" s="2"/>
      <c r="C735" s="3"/>
      <c r="D735" s="4"/>
      <c r="E735" s="3"/>
      <c r="F735" s="3"/>
      <c r="G735" s="3"/>
      <c r="H735" s="3"/>
      <c r="I735" s="3"/>
      <c r="J735" s="3"/>
      <c r="K735" s="3"/>
      <c r="L735" s="3"/>
      <c r="M735" s="3"/>
      <c r="N735" s="3"/>
      <c r="O735" s="3"/>
      <c r="P735" s="3"/>
      <c r="Q735" s="3"/>
      <c r="R735" s="3"/>
      <c r="S735" s="3"/>
      <c r="T735" s="3"/>
    </row>
    <row r="736" spans="2:20" ht="12.75">
      <c r="B736" s="2"/>
      <c r="C736" s="3"/>
      <c r="D736" s="4"/>
      <c r="E736" s="3"/>
      <c r="F736" s="3"/>
      <c r="G736" s="3"/>
      <c r="H736" s="3"/>
      <c r="I736" s="3"/>
      <c r="J736" s="3"/>
      <c r="K736" s="3"/>
      <c r="L736" s="3"/>
      <c r="M736" s="3"/>
      <c r="N736" s="3"/>
      <c r="O736" s="3"/>
      <c r="P736" s="3"/>
      <c r="Q736" s="3"/>
      <c r="R736" s="3"/>
      <c r="S736" s="3"/>
      <c r="T736" s="3"/>
    </row>
    <row r="737" spans="2:20" ht="12.75">
      <c r="B737" s="2"/>
      <c r="C737" s="3"/>
      <c r="D737" s="4"/>
      <c r="E737" s="3"/>
      <c r="F737" s="3"/>
      <c r="G737" s="3"/>
      <c r="H737" s="3"/>
      <c r="I737" s="3"/>
      <c r="J737" s="3"/>
      <c r="K737" s="3"/>
      <c r="L737" s="3"/>
      <c r="M737" s="3"/>
      <c r="N737" s="3"/>
      <c r="O737" s="3"/>
      <c r="P737" s="3"/>
      <c r="Q737" s="3"/>
      <c r="R737" s="3"/>
      <c r="S737" s="3"/>
      <c r="T737" s="3"/>
    </row>
    <row r="738" spans="2:20" ht="12.75">
      <c r="B738" s="2"/>
      <c r="C738" s="3"/>
      <c r="D738" s="4"/>
      <c r="E738" s="3"/>
      <c r="F738" s="3"/>
      <c r="G738" s="3"/>
      <c r="H738" s="3"/>
      <c r="I738" s="3"/>
      <c r="J738" s="3"/>
      <c r="K738" s="3"/>
      <c r="L738" s="3"/>
      <c r="M738" s="3"/>
      <c r="N738" s="3"/>
      <c r="O738" s="3"/>
      <c r="P738" s="3"/>
      <c r="Q738" s="3"/>
      <c r="R738" s="3"/>
      <c r="S738" s="3"/>
      <c r="T738" s="3"/>
    </row>
    <row r="739" spans="2:20" ht="12.75">
      <c r="B739" s="2"/>
      <c r="C739" s="3"/>
      <c r="D739" s="4"/>
      <c r="E739" s="3"/>
      <c r="F739" s="3"/>
      <c r="G739" s="3"/>
      <c r="H739" s="3"/>
      <c r="I739" s="3"/>
      <c r="J739" s="3"/>
      <c r="K739" s="3"/>
      <c r="L739" s="3"/>
      <c r="M739" s="3"/>
      <c r="N739" s="3"/>
      <c r="O739" s="3"/>
      <c r="P739" s="3"/>
      <c r="Q739" s="3"/>
      <c r="R739" s="3"/>
      <c r="S739" s="3"/>
      <c r="T739" s="3"/>
    </row>
    <row r="740" spans="2:20" ht="12.75">
      <c r="B740" s="2"/>
      <c r="C740" s="3"/>
      <c r="D740" s="4"/>
      <c r="E740" s="3"/>
      <c r="F740" s="3"/>
      <c r="G740" s="3"/>
      <c r="H740" s="3"/>
      <c r="I740" s="3"/>
      <c r="J740" s="3"/>
      <c r="K740" s="3"/>
      <c r="L740" s="3"/>
      <c r="M740" s="3"/>
      <c r="N740" s="3"/>
      <c r="O740" s="3"/>
      <c r="P740" s="3"/>
      <c r="Q740" s="3"/>
      <c r="R740" s="3"/>
      <c r="S740" s="3"/>
      <c r="T740" s="3"/>
    </row>
    <row r="741" spans="2:20" ht="12.75">
      <c r="B741" s="2"/>
      <c r="C741" s="3"/>
      <c r="D741" s="4"/>
      <c r="E741" s="3"/>
      <c r="F741" s="3"/>
      <c r="G741" s="3"/>
      <c r="H741" s="3"/>
      <c r="I741" s="3"/>
      <c r="J741" s="3"/>
      <c r="K741" s="3"/>
      <c r="L741" s="3"/>
      <c r="M741" s="3"/>
      <c r="N741" s="3"/>
      <c r="O741" s="3"/>
      <c r="P741" s="3"/>
      <c r="Q741" s="3"/>
      <c r="R741" s="3"/>
      <c r="S741" s="3"/>
      <c r="T741" s="3"/>
    </row>
    <row r="742" spans="2:20" ht="12.75">
      <c r="B742" s="2"/>
      <c r="C742" s="3"/>
      <c r="D742" s="4"/>
      <c r="E742" s="3"/>
      <c r="F742" s="3"/>
      <c r="G742" s="3"/>
      <c r="H742" s="3"/>
      <c r="I742" s="3"/>
      <c r="J742" s="3"/>
      <c r="K742" s="3"/>
      <c r="L742" s="3"/>
      <c r="M742" s="3"/>
      <c r="N742" s="3"/>
      <c r="O742" s="3"/>
      <c r="P742" s="3"/>
      <c r="Q742" s="3"/>
      <c r="R742" s="3"/>
      <c r="S742" s="3"/>
      <c r="T742" s="3"/>
    </row>
    <row r="743" spans="2:20" ht="12.75">
      <c r="B743" s="2"/>
      <c r="C743" s="3"/>
      <c r="D743" s="4"/>
      <c r="E743" s="3"/>
      <c r="F743" s="3"/>
      <c r="G743" s="3"/>
      <c r="H743" s="3"/>
      <c r="I743" s="3"/>
      <c r="J743" s="3"/>
      <c r="K743" s="3"/>
      <c r="L743" s="3"/>
      <c r="M743" s="3"/>
      <c r="N743" s="3"/>
      <c r="O743" s="3"/>
      <c r="P743" s="3"/>
      <c r="Q743" s="3"/>
      <c r="R743" s="3"/>
      <c r="S743" s="3"/>
      <c r="T743" s="3"/>
    </row>
    <row r="744" spans="2:20" ht="12.75">
      <c r="B744" s="2"/>
      <c r="C744" s="3"/>
      <c r="D744" s="4"/>
      <c r="E744" s="3"/>
      <c r="F744" s="3"/>
      <c r="G744" s="3"/>
      <c r="H744" s="3"/>
      <c r="I744" s="3"/>
      <c r="J744" s="3"/>
      <c r="K744" s="3"/>
      <c r="L744" s="3"/>
      <c r="M744" s="3"/>
      <c r="N744" s="3"/>
      <c r="O744" s="3"/>
      <c r="P744" s="3"/>
      <c r="Q744" s="3"/>
      <c r="R744" s="3"/>
      <c r="S744" s="3"/>
      <c r="T744" s="3"/>
    </row>
    <row r="745" spans="2:20" ht="12.75">
      <c r="B745" s="2"/>
      <c r="C745" s="3"/>
      <c r="D745" s="4"/>
      <c r="E745" s="3"/>
      <c r="F745" s="3"/>
      <c r="G745" s="3"/>
      <c r="H745" s="3"/>
      <c r="I745" s="3"/>
      <c r="J745" s="3"/>
      <c r="K745" s="3"/>
      <c r="L745" s="3"/>
      <c r="M745" s="3"/>
      <c r="N745" s="3"/>
      <c r="O745" s="3"/>
      <c r="P745" s="3"/>
      <c r="Q745" s="3"/>
      <c r="R745" s="3"/>
      <c r="S745" s="3"/>
      <c r="T745" s="3"/>
    </row>
    <row r="746" spans="2:20" ht="12.75">
      <c r="B746" s="2"/>
      <c r="C746" s="3"/>
      <c r="D746" s="4"/>
      <c r="E746" s="3"/>
      <c r="F746" s="3"/>
      <c r="G746" s="3"/>
      <c r="H746" s="3"/>
      <c r="I746" s="3"/>
      <c r="J746" s="3"/>
      <c r="K746" s="3"/>
      <c r="L746" s="3"/>
      <c r="M746" s="3"/>
      <c r="N746" s="3"/>
      <c r="O746" s="3"/>
      <c r="P746" s="3"/>
      <c r="Q746" s="3"/>
      <c r="R746" s="3"/>
      <c r="S746" s="3"/>
      <c r="T746" s="3"/>
    </row>
    <row r="747" spans="2:20" ht="12.75">
      <c r="B747" s="2"/>
      <c r="C747" s="3"/>
      <c r="D747" s="4"/>
      <c r="E747" s="3"/>
      <c r="F747" s="3"/>
      <c r="G747" s="3"/>
      <c r="H747" s="3"/>
      <c r="I747" s="3"/>
      <c r="J747" s="3"/>
      <c r="K747" s="3"/>
      <c r="L747" s="3"/>
      <c r="M747" s="3"/>
      <c r="N747" s="3"/>
      <c r="O747" s="3"/>
      <c r="P747" s="3"/>
      <c r="Q747" s="3"/>
      <c r="R747" s="3"/>
      <c r="S747" s="3"/>
      <c r="T747" s="3"/>
    </row>
    <row r="748" spans="2:20" ht="12.75">
      <c r="B748" s="2"/>
      <c r="C748" s="3"/>
      <c r="D748" s="4"/>
      <c r="E748" s="3"/>
      <c r="F748" s="3"/>
      <c r="G748" s="3"/>
      <c r="H748" s="3"/>
      <c r="I748" s="3"/>
      <c r="J748" s="3"/>
      <c r="K748" s="3"/>
      <c r="L748" s="3"/>
      <c r="M748" s="3"/>
      <c r="N748" s="3"/>
      <c r="O748" s="3"/>
      <c r="P748" s="3"/>
      <c r="Q748" s="3"/>
      <c r="R748" s="3"/>
      <c r="S748" s="3"/>
      <c r="T748" s="3"/>
    </row>
    <row r="749" spans="2:20" ht="12.75">
      <c r="B749" s="2"/>
      <c r="C749" s="3"/>
      <c r="D749" s="4"/>
      <c r="E749" s="3"/>
      <c r="F749" s="3"/>
      <c r="G749" s="3"/>
      <c r="H749" s="3"/>
      <c r="I749" s="3"/>
      <c r="J749" s="3"/>
      <c r="K749" s="3"/>
      <c r="L749" s="3"/>
      <c r="M749" s="3"/>
      <c r="N749" s="3"/>
      <c r="O749" s="3"/>
      <c r="P749" s="3"/>
      <c r="Q749" s="3"/>
      <c r="R749" s="3"/>
      <c r="S749" s="3"/>
      <c r="T749" s="3"/>
    </row>
    <row r="750" spans="2:20" ht="12.75">
      <c r="B750" s="2"/>
      <c r="C750" s="3"/>
      <c r="D750" s="4"/>
      <c r="E750" s="3"/>
      <c r="F750" s="3"/>
      <c r="G750" s="3"/>
      <c r="H750" s="3"/>
      <c r="I750" s="3"/>
      <c r="J750" s="3"/>
      <c r="K750" s="3"/>
      <c r="L750" s="3"/>
      <c r="M750" s="3"/>
      <c r="N750" s="3"/>
      <c r="O750" s="3"/>
      <c r="P750" s="3"/>
      <c r="Q750" s="3"/>
      <c r="R750" s="3"/>
      <c r="S750" s="3"/>
      <c r="T750" s="3"/>
    </row>
    <row r="751" spans="2:20" ht="12.75">
      <c r="B751" s="2"/>
      <c r="C751" s="3"/>
      <c r="D751" s="4"/>
      <c r="E751" s="3"/>
      <c r="F751" s="3"/>
      <c r="G751" s="3"/>
      <c r="H751" s="3"/>
      <c r="I751" s="3"/>
      <c r="J751" s="3"/>
      <c r="K751" s="3"/>
      <c r="L751" s="3"/>
      <c r="M751" s="3"/>
      <c r="N751" s="3"/>
      <c r="O751" s="3"/>
      <c r="P751" s="3"/>
      <c r="Q751" s="3"/>
      <c r="R751" s="3"/>
      <c r="S751" s="3"/>
      <c r="T751" s="3"/>
    </row>
    <row r="752" spans="2:20" ht="12.75">
      <c r="B752" s="2"/>
      <c r="C752" s="3"/>
      <c r="D752" s="4"/>
      <c r="E752" s="3"/>
      <c r="F752" s="3"/>
      <c r="G752" s="3"/>
      <c r="H752" s="3"/>
      <c r="I752" s="3"/>
      <c r="J752" s="3"/>
      <c r="K752" s="3"/>
      <c r="L752" s="3"/>
      <c r="M752" s="3"/>
      <c r="N752" s="3"/>
      <c r="O752" s="3"/>
      <c r="P752" s="3"/>
      <c r="Q752" s="3"/>
      <c r="R752" s="3"/>
      <c r="S752" s="3"/>
      <c r="T752" s="3"/>
    </row>
    <row r="753" spans="2:20" ht="12.75">
      <c r="B753" s="2"/>
      <c r="C753" s="3"/>
      <c r="D753" s="4"/>
      <c r="E753" s="3"/>
      <c r="F753" s="3"/>
      <c r="G753" s="3"/>
      <c r="H753" s="3"/>
      <c r="I753" s="3"/>
      <c r="J753" s="3"/>
      <c r="K753" s="3"/>
      <c r="L753" s="3"/>
      <c r="M753" s="3"/>
      <c r="N753" s="3"/>
      <c r="O753" s="3"/>
      <c r="P753" s="3"/>
      <c r="Q753" s="3"/>
      <c r="R753" s="3"/>
      <c r="S753" s="3"/>
      <c r="T753" s="3"/>
    </row>
    <row r="754" spans="2:20" ht="12.75">
      <c r="B754" s="2"/>
      <c r="C754" s="3"/>
      <c r="D754" s="4"/>
      <c r="E754" s="3"/>
      <c r="F754" s="3"/>
      <c r="G754" s="3"/>
      <c r="H754" s="3"/>
      <c r="I754" s="3"/>
      <c r="J754" s="3"/>
      <c r="K754" s="3"/>
      <c r="L754" s="3"/>
      <c r="M754" s="3"/>
      <c r="N754" s="3"/>
      <c r="O754" s="3"/>
      <c r="P754" s="3"/>
      <c r="Q754" s="3"/>
      <c r="R754" s="3"/>
      <c r="S754" s="3"/>
      <c r="T754" s="3"/>
    </row>
    <row r="755" spans="2:20" ht="12.75">
      <c r="B755" s="2"/>
      <c r="C755" s="3"/>
      <c r="D755" s="4"/>
      <c r="E755" s="3"/>
      <c r="F755" s="3"/>
      <c r="G755" s="3"/>
      <c r="H755" s="3"/>
      <c r="I755" s="3"/>
      <c r="J755" s="3"/>
      <c r="K755" s="3"/>
      <c r="L755" s="3"/>
      <c r="M755" s="3"/>
      <c r="N755" s="3"/>
      <c r="O755" s="3"/>
      <c r="P755" s="3"/>
      <c r="Q755" s="3"/>
      <c r="R755" s="3"/>
      <c r="S755" s="3"/>
      <c r="T755" s="3"/>
    </row>
    <row r="756" spans="2:20" ht="12.75">
      <c r="B756" s="2"/>
      <c r="C756" s="3"/>
      <c r="D756" s="4"/>
      <c r="E756" s="3"/>
      <c r="F756" s="3"/>
      <c r="G756" s="3"/>
      <c r="H756" s="3"/>
      <c r="I756" s="3"/>
      <c r="J756" s="3"/>
      <c r="K756" s="3"/>
      <c r="L756" s="3"/>
      <c r="M756" s="3"/>
      <c r="N756" s="3"/>
      <c r="O756" s="3"/>
      <c r="P756" s="3"/>
      <c r="Q756" s="3"/>
      <c r="R756" s="3"/>
      <c r="S756" s="3"/>
      <c r="T756" s="3"/>
    </row>
    <row r="757" spans="2:20" ht="12.75">
      <c r="B757" s="2"/>
      <c r="C757" s="3"/>
      <c r="D757" s="4"/>
      <c r="E757" s="3"/>
      <c r="F757" s="3"/>
      <c r="G757" s="3"/>
      <c r="H757" s="3"/>
      <c r="I757" s="3"/>
      <c r="J757" s="3"/>
      <c r="K757" s="3"/>
      <c r="L757" s="3"/>
      <c r="M757" s="3"/>
      <c r="N757" s="3"/>
      <c r="O757" s="3"/>
      <c r="P757" s="3"/>
      <c r="Q757" s="3"/>
      <c r="R757" s="3"/>
      <c r="S757" s="3"/>
      <c r="T757" s="3"/>
    </row>
    <row r="758" spans="2:20" ht="12.75">
      <c r="B758" s="2"/>
      <c r="C758" s="3"/>
      <c r="D758" s="4"/>
      <c r="E758" s="3"/>
      <c r="F758" s="3"/>
      <c r="G758" s="3"/>
      <c r="H758" s="3"/>
      <c r="I758" s="3"/>
      <c r="J758" s="3"/>
      <c r="K758" s="3"/>
      <c r="L758" s="3"/>
      <c r="M758" s="3"/>
      <c r="N758" s="3"/>
      <c r="O758" s="3"/>
      <c r="P758" s="3"/>
      <c r="Q758" s="3"/>
      <c r="R758" s="3"/>
      <c r="S758" s="3"/>
      <c r="T758" s="3"/>
    </row>
    <row r="759" spans="2:20" ht="12.75">
      <c r="B759" s="2"/>
      <c r="C759" s="3"/>
      <c r="D759" s="4"/>
      <c r="E759" s="3"/>
      <c r="F759" s="3"/>
      <c r="G759" s="3"/>
      <c r="H759" s="3"/>
      <c r="I759" s="3"/>
      <c r="J759" s="3"/>
      <c r="K759" s="3"/>
      <c r="L759" s="3"/>
      <c r="M759" s="3"/>
      <c r="N759" s="3"/>
      <c r="O759" s="3"/>
      <c r="P759" s="3"/>
      <c r="Q759" s="3"/>
      <c r="R759" s="3"/>
      <c r="S759" s="3"/>
      <c r="T759" s="3"/>
    </row>
    <row r="760" spans="2:20" ht="12.75">
      <c r="B760" s="2"/>
      <c r="C760" s="3"/>
      <c r="D760" s="4"/>
      <c r="E760" s="3"/>
      <c r="F760" s="3"/>
      <c r="G760" s="3"/>
      <c r="H760" s="3"/>
      <c r="I760" s="3"/>
      <c r="J760" s="3"/>
      <c r="K760" s="3"/>
      <c r="L760" s="3"/>
      <c r="M760" s="3"/>
      <c r="N760" s="3"/>
      <c r="O760" s="3"/>
      <c r="P760" s="3"/>
      <c r="Q760" s="3"/>
      <c r="R760" s="3"/>
      <c r="S760" s="3"/>
      <c r="T760" s="3"/>
    </row>
    <row r="761" spans="2:20" ht="12.75">
      <c r="B761" s="2"/>
      <c r="C761" s="3"/>
      <c r="D761" s="4"/>
      <c r="E761" s="3"/>
      <c r="F761" s="3"/>
      <c r="G761" s="3"/>
      <c r="H761" s="3"/>
      <c r="I761" s="3"/>
      <c r="J761" s="3"/>
      <c r="K761" s="3"/>
      <c r="L761" s="3"/>
      <c r="M761" s="3"/>
      <c r="N761" s="3"/>
      <c r="O761" s="3"/>
      <c r="P761" s="3"/>
      <c r="Q761" s="3"/>
      <c r="R761" s="3"/>
      <c r="S761" s="3"/>
      <c r="T761" s="3"/>
    </row>
    <row r="762" spans="2:20" ht="12.75">
      <c r="B762" s="2"/>
      <c r="C762" s="3"/>
      <c r="D762" s="4"/>
      <c r="E762" s="3"/>
      <c r="F762" s="3"/>
      <c r="G762" s="3"/>
      <c r="H762" s="3"/>
      <c r="I762" s="3"/>
      <c r="J762" s="3"/>
      <c r="K762" s="3"/>
      <c r="L762" s="3"/>
      <c r="M762" s="3"/>
      <c r="N762" s="3"/>
      <c r="O762" s="3"/>
      <c r="P762" s="3"/>
      <c r="Q762" s="3"/>
      <c r="R762" s="3"/>
      <c r="S762" s="3"/>
      <c r="T762" s="3"/>
    </row>
    <row r="763" spans="2:20" ht="12.75">
      <c r="B763" s="2"/>
      <c r="C763" s="3"/>
      <c r="D763" s="4"/>
      <c r="E763" s="3"/>
      <c r="F763" s="3"/>
      <c r="G763" s="3"/>
      <c r="H763" s="3"/>
      <c r="I763" s="3"/>
      <c r="J763" s="3"/>
      <c r="K763" s="3"/>
      <c r="L763" s="3"/>
      <c r="M763" s="3"/>
      <c r="N763" s="3"/>
      <c r="O763" s="3"/>
      <c r="P763" s="3"/>
      <c r="Q763" s="3"/>
      <c r="R763" s="3"/>
      <c r="S763" s="3"/>
      <c r="T763" s="3"/>
    </row>
    <row r="764" spans="2:20" ht="12.75">
      <c r="B764" s="2"/>
      <c r="C764" s="3"/>
      <c r="D764" s="4"/>
      <c r="E764" s="3"/>
      <c r="F764" s="3"/>
      <c r="G764" s="3"/>
      <c r="H764" s="3"/>
      <c r="I764" s="3"/>
      <c r="J764" s="3"/>
      <c r="K764" s="3"/>
      <c r="L764" s="3"/>
      <c r="M764" s="3"/>
      <c r="N764" s="3"/>
      <c r="O764" s="3"/>
      <c r="P764" s="3"/>
      <c r="Q764" s="3"/>
      <c r="R764" s="3"/>
      <c r="S764" s="3"/>
      <c r="T764" s="3"/>
    </row>
    <row r="765" spans="2:20" ht="12.75">
      <c r="B765" s="2"/>
      <c r="C765" s="3"/>
      <c r="D765" s="4"/>
      <c r="E765" s="3"/>
      <c r="F765" s="3"/>
      <c r="G765" s="3"/>
      <c r="H765" s="3"/>
      <c r="I765" s="3"/>
      <c r="J765" s="3"/>
      <c r="K765" s="3"/>
      <c r="L765" s="3"/>
      <c r="M765" s="3"/>
      <c r="N765" s="3"/>
      <c r="O765" s="3"/>
      <c r="P765" s="3"/>
      <c r="Q765" s="3"/>
      <c r="R765" s="3"/>
      <c r="S765" s="3"/>
      <c r="T765" s="3"/>
    </row>
    <row r="766" spans="2:20" ht="12.75">
      <c r="B766" s="2"/>
      <c r="C766" s="3"/>
      <c r="D766" s="4"/>
      <c r="E766" s="3"/>
      <c r="F766" s="3"/>
      <c r="G766" s="3"/>
      <c r="H766" s="3"/>
      <c r="I766" s="3"/>
      <c r="J766" s="3"/>
      <c r="K766" s="3"/>
      <c r="L766" s="3"/>
      <c r="M766" s="3"/>
      <c r="N766" s="3"/>
      <c r="O766" s="3"/>
      <c r="P766" s="3"/>
      <c r="Q766" s="3"/>
      <c r="R766" s="3"/>
      <c r="S766" s="3"/>
      <c r="T766" s="3"/>
    </row>
    <row r="767" spans="2:20" ht="12.75">
      <c r="B767" s="2"/>
      <c r="C767" s="3"/>
      <c r="D767" s="4"/>
      <c r="E767" s="3"/>
      <c r="F767" s="3"/>
      <c r="G767" s="3"/>
      <c r="H767" s="3"/>
      <c r="I767" s="3"/>
      <c r="J767" s="3"/>
      <c r="K767" s="3"/>
      <c r="L767" s="3"/>
      <c r="M767" s="3"/>
      <c r="N767" s="3"/>
      <c r="O767" s="3"/>
      <c r="P767" s="3"/>
      <c r="Q767" s="3"/>
      <c r="R767" s="3"/>
      <c r="S767" s="3"/>
      <c r="T767" s="3"/>
    </row>
    <row r="768" spans="2:20" ht="12.75">
      <c r="B768" s="2"/>
      <c r="C768" s="3"/>
      <c r="D768" s="4"/>
      <c r="E768" s="3"/>
      <c r="F768" s="3"/>
      <c r="G768" s="3"/>
      <c r="H768" s="3"/>
      <c r="I768" s="3"/>
      <c r="J768" s="3"/>
      <c r="K768" s="3"/>
      <c r="L768" s="3"/>
      <c r="M768" s="3"/>
      <c r="N768" s="3"/>
      <c r="O768" s="3"/>
      <c r="P768" s="3"/>
      <c r="Q768" s="3"/>
      <c r="R768" s="3"/>
      <c r="S768" s="3"/>
      <c r="T768" s="3"/>
    </row>
    <row r="769" spans="2:20" ht="12.75">
      <c r="B769" s="2"/>
      <c r="C769" s="3"/>
      <c r="D769" s="4"/>
      <c r="E769" s="3"/>
      <c r="F769" s="3"/>
      <c r="G769" s="3"/>
      <c r="H769" s="3"/>
      <c r="I769" s="3"/>
      <c r="J769" s="3"/>
      <c r="K769" s="3"/>
      <c r="L769" s="3"/>
      <c r="M769" s="3"/>
      <c r="N769" s="3"/>
      <c r="O769" s="3"/>
      <c r="P769" s="3"/>
      <c r="Q769" s="3"/>
      <c r="R769" s="3"/>
      <c r="S769" s="3"/>
      <c r="T769" s="3"/>
    </row>
    <row r="770" spans="2:20" ht="12.75">
      <c r="B770" s="2"/>
      <c r="C770" s="3"/>
      <c r="D770" s="4"/>
      <c r="E770" s="3"/>
      <c r="F770" s="3"/>
      <c r="G770" s="3"/>
      <c r="H770" s="3"/>
      <c r="I770" s="3"/>
      <c r="J770" s="3"/>
      <c r="K770" s="3"/>
      <c r="L770" s="3"/>
      <c r="M770" s="3"/>
      <c r="N770" s="3"/>
      <c r="O770" s="3"/>
      <c r="P770" s="3"/>
      <c r="Q770" s="3"/>
      <c r="R770" s="3"/>
      <c r="S770" s="3"/>
      <c r="T770" s="3"/>
    </row>
    <row r="771" spans="2:20" ht="12.75">
      <c r="B771" s="2"/>
      <c r="C771" s="3"/>
      <c r="D771" s="4"/>
      <c r="E771" s="3"/>
      <c r="F771" s="3"/>
      <c r="G771" s="3"/>
      <c r="H771" s="3"/>
      <c r="I771" s="3"/>
      <c r="J771" s="3"/>
      <c r="K771" s="3"/>
      <c r="L771" s="3"/>
      <c r="M771" s="3"/>
      <c r="N771" s="3"/>
      <c r="O771" s="3"/>
      <c r="P771" s="3"/>
      <c r="Q771" s="3"/>
      <c r="R771" s="3"/>
      <c r="S771" s="3"/>
      <c r="T771" s="3"/>
    </row>
    <row r="772" spans="2:20" ht="12.75">
      <c r="B772" s="2"/>
      <c r="C772" s="3"/>
      <c r="D772" s="4"/>
      <c r="E772" s="3"/>
      <c r="F772" s="3"/>
      <c r="G772" s="3"/>
      <c r="H772" s="3"/>
      <c r="I772" s="3"/>
      <c r="J772" s="3"/>
      <c r="K772" s="3"/>
      <c r="L772" s="3"/>
      <c r="M772" s="3"/>
      <c r="N772" s="3"/>
      <c r="O772" s="3"/>
      <c r="P772" s="3"/>
      <c r="Q772" s="3"/>
      <c r="R772" s="3"/>
      <c r="S772" s="3"/>
      <c r="T772" s="3"/>
    </row>
    <row r="773" spans="2:20" ht="12.75">
      <c r="B773" s="2"/>
      <c r="C773" s="3"/>
      <c r="D773" s="4"/>
      <c r="E773" s="3"/>
      <c r="F773" s="3"/>
      <c r="G773" s="3"/>
      <c r="H773" s="3"/>
      <c r="I773" s="3"/>
      <c r="J773" s="3"/>
      <c r="K773" s="3"/>
      <c r="L773" s="3"/>
      <c r="M773" s="3"/>
      <c r="N773" s="3"/>
      <c r="O773" s="3"/>
      <c r="P773" s="3"/>
      <c r="Q773" s="3"/>
      <c r="R773" s="3"/>
      <c r="S773" s="3"/>
      <c r="T773" s="3"/>
    </row>
    <row r="774" spans="2:20" ht="12.75">
      <c r="B774" s="2"/>
      <c r="C774" s="3"/>
      <c r="D774" s="4"/>
      <c r="E774" s="3"/>
      <c r="F774" s="3"/>
      <c r="G774" s="3"/>
      <c r="H774" s="3"/>
      <c r="I774" s="3"/>
      <c r="J774" s="3"/>
      <c r="K774" s="3"/>
      <c r="L774" s="3"/>
      <c r="M774" s="3"/>
      <c r="N774" s="3"/>
      <c r="O774" s="3"/>
      <c r="P774" s="3"/>
      <c r="Q774" s="3"/>
      <c r="R774" s="3"/>
      <c r="S774" s="3"/>
      <c r="T774" s="3"/>
    </row>
    <row r="775" spans="2:20" ht="12.75">
      <c r="B775" s="2"/>
      <c r="C775" s="3"/>
      <c r="D775" s="4"/>
      <c r="E775" s="3"/>
      <c r="F775" s="3"/>
      <c r="G775" s="3"/>
      <c r="H775" s="3"/>
      <c r="I775" s="3"/>
      <c r="J775" s="3"/>
      <c r="K775" s="3"/>
      <c r="L775" s="3"/>
      <c r="M775" s="3"/>
      <c r="N775" s="3"/>
      <c r="O775" s="3"/>
      <c r="P775" s="3"/>
      <c r="Q775" s="3"/>
      <c r="R775" s="3"/>
      <c r="S775" s="3"/>
      <c r="T775" s="3"/>
    </row>
    <row r="776" spans="2:20" ht="12.75">
      <c r="B776" s="2"/>
      <c r="C776" s="3"/>
      <c r="D776" s="4"/>
      <c r="E776" s="3"/>
      <c r="F776" s="3"/>
      <c r="G776" s="3"/>
      <c r="H776" s="3"/>
      <c r="I776" s="3"/>
      <c r="J776" s="3"/>
      <c r="K776" s="3"/>
      <c r="L776" s="3"/>
      <c r="M776" s="3"/>
      <c r="N776" s="3"/>
      <c r="O776" s="3"/>
      <c r="P776" s="3"/>
      <c r="Q776" s="3"/>
      <c r="R776" s="3"/>
      <c r="S776" s="3"/>
      <c r="T776" s="3"/>
    </row>
    <row r="777" spans="2:20" ht="12.75">
      <c r="B777" s="2"/>
      <c r="C777" s="3"/>
      <c r="D777" s="4"/>
      <c r="E777" s="3"/>
      <c r="F777" s="3"/>
      <c r="G777" s="3"/>
      <c r="H777" s="3"/>
      <c r="I777" s="3"/>
      <c r="J777" s="3"/>
      <c r="K777" s="3"/>
      <c r="L777" s="3"/>
      <c r="M777" s="3"/>
      <c r="N777" s="3"/>
      <c r="O777" s="3"/>
      <c r="P777" s="3"/>
      <c r="Q777" s="3"/>
      <c r="R777" s="3"/>
      <c r="S777" s="3"/>
      <c r="T777" s="3"/>
    </row>
    <row r="778" spans="2:20" ht="12.75">
      <c r="B778" s="2"/>
      <c r="C778" s="3"/>
      <c r="D778" s="4"/>
      <c r="E778" s="3"/>
      <c r="F778" s="3"/>
      <c r="G778" s="3"/>
      <c r="H778" s="3"/>
      <c r="I778" s="3"/>
      <c r="J778" s="3"/>
      <c r="K778" s="3"/>
      <c r="L778" s="3"/>
      <c r="M778" s="3"/>
      <c r="N778" s="3"/>
      <c r="O778" s="3"/>
      <c r="P778" s="3"/>
      <c r="Q778" s="3"/>
      <c r="R778" s="3"/>
      <c r="S778" s="3"/>
      <c r="T778" s="3"/>
    </row>
    <row r="779" spans="2:20" ht="12.75">
      <c r="B779" s="2"/>
      <c r="C779" s="3"/>
      <c r="D779" s="4"/>
      <c r="E779" s="3"/>
      <c r="F779" s="3"/>
      <c r="G779" s="3"/>
      <c r="H779" s="3"/>
      <c r="I779" s="3"/>
      <c r="J779" s="3"/>
      <c r="K779" s="3"/>
      <c r="L779" s="3"/>
      <c r="M779" s="3"/>
      <c r="N779" s="3"/>
      <c r="O779" s="3"/>
      <c r="P779" s="3"/>
      <c r="Q779" s="3"/>
      <c r="R779" s="3"/>
      <c r="S779" s="3"/>
      <c r="T779" s="3"/>
    </row>
    <row r="780" spans="2:20" ht="12.75">
      <c r="B780" s="2"/>
      <c r="C780" s="3"/>
      <c r="D780" s="4"/>
      <c r="E780" s="3"/>
      <c r="F780" s="3"/>
      <c r="G780" s="3"/>
      <c r="H780" s="3"/>
      <c r="I780" s="3"/>
      <c r="J780" s="3"/>
      <c r="K780" s="3"/>
      <c r="L780" s="3"/>
      <c r="M780" s="3"/>
      <c r="N780" s="3"/>
      <c r="O780" s="3"/>
      <c r="P780" s="3"/>
      <c r="Q780" s="3"/>
      <c r="R780" s="3"/>
      <c r="S780" s="3"/>
      <c r="T780" s="3"/>
    </row>
    <row r="781" spans="2:20" ht="12.75">
      <c r="B781" s="2"/>
      <c r="C781" s="3"/>
      <c r="D781" s="4"/>
      <c r="E781" s="3"/>
      <c r="F781" s="3"/>
      <c r="G781" s="3"/>
      <c r="H781" s="3"/>
      <c r="I781" s="3"/>
      <c r="J781" s="3"/>
      <c r="K781" s="3"/>
      <c r="L781" s="3"/>
      <c r="M781" s="3"/>
      <c r="N781" s="3"/>
      <c r="O781" s="3"/>
      <c r="P781" s="3"/>
      <c r="Q781" s="3"/>
      <c r="R781" s="3"/>
      <c r="S781" s="3"/>
      <c r="T781" s="3"/>
    </row>
    <row r="782" spans="2:20" ht="12.75">
      <c r="B782" s="2"/>
      <c r="C782" s="3"/>
      <c r="D782" s="4"/>
      <c r="E782" s="3"/>
      <c r="F782" s="3"/>
      <c r="G782" s="3"/>
      <c r="H782" s="3"/>
      <c r="I782" s="3"/>
      <c r="J782" s="3"/>
      <c r="K782" s="3"/>
      <c r="L782" s="3"/>
      <c r="M782" s="3"/>
      <c r="N782" s="3"/>
      <c r="O782" s="3"/>
      <c r="P782" s="3"/>
      <c r="Q782" s="3"/>
      <c r="R782" s="3"/>
      <c r="S782" s="3"/>
      <c r="T782" s="3"/>
    </row>
    <row r="783" spans="2:20" ht="12.75">
      <c r="B783" s="2"/>
      <c r="C783" s="3"/>
      <c r="D783" s="4"/>
      <c r="E783" s="3"/>
      <c r="F783" s="3"/>
      <c r="G783" s="3"/>
      <c r="H783" s="3"/>
      <c r="I783" s="3"/>
      <c r="J783" s="3"/>
      <c r="K783" s="3"/>
      <c r="L783" s="3"/>
      <c r="M783" s="3"/>
      <c r="N783" s="3"/>
      <c r="O783" s="3"/>
      <c r="P783" s="3"/>
      <c r="Q783" s="3"/>
      <c r="R783" s="3"/>
      <c r="S783" s="3"/>
      <c r="T783" s="3"/>
    </row>
    <row r="784" spans="2:20" ht="12.75">
      <c r="B784" s="2"/>
      <c r="C784" s="3"/>
      <c r="D784" s="4"/>
      <c r="E784" s="3"/>
      <c r="F784" s="3"/>
      <c r="G784" s="3"/>
      <c r="H784" s="3"/>
      <c r="I784" s="3"/>
      <c r="J784" s="3"/>
      <c r="K784" s="3"/>
      <c r="L784" s="3"/>
      <c r="M784" s="3"/>
      <c r="N784" s="3"/>
      <c r="O784" s="3"/>
      <c r="P784" s="3"/>
      <c r="Q784" s="3"/>
      <c r="R784" s="3"/>
      <c r="S784" s="3"/>
      <c r="T784" s="3"/>
    </row>
    <row r="785" spans="2:20" ht="12.75">
      <c r="B785" s="2"/>
      <c r="C785" s="3"/>
      <c r="D785" s="4"/>
      <c r="E785" s="3"/>
      <c r="F785" s="3"/>
      <c r="G785" s="3"/>
      <c r="H785" s="3"/>
      <c r="I785" s="3"/>
      <c r="J785" s="3"/>
      <c r="K785" s="3"/>
      <c r="L785" s="3"/>
      <c r="M785" s="3"/>
      <c r="N785" s="3"/>
      <c r="O785" s="3"/>
      <c r="P785" s="3"/>
      <c r="Q785" s="3"/>
      <c r="R785" s="3"/>
      <c r="S785" s="3"/>
      <c r="T785" s="3"/>
    </row>
    <row r="786" spans="2:20" ht="12.75">
      <c r="B786" s="2"/>
      <c r="C786" s="3"/>
      <c r="D786" s="4"/>
      <c r="E786" s="3"/>
      <c r="F786" s="3"/>
      <c r="G786" s="3"/>
      <c r="H786" s="3"/>
      <c r="I786" s="3"/>
      <c r="J786" s="3"/>
      <c r="K786" s="3"/>
      <c r="L786" s="3"/>
      <c r="M786" s="3"/>
      <c r="N786" s="3"/>
      <c r="O786" s="3"/>
      <c r="P786" s="3"/>
      <c r="Q786" s="3"/>
      <c r="R786" s="3"/>
      <c r="S786" s="3"/>
      <c r="T786" s="3"/>
    </row>
    <row r="787" spans="2:20" ht="12.75">
      <c r="B787" s="2"/>
      <c r="C787" s="3"/>
      <c r="D787" s="4"/>
      <c r="E787" s="3"/>
      <c r="F787" s="3"/>
      <c r="G787" s="3"/>
      <c r="H787" s="3"/>
      <c r="I787" s="3"/>
      <c r="J787" s="3"/>
      <c r="K787" s="3"/>
      <c r="L787" s="3"/>
      <c r="M787" s="3"/>
      <c r="N787" s="3"/>
      <c r="O787" s="3"/>
      <c r="P787" s="3"/>
      <c r="Q787" s="3"/>
      <c r="R787" s="3"/>
      <c r="S787" s="3"/>
      <c r="T787" s="3"/>
    </row>
    <row r="788" spans="2:20" ht="12.75">
      <c r="B788" s="2"/>
      <c r="C788" s="3"/>
      <c r="D788" s="4"/>
      <c r="E788" s="3"/>
      <c r="F788" s="3"/>
      <c r="G788" s="3"/>
      <c r="H788" s="3"/>
      <c r="I788" s="3"/>
      <c r="J788" s="3"/>
      <c r="K788" s="3"/>
      <c r="L788" s="3"/>
      <c r="M788" s="3"/>
      <c r="N788" s="3"/>
      <c r="O788" s="3"/>
      <c r="P788" s="3"/>
      <c r="Q788" s="3"/>
      <c r="R788" s="3"/>
      <c r="S788" s="3"/>
      <c r="T788" s="3"/>
    </row>
    <row r="789" spans="2:20" ht="12.75">
      <c r="B789" s="2"/>
      <c r="C789" s="3"/>
      <c r="D789" s="4"/>
      <c r="E789" s="3"/>
      <c r="F789" s="3"/>
      <c r="G789" s="3"/>
      <c r="H789" s="3"/>
      <c r="I789" s="3"/>
      <c r="J789" s="3"/>
      <c r="K789" s="3"/>
      <c r="L789" s="3"/>
      <c r="M789" s="3"/>
      <c r="N789" s="3"/>
      <c r="O789" s="3"/>
      <c r="P789" s="3"/>
      <c r="Q789" s="3"/>
      <c r="R789" s="3"/>
      <c r="S789" s="3"/>
      <c r="T789" s="3"/>
    </row>
    <row r="790" spans="2:20" ht="12.75">
      <c r="B790" s="2"/>
      <c r="C790" s="3"/>
      <c r="D790" s="4"/>
      <c r="E790" s="3"/>
      <c r="F790" s="3"/>
      <c r="G790" s="3"/>
      <c r="H790" s="3"/>
      <c r="I790" s="3"/>
      <c r="J790" s="3"/>
      <c r="K790" s="3"/>
      <c r="L790" s="3"/>
      <c r="M790" s="3"/>
      <c r="N790" s="3"/>
      <c r="O790" s="3"/>
      <c r="P790" s="3"/>
      <c r="Q790" s="3"/>
      <c r="R790" s="3"/>
      <c r="S790" s="3"/>
      <c r="T790" s="3"/>
    </row>
    <row r="791" spans="2:20" ht="12.75">
      <c r="B791" s="2"/>
      <c r="C791" s="3"/>
      <c r="D791" s="4"/>
      <c r="E791" s="3"/>
      <c r="F791" s="3"/>
      <c r="G791" s="3"/>
      <c r="H791" s="3"/>
      <c r="I791" s="3"/>
      <c r="J791" s="3"/>
      <c r="K791" s="3"/>
      <c r="L791" s="3"/>
      <c r="M791" s="3"/>
      <c r="N791" s="3"/>
      <c r="O791" s="3"/>
      <c r="P791" s="3"/>
      <c r="Q791" s="3"/>
      <c r="R791" s="3"/>
      <c r="S791" s="3"/>
      <c r="T791" s="3"/>
    </row>
    <row r="792" spans="2:20" ht="12.75">
      <c r="B792" s="2"/>
      <c r="C792" s="3"/>
      <c r="D792" s="4"/>
      <c r="E792" s="3"/>
      <c r="F792" s="3"/>
      <c r="G792" s="3"/>
      <c r="H792" s="3"/>
      <c r="I792" s="3"/>
      <c r="J792" s="3"/>
      <c r="K792" s="3"/>
      <c r="L792" s="3"/>
      <c r="M792" s="3"/>
      <c r="N792" s="3"/>
      <c r="O792" s="3"/>
      <c r="P792" s="3"/>
      <c r="Q792" s="3"/>
      <c r="R792" s="3"/>
      <c r="S792" s="3"/>
      <c r="T792" s="3"/>
    </row>
    <row r="793" spans="2:20" ht="12.75">
      <c r="B793" s="2"/>
      <c r="C793" s="3"/>
      <c r="D793" s="4"/>
      <c r="E793" s="3"/>
      <c r="F793" s="3"/>
      <c r="G793" s="3"/>
      <c r="H793" s="3"/>
      <c r="I793" s="3"/>
      <c r="J793" s="3"/>
      <c r="K793" s="3"/>
      <c r="L793" s="3"/>
      <c r="M793" s="3"/>
      <c r="N793" s="3"/>
      <c r="O793" s="3"/>
      <c r="P793" s="3"/>
      <c r="Q793" s="3"/>
      <c r="R793" s="3"/>
      <c r="S793" s="3"/>
      <c r="T793" s="3"/>
    </row>
    <row r="794" spans="2:20" ht="12.75">
      <c r="B794" s="2"/>
      <c r="C794" s="3"/>
      <c r="D794" s="4"/>
      <c r="E794" s="3"/>
      <c r="F794" s="3"/>
      <c r="G794" s="3"/>
      <c r="H794" s="3"/>
      <c r="I794" s="3"/>
      <c r="J794" s="3"/>
      <c r="K794" s="3"/>
      <c r="L794" s="3"/>
      <c r="M794" s="3"/>
      <c r="N794" s="3"/>
      <c r="O794" s="3"/>
      <c r="P794" s="3"/>
      <c r="Q794" s="3"/>
      <c r="R794" s="3"/>
      <c r="S794" s="3"/>
      <c r="T794" s="3"/>
    </row>
    <row r="795" spans="2:20" ht="12.75">
      <c r="B795" s="2"/>
      <c r="C795" s="3"/>
      <c r="D795" s="4"/>
      <c r="E795" s="3"/>
      <c r="F795" s="3"/>
      <c r="G795" s="3"/>
      <c r="H795" s="3"/>
      <c r="I795" s="3"/>
      <c r="J795" s="3"/>
      <c r="K795" s="3"/>
      <c r="L795" s="3"/>
      <c r="M795" s="3"/>
      <c r="N795" s="3"/>
      <c r="O795" s="3"/>
      <c r="P795" s="3"/>
      <c r="Q795" s="3"/>
      <c r="R795" s="3"/>
      <c r="S795" s="3"/>
      <c r="T795" s="3"/>
    </row>
    <row r="796" spans="2:20" ht="12.75">
      <c r="B796" s="2"/>
      <c r="C796" s="3"/>
      <c r="D796" s="4"/>
      <c r="E796" s="3"/>
      <c r="F796" s="3"/>
      <c r="G796" s="3"/>
      <c r="H796" s="3"/>
      <c r="I796" s="3"/>
      <c r="J796" s="3"/>
      <c r="K796" s="3"/>
      <c r="L796" s="3"/>
      <c r="M796" s="3"/>
      <c r="N796" s="3"/>
      <c r="O796" s="3"/>
      <c r="P796" s="3"/>
      <c r="Q796" s="3"/>
      <c r="R796" s="3"/>
      <c r="S796" s="3"/>
      <c r="T796" s="3"/>
    </row>
    <row r="797" spans="2:20" ht="12.75">
      <c r="B797" s="2"/>
      <c r="C797" s="3"/>
      <c r="D797" s="4"/>
      <c r="E797" s="3"/>
      <c r="F797" s="3"/>
      <c r="G797" s="3"/>
      <c r="H797" s="3"/>
      <c r="I797" s="3"/>
      <c r="J797" s="3"/>
      <c r="K797" s="3"/>
      <c r="L797" s="3"/>
      <c r="M797" s="3"/>
      <c r="N797" s="3"/>
      <c r="O797" s="3"/>
      <c r="P797" s="3"/>
      <c r="Q797" s="3"/>
      <c r="R797" s="3"/>
      <c r="S797" s="3"/>
      <c r="T797" s="3"/>
    </row>
    <row r="798" spans="2:20" ht="12.75">
      <c r="B798" s="2"/>
      <c r="C798" s="3"/>
      <c r="D798" s="4"/>
      <c r="E798" s="3"/>
      <c r="F798" s="3"/>
      <c r="G798" s="3"/>
      <c r="H798" s="3"/>
      <c r="I798" s="3"/>
      <c r="J798" s="3"/>
      <c r="K798" s="3"/>
      <c r="L798" s="3"/>
      <c r="M798" s="3"/>
      <c r="N798" s="3"/>
      <c r="O798" s="3"/>
      <c r="P798" s="3"/>
      <c r="Q798" s="3"/>
      <c r="R798" s="3"/>
      <c r="S798" s="3"/>
      <c r="T798" s="3"/>
    </row>
    <row r="799" spans="2:20" ht="12.75">
      <c r="B799" s="2"/>
      <c r="C799" s="3"/>
      <c r="D799" s="4"/>
      <c r="E799" s="3"/>
      <c r="F799" s="3"/>
      <c r="G799" s="3"/>
      <c r="H799" s="3"/>
      <c r="I799" s="3"/>
      <c r="J799" s="3"/>
      <c r="K799" s="3"/>
      <c r="L799" s="3"/>
      <c r="M799" s="3"/>
      <c r="N799" s="3"/>
      <c r="O799" s="3"/>
      <c r="P799" s="3"/>
      <c r="Q799" s="3"/>
      <c r="R799" s="3"/>
      <c r="S799" s="3"/>
      <c r="T799" s="3"/>
    </row>
    <row r="800" spans="2:20" ht="12.75">
      <c r="B800" s="2"/>
      <c r="C800" s="3"/>
      <c r="D800" s="4"/>
      <c r="E800" s="3"/>
      <c r="F800" s="3"/>
      <c r="G800" s="3"/>
      <c r="H800" s="3"/>
      <c r="I800" s="3"/>
      <c r="J800" s="3"/>
      <c r="K800" s="3"/>
      <c r="L800" s="3"/>
      <c r="M800" s="3"/>
      <c r="N800" s="3"/>
      <c r="O800" s="3"/>
      <c r="P800" s="3"/>
      <c r="Q800" s="3"/>
      <c r="R800" s="3"/>
      <c r="S800" s="3"/>
      <c r="T800" s="3"/>
    </row>
    <row r="801" spans="2:20" ht="12.75">
      <c r="B801" s="2"/>
      <c r="C801" s="3"/>
      <c r="D801" s="4"/>
      <c r="E801" s="3"/>
      <c r="F801" s="3"/>
      <c r="G801" s="3"/>
      <c r="H801" s="3"/>
      <c r="I801" s="3"/>
      <c r="J801" s="3"/>
      <c r="K801" s="3"/>
      <c r="L801" s="3"/>
      <c r="M801" s="3"/>
      <c r="N801" s="3"/>
      <c r="O801" s="3"/>
      <c r="P801" s="3"/>
      <c r="Q801" s="3"/>
      <c r="R801" s="3"/>
      <c r="S801" s="3"/>
      <c r="T801" s="3"/>
    </row>
    <row r="802" spans="2:20" ht="12.75">
      <c r="B802" s="2"/>
      <c r="C802" s="3"/>
      <c r="D802" s="4"/>
      <c r="E802" s="3"/>
      <c r="F802" s="3"/>
      <c r="G802" s="3"/>
      <c r="H802" s="3"/>
      <c r="I802" s="3"/>
      <c r="J802" s="3"/>
      <c r="K802" s="3"/>
      <c r="L802" s="3"/>
      <c r="M802" s="3"/>
      <c r="N802" s="3"/>
      <c r="O802" s="3"/>
      <c r="P802" s="3"/>
      <c r="Q802" s="3"/>
      <c r="R802" s="3"/>
      <c r="S802" s="3"/>
      <c r="T802" s="3"/>
    </row>
    <row r="803" spans="2:20" ht="12.75">
      <c r="B803" s="2"/>
      <c r="C803" s="3"/>
      <c r="D803" s="4"/>
      <c r="E803" s="3"/>
      <c r="F803" s="3"/>
      <c r="G803" s="3"/>
      <c r="H803" s="3"/>
      <c r="I803" s="3"/>
      <c r="J803" s="3"/>
      <c r="K803" s="3"/>
      <c r="L803" s="3"/>
      <c r="M803" s="3"/>
      <c r="N803" s="3"/>
      <c r="O803" s="3"/>
      <c r="P803" s="3"/>
      <c r="Q803" s="3"/>
      <c r="R803" s="3"/>
      <c r="S803" s="3"/>
      <c r="T803" s="3"/>
    </row>
    <row r="804" spans="2:20" ht="12.75">
      <c r="B804" s="2"/>
      <c r="C804" s="3"/>
      <c r="D804" s="4"/>
      <c r="E804" s="3"/>
      <c r="F804" s="3"/>
      <c r="G804" s="3"/>
      <c r="H804" s="3"/>
      <c r="I804" s="3"/>
      <c r="J804" s="3"/>
      <c r="K804" s="3"/>
      <c r="L804" s="3"/>
      <c r="M804" s="3"/>
      <c r="N804" s="3"/>
      <c r="O804" s="3"/>
      <c r="P804" s="3"/>
      <c r="Q804" s="3"/>
      <c r="R804" s="3"/>
      <c r="S804" s="3"/>
      <c r="T804" s="3"/>
    </row>
    <row r="805" spans="2:20" ht="12.75">
      <c r="B805" s="2"/>
      <c r="C805" s="3"/>
      <c r="D805" s="4"/>
      <c r="E805" s="3"/>
      <c r="F805" s="3"/>
      <c r="G805" s="3"/>
      <c r="H805" s="3"/>
      <c r="I805" s="3"/>
      <c r="J805" s="3"/>
      <c r="K805" s="3"/>
      <c r="L805" s="3"/>
      <c r="M805" s="3"/>
      <c r="N805" s="3"/>
      <c r="O805" s="3"/>
      <c r="P805" s="3"/>
      <c r="Q805" s="3"/>
      <c r="R805" s="3"/>
      <c r="S805" s="3"/>
      <c r="T805" s="3"/>
    </row>
    <row r="806" spans="2:20" ht="12.75">
      <c r="B806" s="2"/>
      <c r="C806" s="3"/>
      <c r="D806" s="4"/>
      <c r="E806" s="3"/>
      <c r="F806" s="3"/>
      <c r="G806" s="3"/>
      <c r="H806" s="3"/>
      <c r="I806" s="3"/>
      <c r="J806" s="3"/>
      <c r="K806" s="3"/>
      <c r="L806" s="3"/>
      <c r="M806" s="3"/>
      <c r="N806" s="3"/>
      <c r="O806" s="3"/>
      <c r="P806" s="3"/>
      <c r="Q806" s="3"/>
      <c r="R806" s="3"/>
      <c r="S806" s="3"/>
      <c r="T806" s="3"/>
    </row>
    <row r="807" spans="2:20" ht="12.75">
      <c r="B807" s="2"/>
      <c r="C807" s="3"/>
      <c r="D807" s="4"/>
      <c r="E807" s="3"/>
      <c r="F807" s="3"/>
      <c r="G807" s="3"/>
      <c r="H807" s="3"/>
      <c r="I807" s="3"/>
      <c r="J807" s="3"/>
      <c r="K807" s="3"/>
      <c r="L807" s="3"/>
      <c r="M807" s="3"/>
      <c r="N807" s="3"/>
      <c r="O807" s="3"/>
      <c r="P807" s="3"/>
      <c r="Q807" s="3"/>
      <c r="R807" s="3"/>
      <c r="S807" s="3"/>
      <c r="T807" s="3"/>
    </row>
    <row r="808" spans="2:20" ht="12.75">
      <c r="B808" s="2"/>
      <c r="C808" s="3"/>
      <c r="D808" s="4"/>
      <c r="E808" s="3"/>
      <c r="F808" s="3"/>
      <c r="G808" s="3"/>
      <c r="H808" s="3"/>
      <c r="I808" s="3"/>
      <c r="J808" s="3"/>
      <c r="K808" s="3"/>
      <c r="L808" s="3"/>
      <c r="M808" s="3"/>
      <c r="N808" s="3"/>
      <c r="O808" s="3"/>
      <c r="P808" s="3"/>
      <c r="Q808" s="3"/>
      <c r="R808" s="3"/>
      <c r="S808" s="3"/>
      <c r="T808" s="3"/>
    </row>
    <row r="809" spans="2:20" ht="12.75">
      <c r="B809" s="2"/>
      <c r="C809" s="3"/>
      <c r="D809" s="4"/>
      <c r="E809" s="3"/>
      <c r="F809" s="3"/>
      <c r="G809" s="3"/>
      <c r="H809" s="3"/>
      <c r="I809" s="3"/>
      <c r="J809" s="3"/>
      <c r="K809" s="3"/>
      <c r="L809" s="3"/>
      <c r="M809" s="3"/>
      <c r="N809" s="3"/>
      <c r="O809" s="3"/>
      <c r="P809" s="3"/>
      <c r="Q809" s="3"/>
      <c r="R809" s="3"/>
      <c r="S809" s="3"/>
      <c r="T809" s="3"/>
    </row>
    <row r="810" spans="2:20" ht="12.75">
      <c r="B810" s="2"/>
      <c r="C810" s="3"/>
      <c r="D810" s="4"/>
      <c r="E810" s="3"/>
      <c r="F810" s="3"/>
      <c r="G810" s="3"/>
      <c r="H810" s="3"/>
      <c r="I810" s="3"/>
      <c r="J810" s="3"/>
      <c r="K810" s="3"/>
      <c r="L810" s="3"/>
      <c r="M810" s="3"/>
      <c r="N810" s="3"/>
      <c r="O810" s="3"/>
      <c r="P810" s="3"/>
      <c r="Q810" s="3"/>
      <c r="R810" s="3"/>
      <c r="S810" s="3"/>
      <c r="T810" s="3"/>
    </row>
    <row r="811" spans="2:20" ht="12.75">
      <c r="B811" s="2"/>
      <c r="C811" s="3"/>
      <c r="D811" s="4"/>
      <c r="E811" s="3"/>
      <c r="F811" s="3"/>
      <c r="G811" s="3"/>
      <c r="H811" s="3"/>
      <c r="I811" s="3"/>
      <c r="J811" s="3"/>
      <c r="K811" s="3"/>
      <c r="L811" s="3"/>
      <c r="M811" s="3"/>
      <c r="N811" s="3"/>
      <c r="O811" s="3"/>
      <c r="P811" s="3"/>
      <c r="Q811" s="3"/>
      <c r="R811" s="3"/>
      <c r="S811" s="3"/>
      <c r="T811" s="3"/>
    </row>
    <row r="812" spans="2:20" ht="12.75">
      <c r="B812" s="2"/>
      <c r="C812" s="3"/>
      <c r="D812" s="4"/>
      <c r="E812" s="3"/>
      <c r="F812" s="3"/>
      <c r="G812" s="3"/>
      <c r="H812" s="3"/>
      <c r="I812" s="3"/>
      <c r="J812" s="3"/>
      <c r="K812" s="3"/>
      <c r="L812" s="3"/>
      <c r="M812" s="3"/>
      <c r="N812" s="3"/>
      <c r="O812" s="3"/>
      <c r="P812" s="3"/>
      <c r="Q812" s="3"/>
      <c r="R812" s="3"/>
      <c r="S812" s="3"/>
      <c r="T812" s="3"/>
    </row>
    <row r="813" spans="2:20" ht="12.75">
      <c r="B813" s="2"/>
      <c r="C813" s="3"/>
      <c r="D813" s="4"/>
      <c r="E813" s="3"/>
      <c r="F813" s="3"/>
      <c r="G813" s="3"/>
      <c r="H813" s="3"/>
      <c r="I813" s="3"/>
      <c r="J813" s="3"/>
      <c r="K813" s="3"/>
      <c r="L813" s="3"/>
      <c r="M813" s="3"/>
      <c r="N813" s="3"/>
      <c r="O813" s="3"/>
      <c r="P813" s="3"/>
      <c r="Q813" s="3"/>
      <c r="R813" s="3"/>
      <c r="S813" s="3"/>
      <c r="T813" s="3"/>
    </row>
    <row r="814" spans="2:20" ht="12.75">
      <c r="B814" s="2"/>
      <c r="C814" s="3"/>
      <c r="D814" s="4"/>
      <c r="E814" s="3"/>
      <c r="F814" s="3"/>
      <c r="G814" s="3"/>
      <c r="H814" s="3"/>
      <c r="I814" s="3"/>
      <c r="J814" s="3"/>
      <c r="K814" s="3"/>
      <c r="L814" s="3"/>
      <c r="M814" s="3"/>
      <c r="N814" s="3"/>
      <c r="O814" s="3"/>
      <c r="P814" s="3"/>
      <c r="Q814" s="3"/>
      <c r="R814" s="3"/>
      <c r="S814" s="3"/>
      <c r="T814" s="3"/>
    </row>
    <row r="815" spans="2:20" ht="12.75">
      <c r="B815" s="2"/>
      <c r="C815" s="3"/>
      <c r="D815" s="4"/>
      <c r="E815" s="3"/>
      <c r="F815" s="3"/>
      <c r="G815" s="3"/>
      <c r="H815" s="3"/>
      <c r="I815" s="3"/>
      <c r="J815" s="3"/>
      <c r="K815" s="3"/>
      <c r="L815" s="3"/>
      <c r="M815" s="3"/>
      <c r="N815" s="3"/>
      <c r="O815" s="3"/>
      <c r="P815" s="3"/>
      <c r="Q815" s="3"/>
      <c r="R815" s="3"/>
      <c r="S815" s="3"/>
      <c r="T815" s="3"/>
    </row>
    <row r="816" spans="2:20" ht="12.75">
      <c r="B816" s="2"/>
      <c r="C816" s="3"/>
      <c r="D816" s="4"/>
      <c r="E816" s="3"/>
      <c r="F816" s="3"/>
      <c r="G816" s="3"/>
      <c r="H816" s="3"/>
      <c r="I816" s="3"/>
      <c r="J816" s="3"/>
      <c r="K816" s="3"/>
      <c r="L816" s="3"/>
      <c r="M816" s="3"/>
      <c r="N816" s="3"/>
      <c r="O816" s="3"/>
      <c r="P816" s="3"/>
      <c r="Q816" s="3"/>
      <c r="R816" s="3"/>
      <c r="S816" s="3"/>
      <c r="T816" s="3"/>
    </row>
    <row r="817" spans="2:20" ht="12.75">
      <c r="B817" s="2"/>
      <c r="C817" s="3"/>
      <c r="D817" s="4"/>
      <c r="E817" s="3"/>
      <c r="F817" s="3"/>
      <c r="G817" s="3"/>
      <c r="H817" s="3"/>
      <c r="I817" s="3"/>
      <c r="J817" s="3"/>
      <c r="K817" s="3"/>
      <c r="L817" s="3"/>
      <c r="M817" s="3"/>
      <c r="N817" s="3"/>
      <c r="O817" s="3"/>
      <c r="P817" s="3"/>
      <c r="Q817" s="3"/>
      <c r="R817" s="3"/>
      <c r="S817" s="3"/>
      <c r="T817" s="3"/>
    </row>
    <row r="818" spans="2:20" ht="12.75">
      <c r="B818" s="2"/>
      <c r="C818" s="3"/>
      <c r="D818" s="4"/>
      <c r="E818" s="3"/>
      <c r="F818" s="3"/>
      <c r="G818" s="3"/>
      <c r="H818" s="3"/>
      <c r="I818" s="3"/>
      <c r="J818" s="3"/>
      <c r="K818" s="3"/>
      <c r="L818" s="3"/>
      <c r="M818" s="3"/>
      <c r="N818" s="3"/>
      <c r="O818" s="3"/>
      <c r="P818" s="3"/>
      <c r="Q818" s="3"/>
      <c r="R818" s="3"/>
      <c r="S818" s="3"/>
      <c r="T818" s="3"/>
    </row>
    <row r="819" spans="2:20" ht="12.75">
      <c r="B819" s="2"/>
      <c r="C819" s="3"/>
      <c r="D819" s="4"/>
      <c r="E819" s="3"/>
      <c r="F819" s="3"/>
      <c r="G819" s="3"/>
      <c r="H819" s="3"/>
      <c r="I819" s="3"/>
      <c r="J819" s="3"/>
      <c r="K819" s="3"/>
      <c r="L819" s="3"/>
      <c r="M819" s="3"/>
      <c r="N819" s="3"/>
      <c r="O819" s="3"/>
      <c r="P819" s="3"/>
      <c r="Q819" s="3"/>
      <c r="R819" s="3"/>
      <c r="S819" s="3"/>
      <c r="T819" s="3"/>
    </row>
    <row r="820" spans="2:20" ht="12.75">
      <c r="B820" s="2"/>
      <c r="C820" s="3"/>
      <c r="D820" s="4"/>
      <c r="E820" s="3"/>
      <c r="F820" s="3"/>
      <c r="G820" s="3"/>
      <c r="H820" s="3"/>
      <c r="I820" s="3"/>
      <c r="J820" s="3"/>
      <c r="K820" s="3"/>
      <c r="L820" s="3"/>
      <c r="M820" s="3"/>
      <c r="N820" s="3"/>
      <c r="O820" s="3"/>
      <c r="P820" s="3"/>
      <c r="Q820" s="3"/>
      <c r="R820" s="3"/>
      <c r="S820" s="3"/>
      <c r="T820" s="3"/>
    </row>
    <row r="821" spans="2:20" ht="12.75">
      <c r="B821" s="2"/>
      <c r="C821" s="3"/>
      <c r="D821" s="4"/>
      <c r="E821" s="3"/>
      <c r="F821" s="3"/>
      <c r="G821" s="3"/>
      <c r="H821" s="3"/>
      <c r="I821" s="3"/>
      <c r="J821" s="3"/>
      <c r="K821" s="3"/>
      <c r="L821" s="3"/>
      <c r="M821" s="3"/>
      <c r="N821" s="3"/>
      <c r="O821" s="3"/>
      <c r="P821" s="3"/>
      <c r="Q821" s="3"/>
      <c r="R821" s="3"/>
      <c r="S821" s="3"/>
      <c r="T821" s="3"/>
    </row>
    <row r="822" spans="2:20" ht="12.75">
      <c r="B822" s="2"/>
      <c r="C822" s="3"/>
      <c r="D822" s="4"/>
      <c r="E822" s="3"/>
      <c r="F822" s="3"/>
      <c r="G822" s="3"/>
      <c r="H822" s="3"/>
      <c r="I822" s="3"/>
      <c r="J822" s="3"/>
      <c r="K822" s="3"/>
      <c r="L822" s="3"/>
      <c r="M822" s="3"/>
      <c r="N822" s="3"/>
      <c r="O822" s="3"/>
      <c r="P822" s="3"/>
      <c r="Q822" s="3"/>
      <c r="R822" s="3"/>
      <c r="S822" s="3"/>
      <c r="T822" s="3"/>
    </row>
    <row r="823" spans="2:20" ht="12.75">
      <c r="B823" s="2"/>
      <c r="C823" s="3"/>
      <c r="D823" s="4"/>
      <c r="E823" s="3"/>
      <c r="F823" s="3"/>
      <c r="G823" s="3"/>
      <c r="H823" s="3"/>
      <c r="I823" s="3"/>
      <c r="J823" s="3"/>
      <c r="K823" s="3"/>
      <c r="L823" s="3"/>
      <c r="M823" s="3"/>
      <c r="N823" s="3"/>
      <c r="O823" s="3"/>
      <c r="P823" s="3"/>
      <c r="Q823" s="3"/>
      <c r="R823" s="3"/>
      <c r="S823" s="3"/>
      <c r="T823" s="3"/>
    </row>
    <row r="824" spans="2:20" ht="12.75">
      <c r="B824" s="2"/>
      <c r="C824" s="3"/>
      <c r="D824" s="4"/>
      <c r="E824" s="3"/>
      <c r="F824" s="3"/>
      <c r="G824" s="3"/>
      <c r="H824" s="3"/>
      <c r="I824" s="3"/>
      <c r="J824" s="3"/>
      <c r="K824" s="3"/>
      <c r="L824" s="3"/>
      <c r="M824" s="3"/>
      <c r="N824" s="3"/>
      <c r="O824" s="3"/>
      <c r="P824" s="3"/>
      <c r="Q824" s="3"/>
      <c r="R824" s="3"/>
      <c r="S824" s="3"/>
      <c r="T824" s="3"/>
    </row>
    <row r="825" spans="2:20" ht="12.75">
      <c r="B825" s="2"/>
      <c r="C825" s="3"/>
      <c r="D825" s="4"/>
      <c r="E825" s="3"/>
      <c r="F825" s="3"/>
      <c r="G825" s="3"/>
      <c r="H825" s="3"/>
      <c r="I825" s="3"/>
      <c r="J825" s="3"/>
      <c r="K825" s="3"/>
      <c r="L825" s="3"/>
      <c r="M825" s="3"/>
      <c r="N825" s="3"/>
      <c r="O825" s="3"/>
      <c r="P825" s="3"/>
      <c r="Q825" s="3"/>
      <c r="R825" s="3"/>
      <c r="S825" s="3"/>
      <c r="T825" s="3"/>
    </row>
    <row r="826" spans="2:20" ht="12.75">
      <c r="B826" s="2"/>
      <c r="C826" s="3"/>
      <c r="D826" s="4"/>
      <c r="E826" s="3"/>
      <c r="F826" s="3"/>
      <c r="G826" s="3"/>
      <c r="H826" s="3"/>
      <c r="I826" s="3"/>
      <c r="J826" s="3"/>
      <c r="K826" s="3"/>
      <c r="L826" s="3"/>
      <c r="M826" s="3"/>
      <c r="N826" s="3"/>
      <c r="O826" s="3"/>
      <c r="P826" s="3"/>
      <c r="Q826" s="3"/>
      <c r="R826" s="3"/>
      <c r="S826" s="3"/>
      <c r="T826" s="3"/>
    </row>
    <row r="827" spans="2:20" ht="12.75">
      <c r="B827" s="2"/>
      <c r="C827" s="3"/>
      <c r="D827" s="4"/>
      <c r="E827" s="3"/>
      <c r="F827" s="3"/>
      <c r="G827" s="3"/>
      <c r="H827" s="3"/>
      <c r="I827" s="3"/>
      <c r="J827" s="3"/>
      <c r="K827" s="3"/>
      <c r="L827" s="3"/>
      <c r="M827" s="3"/>
      <c r="N827" s="3"/>
      <c r="O827" s="3"/>
      <c r="P827" s="3"/>
      <c r="Q827" s="3"/>
      <c r="R827" s="3"/>
      <c r="S827" s="3"/>
      <c r="T827" s="3"/>
    </row>
    <row r="828" spans="2:20" ht="12.75">
      <c r="B828" s="2"/>
      <c r="C828" s="3"/>
      <c r="D828" s="4"/>
      <c r="E828" s="3"/>
      <c r="F828" s="3"/>
      <c r="G828" s="3"/>
      <c r="H828" s="3"/>
      <c r="I828" s="3"/>
      <c r="J828" s="3"/>
      <c r="K828" s="3"/>
      <c r="L828" s="3"/>
      <c r="M828" s="3"/>
      <c r="N828" s="3"/>
      <c r="O828" s="3"/>
      <c r="P828" s="3"/>
      <c r="Q828" s="3"/>
      <c r="R828" s="3"/>
      <c r="S828" s="3"/>
      <c r="T828" s="3"/>
    </row>
    <row r="829" spans="2:20" ht="12.75">
      <c r="B829" s="2"/>
      <c r="C829" s="3"/>
      <c r="D829" s="4"/>
      <c r="E829" s="3"/>
      <c r="F829" s="3"/>
      <c r="G829" s="3"/>
      <c r="H829" s="3"/>
      <c r="I829" s="3"/>
      <c r="J829" s="3"/>
      <c r="K829" s="3"/>
      <c r="L829" s="3"/>
      <c r="M829" s="3"/>
      <c r="N829" s="3"/>
      <c r="O829" s="3"/>
      <c r="P829" s="3"/>
      <c r="Q829" s="3"/>
      <c r="R829" s="3"/>
      <c r="S829" s="3"/>
      <c r="T829" s="3"/>
    </row>
    <row r="830" spans="2:20" ht="12.75">
      <c r="B830" s="2"/>
      <c r="C830" s="3"/>
      <c r="D830" s="4"/>
      <c r="E830" s="3"/>
      <c r="F830" s="3"/>
      <c r="G830" s="3"/>
      <c r="H830" s="3"/>
      <c r="I830" s="3"/>
      <c r="J830" s="3"/>
      <c r="K830" s="3"/>
      <c r="L830" s="3"/>
      <c r="M830" s="3"/>
      <c r="N830" s="3"/>
      <c r="O830" s="3"/>
      <c r="P830" s="3"/>
      <c r="Q830" s="3"/>
      <c r="R830" s="3"/>
      <c r="S830" s="3"/>
      <c r="T830" s="3"/>
    </row>
    <row r="831" spans="2:20" ht="12.75">
      <c r="B831" s="2"/>
      <c r="C831" s="3"/>
      <c r="D831" s="4"/>
      <c r="E831" s="3"/>
      <c r="F831" s="3"/>
      <c r="G831" s="3"/>
      <c r="H831" s="3"/>
      <c r="I831" s="3"/>
      <c r="J831" s="3"/>
      <c r="K831" s="3"/>
      <c r="L831" s="3"/>
      <c r="M831" s="3"/>
      <c r="N831" s="3"/>
      <c r="O831" s="3"/>
      <c r="P831" s="3"/>
      <c r="Q831" s="3"/>
      <c r="R831" s="3"/>
      <c r="S831" s="3"/>
      <c r="T831" s="3"/>
    </row>
    <row r="832" spans="2:20" ht="12.75">
      <c r="B832" s="2"/>
      <c r="C832" s="3"/>
      <c r="D832" s="4"/>
      <c r="E832" s="3"/>
      <c r="F832" s="3"/>
      <c r="G832" s="3"/>
      <c r="H832" s="3"/>
      <c r="I832" s="3"/>
      <c r="J832" s="3"/>
      <c r="K832" s="3"/>
      <c r="L832" s="3"/>
      <c r="M832" s="3"/>
      <c r="N832" s="3"/>
      <c r="O832" s="3"/>
      <c r="P832" s="3"/>
      <c r="Q832" s="3"/>
      <c r="R832" s="3"/>
      <c r="S832" s="3"/>
      <c r="T832" s="3"/>
    </row>
    <row r="833" spans="2:20" ht="12.75">
      <c r="B833" s="2"/>
      <c r="C833" s="3"/>
      <c r="D833" s="4"/>
      <c r="E833" s="3"/>
      <c r="F833" s="3"/>
      <c r="G833" s="3"/>
      <c r="H833" s="3"/>
      <c r="I833" s="3"/>
      <c r="J833" s="3"/>
      <c r="K833" s="3"/>
      <c r="L833" s="3"/>
      <c r="M833" s="3"/>
      <c r="N833" s="3"/>
      <c r="O833" s="3"/>
      <c r="P833" s="3"/>
      <c r="Q833" s="3"/>
      <c r="R833" s="3"/>
      <c r="S833" s="3"/>
      <c r="T833" s="3"/>
    </row>
    <row r="834" spans="2:20" ht="12.75">
      <c r="B834" s="2"/>
      <c r="C834" s="3"/>
      <c r="D834" s="4"/>
      <c r="E834" s="3"/>
      <c r="F834" s="3"/>
      <c r="G834" s="3"/>
      <c r="H834" s="3"/>
      <c r="I834" s="3"/>
      <c r="J834" s="3"/>
      <c r="K834" s="3"/>
      <c r="L834" s="3"/>
      <c r="M834" s="3"/>
      <c r="N834" s="3"/>
      <c r="O834" s="3"/>
      <c r="P834" s="3"/>
      <c r="Q834" s="3"/>
      <c r="R834" s="3"/>
      <c r="S834" s="3"/>
      <c r="T834" s="3"/>
    </row>
    <row r="835" spans="2:20" ht="12.75">
      <c r="B835" s="2"/>
      <c r="C835" s="3"/>
      <c r="D835" s="4"/>
      <c r="E835" s="3"/>
      <c r="F835" s="3"/>
      <c r="G835" s="3"/>
      <c r="H835" s="3"/>
      <c r="I835" s="3"/>
      <c r="J835" s="3"/>
      <c r="K835" s="3"/>
      <c r="L835" s="3"/>
      <c r="M835" s="3"/>
      <c r="N835" s="3"/>
      <c r="O835" s="3"/>
      <c r="P835" s="3"/>
      <c r="Q835" s="3"/>
      <c r="R835" s="3"/>
      <c r="S835" s="3"/>
      <c r="T835" s="3"/>
    </row>
    <row r="836" spans="2:20" ht="12.75">
      <c r="B836" s="2"/>
      <c r="C836" s="3"/>
      <c r="D836" s="4"/>
      <c r="E836" s="3"/>
      <c r="F836" s="3"/>
      <c r="G836" s="3"/>
      <c r="H836" s="3"/>
      <c r="I836" s="3"/>
      <c r="J836" s="3"/>
      <c r="K836" s="3"/>
      <c r="L836" s="3"/>
      <c r="M836" s="3"/>
      <c r="N836" s="3"/>
      <c r="O836" s="3"/>
      <c r="P836" s="3"/>
      <c r="Q836" s="3"/>
      <c r="R836" s="3"/>
      <c r="S836" s="3"/>
      <c r="T836" s="3"/>
    </row>
    <row r="837" spans="2:20" ht="12.75">
      <c r="B837" s="2"/>
      <c r="C837" s="3"/>
      <c r="D837" s="4"/>
      <c r="E837" s="3"/>
      <c r="F837" s="3"/>
      <c r="G837" s="3"/>
      <c r="H837" s="3"/>
      <c r="I837" s="3"/>
      <c r="J837" s="3"/>
      <c r="K837" s="3"/>
      <c r="L837" s="3"/>
      <c r="M837" s="3"/>
      <c r="N837" s="3"/>
      <c r="O837" s="3"/>
      <c r="P837" s="3"/>
      <c r="Q837" s="3"/>
      <c r="R837" s="3"/>
      <c r="S837" s="3"/>
      <c r="T837" s="3"/>
    </row>
    <row r="838" spans="2:20" ht="12.75">
      <c r="B838" s="2"/>
      <c r="C838" s="3"/>
      <c r="D838" s="4"/>
      <c r="E838" s="3"/>
      <c r="F838" s="3"/>
      <c r="G838" s="3"/>
      <c r="H838" s="3"/>
      <c r="I838" s="3"/>
      <c r="J838" s="3"/>
      <c r="K838" s="3"/>
      <c r="L838" s="3"/>
      <c r="M838" s="3"/>
      <c r="N838" s="3"/>
      <c r="O838" s="3"/>
      <c r="P838" s="3"/>
      <c r="Q838" s="3"/>
      <c r="R838" s="3"/>
      <c r="S838" s="3"/>
      <c r="T838" s="3"/>
    </row>
    <row r="839" spans="2:20" ht="12.75">
      <c r="B839" s="2"/>
      <c r="C839" s="3"/>
      <c r="D839" s="4"/>
      <c r="E839" s="3"/>
      <c r="F839" s="3"/>
      <c r="G839" s="3"/>
      <c r="H839" s="3"/>
      <c r="I839" s="3"/>
      <c r="J839" s="3"/>
      <c r="K839" s="3"/>
      <c r="L839" s="3"/>
      <c r="M839" s="3"/>
      <c r="N839" s="3"/>
      <c r="O839" s="3"/>
      <c r="P839" s="3"/>
      <c r="Q839" s="3"/>
      <c r="R839" s="3"/>
      <c r="S839" s="3"/>
      <c r="T839" s="3"/>
    </row>
    <row r="840" spans="2:20" ht="12.75">
      <c r="B840" s="2"/>
      <c r="C840" s="3"/>
      <c r="D840" s="4"/>
      <c r="E840" s="3"/>
      <c r="F840" s="3"/>
      <c r="G840" s="3"/>
      <c r="H840" s="3"/>
      <c r="I840" s="3"/>
      <c r="J840" s="3"/>
      <c r="K840" s="3"/>
      <c r="L840" s="3"/>
      <c r="M840" s="3"/>
      <c r="N840" s="3"/>
      <c r="O840" s="3"/>
      <c r="P840" s="3"/>
      <c r="Q840" s="3"/>
      <c r="R840" s="3"/>
      <c r="S840" s="3"/>
      <c r="T840" s="3"/>
    </row>
    <row r="841" spans="2:20" ht="12.75">
      <c r="B841" s="2"/>
      <c r="C841" s="3"/>
      <c r="D841" s="4"/>
      <c r="E841" s="3"/>
      <c r="F841" s="3"/>
      <c r="G841" s="3"/>
      <c r="H841" s="3"/>
      <c r="I841" s="3"/>
      <c r="J841" s="3"/>
      <c r="K841" s="3"/>
      <c r="L841" s="3"/>
      <c r="M841" s="3"/>
      <c r="N841" s="3"/>
      <c r="O841" s="3"/>
      <c r="P841" s="3"/>
      <c r="Q841" s="3"/>
      <c r="R841" s="3"/>
      <c r="S841" s="3"/>
      <c r="T841" s="3"/>
    </row>
    <row r="842" spans="2:20" ht="12.75">
      <c r="B842" s="2"/>
      <c r="C842" s="3"/>
      <c r="D842" s="4"/>
      <c r="E842" s="3"/>
      <c r="F842" s="3"/>
      <c r="G842" s="3"/>
      <c r="H842" s="3"/>
      <c r="I842" s="3"/>
      <c r="J842" s="3"/>
      <c r="K842" s="3"/>
      <c r="L842" s="3"/>
      <c r="M842" s="3"/>
      <c r="N842" s="3"/>
      <c r="O842" s="3"/>
      <c r="P842" s="3"/>
      <c r="Q842" s="3"/>
      <c r="R842" s="3"/>
      <c r="S842" s="3"/>
      <c r="T842" s="3"/>
    </row>
    <row r="843" spans="2:20" ht="12.75">
      <c r="B843" s="2"/>
      <c r="C843" s="3"/>
      <c r="D843" s="4"/>
      <c r="E843" s="3"/>
      <c r="F843" s="3"/>
      <c r="G843" s="3"/>
      <c r="H843" s="3"/>
      <c r="I843" s="3"/>
      <c r="J843" s="3"/>
      <c r="K843" s="3"/>
      <c r="L843" s="3"/>
      <c r="M843" s="3"/>
      <c r="N843" s="3"/>
      <c r="O843" s="3"/>
      <c r="P843" s="3"/>
      <c r="Q843" s="3"/>
      <c r="R843" s="3"/>
      <c r="S843" s="3"/>
      <c r="T843" s="3"/>
    </row>
    <row r="844" spans="2:20" ht="12.75">
      <c r="B844" s="2"/>
      <c r="C844" s="3"/>
      <c r="D844" s="4"/>
      <c r="E844" s="3"/>
      <c r="F844" s="3"/>
      <c r="G844" s="3"/>
      <c r="H844" s="3"/>
      <c r="I844" s="3"/>
      <c r="J844" s="3"/>
      <c r="K844" s="3"/>
      <c r="L844" s="3"/>
      <c r="M844" s="3"/>
      <c r="N844" s="3"/>
      <c r="O844" s="3"/>
      <c r="P844" s="3"/>
      <c r="Q844" s="3"/>
      <c r="R844" s="3"/>
      <c r="S844" s="3"/>
      <c r="T844" s="3"/>
    </row>
    <row r="845" spans="2:20" ht="12.75">
      <c r="B845" s="2"/>
      <c r="C845" s="3"/>
      <c r="D845" s="4"/>
      <c r="E845" s="3"/>
      <c r="F845" s="3"/>
      <c r="G845" s="3"/>
      <c r="H845" s="3"/>
      <c r="I845" s="3"/>
      <c r="J845" s="3"/>
      <c r="K845" s="3"/>
      <c r="L845" s="3"/>
      <c r="M845" s="3"/>
      <c r="N845" s="3"/>
      <c r="O845" s="3"/>
      <c r="P845" s="3"/>
      <c r="Q845" s="3"/>
      <c r="R845" s="3"/>
      <c r="S845" s="3"/>
      <c r="T845" s="3"/>
    </row>
    <row r="846" spans="2:20" ht="12.75">
      <c r="B846" s="2"/>
      <c r="C846" s="3"/>
      <c r="D846" s="4"/>
      <c r="E846" s="3"/>
      <c r="F846" s="3"/>
      <c r="G846" s="3"/>
      <c r="H846" s="3"/>
      <c r="I846" s="3"/>
      <c r="J846" s="3"/>
      <c r="K846" s="3"/>
      <c r="L846" s="3"/>
      <c r="M846" s="3"/>
      <c r="N846" s="3"/>
      <c r="O846" s="3"/>
      <c r="P846" s="3"/>
      <c r="Q846" s="3"/>
      <c r="R846" s="3"/>
      <c r="S846" s="3"/>
      <c r="T846" s="3"/>
    </row>
    <row r="847" spans="2:20" ht="12.75">
      <c r="B847" s="2"/>
      <c r="C847" s="3"/>
      <c r="D847" s="4"/>
      <c r="E847" s="3"/>
      <c r="F847" s="3"/>
      <c r="G847" s="3"/>
      <c r="H847" s="3"/>
      <c r="I847" s="3"/>
      <c r="J847" s="3"/>
      <c r="K847" s="3"/>
      <c r="L847" s="3"/>
      <c r="M847" s="3"/>
      <c r="N847" s="3"/>
      <c r="O847" s="3"/>
      <c r="P847" s="3"/>
      <c r="Q847" s="3"/>
      <c r="R847" s="3"/>
      <c r="S847" s="3"/>
      <c r="T847" s="3"/>
    </row>
    <row r="848" spans="2:20" ht="12.75">
      <c r="B848" s="2"/>
      <c r="C848" s="3"/>
      <c r="D848" s="4"/>
      <c r="E848" s="3"/>
      <c r="F848" s="3"/>
      <c r="G848" s="3"/>
      <c r="H848" s="3"/>
      <c r="I848" s="3"/>
      <c r="J848" s="3"/>
      <c r="K848" s="3"/>
      <c r="L848" s="3"/>
      <c r="M848" s="3"/>
      <c r="N848" s="3"/>
      <c r="O848" s="3"/>
      <c r="P848" s="3"/>
      <c r="Q848" s="3"/>
      <c r="R848" s="3"/>
      <c r="S848" s="3"/>
      <c r="T848" s="3"/>
    </row>
    <row r="849" spans="2:20" ht="12.75">
      <c r="B849" s="2"/>
      <c r="C849" s="3"/>
      <c r="D849" s="4"/>
      <c r="E849" s="3"/>
      <c r="F849" s="3"/>
      <c r="G849" s="3"/>
      <c r="H849" s="3"/>
      <c r="I849" s="3"/>
      <c r="J849" s="3"/>
      <c r="K849" s="3"/>
      <c r="L849" s="3"/>
      <c r="M849" s="3"/>
      <c r="N849" s="3"/>
      <c r="O849" s="3"/>
      <c r="P849" s="3"/>
      <c r="Q849" s="3"/>
      <c r="R849" s="3"/>
      <c r="S849" s="3"/>
      <c r="T849" s="3"/>
    </row>
    <row r="850" spans="2:20" ht="12.75">
      <c r="B850" s="2"/>
      <c r="C850" s="3"/>
      <c r="D850" s="4"/>
      <c r="E850" s="3"/>
      <c r="F850" s="3"/>
      <c r="G850" s="3"/>
      <c r="H850" s="3"/>
      <c r="I850" s="3"/>
      <c r="J850" s="3"/>
      <c r="K850" s="3"/>
      <c r="L850" s="3"/>
      <c r="M850" s="3"/>
      <c r="N850" s="3"/>
      <c r="O850" s="3"/>
      <c r="P850" s="3"/>
      <c r="Q850" s="3"/>
      <c r="R850" s="3"/>
      <c r="S850" s="3"/>
      <c r="T850" s="3"/>
    </row>
    <row r="851" spans="2:20" ht="12.75">
      <c r="B851" s="2"/>
      <c r="C851" s="3"/>
      <c r="D851" s="4"/>
      <c r="E851" s="3"/>
      <c r="F851" s="3"/>
      <c r="G851" s="3"/>
      <c r="H851" s="3"/>
      <c r="I851" s="3"/>
      <c r="J851" s="3"/>
      <c r="K851" s="3"/>
      <c r="L851" s="3"/>
      <c r="M851" s="3"/>
      <c r="N851" s="3"/>
      <c r="O851" s="3"/>
      <c r="P851" s="3"/>
      <c r="Q851" s="3"/>
      <c r="R851" s="3"/>
      <c r="S851" s="3"/>
      <c r="T851" s="3"/>
    </row>
    <row r="852" spans="2:20" ht="12.75">
      <c r="B852" s="2"/>
      <c r="C852" s="3"/>
      <c r="D852" s="4"/>
      <c r="E852" s="3"/>
      <c r="F852" s="3"/>
      <c r="G852" s="3"/>
      <c r="H852" s="3"/>
      <c r="I852" s="3"/>
      <c r="J852" s="3"/>
      <c r="K852" s="3"/>
      <c r="L852" s="3"/>
      <c r="M852" s="3"/>
      <c r="N852" s="3"/>
      <c r="O852" s="3"/>
      <c r="P852" s="3"/>
      <c r="Q852" s="3"/>
      <c r="R852" s="3"/>
      <c r="S852" s="3"/>
      <c r="T852" s="3"/>
    </row>
    <row r="853" spans="2:20" ht="12.75">
      <c r="B853" s="2"/>
      <c r="C853" s="3"/>
      <c r="D853" s="4"/>
      <c r="E853" s="3"/>
      <c r="F853" s="3"/>
      <c r="G853" s="3"/>
      <c r="H853" s="3"/>
      <c r="I853" s="3"/>
      <c r="J853" s="3"/>
      <c r="K853" s="3"/>
      <c r="L853" s="3"/>
      <c r="M853" s="3"/>
      <c r="N853" s="3"/>
      <c r="O853" s="3"/>
      <c r="P853" s="3"/>
      <c r="Q853" s="3"/>
      <c r="R853" s="3"/>
      <c r="S853" s="3"/>
      <c r="T853" s="3"/>
    </row>
    <row r="854" spans="2:20" ht="12.75">
      <c r="B854" s="2"/>
      <c r="C854" s="3"/>
      <c r="D854" s="4"/>
      <c r="E854" s="3"/>
      <c r="F854" s="3"/>
      <c r="G854" s="3"/>
      <c r="H854" s="3"/>
      <c r="I854" s="3"/>
      <c r="J854" s="3"/>
      <c r="K854" s="3"/>
      <c r="L854" s="3"/>
      <c r="M854" s="3"/>
      <c r="N854" s="3"/>
      <c r="O854" s="3"/>
      <c r="P854" s="3"/>
      <c r="Q854" s="3"/>
      <c r="R854" s="3"/>
      <c r="S854" s="3"/>
      <c r="T854" s="3"/>
    </row>
    <row r="855" spans="2:20" ht="12.75">
      <c r="B855" s="2"/>
      <c r="C855" s="3"/>
      <c r="D855" s="4"/>
      <c r="E855" s="3"/>
      <c r="F855" s="3"/>
      <c r="G855" s="3"/>
      <c r="H855" s="3"/>
      <c r="I855" s="3"/>
      <c r="J855" s="3"/>
      <c r="K855" s="3"/>
      <c r="L855" s="3"/>
      <c r="M855" s="3"/>
      <c r="N855" s="3"/>
      <c r="O855" s="3"/>
      <c r="P855" s="3"/>
      <c r="Q855" s="3"/>
      <c r="R855" s="3"/>
      <c r="S855" s="3"/>
      <c r="T855" s="3"/>
    </row>
    <row r="856" spans="2:20" ht="12.75">
      <c r="B856" s="2"/>
      <c r="C856" s="3"/>
      <c r="D856" s="4"/>
      <c r="E856" s="3"/>
      <c r="F856" s="3"/>
      <c r="G856" s="3"/>
      <c r="H856" s="3"/>
      <c r="I856" s="3"/>
      <c r="J856" s="3"/>
      <c r="K856" s="3"/>
      <c r="L856" s="3"/>
      <c r="M856" s="3"/>
      <c r="N856" s="3"/>
      <c r="O856" s="3"/>
      <c r="P856" s="3"/>
      <c r="Q856" s="3"/>
      <c r="R856" s="3"/>
      <c r="S856" s="3"/>
      <c r="T856" s="3"/>
    </row>
    <row r="857" spans="2:20" ht="12.75">
      <c r="B857" s="2"/>
      <c r="C857" s="3"/>
      <c r="D857" s="4"/>
      <c r="E857" s="3"/>
      <c r="F857" s="3"/>
      <c r="G857" s="3"/>
      <c r="H857" s="3"/>
      <c r="I857" s="3"/>
      <c r="J857" s="3"/>
      <c r="K857" s="3"/>
      <c r="L857" s="3"/>
      <c r="M857" s="3"/>
      <c r="N857" s="3"/>
      <c r="O857" s="3"/>
      <c r="P857" s="3"/>
      <c r="Q857" s="3"/>
      <c r="R857" s="3"/>
      <c r="S857" s="3"/>
      <c r="T857" s="3"/>
    </row>
    <row r="858" spans="2:20" ht="12.75">
      <c r="B858" s="2"/>
      <c r="C858" s="3"/>
      <c r="D858" s="4"/>
      <c r="E858" s="3"/>
      <c r="F858" s="3"/>
      <c r="G858" s="3"/>
      <c r="H858" s="3"/>
      <c r="I858" s="3"/>
      <c r="J858" s="3"/>
      <c r="K858" s="3"/>
      <c r="L858" s="3"/>
      <c r="M858" s="3"/>
      <c r="N858" s="3"/>
      <c r="O858" s="3"/>
      <c r="P858" s="3"/>
      <c r="Q858" s="3"/>
      <c r="R858" s="3"/>
      <c r="S858" s="3"/>
      <c r="T858" s="3"/>
    </row>
    <row r="859" spans="2:20" ht="12.75">
      <c r="B859" s="2"/>
      <c r="C859" s="3"/>
      <c r="D859" s="4"/>
      <c r="E859" s="3"/>
      <c r="F859" s="3"/>
      <c r="G859" s="3"/>
      <c r="H859" s="3"/>
      <c r="I859" s="3"/>
      <c r="J859" s="3"/>
      <c r="K859" s="3"/>
      <c r="L859" s="3"/>
      <c r="M859" s="3"/>
      <c r="N859" s="3"/>
      <c r="O859" s="3"/>
      <c r="P859" s="3"/>
      <c r="Q859" s="3"/>
      <c r="R859" s="3"/>
      <c r="S859" s="3"/>
      <c r="T859" s="3"/>
    </row>
    <row r="860" spans="2:20" ht="12.75">
      <c r="B860" s="2"/>
      <c r="C860" s="3"/>
      <c r="D860" s="4"/>
      <c r="E860" s="3"/>
      <c r="F860" s="3"/>
      <c r="G860" s="3"/>
      <c r="H860" s="3"/>
      <c r="I860" s="3"/>
      <c r="J860" s="3"/>
      <c r="K860" s="3"/>
      <c r="L860" s="3"/>
      <c r="M860" s="3"/>
      <c r="N860" s="3"/>
      <c r="O860" s="3"/>
      <c r="P860" s="3"/>
      <c r="Q860" s="3"/>
      <c r="R860" s="3"/>
      <c r="S860" s="3"/>
      <c r="T860" s="3"/>
    </row>
    <row r="861" spans="2:20" ht="12.75">
      <c r="B861" s="2"/>
      <c r="C861" s="3"/>
      <c r="D861" s="4"/>
      <c r="E861" s="3"/>
      <c r="F861" s="3"/>
      <c r="G861" s="3"/>
      <c r="H861" s="3"/>
      <c r="I861" s="3"/>
      <c r="J861" s="3"/>
      <c r="K861" s="3"/>
      <c r="L861" s="3"/>
      <c r="M861" s="3"/>
      <c r="N861" s="3"/>
      <c r="O861" s="3"/>
      <c r="P861" s="3"/>
      <c r="Q861" s="3"/>
      <c r="R861" s="3"/>
      <c r="S861" s="3"/>
      <c r="T861" s="3"/>
    </row>
    <row r="862" spans="2:20" ht="12.75">
      <c r="B862" s="2"/>
      <c r="C862" s="3"/>
      <c r="D862" s="4"/>
      <c r="E862" s="3"/>
      <c r="F862" s="3"/>
      <c r="G862" s="3"/>
      <c r="H862" s="3"/>
      <c r="I862" s="3"/>
      <c r="J862" s="3"/>
      <c r="K862" s="3"/>
      <c r="L862" s="3"/>
      <c r="M862" s="3"/>
      <c r="N862" s="3"/>
      <c r="O862" s="3"/>
      <c r="P862" s="3"/>
      <c r="Q862" s="3"/>
      <c r="R862" s="3"/>
      <c r="S862" s="3"/>
      <c r="T862" s="3"/>
    </row>
    <row r="863" spans="2:20" ht="12.75">
      <c r="B863" s="2"/>
      <c r="C863" s="3"/>
      <c r="D863" s="4"/>
      <c r="E863" s="3"/>
      <c r="F863" s="3"/>
      <c r="G863" s="3"/>
      <c r="H863" s="3"/>
      <c r="I863" s="3"/>
      <c r="J863" s="3"/>
      <c r="K863" s="3"/>
      <c r="L863" s="3"/>
      <c r="M863" s="3"/>
      <c r="N863" s="3"/>
      <c r="O863" s="3"/>
      <c r="P863" s="3"/>
      <c r="Q863" s="3"/>
      <c r="R863" s="3"/>
      <c r="S863" s="3"/>
      <c r="T863" s="3"/>
    </row>
    <row r="864" spans="2:20" ht="12.75">
      <c r="B864" s="2"/>
      <c r="C864" s="3"/>
      <c r="D864" s="4"/>
      <c r="E864" s="3"/>
      <c r="F864" s="3"/>
      <c r="G864" s="3"/>
      <c r="H864" s="3"/>
      <c r="I864" s="3"/>
      <c r="J864" s="3"/>
      <c r="K864" s="3"/>
      <c r="L864" s="3"/>
      <c r="M864" s="3"/>
      <c r="N864" s="3"/>
      <c r="O864" s="3"/>
      <c r="P864" s="3"/>
      <c r="Q864" s="3"/>
      <c r="R864" s="3"/>
      <c r="S864" s="3"/>
      <c r="T864" s="3"/>
    </row>
    <row r="865" spans="2:20" ht="12.75">
      <c r="B865" s="2"/>
      <c r="C865" s="3"/>
      <c r="D865" s="4"/>
      <c r="E865" s="3"/>
      <c r="F865" s="3"/>
      <c r="G865" s="3"/>
      <c r="H865" s="3"/>
      <c r="I865" s="3"/>
      <c r="J865" s="3"/>
      <c r="K865" s="3"/>
      <c r="L865" s="3"/>
      <c r="M865" s="3"/>
      <c r="N865" s="3"/>
      <c r="O865" s="3"/>
      <c r="P865" s="3"/>
      <c r="Q865" s="3"/>
      <c r="R865" s="3"/>
      <c r="S865" s="3"/>
      <c r="T865" s="3"/>
    </row>
    <row r="866" spans="2:20" ht="12.75">
      <c r="B866" s="2"/>
      <c r="C866" s="3"/>
      <c r="D866" s="4"/>
      <c r="E866" s="3"/>
      <c r="F866" s="3"/>
      <c r="G866" s="3"/>
      <c r="H866" s="3"/>
      <c r="I866" s="3"/>
      <c r="J866" s="3"/>
      <c r="K866" s="3"/>
      <c r="L866" s="3"/>
      <c r="M866" s="3"/>
      <c r="N866" s="3"/>
      <c r="O866" s="3"/>
      <c r="P866" s="3"/>
      <c r="Q866" s="3"/>
      <c r="R866" s="3"/>
      <c r="S866" s="3"/>
      <c r="T866" s="3"/>
    </row>
    <row r="867" spans="2:20" ht="12.75">
      <c r="B867" s="2"/>
      <c r="C867" s="3"/>
      <c r="D867" s="4"/>
      <c r="E867" s="3"/>
      <c r="F867" s="3"/>
      <c r="G867" s="3"/>
      <c r="H867" s="3"/>
      <c r="I867" s="3"/>
      <c r="J867" s="3"/>
      <c r="K867" s="3"/>
      <c r="L867" s="3"/>
      <c r="M867" s="3"/>
      <c r="N867" s="3"/>
      <c r="O867" s="3"/>
      <c r="P867" s="3"/>
      <c r="Q867" s="3"/>
      <c r="R867" s="3"/>
      <c r="S867" s="3"/>
      <c r="T867" s="3"/>
    </row>
    <row r="868" spans="2:20" ht="12.75">
      <c r="B868" s="2"/>
      <c r="C868" s="3"/>
      <c r="D868" s="4"/>
      <c r="E868" s="3"/>
      <c r="F868" s="3"/>
      <c r="G868" s="3"/>
      <c r="H868" s="3"/>
      <c r="I868" s="3"/>
      <c r="J868" s="3"/>
      <c r="K868" s="3"/>
      <c r="L868" s="3"/>
      <c r="M868" s="3"/>
      <c r="N868" s="3"/>
      <c r="O868" s="3"/>
      <c r="P868" s="3"/>
      <c r="Q868" s="3"/>
      <c r="R868" s="3"/>
      <c r="S868" s="3"/>
      <c r="T868" s="3"/>
    </row>
    <row r="869" spans="2:20" ht="12.75">
      <c r="B869" s="2"/>
      <c r="C869" s="3"/>
      <c r="D869" s="4"/>
      <c r="E869" s="3"/>
      <c r="F869" s="3"/>
      <c r="G869" s="3"/>
      <c r="H869" s="3"/>
      <c r="I869" s="3"/>
      <c r="J869" s="3"/>
      <c r="K869" s="3"/>
      <c r="L869" s="3"/>
      <c r="M869" s="3"/>
      <c r="N869" s="3"/>
      <c r="O869" s="3"/>
      <c r="P869" s="3"/>
      <c r="Q869" s="3"/>
      <c r="R869" s="3"/>
      <c r="S869" s="3"/>
      <c r="T869" s="3"/>
    </row>
    <row r="870" spans="2:20" ht="12.75">
      <c r="B870" s="2"/>
      <c r="C870" s="3"/>
      <c r="D870" s="4"/>
      <c r="E870" s="3"/>
      <c r="F870" s="3"/>
      <c r="G870" s="3"/>
      <c r="H870" s="3"/>
      <c r="I870" s="3"/>
      <c r="J870" s="3"/>
      <c r="K870" s="3"/>
      <c r="L870" s="3"/>
      <c r="M870" s="3"/>
      <c r="N870" s="3"/>
      <c r="O870" s="3"/>
      <c r="P870" s="3"/>
      <c r="Q870" s="3"/>
      <c r="R870" s="3"/>
      <c r="S870" s="3"/>
      <c r="T870" s="3"/>
    </row>
    <row r="871" spans="2:20" ht="12.75">
      <c r="B871" s="2"/>
      <c r="C871" s="3"/>
      <c r="D871" s="4"/>
      <c r="E871" s="3"/>
      <c r="F871" s="3"/>
      <c r="G871" s="3"/>
      <c r="H871" s="3"/>
      <c r="I871" s="3"/>
      <c r="J871" s="3"/>
      <c r="K871" s="3"/>
      <c r="L871" s="3"/>
      <c r="M871" s="3"/>
      <c r="N871" s="3"/>
      <c r="O871" s="3"/>
      <c r="P871" s="3"/>
      <c r="Q871" s="3"/>
      <c r="R871" s="3"/>
      <c r="S871" s="3"/>
      <c r="T871" s="3"/>
    </row>
    <row r="872" spans="2:20" ht="12.75">
      <c r="B872" s="2"/>
      <c r="C872" s="3"/>
      <c r="D872" s="4"/>
      <c r="E872" s="3"/>
      <c r="F872" s="3"/>
      <c r="G872" s="3"/>
      <c r="H872" s="3"/>
      <c r="I872" s="3"/>
      <c r="J872" s="3"/>
      <c r="K872" s="3"/>
      <c r="L872" s="3"/>
      <c r="M872" s="3"/>
      <c r="N872" s="3"/>
      <c r="O872" s="3"/>
      <c r="P872" s="3"/>
      <c r="Q872" s="3"/>
      <c r="R872" s="3"/>
      <c r="S872" s="3"/>
      <c r="T872" s="3"/>
    </row>
    <row r="873" spans="2:20" ht="12.75">
      <c r="B873" s="2"/>
      <c r="C873" s="3"/>
      <c r="D873" s="4"/>
      <c r="E873" s="3"/>
      <c r="F873" s="3"/>
      <c r="G873" s="3"/>
      <c r="H873" s="3"/>
      <c r="I873" s="3"/>
      <c r="J873" s="3"/>
      <c r="K873" s="3"/>
      <c r="L873" s="3"/>
      <c r="M873" s="3"/>
      <c r="N873" s="3"/>
      <c r="O873" s="3"/>
      <c r="P873" s="3"/>
      <c r="Q873" s="3"/>
      <c r="R873" s="3"/>
      <c r="S873" s="3"/>
      <c r="T873" s="3"/>
    </row>
    <row r="874" spans="2:20" ht="12.75">
      <c r="B874" s="2"/>
      <c r="C874" s="3"/>
      <c r="D874" s="4"/>
      <c r="E874" s="3"/>
      <c r="F874" s="3"/>
      <c r="G874" s="3"/>
      <c r="H874" s="3"/>
      <c r="I874" s="3"/>
      <c r="J874" s="3"/>
      <c r="K874" s="3"/>
      <c r="L874" s="3"/>
      <c r="M874" s="3"/>
      <c r="N874" s="3"/>
      <c r="O874" s="3"/>
      <c r="P874" s="3"/>
      <c r="Q874" s="3"/>
      <c r="R874" s="3"/>
      <c r="S874" s="3"/>
      <c r="T874" s="3"/>
    </row>
    <row r="875" spans="2:20" ht="12.75">
      <c r="B875" s="2"/>
      <c r="C875" s="3"/>
      <c r="D875" s="4"/>
      <c r="E875" s="3"/>
      <c r="F875" s="3"/>
      <c r="G875" s="3"/>
      <c r="H875" s="3"/>
      <c r="I875" s="3"/>
      <c r="J875" s="3"/>
      <c r="K875" s="3"/>
      <c r="L875" s="3"/>
      <c r="M875" s="3"/>
      <c r="N875" s="3"/>
      <c r="O875" s="3"/>
      <c r="P875" s="3"/>
      <c r="Q875" s="3"/>
      <c r="R875" s="3"/>
      <c r="S875" s="3"/>
      <c r="T875" s="3"/>
    </row>
    <row r="876" spans="2:20" ht="12.75">
      <c r="B876" s="2"/>
      <c r="C876" s="3"/>
      <c r="D876" s="4"/>
      <c r="E876" s="3"/>
      <c r="F876" s="3"/>
      <c r="G876" s="3"/>
      <c r="H876" s="3"/>
      <c r="I876" s="3"/>
      <c r="J876" s="3"/>
      <c r="K876" s="3"/>
      <c r="L876" s="3"/>
      <c r="M876" s="3"/>
      <c r="N876" s="3"/>
      <c r="O876" s="3"/>
      <c r="P876" s="3"/>
      <c r="Q876" s="3"/>
      <c r="R876" s="3"/>
      <c r="S876" s="3"/>
      <c r="T876" s="3"/>
    </row>
    <row r="877" spans="2:20" ht="12.75">
      <c r="B877" s="2"/>
      <c r="C877" s="3"/>
      <c r="D877" s="4"/>
      <c r="E877" s="3"/>
      <c r="F877" s="3"/>
      <c r="G877" s="3"/>
      <c r="H877" s="3"/>
      <c r="I877" s="3"/>
      <c r="J877" s="3"/>
      <c r="K877" s="3"/>
      <c r="L877" s="3"/>
      <c r="M877" s="3"/>
      <c r="N877" s="3"/>
      <c r="O877" s="3"/>
      <c r="P877" s="3"/>
      <c r="Q877" s="3"/>
      <c r="R877" s="3"/>
      <c r="S877" s="3"/>
      <c r="T877" s="3"/>
    </row>
    <row r="878" spans="2:20" ht="12.75">
      <c r="B878" s="2"/>
      <c r="C878" s="3"/>
      <c r="D878" s="4"/>
      <c r="E878" s="3"/>
      <c r="F878" s="3"/>
      <c r="G878" s="3"/>
      <c r="H878" s="3"/>
      <c r="I878" s="3"/>
      <c r="J878" s="3"/>
      <c r="K878" s="3"/>
      <c r="L878" s="3"/>
      <c r="M878" s="3"/>
      <c r="N878" s="3"/>
      <c r="O878" s="3"/>
      <c r="P878" s="3"/>
      <c r="Q878" s="3"/>
      <c r="R878" s="3"/>
      <c r="S878" s="3"/>
      <c r="T878" s="3"/>
    </row>
    <row r="879" spans="2:20" ht="12.75">
      <c r="B879" s="2"/>
      <c r="C879" s="3"/>
      <c r="D879" s="4"/>
      <c r="E879" s="3"/>
      <c r="F879" s="3"/>
      <c r="G879" s="3"/>
      <c r="H879" s="3"/>
      <c r="I879" s="3"/>
      <c r="J879" s="3"/>
      <c r="K879" s="3"/>
      <c r="L879" s="3"/>
      <c r="M879" s="3"/>
      <c r="N879" s="3"/>
      <c r="O879" s="3"/>
      <c r="P879" s="3"/>
      <c r="Q879" s="3"/>
      <c r="R879" s="3"/>
      <c r="S879" s="3"/>
      <c r="T879" s="3"/>
    </row>
    <row r="880" spans="2:20" ht="12.75">
      <c r="B880" s="2"/>
      <c r="C880" s="3"/>
      <c r="D880" s="4"/>
      <c r="E880" s="3"/>
      <c r="F880" s="3"/>
      <c r="G880" s="3"/>
      <c r="H880" s="3"/>
      <c r="I880" s="3"/>
      <c r="J880" s="3"/>
      <c r="K880" s="3"/>
      <c r="L880" s="3"/>
      <c r="M880" s="3"/>
      <c r="N880" s="3"/>
      <c r="O880" s="3"/>
      <c r="P880" s="3"/>
      <c r="Q880" s="3"/>
      <c r="R880" s="3"/>
      <c r="S880" s="3"/>
      <c r="T880" s="3"/>
    </row>
    <row r="881" spans="2:20" ht="12.75">
      <c r="B881" s="2"/>
      <c r="C881" s="3"/>
      <c r="D881" s="4"/>
      <c r="E881" s="3"/>
      <c r="F881" s="3"/>
      <c r="G881" s="3"/>
      <c r="H881" s="3"/>
      <c r="I881" s="3"/>
      <c r="J881" s="3"/>
      <c r="K881" s="3"/>
      <c r="L881" s="3"/>
      <c r="M881" s="3"/>
      <c r="N881" s="3"/>
      <c r="O881" s="3"/>
      <c r="P881" s="3"/>
      <c r="Q881" s="3"/>
      <c r="R881" s="3"/>
      <c r="S881" s="3"/>
      <c r="T881" s="3"/>
    </row>
    <row r="882" spans="2:20" ht="12.75">
      <c r="B882" s="2"/>
      <c r="C882" s="3"/>
      <c r="D882" s="4"/>
      <c r="E882" s="3"/>
      <c r="F882" s="3"/>
      <c r="G882" s="3"/>
      <c r="H882" s="3"/>
      <c r="I882" s="3"/>
      <c r="J882" s="3"/>
      <c r="K882" s="3"/>
      <c r="L882" s="3"/>
      <c r="M882" s="3"/>
      <c r="N882" s="3"/>
      <c r="O882" s="3"/>
      <c r="P882" s="3"/>
      <c r="Q882" s="3"/>
      <c r="R882" s="3"/>
      <c r="S882" s="3"/>
      <c r="T882" s="3"/>
    </row>
    <row r="883" spans="2:20" ht="12.75">
      <c r="B883" s="2"/>
      <c r="C883" s="3"/>
      <c r="D883" s="4"/>
      <c r="E883" s="3"/>
      <c r="F883" s="3"/>
      <c r="G883" s="3"/>
      <c r="H883" s="3"/>
      <c r="I883" s="3"/>
      <c r="J883" s="3"/>
      <c r="K883" s="3"/>
      <c r="L883" s="3"/>
      <c r="M883" s="3"/>
      <c r="N883" s="3"/>
      <c r="O883" s="3"/>
      <c r="P883" s="3"/>
      <c r="Q883" s="3"/>
      <c r="R883" s="3"/>
      <c r="S883" s="3"/>
      <c r="T883" s="3"/>
    </row>
    <row r="884" spans="2:20" ht="12.75">
      <c r="B884" s="2"/>
      <c r="C884" s="3"/>
      <c r="D884" s="4"/>
      <c r="E884" s="3"/>
      <c r="F884" s="3"/>
      <c r="G884" s="3"/>
      <c r="H884" s="3"/>
      <c r="I884" s="3"/>
      <c r="J884" s="3"/>
      <c r="K884" s="3"/>
      <c r="L884" s="3"/>
      <c r="M884" s="3"/>
      <c r="N884" s="3"/>
      <c r="O884" s="3"/>
      <c r="P884" s="3"/>
      <c r="Q884" s="3"/>
      <c r="R884" s="3"/>
      <c r="S884" s="3"/>
      <c r="T884" s="3"/>
    </row>
    <row r="885" spans="2:20" ht="12.75">
      <c r="B885" s="2"/>
      <c r="C885" s="3"/>
      <c r="D885" s="4"/>
      <c r="E885" s="3"/>
      <c r="F885" s="3"/>
      <c r="G885" s="3"/>
      <c r="H885" s="3"/>
      <c r="I885" s="3"/>
      <c r="J885" s="3"/>
      <c r="K885" s="3"/>
      <c r="L885" s="3"/>
      <c r="M885" s="3"/>
      <c r="N885" s="3"/>
      <c r="O885" s="3"/>
      <c r="P885" s="3"/>
      <c r="Q885" s="3"/>
      <c r="R885" s="3"/>
      <c r="S885" s="3"/>
      <c r="T885" s="3"/>
    </row>
    <row r="886" spans="2:20" ht="12.75">
      <c r="B886" s="2"/>
      <c r="C886" s="3"/>
      <c r="D886" s="4"/>
      <c r="E886" s="3"/>
      <c r="F886" s="3"/>
      <c r="G886" s="3"/>
      <c r="H886" s="3"/>
      <c r="I886" s="3"/>
      <c r="J886" s="3"/>
      <c r="K886" s="3"/>
      <c r="L886" s="3"/>
      <c r="M886" s="3"/>
      <c r="N886" s="3"/>
      <c r="O886" s="3"/>
      <c r="P886" s="3"/>
      <c r="Q886" s="3"/>
      <c r="R886" s="3"/>
      <c r="S886" s="3"/>
      <c r="T886" s="3"/>
    </row>
    <row r="887" spans="2:20" ht="12.75">
      <c r="B887" s="2"/>
      <c r="C887" s="3"/>
      <c r="D887" s="4"/>
      <c r="E887" s="3"/>
      <c r="F887" s="3"/>
      <c r="G887" s="3"/>
      <c r="H887" s="3"/>
      <c r="I887" s="3"/>
      <c r="J887" s="3"/>
      <c r="K887" s="3"/>
      <c r="L887" s="3"/>
      <c r="M887" s="3"/>
      <c r="N887" s="3"/>
      <c r="O887" s="3"/>
      <c r="P887" s="3"/>
      <c r="Q887" s="3"/>
      <c r="R887" s="3"/>
      <c r="S887" s="3"/>
      <c r="T887" s="3"/>
    </row>
    <row r="888" spans="2:20" ht="12.75">
      <c r="B888" s="2"/>
      <c r="C888" s="3"/>
      <c r="D888" s="4"/>
      <c r="E888" s="3"/>
      <c r="F888" s="3"/>
      <c r="G888" s="3"/>
      <c r="H888" s="3"/>
      <c r="I888" s="3"/>
      <c r="J888" s="3"/>
      <c r="K888" s="3"/>
      <c r="L888" s="3"/>
      <c r="M888" s="3"/>
      <c r="N888" s="3"/>
      <c r="O888" s="3"/>
      <c r="P888" s="3"/>
      <c r="Q888" s="3"/>
      <c r="R888" s="3"/>
      <c r="S888" s="3"/>
      <c r="T888" s="3"/>
    </row>
    <row r="889" spans="2:20" ht="12.75">
      <c r="B889" s="2"/>
      <c r="C889" s="3"/>
      <c r="D889" s="4"/>
      <c r="E889" s="3"/>
      <c r="F889" s="3"/>
      <c r="G889" s="3"/>
      <c r="H889" s="3"/>
      <c r="I889" s="3"/>
      <c r="J889" s="3"/>
      <c r="K889" s="3"/>
      <c r="L889" s="3"/>
      <c r="M889" s="3"/>
      <c r="N889" s="3"/>
      <c r="O889" s="3"/>
      <c r="P889" s="3"/>
      <c r="Q889" s="3"/>
      <c r="R889" s="3"/>
      <c r="S889" s="3"/>
      <c r="T889" s="3"/>
    </row>
    <row r="890" spans="2:20" ht="12.75">
      <c r="B890" s="2"/>
      <c r="C890" s="3"/>
      <c r="D890" s="4"/>
      <c r="E890" s="3"/>
      <c r="F890" s="3"/>
      <c r="G890" s="3"/>
      <c r="H890" s="3"/>
      <c r="I890" s="3"/>
      <c r="J890" s="3"/>
      <c r="K890" s="3"/>
      <c r="L890" s="3"/>
      <c r="M890" s="3"/>
      <c r="N890" s="3"/>
      <c r="O890" s="3"/>
      <c r="P890" s="3"/>
      <c r="Q890" s="3"/>
      <c r="R890" s="3"/>
      <c r="S890" s="3"/>
      <c r="T890" s="3"/>
    </row>
    <row r="891" spans="2:20" ht="12.75">
      <c r="B891" s="2"/>
      <c r="C891" s="3"/>
      <c r="D891" s="4"/>
      <c r="E891" s="3"/>
      <c r="F891" s="3"/>
      <c r="G891" s="3"/>
      <c r="H891" s="3"/>
      <c r="I891" s="3"/>
      <c r="J891" s="3"/>
      <c r="K891" s="3"/>
      <c r="L891" s="3"/>
      <c r="M891" s="3"/>
      <c r="N891" s="3"/>
      <c r="O891" s="3"/>
      <c r="P891" s="3"/>
      <c r="Q891" s="3"/>
      <c r="R891" s="3"/>
      <c r="S891" s="3"/>
      <c r="T891" s="3"/>
    </row>
    <row r="892" spans="2:20" ht="12.75">
      <c r="B892" s="2"/>
      <c r="C892" s="3"/>
      <c r="D892" s="4"/>
      <c r="E892" s="3"/>
      <c r="F892" s="3"/>
      <c r="G892" s="3"/>
      <c r="H892" s="3"/>
      <c r="I892" s="3"/>
      <c r="J892" s="3"/>
      <c r="K892" s="3"/>
      <c r="L892" s="3"/>
      <c r="M892" s="3"/>
      <c r="N892" s="3"/>
      <c r="O892" s="3"/>
      <c r="P892" s="3"/>
      <c r="Q892" s="3"/>
      <c r="R892" s="3"/>
      <c r="S892" s="3"/>
      <c r="T892" s="3"/>
    </row>
    <row r="893" spans="2:20" ht="12.75">
      <c r="B893" s="2"/>
      <c r="C893" s="3"/>
      <c r="D893" s="4"/>
      <c r="E893" s="3"/>
      <c r="F893" s="3"/>
      <c r="G893" s="3"/>
      <c r="H893" s="3"/>
      <c r="I893" s="3"/>
      <c r="J893" s="3"/>
      <c r="K893" s="3"/>
      <c r="L893" s="3"/>
      <c r="M893" s="3"/>
      <c r="N893" s="3"/>
      <c r="O893" s="3"/>
      <c r="P893" s="3"/>
      <c r="Q893" s="3"/>
      <c r="R893" s="3"/>
      <c r="S893" s="3"/>
      <c r="T893" s="3"/>
    </row>
    <row r="894" spans="2:20" ht="12.75">
      <c r="B894" s="2"/>
      <c r="C894" s="3"/>
      <c r="D894" s="4"/>
      <c r="E894" s="3"/>
      <c r="F894" s="3"/>
      <c r="G894" s="3"/>
      <c r="H894" s="3"/>
      <c r="I894" s="3"/>
      <c r="J894" s="3"/>
      <c r="K894" s="3"/>
      <c r="L894" s="3"/>
      <c r="M894" s="3"/>
      <c r="N894" s="3"/>
      <c r="O894" s="3"/>
      <c r="P894" s="3"/>
      <c r="Q894" s="3"/>
      <c r="R894" s="3"/>
      <c r="S894" s="3"/>
      <c r="T894" s="3"/>
    </row>
    <row r="895" spans="2:20" ht="12.75">
      <c r="B895" s="2"/>
      <c r="C895" s="3"/>
      <c r="D895" s="4"/>
      <c r="E895" s="3"/>
      <c r="F895" s="3"/>
      <c r="G895" s="3"/>
      <c r="H895" s="3"/>
      <c r="I895" s="3"/>
      <c r="J895" s="3"/>
      <c r="K895" s="3"/>
      <c r="L895" s="3"/>
      <c r="M895" s="3"/>
      <c r="N895" s="3"/>
      <c r="O895" s="3"/>
      <c r="P895" s="3"/>
      <c r="Q895" s="3"/>
      <c r="R895" s="3"/>
      <c r="S895" s="3"/>
      <c r="T895" s="3"/>
    </row>
    <row r="896" spans="2:20" ht="12.75">
      <c r="B896" s="2"/>
      <c r="C896" s="3"/>
      <c r="D896" s="4"/>
      <c r="E896" s="3"/>
      <c r="F896" s="3"/>
      <c r="G896" s="3"/>
      <c r="H896" s="3"/>
      <c r="I896" s="3"/>
      <c r="J896" s="3"/>
      <c r="K896" s="3"/>
      <c r="L896" s="3"/>
      <c r="M896" s="3"/>
      <c r="N896" s="3"/>
      <c r="O896" s="3"/>
      <c r="P896" s="3"/>
      <c r="Q896" s="3"/>
      <c r="R896" s="3"/>
      <c r="S896" s="3"/>
      <c r="T896" s="3"/>
    </row>
    <row r="897" spans="2:20" ht="12.75">
      <c r="B897" s="2"/>
      <c r="C897" s="3"/>
      <c r="D897" s="4"/>
      <c r="E897" s="3"/>
      <c r="F897" s="3"/>
      <c r="G897" s="3"/>
      <c r="H897" s="3"/>
      <c r="I897" s="3"/>
      <c r="J897" s="3"/>
      <c r="K897" s="3"/>
      <c r="L897" s="3"/>
      <c r="M897" s="3"/>
      <c r="N897" s="3"/>
      <c r="O897" s="3"/>
      <c r="P897" s="3"/>
      <c r="Q897" s="3"/>
      <c r="R897" s="3"/>
      <c r="S897" s="3"/>
      <c r="T897" s="3"/>
    </row>
    <row r="898" spans="2:20" ht="12.75">
      <c r="B898" s="2"/>
      <c r="C898" s="3"/>
      <c r="D898" s="4"/>
      <c r="E898" s="3"/>
      <c r="F898" s="3"/>
      <c r="G898" s="3"/>
      <c r="H898" s="3"/>
      <c r="I898" s="3"/>
      <c r="J898" s="3"/>
      <c r="K898" s="3"/>
      <c r="L898" s="3"/>
      <c r="M898" s="3"/>
      <c r="N898" s="3"/>
      <c r="O898" s="3"/>
      <c r="P898" s="3"/>
      <c r="Q898" s="3"/>
      <c r="R898" s="3"/>
      <c r="S898" s="3"/>
      <c r="T898" s="3"/>
    </row>
    <row r="899" spans="2:20" ht="12.75">
      <c r="B899" s="2"/>
      <c r="C899" s="3"/>
      <c r="D899" s="4"/>
      <c r="E899" s="3"/>
      <c r="F899" s="3"/>
      <c r="G899" s="3"/>
      <c r="H899" s="3"/>
      <c r="I899" s="3"/>
      <c r="J899" s="3"/>
      <c r="K899" s="3"/>
      <c r="L899" s="3"/>
      <c r="M899" s="3"/>
      <c r="N899" s="3"/>
      <c r="O899" s="3"/>
      <c r="P899" s="3"/>
      <c r="Q899" s="3"/>
      <c r="R899" s="3"/>
      <c r="S899" s="3"/>
      <c r="T899" s="3"/>
    </row>
    <row r="900" spans="2:20" ht="12.75">
      <c r="B900" s="2"/>
      <c r="C900" s="3"/>
      <c r="D900" s="4"/>
      <c r="E900" s="3"/>
      <c r="F900" s="3"/>
      <c r="G900" s="3"/>
      <c r="H900" s="3"/>
      <c r="I900" s="3"/>
      <c r="J900" s="3"/>
      <c r="K900" s="3"/>
      <c r="L900" s="3"/>
      <c r="M900" s="3"/>
      <c r="N900" s="3"/>
      <c r="O900" s="3"/>
      <c r="P900" s="3"/>
      <c r="Q900" s="3"/>
      <c r="R900" s="3"/>
      <c r="S900" s="3"/>
      <c r="T900" s="3"/>
    </row>
    <row r="901" spans="2:20" ht="12.75">
      <c r="B901" s="2"/>
      <c r="C901" s="3"/>
      <c r="D901" s="4"/>
      <c r="E901" s="3"/>
      <c r="F901" s="3"/>
      <c r="G901" s="3"/>
      <c r="H901" s="3"/>
      <c r="I901" s="3"/>
      <c r="J901" s="3"/>
      <c r="K901" s="3"/>
      <c r="L901" s="3"/>
      <c r="M901" s="3"/>
      <c r="N901" s="3"/>
      <c r="O901" s="3"/>
      <c r="P901" s="3"/>
      <c r="Q901" s="3"/>
      <c r="R901" s="3"/>
      <c r="S901" s="3"/>
      <c r="T901" s="3"/>
    </row>
    <row r="902" spans="2:20" ht="12.75">
      <c r="B902" s="2"/>
      <c r="C902" s="3"/>
      <c r="D902" s="4"/>
      <c r="E902" s="3"/>
      <c r="F902" s="3"/>
      <c r="G902" s="3"/>
      <c r="H902" s="3"/>
      <c r="I902" s="3"/>
      <c r="J902" s="3"/>
      <c r="K902" s="3"/>
      <c r="L902" s="3"/>
      <c r="M902" s="3"/>
      <c r="N902" s="3"/>
      <c r="O902" s="3"/>
      <c r="P902" s="3"/>
      <c r="Q902" s="3"/>
      <c r="R902" s="3"/>
      <c r="S902" s="3"/>
      <c r="T902" s="3"/>
    </row>
    <row r="903" spans="2:20" ht="12.75">
      <c r="B903" s="2"/>
      <c r="C903" s="3"/>
      <c r="D903" s="4"/>
      <c r="E903" s="3"/>
      <c r="F903" s="3"/>
      <c r="G903" s="3"/>
      <c r="H903" s="3"/>
      <c r="I903" s="3"/>
      <c r="J903" s="3"/>
      <c r="K903" s="3"/>
      <c r="L903" s="3"/>
      <c r="M903" s="3"/>
      <c r="N903" s="3"/>
      <c r="O903" s="3"/>
      <c r="P903" s="3"/>
      <c r="Q903" s="3"/>
      <c r="R903" s="3"/>
      <c r="S903" s="3"/>
      <c r="T903" s="3"/>
    </row>
    <row r="904" spans="2:20" ht="12.75">
      <c r="B904" s="2"/>
      <c r="C904" s="3"/>
      <c r="D904" s="4"/>
      <c r="E904" s="3"/>
      <c r="F904" s="3"/>
      <c r="G904" s="3"/>
      <c r="H904" s="3"/>
      <c r="I904" s="3"/>
      <c r="J904" s="3"/>
      <c r="K904" s="3"/>
      <c r="L904" s="3"/>
      <c r="M904" s="3"/>
      <c r="N904" s="3"/>
      <c r="O904" s="3"/>
      <c r="P904" s="3"/>
      <c r="Q904" s="3"/>
      <c r="R904" s="3"/>
      <c r="S904" s="3"/>
      <c r="T904" s="3"/>
    </row>
    <row r="905" spans="2:20" ht="12.75">
      <c r="B905" s="2"/>
      <c r="C905" s="3"/>
      <c r="D905" s="4"/>
      <c r="E905" s="3"/>
      <c r="F905" s="3"/>
      <c r="G905" s="3"/>
      <c r="H905" s="3"/>
      <c r="I905" s="3"/>
      <c r="J905" s="3"/>
      <c r="K905" s="3"/>
      <c r="L905" s="3"/>
      <c r="M905" s="3"/>
      <c r="N905" s="3"/>
      <c r="O905" s="3"/>
      <c r="P905" s="3"/>
      <c r="Q905" s="3"/>
      <c r="R905" s="3"/>
      <c r="S905" s="3"/>
      <c r="T905" s="3"/>
    </row>
    <row r="906" spans="2:20" ht="12.75">
      <c r="B906" s="2"/>
      <c r="C906" s="3"/>
      <c r="D906" s="4"/>
      <c r="E906" s="3"/>
      <c r="F906" s="3"/>
      <c r="G906" s="3"/>
      <c r="H906" s="3"/>
      <c r="I906" s="3"/>
      <c r="J906" s="3"/>
      <c r="K906" s="3"/>
      <c r="L906" s="3"/>
      <c r="M906" s="3"/>
      <c r="N906" s="3"/>
      <c r="O906" s="3"/>
      <c r="P906" s="3"/>
      <c r="Q906" s="3"/>
      <c r="R906" s="3"/>
      <c r="S906" s="3"/>
      <c r="T906" s="3"/>
    </row>
    <row r="907" spans="2:20" ht="12.75">
      <c r="B907" s="2"/>
      <c r="C907" s="3"/>
      <c r="D907" s="4"/>
      <c r="E907" s="3"/>
      <c r="F907" s="3"/>
      <c r="G907" s="3"/>
      <c r="H907" s="3"/>
      <c r="I907" s="3"/>
      <c r="J907" s="3"/>
      <c r="K907" s="3"/>
      <c r="L907" s="3"/>
      <c r="M907" s="3"/>
      <c r="N907" s="3"/>
      <c r="O907" s="3"/>
      <c r="P907" s="3"/>
      <c r="Q907" s="3"/>
      <c r="R907" s="3"/>
      <c r="S907" s="3"/>
      <c r="T907" s="3"/>
    </row>
    <row r="908" spans="2:20" ht="12.75">
      <c r="B908" s="2"/>
      <c r="C908" s="3"/>
      <c r="D908" s="4"/>
      <c r="E908" s="3"/>
      <c r="F908" s="3"/>
      <c r="G908" s="3"/>
      <c r="H908" s="3"/>
      <c r="I908" s="3"/>
      <c r="J908" s="3"/>
      <c r="K908" s="3"/>
      <c r="L908" s="3"/>
      <c r="M908" s="3"/>
      <c r="N908" s="3"/>
      <c r="O908" s="3"/>
      <c r="P908" s="3"/>
      <c r="Q908" s="3"/>
      <c r="R908" s="3"/>
      <c r="S908" s="3"/>
      <c r="T908" s="3"/>
    </row>
    <row r="909" spans="2:20" ht="12.75">
      <c r="B909" s="2"/>
      <c r="C909" s="3"/>
      <c r="D909" s="4"/>
      <c r="E909" s="3"/>
      <c r="F909" s="3"/>
      <c r="G909" s="3"/>
      <c r="H909" s="3"/>
      <c r="I909" s="3"/>
      <c r="J909" s="3"/>
      <c r="K909" s="3"/>
      <c r="L909" s="3"/>
      <c r="M909" s="3"/>
      <c r="N909" s="3"/>
      <c r="O909" s="3"/>
      <c r="P909" s="3"/>
      <c r="Q909" s="3"/>
      <c r="R909" s="3"/>
      <c r="S909" s="3"/>
      <c r="T909" s="3"/>
    </row>
    <row r="910" spans="2:20" ht="12.75">
      <c r="B910" s="2"/>
      <c r="C910" s="3"/>
      <c r="D910" s="4"/>
      <c r="E910" s="3"/>
      <c r="F910" s="3"/>
      <c r="G910" s="3"/>
      <c r="H910" s="3"/>
      <c r="I910" s="3"/>
      <c r="J910" s="3"/>
      <c r="K910" s="3"/>
      <c r="L910" s="3"/>
      <c r="M910" s="3"/>
      <c r="N910" s="3"/>
      <c r="O910" s="3"/>
      <c r="P910" s="3"/>
      <c r="Q910" s="3"/>
      <c r="R910" s="3"/>
      <c r="S910" s="3"/>
      <c r="T910" s="3"/>
    </row>
    <row r="911" spans="2:20" ht="12.75">
      <c r="B911" s="2"/>
      <c r="C911" s="3"/>
      <c r="D911" s="4"/>
      <c r="E911" s="3"/>
      <c r="F911" s="3"/>
      <c r="G911" s="3"/>
      <c r="H911" s="3"/>
      <c r="I911" s="3"/>
      <c r="J911" s="3"/>
      <c r="K911" s="3"/>
      <c r="L911" s="3"/>
      <c r="M911" s="3"/>
      <c r="N911" s="3"/>
      <c r="O911" s="3"/>
      <c r="P911" s="3"/>
      <c r="Q911" s="3"/>
      <c r="R911" s="3"/>
      <c r="S911" s="3"/>
      <c r="T911" s="3"/>
    </row>
    <row r="912" spans="2:20" ht="12.75">
      <c r="B912" s="2"/>
      <c r="C912" s="3"/>
      <c r="D912" s="4"/>
      <c r="E912" s="3"/>
      <c r="F912" s="3"/>
      <c r="G912" s="3"/>
      <c r="H912" s="3"/>
      <c r="I912" s="3"/>
      <c r="J912" s="3"/>
      <c r="K912" s="3"/>
      <c r="L912" s="3"/>
      <c r="M912" s="3"/>
      <c r="N912" s="3"/>
      <c r="O912" s="3"/>
      <c r="P912" s="3"/>
      <c r="Q912" s="3"/>
      <c r="R912" s="3"/>
      <c r="S912" s="3"/>
      <c r="T912" s="3"/>
    </row>
    <row r="913" spans="2:20" ht="12.75">
      <c r="B913" s="2"/>
      <c r="C913" s="3"/>
      <c r="D913" s="4"/>
      <c r="E913" s="3"/>
      <c r="F913" s="3"/>
      <c r="G913" s="3"/>
      <c r="H913" s="3"/>
      <c r="I913" s="3"/>
      <c r="J913" s="3"/>
      <c r="K913" s="3"/>
      <c r="L913" s="3"/>
      <c r="M913" s="3"/>
      <c r="N913" s="3"/>
      <c r="O913" s="3"/>
      <c r="P913" s="3"/>
      <c r="Q913" s="3"/>
      <c r="R913" s="3"/>
      <c r="S913" s="3"/>
      <c r="T913" s="3"/>
    </row>
    <row r="914" spans="2:20" ht="12.75">
      <c r="B914" s="2"/>
      <c r="C914" s="3"/>
      <c r="D914" s="4"/>
      <c r="E914" s="3"/>
      <c r="F914" s="3"/>
      <c r="G914" s="3"/>
      <c r="H914" s="3"/>
      <c r="I914" s="3"/>
      <c r="J914" s="3"/>
      <c r="K914" s="3"/>
      <c r="L914" s="3"/>
      <c r="M914" s="3"/>
      <c r="N914" s="3"/>
      <c r="O914" s="3"/>
      <c r="P914" s="3"/>
      <c r="Q914" s="3"/>
      <c r="R914" s="3"/>
      <c r="S914" s="3"/>
      <c r="T914" s="3"/>
    </row>
    <row r="915" spans="2:20" ht="12.75">
      <c r="B915" s="2"/>
      <c r="C915" s="3"/>
      <c r="D915" s="4"/>
      <c r="E915" s="3"/>
      <c r="F915" s="3"/>
      <c r="G915" s="3"/>
      <c r="H915" s="3"/>
      <c r="I915" s="3"/>
      <c r="J915" s="3"/>
      <c r="K915" s="3"/>
      <c r="L915" s="3"/>
      <c r="M915" s="3"/>
      <c r="N915" s="3"/>
      <c r="O915" s="3"/>
      <c r="P915" s="3"/>
      <c r="Q915" s="3"/>
      <c r="R915" s="3"/>
      <c r="S915" s="3"/>
      <c r="T915" s="3"/>
    </row>
    <row r="916" spans="2:20" ht="12.75">
      <c r="B916" s="2"/>
      <c r="C916" s="3"/>
      <c r="D916" s="4"/>
      <c r="E916" s="3"/>
      <c r="F916" s="3"/>
      <c r="G916" s="3"/>
      <c r="H916" s="3"/>
      <c r="I916" s="3"/>
      <c r="J916" s="3"/>
      <c r="K916" s="3"/>
      <c r="L916" s="3"/>
      <c r="M916" s="3"/>
      <c r="N916" s="3"/>
      <c r="O916" s="3"/>
      <c r="P916" s="3"/>
      <c r="Q916" s="3"/>
      <c r="R916" s="3"/>
      <c r="S916" s="3"/>
      <c r="T916" s="3"/>
    </row>
    <row r="917" spans="2:20" ht="12.75">
      <c r="B917" s="2"/>
      <c r="C917" s="3"/>
      <c r="D917" s="4"/>
      <c r="E917" s="3"/>
      <c r="F917" s="3"/>
      <c r="G917" s="3"/>
      <c r="H917" s="3"/>
      <c r="I917" s="3"/>
      <c r="J917" s="3"/>
      <c r="K917" s="3"/>
      <c r="L917" s="3"/>
      <c r="M917" s="3"/>
      <c r="N917" s="3"/>
      <c r="O917" s="3"/>
      <c r="P917" s="3"/>
      <c r="Q917" s="3"/>
      <c r="R917" s="3"/>
      <c r="S917" s="3"/>
      <c r="T917" s="3"/>
    </row>
    <row r="918" spans="2:20" ht="12.75">
      <c r="B918" s="2"/>
      <c r="C918" s="3"/>
      <c r="D918" s="4"/>
      <c r="E918" s="3"/>
      <c r="F918" s="3"/>
      <c r="G918" s="3"/>
      <c r="H918" s="3"/>
      <c r="I918" s="3"/>
      <c r="J918" s="3"/>
      <c r="K918" s="3"/>
      <c r="L918" s="3"/>
      <c r="M918" s="3"/>
      <c r="N918" s="3"/>
      <c r="O918" s="3"/>
      <c r="P918" s="3"/>
      <c r="Q918" s="3"/>
      <c r="R918" s="3"/>
      <c r="S918" s="3"/>
      <c r="T918" s="3"/>
    </row>
    <row r="919" spans="2:20" ht="12.75">
      <c r="B919" s="2"/>
      <c r="C919" s="3"/>
      <c r="D919" s="4"/>
      <c r="E919" s="3"/>
      <c r="F919" s="3"/>
      <c r="G919" s="3"/>
      <c r="H919" s="3"/>
      <c r="I919" s="3"/>
      <c r="J919" s="3"/>
      <c r="K919" s="3"/>
      <c r="L919" s="3"/>
      <c r="M919" s="3"/>
      <c r="N919" s="3"/>
      <c r="O919" s="3"/>
      <c r="P919" s="3"/>
      <c r="Q919" s="3"/>
      <c r="R919" s="3"/>
      <c r="S919" s="3"/>
      <c r="T919" s="3"/>
    </row>
    <row r="920" spans="2:20" ht="12.75">
      <c r="B920" s="2"/>
      <c r="C920" s="3"/>
      <c r="D920" s="4"/>
      <c r="E920" s="3"/>
      <c r="F920" s="3"/>
      <c r="G920" s="3"/>
      <c r="H920" s="3"/>
      <c r="I920" s="3"/>
      <c r="J920" s="3"/>
      <c r="K920" s="3"/>
      <c r="L920" s="3"/>
      <c r="M920" s="3"/>
      <c r="N920" s="3"/>
      <c r="O920" s="3"/>
      <c r="P920" s="3"/>
      <c r="Q920" s="3"/>
      <c r="R920" s="3"/>
      <c r="S920" s="3"/>
      <c r="T920" s="3"/>
    </row>
    <row r="921" spans="2:20" ht="12.75">
      <c r="B921" s="2"/>
      <c r="C921" s="3"/>
      <c r="D921" s="4"/>
      <c r="E921" s="3"/>
      <c r="F921" s="3"/>
      <c r="G921" s="3"/>
      <c r="H921" s="3"/>
      <c r="I921" s="3"/>
      <c r="J921" s="3"/>
      <c r="K921" s="3"/>
      <c r="L921" s="3"/>
      <c r="M921" s="3"/>
      <c r="N921" s="3"/>
      <c r="O921" s="3"/>
      <c r="P921" s="3"/>
      <c r="Q921" s="3"/>
      <c r="R921" s="3"/>
      <c r="S921" s="3"/>
      <c r="T921" s="3"/>
    </row>
    <row r="922" spans="2:20" ht="12.75">
      <c r="B922" s="2"/>
      <c r="C922" s="3"/>
      <c r="D922" s="4"/>
      <c r="E922" s="3"/>
      <c r="F922" s="3"/>
      <c r="G922" s="3"/>
      <c r="H922" s="3"/>
      <c r="I922" s="3"/>
      <c r="J922" s="3"/>
      <c r="K922" s="3"/>
      <c r="L922" s="3"/>
      <c r="M922" s="3"/>
      <c r="N922" s="3"/>
      <c r="O922" s="3"/>
      <c r="P922" s="3"/>
      <c r="Q922" s="3"/>
      <c r="R922" s="3"/>
      <c r="S922" s="3"/>
      <c r="T922" s="3"/>
    </row>
    <row r="923" spans="2:20" ht="12.75">
      <c r="B923" s="2"/>
      <c r="C923" s="3"/>
      <c r="D923" s="4"/>
      <c r="E923" s="3"/>
      <c r="F923" s="3"/>
      <c r="G923" s="3"/>
      <c r="H923" s="3"/>
      <c r="I923" s="3"/>
      <c r="J923" s="3"/>
      <c r="K923" s="3"/>
      <c r="L923" s="3"/>
      <c r="M923" s="3"/>
      <c r="N923" s="3"/>
      <c r="O923" s="3"/>
      <c r="P923" s="3"/>
      <c r="Q923" s="3"/>
      <c r="R923" s="3"/>
      <c r="S923" s="3"/>
      <c r="T923" s="3"/>
    </row>
    <row r="924" spans="2:20" ht="12.75">
      <c r="B924" s="2"/>
      <c r="C924" s="3"/>
      <c r="D924" s="4"/>
      <c r="E924" s="3"/>
      <c r="F924" s="3"/>
      <c r="G924" s="3"/>
      <c r="H924" s="3"/>
      <c r="I924" s="3"/>
      <c r="J924" s="3"/>
      <c r="K924" s="3"/>
      <c r="L924" s="3"/>
      <c r="M924" s="3"/>
      <c r="N924" s="3"/>
      <c r="O924" s="3"/>
      <c r="P924" s="3"/>
      <c r="Q924" s="3"/>
      <c r="R924" s="3"/>
      <c r="S924" s="3"/>
      <c r="T924" s="3"/>
    </row>
    <row r="925" spans="2:20" ht="12.75">
      <c r="B925" s="2"/>
      <c r="C925" s="3"/>
      <c r="D925" s="4"/>
      <c r="E925" s="3"/>
      <c r="F925" s="3"/>
      <c r="G925" s="3"/>
      <c r="H925" s="3"/>
      <c r="I925" s="3"/>
      <c r="J925" s="3"/>
      <c r="K925" s="3"/>
      <c r="L925" s="3"/>
      <c r="M925" s="3"/>
      <c r="N925" s="3"/>
      <c r="O925" s="3"/>
      <c r="P925" s="3"/>
      <c r="Q925" s="3"/>
      <c r="R925" s="3"/>
      <c r="S925" s="3"/>
      <c r="T925" s="3"/>
    </row>
    <row r="926" spans="2:20" ht="12.75">
      <c r="B926" s="2"/>
      <c r="C926" s="3"/>
      <c r="D926" s="4"/>
      <c r="E926" s="3"/>
      <c r="F926" s="3"/>
      <c r="G926" s="3"/>
      <c r="H926" s="3"/>
      <c r="I926" s="3"/>
      <c r="J926" s="3"/>
      <c r="K926" s="3"/>
      <c r="L926" s="3"/>
      <c r="M926" s="3"/>
      <c r="N926" s="3"/>
      <c r="O926" s="3"/>
      <c r="P926" s="3"/>
      <c r="Q926" s="3"/>
      <c r="R926" s="3"/>
      <c r="S926" s="3"/>
      <c r="T926" s="3"/>
    </row>
    <row r="927" spans="2:20" ht="12.75">
      <c r="B927" s="2"/>
      <c r="C927" s="3"/>
      <c r="D927" s="4"/>
      <c r="E927" s="3"/>
      <c r="F927" s="3"/>
      <c r="G927" s="3"/>
      <c r="H927" s="3"/>
      <c r="I927" s="3"/>
      <c r="J927" s="3"/>
      <c r="K927" s="3"/>
      <c r="L927" s="3"/>
      <c r="M927" s="3"/>
      <c r="N927" s="3"/>
      <c r="O927" s="3"/>
      <c r="P927" s="3"/>
      <c r="Q927" s="3"/>
      <c r="R927" s="3"/>
      <c r="S927" s="3"/>
      <c r="T927" s="3"/>
    </row>
    <row r="928" spans="2:20" ht="12.75">
      <c r="B928" s="2"/>
      <c r="C928" s="3"/>
      <c r="D928" s="4"/>
      <c r="E928" s="3"/>
      <c r="F928" s="3"/>
      <c r="G928" s="3"/>
      <c r="H928" s="3"/>
      <c r="I928" s="3"/>
      <c r="J928" s="3"/>
      <c r="K928" s="3"/>
      <c r="L928" s="3"/>
      <c r="M928" s="3"/>
      <c r="N928" s="3"/>
      <c r="O928" s="3"/>
      <c r="P928" s="3"/>
      <c r="Q928" s="3"/>
      <c r="R928" s="3"/>
      <c r="S928" s="3"/>
      <c r="T928" s="3"/>
    </row>
    <row r="929" spans="2:20" ht="12.75">
      <c r="B929" s="2"/>
      <c r="C929" s="3"/>
      <c r="D929" s="4"/>
      <c r="E929" s="3"/>
      <c r="F929" s="3"/>
      <c r="G929" s="3"/>
      <c r="H929" s="3"/>
      <c r="I929" s="3"/>
      <c r="J929" s="3"/>
      <c r="K929" s="3"/>
      <c r="L929" s="3"/>
      <c r="M929" s="3"/>
      <c r="N929" s="3"/>
      <c r="O929" s="3"/>
      <c r="P929" s="3"/>
      <c r="Q929" s="3"/>
      <c r="R929" s="3"/>
      <c r="S929" s="3"/>
      <c r="T929" s="3"/>
    </row>
    <row r="930" spans="2:20" ht="12.75">
      <c r="B930" s="2"/>
      <c r="C930" s="3"/>
      <c r="D930" s="4"/>
      <c r="E930" s="3"/>
      <c r="F930" s="3"/>
      <c r="G930" s="3"/>
      <c r="H930" s="3"/>
      <c r="I930" s="3"/>
      <c r="J930" s="3"/>
      <c r="K930" s="3"/>
      <c r="L930" s="3"/>
      <c r="M930" s="3"/>
      <c r="N930" s="3"/>
      <c r="O930" s="3"/>
      <c r="P930" s="3"/>
      <c r="Q930" s="3"/>
      <c r="R930" s="3"/>
      <c r="S930" s="3"/>
      <c r="T930" s="3"/>
    </row>
    <row r="931" spans="2:20" ht="12.75">
      <c r="B931" s="2"/>
      <c r="C931" s="3"/>
      <c r="D931" s="4"/>
      <c r="E931" s="3"/>
      <c r="F931" s="3"/>
      <c r="G931" s="3"/>
      <c r="H931" s="3"/>
      <c r="I931" s="3"/>
      <c r="J931" s="3"/>
      <c r="K931" s="3"/>
      <c r="L931" s="3"/>
      <c r="M931" s="3"/>
      <c r="N931" s="3"/>
      <c r="O931" s="3"/>
      <c r="P931" s="3"/>
      <c r="Q931" s="3"/>
      <c r="R931" s="3"/>
      <c r="S931" s="3"/>
      <c r="T931" s="3"/>
    </row>
    <row r="932" spans="2:20" ht="12.75">
      <c r="B932" s="2"/>
      <c r="C932" s="3"/>
      <c r="D932" s="4"/>
      <c r="E932" s="3"/>
      <c r="F932" s="3"/>
      <c r="G932" s="3"/>
      <c r="H932" s="3"/>
      <c r="I932" s="3"/>
      <c r="J932" s="3"/>
      <c r="K932" s="3"/>
      <c r="L932" s="3"/>
      <c r="M932" s="3"/>
      <c r="N932" s="3"/>
      <c r="O932" s="3"/>
      <c r="P932" s="3"/>
      <c r="Q932" s="3"/>
      <c r="R932" s="3"/>
      <c r="S932" s="3"/>
      <c r="T932" s="3"/>
    </row>
    <row r="933" spans="2:20" ht="12.75">
      <c r="B933" s="2"/>
      <c r="C933" s="3"/>
      <c r="D933" s="4"/>
      <c r="E933" s="3"/>
      <c r="F933" s="3"/>
      <c r="G933" s="3"/>
      <c r="H933" s="3"/>
      <c r="I933" s="3"/>
      <c r="J933" s="3"/>
      <c r="K933" s="3"/>
      <c r="L933" s="3"/>
      <c r="M933" s="3"/>
      <c r="N933" s="3"/>
      <c r="O933" s="3"/>
      <c r="P933" s="3"/>
      <c r="Q933" s="3"/>
      <c r="R933" s="3"/>
      <c r="S933" s="3"/>
      <c r="T933" s="3"/>
    </row>
    <row r="934" spans="2:20" ht="12.75">
      <c r="B934" s="2"/>
      <c r="C934" s="3"/>
      <c r="D934" s="4"/>
      <c r="E934" s="3"/>
      <c r="F934" s="3"/>
      <c r="G934" s="3"/>
      <c r="H934" s="3"/>
      <c r="I934" s="3"/>
      <c r="J934" s="3"/>
      <c r="K934" s="3"/>
      <c r="L934" s="3"/>
      <c r="M934" s="3"/>
      <c r="N934" s="3"/>
      <c r="O934" s="3"/>
      <c r="P934" s="3"/>
      <c r="Q934" s="3"/>
      <c r="R934" s="3"/>
      <c r="S934" s="3"/>
      <c r="T934" s="3"/>
    </row>
    <row r="935" spans="2:20" ht="12.75">
      <c r="B935" s="2"/>
      <c r="C935" s="3"/>
      <c r="D935" s="4"/>
      <c r="E935" s="3"/>
      <c r="F935" s="3"/>
      <c r="G935" s="3"/>
      <c r="H935" s="3"/>
      <c r="I935" s="3"/>
      <c r="J935" s="3"/>
      <c r="K935" s="3"/>
      <c r="L935" s="3"/>
      <c r="M935" s="3"/>
      <c r="N935" s="3"/>
      <c r="O935" s="3"/>
      <c r="P935" s="3"/>
      <c r="Q935" s="3"/>
      <c r="R935" s="3"/>
      <c r="S935" s="3"/>
      <c r="T935" s="3"/>
    </row>
    <row r="936" spans="2:20" ht="12.75">
      <c r="B936" s="2"/>
      <c r="C936" s="3"/>
      <c r="D936" s="4"/>
      <c r="E936" s="3"/>
      <c r="F936" s="3"/>
      <c r="G936" s="3"/>
      <c r="H936" s="3"/>
      <c r="I936" s="3"/>
      <c r="J936" s="3"/>
      <c r="K936" s="3"/>
      <c r="L936" s="3"/>
      <c r="M936" s="3"/>
      <c r="N936" s="3"/>
      <c r="O936" s="3"/>
      <c r="P936" s="3"/>
      <c r="Q936" s="3"/>
      <c r="R936" s="3"/>
      <c r="S936" s="3"/>
      <c r="T936" s="3"/>
    </row>
    <row r="937" spans="2:20" ht="12.75">
      <c r="B937" s="2"/>
      <c r="C937" s="3"/>
      <c r="D937" s="4"/>
      <c r="E937" s="3"/>
      <c r="F937" s="3"/>
      <c r="G937" s="3"/>
      <c r="H937" s="3"/>
      <c r="I937" s="3"/>
      <c r="J937" s="3"/>
      <c r="K937" s="3"/>
      <c r="L937" s="3"/>
      <c r="M937" s="3"/>
      <c r="N937" s="3"/>
      <c r="O937" s="3"/>
      <c r="P937" s="3"/>
      <c r="Q937" s="3"/>
      <c r="R937" s="3"/>
      <c r="S937" s="3"/>
      <c r="T937" s="3"/>
    </row>
    <row r="938" spans="2:20" ht="12.75">
      <c r="B938" s="2"/>
      <c r="C938" s="3"/>
      <c r="D938" s="4"/>
      <c r="E938" s="3"/>
      <c r="F938" s="3"/>
      <c r="G938" s="3"/>
      <c r="H938" s="3"/>
      <c r="I938" s="3"/>
      <c r="J938" s="3"/>
      <c r="K938" s="3"/>
      <c r="L938" s="3"/>
      <c r="M938" s="3"/>
      <c r="N938" s="3"/>
      <c r="O938" s="3"/>
      <c r="P938" s="3"/>
      <c r="Q938" s="3"/>
      <c r="R938" s="3"/>
      <c r="S938" s="3"/>
      <c r="T938" s="3"/>
    </row>
    <row r="939" spans="2:20" ht="12.75">
      <c r="B939" s="2"/>
      <c r="C939" s="3"/>
      <c r="D939" s="4"/>
      <c r="E939" s="3"/>
      <c r="F939" s="3"/>
      <c r="G939" s="3"/>
      <c r="H939" s="3"/>
      <c r="I939" s="3"/>
      <c r="J939" s="3"/>
      <c r="K939" s="3"/>
      <c r="L939" s="3"/>
      <c r="M939" s="3"/>
      <c r="N939" s="3"/>
      <c r="O939" s="3"/>
      <c r="P939" s="3"/>
      <c r="Q939" s="3"/>
      <c r="R939" s="3"/>
      <c r="S939" s="3"/>
      <c r="T939" s="3"/>
    </row>
    <row r="940" spans="2:20" ht="12.75">
      <c r="B940" s="2"/>
      <c r="C940" s="3"/>
      <c r="D940" s="4"/>
      <c r="E940" s="3"/>
      <c r="F940" s="3"/>
      <c r="G940" s="3"/>
      <c r="H940" s="3"/>
      <c r="I940" s="3"/>
      <c r="J940" s="3"/>
      <c r="K940" s="3"/>
      <c r="L940" s="3"/>
      <c r="M940" s="3"/>
      <c r="N940" s="3"/>
      <c r="O940" s="3"/>
      <c r="P940" s="3"/>
      <c r="Q940" s="3"/>
      <c r="R940" s="3"/>
      <c r="S940" s="3"/>
      <c r="T940" s="3"/>
    </row>
    <row r="941" spans="2:20" ht="12.75">
      <c r="B941" s="2"/>
      <c r="C941" s="3"/>
      <c r="D941" s="4"/>
      <c r="E941" s="3"/>
      <c r="F941" s="3"/>
      <c r="G941" s="3"/>
      <c r="H941" s="3"/>
      <c r="I941" s="3"/>
      <c r="J941" s="3"/>
      <c r="K941" s="3"/>
      <c r="L941" s="3"/>
      <c r="M941" s="3"/>
      <c r="N941" s="3"/>
      <c r="O941" s="3"/>
      <c r="P941" s="3"/>
      <c r="Q941" s="3"/>
      <c r="R941" s="3"/>
      <c r="S941" s="3"/>
      <c r="T941" s="3"/>
    </row>
    <row r="942" spans="2:20" ht="12.75">
      <c r="B942" s="2"/>
      <c r="C942" s="3"/>
      <c r="D942" s="4"/>
      <c r="E942" s="3"/>
      <c r="F942" s="3"/>
      <c r="G942" s="3"/>
      <c r="H942" s="3"/>
      <c r="I942" s="3"/>
      <c r="J942" s="3"/>
      <c r="K942" s="3"/>
      <c r="L942" s="3"/>
      <c r="M942" s="3"/>
      <c r="N942" s="3"/>
      <c r="O942" s="3"/>
      <c r="P942" s="3"/>
      <c r="Q942" s="3"/>
      <c r="R942" s="3"/>
      <c r="S942" s="3"/>
      <c r="T942" s="3"/>
    </row>
    <row r="943" spans="2:20" ht="12.75">
      <c r="B943" s="2"/>
      <c r="C943" s="3"/>
      <c r="D943" s="4"/>
      <c r="E943" s="3"/>
      <c r="F943" s="3"/>
      <c r="G943" s="3"/>
      <c r="H943" s="3"/>
      <c r="I943" s="3"/>
      <c r="J943" s="3"/>
      <c r="K943" s="3"/>
      <c r="L943" s="3"/>
      <c r="M943" s="3"/>
      <c r="N943" s="3"/>
      <c r="O943" s="3"/>
      <c r="P943" s="3"/>
      <c r="Q943" s="3"/>
      <c r="R943" s="3"/>
      <c r="S943" s="3"/>
      <c r="T943" s="3"/>
    </row>
    <row r="944" spans="2:20" ht="12.75">
      <c r="B944" s="2"/>
      <c r="C944" s="3"/>
      <c r="D944" s="4"/>
      <c r="E944" s="3"/>
      <c r="F944" s="3"/>
      <c r="G944" s="3"/>
      <c r="H944" s="3"/>
      <c r="I944" s="3"/>
      <c r="J944" s="3"/>
      <c r="K944" s="3"/>
      <c r="L944" s="3"/>
      <c r="M944" s="3"/>
      <c r="N944" s="3"/>
      <c r="O944" s="3"/>
      <c r="P944" s="3"/>
      <c r="Q944" s="3"/>
      <c r="R944" s="3"/>
      <c r="S944" s="3"/>
      <c r="T944" s="3"/>
    </row>
    <row r="945" spans="2:20" ht="12.75">
      <c r="B945" s="2"/>
      <c r="C945" s="3"/>
      <c r="D945" s="4"/>
      <c r="E945" s="3"/>
      <c r="F945" s="3"/>
      <c r="G945" s="3"/>
      <c r="H945" s="3"/>
      <c r="I945" s="3"/>
      <c r="J945" s="3"/>
      <c r="K945" s="3"/>
      <c r="L945" s="3"/>
      <c r="M945" s="3"/>
      <c r="N945" s="3"/>
      <c r="O945" s="3"/>
      <c r="P945" s="3"/>
      <c r="Q945" s="3"/>
      <c r="R945" s="3"/>
      <c r="S945" s="3"/>
      <c r="T945" s="3"/>
    </row>
    <row r="946" spans="2:20" ht="12.75">
      <c r="B946" s="2"/>
      <c r="C946" s="3"/>
      <c r="D946" s="4"/>
      <c r="E946" s="3"/>
      <c r="F946" s="3"/>
      <c r="G946" s="3"/>
      <c r="H946" s="3"/>
      <c r="I946" s="3"/>
      <c r="J946" s="3"/>
      <c r="K946" s="3"/>
      <c r="L946" s="3"/>
      <c r="M946" s="3"/>
      <c r="N946" s="3"/>
      <c r="O946" s="3"/>
      <c r="P946" s="3"/>
      <c r="Q946" s="3"/>
      <c r="R946" s="3"/>
      <c r="S946" s="3"/>
      <c r="T946" s="3"/>
    </row>
    <row r="947" spans="2:20" ht="12.75">
      <c r="B947" s="2"/>
      <c r="C947" s="3"/>
      <c r="D947" s="4"/>
      <c r="E947" s="3"/>
      <c r="F947" s="3"/>
      <c r="G947" s="3"/>
      <c r="H947" s="3"/>
      <c r="I947" s="3"/>
      <c r="J947" s="3"/>
      <c r="K947" s="3"/>
      <c r="L947" s="3"/>
      <c r="M947" s="3"/>
      <c r="N947" s="3"/>
      <c r="O947" s="3"/>
      <c r="P947" s="3"/>
      <c r="Q947" s="3"/>
      <c r="R947" s="3"/>
      <c r="S947" s="3"/>
      <c r="T947" s="3"/>
    </row>
    <row r="948" spans="2:20" ht="12.75">
      <c r="B948" s="2"/>
      <c r="C948" s="3"/>
      <c r="D948" s="4"/>
      <c r="E948" s="3"/>
      <c r="F948" s="3"/>
      <c r="G948" s="3"/>
      <c r="H948" s="3"/>
      <c r="I948" s="3"/>
      <c r="J948" s="3"/>
      <c r="K948" s="3"/>
      <c r="L948" s="3"/>
      <c r="M948" s="3"/>
      <c r="N948" s="3"/>
      <c r="O948" s="3"/>
      <c r="P948" s="3"/>
      <c r="Q948" s="3"/>
      <c r="R948" s="3"/>
      <c r="S948" s="3"/>
      <c r="T948" s="3"/>
    </row>
    <row r="949" spans="2:20" ht="12.75">
      <c r="B949" s="2"/>
      <c r="C949" s="3"/>
      <c r="D949" s="4"/>
      <c r="E949" s="3"/>
      <c r="F949" s="3"/>
      <c r="G949" s="3"/>
      <c r="H949" s="3"/>
      <c r="I949" s="3"/>
      <c r="J949" s="3"/>
      <c r="K949" s="3"/>
      <c r="L949" s="3"/>
      <c r="M949" s="3"/>
      <c r="N949" s="3"/>
      <c r="O949" s="3"/>
      <c r="P949" s="3"/>
      <c r="Q949" s="3"/>
      <c r="R949" s="3"/>
      <c r="S949" s="3"/>
      <c r="T949" s="3"/>
    </row>
    <row r="950" spans="2:20" ht="12.75">
      <c r="B950" s="2"/>
      <c r="C950" s="3"/>
      <c r="D950" s="4"/>
      <c r="E950" s="3"/>
      <c r="F950" s="3"/>
      <c r="G950" s="3"/>
      <c r="H950" s="3"/>
      <c r="I950" s="3"/>
      <c r="J950" s="3"/>
      <c r="K950" s="3"/>
      <c r="L950" s="3"/>
      <c r="M950" s="3"/>
      <c r="N950" s="3"/>
      <c r="O950" s="3"/>
      <c r="P950" s="3"/>
      <c r="Q950" s="3"/>
      <c r="R950" s="3"/>
      <c r="S950" s="3"/>
      <c r="T950" s="3"/>
    </row>
    <row r="951" spans="2:20" ht="12.75">
      <c r="B951" s="2"/>
      <c r="C951" s="3"/>
      <c r="D951" s="4"/>
      <c r="E951" s="3"/>
      <c r="F951" s="3"/>
      <c r="G951" s="3"/>
      <c r="H951" s="3"/>
      <c r="I951" s="3"/>
      <c r="J951" s="3"/>
      <c r="K951" s="3"/>
      <c r="L951" s="3"/>
      <c r="M951" s="3"/>
      <c r="N951" s="3"/>
      <c r="O951" s="3"/>
      <c r="P951" s="3"/>
      <c r="Q951" s="3"/>
      <c r="R951" s="3"/>
      <c r="S951" s="3"/>
      <c r="T951" s="3"/>
    </row>
    <row r="952" spans="2:20" ht="12.75">
      <c r="B952" s="2"/>
      <c r="C952" s="3"/>
      <c r="D952" s="4"/>
      <c r="E952" s="3"/>
      <c r="F952" s="3"/>
      <c r="G952" s="3"/>
      <c r="H952" s="3"/>
      <c r="I952" s="3"/>
      <c r="J952" s="3"/>
      <c r="K952" s="3"/>
      <c r="L952" s="3"/>
      <c r="M952" s="3"/>
      <c r="N952" s="3"/>
      <c r="O952" s="3"/>
      <c r="P952" s="3"/>
      <c r="Q952" s="3"/>
      <c r="R952" s="3"/>
      <c r="S952" s="3"/>
      <c r="T952" s="3"/>
    </row>
    <row r="953" spans="2:20" ht="12.75">
      <c r="B953" s="2"/>
      <c r="C953" s="3"/>
      <c r="D953" s="4"/>
      <c r="E953" s="3"/>
      <c r="F953" s="3"/>
      <c r="G953" s="3"/>
      <c r="H953" s="3"/>
      <c r="I953" s="3"/>
      <c r="J953" s="3"/>
      <c r="K953" s="3"/>
      <c r="L953" s="3"/>
      <c r="M953" s="3"/>
      <c r="N953" s="3"/>
      <c r="O953" s="3"/>
      <c r="P953" s="3"/>
      <c r="Q953" s="3"/>
      <c r="R953" s="3"/>
      <c r="S953" s="3"/>
      <c r="T953" s="3"/>
    </row>
    <row r="954" spans="2:20" ht="12.75">
      <c r="B954" s="2"/>
      <c r="C954" s="3"/>
      <c r="D954" s="4"/>
      <c r="E954" s="3"/>
      <c r="F954" s="3"/>
      <c r="G954" s="3"/>
      <c r="H954" s="3"/>
      <c r="I954" s="3"/>
      <c r="J954" s="3"/>
      <c r="K954" s="3"/>
      <c r="L954" s="3"/>
      <c r="M954" s="3"/>
      <c r="N954" s="3"/>
      <c r="O954" s="3"/>
      <c r="P954" s="3"/>
      <c r="Q954" s="3"/>
      <c r="R954" s="3"/>
      <c r="S954" s="3"/>
      <c r="T954" s="3"/>
    </row>
    <row r="955" spans="2:20" ht="12.75">
      <c r="B955" s="2"/>
      <c r="C955" s="3"/>
      <c r="D955" s="4"/>
      <c r="E955" s="3"/>
      <c r="F955" s="3"/>
      <c r="G955" s="3"/>
      <c r="H955" s="3"/>
      <c r="I955" s="3"/>
      <c r="J955" s="3"/>
      <c r="K955" s="3"/>
      <c r="L955" s="3"/>
      <c r="M955" s="3"/>
      <c r="N955" s="3"/>
      <c r="O955" s="3"/>
      <c r="P955" s="3"/>
      <c r="Q955" s="3"/>
      <c r="R955" s="3"/>
      <c r="S955" s="3"/>
      <c r="T955" s="3"/>
    </row>
    <row r="956" spans="2:20" ht="12.75">
      <c r="B956" s="2"/>
      <c r="C956" s="3"/>
      <c r="D956" s="4"/>
      <c r="E956" s="3"/>
      <c r="F956" s="3"/>
      <c r="G956" s="3"/>
      <c r="H956" s="3"/>
      <c r="I956" s="3"/>
      <c r="J956" s="3"/>
      <c r="K956" s="3"/>
      <c r="L956" s="3"/>
      <c r="M956" s="3"/>
      <c r="N956" s="3"/>
      <c r="O956" s="3"/>
      <c r="P956" s="3"/>
      <c r="Q956" s="3"/>
      <c r="R956" s="3"/>
      <c r="S956" s="3"/>
      <c r="T956" s="3"/>
    </row>
    <row r="957" spans="2:20" ht="12.75">
      <c r="B957" s="2"/>
      <c r="C957" s="3"/>
      <c r="D957" s="4"/>
      <c r="E957" s="3"/>
      <c r="F957" s="3"/>
      <c r="G957" s="3"/>
      <c r="H957" s="3"/>
      <c r="I957" s="3"/>
      <c r="J957" s="3"/>
      <c r="K957" s="3"/>
      <c r="L957" s="3"/>
      <c r="M957" s="3"/>
      <c r="N957" s="3"/>
      <c r="O957" s="3"/>
      <c r="P957" s="3"/>
      <c r="Q957" s="3"/>
      <c r="R957" s="3"/>
      <c r="S957" s="3"/>
      <c r="T957" s="3"/>
    </row>
    <row r="958" spans="2:20" ht="12.75">
      <c r="B958" s="2"/>
      <c r="C958" s="3"/>
      <c r="D958" s="4"/>
      <c r="E958" s="3"/>
      <c r="F958" s="3"/>
      <c r="G958" s="3"/>
      <c r="H958" s="3"/>
      <c r="I958" s="3"/>
      <c r="J958" s="3"/>
      <c r="K958" s="3"/>
      <c r="L958" s="3"/>
      <c r="M958" s="3"/>
      <c r="N958" s="3"/>
      <c r="O958" s="3"/>
      <c r="P958" s="3"/>
      <c r="Q958" s="3"/>
      <c r="R958" s="3"/>
      <c r="S958" s="3"/>
      <c r="T958" s="3"/>
    </row>
    <row r="959" spans="2:20" ht="12.75">
      <c r="B959" s="2"/>
      <c r="C959" s="3"/>
      <c r="D959" s="4"/>
      <c r="E959" s="3"/>
      <c r="F959" s="3"/>
      <c r="G959" s="3"/>
      <c r="H959" s="3"/>
      <c r="I959" s="3"/>
      <c r="J959" s="3"/>
      <c r="K959" s="3"/>
      <c r="L959" s="3"/>
      <c r="M959" s="3"/>
      <c r="N959" s="3"/>
      <c r="O959" s="3"/>
      <c r="P959" s="3"/>
      <c r="Q959" s="3"/>
      <c r="R959" s="3"/>
      <c r="S959" s="3"/>
      <c r="T959" s="3"/>
    </row>
    <row r="960" spans="2:20" ht="12.75">
      <c r="B960" s="2"/>
      <c r="C960" s="3"/>
      <c r="D960" s="4"/>
      <c r="E960" s="3"/>
      <c r="F960" s="3"/>
      <c r="G960" s="3"/>
      <c r="H960" s="3"/>
      <c r="I960" s="3"/>
      <c r="J960" s="3"/>
      <c r="K960" s="3"/>
      <c r="L960" s="3"/>
      <c r="M960" s="3"/>
      <c r="N960" s="3"/>
      <c r="O960" s="3"/>
      <c r="P960" s="3"/>
      <c r="Q960" s="3"/>
      <c r="R960" s="3"/>
      <c r="S960" s="3"/>
      <c r="T960" s="3"/>
    </row>
    <row r="961" spans="2:20" ht="12.75">
      <c r="B961" s="2"/>
      <c r="C961" s="3"/>
      <c r="D961" s="4"/>
      <c r="E961" s="3"/>
      <c r="F961" s="3"/>
      <c r="G961" s="3"/>
      <c r="H961" s="3"/>
      <c r="I961" s="3"/>
      <c r="J961" s="3"/>
      <c r="K961" s="3"/>
      <c r="L961" s="3"/>
      <c r="M961" s="3"/>
      <c r="N961" s="3"/>
      <c r="O961" s="3"/>
      <c r="P961" s="3"/>
      <c r="Q961" s="3"/>
      <c r="R961" s="3"/>
      <c r="S961" s="3"/>
      <c r="T961" s="3"/>
    </row>
    <row r="962" spans="2:20" ht="12.75">
      <c r="B962" s="2"/>
      <c r="C962" s="3"/>
      <c r="D962" s="4"/>
      <c r="E962" s="3"/>
      <c r="F962" s="3"/>
      <c r="G962" s="3"/>
      <c r="H962" s="3"/>
      <c r="I962" s="3"/>
      <c r="J962" s="3"/>
      <c r="K962" s="3"/>
      <c r="L962" s="3"/>
      <c r="M962" s="3"/>
      <c r="N962" s="3"/>
      <c r="O962" s="3"/>
      <c r="P962" s="3"/>
      <c r="Q962" s="3"/>
      <c r="R962" s="3"/>
      <c r="S962" s="3"/>
      <c r="T962" s="3"/>
    </row>
    <row r="963" spans="2:20" ht="12.75">
      <c r="B963" s="2"/>
      <c r="C963" s="3"/>
      <c r="D963" s="4"/>
      <c r="E963" s="3"/>
      <c r="F963" s="3"/>
      <c r="G963" s="3"/>
      <c r="H963" s="3"/>
      <c r="I963" s="3"/>
      <c r="J963" s="3"/>
      <c r="K963" s="3"/>
      <c r="L963" s="3"/>
      <c r="M963" s="3"/>
      <c r="N963" s="3"/>
      <c r="O963" s="3"/>
      <c r="P963" s="3"/>
      <c r="Q963" s="3"/>
      <c r="R963" s="3"/>
      <c r="S963" s="3"/>
      <c r="T963" s="3"/>
    </row>
    <row r="964" spans="2:20" ht="12.75">
      <c r="B964" s="2"/>
      <c r="C964" s="3"/>
      <c r="D964" s="4"/>
      <c r="E964" s="3"/>
      <c r="F964" s="3"/>
      <c r="G964" s="3"/>
      <c r="H964" s="3"/>
      <c r="I964" s="3"/>
      <c r="J964" s="3"/>
      <c r="K964" s="3"/>
      <c r="L964" s="3"/>
      <c r="M964" s="3"/>
      <c r="N964" s="3"/>
      <c r="O964" s="3"/>
      <c r="P964" s="3"/>
      <c r="Q964" s="3"/>
      <c r="R964" s="3"/>
      <c r="S964" s="3"/>
      <c r="T964" s="3"/>
    </row>
    <row r="965" spans="2:20" ht="12.75">
      <c r="B965" s="2"/>
      <c r="C965" s="3"/>
      <c r="D965" s="4"/>
      <c r="E965" s="3"/>
      <c r="F965" s="3"/>
      <c r="G965" s="3"/>
      <c r="H965" s="3"/>
      <c r="I965" s="3"/>
      <c r="J965" s="3"/>
      <c r="K965" s="3"/>
      <c r="L965" s="3"/>
      <c r="M965" s="3"/>
      <c r="N965" s="3"/>
      <c r="O965" s="3"/>
      <c r="P965" s="3"/>
      <c r="Q965" s="3"/>
      <c r="R965" s="3"/>
      <c r="S965" s="3"/>
      <c r="T965" s="3"/>
    </row>
    <row r="966" spans="2:20" ht="12.75">
      <c r="B966" s="2"/>
      <c r="C966" s="3"/>
      <c r="D966" s="4"/>
      <c r="E966" s="3"/>
      <c r="F966" s="3"/>
      <c r="G966" s="3"/>
      <c r="H966" s="3"/>
      <c r="I966" s="3"/>
      <c r="J966" s="3"/>
      <c r="K966" s="3"/>
      <c r="L966" s="3"/>
      <c r="M966" s="3"/>
      <c r="N966" s="3"/>
      <c r="O966" s="3"/>
      <c r="P966" s="3"/>
      <c r="Q966" s="3"/>
      <c r="R966" s="3"/>
      <c r="S966" s="3"/>
      <c r="T966" s="3"/>
    </row>
    <row r="967" spans="2:20" ht="12.75">
      <c r="B967" s="2"/>
      <c r="C967" s="3"/>
      <c r="D967" s="4"/>
      <c r="E967" s="3"/>
      <c r="F967" s="3"/>
      <c r="G967" s="3"/>
      <c r="H967" s="3"/>
      <c r="I967" s="3"/>
      <c r="J967" s="3"/>
      <c r="K967" s="3"/>
      <c r="L967" s="3"/>
      <c r="M967" s="3"/>
      <c r="N967" s="3"/>
      <c r="O967" s="3"/>
      <c r="P967" s="3"/>
      <c r="Q967" s="3"/>
      <c r="R967" s="3"/>
      <c r="S967" s="3"/>
      <c r="T967" s="3"/>
    </row>
    <row r="968" spans="2:20" ht="12.75">
      <c r="B968" s="2"/>
      <c r="C968" s="3"/>
      <c r="D968" s="4"/>
      <c r="E968" s="3"/>
      <c r="F968" s="3"/>
      <c r="G968" s="3"/>
      <c r="H968" s="3"/>
      <c r="I968" s="3"/>
      <c r="J968" s="3"/>
      <c r="K968" s="3"/>
      <c r="L968" s="3"/>
      <c r="M968" s="3"/>
      <c r="N968" s="3"/>
      <c r="O968" s="3"/>
      <c r="P968" s="3"/>
      <c r="Q968" s="3"/>
      <c r="R968" s="3"/>
      <c r="S968" s="3"/>
      <c r="T968" s="3"/>
    </row>
    <row r="969" spans="2:20" ht="12.75">
      <c r="B969" s="2"/>
      <c r="C969" s="3"/>
      <c r="D969" s="4"/>
      <c r="E969" s="3"/>
      <c r="F969" s="3"/>
      <c r="G969" s="3"/>
      <c r="H969" s="3"/>
      <c r="I969" s="3"/>
      <c r="J969" s="3"/>
      <c r="K969" s="3"/>
      <c r="L969" s="3"/>
      <c r="M969" s="3"/>
      <c r="N969" s="3"/>
      <c r="O969" s="3"/>
      <c r="P969" s="3"/>
      <c r="Q969" s="3"/>
      <c r="R969" s="3"/>
      <c r="S969" s="3"/>
      <c r="T969" s="3"/>
    </row>
    <row r="970" spans="2:20" ht="12.75">
      <c r="B970" s="2"/>
      <c r="C970" s="3"/>
      <c r="D970" s="4"/>
      <c r="E970" s="3"/>
      <c r="F970" s="3"/>
      <c r="G970" s="3"/>
      <c r="H970" s="3"/>
      <c r="I970" s="3"/>
      <c r="J970" s="3"/>
      <c r="K970" s="3"/>
      <c r="L970" s="3"/>
      <c r="M970" s="3"/>
      <c r="N970" s="3"/>
      <c r="O970" s="3"/>
      <c r="P970" s="3"/>
      <c r="Q970" s="3"/>
      <c r="R970" s="3"/>
      <c r="S970" s="3"/>
      <c r="T970" s="3"/>
    </row>
    <row r="971" spans="2:20" ht="12.75">
      <c r="B971" s="2"/>
      <c r="C971" s="3"/>
      <c r="D971" s="4"/>
      <c r="E971" s="3"/>
      <c r="F971" s="3"/>
      <c r="G971" s="3"/>
      <c r="H971" s="3"/>
      <c r="I971" s="3"/>
      <c r="J971" s="3"/>
      <c r="K971" s="3"/>
      <c r="L971" s="3"/>
      <c r="M971" s="3"/>
      <c r="N971" s="3"/>
      <c r="O971" s="3"/>
      <c r="P971" s="3"/>
      <c r="Q971" s="3"/>
      <c r="R971" s="3"/>
      <c r="S971" s="3"/>
      <c r="T971" s="3"/>
    </row>
    <row r="972" spans="2:20" ht="12.75">
      <c r="B972" s="2"/>
      <c r="C972" s="3"/>
      <c r="D972" s="4"/>
      <c r="E972" s="3"/>
      <c r="F972" s="3"/>
      <c r="G972" s="3"/>
      <c r="H972" s="3"/>
      <c r="I972" s="3"/>
      <c r="J972" s="3"/>
      <c r="K972" s="3"/>
      <c r="L972" s="3"/>
      <c r="M972" s="3"/>
      <c r="N972" s="3"/>
      <c r="O972" s="3"/>
      <c r="P972" s="3"/>
      <c r="Q972" s="3"/>
      <c r="R972" s="3"/>
      <c r="S972" s="3"/>
      <c r="T972" s="3"/>
    </row>
    <row r="973" spans="2:20" ht="12.75">
      <c r="B973" s="2"/>
      <c r="C973" s="3"/>
      <c r="D973" s="4"/>
      <c r="E973" s="3"/>
      <c r="F973" s="3"/>
      <c r="G973" s="3"/>
      <c r="H973" s="3"/>
      <c r="I973" s="3"/>
      <c r="J973" s="3"/>
      <c r="K973" s="3"/>
      <c r="L973" s="3"/>
      <c r="M973" s="3"/>
      <c r="N973" s="3"/>
      <c r="O973" s="3"/>
      <c r="P973" s="3"/>
      <c r="Q973" s="3"/>
      <c r="R973" s="3"/>
      <c r="S973" s="3"/>
      <c r="T973" s="3"/>
    </row>
    <row r="974" spans="2:20" ht="12.75">
      <c r="B974" s="2"/>
      <c r="C974" s="3"/>
      <c r="D974" s="4"/>
      <c r="E974" s="3"/>
      <c r="F974" s="3"/>
      <c r="G974" s="3"/>
      <c r="H974" s="3"/>
      <c r="I974" s="3"/>
      <c r="J974" s="3"/>
      <c r="K974" s="3"/>
      <c r="L974" s="3"/>
      <c r="M974" s="3"/>
      <c r="N974" s="3"/>
      <c r="O974" s="3"/>
      <c r="P974" s="3"/>
      <c r="Q974" s="3"/>
      <c r="R974" s="3"/>
      <c r="S974" s="3"/>
      <c r="T974" s="3"/>
    </row>
    <row r="975" spans="2:20" ht="12.75">
      <c r="B975" s="2"/>
      <c r="C975" s="3"/>
      <c r="D975" s="4"/>
      <c r="E975" s="3"/>
      <c r="F975" s="3"/>
      <c r="G975" s="3"/>
      <c r="H975" s="3"/>
      <c r="I975" s="3"/>
      <c r="J975" s="3"/>
      <c r="K975" s="3"/>
      <c r="L975" s="3"/>
      <c r="M975" s="3"/>
      <c r="N975" s="3"/>
      <c r="O975" s="3"/>
      <c r="P975" s="3"/>
      <c r="Q975" s="3"/>
      <c r="R975" s="3"/>
      <c r="S975" s="3"/>
      <c r="T975" s="3"/>
    </row>
    <row r="976" spans="2:20" ht="12.75">
      <c r="B976" s="2"/>
      <c r="C976" s="3"/>
      <c r="D976" s="4"/>
      <c r="E976" s="3"/>
      <c r="F976" s="3"/>
      <c r="G976" s="3"/>
      <c r="H976" s="3"/>
      <c r="I976" s="3"/>
      <c r="J976" s="3"/>
      <c r="K976" s="3"/>
      <c r="L976" s="3"/>
      <c r="M976" s="3"/>
      <c r="N976" s="3"/>
      <c r="O976" s="3"/>
      <c r="P976" s="3"/>
      <c r="Q976" s="3"/>
      <c r="R976" s="3"/>
      <c r="S976" s="3"/>
      <c r="T976" s="3"/>
    </row>
    <row r="977" spans="2:20" ht="12.75">
      <c r="B977" s="2"/>
      <c r="C977" s="3"/>
      <c r="D977" s="4"/>
      <c r="E977" s="3"/>
      <c r="F977" s="3"/>
      <c r="G977" s="3"/>
      <c r="H977" s="3"/>
      <c r="I977" s="3"/>
      <c r="J977" s="3"/>
      <c r="K977" s="3"/>
      <c r="L977" s="3"/>
      <c r="M977" s="3"/>
      <c r="N977" s="3"/>
      <c r="O977" s="3"/>
      <c r="P977" s="3"/>
      <c r="Q977" s="3"/>
      <c r="R977" s="3"/>
      <c r="S977" s="3"/>
      <c r="T977" s="3"/>
    </row>
    <row r="978" spans="2:20" ht="12.75">
      <c r="B978" s="2"/>
      <c r="C978" s="3"/>
      <c r="D978" s="4"/>
      <c r="E978" s="3"/>
      <c r="F978" s="3"/>
      <c r="G978" s="3"/>
      <c r="H978" s="3"/>
      <c r="I978" s="3"/>
      <c r="J978" s="3"/>
      <c r="K978" s="3"/>
      <c r="L978" s="3"/>
      <c r="M978" s="3"/>
      <c r="N978" s="3"/>
      <c r="O978" s="3"/>
      <c r="P978" s="3"/>
      <c r="Q978" s="3"/>
      <c r="R978" s="3"/>
      <c r="S978" s="3"/>
      <c r="T978" s="3"/>
    </row>
    <row r="979" spans="2:20" ht="12.75">
      <c r="B979" s="2"/>
      <c r="C979" s="3"/>
      <c r="D979" s="4"/>
      <c r="E979" s="3"/>
      <c r="F979" s="3"/>
      <c r="G979" s="3"/>
      <c r="H979" s="3"/>
      <c r="I979" s="3"/>
      <c r="J979" s="3"/>
      <c r="K979" s="3"/>
      <c r="L979" s="3"/>
      <c r="M979" s="3"/>
      <c r="N979" s="3"/>
      <c r="O979" s="3"/>
      <c r="P979" s="3"/>
      <c r="Q979" s="3"/>
      <c r="R979" s="3"/>
      <c r="S979" s="3"/>
      <c r="T979" s="3"/>
    </row>
    <row r="980" spans="2:20" ht="12.75">
      <c r="B980" s="2"/>
      <c r="C980" s="3"/>
      <c r="D980" s="4"/>
      <c r="E980" s="3"/>
      <c r="F980" s="3"/>
      <c r="G980" s="3"/>
      <c r="H980" s="3"/>
      <c r="I980" s="3"/>
      <c r="J980" s="3"/>
      <c r="K980" s="3"/>
      <c r="L980" s="3"/>
      <c r="M980" s="3"/>
      <c r="N980" s="3"/>
      <c r="O980" s="3"/>
      <c r="P980" s="3"/>
      <c r="Q980" s="3"/>
      <c r="R980" s="3"/>
      <c r="S980" s="3"/>
      <c r="T980" s="3"/>
    </row>
    <row r="981" spans="2:20" ht="12.75">
      <c r="B981" s="2"/>
      <c r="C981" s="3"/>
      <c r="D981" s="4"/>
      <c r="E981" s="3"/>
      <c r="F981" s="3"/>
      <c r="G981" s="3"/>
      <c r="H981" s="3"/>
      <c r="I981" s="3"/>
      <c r="J981" s="3"/>
      <c r="K981" s="3"/>
      <c r="L981" s="3"/>
      <c r="M981" s="3"/>
      <c r="N981" s="3"/>
      <c r="O981" s="3"/>
      <c r="P981" s="3"/>
      <c r="Q981" s="3"/>
      <c r="R981" s="3"/>
      <c r="S981" s="3"/>
      <c r="T981" s="3"/>
    </row>
    <row r="982" spans="2:20" ht="12.75">
      <c r="B982" s="2"/>
      <c r="C982" s="3"/>
      <c r="D982" s="4"/>
      <c r="E982" s="3"/>
      <c r="F982" s="3"/>
      <c r="G982" s="3"/>
      <c r="H982" s="3"/>
      <c r="I982" s="3"/>
      <c r="J982" s="3"/>
      <c r="K982" s="3"/>
      <c r="L982" s="3"/>
      <c r="M982" s="3"/>
      <c r="N982" s="3"/>
      <c r="O982" s="3"/>
      <c r="P982" s="3"/>
      <c r="Q982" s="3"/>
      <c r="R982" s="3"/>
      <c r="S982" s="3"/>
      <c r="T982" s="3"/>
    </row>
    <row r="983" spans="2:20" ht="12.75">
      <c r="B983" s="2"/>
      <c r="C983" s="3"/>
      <c r="D983" s="4"/>
      <c r="E983" s="3"/>
      <c r="F983" s="3"/>
      <c r="G983" s="3"/>
      <c r="H983" s="3"/>
      <c r="I983" s="3"/>
      <c r="J983" s="3"/>
      <c r="K983" s="3"/>
      <c r="L983" s="3"/>
      <c r="M983" s="3"/>
      <c r="N983" s="3"/>
      <c r="O983" s="3"/>
      <c r="P983" s="3"/>
      <c r="Q983" s="3"/>
      <c r="R983" s="3"/>
      <c r="S983" s="3"/>
      <c r="T983" s="3"/>
    </row>
    <row r="984" spans="2:20" ht="12.75">
      <c r="B984" s="2"/>
      <c r="C984" s="3"/>
      <c r="D984" s="4"/>
      <c r="E984" s="3"/>
      <c r="F984" s="3"/>
      <c r="G984" s="3"/>
      <c r="H984" s="3"/>
      <c r="I984" s="3"/>
      <c r="J984" s="3"/>
      <c r="K984" s="3"/>
      <c r="L984" s="3"/>
      <c r="M984" s="3"/>
      <c r="N984" s="3"/>
      <c r="O984" s="3"/>
      <c r="P984" s="3"/>
      <c r="Q984" s="3"/>
      <c r="R984" s="3"/>
      <c r="S984" s="3"/>
      <c r="T984" s="3"/>
    </row>
    <row r="985" spans="2:20" ht="12.75">
      <c r="B985" s="2"/>
      <c r="C985" s="3"/>
      <c r="D985" s="4"/>
      <c r="E985" s="3"/>
      <c r="F985" s="3"/>
      <c r="G985" s="3"/>
      <c r="H985" s="3"/>
      <c r="I985" s="3"/>
      <c r="J985" s="3"/>
      <c r="K985" s="3"/>
      <c r="L985" s="3"/>
      <c r="M985" s="3"/>
      <c r="N985" s="3"/>
      <c r="O985" s="3"/>
      <c r="P985" s="3"/>
      <c r="Q985" s="3"/>
      <c r="R985" s="3"/>
      <c r="S985" s="3"/>
      <c r="T985" s="3"/>
    </row>
    <row r="986" spans="2:20" ht="12.75">
      <c r="B986" s="2"/>
      <c r="C986" s="3"/>
      <c r="D986" s="4"/>
      <c r="E986" s="3"/>
      <c r="F986" s="3"/>
      <c r="G986" s="3"/>
      <c r="H986" s="3"/>
      <c r="I986" s="3"/>
      <c r="J986" s="3"/>
      <c r="K986" s="3"/>
      <c r="L986" s="3"/>
      <c r="M986" s="3"/>
      <c r="N986" s="3"/>
      <c r="O986" s="3"/>
      <c r="P986" s="3"/>
      <c r="Q986" s="3"/>
      <c r="R986" s="3"/>
      <c r="S986" s="3"/>
      <c r="T986" s="3"/>
    </row>
    <row r="987" spans="2:20" ht="12.75">
      <c r="B987" s="2"/>
      <c r="C987" s="3"/>
      <c r="D987" s="4"/>
      <c r="E987" s="3"/>
      <c r="F987" s="3"/>
      <c r="G987" s="3"/>
      <c r="H987" s="3"/>
      <c r="I987" s="3"/>
      <c r="J987" s="3"/>
      <c r="K987" s="3"/>
      <c r="L987" s="3"/>
      <c r="M987" s="3"/>
      <c r="N987" s="3"/>
      <c r="O987" s="3"/>
      <c r="P987" s="3"/>
      <c r="Q987" s="3"/>
      <c r="R987" s="3"/>
      <c r="S987" s="3"/>
      <c r="T987" s="3"/>
    </row>
    <row r="988" spans="2:20" ht="12.75">
      <c r="B988" s="2"/>
      <c r="C988" s="3"/>
      <c r="D988" s="4"/>
      <c r="E988" s="3"/>
      <c r="F988" s="3"/>
      <c r="G988" s="3"/>
      <c r="H988" s="3"/>
      <c r="I988" s="3"/>
      <c r="J988" s="3"/>
      <c r="K988" s="3"/>
      <c r="L988" s="3"/>
      <c r="M988" s="3"/>
      <c r="N988" s="3"/>
      <c r="O988" s="3"/>
      <c r="P988" s="3"/>
      <c r="Q988" s="3"/>
      <c r="R988" s="3"/>
      <c r="S988" s="3"/>
      <c r="T988" s="3"/>
    </row>
    <row r="989" spans="2:20" ht="12.75">
      <c r="B989" s="2"/>
      <c r="C989" s="3"/>
      <c r="D989" s="4"/>
      <c r="E989" s="3"/>
      <c r="F989" s="3"/>
      <c r="G989" s="3"/>
      <c r="H989" s="3"/>
      <c r="I989" s="3"/>
      <c r="J989" s="3"/>
      <c r="K989" s="3"/>
      <c r="L989" s="3"/>
      <c r="M989" s="3"/>
      <c r="N989" s="3"/>
      <c r="O989" s="3"/>
      <c r="P989" s="3"/>
      <c r="Q989" s="3"/>
      <c r="R989" s="3"/>
      <c r="S989" s="3"/>
      <c r="T989" s="3"/>
    </row>
    <row r="990" spans="2:20" ht="12.75">
      <c r="B990" s="2"/>
      <c r="C990" s="3"/>
      <c r="D990" s="4"/>
      <c r="E990" s="3"/>
      <c r="F990" s="3"/>
      <c r="G990" s="3"/>
      <c r="H990" s="3"/>
      <c r="I990" s="3"/>
      <c r="J990" s="3"/>
      <c r="K990" s="3"/>
      <c r="L990" s="3"/>
      <c r="M990" s="3"/>
      <c r="N990" s="3"/>
      <c r="O990" s="3"/>
      <c r="P990" s="3"/>
      <c r="Q990" s="3"/>
      <c r="R990" s="3"/>
      <c r="S990" s="3"/>
      <c r="T990" s="3"/>
    </row>
    <row r="991" spans="2:20" ht="12.75">
      <c r="B991" s="2"/>
      <c r="C991" s="3"/>
      <c r="D991" s="4"/>
      <c r="E991" s="3"/>
      <c r="F991" s="3"/>
      <c r="G991" s="3"/>
      <c r="H991" s="3"/>
      <c r="I991" s="3"/>
      <c r="J991" s="3"/>
      <c r="K991" s="3"/>
      <c r="L991" s="3"/>
      <c r="M991" s="3"/>
      <c r="N991" s="3"/>
      <c r="O991" s="3"/>
      <c r="P991" s="3"/>
      <c r="Q991" s="3"/>
      <c r="R991" s="3"/>
      <c r="S991" s="3"/>
      <c r="T991" s="3"/>
    </row>
    <row r="992" spans="2:20" ht="12.75">
      <c r="B992" s="2"/>
      <c r="C992" s="3"/>
      <c r="D992" s="4"/>
      <c r="E992" s="3"/>
      <c r="F992" s="3"/>
      <c r="G992" s="3"/>
      <c r="H992" s="3"/>
      <c r="I992" s="3"/>
      <c r="J992" s="3"/>
      <c r="K992" s="3"/>
      <c r="L992" s="3"/>
      <c r="M992" s="3"/>
      <c r="N992" s="3"/>
      <c r="O992" s="3"/>
      <c r="P992" s="3"/>
      <c r="Q992" s="3"/>
      <c r="R992" s="3"/>
      <c r="S992" s="3"/>
      <c r="T992" s="3"/>
    </row>
    <row r="993" spans="2:20" ht="12.75">
      <c r="B993" s="2"/>
      <c r="C993" s="3"/>
      <c r="D993" s="4"/>
      <c r="E993" s="3"/>
      <c r="F993" s="3"/>
      <c r="G993" s="3"/>
      <c r="H993" s="3"/>
      <c r="I993" s="3"/>
      <c r="J993" s="3"/>
      <c r="K993" s="3"/>
      <c r="L993" s="3"/>
      <c r="M993" s="3"/>
      <c r="N993" s="3"/>
      <c r="O993" s="3"/>
      <c r="P993" s="3"/>
      <c r="Q993" s="3"/>
      <c r="R993" s="3"/>
      <c r="S993" s="3"/>
      <c r="T993" s="3"/>
    </row>
    <row r="994" spans="2:20" ht="12.75">
      <c r="B994" s="2"/>
      <c r="C994" s="3"/>
      <c r="D994" s="4"/>
      <c r="E994" s="3"/>
      <c r="F994" s="3"/>
      <c r="G994" s="3"/>
      <c r="H994" s="3"/>
      <c r="I994" s="3"/>
      <c r="J994" s="3"/>
      <c r="K994" s="3"/>
      <c r="L994" s="3"/>
      <c r="M994" s="3"/>
      <c r="N994" s="3"/>
      <c r="O994" s="3"/>
      <c r="P994" s="3"/>
      <c r="Q994" s="3"/>
      <c r="R994" s="3"/>
      <c r="S994" s="3"/>
      <c r="T994" s="3"/>
    </row>
    <row r="995" spans="2:20" ht="12.75">
      <c r="B995" s="2"/>
      <c r="C995" s="3"/>
      <c r="D995" s="4"/>
      <c r="E995" s="3"/>
      <c r="F995" s="3"/>
      <c r="G995" s="3"/>
      <c r="H995" s="3"/>
      <c r="I995" s="3"/>
      <c r="J995" s="3"/>
      <c r="K995" s="3"/>
      <c r="L995" s="3"/>
      <c r="M995" s="3"/>
      <c r="N995" s="3"/>
      <c r="O995" s="3"/>
      <c r="P995" s="3"/>
      <c r="Q995" s="3"/>
      <c r="R995" s="3"/>
      <c r="S995" s="3"/>
      <c r="T995" s="3"/>
    </row>
    <row r="996" spans="2:20" ht="12.75">
      <c r="B996" s="2"/>
      <c r="C996" s="3"/>
      <c r="D996" s="4"/>
      <c r="E996" s="3"/>
      <c r="F996" s="3"/>
      <c r="G996" s="3"/>
      <c r="H996" s="3"/>
      <c r="I996" s="3"/>
      <c r="J996" s="3"/>
      <c r="K996" s="3"/>
      <c r="L996" s="3"/>
      <c r="M996" s="3"/>
      <c r="N996" s="3"/>
      <c r="O996" s="3"/>
      <c r="P996" s="3"/>
      <c r="Q996" s="3"/>
      <c r="R996" s="3"/>
      <c r="S996" s="3"/>
      <c r="T996" s="3"/>
    </row>
  </sheetData>
  <mergeCells count="27">
    <mergeCell ref="O43:R47"/>
    <mergeCell ref="B45:D47"/>
    <mergeCell ref="H48:I48"/>
    <mergeCell ref="H49:I49"/>
    <mergeCell ref="C50:D50"/>
    <mergeCell ref="K50:M50"/>
    <mergeCell ref="H45:H47"/>
    <mergeCell ref="I45:I47"/>
    <mergeCell ref="J45:J47"/>
    <mergeCell ref="E45:E47"/>
    <mergeCell ref="F45:F47"/>
    <mergeCell ref="B2:N2"/>
    <mergeCell ref="B3:N3"/>
    <mergeCell ref="B4:N4"/>
    <mergeCell ref="B5:N5"/>
    <mergeCell ref="B6:N6"/>
    <mergeCell ref="M45:M47"/>
    <mergeCell ref="N45:N47"/>
    <mergeCell ref="N48:N49"/>
    <mergeCell ref="N61:N62"/>
    <mergeCell ref="K45:K47"/>
    <mergeCell ref="L45:L47"/>
    <mergeCell ref="C54:C58"/>
    <mergeCell ref="C60:C63"/>
    <mergeCell ref="G45:G47"/>
    <mergeCell ref="B48:G48"/>
    <mergeCell ref="K57:K58"/>
  </mergeCells>
  <printOptions horizontalCentered="1" gridLines="1"/>
  <pageMargins left="0.7" right="0.7" top="0.75" bottom="0.75" header="0" footer="0"/>
  <pageSetup paperSize="9"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L986"/>
  <sheetViews>
    <sheetView workbookViewId="0">
      <pane ySplit="8" topLeftCell="A9" activePane="bottomLeft" state="frozen"/>
      <selection pane="bottomLeft" activeCell="B10" sqref="B10"/>
    </sheetView>
  </sheetViews>
  <sheetFormatPr defaultColWidth="12.5703125" defaultRowHeight="15.75" customHeight="1"/>
  <cols>
    <col min="1" max="1" width="0.85546875" customWidth="1"/>
    <col min="2" max="2" width="4.7109375" customWidth="1"/>
    <col min="3" max="3" width="12" customWidth="1"/>
    <col min="4" max="4" width="34.42578125" customWidth="1"/>
    <col min="5" max="5" width="17.85546875" hidden="1" customWidth="1"/>
    <col min="6" max="6" width="17.85546875" customWidth="1"/>
    <col min="7" max="7" width="18.28515625" hidden="1" customWidth="1"/>
    <col min="8" max="8" width="15.42578125" customWidth="1"/>
    <col min="9" max="9" width="14.42578125" customWidth="1"/>
    <col min="10" max="10" width="19.5703125" customWidth="1"/>
    <col min="11" max="11" width="21.5703125" customWidth="1"/>
    <col min="12" max="12" width="18.42578125" hidden="1" customWidth="1"/>
    <col min="13" max="13" width="20.28515625" hidden="1" customWidth="1"/>
    <col min="14" max="14" width="22.140625" hidden="1" customWidth="1"/>
    <col min="15" max="15" width="8.7109375" hidden="1" customWidth="1"/>
    <col min="16" max="18" width="10.5703125" hidden="1" customWidth="1"/>
    <col min="19" max="19" width="30.140625" hidden="1" customWidth="1"/>
    <col min="20" max="21" width="12.5703125" hidden="1"/>
  </cols>
  <sheetData>
    <row r="1" spans="1:21" ht="5.25" customHeight="1">
      <c r="A1" s="1" t="s">
        <v>0</v>
      </c>
      <c r="B1" s="2"/>
      <c r="C1" s="3"/>
      <c r="D1" s="4"/>
      <c r="E1" s="3"/>
      <c r="F1" s="3"/>
      <c r="G1" s="3"/>
      <c r="H1" s="3"/>
      <c r="I1" s="3"/>
      <c r="J1" s="3"/>
      <c r="K1" s="3"/>
      <c r="L1" s="3"/>
      <c r="M1" s="3"/>
      <c r="N1" s="3"/>
      <c r="O1" s="3"/>
      <c r="P1" s="3"/>
      <c r="Q1" s="3"/>
      <c r="R1" s="3"/>
      <c r="S1" s="3"/>
      <c r="T1" s="3"/>
    </row>
    <row r="2" spans="1:21" ht="51" customHeight="1">
      <c r="B2" s="1624" t="s">
        <v>1</v>
      </c>
      <c r="C2" s="1625"/>
      <c r="D2" s="1625"/>
      <c r="E2" s="1625"/>
      <c r="F2" s="1625"/>
      <c r="G2" s="1625"/>
      <c r="H2" s="1625"/>
      <c r="I2" s="1625"/>
      <c r="J2" s="1625"/>
      <c r="K2" s="1625"/>
      <c r="L2" s="1625"/>
      <c r="M2" s="1625"/>
      <c r="N2" s="1626"/>
      <c r="O2" s="5"/>
      <c r="P2" s="5"/>
      <c r="Q2" s="5"/>
      <c r="R2" s="5"/>
      <c r="S2" s="5"/>
      <c r="T2" s="3"/>
    </row>
    <row r="3" spans="1:21" ht="16.5">
      <c r="B3" s="1627" t="s">
        <v>2</v>
      </c>
      <c r="C3" s="1600"/>
      <c r="D3" s="1600"/>
      <c r="E3" s="1600"/>
      <c r="F3" s="1600"/>
      <c r="G3" s="1600"/>
      <c r="H3" s="1600"/>
      <c r="I3" s="1600"/>
      <c r="J3" s="1600"/>
      <c r="K3" s="1600"/>
      <c r="L3" s="1600"/>
      <c r="M3" s="1600"/>
      <c r="N3" s="1628"/>
      <c r="O3" s="6"/>
      <c r="P3" s="6"/>
      <c r="Q3" s="6"/>
      <c r="R3" s="6"/>
      <c r="S3" s="6"/>
      <c r="T3" s="3"/>
    </row>
    <row r="4" spans="1:21" ht="16.5">
      <c r="B4" s="1629" t="s">
        <v>3</v>
      </c>
      <c r="C4" s="1600"/>
      <c r="D4" s="1600"/>
      <c r="E4" s="1600"/>
      <c r="F4" s="1600"/>
      <c r="G4" s="1600"/>
      <c r="H4" s="1600"/>
      <c r="I4" s="1600"/>
      <c r="J4" s="1600"/>
      <c r="K4" s="1600"/>
      <c r="L4" s="1600"/>
      <c r="M4" s="1600"/>
      <c r="N4" s="1628"/>
      <c r="O4" s="7"/>
      <c r="P4" s="7"/>
      <c r="Q4" s="7"/>
      <c r="R4" s="7"/>
      <c r="S4" s="7"/>
      <c r="T4" s="3"/>
    </row>
    <row r="5" spans="1:21">
      <c r="B5" s="1630" t="s">
        <v>4</v>
      </c>
      <c r="C5" s="1600"/>
      <c r="D5" s="1600"/>
      <c r="E5" s="1600"/>
      <c r="F5" s="1600"/>
      <c r="G5" s="1600"/>
      <c r="H5" s="1600"/>
      <c r="I5" s="1600"/>
      <c r="J5" s="1600"/>
      <c r="K5" s="1600"/>
      <c r="L5" s="1600"/>
      <c r="M5" s="1600"/>
      <c r="N5" s="1628"/>
      <c r="O5" s="8"/>
      <c r="P5" s="8"/>
      <c r="Q5" s="8"/>
      <c r="R5" s="8"/>
      <c r="S5" s="8"/>
      <c r="T5" s="3"/>
    </row>
    <row r="6" spans="1:21" ht="5.25" customHeight="1">
      <c r="B6" s="1631"/>
      <c r="C6" s="1632"/>
      <c r="D6" s="1632"/>
      <c r="E6" s="1632"/>
      <c r="F6" s="1632"/>
      <c r="G6" s="1632"/>
      <c r="H6" s="1632"/>
      <c r="I6" s="1632"/>
      <c r="J6" s="1632"/>
      <c r="K6" s="1632"/>
      <c r="L6" s="1632"/>
      <c r="M6" s="1632"/>
      <c r="N6" s="1633"/>
      <c r="O6" s="5"/>
      <c r="P6" s="5"/>
      <c r="Q6" s="5"/>
      <c r="R6" s="5"/>
      <c r="S6" s="5"/>
      <c r="T6" s="3"/>
    </row>
    <row r="7" spans="1:21" ht="49.5">
      <c r="B7" s="9" t="s">
        <v>5</v>
      </c>
      <c r="C7" s="9" t="s">
        <v>6</v>
      </c>
      <c r="D7" s="10" t="s">
        <v>7</v>
      </c>
      <c r="E7" s="9" t="s">
        <v>8</v>
      </c>
      <c r="F7" s="9" t="s">
        <v>8</v>
      </c>
      <c r="G7" s="10" t="s">
        <v>9</v>
      </c>
      <c r="H7" s="10" t="s">
        <v>10</v>
      </c>
      <c r="I7" s="10" t="s">
        <v>11</v>
      </c>
      <c r="J7" s="10" t="s">
        <v>12</v>
      </c>
      <c r="K7" s="11" t="s">
        <v>13</v>
      </c>
      <c r="L7" s="11"/>
      <c r="M7" s="11" t="s">
        <v>14</v>
      </c>
      <c r="N7" s="11" t="s">
        <v>15</v>
      </c>
      <c r="O7" s="11" t="s">
        <v>16</v>
      </c>
      <c r="P7" s="11"/>
      <c r="Q7" s="11"/>
      <c r="R7" s="11" t="s">
        <v>17</v>
      </c>
      <c r="S7" s="12" t="s">
        <v>18</v>
      </c>
      <c r="T7" s="3"/>
    </row>
    <row r="8" spans="1:21" ht="12.75" customHeight="1">
      <c r="B8" s="13"/>
      <c r="C8" s="14"/>
      <c r="D8" s="15"/>
      <c r="E8" s="16"/>
      <c r="F8" s="16"/>
      <c r="G8" s="16"/>
      <c r="H8" s="16"/>
      <c r="I8" s="16"/>
      <c r="J8" s="16"/>
      <c r="K8" s="16"/>
      <c r="L8" s="16"/>
      <c r="M8" s="16"/>
      <c r="N8" s="16"/>
      <c r="O8" s="16"/>
      <c r="P8" s="17"/>
      <c r="Q8" s="17"/>
      <c r="R8" s="18"/>
      <c r="S8" s="19"/>
      <c r="T8" s="19"/>
      <c r="U8" s="19"/>
    </row>
    <row r="9" spans="1:21" ht="12.75">
      <c r="B9" s="20">
        <v>1</v>
      </c>
      <c r="C9" s="21" t="s">
        <v>19</v>
      </c>
      <c r="D9" s="22" t="s">
        <v>20</v>
      </c>
      <c r="E9" s="23">
        <f>F9</f>
        <v>227580</v>
      </c>
      <c r="F9" s="24">
        <f>SUMMARY!D4</f>
        <v>227580</v>
      </c>
      <c r="G9" s="24">
        <f>F9</f>
        <v>227580</v>
      </c>
      <c r="H9" s="24">
        <v>0</v>
      </c>
      <c r="I9" s="24">
        <v>124800</v>
      </c>
      <c r="J9" s="24">
        <f>I9-H9</f>
        <v>124800</v>
      </c>
      <c r="K9" s="24">
        <f>F9-J9</f>
        <v>102780</v>
      </c>
      <c r="L9" s="24">
        <f>K9-F9</f>
        <v>-124800</v>
      </c>
      <c r="M9" s="24"/>
      <c r="N9" s="24">
        <f>F9-K9</f>
        <v>124800</v>
      </c>
      <c r="O9" s="25">
        <f>J9/F9*100</f>
        <v>54.83785921434221</v>
      </c>
      <c r="P9" s="26">
        <f>K9/$K$36</f>
        <v>2.859357059288976E-2</v>
      </c>
      <c r="Q9" s="26">
        <f>P9</f>
        <v>2.859357059288976E-2</v>
      </c>
      <c r="R9" s="27"/>
      <c r="S9" s="28" t="s">
        <v>21</v>
      </c>
      <c r="T9" s="29"/>
      <c r="U9" s="29"/>
    </row>
    <row r="10" spans="1:21" ht="12.75">
      <c r="B10" s="30"/>
      <c r="C10" s="31"/>
      <c r="D10" s="32"/>
      <c r="E10" s="33"/>
      <c r="F10" s="34"/>
      <c r="G10" s="34"/>
      <c r="H10" s="34"/>
      <c r="I10" s="34"/>
      <c r="J10" s="34"/>
      <c r="K10" s="34"/>
      <c r="L10" s="34"/>
      <c r="M10" s="34"/>
      <c r="N10" s="34"/>
      <c r="O10" s="36"/>
      <c r="P10" s="37"/>
      <c r="Q10" s="38"/>
      <c r="R10" s="39"/>
      <c r="S10" s="40"/>
      <c r="T10" s="41"/>
      <c r="U10" s="41"/>
    </row>
    <row r="11" spans="1:21" ht="12.75">
      <c r="B11" s="20">
        <v>2</v>
      </c>
      <c r="C11" s="21" t="s">
        <v>22</v>
      </c>
      <c r="D11" s="22" t="s">
        <v>23</v>
      </c>
      <c r="E11" s="23">
        <f>F11</f>
        <v>88252.5</v>
      </c>
      <c r="F11" s="24">
        <f>SUMMARY!D6</f>
        <v>88252.5</v>
      </c>
      <c r="G11" s="24">
        <f>F11</f>
        <v>88252.5</v>
      </c>
      <c r="H11" s="24">
        <v>0</v>
      </c>
      <c r="I11" s="24">
        <v>88252.5</v>
      </c>
      <c r="J11" s="24">
        <f>I11-H11</f>
        <v>88252.5</v>
      </c>
      <c r="K11" s="24">
        <f>F11-J11</f>
        <v>0</v>
      </c>
      <c r="L11" s="24">
        <f>J11-K11</f>
        <v>88252.5</v>
      </c>
      <c r="M11" s="24"/>
      <c r="N11" s="24">
        <f>SUMMARY!G6</f>
        <v>88262.5</v>
      </c>
      <c r="O11" s="25">
        <f>J11/F11*100</f>
        <v>100</v>
      </c>
      <c r="P11" s="26">
        <f>K11/$K$36</f>
        <v>0</v>
      </c>
      <c r="Q11" s="26">
        <f>P11</f>
        <v>0</v>
      </c>
      <c r="R11" s="27"/>
      <c r="S11" s="28" t="s">
        <v>24</v>
      </c>
      <c r="T11" s="29"/>
      <c r="U11" s="29"/>
    </row>
    <row r="12" spans="1:21" ht="12.75">
      <c r="B12" s="30"/>
      <c r="C12" s="31"/>
      <c r="D12" s="32"/>
      <c r="E12" s="33"/>
      <c r="F12" s="34"/>
      <c r="G12" s="34"/>
      <c r="H12" s="34"/>
      <c r="I12" s="34"/>
      <c r="J12" s="34"/>
      <c r="K12" s="34"/>
      <c r="L12" s="34"/>
      <c r="M12" s="34"/>
      <c r="N12" s="34"/>
      <c r="O12" s="36"/>
      <c r="P12" s="37"/>
      <c r="Q12" s="38"/>
      <c r="R12" s="39"/>
      <c r="S12" s="40"/>
      <c r="T12" s="41"/>
      <c r="U12" s="41"/>
    </row>
    <row r="13" spans="1:21" ht="12.75">
      <c r="B13" s="20"/>
      <c r="C13" s="21"/>
      <c r="D13" s="22"/>
      <c r="E13" s="23"/>
      <c r="F13" s="24"/>
      <c r="G13" s="24"/>
      <c r="H13" s="24"/>
      <c r="I13" s="24"/>
      <c r="J13" s="24"/>
      <c r="K13" s="24"/>
      <c r="L13" s="24"/>
      <c r="M13" s="24"/>
      <c r="N13" s="24"/>
      <c r="O13" s="25"/>
      <c r="P13" s="26"/>
      <c r="Q13" s="42"/>
      <c r="R13" s="27"/>
      <c r="S13" s="28"/>
      <c r="T13" s="29"/>
      <c r="U13" s="29"/>
    </row>
    <row r="14" spans="1:21" ht="12.75">
      <c r="B14" s="30">
        <v>3</v>
      </c>
      <c r="C14" s="31" t="s">
        <v>25</v>
      </c>
      <c r="D14" s="32" t="s">
        <v>26</v>
      </c>
      <c r="E14" s="33">
        <f>F14</f>
        <v>200000</v>
      </c>
      <c r="F14" s="34">
        <v>200000</v>
      </c>
      <c r="G14" s="34">
        <v>0</v>
      </c>
      <c r="H14" s="34">
        <v>0</v>
      </c>
      <c r="I14" s="34">
        <v>200000</v>
      </c>
      <c r="J14" s="34">
        <f>I14-H14</f>
        <v>200000</v>
      </c>
      <c r="K14" s="34">
        <v>0</v>
      </c>
      <c r="L14" s="34">
        <f>K14-J14</f>
        <v>-200000</v>
      </c>
      <c r="M14" s="34"/>
      <c r="N14" s="34">
        <f>F14-K14</f>
        <v>200000</v>
      </c>
      <c r="O14" s="36">
        <f>J14/F14*100</f>
        <v>100</v>
      </c>
      <c r="P14" s="37">
        <f>K14/$K$36</f>
        <v>0</v>
      </c>
      <c r="Q14" s="38"/>
      <c r="R14" s="39"/>
      <c r="S14" s="40" t="s">
        <v>27</v>
      </c>
      <c r="T14" s="41"/>
      <c r="U14" s="41"/>
    </row>
    <row r="15" spans="1:21" ht="12.75" customHeight="1">
      <c r="B15" s="20"/>
      <c r="C15" s="21"/>
      <c r="D15" s="22"/>
      <c r="E15" s="23"/>
      <c r="F15" s="24"/>
      <c r="G15" s="24"/>
      <c r="H15" s="24"/>
      <c r="I15" s="24"/>
      <c r="J15" s="24"/>
      <c r="K15" s="24"/>
      <c r="L15" s="24"/>
      <c r="M15" s="24"/>
      <c r="N15" s="24"/>
      <c r="O15" s="25"/>
      <c r="P15" s="26"/>
      <c r="Q15" s="42"/>
      <c r="R15" s="27"/>
      <c r="S15" s="28"/>
      <c r="T15" s="29"/>
      <c r="U15" s="29"/>
    </row>
    <row r="16" spans="1:21" ht="12.75">
      <c r="B16" s="30">
        <v>4</v>
      </c>
      <c r="C16" s="31" t="s">
        <v>28</v>
      </c>
      <c r="D16" s="144" t="s">
        <v>29</v>
      </c>
      <c r="E16" s="33">
        <f>F18+F20</f>
        <v>1965370.94</v>
      </c>
      <c r="F16" s="34"/>
      <c r="G16" s="34"/>
      <c r="H16" s="34"/>
      <c r="I16" s="34"/>
      <c r="J16" s="34"/>
      <c r="K16" s="34"/>
      <c r="L16" s="34"/>
      <c r="M16" s="34"/>
      <c r="N16" s="34"/>
      <c r="O16" s="36"/>
      <c r="P16" s="37"/>
      <c r="Q16" s="37">
        <f>SUM(P18,P20)</f>
        <v>0.44931000695115375</v>
      </c>
      <c r="R16" s="39"/>
      <c r="S16" s="40"/>
      <c r="T16" s="41"/>
      <c r="U16" s="41"/>
    </row>
    <row r="17" spans="2:21" ht="12.75">
      <c r="B17" s="20"/>
      <c r="C17" s="21"/>
      <c r="D17" s="22"/>
      <c r="E17" s="23"/>
      <c r="F17" s="24"/>
      <c r="G17" s="24"/>
      <c r="H17" s="24"/>
      <c r="I17" s="24"/>
      <c r="J17" s="24"/>
      <c r="K17" s="24"/>
      <c r="L17" s="25"/>
      <c r="M17" s="25"/>
      <c r="N17" s="24"/>
      <c r="O17" s="25"/>
      <c r="P17" s="26"/>
      <c r="Q17" s="42"/>
      <c r="R17" s="27"/>
      <c r="S17" s="28"/>
      <c r="T17" s="29"/>
      <c r="U17" s="29"/>
    </row>
    <row r="18" spans="2:21" ht="12.75">
      <c r="B18" s="30"/>
      <c r="C18" s="31"/>
      <c r="D18" s="32" t="s">
        <v>30</v>
      </c>
      <c r="E18" s="33"/>
      <c r="F18" s="34">
        <f>SUMMARY!D11</f>
        <v>947257</v>
      </c>
      <c r="G18" s="34">
        <f>F18</f>
        <v>947257</v>
      </c>
      <c r="H18" s="34">
        <f>'20 NHU ADD. QTY'!H33</f>
        <v>41896.538959146674</v>
      </c>
      <c r="I18" s="34">
        <f>SUMMARY!G11</f>
        <v>291914.70844999998</v>
      </c>
      <c r="J18" s="34">
        <f>I18-H18</f>
        <v>250018.1694908533</v>
      </c>
      <c r="K18" s="34">
        <f>F18-J18</f>
        <v>697238.83050914668</v>
      </c>
      <c r="L18" s="36">
        <f>J18-K18</f>
        <v>-447220.66101829335</v>
      </c>
      <c r="M18" s="36"/>
      <c r="N18" s="34">
        <f>SUMMARY!G11</f>
        <v>291914.70844999998</v>
      </c>
      <c r="O18" s="36">
        <f>J18/F18*100</f>
        <v>26.393910996788971</v>
      </c>
      <c r="P18" s="37">
        <f>K18/$K$36</f>
        <v>0.19397302705066341</v>
      </c>
      <c r="Q18" s="38"/>
      <c r="R18" s="39">
        <v>12.1</v>
      </c>
      <c r="S18" s="40" t="s">
        <v>31</v>
      </c>
      <c r="T18" s="41"/>
      <c r="U18" s="41"/>
    </row>
    <row r="19" spans="2:21" ht="12.75">
      <c r="B19" s="20"/>
      <c r="C19" s="21"/>
      <c r="D19" s="22"/>
      <c r="E19" s="23"/>
      <c r="F19" s="24"/>
      <c r="G19" s="24"/>
      <c r="H19" s="24"/>
      <c r="I19" s="24"/>
      <c r="J19" s="24"/>
      <c r="K19" s="24"/>
      <c r="L19" s="24"/>
      <c r="M19" s="24"/>
      <c r="N19" s="24"/>
      <c r="O19" s="25"/>
      <c r="P19" s="26"/>
      <c r="Q19" s="42"/>
      <c r="R19" s="27"/>
      <c r="S19" s="28"/>
      <c r="T19" s="29"/>
      <c r="U19" s="29"/>
    </row>
    <row r="20" spans="2:21" ht="18" customHeight="1">
      <c r="B20" s="30"/>
      <c r="C20" s="31"/>
      <c r="D20" s="32" t="s">
        <v>32</v>
      </c>
      <c r="E20" s="33"/>
      <c r="F20" s="34">
        <f>SUMMARY!D21</f>
        <v>1018113.94</v>
      </c>
      <c r="G20" s="34">
        <f>F20</f>
        <v>1018113.94</v>
      </c>
      <c r="H20" s="34">
        <f>SUMMARY!H21</f>
        <v>23100</v>
      </c>
      <c r="I20" s="34">
        <f>SUMMARY!G21</f>
        <v>123401.5</v>
      </c>
      <c r="J20" s="34">
        <f>I20-H20</f>
        <v>100301.5</v>
      </c>
      <c r="K20" s="34">
        <f>F20-J20</f>
        <v>917812.44</v>
      </c>
      <c r="L20" s="45">
        <f>K20-J20</f>
        <v>817510.94</v>
      </c>
      <c r="M20" s="45">
        <f>SUMMARY!H21</f>
        <v>23100</v>
      </c>
      <c r="N20" s="34">
        <f>SUMMARY!G21</f>
        <v>123401.5</v>
      </c>
      <c r="O20" s="36">
        <f>J20/F20*100</f>
        <v>9.8516969525041578</v>
      </c>
      <c r="P20" s="37">
        <f>K20/$K$36</f>
        <v>0.25533697990049031</v>
      </c>
      <c r="Q20" s="38"/>
      <c r="R20" s="39">
        <v>12.2</v>
      </c>
      <c r="S20" s="40" t="s">
        <v>33</v>
      </c>
      <c r="T20" s="41"/>
      <c r="U20" s="41"/>
    </row>
    <row r="21" spans="2:21" ht="12.75">
      <c r="B21" s="20"/>
      <c r="C21" s="21"/>
      <c r="D21" s="22"/>
      <c r="E21" s="23"/>
      <c r="F21" s="24"/>
      <c r="G21" s="24"/>
      <c r="H21" s="24"/>
      <c r="I21" s="24"/>
      <c r="J21" s="24"/>
      <c r="K21" s="24"/>
      <c r="L21" s="24"/>
      <c r="M21" s="24"/>
      <c r="N21" s="24"/>
      <c r="O21" s="25"/>
      <c r="P21" s="26"/>
      <c r="Q21" s="42"/>
      <c r="R21" s="27"/>
      <c r="S21" s="28"/>
      <c r="T21" s="29"/>
      <c r="U21" s="29"/>
    </row>
    <row r="22" spans="2:21" ht="25.5">
      <c r="B22" s="30">
        <v>5</v>
      </c>
      <c r="C22" s="31" t="s">
        <v>28</v>
      </c>
      <c r="D22" s="32" t="s">
        <v>34</v>
      </c>
      <c r="E22" s="33">
        <f>F22</f>
        <v>28455</v>
      </c>
      <c r="F22" s="34">
        <f>SUMMARY!D27</f>
        <v>28455</v>
      </c>
      <c r="G22" s="34">
        <f>F22</f>
        <v>28455</v>
      </c>
      <c r="H22" s="34">
        <v>0</v>
      </c>
      <c r="I22" s="34">
        <f>SUMMARY!G27</f>
        <v>2100</v>
      </c>
      <c r="J22" s="34">
        <f>I22-H22</f>
        <v>2100</v>
      </c>
      <c r="K22" s="34">
        <f>F22-J22</f>
        <v>26355</v>
      </c>
      <c r="L22" s="34">
        <f>K22</f>
        <v>26355</v>
      </c>
      <c r="M22" s="34"/>
      <c r="N22" s="34">
        <f>SUMMARY!G27</f>
        <v>2100</v>
      </c>
      <c r="O22" s="36">
        <f>J22/F22*100</f>
        <v>7.3800738007380069</v>
      </c>
      <c r="P22" s="37">
        <f>K22/$K$36</f>
        <v>7.3320057693676754E-3</v>
      </c>
      <c r="Q22" s="37">
        <f>P22</f>
        <v>7.3320057693676754E-3</v>
      </c>
      <c r="R22" s="39"/>
      <c r="S22" s="40" t="s">
        <v>35</v>
      </c>
      <c r="T22" s="41"/>
      <c r="U22" s="41"/>
    </row>
    <row r="23" spans="2:21" ht="12.75">
      <c r="B23" s="20"/>
      <c r="C23" s="21"/>
      <c r="D23" s="22"/>
      <c r="E23" s="48"/>
      <c r="F23" s="49"/>
      <c r="G23" s="24"/>
      <c r="H23" s="24"/>
      <c r="I23" s="24"/>
      <c r="J23" s="24"/>
      <c r="K23" s="24"/>
      <c r="L23" s="24"/>
      <c r="M23" s="24"/>
      <c r="N23" s="24"/>
      <c r="O23" s="25"/>
      <c r="P23" s="26"/>
      <c r="Q23" s="42"/>
      <c r="R23" s="27"/>
      <c r="S23" s="28"/>
      <c r="T23" s="29"/>
      <c r="U23" s="29"/>
    </row>
    <row r="24" spans="2:21" ht="25.5">
      <c r="B24" s="30">
        <v>6</v>
      </c>
      <c r="C24" s="31" t="s">
        <v>36</v>
      </c>
      <c r="D24" s="32" t="s">
        <v>37</v>
      </c>
      <c r="E24" s="33">
        <f>F24</f>
        <v>1436308.6070000001</v>
      </c>
      <c r="F24" s="34">
        <f>SUMMARY!D13</f>
        <v>1436308.6070000001</v>
      </c>
      <c r="G24" s="36">
        <f>F24</f>
        <v>1436308.6070000001</v>
      </c>
      <c r="H24" s="36">
        <f>SUMMARY!H13</f>
        <v>11890</v>
      </c>
      <c r="I24" s="34">
        <f>SUMMARY!G13</f>
        <v>9991.8050000000003</v>
      </c>
      <c r="J24" s="34">
        <f>I24-H24</f>
        <v>-1898.1949999999997</v>
      </c>
      <c r="K24" s="34">
        <f>F24-J24</f>
        <v>1438206.8020000001</v>
      </c>
      <c r="L24" s="45">
        <f>K24-J24</f>
        <v>1440104.9970000002</v>
      </c>
      <c r="M24" s="45">
        <f>SUMMARY!H13</f>
        <v>11890</v>
      </c>
      <c r="N24" s="34">
        <f>SUMMARY!G13</f>
        <v>9991.8050000000003</v>
      </c>
      <c r="O24" s="36">
        <f>J24/F24*100</f>
        <v>-0.13215787963317549</v>
      </c>
      <c r="P24" s="37">
        <f>K24/$K$36</f>
        <v>0.40011157540534376</v>
      </c>
      <c r="Q24" s="37">
        <f>P24</f>
        <v>0.40011157540534376</v>
      </c>
      <c r="R24" s="39">
        <v>12.2</v>
      </c>
      <c r="S24" s="40" t="s">
        <v>38</v>
      </c>
      <c r="T24" s="41"/>
      <c r="U24" s="41"/>
    </row>
    <row r="25" spans="2:21" ht="12.75">
      <c r="B25" s="20"/>
      <c r="C25" s="21"/>
      <c r="D25" s="22"/>
      <c r="E25" s="48"/>
      <c r="F25" s="49"/>
      <c r="G25" s="24"/>
      <c r="H25" s="24"/>
      <c r="I25" s="24"/>
      <c r="J25" s="24"/>
      <c r="K25" s="24"/>
      <c r="L25" s="24"/>
      <c r="M25" s="24"/>
      <c r="N25" s="24"/>
      <c r="O25" s="25"/>
      <c r="P25" s="26"/>
      <c r="Q25" s="26"/>
      <c r="R25" s="27"/>
      <c r="S25" s="28"/>
      <c r="T25" s="29"/>
      <c r="U25" s="29"/>
    </row>
    <row r="26" spans="2:21" ht="25.5">
      <c r="B26" s="30">
        <v>7</v>
      </c>
      <c r="C26" s="31" t="s">
        <v>39</v>
      </c>
      <c r="D26" s="32" t="s">
        <v>40</v>
      </c>
      <c r="E26" s="33">
        <f>F26</f>
        <v>265674.67499999999</v>
      </c>
      <c r="F26" s="34">
        <f>SUMMARY!D16</f>
        <v>265674.67499999999</v>
      </c>
      <c r="G26" s="34">
        <f>F26</f>
        <v>265674.67499999999</v>
      </c>
      <c r="H26" s="34">
        <v>0</v>
      </c>
      <c r="I26" s="34">
        <f>'BILL NO 6 (STORM WATER)'!J35</f>
        <v>70280.7</v>
      </c>
      <c r="J26" s="34">
        <f>I26-H26</f>
        <v>70280.7</v>
      </c>
      <c r="K26" s="34">
        <f>F26-J26</f>
        <v>195393.97499999998</v>
      </c>
      <c r="L26" s="34">
        <f>J26-K26</f>
        <v>-125113.27499999998</v>
      </c>
      <c r="M26" s="34"/>
      <c r="N26" s="34">
        <f>F26-K26</f>
        <v>70280.700000000012</v>
      </c>
      <c r="O26" s="36">
        <f>J26/F26*100</f>
        <v>26.453669323205158</v>
      </c>
      <c r="P26" s="37">
        <f>K26/$K$36</f>
        <v>5.4358935761703017E-2</v>
      </c>
      <c r="Q26" s="37">
        <f>P26</f>
        <v>5.4358935761703017E-2</v>
      </c>
      <c r="R26" s="39"/>
      <c r="S26" s="40" t="s">
        <v>41</v>
      </c>
      <c r="T26" s="41"/>
      <c r="U26" s="41"/>
    </row>
    <row r="27" spans="2:21" ht="12.75">
      <c r="B27" s="20"/>
      <c r="C27" s="21"/>
      <c r="D27" s="22"/>
      <c r="E27" s="48"/>
      <c r="F27" s="49"/>
      <c r="G27" s="24"/>
      <c r="H27" s="24"/>
      <c r="I27" s="24"/>
      <c r="J27" s="24"/>
      <c r="K27" s="24"/>
      <c r="L27" s="24"/>
      <c r="M27" s="24"/>
      <c r="N27" s="24"/>
      <c r="O27" s="25"/>
      <c r="P27" s="26"/>
      <c r="Q27" s="42"/>
      <c r="R27" s="27"/>
      <c r="S27" s="28"/>
      <c r="T27" s="29"/>
      <c r="U27" s="29"/>
    </row>
    <row r="28" spans="2:21" ht="12.75">
      <c r="B28" s="30">
        <v>8</v>
      </c>
      <c r="C28" s="31" t="s">
        <v>42</v>
      </c>
      <c r="D28" s="144" t="s">
        <v>43</v>
      </c>
      <c r="E28" s="46">
        <f>F30+F32</f>
        <v>239991.02499999999</v>
      </c>
      <c r="F28" s="47"/>
      <c r="G28" s="34"/>
      <c r="H28" s="34"/>
      <c r="I28" s="34"/>
      <c r="J28" s="34"/>
      <c r="K28" s="34"/>
      <c r="L28" s="34"/>
      <c r="M28" s="34"/>
      <c r="N28" s="34"/>
      <c r="O28" s="36"/>
      <c r="P28" s="37"/>
      <c r="Q28" s="37">
        <f>SUM(P30,P32)</f>
        <v>6.029390551954205E-2</v>
      </c>
      <c r="R28" s="39"/>
      <c r="S28" s="40"/>
      <c r="T28" s="41"/>
      <c r="U28" s="41"/>
    </row>
    <row r="29" spans="2:21" ht="12.75">
      <c r="B29" s="20"/>
      <c r="C29" s="51"/>
      <c r="D29" s="22"/>
      <c r="E29" s="48"/>
      <c r="F29" s="49"/>
      <c r="G29" s="24"/>
      <c r="H29" s="24"/>
      <c r="I29" s="24"/>
      <c r="J29" s="24"/>
      <c r="K29" s="24"/>
      <c r="L29" s="49"/>
      <c r="M29" s="49"/>
      <c r="N29" s="49"/>
      <c r="O29" s="25"/>
      <c r="P29" s="26"/>
      <c r="Q29" s="42"/>
      <c r="R29" s="27"/>
      <c r="S29" s="28"/>
      <c r="T29" s="29"/>
      <c r="U29" s="29"/>
    </row>
    <row r="30" spans="2:21" ht="12.75">
      <c r="B30" s="30"/>
      <c r="C30" s="50"/>
      <c r="D30" s="32" t="s">
        <v>30</v>
      </c>
      <c r="E30" s="46"/>
      <c r="F30" s="47">
        <f>SUMMARY!D18</f>
        <v>36105</v>
      </c>
      <c r="G30" s="34">
        <f>F30</f>
        <v>36105</v>
      </c>
      <c r="H30" s="34">
        <f>'20 NHU ADD. QTY'!H62</f>
        <v>11250</v>
      </c>
      <c r="I30" s="34">
        <f>SUMMARY!G18</f>
        <v>10515.156000000001</v>
      </c>
      <c r="J30" s="34">
        <f>I30-H30</f>
        <v>-734.84399999999914</v>
      </c>
      <c r="K30" s="34">
        <f>F30-J30</f>
        <v>36839.843999999997</v>
      </c>
      <c r="L30" s="34">
        <f>K30-J30</f>
        <v>37574.687999999995</v>
      </c>
      <c r="M30" s="34"/>
      <c r="N30" s="34">
        <f>SUMMARY!G18</f>
        <v>10515.156000000001</v>
      </c>
      <c r="O30" s="36">
        <f>J30/F30*100</f>
        <v>-2.0352970502700436</v>
      </c>
      <c r="P30" s="37">
        <f>K30/$K$36</f>
        <v>1.0248907180823568E-2</v>
      </c>
      <c r="Q30" s="38"/>
      <c r="R30" s="39">
        <v>12.1</v>
      </c>
      <c r="S30" s="40" t="s">
        <v>44</v>
      </c>
      <c r="T30" s="41"/>
      <c r="U30" s="41"/>
    </row>
    <row r="31" spans="2:21" ht="12.75">
      <c r="B31" s="20"/>
      <c r="C31" s="51"/>
      <c r="D31" s="22"/>
      <c r="E31" s="48"/>
      <c r="F31" s="49"/>
      <c r="G31" s="24"/>
      <c r="H31" s="24"/>
      <c r="I31" s="24"/>
      <c r="J31" s="24"/>
      <c r="K31" s="24"/>
      <c r="L31" s="49"/>
      <c r="M31" s="49"/>
      <c r="N31" s="49"/>
      <c r="O31" s="25"/>
      <c r="P31" s="26"/>
      <c r="Q31" s="42"/>
      <c r="R31" s="27"/>
      <c r="S31" s="28"/>
      <c r="T31" s="29"/>
      <c r="U31" s="29"/>
    </row>
    <row r="32" spans="2:21" ht="12.75">
      <c r="B32" s="30"/>
      <c r="C32" s="50"/>
      <c r="D32" s="32" t="s">
        <v>45</v>
      </c>
      <c r="E32" s="46"/>
      <c r="F32" s="47">
        <f>SUMMARY!D23</f>
        <v>203886.02499999999</v>
      </c>
      <c r="G32" s="36">
        <f>F32</f>
        <v>203886.02499999999</v>
      </c>
      <c r="H32" s="34">
        <f>'SUM. OF ADD. WORKS (BILL NO. 4 '!G17</f>
        <v>1111.44</v>
      </c>
      <c r="I32" s="34">
        <f>SUMMARY!G23</f>
        <v>25110</v>
      </c>
      <c r="J32" s="34">
        <f>I32-H32</f>
        <v>23998.560000000001</v>
      </c>
      <c r="K32" s="34">
        <f>F32-J32</f>
        <v>179887.465</v>
      </c>
      <c r="L32" s="52">
        <f>K32-J32</f>
        <v>155888.905</v>
      </c>
      <c r="M32" s="52">
        <f>SUMMARY!H23</f>
        <v>1111.44</v>
      </c>
      <c r="N32" s="47">
        <f>SUMMARY!G23</f>
        <v>25110</v>
      </c>
      <c r="O32" s="36">
        <f>J32/F32*100</f>
        <v>11.770576232480868</v>
      </c>
      <c r="P32" s="37">
        <f>K32/$K$36</f>
        <v>5.0044998338718484E-2</v>
      </c>
      <c r="Q32" s="38"/>
      <c r="R32" s="39">
        <v>12.2</v>
      </c>
      <c r="S32" s="40" t="s">
        <v>46</v>
      </c>
      <c r="T32" s="41"/>
      <c r="U32" s="41"/>
    </row>
    <row r="33" spans="1:38" ht="12.75">
      <c r="B33" s="53"/>
      <c r="C33" s="54"/>
      <c r="D33" s="55"/>
      <c r="E33" s="57"/>
      <c r="F33" s="57"/>
      <c r="G33" s="58"/>
      <c r="H33" s="58"/>
      <c r="I33" s="58"/>
      <c r="J33" s="24"/>
      <c r="K33" s="24"/>
      <c r="L33" s="57"/>
      <c r="M33" s="57"/>
      <c r="N33" s="57"/>
      <c r="O33" s="60"/>
      <c r="P33" s="26" t="e">
        <f t="shared" ref="P33:Q33" si="0">SUM(P32,#REF!,P30,P29,P28,#REF!,P26,P25,P24,P23,P22,#REF!,P20,P19,P18,#REF!,P16,P15,P14,P13,P11,P10,P9)</f>
        <v>#REF!</v>
      </c>
      <c r="Q33" s="26" t="e">
        <f t="shared" si="0"/>
        <v>#REF!</v>
      </c>
      <c r="R33" s="61"/>
      <c r="S33" s="28"/>
      <c r="T33" s="29"/>
      <c r="U33" s="29"/>
    </row>
    <row r="34" spans="1:38" ht="16.5" hidden="1" customHeight="1">
      <c r="B34" s="145"/>
      <c r="C34" s="146"/>
      <c r="D34" s="146"/>
      <c r="E34" s="146"/>
      <c r="F34" s="146"/>
      <c r="G34" s="146"/>
      <c r="H34" s="146"/>
      <c r="I34" s="146"/>
      <c r="J34" s="146"/>
      <c r="K34" s="146"/>
      <c r="L34" s="146"/>
      <c r="M34" s="146"/>
      <c r="N34" s="147"/>
      <c r="O34" s="1644">
        <f>N36+M36</f>
        <v>982477.80945000006</v>
      </c>
      <c r="P34" s="1645"/>
      <c r="Q34" s="1645"/>
      <c r="R34" s="1645"/>
      <c r="S34" s="148"/>
      <c r="T34" s="41"/>
      <c r="U34" s="41"/>
    </row>
    <row r="35" spans="1:38" ht="3" customHeight="1">
      <c r="B35" s="73"/>
      <c r="C35" s="74"/>
      <c r="D35" s="74"/>
      <c r="E35" s="74"/>
      <c r="F35" s="74"/>
      <c r="G35" s="74"/>
      <c r="H35" s="74"/>
      <c r="I35" s="74"/>
      <c r="J35" s="74"/>
      <c r="K35" s="74"/>
      <c r="L35" s="74"/>
      <c r="M35" s="74"/>
      <c r="N35" s="75"/>
      <c r="O35" s="1619"/>
      <c r="P35" s="1600"/>
      <c r="Q35" s="1600"/>
      <c r="R35" s="1600"/>
      <c r="S35" s="76"/>
      <c r="T35" s="3"/>
    </row>
    <row r="36" spans="1:38" ht="12.75">
      <c r="B36" s="1636" t="s">
        <v>47</v>
      </c>
      <c r="C36" s="1637"/>
      <c r="D36" s="1638"/>
      <c r="E36" s="1614">
        <f t="shared" ref="E36:F36" si="1">SUM(E9:E32)</f>
        <v>4451632.7470000004</v>
      </c>
      <c r="F36" s="1614">
        <f t="shared" si="1"/>
        <v>4451632.7470000004</v>
      </c>
      <c r="G36" s="1614">
        <f>SUM(G9+G11+G18+G20+G22+G24+G26+G30+G32)</f>
        <v>4251632.7470000004</v>
      </c>
      <c r="H36" s="1614">
        <f>SUM(H9+H11+H18+H20+H24+H26+H30+H32+H14)</f>
        <v>89247.978959146683</v>
      </c>
      <c r="I36" s="1614">
        <f t="shared" ref="I36:J36" si="2">SUM(I9+I11+I18+I20+I22+I24+I26+I30+I32+I14)</f>
        <v>946366.36945</v>
      </c>
      <c r="J36" s="1614">
        <f t="shared" si="2"/>
        <v>857118.39049085334</v>
      </c>
      <c r="K36" s="1614">
        <f>SUM(K9+K11+K18+K20+K22+K24+K26+K30+K32)</f>
        <v>3594514.3565091467</v>
      </c>
      <c r="L36" s="1618">
        <f>F36-K36</f>
        <v>857118.39049085369</v>
      </c>
      <c r="M36" s="1618">
        <f>SUM(M9:M32)</f>
        <v>36101.440000000002</v>
      </c>
      <c r="N36" s="1618">
        <f>SUM(N9:N35)</f>
        <v>946376.36945000011</v>
      </c>
      <c r="O36" s="1619"/>
      <c r="P36" s="1600"/>
      <c r="Q36" s="1600"/>
      <c r="R36" s="1600"/>
      <c r="S36" s="76"/>
      <c r="T36" s="3"/>
    </row>
    <row r="37" spans="1:38" ht="3" customHeight="1">
      <c r="B37" s="1619"/>
      <c r="C37" s="1600"/>
      <c r="D37" s="1601"/>
      <c r="E37" s="1612"/>
      <c r="F37" s="1612"/>
      <c r="G37" s="1612"/>
      <c r="H37" s="1612"/>
      <c r="I37" s="1612"/>
      <c r="J37" s="1612"/>
      <c r="K37" s="1612"/>
      <c r="L37" s="1619"/>
      <c r="M37" s="1619"/>
      <c r="N37" s="1619"/>
      <c r="O37" s="1619"/>
      <c r="P37" s="1600"/>
      <c r="Q37" s="1600"/>
      <c r="R37" s="1600"/>
      <c r="S37" s="76"/>
      <c r="T37" s="3"/>
    </row>
    <row r="38" spans="1:38" ht="9" customHeight="1">
      <c r="B38" s="1620"/>
      <c r="C38" s="1595"/>
      <c r="D38" s="1639"/>
      <c r="E38" s="1613"/>
      <c r="F38" s="1613"/>
      <c r="G38" s="1613"/>
      <c r="H38" s="1613"/>
      <c r="I38" s="1613"/>
      <c r="J38" s="1613"/>
      <c r="K38" s="1613"/>
      <c r="L38" s="1620"/>
      <c r="M38" s="1620"/>
      <c r="N38" s="1620"/>
      <c r="O38" s="1619"/>
      <c r="P38" s="1600"/>
      <c r="Q38" s="1600"/>
      <c r="R38" s="1600"/>
      <c r="S38" s="76"/>
      <c r="T38" s="3"/>
    </row>
    <row r="39" spans="1:38" ht="15" hidden="1">
      <c r="B39" s="1615"/>
      <c r="C39" s="1600"/>
      <c r="D39" s="1600"/>
      <c r="E39" s="1600"/>
      <c r="F39" s="1600"/>
      <c r="G39" s="1601"/>
      <c r="H39" s="1640">
        <f>I36-H36</f>
        <v>857118.39049085334</v>
      </c>
      <c r="I39" s="1598"/>
      <c r="J39" s="77"/>
      <c r="K39" s="78">
        <f>F36-K36</f>
        <v>857118.39049085369</v>
      </c>
      <c r="L39" s="79"/>
      <c r="M39" s="80"/>
      <c r="N39" s="1621">
        <f>SUM(N36:N38)</f>
        <v>946376.36945000011</v>
      </c>
      <c r="O39" s="3"/>
      <c r="P39" s="3"/>
      <c r="Q39" s="3"/>
      <c r="R39" s="3"/>
      <c r="S39" s="3"/>
      <c r="T39" s="3"/>
    </row>
    <row r="40" spans="1:38" ht="15" hidden="1">
      <c r="B40" s="2"/>
      <c r="C40" s="3"/>
      <c r="D40" s="4"/>
      <c r="E40" s="81"/>
      <c r="F40" s="82"/>
      <c r="G40" s="82"/>
      <c r="H40" s="1641"/>
      <c r="I40" s="1598"/>
      <c r="J40" s="77"/>
      <c r="K40" s="83"/>
      <c r="L40" s="84">
        <f>I36+J36</f>
        <v>1803484.7599408533</v>
      </c>
      <c r="M40" s="85"/>
      <c r="N40" s="1613"/>
      <c r="O40" s="3"/>
      <c r="P40" s="3"/>
      <c r="Q40" s="3"/>
      <c r="R40" s="3"/>
      <c r="S40" s="3"/>
      <c r="T40" s="3"/>
    </row>
    <row r="41" spans="1:38" ht="30" hidden="1">
      <c r="A41" s="86"/>
      <c r="B41" s="2"/>
      <c r="C41" s="1642"/>
      <c r="D41" s="1600"/>
      <c r="E41" s="87"/>
      <c r="F41" s="88" t="s">
        <v>48</v>
      </c>
      <c r="G41" s="89"/>
      <c r="H41" s="89"/>
      <c r="I41" s="89"/>
      <c r="J41" s="89"/>
      <c r="K41" s="1643" t="s">
        <v>49</v>
      </c>
      <c r="L41" s="1597"/>
      <c r="M41" s="1598"/>
      <c r="N41" s="89" t="s">
        <v>50</v>
      </c>
      <c r="O41" s="2"/>
      <c r="P41" s="90">
        <f>328588.41+7678.88</f>
        <v>336267.29</v>
      </c>
      <c r="Q41" s="2"/>
      <c r="R41" s="2">
        <f>55*355</f>
        <v>19525</v>
      </c>
      <c r="S41" s="2"/>
      <c r="T41" s="2"/>
      <c r="U41" s="86"/>
      <c r="V41" s="86"/>
      <c r="W41" s="86"/>
      <c r="X41" s="86"/>
      <c r="Y41" s="86"/>
      <c r="Z41" s="86"/>
      <c r="AA41" s="86"/>
      <c r="AB41" s="86"/>
      <c r="AC41" s="86"/>
      <c r="AD41" s="86"/>
      <c r="AE41" s="86"/>
      <c r="AF41" s="86"/>
      <c r="AG41" s="86"/>
      <c r="AH41" s="86"/>
      <c r="AI41" s="86"/>
      <c r="AJ41" s="86"/>
      <c r="AK41" s="86"/>
      <c r="AL41" s="86"/>
    </row>
    <row r="42" spans="1:38" ht="15" hidden="1">
      <c r="A42" s="91"/>
      <c r="B42" s="92"/>
      <c r="C42" s="93"/>
      <c r="D42" s="94"/>
      <c r="E42" s="92"/>
      <c r="F42" s="95"/>
      <c r="G42" s="95"/>
      <c r="H42" s="95"/>
      <c r="I42" s="95"/>
      <c r="J42" s="95"/>
      <c r="K42" s="95"/>
      <c r="L42" s="92"/>
      <c r="M42" s="92"/>
      <c r="N42" s="92"/>
      <c r="O42" s="92"/>
      <c r="P42" s="96">
        <f>P41-220352</f>
        <v>115915.28999999998</v>
      </c>
      <c r="Q42" s="92"/>
      <c r="R42" s="93">
        <f>R41*32</f>
        <v>624800</v>
      </c>
      <c r="S42" s="97">
        <f>R42+K36</f>
        <v>4219314.3565091472</v>
      </c>
      <c r="T42" s="98"/>
      <c r="U42" s="91"/>
      <c r="V42" s="91"/>
      <c r="W42" s="91"/>
      <c r="X42" s="91"/>
      <c r="Y42" s="91"/>
      <c r="Z42" s="91"/>
      <c r="AA42" s="91"/>
      <c r="AB42" s="91"/>
      <c r="AC42" s="91"/>
      <c r="AD42" s="91"/>
      <c r="AE42" s="91"/>
      <c r="AF42" s="91"/>
      <c r="AG42" s="91"/>
      <c r="AH42" s="91"/>
      <c r="AI42" s="91"/>
      <c r="AJ42" s="91"/>
      <c r="AK42" s="91"/>
      <c r="AL42" s="91"/>
    </row>
    <row r="43" spans="1:38" ht="15" hidden="1">
      <c r="A43" s="86"/>
      <c r="B43" s="92"/>
      <c r="C43" s="92"/>
      <c r="D43" s="99" t="s">
        <v>51</v>
      </c>
      <c r="E43" s="100"/>
      <c r="F43" s="100" t="s">
        <v>52</v>
      </c>
      <c r="G43" s="100"/>
      <c r="H43" s="100"/>
      <c r="I43" s="100"/>
      <c r="J43" s="100"/>
      <c r="K43" s="100" t="s">
        <v>53</v>
      </c>
      <c r="L43" s="97">
        <f>J36+K39</f>
        <v>1714236.7809817069</v>
      </c>
      <c r="M43" s="92"/>
      <c r="N43" s="97">
        <f>O34-F39</f>
        <v>982477.80945000006</v>
      </c>
      <c r="O43" s="92"/>
      <c r="P43" s="92"/>
      <c r="Q43" s="92"/>
      <c r="R43" s="92"/>
      <c r="S43" s="92"/>
      <c r="T43" s="2"/>
      <c r="U43" s="86"/>
      <c r="V43" s="86"/>
      <c r="W43" s="86"/>
      <c r="X43" s="86"/>
      <c r="Y43" s="86"/>
      <c r="Z43" s="86"/>
      <c r="AA43" s="86"/>
      <c r="AB43" s="86"/>
      <c r="AC43" s="86"/>
      <c r="AD43" s="86"/>
      <c r="AE43" s="86"/>
      <c r="AF43" s="86"/>
      <c r="AG43" s="86"/>
      <c r="AH43" s="86"/>
      <c r="AI43" s="86"/>
      <c r="AJ43" s="86"/>
      <c r="AK43" s="86"/>
      <c r="AL43" s="86"/>
    </row>
    <row r="44" spans="1:38" ht="6" hidden="1" customHeight="1">
      <c r="B44" s="98"/>
      <c r="C44" s="98"/>
      <c r="D44" s="101"/>
      <c r="E44" s="102"/>
      <c r="F44" s="103"/>
      <c r="G44" s="104"/>
      <c r="H44" s="104"/>
      <c r="I44" s="104"/>
      <c r="J44" s="104"/>
      <c r="K44" s="104"/>
      <c r="L44" s="105"/>
      <c r="M44" s="105"/>
      <c r="N44" s="105"/>
      <c r="O44" s="105"/>
      <c r="P44" s="105"/>
      <c r="Q44" s="105"/>
      <c r="R44" s="105"/>
      <c r="S44" s="105"/>
      <c r="T44" s="3"/>
    </row>
    <row r="45" spans="1:38" ht="12.75" hidden="1">
      <c r="B45" s="98"/>
      <c r="C45" s="1607" t="s">
        <v>54</v>
      </c>
      <c r="D45" s="106" t="s">
        <v>55</v>
      </c>
      <c r="E45" s="107"/>
      <c r="F45" s="24">
        <f>F36</f>
        <v>4451632.7470000004</v>
      </c>
      <c r="G45" s="26"/>
      <c r="H45" s="26"/>
      <c r="I45" s="26"/>
      <c r="J45" s="26"/>
      <c r="K45" s="26">
        <f>F45/F45</f>
        <v>1</v>
      </c>
      <c r="L45" s="105">
        <f>H40-J40</f>
        <v>0</v>
      </c>
      <c r="M45" s="105"/>
      <c r="N45" s="105"/>
      <c r="O45" s="105"/>
      <c r="P45" s="105"/>
      <c r="Q45" s="105"/>
      <c r="R45" s="105"/>
      <c r="S45" s="108">
        <f>F36-S42</f>
        <v>232318.39049085323</v>
      </c>
      <c r="T45" s="3"/>
    </row>
    <row r="46" spans="1:38" ht="12.75" hidden="1">
      <c r="B46" s="98"/>
      <c r="C46" s="1608"/>
      <c r="D46" s="109" t="s">
        <v>56</v>
      </c>
      <c r="E46" s="110"/>
      <c r="F46" s="111">
        <f>K36</f>
        <v>3594514.3565091467</v>
      </c>
      <c r="G46" s="112"/>
      <c r="H46" s="112"/>
      <c r="I46" s="112"/>
      <c r="J46" s="112"/>
      <c r="K46" s="112">
        <f>F46/F45</f>
        <v>0.80745977055980767</v>
      </c>
      <c r="L46" s="105"/>
      <c r="M46" s="105"/>
      <c r="N46" s="105"/>
      <c r="O46" s="105"/>
      <c r="P46" s="105"/>
      <c r="Q46" s="105"/>
      <c r="R46" s="105"/>
      <c r="S46" s="105"/>
      <c r="T46" s="3"/>
    </row>
    <row r="47" spans="1:38" ht="12.75" hidden="1">
      <c r="B47" s="98"/>
      <c r="C47" s="1609"/>
      <c r="D47" s="106" t="s">
        <v>57</v>
      </c>
      <c r="E47" s="113"/>
      <c r="F47" s="24">
        <f>N39</f>
        <v>946376.36945000011</v>
      </c>
      <c r="G47" s="26"/>
      <c r="H47" s="26"/>
      <c r="I47" s="26"/>
      <c r="J47" s="26"/>
      <c r="K47" s="26">
        <f>F47/F45</f>
        <v>0.21259084547973384</v>
      </c>
      <c r="L47" s="105"/>
      <c r="M47" s="105"/>
      <c r="N47" s="105"/>
      <c r="O47" s="105"/>
      <c r="P47" s="105"/>
      <c r="Q47" s="105"/>
      <c r="R47" s="105"/>
      <c r="S47" s="105"/>
      <c r="T47" s="3"/>
    </row>
    <row r="48" spans="1:38" ht="12.75" hidden="1">
      <c r="B48" s="98"/>
      <c r="C48" s="1608"/>
      <c r="D48" s="114" t="s">
        <v>58</v>
      </c>
      <c r="E48" s="115"/>
      <c r="F48" s="116">
        <f>SUMMARY!H23</f>
        <v>1111.44</v>
      </c>
      <c r="G48" s="117"/>
      <c r="H48" s="117"/>
      <c r="I48" s="117"/>
      <c r="J48" s="117"/>
      <c r="K48" s="1616">
        <f>(F48+F49)/F45</f>
        <v>4.9748811859928563E-2</v>
      </c>
      <c r="L48" s="105"/>
      <c r="M48" s="105"/>
      <c r="N48" s="108">
        <f>F48+F49</f>
        <v>221463.44</v>
      </c>
      <c r="O48" s="105"/>
      <c r="P48" s="105"/>
      <c r="Q48" s="105"/>
      <c r="R48" s="105"/>
      <c r="S48" s="105"/>
      <c r="T48" s="3"/>
    </row>
    <row r="49" spans="2:20" ht="12.75" hidden="1">
      <c r="B49" s="98"/>
      <c r="C49" s="1610"/>
      <c r="D49" s="118" t="s">
        <v>59</v>
      </c>
      <c r="E49" s="119"/>
      <c r="F49" s="120">
        <v>220352</v>
      </c>
      <c r="G49" s="121"/>
      <c r="H49" s="121"/>
      <c r="I49" s="121"/>
      <c r="J49" s="121"/>
      <c r="K49" s="1617"/>
      <c r="L49" s="105"/>
      <c r="M49" s="105"/>
      <c r="N49" s="105"/>
      <c r="O49" s="105"/>
      <c r="P49" s="105"/>
      <c r="Q49" s="105"/>
      <c r="R49" s="105"/>
      <c r="S49" s="105"/>
      <c r="T49" s="3"/>
    </row>
    <row r="50" spans="2:20" ht="21.75" hidden="1" customHeight="1">
      <c r="B50" s="98"/>
      <c r="C50" s="105"/>
      <c r="D50" s="122" t="s">
        <v>60</v>
      </c>
      <c r="E50" s="123"/>
      <c r="F50" s="123">
        <f>F45*K50</f>
        <v>3815977.7965091467</v>
      </c>
      <c r="G50" s="124"/>
      <c r="H50" s="124"/>
      <c r="I50" s="124"/>
      <c r="J50" s="124"/>
      <c r="K50" s="124">
        <f>K46+K48</f>
        <v>0.85720858241973619</v>
      </c>
      <c r="L50" s="125"/>
      <c r="M50" s="125"/>
      <c r="N50" s="125"/>
      <c r="O50" s="105"/>
      <c r="P50" s="105"/>
      <c r="Q50" s="105"/>
      <c r="R50" s="105"/>
      <c r="S50" s="105"/>
      <c r="T50" s="3"/>
    </row>
    <row r="51" spans="2:20" ht="12.75" hidden="1">
      <c r="B51" s="2"/>
      <c r="C51" s="1611" t="s">
        <v>61</v>
      </c>
      <c r="D51" s="114" t="s">
        <v>62</v>
      </c>
      <c r="E51" s="126"/>
      <c r="F51" s="116"/>
      <c r="G51" s="117"/>
      <c r="H51" s="117"/>
      <c r="I51" s="117"/>
      <c r="J51" s="117"/>
      <c r="K51" s="117">
        <f>K45-K50</f>
        <v>0.14279141758026381</v>
      </c>
      <c r="L51" s="105"/>
      <c r="M51" s="105"/>
      <c r="N51" s="105"/>
      <c r="O51" s="105"/>
      <c r="P51" s="105"/>
      <c r="Q51" s="105"/>
      <c r="R51" s="105"/>
      <c r="S51" s="105"/>
      <c r="T51" s="3"/>
    </row>
    <row r="52" spans="2:20" ht="25.5" hidden="1">
      <c r="B52" s="2"/>
      <c r="C52" s="1612"/>
      <c r="D52" s="127" t="s">
        <v>63</v>
      </c>
      <c r="E52" s="128"/>
      <c r="F52" s="128">
        <v>2193954.35</v>
      </c>
      <c r="G52" s="129"/>
      <c r="H52" s="129"/>
      <c r="I52" s="129"/>
      <c r="J52" s="129"/>
      <c r="K52" s="129">
        <f>2193954.35/F45</f>
        <v>0.49284262082907171</v>
      </c>
      <c r="L52" s="130"/>
      <c r="M52" s="130"/>
      <c r="N52" s="1622">
        <f>(K52+K53)/2</f>
        <v>0.55160222394003977</v>
      </c>
      <c r="O52" s="105"/>
      <c r="P52" s="105"/>
      <c r="Q52" s="105"/>
      <c r="R52" s="105"/>
      <c r="S52" s="105"/>
      <c r="T52" s="3"/>
    </row>
    <row r="53" spans="2:20" ht="25.5" hidden="1">
      <c r="B53" s="2"/>
      <c r="C53" s="1612"/>
      <c r="D53" s="131" t="s">
        <v>64</v>
      </c>
      <c r="E53" s="132"/>
      <c r="F53" s="132">
        <v>2193954.35</v>
      </c>
      <c r="G53" s="133"/>
      <c r="H53" s="133"/>
      <c r="I53" s="133"/>
      <c r="J53" s="133"/>
      <c r="K53" s="133">
        <f>F53/F46</f>
        <v>0.61036182705100772</v>
      </c>
      <c r="L53" s="134"/>
      <c r="M53" s="134"/>
      <c r="N53" s="1623"/>
      <c r="O53" s="105"/>
      <c r="P53" s="105"/>
      <c r="Q53" s="105"/>
      <c r="R53" s="105"/>
      <c r="S53" s="105"/>
      <c r="T53" s="3"/>
    </row>
    <row r="54" spans="2:20" ht="25.5" hidden="1">
      <c r="B54" s="2"/>
      <c r="C54" s="1613"/>
      <c r="D54" s="135" t="s">
        <v>65</v>
      </c>
      <c r="E54" s="136"/>
      <c r="F54" s="136">
        <v>110000</v>
      </c>
      <c r="G54" s="137"/>
      <c r="H54" s="137"/>
      <c r="I54" s="137"/>
      <c r="J54" s="137"/>
      <c r="K54" s="137">
        <f>F54/F45</f>
        <v>2.4710034778616923E-2</v>
      </c>
      <c r="L54" s="29"/>
      <c r="M54" s="29"/>
      <c r="N54" s="29"/>
      <c r="O54" s="105"/>
      <c r="P54" s="105"/>
      <c r="Q54" s="105"/>
      <c r="R54" s="105"/>
      <c r="S54" s="105"/>
      <c r="T54" s="3"/>
    </row>
    <row r="55" spans="2:20" ht="12.75" hidden="1">
      <c r="B55" s="2"/>
      <c r="C55" s="3"/>
      <c r="D55" s="138"/>
      <c r="E55" s="139"/>
      <c r="F55" s="139"/>
      <c r="G55" s="140"/>
      <c r="H55" s="140"/>
      <c r="I55" s="140"/>
      <c r="J55" s="140"/>
      <c r="K55" s="141">
        <f>K53-K52+K54</f>
        <v>0.14222924100055293</v>
      </c>
      <c r="L55" s="140"/>
      <c r="M55" s="140"/>
      <c r="N55" s="141">
        <f>69.5%-N52</f>
        <v>0.14339777605996018</v>
      </c>
      <c r="O55" s="105"/>
      <c r="P55" s="105"/>
      <c r="Q55" s="105"/>
      <c r="R55" s="105"/>
      <c r="S55" s="105"/>
      <c r="T55" s="3"/>
    </row>
    <row r="56" spans="2:20" ht="25.5" hidden="1">
      <c r="B56" s="2"/>
      <c r="C56" s="3"/>
      <c r="D56" s="135" t="s">
        <v>66</v>
      </c>
      <c r="E56" s="29"/>
      <c r="F56" s="29"/>
      <c r="G56" s="140"/>
      <c r="H56" s="140"/>
      <c r="I56" s="140"/>
      <c r="J56" s="140"/>
      <c r="K56" s="140" t="s">
        <v>67</v>
      </c>
      <c r="L56" s="142"/>
      <c r="M56" s="142"/>
      <c r="N56" s="142" t="s">
        <v>68</v>
      </c>
      <c r="O56" s="105"/>
      <c r="P56" s="105"/>
      <c r="Q56" s="105"/>
      <c r="R56" s="105"/>
      <c r="S56" s="105"/>
      <c r="T56" s="3"/>
    </row>
    <row r="57" spans="2:20" ht="12.75" hidden="1">
      <c r="B57" s="2"/>
      <c r="C57" s="3"/>
      <c r="D57" s="4"/>
      <c r="E57" s="3"/>
      <c r="F57" s="3"/>
      <c r="G57" s="3"/>
      <c r="H57" s="3"/>
      <c r="I57" s="3"/>
      <c r="J57" s="3"/>
      <c r="K57" s="3"/>
      <c r="L57" s="143"/>
      <c r="M57" s="143"/>
      <c r="N57" s="143"/>
      <c r="O57" s="3"/>
      <c r="P57" s="3"/>
      <c r="Q57" s="3"/>
      <c r="R57" s="3"/>
      <c r="S57" s="3"/>
      <c r="T57" s="3"/>
    </row>
    <row r="58" spans="2:20" ht="12.75" hidden="1">
      <c r="B58" s="2"/>
      <c r="C58" s="3"/>
      <c r="D58" s="4"/>
      <c r="E58" s="3"/>
      <c r="F58" s="3"/>
      <c r="G58" s="3"/>
      <c r="H58" s="3"/>
      <c r="I58" s="3"/>
      <c r="J58" s="3"/>
      <c r="K58" s="3"/>
      <c r="L58" s="3"/>
      <c r="M58" s="3"/>
      <c r="N58" s="3"/>
      <c r="O58" s="3"/>
      <c r="P58" s="3"/>
      <c r="Q58" s="3"/>
      <c r="R58" s="3"/>
      <c r="S58" s="3"/>
      <c r="T58" s="3"/>
    </row>
    <row r="59" spans="2:20" ht="12.75" hidden="1">
      <c r="B59" s="2"/>
      <c r="C59" s="3"/>
      <c r="D59" s="4"/>
      <c r="E59" s="3"/>
      <c r="F59" s="3"/>
      <c r="G59" s="3"/>
      <c r="H59" s="3"/>
      <c r="I59" s="3"/>
      <c r="J59" s="3"/>
      <c r="K59" s="3"/>
      <c r="L59" s="3"/>
      <c r="M59" s="3"/>
      <c r="N59" s="3"/>
      <c r="O59" s="3"/>
      <c r="P59" s="3"/>
      <c r="Q59" s="3"/>
      <c r="R59" s="3"/>
      <c r="S59" s="3"/>
      <c r="T59" s="3"/>
    </row>
    <row r="60" spans="2:20" ht="12.75" hidden="1">
      <c r="B60" s="2"/>
      <c r="C60" s="3"/>
      <c r="D60" s="4"/>
      <c r="E60" s="3"/>
      <c r="F60" s="3"/>
      <c r="G60" s="3"/>
      <c r="H60" s="3"/>
      <c r="I60" s="3"/>
      <c r="J60" s="3"/>
      <c r="K60" s="3"/>
      <c r="L60" s="3"/>
      <c r="M60" s="3"/>
      <c r="N60" s="3"/>
      <c r="O60" s="3"/>
      <c r="P60" s="3"/>
      <c r="Q60" s="3"/>
      <c r="R60" s="3"/>
      <c r="S60" s="3"/>
      <c r="T60" s="3"/>
    </row>
    <row r="61" spans="2:20" ht="12.75">
      <c r="B61" s="2"/>
      <c r="C61" s="3"/>
      <c r="D61" s="4"/>
      <c r="E61" s="3"/>
      <c r="F61" s="3"/>
      <c r="G61" s="3"/>
      <c r="H61" s="3"/>
      <c r="I61" s="3"/>
      <c r="J61" s="3"/>
      <c r="K61" s="3"/>
      <c r="L61" s="3"/>
      <c r="M61" s="3"/>
      <c r="N61" s="3"/>
      <c r="O61" s="3"/>
      <c r="P61" s="3"/>
      <c r="Q61" s="3"/>
      <c r="R61" s="3"/>
      <c r="S61" s="3"/>
      <c r="T61" s="3"/>
    </row>
    <row r="62" spans="2:20" ht="12.75">
      <c r="B62" s="2"/>
      <c r="C62" s="3"/>
      <c r="D62" s="4"/>
      <c r="E62" s="3"/>
      <c r="F62" s="3"/>
      <c r="G62" s="3"/>
      <c r="H62" s="3"/>
      <c r="I62" s="3"/>
      <c r="J62" s="3"/>
      <c r="K62" s="3"/>
      <c r="L62" s="3"/>
      <c r="M62" s="3"/>
      <c r="N62" s="3"/>
      <c r="O62" s="3"/>
      <c r="P62" s="3"/>
      <c r="Q62" s="3"/>
      <c r="R62" s="3"/>
      <c r="S62" s="3"/>
      <c r="T62" s="3"/>
    </row>
    <row r="63" spans="2:20" ht="12.75">
      <c r="B63" s="2"/>
      <c r="C63" s="3"/>
      <c r="D63" s="4"/>
      <c r="E63" s="3"/>
      <c r="F63" s="3"/>
      <c r="G63" s="3"/>
      <c r="H63" s="3"/>
      <c r="I63" s="3"/>
      <c r="J63" s="3"/>
      <c r="K63" s="3"/>
      <c r="L63" s="3"/>
      <c r="M63" s="3"/>
      <c r="N63" s="3"/>
      <c r="O63" s="3"/>
      <c r="P63" s="3"/>
      <c r="Q63" s="3"/>
      <c r="R63" s="3"/>
      <c r="S63" s="3"/>
      <c r="T63" s="3"/>
    </row>
    <row r="64" spans="2:20" ht="12.75">
      <c r="B64" s="2"/>
      <c r="C64" s="3"/>
      <c r="D64" s="4"/>
      <c r="E64" s="3"/>
      <c r="F64" s="3"/>
      <c r="G64" s="3"/>
      <c r="H64" s="3"/>
      <c r="I64" s="3"/>
      <c r="J64" s="3"/>
      <c r="K64" s="3"/>
      <c r="L64" s="3"/>
      <c r="M64" s="3"/>
      <c r="N64" s="3"/>
      <c r="O64" s="3"/>
      <c r="P64" s="3"/>
      <c r="Q64" s="3"/>
      <c r="R64" s="3"/>
      <c r="S64" s="3"/>
      <c r="T64" s="3"/>
    </row>
    <row r="65" spans="2:20" ht="12.75">
      <c r="B65" s="2"/>
      <c r="C65" s="3"/>
      <c r="D65" s="4"/>
      <c r="E65" s="3"/>
      <c r="F65" s="3"/>
      <c r="G65" s="3"/>
      <c r="H65" s="3"/>
      <c r="I65" s="3"/>
      <c r="J65" s="3"/>
      <c r="K65" s="3"/>
      <c r="L65" s="3"/>
      <c r="M65" s="3"/>
      <c r="N65" s="3"/>
      <c r="O65" s="3"/>
      <c r="P65" s="3"/>
      <c r="Q65" s="3"/>
      <c r="R65" s="3"/>
      <c r="S65" s="3"/>
      <c r="T65" s="3"/>
    </row>
    <row r="66" spans="2:20" ht="12.75">
      <c r="B66" s="2"/>
      <c r="C66" s="3"/>
      <c r="D66" s="4"/>
      <c r="E66" s="3"/>
      <c r="F66" s="3"/>
      <c r="G66" s="3"/>
      <c r="H66" s="3"/>
      <c r="I66" s="3"/>
      <c r="J66" s="3"/>
      <c r="K66" s="3"/>
      <c r="L66" s="3"/>
      <c r="M66" s="3"/>
      <c r="N66" s="3"/>
      <c r="O66" s="3"/>
      <c r="P66" s="3"/>
      <c r="Q66" s="3"/>
      <c r="R66" s="3"/>
      <c r="S66" s="3"/>
      <c r="T66" s="3"/>
    </row>
    <row r="67" spans="2:20" ht="12.75">
      <c r="B67" s="2"/>
      <c r="C67" s="3"/>
      <c r="D67" s="4"/>
      <c r="E67" s="3"/>
      <c r="F67" s="3"/>
      <c r="G67" s="3"/>
      <c r="H67" s="3"/>
      <c r="I67" s="3"/>
      <c r="J67" s="3"/>
      <c r="K67" s="3"/>
      <c r="L67" s="3"/>
      <c r="M67" s="3"/>
      <c r="N67" s="3"/>
      <c r="O67" s="3"/>
      <c r="P67" s="3"/>
      <c r="Q67" s="3"/>
      <c r="R67" s="3"/>
      <c r="S67" s="3"/>
      <c r="T67" s="3"/>
    </row>
    <row r="68" spans="2:20" ht="12.75">
      <c r="B68" s="2"/>
      <c r="C68" s="3"/>
      <c r="D68" s="4"/>
      <c r="E68" s="3"/>
      <c r="F68" s="3"/>
      <c r="G68" s="3"/>
      <c r="H68" s="3"/>
      <c r="I68" s="3"/>
      <c r="J68" s="3"/>
      <c r="K68" s="3"/>
      <c r="L68" s="3"/>
      <c r="M68" s="3"/>
      <c r="N68" s="3"/>
      <c r="O68" s="3"/>
      <c r="P68" s="3"/>
      <c r="Q68" s="3"/>
      <c r="R68" s="3"/>
      <c r="S68" s="3"/>
      <c r="T68" s="3"/>
    </row>
    <row r="69" spans="2:20" ht="12.75">
      <c r="B69" s="2"/>
      <c r="C69" s="3"/>
      <c r="D69" s="4"/>
      <c r="E69" s="3"/>
      <c r="F69" s="3"/>
      <c r="G69" s="3"/>
      <c r="H69" s="3"/>
      <c r="I69" s="3"/>
      <c r="J69" s="3"/>
      <c r="K69" s="3"/>
      <c r="L69" s="3"/>
      <c r="M69" s="3"/>
      <c r="N69" s="3"/>
      <c r="O69" s="3"/>
      <c r="P69" s="3"/>
      <c r="Q69" s="3"/>
      <c r="R69" s="3"/>
      <c r="S69" s="3"/>
      <c r="T69" s="3"/>
    </row>
    <row r="70" spans="2:20" ht="12.75">
      <c r="B70" s="2"/>
      <c r="C70" s="3"/>
      <c r="D70" s="4"/>
      <c r="E70" s="3"/>
      <c r="F70" s="3"/>
      <c r="G70" s="3"/>
      <c r="H70" s="3"/>
      <c r="I70" s="3"/>
      <c r="J70" s="3"/>
      <c r="K70" s="3"/>
      <c r="L70" s="3"/>
      <c r="M70" s="3"/>
      <c r="N70" s="3"/>
      <c r="O70" s="3"/>
      <c r="P70" s="3"/>
      <c r="Q70" s="3"/>
      <c r="R70" s="3"/>
      <c r="S70" s="3"/>
      <c r="T70" s="3"/>
    </row>
    <row r="71" spans="2:20" ht="12.75">
      <c r="B71" s="2"/>
      <c r="C71" s="3"/>
      <c r="D71" s="4"/>
      <c r="E71" s="3"/>
      <c r="F71" s="3"/>
      <c r="G71" s="3"/>
      <c r="H71" s="3"/>
      <c r="I71" s="3"/>
      <c r="J71" s="3"/>
      <c r="K71" s="3"/>
      <c r="L71" s="3"/>
      <c r="M71" s="3"/>
      <c r="N71" s="3"/>
      <c r="O71" s="3"/>
      <c r="P71" s="3"/>
      <c r="Q71" s="3"/>
      <c r="R71" s="3"/>
      <c r="S71" s="3"/>
      <c r="T71" s="3"/>
    </row>
    <row r="72" spans="2:20" ht="12.75">
      <c r="B72" s="2"/>
      <c r="C72" s="3"/>
      <c r="D72" s="4"/>
      <c r="E72" s="3"/>
      <c r="F72" s="3"/>
      <c r="G72" s="3"/>
      <c r="H72" s="3"/>
      <c r="I72" s="3"/>
      <c r="J72" s="3"/>
      <c r="K72" s="3"/>
      <c r="L72" s="3"/>
      <c r="M72" s="3"/>
      <c r="N72" s="3"/>
      <c r="O72" s="3"/>
      <c r="P72" s="3"/>
      <c r="Q72" s="3"/>
      <c r="R72" s="3"/>
      <c r="S72" s="3"/>
      <c r="T72" s="3"/>
    </row>
    <row r="73" spans="2:20" ht="12.75">
      <c r="B73" s="2"/>
      <c r="C73" s="3"/>
      <c r="D73" s="4"/>
      <c r="E73" s="3"/>
      <c r="F73" s="3"/>
      <c r="G73" s="3"/>
      <c r="H73" s="3"/>
      <c r="I73" s="3"/>
      <c r="J73" s="3"/>
      <c r="K73" s="3"/>
      <c r="L73" s="3"/>
      <c r="M73" s="3"/>
      <c r="N73" s="3"/>
      <c r="O73" s="3"/>
      <c r="P73" s="3"/>
      <c r="Q73" s="3"/>
      <c r="R73" s="3"/>
      <c r="S73" s="3"/>
      <c r="T73" s="3"/>
    </row>
    <row r="74" spans="2:20" ht="12.75">
      <c r="B74" s="2"/>
      <c r="C74" s="3"/>
      <c r="D74" s="4"/>
      <c r="E74" s="3"/>
      <c r="F74" s="3"/>
      <c r="G74" s="3"/>
      <c r="H74" s="3"/>
      <c r="I74" s="3"/>
      <c r="J74" s="3"/>
      <c r="K74" s="3"/>
      <c r="L74" s="3"/>
      <c r="M74" s="3"/>
      <c r="N74" s="3"/>
      <c r="O74" s="3"/>
      <c r="P74" s="3"/>
      <c r="Q74" s="3"/>
      <c r="R74" s="3"/>
      <c r="S74" s="3"/>
      <c r="T74" s="3"/>
    </row>
    <row r="75" spans="2:20" ht="12.75">
      <c r="B75" s="2"/>
      <c r="C75" s="3"/>
      <c r="D75" s="4"/>
      <c r="E75" s="3"/>
      <c r="F75" s="3"/>
      <c r="G75" s="3"/>
      <c r="H75" s="3"/>
      <c r="I75" s="3"/>
      <c r="J75" s="3"/>
      <c r="K75" s="3"/>
      <c r="L75" s="3"/>
      <c r="M75" s="3"/>
      <c r="N75" s="3"/>
      <c r="O75" s="3"/>
      <c r="P75" s="3"/>
      <c r="Q75" s="3"/>
      <c r="R75" s="3"/>
      <c r="S75" s="3"/>
      <c r="T75" s="3"/>
    </row>
    <row r="76" spans="2:20" ht="12.75">
      <c r="B76" s="2"/>
      <c r="C76" s="3"/>
      <c r="D76" s="4"/>
      <c r="E76" s="3"/>
      <c r="F76" s="3"/>
      <c r="G76" s="3"/>
      <c r="H76" s="3"/>
      <c r="I76" s="3"/>
      <c r="J76" s="3"/>
      <c r="K76" s="3"/>
      <c r="L76" s="3"/>
      <c r="M76" s="3"/>
      <c r="N76" s="3"/>
      <c r="O76" s="3"/>
      <c r="P76" s="3"/>
      <c r="Q76" s="3"/>
      <c r="R76" s="3"/>
      <c r="S76" s="3"/>
      <c r="T76" s="3"/>
    </row>
    <row r="77" spans="2:20" ht="12.75">
      <c r="B77" s="2"/>
      <c r="C77" s="3"/>
      <c r="D77" s="4"/>
      <c r="E77" s="3"/>
      <c r="F77" s="3"/>
      <c r="G77" s="3"/>
      <c r="H77" s="3"/>
      <c r="I77" s="3"/>
      <c r="J77" s="3"/>
      <c r="K77" s="3"/>
      <c r="L77" s="3"/>
      <c r="M77" s="3"/>
      <c r="N77" s="3"/>
      <c r="O77" s="3"/>
      <c r="P77" s="3"/>
      <c r="Q77" s="3"/>
      <c r="R77" s="3"/>
      <c r="S77" s="3"/>
      <c r="T77" s="3"/>
    </row>
    <row r="78" spans="2:20" ht="12.75">
      <c r="B78" s="2"/>
      <c r="C78" s="3"/>
      <c r="D78" s="4"/>
      <c r="E78" s="3"/>
      <c r="F78" s="3"/>
      <c r="G78" s="3"/>
      <c r="H78" s="3"/>
      <c r="I78" s="3"/>
      <c r="J78" s="3"/>
      <c r="K78" s="3"/>
      <c r="L78" s="3"/>
      <c r="M78" s="3"/>
      <c r="N78" s="3"/>
      <c r="O78" s="3"/>
      <c r="P78" s="3"/>
      <c r="Q78" s="3"/>
      <c r="R78" s="3"/>
      <c r="S78" s="3"/>
      <c r="T78" s="3"/>
    </row>
    <row r="79" spans="2:20" ht="12.75">
      <c r="B79" s="2"/>
      <c r="C79" s="3"/>
      <c r="D79" s="4"/>
      <c r="E79" s="3"/>
      <c r="F79" s="3"/>
      <c r="G79" s="3"/>
      <c r="H79" s="3"/>
      <c r="I79" s="3"/>
      <c r="J79" s="3"/>
      <c r="K79" s="3"/>
      <c r="L79" s="3"/>
      <c r="M79" s="3"/>
      <c r="N79" s="3"/>
      <c r="O79" s="3"/>
      <c r="P79" s="3"/>
      <c r="Q79" s="3"/>
      <c r="R79" s="3"/>
      <c r="S79" s="3"/>
      <c r="T79" s="3"/>
    </row>
    <row r="80" spans="2:20" ht="12.75">
      <c r="B80" s="2"/>
      <c r="C80" s="3"/>
      <c r="D80" s="4"/>
      <c r="E80" s="3"/>
      <c r="F80" s="3"/>
      <c r="G80" s="3"/>
      <c r="H80" s="3"/>
      <c r="I80" s="3"/>
      <c r="J80" s="3"/>
      <c r="K80" s="3"/>
      <c r="L80" s="3"/>
      <c r="M80" s="3"/>
      <c r="N80" s="3"/>
      <c r="O80" s="3"/>
      <c r="P80" s="3"/>
      <c r="Q80" s="3"/>
      <c r="R80" s="3"/>
      <c r="S80" s="3"/>
      <c r="T80" s="3"/>
    </row>
    <row r="81" spans="2:20" ht="12.75">
      <c r="B81" s="2"/>
      <c r="C81" s="3"/>
      <c r="D81" s="4"/>
      <c r="E81" s="3"/>
      <c r="F81" s="3"/>
      <c r="G81" s="3"/>
      <c r="H81" s="3"/>
      <c r="I81" s="3"/>
      <c r="J81" s="3"/>
      <c r="K81" s="3"/>
      <c r="L81" s="3"/>
      <c r="M81" s="3"/>
      <c r="N81" s="3"/>
      <c r="O81" s="3"/>
      <c r="P81" s="3"/>
      <c r="Q81" s="3"/>
      <c r="R81" s="3"/>
      <c r="S81" s="3"/>
      <c r="T81" s="3"/>
    </row>
    <row r="82" spans="2:20" ht="12.75">
      <c r="B82" s="2"/>
      <c r="C82" s="3"/>
      <c r="D82" s="4"/>
      <c r="E82" s="3"/>
      <c r="F82" s="3"/>
      <c r="G82" s="3"/>
      <c r="H82" s="3"/>
      <c r="I82" s="3"/>
      <c r="J82" s="3"/>
      <c r="K82" s="3"/>
      <c r="L82" s="3"/>
      <c r="M82" s="3"/>
      <c r="N82" s="3"/>
      <c r="O82" s="3"/>
      <c r="P82" s="3"/>
      <c r="Q82" s="3"/>
      <c r="R82" s="3"/>
      <c r="S82" s="3"/>
      <c r="T82" s="3"/>
    </row>
    <row r="83" spans="2:20" ht="12.75">
      <c r="B83" s="2"/>
      <c r="C83" s="3"/>
      <c r="D83" s="4"/>
      <c r="E83" s="3"/>
      <c r="F83" s="3"/>
      <c r="G83" s="3"/>
      <c r="H83" s="3"/>
      <c r="I83" s="3"/>
      <c r="J83" s="3"/>
      <c r="K83" s="3"/>
      <c r="L83" s="3"/>
      <c r="M83" s="3"/>
      <c r="N83" s="3"/>
      <c r="O83" s="3"/>
      <c r="P83" s="3"/>
      <c r="Q83" s="3"/>
      <c r="R83" s="3"/>
      <c r="S83" s="3"/>
      <c r="T83" s="3"/>
    </row>
    <row r="84" spans="2:20" ht="12.75">
      <c r="B84" s="2"/>
      <c r="C84" s="3"/>
      <c r="D84" s="4"/>
      <c r="E84" s="3"/>
      <c r="F84" s="3"/>
      <c r="G84" s="3"/>
      <c r="H84" s="3"/>
      <c r="I84" s="3"/>
      <c r="J84" s="3"/>
      <c r="K84" s="3"/>
      <c r="L84" s="3"/>
      <c r="M84" s="3"/>
      <c r="N84" s="3"/>
      <c r="O84" s="3"/>
      <c r="P84" s="3"/>
      <c r="Q84" s="3"/>
      <c r="R84" s="3"/>
      <c r="S84" s="3"/>
      <c r="T84" s="3"/>
    </row>
    <row r="85" spans="2:20" ht="12.75">
      <c r="B85" s="2"/>
      <c r="C85" s="3"/>
      <c r="D85" s="4"/>
      <c r="E85" s="3"/>
      <c r="F85" s="3"/>
      <c r="G85" s="3"/>
      <c r="H85" s="3"/>
      <c r="I85" s="3"/>
      <c r="J85" s="3"/>
      <c r="K85" s="3"/>
      <c r="L85" s="3"/>
      <c r="M85" s="3"/>
      <c r="N85" s="3"/>
      <c r="O85" s="3"/>
      <c r="P85" s="3"/>
      <c r="Q85" s="3"/>
      <c r="R85" s="3"/>
      <c r="S85" s="3"/>
      <c r="T85" s="3"/>
    </row>
    <row r="86" spans="2:20" ht="12.75">
      <c r="B86" s="2"/>
      <c r="C86" s="3"/>
      <c r="D86" s="4"/>
      <c r="E86" s="3"/>
      <c r="F86" s="3"/>
      <c r="G86" s="3"/>
      <c r="H86" s="3"/>
      <c r="I86" s="3"/>
      <c r="J86" s="3"/>
      <c r="K86" s="3"/>
      <c r="L86" s="3"/>
      <c r="M86" s="3"/>
      <c r="N86" s="3"/>
      <c r="O86" s="3"/>
      <c r="P86" s="3"/>
      <c r="Q86" s="3"/>
      <c r="R86" s="3"/>
      <c r="S86" s="3"/>
      <c r="T86" s="3"/>
    </row>
    <row r="87" spans="2:20" ht="12.75">
      <c r="B87" s="2"/>
      <c r="C87" s="3"/>
      <c r="D87" s="4"/>
      <c r="E87" s="3"/>
      <c r="F87" s="3"/>
      <c r="G87" s="3"/>
      <c r="H87" s="3"/>
      <c r="I87" s="3"/>
      <c r="J87" s="3"/>
      <c r="K87" s="3"/>
      <c r="L87" s="3"/>
      <c r="M87" s="3"/>
      <c r="N87" s="3"/>
      <c r="O87" s="3"/>
      <c r="P87" s="3"/>
      <c r="Q87" s="3"/>
      <c r="R87" s="3"/>
      <c r="S87" s="3"/>
      <c r="T87" s="3"/>
    </row>
    <row r="88" spans="2:20" ht="12.75">
      <c r="B88" s="2"/>
      <c r="C88" s="3"/>
      <c r="D88" s="4"/>
      <c r="E88" s="3"/>
      <c r="F88" s="3"/>
      <c r="G88" s="3"/>
      <c r="H88" s="3"/>
      <c r="I88" s="3"/>
      <c r="J88" s="3"/>
      <c r="K88" s="3"/>
      <c r="L88" s="3"/>
      <c r="M88" s="3"/>
      <c r="N88" s="3"/>
      <c r="O88" s="3"/>
      <c r="P88" s="3"/>
      <c r="Q88" s="3"/>
      <c r="R88" s="3"/>
      <c r="S88" s="3"/>
      <c r="T88" s="3"/>
    </row>
    <row r="89" spans="2:20" ht="12.75">
      <c r="B89" s="2"/>
      <c r="C89" s="3"/>
      <c r="D89" s="4"/>
      <c r="E89" s="3"/>
      <c r="F89" s="3"/>
      <c r="G89" s="3"/>
      <c r="H89" s="3"/>
      <c r="I89" s="3"/>
      <c r="J89" s="3"/>
      <c r="K89" s="3"/>
      <c r="L89" s="3"/>
      <c r="M89" s="3"/>
      <c r="N89" s="3"/>
      <c r="O89" s="3"/>
      <c r="P89" s="3"/>
      <c r="Q89" s="3"/>
      <c r="R89" s="3"/>
      <c r="S89" s="3"/>
      <c r="T89" s="3"/>
    </row>
    <row r="90" spans="2:20" ht="12.75">
      <c r="B90" s="2"/>
      <c r="C90" s="3"/>
      <c r="D90" s="4"/>
      <c r="E90" s="3"/>
      <c r="F90" s="3"/>
      <c r="G90" s="3"/>
      <c r="H90" s="3"/>
      <c r="I90" s="3"/>
      <c r="J90" s="3"/>
      <c r="K90" s="3"/>
      <c r="L90" s="3"/>
      <c r="M90" s="3"/>
      <c r="N90" s="3"/>
      <c r="O90" s="3"/>
      <c r="P90" s="3"/>
      <c r="Q90" s="3"/>
      <c r="R90" s="3"/>
      <c r="S90" s="3"/>
      <c r="T90" s="3"/>
    </row>
    <row r="91" spans="2:20" ht="12.75">
      <c r="B91" s="2"/>
      <c r="C91" s="3"/>
      <c r="D91" s="4"/>
      <c r="E91" s="3"/>
      <c r="F91" s="3"/>
      <c r="G91" s="3"/>
      <c r="H91" s="3"/>
      <c r="I91" s="3"/>
      <c r="J91" s="3"/>
      <c r="K91" s="3"/>
      <c r="L91" s="3"/>
      <c r="M91" s="3"/>
      <c r="N91" s="3"/>
      <c r="O91" s="3"/>
      <c r="P91" s="3"/>
      <c r="Q91" s="3"/>
      <c r="R91" s="3"/>
      <c r="S91" s="3"/>
      <c r="T91" s="3"/>
    </row>
    <row r="92" spans="2:20" ht="12.75">
      <c r="B92" s="2"/>
      <c r="C92" s="3"/>
      <c r="D92" s="4"/>
      <c r="E92" s="3"/>
      <c r="F92" s="3"/>
      <c r="G92" s="3"/>
      <c r="H92" s="3"/>
      <c r="I92" s="3"/>
      <c r="J92" s="3"/>
      <c r="K92" s="3"/>
      <c r="L92" s="3"/>
      <c r="M92" s="3"/>
      <c r="N92" s="3"/>
      <c r="O92" s="3"/>
      <c r="P92" s="3"/>
      <c r="Q92" s="3"/>
      <c r="R92" s="3"/>
      <c r="S92" s="3"/>
      <c r="T92" s="3"/>
    </row>
    <row r="93" spans="2:20" ht="12.75">
      <c r="B93" s="2"/>
      <c r="C93" s="3"/>
      <c r="D93" s="4"/>
      <c r="E93" s="3"/>
      <c r="F93" s="3"/>
      <c r="G93" s="3"/>
      <c r="H93" s="3"/>
      <c r="I93" s="3"/>
      <c r="J93" s="3"/>
      <c r="K93" s="3"/>
      <c r="L93" s="3"/>
      <c r="M93" s="3"/>
      <c r="N93" s="3"/>
      <c r="O93" s="3"/>
      <c r="P93" s="3"/>
      <c r="Q93" s="3"/>
      <c r="R93" s="3"/>
      <c r="S93" s="3"/>
      <c r="T93" s="3"/>
    </row>
    <row r="94" spans="2:20" ht="12.75">
      <c r="B94" s="2"/>
      <c r="C94" s="3"/>
      <c r="D94" s="4"/>
      <c r="E94" s="3"/>
      <c r="F94" s="3"/>
      <c r="G94" s="3"/>
      <c r="H94" s="3"/>
      <c r="I94" s="3"/>
      <c r="J94" s="3"/>
      <c r="K94" s="3"/>
      <c r="L94" s="3"/>
      <c r="M94" s="3"/>
      <c r="N94" s="3"/>
      <c r="O94" s="3"/>
      <c r="P94" s="3"/>
      <c r="Q94" s="3"/>
      <c r="R94" s="3"/>
      <c r="S94" s="3"/>
      <c r="T94" s="3"/>
    </row>
    <row r="95" spans="2:20" ht="12.75">
      <c r="B95" s="2"/>
      <c r="C95" s="3"/>
      <c r="D95" s="4"/>
      <c r="E95" s="3"/>
      <c r="F95" s="3"/>
      <c r="G95" s="3"/>
      <c r="H95" s="3"/>
      <c r="I95" s="3"/>
      <c r="J95" s="3"/>
      <c r="K95" s="3"/>
      <c r="L95" s="3"/>
      <c r="M95" s="3"/>
      <c r="N95" s="3"/>
      <c r="O95" s="3"/>
      <c r="P95" s="3"/>
      <c r="Q95" s="3"/>
      <c r="R95" s="3"/>
      <c r="S95" s="3"/>
      <c r="T95" s="3"/>
    </row>
    <row r="96" spans="2:20" ht="12.75">
      <c r="B96" s="2"/>
      <c r="C96" s="3"/>
      <c r="D96" s="4"/>
      <c r="E96" s="3"/>
      <c r="F96" s="3"/>
      <c r="G96" s="3"/>
      <c r="H96" s="3"/>
      <c r="I96" s="3"/>
      <c r="J96" s="3"/>
      <c r="K96" s="3"/>
      <c r="L96" s="3"/>
      <c r="M96" s="3"/>
      <c r="N96" s="3"/>
      <c r="O96" s="3"/>
      <c r="P96" s="3"/>
      <c r="Q96" s="3"/>
      <c r="R96" s="3"/>
      <c r="S96" s="3"/>
      <c r="T96" s="3"/>
    </row>
    <row r="97" spans="2:20" ht="12.75">
      <c r="B97" s="2"/>
      <c r="C97" s="3"/>
      <c r="D97" s="4"/>
      <c r="E97" s="3"/>
      <c r="F97" s="3"/>
      <c r="G97" s="3"/>
      <c r="H97" s="3"/>
      <c r="I97" s="3"/>
      <c r="J97" s="3"/>
      <c r="K97" s="3"/>
      <c r="L97" s="3"/>
      <c r="M97" s="3"/>
      <c r="N97" s="3"/>
      <c r="O97" s="3"/>
      <c r="P97" s="3"/>
      <c r="Q97" s="3"/>
      <c r="R97" s="3"/>
      <c r="S97" s="3"/>
      <c r="T97" s="3"/>
    </row>
    <row r="98" spans="2:20" ht="12.75">
      <c r="B98" s="2"/>
      <c r="C98" s="3"/>
      <c r="D98" s="4"/>
      <c r="E98" s="3"/>
      <c r="F98" s="3"/>
      <c r="G98" s="3"/>
      <c r="H98" s="3"/>
      <c r="I98" s="3"/>
      <c r="J98" s="3"/>
      <c r="K98" s="3"/>
      <c r="L98" s="3"/>
      <c r="M98" s="3"/>
      <c r="N98" s="3"/>
      <c r="O98" s="3"/>
      <c r="P98" s="3"/>
      <c r="Q98" s="3"/>
      <c r="R98" s="3"/>
      <c r="S98" s="3"/>
      <c r="T98" s="3"/>
    </row>
    <row r="99" spans="2:20" ht="12.75">
      <c r="B99" s="2"/>
      <c r="C99" s="3"/>
      <c r="D99" s="4"/>
      <c r="E99" s="3"/>
      <c r="F99" s="3"/>
      <c r="G99" s="3"/>
      <c r="H99" s="3"/>
      <c r="I99" s="3"/>
      <c r="J99" s="3"/>
      <c r="K99" s="3"/>
      <c r="L99" s="3"/>
      <c r="M99" s="3"/>
      <c r="N99" s="3"/>
      <c r="O99" s="3"/>
      <c r="P99" s="3"/>
      <c r="Q99" s="3"/>
      <c r="R99" s="3"/>
      <c r="S99" s="3"/>
      <c r="T99" s="3"/>
    </row>
    <row r="100" spans="2:20" ht="12.75">
      <c r="B100" s="2"/>
      <c r="C100" s="3"/>
      <c r="D100" s="4"/>
      <c r="E100" s="3"/>
      <c r="F100" s="3"/>
      <c r="G100" s="3"/>
      <c r="H100" s="3"/>
      <c r="I100" s="3"/>
      <c r="J100" s="3"/>
      <c r="K100" s="3"/>
      <c r="L100" s="3"/>
      <c r="M100" s="3"/>
      <c r="N100" s="3"/>
      <c r="O100" s="3"/>
      <c r="P100" s="3"/>
      <c r="Q100" s="3"/>
      <c r="R100" s="3"/>
      <c r="S100" s="3"/>
      <c r="T100" s="3"/>
    </row>
    <row r="101" spans="2:20" ht="12.75">
      <c r="B101" s="2"/>
      <c r="C101" s="3"/>
      <c r="D101" s="4"/>
      <c r="E101" s="3"/>
      <c r="F101" s="3"/>
      <c r="G101" s="3"/>
      <c r="H101" s="3"/>
      <c r="I101" s="3"/>
      <c r="J101" s="3"/>
      <c r="K101" s="3"/>
      <c r="L101" s="3"/>
      <c r="M101" s="3"/>
      <c r="N101" s="3"/>
      <c r="O101" s="3"/>
      <c r="P101" s="3"/>
      <c r="Q101" s="3"/>
      <c r="R101" s="3"/>
      <c r="S101" s="3"/>
      <c r="T101" s="3"/>
    </row>
    <row r="102" spans="2:20" ht="12.75">
      <c r="B102" s="2"/>
      <c r="C102" s="3"/>
      <c r="D102" s="4"/>
      <c r="E102" s="3"/>
      <c r="F102" s="3"/>
      <c r="G102" s="3"/>
      <c r="H102" s="3"/>
      <c r="I102" s="3"/>
      <c r="J102" s="3"/>
      <c r="K102" s="3"/>
      <c r="L102" s="3"/>
      <c r="M102" s="3"/>
      <c r="N102" s="3"/>
      <c r="O102" s="3"/>
      <c r="P102" s="3"/>
      <c r="Q102" s="3"/>
      <c r="R102" s="3"/>
      <c r="S102" s="3"/>
      <c r="T102" s="3"/>
    </row>
    <row r="103" spans="2:20" ht="12.75">
      <c r="B103" s="2"/>
      <c r="C103" s="3"/>
      <c r="D103" s="4"/>
      <c r="E103" s="3"/>
      <c r="F103" s="3"/>
      <c r="G103" s="3"/>
      <c r="H103" s="3"/>
      <c r="I103" s="3"/>
      <c r="J103" s="3"/>
      <c r="K103" s="3"/>
      <c r="L103" s="3"/>
      <c r="M103" s="3"/>
      <c r="N103" s="3"/>
      <c r="O103" s="3"/>
      <c r="P103" s="3"/>
      <c r="Q103" s="3"/>
      <c r="R103" s="3"/>
      <c r="S103" s="3"/>
      <c r="T103" s="3"/>
    </row>
    <row r="104" spans="2:20" ht="12.75">
      <c r="B104" s="2"/>
      <c r="C104" s="3"/>
      <c r="D104" s="4"/>
      <c r="E104" s="3"/>
      <c r="F104" s="3"/>
      <c r="G104" s="3"/>
      <c r="H104" s="3"/>
      <c r="I104" s="3"/>
      <c r="J104" s="3"/>
      <c r="K104" s="3"/>
      <c r="L104" s="3"/>
      <c r="M104" s="3"/>
      <c r="N104" s="3"/>
      <c r="O104" s="3"/>
      <c r="P104" s="3"/>
      <c r="Q104" s="3"/>
      <c r="R104" s="3"/>
      <c r="S104" s="3"/>
      <c r="T104" s="3"/>
    </row>
    <row r="105" spans="2:20" ht="12.75">
      <c r="B105" s="2"/>
      <c r="C105" s="3"/>
      <c r="D105" s="4"/>
      <c r="E105" s="3"/>
      <c r="F105" s="3"/>
      <c r="G105" s="3"/>
      <c r="H105" s="3"/>
      <c r="I105" s="3"/>
      <c r="J105" s="3"/>
      <c r="K105" s="3"/>
      <c r="L105" s="3"/>
      <c r="M105" s="3"/>
      <c r="N105" s="3"/>
      <c r="O105" s="3"/>
      <c r="P105" s="3"/>
      <c r="Q105" s="3"/>
      <c r="R105" s="3"/>
      <c r="S105" s="3"/>
      <c r="T105" s="3"/>
    </row>
    <row r="106" spans="2:20" ht="12.75">
      <c r="B106" s="2"/>
      <c r="C106" s="3"/>
      <c r="D106" s="4"/>
      <c r="E106" s="3"/>
      <c r="F106" s="3"/>
      <c r="G106" s="3"/>
      <c r="H106" s="3"/>
      <c r="I106" s="3"/>
      <c r="J106" s="3"/>
      <c r="K106" s="3"/>
      <c r="L106" s="3"/>
      <c r="M106" s="3"/>
      <c r="N106" s="3"/>
      <c r="O106" s="3"/>
      <c r="P106" s="3"/>
      <c r="Q106" s="3"/>
      <c r="R106" s="3"/>
      <c r="S106" s="3"/>
      <c r="T106" s="3"/>
    </row>
    <row r="107" spans="2:20" ht="12.75">
      <c r="B107" s="2"/>
      <c r="C107" s="3"/>
      <c r="D107" s="4"/>
      <c r="E107" s="3"/>
      <c r="F107" s="3"/>
      <c r="G107" s="3"/>
      <c r="H107" s="3"/>
      <c r="I107" s="3"/>
      <c r="J107" s="3"/>
      <c r="K107" s="3"/>
      <c r="L107" s="3"/>
      <c r="M107" s="3"/>
      <c r="N107" s="3"/>
      <c r="O107" s="3"/>
      <c r="P107" s="3"/>
      <c r="Q107" s="3"/>
      <c r="R107" s="3"/>
      <c r="S107" s="3"/>
      <c r="T107" s="3"/>
    </row>
    <row r="108" spans="2:20" ht="12.75">
      <c r="B108" s="2"/>
      <c r="C108" s="3"/>
      <c r="D108" s="4"/>
      <c r="E108" s="3"/>
      <c r="F108" s="3"/>
      <c r="G108" s="3"/>
      <c r="H108" s="3"/>
      <c r="I108" s="3"/>
      <c r="J108" s="3"/>
      <c r="K108" s="3"/>
      <c r="L108" s="3"/>
      <c r="M108" s="3"/>
      <c r="N108" s="3"/>
      <c r="O108" s="3"/>
      <c r="P108" s="3"/>
      <c r="Q108" s="3"/>
      <c r="R108" s="3"/>
      <c r="S108" s="3"/>
      <c r="T108" s="3"/>
    </row>
    <row r="109" spans="2:20" ht="12.75">
      <c r="B109" s="2"/>
      <c r="C109" s="3"/>
      <c r="D109" s="4"/>
      <c r="E109" s="3"/>
      <c r="F109" s="3"/>
      <c r="G109" s="3"/>
      <c r="H109" s="3"/>
      <c r="I109" s="3"/>
      <c r="J109" s="3"/>
      <c r="K109" s="3"/>
      <c r="L109" s="3"/>
      <c r="M109" s="3"/>
      <c r="N109" s="3"/>
      <c r="O109" s="3"/>
      <c r="P109" s="3"/>
      <c r="Q109" s="3"/>
      <c r="R109" s="3"/>
      <c r="S109" s="3"/>
      <c r="T109" s="3"/>
    </row>
    <row r="110" spans="2:20" ht="12.75">
      <c r="B110" s="2"/>
      <c r="C110" s="3"/>
      <c r="D110" s="4"/>
      <c r="E110" s="3"/>
      <c r="F110" s="3"/>
      <c r="G110" s="3"/>
      <c r="H110" s="3"/>
      <c r="I110" s="3"/>
      <c r="J110" s="3"/>
      <c r="K110" s="3"/>
      <c r="L110" s="3"/>
      <c r="M110" s="3"/>
      <c r="N110" s="3"/>
      <c r="O110" s="3"/>
      <c r="P110" s="3"/>
      <c r="Q110" s="3"/>
      <c r="R110" s="3"/>
      <c r="S110" s="3"/>
      <c r="T110" s="3"/>
    </row>
    <row r="111" spans="2:20" ht="12.75">
      <c r="B111" s="2"/>
      <c r="C111" s="3"/>
      <c r="D111" s="4"/>
      <c r="E111" s="3"/>
      <c r="F111" s="3"/>
      <c r="G111" s="3"/>
      <c r="H111" s="3"/>
      <c r="I111" s="3"/>
      <c r="J111" s="3"/>
      <c r="K111" s="3"/>
      <c r="L111" s="3"/>
      <c r="M111" s="3"/>
      <c r="N111" s="3"/>
      <c r="O111" s="3"/>
      <c r="P111" s="3"/>
      <c r="Q111" s="3"/>
      <c r="R111" s="3"/>
      <c r="S111" s="3"/>
      <c r="T111" s="3"/>
    </row>
    <row r="112" spans="2:20" ht="12.75">
      <c r="B112" s="2"/>
      <c r="C112" s="3"/>
      <c r="D112" s="4"/>
      <c r="E112" s="3"/>
      <c r="F112" s="3"/>
      <c r="G112" s="3"/>
      <c r="H112" s="3"/>
      <c r="I112" s="3"/>
      <c r="J112" s="3"/>
      <c r="K112" s="3"/>
      <c r="L112" s="3"/>
      <c r="M112" s="3"/>
      <c r="N112" s="3"/>
      <c r="O112" s="3"/>
      <c r="P112" s="3"/>
      <c r="Q112" s="3"/>
      <c r="R112" s="3"/>
      <c r="S112" s="3"/>
      <c r="T112" s="3"/>
    </row>
    <row r="113" spans="2:20" ht="12.75">
      <c r="B113" s="2"/>
      <c r="C113" s="3"/>
      <c r="D113" s="4"/>
      <c r="E113" s="3"/>
      <c r="F113" s="3"/>
      <c r="G113" s="3"/>
      <c r="H113" s="3"/>
      <c r="I113" s="3"/>
      <c r="J113" s="3"/>
      <c r="K113" s="3"/>
      <c r="L113" s="3"/>
      <c r="M113" s="3"/>
      <c r="N113" s="3"/>
      <c r="O113" s="3"/>
      <c r="P113" s="3"/>
      <c r="Q113" s="3"/>
      <c r="R113" s="3"/>
      <c r="S113" s="3"/>
      <c r="T113" s="3"/>
    </row>
    <row r="114" spans="2:20" ht="12.75">
      <c r="B114" s="2"/>
      <c r="C114" s="3"/>
      <c r="D114" s="4"/>
      <c r="E114" s="3"/>
      <c r="F114" s="3"/>
      <c r="G114" s="3"/>
      <c r="H114" s="3"/>
      <c r="I114" s="3"/>
      <c r="J114" s="3"/>
      <c r="K114" s="3"/>
      <c r="L114" s="3"/>
      <c r="M114" s="3"/>
      <c r="N114" s="3"/>
      <c r="O114" s="3"/>
      <c r="P114" s="3"/>
      <c r="Q114" s="3"/>
      <c r="R114" s="3"/>
      <c r="S114" s="3"/>
      <c r="T114" s="3"/>
    </row>
    <row r="115" spans="2:20" ht="12.75">
      <c r="B115" s="2"/>
      <c r="C115" s="3"/>
      <c r="D115" s="4"/>
      <c r="E115" s="3"/>
      <c r="F115" s="3"/>
      <c r="G115" s="3"/>
      <c r="H115" s="3"/>
      <c r="I115" s="3"/>
      <c r="J115" s="3"/>
      <c r="K115" s="3"/>
      <c r="L115" s="3"/>
      <c r="M115" s="3"/>
      <c r="N115" s="3"/>
      <c r="O115" s="3"/>
      <c r="P115" s="3"/>
      <c r="Q115" s="3"/>
      <c r="R115" s="3"/>
      <c r="S115" s="3"/>
      <c r="T115" s="3"/>
    </row>
    <row r="116" spans="2:20" ht="12.75">
      <c r="B116" s="2"/>
      <c r="C116" s="3"/>
      <c r="D116" s="4"/>
      <c r="E116" s="3"/>
      <c r="F116" s="3"/>
      <c r="G116" s="3"/>
      <c r="H116" s="3"/>
      <c r="I116" s="3"/>
      <c r="J116" s="3"/>
      <c r="K116" s="3"/>
      <c r="L116" s="3"/>
      <c r="M116" s="3"/>
      <c r="N116" s="3"/>
      <c r="O116" s="3"/>
      <c r="P116" s="3"/>
      <c r="Q116" s="3"/>
      <c r="R116" s="3"/>
      <c r="S116" s="3"/>
      <c r="T116" s="3"/>
    </row>
    <row r="117" spans="2:20" ht="12.75">
      <c r="B117" s="2"/>
      <c r="C117" s="3"/>
      <c r="D117" s="4"/>
      <c r="E117" s="3"/>
      <c r="F117" s="3"/>
      <c r="G117" s="3"/>
      <c r="H117" s="3"/>
      <c r="I117" s="3"/>
      <c r="J117" s="3"/>
      <c r="K117" s="3"/>
      <c r="L117" s="3"/>
      <c r="M117" s="3"/>
      <c r="N117" s="3"/>
      <c r="O117" s="3"/>
      <c r="P117" s="3"/>
      <c r="Q117" s="3"/>
      <c r="R117" s="3"/>
      <c r="S117" s="3"/>
      <c r="T117" s="3"/>
    </row>
    <row r="118" spans="2:20" ht="12.75">
      <c r="B118" s="2"/>
      <c r="C118" s="3"/>
      <c r="D118" s="4"/>
      <c r="E118" s="3"/>
      <c r="F118" s="3"/>
      <c r="G118" s="3"/>
      <c r="H118" s="3"/>
      <c r="I118" s="3"/>
      <c r="J118" s="3"/>
      <c r="K118" s="3"/>
      <c r="L118" s="3"/>
      <c r="M118" s="3"/>
      <c r="N118" s="3"/>
      <c r="O118" s="3"/>
      <c r="P118" s="3"/>
      <c r="Q118" s="3"/>
      <c r="R118" s="3"/>
      <c r="S118" s="3"/>
      <c r="T118" s="3"/>
    </row>
    <row r="119" spans="2:20" ht="12.75">
      <c r="B119" s="2"/>
      <c r="C119" s="3"/>
      <c r="D119" s="4"/>
      <c r="E119" s="3"/>
      <c r="F119" s="3"/>
      <c r="G119" s="3"/>
      <c r="H119" s="3"/>
      <c r="I119" s="3"/>
      <c r="J119" s="3"/>
      <c r="K119" s="3"/>
      <c r="L119" s="3"/>
      <c r="M119" s="3"/>
      <c r="N119" s="3"/>
      <c r="O119" s="3"/>
      <c r="P119" s="3"/>
      <c r="Q119" s="3"/>
      <c r="R119" s="3"/>
      <c r="S119" s="3"/>
      <c r="T119" s="3"/>
    </row>
    <row r="120" spans="2:20" ht="12.75">
      <c r="B120" s="2"/>
      <c r="C120" s="3"/>
      <c r="D120" s="4"/>
      <c r="E120" s="3"/>
      <c r="F120" s="3"/>
      <c r="G120" s="3"/>
      <c r="H120" s="3"/>
      <c r="I120" s="3"/>
      <c r="J120" s="3"/>
      <c r="K120" s="3"/>
      <c r="L120" s="3"/>
      <c r="M120" s="3"/>
      <c r="N120" s="3"/>
      <c r="O120" s="3"/>
      <c r="P120" s="3"/>
      <c r="Q120" s="3"/>
      <c r="R120" s="3"/>
      <c r="S120" s="3"/>
      <c r="T120" s="3"/>
    </row>
    <row r="121" spans="2:20" ht="12.75">
      <c r="B121" s="2"/>
      <c r="C121" s="3"/>
      <c r="D121" s="4"/>
      <c r="E121" s="3"/>
      <c r="F121" s="3"/>
      <c r="G121" s="3"/>
      <c r="H121" s="3"/>
      <c r="I121" s="3"/>
      <c r="J121" s="3"/>
      <c r="K121" s="3"/>
      <c r="L121" s="3"/>
      <c r="M121" s="3"/>
      <c r="N121" s="3"/>
      <c r="O121" s="3"/>
      <c r="P121" s="3"/>
      <c r="Q121" s="3"/>
      <c r="R121" s="3"/>
      <c r="S121" s="3"/>
      <c r="T121" s="3"/>
    </row>
    <row r="122" spans="2:20" ht="12.75">
      <c r="B122" s="2"/>
      <c r="C122" s="3"/>
      <c r="D122" s="4"/>
      <c r="E122" s="3"/>
      <c r="F122" s="3"/>
      <c r="G122" s="3"/>
      <c r="H122" s="3"/>
      <c r="I122" s="3"/>
      <c r="J122" s="3"/>
      <c r="K122" s="3"/>
      <c r="L122" s="3"/>
      <c r="M122" s="3"/>
      <c r="N122" s="3"/>
      <c r="O122" s="3"/>
      <c r="P122" s="3"/>
      <c r="Q122" s="3"/>
      <c r="R122" s="3"/>
      <c r="S122" s="3"/>
      <c r="T122" s="3"/>
    </row>
    <row r="123" spans="2:20" ht="12.75">
      <c r="B123" s="2"/>
      <c r="C123" s="3"/>
      <c r="D123" s="4"/>
      <c r="E123" s="3"/>
      <c r="F123" s="3"/>
      <c r="G123" s="3"/>
      <c r="H123" s="3"/>
      <c r="I123" s="3"/>
      <c r="J123" s="3"/>
      <c r="K123" s="3"/>
      <c r="L123" s="3"/>
      <c r="M123" s="3"/>
      <c r="N123" s="3"/>
      <c r="O123" s="3"/>
      <c r="P123" s="3"/>
      <c r="Q123" s="3"/>
      <c r="R123" s="3"/>
      <c r="S123" s="3"/>
      <c r="T123" s="3"/>
    </row>
    <row r="124" spans="2:20" ht="12.75">
      <c r="B124" s="2"/>
      <c r="C124" s="3"/>
      <c r="D124" s="4"/>
      <c r="E124" s="3"/>
      <c r="F124" s="3"/>
      <c r="G124" s="3"/>
      <c r="H124" s="3"/>
      <c r="I124" s="3"/>
      <c r="J124" s="3"/>
      <c r="K124" s="3"/>
      <c r="L124" s="3"/>
      <c r="M124" s="3"/>
      <c r="N124" s="3"/>
      <c r="O124" s="3"/>
      <c r="P124" s="3"/>
      <c r="Q124" s="3"/>
      <c r="R124" s="3"/>
      <c r="S124" s="3"/>
      <c r="T124" s="3"/>
    </row>
    <row r="125" spans="2:20" ht="12.75">
      <c r="B125" s="2"/>
      <c r="C125" s="3"/>
      <c r="D125" s="4"/>
      <c r="E125" s="3"/>
      <c r="F125" s="3"/>
      <c r="G125" s="3"/>
      <c r="H125" s="3"/>
      <c r="I125" s="3"/>
      <c r="J125" s="3"/>
      <c r="K125" s="3"/>
      <c r="L125" s="3"/>
      <c r="M125" s="3"/>
      <c r="N125" s="3"/>
      <c r="O125" s="3"/>
      <c r="P125" s="3"/>
      <c r="Q125" s="3"/>
      <c r="R125" s="3"/>
      <c r="S125" s="3"/>
      <c r="T125" s="3"/>
    </row>
    <row r="126" spans="2:20" ht="12.75">
      <c r="B126" s="2"/>
      <c r="C126" s="3"/>
      <c r="D126" s="4"/>
      <c r="E126" s="3"/>
      <c r="F126" s="3"/>
      <c r="G126" s="3"/>
      <c r="H126" s="3"/>
      <c r="I126" s="3"/>
      <c r="J126" s="3"/>
      <c r="K126" s="3"/>
      <c r="L126" s="3"/>
      <c r="M126" s="3"/>
      <c r="N126" s="3"/>
      <c r="O126" s="3"/>
      <c r="P126" s="3"/>
      <c r="Q126" s="3"/>
      <c r="R126" s="3"/>
      <c r="S126" s="3"/>
      <c r="T126" s="3"/>
    </row>
    <row r="127" spans="2:20" ht="12.75">
      <c r="B127" s="2"/>
      <c r="C127" s="3"/>
      <c r="D127" s="4"/>
      <c r="E127" s="3"/>
      <c r="F127" s="3"/>
      <c r="G127" s="3"/>
      <c r="H127" s="3"/>
      <c r="I127" s="3"/>
      <c r="J127" s="3"/>
      <c r="K127" s="3"/>
      <c r="L127" s="3"/>
      <c r="M127" s="3"/>
      <c r="N127" s="3"/>
      <c r="O127" s="3"/>
      <c r="P127" s="3"/>
      <c r="Q127" s="3"/>
      <c r="R127" s="3"/>
      <c r="S127" s="3"/>
      <c r="T127" s="3"/>
    </row>
    <row r="128" spans="2:20" ht="12.75">
      <c r="B128" s="2"/>
      <c r="C128" s="3"/>
      <c r="D128" s="4"/>
      <c r="E128" s="3"/>
      <c r="F128" s="3"/>
      <c r="G128" s="3"/>
      <c r="H128" s="3"/>
      <c r="I128" s="3"/>
      <c r="J128" s="3"/>
      <c r="K128" s="3"/>
      <c r="L128" s="3"/>
      <c r="M128" s="3"/>
      <c r="N128" s="3"/>
      <c r="O128" s="3"/>
      <c r="P128" s="3"/>
      <c r="Q128" s="3"/>
      <c r="R128" s="3"/>
      <c r="S128" s="3"/>
      <c r="T128" s="3"/>
    </row>
    <row r="129" spans="2:20" ht="12.75">
      <c r="B129" s="2"/>
      <c r="C129" s="3"/>
      <c r="D129" s="4"/>
      <c r="E129" s="3"/>
      <c r="F129" s="3"/>
      <c r="G129" s="3"/>
      <c r="H129" s="3"/>
      <c r="I129" s="3"/>
      <c r="J129" s="3"/>
      <c r="K129" s="3"/>
      <c r="L129" s="3"/>
      <c r="M129" s="3"/>
      <c r="N129" s="3"/>
      <c r="O129" s="3"/>
      <c r="P129" s="3"/>
      <c r="Q129" s="3"/>
      <c r="R129" s="3"/>
      <c r="S129" s="3"/>
      <c r="T129" s="3"/>
    </row>
    <row r="130" spans="2:20" ht="12.75">
      <c r="B130" s="2"/>
      <c r="C130" s="3"/>
      <c r="D130" s="4"/>
      <c r="E130" s="3"/>
      <c r="F130" s="3"/>
      <c r="G130" s="3"/>
      <c r="H130" s="3"/>
      <c r="I130" s="3"/>
      <c r="J130" s="3"/>
      <c r="K130" s="3"/>
      <c r="L130" s="3"/>
      <c r="M130" s="3"/>
      <c r="N130" s="3"/>
      <c r="O130" s="3"/>
      <c r="P130" s="3"/>
      <c r="Q130" s="3"/>
      <c r="R130" s="3"/>
      <c r="S130" s="3"/>
      <c r="T130" s="3"/>
    </row>
    <row r="131" spans="2:20" ht="12.75">
      <c r="B131" s="2"/>
      <c r="C131" s="3"/>
      <c r="D131" s="4"/>
      <c r="E131" s="3"/>
      <c r="F131" s="3"/>
      <c r="G131" s="3"/>
      <c r="H131" s="3"/>
      <c r="I131" s="3"/>
      <c r="J131" s="3"/>
      <c r="K131" s="3"/>
      <c r="L131" s="3"/>
      <c r="M131" s="3"/>
      <c r="N131" s="3"/>
      <c r="O131" s="3"/>
      <c r="P131" s="3"/>
      <c r="Q131" s="3"/>
      <c r="R131" s="3"/>
      <c r="S131" s="3"/>
      <c r="T131" s="3"/>
    </row>
    <row r="132" spans="2:20" ht="12.75">
      <c r="B132" s="2"/>
      <c r="C132" s="3"/>
      <c r="D132" s="4"/>
      <c r="E132" s="3"/>
      <c r="F132" s="3"/>
      <c r="G132" s="3"/>
      <c r="H132" s="3"/>
      <c r="I132" s="3"/>
      <c r="J132" s="3"/>
      <c r="K132" s="3"/>
      <c r="L132" s="3"/>
      <c r="M132" s="3"/>
      <c r="N132" s="3"/>
      <c r="O132" s="3"/>
      <c r="P132" s="3"/>
      <c r="Q132" s="3"/>
      <c r="R132" s="3"/>
      <c r="S132" s="3"/>
      <c r="T132" s="3"/>
    </row>
    <row r="133" spans="2:20" ht="12.75">
      <c r="B133" s="2"/>
      <c r="C133" s="3"/>
      <c r="D133" s="4"/>
      <c r="E133" s="3"/>
      <c r="F133" s="3"/>
      <c r="G133" s="3"/>
      <c r="H133" s="3"/>
      <c r="I133" s="3"/>
      <c r="J133" s="3"/>
      <c r="K133" s="3"/>
      <c r="L133" s="3"/>
      <c r="M133" s="3"/>
      <c r="N133" s="3"/>
      <c r="O133" s="3"/>
      <c r="P133" s="3"/>
      <c r="Q133" s="3"/>
      <c r="R133" s="3"/>
      <c r="S133" s="3"/>
      <c r="T133" s="3"/>
    </row>
    <row r="134" spans="2:20" ht="12.75">
      <c r="B134" s="2"/>
      <c r="C134" s="3"/>
      <c r="D134" s="4"/>
      <c r="E134" s="3"/>
      <c r="F134" s="3"/>
      <c r="G134" s="3"/>
      <c r="H134" s="3"/>
      <c r="I134" s="3"/>
      <c r="J134" s="3"/>
      <c r="K134" s="3"/>
      <c r="L134" s="3"/>
      <c r="M134" s="3"/>
      <c r="N134" s="3"/>
      <c r="O134" s="3"/>
      <c r="P134" s="3"/>
      <c r="Q134" s="3"/>
      <c r="R134" s="3"/>
      <c r="S134" s="3"/>
      <c r="T134" s="3"/>
    </row>
    <row r="135" spans="2:20" ht="12.75">
      <c r="B135" s="2"/>
      <c r="C135" s="3"/>
      <c r="D135" s="4"/>
      <c r="E135" s="3"/>
      <c r="F135" s="3"/>
      <c r="G135" s="3"/>
      <c r="H135" s="3"/>
      <c r="I135" s="3"/>
      <c r="J135" s="3"/>
      <c r="K135" s="3"/>
      <c r="L135" s="3"/>
      <c r="M135" s="3"/>
      <c r="N135" s="3"/>
      <c r="O135" s="3"/>
      <c r="P135" s="3"/>
      <c r="Q135" s="3"/>
      <c r="R135" s="3"/>
      <c r="S135" s="3"/>
      <c r="T135" s="3"/>
    </row>
    <row r="136" spans="2:20" ht="12.75">
      <c r="B136" s="2"/>
      <c r="C136" s="3"/>
      <c r="D136" s="4"/>
      <c r="E136" s="3"/>
      <c r="F136" s="3"/>
      <c r="G136" s="3"/>
      <c r="H136" s="3"/>
      <c r="I136" s="3"/>
      <c r="J136" s="3"/>
      <c r="K136" s="3"/>
      <c r="L136" s="3"/>
      <c r="M136" s="3"/>
      <c r="N136" s="3"/>
      <c r="O136" s="3"/>
      <c r="P136" s="3"/>
      <c r="Q136" s="3"/>
      <c r="R136" s="3"/>
      <c r="S136" s="3"/>
      <c r="T136" s="3"/>
    </row>
    <row r="137" spans="2:20" ht="12.75">
      <c r="B137" s="2"/>
      <c r="C137" s="3"/>
      <c r="D137" s="4"/>
      <c r="E137" s="3"/>
      <c r="F137" s="3"/>
      <c r="G137" s="3"/>
      <c r="H137" s="3"/>
      <c r="I137" s="3"/>
      <c r="J137" s="3"/>
      <c r="K137" s="3"/>
      <c r="L137" s="3"/>
      <c r="M137" s="3"/>
      <c r="N137" s="3"/>
      <c r="O137" s="3"/>
      <c r="P137" s="3"/>
      <c r="Q137" s="3"/>
      <c r="R137" s="3"/>
      <c r="S137" s="3"/>
      <c r="T137" s="3"/>
    </row>
    <row r="138" spans="2:20" ht="12.75">
      <c r="B138" s="2"/>
      <c r="C138" s="3"/>
      <c r="D138" s="4"/>
      <c r="E138" s="3"/>
      <c r="F138" s="3"/>
      <c r="G138" s="3"/>
      <c r="H138" s="3"/>
      <c r="I138" s="3"/>
      <c r="J138" s="3"/>
      <c r="K138" s="3"/>
      <c r="L138" s="3"/>
      <c r="M138" s="3"/>
      <c r="N138" s="3"/>
      <c r="O138" s="3"/>
      <c r="P138" s="3"/>
      <c r="Q138" s="3"/>
      <c r="R138" s="3"/>
      <c r="S138" s="3"/>
      <c r="T138" s="3"/>
    </row>
    <row r="139" spans="2:20" ht="12.75">
      <c r="B139" s="2"/>
      <c r="C139" s="3"/>
      <c r="D139" s="4"/>
      <c r="E139" s="3"/>
      <c r="F139" s="3"/>
      <c r="G139" s="3"/>
      <c r="H139" s="3"/>
      <c r="I139" s="3"/>
      <c r="J139" s="3"/>
      <c r="K139" s="3"/>
      <c r="L139" s="3"/>
      <c r="M139" s="3"/>
      <c r="N139" s="3"/>
      <c r="O139" s="3"/>
      <c r="P139" s="3"/>
      <c r="Q139" s="3"/>
      <c r="R139" s="3"/>
      <c r="S139" s="3"/>
      <c r="T139" s="3"/>
    </row>
    <row r="140" spans="2:20" ht="12.75">
      <c r="B140" s="2"/>
      <c r="C140" s="3"/>
      <c r="D140" s="4"/>
      <c r="E140" s="3"/>
      <c r="F140" s="3"/>
      <c r="G140" s="3"/>
      <c r="H140" s="3"/>
      <c r="I140" s="3"/>
      <c r="J140" s="3"/>
      <c r="K140" s="3"/>
      <c r="L140" s="3"/>
      <c r="M140" s="3"/>
      <c r="N140" s="3"/>
      <c r="O140" s="3"/>
      <c r="P140" s="3"/>
      <c r="Q140" s="3"/>
      <c r="R140" s="3"/>
      <c r="S140" s="3"/>
      <c r="T140" s="3"/>
    </row>
    <row r="141" spans="2:20" ht="12.75">
      <c r="B141" s="2"/>
      <c r="C141" s="3"/>
      <c r="D141" s="4"/>
      <c r="E141" s="3"/>
      <c r="F141" s="3"/>
      <c r="G141" s="3"/>
      <c r="H141" s="3"/>
      <c r="I141" s="3"/>
      <c r="J141" s="3"/>
      <c r="K141" s="3"/>
      <c r="L141" s="3"/>
      <c r="M141" s="3"/>
      <c r="N141" s="3"/>
      <c r="O141" s="3"/>
      <c r="P141" s="3"/>
      <c r="Q141" s="3"/>
      <c r="R141" s="3"/>
      <c r="S141" s="3"/>
      <c r="T141" s="3"/>
    </row>
    <row r="142" spans="2:20" ht="12.75">
      <c r="B142" s="2"/>
      <c r="C142" s="3"/>
      <c r="D142" s="4"/>
      <c r="E142" s="3"/>
      <c r="F142" s="3"/>
      <c r="G142" s="3"/>
      <c r="H142" s="3"/>
      <c r="I142" s="3"/>
      <c r="J142" s="3"/>
      <c r="K142" s="3"/>
      <c r="L142" s="3"/>
      <c r="M142" s="3"/>
      <c r="N142" s="3"/>
      <c r="O142" s="3"/>
      <c r="P142" s="3"/>
      <c r="Q142" s="3"/>
      <c r="R142" s="3"/>
      <c r="S142" s="3"/>
      <c r="T142" s="3"/>
    </row>
    <row r="143" spans="2:20" ht="12.75">
      <c r="B143" s="2"/>
      <c r="C143" s="3"/>
      <c r="D143" s="4"/>
      <c r="E143" s="3"/>
      <c r="F143" s="3"/>
      <c r="G143" s="3"/>
      <c r="H143" s="3"/>
      <c r="I143" s="3"/>
      <c r="J143" s="3"/>
      <c r="K143" s="3"/>
      <c r="L143" s="3"/>
      <c r="M143" s="3"/>
      <c r="N143" s="3"/>
      <c r="O143" s="3"/>
      <c r="P143" s="3"/>
      <c r="Q143" s="3"/>
      <c r="R143" s="3"/>
      <c r="S143" s="3"/>
      <c r="T143" s="3"/>
    </row>
    <row r="144" spans="2:20" ht="12.75">
      <c r="B144" s="2"/>
      <c r="C144" s="3"/>
      <c r="D144" s="4"/>
      <c r="E144" s="3"/>
      <c r="F144" s="3"/>
      <c r="G144" s="3"/>
      <c r="H144" s="3"/>
      <c r="I144" s="3"/>
      <c r="J144" s="3"/>
      <c r="K144" s="3"/>
      <c r="L144" s="3"/>
      <c r="M144" s="3"/>
      <c r="N144" s="3"/>
      <c r="O144" s="3"/>
      <c r="P144" s="3"/>
      <c r="Q144" s="3"/>
      <c r="R144" s="3"/>
      <c r="S144" s="3"/>
      <c r="T144" s="3"/>
    </row>
    <row r="145" spans="2:20" ht="12.75">
      <c r="B145" s="2"/>
      <c r="C145" s="3"/>
      <c r="D145" s="4"/>
      <c r="E145" s="3"/>
      <c r="F145" s="3"/>
      <c r="G145" s="3"/>
      <c r="H145" s="3"/>
      <c r="I145" s="3"/>
      <c r="J145" s="3"/>
      <c r="K145" s="3"/>
      <c r="L145" s="3"/>
      <c r="M145" s="3"/>
      <c r="N145" s="3"/>
      <c r="O145" s="3"/>
      <c r="P145" s="3"/>
      <c r="Q145" s="3"/>
      <c r="R145" s="3"/>
      <c r="S145" s="3"/>
      <c r="T145" s="3"/>
    </row>
    <row r="146" spans="2:20" ht="12.75">
      <c r="B146" s="2"/>
      <c r="C146" s="3"/>
      <c r="D146" s="4"/>
      <c r="E146" s="3"/>
      <c r="F146" s="3"/>
      <c r="G146" s="3"/>
      <c r="H146" s="3"/>
      <c r="I146" s="3"/>
      <c r="J146" s="3"/>
      <c r="K146" s="3"/>
      <c r="L146" s="3"/>
      <c r="M146" s="3"/>
      <c r="N146" s="3"/>
      <c r="O146" s="3"/>
      <c r="P146" s="3"/>
      <c r="Q146" s="3"/>
      <c r="R146" s="3"/>
      <c r="S146" s="3"/>
      <c r="T146" s="3"/>
    </row>
    <row r="147" spans="2:20" ht="12.75">
      <c r="B147" s="2"/>
      <c r="C147" s="3"/>
      <c r="D147" s="4"/>
      <c r="E147" s="3"/>
      <c r="F147" s="3"/>
      <c r="G147" s="3"/>
      <c r="H147" s="3"/>
      <c r="I147" s="3"/>
      <c r="J147" s="3"/>
      <c r="K147" s="3"/>
      <c r="L147" s="3"/>
      <c r="M147" s="3"/>
      <c r="N147" s="3"/>
      <c r="O147" s="3"/>
      <c r="P147" s="3"/>
      <c r="Q147" s="3"/>
      <c r="R147" s="3"/>
      <c r="S147" s="3"/>
      <c r="T147" s="3"/>
    </row>
    <row r="148" spans="2:20" ht="12.75">
      <c r="B148" s="2"/>
      <c r="C148" s="3"/>
      <c r="D148" s="4"/>
      <c r="E148" s="3"/>
      <c r="F148" s="3"/>
      <c r="G148" s="3"/>
      <c r="H148" s="3"/>
      <c r="I148" s="3"/>
      <c r="J148" s="3"/>
      <c r="K148" s="3"/>
      <c r="L148" s="3"/>
      <c r="M148" s="3"/>
      <c r="N148" s="3"/>
      <c r="O148" s="3"/>
      <c r="P148" s="3"/>
      <c r="Q148" s="3"/>
      <c r="R148" s="3"/>
      <c r="S148" s="3"/>
      <c r="T148" s="3"/>
    </row>
    <row r="149" spans="2:20" ht="12.75">
      <c r="B149" s="2"/>
      <c r="C149" s="3"/>
      <c r="D149" s="4"/>
      <c r="E149" s="3"/>
      <c r="F149" s="3"/>
      <c r="G149" s="3"/>
      <c r="H149" s="3"/>
      <c r="I149" s="3"/>
      <c r="J149" s="3"/>
      <c r="K149" s="3"/>
      <c r="L149" s="3"/>
      <c r="M149" s="3"/>
      <c r="N149" s="3"/>
      <c r="O149" s="3"/>
      <c r="P149" s="3"/>
      <c r="Q149" s="3"/>
      <c r="R149" s="3"/>
      <c r="S149" s="3"/>
      <c r="T149" s="3"/>
    </row>
    <row r="150" spans="2:20" ht="12.75">
      <c r="B150" s="2"/>
      <c r="C150" s="3"/>
      <c r="D150" s="4"/>
      <c r="E150" s="3"/>
      <c r="F150" s="3"/>
      <c r="G150" s="3"/>
      <c r="H150" s="3"/>
      <c r="I150" s="3"/>
      <c r="J150" s="3"/>
      <c r="K150" s="3"/>
      <c r="L150" s="3"/>
      <c r="M150" s="3"/>
      <c r="N150" s="3"/>
      <c r="O150" s="3"/>
      <c r="P150" s="3"/>
      <c r="Q150" s="3"/>
      <c r="R150" s="3"/>
      <c r="S150" s="3"/>
      <c r="T150" s="3"/>
    </row>
    <row r="151" spans="2:20" ht="12.75">
      <c r="B151" s="2"/>
      <c r="C151" s="3"/>
      <c r="D151" s="4"/>
      <c r="E151" s="3"/>
      <c r="F151" s="3"/>
      <c r="G151" s="3"/>
      <c r="H151" s="3"/>
      <c r="I151" s="3"/>
      <c r="J151" s="3"/>
      <c r="K151" s="3"/>
      <c r="L151" s="3"/>
      <c r="M151" s="3"/>
      <c r="N151" s="3"/>
      <c r="O151" s="3"/>
      <c r="P151" s="3"/>
      <c r="Q151" s="3"/>
      <c r="R151" s="3"/>
      <c r="S151" s="3"/>
      <c r="T151" s="3"/>
    </row>
    <row r="152" spans="2:20" ht="12.75">
      <c r="B152" s="2"/>
      <c r="C152" s="3"/>
      <c r="D152" s="4"/>
      <c r="E152" s="3"/>
      <c r="F152" s="3"/>
      <c r="G152" s="3"/>
      <c r="H152" s="3"/>
      <c r="I152" s="3"/>
      <c r="J152" s="3"/>
      <c r="K152" s="3"/>
      <c r="L152" s="3"/>
      <c r="M152" s="3"/>
      <c r="N152" s="3"/>
      <c r="O152" s="3"/>
      <c r="P152" s="3"/>
      <c r="Q152" s="3"/>
      <c r="R152" s="3"/>
      <c r="S152" s="3"/>
      <c r="T152" s="3"/>
    </row>
    <row r="153" spans="2:20" ht="12.75">
      <c r="B153" s="2"/>
      <c r="C153" s="3"/>
      <c r="D153" s="4"/>
      <c r="E153" s="3"/>
      <c r="F153" s="3"/>
      <c r="G153" s="3"/>
      <c r="H153" s="3"/>
      <c r="I153" s="3"/>
      <c r="J153" s="3"/>
      <c r="K153" s="3"/>
      <c r="L153" s="3"/>
      <c r="M153" s="3"/>
      <c r="N153" s="3"/>
      <c r="O153" s="3"/>
      <c r="P153" s="3"/>
      <c r="Q153" s="3"/>
      <c r="R153" s="3"/>
      <c r="S153" s="3"/>
      <c r="T153" s="3"/>
    </row>
    <row r="154" spans="2:20" ht="12.75">
      <c r="B154" s="2"/>
      <c r="C154" s="3"/>
      <c r="D154" s="4"/>
      <c r="E154" s="3"/>
      <c r="F154" s="3"/>
      <c r="G154" s="3"/>
      <c r="H154" s="3"/>
      <c r="I154" s="3"/>
      <c r="J154" s="3"/>
      <c r="K154" s="3"/>
      <c r="L154" s="3"/>
      <c r="M154" s="3"/>
      <c r="N154" s="3"/>
      <c r="O154" s="3"/>
      <c r="P154" s="3"/>
      <c r="Q154" s="3"/>
      <c r="R154" s="3"/>
      <c r="S154" s="3"/>
      <c r="T154" s="3"/>
    </row>
    <row r="155" spans="2:20" ht="12.75">
      <c r="B155" s="2"/>
      <c r="C155" s="3"/>
      <c r="D155" s="4"/>
      <c r="E155" s="3"/>
      <c r="F155" s="3"/>
      <c r="G155" s="3"/>
      <c r="H155" s="3"/>
      <c r="I155" s="3"/>
      <c r="J155" s="3"/>
      <c r="K155" s="3"/>
      <c r="L155" s="3"/>
      <c r="M155" s="3"/>
      <c r="N155" s="3"/>
      <c r="O155" s="3"/>
      <c r="P155" s="3"/>
      <c r="Q155" s="3"/>
      <c r="R155" s="3"/>
      <c r="S155" s="3"/>
      <c r="T155" s="3"/>
    </row>
    <row r="156" spans="2:20" ht="12.75">
      <c r="B156" s="2"/>
      <c r="C156" s="3"/>
      <c r="D156" s="4"/>
      <c r="E156" s="3"/>
      <c r="F156" s="3"/>
      <c r="G156" s="3"/>
      <c r="H156" s="3"/>
      <c r="I156" s="3"/>
      <c r="J156" s="3"/>
      <c r="K156" s="3"/>
      <c r="L156" s="3"/>
      <c r="M156" s="3"/>
      <c r="N156" s="3"/>
      <c r="O156" s="3"/>
      <c r="P156" s="3"/>
      <c r="Q156" s="3"/>
      <c r="R156" s="3"/>
      <c r="S156" s="3"/>
      <c r="T156" s="3"/>
    </row>
    <row r="157" spans="2:20" ht="12.75">
      <c r="B157" s="2"/>
      <c r="C157" s="3"/>
      <c r="D157" s="4"/>
      <c r="E157" s="3"/>
      <c r="F157" s="3"/>
      <c r="G157" s="3"/>
      <c r="H157" s="3"/>
      <c r="I157" s="3"/>
      <c r="J157" s="3"/>
      <c r="K157" s="3"/>
      <c r="L157" s="3"/>
      <c r="M157" s="3"/>
      <c r="N157" s="3"/>
      <c r="O157" s="3"/>
      <c r="P157" s="3"/>
      <c r="Q157" s="3"/>
      <c r="R157" s="3"/>
      <c r="S157" s="3"/>
      <c r="T157" s="3"/>
    </row>
    <row r="158" spans="2:20" ht="12.75">
      <c r="B158" s="2"/>
      <c r="C158" s="3"/>
      <c r="D158" s="4"/>
      <c r="E158" s="3"/>
      <c r="F158" s="3"/>
      <c r="G158" s="3"/>
      <c r="H158" s="3"/>
      <c r="I158" s="3"/>
      <c r="J158" s="3"/>
      <c r="K158" s="3"/>
      <c r="L158" s="3"/>
      <c r="M158" s="3"/>
      <c r="N158" s="3"/>
      <c r="O158" s="3"/>
      <c r="P158" s="3"/>
      <c r="Q158" s="3"/>
      <c r="R158" s="3"/>
      <c r="S158" s="3"/>
      <c r="T158" s="3"/>
    </row>
    <row r="159" spans="2:20" ht="12.75">
      <c r="B159" s="2"/>
      <c r="C159" s="3"/>
      <c r="D159" s="4"/>
      <c r="E159" s="3"/>
      <c r="F159" s="3"/>
      <c r="G159" s="3"/>
      <c r="H159" s="3"/>
      <c r="I159" s="3"/>
      <c r="J159" s="3"/>
      <c r="K159" s="3"/>
      <c r="L159" s="3"/>
      <c r="M159" s="3"/>
      <c r="N159" s="3"/>
      <c r="O159" s="3"/>
      <c r="P159" s="3"/>
      <c r="Q159" s="3"/>
      <c r="R159" s="3"/>
      <c r="S159" s="3"/>
      <c r="T159" s="3"/>
    </row>
    <row r="160" spans="2:20" ht="12.75">
      <c r="B160" s="2"/>
      <c r="C160" s="3"/>
      <c r="D160" s="4"/>
      <c r="E160" s="3"/>
      <c r="F160" s="3"/>
      <c r="G160" s="3"/>
      <c r="H160" s="3"/>
      <c r="I160" s="3"/>
      <c r="J160" s="3"/>
      <c r="K160" s="3"/>
      <c r="L160" s="3"/>
      <c r="M160" s="3"/>
      <c r="N160" s="3"/>
      <c r="O160" s="3"/>
      <c r="P160" s="3"/>
      <c r="Q160" s="3"/>
      <c r="R160" s="3"/>
      <c r="S160" s="3"/>
      <c r="T160" s="3"/>
    </row>
    <row r="161" spans="2:20" ht="12.75">
      <c r="B161" s="2"/>
      <c r="C161" s="3"/>
      <c r="D161" s="4"/>
      <c r="E161" s="3"/>
      <c r="F161" s="3"/>
      <c r="G161" s="3"/>
      <c r="H161" s="3"/>
      <c r="I161" s="3"/>
      <c r="J161" s="3"/>
      <c r="K161" s="3"/>
      <c r="L161" s="3"/>
      <c r="M161" s="3"/>
      <c r="N161" s="3"/>
      <c r="O161" s="3"/>
      <c r="P161" s="3"/>
      <c r="Q161" s="3"/>
      <c r="R161" s="3"/>
      <c r="S161" s="3"/>
      <c r="T161" s="3"/>
    </row>
    <row r="162" spans="2:20" ht="12.75">
      <c r="B162" s="2"/>
      <c r="C162" s="3"/>
      <c r="D162" s="4"/>
      <c r="E162" s="3"/>
      <c r="F162" s="3"/>
      <c r="G162" s="3"/>
      <c r="H162" s="3"/>
      <c r="I162" s="3"/>
      <c r="J162" s="3"/>
      <c r="K162" s="3"/>
      <c r="L162" s="3"/>
      <c r="M162" s="3"/>
      <c r="N162" s="3"/>
      <c r="O162" s="3"/>
      <c r="P162" s="3"/>
      <c r="Q162" s="3"/>
      <c r="R162" s="3"/>
      <c r="S162" s="3"/>
      <c r="T162" s="3"/>
    </row>
    <row r="163" spans="2:20" ht="12.75">
      <c r="B163" s="2"/>
      <c r="C163" s="3"/>
      <c r="D163" s="4"/>
      <c r="E163" s="3"/>
      <c r="F163" s="3"/>
      <c r="G163" s="3"/>
      <c r="H163" s="3"/>
      <c r="I163" s="3"/>
      <c r="J163" s="3"/>
      <c r="K163" s="3"/>
      <c r="L163" s="3"/>
      <c r="M163" s="3"/>
      <c r="N163" s="3"/>
      <c r="O163" s="3"/>
      <c r="P163" s="3"/>
      <c r="Q163" s="3"/>
      <c r="R163" s="3"/>
      <c r="S163" s="3"/>
      <c r="T163" s="3"/>
    </row>
    <row r="164" spans="2:20" ht="12.75">
      <c r="B164" s="2"/>
      <c r="C164" s="3"/>
      <c r="D164" s="4"/>
      <c r="E164" s="3"/>
      <c r="F164" s="3"/>
      <c r="G164" s="3"/>
      <c r="H164" s="3"/>
      <c r="I164" s="3"/>
      <c r="J164" s="3"/>
      <c r="K164" s="3"/>
      <c r="L164" s="3"/>
      <c r="M164" s="3"/>
      <c r="N164" s="3"/>
      <c r="O164" s="3"/>
      <c r="P164" s="3"/>
      <c r="Q164" s="3"/>
      <c r="R164" s="3"/>
      <c r="S164" s="3"/>
      <c r="T164" s="3"/>
    </row>
    <row r="165" spans="2:20" ht="12.75">
      <c r="B165" s="2"/>
      <c r="C165" s="3"/>
      <c r="D165" s="4"/>
      <c r="E165" s="3"/>
      <c r="F165" s="3"/>
      <c r="G165" s="3"/>
      <c r="H165" s="3"/>
      <c r="I165" s="3"/>
      <c r="J165" s="3"/>
      <c r="K165" s="3"/>
      <c r="L165" s="3"/>
      <c r="M165" s="3"/>
      <c r="N165" s="3"/>
      <c r="O165" s="3"/>
      <c r="P165" s="3"/>
      <c r="Q165" s="3"/>
      <c r="R165" s="3"/>
      <c r="S165" s="3"/>
      <c r="T165" s="3"/>
    </row>
    <row r="166" spans="2:20" ht="12.75">
      <c r="B166" s="2"/>
      <c r="C166" s="3"/>
      <c r="D166" s="4"/>
      <c r="E166" s="3"/>
      <c r="F166" s="3"/>
      <c r="G166" s="3"/>
      <c r="H166" s="3"/>
      <c r="I166" s="3"/>
      <c r="J166" s="3"/>
      <c r="K166" s="3"/>
      <c r="L166" s="3"/>
      <c r="M166" s="3"/>
      <c r="N166" s="3"/>
      <c r="O166" s="3"/>
      <c r="P166" s="3"/>
      <c r="Q166" s="3"/>
      <c r="R166" s="3"/>
      <c r="S166" s="3"/>
      <c r="T166" s="3"/>
    </row>
    <row r="167" spans="2:20" ht="12.75">
      <c r="B167" s="2"/>
      <c r="C167" s="3"/>
      <c r="D167" s="4"/>
      <c r="E167" s="3"/>
      <c r="F167" s="3"/>
      <c r="G167" s="3"/>
      <c r="H167" s="3"/>
      <c r="I167" s="3"/>
      <c r="J167" s="3"/>
      <c r="K167" s="3"/>
      <c r="L167" s="3"/>
      <c r="M167" s="3"/>
      <c r="N167" s="3"/>
      <c r="O167" s="3"/>
      <c r="P167" s="3"/>
      <c r="Q167" s="3"/>
      <c r="R167" s="3"/>
      <c r="S167" s="3"/>
      <c r="T167" s="3"/>
    </row>
    <row r="168" spans="2:20" ht="12.75">
      <c r="B168" s="2"/>
      <c r="C168" s="3"/>
      <c r="D168" s="4"/>
      <c r="E168" s="3"/>
      <c r="F168" s="3"/>
      <c r="G168" s="3"/>
      <c r="H168" s="3"/>
      <c r="I168" s="3"/>
      <c r="J168" s="3"/>
      <c r="K168" s="3"/>
      <c r="L168" s="3"/>
      <c r="M168" s="3"/>
      <c r="N168" s="3"/>
      <c r="O168" s="3"/>
      <c r="P168" s="3"/>
      <c r="Q168" s="3"/>
      <c r="R168" s="3"/>
      <c r="S168" s="3"/>
      <c r="T168" s="3"/>
    </row>
    <row r="169" spans="2:20" ht="12.75">
      <c r="B169" s="2"/>
      <c r="C169" s="3"/>
      <c r="D169" s="4"/>
      <c r="E169" s="3"/>
      <c r="F169" s="3"/>
      <c r="G169" s="3"/>
      <c r="H169" s="3"/>
      <c r="I169" s="3"/>
      <c r="J169" s="3"/>
      <c r="K169" s="3"/>
      <c r="L169" s="3"/>
      <c r="M169" s="3"/>
      <c r="N169" s="3"/>
      <c r="O169" s="3"/>
      <c r="P169" s="3"/>
      <c r="Q169" s="3"/>
      <c r="R169" s="3"/>
      <c r="S169" s="3"/>
      <c r="T169" s="3"/>
    </row>
    <row r="170" spans="2:20" ht="12.75">
      <c r="B170" s="2"/>
      <c r="C170" s="3"/>
      <c r="D170" s="4"/>
      <c r="E170" s="3"/>
      <c r="F170" s="3"/>
      <c r="G170" s="3"/>
      <c r="H170" s="3"/>
      <c r="I170" s="3"/>
      <c r="J170" s="3"/>
      <c r="K170" s="3"/>
      <c r="L170" s="3"/>
      <c r="M170" s="3"/>
      <c r="N170" s="3"/>
      <c r="O170" s="3"/>
      <c r="P170" s="3"/>
      <c r="Q170" s="3"/>
      <c r="R170" s="3"/>
      <c r="S170" s="3"/>
      <c r="T170" s="3"/>
    </row>
    <row r="171" spans="2:20" ht="12.75">
      <c r="B171" s="2"/>
      <c r="C171" s="3"/>
      <c r="D171" s="4"/>
      <c r="E171" s="3"/>
      <c r="F171" s="3"/>
      <c r="G171" s="3"/>
      <c r="H171" s="3"/>
      <c r="I171" s="3"/>
      <c r="J171" s="3"/>
      <c r="K171" s="3"/>
      <c r="L171" s="3"/>
      <c r="M171" s="3"/>
      <c r="N171" s="3"/>
      <c r="O171" s="3"/>
      <c r="P171" s="3"/>
      <c r="Q171" s="3"/>
      <c r="R171" s="3"/>
      <c r="S171" s="3"/>
      <c r="T171" s="3"/>
    </row>
    <row r="172" spans="2:20" ht="12.75">
      <c r="B172" s="2"/>
      <c r="C172" s="3"/>
      <c r="D172" s="4"/>
      <c r="E172" s="3"/>
      <c r="F172" s="3"/>
      <c r="G172" s="3"/>
      <c r="H172" s="3"/>
      <c r="I172" s="3"/>
      <c r="J172" s="3"/>
      <c r="K172" s="3"/>
      <c r="L172" s="3"/>
      <c r="M172" s="3"/>
      <c r="N172" s="3"/>
      <c r="O172" s="3"/>
      <c r="P172" s="3"/>
      <c r="Q172" s="3"/>
      <c r="R172" s="3"/>
      <c r="S172" s="3"/>
      <c r="T172" s="3"/>
    </row>
    <row r="173" spans="2:20" ht="12.75">
      <c r="B173" s="2"/>
      <c r="C173" s="3"/>
      <c r="D173" s="4"/>
      <c r="E173" s="3"/>
      <c r="F173" s="3"/>
      <c r="G173" s="3"/>
      <c r="H173" s="3"/>
      <c r="I173" s="3"/>
      <c r="J173" s="3"/>
      <c r="K173" s="3"/>
      <c r="L173" s="3"/>
      <c r="M173" s="3"/>
      <c r="N173" s="3"/>
      <c r="O173" s="3"/>
      <c r="P173" s="3"/>
      <c r="Q173" s="3"/>
      <c r="R173" s="3"/>
      <c r="S173" s="3"/>
      <c r="T173" s="3"/>
    </row>
    <row r="174" spans="2:20" ht="12.75">
      <c r="B174" s="2"/>
      <c r="C174" s="3"/>
      <c r="D174" s="4"/>
      <c r="E174" s="3"/>
      <c r="F174" s="3"/>
      <c r="G174" s="3"/>
      <c r="H174" s="3"/>
      <c r="I174" s="3"/>
      <c r="J174" s="3"/>
      <c r="K174" s="3"/>
      <c r="L174" s="3"/>
      <c r="M174" s="3"/>
      <c r="N174" s="3"/>
      <c r="O174" s="3"/>
      <c r="P174" s="3"/>
      <c r="Q174" s="3"/>
      <c r="R174" s="3"/>
      <c r="S174" s="3"/>
      <c r="T174" s="3"/>
    </row>
    <row r="175" spans="2:20" ht="12.75">
      <c r="B175" s="2"/>
      <c r="C175" s="3"/>
      <c r="D175" s="4"/>
      <c r="E175" s="3"/>
      <c r="F175" s="3"/>
      <c r="G175" s="3"/>
      <c r="H175" s="3"/>
      <c r="I175" s="3"/>
      <c r="J175" s="3"/>
      <c r="K175" s="3"/>
      <c r="L175" s="3"/>
      <c r="M175" s="3"/>
      <c r="N175" s="3"/>
      <c r="O175" s="3"/>
      <c r="P175" s="3"/>
      <c r="Q175" s="3"/>
      <c r="R175" s="3"/>
      <c r="S175" s="3"/>
      <c r="T175" s="3"/>
    </row>
    <row r="176" spans="2:20" ht="12.75">
      <c r="B176" s="2"/>
      <c r="C176" s="3"/>
      <c r="D176" s="4"/>
      <c r="E176" s="3"/>
      <c r="F176" s="3"/>
      <c r="G176" s="3"/>
      <c r="H176" s="3"/>
      <c r="I176" s="3"/>
      <c r="J176" s="3"/>
      <c r="K176" s="3"/>
      <c r="L176" s="3"/>
      <c r="M176" s="3"/>
      <c r="N176" s="3"/>
      <c r="O176" s="3"/>
      <c r="P176" s="3"/>
      <c r="Q176" s="3"/>
      <c r="R176" s="3"/>
      <c r="S176" s="3"/>
      <c r="T176" s="3"/>
    </row>
    <row r="177" spans="2:20" ht="12.75">
      <c r="B177" s="2"/>
      <c r="C177" s="3"/>
      <c r="D177" s="4"/>
      <c r="E177" s="3"/>
      <c r="F177" s="3"/>
      <c r="G177" s="3"/>
      <c r="H177" s="3"/>
      <c r="I177" s="3"/>
      <c r="J177" s="3"/>
      <c r="K177" s="3"/>
      <c r="L177" s="3"/>
      <c r="M177" s="3"/>
      <c r="N177" s="3"/>
      <c r="O177" s="3"/>
      <c r="P177" s="3"/>
      <c r="Q177" s="3"/>
      <c r="R177" s="3"/>
      <c r="S177" s="3"/>
      <c r="T177" s="3"/>
    </row>
    <row r="178" spans="2:20" ht="12.75">
      <c r="B178" s="2"/>
      <c r="C178" s="3"/>
      <c r="D178" s="4"/>
      <c r="E178" s="3"/>
      <c r="F178" s="3"/>
      <c r="G178" s="3"/>
      <c r="H178" s="3"/>
      <c r="I178" s="3"/>
      <c r="J178" s="3"/>
      <c r="K178" s="3"/>
      <c r="L178" s="3"/>
      <c r="M178" s="3"/>
      <c r="N178" s="3"/>
      <c r="O178" s="3"/>
      <c r="P178" s="3"/>
      <c r="Q178" s="3"/>
      <c r="R178" s="3"/>
      <c r="S178" s="3"/>
      <c r="T178" s="3"/>
    </row>
    <row r="179" spans="2:20" ht="12.75">
      <c r="B179" s="2"/>
      <c r="C179" s="3"/>
      <c r="D179" s="4"/>
      <c r="E179" s="3"/>
      <c r="F179" s="3"/>
      <c r="G179" s="3"/>
      <c r="H179" s="3"/>
      <c r="I179" s="3"/>
      <c r="J179" s="3"/>
      <c r="K179" s="3"/>
      <c r="L179" s="3"/>
      <c r="M179" s="3"/>
      <c r="N179" s="3"/>
      <c r="O179" s="3"/>
      <c r="P179" s="3"/>
      <c r="Q179" s="3"/>
      <c r="R179" s="3"/>
      <c r="S179" s="3"/>
      <c r="T179" s="3"/>
    </row>
    <row r="180" spans="2:20" ht="12.75">
      <c r="B180" s="2"/>
      <c r="C180" s="3"/>
      <c r="D180" s="4"/>
      <c r="E180" s="3"/>
      <c r="F180" s="3"/>
      <c r="G180" s="3"/>
      <c r="H180" s="3"/>
      <c r="I180" s="3"/>
      <c r="J180" s="3"/>
      <c r="K180" s="3"/>
      <c r="L180" s="3"/>
      <c r="M180" s="3"/>
      <c r="N180" s="3"/>
      <c r="O180" s="3"/>
      <c r="P180" s="3"/>
      <c r="Q180" s="3"/>
      <c r="R180" s="3"/>
      <c r="S180" s="3"/>
      <c r="T180" s="3"/>
    </row>
    <row r="181" spans="2:20" ht="12.75">
      <c r="B181" s="2"/>
      <c r="C181" s="3"/>
      <c r="D181" s="4"/>
      <c r="E181" s="3"/>
      <c r="F181" s="3"/>
      <c r="G181" s="3"/>
      <c r="H181" s="3"/>
      <c r="I181" s="3"/>
      <c r="J181" s="3"/>
      <c r="K181" s="3"/>
      <c r="L181" s="3"/>
      <c r="M181" s="3"/>
      <c r="N181" s="3"/>
      <c r="O181" s="3"/>
      <c r="P181" s="3"/>
      <c r="Q181" s="3"/>
      <c r="R181" s="3"/>
      <c r="S181" s="3"/>
      <c r="T181" s="3"/>
    </row>
    <row r="182" spans="2:20" ht="12.75">
      <c r="B182" s="2"/>
      <c r="C182" s="3"/>
      <c r="D182" s="4"/>
      <c r="E182" s="3"/>
      <c r="F182" s="3"/>
      <c r="G182" s="3"/>
      <c r="H182" s="3"/>
      <c r="I182" s="3"/>
      <c r="J182" s="3"/>
      <c r="K182" s="3"/>
      <c r="L182" s="3"/>
      <c r="M182" s="3"/>
      <c r="N182" s="3"/>
      <c r="O182" s="3"/>
      <c r="P182" s="3"/>
      <c r="Q182" s="3"/>
      <c r="R182" s="3"/>
      <c r="S182" s="3"/>
      <c r="T182" s="3"/>
    </row>
    <row r="183" spans="2:20" ht="12.75">
      <c r="B183" s="2"/>
      <c r="C183" s="3"/>
      <c r="D183" s="4"/>
      <c r="E183" s="3"/>
      <c r="F183" s="3"/>
      <c r="G183" s="3"/>
      <c r="H183" s="3"/>
      <c r="I183" s="3"/>
      <c r="J183" s="3"/>
      <c r="K183" s="3"/>
      <c r="L183" s="3"/>
      <c r="M183" s="3"/>
      <c r="N183" s="3"/>
      <c r="O183" s="3"/>
      <c r="P183" s="3"/>
      <c r="Q183" s="3"/>
      <c r="R183" s="3"/>
      <c r="S183" s="3"/>
      <c r="T183" s="3"/>
    </row>
    <row r="184" spans="2:20" ht="12.75">
      <c r="B184" s="2"/>
      <c r="C184" s="3"/>
      <c r="D184" s="4"/>
      <c r="E184" s="3"/>
      <c r="F184" s="3"/>
      <c r="G184" s="3"/>
      <c r="H184" s="3"/>
      <c r="I184" s="3"/>
      <c r="J184" s="3"/>
      <c r="K184" s="3"/>
      <c r="L184" s="3"/>
      <c r="M184" s="3"/>
      <c r="N184" s="3"/>
      <c r="O184" s="3"/>
      <c r="P184" s="3"/>
      <c r="Q184" s="3"/>
      <c r="R184" s="3"/>
      <c r="S184" s="3"/>
      <c r="T184" s="3"/>
    </row>
    <row r="185" spans="2:20" ht="12.75">
      <c r="B185" s="2"/>
      <c r="C185" s="3"/>
      <c r="D185" s="4"/>
      <c r="E185" s="3"/>
      <c r="F185" s="3"/>
      <c r="G185" s="3"/>
      <c r="H185" s="3"/>
      <c r="I185" s="3"/>
      <c r="J185" s="3"/>
      <c r="K185" s="3"/>
      <c r="L185" s="3"/>
      <c r="M185" s="3"/>
      <c r="N185" s="3"/>
      <c r="O185" s="3"/>
      <c r="P185" s="3"/>
      <c r="Q185" s="3"/>
      <c r="R185" s="3"/>
      <c r="S185" s="3"/>
      <c r="T185" s="3"/>
    </row>
    <row r="186" spans="2:20" ht="12.75">
      <c r="B186" s="2"/>
      <c r="C186" s="3"/>
      <c r="D186" s="4"/>
      <c r="E186" s="3"/>
      <c r="F186" s="3"/>
      <c r="G186" s="3"/>
      <c r="H186" s="3"/>
      <c r="I186" s="3"/>
      <c r="J186" s="3"/>
      <c r="K186" s="3"/>
      <c r="L186" s="3"/>
      <c r="M186" s="3"/>
      <c r="N186" s="3"/>
      <c r="O186" s="3"/>
      <c r="P186" s="3"/>
      <c r="Q186" s="3"/>
      <c r="R186" s="3"/>
      <c r="S186" s="3"/>
      <c r="T186" s="3"/>
    </row>
    <row r="187" spans="2:20" ht="12.75">
      <c r="B187" s="2"/>
      <c r="C187" s="3"/>
      <c r="D187" s="4"/>
      <c r="E187" s="3"/>
      <c r="F187" s="3"/>
      <c r="G187" s="3"/>
      <c r="H187" s="3"/>
      <c r="I187" s="3"/>
      <c r="J187" s="3"/>
      <c r="K187" s="3"/>
      <c r="L187" s="3"/>
      <c r="M187" s="3"/>
      <c r="N187" s="3"/>
      <c r="O187" s="3"/>
      <c r="P187" s="3"/>
      <c r="Q187" s="3"/>
      <c r="R187" s="3"/>
      <c r="S187" s="3"/>
      <c r="T187" s="3"/>
    </row>
    <row r="188" spans="2:20" ht="12.75">
      <c r="B188" s="2"/>
      <c r="C188" s="3"/>
      <c r="D188" s="4"/>
      <c r="E188" s="3"/>
      <c r="F188" s="3"/>
      <c r="G188" s="3"/>
      <c r="H188" s="3"/>
      <c r="I188" s="3"/>
      <c r="J188" s="3"/>
      <c r="K188" s="3"/>
      <c r="L188" s="3"/>
      <c r="M188" s="3"/>
      <c r="N188" s="3"/>
      <c r="O188" s="3"/>
      <c r="P188" s="3"/>
      <c r="Q188" s="3"/>
      <c r="R188" s="3"/>
      <c r="S188" s="3"/>
      <c r="T188" s="3"/>
    </row>
    <row r="189" spans="2:20" ht="12.75">
      <c r="B189" s="2"/>
      <c r="C189" s="3"/>
      <c r="D189" s="4"/>
      <c r="E189" s="3"/>
      <c r="F189" s="3"/>
      <c r="G189" s="3"/>
      <c r="H189" s="3"/>
      <c r="I189" s="3"/>
      <c r="J189" s="3"/>
      <c r="K189" s="3"/>
      <c r="L189" s="3"/>
      <c r="M189" s="3"/>
      <c r="N189" s="3"/>
      <c r="O189" s="3"/>
      <c r="P189" s="3"/>
      <c r="Q189" s="3"/>
      <c r="R189" s="3"/>
      <c r="S189" s="3"/>
      <c r="T189" s="3"/>
    </row>
    <row r="190" spans="2:20" ht="12.75">
      <c r="B190" s="2"/>
      <c r="C190" s="3"/>
      <c r="D190" s="4"/>
      <c r="E190" s="3"/>
      <c r="F190" s="3"/>
      <c r="G190" s="3"/>
      <c r="H190" s="3"/>
      <c r="I190" s="3"/>
      <c r="J190" s="3"/>
      <c r="K190" s="3"/>
      <c r="L190" s="3"/>
      <c r="M190" s="3"/>
      <c r="N190" s="3"/>
      <c r="O190" s="3"/>
      <c r="P190" s="3"/>
      <c r="Q190" s="3"/>
      <c r="R190" s="3"/>
      <c r="S190" s="3"/>
      <c r="T190" s="3"/>
    </row>
    <row r="191" spans="2:20" ht="12.75">
      <c r="B191" s="2"/>
      <c r="C191" s="3"/>
      <c r="D191" s="4"/>
      <c r="E191" s="3"/>
      <c r="F191" s="3"/>
      <c r="G191" s="3"/>
      <c r="H191" s="3"/>
      <c r="I191" s="3"/>
      <c r="J191" s="3"/>
      <c r="K191" s="3"/>
      <c r="L191" s="3"/>
      <c r="M191" s="3"/>
      <c r="N191" s="3"/>
      <c r="O191" s="3"/>
      <c r="P191" s="3"/>
      <c r="Q191" s="3"/>
      <c r="R191" s="3"/>
      <c r="S191" s="3"/>
      <c r="T191" s="3"/>
    </row>
    <row r="192" spans="2:20" ht="12.75">
      <c r="B192" s="2"/>
      <c r="C192" s="3"/>
      <c r="D192" s="4"/>
      <c r="E192" s="3"/>
      <c r="F192" s="3"/>
      <c r="G192" s="3"/>
      <c r="H192" s="3"/>
      <c r="I192" s="3"/>
      <c r="J192" s="3"/>
      <c r="K192" s="3"/>
      <c r="L192" s="3"/>
      <c r="M192" s="3"/>
      <c r="N192" s="3"/>
      <c r="O192" s="3"/>
      <c r="P192" s="3"/>
      <c r="Q192" s="3"/>
      <c r="R192" s="3"/>
      <c r="S192" s="3"/>
      <c r="T192" s="3"/>
    </row>
    <row r="193" spans="2:20" ht="12.75">
      <c r="B193" s="2"/>
      <c r="C193" s="3"/>
      <c r="D193" s="4"/>
      <c r="E193" s="3"/>
      <c r="F193" s="3"/>
      <c r="G193" s="3"/>
      <c r="H193" s="3"/>
      <c r="I193" s="3"/>
      <c r="J193" s="3"/>
      <c r="K193" s="3"/>
      <c r="L193" s="3"/>
      <c r="M193" s="3"/>
      <c r="N193" s="3"/>
      <c r="O193" s="3"/>
      <c r="P193" s="3"/>
      <c r="Q193" s="3"/>
      <c r="R193" s="3"/>
      <c r="S193" s="3"/>
      <c r="T193" s="3"/>
    </row>
    <row r="194" spans="2:20" ht="12.75">
      <c r="B194" s="2"/>
      <c r="C194" s="3"/>
      <c r="D194" s="4"/>
      <c r="E194" s="3"/>
      <c r="F194" s="3"/>
      <c r="G194" s="3"/>
      <c r="H194" s="3"/>
      <c r="I194" s="3"/>
      <c r="J194" s="3"/>
      <c r="K194" s="3"/>
      <c r="L194" s="3"/>
      <c r="M194" s="3"/>
      <c r="N194" s="3"/>
      <c r="O194" s="3"/>
      <c r="P194" s="3"/>
      <c r="Q194" s="3"/>
      <c r="R194" s="3"/>
      <c r="S194" s="3"/>
      <c r="T194" s="3"/>
    </row>
    <row r="195" spans="2:20" ht="12.75">
      <c r="B195" s="2"/>
      <c r="C195" s="3"/>
      <c r="D195" s="4"/>
      <c r="E195" s="3"/>
      <c r="F195" s="3"/>
      <c r="G195" s="3"/>
      <c r="H195" s="3"/>
      <c r="I195" s="3"/>
      <c r="J195" s="3"/>
      <c r="K195" s="3"/>
      <c r="L195" s="3"/>
      <c r="M195" s="3"/>
      <c r="N195" s="3"/>
      <c r="O195" s="3"/>
      <c r="P195" s="3"/>
      <c r="Q195" s="3"/>
      <c r="R195" s="3"/>
      <c r="S195" s="3"/>
      <c r="T195" s="3"/>
    </row>
    <row r="196" spans="2:20" ht="12.75">
      <c r="B196" s="2"/>
      <c r="C196" s="3"/>
      <c r="D196" s="4"/>
      <c r="E196" s="3"/>
      <c r="F196" s="3"/>
      <c r="G196" s="3"/>
      <c r="H196" s="3"/>
      <c r="I196" s="3"/>
      <c r="J196" s="3"/>
      <c r="K196" s="3"/>
      <c r="L196" s="3"/>
      <c r="M196" s="3"/>
      <c r="N196" s="3"/>
      <c r="O196" s="3"/>
      <c r="P196" s="3"/>
      <c r="Q196" s="3"/>
      <c r="R196" s="3"/>
      <c r="S196" s="3"/>
      <c r="T196" s="3"/>
    </row>
    <row r="197" spans="2:20" ht="12.75">
      <c r="B197" s="2"/>
      <c r="C197" s="3"/>
      <c r="D197" s="4"/>
      <c r="E197" s="3"/>
      <c r="F197" s="3"/>
      <c r="G197" s="3"/>
      <c r="H197" s="3"/>
      <c r="I197" s="3"/>
      <c r="J197" s="3"/>
      <c r="K197" s="3"/>
      <c r="L197" s="3"/>
      <c r="M197" s="3"/>
      <c r="N197" s="3"/>
      <c r="O197" s="3"/>
      <c r="P197" s="3"/>
      <c r="Q197" s="3"/>
      <c r="R197" s="3"/>
      <c r="S197" s="3"/>
      <c r="T197" s="3"/>
    </row>
    <row r="198" spans="2:20" ht="12.75">
      <c r="B198" s="2"/>
      <c r="C198" s="3"/>
      <c r="D198" s="4"/>
      <c r="E198" s="3"/>
      <c r="F198" s="3"/>
      <c r="G198" s="3"/>
      <c r="H198" s="3"/>
      <c r="I198" s="3"/>
      <c r="J198" s="3"/>
      <c r="K198" s="3"/>
      <c r="L198" s="3"/>
      <c r="M198" s="3"/>
      <c r="N198" s="3"/>
      <c r="O198" s="3"/>
      <c r="P198" s="3"/>
      <c r="Q198" s="3"/>
      <c r="R198" s="3"/>
      <c r="S198" s="3"/>
      <c r="T198" s="3"/>
    </row>
    <row r="199" spans="2:20" ht="12.75">
      <c r="B199" s="2"/>
      <c r="C199" s="3"/>
      <c r="D199" s="4"/>
      <c r="E199" s="3"/>
      <c r="F199" s="3"/>
      <c r="G199" s="3"/>
      <c r="H199" s="3"/>
      <c r="I199" s="3"/>
      <c r="J199" s="3"/>
      <c r="K199" s="3"/>
      <c r="L199" s="3"/>
      <c r="M199" s="3"/>
      <c r="N199" s="3"/>
      <c r="O199" s="3"/>
      <c r="P199" s="3"/>
      <c r="Q199" s="3"/>
      <c r="R199" s="3"/>
      <c r="S199" s="3"/>
      <c r="T199" s="3"/>
    </row>
    <row r="200" spans="2:20" ht="12.75">
      <c r="B200" s="2"/>
      <c r="C200" s="3"/>
      <c r="D200" s="4"/>
      <c r="E200" s="3"/>
      <c r="F200" s="3"/>
      <c r="G200" s="3"/>
      <c r="H200" s="3"/>
      <c r="I200" s="3"/>
      <c r="J200" s="3"/>
      <c r="K200" s="3"/>
      <c r="L200" s="3"/>
      <c r="M200" s="3"/>
      <c r="N200" s="3"/>
      <c r="O200" s="3"/>
      <c r="P200" s="3"/>
      <c r="Q200" s="3"/>
      <c r="R200" s="3"/>
      <c r="S200" s="3"/>
      <c r="T200" s="3"/>
    </row>
    <row r="201" spans="2:20" ht="12.75">
      <c r="B201" s="2"/>
      <c r="C201" s="3"/>
      <c r="D201" s="4"/>
      <c r="E201" s="3"/>
      <c r="F201" s="3"/>
      <c r="G201" s="3"/>
      <c r="H201" s="3"/>
      <c r="I201" s="3"/>
      <c r="J201" s="3"/>
      <c r="K201" s="3"/>
      <c r="L201" s="3"/>
      <c r="M201" s="3"/>
      <c r="N201" s="3"/>
      <c r="O201" s="3"/>
      <c r="P201" s="3"/>
      <c r="Q201" s="3"/>
      <c r="R201" s="3"/>
      <c r="S201" s="3"/>
      <c r="T201" s="3"/>
    </row>
    <row r="202" spans="2:20" ht="12.75">
      <c r="B202" s="2"/>
      <c r="C202" s="3"/>
      <c r="D202" s="4"/>
      <c r="E202" s="3"/>
      <c r="F202" s="3"/>
      <c r="G202" s="3"/>
      <c r="H202" s="3"/>
      <c r="I202" s="3"/>
      <c r="J202" s="3"/>
      <c r="K202" s="3"/>
      <c r="L202" s="3"/>
      <c r="M202" s="3"/>
      <c r="N202" s="3"/>
      <c r="O202" s="3"/>
      <c r="P202" s="3"/>
      <c r="Q202" s="3"/>
      <c r="R202" s="3"/>
      <c r="S202" s="3"/>
      <c r="T202" s="3"/>
    </row>
    <row r="203" spans="2:20" ht="12.75">
      <c r="B203" s="2"/>
      <c r="C203" s="3"/>
      <c r="D203" s="4"/>
      <c r="E203" s="3"/>
      <c r="F203" s="3"/>
      <c r="G203" s="3"/>
      <c r="H203" s="3"/>
      <c r="I203" s="3"/>
      <c r="J203" s="3"/>
      <c r="K203" s="3"/>
      <c r="L203" s="3"/>
      <c r="M203" s="3"/>
      <c r="N203" s="3"/>
      <c r="O203" s="3"/>
      <c r="P203" s="3"/>
      <c r="Q203" s="3"/>
      <c r="R203" s="3"/>
      <c r="S203" s="3"/>
      <c r="T203" s="3"/>
    </row>
    <row r="204" spans="2:20" ht="12.75">
      <c r="B204" s="2"/>
      <c r="C204" s="3"/>
      <c r="D204" s="4"/>
      <c r="E204" s="3"/>
      <c r="F204" s="3"/>
      <c r="G204" s="3"/>
      <c r="H204" s="3"/>
      <c r="I204" s="3"/>
      <c r="J204" s="3"/>
      <c r="K204" s="3"/>
      <c r="L204" s="3"/>
      <c r="M204" s="3"/>
      <c r="N204" s="3"/>
      <c r="O204" s="3"/>
      <c r="P204" s="3"/>
      <c r="Q204" s="3"/>
      <c r="R204" s="3"/>
      <c r="S204" s="3"/>
      <c r="T204" s="3"/>
    </row>
    <row r="205" spans="2:20" ht="12.75">
      <c r="B205" s="2"/>
      <c r="C205" s="3"/>
      <c r="D205" s="4"/>
      <c r="E205" s="3"/>
      <c r="F205" s="3"/>
      <c r="G205" s="3"/>
      <c r="H205" s="3"/>
      <c r="I205" s="3"/>
      <c r="J205" s="3"/>
      <c r="K205" s="3"/>
      <c r="L205" s="3"/>
      <c r="M205" s="3"/>
      <c r="N205" s="3"/>
      <c r="O205" s="3"/>
      <c r="P205" s="3"/>
      <c r="Q205" s="3"/>
      <c r="R205" s="3"/>
      <c r="S205" s="3"/>
      <c r="T205" s="3"/>
    </row>
    <row r="206" spans="2:20" ht="12.75">
      <c r="B206" s="2"/>
      <c r="C206" s="3"/>
      <c r="D206" s="4"/>
      <c r="E206" s="3"/>
      <c r="F206" s="3"/>
      <c r="G206" s="3"/>
      <c r="H206" s="3"/>
      <c r="I206" s="3"/>
      <c r="J206" s="3"/>
      <c r="K206" s="3"/>
      <c r="L206" s="3"/>
      <c r="M206" s="3"/>
      <c r="N206" s="3"/>
      <c r="O206" s="3"/>
      <c r="P206" s="3"/>
      <c r="Q206" s="3"/>
      <c r="R206" s="3"/>
      <c r="S206" s="3"/>
      <c r="T206" s="3"/>
    </row>
    <row r="207" spans="2:20" ht="12.75">
      <c r="B207" s="2"/>
      <c r="C207" s="3"/>
      <c r="D207" s="4"/>
      <c r="E207" s="3"/>
      <c r="F207" s="3"/>
      <c r="G207" s="3"/>
      <c r="H207" s="3"/>
      <c r="I207" s="3"/>
      <c r="J207" s="3"/>
      <c r="K207" s="3"/>
      <c r="L207" s="3"/>
      <c r="M207" s="3"/>
      <c r="N207" s="3"/>
      <c r="O207" s="3"/>
      <c r="P207" s="3"/>
      <c r="Q207" s="3"/>
      <c r="R207" s="3"/>
      <c r="S207" s="3"/>
      <c r="T207" s="3"/>
    </row>
    <row r="208" spans="2:20" ht="12.75">
      <c r="B208" s="2"/>
      <c r="C208" s="3"/>
      <c r="D208" s="4"/>
      <c r="E208" s="3"/>
      <c r="F208" s="3"/>
      <c r="G208" s="3"/>
      <c r="H208" s="3"/>
      <c r="I208" s="3"/>
      <c r="J208" s="3"/>
      <c r="K208" s="3"/>
      <c r="L208" s="3"/>
      <c r="M208" s="3"/>
      <c r="N208" s="3"/>
      <c r="O208" s="3"/>
      <c r="P208" s="3"/>
      <c r="Q208" s="3"/>
      <c r="R208" s="3"/>
      <c r="S208" s="3"/>
      <c r="T208" s="3"/>
    </row>
    <row r="209" spans="2:20" ht="12.75">
      <c r="B209" s="2"/>
      <c r="C209" s="3"/>
      <c r="D209" s="4"/>
      <c r="E209" s="3"/>
      <c r="F209" s="3"/>
      <c r="G209" s="3"/>
      <c r="H209" s="3"/>
      <c r="I209" s="3"/>
      <c r="J209" s="3"/>
      <c r="K209" s="3"/>
      <c r="L209" s="3"/>
      <c r="M209" s="3"/>
      <c r="N209" s="3"/>
      <c r="O209" s="3"/>
      <c r="P209" s="3"/>
      <c r="Q209" s="3"/>
      <c r="R209" s="3"/>
      <c r="S209" s="3"/>
      <c r="T209" s="3"/>
    </row>
    <row r="210" spans="2:20" ht="12.75">
      <c r="B210" s="2"/>
      <c r="C210" s="3"/>
      <c r="D210" s="4"/>
      <c r="E210" s="3"/>
      <c r="F210" s="3"/>
      <c r="G210" s="3"/>
      <c r="H210" s="3"/>
      <c r="I210" s="3"/>
      <c r="J210" s="3"/>
      <c r="K210" s="3"/>
      <c r="L210" s="3"/>
      <c r="M210" s="3"/>
      <c r="N210" s="3"/>
      <c r="O210" s="3"/>
      <c r="P210" s="3"/>
      <c r="Q210" s="3"/>
      <c r="R210" s="3"/>
      <c r="S210" s="3"/>
      <c r="T210" s="3"/>
    </row>
    <row r="211" spans="2:20" ht="12.75">
      <c r="B211" s="2"/>
      <c r="C211" s="3"/>
      <c r="D211" s="4"/>
      <c r="E211" s="3"/>
      <c r="F211" s="3"/>
      <c r="G211" s="3"/>
      <c r="H211" s="3"/>
      <c r="I211" s="3"/>
      <c r="J211" s="3"/>
      <c r="K211" s="3"/>
      <c r="L211" s="3"/>
      <c r="M211" s="3"/>
      <c r="N211" s="3"/>
      <c r="O211" s="3"/>
      <c r="P211" s="3"/>
      <c r="Q211" s="3"/>
      <c r="R211" s="3"/>
      <c r="S211" s="3"/>
      <c r="T211" s="3"/>
    </row>
    <row r="212" spans="2:20" ht="12.75">
      <c r="B212" s="2"/>
      <c r="C212" s="3"/>
      <c r="D212" s="4"/>
      <c r="E212" s="3"/>
      <c r="F212" s="3"/>
      <c r="G212" s="3"/>
      <c r="H212" s="3"/>
      <c r="I212" s="3"/>
      <c r="J212" s="3"/>
      <c r="K212" s="3"/>
      <c r="L212" s="3"/>
      <c r="M212" s="3"/>
      <c r="N212" s="3"/>
      <c r="O212" s="3"/>
      <c r="P212" s="3"/>
      <c r="Q212" s="3"/>
      <c r="R212" s="3"/>
      <c r="S212" s="3"/>
      <c r="T212" s="3"/>
    </row>
    <row r="213" spans="2:20" ht="12.75">
      <c r="B213" s="2"/>
      <c r="C213" s="3"/>
      <c r="D213" s="4"/>
      <c r="E213" s="3"/>
      <c r="F213" s="3"/>
      <c r="G213" s="3"/>
      <c r="H213" s="3"/>
      <c r="I213" s="3"/>
      <c r="J213" s="3"/>
      <c r="K213" s="3"/>
      <c r="L213" s="3"/>
      <c r="M213" s="3"/>
      <c r="N213" s="3"/>
      <c r="O213" s="3"/>
      <c r="P213" s="3"/>
      <c r="Q213" s="3"/>
      <c r="R213" s="3"/>
      <c r="S213" s="3"/>
      <c r="T213" s="3"/>
    </row>
    <row r="214" spans="2:20" ht="12.75">
      <c r="B214" s="2"/>
      <c r="C214" s="3"/>
      <c r="D214" s="4"/>
      <c r="E214" s="3"/>
      <c r="F214" s="3"/>
      <c r="G214" s="3"/>
      <c r="H214" s="3"/>
      <c r="I214" s="3"/>
      <c r="J214" s="3"/>
      <c r="K214" s="3"/>
      <c r="L214" s="3"/>
      <c r="M214" s="3"/>
      <c r="N214" s="3"/>
      <c r="O214" s="3"/>
      <c r="P214" s="3"/>
      <c r="Q214" s="3"/>
      <c r="R214" s="3"/>
      <c r="S214" s="3"/>
      <c r="T214" s="3"/>
    </row>
    <row r="215" spans="2:20" ht="12.75">
      <c r="B215" s="2"/>
      <c r="C215" s="3"/>
      <c r="D215" s="4"/>
      <c r="E215" s="3"/>
      <c r="F215" s="3"/>
      <c r="G215" s="3"/>
      <c r="H215" s="3"/>
      <c r="I215" s="3"/>
      <c r="J215" s="3"/>
      <c r="K215" s="3"/>
      <c r="L215" s="3"/>
      <c r="M215" s="3"/>
      <c r="N215" s="3"/>
      <c r="O215" s="3"/>
      <c r="P215" s="3"/>
      <c r="Q215" s="3"/>
      <c r="R215" s="3"/>
      <c r="S215" s="3"/>
      <c r="T215" s="3"/>
    </row>
    <row r="216" spans="2:20" ht="12.75">
      <c r="B216" s="2"/>
      <c r="C216" s="3"/>
      <c r="D216" s="4"/>
      <c r="E216" s="3"/>
      <c r="F216" s="3"/>
      <c r="G216" s="3"/>
      <c r="H216" s="3"/>
      <c r="I216" s="3"/>
      <c r="J216" s="3"/>
      <c r="K216" s="3"/>
      <c r="L216" s="3"/>
      <c r="M216" s="3"/>
      <c r="N216" s="3"/>
      <c r="O216" s="3"/>
      <c r="P216" s="3"/>
      <c r="Q216" s="3"/>
      <c r="R216" s="3"/>
      <c r="S216" s="3"/>
      <c r="T216" s="3"/>
    </row>
    <row r="217" spans="2:20" ht="12.75">
      <c r="B217" s="2"/>
      <c r="C217" s="3"/>
      <c r="D217" s="4"/>
      <c r="E217" s="3"/>
      <c r="F217" s="3"/>
      <c r="G217" s="3"/>
      <c r="H217" s="3"/>
      <c r="I217" s="3"/>
      <c r="J217" s="3"/>
      <c r="K217" s="3"/>
      <c r="L217" s="3"/>
      <c r="M217" s="3"/>
      <c r="N217" s="3"/>
      <c r="O217" s="3"/>
      <c r="P217" s="3"/>
      <c r="Q217" s="3"/>
      <c r="R217" s="3"/>
      <c r="S217" s="3"/>
      <c r="T217" s="3"/>
    </row>
    <row r="218" spans="2:20" ht="12.75">
      <c r="B218" s="2"/>
      <c r="C218" s="3"/>
      <c r="D218" s="4"/>
      <c r="E218" s="3"/>
      <c r="F218" s="3"/>
      <c r="G218" s="3"/>
      <c r="H218" s="3"/>
      <c r="I218" s="3"/>
      <c r="J218" s="3"/>
      <c r="K218" s="3"/>
      <c r="L218" s="3"/>
      <c r="M218" s="3"/>
      <c r="N218" s="3"/>
      <c r="O218" s="3"/>
      <c r="P218" s="3"/>
      <c r="Q218" s="3"/>
      <c r="R218" s="3"/>
      <c r="S218" s="3"/>
      <c r="T218" s="3"/>
    </row>
    <row r="219" spans="2:20" ht="12.75">
      <c r="B219" s="2"/>
      <c r="C219" s="3"/>
      <c r="D219" s="4"/>
      <c r="E219" s="3"/>
      <c r="F219" s="3"/>
      <c r="G219" s="3"/>
      <c r="H219" s="3"/>
      <c r="I219" s="3"/>
      <c r="J219" s="3"/>
      <c r="K219" s="3"/>
      <c r="L219" s="3"/>
      <c r="M219" s="3"/>
      <c r="N219" s="3"/>
      <c r="O219" s="3"/>
      <c r="P219" s="3"/>
      <c r="Q219" s="3"/>
      <c r="R219" s="3"/>
      <c r="S219" s="3"/>
      <c r="T219" s="3"/>
    </row>
    <row r="220" spans="2:20" ht="12.75">
      <c r="B220" s="2"/>
      <c r="C220" s="3"/>
      <c r="D220" s="4"/>
      <c r="E220" s="3"/>
      <c r="F220" s="3"/>
      <c r="G220" s="3"/>
      <c r="H220" s="3"/>
      <c r="I220" s="3"/>
      <c r="J220" s="3"/>
      <c r="K220" s="3"/>
      <c r="L220" s="3"/>
      <c r="M220" s="3"/>
      <c r="N220" s="3"/>
      <c r="O220" s="3"/>
      <c r="P220" s="3"/>
      <c r="Q220" s="3"/>
      <c r="R220" s="3"/>
      <c r="S220" s="3"/>
      <c r="T220" s="3"/>
    </row>
    <row r="221" spans="2:20" ht="12.75">
      <c r="B221" s="2"/>
      <c r="C221" s="3"/>
      <c r="D221" s="4"/>
      <c r="E221" s="3"/>
      <c r="F221" s="3"/>
      <c r="G221" s="3"/>
      <c r="H221" s="3"/>
      <c r="I221" s="3"/>
      <c r="J221" s="3"/>
      <c r="K221" s="3"/>
      <c r="L221" s="3"/>
      <c r="M221" s="3"/>
      <c r="N221" s="3"/>
      <c r="O221" s="3"/>
      <c r="P221" s="3"/>
      <c r="Q221" s="3"/>
      <c r="R221" s="3"/>
      <c r="S221" s="3"/>
      <c r="T221" s="3"/>
    </row>
    <row r="222" spans="2:20" ht="12.75">
      <c r="B222" s="2"/>
      <c r="C222" s="3"/>
      <c r="D222" s="4"/>
      <c r="E222" s="3"/>
      <c r="F222" s="3"/>
      <c r="G222" s="3"/>
      <c r="H222" s="3"/>
      <c r="I222" s="3"/>
      <c r="J222" s="3"/>
      <c r="K222" s="3"/>
      <c r="L222" s="3"/>
      <c r="M222" s="3"/>
      <c r="N222" s="3"/>
      <c r="O222" s="3"/>
      <c r="P222" s="3"/>
      <c r="Q222" s="3"/>
      <c r="R222" s="3"/>
      <c r="S222" s="3"/>
      <c r="T222" s="3"/>
    </row>
    <row r="223" spans="2:20" ht="12.75">
      <c r="B223" s="2"/>
      <c r="C223" s="3"/>
      <c r="D223" s="4"/>
      <c r="E223" s="3"/>
      <c r="F223" s="3"/>
      <c r="G223" s="3"/>
      <c r="H223" s="3"/>
      <c r="I223" s="3"/>
      <c r="J223" s="3"/>
      <c r="K223" s="3"/>
      <c r="L223" s="3"/>
      <c r="M223" s="3"/>
      <c r="N223" s="3"/>
      <c r="O223" s="3"/>
      <c r="P223" s="3"/>
      <c r="Q223" s="3"/>
      <c r="R223" s="3"/>
      <c r="S223" s="3"/>
      <c r="T223" s="3"/>
    </row>
    <row r="224" spans="2:20" ht="12.75">
      <c r="B224" s="2"/>
      <c r="C224" s="3"/>
      <c r="D224" s="4"/>
      <c r="E224" s="3"/>
      <c r="F224" s="3"/>
      <c r="G224" s="3"/>
      <c r="H224" s="3"/>
      <c r="I224" s="3"/>
      <c r="J224" s="3"/>
      <c r="K224" s="3"/>
      <c r="L224" s="3"/>
      <c r="M224" s="3"/>
      <c r="N224" s="3"/>
      <c r="O224" s="3"/>
      <c r="P224" s="3"/>
      <c r="Q224" s="3"/>
      <c r="R224" s="3"/>
      <c r="S224" s="3"/>
      <c r="T224" s="3"/>
    </row>
    <row r="225" spans="2:20" ht="12.75">
      <c r="B225" s="2"/>
      <c r="C225" s="3"/>
      <c r="D225" s="4"/>
      <c r="E225" s="3"/>
      <c r="F225" s="3"/>
      <c r="G225" s="3"/>
      <c r="H225" s="3"/>
      <c r="I225" s="3"/>
      <c r="J225" s="3"/>
      <c r="K225" s="3"/>
      <c r="L225" s="3"/>
      <c r="M225" s="3"/>
      <c r="N225" s="3"/>
      <c r="O225" s="3"/>
      <c r="P225" s="3"/>
      <c r="Q225" s="3"/>
      <c r="R225" s="3"/>
      <c r="S225" s="3"/>
      <c r="T225" s="3"/>
    </row>
    <row r="226" spans="2:20" ht="12.75">
      <c r="B226" s="2"/>
      <c r="C226" s="3"/>
      <c r="D226" s="4"/>
      <c r="E226" s="3"/>
      <c r="F226" s="3"/>
      <c r="G226" s="3"/>
      <c r="H226" s="3"/>
      <c r="I226" s="3"/>
      <c r="J226" s="3"/>
      <c r="K226" s="3"/>
      <c r="L226" s="3"/>
      <c r="M226" s="3"/>
      <c r="N226" s="3"/>
      <c r="O226" s="3"/>
      <c r="P226" s="3"/>
      <c r="Q226" s="3"/>
      <c r="R226" s="3"/>
      <c r="S226" s="3"/>
      <c r="T226" s="3"/>
    </row>
    <row r="227" spans="2:20" ht="12.75">
      <c r="B227" s="2"/>
      <c r="C227" s="3"/>
      <c r="D227" s="4"/>
      <c r="E227" s="3"/>
      <c r="F227" s="3"/>
      <c r="G227" s="3"/>
      <c r="H227" s="3"/>
      <c r="I227" s="3"/>
      <c r="J227" s="3"/>
      <c r="K227" s="3"/>
      <c r="L227" s="3"/>
      <c r="M227" s="3"/>
      <c r="N227" s="3"/>
      <c r="O227" s="3"/>
      <c r="P227" s="3"/>
      <c r="Q227" s="3"/>
      <c r="R227" s="3"/>
      <c r="S227" s="3"/>
      <c r="T227" s="3"/>
    </row>
    <row r="228" spans="2:20" ht="12.75">
      <c r="B228" s="2"/>
      <c r="C228" s="3"/>
      <c r="D228" s="4"/>
      <c r="E228" s="3"/>
      <c r="F228" s="3"/>
      <c r="G228" s="3"/>
      <c r="H228" s="3"/>
      <c r="I228" s="3"/>
      <c r="J228" s="3"/>
      <c r="K228" s="3"/>
      <c r="L228" s="3"/>
      <c r="M228" s="3"/>
      <c r="N228" s="3"/>
      <c r="O228" s="3"/>
      <c r="P228" s="3"/>
      <c r="Q228" s="3"/>
      <c r="R228" s="3"/>
      <c r="S228" s="3"/>
      <c r="T228" s="3"/>
    </row>
    <row r="229" spans="2:20" ht="12.75">
      <c r="B229" s="2"/>
      <c r="C229" s="3"/>
      <c r="D229" s="4"/>
      <c r="E229" s="3"/>
      <c r="F229" s="3"/>
      <c r="G229" s="3"/>
      <c r="H229" s="3"/>
      <c r="I229" s="3"/>
      <c r="J229" s="3"/>
      <c r="K229" s="3"/>
      <c r="L229" s="3"/>
      <c r="M229" s="3"/>
      <c r="N229" s="3"/>
      <c r="O229" s="3"/>
      <c r="P229" s="3"/>
      <c r="Q229" s="3"/>
      <c r="R229" s="3"/>
      <c r="S229" s="3"/>
      <c r="T229" s="3"/>
    </row>
    <row r="230" spans="2:20" ht="12.75">
      <c r="B230" s="2"/>
      <c r="C230" s="3"/>
      <c r="D230" s="4"/>
      <c r="E230" s="3"/>
      <c r="F230" s="3"/>
      <c r="G230" s="3"/>
      <c r="H230" s="3"/>
      <c r="I230" s="3"/>
      <c r="J230" s="3"/>
      <c r="K230" s="3"/>
      <c r="L230" s="3"/>
      <c r="M230" s="3"/>
      <c r="N230" s="3"/>
      <c r="O230" s="3"/>
      <c r="P230" s="3"/>
      <c r="Q230" s="3"/>
      <c r="R230" s="3"/>
      <c r="S230" s="3"/>
      <c r="T230" s="3"/>
    </row>
    <row r="231" spans="2:20" ht="12.75">
      <c r="B231" s="2"/>
      <c r="C231" s="3"/>
      <c r="D231" s="4"/>
      <c r="E231" s="3"/>
      <c r="F231" s="3"/>
      <c r="G231" s="3"/>
      <c r="H231" s="3"/>
      <c r="I231" s="3"/>
      <c r="J231" s="3"/>
      <c r="K231" s="3"/>
      <c r="L231" s="3"/>
      <c r="M231" s="3"/>
      <c r="N231" s="3"/>
      <c r="O231" s="3"/>
      <c r="P231" s="3"/>
      <c r="Q231" s="3"/>
      <c r="R231" s="3"/>
      <c r="S231" s="3"/>
      <c r="T231" s="3"/>
    </row>
    <row r="232" spans="2:20" ht="12.75">
      <c r="B232" s="2"/>
      <c r="C232" s="3"/>
      <c r="D232" s="4"/>
      <c r="E232" s="3"/>
      <c r="F232" s="3"/>
      <c r="G232" s="3"/>
      <c r="H232" s="3"/>
      <c r="I232" s="3"/>
      <c r="J232" s="3"/>
      <c r="K232" s="3"/>
      <c r="L232" s="3"/>
      <c r="M232" s="3"/>
      <c r="N232" s="3"/>
      <c r="O232" s="3"/>
      <c r="P232" s="3"/>
      <c r="Q232" s="3"/>
      <c r="R232" s="3"/>
      <c r="S232" s="3"/>
      <c r="T232" s="3"/>
    </row>
    <row r="233" spans="2:20" ht="12.75">
      <c r="B233" s="2"/>
      <c r="C233" s="3"/>
      <c r="D233" s="4"/>
      <c r="E233" s="3"/>
      <c r="F233" s="3"/>
      <c r="G233" s="3"/>
      <c r="H233" s="3"/>
      <c r="I233" s="3"/>
      <c r="J233" s="3"/>
      <c r="K233" s="3"/>
      <c r="L233" s="3"/>
      <c r="M233" s="3"/>
      <c r="N233" s="3"/>
      <c r="O233" s="3"/>
      <c r="P233" s="3"/>
      <c r="Q233" s="3"/>
      <c r="R233" s="3"/>
      <c r="S233" s="3"/>
      <c r="T233" s="3"/>
    </row>
    <row r="234" spans="2:20" ht="12.75">
      <c r="B234" s="2"/>
      <c r="C234" s="3"/>
      <c r="D234" s="4"/>
      <c r="E234" s="3"/>
      <c r="F234" s="3"/>
      <c r="G234" s="3"/>
      <c r="H234" s="3"/>
      <c r="I234" s="3"/>
      <c r="J234" s="3"/>
      <c r="K234" s="3"/>
      <c r="L234" s="3"/>
      <c r="M234" s="3"/>
      <c r="N234" s="3"/>
      <c r="O234" s="3"/>
      <c r="P234" s="3"/>
      <c r="Q234" s="3"/>
      <c r="R234" s="3"/>
      <c r="S234" s="3"/>
      <c r="T234" s="3"/>
    </row>
    <row r="235" spans="2:20" ht="12.75">
      <c r="B235" s="2"/>
      <c r="C235" s="3"/>
      <c r="D235" s="4"/>
      <c r="E235" s="3"/>
      <c r="F235" s="3"/>
      <c r="G235" s="3"/>
      <c r="H235" s="3"/>
      <c r="I235" s="3"/>
      <c r="J235" s="3"/>
      <c r="K235" s="3"/>
      <c r="L235" s="3"/>
      <c r="M235" s="3"/>
      <c r="N235" s="3"/>
      <c r="O235" s="3"/>
      <c r="P235" s="3"/>
      <c r="Q235" s="3"/>
      <c r="R235" s="3"/>
      <c r="S235" s="3"/>
      <c r="T235" s="3"/>
    </row>
    <row r="236" spans="2:20" ht="12.75">
      <c r="B236" s="2"/>
      <c r="C236" s="3"/>
      <c r="D236" s="4"/>
      <c r="E236" s="3"/>
      <c r="F236" s="3"/>
      <c r="G236" s="3"/>
      <c r="H236" s="3"/>
      <c r="I236" s="3"/>
      <c r="J236" s="3"/>
      <c r="K236" s="3"/>
      <c r="L236" s="3"/>
      <c r="M236" s="3"/>
      <c r="N236" s="3"/>
      <c r="O236" s="3"/>
      <c r="P236" s="3"/>
      <c r="Q236" s="3"/>
      <c r="R236" s="3"/>
      <c r="S236" s="3"/>
      <c r="T236" s="3"/>
    </row>
    <row r="237" spans="2:20" ht="12.75">
      <c r="B237" s="2"/>
      <c r="C237" s="3"/>
      <c r="D237" s="4"/>
      <c r="E237" s="3"/>
      <c r="F237" s="3"/>
      <c r="G237" s="3"/>
      <c r="H237" s="3"/>
      <c r="I237" s="3"/>
      <c r="J237" s="3"/>
      <c r="K237" s="3"/>
      <c r="L237" s="3"/>
      <c r="M237" s="3"/>
      <c r="N237" s="3"/>
      <c r="O237" s="3"/>
      <c r="P237" s="3"/>
      <c r="Q237" s="3"/>
      <c r="R237" s="3"/>
      <c r="S237" s="3"/>
      <c r="T237" s="3"/>
    </row>
    <row r="238" spans="2:20" ht="12.75">
      <c r="B238" s="2"/>
      <c r="C238" s="3"/>
      <c r="D238" s="4"/>
      <c r="E238" s="3"/>
      <c r="F238" s="3"/>
      <c r="G238" s="3"/>
      <c r="H238" s="3"/>
      <c r="I238" s="3"/>
      <c r="J238" s="3"/>
      <c r="K238" s="3"/>
      <c r="L238" s="3"/>
      <c r="M238" s="3"/>
      <c r="N238" s="3"/>
      <c r="O238" s="3"/>
      <c r="P238" s="3"/>
      <c r="Q238" s="3"/>
      <c r="R238" s="3"/>
      <c r="S238" s="3"/>
      <c r="T238" s="3"/>
    </row>
    <row r="239" spans="2:20" ht="12.75">
      <c r="B239" s="2"/>
      <c r="C239" s="3"/>
      <c r="D239" s="4"/>
      <c r="E239" s="3"/>
      <c r="F239" s="3"/>
      <c r="G239" s="3"/>
      <c r="H239" s="3"/>
      <c r="I239" s="3"/>
      <c r="J239" s="3"/>
      <c r="K239" s="3"/>
      <c r="L239" s="3"/>
      <c r="M239" s="3"/>
      <c r="N239" s="3"/>
      <c r="O239" s="3"/>
      <c r="P239" s="3"/>
      <c r="Q239" s="3"/>
      <c r="R239" s="3"/>
      <c r="S239" s="3"/>
      <c r="T239" s="3"/>
    </row>
    <row r="240" spans="2:20" ht="12.75">
      <c r="B240" s="2"/>
      <c r="C240" s="3"/>
      <c r="D240" s="4"/>
      <c r="E240" s="3"/>
      <c r="F240" s="3"/>
      <c r="G240" s="3"/>
      <c r="H240" s="3"/>
      <c r="I240" s="3"/>
      <c r="J240" s="3"/>
      <c r="K240" s="3"/>
      <c r="L240" s="3"/>
      <c r="M240" s="3"/>
      <c r="N240" s="3"/>
      <c r="O240" s="3"/>
      <c r="P240" s="3"/>
      <c r="Q240" s="3"/>
      <c r="R240" s="3"/>
      <c r="S240" s="3"/>
      <c r="T240" s="3"/>
    </row>
    <row r="241" spans="2:20" ht="12.75">
      <c r="B241" s="2"/>
      <c r="C241" s="3"/>
      <c r="D241" s="4"/>
      <c r="E241" s="3"/>
      <c r="F241" s="3"/>
      <c r="G241" s="3"/>
      <c r="H241" s="3"/>
      <c r="I241" s="3"/>
      <c r="J241" s="3"/>
      <c r="K241" s="3"/>
      <c r="L241" s="3"/>
      <c r="M241" s="3"/>
      <c r="N241" s="3"/>
      <c r="O241" s="3"/>
      <c r="P241" s="3"/>
      <c r="Q241" s="3"/>
      <c r="R241" s="3"/>
      <c r="S241" s="3"/>
      <c r="T241" s="3"/>
    </row>
    <row r="242" spans="2:20" ht="12.75">
      <c r="B242" s="2"/>
      <c r="C242" s="3"/>
      <c r="D242" s="4"/>
      <c r="E242" s="3"/>
      <c r="F242" s="3"/>
      <c r="G242" s="3"/>
      <c r="H242" s="3"/>
      <c r="I242" s="3"/>
      <c r="J242" s="3"/>
      <c r="K242" s="3"/>
      <c r="L242" s="3"/>
      <c r="M242" s="3"/>
      <c r="N242" s="3"/>
      <c r="O242" s="3"/>
      <c r="P242" s="3"/>
      <c r="Q242" s="3"/>
      <c r="R242" s="3"/>
      <c r="S242" s="3"/>
      <c r="T242" s="3"/>
    </row>
    <row r="243" spans="2:20" ht="12.75">
      <c r="B243" s="2"/>
      <c r="C243" s="3"/>
      <c r="D243" s="4"/>
      <c r="E243" s="3"/>
      <c r="F243" s="3"/>
      <c r="G243" s="3"/>
      <c r="H243" s="3"/>
      <c r="I243" s="3"/>
      <c r="J243" s="3"/>
      <c r="K243" s="3"/>
      <c r="L243" s="3"/>
      <c r="M243" s="3"/>
      <c r="N243" s="3"/>
      <c r="O243" s="3"/>
      <c r="P243" s="3"/>
      <c r="Q243" s="3"/>
      <c r="R243" s="3"/>
      <c r="S243" s="3"/>
      <c r="T243" s="3"/>
    </row>
    <row r="244" spans="2:20" ht="12.75">
      <c r="B244" s="2"/>
      <c r="C244" s="3"/>
      <c r="D244" s="4"/>
      <c r="E244" s="3"/>
      <c r="F244" s="3"/>
      <c r="G244" s="3"/>
      <c r="H244" s="3"/>
      <c r="I244" s="3"/>
      <c r="J244" s="3"/>
      <c r="K244" s="3"/>
      <c r="L244" s="3"/>
      <c r="M244" s="3"/>
      <c r="N244" s="3"/>
      <c r="O244" s="3"/>
      <c r="P244" s="3"/>
      <c r="Q244" s="3"/>
      <c r="R244" s="3"/>
      <c r="S244" s="3"/>
      <c r="T244" s="3"/>
    </row>
    <row r="245" spans="2:20" ht="12.75">
      <c r="B245" s="2"/>
      <c r="C245" s="3"/>
      <c r="D245" s="4"/>
      <c r="E245" s="3"/>
      <c r="F245" s="3"/>
      <c r="G245" s="3"/>
      <c r="H245" s="3"/>
      <c r="I245" s="3"/>
      <c r="J245" s="3"/>
      <c r="K245" s="3"/>
      <c r="L245" s="3"/>
      <c r="M245" s="3"/>
      <c r="N245" s="3"/>
      <c r="O245" s="3"/>
      <c r="P245" s="3"/>
      <c r="Q245" s="3"/>
      <c r="R245" s="3"/>
      <c r="S245" s="3"/>
      <c r="T245" s="3"/>
    </row>
    <row r="246" spans="2:20" ht="12.75">
      <c r="B246" s="2"/>
      <c r="C246" s="3"/>
      <c r="D246" s="4"/>
      <c r="E246" s="3"/>
      <c r="F246" s="3"/>
      <c r="G246" s="3"/>
      <c r="H246" s="3"/>
      <c r="I246" s="3"/>
      <c r="J246" s="3"/>
      <c r="K246" s="3"/>
      <c r="L246" s="3"/>
      <c r="M246" s="3"/>
      <c r="N246" s="3"/>
      <c r="O246" s="3"/>
      <c r="P246" s="3"/>
      <c r="Q246" s="3"/>
      <c r="R246" s="3"/>
      <c r="S246" s="3"/>
      <c r="T246" s="3"/>
    </row>
    <row r="247" spans="2:20" ht="12.75">
      <c r="B247" s="2"/>
      <c r="C247" s="3"/>
      <c r="D247" s="4"/>
      <c r="E247" s="3"/>
      <c r="F247" s="3"/>
      <c r="G247" s="3"/>
      <c r="H247" s="3"/>
      <c r="I247" s="3"/>
      <c r="J247" s="3"/>
      <c r="K247" s="3"/>
      <c r="L247" s="3"/>
      <c r="M247" s="3"/>
      <c r="N247" s="3"/>
      <c r="O247" s="3"/>
      <c r="P247" s="3"/>
      <c r="Q247" s="3"/>
      <c r="R247" s="3"/>
      <c r="S247" s="3"/>
      <c r="T247" s="3"/>
    </row>
    <row r="248" spans="2:20" ht="12.75">
      <c r="B248" s="2"/>
      <c r="C248" s="3"/>
      <c r="D248" s="4"/>
      <c r="E248" s="3"/>
      <c r="F248" s="3"/>
      <c r="G248" s="3"/>
      <c r="H248" s="3"/>
      <c r="I248" s="3"/>
      <c r="J248" s="3"/>
      <c r="K248" s="3"/>
      <c r="L248" s="3"/>
      <c r="M248" s="3"/>
      <c r="N248" s="3"/>
      <c r="O248" s="3"/>
      <c r="P248" s="3"/>
      <c r="Q248" s="3"/>
      <c r="R248" s="3"/>
      <c r="S248" s="3"/>
      <c r="T248" s="3"/>
    </row>
    <row r="249" spans="2:20" ht="12.75">
      <c r="B249" s="2"/>
      <c r="C249" s="3"/>
      <c r="D249" s="4"/>
      <c r="E249" s="3"/>
      <c r="F249" s="3"/>
      <c r="G249" s="3"/>
      <c r="H249" s="3"/>
      <c r="I249" s="3"/>
      <c r="J249" s="3"/>
      <c r="K249" s="3"/>
      <c r="L249" s="3"/>
      <c r="M249" s="3"/>
      <c r="N249" s="3"/>
      <c r="O249" s="3"/>
      <c r="P249" s="3"/>
      <c r="Q249" s="3"/>
      <c r="R249" s="3"/>
      <c r="S249" s="3"/>
      <c r="T249" s="3"/>
    </row>
    <row r="250" spans="2:20" ht="12.75">
      <c r="B250" s="2"/>
      <c r="C250" s="3"/>
      <c r="D250" s="4"/>
      <c r="E250" s="3"/>
      <c r="F250" s="3"/>
      <c r="G250" s="3"/>
      <c r="H250" s="3"/>
      <c r="I250" s="3"/>
      <c r="J250" s="3"/>
      <c r="K250" s="3"/>
      <c r="L250" s="3"/>
      <c r="M250" s="3"/>
      <c r="N250" s="3"/>
      <c r="O250" s="3"/>
      <c r="P250" s="3"/>
      <c r="Q250" s="3"/>
      <c r="R250" s="3"/>
      <c r="S250" s="3"/>
      <c r="T250" s="3"/>
    </row>
    <row r="251" spans="2:20" ht="12.75">
      <c r="B251" s="2"/>
      <c r="C251" s="3"/>
      <c r="D251" s="4"/>
      <c r="E251" s="3"/>
      <c r="F251" s="3"/>
      <c r="G251" s="3"/>
      <c r="H251" s="3"/>
      <c r="I251" s="3"/>
      <c r="J251" s="3"/>
      <c r="K251" s="3"/>
      <c r="L251" s="3"/>
      <c r="M251" s="3"/>
      <c r="N251" s="3"/>
      <c r="O251" s="3"/>
      <c r="P251" s="3"/>
      <c r="Q251" s="3"/>
      <c r="R251" s="3"/>
      <c r="S251" s="3"/>
      <c r="T251" s="3"/>
    </row>
    <row r="252" spans="2:20" ht="12.75">
      <c r="B252" s="2"/>
      <c r="C252" s="3"/>
      <c r="D252" s="4"/>
      <c r="E252" s="3"/>
      <c r="F252" s="3"/>
      <c r="G252" s="3"/>
      <c r="H252" s="3"/>
      <c r="I252" s="3"/>
      <c r="J252" s="3"/>
      <c r="K252" s="3"/>
      <c r="L252" s="3"/>
      <c r="M252" s="3"/>
      <c r="N252" s="3"/>
      <c r="O252" s="3"/>
      <c r="P252" s="3"/>
      <c r="Q252" s="3"/>
      <c r="R252" s="3"/>
      <c r="S252" s="3"/>
      <c r="T252" s="3"/>
    </row>
    <row r="253" spans="2:20" ht="12.75">
      <c r="B253" s="2"/>
      <c r="C253" s="3"/>
      <c r="D253" s="4"/>
      <c r="E253" s="3"/>
      <c r="F253" s="3"/>
      <c r="G253" s="3"/>
      <c r="H253" s="3"/>
      <c r="I253" s="3"/>
      <c r="J253" s="3"/>
      <c r="K253" s="3"/>
      <c r="L253" s="3"/>
      <c r="M253" s="3"/>
      <c r="N253" s="3"/>
      <c r="O253" s="3"/>
      <c r="P253" s="3"/>
      <c r="Q253" s="3"/>
      <c r="R253" s="3"/>
      <c r="S253" s="3"/>
      <c r="T253" s="3"/>
    </row>
    <row r="254" spans="2:20" ht="12.75">
      <c r="B254" s="2"/>
      <c r="C254" s="3"/>
      <c r="D254" s="4"/>
      <c r="E254" s="3"/>
      <c r="F254" s="3"/>
      <c r="G254" s="3"/>
      <c r="H254" s="3"/>
      <c r="I254" s="3"/>
      <c r="J254" s="3"/>
      <c r="K254" s="3"/>
      <c r="L254" s="3"/>
      <c r="M254" s="3"/>
      <c r="N254" s="3"/>
      <c r="O254" s="3"/>
      <c r="P254" s="3"/>
      <c r="Q254" s="3"/>
      <c r="R254" s="3"/>
      <c r="S254" s="3"/>
      <c r="T254" s="3"/>
    </row>
    <row r="255" spans="2:20" ht="12.75">
      <c r="B255" s="2"/>
      <c r="C255" s="3"/>
      <c r="D255" s="4"/>
      <c r="E255" s="3"/>
      <c r="F255" s="3"/>
      <c r="G255" s="3"/>
      <c r="H255" s="3"/>
      <c r="I255" s="3"/>
      <c r="J255" s="3"/>
      <c r="K255" s="3"/>
      <c r="L255" s="3"/>
      <c r="M255" s="3"/>
      <c r="N255" s="3"/>
      <c r="O255" s="3"/>
      <c r="P255" s="3"/>
      <c r="Q255" s="3"/>
      <c r="R255" s="3"/>
      <c r="S255" s="3"/>
      <c r="T255" s="3"/>
    </row>
    <row r="256" spans="2:20" ht="12.75">
      <c r="B256" s="2"/>
      <c r="C256" s="3"/>
      <c r="D256" s="4"/>
      <c r="E256" s="3"/>
      <c r="F256" s="3"/>
      <c r="G256" s="3"/>
      <c r="H256" s="3"/>
      <c r="I256" s="3"/>
      <c r="J256" s="3"/>
      <c r="K256" s="3"/>
      <c r="L256" s="3"/>
      <c r="M256" s="3"/>
      <c r="N256" s="3"/>
      <c r="O256" s="3"/>
      <c r="P256" s="3"/>
      <c r="Q256" s="3"/>
      <c r="R256" s="3"/>
      <c r="S256" s="3"/>
      <c r="T256" s="3"/>
    </row>
    <row r="257" spans="2:20" ht="12.75">
      <c r="B257" s="2"/>
      <c r="C257" s="3"/>
      <c r="D257" s="4"/>
      <c r="E257" s="3"/>
      <c r="F257" s="3"/>
      <c r="G257" s="3"/>
      <c r="H257" s="3"/>
      <c r="I257" s="3"/>
      <c r="J257" s="3"/>
      <c r="K257" s="3"/>
      <c r="L257" s="3"/>
      <c r="M257" s="3"/>
      <c r="N257" s="3"/>
      <c r="O257" s="3"/>
      <c r="P257" s="3"/>
      <c r="Q257" s="3"/>
      <c r="R257" s="3"/>
      <c r="S257" s="3"/>
      <c r="T257" s="3"/>
    </row>
    <row r="258" spans="2:20" ht="12.75">
      <c r="B258" s="2"/>
      <c r="C258" s="3"/>
      <c r="D258" s="4"/>
      <c r="E258" s="3"/>
      <c r="F258" s="3"/>
      <c r="G258" s="3"/>
      <c r="H258" s="3"/>
      <c r="I258" s="3"/>
      <c r="J258" s="3"/>
      <c r="K258" s="3"/>
      <c r="L258" s="3"/>
      <c r="M258" s="3"/>
      <c r="N258" s="3"/>
      <c r="O258" s="3"/>
      <c r="P258" s="3"/>
      <c r="Q258" s="3"/>
      <c r="R258" s="3"/>
      <c r="S258" s="3"/>
      <c r="T258" s="3"/>
    </row>
    <row r="259" spans="2:20" ht="12.75">
      <c r="B259" s="2"/>
      <c r="C259" s="3"/>
      <c r="D259" s="4"/>
      <c r="E259" s="3"/>
      <c r="F259" s="3"/>
      <c r="G259" s="3"/>
      <c r="H259" s="3"/>
      <c r="I259" s="3"/>
      <c r="J259" s="3"/>
      <c r="K259" s="3"/>
      <c r="L259" s="3"/>
      <c r="M259" s="3"/>
      <c r="N259" s="3"/>
      <c r="O259" s="3"/>
      <c r="P259" s="3"/>
      <c r="Q259" s="3"/>
      <c r="R259" s="3"/>
      <c r="S259" s="3"/>
      <c r="T259" s="3"/>
    </row>
    <row r="260" spans="2:20" ht="12.75">
      <c r="B260" s="2"/>
      <c r="C260" s="3"/>
      <c r="D260" s="4"/>
      <c r="E260" s="3"/>
      <c r="F260" s="3"/>
      <c r="G260" s="3"/>
      <c r="H260" s="3"/>
      <c r="I260" s="3"/>
      <c r="J260" s="3"/>
      <c r="K260" s="3"/>
      <c r="L260" s="3"/>
      <c r="M260" s="3"/>
      <c r="N260" s="3"/>
      <c r="O260" s="3"/>
      <c r="P260" s="3"/>
      <c r="Q260" s="3"/>
      <c r="R260" s="3"/>
      <c r="S260" s="3"/>
      <c r="T260" s="3"/>
    </row>
    <row r="261" spans="2:20" ht="12.75">
      <c r="B261" s="2"/>
      <c r="C261" s="3"/>
      <c r="D261" s="4"/>
      <c r="E261" s="3"/>
      <c r="F261" s="3"/>
      <c r="G261" s="3"/>
      <c r="H261" s="3"/>
      <c r="I261" s="3"/>
      <c r="J261" s="3"/>
      <c r="K261" s="3"/>
      <c r="L261" s="3"/>
      <c r="M261" s="3"/>
      <c r="N261" s="3"/>
      <c r="O261" s="3"/>
      <c r="P261" s="3"/>
      <c r="Q261" s="3"/>
      <c r="R261" s="3"/>
      <c r="S261" s="3"/>
      <c r="T261" s="3"/>
    </row>
    <row r="262" spans="2:20" ht="12.75">
      <c r="B262" s="2"/>
      <c r="C262" s="3"/>
      <c r="D262" s="4"/>
      <c r="E262" s="3"/>
      <c r="F262" s="3"/>
      <c r="G262" s="3"/>
      <c r="H262" s="3"/>
      <c r="I262" s="3"/>
      <c r="J262" s="3"/>
      <c r="K262" s="3"/>
      <c r="L262" s="3"/>
      <c r="M262" s="3"/>
      <c r="N262" s="3"/>
      <c r="O262" s="3"/>
      <c r="P262" s="3"/>
      <c r="Q262" s="3"/>
      <c r="R262" s="3"/>
      <c r="S262" s="3"/>
      <c r="T262" s="3"/>
    </row>
    <row r="263" spans="2:20" ht="12.75">
      <c r="B263" s="2"/>
      <c r="C263" s="3"/>
      <c r="D263" s="4"/>
      <c r="E263" s="3"/>
      <c r="F263" s="3"/>
      <c r="G263" s="3"/>
      <c r="H263" s="3"/>
      <c r="I263" s="3"/>
      <c r="J263" s="3"/>
      <c r="K263" s="3"/>
      <c r="L263" s="3"/>
      <c r="M263" s="3"/>
      <c r="N263" s="3"/>
      <c r="O263" s="3"/>
      <c r="P263" s="3"/>
      <c r="Q263" s="3"/>
      <c r="R263" s="3"/>
      <c r="S263" s="3"/>
      <c r="T263" s="3"/>
    </row>
    <row r="264" spans="2:20" ht="12.75">
      <c r="B264" s="2"/>
      <c r="C264" s="3"/>
      <c r="D264" s="4"/>
      <c r="E264" s="3"/>
      <c r="F264" s="3"/>
      <c r="G264" s="3"/>
      <c r="H264" s="3"/>
      <c r="I264" s="3"/>
      <c r="J264" s="3"/>
      <c r="K264" s="3"/>
      <c r="L264" s="3"/>
      <c r="M264" s="3"/>
      <c r="N264" s="3"/>
      <c r="O264" s="3"/>
      <c r="P264" s="3"/>
      <c r="Q264" s="3"/>
      <c r="R264" s="3"/>
      <c r="S264" s="3"/>
      <c r="T264" s="3"/>
    </row>
    <row r="265" spans="2:20" ht="12.75">
      <c r="B265" s="2"/>
      <c r="C265" s="3"/>
      <c r="D265" s="4"/>
      <c r="E265" s="3"/>
      <c r="F265" s="3"/>
      <c r="G265" s="3"/>
      <c r="H265" s="3"/>
      <c r="I265" s="3"/>
      <c r="J265" s="3"/>
      <c r="K265" s="3"/>
      <c r="L265" s="3"/>
      <c r="M265" s="3"/>
      <c r="N265" s="3"/>
      <c r="O265" s="3"/>
      <c r="P265" s="3"/>
      <c r="Q265" s="3"/>
      <c r="R265" s="3"/>
      <c r="S265" s="3"/>
      <c r="T265" s="3"/>
    </row>
    <row r="266" spans="2:20" ht="12.75">
      <c r="B266" s="2"/>
      <c r="C266" s="3"/>
      <c r="D266" s="4"/>
      <c r="E266" s="3"/>
      <c r="F266" s="3"/>
      <c r="G266" s="3"/>
      <c r="H266" s="3"/>
      <c r="I266" s="3"/>
      <c r="J266" s="3"/>
      <c r="K266" s="3"/>
      <c r="L266" s="3"/>
      <c r="M266" s="3"/>
      <c r="N266" s="3"/>
      <c r="O266" s="3"/>
      <c r="P266" s="3"/>
      <c r="Q266" s="3"/>
      <c r="R266" s="3"/>
      <c r="S266" s="3"/>
      <c r="T266" s="3"/>
    </row>
    <row r="267" spans="2:20" ht="12.75">
      <c r="B267" s="2"/>
      <c r="C267" s="3"/>
      <c r="D267" s="4"/>
      <c r="E267" s="3"/>
      <c r="F267" s="3"/>
      <c r="G267" s="3"/>
      <c r="H267" s="3"/>
      <c r="I267" s="3"/>
      <c r="J267" s="3"/>
      <c r="K267" s="3"/>
      <c r="L267" s="3"/>
      <c r="M267" s="3"/>
      <c r="N267" s="3"/>
      <c r="O267" s="3"/>
      <c r="P267" s="3"/>
      <c r="Q267" s="3"/>
      <c r="R267" s="3"/>
      <c r="S267" s="3"/>
      <c r="T267" s="3"/>
    </row>
    <row r="268" spans="2:20" ht="12.75">
      <c r="B268" s="2"/>
      <c r="C268" s="3"/>
      <c r="D268" s="4"/>
      <c r="E268" s="3"/>
      <c r="F268" s="3"/>
      <c r="G268" s="3"/>
      <c r="H268" s="3"/>
      <c r="I268" s="3"/>
      <c r="J268" s="3"/>
      <c r="K268" s="3"/>
      <c r="L268" s="3"/>
      <c r="M268" s="3"/>
      <c r="N268" s="3"/>
      <c r="O268" s="3"/>
      <c r="P268" s="3"/>
      <c r="Q268" s="3"/>
      <c r="R268" s="3"/>
      <c r="S268" s="3"/>
      <c r="T268" s="3"/>
    </row>
    <row r="269" spans="2:20" ht="12.75">
      <c r="B269" s="2"/>
      <c r="C269" s="3"/>
      <c r="D269" s="4"/>
      <c r="E269" s="3"/>
      <c r="F269" s="3"/>
      <c r="G269" s="3"/>
      <c r="H269" s="3"/>
      <c r="I269" s="3"/>
      <c r="J269" s="3"/>
      <c r="K269" s="3"/>
      <c r="L269" s="3"/>
      <c r="M269" s="3"/>
      <c r="N269" s="3"/>
      <c r="O269" s="3"/>
      <c r="P269" s="3"/>
      <c r="Q269" s="3"/>
      <c r="R269" s="3"/>
      <c r="S269" s="3"/>
      <c r="T269" s="3"/>
    </row>
    <row r="270" spans="2:20" ht="12.75">
      <c r="B270" s="2"/>
      <c r="C270" s="3"/>
      <c r="D270" s="4"/>
      <c r="E270" s="3"/>
      <c r="F270" s="3"/>
      <c r="G270" s="3"/>
      <c r="H270" s="3"/>
      <c r="I270" s="3"/>
      <c r="J270" s="3"/>
      <c r="K270" s="3"/>
      <c r="L270" s="3"/>
      <c r="M270" s="3"/>
      <c r="N270" s="3"/>
      <c r="O270" s="3"/>
      <c r="P270" s="3"/>
      <c r="Q270" s="3"/>
      <c r="R270" s="3"/>
      <c r="S270" s="3"/>
      <c r="T270" s="3"/>
    </row>
    <row r="271" spans="2:20" ht="12.75">
      <c r="B271" s="2"/>
      <c r="C271" s="3"/>
      <c r="D271" s="4"/>
      <c r="E271" s="3"/>
      <c r="F271" s="3"/>
      <c r="G271" s="3"/>
      <c r="H271" s="3"/>
      <c r="I271" s="3"/>
      <c r="J271" s="3"/>
      <c r="K271" s="3"/>
      <c r="L271" s="3"/>
      <c r="M271" s="3"/>
      <c r="N271" s="3"/>
      <c r="O271" s="3"/>
      <c r="P271" s="3"/>
      <c r="Q271" s="3"/>
      <c r="R271" s="3"/>
      <c r="S271" s="3"/>
      <c r="T271" s="3"/>
    </row>
    <row r="272" spans="2:20" ht="12.75">
      <c r="B272" s="2"/>
      <c r="C272" s="3"/>
      <c r="D272" s="4"/>
      <c r="E272" s="3"/>
      <c r="F272" s="3"/>
      <c r="G272" s="3"/>
      <c r="H272" s="3"/>
      <c r="I272" s="3"/>
      <c r="J272" s="3"/>
      <c r="K272" s="3"/>
      <c r="L272" s="3"/>
      <c r="M272" s="3"/>
      <c r="N272" s="3"/>
      <c r="O272" s="3"/>
      <c r="P272" s="3"/>
      <c r="Q272" s="3"/>
      <c r="R272" s="3"/>
      <c r="S272" s="3"/>
      <c r="T272" s="3"/>
    </row>
    <row r="273" spans="2:20" ht="12.75">
      <c r="B273" s="2"/>
      <c r="C273" s="3"/>
      <c r="D273" s="4"/>
      <c r="E273" s="3"/>
      <c r="F273" s="3"/>
      <c r="G273" s="3"/>
      <c r="H273" s="3"/>
      <c r="I273" s="3"/>
      <c r="J273" s="3"/>
      <c r="K273" s="3"/>
      <c r="L273" s="3"/>
      <c r="M273" s="3"/>
      <c r="N273" s="3"/>
      <c r="O273" s="3"/>
      <c r="P273" s="3"/>
      <c r="Q273" s="3"/>
      <c r="R273" s="3"/>
      <c r="S273" s="3"/>
      <c r="T273" s="3"/>
    </row>
    <row r="274" spans="2:20" ht="12.75">
      <c r="B274" s="2"/>
      <c r="C274" s="3"/>
      <c r="D274" s="4"/>
      <c r="E274" s="3"/>
      <c r="F274" s="3"/>
      <c r="G274" s="3"/>
      <c r="H274" s="3"/>
      <c r="I274" s="3"/>
      <c r="J274" s="3"/>
      <c r="K274" s="3"/>
      <c r="L274" s="3"/>
      <c r="M274" s="3"/>
      <c r="N274" s="3"/>
      <c r="O274" s="3"/>
      <c r="P274" s="3"/>
      <c r="Q274" s="3"/>
      <c r="R274" s="3"/>
      <c r="S274" s="3"/>
      <c r="T274" s="3"/>
    </row>
    <row r="275" spans="2:20" ht="12.75">
      <c r="B275" s="2"/>
      <c r="C275" s="3"/>
      <c r="D275" s="4"/>
      <c r="E275" s="3"/>
      <c r="F275" s="3"/>
      <c r="G275" s="3"/>
      <c r="H275" s="3"/>
      <c r="I275" s="3"/>
      <c r="J275" s="3"/>
      <c r="K275" s="3"/>
      <c r="L275" s="3"/>
      <c r="M275" s="3"/>
      <c r="N275" s="3"/>
      <c r="O275" s="3"/>
      <c r="P275" s="3"/>
      <c r="Q275" s="3"/>
      <c r="R275" s="3"/>
      <c r="S275" s="3"/>
      <c r="T275" s="3"/>
    </row>
    <row r="276" spans="2:20" ht="12.75">
      <c r="B276" s="2"/>
      <c r="C276" s="3"/>
      <c r="D276" s="4"/>
      <c r="E276" s="3"/>
      <c r="F276" s="3"/>
      <c r="G276" s="3"/>
      <c r="H276" s="3"/>
      <c r="I276" s="3"/>
      <c r="J276" s="3"/>
      <c r="K276" s="3"/>
      <c r="L276" s="3"/>
      <c r="M276" s="3"/>
      <c r="N276" s="3"/>
      <c r="O276" s="3"/>
      <c r="P276" s="3"/>
      <c r="Q276" s="3"/>
      <c r="R276" s="3"/>
      <c r="S276" s="3"/>
      <c r="T276" s="3"/>
    </row>
    <row r="277" spans="2:20" ht="12.75">
      <c r="B277" s="2"/>
      <c r="C277" s="3"/>
      <c r="D277" s="4"/>
      <c r="E277" s="3"/>
      <c r="F277" s="3"/>
      <c r="G277" s="3"/>
      <c r="H277" s="3"/>
      <c r="I277" s="3"/>
      <c r="J277" s="3"/>
      <c r="K277" s="3"/>
      <c r="L277" s="3"/>
      <c r="M277" s="3"/>
      <c r="N277" s="3"/>
      <c r="O277" s="3"/>
      <c r="P277" s="3"/>
      <c r="Q277" s="3"/>
      <c r="R277" s="3"/>
      <c r="S277" s="3"/>
      <c r="T277" s="3"/>
    </row>
    <row r="278" spans="2:20" ht="12.75">
      <c r="B278" s="2"/>
      <c r="C278" s="3"/>
      <c r="D278" s="4"/>
      <c r="E278" s="3"/>
      <c r="F278" s="3"/>
      <c r="G278" s="3"/>
      <c r="H278" s="3"/>
      <c r="I278" s="3"/>
      <c r="J278" s="3"/>
      <c r="K278" s="3"/>
      <c r="L278" s="3"/>
      <c r="M278" s="3"/>
      <c r="N278" s="3"/>
      <c r="O278" s="3"/>
      <c r="P278" s="3"/>
      <c r="Q278" s="3"/>
      <c r="R278" s="3"/>
      <c r="S278" s="3"/>
      <c r="T278" s="3"/>
    </row>
    <row r="279" spans="2:20" ht="12.75">
      <c r="B279" s="2"/>
      <c r="C279" s="3"/>
      <c r="D279" s="4"/>
      <c r="E279" s="3"/>
      <c r="F279" s="3"/>
      <c r="G279" s="3"/>
      <c r="H279" s="3"/>
      <c r="I279" s="3"/>
      <c r="J279" s="3"/>
      <c r="K279" s="3"/>
      <c r="L279" s="3"/>
      <c r="M279" s="3"/>
      <c r="N279" s="3"/>
      <c r="O279" s="3"/>
      <c r="P279" s="3"/>
      <c r="Q279" s="3"/>
      <c r="R279" s="3"/>
      <c r="S279" s="3"/>
      <c r="T279" s="3"/>
    </row>
    <row r="280" spans="2:20" ht="12.75">
      <c r="B280" s="2"/>
      <c r="C280" s="3"/>
      <c r="D280" s="4"/>
      <c r="E280" s="3"/>
      <c r="F280" s="3"/>
      <c r="G280" s="3"/>
      <c r="H280" s="3"/>
      <c r="I280" s="3"/>
      <c r="J280" s="3"/>
      <c r="K280" s="3"/>
      <c r="L280" s="3"/>
      <c r="M280" s="3"/>
      <c r="N280" s="3"/>
      <c r="O280" s="3"/>
      <c r="P280" s="3"/>
      <c r="Q280" s="3"/>
      <c r="R280" s="3"/>
      <c r="S280" s="3"/>
      <c r="T280" s="3"/>
    </row>
    <row r="281" spans="2:20" ht="12.75">
      <c r="B281" s="2"/>
      <c r="C281" s="3"/>
      <c r="D281" s="4"/>
      <c r="E281" s="3"/>
      <c r="F281" s="3"/>
      <c r="G281" s="3"/>
      <c r="H281" s="3"/>
      <c r="I281" s="3"/>
      <c r="J281" s="3"/>
      <c r="K281" s="3"/>
      <c r="L281" s="3"/>
      <c r="M281" s="3"/>
      <c r="N281" s="3"/>
      <c r="O281" s="3"/>
      <c r="P281" s="3"/>
      <c r="Q281" s="3"/>
      <c r="R281" s="3"/>
      <c r="S281" s="3"/>
      <c r="T281" s="3"/>
    </row>
    <row r="282" spans="2:20" ht="12.75">
      <c r="B282" s="2"/>
      <c r="C282" s="3"/>
      <c r="D282" s="4"/>
      <c r="E282" s="3"/>
      <c r="F282" s="3"/>
      <c r="G282" s="3"/>
      <c r="H282" s="3"/>
      <c r="I282" s="3"/>
      <c r="J282" s="3"/>
      <c r="K282" s="3"/>
      <c r="L282" s="3"/>
      <c r="M282" s="3"/>
      <c r="N282" s="3"/>
      <c r="O282" s="3"/>
      <c r="P282" s="3"/>
      <c r="Q282" s="3"/>
      <c r="R282" s="3"/>
      <c r="S282" s="3"/>
      <c r="T282" s="3"/>
    </row>
    <row r="283" spans="2:20" ht="12.75">
      <c r="B283" s="2"/>
      <c r="C283" s="3"/>
      <c r="D283" s="4"/>
      <c r="E283" s="3"/>
      <c r="F283" s="3"/>
      <c r="G283" s="3"/>
      <c r="H283" s="3"/>
      <c r="I283" s="3"/>
      <c r="J283" s="3"/>
      <c r="K283" s="3"/>
      <c r="L283" s="3"/>
      <c r="M283" s="3"/>
      <c r="N283" s="3"/>
      <c r="O283" s="3"/>
      <c r="P283" s="3"/>
      <c r="Q283" s="3"/>
      <c r="R283" s="3"/>
      <c r="S283" s="3"/>
      <c r="T283" s="3"/>
    </row>
    <row r="284" spans="2:20" ht="12.75">
      <c r="B284" s="2"/>
      <c r="C284" s="3"/>
      <c r="D284" s="4"/>
      <c r="E284" s="3"/>
      <c r="F284" s="3"/>
      <c r="G284" s="3"/>
      <c r="H284" s="3"/>
      <c r="I284" s="3"/>
      <c r="J284" s="3"/>
      <c r="K284" s="3"/>
      <c r="L284" s="3"/>
      <c r="M284" s="3"/>
      <c r="N284" s="3"/>
      <c r="O284" s="3"/>
      <c r="P284" s="3"/>
      <c r="Q284" s="3"/>
      <c r="R284" s="3"/>
      <c r="S284" s="3"/>
      <c r="T284" s="3"/>
    </row>
    <row r="285" spans="2:20" ht="12.75">
      <c r="B285" s="2"/>
      <c r="C285" s="3"/>
      <c r="D285" s="4"/>
      <c r="E285" s="3"/>
      <c r="F285" s="3"/>
      <c r="G285" s="3"/>
      <c r="H285" s="3"/>
      <c r="I285" s="3"/>
      <c r="J285" s="3"/>
      <c r="K285" s="3"/>
      <c r="L285" s="3"/>
      <c r="M285" s="3"/>
      <c r="N285" s="3"/>
      <c r="O285" s="3"/>
      <c r="P285" s="3"/>
      <c r="Q285" s="3"/>
      <c r="R285" s="3"/>
      <c r="S285" s="3"/>
      <c r="T285" s="3"/>
    </row>
    <row r="286" spans="2:20" ht="12.75">
      <c r="B286" s="2"/>
      <c r="C286" s="3"/>
      <c r="D286" s="4"/>
      <c r="E286" s="3"/>
      <c r="F286" s="3"/>
      <c r="G286" s="3"/>
      <c r="H286" s="3"/>
      <c r="I286" s="3"/>
      <c r="J286" s="3"/>
      <c r="K286" s="3"/>
      <c r="L286" s="3"/>
      <c r="M286" s="3"/>
      <c r="N286" s="3"/>
      <c r="O286" s="3"/>
      <c r="P286" s="3"/>
      <c r="Q286" s="3"/>
      <c r="R286" s="3"/>
      <c r="S286" s="3"/>
      <c r="T286" s="3"/>
    </row>
    <row r="287" spans="2:20" ht="12.75">
      <c r="B287" s="2"/>
      <c r="C287" s="3"/>
      <c r="D287" s="4"/>
      <c r="E287" s="3"/>
      <c r="F287" s="3"/>
      <c r="G287" s="3"/>
      <c r="H287" s="3"/>
      <c r="I287" s="3"/>
      <c r="J287" s="3"/>
      <c r="K287" s="3"/>
      <c r="L287" s="3"/>
      <c r="M287" s="3"/>
      <c r="N287" s="3"/>
      <c r="O287" s="3"/>
      <c r="P287" s="3"/>
      <c r="Q287" s="3"/>
      <c r="R287" s="3"/>
      <c r="S287" s="3"/>
      <c r="T287" s="3"/>
    </row>
    <row r="288" spans="2:20" ht="12.75">
      <c r="B288" s="2"/>
      <c r="C288" s="3"/>
      <c r="D288" s="4"/>
      <c r="E288" s="3"/>
      <c r="F288" s="3"/>
      <c r="G288" s="3"/>
      <c r="H288" s="3"/>
      <c r="I288" s="3"/>
      <c r="J288" s="3"/>
      <c r="K288" s="3"/>
      <c r="L288" s="3"/>
      <c r="M288" s="3"/>
      <c r="N288" s="3"/>
      <c r="O288" s="3"/>
      <c r="P288" s="3"/>
      <c r="Q288" s="3"/>
      <c r="R288" s="3"/>
      <c r="S288" s="3"/>
      <c r="T288" s="3"/>
    </row>
    <row r="289" spans="2:20" ht="12.75">
      <c r="B289" s="2"/>
      <c r="C289" s="3"/>
      <c r="D289" s="4"/>
      <c r="E289" s="3"/>
      <c r="F289" s="3"/>
      <c r="G289" s="3"/>
      <c r="H289" s="3"/>
      <c r="I289" s="3"/>
      <c r="J289" s="3"/>
      <c r="K289" s="3"/>
      <c r="L289" s="3"/>
      <c r="M289" s="3"/>
      <c r="N289" s="3"/>
      <c r="O289" s="3"/>
      <c r="P289" s="3"/>
      <c r="Q289" s="3"/>
      <c r="R289" s="3"/>
      <c r="S289" s="3"/>
      <c r="T289" s="3"/>
    </row>
    <row r="290" spans="2:20" ht="12.75">
      <c r="B290" s="2"/>
      <c r="C290" s="3"/>
      <c r="D290" s="4"/>
      <c r="E290" s="3"/>
      <c r="F290" s="3"/>
      <c r="G290" s="3"/>
      <c r="H290" s="3"/>
      <c r="I290" s="3"/>
      <c r="J290" s="3"/>
      <c r="K290" s="3"/>
      <c r="L290" s="3"/>
      <c r="M290" s="3"/>
      <c r="N290" s="3"/>
      <c r="O290" s="3"/>
      <c r="P290" s="3"/>
      <c r="Q290" s="3"/>
      <c r="R290" s="3"/>
      <c r="S290" s="3"/>
      <c r="T290" s="3"/>
    </row>
    <row r="291" spans="2:20" ht="12.75">
      <c r="B291" s="2"/>
      <c r="C291" s="3"/>
      <c r="D291" s="4"/>
      <c r="E291" s="3"/>
      <c r="F291" s="3"/>
      <c r="G291" s="3"/>
      <c r="H291" s="3"/>
      <c r="I291" s="3"/>
      <c r="J291" s="3"/>
      <c r="K291" s="3"/>
      <c r="L291" s="3"/>
      <c r="M291" s="3"/>
      <c r="N291" s="3"/>
      <c r="O291" s="3"/>
      <c r="P291" s="3"/>
      <c r="Q291" s="3"/>
      <c r="R291" s="3"/>
      <c r="S291" s="3"/>
      <c r="T291" s="3"/>
    </row>
    <row r="292" spans="2:20" ht="12.75">
      <c r="B292" s="2"/>
      <c r="C292" s="3"/>
      <c r="D292" s="4"/>
      <c r="E292" s="3"/>
      <c r="F292" s="3"/>
      <c r="G292" s="3"/>
      <c r="H292" s="3"/>
      <c r="I292" s="3"/>
      <c r="J292" s="3"/>
      <c r="K292" s="3"/>
      <c r="L292" s="3"/>
      <c r="M292" s="3"/>
      <c r="N292" s="3"/>
      <c r="O292" s="3"/>
      <c r="P292" s="3"/>
      <c r="Q292" s="3"/>
      <c r="R292" s="3"/>
      <c r="S292" s="3"/>
      <c r="T292" s="3"/>
    </row>
    <row r="293" spans="2:20" ht="12.75">
      <c r="B293" s="2"/>
      <c r="C293" s="3"/>
      <c r="D293" s="4"/>
      <c r="E293" s="3"/>
      <c r="F293" s="3"/>
      <c r="G293" s="3"/>
      <c r="H293" s="3"/>
      <c r="I293" s="3"/>
      <c r="J293" s="3"/>
      <c r="K293" s="3"/>
      <c r="L293" s="3"/>
      <c r="M293" s="3"/>
      <c r="N293" s="3"/>
      <c r="O293" s="3"/>
      <c r="P293" s="3"/>
      <c r="Q293" s="3"/>
      <c r="R293" s="3"/>
      <c r="S293" s="3"/>
      <c r="T293" s="3"/>
    </row>
    <row r="294" spans="2:20" ht="12.75">
      <c r="B294" s="2"/>
      <c r="C294" s="3"/>
      <c r="D294" s="4"/>
      <c r="E294" s="3"/>
      <c r="F294" s="3"/>
      <c r="G294" s="3"/>
      <c r="H294" s="3"/>
      <c r="I294" s="3"/>
      <c r="J294" s="3"/>
      <c r="K294" s="3"/>
      <c r="L294" s="3"/>
      <c r="M294" s="3"/>
      <c r="N294" s="3"/>
      <c r="O294" s="3"/>
      <c r="P294" s="3"/>
      <c r="Q294" s="3"/>
      <c r="R294" s="3"/>
      <c r="S294" s="3"/>
      <c r="T294" s="3"/>
    </row>
    <row r="295" spans="2:20" ht="12.75">
      <c r="B295" s="2"/>
      <c r="C295" s="3"/>
      <c r="D295" s="4"/>
      <c r="E295" s="3"/>
      <c r="F295" s="3"/>
      <c r="G295" s="3"/>
      <c r="H295" s="3"/>
      <c r="I295" s="3"/>
      <c r="J295" s="3"/>
      <c r="K295" s="3"/>
      <c r="L295" s="3"/>
      <c r="M295" s="3"/>
      <c r="N295" s="3"/>
      <c r="O295" s="3"/>
      <c r="P295" s="3"/>
      <c r="Q295" s="3"/>
      <c r="R295" s="3"/>
      <c r="S295" s="3"/>
      <c r="T295" s="3"/>
    </row>
    <row r="296" spans="2:20" ht="12.75">
      <c r="B296" s="2"/>
      <c r="C296" s="3"/>
      <c r="D296" s="4"/>
      <c r="E296" s="3"/>
      <c r="F296" s="3"/>
      <c r="G296" s="3"/>
      <c r="H296" s="3"/>
      <c r="I296" s="3"/>
      <c r="J296" s="3"/>
      <c r="K296" s="3"/>
      <c r="L296" s="3"/>
      <c r="M296" s="3"/>
      <c r="N296" s="3"/>
      <c r="O296" s="3"/>
      <c r="P296" s="3"/>
      <c r="Q296" s="3"/>
      <c r="R296" s="3"/>
      <c r="S296" s="3"/>
      <c r="T296" s="3"/>
    </row>
    <row r="297" spans="2:20" ht="12.75">
      <c r="B297" s="2"/>
      <c r="C297" s="3"/>
      <c r="D297" s="4"/>
      <c r="E297" s="3"/>
      <c r="F297" s="3"/>
      <c r="G297" s="3"/>
      <c r="H297" s="3"/>
      <c r="I297" s="3"/>
      <c r="J297" s="3"/>
      <c r="K297" s="3"/>
      <c r="L297" s="3"/>
      <c r="M297" s="3"/>
      <c r="N297" s="3"/>
      <c r="O297" s="3"/>
      <c r="P297" s="3"/>
      <c r="Q297" s="3"/>
      <c r="R297" s="3"/>
      <c r="S297" s="3"/>
      <c r="T297" s="3"/>
    </row>
    <row r="298" spans="2:20" ht="12.75">
      <c r="B298" s="2"/>
      <c r="C298" s="3"/>
      <c r="D298" s="4"/>
      <c r="E298" s="3"/>
      <c r="F298" s="3"/>
      <c r="G298" s="3"/>
      <c r="H298" s="3"/>
      <c r="I298" s="3"/>
      <c r="J298" s="3"/>
      <c r="K298" s="3"/>
      <c r="L298" s="3"/>
      <c r="M298" s="3"/>
      <c r="N298" s="3"/>
      <c r="O298" s="3"/>
      <c r="P298" s="3"/>
      <c r="Q298" s="3"/>
      <c r="R298" s="3"/>
      <c r="S298" s="3"/>
      <c r="T298" s="3"/>
    </row>
    <row r="299" spans="2:20" ht="12.75">
      <c r="B299" s="2"/>
      <c r="C299" s="3"/>
      <c r="D299" s="4"/>
      <c r="E299" s="3"/>
      <c r="F299" s="3"/>
      <c r="G299" s="3"/>
      <c r="H299" s="3"/>
      <c r="I299" s="3"/>
      <c r="J299" s="3"/>
      <c r="K299" s="3"/>
      <c r="L299" s="3"/>
      <c r="M299" s="3"/>
      <c r="N299" s="3"/>
      <c r="O299" s="3"/>
      <c r="P299" s="3"/>
      <c r="Q299" s="3"/>
      <c r="R299" s="3"/>
      <c r="S299" s="3"/>
      <c r="T299" s="3"/>
    </row>
    <row r="300" spans="2:20" ht="12.75">
      <c r="B300" s="2"/>
      <c r="C300" s="3"/>
      <c r="D300" s="4"/>
      <c r="E300" s="3"/>
      <c r="F300" s="3"/>
      <c r="G300" s="3"/>
      <c r="H300" s="3"/>
      <c r="I300" s="3"/>
      <c r="J300" s="3"/>
      <c r="K300" s="3"/>
      <c r="L300" s="3"/>
      <c r="M300" s="3"/>
      <c r="N300" s="3"/>
      <c r="O300" s="3"/>
      <c r="P300" s="3"/>
      <c r="Q300" s="3"/>
      <c r="R300" s="3"/>
      <c r="S300" s="3"/>
      <c r="T300" s="3"/>
    </row>
    <row r="301" spans="2:20" ht="12.75">
      <c r="B301" s="2"/>
      <c r="C301" s="3"/>
      <c r="D301" s="4"/>
      <c r="E301" s="3"/>
      <c r="F301" s="3"/>
      <c r="G301" s="3"/>
      <c r="H301" s="3"/>
      <c r="I301" s="3"/>
      <c r="J301" s="3"/>
      <c r="K301" s="3"/>
      <c r="L301" s="3"/>
      <c r="M301" s="3"/>
      <c r="N301" s="3"/>
      <c r="O301" s="3"/>
      <c r="P301" s="3"/>
      <c r="Q301" s="3"/>
      <c r="R301" s="3"/>
      <c r="S301" s="3"/>
      <c r="T301" s="3"/>
    </row>
    <row r="302" spans="2:20" ht="12.75">
      <c r="B302" s="2"/>
      <c r="C302" s="3"/>
      <c r="D302" s="4"/>
      <c r="E302" s="3"/>
      <c r="F302" s="3"/>
      <c r="G302" s="3"/>
      <c r="H302" s="3"/>
      <c r="I302" s="3"/>
      <c r="J302" s="3"/>
      <c r="K302" s="3"/>
      <c r="L302" s="3"/>
      <c r="M302" s="3"/>
      <c r="N302" s="3"/>
      <c r="O302" s="3"/>
      <c r="P302" s="3"/>
      <c r="Q302" s="3"/>
      <c r="R302" s="3"/>
      <c r="S302" s="3"/>
      <c r="T302" s="3"/>
    </row>
    <row r="303" spans="2:20" ht="12.75">
      <c r="B303" s="2"/>
      <c r="C303" s="3"/>
      <c r="D303" s="4"/>
      <c r="E303" s="3"/>
      <c r="F303" s="3"/>
      <c r="G303" s="3"/>
      <c r="H303" s="3"/>
      <c r="I303" s="3"/>
      <c r="J303" s="3"/>
      <c r="K303" s="3"/>
      <c r="L303" s="3"/>
      <c r="M303" s="3"/>
      <c r="N303" s="3"/>
      <c r="O303" s="3"/>
      <c r="P303" s="3"/>
      <c r="Q303" s="3"/>
      <c r="R303" s="3"/>
      <c r="S303" s="3"/>
      <c r="T303" s="3"/>
    </row>
    <row r="304" spans="2:20" ht="12.75">
      <c r="B304" s="2"/>
      <c r="C304" s="3"/>
      <c r="D304" s="4"/>
      <c r="E304" s="3"/>
      <c r="F304" s="3"/>
      <c r="G304" s="3"/>
      <c r="H304" s="3"/>
      <c r="I304" s="3"/>
      <c r="J304" s="3"/>
      <c r="K304" s="3"/>
      <c r="L304" s="3"/>
      <c r="M304" s="3"/>
      <c r="N304" s="3"/>
      <c r="O304" s="3"/>
      <c r="P304" s="3"/>
      <c r="Q304" s="3"/>
      <c r="R304" s="3"/>
      <c r="S304" s="3"/>
      <c r="T304" s="3"/>
    </row>
    <row r="305" spans="2:20" ht="12.75">
      <c r="B305" s="2"/>
      <c r="C305" s="3"/>
      <c r="D305" s="4"/>
      <c r="E305" s="3"/>
      <c r="F305" s="3"/>
      <c r="G305" s="3"/>
      <c r="H305" s="3"/>
      <c r="I305" s="3"/>
      <c r="J305" s="3"/>
      <c r="K305" s="3"/>
      <c r="L305" s="3"/>
      <c r="M305" s="3"/>
      <c r="N305" s="3"/>
      <c r="O305" s="3"/>
      <c r="P305" s="3"/>
      <c r="Q305" s="3"/>
      <c r="R305" s="3"/>
      <c r="S305" s="3"/>
      <c r="T305" s="3"/>
    </row>
    <row r="306" spans="2:20" ht="12.75">
      <c r="B306" s="2"/>
      <c r="C306" s="3"/>
      <c r="D306" s="4"/>
      <c r="E306" s="3"/>
      <c r="F306" s="3"/>
      <c r="G306" s="3"/>
      <c r="H306" s="3"/>
      <c r="I306" s="3"/>
      <c r="J306" s="3"/>
      <c r="K306" s="3"/>
      <c r="L306" s="3"/>
      <c r="M306" s="3"/>
      <c r="N306" s="3"/>
      <c r="O306" s="3"/>
      <c r="P306" s="3"/>
      <c r="Q306" s="3"/>
      <c r="R306" s="3"/>
      <c r="S306" s="3"/>
      <c r="T306" s="3"/>
    </row>
    <row r="307" spans="2:20" ht="12.75">
      <c r="B307" s="2"/>
      <c r="C307" s="3"/>
      <c r="D307" s="4"/>
      <c r="E307" s="3"/>
      <c r="F307" s="3"/>
      <c r="G307" s="3"/>
      <c r="H307" s="3"/>
      <c r="I307" s="3"/>
      <c r="J307" s="3"/>
      <c r="K307" s="3"/>
      <c r="L307" s="3"/>
      <c r="M307" s="3"/>
      <c r="N307" s="3"/>
      <c r="O307" s="3"/>
      <c r="P307" s="3"/>
      <c r="Q307" s="3"/>
      <c r="R307" s="3"/>
      <c r="S307" s="3"/>
      <c r="T307" s="3"/>
    </row>
    <row r="308" spans="2:20" ht="12.75">
      <c r="B308" s="2"/>
      <c r="C308" s="3"/>
      <c r="D308" s="4"/>
      <c r="E308" s="3"/>
      <c r="F308" s="3"/>
      <c r="G308" s="3"/>
      <c r="H308" s="3"/>
      <c r="I308" s="3"/>
      <c r="J308" s="3"/>
      <c r="K308" s="3"/>
      <c r="L308" s="3"/>
      <c r="M308" s="3"/>
      <c r="N308" s="3"/>
      <c r="O308" s="3"/>
      <c r="P308" s="3"/>
      <c r="Q308" s="3"/>
      <c r="R308" s="3"/>
      <c r="S308" s="3"/>
      <c r="T308" s="3"/>
    </row>
    <row r="309" spans="2:20" ht="12.75">
      <c r="B309" s="2"/>
      <c r="C309" s="3"/>
      <c r="D309" s="4"/>
      <c r="E309" s="3"/>
      <c r="F309" s="3"/>
      <c r="G309" s="3"/>
      <c r="H309" s="3"/>
      <c r="I309" s="3"/>
      <c r="J309" s="3"/>
      <c r="K309" s="3"/>
      <c r="L309" s="3"/>
      <c r="M309" s="3"/>
      <c r="N309" s="3"/>
      <c r="O309" s="3"/>
      <c r="P309" s="3"/>
      <c r="Q309" s="3"/>
      <c r="R309" s="3"/>
      <c r="S309" s="3"/>
      <c r="T309" s="3"/>
    </row>
    <row r="310" spans="2:20" ht="12.75">
      <c r="B310" s="2"/>
      <c r="C310" s="3"/>
      <c r="D310" s="4"/>
      <c r="E310" s="3"/>
      <c r="F310" s="3"/>
      <c r="G310" s="3"/>
      <c r="H310" s="3"/>
      <c r="I310" s="3"/>
      <c r="J310" s="3"/>
      <c r="K310" s="3"/>
      <c r="L310" s="3"/>
      <c r="M310" s="3"/>
      <c r="N310" s="3"/>
      <c r="O310" s="3"/>
      <c r="P310" s="3"/>
      <c r="Q310" s="3"/>
      <c r="R310" s="3"/>
      <c r="S310" s="3"/>
      <c r="T310" s="3"/>
    </row>
    <row r="311" spans="2:20" ht="12.75">
      <c r="B311" s="2"/>
      <c r="C311" s="3"/>
      <c r="D311" s="4"/>
      <c r="E311" s="3"/>
      <c r="F311" s="3"/>
      <c r="G311" s="3"/>
      <c r="H311" s="3"/>
      <c r="I311" s="3"/>
      <c r="J311" s="3"/>
      <c r="K311" s="3"/>
      <c r="L311" s="3"/>
      <c r="M311" s="3"/>
      <c r="N311" s="3"/>
      <c r="O311" s="3"/>
      <c r="P311" s="3"/>
      <c r="Q311" s="3"/>
      <c r="R311" s="3"/>
      <c r="S311" s="3"/>
      <c r="T311" s="3"/>
    </row>
    <row r="312" spans="2:20" ht="12.75">
      <c r="B312" s="2"/>
      <c r="C312" s="3"/>
      <c r="D312" s="4"/>
      <c r="E312" s="3"/>
      <c r="F312" s="3"/>
      <c r="G312" s="3"/>
      <c r="H312" s="3"/>
      <c r="I312" s="3"/>
      <c r="J312" s="3"/>
      <c r="K312" s="3"/>
      <c r="L312" s="3"/>
      <c r="M312" s="3"/>
      <c r="N312" s="3"/>
      <c r="O312" s="3"/>
      <c r="P312" s="3"/>
      <c r="Q312" s="3"/>
      <c r="R312" s="3"/>
      <c r="S312" s="3"/>
      <c r="T312" s="3"/>
    </row>
    <row r="313" spans="2:20" ht="12.75">
      <c r="B313" s="2"/>
      <c r="C313" s="3"/>
      <c r="D313" s="4"/>
      <c r="E313" s="3"/>
      <c r="F313" s="3"/>
      <c r="G313" s="3"/>
      <c r="H313" s="3"/>
      <c r="I313" s="3"/>
      <c r="J313" s="3"/>
      <c r="K313" s="3"/>
      <c r="L313" s="3"/>
      <c r="M313" s="3"/>
      <c r="N313" s="3"/>
      <c r="O313" s="3"/>
      <c r="P313" s="3"/>
      <c r="Q313" s="3"/>
      <c r="R313" s="3"/>
      <c r="S313" s="3"/>
      <c r="T313" s="3"/>
    </row>
    <row r="314" spans="2:20" ht="12.75">
      <c r="B314" s="2"/>
      <c r="C314" s="3"/>
      <c r="D314" s="4"/>
      <c r="E314" s="3"/>
      <c r="F314" s="3"/>
      <c r="G314" s="3"/>
      <c r="H314" s="3"/>
      <c r="I314" s="3"/>
      <c r="J314" s="3"/>
      <c r="K314" s="3"/>
      <c r="L314" s="3"/>
      <c r="M314" s="3"/>
      <c r="N314" s="3"/>
      <c r="O314" s="3"/>
      <c r="P314" s="3"/>
      <c r="Q314" s="3"/>
      <c r="R314" s="3"/>
      <c r="S314" s="3"/>
      <c r="T314" s="3"/>
    </row>
    <row r="315" spans="2:20" ht="12.75">
      <c r="B315" s="2"/>
      <c r="C315" s="3"/>
      <c r="D315" s="4"/>
      <c r="E315" s="3"/>
      <c r="F315" s="3"/>
      <c r="G315" s="3"/>
      <c r="H315" s="3"/>
      <c r="I315" s="3"/>
      <c r="J315" s="3"/>
      <c r="K315" s="3"/>
      <c r="L315" s="3"/>
      <c r="M315" s="3"/>
      <c r="N315" s="3"/>
      <c r="O315" s="3"/>
      <c r="P315" s="3"/>
      <c r="Q315" s="3"/>
      <c r="R315" s="3"/>
      <c r="S315" s="3"/>
      <c r="T315" s="3"/>
    </row>
    <row r="316" spans="2:20" ht="12.75">
      <c r="B316" s="2"/>
      <c r="C316" s="3"/>
      <c r="D316" s="4"/>
      <c r="E316" s="3"/>
      <c r="F316" s="3"/>
      <c r="G316" s="3"/>
      <c r="H316" s="3"/>
      <c r="I316" s="3"/>
      <c r="J316" s="3"/>
      <c r="K316" s="3"/>
      <c r="L316" s="3"/>
      <c r="M316" s="3"/>
      <c r="N316" s="3"/>
      <c r="O316" s="3"/>
      <c r="P316" s="3"/>
      <c r="Q316" s="3"/>
      <c r="R316" s="3"/>
      <c r="S316" s="3"/>
      <c r="T316" s="3"/>
    </row>
    <row r="317" spans="2:20" ht="12.75">
      <c r="B317" s="2"/>
      <c r="C317" s="3"/>
      <c r="D317" s="4"/>
      <c r="E317" s="3"/>
      <c r="F317" s="3"/>
      <c r="G317" s="3"/>
      <c r="H317" s="3"/>
      <c r="I317" s="3"/>
      <c r="J317" s="3"/>
      <c r="K317" s="3"/>
      <c r="L317" s="3"/>
      <c r="M317" s="3"/>
      <c r="N317" s="3"/>
      <c r="O317" s="3"/>
      <c r="P317" s="3"/>
      <c r="Q317" s="3"/>
      <c r="R317" s="3"/>
      <c r="S317" s="3"/>
      <c r="T317" s="3"/>
    </row>
    <row r="318" spans="2:20" ht="12.75">
      <c r="B318" s="2"/>
      <c r="C318" s="3"/>
      <c r="D318" s="4"/>
      <c r="E318" s="3"/>
      <c r="F318" s="3"/>
      <c r="G318" s="3"/>
      <c r="H318" s="3"/>
      <c r="I318" s="3"/>
      <c r="J318" s="3"/>
      <c r="K318" s="3"/>
      <c r="L318" s="3"/>
      <c r="M318" s="3"/>
      <c r="N318" s="3"/>
      <c r="O318" s="3"/>
      <c r="P318" s="3"/>
      <c r="Q318" s="3"/>
      <c r="R318" s="3"/>
      <c r="S318" s="3"/>
      <c r="T318" s="3"/>
    </row>
    <row r="319" spans="2:20" ht="12.75">
      <c r="B319" s="2"/>
      <c r="C319" s="3"/>
      <c r="D319" s="4"/>
      <c r="E319" s="3"/>
      <c r="F319" s="3"/>
      <c r="G319" s="3"/>
      <c r="H319" s="3"/>
      <c r="I319" s="3"/>
      <c r="J319" s="3"/>
      <c r="K319" s="3"/>
      <c r="L319" s="3"/>
      <c r="M319" s="3"/>
      <c r="N319" s="3"/>
      <c r="O319" s="3"/>
      <c r="P319" s="3"/>
      <c r="Q319" s="3"/>
      <c r="R319" s="3"/>
      <c r="S319" s="3"/>
      <c r="T319" s="3"/>
    </row>
    <row r="320" spans="2:20" ht="12.75">
      <c r="B320" s="2"/>
      <c r="C320" s="3"/>
      <c r="D320" s="4"/>
      <c r="E320" s="3"/>
      <c r="F320" s="3"/>
      <c r="G320" s="3"/>
      <c r="H320" s="3"/>
      <c r="I320" s="3"/>
      <c r="J320" s="3"/>
      <c r="K320" s="3"/>
      <c r="L320" s="3"/>
      <c r="M320" s="3"/>
      <c r="N320" s="3"/>
      <c r="O320" s="3"/>
      <c r="P320" s="3"/>
      <c r="Q320" s="3"/>
      <c r="R320" s="3"/>
      <c r="S320" s="3"/>
      <c r="T320" s="3"/>
    </row>
    <row r="321" spans="2:20" ht="12.75">
      <c r="B321" s="2"/>
      <c r="C321" s="3"/>
      <c r="D321" s="4"/>
      <c r="E321" s="3"/>
      <c r="F321" s="3"/>
      <c r="G321" s="3"/>
      <c r="H321" s="3"/>
      <c r="I321" s="3"/>
      <c r="J321" s="3"/>
      <c r="K321" s="3"/>
      <c r="L321" s="3"/>
      <c r="M321" s="3"/>
      <c r="N321" s="3"/>
      <c r="O321" s="3"/>
      <c r="P321" s="3"/>
      <c r="Q321" s="3"/>
      <c r="R321" s="3"/>
      <c r="S321" s="3"/>
      <c r="T321" s="3"/>
    </row>
    <row r="322" spans="2:20" ht="12.75">
      <c r="B322" s="2"/>
      <c r="C322" s="3"/>
      <c r="D322" s="4"/>
      <c r="E322" s="3"/>
      <c r="F322" s="3"/>
      <c r="G322" s="3"/>
      <c r="H322" s="3"/>
      <c r="I322" s="3"/>
      <c r="J322" s="3"/>
      <c r="K322" s="3"/>
      <c r="L322" s="3"/>
      <c r="M322" s="3"/>
      <c r="N322" s="3"/>
      <c r="O322" s="3"/>
      <c r="P322" s="3"/>
      <c r="Q322" s="3"/>
      <c r="R322" s="3"/>
      <c r="S322" s="3"/>
      <c r="T322" s="3"/>
    </row>
    <row r="323" spans="2:20" ht="12.75">
      <c r="B323" s="2"/>
      <c r="C323" s="3"/>
      <c r="D323" s="4"/>
      <c r="E323" s="3"/>
      <c r="F323" s="3"/>
      <c r="G323" s="3"/>
      <c r="H323" s="3"/>
      <c r="I323" s="3"/>
      <c r="J323" s="3"/>
      <c r="K323" s="3"/>
      <c r="L323" s="3"/>
      <c r="M323" s="3"/>
      <c r="N323" s="3"/>
      <c r="O323" s="3"/>
      <c r="P323" s="3"/>
      <c r="Q323" s="3"/>
      <c r="R323" s="3"/>
      <c r="S323" s="3"/>
      <c r="T323" s="3"/>
    </row>
    <row r="324" spans="2:20" ht="12.75">
      <c r="B324" s="2"/>
      <c r="C324" s="3"/>
      <c r="D324" s="4"/>
      <c r="E324" s="3"/>
      <c r="F324" s="3"/>
      <c r="G324" s="3"/>
      <c r="H324" s="3"/>
      <c r="I324" s="3"/>
      <c r="J324" s="3"/>
      <c r="K324" s="3"/>
      <c r="L324" s="3"/>
      <c r="M324" s="3"/>
      <c r="N324" s="3"/>
      <c r="O324" s="3"/>
      <c r="P324" s="3"/>
      <c r="Q324" s="3"/>
      <c r="R324" s="3"/>
      <c r="S324" s="3"/>
      <c r="T324" s="3"/>
    </row>
    <row r="325" spans="2:20" ht="12.75">
      <c r="B325" s="2"/>
      <c r="C325" s="3"/>
      <c r="D325" s="4"/>
      <c r="E325" s="3"/>
      <c r="F325" s="3"/>
      <c r="G325" s="3"/>
      <c r="H325" s="3"/>
      <c r="I325" s="3"/>
      <c r="J325" s="3"/>
      <c r="K325" s="3"/>
      <c r="L325" s="3"/>
      <c r="M325" s="3"/>
      <c r="N325" s="3"/>
      <c r="O325" s="3"/>
      <c r="P325" s="3"/>
      <c r="Q325" s="3"/>
      <c r="R325" s="3"/>
      <c r="S325" s="3"/>
      <c r="T325" s="3"/>
    </row>
    <row r="326" spans="2:20" ht="12.75">
      <c r="B326" s="2"/>
      <c r="C326" s="3"/>
      <c r="D326" s="4"/>
      <c r="E326" s="3"/>
      <c r="F326" s="3"/>
      <c r="G326" s="3"/>
      <c r="H326" s="3"/>
      <c r="I326" s="3"/>
      <c r="J326" s="3"/>
      <c r="K326" s="3"/>
      <c r="L326" s="3"/>
      <c r="M326" s="3"/>
      <c r="N326" s="3"/>
      <c r="O326" s="3"/>
      <c r="P326" s="3"/>
      <c r="Q326" s="3"/>
      <c r="R326" s="3"/>
      <c r="S326" s="3"/>
      <c r="T326" s="3"/>
    </row>
    <row r="327" spans="2:20" ht="12.75">
      <c r="B327" s="2"/>
      <c r="C327" s="3"/>
      <c r="D327" s="4"/>
      <c r="E327" s="3"/>
      <c r="F327" s="3"/>
      <c r="G327" s="3"/>
      <c r="H327" s="3"/>
      <c r="I327" s="3"/>
      <c r="J327" s="3"/>
      <c r="K327" s="3"/>
      <c r="L327" s="3"/>
      <c r="M327" s="3"/>
      <c r="N327" s="3"/>
      <c r="O327" s="3"/>
      <c r="P327" s="3"/>
      <c r="Q327" s="3"/>
      <c r="R327" s="3"/>
      <c r="S327" s="3"/>
      <c r="T327" s="3"/>
    </row>
    <row r="328" spans="2:20" ht="12.75">
      <c r="B328" s="2"/>
      <c r="C328" s="3"/>
      <c r="D328" s="4"/>
      <c r="E328" s="3"/>
      <c r="F328" s="3"/>
      <c r="G328" s="3"/>
      <c r="H328" s="3"/>
      <c r="I328" s="3"/>
      <c r="J328" s="3"/>
      <c r="K328" s="3"/>
      <c r="L328" s="3"/>
      <c r="M328" s="3"/>
      <c r="N328" s="3"/>
      <c r="O328" s="3"/>
      <c r="P328" s="3"/>
      <c r="Q328" s="3"/>
      <c r="R328" s="3"/>
      <c r="S328" s="3"/>
      <c r="T328" s="3"/>
    </row>
    <row r="329" spans="2:20" ht="12.75">
      <c r="B329" s="2"/>
      <c r="C329" s="3"/>
      <c r="D329" s="4"/>
      <c r="E329" s="3"/>
      <c r="F329" s="3"/>
      <c r="G329" s="3"/>
      <c r="H329" s="3"/>
      <c r="I329" s="3"/>
      <c r="J329" s="3"/>
      <c r="K329" s="3"/>
      <c r="L329" s="3"/>
      <c r="M329" s="3"/>
      <c r="N329" s="3"/>
      <c r="O329" s="3"/>
      <c r="P329" s="3"/>
      <c r="Q329" s="3"/>
      <c r="R329" s="3"/>
      <c r="S329" s="3"/>
      <c r="T329" s="3"/>
    </row>
    <row r="330" spans="2:20" ht="12.75">
      <c r="B330" s="2"/>
      <c r="C330" s="3"/>
      <c r="D330" s="4"/>
      <c r="E330" s="3"/>
      <c r="F330" s="3"/>
      <c r="G330" s="3"/>
      <c r="H330" s="3"/>
      <c r="I330" s="3"/>
      <c r="J330" s="3"/>
      <c r="K330" s="3"/>
      <c r="L330" s="3"/>
      <c r="M330" s="3"/>
      <c r="N330" s="3"/>
      <c r="O330" s="3"/>
      <c r="P330" s="3"/>
      <c r="Q330" s="3"/>
      <c r="R330" s="3"/>
      <c r="S330" s="3"/>
      <c r="T330" s="3"/>
    </row>
    <row r="331" spans="2:20" ht="12.75">
      <c r="B331" s="2"/>
      <c r="C331" s="3"/>
      <c r="D331" s="4"/>
      <c r="E331" s="3"/>
      <c r="F331" s="3"/>
      <c r="G331" s="3"/>
      <c r="H331" s="3"/>
      <c r="I331" s="3"/>
      <c r="J331" s="3"/>
      <c r="K331" s="3"/>
      <c r="L331" s="3"/>
      <c r="M331" s="3"/>
      <c r="N331" s="3"/>
      <c r="O331" s="3"/>
      <c r="P331" s="3"/>
      <c r="Q331" s="3"/>
      <c r="R331" s="3"/>
      <c r="S331" s="3"/>
      <c r="T331" s="3"/>
    </row>
    <row r="332" spans="2:20" ht="12.75">
      <c r="B332" s="2"/>
      <c r="C332" s="3"/>
      <c r="D332" s="4"/>
      <c r="E332" s="3"/>
      <c r="F332" s="3"/>
      <c r="G332" s="3"/>
      <c r="H332" s="3"/>
      <c r="I332" s="3"/>
      <c r="J332" s="3"/>
      <c r="K332" s="3"/>
      <c r="L332" s="3"/>
      <c r="M332" s="3"/>
      <c r="N332" s="3"/>
      <c r="O332" s="3"/>
      <c r="P332" s="3"/>
      <c r="Q332" s="3"/>
      <c r="R332" s="3"/>
      <c r="S332" s="3"/>
      <c r="T332" s="3"/>
    </row>
    <row r="333" spans="2:20" ht="12.75">
      <c r="B333" s="2"/>
      <c r="C333" s="3"/>
      <c r="D333" s="4"/>
      <c r="E333" s="3"/>
      <c r="F333" s="3"/>
      <c r="G333" s="3"/>
      <c r="H333" s="3"/>
      <c r="I333" s="3"/>
      <c r="J333" s="3"/>
      <c r="K333" s="3"/>
      <c r="L333" s="3"/>
      <c r="M333" s="3"/>
      <c r="N333" s="3"/>
      <c r="O333" s="3"/>
      <c r="P333" s="3"/>
      <c r="Q333" s="3"/>
      <c r="R333" s="3"/>
      <c r="S333" s="3"/>
      <c r="T333" s="3"/>
    </row>
    <row r="334" spans="2:20" ht="12.75">
      <c r="B334" s="2"/>
      <c r="C334" s="3"/>
      <c r="D334" s="4"/>
      <c r="E334" s="3"/>
      <c r="F334" s="3"/>
      <c r="G334" s="3"/>
      <c r="H334" s="3"/>
      <c r="I334" s="3"/>
      <c r="J334" s="3"/>
      <c r="K334" s="3"/>
      <c r="L334" s="3"/>
      <c r="M334" s="3"/>
      <c r="N334" s="3"/>
      <c r="O334" s="3"/>
      <c r="P334" s="3"/>
      <c r="Q334" s="3"/>
      <c r="R334" s="3"/>
      <c r="S334" s="3"/>
      <c r="T334" s="3"/>
    </row>
    <row r="335" spans="2:20" ht="12.75">
      <c r="B335" s="2"/>
      <c r="C335" s="3"/>
      <c r="D335" s="4"/>
      <c r="E335" s="3"/>
      <c r="F335" s="3"/>
      <c r="G335" s="3"/>
      <c r="H335" s="3"/>
      <c r="I335" s="3"/>
      <c r="J335" s="3"/>
      <c r="K335" s="3"/>
      <c r="L335" s="3"/>
      <c r="M335" s="3"/>
      <c r="N335" s="3"/>
      <c r="O335" s="3"/>
      <c r="P335" s="3"/>
      <c r="Q335" s="3"/>
      <c r="R335" s="3"/>
      <c r="S335" s="3"/>
      <c r="T335" s="3"/>
    </row>
    <row r="336" spans="2:20" ht="12.75">
      <c r="B336" s="2"/>
      <c r="C336" s="3"/>
      <c r="D336" s="4"/>
      <c r="E336" s="3"/>
      <c r="F336" s="3"/>
      <c r="G336" s="3"/>
      <c r="H336" s="3"/>
      <c r="I336" s="3"/>
      <c r="J336" s="3"/>
      <c r="K336" s="3"/>
      <c r="L336" s="3"/>
      <c r="M336" s="3"/>
      <c r="N336" s="3"/>
      <c r="O336" s="3"/>
      <c r="P336" s="3"/>
      <c r="Q336" s="3"/>
      <c r="R336" s="3"/>
      <c r="S336" s="3"/>
      <c r="T336" s="3"/>
    </row>
    <row r="337" spans="2:20" ht="12.75">
      <c r="B337" s="2"/>
      <c r="C337" s="3"/>
      <c r="D337" s="4"/>
      <c r="E337" s="3"/>
      <c r="F337" s="3"/>
      <c r="G337" s="3"/>
      <c r="H337" s="3"/>
      <c r="I337" s="3"/>
      <c r="J337" s="3"/>
      <c r="K337" s="3"/>
      <c r="L337" s="3"/>
      <c r="M337" s="3"/>
      <c r="N337" s="3"/>
      <c r="O337" s="3"/>
      <c r="P337" s="3"/>
      <c r="Q337" s="3"/>
      <c r="R337" s="3"/>
      <c r="S337" s="3"/>
      <c r="T337" s="3"/>
    </row>
    <row r="338" spans="2:20" ht="12.75">
      <c r="B338" s="2"/>
      <c r="C338" s="3"/>
      <c r="D338" s="4"/>
      <c r="E338" s="3"/>
      <c r="F338" s="3"/>
      <c r="G338" s="3"/>
      <c r="H338" s="3"/>
      <c r="I338" s="3"/>
      <c r="J338" s="3"/>
      <c r="K338" s="3"/>
      <c r="L338" s="3"/>
      <c r="M338" s="3"/>
      <c r="N338" s="3"/>
      <c r="O338" s="3"/>
      <c r="P338" s="3"/>
      <c r="Q338" s="3"/>
      <c r="R338" s="3"/>
      <c r="S338" s="3"/>
      <c r="T338" s="3"/>
    </row>
    <row r="339" spans="2:20" ht="12.75">
      <c r="B339" s="2"/>
      <c r="C339" s="3"/>
      <c r="D339" s="4"/>
      <c r="E339" s="3"/>
      <c r="F339" s="3"/>
      <c r="G339" s="3"/>
      <c r="H339" s="3"/>
      <c r="I339" s="3"/>
      <c r="J339" s="3"/>
      <c r="K339" s="3"/>
      <c r="L339" s="3"/>
      <c r="M339" s="3"/>
      <c r="N339" s="3"/>
      <c r="O339" s="3"/>
      <c r="P339" s="3"/>
      <c r="Q339" s="3"/>
      <c r="R339" s="3"/>
      <c r="S339" s="3"/>
      <c r="T339" s="3"/>
    </row>
    <row r="340" spans="2:20" ht="12.75">
      <c r="B340" s="2"/>
      <c r="C340" s="3"/>
      <c r="D340" s="4"/>
      <c r="E340" s="3"/>
      <c r="F340" s="3"/>
      <c r="G340" s="3"/>
      <c r="H340" s="3"/>
      <c r="I340" s="3"/>
      <c r="J340" s="3"/>
      <c r="K340" s="3"/>
      <c r="L340" s="3"/>
      <c r="M340" s="3"/>
      <c r="N340" s="3"/>
      <c r="O340" s="3"/>
      <c r="P340" s="3"/>
      <c r="Q340" s="3"/>
      <c r="R340" s="3"/>
      <c r="S340" s="3"/>
      <c r="T340" s="3"/>
    </row>
    <row r="341" spans="2:20" ht="12.75">
      <c r="B341" s="2"/>
      <c r="C341" s="3"/>
      <c r="D341" s="4"/>
      <c r="E341" s="3"/>
      <c r="F341" s="3"/>
      <c r="G341" s="3"/>
      <c r="H341" s="3"/>
      <c r="I341" s="3"/>
      <c r="J341" s="3"/>
      <c r="K341" s="3"/>
      <c r="L341" s="3"/>
      <c r="M341" s="3"/>
      <c r="N341" s="3"/>
      <c r="O341" s="3"/>
      <c r="P341" s="3"/>
      <c r="Q341" s="3"/>
      <c r="R341" s="3"/>
      <c r="S341" s="3"/>
      <c r="T341" s="3"/>
    </row>
    <row r="342" spans="2:20" ht="12.75">
      <c r="B342" s="2"/>
      <c r="C342" s="3"/>
      <c r="D342" s="4"/>
      <c r="E342" s="3"/>
      <c r="F342" s="3"/>
      <c r="G342" s="3"/>
      <c r="H342" s="3"/>
      <c r="I342" s="3"/>
      <c r="J342" s="3"/>
      <c r="K342" s="3"/>
      <c r="L342" s="3"/>
      <c r="M342" s="3"/>
      <c r="N342" s="3"/>
      <c r="O342" s="3"/>
      <c r="P342" s="3"/>
      <c r="Q342" s="3"/>
      <c r="R342" s="3"/>
      <c r="S342" s="3"/>
      <c r="T342" s="3"/>
    </row>
    <row r="343" spans="2:20" ht="12.75">
      <c r="B343" s="2"/>
      <c r="C343" s="3"/>
      <c r="D343" s="4"/>
      <c r="E343" s="3"/>
      <c r="F343" s="3"/>
      <c r="G343" s="3"/>
      <c r="H343" s="3"/>
      <c r="I343" s="3"/>
      <c r="J343" s="3"/>
      <c r="K343" s="3"/>
      <c r="L343" s="3"/>
      <c r="M343" s="3"/>
      <c r="N343" s="3"/>
      <c r="O343" s="3"/>
      <c r="P343" s="3"/>
      <c r="Q343" s="3"/>
      <c r="R343" s="3"/>
      <c r="S343" s="3"/>
      <c r="T343" s="3"/>
    </row>
    <row r="344" spans="2:20" ht="12.75">
      <c r="B344" s="2"/>
      <c r="C344" s="3"/>
      <c r="D344" s="4"/>
      <c r="E344" s="3"/>
      <c r="F344" s="3"/>
      <c r="G344" s="3"/>
      <c r="H344" s="3"/>
      <c r="I344" s="3"/>
      <c r="J344" s="3"/>
      <c r="K344" s="3"/>
      <c r="L344" s="3"/>
      <c r="M344" s="3"/>
      <c r="N344" s="3"/>
      <c r="O344" s="3"/>
      <c r="P344" s="3"/>
      <c r="Q344" s="3"/>
      <c r="R344" s="3"/>
      <c r="S344" s="3"/>
      <c r="T344" s="3"/>
    </row>
    <row r="345" spans="2:20" ht="12.75">
      <c r="B345" s="2"/>
      <c r="C345" s="3"/>
      <c r="D345" s="4"/>
      <c r="E345" s="3"/>
      <c r="F345" s="3"/>
      <c r="G345" s="3"/>
      <c r="H345" s="3"/>
      <c r="I345" s="3"/>
      <c r="J345" s="3"/>
      <c r="K345" s="3"/>
      <c r="L345" s="3"/>
      <c r="M345" s="3"/>
      <c r="N345" s="3"/>
      <c r="O345" s="3"/>
      <c r="P345" s="3"/>
      <c r="Q345" s="3"/>
      <c r="R345" s="3"/>
      <c r="S345" s="3"/>
      <c r="T345" s="3"/>
    </row>
    <row r="346" spans="2:20" ht="12.75">
      <c r="B346" s="2"/>
      <c r="C346" s="3"/>
      <c r="D346" s="4"/>
      <c r="E346" s="3"/>
      <c r="F346" s="3"/>
      <c r="G346" s="3"/>
      <c r="H346" s="3"/>
      <c r="I346" s="3"/>
      <c r="J346" s="3"/>
      <c r="K346" s="3"/>
      <c r="L346" s="3"/>
      <c r="M346" s="3"/>
      <c r="N346" s="3"/>
      <c r="O346" s="3"/>
      <c r="P346" s="3"/>
      <c r="Q346" s="3"/>
      <c r="R346" s="3"/>
      <c r="S346" s="3"/>
      <c r="T346" s="3"/>
    </row>
    <row r="347" spans="2:20" ht="12.75">
      <c r="B347" s="2"/>
      <c r="C347" s="3"/>
      <c r="D347" s="4"/>
      <c r="E347" s="3"/>
      <c r="F347" s="3"/>
      <c r="G347" s="3"/>
      <c r="H347" s="3"/>
      <c r="I347" s="3"/>
      <c r="J347" s="3"/>
      <c r="K347" s="3"/>
      <c r="L347" s="3"/>
      <c r="M347" s="3"/>
      <c r="N347" s="3"/>
      <c r="O347" s="3"/>
      <c r="P347" s="3"/>
      <c r="Q347" s="3"/>
      <c r="R347" s="3"/>
      <c r="S347" s="3"/>
      <c r="T347" s="3"/>
    </row>
    <row r="348" spans="2:20" ht="12.75">
      <c r="B348" s="2"/>
      <c r="C348" s="3"/>
      <c r="D348" s="4"/>
      <c r="E348" s="3"/>
      <c r="F348" s="3"/>
      <c r="G348" s="3"/>
      <c r="H348" s="3"/>
      <c r="I348" s="3"/>
      <c r="J348" s="3"/>
      <c r="K348" s="3"/>
      <c r="L348" s="3"/>
      <c r="M348" s="3"/>
      <c r="N348" s="3"/>
      <c r="O348" s="3"/>
      <c r="P348" s="3"/>
      <c r="Q348" s="3"/>
      <c r="R348" s="3"/>
      <c r="S348" s="3"/>
      <c r="T348" s="3"/>
    </row>
    <row r="349" spans="2:20" ht="12.75">
      <c r="B349" s="2"/>
      <c r="C349" s="3"/>
      <c r="D349" s="4"/>
      <c r="E349" s="3"/>
      <c r="F349" s="3"/>
      <c r="G349" s="3"/>
      <c r="H349" s="3"/>
      <c r="I349" s="3"/>
      <c r="J349" s="3"/>
      <c r="K349" s="3"/>
      <c r="L349" s="3"/>
      <c r="M349" s="3"/>
      <c r="N349" s="3"/>
      <c r="O349" s="3"/>
      <c r="P349" s="3"/>
      <c r="Q349" s="3"/>
      <c r="R349" s="3"/>
      <c r="S349" s="3"/>
      <c r="T349" s="3"/>
    </row>
    <row r="350" spans="2:20" ht="12.75">
      <c r="B350" s="2"/>
      <c r="C350" s="3"/>
      <c r="D350" s="4"/>
      <c r="E350" s="3"/>
      <c r="F350" s="3"/>
      <c r="G350" s="3"/>
      <c r="H350" s="3"/>
      <c r="I350" s="3"/>
      <c r="J350" s="3"/>
      <c r="K350" s="3"/>
      <c r="L350" s="3"/>
      <c r="M350" s="3"/>
      <c r="N350" s="3"/>
      <c r="O350" s="3"/>
      <c r="P350" s="3"/>
      <c r="Q350" s="3"/>
      <c r="R350" s="3"/>
      <c r="S350" s="3"/>
      <c r="T350" s="3"/>
    </row>
    <row r="351" spans="2:20" ht="12.75">
      <c r="B351" s="2"/>
      <c r="C351" s="3"/>
      <c r="D351" s="4"/>
      <c r="E351" s="3"/>
      <c r="F351" s="3"/>
      <c r="G351" s="3"/>
      <c r="H351" s="3"/>
      <c r="I351" s="3"/>
      <c r="J351" s="3"/>
      <c r="K351" s="3"/>
      <c r="L351" s="3"/>
      <c r="M351" s="3"/>
      <c r="N351" s="3"/>
      <c r="O351" s="3"/>
      <c r="P351" s="3"/>
      <c r="Q351" s="3"/>
      <c r="R351" s="3"/>
      <c r="S351" s="3"/>
      <c r="T351" s="3"/>
    </row>
    <row r="352" spans="2:20" ht="12.75">
      <c r="B352" s="2"/>
      <c r="C352" s="3"/>
      <c r="D352" s="4"/>
      <c r="E352" s="3"/>
      <c r="F352" s="3"/>
      <c r="G352" s="3"/>
      <c r="H352" s="3"/>
      <c r="I352" s="3"/>
      <c r="J352" s="3"/>
      <c r="K352" s="3"/>
      <c r="L352" s="3"/>
      <c r="M352" s="3"/>
      <c r="N352" s="3"/>
      <c r="O352" s="3"/>
      <c r="P352" s="3"/>
      <c r="Q352" s="3"/>
      <c r="R352" s="3"/>
      <c r="S352" s="3"/>
      <c r="T352" s="3"/>
    </row>
    <row r="353" spans="2:20" ht="12.75">
      <c r="B353" s="2"/>
      <c r="C353" s="3"/>
      <c r="D353" s="4"/>
      <c r="E353" s="3"/>
      <c r="F353" s="3"/>
      <c r="G353" s="3"/>
      <c r="H353" s="3"/>
      <c r="I353" s="3"/>
      <c r="J353" s="3"/>
      <c r="K353" s="3"/>
      <c r="L353" s="3"/>
      <c r="M353" s="3"/>
      <c r="N353" s="3"/>
      <c r="O353" s="3"/>
      <c r="P353" s="3"/>
      <c r="Q353" s="3"/>
      <c r="R353" s="3"/>
      <c r="S353" s="3"/>
      <c r="T353" s="3"/>
    </row>
    <row r="354" spans="2:20" ht="12.75">
      <c r="B354" s="2"/>
      <c r="C354" s="3"/>
      <c r="D354" s="4"/>
      <c r="E354" s="3"/>
      <c r="F354" s="3"/>
      <c r="G354" s="3"/>
      <c r="H354" s="3"/>
      <c r="I354" s="3"/>
      <c r="J354" s="3"/>
      <c r="K354" s="3"/>
      <c r="L354" s="3"/>
      <c r="M354" s="3"/>
      <c r="N354" s="3"/>
      <c r="O354" s="3"/>
      <c r="P354" s="3"/>
      <c r="Q354" s="3"/>
      <c r="R354" s="3"/>
      <c r="S354" s="3"/>
      <c r="T354" s="3"/>
    </row>
    <row r="355" spans="2:20" ht="12.75">
      <c r="B355" s="2"/>
      <c r="C355" s="3"/>
      <c r="D355" s="4"/>
      <c r="E355" s="3"/>
      <c r="F355" s="3"/>
      <c r="G355" s="3"/>
      <c r="H355" s="3"/>
      <c r="I355" s="3"/>
      <c r="J355" s="3"/>
      <c r="K355" s="3"/>
      <c r="L355" s="3"/>
      <c r="M355" s="3"/>
      <c r="N355" s="3"/>
      <c r="O355" s="3"/>
      <c r="P355" s="3"/>
      <c r="Q355" s="3"/>
      <c r="R355" s="3"/>
      <c r="S355" s="3"/>
      <c r="T355" s="3"/>
    </row>
    <row r="356" spans="2:20" ht="12.75">
      <c r="B356" s="2"/>
      <c r="C356" s="3"/>
      <c r="D356" s="4"/>
      <c r="E356" s="3"/>
      <c r="F356" s="3"/>
      <c r="G356" s="3"/>
      <c r="H356" s="3"/>
      <c r="I356" s="3"/>
      <c r="J356" s="3"/>
      <c r="K356" s="3"/>
      <c r="L356" s="3"/>
      <c r="M356" s="3"/>
      <c r="N356" s="3"/>
      <c r="O356" s="3"/>
      <c r="P356" s="3"/>
      <c r="Q356" s="3"/>
      <c r="R356" s="3"/>
      <c r="S356" s="3"/>
      <c r="T356" s="3"/>
    </row>
    <row r="357" spans="2:20" ht="12.75">
      <c r="B357" s="2"/>
      <c r="C357" s="3"/>
      <c r="D357" s="4"/>
      <c r="E357" s="3"/>
      <c r="F357" s="3"/>
      <c r="G357" s="3"/>
      <c r="H357" s="3"/>
      <c r="I357" s="3"/>
      <c r="J357" s="3"/>
      <c r="K357" s="3"/>
      <c r="L357" s="3"/>
      <c r="M357" s="3"/>
      <c r="N357" s="3"/>
      <c r="O357" s="3"/>
      <c r="P357" s="3"/>
      <c r="Q357" s="3"/>
      <c r="R357" s="3"/>
      <c r="S357" s="3"/>
      <c r="T357" s="3"/>
    </row>
    <row r="358" spans="2:20" ht="12.75">
      <c r="B358" s="2"/>
      <c r="C358" s="3"/>
      <c r="D358" s="4"/>
      <c r="E358" s="3"/>
      <c r="F358" s="3"/>
      <c r="G358" s="3"/>
      <c r="H358" s="3"/>
      <c r="I358" s="3"/>
      <c r="J358" s="3"/>
      <c r="K358" s="3"/>
      <c r="L358" s="3"/>
      <c r="M358" s="3"/>
      <c r="N358" s="3"/>
      <c r="O358" s="3"/>
      <c r="P358" s="3"/>
      <c r="Q358" s="3"/>
      <c r="R358" s="3"/>
      <c r="S358" s="3"/>
      <c r="T358" s="3"/>
    </row>
    <row r="359" spans="2:20" ht="12.75">
      <c r="B359" s="2"/>
      <c r="C359" s="3"/>
      <c r="D359" s="4"/>
      <c r="E359" s="3"/>
      <c r="F359" s="3"/>
      <c r="G359" s="3"/>
      <c r="H359" s="3"/>
      <c r="I359" s="3"/>
      <c r="J359" s="3"/>
      <c r="K359" s="3"/>
      <c r="L359" s="3"/>
      <c r="M359" s="3"/>
      <c r="N359" s="3"/>
      <c r="O359" s="3"/>
      <c r="P359" s="3"/>
      <c r="Q359" s="3"/>
      <c r="R359" s="3"/>
      <c r="S359" s="3"/>
      <c r="T359" s="3"/>
    </row>
    <row r="360" spans="2:20" ht="12.75">
      <c r="B360" s="2"/>
      <c r="C360" s="3"/>
      <c r="D360" s="4"/>
      <c r="E360" s="3"/>
      <c r="F360" s="3"/>
      <c r="G360" s="3"/>
      <c r="H360" s="3"/>
      <c r="I360" s="3"/>
      <c r="J360" s="3"/>
      <c r="K360" s="3"/>
      <c r="L360" s="3"/>
      <c r="M360" s="3"/>
      <c r="N360" s="3"/>
      <c r="O360" s="3"/>
      <c r="P360" s="3"/>
      <c r="Q360" s="3"/>
      <c r="R360" s="3"/>
      <c r="S360" s="3"/>
      <c r="T360" s="3"/>
    </row>
    <row r="361" spans="2:20" ht="12.75">
      <c r="B361" s="2"/>
      <c r="C361" s="3"/>
      <c r="D361" s="4"/>
      <c r="E361" s="3"/>
      <c r="F361" s="3"/>
      <c r="G361" s="3"/>
      <c r="H361" s="3"/>
      <c r="I361" s="3"/>
      <c r="J361" s="3"/>
      <c r="K361" s="3"/>
      <c r="L361" s="3"/>
      <c r="M361" s="3"/>
      <c r="N361" s="3"/>
      <c r="O361" s="3"/>
      <c r="P361" s="3"/>
      <c r="Q361" s="3"/>
      <c r="R361" s="3"/>
      <c r="S361" s="3"/>
      <c r="T361" s="3"/>
    </row>
    <row r="362" spans="2:20" ht="12.75">
      <c r="B362" s="2"/>
      <c r="C362" s="3"/>
      <c r="D362" s="4"/>
      <c r="E362" s="3"/>
      <c r="F362" s="3"/>
      <c r="G362" s="3"/>
      <c r="H362" s="3"/>
      <c r="I362" s="3"/>
      <c r="J362" s="3"/>
      <c r="K362" s="3"/>
      <c r="L362" s="3"/>
      <c r="M362" s="3"/>
      <c r="N362" s="3"/>
      <c r="O362" s="3"/>
      <c r="P362" s="3"/>
      <c r="Q362" s="3"/>
      <c r="R362" s="3"/>
      <c r="S362" s="3"/>
      <c r="T362" s="3"/>
    </row>
    <row r="363" spans="2:20" ht="12.75">
      <c r="B363" s="2"/>
      <c r="C363" s="3"/>
      <c r="D363" s="4"/>
      <c r="E363" s="3"/>
      <c r="F363" s="3"/>
      <c r="G363" s="3"/>
      <c r="H363" s="3"/>
      <c r="I363" s="3"/>
      <c r="J363" s="3"/>
      <c r="K363" s="3"/>
      <c r="L363" s="3"/>
      <c r="M363" s="3"/>
      <c r="N363" s="3"/>
      <c r="O363" s="3"/>
      <c r="P363" s="3"/>
      <c r="Q363" s="3"/>
      <c r="R363" s="3"/>
      <c r="S363" s="3"/>
      <c r="T363" s="3"/>
    </row>
    <row r="364" spans="2:20" ht="12.75">
      <c r="B364" s="2"/>
      <c r="C364" s="3"/>
      <c r="D364" s="4"/>
      <c r="E364" s="3"/>
      <c r="F364" s="3"/>
      <c r="G364" s="3"/>
      <c r="H364" s="3"/>
      <c r="I364" s="3"/>
      <c r="J364" s="3"/>
      <c r="K364" s="3"/>
      <c r="L364" s="3"/>
      <c r="M364" s="3"/>
      <c r="N364" s="3"/>
      <c r="O364" s="3"/>
      <c r="P364" s="3"/>
      <c r="Q364" s="3"/>
      <c r="R364" s="3"/>
      <c r="S364" s="3"/>
      <c r="T364" s="3"/>
    </row>
    <row r="365" spans="2:20" ht="12.75">
      <c r="B365" s="2"/>
      <c r="C365" s="3"/>
      <c r="D365" s="4"/>
      <c r="E365" s="3"/>
      <c r="F365" s="3"/>
      <c r="G365" s="3"/>
      <c r="H365" s="3"/>
      <c r="I365" s="3"/>
      <c r="J365" s="3"/>
      <c r="K365" s="3"/>
      <c r="L365" s="3"/>
      <c r="M365" s="3"/>
      <c r="N365" s="3"/>
      <c r="O365" s="3"/>
      <c r="P365" s="3"/>
      <c r="Q365" s="3"/>
      <c r="R365" s="3"/>
      <c r="S365" s="3"/>
      <c r="T365" s="3"/>
    </row>
    <row r="366" spans="2:20" ht="12.75">
      <c r="B366" s="2"/>
      <c r="C366" s="3"/>
      <c r="D366" s="4"/>
      <c r="E366" s="3"/>
      <c r="F366" s="3"/>
      <c r="G366" s="3"/>
      <c r="H366" s="3"/>
      <c r="I366" s="3"/>
      <c r="J366" s="3"/>
      <c r="K366" s="3"/>
      <c r="L366" s="3"/>
      <c r="M366" s="3"/>
      <c r="N366" s="3"/>
      <c r="O366" s="3"/>
      <c r="P366" s="3"/>
      <c r="Q366" s="3"/>
      <c r="R366" s="3"/>
      <c r="S366" s="3"/>
      <c r="T366" s="3"/>
    </row>
    <row r="367" spans="2:20" ht="12.75">
      <c r="B367" s="2"/>
      <c r="C367" s="3"/>
      <c r="D367" s="4"/>
      <c r="E367" s="3"/>
      <c r="F367" s="3"/>
      <c r="G367" s="3"/>
      <c r="H367" s="3"/>
      <c r="I367" s="3"/>
      <c r="J367" s="3"/>
      <c r="K367" s="3"/>
      <c r="L367" s="3"/>
      <c r="M367" s="3"/>
      <c r="N367" s="3"/>
      <c r="O367" s="3"/>
      <c r="P367" s="3"/>
      <c r="Q367" s="3"/>
      <c r="R367" s="3"/>
      <c r="S367" s="3"/>
      <c r="T367" s="3"/>
    </row>
    <row r="368" spans="2:20" ht="12.75">
      <c r="B368" s="2"/>
      <c r="C368" s="3"/>
      <c r="D368" s="4"/>
      <c r="E368" s="3"/>
      <c r="F368" s="3"/>
      <c r="G368" s="3"/>
      <c r="H368" s="3"/>
      <c r="I368" s="3"/>
      <c r="J368" s="3"/>
      <c r="K368" s="3"/>
      <c r="L368" s="3"/>
      <c r="M368" s="3"/>
      <c r="N368" s="3"/>
      <c r="O368" s="3"/>
      <c r="P368" s="3"/>
      <c r="Q368" s="3"/>
      <c r="R368" s="3"/>
      <c r="S368" s="3"/>
      <c r="T368" s="3"/>
    </row>
    <row r="369" spans="2:20" ht="12.75">
      <c r="B369" s="2"/>
      <c r="C369" s="3"/>
      <c r="D369" s="4"/>
      <c r="E369" s="3"/>
      <c r="F369" s="3"/>
      <c r="G369" s="3"/>
      <c r="H369" s="3"/>
      <c r="I369" s="3"/>
      <c r="J369" s="3"/>
      <c r="K369" s="3"/>
      <c r="L369" s="3"/>
      <c r="M369" s="3"/>
      <c r="N369" s="3"/>
      <c r="O369" s="3"/>
      <c r="P369" s="3"/>
      <c r="Q369" s="3"/>
      <c r="R369" s="3"/>
      <c r="S369" s="3"/>
      <c r="T369" s="3"/>
    </row>
    <row r="370" spans="2:20" ht="12.75">
      <c r="B370" s="2"/>
      <c r="C370" s="3"/>
      <c r="D370" s="4"/>
      <c r="E370" s="3"/>
      <c r="F370" s="3"/>
      <c r="G370" s="3"/>
      <c r="H370" s="3"/>
      <c r="I370" s="3"/>
      <c r="J370" s="3"/>
      <c r="K370" s="3"/>
      <c r="L370" s="3"/>
      <c r="M370" s="3"/>
      <c r="N370" s="3"/>
      <c r="O370" s="3"/>
      <c r="P370" s="3"/>
      <c r="Q370" s="3"/>
      <c r="R370" s="3"/>
      <c r="S370" s="3"/>
      <c r="T370" s="3"/>
    </row>
    <row r="371" spans="2:20" ht="12.75">
      <c r="B371" s="2"/>
      <c r="C371" s="3"/>
      <c r="D371" s="4"/>
      <c r="E371" s="3"/>
      <c r="F371" s="3"/>
      <c r="G371" s="3"/>
      <c r="H371" s="3"/>
      <c r="I371" s="3"/>
      <c r="J371" s="3"/>
      <c r="K371" s="3"/>
      <c r="L371" s="3"/>
      <c r="M371" s="3"/>
      <c r="N371" s="3"/>
      <c r="O371" s="3"/>
      <c r="P371" s="3"/>
      <c r="Q371" s="3"/>
      <c r="R371" s="3"/>
      <c r="S371" s="3"/>
      <c r="T371" s="3"/>
    </row>
    <row r="372" spans="2:20" ht="12.75">
      <c r="B372" s="2"/>
      <c r="C372" s="3"/>
      <c r="D372" s="4"/>
      <c r="E372" s="3"/>
      <c r="F372" s="3"/>
      <c r="G372" s="3"/>
      <c r="H372" s="3"/>
      <c r="I372" s="3"/>
      <c r="J372" s="3"/>
      <c r="K372" s="3"/>
      <c r="L372" s="3"/>
      <c r="M372" s="3"/>
      <c r="N372" s="3"/>
      <c r="O372" s="3"/>
      <c r="P372" s="3"/>
      <c r="Q372" s="3"/>
      <c r="R372" s="3"/>
      <c r="S372" s="3"/>
      <c r="T372" s="3"/>
    </row>
    <row r="373" spans="2:20" ht="12.75">
      <c r="B373" s="2"/>
      <c r="C373" s="3"/>
      <c r="D373" s="4"/>
      <c r="E373" s="3"/>
      <c r="F373" s="3"/>
      <c r="G373" s="3"/>
      <c r="H373" s="3"/>
      <c r="I373" s="3"/>
      <c r="J373" s="3"/>
      <c r="K373" s="3"/>
      <c r="L373" s="3"/>
      <c r="M373" s="3"/>
      <c r="N373" s="3"/>
      <c r="O373" s="3"/>
      <c r="P373" s="3"/>
      <c r="Q373" s="3"/>
      <c r="R373" s="3"/>
      <c r="S373" s="3"/>
      <c r="T373" s="3"/>
    </row>
    <row r="374" spans="2:20" ht="12.75">
      <c r="B374" s="2"/>
      <c r="C374" s="3"/>
      <c r="D374" s="4"/>
      <c r="E374" s="3"/>
      <c r="F374" s="3"/>
      <c r="G374" s="3"/>
      <c r="H374" s="3"/>
      <c r="I374" s="3"/>
      <c r="J374" s="3"/>
      <c r="K374" s="3"/>
      <c r="L374" s="3"/>
      <c r="M374" s="3"/>
      <c r="N374" s="3"/>
      <c r="O374" s="3"/>
      <c r="P374" s="3"/>
      <c r="Q374" s="3"/>
      <c r="R374" s="3"/>
      <c r="S374" s="3"/>
      <c r="T374" s="3"/>
    </row>
    <row r="375" spans="2:20" ht="12.75">
      <c r="B375" s="2"/>
      <c r="C375" s="3"/>
      <c r="D375" s="4"/>
      <c r="E375" s="3"/>
      <c r="F375" s="3"/>
      <c r="G375" s="3"/>
      <c r="H375" s="3"/>
      <c r="I375" s="3"/>
      <c r="J375" s="3"/>
      <c r="K375" s="3"/>
      <c r="L375" s="3"/>
      <c r="M375" s="3"/>
      <c r="N375" s="3"/>
      <c r="O375" s="3"/>
      <c r="P375" s="3"/>
      <c r="Q375" s="3"/>
      <c r="R375" s="3"/>
      <c r="S375" s="3"/>
      <c r="T375" s="3"/>
    </row>
    <row r="376" spans="2:20" ht="12.75">
      <c r="B376" s="2"/>
      <c r="C376" s="3"/>
      <c r="D376" s="4"/>
      <c r="E376" s="3"/>
      <c r="F376" s="3"/>
      <c r="G376" s="3"/>
      <c r="H376" s="3"/>
      <c r="I376" s="3"/>
      <c r="J376" s="3"/>
      <c r="K376" s="3"/>
      <c r="L376" s="3"/>
      <c r="M376" s="3"/>
      <c r="N376" s="3"/>
      <c r="O376" s="3"/>
      <c r="P376" s="3"/>
      <c r="Q376" s="3"/>
      <c r="R376" s="3"/>
      <c r="S376" s="3"/>
      <c r="T376" s="3"/>
    </row>
    <row r="377" spans="2:20" ht="12.75">
      <c r="B377" s="2"/>
      <c r="C377" s="3"/>
      <c r="D377" s="4"/>
      <c r="E377" s="3"/>
      <c r="F377" s="3"/>
      <c r="G377" s="3"/>
      <c r="H377" s="3"/>
      <c r="I377" s="3"/>
      <c r="J377" s="3"/>
      <c r="K377" s="3"/>
      <c r="L377" s="3"/>
      <c r="M377" s="3"/>
      <c r="N377" s="3"/>
      <c r="O377" s="3"/>
      <c r="P377" s="3"/>
      <c r="Q377" s="3"/>
      <c r="R377" s="3"/>
      <c r="S377" s="3"/>
      <c r="T377" s="3"/>
    </row>
    <row r="378" spans="2:20" ht="12.75">
      <c r="B378" s="2"/>
      <c r="C378" s="3"/>
      <c r="D378" s="4"/>
      <c r="E378" s="3"/>
      <c r="F378" s="3"/>
      <c r="G378" s="3"/>
      <c r="H378" s="3"/>
      <c r="I378" s="3"/>
      <c r="J378" s="3"/>
      <c r="K378" s="3"/>
      <c r="L378" s="3"/>
      <c r="M378" s="3"/>
      <c r="N378" s="3"/>
      <c r="O378" s="3"/>
      <c r="P378" s="3"/>
      <c r="Q378" s="3"/>
      <c r="R378" s="3"/>
      <c r="S378" s="3"/>
      <c r="T378" s="3"/>
    </row>
    <row r="379" spans="2:20" ht="12.75">
      <c r="B379" s="2"/>
      <c r="C379" s="3"/>
      <c r="D379" s="4"/>
      <c r="E379" s="3"/>
      <c r="F379" s="3"/>
      <c r="G379" s="3"/>
      <c r="H379" s="3"/>
      <c r="I379" s="3"/>
      <c r="J379" s="3"/>
      <c r="K379" s="3"/>
      <c r="L379" s="3"/>
      <c r="M379" s="3"/>
      <c r="N379" s="3"/>
      <c r="O379" s="3"/>
      <c r="P379" s="3"/>
      <c r="Q379" s="3"/>
      <c r="R379" s="3"/>
      <c r="S379" s="3"/>
      <c r="T379" s="3"/>
    </row>
    <row r="380" spans="2:20" ht="12.75">
      <c r="B380" s="2"/>
      <c r="C380" s="3"/>
      <c r="D380" s="4"/>
      <c r="E380" s="3"/>
      <c r="F380" s="3"/>
      <c r="G380" s="3"/>
      <c r="H380" s="3"/>
      <c r="I380" s="3"/>
      <c r="J380" s="3"/>
      <c r="K380" s="3"/>
      <c r="L380" s="3"/>
      <c r="M380" s="3"/>
      <c r="N380" s="3"/>
      <c r="O380" s="3"/>
      <c r="P380" s="3"/>
      <c r="Q380" s="3"/>
      <c r="R380" s="3"/>
      <c r="S380" s="3"/>
      <c r="T380" s="3"/>
    </row>
    <row r="381" spans="2:20" ht="12.75">
      <c r="B381" s="2"/>
      <c r="C381" s="3"/>
      <c r="D381" s="4"/>
      <c r="E381" s="3"/>
      <c r="F381" s="3"/>
      <c r="G381" s="3"/>
      <c r="H381" s="3"/>
      <c r="I381" s="3"/>
      <c r="J381" s="3"/>
      <c r="K381" s="3"/>
      <c r="L381" s="3"/>
      <c r="M381" s="3"/>
      <c r="N381" s="3"/>
      <c r="O381" s="3"/>
      <c r="P381" s="3"/>
      <c r="Q381" s="3"/>
      <c r="R381" s="3"/>
      <c r="S381" s="3"/>
      <c r="T381" s="3"/>
    </row>
    <row r="382" spans="2:20" ht="12.75">
      <c r="B382" s="2"/>
      <c r="C382" s="3"/>
      <c r="D382" s="4"/>
      <c r="E382" s="3"/>
      <c r="F382" s="3"/>
      <c r="G382" s="3"/>
      <c r="H382" s="3"/>
      <c r="I382" s="3"/>
      <c r="J382" s="3"/>
      <c r="K382" s="3"/>
      <c r="L382" s="3"/>
      <c r="M382" s="3"/>
      <c r="N382" s="3"/>
      <c r="O382" s="3"/>
      <c r="P382" s="3"/>
      <c r="Q382" s="3"/>
      <c r="R382" s="3"/>
      <c r="S382" s="3"/>
      <c r="T382" s="3"/>
    </row>
    <row r="383" spans="2:20" ht="12.75">
      <c r="B383" s="2"/>
      <c r="C383" s="3"/>
      <c r="D383" s="4"/>
      <c r="E383" s="3"/>
      <c r="F383" s="3"/>
      <c r="G383" s="3"/>
      <c r="H383" s="3"/>
      <c r="I383" s="3"/>
      <c r="J383" s="3"/>
      <c r="K383" s="3"/>
      <c r="L383" s="3"/>
      <c r="M383" s="3"/>
      <c r="N383" s="3"/>
      <c r="O383" s="3"/>
      <c r="P383" s="3"/>
      <c r="Q383" s="3"/>
      <c r="R383" s="3"/>
      <c r="S383" s="3"/>
      <c r="T383" s="3"/>
    </row>
    <row r="384" spans="2:20" ht="12.75">
      <c r="B384" s="2"/>
      <c r="C384" s="3"/>
      <c r="D384" s="4"/>
      <c r="E384" s="3"/>
      <c r="F384" s="3"/>
      <c r="G384" s="3"/>
      <c r="H384" s="3"/>
      <c r="I384" s="3"/>
      <c r="J384" s="3"/>
      <c r="K384" s="3"/>
      <c r="L384" s="3"/>
      <c r="M384" s="3"/>
      <c r="N384" s="3"/>
      <c r="O384" s="3"/>
      <c r="P384" s="3"/>
      <c r="Q384" s="3"/>
      <c r="R384" s="3"/>
      <c r="S384" s="3"/>
      <c r="T384" s="3"/>
    </row>
    <row r="385" spans="2:20" ht="12.75">
      <c r="B385" s="2"/>
      <c r="C385" s="3"/>
      <c r="D385" s="4"/>
      <c r="E385" s="3"/>
      <c r="F385" s="3"/>
      <c r="G385" s="3"/>
      <c r="H385" s="3"/>
      <c r="I385" s="3"/>
      <c r="J385" s="3"/>
      <c r="K385" s="3"/>
      <c r="L385" s="3"/>
      <c r="M385" s="3"/>
      <c r="N385" s="3"/>
      <c r="O385" s="3"/>
      <c r="P385" s="3"/>
      <c r="Q385" s="3"/>
      <c r="R385" s="3"/>
      <c r="S385" s="3"/>
      <c r="T385" s="3"/>
    </row>
    <row r="386" spans="2:20" ht="12.75">
      <c r="B386" s="2"/>
      <c r="C386" s="3"/>
      <c r="D386" s="4"/>
      <c r="E386" s="3"/>
      <c r="F386" s="3"/>
      <c r="G386" s="3"/>
      <c r="H386" s="3"/>
      <c r="I386" s="3"/>
      <c r="J386" s="3"/>
      <c r="K386" s="3"/>
      <c r="L386" s="3"/>
      <c r="M386" s="3"/>
      <c r="N386" s="3"/>
      <c r="O386" s="3"/>
      <c r="P386" s="3"/>
      <c r="Q386" s="3"/>
      <c r="R386" s="3"/>
      <c r="S386" s="3"/>
      <c r="T386" s="3"/>
    </row>
    <row r="387" spans="2:20" ht="12.75">
      <c r="B387" s="2"/>
      <c r="C387" s="3"/>
      <c r="D387" s="4"/>
      <c r="E387" s="3"/>
      <c r="F387" s="3"/>
      <c r="G387" s="3"/>
      <c r="H387" s="3"/>
      <c r="I387" s="3"/>
      <c r="J387" s="3"/>
      <c r="K387" s="3"/>
      <c r="L387" s="3"/>
      <c r="M387" s="3"/>
      <c r="N387" s="3"/>
      <c r="O387" s="3"/>
      <c r="P387" s="3"/>
      <c r="Q387" s="3"/>
      <c r="R387" s="3"/>
      <c r="S387" s="3"/>
      <c r="T387" s="3"/>
    </row>
    <row r="388" spans="2:20" ht="12.75">
      <c r="B388" s="2"/>
      <c r="C388" s="3"/>
      <c r="D388" s="4"/>
      <c r="E388" s="3"/>
      <c r="F388" s="3"/>
      <c r="G388" s="3"/>
      <c r="H388" s="3"/>
      <c r="I388" s="3"/>
      <c r="J388" s="3"/>
      <c r="K388" s="3"/>
      <c r="L388" s="3"/>
      <c r="M388" s="3"/>
      <c r="N388" s="3"/>
      <c r="O388" s="3"/>
      <c r="P388" s="3"/>
      <c r="Q388" s="3"/>
      <c r="R388" s="3"/>
      <c r="S388" s="3"/>
      <c r="T388" s="3"/>
    </row>
    <row r="389" spans="2:20" ht="12.75">
      <c r="B389" s="2"/>
      <c r="C389" s="3"/>
      <c r="D389" s="4"/>
      <c r="E389" s="3"/>
      <c r="F389" s="3"/>
      <c r="G389" s="3"/>
      <c r="H389" s="3"/>
      <c r="I389" s="3"/>
      <c r="J389" s="3"/>
      <c r="K389" s="3"/>
      <c r="L389" s="3"/>
      <c r="M389" s="3"/>
      <c r="N389" s="3"/>
      <c r="O389" s="3"/>
      <c r="P389" s="3"/>
      <c r="Q389" s="3"/>
      <c r="R389" s="3"/>
      <c r="S389" s="3"/>
      <c r="T389" s="3"/>
    </row>
    <row r="390" spans="2:20" ht="12.75">
      <c r="B390" s="2"/>
      <c r="C390" s="3"/>
      <c r="D390" s="4"/>
      <c r="E390" s="3"/>
      <c r="F390" s="3"/>
      <c r="G390" s="3"/>
      <c r="H390" s="3"/>
      <c r="I390" s="3"/>
      <c r="J390" s="3"/>
      <c r="K390" s="3"/>
      <c r="L390" s="3"/>
      <c r="M390" s="3"/>
      <c r="N390" s="3"/>
      <c r="O390" s="3"/>
      <c r="P390" s="3"/>
      <c r="Q390" s="3"/>
      <c r="R390" s="3"/>
      <c r="S390" s="3"/>
      <c r="T390" s="3"/>
    </row>
    <row r="391" spans="2:20" ht="12.75">
      <c r="B391" s="2"/>
      <c r="C391" s="3"/>
      <c r="D391" s="4"/>
      <c r="E391" s="3"/>
      <c r="F391" s="3"/>
      <c r="G391" s="3"/>
      <c r="H391" s="3"/>
      <c r="I391" s="3"/>
      <c r="J391" s="3"/>
      <c r="K391" s="3"/>
      <c r="L391" s="3"/>
      <c r="M391" s="3"/>
      <c r="N391" s="3"/>
      <c r="O391" s="3"/>
      <c r="P391" s="3"/>
      <c r="Q391" s="3"/>
      <c r="R391" s="3"/>
      <c r="S391" s="3"/>
      <c r="T391" s="3"/>
    </row>
    <row r="392" spans="2:20" ht="12.75">
      <c r="B392" s="2"/>
      <c r="C392" s="3"/>
      <c r="D392" s="4"/>
      <c r="E392" s="3"/>
      <c r="F392" s="3"/>
      <c r="G392" s="3"/>
      <c r="H392" s="3"/>
      <c r="I392" s="3"/>
      <c r="J392" s="3"/>
      <c r="K392" s="3"/>
      <c r="L392" s="3"/>
      <c r="M392" s="3"/>
      <c r="N392" s="3"/>
      <c r="O392" s="3"/>
      <c r="P392" s="3"/>
      <c r="Q392" s="3"/>
      <c r="R392" s="3"/>
      <c r="S392" s="3"/>
      <c r="T392" s="3"/>
    </row>
    <row r="393" spans="2:20" ht="12.75">
      <c r="B393" s="2"/>
      <c r="C393" s="3"/>
      <c r="D393" s="4"/>
      <c r="E393" s="3"/>
      <c r="F393" s="3"/>
      <c r="G393" s="3"/>
      <c r="H393" s="3"/>
      <c r="I393" s="3"/>
      <c r="J393" s="3"/>
      <c r="K393" s="3"/>
      <c r="L393" s="3"/>
      <c r="M393" s="3"/>
      <c r="N393" s="3"/>
      <c r="O393" s="3"/>
      <c r="P393" s="3"/>
      <c r="Q393" s="3"/>
      <c r="R393" s="3"/>
      <c r="S393" s="3"/>
      <c r="T393" s="3"/>
    </row>
    <row r="394" spans="2:20" ht="12.75">
      <c r="B394" s="2"/>
      <c r="C394" s="3"/>
      <c r="D394" s="4"/>
      <c r="E394" s="3"/>
      <c r="F394" s="3"/>
      <c r="G394" s="3"/>
      <c r="H394" s="3"/>
      <c r="I394" s="3"/>
      <c r="J394" s="3"/>
      <c r="K394" s="3"/>
      <c r="L394" s="3"/>
      <c r="M394" s="3"/>
      <c r="N394" s="3"/>
      <c r="O394" s="3"/>
      <c r="P394" s="3"/>
      <c r="Q394" s="3"/>
      <c r="R394" s="3"/>
      <c r="S394" s="3"/>
      <c r="T394" s="3"/>
    </row>
    <row r="395" spans="2:20" ht="12.75">
      <c r="B395" s="2"/>
      <c r="C395" s="3"/>
      <c r="D395" s="4"/>
      <c r="E395" s="3"/>
      <c r="F395" s="3"/>
      <c r="G395" s="3"/>
      <c r="H395" s="3"/>
      <c r="I395" s="3"/>
      <c r="J395" s="3"/>
      <c r="K395" s="3"/>
      <c r="L395" s="3"/>
      <c r="M395" s="3"/>
      <c r="N395" s="3"/>
      <c r="O395" s="3"/>
      <c r="P395" s="3"/>
      <c r="Q395" s="3"/>
      <c r="R395" s="3"/>
      <c r="S395" s="3"/>
      <c r="T395" s="3"/>
    </row>
    <row r="396" spans="2:20" ht="12.75">
      <c r="B396" s="2"/>
      <c r="C396" s="3"/>
      <c r="D396" s="4"/>
      <c r="E396" s="3"/>
      <c r="F396" s="3"/>
      <c r="G396" s="3"/>
      <c r="H396" s="3"/>
      <c r="I396" s="3"/>
      <c r="J396" s="3"/>
      <c r="K396" s="3"/>
      <c r="L396" s="3"/>
      <c r="M396" s="3"/>
      <c r="N396" s="3"/>
      <c r="O396" s="3"/>
      <c r="P396" s="3"/>
      <c r="Q396" s="3"/>
      <c r="R396" s="3"/>
      <c r="S396" s="3"/>
      <c r="T396" s="3"/>
    </row>
    <row r="397" spans="2:20" ht="12.75">
      <c r="B397" s="2"/>
      <c r="C397" s="3"/>
      <c r="D397" s="4"/>
      <c r="E397" s="3"/>
      <c r="F397" s="3"/>
      <c r="G397" s="3"/>
      <c r="H397" s="3"/>
      <c r="I397" s="3"/>
      <c r="J397" s="3"/>
      <c r="K397" s="3"/>
      <c r="L397" s="3"/>
      <c r="M397" s="3"/>
      <c r="N397" s="3"/>
      <c r="O397" s="3"/>
      <c r="P397" s="3"/>
      <c r="Q397" s="3"/>
      <c r="R397" s="3"/>
      <c r="S397" s="3"/>
      <c r="T397" s="3"/>
    </row>
    <row r="398" spans="2:20" ht="12.75">
      <c r="B398" s="2"/>
      <c r="C398" s="3"/>
      <c r="D398" s="4"/>
      <c r="E398" s="3"/>
      <c r="F398" s="3"/>
      <c r="G398" s="3"/>
      <c r="H398" s="3"/>
      <c r="I398" s="3"/>
      <c r="J398" s="3"/>
      <c r="K398" s="3"/>
      <c r="L398" s="3"/>
      <c r="M398" s="3"/>
      <c r="N398" s="3"/>
      <c r="O398" s="3"/>
      <c r="P398" s="3"/>
      <c r="Q398" s="3"/>
      <c r="R398" s="3"/>
      <c r="S398" s="3"/>
      <c r="T398" s="3"/>
    </row>
    <row r="399" spans="2:20" ht="12.75">
      <c r="B399" s="2"/>
      <c r="C399" s="3"/>
      <c r="D399" s="4"/>
      <c r="E399" s="3"/>
      <c r="F399" s="3"/>
      <c r="G399" s="3"/>
      <c r="H399" s="3"/>
      <c r="I399" s="3"/>
      <c r="J399" s="3"/>
      <c r="K399" s="3"/>
      <c r="L399" s="3"/>
      <c r="M399" s="3"/>
      <c r="N399" s="3"/>
      <c r="O399" s="3"/>
      <c r="P399" s="3"/>
      <c r="Q399" s="3"/>
      <c r="R399" s="3"/>
      <c r="S399" s="3"/>
      <c r="T399" s="3"/>
    </row>
    <row r="400" spans="2:20" ht="12.75">
      <c r="B400" s="2"/>
      <c r="C400" s="3"/>
      <c r="D400" s="4"/>
      <c r="E400" s="3"/>
      <c r="F400" s="3"/>
      <c r="G400" s="3"/>
      <c r="H400" s="3"/>
      <c r="I400" s="3"/>
      <c r="J400" s="3"/>
      <c r="K400" s="3"/>
      <c r="L400" s="3"/>
      <c r="M400" s="3"/>
      <c r="N400" s="3"/>
      <c r="O400" s="3"/>
      <c r="P400" s="3"/>
      <c r="Q400" s="3"/>
      <c r="R400" s="3"/>
      <c r="S400" s="3"/>
      <c r="T400" s="3"/>
    </row>
    <row r="401" spans="2:20" ht="12.75">
      <c r="B401" s="2"/>
      <c r="C401" s="3"/>
      <c r="D401" s="4"/>
      <c r="E401" s="3"/>
      <c r="F401" s="3"/>
      <c r="G401" s="3"/>
      <c r="H401" s="3"/>
      <c r="I401" s="3"/>
      <c r="J401" s="3"/>
      <c r="K401" s="3"/>
      <c r="L401" s="3"/>
      <c r="M401" s="3"/>
      <c r="N401" s="3"/>
      <c r="O401" s="3"/>
      <c r="P401" s="3"/>
      <c r="Q401" s="3"/>
      <c r="R401" s="3"/>
      <c r="S401" s="3"/>
      <c r="T401" s="3"/>
    </row>
    <row r="402" spans="2:20" ht="12.75">
      <c r="B402" s="2"/>
      <c r="C402" s="3"/>
      <c r="D402" s="4"/>
      <c r="E402" s="3"/>
      <c r="F402" s="3"/>
      <c r="G402" s="3"/>
      <c r="H402" s="3"/>
      <c r="I402" s="3"/>
      <c r="J402" s="3"/>
      <c r="K402" s="3"/>
      <c r="L402" s="3"/>
      <c r="M402" s="3"/>
      <c r="N402" s="3"/>
      <c r="O402" s="3"/>
      <c r="P402" s="3"/>
      <c r="Q402" s="3"/>
      <c r="R402" s="3"/>
      <c r="S402" s="3"/>
      <c r="T402" s="3"/>
    </row>
    <row r="403" spans="2:20" ht="12.75">
      <c r="B403" s="2"/>
      <c r="C403" s="3"/>
      <c r="D403" s="4"/>
      <c r="E403" s="3"/>
      <c r="F403" s="3"/>
      <c r="G403" s="3"/>
      <c r="H403" s="3"/>
      <c r="I403" s="3"/>
      <c r="J403" s="3"/>
      <c r="K403" s="3"/>
      <c r="L403" s="3"/>
      <c r="M403" s="3"/>
      <c r="N403" s="3"/>
      <c r="O403" s="3"/>
      <c r="P403" s="3"/>
      <c r="Q403" s="3"/>
      <c r="R403" s="3"/>
      <c r="S403" s="3"/>
      <c r="T403" s="3"/>
    </row>
    <row r="404" spans="2:20" ht="12.75">
      <c r="B404" s="2"/>
      <c r="C404" s="3"/>
      <c r="D404" s="4"/>
      <c r="E404" s="3"/>
      <c r="F404" s="3"/>
      <c r="G404" s="3"/>
      <c r="H404" s="3"/>
      <c r="I404" s="3"/>
      <c r="J404" s="3"/>
      <c r="K404" s="3"/>
      <c r="L404" s="3"/>
      <c r="M404" s="3"/>
      <c r="N404" s="3"/>
      <c r="O404" s="3"/>
      <c r="P404" s="3"/>
      <c r="Q404" s="3"/>
      <c r="R404" s="3"/>
      <c r="S404" s="3"/>
      <c r="T404" s="3"/>
    </row>
    <row r="405" spans="2:20" ht="12.75">
      <c r="B405" s="2"/>
      <c r="C405" s="3"/>
      <c r="D405" s="4"/>
      <c r="E405" s="3"/>
      <c r="F405" s="3"/>
      <c r="G405" s="3"/>
      <c r="H405" s="3"/>
      <c r="I405" s="3"/>
      <c r="J405" s="3"/>
      <c r="K405" s="3"/>
      <c r="L405" s="3"/>
      <c r="M405" s="3"/>
      <c r="N405" s="3"/>
      <c r="O405" s="3"/>
      <c r="P405" s="3"/>
      <c r="Q405" s="3"/>
      <c r="R405" s="3"/>
      <c r="S405" s="3"/>
      <c r="T405" s="3"/>
    </row>
    <row r="406" spans="2:20" ht="12.75">
      <c r="B406" s="2"/>
      <c r="C406" s="3"/>
      <c r="D406" s="4"/>
      <c r="E406" s="3"/>
      <c r="F406" s="3"/>
      <c r="G406" s="3"/>
      <c r="H406" s="3"/>
      <c r="I406" s="3"/>
      <c r="J406" s="3"/>
      <c r="K406" s="3"/>
      <c r="L406" s="3"/>
      <c r="M406" s="3"/>
      <c r="N406" s="3"/>
      <c r="O406" s="3"/>
      <c r="P406" s="3"/>
      <c r="Q406" s="3"/>
      <c r="R406" s="3"/>
      <c r="S406" s="3"/>
      <c r="T406" s="3"/>
    </row>
    <row r="407" spans="2:20" ht="12.75">
      <c r="B407" s="2"/>
      <c r="C407" s="3"/>
      <c r="D407" s="4"/>
      <c r="E407" s="3"/>
      <c r="F407" s="3"/>
      <c r="G407" s="3"/>
      <c r="H407" s="3"/>
      <c r="I407" s="3"/>
      <c r="J407" s="3"/>
      <c r="K407" s="3"/>
      <c r="L407" s="3"/>
      <c r="M407" s="3"/>
      <c r="N407" s="3"/>
      <c r="O407" s="3"/>
      <c r="P407" s="3"/>
      <c r="Q407" s="3"/>
      <c r="R407" s="3"/>
      <c r="S407" s="3"/>
      <c r="T407" s="3"/>
    </row>
    <row r="408" spans="2:20" ht="12.75">
      <c r="B408" s="2"/>
      <c r="C408" s="3"/>
      <c r="D408" s="4"/>
      <c r="E408" s="3"/>
      <c r="F408" s="3"/>
      <c r="G408" s="3"/>
      <c r="H408" s="3"/>
      <c r="I408" s="3"/>
      <c r="J408" s="3"/>
      <c r="K408" s="3"/>
      <c r="L408" s="3"/>
      <c r="M408" s="3"/>
      <c r="N408" s="3"/>
      <c r="O408" s="3"/>
      <c r="P408" s="3"/>
      <c r="Q408" s="3"/>
      <c r="R408" s="3"/>
      <c r="S408" s="3"/>
      <c r="T408" s="3"/>
    </row>
    <row r="409" spans="2:20" ht="12.75">
      <c r="B409" s="2"/>
      <c r="C409" s="3"/>
      <c r="D409" s="4"/>
      <c r="E409" s="3"/>
      <c r="F409" s="3"/>
      <c r="G409" s="3"/>
      <c r="H409" s="3"/>
      <c r="I409" s="3"/>
      <c r="J409" s="3"/>
      <c r="K409" s="3"/>
      <c r="L409" s="3"/>
      <c r="M409" s="3"/>
      <c r="N409" s="3"/>
      <c r="O409" s="3"/>
      <c r="P409" s="3"/>
      <c r="Q409" s="3"/>
      <c r="R409" s="3"/>
      <c r="S409" s="3"/>
      <c r="T409" s="3"/>
    </row>
    <row r="410" spans="2:20" ht="12.75">
      <c r="B410" s="2"/>
      <c r="C410" s="3"/>
      <c r="D410" s="4"/>
      <c r="E410" s="3"/>
      <c r="F410" s="3"/>
      <c r="G410" s="3"/>
      <c r="H410" s="3"/>
      <c r="I410" s="3"/>
      <c r="J410" s="3"/>
      <c r="K410" s="3"/>
      <c r="L410" s="3"/>
      <c r="M410" s="3"/>
      <c r="N410" s="3"/>
      <c r="O410" s="3"/>
      <c r="P410" s="3"/>
      <c r="Q410" s="3"/>
      <c r="R410" s="3"/>
      <c r="S410" s="3"/>
      <c r="T410" s="3"/>
    </row>
    <row r="411" spans="2:20" ht="12.75">
      <c r="B411" s="2"/>
      <c r="C411" s="3"/>
      <c r="D411" s="4"/>
      <c r="E411" s="3"/>
      <c r="F411" s="3"/>
      <c r="G411" s="3"/>
      <c r="H411" s="3"/>
      <c r="I411" s="3"/>
      <c r="J411" s="3"/>
      <c r="K411" s="3"/>
      <c r="L411" s="3"/>
      <c r="M411" s="3"/>
      <c r="N411" s="3"/>
      <c r="O411" s="3"/>
      <c r="P411" s="3"/>
      <c r="Q411" s="3"/>
      <c r="R411" s="3"/>
      <c r="S411" s="3"/>
      <c r="T411" s="3"/>
    </row>
    <row r="412" spans="2:20" ht="12.75">
      <c r="B412" s="2"/>
      <c r="C412" s="3"/>
      <c r="D412" s="4"/>
      <c r="E412" s="3"/>
      <c r="F412" s="3"/>
      <c r="G412" s="3"/>
      <c r="H412" s="3"/>
      <c r="I412" s="3"/>
      <c r="J412" s="3"/>
      <c r="K412" s="3"/>
      <c r="L412" s="3"/>
      <c r="M412" s="3"/>
      <c r="N412" s="3"/>
      <c r="O412" s="3"/>
      <c r="P412" s="3"/>
      <c r="Q412" s="3"/>
      <c r="R412" s="3"/>
      <c r="S412" s="3"/>
      <c r="T412" s="3"/>
    </row>
    <row r="413" spans="2:20" ht="12.75">
      <c r="B413" s="2"/>
      <c r="C413" s="3"/>
      <c r="D413" s="4"/>
      <c r="E413" s="3"/>
      <c r="F413" s="3"/>
      <c r="G413" s="3"/>
      <c r="H413" s="3"/>
      <c r="I413" s="3"/>
      <c r="J413" s="3"/>
      <c r="K413" s="3"/>
      <c r="L413" s="3"/>
      <c r="M413" s="3"/>
      <c r="N413" s="3"/>
      <c r="O413" s="3"/>
      <c r="P413" s="3"/>
      <c r="Q413" s="3"/>
      <c r="R413" s="3"/>
      <c r="S413" s="3"/>
      <c r="T413" s="3"/>
    </row>
    <row r="414" spans="2:20" ht="12.75">
      <c r="B414" s="2"/>
      <c r="C414" s="3"/>
      <c r="D414" s="4"/>
      <c r="E414" s="3"/>
      <c r="F414" s="3"/>
      <c r="G414" s="3"/>
      <c r="H414" s="3"/>
      <c r="I414" s="3"/>
      <c r="J414" s="3"/>
      <c r="K414" s="3"/>
      <c r="L414" s="3"/>
      <c r="M414" s="3"/>
      <c r="N414" s="3"/>
      <c r="O414" s="3"/>
      <c r="P414" s="3"/>
      <c r="Q414" s="3"/>
      <c r="R414" s="3"/>
      <c r="S414" s="3"/>
      <c r="T414" s="3"/>
    </row>
    <row r="415" spans="2:20" ht="12.75">
      <c r="B415" s="2"/>
      <c r="C415" s="3"/>
      <c r="D415" s="4"/>
      <c r="E415" s="3"/>
      <c r="F415" s="3"/>
      <c r="G415" s="3"/>
      <c r="H415" s="3"/>
      <c r="I415" s="3"/>
      <c r="J415" s="3"/>
      <c r="K415" s="3"/>
      <c r="L415" s="3"/>
      <c r="M415" s="3"/>
      <c r="N415" s="3"/>
      <c r="O415" s="3"/>
      <c r="P415" s="3"/>
      <c r="Q415" s="3"/>
      <c r="R415" s="3"/>
      <c r="S415" s="3"/>
      <c r="T415" s="3"/>
    </row>
    <row r="416" spans="2:20" ht="12.75">
      <c r="B416" s="2"/>
      <c r="C416" s="3"/>
      <c r="D416" s="4"/>
      <c r="E416" s="3"/>
      <c r="F416" s="3"/>
      <c r="G416" s="3"/>
      <c r="H416" s="3"/>
      <c r="I416" s="3"/>
      <c r="J416" s="3"/>
      <c r="K416" s="3"/>
      <c r="L416" s="3"/>
      <c r="M416" s="3"/>
      <c r="N416" s="3"/>
      <c r="O416" s="3"/>
      <c r="P416" s="3"/>
      <c r="Q416" s="3"/>
      <c r="R416" s="3"/>
      <c r="S416" s="3"/>
      <c r="T416" s="3"/>
    </row>
    <row r="417" spans="2:20" ht="12.75">
      <c r="B417" s="2"/>
      <c r="C417" s="3"/>
      <c r="D417" s="4"/>
      <c r="E417" s="3"/>
      <c r="F417" s="3"/>
      <c r="G417" s="3"/>
      <c r="H417" s="3"/>
      <c r="I417" s="3"/>
      <c r="J417" s="3"/>
      <c r="K417" s="3"/>
      <c r="L417" s="3"/>
      <c r="M417" s="3"/>
      <c r="N417" s="3"/>
      <c r="O417" s="3"/>
      <c r="P417" s="3"/>
      <c r="Q417" s="3"/>
      <c r="R417" s="3"/>
      <c r="S417" s="3"/>
      <c r="T417" s="3"/>
    </row>
    <row r="418" spans="2:20" ht="12.75">
      <c r="B418" s="2"/>
      <c r="C418" s="3"/>
      <c r="D418" s="4"/>
      <c r="E418" s="3"/>
      <c r="F418" s="3"/>
      <c r="G418" s="3"/>
      <c r="H418" s="3"/>
      <c r="I418" s="3"/>
      <c r="J418" s="3"/>
      <c r="K418" s="3"/>
      <c r="L418" s="3"/>
      <c r="M418" s="3"/>
      <c r="N418" s="3"/>
      <c r="O418" s="3"/>
      <c r="P418" s="3"/>
      <c r="Q418" s="3"/>
      <c r="R418" s="3"/>
      <c r="S418" s="3"/>
      <c r="T418" s="3"/>
    </row>
    <row r="419" spans="2:20" ht="12.75">
      <c r="B419" s="2"/>
      <c r="C419" s="3"/>
      <c r="D419" s="4"/>
      <c r="E419" s="3"/>
      <c r="F419" s="3"/>
      <c r="G419" s="3"/>
      <c r="H419" s="3"/>
      <c r="I419" s="3"/>
      <c r="J419" s="3"/>
      <c r="K419" s="3"/>
      <c r="L419" s="3"/>
      <c r="M419" s="3"/>
      <c r="N419" s="3"/>
      <c r="O419" s="3"/>
      <c r="P419" s="3"/>
      <c r="Q419" s="3"/>
      <c r="R419" s="3"/>
      <c r="S419" s="3"/>
      <c r="T419" s="3"/>
    </row>
    <row r="420" spans="2:20" ht="12.75">
      <c r="B420" s="2"/>
      <c r="C420" s="3"/>
      <c r="D420" s="4"/>
      <c r="E420" s="3"/>
      <c r="F420" s="3"/>
      <c r="G420" s="3"/>
      <c r="H420" s="3"/>
      <c r="I420" s="3"/>
      <c r="J420" s="3"/>
      <c r="K420" s="3"/>
      <c r="L420" s="3"/>
      <c r="M420" s="3"/>
      <c r="N420" s="3"/>
      <c r="O420" s="3"/>
      <c r="P420" s="3"/>
      <c r="Q420" s="3"/>
      <c r="R420" s="3"/>
      <c r="S420" s="3"/>
      <c r="T420" s="3"/>
    </row>
    <row r="421" spans="2:20" ht="12.75">
      <c r="B421" s="2"/>
      <c r="C421" s="3"/>
      <c r="D421" s="4"/>
      <c r="E421" s="3"/>
      <c r="F421" s="3"/>
      <c r="G421" s="3"/>
      <c r="H421" s="3"/>
      <c r="I421" s="3"/>
      <c r="J421" s="3"/>
      <c r="K421" s="3"/>
      <c r="L421" s="3"/>
      <c r="M421" s="3"/>
      <c r="N421" s="3"/>
      <c r="O421" s="3"/>
      <c r="P421" s="3"/>
      <c r="Q421" s="3"/>
      <c r="R421" s="3"/>
      <c r="S421" s="3"/>
      <c r="T421" s="3"/>
    </row>
    <row r="422" spans="2:20" ht="12.75">
      <c r="B422" s="2"/>
      <c r="C422" s="3"/>
      <c r="D422" s="4"/>
      <c r="E422" s="3"/>
      <c r="F422" s="3"/>
      <c r="G422" s="3"/>
      <c r="H422" s="3"/>
      <c r="I422" s="3"/>
      <c r="J422" s="3"/>
      <c r="K422" s="3"/>
      <c r="L422" s="3"/>
      <c r="M422" s="3"/>
      <c r="N422" s="3"/>
      <c r="O422" s="3"/>
      <c r="P422" s="3"/>
      <c r="Q422" s="3"/>
      <c r="R422" s="3"/>
      <c r="S422" s="3"/>
      <c r="T422" s="3"/>
    </row>
    <row r="423" spans="2:20" ht="12.75">
      <c r="B423" s="2"/>
      <c r="C423" s="3"/>
      <c r="D423" s="4"/>
      <c r="E423" s="3"/>
      <c r="F423" s="3"/>
      <c r="G423" s="3"/>
      <c r="H423" s="3"/>
      <c r="I423" s="3"/>
      <c r="J423" s="3"/>
      <c r="K423" s="3"/>
      <c r="L423" s="3"/>
      <c r="M423" s="3"/>
      <c r="N423" s="3"/>
      <c r="O423" s="3"/>
      <c r="P423" s="3"/>
      <c r="Q423" s="3"/>
      <c r="R423" s="3"/>
      <c r="S423" s="3"/>
      <c r="T423" s="3"/>
    </row>
    <row r="424" spans="2:20" ht="12.75">
      <c r="B424" s="2"/>
      <c r="C424" s="3"/>
      <c r="D424" s="4"/>
      <c r="E424" s="3"/>
      <c r="F424" s="3"/>
      <c r="G424" s="3"/>
      <c r="H424" s="3"/>
      <c r="I424" s="3"/>
      <c r="J424" s="3"/>
      <c r="K424" s="3"/>
      <c r="L424" s="3"/>
      <c r="M424" s="3"/>
      <c r="N424" s="3"/>
      <c r="O424" s="3"/>
      <c r="P424" s="3"/>
      <c r="Q424" s="3"/>
      <c r="R424" s="3"/>
      <c r="S424" s="3"/>
      <c r="T424" s="3"/>
    </row>
    <row r="425" spans="2:20" ht="12.75">
      <c r="B425" s="2"/>
      <c r="C425" s="3"/>
      <c r="D425" s="4"/>
      <c r="E425" s="3"/>
      <c r="F425" s="3"/>
      <c r="G425" s="3"/>
      <c r="H425" s="3"/>
      <c r="I425" s="3"/>
      <c r="J425" s="3"/>
      <c r="K425" s="3"/>
      <c r="L425" s="3"/>
      <c r="M425" s="3"/>
      <c r="N425" s="3"/>
      <c r="O425" s="3"/>
      <c r="P425" s="3"/>
      <c r="Q425" s="3"/>
      <c r="R425" s="3"/>
      <c r="S425" s="3"/>
      <c r="T425" s="3"/>
    </row>
    <row r="426" spans="2:20" ht="12.75">
      <c r="B426" s="2"/>
      <c r="C426" s="3"/>
      <c r="D426" s="4"/>
      <c r="E426" s="3"/>
      <c r="F426" s="3"/>
      <c r="G426" s="3"/>
      <c r="H426" s="3"/>
      <c r="I426" s="3"/>
      <c r="J426" s="3"/>
      <c r="K426" s="3"/>
      <c r="L426" s="3"/>
      <c r="M426" s="3"/>
      <c r="N426" s="3"/>
      <c r="O426" s="3"/>
      <c r="P426" s="3"/>
      <c r="Q426" s="3"/>
      <c r="R426" s="3"/>
      <c r="S426" s="3"/>
      <c r="T426" s="3"/>
    </row>
    <row r="427" spans="2:20" ht="12.75">
      <c r="B427" s="2"/>
      <c r="C427" s="3"/>
      <c r="D427" s="4"/>
      <c r="E427" s="3"/>
      <c r="F427" s="3"/>
      <c r="G427" s="3"/>
      <c r="H427" s="3"/>
      <c r="I427" s="3"/>
      <c r="J427" s="3"/>
      <c r="K427" s="3"/>
      <c r="L427" s="3"/>
      <c r="M427" s="3"/>
      <c r="N427" s="3"/>
      <c r="O427" s="3"/>
      <c r="P427" s="3"/>
      <c r="Q427" s="3"/>
      <c r="R427" s="3"/>
      <c r="S427" s="3"/>
      <c r="T427" s="3"/>
    </row>
    <row r="428" spans="2:20" ht="12.75">
      <c r="B428" s="2"/>
      <c r="C428" s="3"/>
      <c r="D428" s="4"/>
      <c r="E428" s="3"/>
      <c r="F428" s="3"/>
      <c r="G428" s="3"/>
      <c r="H428" s="3"/>
      <c r="I428" s="3"/>
      <c r="J428" s="3"/>
      <c r="K428" s="3"/>
      <c r="L428" s="3"/>
      <c r="M428" s="3"/>
      <c r="N428" s="3"/>
      <c r="O428" s="3"/>
      <c r="P428" s="3"/>
      <c r="Q428" s="3"/>
      <c r="R428" s="3"/>
      <c r="S428" s="3"/>
      <c r="T428" s="3"/>
    </row>
    <row r="429" spans="2:20" ht="12.75">
      <c r="B429" s="2"/>
      <c r="C429" s="3"/>
      <c r="D429" s="4"/>
      <c r="E429" s="3"/>
      <c r="F429" s="3"/>
      <c r="G429" s="3"/>
      <c r="H429" s="3"/>
      <c r="I429" s="3"/>
      <c r="J429" s="3"/>
      <c r="K429" s="3"/>
      <c r="L429" s="3"/>
      <c r="M429" s="3"/>
      <c r="N429" s="3"/>
      <c r="O429" s="3"/>
      <c r="P429" s="3"/>
      <c r="Q429" s="3"/>
      <c r="R429" s="3"/>
      <c r="S429" s="3"/>
      <c r="T429" s="3"/>
    </row>
    <row r="430" spans="2:20" ht="12.75">
      <c r="B430" s="2"/>
      <c r="C430" s="3"/>
      <c r="D430" s="4"/>
      <c r="E430" s="3"/>
      <c r="F430" s="3"/>
      <c r="G430" s="3"/>
      <c r="H430" s="3"/>
      <c r="I430" s="3"/>
      <c r="J430" s="3"/>
      <c r="K430" s="3"/>
      <c r="L430" s="3"/>
      <c r="M430" s="3"/>
      <c r="N430" s="3"/>
      <c r="O430" s="3"/>
      <c r="P430" s="3"/>
      <c r="Q430" s="3"/>
      <c r="R430" s="3"/>
      <c r="S430" s="3"/>
      <c r="T430" s="3"/>
    </row>
    <row r="431" spans="2:20" ht="12.75">
      <c r="B431" s="2"/>
      <c r="C431" s="3"/>
      <c r="D431" s="4"/>
      <c r="E431" s="3"/>
      <c r="F431" s="3"/>
      <c r="G431" s="3"/>
      <c r="H431" s="3"/>
      <c r="I431" s="3"/>
      <c r="J431" s="3"/>
      <c r="K431" s="3"/>
      <c r="L431" s="3"/>
      <c r="M431" s="3"/>
      <c r="N431" s="3"/>
      <c r="O431" s="3"/>
      <c r="P431" s="3"/>
      <c r="Q431" s="3"/>
      <c r="R431" s="3"/>
      <c r="S431" s="3"/>
      <c r="T431" s="3"/>
    </row>
    <row r="432" spans="2:20" ht="12.75">
      <c r="B432" s="2"/>
      <c r="C432" s="3"/>
      <c r="D432" s="4"/>
      <c r="E432" s="3"/>
      <c r="F432" s="3"/>
      <c r="G432" s="3"/>
      <c r="H432" s="3"/>
      <c r="I432" s="3"/>
      <c r="J432" s="3"/>
      <c r="K432" s="3"/>
      <c r="L432" s="3"/>
      <c r="M432" s="3"/>
      <c r="N432" s="3"/>
      <c r="O432" s="3"/>
      <c r="P432" s="3"/>
      <c r="Q432" s="3"/>
      <c r="R432" s="3"/>
      <c r="S432" s="3"/>
      <c r="T432" s="3"/>
    </row>
    <row r="433" spans="2:20" ht="12.75">
      <c r="B433" s="2"/>
      <c r="C433" s="3"/>
      <c r="D433" s="4"/>
      <c r="E433" s="3"/>
      <c r="F433" s="3"/>
      <c r="G433" s="3"/>
      <c r="H433" s="3"/>
      <c r="I433" s="3"/>
      <c r="J433" s="3"/>
      <c r="K433" s="3"/>
      <c r="L433" s="3"/>
      <c r="M433" s="3"/>
      <c r="N433" s="3"/>
      <c r="O433" s="3"/>
      <c r="P433" s="3"/>
      <c r="Q433" s="3"/>
      <c r="R433" s="3"/>
      <c r="S433" s="3"/>
      <c r="T433" s="3"/>
    </row>
    <row r="434" spans="2:20" ht="12.75">
      <c r="B434" s="2"/>
      <c r="C434" s="3"/>
      <c r="D434" s="4"/>
      <c r="E434" s="3"/>
      <c r="F434" s="3"/>
      <c r="G434" s="3"/>
      <c r="H434" s="3"/>
      <c r="I434" s="3"/>
      <c r="J434" s="3"/>
      <c r="K434" s="3"/>
      <c r="L434" s="3"/>
      <c r="M434" s="3"/>
      <c r="N434" s="3"/>
      <c r="O434" s="3"/>
      <c r="P434" s="3"/>
      <c r="Q434" s="3"/>
      <c r="R434" s="3"/>
      <c r="S434" s="3"/>
      <c r="T434" s="3"/>
    </row>
    <row r="435" spans="2:20" ht="12.75">
      <c r="B435" s="2"/>
      <c r="C435" s="3"/>
      <c r="D435" s="4"/>
      <c r="E435" s="3"/>
      <c r="F435" s="3"/>
      <c r="G435" s="3"/>
      <c r="H435" s="3"/>
      <c r="I435" s="3"/>
      <c r="J435" s="3"/>
      <c r="K435" s="3"/>
      <c r="L435" s="3"/>
      <c r="M435" s="3"/>
      <c r="N435" s="3"/>
      <c r="O435" s="3"/>
      <c r="P435" s="3"/>
      <c r="Q435" s="3"/>
      <c r="R435" s="3"/>
      <c r="S435" s="3"/>
      <c r="T435" s="3"/>
    </row>
    <row r="436" spans="2:20" ht="12.75">
      <c r="B436" s="2"/>
      <c r="C436" s="3"/>
      <c r="D436" s="4"/>
      <c r="E436" s="3"/>
      <c r="F436" s="3"/>
      <c r="G436" s="3"/>
      <c r="H436" s="3"/>
      <c r="I436" s="3"/>
      <c r="J436" s="3"/>
      <c r="K436" s="3"/>
      <c r="L436" s="3"/>
      <c r="M436" s="3"/>
      <c r="N436" s="3"/>
      <c r="O436" s="3"/>
      <c r="P436" s="3"/>
      <c r="Q436" s="3"/>
      <c r="R436" s="3"/>
      <c r="S436" s="3"/>
      <c r="T436" s="3"/>
    </row>
    <row r="437" spans="2:20" ht="12.75">
      <c r="B437" s="2"/>
      <c r="C437" s="3"/>
      <c r="D437" s="4"/>
      <c r="E437" s="3"/>
      <c r="F437" s="3"/>
      <c r="G437" s="3"/>
      <c r="H437" s="3"/>
      <c r="I437" s="3"/>
      <c r="J437" s="3"/>
      <c r="K437" s="3"/>
      <c r="L437" s="3"/>
      <c r="M437" s="3"/>
      <c r="N437" s="3"/>
      <c r="O437" s="3"/>
      <c r="P437" s="3"/>
      <c r="Q437" s="3"/>
      <c r="R437" s="3"/>
      <c r="S437" s="3"/>
      <c r="T437" s="3"/>
    </row>
    <row r="438" spans="2:20" ht="12.75">
      <c r="B438" s="2"/>
      <c r="C438" s="3"/>
      <c r="D438" s="4"/>
      <c r="E438" s="3"/>
      <c r="F438" s="3"/>
      <c r="G438" s="3"/>
      <c r="H438" s="3"/>
      <c r="I438" s="3"/>
      <c r="J438" s="3"/>
      <c r="K438" s="3"/>
      <c r="L438" s="3"/>
      <c r="M438" s="3"/>
      <c r="N438" s="3"/>
      <c r="O438" s="3"/>
      <c r="P438" s="3"/>
      <c r="Q438" s="3"/>
      <c r="R438" s="3"/>
      <c r="S438" s="3"/>
      <c r="T438" s="3"/>
    </row>
    <row r="439" spans="2:20" ht="12.75">
      <c r="B439" s="2"/>
      <c r="C439" s="3"/>
      <c r="D439" s="4"/>
      <c r="E439" s="3"/>
      <c r="F439" s="3"/>
      <c r="G439" s="3"/>
      <c r="H439" s="3"/>
      <c r="I439" s="3"/>
      <c r="J439" s="3"/>
      <c r="K439" s="3"/>
      <c r="L439" s="3"/>
      <c r="M439" s="3"/>
      <c r="N439" s="3"/>
      <c r="O439" s="3"/>
      <c r="P439" s="3"/>
      <c r="Q439" s="3"/>
      <c r="R439" s="3"/>
      <c r="S439" s="3"/>
      <c r="T439" s="3"/>
    </row>
    <row r="440" spans="2:20" ht="12.75">
      <c r="B440" s="2"/>
      <c r="C440" s="3"/>
      <c r="D440" s="4"/>
      <c r="E440" s="3"/>
      <c r="F440" s="3"/>
      <c r="G440" s="3"/>
      <c r="H440" s="3"/>
      <c r="I440" s="3"/>
      <c r="J440" s="3"/>
      <c r="K440" s="3"/>
      <c r="L440" s="3"/>
      <c r="M440" s="3"/>
      <c r="N440" s="3"/>
      <c r="O440" s="3"/>
      <c r="P440" s="3"/>
      <c r="Q440" s="3"/>
      <c r="R440" s="3"/>
      <c r="S440" s="3"/>
      <c r="T440" s="3"/>
    </row>
    <row r="441" spans="2:20" ht="12.75">
      <c r="B441" s="2"/>
      <c r="C441" s="3"/>
      <c r="D441" s="4"/>
      <c r="E441" s="3"/>
      <c r="F441" s="3"/>
      <c r="G441" s="3"/>
      <c r="H441" s="3"/>
      <c r="I441" s="3"/>
      <c r="J441" s="3"/>
      <c r="K441" s="3"/>
      <c r="L441" s="3"/>
      <c r="M441" s="3"/>
      <c r="N441" s="3"/>
      <c r="O441" s="3"/>
      <c r="P441" s="3"/>
      <c r="Q441" s="3"/>
      <c r="R441" s="3"/>
      <c r="S441" s="3"/>
      <c r="T441" s="3"/>
    </row>
    <row r="442" spans="2:20" ht="12.75">
      <c r="B442" s="2"/>
      <c r="C442" s="3"/>
      <c r="D442" s="4"/>
      <c r="E442" s="3"/>
      <c r="F442" s="3"/>
      <c r="G442" s="3"/>
      <c r="H442" s="3"/>
      <c r="I442" s="3"/>
      <c r="J442" s="3"/>
      <c r="K442" s="3"/>
      <c r="L442" s="3"/>
      <c r="M442" s="3"/>
      <c r="N442" s="3"/>
      <c r="O442" s="3"/>
      <c r="P442" s="3"/>
      <c r="Q442" s="3"/>
      <c r="R442" s="3"/>
      <c r="S442" s="3"/>
      <c r="T442" s="3"/>
    </row>
    <row r="443" spans="2:20" ht="12.75">
      <c r="B443" s="2"/>
      <c r="C443" s="3"/>
      <c r="D443" s="4"/>
      <c r="E443" s="3"/>
      <c r="F443" s="3"/>
      <c r="G443" s="3"/>
      <c r="H443" s="3"/>
      <c r="I443" s="3"/>
      <c r="J443" s="3"/>
      <c r="K443" s="3"/>
      <c r="L443" s="3"/>
      <c r="M443" s="3"/>
      <c r="N443" s="3"/>
      <c r="O443" s="3"/>
      <c r="P443" s="3"/>
      <c r="Q443" s="3"/>
      <c r="R443" s="3"/>
      <c r="S443" s="3"/>
      <c r="T443" s="3"/>
    </row>
    <row r="444" spans="2:20" ht="12.75">
      <c r="B444" s="2"/>
      <c r="C444" s="3"/>
      <c r="D444" s="4"/>
      <c r="E444" s="3"/>
      <c r="F444" s="3"/>
      <c r="G444" s="3"/>
      <c r="H444" s="3"/>
      <c r="I444" s="3"/>
      <c r="J444" s="3"/>
      <c r="K444" s="3"/>
      <c r="L444" s="3"/>
      <c r="M444" s="3"/>
      <c r="N444" s="3"/>
      <c r="O444" s="3"/>
      <c r="P444" s="3"/>
      <c r="Q444" s="3"/>
      <c r="R444" s="3"/>
      <c r="S444" s="3"/>
      <c r="T444" s="3"/>
    </row>
    <row r="445" spans="2:20" ht="12.75">
      <c r="B445" s="2"/>
      <c r="C445" s="3"/>
      <c r="D445" s="4"/>
      <c r="E445" s="3"/>
      <c r="F445" s="3"/>
      <c r="G445" s="3"/>
      <c r="H445" s="3"/>
      <c r="I445" s="3"/>
      <c r="J445" s="3"/>
      <c r="K445" s="3"/>
      <c r="L445" s="3"/>
      <c r="M445" s="3"/>
      <c r="N445" s="3"/>
      <c r="O445" s="3"/>
      <c r="P445" s="3"/>
      <c r="Q445" s="3"/>
      <c r="R445" s="3"/>
      <c r="S445" s="3"/>
      <c r="T445" s="3"/>
    </row>
    <row r="446" spans="2:20" ht="12.75">
      <c r="B446" s="2"/>
      <c r="C446" s="3"/>
      <c r="D446" s="4"/>
      <c r="E446" s="3"/>
      <c r="F446" s="3"/>
      <c r="G446" s="3"/>
      <c r="H446" s="3"/>
      <c r="I446" s="3"/>
      <c r="J446" s="3"/>
      <c r="K446" s="3"/>
      <c r="L446" s="3"/>
      <c r="M446" s="3"/>
      <c r="N446" s="3"/>
      <c r="O446" s="3"/>
      <c r="P446" s="3"/>
      <c r="Q446" s="3"/>
      <c r="R446" s="3"/>
      <c r="S446" s="3"/>
      <c r="T446" s="3"/>
    </row>
    <row r="447" spans="2:20" ht="12.75">
      <c r="B447" s="2"/>
      <c r="C447" s="3"/>
      <c r="D447" s="4"/>
      <c r="E447" s="3"/>
      <c r="F447" s="3"/>
      <c r="G447" s="3"/>
      <c r="H447" s="3"/>
      <c r="I447" s="3"/>
      <c r="J447" s="3"/>
      <c r="K447" s="3"/>
      <c r="L447" s="3"/>
      <c r="M447" s="3"/>
      <c r="N447" s="3"/>
      <c r="O447" s="3"/>
      <c r="P447" s="3"/>
      <c r="Q447" s="3"/>
      <c r="R447" s="3"/>
      <c r="S447" s="3"/>
      <c r="T447" s="3"/>
    </row>
    <row r="448" spans="2:20" ht="12.75">
      <c r="B448" s="2"/>
      <c r="C448" s="3"/>
      <c r="D448" s="4"/>
      <c r="E448" s="3"/>
      <c r="F448" s="3"/>
      <c r="G448" s="3"/>
      <c r="H448" s="3"/>
      <c r="I448" s="3"/>
      <c r="J448" s="3"/>
      <c r="K448" s="3"/>
      <c r="L448" s="3"/>
      <c r="M448" s="3"/>
      <c r="N448" s="3"/>
      <c r="O448" s="3"/>
      <c r="P448" s="3"/>
      <c r="Q448" s="3"/>
      <c r="R448" s="3"/>
      <c r="S448" s="3"/>
      <c r="T448" s="3"/>
    </row>
    <row r="449" spans="2:20" ht="12.75">
      <c r="B449" s="2"/>
      <c r="C449" s="3"/>
      <c r="D449" s="4"/>
      <c r="E449" s="3"/>
      <c r="F449" s="3"/>
      <c r="G449" s="3"/>
      <c r="H449" s="3"/>
      <c r="I449" s="3"/>
      <c r="J449" s="3"/>
      <c r="K449" s="3"/>
      <c r="L449" s="3"/>
      <c r="M449" s="3"/>
      <c r="N449" s="3"/>
      <c r="O449" s="3"/>
      <c r="P449" s="3"/>
      <c r="Q449" s="3"/>
      <c r="R449" s="3"/>
      <c r="S449" s="3"/>
      <c r="T449" s="3"/>
    </row>
    <row r="450" spans="2:20" ht="12.75">
      <c r="B450" s="2"/>
      <c r="C450" s="3"/>
      <c r="D450" s="4"/>
      <c r="E450" s="3"/>
      <c r="F450" s="3"/>
      <c r="G450" s="3"/>
      <c r="H450" s="3"/>
      <c r="I450" s="3"/>
      <c r="J450" s="3"/>
      <c r="K450" s="3"/>
      <c r="L450" s="3"/>
      <c r="M450" s="3"/>
      <c r="N450" s="3"/>
      <c r="O450" s="3"/>
      <c r="P450" s="3"/>
      <c r="Q450" s="3"/>
      <c r="R450" s="3"/>
      <c r="S450" s="3"/>
      <c r="T450" s="3"/>
    </row>
    <row r="451" spans="2:20" ht="12.75">
      <c r="B451" s="2"/>
      <c r="C451" s="3"/>
      <c r="D451" s="4"/>
      <c r="E451" s="3"/>
      <c r="F451" s="3"/>
      <c r="G451" s="3"/>
      <c r="H451" s="3"/>
      <c r="I451" s="3"/>
      <c r="J451" s="3"/>
      <c r="K451" s="3"/>
      <c r="L451" s="3"/>
      <c r="M451" s="3"/>
      <c r="N451" s="3"/>
      <c r="O451" s="3"/>
      <c r="P451" s="3"/>
      <c r="Q451" s="3"/>
      <c r="R451" s="3"/>
      <c r="S451" s="3"/>
      <c r="T451" s="3"/>
    </row>
    <row r="452" spans="2:20" ht="12.75">
      <c r="B452" s="2"/>
      <c r="C452" s="3"/>
      <c r="D452" s="4"/>
      <c r="E452" s="3"/>
      <c r="F452" s="3"/>
      <c r="G452" s="3"/>
      <c r="H452" s="3"/>
      <c r="I452" s="3"/>
      <c r="J452" s="3"/>
      <c r="K452" s="3"/>
      <c r="L452" s="3"/>
      <c r="M452" s="3"/>
      <c r="N452" s="3"/>
      <c r="O452" s="3"/>
      <c r="P452" s="3"/>
      <c r="Q452" s="3"/>
      <c r="R452" s="3"/>
      <c r="S452" s="3"/>
      <c r="T452" s="3"/>
    </row>
    <row r="453" spans="2:20" ht="12.75">
      <c r="B453" s="2"/>
      <c r="C453" s="3"/>
      <c r="D453" s="4"/>
      <c r="E453" s="3"/>
      <c r="F453" s="3"/>
      <c r="G453" s="3"/>
      <c r="H453" s="3"/>
      <c r="I453" s="3"/>
      <c r="J453" s="3"/>
      <c r="K453" s="3"/>
      <c r="L453" s="3"/>
      <c r="M453" s="3"/>
      <c r="N453" s="3"/>
      <c r="O453" s="3"/>
      <c r="P453" s="3"/>
      <c r="Q453" s="3"/>
      <c r="R453" s="3"/>
      <c r="S453" s="3"/>
      <c r="T453" s="3"/>
    </row>
    <row r="454" spans="2:20" ht="12.75">
      <c r="B454" s="2"/>
      <c r="C454" s="3"/>
      <c r="D454" s="4"/>
      <c r="E454" s="3"/>
      <c r="F454" s="3"/>
      <c r="G454" s="3"/>
      <c r="H454" s="3"/>
      <c r="I454" s="3"/>
      <c r="J454" s="3"/>
      <c r="K454" s="3"/>
      <c r="L454" s="3"/>
      <c r="M454" s="3"/>
      <c r="N454" s="3"/>
      <c r="O454" s="3"/>
      <c r="P454" s="3"/>
      <c r="Q454" s="3"/>
      <c r="R454" s="3"/>
      <c r="S454" s="3"/>
      <c r="T454" s="3"/>
    </row>
    <row r="455" spans="2:20" ht="12.75">
      <c r="B455" s="2"/>
      <c r="C455" s="3"/>
      <c r="D455" s="4"/>
      <c r="E455" s="3"/>
      <c r="F455" s="3"/>
      <c r="G455" s="3"/>
      <c r="H455" s="3"/>
      <c r="I455" s="3"/>
      <c r="J455" s="3"/>
      <c r="K455" s="3"/>
      <c r="L455" s="3"/>
      <c r="M455" s="3"/>
      <c r="N455" s="3"/>
      <c r="O455" s="3"/>
      <c r="P455" s="3"/>
      <c r="Q455" s="3"/>
      <c r="R455" s="3"/>
      <c r="S455" s="3"/>
      <c r="T455" s="3"/>
    </row>
    <row r="456" spans="2:20" ht="12.75">
      <c r="B456" s="2"/>
      <c r="C456" s="3"/>
      <c r="D456" s="4"/>
      <c r="E456" s="3"/>
      <c r="F456" s="3"/>
      <c r="G456" s="3"/>
      <c r="H456" s="3"/>
      <c r="I456" s="3"/>
      <c r="J456" s="3"/>
      <c r="K456" s="3"/>
      <c r="L456" s="3"/>
      <c r="M456" s="3"/>
      <c r="N456" s="3"/>
      <c r="O456" s="3"/>
      <c r="P456" s="3"/>
      <c r="Q456" s="3"/>
      <c r="R456" s="3"/>
      <c r="S456" s="3"/>
      <c r="T456" s="3"/>
    </row>
    <row r="457" spans="2:20" ht="12.75">
      <c r="B457" s="2"/>
      <c r="C457" s="3"/>
      <c r="D457" s="4"/>
      <c r="E457" s="3"/>
      <c r="F457" s="3"/>
      <c r="G457" s="3"/>
      <c r="H457" s="3"/>
      <c r="I457" s="3"/>
      <c r="J457" s="3"/>
      <c r="K457" s="3"/>
      <c r="L457" s="3"/>
      <c r="M457" s="3"/>
      <c r="N457" s="3"/>
      <c r="O457" s="3"/>
      <c r="P457" s="3"/>
      <c r="Q457" s="3"/>
      <c r="R457" s="3"/>
      <c r="S457" s="3"/>
      <c r="T457" s="3"/>
    </row>
    <row r="458" spans="2:20" ht="12.75">
      <c r="B458" s="2"/>
      <c r="C458" s="3"/>
      <c r="D458" s="4"/>
      <c r="E458" s="3"/>
      <c r="F458" s="3"/>
      <c r="G458" s="3"/>
      <c r="H458" s="3"/>
      <c r="I458" s="3"/>
      <c r="J458" s="3"/>
      <c r="K458" s="3"/>
      <c r="L458" s="3"/>
      <c r="M458" s="3"/>
      <c r="N458" s="3"/>
      <c r="O458" s="3"/>
      <c r="P458" s="3"/>
      <c r="Q458" s="3"/>
      <c r="R458" s="3"/>
      <c r="S458" s="3"/>
      <c r="T458" s="3"/>
    </row>
    <row r="459" spans="2:20" ht="12.75">
      <c r="B459" s="2"/>
      <c r="C459" s="3"/>
      <c r="D459" s="4"/>
      <c r="E459" s="3"/>
      <c r="F459" s="3"/>
      <c r="G459" s="3"/>
      <c r="H459" s="3"/>
      <c r="I459" s="3"/>
      <c r="J459" s="3"/>
      <c r="K459" s="3"/>
      <c r="L459" s="3"/>
      <c r="M459" s="3"/>
      <c r="N459" s="3"/>
      <c r="O459" s="3"/>
      <c r="P459" s="3"/>
      <c r="Q459" s="3"/>
      <c r="R459" s="3"/>
      <c r="S459" s="3"/>
      <c r="T459" s="3"/>
    </row>
    <row r="460" spans="2:20" ht="12.75">
      <c r="B460" s="2"/>
      <c r="C460" s="3"/>
      <c r="D460" s="4"/>
      <c r="E460" s="3"/>
      <c r="F460" s="3"/>
      <c r="G460" s="3"/>
      <c r="H460" s="3"/>
      <c r="I460" s="3"/>
      <c r="J460" s="3"/>
      <c r="K460" s="3"/>
      <c r="L460" s="3"/>
      <c r="M460" s="3"/>
      <c r="N460" s="3"/>
      <c r="O460" s="3"/>
      <c r="P460" s="3"/>
      <c r="Q460" s="3"/>
      <c r="R460" s="3"/>
      <c r="S460" s="3"/>
      <c r="T460" s="3"/>
    </row>
    <row r="461" spans="2:20" ht="12.75">
      <c r="B461" s="2"/>
      <c r="C461" s="3"/>
      <c r="D461" s="4"/>
      <c r="E461" s="3"/>
      <c r="F461" s="3"/>
      <c r="G461" s="3"/>
      <c r="H461" s="3"/>
      <c r="I461" s="3"/>
      <c r="J461" s="3"/>
      <c r="K461" s="3"/>
      <c r="L461" s="3"/>
      <c r="M461" s="3"/>
      <c r="N461" s="3"/>
      <c r="O461" s="3"/>
      <c r="P461" s="3"/>
      <c r="Q461" s="3"/>
      <c r="R461" s="3"/>
      <c r="S461" s="3"/>
      <c r="T461" s="3"/>
    </row>
    <row r="462" spans="2:20" ht="12.75">
      <c r="B462" s="2"/>
      <c r="C462" s="3"/>
      <c r="D462" s="4"/>
      <c r="E462" s="3"/>
      <c r="F462" s="3"/>
      <c r="G462" s="3"/>
      <c r="H462" s="3"/>
      <c r="I462" s="3"/>
      <c r="J462" s="3"/>
      <c r="K462" s="3"/>
      <c r="L462" s="3"/>
      <c r="M462" s="3"/>
      <c r="N462" s="3"/>
      <c r="O462" s="3"/>
      <c r="P462" s="3"/>
      <c r="Q462" s="3"/>
      <c r="R462" s="3"/>
      <c r="S462" s="3"/>
      <c r="T462" s="3"/>
    </row>
    <row r="463" spans="2:20" ht="12.75">
      <c r="B463" s="2"/>
      <c r="C463" s="3"/>
      <c r="D463" s="4"/>
      <c r="E463" s="3"/>
      <c r="F463" s="3"/>
      <c r="G463" s="3"/>
      <c r="H463" s="3"/>
      <c r="I463" s="3"/>
      <c r="J463" s="3"/>
      <c r="K463" s="3"/>
      <c r="L463" s="3"/>
      <c r="M463" s="3"/>
      <c r="N463" s="3"/>
      <c r="O463" s="3"/>
      <c r="P463" s="3"/>
      <c r="Q463" s="3"/>
      <c r="R463" s="3"/>
      <c r="S463" s="3"/>
      <c r="T463" s="3"/>
    </row>
    <row r="464" spans="2:20" ht="12.75">
      <c r="B464" s="2"/>
      <c r="C464" s="3"/>
      <c r="D464" s="4"/>
      <c r="E464" s="3"/>
      <c r="F464" s="3"/>
      <c r="G464" s="3"/>
      <c r="H464" s="3"/>
      <c r="I464" s="3"/>
      <c r="J464" s="3"/>
      <c r="K464" s="3"/>
      <c r="L464" s="3"/>
      <c r="M464" s="3"/>
      <c r="N464" s="3"/>
      <c r="O464" s="3"/>
      <c r="P464" s="3"/>
      <c r="Q464" s="3"/>
      <c r="R464" s="3"/>
      <c r="S464" s="3"/>
      <c r="T464" s="3"/>
    </row>
    <row r="465" spans="2:20" ht="12.75">
      <c r="B465" s="2"/>
      <c r="C465" s="3"/>
      <c r="D465" s="4"/>
      <c r="E465" s="3"/>
      <c r="F465" s="3"/>
      <c r="G465" s="3"/>
      <c r="H465" s="3"/>
      <c r="I465" s="3"/>
      <c r="J465" s="3"/>
      <c r="K465" s="3"/>
      <c r="L465" s="3"/>
      <c r="M465" s="3"/>
      <c r="N465" s="3"/>
      <c r="O465" s="3"/>
      <c r="P465" s="3"/>
      <c r="Q465" s="3"/>
      <c r="R465" s="3"/>
      <c r="S465" s="3"/>
      <c r="T465" s="3"/>
    </row>
    <row r="466" spans="2:20" ht="12.75">
      <c r="B466" s="2"/>
      <c r="C466" s="3"/>
      <c r="D466" s="4"/>
      <c r="E466" s="3"/>
      <c r="F466" s="3"/>
      <c r="G466" s="3"/>
      <c r="H466" s="3"/>
      <c r="I466" s="3"/>
      <c r="J466" s="3"/>
      <c r="K466" s="3"/>
      <c r="L466" s="3"/>
      <c r="M466" s="3"/>
      <c r="N466" s="3"/>
      <c r="O466" s="3"/>
      <c r="P466" s="3"/>
      <c r="Q466" s="3"/>
      <c r="R466" s="3"/>
      <c r="S466" s="3"/>
      <c r="T466" s="3"/>
    </row>
    <row r="467" spans="2:20" ht="12.75">
      <c r="B467" s="2"/>
      <c r="C467" s="3"/>
      <c r="D467" s="4"/>
      <c r="E467" s="3"/>
      <c r="F467" s="3"/>
      <c r="G467" s="3"/>
      <c r="H467" s="3"/>
      <c r="I467" s="3"/>
      <c r="J467" s="3"/>
      <c r="K467" s="3"/>
      <c r="L467" s="3"/>
      <c r="M467" s="3"/>
      <c r="N467" s="3"/>
      <c r="O467" s="3"/>
      <c r="P467" s="3"/>
      <c r="Q467" s="3"/>
      <c r="R467" s="3"/>
      <c r="S467" s="3"/>
      <c r="T467" s="3"/>
    </row>
    <row r="468" spans="2:20" ht="12.75">
      <c r="B468" s="2"/>
      <c r="C468" s="3"/>
      <c r="D468" s="4"/>
      <c r="E468" s="3"/>
      <c r="F468" s="3"/>
      <c r="G468" s="3"/>
      <c r="H468" s="3"/>
      <c r="I468" s="3"/>
      <c r="J468" s="3"/>
      <c r="K468" s="3"/>
      <c r="L468" s="3"/>
      <c r="M468" s="3"/>
      <c r="N468" s="3"/>
      <c r="O468" s="3"/>
      <c r="P468" s="3"/>
      <c r="Q468" s="3"/>
      <c r="R468" s="3"/>
      <c r="S468" s="3"/>
      <c r="T468" s="3"/>
    </row>
    <row r="469" spans="2:20" ht="12.75">
      <c r="B469" s="2"/>
      <c r="C469" s="3"/>
      <c r="D469" s="4"/>
      <c r="E469" s="3"/>
      <c r="F469" s="3"/>
      <c r="G469" s="3"/>
      <c r="H469" s="3"/>
      <c r="I469" s="3"/>
      <c r="J469" s="3"/>
      <c r="K469" s="3"/>
      <c r="L469" s="3"/>
      <c r="M469" s="3"/>
      <c r="N469" s="3"/>
      <c r="O469" s="3"/>
      <c r="P469" s="3"/>
      <c r="Q469" s="3"/>
      <c r="R469" s="3"/>
      <c r="S469" s="3"/>
      <c r="T469" s="3"/>
    </row>
    <row r="470" spans="2:20" ht="12.75">
      <c r="B470" s="2"/>
      <c r="C470" s="3"/>
      <c r="D470" s="4"/>
      <c r="E470" s="3"/>
      <c r="F470" s="3"/>
      <c r="G470" s="3"/>
      <c r="H470" s="3"/>
      <c r="I470" s="3"/>
      <c r="J470" s="3"/>
      <c r="K470" s="3"/>
      <c r="L470" s="3"/>
      <c r="M470" s="3"/>
      <c r="N470" s="3"/>
      <c r="O470" s="3"/>
      <c r="P470" s="3"/>
      <c r="Q470" s="3"/>
      <c r="R470" s="3"/>
      <c r="S470" s="3"/>
      <c r="T470" s="3"/>
    </row>
    <row r="471" spans="2:20" ht="12.75">
      <c r="B471" s="2"/>
      <c r="C471" s="3"/>
      <c r="D471" s="4"/>
      <c r="E471" s="3"/>
      <c r="F471" s="3"/>
      <c r="G471" s="3"/>
      <c r="H471" s="3"/>
      <c r="I471" s="3"/>
      <c r="J471" s="3"/>
      <c r="K471" s="3"/>
      <c r="L471" s="3"/>
      <c r="M471" s="3"/>
      <c r="N471" s="3"/>
      <c r="O471" s="3"/>
      <c r="P471" s="3"/>
      <c r="Q471" s="3"/>
      <c r="R471" s="3"/>
      <c r="S471" s="3"/>
      <c r="T471" s="3"/>
    </row>
    <row r="472" spans="2:20" ht="12.75">
      <c r="B472" s="2"/>
      <c r="C472" s="3"/>
      <c r="D472" s="4"/>
      <c r="E472" s="3"/>
      <c r="F472" s="3"/>
      <c r="G472" s="3"/>
      <c r="H472" s="3"/>
      <c r="I472" s="3"/>
      <c r="J472" s="3"/>
      <c r="K472" s="3"/>
      <c r="L472" s="3"/>
      <c r="M472" s="3"/>
      <c r="N472" s="3"/>
      <c r="O472" s="3"/>
      <c r="P472" s="3"/>
      <c r="Q472" s="3"/>
      <c r="R472" s="3"/>
      <c r="S472" s="3"/>
      <c r="T472" s="3"/>
    </row>
    <row r="473" spans="2:20" ht="12.75">
      <c r="B473" s="2"/>
      <c r="C473" s="3"/>
      <c r="D473" s="4"/>
      <c r="E473" s="3"/>
      <c r="F473" s="3"/>
      <c r="G473" s="3"/>
      <c r="H473" s="3"/>
      <c r="I473" s="3"/>
      <c r="J473" s="3"/>
      <c r="K473" s="3"/>
      <c r="L473" s="3"/>
      <c r="M473" s="3"/>
      <c r="N473" s="3"/>
      <c r="O473" s="3"/>
      <c r="P473" s="3"/>
      <c r="Q473" s="3"/>
      <c r="R473" s="3"/>
      <c r="S473" s="3"/>
      <c r="T473" s="3"/>
    </row>
    <row r="474" spans="2:20" ht="12.75">
      <c r="B474" s="2"/>
      <c r="C474" s="3"/>
      <c r="D474" s="4"/>
      <c r="E474" s="3"/>
      <c r="F474" s="3"/>
      <c r="G474" s="3"/>
      <c r="H474" s="3"/>
      <c r="I474" s="3"/>
      <c r="J474" s="3"/>
      <c r="K474" s="3"/>
      <c r="L474" s="3"/>
      <c r="M474" s="3"/>
      <c r="N474" s="3"/>
      <c r="O474" s="3"/>
      <c r="P474" s="3"/>
      <c r="Q474" s="3"/>
      <c r="R474" s="3"/>
      <c r="S474" s="3"/>
      <c r="T474" s="3"/>
    </row>
    <row r="475" spans="2:20" ht="12.75">
      <c r="B475" s="2"/>
      <c r="C475" s="3"/>
      <c r="D475" s="4"/>
      <c r="E475" s="3"/>
      <c r="F475" s="3"/>
      <c r="G475" s="3"/>
      <c r="H475" s="3"/>
      <c r="I475" s="3"/>
      <c r="J475" s="3"/>
      <c r="K475" s="3"/>
      <c r="L475" s="3"/>
      <c r="M475" s="3"/>
      <c r="N475" s="3"/>
      <c r="O475" s="3"/>
      <c r="P475" s="3"/>
      <c r="Q475" s="3"/>
      <c r="R475" s="3"/>
      <c r="S475" s="3"/>
      <c r="T475" s="3"/>
    </row>
    <row r="476" spans="2:20" ht="12.75">
      <c r="B476" s="2"/>
      <c r="C476" s="3"/>
      <c r="D476" s="4"/>
      <c r="E476" s="3"/>
      <c r="F476" s="3"/>
      <c r="G476" s="3"/>
      <c r="H476" s="3"/>
      <c r="I476" s="3"/>
      <c r="J476" s="3"/>
      <c r="K476" s="3"/>
      <c r="L476" s="3"/>
      <c r="M476" s="3"/>
      <c r="N476" s="3"/>
      <c r="O476" s="3"/>
      <c r="P476" s="3"/>
      <c r="Q476" s="3"/>
      <c r="R476" s="3"/>
      <c r="S476" s="3"/>
      <c r="T476" s="3"/>
    </row>
    <row r="477" spans="2:20" ht="12.75">
      <c r="B477" s="2"/>
      <c r="C477" s="3"/>
      <c r="D477" s="4"/>
      <c r="E477" s="3"/>
      <c r="F477" s="3"/>
      <c r="G477" s="3"/>
      <c r="H477" s="3"/>
      <c r="I477" s="3"/>
      <c r="J477" s="3"/>
      <c r="K477" s="3"/>
      <c r="L477" s="3"/>
      <c r="M477" s="3"/>
      <c r="N477" s="3"/>
      <c r="O477" s="3"/>
      <c r="P477" s="3"/>
      <c r="Q477" s="3"/>
      <c r="R477" s="3"/>
      <c r="S477" s="3"/>
      <c r="T477" s="3"/>
    </row>
    <row r="478" spans="2:20" ht="12.75">
      <c r="B478" s="2"/>
      <c r="C478" s="3"/>
      <c r="D478" s="4"/>
      <c r="E478" s="3"/>
      <c r="F478" s="3"/>
      <c r="G478" s="3"/>
      <c r="H478" s="3"/>
      <c r="I478" s="3"/>
      <c r="J478" s="3"/>
      <c r="K478" s="3"/>
      <c r="L478" s="3"/>
      <c r="M478" s="3"/>
      <c r="N478" s="3"/>
      <c r="O478" s="3"/>
      <c r="P478" s="3"/>
      <c r="Q478" s="3"/>
      <c r="R478" s="3"/>
      <c r="S478" s="3"/>
      <c r="T478" s="3"/>
    </row>
    <row r="479" spans="2:20" ht="12.75">
      <c r="B479" s="2"/>
      <c r="C479" s="3"/>
      <c r="D479" s="4"/>
      <c r="E479" s="3"/>
      <c r="F479" s="3"/>
      <c r="G479" s="3"/>
      <c r="H479" s="3"/>
      <c r="I479" s="3"/>
      <c r="J479" s="3"/>
      <c r="K479" s="3"/>
      <c r="L479" s="3"/>
      <c r="M479" s="3"/>
      <c r="N479" s="3"/>
      <c r="O479" s="3"/>
      <c r="P479" s="3"/>
      <c r="Q479" s="3"/>
      <c r="R479" s="3"/>
      <c r="S479" s="3"/>
      <c r="T479" s="3"/>
    </row>
    <row r="480" spans="2:20" ht="12.75">
      <c r="B480" s="2"/>
      <c r="C480" s="3"/>
      <c r="D480" s="4"/>
      <c r="E480" s="3"/>
      <c r="F480" s="3"/>
      <c r="G480" s="3"/>
      <c r="H480" s="3"/>
      <c r="I480" s="3"/>
      <c r="J480" s="3"/>
      <c r="K480" s="3"/>
      <c r="L480" s="3"/>
      <c r="M480" s="3"/>
      <c r="N480" s="3"/>
      <c r="O480" s="3"/>
      <c r="P480" s="3"/>
      <c r="Q480" s="3"/>
      <c r="R480" s="3"/>
      <c r="S480" s="3"/>
      <c r="T480" s="3"/>
    </row>
    <row r="481" spans="2:20" ht="12.75">
      <c r="B481" s="2"/>
      <c r="C481" s="3"/>
      <c r="D481" s="4"/>
      <c r="E481" s="3"/>
      <c r="F481" s="3"/>
      <c r="G481" s="3"/>
      <c r="H481" s="3"/>
      <c r="I481" s="3"/>
      <c r="J481" s="3"/>
      <c r="K481" s="3"/>
      <c r="L481" s="3"/>
      <c r="M481" s="3"/>
      <c r="N481" s="3"/>
      <c r="O481" s="3"/>
      <c r="P481" s="3"/>
      <c r="Q481" s="3"/>
      <c r="R481" s="3"/>
      <c r="S481" s="3"/>
      <c r="T481" s="3"/>
    </row>
    <row r="482" spans="2:20" ht="12.75">
      <c r="B482" s="2"/>
      <c r="C482" s="3"/>
      <c r="D482" s="4"/>
      <c r="E482" s="3"/>
      <c r="F482" s="3"/>
      <c r="G482" s="3"/>
      <c r="H482" s="3"/>
      <c r="I482" s="3"/>
      <c r="J482" s="3"/>
      <c r="K482" s="3"/>
      <c r="L482" s="3"/>
      <c r="M482" s="3"/>
      <c r="N482" s="3"/>
      <c r="O482" s="3"/>
      <c r="P482" s="3"/>
      <c r="Q482" s="3"/>
      <c r="R482" s="3"/>
      <c r="S482" s="3"/>
      <c r="T482" s="3"/>
    </row>
    <row r="483" spans="2:20" ht="12.75">
      <c r="B483" s="2"/>
      <c r="C483" s="3"/>
      <c r="D483" s="4"/>
      <c r="E483" s="3"/>
      <c r="F483" s="3"/>
      <c r="G483" s="3"/>
      <c r="H483" s="3"/>
      <c r="I483" s="3"/>
      <c r="J483" s="3"/>
      <c r="K483" s="3"/>
      <c r="L483" s="3"/>
      <c r="M483" s="3"/>
      <c r="N483" s="3"/>
      <c r="O483" s="3"/>
      <c r="P483" s="3"/>
      <c r="Q483" s="3"/>
      <c r="R483" s="3"/>
      <c r="S483" s="3"/>
      <c r="T483" s="3"/>
    </row>
    <row r="484" spans="2:20" ht="12.75">
      <c r="B484" s="2"/>
      <c r="C484" s="3"/>
      <c r="D484" s="4"/>
      <c r="E484" s="3"/>
      <c r="F484" s="3"/>
      <c r="G484" s="3"/>
      <c r="H484" s="3"/>
      <c r="I484" s="3"/>
      <c r="J484" s="3"/>
      <c r="K484" s="3"/>
      <c r="L484" s="3"/>
      <c r="M484" s="3"/>
      <c r="N484" s="3"/>
      <c r="O484" s="3"/>
      <c r="P484" s="3"/>
      <c r="Q484" s="3"/>
      <c r="R484" s="3"/>
      <c r="S484" s="3"/>
      <c r="T484" s="3"/>
    </row>
    <row r="485" spans="2:20" ht="12.75">
      <c r="B485" s="2"/>
      <c r="C485" s="3"/>
      <c r="D485" s="4"/>
      <c r="E485" s="3"/>
      <c r="F485" s="3"/>
      <c r="G485" s="3"/>
      <c r="H485" s="3"/>
      <c r="I485" s="3"/>
      <c r="J485" s="3"/>
      <c r="K485" s="3"/>
      <c r="L485" s="3"/>
      <c r="M485" s="3"/>
      <c r="N485" s="3"/>
      <c r="O485" s="3"/>
      <c r="P485" s="3"/>
      <c r="Q485" s="3"/>
      <c r="R485" s="3"/>
      <c r="S485" s="3"/>
      <c r="T485" s="3"/>
    </row>
    <row r="486" spans="2:20" ht="12.75">
      <c r="B486" s="2"/>
      <c r="C486" s="3"/>
      <c r="D486" s="4"/>
      <c r="E486" s="3"/>
      <c r="F486" s="3"/>
      <c r="G486" s="3"/>
      <c r="H486" s="3"/>
      <c r="I486" s="3"/>
      <c r="J486" s="3"/>
      <c r="K486" s="3"/>
      <c r="L486" s="3"/>
      <c r="M486" s="3"/>
      <c r="N486" s="3"/>
      <c r="O486" s="3"/>
      <c r="P486" s="3"/>
      <c r="Q486" s="3"/>
      <c r="R486" s="3"/>
      <c r="S486" s="3"/>
      <c r="T486" s="3"/>
    </row>
    <row r="487" spans="2:20" ht="12.75">
      <c r="B487" s="2"/>
      <c r="C487" s="3"/>
      <c r="D487" s="4"/>
      <c r="E487" s="3"/>
      <c r="F487" s="3"/>
      <c r="G487" s="3"/>
      <c r="H487" s="3"/>
      <c r="I487" s="3"/>
      <c r="J487" s="3"/>
      <c r="K487" s="3"/>
      <c r="L487" s="3"/>
      <c r="M487" s="3"/>
      <c r="N487" s="3"/>
      <c r="O487" s="3"/>
      <c r="P487" s="3"/>
      <c r="Q487" s="3"/>
      <c r="R487" s="3"/>
      <c r="S487" s="3"/>
      <c r="T487" s="3"/>
    </row>
    <row r="488" spans="2:20" ht="12.75">
      <c r="B488" s="2"/>
      <c r="C488" s="3"/>
      <c r="D488" s="4"/>
      <c r="E488" s="3"/>
      <c r="F488" s="3"/>
      <c r="G488" s="3"/>
      <c r="H488" s="3"/>
      <c r="I488" s="3"/>
      <c r="J488" s="3"/>
      <c r="K488" s="3"/>
      <c r="L488" s="3"/>
      <c r="M488" s="3"/>
      <c r="N488" s="3"/>
      <c r="O488" s="3"/>
      <c r="P488" s="3"/>
      <c r="Q488" s="3"/>
      <c r="R488" s="3"/>
      <c r="S488" s="3"/>
      <c r="T488" s="3"/>
    </row>
    <row r="489" spans="2:20" ht="12.75">
      <c r="B489" s="2"/>
      <c r="C489" s="3"/>
      <c r="D489" s="4"/>
      <c r="E489" s="3"/>
      <c r="F489" s="3"/>
      <c r="G489" s="3"/>
      <c r="H489" s="3"/>
      <c r="I489" s="3"/>
      <c r="J489" s="3"/>
      <c r="K489" s="3"/>
      <c r="L489" s="3"/>
      <c r="M489" s="3"/>
      <c r="N489" s="3"/>
      <c r="O489" s="3"/>
      <c r="P489" s="3"/>
      <c r="Q489" s="3"/>
      <c r="R489" s="3"/>
      <c r="S489" s="3"/>
      <c r="T489" s="3"/>
    </row>
    <row r="490" spans="2:20" ht="12.75">
      <c r="B490" s="2"/>
      <c r="C490" s="3"/>
      <c r="D490" s="4"/>
      <c r="E490" s="3"/>
      <c r="F490" s="3"/>
      <c r="G490" s="3"/>
      <c r="H490" s="3"/>
      <c r="I490" s="3"/>
      <c r="J490" s="3"/>
      <c r="K490" s="3"/>
      <c r="L490" s="3"/>
      <c r="M490" s="3"/>
      <c r="N490" s="3"/>
      <c r="O490" s="3"/>
      <c r="P490" s="3"/>
      <c r="Q490" s="3"/>
      <c r="R490" s="3"/>
      <c r="S490" s="3"/>
      <c r="T490" s="3"/>
    </row>
    <row r="491" spans="2:20" ht="12.75">
      <c r="B491" s="2"/>
      <c r="C491" s="3"/>
      <c r="D491" s="4"/>
      <c r="E491" s="3"/>
      <c r="F491" s="3"/>
      <c r="G491" s="3"/>
      <c r="H491" s="3"/>
      <c r="I491" s="3"/>
      <c r="J491" s="3"/>
      <c r="K491" s="3"/>
      <c r="L491" s="3"/>
      <c r="M491" s="3"/>
      <c r="N491" s="3"/>
      <c r="O491" s="3"/>
      <c r="P491" s="3"/>
      <c r="Q491" s="3"/>
      <c r="R491" s="3"/>
      <c r="S491" s="3"/>
      <c r="T491" s="3"/>
    </row>
    <row r="492" spans="2:20" ht="12.75">
      <c r="B492" s="2"/>
      <c r="C492" s="3"/>
      <c r="D492" s="4"/>
      <c r="E492" s="3"/>
      <c r="F492" s="3"/>
      <c r="G492" s="3"/>
      <c r="H492" s="3"/>
      <c r="I492" s="3"/>
      <c r="J492" s="3"/>
      <c r="K492" s="3"/>
      <c r="L492" s="3"/>
      <c r="M492" s="3"/>
      <c r="N492" s="3"/>
      <c r="O492" s="3"/>
      <c r="P492" s="3"/>
      <c r="Q492" s="3"/>
      <c r="R492" s="3"/>
      <c r="S492" s="3"/>
      <c r="T492" s="3"/>
    </row>
    <row r="493" spans="2:20" ht="12.75">
      <c r="B493" s="2"/>
      <c r="C493" s="3"/>
      <c r="D493" s="4"/>
      <c r="E493" s="3"/>
      <c r="F493" s="3"/>
      <c r="G493" s="3"/>
      <c r="H493" s="3"/>
      <c r="I493" s="3"/>
      <c r="J493" s="3"/>
      <c r="K493" s="3"/>
      <c r="L493" s="3"/>
      <c r="M493" s="3"/>
      <c r="N493" s="3"/>
      <c r="O493" s="3"/>
      <c r="P493" s="3"/>
      <c r="Q493" s="3"/>
      <c r="R493" s="3"/>
      <c r="S493" s="3"/>
      <c r="T493" s="3"/>
    </row>
    <row r="494" spans="2:20" ht="12.75">
      <c r="B494" s="2"/>
      <c r="C494" s="3"/>
      <c r="D494" s="4"/>
      <c r="E494" s="3"/>
      <c r="F494" s="3"/>
      <c r="G494" s="3"/>
      <c r="H494" s="3"/>
      <c r="I494" s="3"/>
      <c r="J494" s="3"/>
      <c r="K494" s="3"/>
      <c r="L494" s="3"/>
      <c r="M494" s="3"/>
      <c r="N494" s="3"/>
      <c r="O494" s="3"/>
      <c r="P494" s="3"/>
      <c r="Q494" s="3"/>
      <c r="R494" s="3"/>
      <c r="S494" s="3"/>
      <c r="T494" s="3"/>
    </row>
    <row r="495" spans="2:20" ht="12.75">
      <c r="B495" s="2"/>
      <c r="C495" s="3"/>
      <c r="D495" s="4"/>
      <c r="E495" s="3"/>
      <c r="F495" s="3"/>
      <c r="G495" s="3"/>
      <c r="H495" s="3"/>
      <c r="I495" s="3"/>
      <c r="J495" s="3"/>
      <c r="K495" s="3"/>
      <c r="L495" s="3"/>
      <c r="M495" s="3"/>
      <c r="N495" s="3"/>
      <c r="O495" s="3"/>
      <c r="P495" s="3"/>
      <c r="Q495" s="3"/>
      <c r="R495" s="3"/>
      <c r="S495" s="3"/>
      <c r="T495" s="3"/>
    </row>
    <row r="496" spans="2:20" ht="12.75">
      <c r="B496" s="2"/>
      <c r="C496" s="3"/>
      <c r="D496" s="4"/>
      <c r="E496" s="3"/>
      <c r="F496" s="3"/>
      <c r="G496" s="3"/>
      <c r="H496" s="3"/>
      <c r="I496" s="3"/>
      <c r="J496" s="3"/>
      <c r="K496" s="3"/>
      <c r="L496" s="3"/>
      <c r="M496" s="3"/>
      <c r="N496" s="3"/>
      <c r="O496" s="3"/>
      <c r="P496" s="3"/>
      <c r="Q496" s="3"/>
      <c r="R496" s="3"/>
      <c r="S496" s="3"/>
      <c r="T496" s="3"/>
    </row>
    <row r="497" spans="2:20" ht="12.75">
      <c r="B497" s="2"/>
      <c r="C497" s="3"/>
      <c r="D497" s="4"/>
      <c r="E497" s="3"/>
      <c r="F497" s="3"/>
      <c r="G497" s="3"/>
      <c r="H497" s="3"/>
      <c r="I497" s="3"/>
      <c r="J497" s="3"/>
      <c r="K497" s="3"/>
      <c r="L497" s="3"/>
      <c r="M497" s="3"/>
      <c r="N497" s="3"/>
      <c r="O497" s="3"/>
      <c r="P497" s="3"/>
      <c r="Q497" s="3"/>
      <c r="R497" s="3"/>
      <c r="S497" s="3"/>
      <c r="T497" s="3"/>
    </row>
    <row r="498" spans="2:20" ht="12.75">
      <c r="B498" s="2"/>
      <c r="C498" s="3"/>
      <c r="D498" s="4"/>
      <c r="E498" s="3"/>
      <c r="F498" s="3"/>
      <c r="G498" s="3"/>
      <c r="H498" s="3"/>
      <c r="I498" s="3"/>
      <c r="J498" s="3"/>
      <c r="K498" s="3"/>
      <c r="L498" s="3"/>
      <c r="M498" s="3"/>
      <c r="N498" s="3"/>
      <c r="O498" s="3"/>
      <c r="P498" s="3"/>
      <c r="Q498" s="3"/>
      <c r="R498" s="3"/>
      <c r="S498" s="3"/>
      <c r="T498" s="3"/>
    </row>
    <row r="499" spans="2:20" ht="12.75">
      <c r="B499" s="2"/>
      <c r="C499" s="3"/>
      <c r="D499" s="4"/>
      <c r="E499" s="3"/>
      <c r="F499" s="3"/>
      <c r="G499" s="3"/>
      <c r="H499" s="3"/>
      <c r="I499" s="3"/>
      <c r="J499" s="3"/>
      <c r="K499" s="3"/>
      <c r="L499" s="3"/>
      <c r="M499" s="3"/>
      <c r="N499" s="3"/>
      <c r="O499" s="3"/>
      <c r="P499" s="3"/>
      <c r="Q499" s="3"/>
      <c r="R499" s="3"/>
      <c r="S499" s="3"/>
      <c r="T499" s="3"/>
    </row>
    <row r="500" spans="2:20" ht="12.75">
      <c r="B500" s="2"/>
      <c r="C500" s="3"/>
      <c r="D500" s="4"/>
      <c r="E500" s="3"/>
      <c r="F500" s="3"/>
      <c r="G500" s="3"/>
      <c r="H500" s="3"/>
      <c r="I500" s="3"/>
      <c r="J500" s="3"/>
      <c r="K500" s="3"/>
      <c r="L500" s="3"/>
      <c r="M500" s="3"/>
      <c r="N500" s="3"/>
      <c r="O500" s="3"/>
      <c r="P500" s="3"/>
      <c r="Q500" s="3"/>
      <c r="R500" s="3"/>
      <c r="S500" s="3"/>
      <c r="T500" s="3"/>
    </row>
    <row r="501" spans="2:20" ht="12.75">
      <c r="B501" s="2"/>
      <c r="C501" s="3"/>
      <c r="D501" s="4"/>
      <c r="E501" s="3"/>
      <c r="F501" s="3"/>
      <c r="G501" s="3"/>
      <c r="H501" s="3"/>
      <c r="I501" s="3"/>
      <c r="J501" s="3"/>
      <c r="K501" s="3"/>
      <c r="L501" s="3"/>
      <c r="M501" s="3"/>
      <c r="N501" s="3"/>
      <c r="O501" s="3"/>
      <c r="P501" s="3"/>
      <c r="Q501" s="3"/>
      <c r="R501" s="3"/>
      <c r="S501" s="3"/>
      <c r="T501" s="3"/>
    </row>
    <row r="502" spans="2:20" ht="12.75">
      <c r="B502" s="2"/>
      <c r="C502" s="3"/>
      <c r="D502" s="4"/>
      <c r="E502" s="3"/>
      <c r="F502" s="3"/>
      <c r="G502" s="3"/>
      <c r="H502" s="3"/>
      <c r="I502" s="3"/>
      <c r="J502" s="3"/>
      <c r="K502" s="3"/>
      <c r="L502" s="3"/>
      <c r="M502" s="3"/>
      <c r="N502" s="3"/>
      <c r="O502" s="3"/>
      <c r="P502" s="3"/>
      <c r="Q502" s="3"/>
      <c r="R502" s="3"/>
      <c r="S502" s="3"/>
      <c r="T502" s="3"/>
    </row>
    <row r="503" spans="2:20" ht="12.75">
      <c r="B503" s="2"/>
      <c r="C503" s="3"/>
      <c r="D503" s="4"/>
      <c r="E503" s="3"/>
      <c r="F503" s="3"/>
      <c r="G503" s="3"/>
      <c r="H503" s="3"/>
      <c r="I503" s="3"/>
      <c r="J503" s="3"/>
      <c r="K503" s="3"/>
      <c r="L503" s="3"/>
      <c r="M503" s="3"/>
      <c r="N503" s="3"/>
      <c r="O503" s="3"/>
      <c r="P503" s="3"/>
      <c r="Q503" s="3"/>
      <c r="R503" s="3"/>
      <c r="S503" s="3"/>
      <c r="T503" s="3"/>
    </row>
    <row r="504" spans="2:20" ht="12.75">
      <c r="B504" s="2"/>
      <c r="C504" s="3"/>
      <c r="D504" s="4"/>
      <c r="E504" s="3"/>
      <c r="F504" s="3"/>
      <c r="G504" s="3"/>
      <c r="H504" s="3"/>
      <c r="I504" s="3"/>
      <c r="J504" s="3"/>
      <c r="K504" s="3"/>
      <c r="L504" s="3"/>
      <c r="M504" s="3"/>
      <c r="N504" s="3"/>
      <c r="O504" s="3"/>
      <c r="P504" s="3"/>
      <c r="Q504" s="3"/>
      <c r="R504" s="3"/>
      <c r="S504" s="3"/>
      <c r="T504" s="3"/>
    </row>
    <row r="505" spans="2:20" ht="12.75">
      <c r="B505" s="2"/>
      <c r="C505" s="3"/>
      <c r="D505" s="4"/>
      <c r="E505" s="3"/>
      <c r="F505" s="3"/>
      <c r="G505" s="3"/>
      <c r="H505" s="3"/>
      <c r="I505" s="3"/>
      <c r="J505" s="3"/>
      <c r="K505" s="3"/>
      <c r="L505" s="3"/>
      <c r="M505" s="3"/>
      <c r="N505" s="3"/>
      <c r="O505" s="3"/>
      <c r="P505" s="3"/>
      <c r="Q505" s="3"/>
      <c r="R505" s="3"/>
      <c r="S505" s="3"/>
      <c r="T505" s="3"/>
    </row>
    <row r="506" spans="2:20" ht="12.75">
      <c r="B506" s="2"/>
      <c r="C506" s="3"/>
      <c r="D506" s="4"/>
      <c r="E506" s="3"/>
      <c r="F506" s="3"/>
      <c r="G506" s="3"/>
      <c r="H506" s="3"/>
      <c r="I506" s="3"/>
      <c r="J506" s="3"/>
      <c r="K506" s="3"/>
      <c r="L506" s="3"/>
      <c r="M506" s="3"/>
      <c r="N506" s="3"/>
      <c r="O506" s="3"/>
      <c r="P506" s="3"/>
      <c r="Q506" s="3"/>
      <c r="R506" s="3"/>
      <c r="S506" s="3"/>
      <c r="T506" s="3"/>
    </row>
    <row r="507" spans="2:20" ht="12.75">
      <c r="B507" s="2"/>
      <c r="C507" s="3"/>
      <c r="D507" s="4"/>
      <c r="E507" s="3"/>
      <c r="F507" s="3"/>
      <c r="G507" s="3"/>
      <c r="H507" s="3"/>
      <c r="I507" s="3"/>
      <c r="J507" s="3"/>
      <c r="K507" s="3"/>
      <c r="L507" s="3"/>
      <c r="M507" s="3"/>
      <c r="N507" s="3"/>
      <c r="O507" s="3"/>
      <c r="P507" s="3"/>
      <c r="Q507" s="3"/>
      <c r="R507" s="3"/>
      <c r="S507" s="3"/>
      <c r="T507" s="3"/>
    </row>
    <row r="508" spans="2:20" ht="12.75">
      <c r="B508" s="2"/>
      <c r="C508" s="3"/>
      <c r="D508" s="4"/>
      <c r="E508" s="3"/>
      <c r="F508" s="3"/>
      <c r="G508" s="3"/>
      <c r="H508" s="3"/>
      <c r="I508" s="3"/>
      <c r="J508" s="3"/>
      <c r="K508" s="3"/>
      <c r="L508" s="3"/>
      <c r="M508" s="3"/>
      <c r="N508" s="3"/>
      <c r="O508" s="3"/>
      <c r="P508" s="3"/>
      <c r="Q508" s="3"/>
      <c r="R508" s="3"/>
      <c r="S508" s="3"/>
      <c r="T508" s="3"/>
    </row>
    <row r="509" spans="2:20" ht="12.75">
      <c r="B509" s="2"/>
      <c r="C509" s="3"/>
      <c r="D509" s="4"/>
      <c r="E509" s="3"/>
      <c r="F509" s="3"/>
      <c r="G509" s="3"/>
      <c r="H509" s="3"/>
      <c r="I509" s="3"/>
      <c r="J509" s="3"/>
      <c r="K509" s="3"/>
      <c r="L509" s="3"/>
      <c r="M509" s="3"/>
      <c r="N509" s="3"/>
      <c r="O509" s="3"/>
      <c r="P509" s="3"/>
      <c r="Q509" s="3"/>
      <c r="R509" s="3"/>
      <c r="S509" s="3"/>
      <c r="T509" s="3"/>
    </row>
    <row r="510" spans="2:20" ht="12.75">
      <c r="B510" s="2"/>
      <c r="C510" s="3"/>
      <c r="D510" s="4"/>
      <c r="E510" s="3"/>
      <c r="F510" s="3"/>
      <c r="G510" s="3"/>
      <c r="H510" s="3"/>
      <c r="I510" s="3"/>
      <c r="J510" s="3"/>
      <c r="K510" s="3"/>
      <c r="L510" s="3"/>
      <c r="M510" s="3"/>
      <c r="N510" s="3"/>
      <c r="O510" s="3"/>
      <c r="P510" s="3"/>
      <c r="Q510" s="3"/>
      <c r="R510" s="3"/>
      <c r="S510" s="3"/>
      <c r="T510" s="3"/>
    </row>
    <row r="511" spans="2:20" ht="12.75">
      <c r="B511" s="2"/>
      <c r="C511" s="3"/>
      <c r="D511" s="4"/>
      <c r="E511" s="3"/>
      <c r="F511" s="3"/>
      <c r="G511" s="3"/>
      <c r="H511" s="3"/>
      <c r="I511" s="3"/>
      <c r="J511" s="3"/>
      <c r="K511" s="3"/>
      <c r="L511" s="3"/>
      <c r="M511" s="3"/>
      <c r="N511" s="3"/>
      <c r="O511" s="3"/>
      <c r="P511" s="3"/>
      <c r="Q511" s="3"/>
      <c r="R511" s="3"/>
      <c r="S511" s="3"/>
      <c r="T511" s="3"/>
    </row>
    <row r="512" spans="2:20" ht="12.75">
      <c r="B512" s="2"/>
      <c r="C512" s="3"/>
      <c r="D512" s="4"/>
      <c r="E512" s="3"/>
      <c r="F512" s="3"/>
      <c r="G512" s="3"/>
      <c r="H512" s="3"/>
      <c r="I512" s="3"/>
      <c r="J512" s="3"/>
      <c r="K512" s="3"/>
      <c r="L512" s="3"/>
      <c r="M512" s="3"/>
      <c r="N512" s="3"/>
      <c r="O512" s="3"/>
      <c r="P512" s="3"/>
      <c r="Q512" s="3"/>
      <c r="R512" s="3"/>
      <c r="S512" s="3"/>
      <c r="T512" s="3"/>
    </row>
    <row r="513" spans="2:20" ht="12.75">
      <c r="B513" s="2"/>
      <c r="C513" s="3"/>
      <c r="D513" s="4"/>
      <c r="E513" s="3"/>
      <c r="F513" s="3"/>
      <c r="G513" s="3"/>
      <c r="H513" s="3"/>
      <c r="I513" s="3"/>
      <c r="J513" s="3"/>
      <c r="K513" s="3"/>
      <c r="L513" s="3"/>
      <c r="M513" s="3"/>
      <c r="N513" s="3"/>
      <c r="O513" s="3"/>
      <c r="P513" s="3"/>
      <c r="Q513" s="3"/>
      <c r="R513" s="3"/>
      <c r="S513" s="3"/>
      <c r="T513" s="3"/>
    </row>
    <row r="514" spans="2:20" ht="12.75">
      <c r="B514" s="2"/>
      <c r="C514" s="3"/>
      <c r="D514" s="4"/>
      <c r="E514" s="3"/>
      <c r="F514" s="3"/>
      <c r="G514" s="3"/>
      <c r="H514" s="3"/>
      <c r="I514" s="3"/>
      <c r="J514" s="3"/>
      <c r="K514" s="3"/>
      <c r="L514" s="3"/>
      <c r="M514" s="3"/>
      <c r="N514" s="3"/>
      <c r="O514" s="3"/>
      <c r="P514" s="3"/>
      <c r="Q514" s="3"/>
      <c r="R514" s="3"/>
      <c r="S514" s="3"/>
      <c r="T514" s="3"/>
    </row>
    <row r="515" spans="2:20" ht="12.75">
      <c r="B515" s="2"/>
      <c r="C515" s="3"/>
      <c r="D515" s="4"/>
      <c r="E515" s="3"/>
      <c r="F515" s="3"/>
      <c r="G515" s="3"/>
      <c r="H515" s="3"/>
      <c r="I515" s="3"/>
      <c r="J515" s="3"/>
      <c r="K515" s="3"/>
      <c r="L515" s="3"/>
      <c r="M515" s="3"/>
      <c r="N515" s="3"/>
      <c r="O515" s="3"/>
      <c r="P515" s="3"/>
      <c r="Q515" s="3"/>
      <c r="R515" s="3"/>
      <c r="S515" s="3"/>
      <c r="T515" s="3"/>
    </row>
    <row r="516" spans="2:20" ht="12.75">
      <c r="B516" s="2"/>
      <c r="C516" s="3"/>
      <c r="D516" s="4"/>
      <c r="E516" s="3"/>
      <c r="F516" s="3"/>
      <c r="G516" s="3"/>
      <c r="H516" s="3"/>
      <c r="I516" s="3"/>
      <c r="J516" s="3"/>
      <c r="K516" s="3"/>
      <c r="L516" s="3"/>
      <c r="M516" s="3"/>
      <c r="N516" s="3"/>
      <c r="O516" s="3"/>
      <c r="P516" s="3"/>
      <c r="Q516" s="3"/>
      <c r="R516" s="3"/>
      <c r="S516" s="3"/>
      <c r="T516" s="3"/>
    </row>
    <row r="517" spans="2:20" ht="12.75">
      <c r="B517" s="2"/>
      <c r="C517" s="3"/>
      <c r="D517" s="4"/>
      <c r="E517" s="3"/>
      <c r="F517" s="3"/>
      <c r="G517" s="3"/>
      <c r="H517" s="3"/>
      <c r="I517" s="3"/>
      <c r="J517" s="3"/>
      <c r="K517" s="3"/>
      <c r="L517" s="3"/>
      <c r="M517" s="3"/>
      <c r="N517" s="3"/>
      <c r="O517" s="3"/>
      <c r="P517" s="3"/>
      <c r="Q517" s="3"/>
      <c r="R517" s="3"/>
      <c r="S517" s="3"/>
      <c r="T517" s="3"/>
    </row>
    <row r="518" spans="2:20" ht="12.75">
      <c r="B518" s="2"/>
      <c r="C518" s="3"/>
      <c r="D518" s="4"/>
      <c r="E518" s="3"/>
      <c r="F518" s="3"/>
      <c r="G518" s="3"/>
      <c r="H518" s="3"/>
      <c r="I518" s="3"/>
      <c r="J518" s="3"/>
      <c r="K518" s="3"/>
      <c r="L518" s="3"/>
      <c r="M518" s="3"/>
      <c r="N518" s="3"/>
      <c r="O518" s="3"/>
      <c r="P518" s="3"/>
      <c r="Q518" s="3"/>
      <c r="R518" s="3"/>
      <c r="S518" s="3"/>
      <c r="T518" s="3"/>
    </row>
    <row r="519" spans="2:20" ht="12.75">
      <c r="B519" s="2"/>
      <c r="C519" s="3"/>
      <c r="D519" s="4"/>
      <c r="E519" s="3"/>
      <c r="F519" s="3"/>
      <c r="G519" s="3"/>
      <c r="H519" s="3"/>
      <c r="I519" s="3"/>
      <c r="J519" s="3"/>
      <c r="K519" s="3"/>
      <c r="L519" s="3"/>
      <c r="M519" s="3"/>
      <c r="N519" s="3"/>
      <c r="O519" s="3"/>
      <c r="P519" s="3"/>
      <c r="Q519" s="3"/>
      <c r="R519" s="3"/>
      <c r="S519" s="3"/>
      <c r="T519" s="3"/>
    </row>
    <row r="520" spans="2:20" ht="12.75">
      <c r="B520" s="2"/>
      <c r="C520" s="3"/>
      <c r="D520" s="4"/>
      <c r="E520" s="3"/>
      <c r="F520" s="3"/>
      <c r="G520" s="3"/>
      <c r="H520" s="3"/>
      <c r="I520" s="3"/>
      <c r="J520" s="3"/>
      <c r="K520" s="3"/>
      <c r="L520" s="3"/>
      <c r="M520" s="3"/>
      <c r="N520" s="3"/>
      <c r="O520" s="3"/>
      <c r="P520" s="3"/>
      <c r="Q520" s="3"/>
      <c r="R520" s="3"/>
      <c r="S520" s="3"/>
      <c r="T520" s="3"/>
    </row>
    <row r="521" spans="2:20" ht="12.75">
      <c r="B521" s="2"/>
      <c r="C521" s="3"/>
      <c r="D521" s="4"/>
      <c r="E521" s="3"/>
      <c r="F521" s="3"/>
      <c r="G521" s="3"/>
      <c r="H521" s="3"/>
      <c r="I521" s="3"/>
      <c r="J521" s="3"/>
      <c r="K521" s="3"/>
      <c r="L521" s="3"/>
      <c r="M521" s="3"/>
      <c r="N521" s="3"/>
      <c r="O521" s="3"/>
      <c r="P521" s="3"/>
      <c r="Q521" s="3"/>
      <c r="R521" s="3"/>
      <c r="S521" s="3"/>
      <c r="T521" s="3"/>
    </row>
    <row r="522" spans="2:20" ht="12.75">
      <c r="B522" s="2"/>
      <c r="C522" s="3"/>
      <c r="D522" s="4"/>
      <c r="E522" s="3"/>
      <c r="F522" s="3"/>
      <c r="G522" s="3"/>
      <c r="H522" s="3"/>
      <c r="I522" s="3"/>
      <c r="J522" s="3"/>
      <c r="K522" s="3"/>
      <c r="L522" s="3"/>
      <c r="M522" s="3"/>
      <c r="N522" s="3"/>
      <c r="O522" s="3"/>
      <c r="P522" s="3"/>
      <c r="Q522" s="3"/>
      <c r="R522" s="3"/>
      <c r="S522" s="3"/>
      <c r="T522" s="3"/>
    </row>
    <row r="523" spans="2:20" ht="12.75">
      <c r="B523" s="2"/>
      <c r="C523" s="3"/>
      <c r="D523" s="4"/>
      <c r="E523" s="3"/>
      <c r="F523" s="3"/>
      <c r="G523" s="3"/>
      <c r="H523" s="3"/>
      <c r="I523" s="3"/>
      <c r="J523" s="3"/>
      <c r="K523" s="3"/>
      <c r="L523" s="3"/>
      <c r="M523" s="3"/>
      <c r="N523" s="3"/>
      <c r="O523" s="3"/>
      <c r="P523" s="3"/>
      <c r="Q523" s="3"/>
      <c r="R523" s="3"/>
      <c r="S523" s="3"/>
      <c r="T523" s="3"/>
    </row>
    <row r="524" spans="2:20" ht="12.75">
      <c r="B524" s="2"/>
      <c r="C524" s="3"/>
      <c r="D524" s="4"/>
      <c r="E524" s="3"/>
      <c r="F524" s="3"/>
      <c r="G524" s="3"/>
      <c r="H524" s="3"/>
      <c r="I524" s="3"/>
      <c r="J524" s="3"/>
      <c r="K524" s="3"/>
      <c r="L524" s="3"/>
      <c r="M524" s="3"/>
      <c r="N524" s="3"/>
      <c r="O524" s="3"/>
      <c r="P524" s="3"/>
      <c r="Q524" s="3"/>
      <c r="R524" s="3"/>
      <c r="S524" s="3"/>
      <c r="T524" s="3"/>
    </row>
    <row r="525" spans="2:20" ht="12.75">
      <c r="B525" s="2"/>
      <c r="C525" s="3"/>
      <c r="D525" s="4"/>
      <c r="E525" s="3"/>
      <c r="F525" s="3"/>
      <c r="G525" s="3"/>
      <c r="H525" s="3"/>
      <c r="I525" s="3"/>
      <c r="J525" s="3"/>
      <c r="K525" s="3"/>
      <c r="L525" s="3"/>
      <c r="M525" s="3"/>
      <c r="N525" s="3"/>
      <c r="O525" s="3"/>
      <c r="P525" s="3"/>
      <c r="Q525" s="3"/>
      <c r="R525" s="3"/>
      <c r="S525" s="3"/>
      <c r="T525" s="3"/>
    </row>
    <row r="526" spans="2:20" ht="12.75">
      <c r="B526" s="2"/>
      <c r="C526" s="3"/>
      <c r="D526" s="4"/>
      <c r="E526" s="3"/>
      <c r="F526" s="3"/>
      <c r="G526" s="3"/>
      <c r="H526" s="3"/>
      <c r="I526" s="3"/>
      <c r="J526" s="3"/>
      <c r="K526" s="3"/>
      <c r="L526" s="3"/>
      <c r="M526" s="3"/>
      <c r="N526" s="3"/>
      <c r="O526" s="3"/>
      <c r="P526" s="3"/>
      <c r="Q526" s="3"/>
      <c r="R526" s="3"/>
      <c r="S526" s="3"/>
      <c r="T526" s="3"/>
    </row>
    <row r="527" spans="2:20" ht="12.75">
      <c r="B527" s="2"/>
      <c r="C527" s="3"/>
      <c r="D527" s="4"/>
      <c r="E527" s="3"/>
      <c r="F527" s="3"/>
      <c r="G527" s="3"/>
      <c r="H527" s="3"/>
      <c r="I527" s="3"/>
      <c r="J527" s="3"/>
      <c r="K527" s="3"/>
      <c r="L527" s="3"/>
      <c r="M527" s="3"/>
      <c r="N527" s="3"/>
      <c r="O527" s="3"/>
      <c r="P527" s="3"/>
      <c r="Q527" s="3"/>
      <c r="R527" s="3"/>
      <c r="S527" s="3"/>
      <c r="T527" s="3"/>
    </row>
    <row r="528" spans="2:20" ht="12.75">
      <c r="B528" s="2"/>
      <c r="C528" s="3"/>
      <c r="D528" s="4"/>
      <c r="E528" s="3"/>
      <c r="F528" s="3"/>
      <c r="G528" s="3"/>
      <c r="H528" s="3"/>
      <c r="I528" s="3"/>
      <c r="J528" s="3"/>
      <c r="K528" s="3"/>
      <c r="L528" s="3"/>
      <c r="M528" s="3"/>
      <c r="N528" s="3"/>
      <c r="O528" s="3"/>
      <c r="P528" s="3"/>
      <c r="Q528" s="3"/>
      <c r="R528" s="3"/>
      <c r="S528" s="3"/>
      <c r="T528" s="3"/>
    </row>
    <row r="529" spans="2:20" ht="12.75">
      <c r="B529" s="2"/>
      <c r="C529" s="3"/>
      <c r="D529" s="4"/>
      <c r="E529" s="3"/>
      <c r="F529" s="3"/>
      <c r="G529" s="3"/>
      <c r="H529" s="3"/>
      <c r="I529" s="3"/>
      <c r="J529" s="3"/>
      <c r="K529" s="3"/>
      <c r="L529" s="3"/>
      <c r="M529" s="3"/>
      <c r="N529" s="3"/>
      <c r="O529" s="3"/>
      <c r="P529" s="3"/>
      <c r="Q529" s="3"/>
      <c r="R529" s="3"/>
      <c r="S529" s="3"/>
      <c r="T529" s="3"/>
    </row>
    <row r="530" spans="2:20" ht="12.75">
      <c r="B530" s="2"/>
      <c r="C530" s="3"/>
      <c r="D530" s="4"/>
      <c r="E530" s="3"/>
      <c r="F530" s="3"/>
      <c r="G530" s="3"/>
      <c r="H530" s="3"/>
      <c r="I530" s="3"/>
      <c r="J530" s="3"/>
      <c r="K530" s="3"/>
      <c r="L530" s="3"/>
      <c r="M530" s="3"/>
      <c r="N530" s="3"/>
      <c r="O530" s="3"/>
      <c r="P530" s="3"/>
      <c r="Q530" s="3"/>
      <c r="R530" s="3"/>
      <c r="S530" s="3"/>
      <c r="T530" s="3"/>
    </row>
    <row r="531" spans="2:20" ht="12.75">
      <c r="B531" s="2"/>
      <c r="C531" s="3"/>
      <c r="D531" s="4"/>
      <c r="E531" s="3"/>
      <c r="F531" s="3"/>
      <c r="G531" s="3"/>
      <c r="H531" s="3"/>
      <c r="I531" s="3"/>
      <c r="J531" s="3"/>
      <c r="K531" s="3"/>
      <c r="L531" s="3"/>
      <c r="M531" s="3"/>
      <c r="N531" s="3"/>
      <c r="O531" s="3"/>
      <c r="P531" s="3"/>
      <c r="Q531" s="3"/>
      <c r="R531" s="3"/>
      <c r="S531" s="3"/>
      <c r="T531" s="3"/>
    </row>
    <row r="532" spans="2:20" ht="12.75">
      <c r="B532" s="2"/>
      <c r="C532" s="3"/>
      <c r="D532" s="4"/>
      <c r="E532" s="3"/>
      <c r="F532" s="3"/>
      <c r="G532" s="3"/>
      <c r="H532" s="3"/>
      <c r="I532" s="3"/>
      <c r="J532" s="3"/>
      <c r="K532" s="3"/>
      <c r="L532" s="3"/>
      <c r="M532" s="3"/>
      <c r="N532" s="3"/>
      <c r="O532" s="3"/>
      <c r="P532" s="3"/>
      <c r="Q532" s="3"/>
      <c r="R532" s="3"/>
      <c r="S532" s="3"/>
      <c r="T532" s="3"/>
    </row>
    <row r="533" spans="2:20" ht="12.75">
      <c r="B533" s="2"/>
      <c r="C533" s="3"/>
      <c r="D533" s="4"/>
      <c r="E533" s="3"/>
      <c r="F533" s="3"/>
      <c r="G533" s="3"/>
      <c r="H533" s="3"/>
      <c r="I533" s="3"/>
      <c r="J533" s="3"/>
      <c r="K533" s="3"/>
      <c r="L533" s="3"/>
      <c r="M533" s="3"/>
      <c r="N533" s="3"/>
      <c r="O533" s="3"/>
      <c r="P533" s="3"/>
      <c r="Q533" s="3"/>
      <c r="R533" s="3"/>
      <c r="S533" s="3"/>
      <c r="T533" s="3"/>
    </row>
    <row r="534" spans="2:20" ht="12.75">
      <c r="B534" s="2"/>
      <c r="C534" s="3"/>
      <c r="D534" s="4"/>
      <c r="E534" s="3"/>
      <c r="F534" s="3"/>
      <c r="G534" s="3"/>
      <c r="H534" s="3"/>
      <c r="I534" s="3"/>
      <c r="J534" s="3"/>
      <c r="K534" s="3"/>
      <c r="L534" s="3"/>
      <c r="M534" s="3"/>
      <c r="N534" s="3"/>
      <c r="O534" s="3"/>
      <c r="P534" s="3"/>
      <c r="Q534" s="3"/>
      <c r="R534" s="3"/>
      <c r="S534" s="3"/>
      <c r="T534" s="3"/>
    </row>
    <row r="535" spans="2:20" ht="12.75">
      <c r="B535" s="2"/>
      <c r="C535" s="3"/>
      <c r="D535" s="4"/>
      <c r="E535" s="3"/>
      <c r="F535" s="3"/>
      <c r="G535" s="3"/>
      <c r="H535" s="3"/>
      <c r="I535" s="3"/>
      <c r="J535" s="3"/>
      <c r="K535" s="3"/>
      <c r="L535" s="3"/>
      <c r="M535" s="3"/>
      <c r="N535" s="3"/>
      <c r="O535" s="3"/>
      <c r="P535" s="3"/>
      <c r="Q535" s="3"/>
      <c r="R535" s="3"/>
      <c r="S535" s="3"/>
      <c r="T535" s="3"/>
    </row>
    <row r="536" spans="2:20" ht="12.75">
      <c r="B536" s="2"/>
      <c r="C536" s="3"/>
      <c r="D536" s="4"/>
      <c r="E536" s="3"/>
      <c r="F536" s="3"/>
      <c r="G536" s="3"/>
      <c r="H536" s="3"/>
      <c r="I536" s="3"/>
      <c r="J536" s="3"/>
      <c r="K536" s="3"/>
      <c r="L536" s="3"/>
      <c r="M536" s="3"/>
      <c r="N536" s="3"/>
      <c r="O536" s="3"/>
      <c r="P536" s="3"/>
      <c r="Q536" s="3"/>
      <c r="R536" s="3"/>
      <c r="S536" s="3"/>
      <c r="T536" s="3"/>
    </row>
    <row r="537" spans="2:20" ht="12.75">
      <c r="B537" s="2"/>
      <c r="C537" s="3"/>
      <c r="D537" s="4"/>
      <c r="E537" s="3"/>
      <c r="F537" s="3"/>
      <c r="G537" s="3"/>
      <c r="H537" s="3"/>
      <c r="I537" s="3"/>
      <c r="J537" s="3"/>
      <c r="K537" s="3"/>
      <c r="L537" s="3"/>
      <c r="M537" s="3"/>
      <c r="N537" s="3"/>
      <c r="O537" s="3"/>
      <c r="P537" s="3"/>
      <c r="Q537" s="3"/>
      <c r="R537" s="3"/>
      <c r="S537" s="3"/>
      <c r="T537" s="3"/>
    </row>
    <row r="538" spans="2:20" ht="12.75">
      <c r="B538" s="2"/>
      <c r="C538" s="3"/>
      <c r="D538" s="4"/>
      <c r="E538" s="3"/>
      <c r="F538" s="3"/>
      <c r="G538" s="3"/>
      <c r="H538" s="3"/>
      <c r="I538" s="3"/>
      <c r="J538" s="3"/>
      <c r="K538" s="3"/>
      <c r="L538" s="3"/>
      <c r="M538" s="3"/>
      <c r="N538" s="3"/>
      <c r="O538" s="3"/>
      <c r="P538" s="3"/>
      <c r="Q538" s="3"/>
      <c r="R538" s="3"/>
      <c r="S538" s="3"/>
      <c r="T538" s="3"/>
    </row>
    <row r="539" spans="2:20" ht="12.75">
      <c r="B539" s="2"/>
      <c r="C539" s="3"/>
      <c r="D539" s="4"/>
      <c r="E539" s="3"/>
      <c r="F539" s="3"/>
      <c r="G539" s="3"/>
      <c r="H539" s="3"/>
      <c r="I539" s="3"/>
      <c r="J539" s="3"/>
      <c r="K539" s="3"/>
      <c r="L539" s="3"/>
      <c r="M539" s="3"/>
      <c r="N539" s="3"/>
      <c r="O539" s="3"/>
      <c r="P539" s="3"/>
      <c r="Q539" s="3"/>
      <c r="R539" s="3"/>
      <c r="S539" s="3"/>
      <c r="T539" s="3"/>
    </row>
    <row r="540" spans="2:20" ht="12.75">
      <c r="B540" s="2"/>
      <c r="C540" s="3"/>
      <c r="D540" s="4"/>
      <c r="E540" s="3"/>
      <c r="F540" s="3"/>
      <c r="G540" s="3"/>
      <c r="H540" s="3"/>
      <c r="I540" s="3"/>
      <c r="J540" s="3"/>
      <c r="K540" s="3"/>
      <c r="L540" s="3"/>
      <c r="M540" s="3"/>
      <c r="N540" s="3"/>
      <c r="O540" s="3"/>
      <c r="P540" s="3"/>
      <c r="Q540" s="3"/>
      <c r="R540" s="3"/>
      <c r="S540" s="3"/>
      <c r="T540" s="3"/>
    </row>
    <row r="541" spans="2:20" ht="12.75">
      <c r="B541" s="2"/>
      <c r="C541" s="3"/>
      <c r="D541" s="4"/>
      <c r="E541" s="3"/>
      <c r="F541" s="3"/>
      <c r="G541" s="3"/>
      <c r="H541" s="3"/>
      <c r="I541" s="3"/>
      <c r="J541" s="3"/>
      <c r="K541" s="3"/>
      <c r="L541" s="3"/>
      <c r="M541" s="3"/>
      <c r="N541" s="3"/>
      <c r="O541" s="3"/>
      <c r="P541" s="3"/>
      <c r="Q541" s="3"/>
      <c r="R541" s="3"/>
      <c r="S541" s="3"/>
      <c r="T541" s="3"/>
    </row>
    <row r="542" spans="2:20" ht="12.75">
      <c r="B542" s="2"/>
      <c r="C542" s="3"/>
      <c r="D542" s="4"/>
      <c r="E542" s="3"/>
      <c r="F542" s="3"/>
      <c r="G542" s="3"/>
      <c r="H542" s="3"/>
      <c r="I542" s="3"/>
      <c r="J542" s="3"/>
      <c r="K542" s="3"/>
      <c r="L542" s="3"/>
      <c r="M542" s="3"/>
      <c r="N542" s="3"/>
      <c r="O542" s="3"/>
      <c r="P542" s="3"/>
      <c r="Q542" s="3"/>
      <c r="R542" s="3"/>
      <c r="S542" s="3"/>
      <c r="T542" s="3"/>
    </row>
    <row r="543" spans="2:20" ht="12.75">
      <c r="B543" s="2"/>
      <c r="C543" s="3"/>
      <c r="D543" s="4"/>
      <c r="E543" s="3"/>
      <c r="F543" s="3"/>
      <c r="G543" s="3"/>
      <c r="H543" s="3"/>
      <c r="I543" s="3"/>
      <c r="J543" s="3"/>
      <c r="K543" s="3"/>
      <c r="L543" s="3"/>
      <c r="M543" s="3"/>
      <c r="N543" s="3"/>
      <c r="O543" s="3"/>
      <c r="P543" s="3"/>
      <c r="Q543" s="3"/>
      <c r="R543" s="3"/>
      <c r="S543" s="3"/>
      <c r="T543" s="3"/>
    </row>
    <row r="544" spans="2:20" ht="12.75">
      <c r="B544" s="2"/>
      <c r="C544" s="3"/>
      <c r="D544" s="4"/>
      <c r="E544" s="3"/>
      <c r="F544" s="3"/>
      <c r="G544" s="3"/>
      <c r="H544" s="3"/>
      <c r="I544" s="3"/>
      <c r="J544" s="3"/>
      <c r="K544" s="3"/>
      <c r="L544" s="3"/>
      <c r="M544" s="3"/>
      <c r="N544" s="3"/>
      <c r="O544" s="3"/>
      <c r="P544" s="3"/>
      <c r="Q544" s="3"/>
      <c r="R544" s="3"/>
      <c r="S544" s="3"/>
      <c r="T544" s="3"/>
    </row>
    <row r="545" spans="2:20" ht="12.75">
      <c r="B545" s="2"/>
      <c r="C545" s="3"/>
      <c r="D545" s="4"/>
      <c r="E545" s="3"/>
      <c r="F545" s="3"/>
      <c r="G545" s="3"/>
      <c r="H545" s="3"/>
      <c r="I545" s="3"/>
      <c r="J545" s="3"/>
      <c r="K545" s="3"/>
      <c r="L545" s="3"/>
      <c r="M545" s="3"/>
      <c r="N545" s="3"/>
      <c r="O545" s="3"/>
      <c r="P545" s="3"/>
      <c r="Q545" s="3"/>
      <c r="R545" s="3"/>
      <c r="S545" s="3"/>
      <c r="T545" s="3"/>
    </row>
    <row r="546" spans="2:20" ht="12.75">
      <c r="B546" s="2"/>
      <c r="C546" s="3"/>
      <c r="D546" s="4"/>
      <c r="E546" s="3"/>
      <c r="F546" s="3"/>
      <c r="G546" s="3"/>
      <c r="H546" s="3"/>
      <c r="I546" s="3"/>
      <c r="J546" s="3"/>
      <c r="K546" s="3"/>
      <c r="L546" s="3"/>
      <c r="M546" s="3"/>
      <c r="N546" s="3"/>
      <c r="O546" s="3"/>
      <c r="P546" s="3"/>
      <c r="Q546" s="3"/>
      <c r="R546" s="3"/>
      <c r="S546" s="3"/>
      <c r="T546" s="3"/>
    </row>
    <row r="547" spans="2:20" ht="12.75">
      <c r="B547" s="2"/>
      <c r="C547" s="3"/>
      <c r="D547" s="4"/>
      <c r="E547" s="3"/>
      <c r="F547" s="3"/>
      <c r="G547" s="3"/>
      <c r="H547" s="3"/>
      <c r="I547" s="3"/>
      <c r="J547" s="3"/>
      <c r="K547" s="3"/>
      <c r="L547" s="3"/>
      <c r="M547" s="3"/>
      <c r="N547" s="3"/>
      <c r="O547" s="3"/>
      <c r="P547" s="3"/>
      <c r="Q547" s="3"/>
      <c r="R547" s="3"/>
      <c r="S547" s="3"/>
      <c r="T547" s="3"/>
    </row>
    <row r="548" spans="2:20" ht="12.75">
      <c r="B548" s="2"/>
      <c r="C548" s="3"/>
      <c r="D548" s="4"/>
      <c r="E548" s="3"/>
      <c r="F548" s="3"/>
      <c r="G548" s="3"/>
      <c r="H548" s="3"/>
      <c r="I548" s="3"/>
      <c r="J548" s="3"/>
      <c r="K548" s="3"/>
      <c r="L548" s="3"/>
      <c r="M548" s="3"/>
      <c r="N548" s="3"/>
      <c r="O548" s="3"/>
      <c r="P548" s="3"/>
      <c r="Q548" s="3"/>
      <c r="R548" s="3"/>
      <c r="S548" s="3"/>
      <c r="T548" s="3"/>
    </row>
    <row r="549" spans="2:20" ht="12.75">
      <c r="B549" s="2"/>
      <c r="C549" s="3"/>
      <c r="D549" s="4"/>
      <c r="E549" s="3"/>
      <c r="F549" s="3"/>
      <c r="G549" s="3"/>
      <c r="H549" s="3"/>
      <c r="I549" s="3"/>
      <c r="J549" s="3"/>
      <c r="K549" s="3"/>
      <c r="L549" s="3"/>
      <c r="M549" s="3"/>
      <c r="N549" s="3"/>
      <c r="O549" s="3"/>
      <c r="P549" s="3"/>
      <c r="Q549" s="3"/>
      <c r="R549" s="3"/>
      <c r="S549" s="3"/>
      <c r="T549" s="3"/>
    </row>
    <row r="550" spans="2:20" ht="12.75">
      <c r="B550" s="2"/>
      <c r="C550" s="3"/>
      <c r="D550" s="4"/>
      <c r="E550" s="3"/>
      <c r="F550" s="3"/>
      <c r="G550" s="3"/>
      <c r="H550" s="3"/>
      <c r="I550" s="3"/>
      <c r="J550" s="3"/>
      <c r="K550" s="3"/>
      <c r="L550" s="3"/>
      <c r="M550" s="3"/>
      <c r="N550" s="3"/>
      <c r="O550" s="3"/>
      <c r="P550" s="3"/>
      <c r="Q550" s="3"/>
      <c r="R550" s="3"/>
      <c r="S550" s="3"/>
      <c r="T550" s="3"/>
    </row>
    <row r="551" spans="2:20" ht="12.75">
      <c r="B551" s="2"/>
      <c r="C551" s="3"/>
      <c r="D551" s="4"/>
      <c r="E551" s="3"/>
      <c r="F551" s="3"/>
      <c r="G551" s="3"/>
      <c r="H551" s="3"/>
      <c r="I551" s="3"/>
      <c r="J551" s="3"/>
      <c r="K551" s="3"/>
      <c r="L551" s="3"/>
      <c r="M551" s="3"/>
      <c r="N551" s="3"/>
      <c r="O551" s="3"/>
      <c r="P551" s="3"/>
      <c r="Q551" s="3"/>
      <c r="R551" s="3"/>
      <c r="S551" s="3"/>
      <c r="T551" s="3"/>
    </row>
    <row r="552" spans="2:20" ht="12.75">
      <c r="B552" s="2"/>
      <c r="C552" s="3"/>
      <c r="D552" s="4"/>
      <c r="E552" s="3"/>
      <c r="F552" s="3"/>
      <c r="G552" s="3"/>
      <c r="H552" s="3"/>
      <c r="I552" s="3"/>
      <c r="J552" s="3"/>
      <c r="K552" s="3"/>
      <c r="L552" s="3"/>
      <c r="M552" s="3"/>
      <c r="N552" s="3"/>
      <c r="O552" s="3"/>
      <c r="P552" s="3"/>
      <c r="Q552" s="3"/>
      <c r="R552" s="3"/>
      <c r="S552" s="3"/>
      <c r="T552" s="3"/>
    </row>
    <row r="553" spans="2:20" ht="12.75">
      <c r="B553" s="2"/>
      <c r="C553" s="3"/>
      <c r="D553" s="4"/>
      <c r="E553" s="3"/>
      <c r="F553" s="3"/>
      <c r="G553" s="3"/>
      <c r="H553" s="3"/>
      <c r="I553" s="3"/>
      <c r="J553" s="3"/>
      <c r="K553" s="3"/>
      <c r="L553" s="3"/>
      <c r="M553" s="3"/>
      <c r="N553" s="3"/>
      <c r="O553" s="3"/>
      <c r="P553" s="3"/>
      <c r="Q553" s="3"/>
      <c r="R553" s="3"/>
      <c r="S553" s="3"/>
      <c r="T553" s="3"/>
    </row>
    <row r="554" spans="2:20" ht="12.75">
      <c r="B554" s="2"/>
      <c r="C554" s="3"/>
      <c r="D554" s="4"/>
      <c r="E554" s="3"/>
      <c r="F554" s="3"/>
      <c r="G554" s="3"/>
      <c r="H554" s="3"/>
      <c r="I554" s="3"/>
      <c r="J554" s="3"/>
      <c r="K554" s="3"/>
      <c r="L554" s="3"/>
      <c r="M554" s="3"/>
      <c r="N554" s="3"/>
      <c r="O554" s="3"/>
      <c r="P554" s="3"/>
      <c r="Q554" s="3"/>
      <c r="R554" s="3"/>
      <c r="S554" s="3"/>
      <c r="T554" s="3"/>
    </row>
    <row r="555" spans="2:20" ht="12.75">
      <c r="B555" s="2"/>
      <c r="C555" s="3"/>
      <c r="D555" s="4"/>
      <c r="E555" s="3"/>
      <c r="F555" s="3"/>
      <c r="G555" s="3"/>
      <c r="H555" s="3"/>
      <c r="I555" s="3"/>
      <c r="J555" s="3"/>
      <c r="K555" s="3"/>
      <c r="L555" s="3"/>
      <c r="M555" s="3"/>
      <c r="N555" s="3"/>
      <c r="O555" s="3"/>
      <c r="P555" s="3"/>
      <c r="Q555" s="3"/>
      <c r="R555" s="3"/>
      <c r="S555" s="3"/>
      <c r="T555" s="3"/>
    </row>
    <row r="556" spans="2:20" ht="12.75">
      <c r="B556" s="2"/>
      <c r="C556" s="3"/>
      <c r="D556" s="4"/>
      <c r="E556" s="3"/>
      <c r="F556" s="3"/>
      <c r="G556" s="3"/>
      <c r="H556" s="3"/>
      <c r="I556" s="3"/>
      <c r="J556" s="3"/>
      <c r="K556" s="3"/>
      <c r="L556" s="3"/>
      <c r="M556" s="3"/>
      <c r="N556" s="3"/>
      <c r="O556" s="3"/>
      <c r="P556" s="3"/>
      <c r="Q556" s="3"/>
      <c r="R556" s="3"/>
      <c r="S556" s="3"/>
      <c r="T556" s="3"/>
    </row>
    <row r="557" spans="2:20" ht="12.75">
      <c r="B557" s="2"/>
      <c r="C557" s="3"/>
      <c r="D557" s="4"/>
      <c r="E557" s="3"/>
      <c r="F557" s="3"/>
      <c r="G557" s="3"/>
      <c r="H557" s="3"/>
      <c r="I557" s="3"/>
      <c r="J557" s="3"/>
      <c r="K557" s="3"/>
      <c r="L557" s="3"/>
      <c r="M557" s="3"/>
      <c r="N557" s="3"/>
      <c r="O557" s="3"/>
      <c r="P557" s="3"/>
      <c r="Q557" s="3"/>
      <c r="R557" s="3"/>
      <c r="S557" s="3"/>
      <c r="T557" s="3"/>
    </row>
    <row r="558" spans="2:20" ht="12.75">
      <c r="B558" s="2"/>
      <c r="C558" s="3"/>
      <c r="D558" s="4"/>
      <c r="E558" s="3"/>
      <c r="F558" s="3"/>
      <c r="G558" s="3"/>
      <c r="H558" s="3"/>
      <c r="I558" s="3"/>
      <c r="J558" s="3"/>
      <c r="K558" s="3"/>
      <c r="L558" s="3"/>
      <c r="M558" s="3"/>
      <c r="N558" s="3"/>
      <c r="O558" s="3"/>
      <c r="P558" s="3"/>
      <c r="Q558" s="3"/>
      <c r="R558" s="3"/>
      <c r="S558" s="3"/>
      <c r="T558" s="3"/>
    </row>
    <row r="559" spans="2:20" ht="12.75">
      <c r="B559" s="2"/>
      <c r="C559" s="3"/>
      <c r="D559" s="4"/>
      <c r="E559" s="3"/>
      <c r="F559" s="3"/>
      <c r="G559" s="3"/>
      <c r="H559" s="3"/>
      <c r="I559" s="3"/>
      <c r="J559" s="3"/>
      <c r="K559" s="3"/>
      <c r="L559" s="3"/>
      <c r="M559" s="3"/>
      <c r="N559" s="3"/>
      <c r="O559" s="3"/>
      <c r="P559" s="3"/>
      <c r="Q559" s="3"/>
      <c r="R559" s="3"/>
      <c r="S559" s="3"/>
      <c r="T559" s="3"/>
    </row>
    <row r="560" spans="2:20" ht="12.75">
      <c r="B560" s="2"/>
      <c r="C560" s="3"/>
      <c r="D560" s="4"/>
      <c r="E560" s="3"/>
      <c r="F560" s="3"/>
      <c r="G560" s="3"/>
      <c r="H560" s="3"/>
      <c r="I560" s="3"/>
      <c r="J560" s="3"/>
      <c r="K560" s="3"/>
      <c r="L560" s="3"/>
      <c r="M560" s="3"/>
      <c r="N560" s="3"/>
      <c r="O560" s="3"/>
      <c r="P560" s="3"/>
      <c r="Q560" s="3"/>
      <c r="R560" s="3"/>
      <c r="S560" s="3"/>
      <c r="T560" s="3"/>
    </row>
    <row r="561" spans="2:20" ht="12.75">
      <c r="B561" s="2"/>
      <c r="C561" s="3"/>
      <c r="D561" s="4"/>
      <c r="E561" s="3"/>
      <c r="F561" s="3"/>
      <c r="G561" s="3"/>
      <c r="H561" s="3"/>
      <c r="I561" s="3"/>
      <c r="J561" s="3"/>
      <c r="K561" s="3"/>
      <c r="L561" s="3"/>
      <c r="M561" s="3"/>
      <c r="N561" s="3"/>
      <c r="O561" s="3"/>
      <c r="P561" s="3"/>
      <c r="Q561" s="3"/>
      <c r="R561" s="3"/>
      <c r="S561" s="3"/>
      <c r="T561" s="3"/>
    </row>
    <row r="562" spans="2:20" ht="12.75">
      <c r="B562" s="2"/>
      <c r="C562" s="3"/>
      <c r="D562" s="4"/>
      <c r="E562" s="3"/>
      <c r="F562" s="3"/>
      <c r="G562" s="3"/>
      <c r="H562" s="3"/>
      <c r="I562" s="3"/>
      <c r="J562" s="3"/>
      <c r="K562" s="3"/>
      <c r="L562" s="3"/>
      <c r="M562" s="3"/>
      <c r="N562" s="3"/>
      <c r="O562" s="3"/>
      <c r="P562" s="3"/>
      <c r="Q562" s="3"/>
      <c r="R562" s="3"/>
      <c r="S562" s="3"/>
      <c r="T562" s="3"/>
    </row>
    <row r="563" spans="2:20" ht="12.75">
      <c r="B563" s="2"/>
      <c r="C563" s="3"/>
      <c r="D563" s="4"/>
      <c r="E563" s="3"/>
      <c r="F563" s="3"/>
      <c r="G563" s="3"/>
      <c r="H563" s="3"/>
      <c r="I563" s="3"/>
      <c r="J563" s="3"/>
      <c r="K563" s="3"/>
      <c r="L563" s="3"/>
      <c r="M563" s="3"/>
      <c r="N563" s="3"/>
      <c r="O563" s="3"/>
      <c r="P563" s="3"/>
      <c r="Q563" s="3"/>
      <c r="R563" s="3"/>
      <c r="S563" s="3"/>
      <c r="T563" s="3"/>
    </row>
    <row r="564" spans="2:20" ht="12.75">
      <c r="B564" s="2"/>
      <c r="C564" s="3"/>
      <c r="D564" s="4"/>
      <c r="E564" s="3"/>
      <c r="F564" s="3"/>
      <c r="G564" s="3"/>
      <c r="H564" s="3"/>
      <c r="I564" s="3"/>
      <c r="J564" s="3"/>
      <c r="K564" s="3"/>
      <c r="L564" s="3"/>
      <c r="M564" s="3"/>
      <c r="N564" s="3"/>
      <c r="O564" s="3"/>
      <c r="P564" s="3"/>
      <c r="Q564" s="3"/>
      <c r="R564" s="3"/>
      <c r="S564" s="3"/>
      <c r="T564" s="3"/>
    </row>
    <row r="565" spans="2:20" ht="12.75">
      <c r="B565" s="2"/>
      <c r="C565" s="3"/>
      <c r="D565" s="4"/>
      <c r="E565" s="3"/>
      <c r="F565" s="3"/>
      <c r="G565" s="3"/>
      <c r="H565" s="3"/>
      <c r="I565" s="3"/>
      <c r="J565" s="3"/>
      <c r="K565" s="3"/>
      <c r="L565" s="3"/>
      <c r="M565" s="3"/>
      <c r="N565" s="3"/>
      <c r="O565" s="3"/>
      <c r="P565" s="3"/>
      <c r="Q565" s="3"/>
      <c r="R565" s="3"/>
      <c r="S565" s="3"/>
      <c r="T565" s="3"/>
    </row>
    <row r="566" spans="2:20" ht="12.75">
      <c r="B566" s="2"/>
      <c r="C566" s="3"/>
      <c r="D566" s="4"/>
      <c r="E566" s="3"/>
      <c r="F566" s="3"/>
      <c r="G566" s="3"/>
      <c r="H566" s="3"/>
      <c r="I566" s="3"/>
      <c r="J566" s="3"/>
      <c r="K566" s="3"/>
      <c r="L566" s="3"/>
      <c r="M566" s="3"/>
      <c r="N566" s="3"/>
      <c r="O566" s="3"/>
      <c r="P566" s="3"/>
      <c r="Q566" s="3"/>
      <c r="R566" s="3"/>
      <c r="S566" s="3"/>
      <c r="T566" s="3"/>
    </row>
    <row r="567" spans="2:20" ht="12.75">
      <c r="B567" s="2"/>
      <c r="C567" s="3"/>
      <c r="D567" s="4"/>
      <c r="E567" s="3"/>
      <c r="F567" s="3"/>
      <c r="G567" s="3"/>
      <c r="H567" s="3"/>
      <c r="I567" s="3"/>
      <c r="J567" s="3"/>
      <c r="K567" s="3"/>
      <c r="L567" s="3"/>
      <c r="M567" s="3"/>
      <c r="N567" s="3"/>
      <c r="O567" s="3"/>
      <c r="P567" s="3"/>
      <c r="Q567" s="3"/>
      <c r="R567" s="3"/>
      <c r="S567" s="3"/>
      <c r="T567" s="3"/>
    </row>
    <row r="568" spans="2:20" ht="12.75">
      <c r="B568" s="2"/>
      <c r="C568" s="3"/>
      <c r="D568" s="4"/>
      <c r="E568" s="3"/>
      <c r="F568" s="3"/>
      <c r="G568" s="3"/>
      <c r="H568" s="3"/>
      <c r="I568" s="3"/>
      <c r="J568" s="3"/>
      <c r="K568" s="3"/>
      <c r="L568" s="3"/>
      <c r="M568" s="3"/>
      <c r="N568" s="3"/>
      <c r="O568" s="3"/>
      <c r="P568" s="3"/>
      <c r="Q568" s="3"/>
      <c r="R568" s="3"/>
      <c r="S568" s="3"/>
      <c r="T568" s="3"/>
    </row>
    <row r="569" spans="2:20" ht="12.75">
      <c r="B569" s="2"/>
      <c r="C569" s="3"/>
      <c r="D569" s="4"/>
      <c r="E569" s="3"/>
      <c r="F569" s="3"/>
      <c r="G569" s="3"/>
      <c r="H569" s="3"/>
      <c r="I569" s="3"/>
      <c r="J569" s="3"/>
      <c r="K569" s="3"/>
      <c r="L569" s="3"/>
      <c r="M569" s="3"/>
      <c r="N569" s="3"/>
      <c r="O569" s="3"/>
      <c r="P569" s="3"/>
      <c r="Q569" s="3"/>
      <c r="R569" s="3"/>
      <c r="S569" s="3"/>
      <c r="T569" s="3"/>
    </row>
    <row r="570" spans="2:20" ht="12.75">
      <c r="B570" s="2"/>
      <c r="C570" s="3"/>
      <c r="D570" s="4"/>
      <c r="E570" s="3"/>
      <c r="F570" s="3"/>
      <c r="G570" s="3"/>
      <c r="H570" s="3"/>
      <c r="I570" s="3"/>
      <c r="J570" s="3"/>
      <c r="K570" s="3"/>
      <c r="L570" s="3"/>
      <c r="M570" s="3"/>
      <c r="N570" s="3"/>
      <c r="O570" s="3"/>
      <c r="P570" s="3"/>
      <c r="Q570" s="3"/>
      <c r="R570" s="3"/>
      <c r="S570" s="3"/>
      <c r="T570" s="3"/>
    </row>
    <row r="571" spans="2:20" ht="12.75">
      <c r="B571" s="2"/>
      <c r="C571" s="3"/>
      <c r="D571" s="4"/>
      <c r="E571" s="3"/>
      <c r="F571" s="3"/>
      <c r="G571" s="3"/>
      <c r="H571" s="3"/>
      <c r="I571" s="3"/>
      <c r="J571" s="3"/>
      <c r="K571" s="3"/>
      <c r="L571" s="3"/>
      <c r="M571" s="3"/>
      <c r="N571" s="3"/>
      <c r="O571" s="3"/>
      <c r="P571" s="3"/>
      <c r="Q571" s="3"/>
      <c r="R571" s="3"/>
      <c r="S571" s="3"/>
      <c r="T571" s="3"/>
    </row>
    <row r="572" spans="2:20" ht="12.75">
      <c r="B572" s="2"/>
      <c r="C572" s="3"/>
      <c r="D572" s="4"/>
      <c r="E572" s="3"/>
      <c r="F572" s="3"/>
      <c r="G572" s="3"/>
      <c r="H572" s="3"/>
      <c r="I572" s="3"/>
      <c r="J572" s="3"/>
      <c r="K572" s="3"/>
      <c r="L572" s="3"/>
      <c r="M572" s="3"/>
      <c r="N572" s="3"/>
      <c r="O572" s="3"/>
      <c r="P572" s="3"/>
      <c r="Q572" s="3"/>
      <c r="R572" s="3"/>
      <c r="S572" s="3"/>
      <c r="T572" s="3"/>
    </row>
    <row r="573" spans="2:20" ht="12.75">
      <c r="B573" s="2"/>
      <c r="C573" s="3"/>
      <c r="D573" s="4"/>
      <c r="E573" s="3"/>
      <c r="F573" s="3"/>
      <c r="G573" s="3"/>
      <c r="H573" s="3"/>
      <c r="I573" s="3"/>
      <c r="J573" s="3"/>
      <c r="K573" s="3"/>
      <c r="L573" s="3"/>
      <c r="M573" s="3"/>
      <c r="N573" s="3"/>
      <c r="O573" s="3"/>
      <c r="P573" s="3"/>
      <c r="Q573" s="3"/>
      <c r="R573" s="3"/>
      <c r="S573" s="3"/>
      <c r="T573" s="3"/>
    </row>
    <row r="574" spans="2:20" ht="12.75">
      <c r="B574" s="2"/>
      <c r="C574" s="3"/>
      <c r="D574" s="4"/>
      <c r="E574" s="3"/>
      <c r="F574" s="3"/>
      <c r="G574" s="3"/>
      <c r="H574" s="3"/>
      <c r="I574" s="3"/>
      <c r="J574" s="3"/>
      <c r="K574" s="3"/>
      <c r="L574" s="3"/>
      <c r="M574" s="3"/>
      <c r="N574" s="3"/>
      <c r="O574" s="3"/>
      <c r="P574" s="3"/>
      <c r="Q574" s="3"/>
      <c r="R574" s="3"/>
      <c r="S574" s="3"/>
      <c r="T574" s="3"/>
    </row>
    <row r="575" spans="2:20" ht="12.75">
      <c r="B575" s="2"/>
      <c r="C575" s="3"/>
      <c r="D575" s="4"/>
      <c r="E575" s="3"/>
      <c r="F575" s="3"/>
      <c r="G575" s="3"/>
      <c r="H575" s="3"/>
      <c r="I575" s="3"/>
      <c r="J575" s="3"/>
      <c r="K575" s="3"/>
      <c r="L575" s="3"/>
      <c r="M575" s="3"/>
      <c r="N575" s="3"/>
      <c r="O575" s="3"/>
      <c r="P575" s="3"/>
      <c r="Q575" s="3"/>
      <c r="R575" s="3"/>
      <c r="S575" s="3"/>
      <c r="T575" s="3"/>
    </row>
    <row r="576" spans="2:20" ht="12.75">
      <c r="B576" s="2"/>
      <c r="C576" s="3"/>
      <c r="D576" s="4"/>
      <c r="E576" s="3"/>
      <c r="F576" s="3"/>
      <c r="G576" s="3"/>
      <c r="H576" s="3"/>
      <c r="I576" s="3"/>
      <c r="J576" s="3"/>
      <c r="K576" s="3"/>
      <c r="L576" s="3"/>
      <c r="M576" s="3"/>
      <c r="N576" s="3"/>
      <c r="O576" s="3"/>
      <c r="P576" s="3"/>
      <c r="Q576" s="3"/>
      <c r="R576" s="3"/>
      <c r="S576" s="3"/>
      <c r="T576" s="3"/>
    </row>
    <row r="577" spans="2:20" ht="12.75">
      <c r="B577" s="2"/>
      <c r="C577" s="3"/>
      <c r="D577" s="4"/>
      <c r="E577" s="3"/>
      <c r="F577" s="3"/>
      <c r="G577" s="3"/>
      <c r="H577" s="3"/>
      <c r="I577" s="3"/>
      <c r="J577" s="3"/>
      <c r="K577" s="3"/>
      <c r="L577" s="3"/>
      <c r="M577" s="3"/>
      <c r="N577" s="3"/>
      <c r="O577" s="3"/>
      <c r="P577" s="3"/>
      <c r="Q577" s="3"/>
      <c r="R577" s="3"/>
      <c r="S577" s="3"/>
      <c r="T577" s="3"/>
    </row>
    <row r="578" spans="2:20" ht="12.75">
      <c r="B578" s="2"/>
      <c r="C578" s="3"/>
      <c r="D578" s="4"/>
      <c r="E578" s="3"/>
      <c r="F578" s="3"/>
      <c r="G578" s="3"/>
      <c r="H578" s="3"/>
      <c r="I578" s="3"/>
      <c r="J578" s="3"/>
      <c r="K578" s="3"/>
      <c r="L578" s="3"/>
      <c r="M578" s="3"/>
      <c r="N578" s="3"/>
      <c r="O578" s="3"/>
      <c r="P578" s="3"/>
      <c r="Q578" s="3"/>
      <c r="R578" s="3"/>
      <c r="S578" s="3"/>
      <c r="T578" s="3"/>
    </row>
    <row r="579" spans="2:20" ht="12.75">
      <c r="B579" s="2"/>
      <c r="C579" s="3"/>
      <c r="D579" s="4"/>
      <c r="E579" s="3"/>
      <c r="F579" s="3"/>
      <c r="G579" s="3"/>
      <c r="H579" s="3"/>
      <c r="I579" s="3"/>
      <c r="J579" s="3"/>
      <c r="K579" s="3"/>
      <c r="L579" s="3"/>
      <c r="M579" s="3"/>
      <c r="N579" s="3"/>
      <c r="O579" s="3"/>
      <c r="P579" s="3"/>
      <c r="Q579" s="3"/>
      <c r="R579" s="3"/>
      <c r="S579" s="3"/>
      <c r="T579" s="3"/>
    </row>
    <row r="580" spans="2:20" ht="12.75">
      <c r="B580" s="2"/>
      <c r="C580" s="3"/>
      <c r="D580" s="4"/>
      <c r="E580" s="3"/>
      <c r="F580" s="3"/>
      <c r="G580" s="3"/>
      <c r="H580" s="3"/>
      <c r="I580" s="3"/>
      <c r="J580" s="3"/>
      <c r="K580" s="3"/>
      <c r="L580" s="3"/>
      <c r="M580" s="3"/>
      <c r="N580" s="3"/>
      <c r="O580" s="3"/>
      <c r="P580" s="3"/>
      <c r="Q580" s="3"/>
      <c r="R580" s="3"/>
      <c r="S580" s="3"/>
      <c r="T580" s="3"/>
    </row>
    <row r="581" spans="2:20" ht="12.75">
      <c r="B581" s="2"/>
      <c r="C581" s="3"/>
      <c r="D581" s="4"/>
      <c r="E581" s="3"/>
      <c r="F581" s="3"/>
      <c r="G581" s="3"/>
      <c r="H581" s="3"/>
      <c r="I581" s="3"/>
      <c r="J581" s="3"/>
      <c r="K581" s="3"/>
      <c r="L581" s="3"/>
      <c r="M581" s="3"/>
      <c r="N581" s="3"/>
      <c r="O581" s="3"/>
      <c r="P581" s="3"/>
      <c r="Q581" s="3"/>
      <c r="R581" s="3"/>
      <c r="S581" s="3"/>
      <c r="T581" s="3"/>
    </row>
    <row r="582" spans="2:20" ht="12.75">
      <c r="B582" s="2"/>
      <c r="C582" s="3"/>
      <c r="D582" s="4"/>
      <c r="E582" s="3"/>
      <c r="F582" s="3"/>
      <c r="G582" s="3"/>
      <c r="H582" s="3"/>
      <c r="I582" s="3"/>
      <c r="J582" s="3"/>
      <c r="K582" s="3"/>
      <c r="L582" s="3"/>
      <c r="M582" s="3"/>
      <c r="N582" s="3"/>
      <c r="O582" s="3"/>
      <c r="P582" s="3"/>
      <c r="Q582" s="3"/>
      <c r="R582" s="3"/>
      <c r="S582" s="3"/>
      <c r="T582" s="3"/>
    </row>
    <row r="583" spans="2:20" ht="12.75">
      <c r="B583" s="2"/>
      <c r="C583" s="3"/>
      <c r="D583" s="4"/>
      <c r="E583" s="3"/>
      <c r="F583" s="3"/>
      <c r="G583" s="3"/>
      <c r="H583" s="3"/>
      <c r="I583" s="3"/>
      <c r="J583" s="3"/>
      <c r="K583" s="3"/>
      <c r="L583" s="3"/>
      <c r="M583" s="3"/>
      <c r="N583" s="3"/>
      <c r="O583" s="3"/>
      <c r="P583" s="3"/>
      <c r="Q583" s="3"/>
      <c r="R583" s="3"/>
      <c r="S583" s="3"/>
      <c r="T583" s="3"/>
    </row>
    <row r="584" spans="2:20" ht="12.75">
      <c r="B584" s="2"/>
      <c r="C584" s="3"/>
      <c r="D584" s="4"/>
      <c r="E584" s="3"/>
      <c r="F584" s="3"/>
      <c r="G584" s="3"/>
      <c r="H584" s="3"/>
      <c r="I584" s="3"/>
      <c r="J584" s="3"/>
      <c r="K584" s="3"/>
      <c r="L584" s="3"/>
      <c r="M584" s="3"/>
      <c r="N584" s="3"/>
      <c r="O584" s="3"/>
      <c r="P584" s="3"/>
      <c r="Q584" s="3"/>
      <c r="R584" s="3"/>
      <c r="S584" s="3"/>
      <c r="T584" s="3"/>
    </row>
    <row r="585" spans="2:20" ht="12.75">
      <c r="B585" s="2"/>
      <c r="C585" s="3"/>
      <c r="D585" s="4"/>
      <c r="E585" s="3"/>
      <c r="F585" s="3"/>
      <c r="G585" s="3"/>
      <c r="H585" s="3"/>
      <c r="I585" s="3"/>
      <c r="J585" s="3"/>
      <c r="K585" s="3"/>
      <c r="L585" s="3"/>
      <c r="M585" s="3"/>
      <c r="N585" s="3"/>
      <c r="O585" s="3"/>
      <c r="P585" s="3"/>
      <c r="Q585" s="3"/>
      <c r="R585" s="3"/>
      <c r="S585" s="3"/>
      <c r="T585" s="3"/>
    </row>
    <row r="586" spans="2:20" ht="12.75">
      <c r="B586" s="2"/>
      <c r="C586" s="3"/>
      <c r="D586" s="4"/>
      <c r="E586" s="3"/>
      <c r="F586" s="3"/>
      <c r="G586" s="3"/>
      <c r="H586" s="3"/>
      <c r="I586" s="3"/>
      <c r="J586" s="3"/>
      <c r="K586" s="3"/>
      <c r="L586" s="3"/>
      <c r="M586" s="3"/>
      <c r="N586" s="3"/>
      <c r="O586" s="3"/>
      <c r="P586" s="3"/>
      <c r="Q586" s="3"/>
      <c r="R586" s="3"/>
      <c r="S586" s="3"/>
      <c r="T586" s="3"/>
    </row>
    <row r="587" spans="2:20" ht="12.75">
      <c r="B587" s="2"/>
      <c r="C587" s="3"/>
      <c r="D587" s="4"/>
      <c r="E587" s="3"/>
      <c r="F587" s="3"/>
      <c r="G587" s="3"/>
      <c r="H587" s="3"/>
      <c r="I587" s="3"/>
      <c r="J587" s="3"/>
      <c r="K587" s="3"/>
      <c r="L587" s="3"/>
      <c r="M587" s="3"/>
      <c r="N587" s="3"/>
      <c r="O587" s="3"/>
      <c r="P587" s="3"/>
      <c r="Q587" s="3"/>
      <c r="R587" s="3"/>
      <c r="S587" s="3"/>
      <c r="T587" s="3"/>
    </row>
    <row r="588" spans="2:20" ht="12.75">
      <c r="B588" s="2"/>
      <c r="C588" s="3"/>
      <c r="D588" s="4"/>
      <c r="E588" s="3"/>
      <c r="F588" s="3"/>
      <c r="G588" s="3"/>
      <c r="H588" s="3"/>
      <c r="I588" s="3"/>
      <c r="J588" s="3"/>
      <c r="K588" s="3"/>
      <c r="L588" s="3"/>
      <c r="M588" s="3"/>
      <c r="N588" s="3"/>
      <c r="O588" s="3"/>
      <c r="P588" s="3"/>
      <c r="Q588" s="3"/>
      <c r="R588" s="3"/>
      <c r="S588" s="3"/>
      <c r="T588" s="3"/>
    </row>
    <row r="589" spans="2:20" ht="12.75">
      <c r="B589" s="2"/>
      <c r="C589" s="3"/>
      <c r="D589" s="4"/>
      <c r="E589" s="3"/>
      <c r="F589" s="3"/>
      <c r="G589" s="3"/>
      <c r="H589" s="3"/>
      <c r="I589" s="3"/>
      <c r="J589" s="3"/>
      <c r="K589" s="3"/>
      <c r="L589" s="3"/>
      <c r="M589" s="3"/>
      <c r="N589" s="3"/>
      <c r="O589" s="3"/>
      <c r="P589" s="3"/>
      <c r="Q589" s="3"/>
      <c r="R589" s="3"/>
      <c r="S589" s="3"/>
      <c r="T589" s="3"/>
    </row>
    <row r="590" spans="2:20" ht="12.75">
      <c r="B590" s="2"/>
      <c r="C590" s="3"/>
      <c r="D590" s="4"/>
      <c r="E590" s="3"/>
      <c r="F590" s="3"/>
      <c r="G590" s="3"/>
      <c r="H590" s="3"/>
      <c r="I590" s="3"/>
      <c r="J590" s="3"/>
      <c r="K590" s="3"/>
      <c r="L590" s="3"/>
      <c r="M590" s="3"/>
      <c r="N590" s="3"/>
      <c r="O590" s="3"/>
      <c r="P590" s="3"/>
      <c r="Q590" s="3"/>
      <c r="R590" s="3"/>
      <c r="S590" s="3"/>
      <c r="T590" s="3"/>
    </row>
    <row r="591" spans="2:20" ht="12.75">
      <c r="B591" s="2"/>
      <c r="C591" s="3"/>
      <c r="D591" s="4"/>
      <c r="E591" s="3"/>
      <c r="F591" s="3"/>
      <c r="G591" s="3"/>
      <c r="H591" s="3"/>
      <c r="I591" s="3"/>
      <c r="J591" s="3"/>
      <c r="K591" s="3"/>
      <c r="L591" s="3"/>
      <c r="M591" s="3"/>
      <c r="N591" s="3"/>
      <c r="O591" s="3"/>
      <c r="P591" s="3"/>
      <c r="Q591" s="3"/>
      <c r="R591" s="3"/>
      <c r="S591" s="3"/>
      <c r="T591" s="3"/>
    </row>
    <row r="592" spans="2:20" ht="12.75">
      <c r="B592" s="2"/>
      <c r="C592" s="3"/>
      <c r="D592" s="4"/>
      <c r="E592" s="3"/>
      <c r="F592" s="3"/>
      <c r="G592" s="3"/>
      <c r="H592" s="3"/>
      <c r="I592" s="3"/>
      <c r="J592" s="3"/>
      <c r="K592" s="3"/>
      <c r="L592" s="3"/>
      <c r="M592" s="3"/>
      <c r="N592" s="3"/>
      <c r="O592" s="3"/>
      <c r="P592" s="3"/>
      <c r="Q592" s="3"/>
      <c r="R592" s="3"/>
      <c r="S592" s="3"/>
      <c r="T592" s="3"/>
    </row>
    <row r="593" spans="2:20" ht="12.75">
      <c r="B593" s="2"/>
      <c r="C593" s="3"/>
      <c r="D593" s="4"/>
      <c r="E593" s="3"/>
      <c r="F593" s="3"/>
      <c r="G593" s="3"/>
      <c r="H593" s="3"/>
      <c r="I593" s="3"/>
      <c r="J593" s="3"/>
      <c r="K593" s="3"/>
      <c r="L593" s="3"/>
      <c r="M593" s="3"/>
      <c r="N593" s="3"/>
      <c r="O593" s="3"/>
      <c r="P593" s="3"/>
      <c r="Q593" s="3"/>
      <c r="R593" s="3"/>
      <c r="S593" s="3"/>
      <c r="T593" s="3"/>
    </row>
    <row r="594" spans="2:20" ht="12.75">
      <c r="B594" s="2"/>
      <c r="C594" s="3"/>
      <c r="D594" s="4"/>
      <c r="E594" s="3"/>
      <c r="F594" s="3"/>
      <c r="G594" s="3"/>
      <c r="H594" s="3"/>
      <c r="I594" s="3"/>
      <c r="J594" s="3"/>
      <c r="K594" s="3"/>
      <c r="L594" s="3"/>
      <c r="M594" s="3"/>
      <c r="N594" s="3"/>
      <c r="O594" s="3"/>
      <c r="P594" s="3"/>
      <c r="Q594" s="3"/>
      <c r="R594" s="3"/>
      <c r="S594" s="3"/>
      <c r="T594" s="3"/>
    </row>
    <row r="595" spans="2:20" ht="12.75">
      <c r="B595" s="2"/>
      <c r="C595" s="3"/>
      <c r="D595" s="4"/>
      <c r="E595" s="3"/>
      <c r="F595" s="3"/>
      <c r="G595" s="3"/>
      <c r="H595" s="3"/>
      <c r="I595" s="3"/>
      <c r="J595" s="3"/>
      <c r="K595" s="3"/>
      <c r="L595" s="3"/>
      <c r="M595" s="3"/>
      <c r="N595" s="3"/>
      <c r="O595" s="3"/>
      <c r="P595" s="3"/>
      <c r="Q595" s="3"/>
      <c r="R595" s="3"/>
      <c r="S595" s="3"/>
      <c r="T595" s="3"/>
    </row>
    <row r="596" spans="2:20" ht="12.75">
      <c r="B596" s="2"/>
      <c r="C596" s="3"/>
      <c r="D596" s="4"/>
      <c r="E596" s="3"/>
      <c r="F596" s="3"/>
      <c r="G596" s="3"/>
      <c r="H596" s="3"/>
      <c r="I596" s="3"/>
      <c r="J596" s="3"/>
      <c r="K596" s="3"/>
      <c r="L596" s="3"/>
      <c r="M596" s="3"/>
      <c r="N596" s="3"/>
      <c r="O596" s="3"/>
      <c r="P596" s="3"/>
      <c r="Q596" s="3"/>
      <c r="R596" s="3"/>
      <c r="S596" s="3"/>
      <c r="T596" s="3"/>
    </row>
    <row r="597" spans="2:20" ht="12.75">
      <c r="B597" s="2"/>
      <c r="C597" s="3"/>
      <c r="D597" s="4"/>
      <c r="E597" s="3"/>
      <c r="F597" s="3"/>
      <c r="G597" s="3"/>
      <c r="H597" s="3"/>
      <c r="I597" s="3"/>
      <c r="J597" s="3"/>
      <c r="K597" s="3"/>
      <c r="L597" s="3"/>
      <c r="M597" s="3"/>
      <c r="N597" s="3"/>
      <c r="O597" s="3"/>
      <c r="P597" s="3"/>
      <c r="Q597" s="3"/>
      <c r="R597" s="3"/>
      <c r="S597" s="3"/>
      <c r="T597" s="3"/>
    </row>
    <row r="598" spans="2:20" ht="12.75">
      <c r="B598" s="2"/>
      <c r="C598" s="3"/>
      <c r="D598" s="4"/>
      <c r="E598" s="3"/>
      <c r="F598" s="3"/>
      <c r="G598" s="3"/>
      <c r="H598" s="3"/>
      <c r="I598" s="3"/>
      <c r="J598" s="3"/>
      <c r="K598" s="3"/>
      <c r="L598" s="3"/>
      <c r="M598" s="3"/>
      <c r="N598" s="3"/>
      <c r="O598" s="3"/>
      <c r="P598" s="3"/>
      <c r="Q598" s="3"/>
      <c r="R598" s="3"/>
      <c r="S598" s="3"/>
      <c r="T598" s="3"/>
    </row>
    <row r="599" spans="2:20" ht="12.75">
      <c r="B599" s="2"/>
      <c r="C599" s="3"/>
      <c r="D599" s="4"/>
      <c r="E599" s="3"/>
      <c r="F599" s="3"/>
      <c r="G599" s="3"/>
      <c r="H599" s="3"/>
      <c r="I599" s="3"/>
      <c r="J599" s="3"/>
      <c r="K599" s="3"/>
      <c r="L599" s="3"/>
      <c r="M599" s="3"/>
      <c r="N599" s="3"/>
      <c r="O599" s="3"/>
      <c r="P599" s="3"/>
      <c r="Q599" s="3"/>
      <c r="R599" s="3"/>
      <c r="S599" s="3"/>
      <c r="T599" s="3"/>
    </row>
    <row r="600" spans="2:20" ht="12.75">
      <c r="B600" s="2"/>
      <c r="C600" s="3"/>
      <c r="D600" s="4"/>
      <c r="E600" s="3"/>
      <c r="F600" s="3"/>
      <c r="G600" s="3"/>
      <c r="H600" s="3"/>
      <c r="I600" s="3"/>
      <c r="J600" s="3"/>
      <c r="K600" s="3"/>
      <c r="L600" s="3"/>
      <c r="M600" s="3"/>
      <c r="N600" s="3"/>
      <c r="O600" s="3"/>
      <c r="P600" s="3"/>
      <c r="Q600" s="3"/>
      <c r="R600" s="3"/>
      <c r="S600" s="3"/>
      <c r="T600" s="3"/>
    </row>
    <row r="601" spans="2:20" ht="12.75">
      <c r="B601" s="2"/>
      <c r="C601" s="3"/>
      <c r="D601" s="4"/>
      <c r="E601" s="3"/>
      <c r="F601" s="3"/>
      <c r="G601" s="3"/>
      <c r="H601" s="3"/>
      <c r="I601" s="3"/>
      <c r="J601" s="3"/>
      <c r="K601" s="3"/>
      <c r="L601" s="3"/>
      <c r="M601" s="3"/>
      <c r="N601" s="3"/>
      <c r="O601" s="3"/>
      <c r="P601" s="3"/>
      <c r="Q601" s="3"/>
      <c r="R601" s="3"/>
      <c r="S601" s="3"/>
      <c r="T601" s="3"/>
    </row>
    <row r="602" spans="2:20" ht="12.75">
      <c r="B602" s="2"/>
      <c r="C602" s="3"/>
      <c r="D602" s="4"/>
      <c r="E602" s="3"/>
      <c r="F602" s="3"/>
      <c r="G602" s="3"/>
      <c r="H602" s="3"/>
      <c r="I602" s="3"/>
      <c r="J602" s="3"/>
      <c r="K602" s="3"/>
      <c r="L602" s="3"/>
      <c r="M602" s="3"/>
      <c r="N602" s="3"/>
      <c r="O602" s="3"/>
      <c r="P602" s="3"/>
      <c r="Q602" s="3"/>
      <c r="R602" s="3"/>
      <c r="S602" s="3"/>
      <c r="T602" s="3"/>
    </row>
    <row r="603" spans="2:20" ht="12.75">
      <c r="B603" s="2"/>
      <c r="C603" s="3"/>
      <c r="D603" s="4"/>
      <c r="E603" s="3"/>
      <c r="F603" s="3"/>
      <c r="G603" s="3"/>
      <c r="H603" s="3"/>
      <c r="I603" s="3"/>
      <c r="J603" s="3"/>
      <c r="K603" s="3"/>
      <c r="L603" s="3"/>
      <c r="M603" s="3"/>
      <c r="N603" s="3"/>
      <c r="O603" s="3"/>
      <c r="P603" s="3"/>
      <c r="Q603" s="3"/>
      <c r="R603" s="3"/>
      <c r="S603" s="3"/>
      <c r="T603" s="3"/>
    </row>
    <row r="604" spans="2:20" ht="12.75">
      <c r="B604" s="2"/>
      <c r="C604" s="3"/>
      <c r="D604" s="4"/>
      <c r="E604" s="3"/>
      <c r="F604" s="3"/>
      <c r="G604" s="3"/>
      <c r="H604" s="3"/>
      <c r="I604" s="3"/>
      <c r="J604" s="3"/>
      <c r="K604" s="3"/>
      <c r="L604" s="3"/>
      <c r="M604" s="3"/>
      <c r="N604" s="3"/>
      <c r="O604" s="3"/>
      <c r="P604" s="3"/>
      <c r="Q604" s="3"/>
      <c r="R604" s="3"/>
      <c r="S604" s="3"/>
      <c r="T604" s="3"/>
    </row>
    <row r="605" spans="2:20" ht="12.75">
      <c r="B605" s="2"/>
      <c r="C605" s="3"/>
      <c r="D605" s="4"/>
      <c r="E605" s="3"/>
      <c r="F605" s="3"/>
      <c r="G605" s="3"/>
      <c r="H605" s="3"/>
      <c r="I605" s="3"/>
      <c r="J605" s="3"/>
      <c r="K605" s="3"/>
      <c r="L605" s="3"/>
      <c r="M605" s="3"/>
      <c r="N605" s="3"/>
      <c r="O605" s="3"/>
      <c r="P605" s="3"/>
      <c r="Q605" s="3"/>
      <c r="R605" s="3"/>
      <c r="S605" s="3"/>
      <c r="T605" s="3"/>
    </row>
    <row r="606" spans="2:20" ht="12.75">
      <c r="B606" s="2"/>
      <c r="C606" s="3"/>
      <c r="D606" s="4"/>
      <c r="E606" s="3"/>
      <c r="F606" s="3"/>
      <c r="G606" s="3"/>
      <c r="H606" s="3"/>
      <c r="I606" s="3"/>
      <c r="J606" s="3"/>
      <c r="K606" s="3"/>
      <c r="L606" s="3"/>
      <c r="M606" s="3"/>
      <c r="N606" s="3"/>
      <c r="O606" s="3"/>
      <c r="P606" s="3"/>
      <c r="Q606" s="3"/>
      <c r="R606" s="3"/>
      <c r="S606" s="3"/>
      <c r="T606" s="3"/>
    </row>
    <row r="607" spans="2:20" ht="12.75">
      <c r="B607" s="2"/>
      <c r="C607" s="3"/>
      <c r="D607" s="4"/>
      <c r="E607" s="3"/>
      <c r="F607" s="3"/>
      <c r="G607" s="3"/>
      <c r="H607" s="3"/>
      <c r="I607" s="3"/>
      <c r="J607" s="3"/>
      <c r="K607" s="3"/>
      <c r="L607" s="3"/>
      <c r="M607" s="3"/>
      <c r="N607" s="3"/>
      <c r="O607" s="3"/>
      <c r="P607" s="3"/>
      <c r="Q607" s="3"/>
      <c r="R607" s="3"/>
      <c r="S607" s="3"/>
      <c r="T607" s="3"/>
    </row>
    <row r="608" spans="2:20" ht="12.75">
      <c r="B608" s="2"/>
      <c r="C608" s="3"/>
      <c r="D608" s="4"/>
      <c r="E608" s="3"/>
      <c r="F608" s="3"/>
      <c r="G608" s="3"/>
      <c r="H608" s="3"/>
      <c r="I608" s="3"/>
      <c r="J608" s="3"/>
      <c r="K608" s="3"/>
      <c r="L608" s="3"/>
      <c r="M608" s="3"/>
      <c r="N608" s="3"/>
      <c r="O608" s="3"/>
      <c r="P608" s="3"/>
      <c r="Q608" s="3"/>
      <c r="R608" s="3"/>
      <c r="S608" s="3"/>
      <c r="T608" s="3"/>
    </row>
    <row r="609" spans="2:20" ht="12.75">
      <c r="B609" s="2"/>
      <c r="C609" s="3"/>
      <c r="D609" s="4"/>
      <c r="E609" s="3"/>
      <c r="F609" s="3"/>
      <c r="G609" s="3"/>
      <c r="H609" s="3"/>
      <c r="I609" s="3"/>
      <c r="J609" s="3"/>
      <c r="K609" s="3"/>
      <c r="L609" s="3"/>
      <c r="M609" s="3"/>
      <c r="N609" s="3"/>
      <c r="O609" s="3"/>
      <c r="P609" s="3"/>
      <c r="Q609" s="3"/>
      <c r="R609" s="3"/>
      <c r="S609" s="3"/>
      <c r="T609" s="3"/>
    </row>
    <row r="610" spans="2:20" ht="12.75">
      <c r="B610" s="2"/>
      <c r="C610" s="3"/>
      <c r="D610" s="4"/>
      <c r="E610" s="3"/>
      <c r="F610" s="3"/>
      <c r="G610" s="3"/>
      <c r="H610" s="3"/>
      <c r="I610" s="3"/>
      <c r="J610" s="3"/>
      <c r="K610" s="3"/>
      <c r="L610" s="3"/>
      <c r="M610" s="3"/>
      <c r="N610" s="3"/>
      <c r="O610" s="3"/>
      <c r="P610" s="3"/>
      <c r="Q610" s="3"/>
      <c r="R610" s="3"/>
      <c r="S610" s="3"/>
      <c r="T610" s="3"/>
    </row>
    <row r="611" spans="2:20" ht="12.75">
      <c r="B611" s="2"/>
      <c r="C611" s="3"/>
      <c r="D611" s="4"/>
      <c r="E611" s="3"/>
      <c r="F611" s="3"/>
      <c r="G611" s="3"/>
      <c r="H611" s="3"/>
      <c r="I611" s="3"/>
      <c r="J611" s="3"/>
      <c r="K611" s="3"/>
      <c r="L611" s="3"/>
      <c r="M611" s="3"/>
      <c r="N611" s="3"/>
      <c r="O611" s="3"/>
      <c r="P611" s="3"/>
      <c r="Q611" s="3"/>
      <c r="R611" s="3"/>
      <c r="S611" s="3"/>
      <c r="T611" s="3"/>
    </row>
    <row r="612" spans="2:20" ht="12.75">
      <c r="B612" s="2"/>
      <c r="C612" s="3"/>
      <c r="D612" s="4"/>
      <c r="E612" s="3"/>
      <c r="F612" s="3"/>
      <c r="G612" s="3"/>
      <c r="H612" s="3"/>
      <c r="I612" s="3"/>
      <c r="J612" s="3"/>
      <c r="K612" s="3"/>
      <c r="L612" s="3"/>
      <c r="M612" s="3"/>
      <c r="N612" s="3"/>
      <c r="O612" s="3"/>
      <c r="P612" s="3"/>
      <c r="Q612" s="3"/>
      <c r="R612" s="3"/>
      <c r="S612" s="3"/>
      <c r="T612" s="3"/>
    </row>
    <row r="613" spans="2:20" ht="12.75">
      <c r="B613" s="2"/>
      <c r="C613" s="3"/>
      <c r="D613" s="4"/>
      <c r="E613" s="3"/>
      <c r="F613" s="3"/>
      <c r="G613" s="3"/>
      <c r="H613" s="3"/>
      <c r="I613" s="3"/>
      <c r="J613" s="3"/>
      <c r="K613" s="3"/>
      <c r="L613" s="3"/>
      <c r="M613" s="3"/>
      <c r="N613" s="3"/>
      <c r="O613" s="3"/>
      <c r="P613" s="3"/>
      <c r="Q613" s="3"/>
      <c r="R613" s="3"/>
      <c r="S613" s="3"/>
      <c r="T613" s="3"/>
    </row>
    <row r="614" spans="2:20" ht="12.75">
      <c r="B614" s="2"/>
      <c r="C614" s="3"/>
      <c r="D614" s="4"/>
      <c r="E614" s="3"/>
      <c r="F614" s="3"/>
      <c r="G614" s="3"/>
      <c r="H614" s="3"/>
      <c r="I614" s="3"/>
      <c r="J614" s="3"/>
      <c r="K614" s="3"/>
      <c r="L614" s="3"/>
      <c r="M614" s="3"/>
      <c r="N614" s="3"/>
      <c r="O614" s="3"/>
      <c r="P614" s="3"/>
      <c r="Q614" s="3"/>
      <c r="R614" s="3"/>
      <c r="S614" s="3"/>
      <c r="T614" s="3"/>
    </row>
    <row r="615" spans="2:20" ht="12.75">
      <c r="B615" s="2"/>
      <c r="C615" s="3"/>
      <c r="D615" s="4"/>
      <c r="E615" s="3"/>
      <c r="F615" s="3"/>
      <c r="G615" s="3"/>
      <c r="H615" s="3"/>
      <c r="I615" s="3"/>
      <c r="J615" s="3"/>
      <c r="K615" s="3"/>
      <c r="L615" s="3"/>
      <c r="M615" s="3"/>
      <c r="N615" s="3"/>
      <c r="O615" s="3"/>
      <c r="P615" s="3"/>
      <c r="Q615" s="3"/>
      <c r="R615" s="3"/>
      <c r="S615" s="3"/>
      <c r="T615" s="3"/>
    </row>
    <row r="616" spans="2:20" ht="12.75">
      <c r="B616" s="2"/>
      <c r="C616" s="3"/>
      <c r="D616" s="4"/>
      <c r="E616" s="3"/>
      <c r="F616" s="3"/>
      <c r="G616" s="3"/>
      <c r="H616" s="3"/>
      <c r="I616" s="3"/>
      <c r="J616" s="3"/>
      <c r="K616" s="3"/>
      <c r="L616" s="3"/>
      <c r="M616" s="3"/>
      <c r="N616" s="3"/>
      <c r="O616" s="3"/>
      <c r="P616" s="3"/>
      <c r="Q616" s="3"/>
      <c r="R616" s="3"/>
      <c r="S616" s="3"/>
      <c r="T616" s="3"/>
    </row>
    <row r="617" spans="2:20" ht="12.75">
      <c r="B617" s="2"/>
      <c r="C617" s="3"/>
      <c r="D617" s="4"/>
      <c r="E617" s="3"/>
      <c r="F617" s="3"/>
      <c r="G617" s="3"/>
      <c r="H617" s="3"/>
      <c r="I617" s="3"/>
      <c r="J617" s="3"/>
      <c r="K617" s="3"/>
      <c r="L617" s="3"/>
      <c r="M617" s="3"/>
      <c r="N617" s="3"/>
      <c r="O617" s="3"/>
      <c r="P617" s="3"/>
      <c r="Q617" s="3"/>
      <c r="R617" s="3"/>
      <c r="S617" s="3"/>
      <c r="T617" s="3"/>
    </row>
    <row r="618" spans="2:20" ht="12.75">
      <c r="B618" s="2"/>
      <c r="C618" s="3"/>
      <c r="D618" s="4"/>
      <c r="E618" s="3"/>
      <c r="F618" s="3"/>
      <c r="G618" s="3"/>
      <c r="H618" s="3"/>
      <c r="I618" s="3"/>
      <c r="J618" s="3"/>
      <c r="K618" s="3"/>
      <c r="L618" s="3"/>
      <c r="M618" s="3"/>
      <c r="N618" s="3"/>
      <c r="O618" s="3"/>
      <c r="P618" s="3"/>
      <c r="Q618" s="3"/>
      <c r="R618" s="3"/>
      <c r="S618" s="3"/>
      <c r="T618" s="3"/>
    </row>
    <row r="619" spans="2:20" ht="12.75">
      <c r="B619" s="2"/>
      <c r="C619" s="3"/>
      <c r="D619" s="4"/>
      <c r="E619" s="3"/>
      <c r="F619" s="3"/>
      <c r="G619" s="3"/>
      <c r="H619" s="3"/>
      <c r="I619" s="3"/>
      <c r="J619" s="3"/>
      <c r="K619" s="3"/>
      <c r="L619" s="3"/>
      <c r="M619" s="3"/>
      <c r="N619" s="3"/>
      <c r="O619" s="3"/>
      <c r="P619" s="3"/>
      <c r="Q619" s="3"/>
      <c r="R619" s="3"/>
      <c r="S619" s="3"/>
      <c r="T619" s="3"/>
    </row>
    <row r="620" spans="2:20" ht="12.75">
      <c r="B620" s="2"/>
      <c r="C620" s="3"/>
      <c r="D620" s="4"/>
      <c r="E620" s="3"/>
      <c r="F620" s="3"/>
      <c r="G620" s="3"/>
      <c r="H620" s="3"/>
      <c r="I620" s="3"/>
      <c r="J620" s="3"/>
      <c r="K620" s="3"/>
      <c r="L620" s="3"/>
      <c r="M620" s="3"/>
      <c r="N620" s="3"/>
      <c r="O620" s="3"/>
      <c r="P620" s="3"/>
      <c r="Q620" s="3"/>
      <c r="R620" s="3"/>
      <c r="S620" s="3"/>
      <c r="T620" s="3"/>
    </row>
    <row r="621" spans="2:20" ht="12.75">
      <c r="B621" s="2"/>
      <c r="C621" s="3"/>
      <c r="D621" s="4"/>
      <c r="E621" s="3"/>
      <c r="F621" s="3"/>
      <c r="G621" s="3"/>
      <c r="H621" s="3"/>
      <c r="I621" s="3"/>
      <c r="J621" s="3"/>
      <c r="K621" s="3"/>
      <c r="L621" s="3"/>
      <c r="M621" s="3"/>
      <c r="N621" s="3"/>
      <c r="O621" s="3"/>
      <c r="P621" s="3"/>
      <c r="Q621" s="3"/>
      <c r="R621" s="3"/>
      <c r="S621" s="3"/>
      <c r="T621" s="3"/>
    </row>
    <row r="622" spans="2:20" ht="12.75">
      <c r="B622" s="2"/>
      <c r="C622" s="3"/>
      <c r="D622" s="4"/>
      <c r="E622" s="3"/>
      <c r="F622" s="3"/>
      <c r="G622" s="3"/>
      <c r="H622" s="3"/>
      <c r="I622" s="3"/>
      <c r="J622" s="3"/>
      <c r="K622" s="3"/>
      <c r="L622" s="3"/>
      <c r="M622" s="3"/>
      <c r="N622" s="3"/>
      <c r="O622" s="3"/>
      <c r="P622" s="3"/>
      <c r="Q622" s="3"/>
      <c r="R622" s="3"/>
      <c r="S622" s="3"/>
      <c r="T622" s="3"/>
    </row>
    <row r="623" spans="2:20" ht="12.75">
      <c r="B623" s="2"/>
      <c r="C623" s="3"/>
      <c r="D623" s="4"/>
      <c r="E623" s="3"/>
      <c r="F623" s="3"/>
      <c r="G623" s="3"/>
      <c r="H623" s="3"/>
      <c r="I623" s="3"/>
      <c r="J623" s="3"/>
      <c r="K623" s="3"/>
      <c r="L623" s="3"/>
      <c r="M623" s="3"/>
      <c r="N623" s="3"/>
      <c r="O623" s="3"/>
      <c r="P623" s="3"/>
      <c r="Q623" s="3"/>
      <c r="R623" s="3"/>
      <c r="S623" s="3"/>
      <c r="T623" s="3"/>
    </row>
    <row r="624" spans="2:20" ht="12.75">
      <c r="B624" s="2"/>
      <c r="C624" s="3"/>
      <c r="D624" s="4"/>
      <c r="E624" s="3"/>
      <c r="F624" s="3"/>
      <c r="G624" s="3"/>
      <c r="H624" s="3"/>
      <c r="I624" s="3"/>
      <c r="J624" s="3"/>
      <c r="K624" s="3"/>
      <c r="L624" s="3"/>
      <c r="M624" s="3"/>
      <c r="N624" s="3"/>
      <c r="O624" s="3"/>
      <c r="P624" s="3"/>
      <c r="Q624" s="3"/>
      <c r="R624" s="3"/>
      <c r="S624" s="3"/>
      <c r="T624" s="3"/>
    </row>
    <row r="625" spans="2:20" ht="12.75">
      <c r="B625" s="2"/>
      <c r="C625" s="3"/>
      <c r="D625" s="4"/>
      <c r="E625" s="3"/>
      <c r="F625" s="3"/>
      <c r="G625" s="3"/>
      <c r="H625" s="3"/>
      <c r="I625" s="3"/>
      <c r="J625" s="3"/>
      <c r="K625" s="3"/>
      <c r="L625" s="3"/>
      <c r="M625" s="3"/>
      <c r="N625" s="3"/>
      <c r="O625" s="3"/>
      <c r="P625" s="3"/>
      <c r="Q625" s="3"/>
      <c r="R625" s="3"/>
      <c r="S625" s="3"/>
      <c r="T625" s="3"/>
    </row>
    <row r="626" spans="2:20" ht="12.75">
      <c r="B626" s="2"/>
      <c r="C626" s="3"/>
      <c r="D626" s="4"/>
      <c r="E626" s="3"/>
      <c r="F626" s="3"/>
      <c r="G626" s="3"/>
      <c r="H626" s="3"/>
      <c r="I626" s="3"/>
      <c r="J626" s="3"/>
      <c r="K626" s="3"/>
      <c r="L626" s="3"/>
      <c r="M626" s="3"/>
      <c r="N626" s="3"/>
      <c r="O626" s="3"/>
      <c r="P626" s="3"/>
      <c r="Q626" s="3"/>
      <c r="R626" s="3"/>
      <c r="S626" s="3"/>
      <c r="T626" s="3"/>
    </row>
    <row r="627" spans="2:20" ht="12.75">
      <c r="B627" s="2"/>
      <c r="C627" s="3"/>
      <c r="D627" s="4"/>
      <c r="E627" s="3"/>
      <c r="F627" s="3"/>
      <c r="G627" s="3"/>
      <c r="H627" s="3"/>
      <c r="I627" s="3"/>
      <c r="J627" s="3"/>
      <c r="K627" s="3"/>
      <c r="L627" s="3"/>
      <c r="M627" s="3"/>
      <c r="N627" s="3"/>
      <c r="O627" s="3"/>
      <c r="P627" s="3"/>
      <c r="Q627" s="3"/>
      <c r="R627" s="3"/>
      <c r="S627" s="3"/>
      <c r="T627" s="3"/>
    </row>
    <row r="628" spans="2:20" ht="12.75">
      <c r="B628" s="2"/>
      <c r="C628" s="3"/>
      <c r="D628" s="4"/>
      <c r="E628" s="3"/>
      <c r="F628" s="3"/>
      <c r="G628" s="3"/>
      <c r="H628" s="3"/>
      <c r="I628" s="3"/>
      <c r="J628" s="3"/>
      <c r="K628" s="3"/>
      <c r="L628" s="3"/>
      <c r="M628" s="3"/>
      <c r="N628" s="3"/>
      <c r="O628" s="3"/>
      <c r="P628" s="3"/>
      <c r="Q628" s="3"/>
      <c r="R628" s="3"/>
      <c r="S628" s="3"/>
      <c r="T628" s="3"/>
    </row>
    <row r="629" spans="2:20" ht="12.75">
      <c r="B629" s="2"/>
      <c r="C629" s="3"/>
      <c r="D629" s="4"/>
      <c r="E629" s="3"/>
      <c r="F629" s="3"/>
      <c r="G629" s="3"/>
      <c r="H629" s="3"/>
      <c r="I629" s="3"/>
      <c r="J629" s="3"/>
      <c r="K629" s="3"/>
      <c r="L629" s="3"/>
      <c r="M629" s="3"/>
      <c r="N629" s="3"/>
      <c r="O629" s="3"/>
      <c r="P629" s="3"/>
      <c r="Q629" s="3"/>
      <c r="R629" s="3"/>
      <c r="S629" s="3"/>
      <c r="T629" s="3"/>
    </row>
    <row r="630" spans="2:20" ht="12.75">
      <c r="B630" s="2"/>
      <c r="C630" s="3"/>
      <c r="D630" s="4"/>
      <c r="E630" s="3"/>
      <c r="F630" s="3"/>
      <c r="G630" s="3"/>
      <c r="H630" s="3"/>
      <c r="I630" s="3"/>
      <c r="J630" s="3"/>
      <c r="K630" s="3"/>
      <c r="L630" s="3"/>
      <c r="M630" s="3"/>
      <c r="N630" s="3"/>
      <c r="O630" s="3"/>
      <c r="P630" s="3"/>
      <c r="Q630" s="3"/>
      <c r="R630" s="3"/>
      <c r="S630" s="3"/>
      <c r="T630" s="3"/>
    </row>
    <row r="631" spans="2:20" ht="12.75">
      <c r="B631" s="2"/>
      <c r="C631" s="3"/>
      <c r="D631" s="4"/>
      <c r="E631" s="3"/>
      <c r="F631" s="3"/>
      <c r="G631" s="3"/>
      <c r="H631" s="3"/>
      <c r="I631" s="3"/>
      <c r="J631" s="3"/>
      <c r="K631" s="3"/>
      <c r="L631" s="3"/>
      <c r="M631" s="3"/>
      <c r="N631" s="3"/>
      <c r="O631" s="3"/>
      <c r="P631" s="3"/>
      <c r="Q631" s="3"/>
      <c r="R631" s="3"/>
      <c r="S631" s="3"/>
      <c r="T631" s="3"/>
    </row>
    <row r="632" spans="2:20" ht="12.75">
      <c r="B632" s="2"/>
      <c r="C632" s="3"/>
      <c r="D632" s="4"/>
      <c r="E632" s="3"/>
      <c r="F632" s="3"/>
      <c r="G632" s="3"/>
      <c r="H632" s="3"/>
      <c r="I632" s="3"/>
      <c r="J632" s="3"/>
      <c r="K632" s="3"/>
      <c r="L632" s="3"/>
      <c r="M632" s="3"/>
      <c r="N632" s="3"/>
      <c r="O632" s="3"/>
      <c r="P632" s="3"/>
      <c r="Q632" s="3"/>
      <c r="R632" s="3"/>
      <c r="S632" s="3"/>
      <c r="T632" s="3"/>
    </row>
    <row r="633" spans="2:20" ht="12.75">
      <c r="B633" s="2"/>
      <c r="C633" s="3"/>
      <c r="D633" s="4"/>
      <c r="E633" s="3"/>
      <c r="F633" s="3"/>
      <c r="G633" s="3"/>
      <c r="H633" s="3"/>
      <c r="I633" s="3"/>
      <c r="J633" s="3"/>
      <c r="K633" s="3"/>
      <c r="L633" s="3"/>
      <c r="M633" s="3"/>
      <c r="N633" s="3"/>
      <c r="O633" s="3"/>
      <c r="P633" s="3"/>
      <c r="Q633" s="3"/>
      <c r="R633" s="3"/>
      <c r="S633" s="3"/>
      <c r="T633" s="3"/>
    </row>
    <row r="634" spans="2:20" ht="12.75">
      <c r="B634" s="2"/>
      <c r="C634" s="3"/>
      <c r="D634" s="4"/>
      <c r="E634" s="3"/>
      <c r="F634" s="3"/>
      <c r="G634" s="3"/>
      <c r="H634" s="3"/>
      <c r="I634" s="3"/>
      <c r="J634" s="3"/>
      <c r="K634" s="3"/>
      <c r="L634" s="3"/>
      <c r="M634" s="3"/>
      <c r="N634" s="3"/>
      <c r="O634" s="3"/>
      <c r="P634" s="3"/>
      <c r="Q634" s="3"/>
      <c r="R634" s="3"/>
      <c r="S634" s="3"/>
      <c r="T634" s="3"/>
    </row>
    <row r="635" spans="2:20" ht="12.75">
      <c r="B635" s="2"/>
      <c r="C635" s="3"/>
      <c r="D635" s="4"/>
      <c r="E635" s="3"/>
      <c r="F635" s="3"/>
      <c r="G635" s="3"/>
      <c r="H635" s="3"/>
      <c r="I635" s="3"/>
      <c r="J635" s="3"/>
      <c r="K635" s="3"/>
      <c r="L635" s="3"/>
      <c r="M635" s="3"/>
      <c r="N635" s="3"/>
      <c r="O635" s="3"/>
      <c r="P635" s="3"/>
      <c r="Q635" s="3"/>
      <c r="R635" s="3"/>
      <c r="S635" s="3"/>
      <c r="T635" s="3"/>
    </row>
    <row r="636" spans="2:20" ht="12.75">
      <c r="B636" s="2"/>
      <c r="C636" s="3"/>
      <c r="D636" s="4"/>
      <c r="E636" s="3"/>
      <c r="F636" s="3"/>
      <c r="G636" s="3"/>
      <c r="H636" s="3"/>
      <c r="I636" s="3"/>
      <c r="J636" s="3"/>
      <c r="K636" s="3"/>
      <c r="L636" s="3"/>
      <c r="M636" s="3"/>
      <c r="N636" s="3"/>
      <c r="O636" s="3"/>
      <c r="P636" s="3"/>
      <c r="Q636" s="3"/>
      <c r="R636" s="3"/>
      <c r="S636" s="3"/>
      <c r="T636" s="3"/>
    </row>
    <row r="637" spans="2:20" ht="12.75">
      <c r="B637" s="2"/>
      <c r="C637" s="3"/>
      <c r="D637" s="4"/>
      <c r="E637" s="3"/>
      <c r="F637" s="3"/>
      <c r="G637" s="3"/>
      <c r="H637" s="3"/>
      <c r="I637" s="3"/>
      <c r="J637" s="3"/>
      <c r="K637" s="3"/>
      <c r="L637" s="3"/>
      <c r="M637" s="3"/>
      <c r="N637" s="3"/>
      <c r="O637" s="3"/>
      <c r="P637" s="3"/>
      <c r="Q637" s="3"/>
      <c r="R637" s="3"/>
      <c r="S637" s="3"/>
      <c r="T637" s="3"/>
    </row>
    <row r="638" spans="2:20" ht="12.75">
      <c r="B638" s="2"/>
      <c r="C638" s="3"/>
      <c r="D638" s="4"/>
      <c r="E638" s="3"/>
      <c r="F638" s="3"/>
      <c r="G638" s="3"/>
      <c r="H638" s="3"/>
      <c r="I638" s="3"/>
      <c r="J638" s="3"/>
      <c r="K638" s="3"/>
      <c r="L638" s="3"/>
      <c r="M638" s="3"/>
      <c r="N638" s="3"/>
      <c r="O638" s="3"/>
      <c r="P638" s="3"/>
      <c r="Q638" s="3"/>
      <c r="R638" s="3"/>
      <c r="S638" s="3"/>
      <c r="T638" s="3"/>
    </row>
    <row r="639" spans="2:20" ht="12.75">
      <c r="B639" s="2"/>
      <c r="C639" s="3"/>
      <c r="D639" s="4"/>
      <c r="E639" s="3"/>
      <c r="F639" s="3"/>
      <c r="G639" s="3"/>
      <c r="H639" s="3"/>
      <c r="I639" s="3"/>
      <c r="J639" s="3"/>
      <c r="K639" s="3"/>
      <c r="L639" s="3"/>
      <c r="M639" s="3"/>
      <c r="N639" s="3"/>
      <c r="O639" s="3"/>
      <c r="P639" s="3"/>
      <c r="Q639" s="3"/>
      <c r="R639" s="3"/>
      <c r="S639" s="3"/>
      <c r="T639" s="3"/>
    </row>
    <row r="640" spans="2:20" ht="12.75">
      <c r="B640" s="2"/>
      <c r="C640" s="3"/>
      <c r="D640" s="4"/>
      <c r="E640" s="3"/>
      <c r="F640" s="3"/>
      <c r="G640" s="3"/>
      <c r="H640" s="3"/>
      <c r="I640" s="3"/>
      <c r="J640" s="3"/>
      <c r="K640" s="3"/>
      <c r="L640" s="3"/>
      <c r="M640" s="3"/>
      <c r="N640" s="3"/>
      <c r="O640" s="3"/>
      <c r="P640" s="3"/>
      <c r="Q640" s="3"/>
      <c r="R640" s="3"/>
      <c r="S640" s="3"/>
      <c r="T640" s="3"/>
    </row>
    <row r="641" spans="2:20" ht="12.75">
      <c r="B641" s="2"/>
      <c r="C641" s="3"/>
      <c r="D641" s="4"/>
      <c r="E641" s="3"/>
      <c r="F641" s="3"/>
      <c r="G641" s="3"/>
      <c r="H641" s="3"/>
      <c r="I641" s="3"/>
      <c r="J641" s="3"/>
      <c r="K641" s="3"/>
      <c r="L641" s="3"/>
      <c r="M641" s="3"/>
      <c r="N641" s="3"/>
      <c r="O641" s="3"/>
      <c r="P641" s="3"/>
      <c r="Q641" s="3"/>
      <c r="R641" s="3"/>
      <c r="S641" s="3"/>
      <c r="T641" s="3"/>
    </row>
    <row r="642" spans="2:20" ht="12.75">
      <c r="B642" s="2"/>
      <c r="C642" s="3"/>
      <c r="D642" s="4"/>
      <c r="E642" s="3"/>
      <c r="F642" s="3"/>
      <c r="G642" s="3"/>
      <c r="H642" s="3"/>
      <c r="I642" s="3"/>
      <c r="J642" s="3"/>
      <c r="K642" s="3"/>
      <c r="L642" s="3"/>
      <c r="M642" s="3"/>
      <c r="N642" s="3"/>
      <c r="O642" s="3"/>
      <c r="P642" s="3"/>
      <c r="Q642" s="3"/>
      <c r="R642" s="3"/>
      <c r="S642" s="3"/>
      <c r="T642" s="3"/>
    </row>
    <row r="643" spans="2:20" ht="12.75">
      <c r="B643" s="2"/>
      <c r="C643" s="3"/>
      <c r="D643" s="4"/>
      <c r="E643" s="3"/>
      <c r="F643" s="3"/>
      <c r="G643" s="3"/>
      <c r="H643" s="3"/>
      <c r="I643" s="3"/>
      <c r="J643" s="3"/>
      <c r="K643" s="3"/>
      <c r="L643" s="3"/>
      <c r="M643" s="3"/>
      <c r="N643" s="3"/>
      <c r="O643" s="3"/>
      <c r="P643" s="3"/>
      <c r="Q643" s="3"/>
      <c r="R643" s="3"/>
      <c r="S643" s="3"/>
      <c r="T643" s="3"/>
    </row>
    <row r="644" spans="2:20" ht="12.75">
      <c r="B644" s="2"/>
      <c r="C644" s="3"/>
      <c r="D644" s="4"/>
      <c r="E644" s="3"/>
      <c r="F644" s="3"/>
      <c r="G644" s="3"/>
      <c r="H644" s="3"/>
      <c r="I644" s="3"/>
      <c r="J644" s="3"/>
      <c r="K644" s="3"/>
      <c r="L644" s="3"/>
      <c r="M644" s="3"/>
      <c r="N644" s="3"/>
      <c r="O644" s="3"/>
      <c r="P644" s="3"/>
      <c r="Q644" s="3"/>
      <c r="R644" s="3"/>
      <c r="S644" s="3"/>
      <c r="T644" s="3"/>
    </row>
    <row r="645" spans="2:20" ht="12.75">
      <c r="B645" s="2"/>
      <c r="C645" s="3"/>
      <c r="D645" s="4"/>
      <c r="E645" s="3"/>
      <c r="F645" s="3"/>
      <c r="G645" s="3"/>
      <c r="H645" s="3"/>
      <c r="I645" s="3"/>
      <c r="J645" s="3"/>
      <c r="K645" s="3"/>
      <c r="L645" s="3"/>
      <c r="M645" s="3"/>
      <c r="N645" s="3"/>
      <c r="O645" s="3"/>
      <c r="P645" s="3"/>
      <c r="Q645" s="3"/>
      <c r="R645" s="3"/>
      <c r="S645" s="3"/>
      <c r="T645" s="3"/>
    </row>
    <row r="646" spans="2:20" ht="12.75">
      <c r="B646" s="2"/>
      <c r="C646" s="3"/>
      <c r="D646" s="4"/>
      <c r="E646" s="3"/>
      <c r="F646" s="3"/>
      <c r="G646" s="3"/>
      <c r="H646" s="3"/>
      <c r="I646" s="3"/>
      <c r="J646" s="3"/>
      <c r="K646" s="3"/>
      <c r="L646" s="3"/>
      <c r="M646" s="3"/>
      <c r="N646" s="3"/>
      <c r="O646" s="3"/>
      <c r="P646" s="3"/>
      <c r="Q646" s="3"/>
      <c r="R646" s="3"/>
      <c r="S646" s="3"/>
      <c r="T646" s="3"/>
    </row>
    <row r="647" spans="2:20" ht="12.75">
      <c r="B647" s="2"/>
      <c r="C647" s="3"/>
      <c r="D647" s="4"/>
      <c r="E647" s="3"/>
      <c r="F647" s="3"/>
      <c r="G647" s="3"/>
      <c r="H647" s="3"/>
      <c r="I647" s="3"/>
      <c r="J647" s="3"/>
      <c r="K647" s="3"/>
      <c r="L647" s="3"/>
      <c r="M647" s="3"/>
      <c r="N647" s="3"/>
      <c r="O647" s="3"/>
      <c r="P647" s="3"/>
      <c r="Q647" s="3"/>
      <c r="R647" s="3"/>
      <c r="S647" s="3"/>
      <c r="T647" s="3"/>
    </row>
    <row r="648" spans="2:20" ht="12.75">
      <c r="B648" s="2"/>
      <c r="C648" s="3"/>
      <c r="D648" s="4"/>
      <c r="E648" s="3"/>
      <c r="F648" s="3"/>
      <c r="G648" s="3"/>
      <c r="H648" s="3"/>
      <c r="I648" s="3"/>
      <c r="J648" s="3"/>
      <c r="K648" s="3"/>
      <c r="L648" s="3"/>
      <c r="M648" s="3"/>
      <c r="N648" s="3"/>
      <c r="O648" s="3"/>
      <c r="P648" s="3"/>
      <c r="Q648" s="3"/>
      <c r="R648" s="3"/>
      <c r="S648" s="3"/>
      <c r="T648" s="3"/>
    </row>
    <row r="649" spans="2:20" ht="12.75">
      <c r="B649" s="2"/>
      <c r="C649" s="3"/>
      <c r="D649" s="4"/>
      <c r="E649" s="3"/>
      <c r="F649" s="3"/>
      <c r="G649" s="3"/>
      <c r="H649" s="3"/>
      <c r="I649" s="3"/>
      <c r="J649" s="3"/>
      <c r="K649" s="3"/>
      <c r="L649" s="3"/>
      <c r="M649" s="3"/>
      <c r="N649" s="3"/>
      <c r="O649" s="3"/>
      <c r="P649" s="3"/>
      <c r="Q649" s="3"/>
      <c r="R649" s="3"/>
      <c r="S649" s="3"/>
      <c r="T649" s="3"/>
    </row>
    <row r="650" spans="2:20" ht="12.75">
      <c r="B650" s="2"/>
      <c r="C650" s="3"/>
      <c r="D650" s="4"/>
      <c r="E650" s="3"/>
      <c r="F650" s="3"/>
      <c r="G650" s="3"/>
      <c r="H650" s="3"/>
      <c r="I650" s="3"/>
      <c r="J650" s="3"/>
      <c r="K650" s="3"/>
      <c r="L650" s="3"/>
      <c r="M650" s="3"/>
      <c r="N650" s="3"/>
      <c r="O650" s="3"/>
      <c r="P650" s="3"/>
      <c r="Q650" s="3"/>
      <c r="R650" s="3"/>
      <c r="S650" s="3"/>
      <c r="T650" s="3"/>
    </row>
    <row r="651" spans="2:20" ht="12.75">
      <c r="B651" s="2"/>
      <c r="C651" s="3"/>
      <c r="D651" s="4"/>
      <c r="E651" s="3"/>
      <c r="F651" s="3"/>
      <c r="G651" s="3"/>
      <c r="H651" s="3"/>
      <c r="I651" s="3"/>
      <c r="J651" s="3"/>
      <c r="K651" s="3"/>
      <c r="L651" s="3"/>
      <c r="M651" s="3"/>
      <c r="N651" s="3"/>
      <c r="O651" s="3"/>
      <c r="P651" s="3"/>
      <c r="Q651" s="3"/>
      <c r="R651" s="3"/>
      <c r="S651" s="3"/>
      <c r="T651" s="3"/>
    </row>
    <row r="652" spans="2:20" ht="12.75">
      <c r="B652" s="2"/>
      <c r="C652" s="3"/>
      <c r="D652" s="4"/>
      <c r="E652" s="3"/>
      <c r="F652" s="3"/>
      <c r="G652" s="3"/>
      <c r="H652" s="3"/>
      <c r="I652" s="3"/>
      <c r="J652" s="3"/>
      <c r="K652" s="3"/>
      <c r="L652" s="3"/>
      <c r="M652" s="3"/>
      <c r="N652" s="3"/>
      <c r="O652" s="3"/>
      <c r="P652" s="3"/>
      <c r="Q652" s="3"/>
      <c r="R652" s="3"/>
      <c r="S652" s="3"/>
      <c r="T652" s="3"/>
    </row>
    <row r="653" spans="2:20" ht="12.75">
      <c r="B653" s="2"/>
      <c r="C653" s="3"/>
      <c r="D653" s="4"/>
      <c r="E653" s="3"/>
      <c r="F653" s="3"/>
      <c r="G653" s="3"/>
      <c r="H653" s="3"/>
      <c r="I653" s="3"/>
      <c r="J653" s="3"/>
      <c r="K653" s="3"/>
      <c r="L653" s="3"/>
      <c r="M653" s="3"/>
      <c r="N653" s="3"/>
      <c r="O653" s="3"/>
      <c r="P653" s="3"/>
      <c r="Q653" s="3"/>
      <c r="R653" s="3"/>
      <c r="S653" s="3"/>
      <c r="T653" s="3"/>
    </row>
    <row r="654" spans="2:20" ht="12.75">
      <c r="B654" s="2"/>
      <c r="C654" s="3"/>
      <c r="D654" s="4"/>
      <c r="E654" s="3"/>
      <c r="F654" s="3"/>
      <c r="G654" s="3"/>
      <c r="H654" s="3"/>
      <c r="I654" s="3"/>
      <c r="J654" s="3"/>
      <c r="K654" s="3"/>
      <c r="L654" s="3"/>
      <c r="M654" s="3"/>
      <c r="N654" s="3"/>
      <c r="O654" s="3"/>
      <c r="P654" s="3"/>
      <c r="Q654" s="3"/>
      <c r="R654" s="3"/>
      <c r="S654" s="3"/>
      <c r="T654" s="3"/>
    </row>
    <row r="655" spans="2:20" ht="12.75">
      <c r="B655" s="2"/>
      <c r="C655" s="3"/>
      <c r="D655" s="4"/>
      <c r="E655" s="3"/>
      <c r="F655" s="3"/>
      <c r="G655" s="3"/>
      <c r="H655" s="3"/>
      <c r="I655" s="3"/>
      <c r="J655" s="3"/>
      <c r="K655" s="3"/>
      <c r="L655" s="3"/>
      <c r="M655" s="3"/>
      <c r="N655" s="3"/>
      <c r="O655" s="3"/>
      <c r="P655" s="3"/>
      <c r="Q655" s="3"/>
      <c r="R655" s="3"/>
      <c r="S655" s="3"/>
      <c r="T655" s="3"/>
    </row>
    <row r="656" spans="2:20" ht="12.75">
      <c r="B656" s="2"/>
      <c r="C656" s="3"/>
      <c r="D656" s="4"/>
      <c r="E656" s="3"/>
      <c r="F656" s="3"/>
      <c r="G656" s="3"/>
      <c r="H656" s="3"/>
      <c r="I656" s="3"/>
      <c r="J656" s="3"/>
      <c r="K656" s="3"/>
      <c r="L656" s="3"/>
      <c r="M656" s="3"/>
      <c r="N656" s="3"/>
      <c r="O656" s="3"/>
      <c r="P656" s="3"/>
      <c r="Q656" s="3"/>
      <c r="R656" s="3"/>
      <c r="S656" s="3"/>
      <c r="T656" s="3"/>
    </row>
    <row r="657" spans="2:20" ht="12.75">
      <c r="B657" s="2"/>
      <c r="C657" s="3"/>
      <c r="D657" s="4"/>
      <c r="E657" s="3"/>
      <c r="F657" s="3"/>
      <c r="G657" s="3"/>
      <c r="H657" s="3"/>
      <c r="I657" s="3"/>
      <c r="J657" s="3"/>
      <c r="K657" s="3"/>
      <c r="L657" s="3"/>
      <c r="M657" s="3"/>
      <c r="N657" s="3"/>
      <c r="O657" s="3"/>
      <c r="P657" s="3"/>
      <c r="Q657" s="3"/>
      <c r="R657" s="3"/>
      <c r="S657" s="3"/>
      <c r="T657" s="3"/>
    </row>
    <row r="658" spans="2:20" ht="12.75">
      <c r="B658" s="2"/>
      <c r="C658" s="3"/>
      <c r="D658" s="4"/>
      <c r="E658" s="3"/>
      <c r="F658" s="3"/>
      <c r="G658" s="3"/>
      <c r="H658" s="3"/>
      <c r="I658" s="3"/>
      <c r="J658" s="3"/>
      <c r="K658" s="3"/>
      <c r="L658" s="3"/>
      <c r="M658" s="3"/>
      <c r="N658" s="3"/>
      <c r="O658" s="3"/>
      <c r="P658" s="3"/>
      <c r="Q658" s="3"/>
      <c r="R658" s="3"/>
      <c r="S658" s="3"/>
      <c r="T658" s="3"/>
    </row>
    <row r="659" spans="2:20" ht="12.75">
      <c r="B659" s="2"/>
      <c r="C659" s="3"/>
      <c r="D659" s="4"/>
      <c r="E659" s="3"/>
      <c r="F659" s="3"/>
      <c r="G659" s="3"/>
      <c r="H659" s="3"/>
      <c r="I659" s="3"/>
      <c r="J659" s="3"/>
      <c r="K659" s="3"/>
      <c r="L659" s="3"/>
      <c r="M659" s="3"/>
      <c r="N659" s="3"/>
      <c r="O659" s="3"/>
      <c r="P659" s="3"/>
      <c r="Q659" s="3"/>
      <c r="R659" s="3"/>
      <c r="S659" s="3"/>
      <c r="T659" s="3"/>
    </row>
    <row r="660" spans="2:20" ht="12.75">
      <c r="B660" s="2"/>
      <c r="C660" s="3"/>
      <c r="D660" s="4"/>
      <c r="E660" s="3"/>
      <c r="F660" s="3"/>
      <c r="G660" s="3"/>
      <c r="H660" s="3"/>
      <c r="I660" s="3"/>
      <c r="J660" s="3"/>
      <c r="K660" s="3"/>
      <c r="L660" s="3"/>
      <c r="M660" s="3"/>
      <c r="N660" s="3"/>
      <c r="O660" s="3"/>
      <c r="P660" s="3"/>
      <c r="Q660" s="3"/>
      <c r="R660" s="3"/>
      <c r="S660" s="3"/>
      <c r="T660" s="3"/>
    </row>
    <row r="661" spans="2:20" ht="12.75">
      <c r="B661" s="2"/>
      <c r="C661" s="3"/>
      <c r="D661" s="4"/>
      <c r="E661" s="3"/>
      <c r="F661" s="3"/>
      <c r="G661" s="3"/>
      <c r="H661" s="3"/>
      <c r="I661" s="3"/>
      <c r="J661" s="3"/>
      <c r="K661" s="3"/>
      <c r="L661" s="3"/>
      <c r="M661" s="3"/>
      <c r="N661" s="3"/>
      <c r="O661" s="3"/>
      <c r="P661" s="3"/>
      <c r="Q661" s="3"/>
      <c r="R661" s="3"/>
      <c r="S661" s="3"/>
      <c r="T661" s="3"/>
    </row>
    <row r="662" spans="2:20" ht="12.75">
      <c r="B662" s="2"/>
      <c r="C662" s="3"/>
      <c r="D662" s="4"/>
      <c r="E662" s="3"/>
      <c r="F662" s="3"/>
      <c r="G662" s="3"/>
      <c r="H662" s="3"/>
      <c r="I662" s="3"/>
      <c r="J662" s="3"/>
      <c r="K662" s="3"/>
      <c r="L662" s="3"/>
      <c r="M662" s="3"/>
      <c r="N662" s="3"/>
      <c r="O662" s="3"/>
      <c r="P662" s="3"/>
      <c r="Q662" s="3"/>
      <c r="R662" s="3"/>
      <c r="S662" s="3"/>
      <c r="T662" s="3"/>
    </row>
    <row r="663" spans="2:20" ht="12.75">
      <c r="B663" s="2"/>
      <c r="C663" s="3"/>
      <c r="D663" s="4"/>
      <c r="E663" s="3"/>
      <c r="F663" s="3"/>
      <c r="G663" s="3"/>
      <c r="H663" s="3"/>
      <c r="I663" s="3"/>
      <c r="J663" s="3"/>
      <c r="K663" s="3"/>
      <c r="L663" s="3"/>
      <c r="M663" s="3"/>
      <c r="N663" s="3"/>
      <c r="O663" s="3"/>
      <c r="P663" s="3"/>
      <c r="Q663" s="3"/>
      <c r="R663" s="3"/>
      <c r="S663" s="3"/>
      <c r="T663" s="3"/>
    </row>
    <row r="664" spans="2:20" ht="12.75">
      <c r="B664" s="2"/>
      <c r="C664" s="3"/>
      <c r="D664" s="4"/>
      <c r="E664" s="3"/>
      <c r="F664" s="3"/>
      <c r="G664" s="3"/>
      <c r="H664" s="3"/>
      <c r="I664" s="3"/>
      <c r="J664" s="3"/>
      <c r="K664" s="3"/>
      <c r="L664" s="3"/>
      <c r="M664" s="3"/>
      <c r="N664" s="3"/>
      <c r="O664" s="3"/>
      <c r="P664" s="3"/>
      <c r="Q664" s="3"/>
      <c r="R664" s="3"/>
      <c r="S664" s="3"/>
      <c r="T664" s="3"/>
    </row>
    <row r="665" spans="2:20" ht="12.75">
      <c r="B665" s="2"/>
      <c r="C665" s="3"/>
      <c r="D665" s="4"/>
      <c r="E665" s="3"/>
      <c r="F665" s="3"/>
      <c r="G665" s="3"/>
      <c r="H665" s="3"/>
      <c r="I665" s="3"/>
      <c r="J665" s="3"/>
      <c r="K665" s="3"/>
      <c r="L665" s="3"/>
      <c r="M665" s="3"/>
      <c r="N665" s="3"/>
      <c r="O665" s="3"/>
      <c r="P665" s="3"/>
      <c r="Q665" s="3"/>
      <c r="R665" s="3"/>
      <c r="S665" s="3"/>
      <c r="T665" s="3"/>
    </row>
    <row r="666" spans="2:20" ht="12.75">
      <c r="B666" s="2"/>
      <c r="C666" s="3"/>
      <c r="D666" s="4"/>
      <c r="E666" s="3"/>
      <c r="F666" s="3"/>
      <c r="G666" s="3"/>
      <c r="H666" s="3"/>
      <c r="I666" s="3"/>
      <c r="J666" s="3"/>
      <c r="K666" s="3"/>
      <c r="L666" s="3"/>
      <c r="M666" s="3"/>
      <c r="N666" s="3"/>
      <c r="O666" s="3"/>
      <c r="P666" s="3"/>
      <c r="Q666" s="3"/>
      <c r="R666" s="3"/>
      <c r="S666" s="3"/>
      <c r="T666" s="3"/>
    </row>
    <row r="667" spans="2:20" ht="12.75">
      <c r="B667" s="2"/>
      <c r="C667" s="3"/>
      <c r="D667" s="4"/>
      <c r="E667" s="3"/>
      <c r="F667" s="3"/>
      <c r="G667" s="3"/>
      <c r="H667" s="3"/>
      <c r="I667" s="3"/>
      <c r="J667" s="3"/>
      <c r="K667" s="3"/>
      <c r="L667" s="3"/>
      <c r="M667" s="3"/>
      <c r="N667" s="3"/>
      <c r="O667" s="3"/>
      <c r="P667" s="3"/>
      <c r="Q667" s="3"/>
      <c r="R667" s="3"/>
      <c r="S667" s="3"/>
      <c r="T667" s="3"/>
    </row>
    <row r="668" spans="2:20" ht="12.75">
      <c r="B668" s="2"/>
      <c r="C668" s="3"/>
      <c r="D668" s="4"/>
      <c r="E668" s="3"/>
      <c r="F668" s="3"/>
      <c r="G668" s="3"/>
      <c r="H668" s="3"/>
      <c r="I668" s="3"/>
      <c r="J668" s="3"/>
      <c r="K668" s="3"/>
      <c r="L668" s="3"/>
      <c r="M668" s="3"/>
      <c r="N668" s="3"/>
      <c r="O668" s="3"/>
      <c r="P668" s="3"/>
      <c r="Q668" s="3"/>
      <c r="R668" s="3"/>
      <c r="S668" s="3"/>
      <c r="T668" s="3"/>
    </row>
    <row r="669" spans="2:20" ht="12.75">
      <c r="B669" s="2"/>
      <c r="C669" s="3"/>
      <c r="D669" s="4"/>
      <c r="E669" s="3"/>
      <c r="F669" s="3"/>
      <c r="G669" s="3"/>
      <c r="H669" s="3"/>
      <c r="I669" s="3"/>
      <c r="J669" s="3"/>
      <c r="K669" s="3"/>
      <c r="L669" s="3"/>
      <c r="M669" s="3"/>
      <c r="N669" s="3"/>
      <c r="O669" s="3"/>
      <c r="P669" s="3"/>
      <c r="Q669" s="3"/>
      <c r="R669" s="3"/>
      <c r="S669" s="3"/>
      <c r="T669" s="3"/>
    </row>
    <row r="670" spans="2:20" ht="12.75">
      <c r="B670" s="2"/>
      <c r="C670" s="3"/>
      <c r="D670" s="4"/>
      <c r="E670" s="3"/>
      <c r="F670" s="3"/>
      <c r="G670" s="3"/>
      <c r="H670" s="3"/>
      <c r="I670" s="3"/>
      <c r="J670" s="3"/>
      <c r="K670" s="3"/>
      <c r="L670" s="3"/>
      <c r="M670" s="3"/>
      <c r="N670" s="3"/>
      <c r="O670" s="3"/>
      <c r="P670" s="3"/>
      <c r="Q670" s="3"/>
      <c r="R670" s="3"/>
      <c r="S670" s="3"/>
      <c r="T670" s="3"/>
    </row>
    <row r="671" spans="2:20" ht="12.75">
      <c r="B671" s="2"/>
      <c r="C671" s="3"/>
      <c r="D671" s="4"/>
      <c r="E671" s="3"/>
      <c r="F671" s="3"/>
      <c r="G671" s="3"/>
      <c r="H671" s="3"/>
      <c r="I671" s="3"/>
      <c r="J671" s="3"/>
      <c r="K671" s="3"/>
      <c r="L671" s="3"/>
      <c r="M671" s="3"/>
      <c r="N671" s="3"/>
      <c r="O671" s="3"/>
      <c r="P671" s="3"/>
      <c r="Q671" s="3"/>
      <c r="R671" s="3"/>
      <c r="S671" s="3"/>
      <c r="T671" s="3"/>
    </row>
    <row r="672" spans="2:20" ht="12.75">
      <c r="B672" s="2"/>
      <c r="C672" s="3"/>
      <c r="D672" s="4"/>
      <c r="E672" s="3"/>
      <c r="F672" s="3"/>
      <c r="G672" s="3"/>
      <c r="H672" s="3"/>
      <c r="I672" s="3"/>
      <c r="J672" s="3"/>
      <c r="K672" s="3"/>
      <c r="L672" s="3"/>
      <c r="M672" s="3"/>
      <c r="N672" s="3"/>
      <c r="O672" s="3"/>
      <c r="P672" s="3"/>
      <c r="Q672" s="3"/>
      <c r="R672" s="3"/>
      <c r="S672" s="3"/>
      <c r="T672" s="3"/>
    </row>
    <row r="673" spans="2:20" ht="12.75">
      <c r="B673" s="2"/>
      <c r="C673" s="3"/>
      <c r="D673" s="4"/>
      <c r="E673" s="3"/>
      <c r="F673" s="3"/>
      <c r="G673" s="3"/>
      <c r="H673" s="3"/>
      <c r="I673" s="3"/>
      <c r="J673" s="3"/>
      <c r="K673" s="3"/>
      <c r="L673" s="3"/>
      <c r="M673" s="3"/>
      <c r="N673" s="3"/>
      <c r="O673" s="3"/>
      <c r="P673" s="3"/>
      <c r="Q673" s="3"/>
      <c r="R673" s="3"/>
      <c r="S673" s="3"/>
      <c r="T673" s="3"/>
    </row>
    <row r="674" spans="2:20" ht="12.75">
      <c r="B674" s="2"/>
      <c r="C674" s="3"/>
      <c r="D674" s="4"/>
      <c r="E674" s="3"/>
      <c r="F674" s="3"/>
      <c r="G674" s="3"/>
      <c r="H674" s="3"/>
      <c r="I674" s="3"/>
      <c r="J674" s="3"/>
      <c r="K674" s="3"/>
      <c r="L674" s="3"/>
      <c r="M674" s="3"/>
      <c r="N674" s="3"/>
      <c r="O674" s="3"/>
      <c r="P674" s="3"/>
      <c r="Q674" s="3"/>
      <c r="R674" s="3"/>
      <c r="S674" s="3"/>
      <c r="T674" s="3"/>
    </row>
    <row r="675" spans="2:20" ht="12.75">
      <c r="B675" s="2"/>
      <c r="C675" s="3"/>
      <c r="D675" s="4"/>
      <c r="E675" s="3"/>
      <c r="F675" s="3"/>
      <c r="G675" s="3"/>
      <c r="H675" s="3"/>
      <c r="I675" s="3"/>
      <c r="J675" s="3"/>
      <c r="K675" s="3"/>
      <c r="L675" s="3"/>
      <c r="M675" s="3"/>
      <c r="N675" s="3"/>
      <c r="O675" s="3"/>
      <c r="P675" s="3"/>
      <c r="Q675" s="3"/>
      <c r="R675" s="3"/>
      <c r="S675" s="3"/>
      <c r="T675" s="3"/>
    </row>
    <row r="676" spans="2:20" ht="12.75">
      <c r="B676" s="2"/>
      <c r="C676" s="3"/>
      <c r="D676" s="4"/>
      <c r="E676" s="3"/>
      <c r="F676" s="3"/>
      <c r="G676" s="3"/>
      <c r="H676" s="3"/>
      <c r="I676" s="3"/>
      <c r="J676" s="3"/>
      <c r="K676" s="3"/>
      <c r="L676" s="3"/>
      <c r="M676" s="3"/>
      <c r="N676" s="3"/>
      <c r="O676" s="3"/>
      <c r="P676" s="3"/>
      <c r="Q676" s="3"/>
      <c r="R676" s="3"/>
      <c r="S676" s="3"/>
      <c r="T676" s="3"/>
    </row>
    <row r="677" spans="2:20" ht="12.75">
      <c r="B677" s="2"/>
      <c r="C677" s="3"/>
      <c r="D677" s="4"/>
      <c r="E677" s="3"/>
      <c r="F677" s="3"/>
      <c r="G677" s="3"/>
      <c r="H677" s="3"/>
      <c r="I677" s="3"/>
      <c r="J677" s="3"/>
      <c r="K677" s="3"/>
      <c r="L677" s="3"/>
      <c r="M677" s="3"/>
      <c r="N677" s="3"/>
      <c r="O677" s="3"/>
      <c r="P677" s="3"/>
      <c r="Q677" s="3"/>
      <c r="R677" s="3"/>
      <c r="S677" s="3"/>
      <c r="T677" s="3"/>
    </row>
    <row r="678" spans="2:20" ht="12.75">
      <c r="B678" s="2"/>
      <c r="C678" s="3"/>
      <c r="D678" s="4"/>
      <c r="E678" s="3"/>
      <c r="F678" s="3"/>
      <c r="G678" s="3"/>
      <c r="H678" s="3"/>
      <c r="I678" s="3"/>
      <c r="J678" s="3"/>
      <c r="K678" s="3"/>
      <c r="L678" s="3"/>
      <c r="M678" s="3"/>
      <c r="N678" s="3"/>
      <c r="O678" s="3"/>
      <c r="P678" s="3"/>
      <c r="Q678" s="3"/>
      <c r="R678" s="3"/>
      <c r="S678" s="3"/>
      <c r="T678" s="3"/>
    </row>
    <row r="679" spans="2:20" ht="12.75">
      <c r="B679" s="2"/>
      <c r="C679" s="3"/>
      <c r="D679" s="4"/>
      <c r="E679" s="3"/>
      <c r="F679" s="3"/>
      <c r="G679" s="3"/>
      <c r="H679" s="3"/>
      <c r="I679" s="3"/>
      <c r="J679" s="3"/>
      <c r="K679" s="3"/>
      <c r="L679" s="3"/>
      <c r="M679" s="3"/>
      <c r="N679" s="3"/>
      <c r="O679" s="3"/>
      <c r="P679" s="3"/>
      <c r="Q679" s="3"/>
      <c r="R679" s="3"/>
      <c r="S679" s="3"/>
      <c r="T679" s="3"/>
    </row>
    <row r="680" spans="2:20" ht="12.75">
      <c r="B680" s="2"/>
      <c r="C680" s="3"/>
      <c r="D680" s="4"/>
      <c r="E680" s="3"/>
      <c r="F680" s="3"/>
      <c r="G680" s="3"/>
      <c r="H680" s="3"/>
      <c r="I680" s="3"/>
      <c r="J680" s="3"/>
      <c r="K680" s="3"/>
      <c r="L680" s="3"/>
      <c r="M680" s="3"/>
      <c r="N680" s="3"/>
      <c r="O680" s="3"/>
      <c r="P680" s="3"/>
      <c r="Q680" s="3"/>
      <c r="R680" s="3"/>
      <c r="S680" s="3"/>
      <c r="T680" s="3"/>
    </row>
    <row r="681" spans="2:20" ht="12.75">
      <c r="B681" s="2"/>
      <c r="C681" s="3"/>
      <c r="D681" s="4"/>
      <c r="E681" s="3"/>
      <c r="F681" s="3"/>
      <c r="G681" s="3"/>
      <c r="H681" s="3"/>
      <c r="I681" s="3"/>
      <c r="J681" s="3"/>
      <c r="K681" s="3"/>
      <c r="L681" s="3"/>
      <c r="M681" s="3"/>
      <c r="N681" s="3"/>
      <c r="O681" s="3"/>
      <c r="P681" s="3"/>
      <c r="Q681" s="3"/>
      <c r="R681" s="3"/>
      <c r="S681" s="3"/>
      <c r="T681" s="3"/>
    </row>
    <row r="682" spans="2:20" ht="12.75">
      <c r="B682" s="2"/>
      <c r="C682" s="3"/>
      <c r="D682" s="4"/>
      <c r="E682" s="3"/>
      <c r="F682" s="3"/>
      <c r="G682" s="3"/>
      <c r="H682" s="3"/>
      <c r="I682" s="3"/>
      <c r="J682" s="3"/>
      <c r="K682" s="3"/>
      <c r="L682" s="3"/>
      <c r="M682" s="3"/>
      <c r="N682" s="3"/>
      <c r="O682" s="3"/>
      <c r="P682" s="3"/>
      <c r="Q682" s="3"/>
      <c r="R682" s="3"/>
      <c r="S682" s="3"/>
      <c r="T682" s="3"/>
    </row>
    <row r="683" spans="2:20" ht="12.75">
      <c r="B683" s="2"/>
      <c r="C683" s="3"/>
      <c r="D683" s="4"/>
      <c r="E683" s="3"/>
      <c r="F683" s="3"/>
      <c r="G683" s="3"/>
      <c r="H683" s="3"/>
      <c r="I683" s="3"/>
      <c r="J683" s="3"/>
      <c r="K683" s="3"/>
      <c r="L683" s="3"/>
      <c r="M683" s="3"/>
      <c r="N683" s="3"/>
      <c r="O683" s="3"/>
      <c r="P683" s="3"/>
      <c r="Q683" s="3"/>
      <c r="R683" s="3"/>
      <c r="S683" s="3"/>
      <c r="T683" s="3"/>
    </row>
    <row r="684" spans="2:20" ht="12.75">
      <c r="B684" s="2"/>
      <c r="C684" s="3"/>
      <c r="D684" s="4"/>
      <c r="E684" s="3"/>
      <c r="F684" s="3"/>
      <c r="G684" s="3"/>
      <c r="H684" s="3"/>
      <c r="I684" s="3"/>
      <c r="J684" s="3"/>
      <c r="K684" s="3"/>
      <c r="L684" s="3"/>
      <c r="M684" s="3"/>
      <c r="N684" s="3"/>
      <c r="O684" s="3"/>
      <c r="P684" s="3"/>
      <c r="Q684" s="3"/>
      <c r="R684" s="3"/>
      <c r="S684" s="3"/>
      <c r="T684" s="3"/>
    </row>
    <row r="685" spans="2:20" ht="12.75">
      <c r="B685" s="2"/>
      <c r="C685" s="3"/>
      <c r="D685" s="4"/>
      <c r="E685" s="3"/>
      <c r="F685" s="3"/>
      <c r="G685" s="3"/>
      <c r="H685" s="3"/>
      <c r="I685" s="3"/>
      <c r="J685" s="3"/>
      <c r="K685" s="3"/>
      <c r="L685" s="3"/>
      <c r="M685" s="3"/>
      <c r="N685" s="3"/>
      <c r="O685" s="3"/>
      <c r="P685" s="3"/>
      <c r="Q685" s="3"/>
      <c r="R685" s="3"/>
      <c r="S685" s="3"/>
      <c r="T685" s="3"/>
    </row>
    <row r="686" spans="2:20" ht="12.75">
      <c r="B686" s="2"/>
      <c r="C686" s="3"/>
      <c r="D686" s="4"/>
      <c r="E686" s="3"/>
      <c r="F686" s="3"/>
      <c r="G686" s="3"/>
      <c r="H686" s="3"/>
      <c r="I686" s="3"/>
      <c r="J686" s="3"/>
      <c r="K686" s="3"/>
      <c r="L686" s="3"/>
      <c r="M686" s="3"/>
      <c r="N686" s="3"/>
      <c r="O686" s="3"/>
      <c r="P686" s="3"/>
      <c r="Q686" s="3"/>
      <c r="R686" s="3"/>
      <c r="S686" s="3"/>
      <c r="T686" s="3"/>
    </row>
    <row r="687" spans="2:20" ht="12.75">
      <c r="B687" s="2"/>
      <c r="C687" s="3"/>
      <c r="D687" s="4"/>
      <c r="E687" s="3"/>
      <c r="F687" s="3"/>
      <c r="G687" s="3"/>
      <c r="H687" s="3"/>
      <c r="I687" s="3"/>
      <c r="J687" s="3"/>
      <c r="K687" s="3"/>
      <c r="L687" s="3"/>
      <c r="M687" s="3"/>
      <c r="N687" s="3"/>
      <c r="O687" s="3"/>
      <c r="P687" s="3"/>
      <c r="Q687" s="3"/>
      <c r="R687" s="3"/>
      <c r="S687" s="3"/>
      <c r="T687" s="3"/>
    </row>
    <row r="688" spans="2:20" ht="12.75">
      <c r="B688" s="2"/>
      <c r="C688" s="3"/>
      <c r="D688" s="4"/>
      <c r="E688" s="3"/>
      <c r="F688" s="3"/>
      <c r="G688" s="3"/>
      <c r="H688" s="3"/>
      <c r="I688" s="3"/>
      <c r="J688" s="3"/>
      <c r="K688" s="3"/>
      <c r="L688" s="3"/>
      <c r="M688" s="3"/>
      <c r="N688" s="3"/>
      <c r="O688" s="3"/>
      <c r="P688" s="3"/>
      <c r="Q688" s="3"/>
      <c r="R688" s="3"/>
      <c r="S688" s="3"/>
      <c r="T688" s="3"/>
    </row>
    <row r="689" spans="2:20" ht="12.75">
      <c r="B689" s="2"/>
      <c r="C689" s="3"/>
      <c r="D689" s="4"/>
      <c r="E689" s="3"/>
      <c r="F689" s="3"/>
      <c r="G689" s="3"/>
      <c r="H689" s="3"/>
      <c r="I689" s="3"/>
      <c r="J689" s="3"/>
      <c r="K689" s="3"/>
      <c r="L689" s="3"/>
      <c r="M689" s="3"/>
      <c r="N689" s="3"/>
      <c r="O689" s="3"/>
      <c r="P689" s="3"/>
      <c r="Q689" s="3"/>
      <c r="R689" s="3"/>
      <c r="S689" s="3"/>
      <c r="T689" s="3"/>
    </row>
    <row r="690" spans="2:20" ht="12.75">
      <c r="B690" s="2"/>
      <c r="C690" s="3"/>
      <c r="D690" s="4"/>
      <c r="E690" s="3"/>
      <c r="F690" s="3"/>
      <c r="G690" s="3"/>
      <c r="H690" s="3"/>
      <c r="I690" s="3"/>
      <c r="J690" s="3"/>
      <c r="K690" s="3"/>
      <c r="L690" s="3"/>
      <c r="M690" s="3"/>
      <c r="N690" s="3"/>
      <c r="O690" s="3"/>
      <c r="P690" s="3"/>
      <c r="Q690" s="3"/>
      <c r="R690" s="3"/>
      <c r="S690" s="3"/>
      <c r="T690" s="3"/>
    </row>
    <row r="691" spans="2:20" ht="12.75">
      <c r="B691" s="2"/>
      <c r="C691" s="3"/>
      <c r="D691" s="4"/>
      <c r="E691" s="3"/>
      <c r="F691" s="3"/>
      <c r="G691" s="3"/>
      <c r="H691" s="3"/>
      <c r="I691" s="3"/>
      <c r="J691" s="3"/>
      <c r="K691" s="3"/>
      <c r="L691" s="3"/>
      <c r="M691" s="3"/>
      <c r="N691" s="3"/>
      <c r="O691" s="3"/>
      <c r="P691" s="3"/>
      <c r="Q691" s="3"/>
      <c r="R691" s="3"/>
      <c r="S691" s="3"/>
      <c r="T691" s="3"/>
    </row>
    <row r="692" spans="2:20" ht="12.75">
      <c r="B692" s="2"/>
      <c r="C692" s="3"/>
      <c r="D692" s="4"/>
      <c r="E692" s="3"/>
      <c r="F692" s="3"/>
      <c r="G692" s="3"/>
      <c r="H692" s="3"/>
      <c r="I692" s="3"/>
      <c r="J692" s="3"/>
      <c r="K692" s="3"/>
      <c r="L692" s="3"/>
      <c r="M692" s="3"/>
      <c r="N692" s="3"/>
      <c r="O692" s="3"/>
      <c r="P692" s="3"/>
      <c r="Q692" s="3"/>
      <c r="R692" s="3"/>
      <c r="S692" s="3"/>
      <c r="T692" s="3"/>
    </row>
    <row r="693" spans="2:20" ht="12.75">
      <c r="B693" s="2"/>
      <c r="C693" s="3"/>
      <c r="D693" s="4"/>
      <c r="E693" s="3"/>
      <c r="F693" s="3"/>
      <c r="G693" s="3"/>
      <c r="H693" s="3"/>
      <c r="I693" s="3"/>
      <c r="J693" s="3"/>
      <c r="K693" s="3"/>
      <c r="L693" s="3"/>
      <c r="M693" s="3"/>
      <c r="N693" s="3"/>
      <c r="O693" s="3"/>
      <c r="P693" s="3"/>
      <c r="Q693" s="3"/>
      <c r="R693" s="3"/>
      <c r="S693" s="3"/>
      <c r="T693" s="3"/>
    </row>
    <row r="694" spans="2:20" ht="12.75">
      <c r="B694" s="2"/>
      <c r="C694" s="3"/>
      <c r="D694" s="4"/>
      <c r="E694" s="3"/>
      <c r="F694" s="3"/>
      <c r="G694" s="3"/>
      <c r="H694" s="3"/>
      <c r="I694" s="3"/>
      <c r="J694" s="3"/>
      <c r="K694" s="3"/>
      <c r="L694" s="3"/>
      <c r="M694" s="3"/>
      <c r="N694" s="3"/>
      <c r="O694" s="3"/>
      <c r="P694" s="3"/>
      <c r="Q694" s="3"/>
      <c r="R694" s="3"/>
      <c r="S694" s="3"/>
      <c r="T694" s="3"/>
    </row>
    <row r="695" spans="2:20" ht="12.75">
      <c r="B695" s="2"/>
      <c r="C695" s="3"/>
      <c r="D695" s="4"/>
      <c r="E695" s="3"/>
      <c r="F695" s="3"/>
      <c r="G695" s="3"/>
      <c r="H695" s="3"/>
      <c r="I695" s="3"/>
      <c r="J695" s="3"/>
      <c r="K695" s="3"/>
      <c r="L695" s="3"/>
      <c r="M695" s="3"/>
      <c r="N695" s="3"/>
      <c r="O695" s="3"/>
      <c r="P695" s="3"/>
      <c r="Q695" s="3"/>
      <c r="R695" s="3"/>
      <c r="S695" s="3"/>
      <c r="T695" s="3"/>
    </row>
    <row r="696" spans="2:20" ht="12.75">
      <c r="B696" s="2"/>
      <c r="C696" s="3"/>
      <c r="D696" s="4"/>
      <c r="E696" s="3"/>
      <c r="F696" s="3"/>
      <c r="G696" s="3"/>
      <c r="H696" s="3"/>
      <c r="I696" s="3"/>
      <c r="J696" s="3"/>
      <c r="K696" s="3"/>
      <c r="L696" s="3"/>
      <c r="M696" s="3"/>
      <c r="N696" s="3"/>
      <c r="O696" s="3"/>
      <c r="P696" s="3"/>
      <c r="Q696" s="3"/>
      <c r="R696" s="3"/>
      <c r="S696" s="3"/>
      <c r="T696" s="3"/>
    </row>
    <row r="697" spans="2:20" ht="12.75">
      <c r="B697" s="2"/>
      <c r="C697" s="3"/>
      <c r="D697" s="4"/>
      <c r="E697" s="3"/>
      <c r="F697" s="3"/>
      <c r="G697" s="3"/>
      <c r="H697" s="3"/>
      <c r="I697" s="3"/>
      <c r="J697" s="3"/>
      <c r="K697" s="3"/>
      <c r="L697" s="3"/>
      <c r="M697" s="3"/>
      <c r="N697" s="3"/>
      <c r="O697" s="3"/>
      <c r="P697" s="3"/>
      <c r="Q697" s="3"/>
      <c r="R697" s="3"/>
      <c r="S697" s="3"/>
      <c r="T697" s="3"/>
    </row>
    <row r="698" spans="2:20" ht="12.75">
      <c r="B698" s="2"/>
      <c r="C698" s="3"/>
      <c r="D698" s="4"/>
      <c r="E698" s="3"/>
      <c r="F698" s="3"/>
      <c r="G698" s="3"/>
      <c r="H698" s="3"/>
      <c r="I698" s="3"/>
      <c r="J698" s="3"/>
      <c r="K698" s="3"/>
      <c r="L698" s="3"/>
      <c r="M698" s="3"/>
      <c r="N698" s="3"/>
      <c r="O698" s="3"/>
      <c r="P698" s="3"/>
      <c r="Q698" s="3"/>
      <c r="R698" s="3"/>
      <c r="S698" s="3"/>
      <c r="T698" s="3"/>
    </row>
    <row r="699" spans="2:20" ht="12.75">
      <c r="B699" s="2"/>
      <c r="C699" s="3"/>
      <c r="D699" s="4"/>
      <c r="E699" s="3"/>
      <c r="F699" s="3"/>
      <c r="G699" s="3"/>
      <c r="H699" s="3"/>
      <c r="I699" s="3"/>
      <c r="J699" s="3"/>
      <c r="K699" s="3"/>
      <c r="L699" s="3"/>
      <c r="M699" s="3"/>
      <c r="N699" s="3"/>
      <c r="O699" s="3"/>
      <c r="P699" s="3"/>
      <c r="Q699" s="3"/>
      <c r="R699" s="3"/>
      <c r="S699" s="3"/>
      <c r="T699" s="3"/>
    </row>
    <row r="700" spans="2:20" ht="12.75">
      <c r="B700" s="2"/>
      <c r="C700" s="3"/>
      <c r="D700" s="4"/>
      <c r="E700" s="3"/>
      <c r="F700" s="3"/>
      <c r="G700" s="3"/>
      <c r="H700" s="3"/>
      <c r="I700" s="3"/>
      <c r="J700" s="3"/>
      <c r="K700" s="3"/>
      <c r="L700" s="3"/>
      <c r="M700" s="3"/>
      <c r="N700" s="3"/>
      <c r="O700" s="3"/>
      <c r="P700" s="3"/>
      <c r="Q700" s="3"/>
      <c r="R700" s="3"/>
      <c r="S700" s="3"/>
      <c r="T700" s="3"/>
    </row>
    <row r="701" spans="2:20" ht="12.75">
      <c r="B701" s="2"/>
      <c r="C701" s="3"/>
      <c r="D701" s="4"/>
      <c r="E701" s="3"/>
      <c r="F701" s="3"/>
      <c r="G701" s="3"/>
      <c r="H701" s="3"/>
      <c r="I701" s="3"/>
      <c r="J701" s="3"/>
      <c r="K701" s="3"/>
      <c r="L701" s="3"/>
      <c r="M701" s="3"/>
      <c r="N701" s="3"/>
      <c r="O701" s="3"/>
      <c r="P701" s="3"/>
      <c r="Q701" s="3"/>
      <c r="R701" s="3"/>
      <c r="S701" s="3"/>
      <c r="T701" s="3"/>
    </row>
    <row r="702" spans="2:20" ht="12.75">
      <c r="B702" s="2"/>
      <c r="C702" s="3"/>
      <c r="D702" s="4"/>
      <c r="E702" s="3"/>
      <c r="F702" s="3"/>
      <c r="G702" s="3"/>
      <c r="H702" s="3"/>
      <c r="I702" s="3"/>
      <c r="J702" s="3"/>
      <c r="K702" s="3"/>
      <c r="L702" s="3"/>
      <c r="M702" s="3"/>
      <c r="N702" s="3"/>
      <c r="O702" s="3"/>
      <c r="P702" s="3"/>
      <c r="Q702" s="3"/>
      <c r="R702" s="3"/>
      <c r="S702" s="3"/>
      <c r="T702" s="3"/>
    </row>
    <row r="703" spans="2:20" ht="12.75">
      <c r="B703" s="2"/>
      <c r="C703" s="3"/>
      <c r="D703" s="4"/>
      <c r="E703" s="3"/>
      <c r="F703" s="3"/>
      <c r="G703" s="3"/>
      <c r="H703" s="3"/>
      <c r="I703" s="3"/>
      <c r="J703" s="3"/>
      <c r="K703" s="3"/>
      <c r="L703" s="3"/>
      <c r="M703" s="3"/>
      <c r="N703" s="3"/>
      <c r="O703" s="3"/>
      <c r="P703" s="3"/>
      <c r="Q703" s="3"/>
      <c r="R703" s="3"/>
      <c r="S703" s="3"/>
      <c r="T703" s="3"/>
    </row>
    <row r="704" spans="2:20" ht="12.75">
      <c r="B704" s="2"/>
      <c r="C704" s="3"/>
      <c r="D704" s="4"/>
      <c r="E704" s="3"/>
      <c r="F704" s="3"/>
      <c r="G704" s="3"/>
      <c r="H704" s="3"/>
      <c r="I704" s="3"/>
      <c r="J704" s="3"/>
      <c r="K704" s="3"/>
      <c r="L704" s="3"/>
      <c r="M704" s="3"/>
      <c r="N704" s="3"/>
      <c r="O704" s="3"/>
      <c r="P704" s="3"/>
      <c r="Q704" s="3"/>
      <c r="R704" s="3"/>
      <c r="S704" s="3"/>
      <c r="T704" s="3"/>
    </row>
    <row r="705" spans="2:20" ht="12.75">
      <c r="B705" s="2"/>
      <c r="C705" s="3"/>
      <c r="D705" s="4"/>
      <c r="E705" s="3"/>
      <c r="F705" s="3"/>
      <c r="G705" s="3"/>
      <c r="H705" s="3"/>
      <c r="I705" s="3"/>
      <c r="J705" s="3"/>
      <c r="K705" s="3"/>
      <c r="L705" s="3"/>
      <c r="M705" s="3"/>
      <c r="N705" s="3"/>
      <c r="O705" s="3"/>
      <c r="P705" s="3"/>
      <c r="Q705" s="3"/>
      <c r="R705" s="3"/>
      <c r="S705" s="3"/>
      <c r="T705" s="3"/>
    </row>
    <row r="706" spans="2:20" ht="12.75">
      <c r="B706" s="2"/>
      <c r="C706" s="3"/>
      <c r="D706" s="4"/>
      <c r="E706" s="3"/>
      <c r="F706" s="3"/>
      <c r="G706" s="3"/>
      <c r="H706" s="3"/>
      <c r="I706" s="3"/>
      <c r="J706" s="3"/>
      <c r="K706" s="3"/>
      <c r="L706" s="3"/>
      <c r="M706" s="3"/>
      <c r="N706" s="3"/>
      <c r="O706" s="3"/>
      <c r="P706" s="3"/>
      <c r="Q706" s="3"/>
      <c r="R706" s="3"/>
      <c r="S706" s="3"/>
      <c r="T706" s="3"/>
    </row>
    <row r="707" spans="2:20" ht="12.75">
      <c r="B707" s="2"/>
      <c r="C707" s="3"/>
      <c r="D707" s="4"/>
      <c r="E707" s="3"/>
      <c r="F707" s="3"/>
      <c r="G707" s="3"/>
      <c r="H707" s="3"/>
      <c r="I707" s="3"/>
      <c r="J707" s="3"/>
      <c r="K707" s="3"/>
      <c r="L707" s="3"/>
      <c r="M707" s="3"/>
      <c r="N707" s="3"/>
      <c r="O707" s="3"/>
      <c r="P707" s="3"/>
      <c r="Q707" s="3"/>
      <c r="R707" s="3"/>
      <c r="S707" s="3"/>
      <c r="T707" s="3"/>
    </row>
    <row r="708" spans="2:20" ht="12.75">
      <c r="B708" s="2"/>
      <c r="C708" s="3"/>
      <c r="D708" s="4"/>
      <c r="E708" s="3"/>
      <c r="F708" s="3"/>
      <c r="G708" s="3"/>
      <c r="H708" s="3"/>
      <c r="I708" s="3"/>
      <c r="J708" s="3"/>
      <c r="K708" s="3"/>
      <c r="L708" s="3"/>
      <c r="M708" s="3"/>
      <c r="N708" s="3"/>
      <c r="O708" s="3"/>
      <c r="P708" s="3"/>
      <c r="Q708" s="3"/>
      <c r="R708" s="3"/>
      <c r="S708" s="3"/>
      <c r="T708" s="3"/>
    </row>
    <row r="709" spans="2:20" ht="12.75">
      <c r="B709" s="2"/>
      <c r="C709" s="3"/>
      <c r="D709" s="4"/>
      <c r="E709" s="3"/>
      <c r="F709" s="3"/>
      <c r="G709" s="3"/>
      <c r="H709" s="3"/>
      <c r="I709" s="3"/>
      <c r="J709" s="3"/>
      <c r="K709" s="3"/>
      <c r="L709" s="3"/>
      <c r="M709" s="3"/>
      <c r="N709" s="3"/>
      <c r="O709" s="3"/>
      <c r="P709" s="3"/>
      <c r="Q709" s="3"/>
      <c r="R709" s="3"/>
      <c r="S709" s="3"/>
      <c r="T709" s="3"/>
    </row>
    <row r="710" spans="2:20" ht="12.75">
      <c r="B710" s="2"/>
      <c r="C710" s="3"/>
      <c r="D710" s="4"/>
      <c r="E710" s="3"/>
      <c r="F710" s="3"/>
      <c r="G710" s="3"/>
      <c r="H710" s="3"/>
      <c r="I710" s="3"/>
      <c r="J710" s="3"/>
      <c r="K710" s="3"/>
      <c r="L710" s="3"/>
      <c r="M710" s="3"/>
      <c r="N710" s="3"/>
      <c r="O710" s="3"/>
      <c r="P710" s="3"/>
      <c r="Q710" s="3"/>
      <c r="R710" s="3"/>
      <c r="S710" s="3"/>
      <c r="T710" s="3"/>
    </row>
    <row r="711" spans="2:20" ht="12.75">
      <c r="B711" s="2"/>
      <c r="C711" s="3"/>
      <c r="D711" s="4"/>
      <c r="E711" s="3"/>
      <c r="F711" s="3"/>
      <c r="G711" s="3"/>
      <c r="H711" s="3"/>
      <c r="I711" s="3"/>
      <c r="J711" s="3"/>
      <c r="K711" s="3"/>
      <c r="L711" s="3"/>
      <c r="M711" s="3"/>
      <c r="N711" s="3"/>
      <c r="O711" s="3"/>
      <c r="P711" s="3"/>
      <c r="Q711" s="3"/>
      <c r="R711" s="3"/>
      <c r="S711" s="3"/>
      <c r="T711" s="3"/>
    </row>
    <row r="712" spans="2:20" ht="12.75">
      <c r="B712" s="2"/>
      <c r="C712" s="3"/>
      <c r="D712" s="4"/>
      <c r="E712" s="3"/>
      <c r="F712" s="3"/>
      <c r="G712" s="3"/>
      <c r="H712" s="3"/>
      <c r="I712" s="3"/>
      <c r="J712" s="3"/>
      <c r="K712" s="3"/>
      <c r="L712" s="3"/>
      <c r="M712" s="3"/>
      <c r="N712" s="3"/>
      <c r="O712" s="3"/>
      <c r="P712" s="3"/>
      <c r="Q712" s="3"/>
      <c r="R712" s="3"/>
      <c r="S712" s="3"/>
      <c r="T712" s="3"/>
    </row>
    <row r="713" spans="2:20" ht="12.75">
      <c r="B713" s="2"/>
      <c r="C713" s="3"/>
      <c r="D713" s="4"/>
      <c r="E713" s="3"/>
      <c r="F713" s="3"/>
      <c r="G713" s="3"/>
      <c r="H713" s="3"/>
      <c r="I713" s="3"/>
      <c r="J713" s="3"/>
      <c r="K713" s="3"/>
      <c r="L713" s="3"/>
      <c r="M713" s="3"/>
      <c r="N713" s="3"/>
      <c r="O713" s="3"/>
      <c r="P713" s="3"/>
      <c r="Q713" s="3"/>
      <c r="R713" s="3"/>
      <c r="S713" s="3"/>
      <c r="T713" s="3"/>
    </row>
    <row r="714" spans="2:20" ht="12.75">
      <c r="B714" s="2"/>
      <c r="C714" s="3"/>
      <c r="D714" s="4"/>
      <c r="E714" s="3"/>
      <c r="F714" s="3"/>
      <c r="G714" s="3"/>
      <c r="H714" s="3"/>
      <c r="I714" s="3"/>
      <c r="J714" s="3"/>
      <c r="K714" s="3"/>
      <c r="L714" s="3"/>
      <c r="M714" s="3"/>
      <c r="N714" s="3"/>
      <c r="O714" s="3"/>
      <c r="P714" s="3"/>
      <c r="Q714" s="3"/>
      <c r="R714" s="3"/>
      <c r="S714" s="3"/>
      <c r="T714" s="3"/>
    </row>
    <row r="715" spans="2:20" ht="12.75">
      <c r="B715" s="2"/>
      <c r="C715" s="3"/>
      <c r="D715" s="4"/>
      <c r="E715" s="3"/>
      <c r="F715" s="3"/>
      <c r="G715" s="3"/>
      <c r="H715" s="3"/>
      <c r="I715" s="3"/>
      <c r="J715" s="3"/>
      <c r="K715" s="3"/>
      <c r="L715" s="3"/>
      <c r="M715" s="3"/>
      <c r="N715" s="3"/>
      <c r="O715" s="3"/>
      <c r="P715" s="3"/>
      <c r="Q715" s="3"/>
      <c r="R715" s="3"/>
      <c r="S715" s="3"/>
      <c r="T715" s="3"/>
    </row>
    <row r="716" spans="2:20" ht="12.75">
      <c r="B716" s="2"/>
      <c r="C716" s="3"/>
      <c r="D716" s="4"/>
      <c r="E716" s="3"/>
      <c r="F716" s="3"/>
      <c r="G716" s="3"/>
      <c r="H716" s="3"/>
      <c r="I716" s="3"/>
      <c r="J716" s="3"/>
      <c r="K716" s="3"/>
      <c r="L716" s="3"/>
      <c r="M716" s="3"/>
      <c r="N716" s="3"/>
      <c r="O716" s="3"/>
      <c r="P716" s="3"/>
      <c r="Q716" s="3"/>
      <c r="R716" s="3"/>
      <c r="S716" s="3"/>
      <c r="T716" s="3"/>
    </row>
    <row r="717" spans="2:20" ht="12.75">
      <c r="B717" s="2"/>
      <c r="C717" s="3"/>
      <c r="D717" s="4"/>
      <c r="E717" s="3"/>
      <c r="F717" s="3"/>
      <c r="G717" s="3"/>
      <c r="H717" s="3"/>
      <c r="I717" s="3"/>
      <c r="J717" s="3"/>
      <c r="K717" s="3"/>
      <c r="L717" s="3"/>
      <c r="M717" s="3"/>
      <c r="N717" s="3"/>
      <c r="O717" s="3"/>
      <c r="P717" s="3"/>
      <c r="Q717" s="3"/>
      <c r="R717" s="3"/>
      <c r="S717" s="3"/>
      <c r="T717" s="3"/>
    </row>
    <row r="718" spans="2:20" ht="12.75">
      <c r="B718" s="2"/>
      <c r="C718" s="3"/>
      <c r="D718" s="4"/>
      <c r="E718" s="3"/>
      <c r="F718" s="3"/>
      <c r="G718" s="3"/>
      <c r="H718" s="3"/>
      <c r="I718" s="3"/>
      <c r="J718" s="3"/>
      <c r="K718" s="3"/>
      <c r="L718" s="3"/>
      <c r="M718" s="3"/>
      <c r="N718" s="3"/>
      <c r="O718" s="3"/>
      <c r="P718" s="3"/>
      <c r="Q718" s="3"/>
      <c r="R718" s="3"/>
      <c r="S718" s="3"/>
      <c r="T718" s="3"/>
    </row>
    <row r="719" spans="2:20" ht="12.75">
      <c r="B719" s="2"/>
      <c r="C719" s="3"/>
      <c r="D719" s="4"/>
      <c r="E719" s="3"/>
      <c r="F719" s="3"/>
      <c r="G719" s="3"/>
      <c r="H719" s="3"/>
      <c r="I719" s="3"/>
      <c r="J719" s="3"/>
      <c r="K719" s="3"/>
      <c r="L719" s="3"/>
      <c r="M719" s="3"/>
      <c r="N719" s="3"/>
      <c r="O719" s="3"/>
      <c r="P719" s="3"/>
      <c r="Q719" s="3"/>
      <c r="R719" s="3"/>
      <c r="S719" s="3"/>
      <c r="T719" s="3"/>
    </row>
    <row r="720" spans="2:20" ht="12.75">
      <c r="B720" s="2"/>
      <c r="C720" s="3"/>
      <c r="D720" s="4"/>
      <c r="E720" s="3"/>
      <c r="F720" s="3"/>
      <c r="G720" s="3"/>
      <c r="H720" s="3"/>
      <c r="I720" s="3"/>
      <c r="J720" s="3"/>
      <c r="K720" s="3"/>
      <c r="L720" s="3"/>
      <c r="M720" s="3"/>
      <c r="N720" s="3"/>
      <c r="O720" s="3"/>
      <c r="P720" s="3"/>
      <c r="Q720" s="3"/>
      <c r="R720" s="3"/>
      <c r="S720" s="3"/>
      <c r="T720" s="3"/>
    </row>
    <row r="721" spans="2:20" ht="12.75">
      <c r="B721" s="2"/>
      <c r="C721" s="3"/>
      <c r="D721" s="4"/>
      <c r="E721" s="3"/>
      <c r="F721" s="3"/>
      <c r="G721" s="3"/>
      <c r="H721" s="3"/>
      <c r="I721" s="3"/>
      <c r="J721" s="3"/>
      <c r="K721" s="3"/>
      <c r="L721" s="3"/>
      <c r="M721" s="3"/>
      <c r="N721" s="3"/>
      <c r="O721" s="3"/>
      <c r="P721" s="3"/>
      <c r="Q721" s="3"/>
      <c r="R721" s="3"/>
      <c r="S721" s="3"/>
      <c r="T721" s="3"/>
    </row>
    <row r="722" spans="2:20" ht="12.75">
      <c r="B722" s="2"/>
      <c r="C722" s="3"/>
      <c r="D722" s="4"/>
      <c r="E722" s="3"/>
      <c r="F722" s="3"/>
      <c r="G722" s="3"/>
      <c r="H722" s="3"/>
      <c r="I722" s="3"/>
      <c r="J722" s="3"/>
      <c r="K722" s="3"/>
      <c r="L722" s="3"/>
      <c r="M722" s="3"/>
      <c r="N722" s="3"/>
      <c r="O722" s="3"/>
      <c r="P722" s="3"/>
      <c r="Q722" s="3"/>
      <c r="R722" s="3"/>
      <c r="S722" s="3"/>
      <c r="T722" s="3"/>
    </row>
    <row r="723" spans="2:20" ht="12.75">
      <c r="B723" s="2"/>
      <c r="C723" s="3"/>
      <c r="D723" s="4"/>
      <c r="E723" s="3"/>
      <c r="F723" s="3"/>
      <c r="G723" s="3"/>
      <c r="H723" s="3"/>
      <c r="I723" s="3"/>
      <c r="J723" s="3"/>
      <c r="K723" s="3"/>
      <c r="L723" s="3"/>
      <c r="M723" s="3"/>
      <c r="N723" s="3"/>
      <c r="O723" s="3"/>
      <c r="P723" s="3"/>
      <c r="Q723" s="3"/>
      <c r="R723" s="3"/>
      <c r="S723" s="3"/>
      <c r="T723" s="3"/>
    </row>
    <row r="724" spans="2:20" ht="12.75">
      <c r="B724" s="2"/>
      <c r="C724" s="3"/>
      <c r="D724" s="4"/>
      <c r="E724" s="3"/>
      <c r="F724" s="3"/>
      <c r="G724" s="3"/>
      <c r="H724" s="3"/>
      <c r="I724" s="3"/>
      <c r="J724" s="3"/>
      <c r="K724" s="3"/>
      <c r="L724" s="3"/>
      <c r="M724" s="3"/>
      <c r="N724" s="3"/>
      <c r="O724" s="3"/>
      <c r="P724" s="3"/>
      <c r="Q724" s="3"/>
      <c r="R724" s="3"/>
      <c r="S724" s="3"/>
      <c r="T724" s="3"/>
    </row>
    <row r="725" spans="2:20" ht="12.75">
      <c r="B725" s="2"/>
      <c r="C725" s="3"/>
      <c r="D725" s="4"/>
      <c r="E725" s="3"/>
      <c r="F725" s="3"/>
      <c r="G725" s="3"/>
      <c r="H725" s="3"/>
      <c r="I725" s="3"/>
      <c r="J725" s="3"/>
      <c r="K725" s="3"/>
      <c r="L725" s="3"/>
      <c r="M725" s="3"/>
      <c r="N725" s="3"/>
      <c r="O725" s="3"/>
      <c r="P725" s="3"/>
      <c r="Q725" s="3"/>
      <c r="R725" s="3"/>
      <c r="S725" s="3"/>
      <c r="T725" s="3"/>
    </row>
    <row r="726" spans="2:20" ht="12.75">
      <c r="B726" s="2"/>
      <c r="C726" s="3"/>
      <c r="D726" s="4"/>
      <c r="E726" s="3"/>
      <c r="F726" s="3"/>
      <c r="G726" s="3"/>
      <c r="H726" s="3"/>
      <c r="I726" s="3"/>
      <c r="J726" s="3"/>
      <c r="K726" s="3"/>
      <c r="L726" s="3"/>
      <c r="M726" s="3"/>
      <c r="N726" s="3"/>
      <c r="O726" s="3"/>
      <c r="P726" s="3"/>
      <c r="Q726" s="3"/>
      <c r="R726" s="3"/>
      <c r="S726" s="3"/>
      <c r="T726" s="3"/>
    </row>
    <row r="727" spans="2:20" ht="12.75">
      <c r="B727" s="2"/>
      <c r="C727" s="3"/>
      <c r="D727" s="4"/>
      <c r="E727" s="3"/>
      <c r="F727" s="3"/>
      <c r="G727" s="3"/>
      <c r="H727" s="3"/>
      <c r="I727" s="3"/>
      <c r="J727" s="3"/>
      <c r="K727" s="3"/>
      <c r="L727" s="3"/>
      <c r="M727" s="3"/>
      <c r="N727" s="3"/>
      <c r="O727" s="3"/>
      <c r="P727" s="3"/>
      <c r="Q727" s="3"/>
      <c r="R727" s="3"/>
      <c r="S727" s="3"/>
      <c r="T727" s="3"/>
    </row>
    <row r="728" spans="2:20" ht="12.75">
      <c r="B728" s="2"/>
      <c r="C728" s="3"/>
      <c r="D728" s="4"/>
      <c r="E728" s="3"/>
      <c r="F728" s="3"/>
      <c r="G728" s="3"/>
      <c r="H728" s="3"/>
      <c r="I728" s="3"/>
      <c r="J728" s="3"/>
      <c r="K728" s="3"/>
      <c r="L728" s="3"/>
      <c r="M728" s="3"/>
      <c r="N728" s="3"/>
      <c r="O728" s="3"/>
      <c r="P728" s="3"/>
      <c r="Q728" s="3"/>
      <c r="R728" s="3"/>
      <c r="S728" s="3"/>
      <c r="T728" s="3"/>
    </row>
    <row r="729" spans="2:20" ht="12.75">
      <c r="B729" s="2"/>
      <c r="C729" s="3"/>
      <c r="D729" s="4"/>
      <c r="E729" s="3"/>
      <c r="F729" s="3"/>
      <c r="G729" s="3"/>
      <c r="H729" s="3"/>
      <c r="I729" s="3"/>
      <c r="J729" s="3"/>
      <c r="K729" s="3"/>
      <c r="L729" s="3"/>
      <c r="M729" s="3"/>
      <c r="N729" s="3"/>
      <c r="O729" s="3"/>
      <c r="P729" s="3"/>
      <c r="Q729" s="3"/>
      <c r="R729" s="3"/>
      <c r="S729" s="3"/>
      <c r="T729" s="3"/>
    </row>
    <row r="730" spans="2:20" ht="12.75">
      <c r="B730" s="2"/>
      <c r="C730" s="3"/>
      <c r="D730" s="4"/>
      <c r="E730" s="3"/>
      <c r="F730" s="3"/>
      <c r="G730" s="3"/>
      <c r="H730" s="3"/>
      <c r="I730" s="3"/>
      <c r="J730" s="3"/>
      <c r="K730" s="3"/>
      <c r="L730" s="3"/>
      <c r="M730" s="3"/>
      <c r="N730" s="3"/>
      <c r="O730" s="3"/>
      <c r="P730" s="3"/>
      <c r="Q730" s="3"/>
      <c r="R730" s="3"/>
      <c r="S730" s="3"/>
      <c r="T730" s="3"/>
    </row>
    <row r="731" spans="2:20" ht="12.75">
      <c r="B731" s="2"/>
      <c r="C731" s="3"/>
      <c r="D731" s="4"/>
      <c r="E731" s="3"/>
      <c r="F731" s="3"/>
      <c r="G731" s="3"/>
      <c r="H731" s="3"/>
      <c r="I731" s="3"/>
      <c r="J731" s="3"/>
      <c r="K731" s="3"/>
      <c r="L731" s="3"/>
      <c r="M731" s="3"/>
      <c r="N731" s="3"/>
      <c r="O731" s="3"/>
      <c r="P731" s="3"/>
      <c r="Q731" s="3"/>
      <c r="R731" s="3"/>
      <c r="S731" s="3"/>
      <c r="T731" s="3"/>
    </row>
    <row r="732" spans="2:20" ht="12.75">
      <c r="B732" s="2"/>
      <c r="C732" s="3"/>
      <c r="D732" s="4"/>
      <c r="E732" s="3"/>
      <c r="F732" s="3"/>
      <c r="G732" s="3"/>
      <c r="H732" s="3"/>
      <c r="I732" s="3"/>
      <c r="J732" s="3"/>
      <c r="K732" s="3"/>
      <c r="L732" s="3"/>
      <c r="M732" s="3"/>
      <c r="N732" s="3"/>
      <c r="O732" s="3"/>
      <c r="P732" s="3"/>
      <c r="Q732" s="3"/>
      <c r="R732" s="3"/>
      <c r="S732" s="3"/>
      <c r="T732" s="3"/>
    </row>
    <row r="733" spans="2:20" ht="12.75">
      <c r="B733" s="2"/>
      <c r="C733" s="3"/>
      <c r="D733" s="4"/>
      <c r="E733" s="3"/>
      <c r="F733" s="3"/>
      <c r="G733" s="3"/>
      <c r="H733" s="3"/>
      <c r="I733" s="3"/>
      <c r="J733" s="3"/>
      <c r="K733" s="3"/>
      <c r="L733" s="3"/>
      <c r="M733" s="3"/>
      <c r="N733" s="3"/>
      <c r="O733" s="3"/>
      <c r="P733" s="3"/>
      <c r="Q733" s="3"/>
      <c r="R733" s="3"/>
      <c r="S733" s="3"/>
      <c r="T733" s="3"/>
    </row>
    <row r="734" spans="2:20" ht="12.75">
      <c r="B734" s="2"/>
      <c r="C734" s="3"/>
      <c r="D734" s="4"/>
      <c r="E734" s="3"/>
      <c r="F734" s="3"/>
      <c r="G734" s="3"/>
      <c r="H734" s="3"/>
      <c r="I734" s="3"/>
      <c r="J734" s="3"/>
      <c r="K734" s="3"/>
      <c r="L734" s="3"/>
      <c r="M734" s="3"/>
      <c r="N734" s="3"/>
      <c r="O734" s="3"/>
      <c r="P734" s="3"/>
      <c r="Q734" s="3"/>
      <c r="R734" s="3"/>
      <c r="S734" s="3"/>
      <c r="T734" s="3"/>
    </row>
    <row r="735" spans="2:20" ht="12.75">
      <c r="B735" s="2"/>
      <c r="C735" s="3"/>
      <c r="D735" s="4"/>
      <c r="E735" s="3"/>
      <c r="F735" s="3"/>
      <c r="G735" s="3"/>
      <c r="H735" s="3"/>
      <c r="I735" s="3"/>
      <c r="J735" s="3"/>
      <c r="K735" s="3"/>
      <c r="L735" s="3"/>
      <c r="M735" s="3"/>
      <c r="N735" s="3"/>
      <c r="O735" s="3"/>
      <c r="P735" s="3"/>
      <c r="Q735" s="3"/>
      <c r="R735" s="3"/>
      <c r="S735" s="3"/>
      <c r="T735" s="3"/>
    </row>
    <row r="736" spans="2:20" ht="12.75">
      <c r="B736" s="2"/>
      <c r="C736" s="3"/>
      <c r="D736" s="4"/>
      <c r="E736" s="3"/>
      <c r="F736" s="3"/>
      <c r="G736" s="3"/>
      <c r="H736" s="3"/>
      <c r="I736" s="3"/>
      <c r="J736" s="3"/>
      <c r="K736" s="3"/>
      <c r="L736" s="3"/>
      <c r="M736" s="3"/>
      <c r="N736" s="3"/>
      <c r="O736" s="3"/>
      <c r="P736" s="3"/>
      <c r="Q736" s="3"/>
      <c r="R736" s="3"/>
      <c r="S736" s="3"/>
      <c r="T736" s="3"/>
    </row>
    <row r="737" spans="2:20" ht="12.75">
      <c r="B737" s="2"/>
      <c r="C737" s="3"/>
      <c r="D737" s="4"/>
      <c r="E737" s="3"/>
      <c r="F737" s="3"/>
      <c r="G737" s="3"/>
      <c r="H737" s="3"/>
      <c r="I737" s="3"/>
      <c r="J737" s="3"/>
      <c r="K737" s="3"/>
      <c r="L737" s="3"/>
      <c r="M737" s="3"/>
      <c r="N737" s="3"/>
      <c r="O737" s="3"/>
      <c r="P737" s="3"/>
      <c r="Q737" s="3"/>
      <c r="R737" s="3"/>
      <c r="S737" s="3"/>
      <c r="T737" s="3"/>
    </row>
    <row r="738" spans="2:20" ht="12.75">
      <c r="B738" s="2"/>
      <c r="C738" s="3"/>
      <c r="D738" s="4"/>
      <c r="E738" s="3"/>
      <c r="F738" s="3"/>
      <c r="G738" s="3"/>
      <c r="H738" s="3"/>
      <c r="I738" s="3"/>
      <c r="J738" s="3"/>
      <c r="K738" s="3"/>
      <c r="L738" s="3"/>
      <c r="M738" s="3"/>
      <c r="N738" s="3"/>
      <c r="O738" s="3"/>
      <c r="P738" s="3"/>
      <c r="Q738" s="3"/>
      <c r="R738" s="3"/>
      <c r="S738" s="3"/>
      <c r="T738" s="3"/>
    </row>
    <row r="739" spans="2:20" ht="12.75">
      <c r="B739" s="2"/>
      <c r="C739" s="3"/>
      <c r="D739" s="4"/>
      <c r="E739" s="3"/>
      <c r="F739" s="3"/>
      <c r="G739" s="3"/>
      <c r="H739" s="3"/>
      <c r="I739" s="3"/>
      <c r="J739" s="3"/>
      <c r="K739" s="3"/>
      <c r="L739" s="3"/>
      <c r="M739" s="3"/>
      <c r="N739" s="3"/>
      <c r="O739" s="3"/>
      <c r="P739" s="3"/>
      <c r="Q739" s="3"/>
      <c r="R739" s="3"/>
      <c r="S739" s="3"/>
      <c r="T739" s="3"/>
    </row>
    <row r="740" spans="2:20" ht="12.75">
      <c r="B740" s="2"/>
      <c r="C740" s="3"/>
      <c r="D740" s="4"/>
      <c r="E740" s="3"/>
      <c r="F740" s="3"/>
      <c r="G740" s="3"/>
      <c r="H740" s="3"/>
      <c r="I740" s="3"/>
      <c r="J740" s="3"/>
      <c r="K740" s="3"/>
      <c r="L740" s="3"/>
      <c r="M740" s="3"/>
      <c r="N740" s="3"/>
      <c r="O740" s="3"/>
      <c r="P740" s="3"/>
      <c r="Q740" s="3"/>
      <c r="R740" s="3"/>
      <c r="S740" s="3"/>
      <c r="T740" s="3"/>
    </row>
    <row r="741" spans="2:20" ht="12.75">
      <c r="B741" s="2"/>
      <c r="C741" s="3"/>
      <c r="D741" s="4"/>
      <c r="E741" s="3"/>
      <c r="F741" s="3"/>
      <c r="G741" s="3"/>
      <c r="H741" s="3"/>
      <c r="I741" s="3"/>
      <c r="J741" s="3"/>
      <c r="K741" s="3"/>
      <c r="L741" s="3"/>
      <c r="M741" s="3"/>
      <c r="N741" s="3"/>
      <c r="O741" s="3"/>
      <c r="P741" s="3"/>
      <c r="Q741" s="3"/>
      <c r="R741" s="3"/>
      <c r="S741" s="3"/>
      <c r="T741" s="3"/>
    </row>
    <row r="742" spans="2:20" ht="12.75">
      <c r="B742" s="2"/>
      <c r="C742" s="3"/>
      <c r="D742" s="4"/>
      <c r="E742" s="3"/>
      <c r="F742" s="3"/>
      <c r="G742" s="3"/>
      <c r="H742" s="3"/>
      <c r="I742" s="3"/>
      <c r="J742" s="3"/>
      <c r="K742" s="3"/>
      <c r="L742" s="3"/>
      <c r="M742" s="3"/>
      <c r="N742" s="3"/>
      <c r="O742" s="3"/>
      <c r="P742" s="3"/>
      <c r="Q742" s="3"/>
      <c r="R742" s="3"/>
      <c r="S742" s="3"/>
      <c r="T742" s="3"/>
    </row>
    <row r="743" spans="2:20" ht="12.75">
      <c r="B743" s="2"/>
      <c r="C743" s="3"/>
      <c r="D743" s="4"/>
      <c r="E743" s="3"/>
      <c r="F743" s="3"/>
      <c r="G743" s="3"/>
      <c r="H743" s="3"/>
      <c r="I743" s="3"/>
      <c r="J743" s="3"/>
      <c r="K743" s="3"/>
      <c r="L743" s="3"/>
      <c r="M743" s="3"/>
      <c r="N743" s="3"/>
      <c r="O743" s="3"/>
      <c r="P743" s="3"/>
      <c r="Q743" s="3"/>
      <c r="R743" s="3"/>
      <c r="S743" s="3"/>
      <c r="T743" s="3"/>
    </row>
    <row r="744" spans="2:20" ht="12.75">
      <c r="B744" s="2"/>
      <c r="C744" s="3"/>
      <c r="D744" s="4"/>
      <c r="E744" s="3"/>
      <c r="F744" s="3"/>
      <c r="G744" s="3"/>
      <c r="H744" s="3"/>
      <c r="I744" s="3"/>
      <c r="J744" s="3"/>
      <c r="K744" s="3"/>
      <c r="L744" s="3"/>
      <c r="M744" s="3"/>
      <c r="N744" s="3"/>
      <c r="O744" s="3"/>
      <c r="P744" s="3"/>
      <c r="Q744" s="3"/>
      <c r="R744" s="3"/>
      <c r="S744" s="3"/>
      <c r="T744" s="3"/>
    </row>
    <row r="745" spans="2:20" ht="12.75">
      <c r="B745" s="2"/>
      <c r="C745" s="3"/>
      <c r="D745" s="4"/>
      <c r="E745" s="3"/>
      <c r="F745" s="3"/>
      <c r="G745" s="3"/>
      <c r="H745" s="3"/>
      <c r="I745" s="3"/>
      <c r="J745" s="3"/>
      <c r="K745" s="3"/>
      <c r="L745" s="3"/>
      <c r="M745" s="3"/>
      <c r="N745" s="3"/>
      <c r="O745" s="3"/>
      <c r="P745" s="3"/>
      <c r="Q745" s="3"/>
      <c r="R745" s="3"/>
      <c r="S745" s="3"/>
      <c r="T745" s="3"/>
    </row>
    <row r="746" spans="2:20" ht="12.75">
      <c r="B746" s="2"/>
      <c r="C746" s="3"/>
      <c r="D746" s="4"/>
      <c r="E746" s="3"/>
      <c r="F746" s="3"/>
      <c r="G746" s="3"/>
      <c r="H746" s="3"/>
      <c r="I746" s="3"/>
      <c r="J746" s="3"/>
      <c r="K746" s="3"/>
      <c r="L746" s="3"/>
      <c r="M746" s="3"/>
      <c r="N746" s="3"/>
      <c r="O746" s="3"/>
      <c r="P746" s="3"/>
      <c r="Q746" s="3"/>
      <c r="R746" s="3"/>
      <c r="S746" s="3"/>
      <c r="T746" s="3"/>
    </row>
    <row r="747" spans="2:20" ht="12.75">
      <c r="B747" s="2"/>
      <c r="C747" s="3"/>
      <c r="D747" s="4"/>
      <c r="E747" s="3"/>
      <c r="F747" s="3"/>
      <c r="G747" s="3"/>
      <c r="H747" s="3"/>
      <c r="I747" s="3"/>
      <c r="J747" s="3"/>
      <c r="K747" s="3"/>
      <c r="L747" s="3"/>
      <c r="M747" s="3"/>
      <c r="N747" s="3"/>
      <c r="O747" s="3"/>
      <c r="P747" s="3"/>
      <c r="Q747" s="3"/>
      <c r="R747" s="3"/>
      <c r="S747" s="3"/>
      <c r="T747" s="3"/>
    </row>
    <row r="748" spans="2:20" ht="12.75">
      <c r="B748" s="2"/>
      <c r="C748" s="3"/>
      <c r="D748" s="4"/>
      <c r="E748" s="3"/>
      <c r="F748" s="3"/>
      <c r="G748" s="3"/>
      <c r="H748" s="3"/>
      <c r="I748" s="3"/>
      <c r="J748" s="3"/>
      <c r="K748" s="3"/>
      <c r="L748" s="3"/>
      <c r="M748" s="3"/>
      <c r="N748" s="3"/>
      <c r="O748" s="3"/>
      <c r="P748" s="3"/>
      <c r="Q748" s="3"/>
      <c r="R748" s="3"/>
      <c r="S748" s="3"/>
      <c r="T748" s="3"/>
    </row>
    <row r="749" spans="2:20" ht="12.75">
      <c r="B749" s="2"/>
      <c r="C749" s="3"/>
      <c r="D749" s="4"/>
      <c r="E749" s="3"/>
      <c r="F749" s="3"/>
      <c r="G749" s="3"/>
      <c r="H749" s="3"/>
      <c r="I749" s="3"/>
      <c r="J749" s="3"/>
      <c r="K749" s="3"/>
      <c r="L749" s="3"/>
      <c r="M749" s="3"/>
      <c r="N749" s="3"/>
      <c r="O749" s="3"/>
      <c r="P749" s="3"/>
      <c r="Q749" s="3"/>
      <c r="R749" s="3"/>
      <c r="S749" s="3"/>
      <c r="T749" s="3"/>
    </row>
    <row r="750" spans="2:20" ht="12.75">
      <c r="B750" s="2"/>
      <c r="C750" s="3"/>
      <c r="D750" s="4"/>
      <c r="E750" s="3"/>
      <c r="F750" s="3"/>
      <c r="G750" s="3"/>
      <c r="H750" s="3"/>
      <c r="I750" s="3"/>
      <c r="J750" s="3"/>
      <c r="K750" s="3"/>
      <c r="L750" s="3"/>
      <c r="M750" s="3"/>
      <c r="N750" s="3"/>
      <c r="O750" s="3"/>
      <c r="P750" s="3"/>
      <c r="Q750" s="3"/>
      <c r="R750" s="3"/>
      <c r="S750" s="3"/>
      <c r="T750" s="3"/>
    </row>
    <row r="751" spans="2:20" ht="12.75">
      <c r="B751" s="2"/>
      <c r="C751" s="3"/>
      <c r="D751" s="4"/>
      <c r="E751" s="3"/>
      <c r="F751" s="3"/>
      <c r="G751" s="3"/>
      <c r="H751" s="3"/>
      <c r="I751" s="3"/>
      <c r="J751" s="3"/>
      <c r="K751" s="3"/>
      <c r="L751" s="3"/>
      <c r="M751" s="3"/>
      <c r="N751" s="3"/>
      <c r="O751" s="3"/>
      <c r="P751" s="3"/>
      <c r="Q751" s="3"/>
      <c r="R751" s="3"/>
      <c r="S751" s="3"/>
      <c r="T751" s="3"/>
    </row>
    <row r="752" spans="2:20" ht="12.75">
      <c r="B752" s="2"/>
      <c r="C752" s="3"/>
      <c r="D752" s="4"/>
      <c r="E752" s="3"/>
      <c r="F752" s="3"/>
      <c r="G752" s="3"/>
      <c r="H752" s="3"/>
      <c r="I752" s="3"/>
      <c r="J752" s="3"/>
      <c r="K752" s="3"/>
      <c r="L752" s="3"/>
      <c r="M752" s="3"/>
      <c r="N752" s="3"/>
      <c r="O752" s="3"/>
      <c r="P752" s="3"/>
      <c r="Q752" s="3"/>
      <c r="R752" s="3"/>
      <c r="S752" s="3"/>
      <c r="T752" s="3"/>
    </row>
    <row r="753" spans="2:20" ht="12.75">
      <c r="B753" s="2"/>
      <c r="C753" s="3"/>
      <c r="D753" s="4"/>
      <c r="E753" s="3"/>
      <c r="F753" s="3"/>
      <c r="G753" s="3"/>
      <c r="H753" s="3"/>
      <c r="I753" s="3"/>
      <c r="J753" s="3"/>
      <c r="K753" s="3"/>
      <c r="L753" s="3"/>
      <c r="M753" s="3"/>
      <c r="N753" s="3"/>
      <c r="O753" s="3"/>
      <c r="P753" s="3"/>
      <c r="Q753" s="3"/>
      <c r="R753" s="3"/>
      <c r="S753" s="3"/>
      <c r="T753" s="3"/>
    </row>
    <row r="754" spans="2:20" ht="12.75">
      <c r="B754" s="2"/>
      <c r="C754" s="3"/>
      <c r="D754" s="4"/>
      <c r="E754" s="3"/>
      <c r="F754" s="3"/>
      <c r="G754" s="3"/>
      <c r="H754" s="3"/>
      <c r="I754" s="3"/>
      <c r="J754" s="3"/>
      <c r="K754" s="3"/>
      <c r="L754" s="3"/>
      <c r="M754" s="3"/>
      <c r="N754" s="3"/>
      <c r="O754" s="3"/>
      <c r="P754" s="3"/>
      <c r="Q754" s="3"/>
      <c r="R754" s="3"/>
      <c r="S754" s="3"/>
      <c r="T754" s="3"/>
    </row>
    <row r="755" spans="2:20" ht="12.75">
      <c r="B755" s="2"/>
      <c r="C755" s="3"/>
      <c r="D755" s="4"/>
      <c r="E755" s="3"/>
      <c r="F755" s="3"/>
      <c r="G755" s="3"/>
      <c r="H755" s="3"/>
      <c r="I755" s="3"/>
      <c r="J755" s="3"/>
      <c r="K755" s="3"/>
      <c r="L755" s="3"/>
      <c r="M755" s="3"/>
      <c r="N755" s="3"/>
      <c r="O755" s="3"/>
      <c r="P755" s="3"/>
      <c r="Q755" s="3"/>
      <c r="R755" s="3"/>
      <c r="S755" s="3"/>
      <c r="T755" s="3"/>
    </row>
    <row r="756" spans="2:20" ht="12.75">
      <c r="B756" s="2"/>
      <c r="C756" s="3"/>
      <c r="D756" s="4"/>
      <c r="E756" s="3"/>
      <c r="F756" s="3"/>
      <c r="G756" s="3"/>
      <c r="H756" s="3"/>
      <c r="I756" s="3"/>
      <c r="J756" s="3"/>
      <c r="K756" s="3"/>
      <c r="L756" s="3"/>
      <c r="M756" s="3"/>
      <c r="N756" s="3"/>
      <c r="O756" s="3"/>
      <c r="P756" s="3"/>
      <c r="Q756" s="3"/>
      <c r="R756" s="3"/>
      <c r="S756" s="3"/>
      <c r="T756" s="3"/>
    </row>
    <row r="757" spans="2:20" ht="12.75">
      <c r="B757" s="2"/>
      <c r="C757" s="3"/>
      <c r="D757" s="4"/>
      <c r="E757" s="3"/>
      <c r="F757" s="3"/>
      <c r="G757" s="3"/>
      <c r="H757" s="3"/>
      <c r="I757" s="3"/>
      <c r="J757" s="3"/>
      <c r="K757" s="3"/>
      <c r="L757" s="3"/>
      <c r="M757" s="3"/>
      <c r="N757" s="3"/>
      <c r="O757" s="3"/>
      <c r="P757" s="3"/>
      <c r="Q757" s="3"/>
      <c r="R757" s="3"/>
      <c r="S757" s="3"/>
      <c r="T757" s="3"/>
    </row>
    <row r="758" spans="2:20" ht="12.75">
      <c r="B758" s="2"/>
      <c r="C758" s="3"/>
      <c r="D758" s="4"/>
      <c r="E758" s="3"/>
      <c r="F758" s="3"/>
      <c r="G758" s="3"/>
      <c r="H758" s="3"/>
      <c r="I758" s="3"/>
      <c r="J758" s="3"/>
      <c r="K758" s="3"/>
      <c r="L758" s="3"/>
      <c r="M758" s="3"/>
      <c r="N758" s="3"/>
      <c r="O758" s="3"/>
      <c r="P758" s="3"/>
      <c r="Q758" s="3"/>
      <c r="R758" s="3"/>
      <c r="S758" s="3"/>
      <c r="T758" s="3"/>
    </row>
    <row r="759" spans="2:20" ht="12.75">
      <c r="B759" s="2"/>
      <c r="C759" s="3"/>
      <c r="D759" s="4"/>
      <c r="E759" s="3"/>
      <c r="F759" s="3"/>
      <c r="G759" s="3"/>
      <c r="H759" s="3"/>
      <c r="I759" s="3"/>
      <c r="J759" s="3"/>
      <c r="K759" s="3"/>
      <c r="L759" s="3"/>
      <c r="M759" s="3"/>
      <c r="N759" s="3"/>
      <c r="O759" s="3"/>
      <c r="P759" s="3"/>
      <c r="Q759" s="3"/>
      <c r="R759" s="3"/>
      <c r="S759" s="3"/>
      <c r="T759" s="3"/>
    </row>
    <row r="760" spans="2:20" ht="12.75">
      <c r="B760" s="2"/>
      <c r="C760" s="3"/>
      <c r="D760" s="4"/>
      <c r="E760" s="3"/>
      <c r="F760" s="3"/>
      <c r="G760" s="3"/>
      <c r="H760" s="3"/>
      <c r="I760" s="3"/>
      <c r="J760" s="3"/>
      <c r="K760" s="3"/>
      <c r="L760" s="3"/>
      <c r="M760" s="3"/>
      <c r="N760" s="3"/>
      <c r="O760" s="3"/>
      <c r="P760" s="3"/>
      <c r="Q760" s="3"/>
      <c r="R760" s="3"/>
      <c r="S760" s="3"/>
      <c r="T760" s="3"/>
    </row>
    <row r="761" spans="2:20" ht="12.75">
      <c r="B761" s="2"/>
      <c r="C761" s="3"/>
      <c r="D761" s="4"/>
      <c r="E761" s="3"/>
      <c r="F761" s="3"/>
      <c r="G761" s="3"/>
      <c r="H761" s="3"/>
      <c r="I761" s="3"/>
      <c r="J761" s="3"/>
      <c r="K761" s="3"/>
      <c r="L761" s="3"/>
      <c r="M761" s="3"/>
      <c r="N761" s="3"/>
      <c r="O761" s="3"/>
      <c r="P761" s="3"/>
      <c r="Q761" s="3"/>
      <c r="R761" s="3"/>
      <c r="S761" s="3"/>
      <c r="T761" s="3"/>
    </row>
    <row r="762" spans="2:20" ht="12.75">
      <c r="B762" s="2"/>
      <c r="C762" s="3"/>
      <c r="D762" s="4"/>
      <c r="E762" s="3"/>
      <c r="F762" s="3"/>
      <c r="G762" s="3"/>
      <c r="H762" s="3"/>
      <c r="I762" s="3"/>
      <c r="J762" s="3"/>
      <c r="K762" s="3"/>
      <c r="L762" s="3"/>
      <c r="M762" s="3"/>
      <c r="N762" s="3"/>
      <c r="O762" s="3"/>
      <c r="P762" s="3"/>
      <c r="Q762" s="3"/>
      <c r="R762" s="3"/>
      <c r="S762" s="3"/>
      <c r="T762" s="3"/>
    </row>
    <row r="763" spans="2:20" ht="12.75">
      <c r="B763" s="2"/>
      <c r="C763" s="3"/>
      <c r="D763" s="4"/>
      <c r="E763" s="3"/>
      <c r="F763" s="3"/>
      <c r="G763" s="3"/>
      <c r="H763" s="3"/>
      <c r="I763" s="3"/>
      <c r="J763" s="3"/>
      <c r="K763" s="3"/>
      <c r="L763" s="3"/>
      <c r="M763" s="3"/>
      <c r="N763" s="3"/>
      <c r="O763" s="3"/>
      <c r="P763" s="3"/>
      <c r="Q763" s="3"/>
      <c r="R763" s="3"/>
      <c r="S763" s="3"/>
      <c r="T763" s="3"/>
    </row>
    <row r="764" spans="2:20" ht="12.75">
      <c r="B764" s="2"/>
      <c r="C764" s="3"/>
      <c r="D764" s="4"/>
      <c r="E764" s="3"/>
      <c r="F764" s="3"/>
      <c r="G764" s="3"/>
      <c r="H764" s="3"/>
      <c r="I764" s="3"/>
      <c r="J764" s="3"/>
      <c r="K764" s="3"/>
      <c r="L764" s="3"/>
      <c r="M764" s="3"/>
      <c r="N764" s="3"/>
      <c r="O764" s="3"/>
      <c r="P764" s="3"/>
      <c r="Q764" s="3"/>
      <c r="R764" s="3"/>
      <c r="S764" s="3"/>
      <c r="T764" s="3"/>
    </row>
    <row r="765" spans="2:20" ht="12.75">
      <c r="B765" s="2"/>
      <c r="C765" s="3"/>
      <c r="D765" s="4"/>
      <c r="E765" s="3"/>
      <c r="F765" s="3"/>
      <c r="G765" s="3"/>
      <c r="H765" s="3"/>
      <c r="I765" s="3"/>
      <c r="J765" s="3"/>
      <c r="K765" s="3"/>
      <c r="L765" s="3"/>
      <c r="M765" s="3"/>
      <c r="N765" s="3"/>
      <c r="O765" s="3"/>
      <c r="P765" s="3"/>
      <c r="Q765" s="3"/>
      <c r="R765" s="3"/>
      <c r="S765" s="3"/>
      <c r="T765" s="3"/>
    </row>
    <row r="766" spans="2:20" ht="12.75">
      <c r="B766" s="2"/>
      <c r="C766" s="3"/>
      <c r="D766" s="4"/>
      <c r="E766" s="3"/>
      <c r="F766" s="3"/>
      <c r="G766" s="3"/>
      <c r="H766" s="3"/>
      <c r="I766" s="3"/>
      <c r="J766" s="3"/>
      <c r="K766" s="3"/>
      <c r="L766" s="3"/>
      <c r="M766" s="3"/>
      <c r="N766" s="3"/>
      <c r="O766" s="3"/>
      <c r="P766" s="3"/>
      <c r="Q766" s="3"/>
      <c r="R766" s="3"/>
      <c r="S766" s="3"/>
      <c r="T766" s="3"/>
    </row>
    <row r="767" spans="2:20" ht="12.75">
      <c r="B767" s="2"/>
      <c r="C767" s="3"/>
      <c r="D767" s="4"/>
      <c r="E767" s="3"/>
      <c r="F767" s="3"/>
      <c r="G767" s="3"/>
      <c r="H767" s="3"/>
      <c r="I767" s="3"/>
      <c r="J767" s="3"/>
      <c r="K767" s="3"/>
      <c r="L767" s="3"/>
      <c r="M767" s="3"/>
      <c r="N767" s="3"/>
      <c r="O767" s="3"/>
      <c r="P767" s="3"/>
      <c r="Q767" s="3"/>
      <c r="R767" s="3"/>
      <c r="S767" s="3"/>
      <c r="T767" s="3"/>
    </row>
    <row r="768" spans="2:20" ht="12.75">
      <c r="B768" s="2"/>
      <c r="C768" s="3"/>
      <c r="D768" s="4"/>
      <c r="E768" s="3"/>
      <c r="F768" s="3"/>
      <c r="G768" s="3"/>
      <c r="H768" s="3"/>
      <c r="I768" s="3"/>
      <c r="J768" s="3"/>
      <c r="K768" s="3"/>
      <c r="L768" s="3"/>
      <c r="M768" s="3"/>
      <c r="N768" s="3"/>
      <c r="O768" s="3"/>
      <c r="P768" s="3"/>
      <c r="Q768" s="3"/>
      <c r="R768" s="3"/>
      <c r="S768" s="3"/>
      <c r="T768" s="3"/>
    </row>
    <row r="769" spans="2:20" ht="12.75">
      <c r="B769" s="2"/>
      <c r="C769" s="3"/>
      <c r="D769" s="4"/>
      <c r="E769" s="3"/>
      <c r="F769" s="3"/>
      <c r="G769" s="3"/>
      <c r="H769" s="3"/>
      <c r="I769" s="3"/>
      <c r="J769" s="3"/>
      <c r="K769" s="3"/>
      <c r="L769" s="3"/>
      <c r="M769" s="3"/>
      <c r="N769" s="3"/>
      <c r="O769" s="3"/>
      <c r="P769" s="3"/>
      <c r="Q769" s="3"/>
      <c r="R769" s="3"/>
      <c r="S769" s="3"/>
      <c r="T769" s="3"/>
    </row>
    <row r="770" spans="2:20" ht="12.75">
      <c r="B770" s="2"/>
      <c r="C770" s="3"/>
      <c r="D770" s="4"/>
      <c r="E770" s="3"/>
      <c r="F770" s="3"/>
      <c r="G770" s="3"/>
      <c r="H770" s="3"/>
      <c r="I770" s="3"/>
      <c r="J770" s="3"/>
      <c r="K770" s="3"/>
      <c r="L770" s="3"/>
      <c r="M770" s="3"/>
      <c r="N770" s="3"/>
      <c r="O770" s="3"/>
      <c r="P770" s="3"/>
      <c r="Q770" s="3"/>
      <c r="R770" s="3"/>
      <c r="S770" s="3"/>
      <c r="T770" s="3"/>
    </row>
    <row r="771" spans="2:20" ht="12.75">
      <c r="B771" s="2"/>
      <c r="C771" s="3"/>
      <c r="D771" s="4"/>
      <c r="E771" s="3"/>
      <c r="F771" s="3"/>
      <c r="G771" s="3"/>
      <c r="H771" s="3"/>
      <c r="I771" s="3"/>
      <c r="J771" s="3"/>
      <c r="K771" s="3"/>
      <c r="L771" s="3"/>
      <c r="M771" s="3"/>
      <c r="N771" s="3"/>
      <c r="O771" s="3"/>
      <c r="P771" s="3"/>
      <c r="Q771" s="3"/>
      <c r="R771" s="3"/>
      <c r="S771" s="3"/>
      <c r="T771" s="3"/>
    </row>
    <row r="772" spans="2:20" ht="12.75">
      <c r="B772" s="2"/>
      <c r="C772" s="3"/>
      <c r="D772" s="4"/>
      <c r="E772" s="3"/>
      <c r="F772" s="3"/>
      <c r="G772" s="3"/>
      <c r="H772" s="3"/>
      <c r="I772" s="3"/>
      <c r="J772" s="3"/>
      <c r="K772" s="3"/>
      <c r="L772" s="3"/>
      <c r="M772" s="3"/>
      <c r="N772" s="3"/>
      <c r="O772" s="3"/>
      <c r="P772" s="3"/>
      <c r="Q772" s="3"/>
      <c r="R772" s="3"/>
      <c r="S772" s="3"/>
      <c r="T772" s="3"/>
    </row>
    <row r="773" spans="2:20" ht="12.75">
      <c r="B773" s="2"/>
      <c r="C773" s="3"/>
      <c r="D773" s="4"/>
      <c r="E773" s="3"/>
      <c r="F773" s="3"/>
      <c r="G773" s="3"/>
      <c r="H773" s="3"/>
      <c r="I773" s="3"/>
      <c r="J773" s="3"/>
      <c r="K773" s="3"/>
      <c r="L773" s="3"/>
      <c r="M773" s="3"/>
      <c r="N773" s="3"/>
      <c r="O773" s="3"/>
      <c r="P773" s="3"/>
      <c r="Q773" s="3"/>
      <c r="R773" s="3"/>
      <c r="S773" s="3"/>
      <c r="T773" s="3"/>
    </row>
    <row r="774" spans="2:20" ht="12.75">
      <c r="B774" s="2"/>
      <c r="C774" s="3"/>
      <c r="D774" s="4"/>
      <c r="E774" s="3"/>
      <c r="F774" s="3"/>
      <c r="G774" s="3"/>
      <c r="H774" s="3"/>
      <c r="I774" s="3"/>
      <c r="J774" s="3"/>
      <c r="K774" s="3"/>
      <c r="L774" s="3"/>
      <c r="M774" s="3"/>
      <c r="N774" s="3"/>
      <c r="O774" s="3"/>
      <c r="P774" s="3"/>
      <c r="Q774" s="3"/>
      <c r="R774" s="3"/>
      <c r="S774" s="3"/>
      <c r="T774" s="3"/>
    </row>
    <row r="775" spans="2:20" ht="12.75">
      <c r="B775" s="2"/>
      <c r="C775" s="3"/>
      <c r="D775" s="4"/>
      <c r="E775" s="3"/>
      <c r="F775" s="3"/>
      <c r="G775" s="3"/>
      <c r="H775" s="3"/>
      <c r="I775" s="3"/>
      <c r="J775" s="3"/>
      <c r="K775" s="3"/>
      <c r="L775" s="3"/>
      <c r="M775" s="3"/>
      <c r="N775" s="3"/>
      <c r="O775" s="3"/>
      <c r="P775" s="3"/>
      <c r="Q775" s="3"/>
      <c r="R775" s="3"/>
      <c r="S775" s="3"/>
      <c r="T775" s="3"/>
    </row>
    <row r="776" spans="2:20" ht="12.75">
      <c r="B776" s="2"/>
      <c r="C776" s="3"/>
      <c r="D776" s="4"/>
      <c r="E776" s="3"/>
      <c r="F776" s="3"/>
      <c r="G776" s="3"/>
      <c r="H776" s="3"/>
      <c r="I776" s="3"/>
      <c r="J776" s="3"/>
      <c r="K776" s="3"/>
      <c r="L776" s="3"/>
      <c r="M776" s="3"/>
      <c r="N776" s="3"/>
      <c r="O776" s="3"/>
      <c r="P776" s="3"/>
      <c r="Q776" s="3"/>
      <c r="R776" s="3"/>
      <c r="S776" s="3"/>
      <c r="T776" s="3"/>
    </row>
    <row r="777" spans="2:20" ht="12.75">
      <c r="B777" s="2"/>
      <c r="C777" s="3"/>
      <c r="D777" s="4"/>
      <c r="E777" s="3"/>
      <c r="F777" s="3"/>
      <c r="G777" s="3"/>
      <c r="H777" s="3"/>
      <c r="I777" s="3"/>
      <c r="J777" s="3"/>
      <c r="K777" s="3"/>
      <c r="L777" s="3"/>
      <c r="M777" s="3"/>
      <c r="N777" s="3"/>
      <c r="O777" s="3"/>
      <c r="P777" s="3"/>
      <c r="Q777" s="3"/>
      <c r="R777" s="3"/>
      <c r="S777" s="3"/>
      <c r="T777" s="3"/>
    </row>
    <row r="778" spans="2:20" ht="12.75">
      <c r="B778" s="2"/>
      <c r="C778" s="3"/>
      <c r="D778" s="4"/>
      <c r="E778" s="3"/>
      <c r="F778" s="3"/>
      <c r="G778" s="3"/>
      <c r="H778" s="3"/>
      <c r="I778" s="3"/>
      <c r="J778" s="3"/>
      <c r="K778" s="3"/>
      <c r="L778" s="3"/>
      <c r="M778" s="3"/>
      <c r="N778" s="3"/>
      <c r="O778" s="3"/>
      <c r="P778" s="3"/>
      <c r="Q778" s="3"/>
      <c r="R778" s="3"/>
      <c r="S778" s="3"/>
      <c r="T778" s="3"/>
    </row>
    <row r="779" spans="2:20" ht="12.75">
      <c r="B779" s="2"/>
      <c r="C779" s="3"/>
      <c r="D779" s="4"/>
      <c r="E779" s="3"/>
      <c r="F779" s="3"/>
      <c r="G779" s="3"/>
      <c r="H779" s="3"/>
      <c r="I779" s="3"/>
      <c r="J779" s="3"/>
      <c r="K779" s="3"/>
      <c r="L779" s="3"/>
      <c r="M779" s="3"/>
      <c r="N779" s="3"/>
      <c r="O779" s="3"/>
      <c r="P779" s="3"/>
      <c r="Q779" s="3"/>
      <c r="R779" s="3"/>
      <c r="S779" s="3"/>
      <c r="T779" s="3"/>
    </row>
    <row r="780" spans="2:20" ht="12.75">
      <c r="B780" s="2"/>
      <c r="C780" s="3"/>
      <c r="D780" s="4"/>
      <c r="E780" s="3"/>
      <c r="F780" s="3"/>
      <c r="G780" s="3"/>
      <c r="H780" s="3"/>
      <c r="I780" s="3"/>
      <c r="J780" s="3"/>
      <c r="K780" s="3"/>
      <c r="L780" s="3"/>
      <c r="M780" s="3"/>
      <c r="N780" s="3"/>
      <c r="O780" s="3"/>
      <c r="P780" s="3"/>
      <c r="Q780" s="3"/>
      <c r="R780" s="3"/>
      <c r="S780" s="3"/>
      <c r="T780" s="3"/>
    </row>
    <row r="781" spans="2:20" ht="12.75">
      <c r="B781" s="2"/>
      <c r="C781" s="3"/>
      <c r="D781" s="4"/>
      <c r="E781" s="3"/>
      <c r="F781" s="3"/>
      <c r="G781" s="3"/>
      <c r="H781" s="3"/>
      <c r="I781" s="3"/>
      <c r="J781" s="3"/>
      <c r="K781" s="3"/>
      <c r="L781" s="3"/>
      <c r="M781" s="3"/>
      <c r="N781" s="3"/>
      <c r="O781" s="3"/>
      <c r="P781" s="3"/>
      <c r="Q781" s="3"/>
      <c r="R781" s="3"/>
      <c r="S781" s="3"/>
      <c r="T781" s="3"/>
    </row>
    <row r="782" spans="2:20" ht="12.75">
      <c r="B782" s="2"/>
      <c r="C782" s="3"/>
      <c r="D782" s="4"/>
      <c r="E782" s="3"/>
      <c r="F782" s="3"/>
      <c r="G782" s="3"/>
      <c r="H782" s="3"/>
      <c r="I782" s="3"/>
      <c r="J782" s="3"/>
      <c r="K782" s="3"/>
      <c r="L782" s="3"/>
      <c r="M782" s="3"/>
      <c r="N782" s="3"/>
      <c r="O782" s="3"/>
      <c r="P782" s="3"/>
      <c r="Q782" s="3"/>
      <c r="R782" s="3"/>
      <c r="S782" s="3"/>
      <c r="T782" s="3"/>
    </row>
    <row r="783" spans="2:20" ht="12.75">
      <c r="B783" s="2"/>
      <c r="C783" s="3"/>
      <c r="D783" s="4"/>
      <c r="E783" s="3"/>
      <c r="F783" s="3"/>
      <c r="G783" s="3"/>
      <c r="H783" s="3"/>
      <c r="I783" s="3"/>
      <c r="J783" s="3"/>
      <c r="K783" s="3"/>
      <c r="L783" s="3"/>
      <c r="M783" s="3"/>
      <c r="N783" s="3"/>
      <c r="O783" s="3"/>
      <c r="P783" s="3"/>
      <c r="Q783" s="3"/>
      <c r="R783" s="3"/>
      <c r="S783" s="3"/>
      <c r="T783" s="3"/>
    </row>
    <row r="784" spans="2:20" ht="12.75">
      <c r="B784" s="2"/>
      <c r="C784" s="3"/>
      <c r="D784" s="4"/>
      <c r="E784" s="3"/>
      <c r="F784" s="3"/>
      <c r="G784" s="3"/>
      <c r="H784" s="3"/>
      <c r="I784" s="3"/>
      <c r="J784" s="3"/>
      <c r="K784" s="3"/>
      <c r="L784" s="3"/>
      <c r="M784" s="3"/>
      <c r="N784" s="3"/>
      <c r="O784" s="3"/>
      <c r="P784" s="3"/>
      <c r="Q784" s="3"/>
      <c r="R784" s="3"/>
      <c r="S784" s="3"/>
      <c r="T784" s="3"/>
    </row>
    <row r="785" spans="2:20" ht="12.75">
      <c r="B785" s="2"/>
      <c r="C785" s="3"/>
      <c r="D785" s="4"/>
      <c r="E785" s="3"/>
      <c r="F785" s="3"/>
      <c r="G785" s="3"/>
      <c r="H785" s="3"/>
      <c r="I785" s="3"/>
      <c r="J785" s="3"/>
      <c r="K785" s="3"/>
      <c r="L785" s="3"/>
      <c r="M785" s="3"/>
      <c r="N785" s="3"/>
      <c r="O785" s="3"/>
      <c r="P785" s="3"/>
      <c r="Q785" s="3"/>
      <c r="R785" s="3"/>
      <c r="S785" s="3"/>
      <c r="T785" s="3"/>
    </row>
    <row r="786" spans="2:20" ht="12.75">
      <c r="B786" s="2"/>
      <c r="C786" s="3"/>
      <c r="D786" s="4"/>
      <c r="E786" s="3"/>
      <c r="F786" s="3"/>
      <c r="G786" s="3"/>
      <c r="H786" s="3"/>
      <c r="I786" s="3"/>
      <c r="J786" s="3"/>
      <c r="K786" s="3"/>
      <c r="L786" s="3"/>
      <c r="M786" s="3"/>
      <c r="N786" s="3"/>
      <c r="O786" s="3"/>
      <c r="P786" s="3"/>
      <c r="Q786" s="3"/>
      <c r="R786" s="3"/>
      <c r="S786" s="3"/>
      <c r="T786" s="3"/>
    </row>
    <row r="787" spans="2:20" ht="12.75">
      <c r="B787" s="2"/>
      <c r="C787" s="3"/>
      <c r="D787" s="4"/>
      <c r="E787" s="3"/>
      <c r="F787" s="3"/>
      <c r="G787" s="3"/>
      <c r="H787" s="3"/>
      <c r="I787" s="3"/>
      <c r="J787" s="3"/>
      <c r="K787" s="3"/>
      <c r="L787" s="3"/>
      <c r="M787" s="3"/>
      <c r="N787" s="3"/>
      <c r="O787" s="3"/>
      <c r="P787" s="3"/>
      <c r="Q787" s="3"/>
      <c r="R787" s="3"/>
      <c r="S787" s="3"/>
      <c r="T787" s="3"/>
    </row>
    <row r="788" spans="2:20" ht="12.75">
      <c r="B788" s="2"/>
      <c r="C788" s="3"/>
      <c r="D788" s="4"/>
      <c r="E788" s="3"/>
      <c r="F788" s="3"/>
      <c r="G788" s="3"/>
      <c r="H788" s="3"/>
      <c r="I788" s="3"/>
      <c r="J788" s="3"/>
      <c r="K788" s="3"/>
      <c r="L788" s="3"/>
      <c r="M788" s="3"/>
      <c r="N788" s="3"/>
      <c r="O788" s="3"/>
      <c r="P788" s="3"/>
      <c r="Q788" s="3"/>
      <c r="R788" s="3"/>
      <c r="S788" s="3"/>
      <c r="T788" s="3"/>
    </row>
    <row r="789" spans="2:20" ht="12.75">
      <c r="B789" s="2"/>
      <c r="C789" s="3"/>
      <c r="D789" s="4"/>
      <c r="E789" s="3"/>
      <c r="F789" s="3"/>
      <c r="G789" s="3"/>
      <c r="H789" s="3"/>
      <c r="I789" s="3"/>
      <c r="J789" s="3"/>
      <c r="K789" s="3"/>
      <c r="L789" s="3"/>
      <c r="M789" s="3"/>
      <c r="N789" s="3"/>
      <c r="O789" s="3"/>
      <c r="P789" s="3"/>
      <c r="Q789" s="3"/>
      <c r="R789" s="3"/>
      <c r="S789" s="3"/>
      <c r="T789" s="3"/>
    </row>
    <row r="790" spans="2:20" ht="12.75">
      <c r="B790" s="2"/>
      <c r="C790" s="3"/>
      <c r="D790" s="4"/>
      <c r="E790" s="3"/>
      <c r="F790" s="3"/>
      <c r="G790" s="3"/>
      <c r="H790" s="3"/>
      <c r="I790" s="3"/>
      <c r="J790" s="3"/>
      <c r="K790" s="3"/>
      <c r="L790" s="3"/>
      <c r="M790" s="3"/>
      <c r="N790" s="3"/>
      <c r="O790" s="3"/>
      <c r="P790" s="3"/>
      <c r="Q790" s="3"/>
      <c r="R790" s="3"/>
      <c r="S790" s="3"/>
      <c r="T790" s="3"/>
    </row>
    <row r="791" spans="2:20" ht="12.75">
      <c r="B791" s="2"/>
      <c r="C791" s="3"/>
      <c r="D791" s="4"/>
      <c r="E791" s="3"/>
      <c r="F791" s="3"/>
      <c r="G791" s="3"/>
      <c r="H791" s="3"/>
      <c r="I791" s="3"/>
      <c r="J791" s="3"/>
      <c r="K791" s="3"/>
      <c r="L791" s="3"/>
      <c r="M791" s="3"/>
      <c r="N791" s="3"/>
      <c r="O791" s="3"/>
      <c r="P791" s="3"/>
      <c r="Q791" s="3"/>
      <c r="R791" s="3"/>
      <c r="S791" s="3"/>
      <c r="T791" s="3"/>
    </row>
    <row r="792" spans="2:20" ht="12.75">
      <c r="B792" s="2"/>
      <c r="C792" s="3"/>
      <c r="D792" s="4"/>
      <c r="E792" s="3"/>
      <c r="F792" s="3"/>
      <c r="G792" s="3"/>
      <c r="H792" s="3"/>
      <c r="I792" s="3"/>
      <c r="J792" s="3"/>
      <c r="K792" s="3"/>
      <c r="L792" s="3"/>
      <c r="M792" s="3"/>
      <c r="N792" s="3"/>
      <c r="O792" s="3"/>
      <c r="P792" s="3"/>
      <c r="Q792" s="3"/>
      <c r="R792" s="3"/>
      <c r="S792" s="3"/>
      <c r="T792" s="3"/>
    </row>
    <row r="793" spans="2:20" ht="12.75">
      <c r="B793" s="2"/>
      <c r="C793" s="3"/>
      <c r="D793" s="4"/>
      <c r="E793" s="3"/>
      <c r="F793" s="3"/>
      <c r="G793" s="3"/>
      <c r="H793" s="3"/>
      <c r="I793" s="3"/>
      <c r="J793" s="3"/>
      <c r="K793" s="3"/>
      <c r="L793" s="3"/>
      <c r="M793" s="3"/>
      <c r="N793" s="3"/>
      <c r="O793" s="3"/>
      <c r="P793" s="3"/>
      <c r="Q793" s="3"/>
      <c r="R793" s="3"/>
      <c r="S793" s="3"/>
      <c r="T793" s="3"/>
    </row>
    <row r="794" spans="2:20" ht="12.75">
      <c r="B794" s="2"/>
      <c r="C794" s="3"/>
      <c r="D794" s="4"/>
      <c r="E794" s="3"/>
      <c r="F794" s="3"/>
      <c r="G794" s="3"/>
      <c r="H794" s="3"/>
      <c r="I794" s="3"/>
      <c r="J794" s="3"/>
      <c r="K794" s="3"/>
      <c r="L794" s="3"/>
      <c r="M794" s="3"/>
      <c r="N794" s="3"/>
      <c r="O794" s="3"/>
      <c r="P794" s="3"/>
      <c r="Q794" s="3"/>
      <c r="R794" s="3"/>
      <c r="S794" s="3"/>
      <c r="T794" s="3"/>
    </row>
    <row r="795" spans="2:20" ht="12.75">
      <c r="B795" s="2"/>
      <c r="C795" s="3"/>
      <c r="D795" s="4"/>
      <c r="E795" s="3"/>
      <c r="F795" s="3"/>
      <c r="G795" s="3"/>
      <c r="H795" s="3"/>
      <c r="I795" s="3"/>
      <c r="J795" s="3"/>
      <c r="K795" s="3"/>
      <c r="L795" s="3"/>
      <c r="M795" s="3"/>
      <c r="N795" s="3"/>
      <c r="O795" s="3"/>
      <c r="P795" s="3"/>
      <c r="Q795" s="3"/>
      <c r="R795" s="3"/>
      <c r="S795" s="3"/>
      <c r="T795" s="3"/>
    </row>
    <row r="796" spans="2:20" ht="12.75">
      <c r="B796" s="2"/>
      <c r="C796" s="3"/>
      <c r="D796" s="4"/>
      <c r="E796" s="3"/>
      <c r="F796" s="3"/>
      <c r="G796" s="3"/>
      <c r="H796" s="3"/>
      <c r="I796" s="3"/>
      <c r="J796" s="3"/>
      <c r="K796" s="3"/>
      <c r="L796" s="3"/>
      <c r="M796" s="3"/>
      <c r="N796" s="3"/>
      <c r="O796" s="3"/>
      <c r="P796" s="3"/>
      <c r="Q796" s="3"/>
      <c r="R796" s="3"/>
      <c r="S796" s="3"/>
      <c r="T796" s="3"/>
    </row>
    <row r="797" spans="2:20" ht="12.75">
      <c r="B797" s="2"/>
      <c r="C797" s="3"/>
      <c r="D797" s="4"/>
      <c r="E797" s="3"/>
      <c r="F797" s="3"/>
      <c r="G797" s="3"/>
      <c r="H797" s="3"/>
      <c r="I797" s="3"/>
      <c r="J797" s="3"/>
      <c r="K797" s="3"/>
      <c r="L797" s="3"/>
      <c r="M797" s="3"/>
      <c r="N797" s="3"/>
      <c r="O797" s="3"/>
      <c r="P797" s="3"/>
      <c r="Q797" s="3"/>
      <c r="R797" s="3"/>
      <c r="S797" s="3"/>
      <c r="T797" s="3"/>
    </row>
    <row r="798" spans="2:20" ht="12.75">
      <c r="B798" s="2"/>
      <c r="C798" s="3"/>
      <c r="D798" s="4"/>
      <c r="E798" s="3"/>
      <c r="F798" s="3"/>
      <c r="G798" s="3"/>
      <c r="H798" s="3"/>
      <c r="I798" s="3"/>
      <c r="J798" s="3"/>
      <c r="K798" s="3"/>
      <c r="L798" s="3"/>
      <c r="M798" s="3"/>
      <c r="N798" s="3"/>
      <c r="O798" s="3"/>
      <c r="P798" s="3"/>
      <c r="Q798" s="3"/>
      <c r="R798" s="3"/>
      <c r="S798" s="3"/>
      <c r="T798" s="3"/>
    </row>
    <row r="799" spans="2:20" ht="12.75">
      <c r="B799" s="2"/>
      <c r="C799" s="3"/>
      <c r="D799" s="4"/>
      <c r="E799" s="3"/>
      <c r="F799" s="3"/>
      <c r="G799" s="3"/>
      <c r="H799" s="3"/>
      <c r="I799" s="3"/>
      <c r="J799" s="3"/>
      <c r="K799" s="3"/>
      <c r="L799" s="3"/>
      <c r="M799" s="3"/>
      <c r="N799" s="3"/>
      <c r="O799" s="3"/>
      <c r="P799" s="3"/>
      <c r="Q799" s="3"/>
      <c r="R799" s="3"/>
      <c r="S799" s="3"/>
      <c r="T799" s="3"/>
    </row>
    <row r="800" spans="2:20" ht="12.75">
      <c r="B800" s="2"/>
      <c r="C800" s="3"/>
      <c r="D800" s="4"/>
      <c r="E800" s="3"/>
      <c r="F800" s="3"/>
      <c r="G800" s="3"/>
      <c r="H800" s="3"/>
      <c r="I800" s="3"/>
      <c r="J800" s="3"/>
      <c r="K800" s="3"/>
      <c r="L800" s="3"/>
      <c r="M800" s="3"/>
      <c r="N800" s="3"/>
      <c r="O800" s="3"/>
      <c r="P800" s="3"/>
      <c r="Q800" s="3"/>
      <c r="R800" s="3"/>
      <c r="S800" s="3"/>
      <c r="T800" s="3"/>
    </row>
    <row r="801" spans="2:20" ht="12.75">
      <c r="B801" s="2"/>
      <c r="C801" s="3"/>
      <c r="D801" s="4"/>
      <c r="E801" s="3"/>
      <c r="F801" s="3"/>
      <c r="G801" s="3"/>
      <c r="H801" s="3"/>
      <c r="I801" s="3"/>
      <c r="J801" s="3"/>
      <c r="K801" s="3"/>
      <c r="L801" s="3"/>
      <c r="M801" s="3"/>
      <c r="N801" s="3"/>
      <c r="O801" s="3"/>
      <c r="P801" s="3"/>
      <c r="Q801" s="3"/>
      <c r="R801" s="3"/>
      <c r="S801" s="3"/>
      <c r="T801" s="3"/>
    </row>
    <row r="802" spans="2:20" ht="12.75">
      <c r="B802" s="2"/>
      <c r="C802" s="3"/>
      <c r="D802" s="4"/>
      <c r="E802" s="3"/>
      <c r="F802" s="3"/>
      <c r="G802" s="3"/>
      <c r="H802" s="3"/>
      <c r="I802" s="3"/>
      <c r="J802" s="3"/>
      <c r="K802" s="3"/>
      <c r="L802" s="3"/>
      <c r="M802" s="3"/>
      <c r="N802" s="3"/>
      <c r="O802" s="3"/>
      <c r="P802" s="3"/>
      <c r="Q802" s="3"/>
      <c r="R802" s="3"/>
      <c r="S802" s="3"/>
      <c r="T802" s="3"/>
    </row>
    <row r="803" spans="2:20" ht="12.75">
      <c r="B803" s="2"/>
      <c r="C803" s="3"/>
      <c r="D803" s="4"/>
      <c r="E803" s="3"/>
      <c r="F803" s="3"/>
      <c r="G803" s="3"/>
      <c r="H803" s="3"/>
      <c r="I803" s="3"/>
      <c r="J803" s="3"/>
      <c r="K803" s="3"/>
      <c r="L803" s="3"/>
      <c r="M803" s="3"/>
      <c r="N803" s="3"/>
      <c r="O803" s="3"/>
      <c r="P803" s="3"/>
      <c r="Q803" s="3"/>
      <c r="R803" s="3"/>
      <c r="S803" s="3"/>
      <c r="T803" s="3"/>
    </row>
    <row r="804" spans="2:20" ht="12.75">
      <c r="B804" s="2"/>
      <c r="C804" s="3"/>
      <c r="D804" s="4"/>
      <c r="E804" s="3"/>
      <c r="F804" s="3"/>
      <c r="G804" s="3"/>
      <c r="H804" s="3"/>
      <c r="I804" s="3"/>
      <c r="J804" s="3"/>
      <c r="K804" s="3"/>
      <c r="L804" s="3"/>
      <c r="M804" s="3"/>
      <c r="N804" s="3"/>
      <c r="O804" s="3"/>
      <c r="P804" s="3"/>
      <c r="Q804" s="3"/>
      <c r="R804" s="3"/>
      <c r="S804" s="3"/>
      <c r="T804" s="3"/>
    </row>
    <row r="805" spans="2:20" ht="12.75">
      <c r="B805" s="2"/>
      <c r="C805" s="3"/>
      <c r="D805" s="4"/>
      <c r="E805" s="3"/>
      <c r="F805" s="3"/>
      <c r="G805" s="3"/>
      <c r="H805" s="3"/>
      <c r="I805" s="3"/>
      <c r="J805" s="3"/>
      <c r="K805" s="3"/>
      <c r="L805" s="3"/>
      <c r="M805" s="3"/>
      <c r="N805" s="3"/>
      <c r="O805" s="3"/>
      <c r="P805" s="3"/>
      <c r="Q805" s="3"/>
      <c r="R805" s="3"/>
      <c r="S805" s="3"/>
      <c r="T805" s="3"/>
    </row>
    <row r="806" spans="2:20" ht="12.75">
      <c r="B806" s="2"/>
      <c r="C806" s="3"/>
      <c r="D806" s="4"/>
      <c r="E806" s="3"/>
      <c r="F806" s="3"/>
      <c r="G806" s="3"/>
      <c r="H806" s="3"/>
      <c r="I806" s="3"/>
      <c r="J806" s="3"/>
      <c r="K806" s="3"/>
      <c r="L806" s="3"/>
      <c r="M806" s="3"/>
      <c r="N806" s="3"/>
      <c r="O806" s="3"/>
      <c r="P806" s="3"/>
      <c r="Q806" s="3"/>
      <c r="R806" s="3"/>
      <c r="S806" s="3"/>
      <c r="T806" s="3"/>
    </row>
    <row r="807" spans="2:20" ht="12.75">
      <c r="B807" s="2"/>
      <c r="C807" s="3"/>
      <c r="D807" s="4"/>
      <c r="E807" s="3"/>
      <c r="F807" s="3"/>
      <c r="G807" s="3"/>
      <c r="H807" s="3"/>
      <c r="I807" s="3"/>
      <c r="J807" s="3"/>
      <c r="K807" s="3"/>
      <c r="L807" s="3"/>
      <c r="M807" s="3"/>
      <c r="N807" s="3"/>
      <c r="O807" s="3"/>
      <c r="P807" s="3"/>
      <c r="Q807" s="3"/>
      <c r="R807" s="3"/>
      <c r="S807" s="3"/>
      <c r="T807" s="3"/>
    </row>
    <row r="808" spans="2:20" ht="12.75">
      <c r="B808" s="2"/>
      <c r="C808" s="3"/>
      <c r="D808" s="4"/>
      <c r="E808" s="3"/>
      <c r="F808" s="3"/>
      <c r="G808" s="3"/>
      <c r="H808" s="3"/>
      <c r="I808" s="3"/>
      <c r="J808" s="3"/>
      <c r="K808" s="3"/>
      <c r="L808" s="3"/>
      <c r="M808" s="3"/>
      <c r="N808" s="3"/>
      <c r="O808" s="3"/>
      <c r="P808" s="3"/>
      <c r="Q808" s="3"/>
      <c r="R808" s="3"/>
      <c r="S808" s="3"/>
      <c r="T808" s="3"/>
    </row>
    <row r="809" spans="2:20" ht="12.75">
      <c r="B809" s="2"/>
      <c r="C809" s="3"/>
      <c r="D809" s="4"/>
      <c r="E809" s="3"/>
      <c r="F809" s="3"/>
      <c r="G809" s="3"/>
      <c r="H809" s="3"/>
      <c r="I809" s="3"/>
      <c r="J809" s="3"/>
      <c r="K809" s="3"/>
      <c r="L809" s="3"/>
      <c r="M809" s="3"/>
      <c r="N809" s="3"/>
      <c r="O809" s="3"/>
      <c r="P809" s="3"/>
      <c r="Q809" s="3"/>
      <c r="R809" s="3"/>
      <c r="S809" s="3"/>
      <c r="T809" s="3"/>
    </row>
    <row r="810" spans="2:20" ht="12.75">
      <c r="B810" s="2"/>
      <c r="C810" s="3"/>
      <c r="D810" s="4"/>
      <c r="E810" s="3"/>
      <c r="F810" s="3"/>
      <c r="G810" s="3"/>
      <c r="H810" s="3"/>
      <c r="I810" s="3"/>
      <c r="J810" s="3"/>
      <c r="K810" s="3"/>
      <c r="L810" s="3"/>
      <c r="M810" s="3"/>
      <c r="N810" s="3"/>
      <c r="O810" s="3"/>
      <c r="P810" s="3"/>
      <c r="Q810" s="3"/>
      <c r="R810" s="3"/>
      <c r="S810" s="3"/>
      <c r="T810" s="3"/>
    </row>
    <row r="811" spans="2:20" ht="12.75">
      <c r="B811" s="2"/>
      <c r="C811" s="3"/>
      <c r="D811" s="4"/>
      <c r="E811" s="3"/>
      <c r="F811" s="3"/>
      <c r="G811" s="3"/>
      <c r="H811" s="3"/>
      <c r="I811" s="3"/>
      <c r="J811" s="3"/>
      <c r="K811" s="3"/>
      <c r="L811" s="3"/>
      <c r="M811" s="3"/>
      <c r="N811" s="3"/>
      <c r="O811" s="3"/>
      <c r="P811" s="3"/>
      <c r="Q811" s="3"/>
      <c r="R811" s="3"/>
      <c r="S811" s="3"/>
      <c r="T811" s="3"/>
    </row>
    <row r="812" spans="2:20" ht="12.75">
      <c r="B812" s="2"/>
      <c r="C812" s="3"/>
      <c r="D812" s="4"/>
      <c r="E812" s="3"/>
      <c r="F812" s="3"/>
      <c r="G812" s="3"/>
      <c r="H812" s="3"/>
      <c r="I812" s="3"/>
      <c r="J812" s="3"/>
      <c r="K812" s="3"/>
      <c r="L812" s="3"/>
      <c r="M812" s="3"/>
      <c r="N812" s="3"/>
      <c r="O812" s="3"/>
      <c r="P812" s="3"/>
      <c r="Q812" s="3"/>
      <c r="R812" s="3"/>
      <c r="S812" s="3"/>
      <c r="T812" s="3"/>
    </row>
    <row r="813" spans="2:20" ht="12.75">
      <c r="B813" s="2"/>
      <c r="C813" s="3"/>
      <c r="D813" s="4"/>
      <c r="E813" s="3"/>
      <c r="F813" s="3"/>
      <c r="G813" s="3"/>
      <c r="H813" s="3"/>
      <c r="I813" s="3"/>
      <c r="J813" s="3"/>
      <c r="K813" s="3"/>
      <c r="L813" s="3"/>
      <c r="M813" s="3"/>
      <c r="N813" s="3"/>
      <c r="O813" s="3"/>
      <c r="P813" s="3"/>
      <c r="Q813" s="3"/>
      <c r="R813" s="3"/>
      <c r="S813" s="3"/>
      <c r="T813" s="3"/>
    </row>
    <row r="814" spans="2:20" ht="12.75">
      <c r="B814" s="2"/>
      <c r="C814" s="3"/>
      <c r="D814" s="4"/>
      <c r="E814" s="3"/>
      <c r="F814" s="3"/>
      <c r="G814" s="3"/>
      <c r="H814" s="3"/>
      <c r="I814" s="3"/>
      <c r="J814" s="3"/>
      <c r="K814" s="3"/>
      <c r="L814" s="3"/>
      <c r="M814" s="3"/>
      <c r="N814" s="3"/>
      <c r="O814" s="3"/>
      <c r="P814" s="3"/>
      <c r="Q814" s="3"/>
      <c r="R814" s="3"/>
      <c r="S814" s="3"/>
      <c r="T814" s="3"/>
    </row>
    <row r="815" spans="2:20" ht="12.75">
      <c r="B815" s="2"/>
      <c r="C815" s="3"/>
      <c r="D815" s="4"/>
      <c r="E815" s="3"/>
      <c r="F815" s="3"/>
      <c r="G815" s="3"/>
      <c r="H815" s="3"/>
      <c r="I815" s="3"/>
      <c r="J815" s="3"/>
      <c r="K815" s="3"/>
      <c r="L815" s="3"/>
      <c r="M815" s="3"/>
      <c r="N815" s="3"/>
      <c r="O815" s="3"/>
      <c r="P815" s="3"/>
      <c r="Q815" s="3"/>
      <c r="R815" s="3"/>
      <c r="S815" s="3"/>
      <c r="T815" s="3"/>
    </row>
    <row r="816" spans="2:20" ht="12.75">
      <c r="B816" s="2"/>
      <c r="C816" s="3"/>
      <c r="D816" s="4"/>
      <c r="E816" s="3"/>
      <c r="F816" s="3"/>
      <c r="G816" s="3"/>
      <c r="H816" s="3"/>
      <c r="I816" s="3"/>
      <c r="J816" s="3"/>
      <c r="K816" s="3"/>
      <c r="L816" s="3"/>
      <c r="M816" s="3"/>
      <c r="N816" s="3"/>
      <c r="O816" s="3"/>
      <c r="P816" s="3"/>
      <c r="Q816" s="3"/>
      <c r="R816" s="3"/>
      <c r="S816" s="3"/>
      <c r="T816" s="3"/>
    </row>
    <row r="817" spans="2:20" ht="12.75">
      <c r="B817" s="2"/>
      <c r="C817" s="3"/>
      <c r="D817" s="4"/>
      <c r="E817" s="3"/>
      <c r="F817" s="3"/>
      <c r="G817" s="3"/>
      <c r="H817" s="3"/>
      <c r="I817" s="3"/>
      <c r="J817" s="3"/>
      <c r="K817" s="3"/>
      <c r="L817" s="3"/>
      <c r="M817" s="3"/>
      <c r="N817" s="3"/>
      <c r="O817" s="3"/>
      <c r="P817" s="3"/>
      <c r="Q817" s="3"/>
      <c r="R817" s="3"/>
      <c r="S817" s="3"/>
      <c r="T817" s="3"/>
    </row>
    <row r="818" spans="2:20" ht="12.75">
      <c r="B818" s="2"/>
      <c r="C818" s="3"/>
      <c r="D818" s="4"/>
      <c r="E818" s="3"/>
      <c r="F818" s="3"/>
      <c r="G818" s="3"/>
      <c r="H818" s="3"/>
      <c r="I818" s="3"/>
      <c r="J818" s="3"/>
      <c r="K818" s="3"/>
      <c r="L818" s="3"/>
      <c r="M818" s="3"/>
      <c r="N818" s="3"/>
      <c r="O818" s="3"/>
      <c r="P818" s="3"/>
      <c r="Q818" s="3"/>
      <c r="R818" s="3"/>
      <c r="S818" s="3"/>
      <c r="T818" s="3"/>
    </row>
    <row r="819" spans="2:20" ht="12.75">
      <c r="B819" s="2"/>
      <c r="C819" s="3"/>
      <c r="D819" s="4"/>
      <c r="E819" s="3"/>
      <c r="F819" s="3"/>
      <c r="G819" s="3"/>
      <c r="H819" s="3"/>
      <c r="I819" s="3"/>
      <c r="J819" s="3"/>
      <c r="K819" s="3"/>
      <c r="L819" s="3"/>
      <c r="M819" s="3"/>
      <c r="N819" s="3"/>
      <c r="O819" s="3"/>
      <c r="P819" s="3"/>
      <c r="Q819" s="3"/>
      <c r="R819" s="3"/>
      <c r="S819" s="3"/>
      <c r="T819" s="3"/>
    </row>
    <row r="820" spans="2:20" ht="12.75">
      <c r="B820" s="2"/>
      <c r="C820" s="3"/>
      <c r="D820" s="4"/>
      <c r="E820" s="3"/>
      <c r="F820" s="3"/>
      <c r="G820" s="3"/>
      <c r="H820" s="3"/>
      <c r="I820" s="3"/>
      <c r="J820" s="3"/>
      <c r="K820" s="3"/>
      <c r="L820" s="3"/>
      <c r="M820" s="3"/>
      <c r="N820" s="3"/>
      <c r="O820" s="3"/>
      <c r="P820" s="3"/>
      <c r="Q820" s="3"/>
      <c r="R820" s="3"/>
      <c r="S820" s="3"/>
      <c r="T820" s="3"/>
    </row>
    <row r="821" spans="2:20" ht="12.75">
      <c r="B821" s="2"/>
      <c r="C821" s="3"/>
      <c r="D821" s="4"/>
      <c r="E821" s="3"/>
      <c r="F821" s="3"/>
      <c r="G821" s="3"/>
      <c r="H821" s="3"/>
      <c r="I821" s="3"/>
      <c r="J821" s="3"/>
      <c r="K821" s="3"/>
      <c r="L821" s="3"/>
      <c r="M821" s="3"/>
      <c r="N821" s="3"/>
      <c r="O821" s="3"/>
      <c r="P821" s="3"/>
      <c r="Q821" s="3"/>
      <c r="R821" s="3"/>
      <c r="S821" s="3"/>
      <c r="T821" s="3"/>
    </row>
    <row r="822" spans="2:20" ht="12.75">
      <c r="B822" s="2"/>
      <c r="C822" s="3"/>
      <c r="D822" s="4"/>
      <c r="E822" s="3"/>
      <c r="F822" s="3"/>
      <c r="G822" s="3"/>
      <c r="H822" s="3"/>
      <c r="I822" s="3"/>
      <c r="J822" s="3"/>
      <c r="K822" s="3"/>
      <c r="L822" s="3"/>
      <c r="M822" s="3"/>
      <c r="N822" s="3"/>
      <c r="O822" s="3"/>
      <c r="P822" s="3"/>
      <c r="Q822" s="3"/>
      <c r="R822" s="3"/>
      <c r="S822" s="3"/>
      <c r="T822" s="3"/>
    </row>
    <row r="823" spans="2:20" ht="12.75">
      <c r="B823" s="2"/>
      <c r="C823" s="3"/>
      <c r="D823" s="4"/>
      <c r="E823" s="3"/>
      <c r="F823" s="3"/>
      <c r="G823" s="3"/>
      <c r="H823" s="3"/>
      <c r="I823" s="3"/>
      <c r="J823" s="3"/>
      <c r="K823" s="3"/>
      <c r="L823" s="3"/>
      <c r="M823" s="3"/>
      <c r="N823" s="3"/>
      <c r="O823" s="3"/>
      <c r="P823" s="3"/>
      <c r="Q823" s="3"/>
      <c r="R823" s="3"/>
      <c r="S823" s="3"/>
      <c r="T823" s="3"/>
    </row>
    <row r="824" spans="2:20" ht="12.75">
      <c r="B824" s="2"/>
      <c r="C824" s="3"/>
      <c r="D824" s="4"/>
      <c r="E824" s="3"/>
      <c r="F824" s="3"/>
      <c r="G824" s="3"/>
      <c r="H824" s="3"/>
      <c r="I824" s="3"/>
      <c r="J824" s="3"/>
      <c r="K824" s="3"/>
      <c r="L824" s="3"/>
      <c r="M824" s="3"/>
      <c r="N824" s="3"/>
      <c r="O824" s="3"/>
      <c r="P824" s="3"/>
      <c r="Q824" s="3"/>
      <c r="R824" s="3"/>
      <c r="S824" s="3"/>
      <c r="T824" s="3"/>
    </row>
    <row r="825" spans="2:20" ht="12.75">
      <c r="B825" s="2"/>
      <c r="C825" s="3"/>
      <c r="D825" s="4"/>
      <c r="E825" s="3"/>
      <c r="F825" s="3"/>
      <c r="G825" s="3"/>
      <c r="H825" s="3"/>
      <c r="I825" s="3"/>
      <c r="J825" s="3"/>
      <c r="K825" s="3"/>
      <c r="L825" s="3"/>
      <c r="M825" s="3"/>
      <c r="N825" s="3"/>
      <c r="O825" s="3"/>
      <c r="P825" s="3"/>
      <c r="Q825" s="3"/>
      <c r="R825" s="3"/>
      <c r="S825" s="3"/>
      <c r="T825" s="3"/>
    </row>
    <row r="826" spans="2:20" ht="12.75">
      <c r="B826" s="2"/>
      <c r="C826" s="3"/>
      <c r="D826" s="4"/>
      <c r="E826" s="3"/>
      <c r="F826" s="3"/>
      <c r="G826" s="3"/>
      <c r="H826" s="3"/>
      <c r="I826" s="3"/>
      <c r="J826" s="3"/>
      <c r="K826" s="3"/>
      <c r="L826" s="3"/>
      <c r="M826" s="3"/>
      <c r="N826" s="3"/>
      <c r="O826" s="3"/>
      <c r="P826" s="3"/>
      <c r="Q826" s="3"/>
      <c r="R826" s="3"/>
      <c r="S826" s="3"/>
      <c r="T826" s="3"/>
    </row>
    <row r="827" spans="2:20" ht="12.75">
      <c r="B827" s="2"/>
      <c r="C827" s="3"/>
      <c r="D827" s="4"/>
      <c r="E827" s="3"/>
      <c r="F827" s="3"/>
      <c r="G827" s="3"/>
      <c r="H827" s="3"/>
      <c r="I827" s="3"/>
      <c r="J827" s="3"/>
      <c r="K827" s="3"/>
      <c r="L827" s="3"/>
      <c r="M827" s="3"/>
      <c r="N827" s="3"/>
      <c r="O827" s="3"/>
      <c r="P827" s="3"/>
      <c r="Q827" s="3"/>
      <c r="R827" s="3"/>
      <c r="S827" s="3"/>
      <c r="T827" s="3"/>
    </row>
    <row r="828" spans="2:20" ht="12.75">
      <c r="B828" s="2"/>
      <c r="C828" s="3"/>
      <c r="D828" s="4"/>
      <c r="E828" s="3"/>
      <c r="F828" s="3"/>
      <c r="G828" s="3"/>
      <c r="H828" s="3"/>
      <c r="I828" s="3"/>
      <c r="J828" s="3"/>
      <c r="K828" s="3"/>
      <c r="L828" s="3"/>
      <c r="M828" s="3"/>
      <c r="N828" s="3"/>
      <c r="O828" s="3"/>
      <c r="P828" s="3"/>
      <c r="Q828" s="3"/>
      <c r="R828" s="3"/>
      <c r="S828" s="3"/>
      <c r="T828" s="3"/>
    </row>
    <row r="829" spans="2:20" ht="12.75">
      <c r="B829" s="2"/>
      <c r="C829" s="3"/>
      <c r="D829" s="4"/>
      <c r="E829" s="3"/>
      <c r="F829" s="3"/>
      <c r="G829" s="3"/>
      <c r="H829" s="3"/>
      <c r="I829" s="3"/>
      <c r="J829" s="3"/>
      <c r="K829" s="3"/>
      <c r="L829" s="3"/>
      <c r="M829" s="3"/>
      <c r="N829" s="3"/>
      <c r="O829" s="3"/>
      <c r="P829" s="3"/>
      <c r="Q829" s="3"/>
      <c r="R829" s="3"/>
      <c r="S829" s="3"/>
      <c r="T829" s="3"/>
    </row>
    <row r="830" spans="2:20" ht="12.75">
      <c r="B830" s="2"/>
      <c r="C830" s="3"/>
      <c r="D830" s="4"/>
      <c r="E830" s="3"/>
      <c r="F830" s="3"/>
      <c r="G830" s="3"/>
      <c r="H830" s="3"/>
      <c r="I830" s="3"/>
      <c r="J830" s="3"/>
      <c r="K830" s="3"/>
      <c r="L830" s="3"/>
      <c r="M830" s="3"/>
      <c r="N830" s="3"/>
      <c r="O830" s="3"/>
      <c r="P830" s="3"/>
      <c r="Q830" s="3"/>
      <c r="R830" s="3"/>
      <c r="S830" s="3"/>
      <c r="T830" s="3"/>
    </row>
    <row r="831" spans="2:20" ht="12.75">
      <c r="B831" s="2"/>
      <c r="C831" s="3"/>
      <c r="D831" s="4"/>
      <c r="E831" s="3"/>
      <c r="F831" s="3"/>
      <c r="G831" s="3"/>
      <c r="H831" s="3"/>
      <c r="I831" s="3"/>
      <c r="J831" s="3"/>
      <c r="K831" s="3"/>
      <c r="L831" s="3"/>
      <c r="M831" s="3"/>
      <c r="N831" s="3"/>
      <c r="O831" s="3"/>
      <c r="P831" s="3"/>
      <c r="Q831" s="3"/>
      <c r="R831" s="3"/>
      <c r="S831" s="3"/>
      <c r="T831" s="3"/>
    </row>
    <row r="832" spans="2:20" ht="12.75">
      <c r="B832" s="2"/>
      <c r="C832" s="3"/>
      <c r="D832" s="4"/>
      <c r="E832" s="3"/>
      <c r="F832" s="3"/>
      <c r="G832" s="3"/>
      <c r="H832" s="3"/>
      <c r="I832" s="3"/>
      <c r="J832" s="3"/>
      <c r="K832" s="3"/>
      <c r="L832" s="3"/>
      <c r="M832" s="3"/>
      <c r="N832" s="3"/>
      <c r="O832" s="3"/>
      <c r="P832" s="3"/>
      <c r="Q832" s="3"/>
      <c r="R832" s="3"/>
      <c r="S832" s="3"/>
      <c r="T832" s="3"/>
    </row>
    <row r="833" spans="2:20" ht="12.75">
      <c r="B833" s="2"/>
      <c r="C833" s="3"/>
      <c r="D833" s="4"/>
      <c r="E833" s="3"/>
      <c r="F833" s="3"/>
      <c r="G833" s="3"/>
      <c r="H833" s="3"/>
      <c r="I833" s="3"/>
      <c r="J833" s="3"/>
      <c r="K833" s="3"/>
      <c r="L833" s="3"/>
      <c r="M833" s="3"/>
      <c r="N833" s="3"/>
      <c r="O833" s="3"/>
      <c r="P833" s="3"/>
      <c r="Q833" s="3"/>
      <c r="R833" s="3"/>
      <c r="S833" s="3"/>
      <c r="T833" s="3"/>
    </row>
    <row r="834" spans="2:20" ht="12.75">
      <c r="B834" s="2"/>
      <c r="C834" s="3"/>
      <c r="D834" s="4"/>
      <c r="E834" s="3"/>
      <c r="F834" s="3"/>
      <c r="G834" s="3"/>
      <c r="H834" s="3"/>
      <c r="I834" s="3"/>
      <c r="J834" s="3"/>
      <c r="K834" s="3"/>
      <c r="L834" s="3"/>
      <c r="M834" s="3"/>
      <c r="N834" s="3"/>
      <c r="O834" s="3"/>
      <c r="P834" s="3"/>
      <c r="Q834" s="3"/>
      <c r="R834" s="3"/>
      <c r="S834" s="3"/>
      <c r="T834" s="3"/>
    </row>
    <row r="835" spans="2:20" ht="12.75">
      <c r="B835" s="2"/>
      <c r="C835" s="3"/>
      <c r="D835" s="4"/>
      <c r="E835" s="3"/>
      <c r="F835" s="3"/>
      <c r="G835" s="3"/>
      <c r="H835" s="3"/>
      <c r="I835" s="3"/>
      <c r="J835" s="3"/>
      <c r="K835" s="3"/>
      <c r="L835" s="3"/>
      <c r="M835" s="3"/>
      <c r="N835" s="3"/>
      <c r="O835" s="3"/>
      <c r="P835" s="3"/>
      <c r="Q835" s="3"/>
      <c r="R835" s="3"/>
      <c r="S835" s="3"/>
      <c r="T835" s="3"/>
    </row>
    <row r="836" spans="2:20" ht="12.75">
      <c r="B836" s="2"/>
      <c r="C836" s="3"/>
      <c r="D836" s="4"/>
      <c r="E836" s="3"/>
      <c r="F836" s="3"/>
      <c r="G836" s="3"/>
      <c r="H836" s="3"/>
      <c r="I836" s="3"/>
      <c r="J836" s="3"/>
      <c r="K836" s="3"/>
      <c r="L836" s="3"/>
      <c r="M836" s="3"/>
      <c r="N836" s="3"/>
      <c r="O836" s="3"/>
      <c r="P836" s="3"/>
      <c r="Q836" s="3"/>
      <c r="R836" s="3"/>
      <c r="S836" s="3"/>
      <c r="T836" s="3"/>
    </row>
    <row r="837" spans="2:20" ht="12.75">
      <c r="B837" s="2"/>
      <c r="C837" s="3"/>
      <c r="D837" s="4"/>
      <c r="E837" s="3"/>
      <c r="F837" s="3"/>
      <c r="G837" s="3"/>
      <c r="H837" s="3"/>
      <c r="I837" s="3"/>
      <c r="J837" s="3"/>
      <c r="K837" s="3"/>
      <c r="L837" s="3"/>
      <c r="M837" s="3"/>
      <c r="N837" s="3"/>
      <c r="O837" s="3"/>
      <c r="P837" s="3"/>
      <c r="Q837" s="3"/>
      <c r="R837" s="3"/>
      <c r="S837" s="3"/>
      <c r="T837" s="3"/>
    </row>
    <row r="838" spans="2:20" ht="12.75">
      <c r="B838" s="2"/>
      <c r="C838" s="3"/>
      <c r="D838" s="4"/>
      <c r="E838" s="3"/>
      <c r="F838" s="3"/>
      <c r="G838" s="3"/>
      <c r="H838" s="3"/>
      <c r="I838" s="3"/>
      <c r="J838" s="3"/>
      <c r="K838" s="3"/>
      <c r="L838" s="3"/>
      <c r="M838" s="3"/>
      <c r="N838" s="3"/>
      <c r="O838" s="3"/>
      <c r="P838" s="3"/>
      <c r="Q838" s="3"/>
      <c r="R838" s="3"/>
      <c r="S838" s="3"/>
      <c r="T838" s="3"/>
    </row>
    <row r="839" spans="2:20" ht="12.75">
      <c r="B839" s="2"/>
      <c r="C839" s="3"/>
      <c r="D839" s="4"/>
      <c r="E839" s="3"/>
      <c r="F839" s="3"/>
      <c r="G839" s="3"/>
      <c r="H839" s="3"/>
      <c r="I839" s="3"/>
      <c r="J839" s="3"/>
      <c r="K839" s="3"/>
      <c r="L839" s="3"/>
      <c r="M839" s="3"/>
      <c r="N839" s="3"/>
      <c r="O839" s="3"/>
      <c r="P839" s="3"/>
      <c r="Q839" s="3"/>
      <c r="R839" s="3"/>
      <c r="S839" s="3"/>
      <c r="T839" s="3"/>
    </row>
    <row r="840" spans="2:20" ht="12.75">
      <c r="B840" s="2"/>
      <c r="C840" s="3"/>
      <c r="D840" s="4"/>
      <c r="E840" s="3"/>
      <c r="F840" s="3"/>
      <c r="G840" s="3"/>
      <c r="H840" s="3"/>
      <c r="I840" s="3"/>
      <c r="J840" s="3"/>
      <c r="K840" s="3"/>
      <c r="L840" s="3"/>
      <c r="M840" s="3"/>
      <c r="N840" s="3"/>
      <c r="O840" s="3"/>
      <c r="P840" s="3"/>
      <c r="Q840" s="3"/>
      <c r="R840" s="3"/>
      <c r="S840" s="3"/>
      <c r="T840" s="3"/>
    </row>
    <row r="841" spans="2:20" ht="12.75">
      <c r="B841" s="2"/>
      <c r="C841" s="3"/>
      <c r="D841" s="4"/>
      <c r="E841" s="3"/>
      <c r="F841" s="3"/>
      <c r="G841" s="3"/>
      <c r="H841" s="3"/>
      <c r="I841" s="3"/>
      <c r="J841" s="3"/>
      <c r="K841" s="3"/>
      <c r="L841" s="3"/>
      <c r="M841" s="3"/>
      <c r="N841" s="3"/>
      <c r="O841" s="3"/>
      <c r="P841" s="3"/>
      <c r="Q841" s="3"/>
      <c r="R841" s="3"/>
      <c r="S841" s="3"/>
      <c r="T841" s="3"/>
    </row>
    <row r="842" spans="2:20" ht="12.75">
      <c r="B842" s="2"/>
      <c r="C842" s="3"/>
      <c r="D842" s="4"/>
      <c r="E842" s="3"/>
      <c r="F842" s="3"/>
      <c r="G842" s="3"/>
      <c r="H842" s="3"/>
      <c r="I842" s="3"/>
      <c r="J842" s="3"/>
      <c r="K842" s="3"/>
      <c r="L842" s="3"/>
      <c r="M842" s="3"/>
      <c r="N842" s="3"/>
      <c r="O842" s="3"/>
      <c r="P842" s="3"/>
      <c r="Q842" s="3"/>
      <c r="R842" s="3"/>
      <c r="S842" s="3"/>
      <c r="T842" s="3"/>
    </row>
    <row r="843" spans="2:20" ht="12.75">
      <c r="B843" s="2"/>
      <c r="C843" s="3"/>
      <c r="D843" s="4"/>
      <c r="E843" s="3"/>
      <c r="F843" s="3"/>
      <c r="G843" s="3"/>
      <c r="H843" s="3"/>
      <c r="I843" s="3"/>
      <c r="J843" s="3"/>
      <c r="K843" s="3"/>
      <c r="L843" s="3"/>
      <c r="M843" s="3"/>
      <c r="N843" s="3"/>
      <c r="O843" s="3"/>
      <c r="P843" s="3"/>
      <c r="Q843" s="3"/>
      <c r="R843" s="3"/>
      <c r="S843" s="3"/>
      <c r="T843" s="3"/>
    </row>
    <row r="844" spans="2:20" ht="12.75">
      <c r="B844" s="2"/>
      <c r="C844" s="3"/>
      <c r="D844" s="4"/>
      <c r="E844" s="3"/>
      <c r="F844" s="3"/>
      <c r="G844" s="3"/>
      <c r="H844" s="3"/>
      <c r="I844" s="3"/>
      <c r="J844" s="3"/>
      <c r="K844" s="3"/>
      <c r="L844" s="3"/>
      <c r="M844" s="3"/>
      <c r="N844" s="3"/>
      <c r="O844" s="3"/>
      <c r="P844" s="3"/>
      <c r="Q844" s="3"/>
      <c r="R844" s="3"/>
      <c r="S844" s="3"/>
      <c r="T844" s="3"/>
    </row>
    <row r="845" spans="2:20" ht="12.75">
      <c r="B845" s="2"/>
      <c r="C845" s="3"/>
      <c r="D845" s="4"/>
      <c r="E845" s="3"/>
      <c r="F845" s="3"/>
      <c r="G845" s="3"/>
      <c r="H845" s="3"/>
      <c r="I845" s="3"/>
      <c r="J845" s="3"/>
      <c r="K845" s="3"/>
      <c r="L845" s="3"/>
      <c r="M845" s="3"/>
      <c r="N845" s="3"/>
      <c r="O845" s="3"/>
      <c r="P845" s="3"/>
      <c r="Q845" s="3"/>
      <c r="R845" s="3"/>
      <c r="S845" s="3"/>
      <c r="T845" s="3"/>
    </row>
    <row r="846" spans="2:20" ht="12.75">
      <c r="B846" s="2"/>
      <c r="C846" s="3"/>
      <c r="D846" s="4"/>
      <c r="E846" s="3"/>
      <c r="F846" s="3"/>
      <c r="G846" s="3"/>
      <c r="H846" s="3"/>
      <c r="I846" s="3"/>
      <c r="J846" s="3"/>
      <c r="K846" s="3"/>
      <c r="L846" s="3"/>
      <c r="M846" s="3"/>
      <c r="N846" s="3"/>
      <c r="O846" s="3"/>
      <c r="P846" s="3"/>
      <c r="Q846" s="3"/>
      <c r="R846" s="3"/>
      <c r="S846" s="3"/>
      <c r="T846" s="3"/>
    </row>
    <row r="847" spans="2:20" ht="12.75">
      <c r="B847" s="2"/>
      <c r="C847" s="3"/>
      <c r="D847" s="4"/>
      <c r="E847" s="3"/>
      <c r="F847" s="3"/>
      <c r="G847" s="3"/>
      <c r="H847" s="3"/>
      <c r="I847" s="3"/>
      <c r="J847" s="3"/>
      <c r="K847" s="3"/>
      <c r="L847" s="3"/>
      <c r="M847" s="3"/>
      <c r="N847" s="3"/>
      <c r="O847" s="3"/>
      <c r="P847" s="3"/>
      <c r="Q847" s="3"/>
      <c r="R847" s="3"/>
      <c r="S847" s="3"/>
      <c r="T847" s="3"/>
    </row>
    <row r="848" spans="2:20" ht="12.75">
      <c r="B848" s="2"/>
      <c r="C848" s="3"/>
      <c r="D848" s="4"/>
      <c r="E848" s="3"/>
      <c r="F848" s="3"/>
      <c r="G848" s="3"/>
      <c r="H848" s="3"/>
      <c r="I848" s="3"/>
      <c r="J848" s="3"/>
      <c r="K848" s="3"/>
      <c r="L848" s="3"/>
      <c r="M848" s="3"/>
      <c r="N848" s="3"/>
      <c r="O848" s="3"/>
      <c r="P848" s="3"/>
      <c r="Q848" s="3"/>
      <c r="R848" s="3"/>
      <c r="S848" s="3"/>
      <c r="T848" s="3"/>
    </row>
    <row r="849" spans="2:20" ht="12.75">
      <c r="B849" s="2"/>
      <c r="C849" s="3"/>
      <c r="D849" s="4"/>
      <c r="E849" s="3"/>
      <c r="F849" s="3"/>
      <c r="G849" s="3"/>
      <c r="H849" s="3"/>
      <c r="I849" s="3"/>
      <c r="J849" s="3"/>
      <c r="K849" s="3"/>
      <c r="L849" s="3"/>
      <c r="M849" s="3"/>
      <c r="N849" s="3"/>
      <c r="O849" s="3"/>
      <c r="P849" s="3"/>
      <c r="Q849" s="3"/>
      <c r="R849" s="3"/>
      <c r="S849" s="3"/>
      <c r="T849" s="3"/>
    </row>
    <row r="850" spans="2:20" ht="12.75">
      <c r="B850" s="2"/>
      <c r="C850" s="3"/>
      <c r="D850" s="4"/>
      <c r="E850" s="3"/>
      <c r="F850" s="3"/>
      <c r="G850" s="3"/>
      <c r="H850" s="3"/>
      <c r="I850" s="3"/>
      <c r="J850" s="3"/>
      <c r="K850" s="3"/>
      <c r="L850" s="3"/>
      <c r="M850" s="3"/>
      <c r="N850" s="3"/>
      <c r="O850" s="3"/>
      <c r="P850" s="3"/>
      <c r="Q850" s="3"/>
      <c r="R850" s="3"/>
      <c r="S850" s="3"/>
      <c r="T850" s="3"/>
    </row>
    <row r="851" spans="2:20" ht="12.75">
      <c r="B851" s="2"/>
      <c r="C851" s="3"/>
      <c r="D851" s="4"/>
      <c r="E851" s="3"/>
      <c r="F851" s="3"/>
      <c r="G851" s="3"/>
      <c r="H851" s="3"/>
      <c r="I851" s="3"/>
      <c r="J851" s="3"/>
      <c r="K851" s="3"/>
      <c r="L851" s="3"/>
      <c r="M851" s="3"/>
      <c r="N851" s="3"/>
      <c r="O851" s="3"/>
      <c r="P851" s="3"/>
      <c r="Q851" s="3"/>
      <c r="R851" s="3"/>
      <c r="S851" s="3"/>
      <c r="T851" s="3"/>
    </row>
    <row r="852" spans="2:20" ht="12.75">
      <c r="B852" s="2"/>
      <c r="C852" s="3"/>
      <c r="D852" s="4"/>
      <c r="E852" s="3"/>
      <c r="F852" s="3"/>
      <c r="G852" s="3"/>
      <c r="H852" s="3"/>
      <c r="I852" s="3"/>
      <c r="J852" s="3"/>
      <c r="K852" s="3"/>
      <c r="L852" s="3"/>
      <c r="M852" s="3"/>
      <c r="N852" s="3"/>
      <c r="O852" s="3"/>
      <c r="P852" s="3"/>
      <c r="Q852" s="3"/>
      <c r="R852" s="3"/>
      <c r="S852" s="3"/>
      <c r="T852" s="3"/>
    </row>
    <row r="853" spans="2:20" ht="12.75">
      <c r="B853" s="2"/>
      <c r="C853" s="3"/>
      <c r="D853" s="4"/>
      <c r="E853" s="3"/>
      <c r="F853" s="3"/>
      <c r="G853" s="3"/>
      <c r="H853" s="3"/>
      <c r="I853" s="3"/>
      <c r="J853" s="3"/>
      <c r="K853" s="3"/>
      <c r="L853" s="3"/>
      <c r="M853" s="3"/>
      <c r="N853" s="3"/>
      <c r="O853" s="3"/>
      <c r="P853" s="3"/>
      <c r="Q853" s="3"/>
      <c r="R853" s="3"/>
      <c r="S853" s="3"/>
      <c r="T853" s="3"/>
    </row>
    <row r="854" spans="2:20" ht="12.75">
      <c r="B854" s="2"/>
      <c r="C854" s="3"/>
      <c r="D854" s="4"/>
      <c r="E854" s="3"/>
      <c r="F854" s="3"/>
      <c r="G854" s="3"/>
      <c r="H854" s="3"/>
      <c r="I854" s="3"/>
      <c r="J854" s="3"/>
      <c r="K854" s="3"/>
      <c r="L854" s="3"/>
      <c r="M854" s="3"/>
      <c r="N854" s="3"/>
      <c r="O854" s="3"/>
      <c r="P854" s="3"/>
      <c r="Q854" s="3"/>
      <c r="R854" s="3"/>
      <c r="S854" s="3"/>
      <c r="T854" s="3"/>
    </row>
    <row r="855" spans="2:20" ht="12.75">
      <c r="B855" s="2"/>
      <c r="C855" s="3"/>
      <c r="D855" s="4"/>
      <c r="E855" s="3"/>
      <c r="F855" s="3"/>
      <c r="G855" s="3"/>
      <c r="H855" s="3"/>
      <c r="I855" s="3"/>
      <c r="J855" s="3"/>
      <c r="K855" s="3"/>
      <c r="L855" s="3"/>
      <c r="M855" s="3"/>
      <c r="N855" s="3"/>
      <c r="O855" s="3"/>
      <c r="P855" s="3"/>
      <c r="Q855" s="3"/>
      <c r="R855" s="3"/>
      <c r="S855" s="3"/>
      <c r="T855" s="3"/>
    </row>
    <row r="856" spans="2:20" ht="12.75">
      <c r="B856" s="2"/>
      <c r="C856" s="3"/>
      <c r="D856" s="4"/>
      <c r="E856" s="3"/>
      <c r="F856" s="3"/>
      <c r="G856" s="3"/>
      <c r="H856" s="3"/>
      <c r="I856" s="3"/>
      <c r="J856" s="3"/>
      <c r="K856" s="3"/>
      <c r="L856" s="3"/>
      <c r="M856" s="3"/>
      <c r="N856" s="3"/>
      <c r="O856" s="3"/>
      <c r="P856" s="3"/>
      <c r="Q856" s="3"/>
      <c r="R856" s="3"/>
      <c r="S856" s="3"/>
      <c r="T856" s="3"/>
    </row>
    <row r="857" spans="2:20" ht="12.75">
      <c r="B857" s="2"/>
      <c r="C857" s="3"/>
      <c r="D857" s="4"/>
      <c r="E857" s="3"/>
      <c r="F857" s="3"/>
      <c r="G857" s="3"/>
      <c r="H857" s="3"/>
      <c r="I857" s="3"/>
      <c r="J857" s="3"/>
      <c r="K857" s="3"/>
      <c r="L857" s="3"/>
      <c r="M857" s="3"/>
      <c r="N857" s="3"/>
      <c r="O857" s="3"/>
      <c r="P857" s="3"/>
      <c r="Q857" s="3"/>
      <c r="R857" s="3"/>
      <c r="S857" s="3"/>
      <c r="T857" s="3"/>
    </row>
    <row r="858" spans="2:20" ht="12.75">
      <c r="B858" s="2"/>
      <c r="C858" s="3"/>
      <c r="D858" s="4"/>
      <c r="E858" s="3"/>
      <c r="F858" s="3"/>
      <c r="G858" s="3"/>
      <c r="H858" s="3"/>
      <c r="I858" s="3"/>
      <c r="J858" s="3"/>
      <c r="K858" s="3"/>
      <c r="L858" s="3"/>
      <c r="M858" s="3"/>
      <c r="N858" s="3"/>
      <c r="O858" s="3"/>
      <c r="P858" s="3"/>
      <c r="Q858" s="3"/>
      <c r="R858" s="3"/>
      <c r="S858" s="3"/>
      <c r="T858" s="3"/>
    </row>
    <row r="859" spans="2:20" ht="12.75">
      <c r="B859" s="2"/>
      <c r="C859" s="3"/>
      <c r="D859" s="4"/>
      <c r="E859" s="3"/>
      <c r="F859" s="3"/>
      <c r="G859" s="3"/>
      <c r="H859" s="3"/>
      <c r="I859" s="3"/>
      <c r="J859" s="3"/>
      <c r="K859" s="3"/>
      <c r="L859" s="3"/>
      <c r="M859" s="3"/>
      <c r="N859" s="3"/>
      <c r="O859" s="3"/>
      <c r="P859" s="3"/>
      <c r="Q859" s="3"/>
      <c r="R859" s="3"/>
      <c r="S859" s="3"/>
      <c r="T859" s="3"/>
    </row>
    <row r="860" spans="2:20" ht="12.75">
      <c r="B860" s="2"/>
      <c r="C860" s="3"/>
      <c r="D860" s="4"/>
      <c r="E860" s="3"/>
      <c r="F860" s="3"/>
      <c r="G860" s="3"/>
      <c r="H860" s="3"/>
      <c r="I860" s="3"/>
      <c r="J860" s="3"/>
      <c r="K860" s="3"/>
      <c r="L860" s="3"/>
      <c r="M860" s="3"/>
      <c r="N860" s="3"/>
      <c r="O860" s="3"/>
      <c r="P860" s="3"/>
      <c r="Q860" s="3"/>
      <c r="R860" s="3"/>
      <c r="S860" s="3"/>
      <c r="T860" s="3"/>
    </row>
    <row r="861" spans="2:20" ht="12.75">
      <c r="B861" s="2"/>
      <c r="C861" s="3"/>
      <c r="D861" s="4"/>
      <c r="E861" s="3"/>
      <c r="F861" s="3"/>
      <c r="G861" s="3"/>
      <c r="H861" s="3"/>
      <c r="I861" s="3"/>
      <c r="J861" s="3"/>
      <c r="K861" s="3"/>
      <c r="L861" s="3"/>
      <c r="M861" s="3"/>
      <c r="N861" s="3"/>
      <c r="O861" s="3"/>
      <c r="P861" s="3"/>
      <c r="Q861" s="3"/>
      <c r="R861" s="3"/>
      <c r="S861" s="3"/>
      <c r="T861" s="3"/>
    </row>
    <row r="862" spans="2:20" ht="12.75">
      <c r="B862" s="2"/>
      <c r="C862" s="3"/>
      <c r="D862" s="4"/>
      <c r="E862" s="3"/>
      <c r="F862" s="3"/>
      <c r="G862" s="3"/>
      <c r="H862" s="3"/>
      <c r="I862" s="3"/>
      <c r="J862" s="3"/>
      <c r="K862" s="3"/>
      <c r="L862" s="3"/>
      <c r="M862" s="3"/>
      <c r="N862" s="3"/>
      <c r="O862" s="3"/>
      <c r="P862" s="3"/>
      <c r="Q862" s="3"/>
      <c r="R862" s="3"/>
      <c r="S862" s="3"/>
      <c r="T862" s="3"/>
    </row>
    <row r="863" spans="2:20" ht="12.75">
      <c r="B863" s="2"/>
      <c r="C863" s="3"/>
      <c r="D863" s="4"/>
      <c r="E863" s="3"/>
      <c r="F863" s="3"/>
      <c r="G863" s="3"/>
      <c r="H863" s="3"/>
      <c r="I863" s="3"/>
      <c r="J863" s="3"/>
      <c r="K863" s="3"/>
      <c r="L863" s="3"/>
      <c r="M863" s="3"/>
      <c r="N863" s="3"/>
      <c r="O863" s="3"/>
      <c r="P863" s="3"/>
      <c r="Q863" s="3"/>
      <c r="R863" s="3"/>
      <c r="S863" s="3"/>
      <c r="T863" s="3"/>
    </row>
    <row r="864" spans="2:20" ht="12.75">
      <c r="B864" s="2"/>
      <c r="C864" s="3"/>
      <c r="D864" s="4"/>
      <c r="E864" s="3"/>
      <c r="F864" s="3"/>
      <c r="G864" s="3"/>
      <c r="H864" s="3"/>
      <c r="I864" s="3"/>
      <c r="J864" s="3"/>
      <c r="K864" s="3"/>
      <c r="L864" s="3"/>
      <c r="M864" s="3"/>
      <c r="N864" s="3"/>
      <c r="O864" s="3"/>
      <c r="P864" s="3"/>
      <c r="Q864" s="3"/>
      <c r="R864" s="3"/>
      <c r="S864" s="3"/>
      <c r="T864" s="3"/>
    </row>
    <row r="865" spans="2:20" ht="12.75">
      <c r="B865" s="2"/>
      <c r="C865" s="3"/>
      <c r="D865" s="4"/>
      <c r="E865" s="3"/>
      <c r="F865" s="3"/>
      <c r="G865" s="3"/>
      <c r="H865" s="3"/>
      <c r="I865" s="3"/>
      <c r="J865" s="3"/>
      <c r="K865" s="3"/>
      <c r="L865" s="3"/>
      <c r="M865" s="3"/>
      <c r="N865" s="3"/>
      <c r="O865" s="3"/>
      <c r="P865" s="3"/>
      <c r="Q865" s="3"/>
      <c r="R865" s="3"/>
      <c r="S865" s="3"/>
      <c r="T865" s="3"/>
    </row>
    <row r="866" spans="2:20" ht="12.75">
      <c r="B866" s="2"/>
      <c r="C866" s="3"/>
      <c r="D866" s="4"/>
      <c r="E866" s="3"/>
      <c r="F866" s="3"/>
      <c r="G866" s="3"/>
      <c r="H866" s="3"/>
      <c r="I866" s="3"/>
      <c r="J866" s="3"/>
      <c r="K866" s="3"/>
      <c r="L866" s="3"/>
      <c r="M866" s="3"/>
      <c r="N866" s="3"/>
      <c r="O866" s="3"/>
      <c r="P866" s="3"/>
      <c r="Q866" s="3"/>
      <c r="R866" s="3"/>
      <c r="S866" s="3"/>
      <c r="T866" s="3"/>
    </row>
    <row r="867" spans="2:20" ht="12.75">
      <c r="B867" s="2"/>
      <c r="C867" s="3"/>
      <c r="D867" s="4"/>
      <c r="E867" s="3"/>
      <c r="F867" s="3"/>
      <c r="G867" s="3"/>
      <c r="H867" s="3"/>
      <c r="I867" s="3"/>
      <c r="J867" s="3"/>
      <c r="K867" s="3"/>
      <c r="L867" s="3"/>
      <c r="M867" s="3"/>
      <c r="N867" s="3"/>
      <c r="O867" s="3"/>
      <c r="P867" s="3"/>
      <c r="Q867" s="3"/>
      <c r="R867" s="3"/>
      <c r="S867" s="3"/>
      <c r="T867" s="3"/>
    </row>
    <row r="868" spans="2:20" ht="12.75">
      <c r="B868" s="2"/>
      <c r="C868" s="3"/>
      <c r="D868" s="4"/>
      <c r="E868" s="3"/>
      <c r="F868" s="3"/>
      <c r="G868" s="3"/>
      <c r="H868" s="3"/>
      <c r="I868" s="3"/>
      <c r="J868" s="3"/>
      <c r="K868" s="3"/>
      <c r="L868" s="3"/>
      <c r="M868" s="3"/>
      <c r="N868" s="3"/>
      <c r="O868" s="3"/>
      <c r="P868" s="3"/>
      <c r="Q868" s="3"/>
      <c r="R868" s="3"/>
      <c r="S868" s="3"/>
      <c r="T868" s="3"/>
    </row>
    <row r="869" spans="2:20" ht="12.75">
      <c r="B869" s="2"/>
      <c r="C869" s="3"/>
      <c r="D869" s="4"/>
      <c r="E869" s="3"/>
      <c r="F869" s="3"/>
      <c r="G869" s="3"/>
      <c r="H869" s="3"/>
      <c r="I869" s="3"/>
      <c r="J869" s="3"/>
      <c r="K869" s="3"/>
      <c r="L869" s="3"/>
      <c r="M869" s="3"/>
      <c r="N869" s="3"/>
      <c r="O869" s="3"/>
      <c r="P869" s="3"/>
      <c r="Q869" s="3"/>
      <c r="R869" s="3"/>
      <c r="S869" s="3"/>
      <c r="T869" s="3"/>
    </row>
    <row r="870" spans="2:20" ht="12.75">
      <c r="B870" s="2"/>
      <c r="C870" s="3"/>
      <c r="D870" s="4"/>
      <c r="E870" s="3"/>
      <c r="F870" s="3"/>
      <c r="G870" s="3"/>
      <c r="H870" s="3"/>
      <c r="I870" s="3"/>
      <c r="J870" s="3"/>
      <c r="K870" s="3"/>
      <c r="L870" s="3"/>
      <c r="M870" s="3"/>
      <c r="N870" s="3"/>
      <c r="O870" s="3"/>
      <c r="P870" s="3"/>
      <c r="Q870" s="3"/>
      <c r="R870" s="3"/>
      <c r="S870" s="3"/>
      <c r="T870" s="3"/>
    </row>
    <row r="871" spans="2:20" ht="12.75">
      <c r="B871" s="2"/>
      <c r="C871" s="3"/>
      <c r="D871" s="4"/>
      <c r="E871" s="3"/>
      <c r="F871" s="3"/>
      <c r="G871" s="3"/>
      <c r="H871" s="3"/>
      <c r="I871" s="3"/>
      <c r="J871" s="3"/>
      <c r="K871" s="3"/>
      <c r="L871" s="3"/>
      <c r="M871" s="3"/>
      <c r="N871" s="3"/>
      <c r="O871" s="3"/>
      <c r="P871" s="3"/>
      <c r="Q871" s="3"/>
      <c r="R871" s="3"/>
      <c r="S871" s="3"/>
      <c r="T871" s="3"/>
    </row>
    <row r="872" spans="2:20" ht="12.75">
      <c r="B872" s="2"/>
      <c r="C872" s="3"/>
      <c r="D872" s="4"/>
      <c r="E872" s="3"/>
      <c r="F872" s="3"/>
      <c r="G872" s="3"/>
      <c r="H872" s="3"/>
      <c r="I872" s="3"/>
      <c r="J872" s="3"/>
      <c r="K872" s="3"/>
      <c r="L872" s="3"/>
      <c r="M872" s="3"/>
      <c r="N872" s="3"/>
      <c r="O872" s="3"/>
      <c r="P872" s="3"/>
      <c r="Q872" s="3"/>
      <c r="R872" s="3"/>
      <c r="S872" s="3"/>
      <c r="T872" s="3"/>
    </row>
    <row r="873" spans="2:20" ht="12.75">
      <c r="B873" s="2"/>
      <c r="C873" s="3"/>
      <c r="D873" s="4"/>
      <c r="E873" s="3"/>
      <c r="F873" s="3"/>
      <c r="G873" s="3"/>
      <c r="H873" s="3"/>
      <c r="I873" s="3"/>
      <c r="J873" s="3"/>
      <c r="K873" s="3"/>
      <c r="L873" s="3"/>
      <c r="M873" s="3"/>
      <c r="N873" s="3"/>
      <c r="O873" s="3"/>
      <c r="P873" s="3"/>
      <c r="Q873" s="3"/>
      <c r="R873" s="3"/>
      <c r="S873" s="3"/>
      <c r="T873" s="3"/>
    </row>
    <row r="874" spans="2:20" ht="12.75">
      <c r="B874" s="2"/>
      <c r="C874" s="3"/>
      <c r="D874" s="4"/>
      <c r="E874" s="3"/>
      <c r="F874" s="3"/>
      <c r="G874" s="3"/>
      <c r="H874" s="3"/>
      <c r="I874" s="3"/>
      <c r="J874" s="3"/>
      <c r="K874" s="3"/>
      <c r="L874" s="3"/>
      <c r="M874" s="3"/>
      <c r="N874" s="3"/>
      <c r="O874" s="3"/>
      <c r="P874" s="3"/>
      <c r="Q874" s="3"/>
      <c r="R874" s="3"/>
      <c r="S874" s="3"/>
      <c r="T874" s="3"/>
    </row>
    <row r="875" spans="2:20" ht="12.75">
      <c r="B875" s="2"/>
      <c r="C875" s="3"/>
      <c r="D875" s="4"/>
      <c r="E875" s="3"/>
      <c r="F875" s="3"/>
      <c r="G875" s="3"/>
      <c r="H875" s="3"/>
      <c r="I875" s="3"/>
      <c r="J875" s="3"/>
      <c r="K875" s="3"/>
      <c r="L875" s="3"/>
      <c r="M875" s="3"/>
      <c r="N875" s="3"/>
      <c r="O875" s="3"/>
      <c r="P875" s="3"/>
      <c r="Q875" s="3"/>
      <c r="R875" s="3"/>
      <c r="S875" s="3"/>
      <c r="T875" s="3"/>
    </row>
    <row r="876" spans="2:20" ht="12.75">
      <c r="B876" s="2"/>
      <c r="C876" s="3"/>
      <c r="D876" s="4"/>
      <c r="E876" s="3"/>
      <c r="F876" s="3"/>
      <c r="G876" s="3"/>
      <c r="H876" s="3"/>
      <c r="I876" s="3"/>
      <c r="J876" s="3"/>
      <c r="K876" s="3"/>
      <c r="L876" s="3"/>
      <c r="M876" s="3"/>
      <c r="N876" s="3"/>
      <c r="O876" s="3"/>
      <c r="P876" s="3"/>
      <c r="Q876" s="3"/>
      <c r="R876" s="3"/>
      <c r="S876" s="3"/>
      <c r="T876" s="3"/>
    </row>
    <row r="877" spans="2:20" ht="12.75">
      <c r="B877" s="2"/>
      <c r="C877" s="3"/>
      <c r="D877" s="4"/>
      <c r="E877" s="3"/>
      <c r="F877" s="3"/>
      <c r="G877" s="3"/>
      <c r="H877" s="3"/>
      <c r="I877" s="3"/>
      <c r="J877" s="3"/>
      <c r="K877" s="3"/>
      <c r="L877" s="3"/>
      <c r="M877" s="3"/>
      <c r="N877" s="3"/>
      <c r="O877" s="3"/>
      <c r="P877" s="3"/>
      <c r="Q877" s="3"/>
      <c r="R877" s="3"/>
      <c r="S877" s="3"/>
      <c r="T877" s="3"/>
    </row>
    <row r="878" spans="2:20" ht="12.75">
      <c r="B878" s="2"/>
      <c r="C878" s="3"/>
      <c r="D878" s="4"/>
      <c r="E878" s="3"/>
      <c r="F878" s="3"/>
      <c r="G878" s="3"/>
      <c r="H878" s="3"/>
      <c r="I878" s="3"/>
      <c r="J878" s="3"/>
      <c r="K878" s="3"/>
      <c r="L878" s="3"/>
      <c r="M878" s="3"/>
      <c r="N878" s="3"/>
      <c r="O878" s="3"/>
      <c r="P878" s="3"/>
      <c r="Q878" s="3"/>
      <c r="R878" s="3"/>
      <c r="S878" s="3"/>
      <c r="T878" s="3"/>
    </row>
    <row r="879" spans="2:20" ht="12.75">
      <c r="B879" s="2"/>
      <c r="C879" s="3"/>
      <c r="D879" s="4"/>
      <c r="E879" s="3"/>
      <c r="F879" s="3"/>
      <c r="G879" s="3"/>
      <c r="H879" s="3"/>
      <c r="I879" s="3"/>
      <c r="J879" s="3"/>
      <c r="K879" s="3"/>
      <c r="L879" s="3"/>
      <c r="M879" s="3"/>
      <c r="N879" s="3"/>
      <c r="O879" s="3"/>
      <c r="P879" s="3"/>
      <c r="Q879" s="3"/>
      <c r="R879" s="3"/>
      <c r="S879" s="3"/>
      <c r="T879" s="3"/>
    </row>
    <row r="880" spans="2:20" ht="12.75">
      <c r="B880" s="2"/>
      <c r="C880" s="3"/>
      <c r="D880" s="4"/>
      <c r="E880" s="3"/>
      <c r="F880" s="3"/>
      <c r="G880" s="3"/>
      <c r="H880" s="3"/>
      <c r="I880" s="3"/>
      <c r="J880" s="3"/>
      <c r="K880" s="3"/>
      <c r="L880" s="3"/>
      <c r="M880" s="3"/>
      <c r="N880" s="3"/>
      <c r="O880" s="3"/>
      <c r="P880" s="3"/>
      <c r="Q880" s="3"/>
      <c r="R880" s="3"/>
      <c r="S880" s="3"/>
      <c r="T880" s="3"/>
    </row>
    <row r="881" spans="2:20" ht="12.75">
      <c r="B881" s="2"/>
      <c r="C881" s="3"/>
      <c r="D881" s="4"/>
      <c r="E881" s="3"/>
      <c r="F881" s="3"/>
      <c r="G881" s="3"/>
      <c r="H881" s="3"/>
      <c r="I881" s="3"/>
      <c r="J881" s="3"/>
      <c r="K881" s="3"/>
      <c r="L881" s="3"/>
      <c r="M881" s="3"/>
      <c r="N881" s="3"/>
      <c r="O881" s="3"/>
      <c r="P881" s="3"/>
      <c r="Q881" s="3"/>
      <c r="R881" s="3"/>
      <c r="S881" s="3"/>
      <c r="T881" s="3"/>
    </row>
    <row r="882" spans="2:20" ht="12.75">
      <c r="B882" s="2"/>
      <c r="C882" s="3"/>
      <c r="D882" s="4"/>
      <c r="E882" s="3"/>
      <c r="F882" s="3"/>
      <c r="G882" s="3"/>
      <c r="H882" s="3"/>
      <c r="I882" s="3"/>
      <c r="J882" s="3"/>
      <c r="K882" s="3"/>
      <c r="L882" s="3"/>
      <c r="M882" s="3"/>
      <c r="N882" s="3"/>
      <c r="O882" s="3"/>
      <c r="P882" s="3"/>
      <c r="Q882" s="3"/>
      <c r="R882" s="3"/>
      <c r="S882" s="3"/>
      <c r="T882" s="3"/>
    </row>
    <row r="883" spans="2:20" ht="12.75">
      <c r="B883" s="2"/>
      <c r="C883" s="3"/>
      <c r="D883" s="4"/>
      <c r="E883" s="3"/>
      <c r="F883" s="3"/>
      <c r="G883" s="3"/>
      <c r="H883" s="3"/>
      <c r="I883" s="3"/>
      <c r="J883" s="3"/>
      <c r="K883" s="3"/>
      <c r="L883" s="3"/>
      <c r="M883" s="3"/>
      <c r="N883" s="3"/>
      <c r="O883" s="3"/>
      <c r="P883" s="3"/>
      <c r="Q883" s="3"/>
      <c r="R883" s="3"/>
      <c r="S883" s="3"/>
      <c r="T883" s="3"/>
    </row>
    <row r="884" spans="2:20" ht="12.75">
      <c r="B884" s="2"/>
      <c r="C884" s="3"/>
      <c r="D884" s="4"/>
      <c r="E884" s="3"/>
      <c r="F884" s="3"/>
      <c r="G884" s="3"/>
      <c r="H884" s="3"/>
      <c r="I884" s="3"/>
      <c r="J884" s="3"/>
      <c r="K884" s="3"/>
      <c r="L884" s="3"/>
      <c r="M884" s="3"/>
      <c r="N884" s="3"/>
      <c r="O884" s="3"/>
      <c r="P884" s="3"/>
      <c r="Q884" s="3"/>
      <c r="R884" s="3"/>
      <c r="S884" s="3"/>
      <c r="T884" s="3"/>
    </row>
    <row r="885" spans="2:20" ht="12.75">
      <c r="B885" s="2"/>
      <c r="C885" s="3"/>
      <c r="D885" s="4"/>
      <c r="E885" s="3"/>
      <c r="F885" s="3"/>
      <c r="G885" s="3"/>
      <c r="H885" s="3"/>
      <c r="I885" s="3"/>
      <c r="J885" s="3"/>
      <c r="K885" s="3"/>
      <c r="L885" s="3"/>
      <c r="M885" s="3"/>
      <c r="N885" s="3"/>
      <c r="O885" s="3"/>
      <c r="P885" s="3"/>
      <c r="Q885" s="3"/>
      <c r="R885" s="3"/>
      <c r="S885" s="3"/>
      <c r="T885" s="3"/>
    </row>
    <row r="886" spans="2:20" ht="12.75">
      <c r="B886" s="2"/>
      <c r="C886" s="3"/>
      <c r="D886" s="4"/>
      <c r="E886" s="3"/>
      <c r="F886" s="3"/>
      <c r="G886" s="3"/>
      <c r="H886" s="3"/>
      <c r="I886" s="3"/>
      <c r="J886" s="3"/>
      <c r="K886" s="3"/>
      <c r="L886" s="3"/>
      <c r="M886" s="3"/>
      <c r="N886" s="3"/>
      <c r="O886" s="3"/>
      <c r="P886" s="3"/>
      <c r="Q886" s="3"/>
      <c r="R886" s="3"/>
      <c r="S886" s="3"/>
      <c r="T886" s="3"/>
    </row>
    <row r="887" spans="2:20" ht="12.75">
      <c r="B887" s="2"/>
      <c r="C887" s="3"/>
      <c r="D887" s="4"/>
      <c r="E887" s="3"/>
      <c r="F887" s="3"/>
      <c r="G887" s="3"/>
      <c r="H887" s="3"/>
      <c r="I887" s="3"/>
      <c r="J887" s="3"/>
      <c r="K887" s="3"/>
      <c r="L887" s="3"/>
      <c r="M887" s="3"/>
      <c r="N887" s="3"/>
      <c r="O887" s="3"/>
      <c r="P887" s="3"/>
      <c r="Q887" s="3"/>
      <c r="R887" s="3"/>
      <c r="S887" s="3"/>
      <c r="T887" s="3"/>
    </row>
    <row r="888" spans="2:20" ht="12.75">
      <c r="B888" s="2"/>
      <c r="C888" s="3"/>
      <c r="D888" s="4"/>
      <c r="E888" s="3"/>
      <c r="F888" s="3"/>
      <c r="G888" s="3"/>
      <c r="H888" s="3"/>
      <c r="I888" s="3"/>
      <c r="J888" s="3"/>
      <c r="K888" s="3"/>
      <c r="L888" s="3"/>
      <c r="M888" s="3"/>
      <c r="N888" s="3"/>
      <c r="O888" s="3"/>
      <c r="P888" s="3"/>
      <c r="Q888" s="3"/>
      <c r="R888" s="3"/>
      <c r="S888" s="3"/>
      <c r="T888" s="3"/>
    </row>
    <row r="889" spans="2:20" ht="12.75">
      <c r="B889" s="2"/>
      <c r="C889" s="3"/>
      <c r="D889" s="4"/>
      <c r="E889" s="3"/>
      <c r="F889" s="3"/>
      <c r="G889" s="3"/>
      <c r="H889" s="3"/>
      <c r="I889" s="3"/>
      <c r="J889" s="3"/>
      <c r="K889" s="3"/>
      <c r="L889" s="3"/>
      <c r="M889" s="3"/>
      <c r="N889" s="3"/>
      <c r="O889" s="3"/>
      <c r="P889" s="3"/>
      <c r="Q889" s="3"/>
      <c r="R889" s="3"/>
      <c r="S889" s="3"/>
      <c r="T889" s="3"/>
    </row>
    <row r="890" spans="2:20" ht="12.75">
      <c r="B890" s="2"/>
      <c r="C890" s="3"/>
      <c r="D890" s="4"/>
      <c r="E890" s="3"/>
      <c r="F890" s="3"/>
      <c r="G890" s="3"/>
      <c r="H890" s="3"/>
      <c r="I890" s="3"/>
      <c r="J890" s="3"/>
      <c r="K890" s="3"/>
      <c r="L890" s="3"/>
      <c r="M890" s="3"/>
      <c r="N890" s="3"/>
      <c r="O890" s="3"/>
      <c r="P890" s="3"/>
      <c r="Q890" s="3"/>
      <c r="R890" s="3"/>
      <c r="S890" s="3"/>
      <c r="T890" s="3"/>
    </row>
    <row r="891" spans="2:20" ht="12.75">
      <c r="B891" s="2"/>
      <c r="C891" s="3"/>
      <c r="D891" s="4"/>
      <c r="E891" s="3"/>
      <c r="F891" s="3"/>
      <c r="G891" s="3"/>
      <c r="H891" s="3"/>
      <c r="I891" s="3"/>
      <c r="J891" s="3"/>
      <c r="K891" s="3"/>
      <c r="L891" s="3"/>
      <c r="M891" s="3"/>
      <c r="N891" s="3"/>
      <c r="O891" s="3"/>
      <c r="P891" s="3"/>
      <c r="Q891" s="3"/>
      <c r="R891" s="3"/>
      <c r="S891" s="3"/>
      <c r="T891" s="3"/>
    </row>
    <row r="892" spans="2:20" ht="12.75">
      <c r="B892" s="2"/>
      <c r="C892" s="3"/>
      <c r="D892" s="4"/>
      <c r="E892" s="3"/>
      <c r="F892" s="3"/>
      <c r="G892" s="3"/>
      <c r="H892" s="3"/>
      <c r="I892" s="3"/>
      <c r="J892" s="3"/>
      <c r="K892" s="3"/>
      <c r="L892" s="3"/>
      <c r="M892" s="3"/>
      <c r="N892" s="3"/>
      <c r="O892" s="3"/>
      <c r="P892" s="3"/>
      <c r="Q892" s="3"/>
      <c r="R892" s="3"/>
      <c r="S892" s="3"/>
      <c r="T892" s="3"/>
    </row>
    <row r="893" spans="2:20" ht="12.75">
      <c r="B893" s="2"/>
      <c r="C893" s="3"/>
      <c r="D893" s="4"/>
      <c r="E893" s="3"/>
      <c r="F893" s="3"/>
      <c r="G893" s="3"/>
      <c r="H893" s="3"/>
      <c r="I893" s="3"/>
      <c r="J893" s="3"/>
      <c r="K893" s="3"/>
      <c r="L893" s="3"/>
      <c r="M893" s="3"/>
      <c r="N893" s="3"/>
      <c r="O893" s="3"/>
      <c r="P893" s="3"/>
      <c r="Q893" s="3"/>
      <c r="R893" s="3"/>
      <c r="S893" s="3"/>
      <c r="T893" s="3"/>
    </row>
    <row r="894" spans="2:20" ht="12.75">
      <c r="B894" s="2"/>
      <c r="C894" s="3"/>
      <c r="D894" s="4"/>
      <c r="E894" s="3"/>
      <c r="F894" s="3"/>
      <c r="G894" s="3"/>
      <c r="H894" s="3"/>
      <c r="I894" s="3"/>
      <c r="J894" s="3"/>
      <c r="K894" s="3"/>
      <c r="L894" s="3"/>
      <c r="M894" s="3"/>
      <c r="N894" s="3"/>
      <c r="O894" s="3"/>
      <c r="P894" s="3"/>
      <c r="Q894" s="3"/>
      <c r="R894" s="3"/>
      <c r="S894" s="3"/>
      <c r="T894" s="3"/>
    </row>
    <row r="895" spans="2:20" ht="12.75">
      <c r="B895" s="2"/>
      <c r="C895" s="3"/>
      <c r="D895" s="4"/>
      <c r="E895" s="3"/>
      <c r="F895" s="3"/>
      <c r="G895" s="3"/>
      <c r="H895" s="3"/>
      <c r="I895" s="3"/>
      <c r="J895" s="3"/>
      <c r="K895" s="3"/>
      <c r="L895" s="3"/>
      <c r="M895" s="3"/>
      <c r="N895" s="3"/>
      <c r="O895" s="3"/>
      <c r="P895" s="3"/>
      <c r="Q895" s="3"/>
      <c r="R895" s="3"/>
      <c r="S895" s="3"/>
      <c r="T895" s="3"/>
    </row>
    <row r="896" spans="2:20" ht="12.75">
      <c r="B896" s="2"/>
      <c r="C896" s="3"/>
      <c r="D896" s="4"/>
      <c r="E896" s="3"/>
      <c r="F896" s="3"/>
      <c r="G896" s="3"/>
      <c r="H896" s="3"/>
      <c r="I896" s="3"/>
      <c r="J896" s="3"/>
      <c r="K896" s="3"/>
      <c r="L896" s="3"/>
      <c r="M896" s="3"/>
      <c r="N896" s="3"/>
      <c r="O896" s="3"/>
      <c r="P896" s="3"/>
      <c r="Q896" s="3"/>
      <c r="R896" s="3"/>
      <c r="S896" s="3"/>
      <c r="T896" s="3"/>
    </row>
    <row r="897" spans="2:20" ht="12.75">
      <c r="B897" s="2"/>
      <c r="C897" s="3"/>
      <c r="D897" s="4"/>
      <c r="E897" s="3"/>
      <c r="F897" s="3"/>
      <c r="G897" s="3"/>
      <c r="H897" s="3"/>
      <c r="I897" s="3"/>
      <c r="J897" s="3"/>
      <c r="K897" s="3"/>
      <c r="L897" s="3"/>
      <c r="M897" s="3"/>
      <c r="N897" s="3"/>
      <c r="O897" s="3"/>
      <c r="P897" s="3"/>
      <c r="Q897" s="3"/>
      <c r="R897" s="3"/>
      <c r="S897" s="3"/>
      <c r="T897" s="3"/>
    </row>
    <row r="898" spans="2:20" ht="12.75">
      <c r="B898" s="2"/>
      <c r="C898" s="3"/>
      <c r="D898" s="4"/>
      <c r="E898" s="3"/>
      <c r="F898" s="3"/>
      <c r="G898" s="3"/>
      <c r="H898" s="3"/>
      <c r="I898" s="3"/>
      <c r="J898" s="3"/>
      <c r="K898" s="3"/>
      <c r="L898" s="3"/>
      <c r="M898" s="3"/>
      <c r="N898" s="3"/>
      <c r="O898" s="3"/>
      <c r="P898" s="3"/>
      <c r="Q898" s="3"/>
      <c r="R898" s="3"/>
      <c r="S898" s="3"/>
      <c r="T898" s="3"/>
    </row>
    <row r="899" spans="2:20" ht="12.75">
      <c r="B899" s="2"/>
      <c r="C899" s="3"/>
      <c r="D899" s="4"/>
      <c r="E899" s="3"/>
      <c r="F899" s="3"/>
      <c r="G899" s="3"/>
      <c r="H899" s="3"/>
      <c r="I899" s="3"/>
      <c r="J899" s="3"/>
      <c r="K899" s="3"/>
      <c r="L899" s="3"/>
      <c r="M899" s="3"/>
      <c r="N899" s="3"/>
      <c r="O899" s="3"/>
      <c r="P899" s="3"/>
      <c r="Q899" s="3"/>
      <c r="R899" s="3"/>
      <c r="S899" s="3"/>
      <c r="T899" s="3"/>
    </row>
    <row r="900" spans="2:20" ht="12.75">
      <c r="B900" s="2"/>
      <c r="C900" s="3"/>
      <c r="D900" s="4"/>
      <c r="E900" s="3"/>
      <c r="F900" s="3"/>
      <c r="G900" s="3"/>
      <c r="H900" s="3"/>
      <c r="I900" s="3"/>
      <c r="J900" s="3"/>
      <c r="K900" s="3"/>
      <c r="L900" s="3"/>
      <c r="M900" s="3"/>
      <c r="N900" s="3"/>
      <c r="O900" s="3"/>
      <c r="P900" s="3"/>
      <c r="Q900" s="3"/>
      <c r="R900" s="3"/>
      <c r="S900" s="3"/>
      <c r="T900" s="3"/>
    </row>
    <row r="901" spans="2:20" ht="12.75">
      <c r="B901" s="2"/>
      <c r="C901" s="3"/>
      <c r="D901" s="4"/>
      <c r="E901" s="3"/>
      <c r="F901" s="3"/>
      <c r="G901" s="3"/>
      <c r="H901" s="3"/>
      <c r="I901" s="3"/>
      <c r="J901" s="3"/>
      <c r="K901" s="3"/>
      <c r="L901" s="3"/>
      <c r="M901" s="3"/>
      <c r="N901" s="3"/>
      <c r="O901" s="3"/>
      <c r="P901" s="3"/>
      <c r="Q901" s="3"/>
      <c r="R901" s="3"/>
      <c r="S901" s="3"/>
      <c r="T901" s="3"/>
    </row>
    <row r="902" spans="2:20" ht="12.75">
      <c r="B902" s="2"/>
      <c r="C902" s="3"/>
      <c r="D902" s="4"/>
      <c r="E902" s="3"/>
      <c r="F902" s="3"/>
      <c r="G902" s="3"/>
      <c r="H902" s="3"/>
      <c r="I902" s="3"/>
      <c r="J902" s="3"/>
      <c r="K902" s="3"/>
      <c r="L902" s="3"/>
      <c r="M902" s="3"/>
      <c r="N902" s="3"/>
      <c r="O902" s="3"/>
      <c r="P902" s="3"/>
      <c r="Q902" s="3"/>
      <c r="R902" s="3"/>
      <c r="S902" s="3"/>
      <c r="T902" s="3"/>
    </row>
    <row r="903" spans="2:20" ht="12.75">
      <c r="B903" s="2"/>
      <c r="C903" s="3"/>
      <c r="D903" s="4"/>
      <c r="E903" s="3"/>
      <c r="F903" s="3"/>
      <c r="G903" s="3"/>
      <c r="H903" s="3"/>
      <c r="I903" s="3"/>
      <c r="J903" s="3"/>
      <c r="K903" s="3"/>
      <c r="L903" s="3"/>
      <c r="M903" s="3"/>
      <c r="N903" s="3"/>
      <c r="O903" s="3"/>
      <c r="P903" s="3"/>
      <c r="Q903" s="3"/>
      <c r="R903" s="3"/>
      <c r="S903" s="3"/>
      <c r="T903" s="3"/>
    </row>
    <row r="904" spans="2:20" ht="12.75">
      <c r="B904" s="2"/>
      <c r="C904" s="3"/>
      <c r="D904" s="4"/>
      <c r="E904" s="3"/>
      <c r="F904" s="3"/>
      <c r="G904" s="3"/>
      <c r="H904" s="3"/>
      <c r="I904" s="3"/>
      <c r="J904" s="3"/>
      <c r="K904" s="3"/>
      <c r="L904" s="3"/>
      <c r="M904" s="3"/>
      <c r="N904" s="3"/>
      <c r="O904" s="3"/>
      <c r="P904" s="3"/>
      <c r="Q904" s="3"/>
      <c r="R904" s="3"/>
      <c r="S904" s="3"/>
      <c r="T904" s="3"/>
    </row>
    <row r="905" spans="2:20" ht="12.75">
      <c r="B905" s="2"/>
      <c r="C905" s="3"/>
      <c r="D905" s="4"/>
      <c r="E905" s="3"/>
      <c r="F905" s="3"/>
      <c r="G905" s="3"/>
      <c r="H905" s="3"/>
      <c r="I905" s="3"/>
      <c r="J905" s="3"/>
      <c r="K905" s="3"/>
      <c r="L905" s="3"/>
      <c r="M905" s="3"/>
      <c r="N905" s="3"/>
      <c r="O905" s="3"/>
      <c r="P905" s="3"/>
      <c r="Q905" s="3"/>
      <c r="R905" s="3"/>
      <c r="S905" s="3"/>
      <c r="T905" s="3"/>
    </row>
    <row r="906" spans="2:20" ht="12.75">
      <c r="B906" s="2"/>
      <c r="C906" s="3"/>
      <c r="D906" s="4"/>
      <c r="E906" s="3"/>
      <c r="F906" s="3"/>
      <c r="G906" s="3"/>
      <c r="H906" s="3"/>
      <c r="I906" s="3"/>
      <c r="J906" s="3"/>
      <c r="K906" s="3"/>
      <c r="L906" s="3"/>
      <c r="M906" s="3"/>
      <c r="N906" s="3"/>
      <c r="O906" s="3"/>
      <c r="P906" s="3"/>
      <c r="Q906" s="3"/>
      <c r="R906" s="3"/>
      <c r="S906" s="3"/>
      <c r="T906" s="3"/>
    </row>
    <row r="907" spans="2:20" ht="12.75">
      <c r="B907" s="2"/>
      <c r="C907" s="3"/>
      <c r="D907" s="4"/>
      <c r="E907" s="3"/>
      <c r="F907" s="3"/>
      <c r="G907" s="3"/>
      <c r="H907" s="3"/>
      <c r="I907" s="3"/>
      <c r="J907" s="3"/>
      <c r="K907" s="3"/>
      <c r="L907" s="3"/>
      <c r="M907" s="3"/>
      <c r="N907" s="3"/>
      <c r="O907" s="3"/>
      <c r="P907" s="3"/>
      <c r="Q907" s="3"/>
      <c r="R907" s="3"/>
      <c r="S907" s="3"/>
      <c r="T907" s="3"/>
    </row>
    <row r="908" spans="2:20" ht="12.75">
      <c r="B908" s="2"/>
      <c r="C908" s="3"/>
      <c r="D908" s="4"/>
      <c r="E908" s="3"/>
      <c r="F908" s="3"/>
      <c r="G908" s="3"/>
      <c r="H908" s="3"/>
      <c r="I908" s="3"/>
      <c r="J908" s="3"/>
      <c r="K908" s="3"/>
      <c r="L908" s="3"/>
      <c r="M908" s="3"/>
      <c r="N908" s="3"/>
      <c r="O908" s="3"/>
      <c r="P908" s="3"/>
      <c r="Q908" s="3"/>
      <c r="R908" s="3"/>
      <c r="S908" s="3"/>
      <c r="T908" s="3"/>
    </row>
    <row r="909" spans="2:20" ht="12.75">
      <c r="B909" s="2"/>
      <c r="C909" s="3"/>
      <c r="D909" s="4"/>
      <c r="E909" s="3"/>
      <c r="F909" s="3"/>
      <c r="G909" s="3"/>
      <c r="H909" s="3"/>
      <c r="I909" s="3"/>
      <c r="J909" s="3"/>
      <c r="K909" s="3"/>
      <c r="L909" s="3"/>
      <c r="M909" s="3"/>
      <c r="N909" s="3"/>
      <c r="O909" s="3"/>
      <c r="P909" s="3"/>
      <c r="Q909" s="3"/>
      <c r="R909" s="3"/>
      <c r="S909" s="3"/>
      <c r="T909" s="3"/>
    </row>
    <row r="910" spans="2:20" ht="12.75">
      <c r="B910" s="2"/>
      <c r="C910" s="3"/>
      <c r="D910" s="4"/>
      <c r="E910" s="3"/>
      <c r="F910" s="3"/>
      <c r="G910" s="3"/>
      <c r="H910" s="3"/>
      <c r="I910" s="3"/>
      <c r="J910" s="3"/>
      <c r="K910" s="3"/>
      <c r="L910" s="3"/>
      <c r="M910" s="3"/>
      <c r="N910" s="3"/>
      <c r="O910" s="3"/>
      <c r="P910" s="3"/>
      <c r="Q910" s="3"/>
      <c r="R910" s="3"/>
      <c r="S910" s="3"/>
      <c r="T910" s="3"/>
    </row>
    <row r="911" spans="2:20" ht="12.75">
      <c r="B911" s="2"/>
      <c r="C911" s="3"/>
      <c r="D911" s="4"/>
      <c r="E911" s="3"/>
      <c r="F911" s="3"/>
      <c r="G911" s="3"/>
      <c r="H911" s="3"/>
      <c r="I911" s="3"/>
      <c r="J911" s="3"/>
      <c r="K911" s="3"/>
      <c r="L911" s="3"/>
      <c r="M911" s="3"/>
      <c r="N911" s="3"/>
      <c r="O911" s="3"/>
      <c r="P911" s="3"/>
      <c r="Q911" s="3"/>
      <c r="R911" s="3"/>
      <c r="S911" s="3"/>
      <c r="T911" s="3"/>
    </row>
    <row r="912" spans="2:20" ht="12.75">
      <c r="B912" s="2"/>
      <c r="C912" s="3"/>
      <c r="D912" s="4"/>
      <c r="E912" s="3"/>
      <c r="F912" s="3"/>
      <c r="G912" s="3"/>
      <c r="H912" s="3"/>
      <c r="I912" s="3"/>
      <c r="J912" s="3"/>
      <c r="K912" s="3"/>
      <c r="L912" s="3"/>
      <c r="M912" s="3"/>
      <c r="N912" s="3"/>
      <c r="O912" s="3"/>
      <c r="P912" s="3"/>
      <c r="Q912" s="3"/>
      <c r="R912" s="3"/>
      <c r="S912" s="3"/>
      <c r="T912" s="3"/>
    </row>
    <row r="913" spans="2:20" ht="12.75">
      <c r="B913" s="2"/>
      <c r="C913" s="3"/>
      <c r="D913" s="4"/>
      <c r="E913" s="3"/>
      <c r="F913" s="3"/>
      <c r="G913" s="3"/>
      <c r="H913" s="3"/>
      <c r="I913" s="3"/>
      <c r="J913" s="3"/>
      <c r="K913" s="3"/>
      <c r="L913" s="3"/>
      <c r="M913" s="3"/>
      <c r="N913" s="3"/>
      <c r="O913" s="3"/>
      <c r="P913" s="3"/>
      <c r="Q913" s="3"/>
      <c r="R913" s="3"/>
      <c r="S913" s="3"/>
      <c r="T913" s="3"/>
    </row>
    <row r="914" spans="2:20" ht="12.75">
      <c r="B914" s="2"/>
      <c r="C914" s="3"/>
      <c r="D914" s="4"/>
      <c r="E914" s="3"/>
      <c r="F914" s="3"/>
      <c r="G914" s="3"/>
      <c r="H914" s="3"/>
      <c r="I914" s="3"/>
      <c r="J914" s="3"/>
      <c r="K914" s="3"/>
      <c r="L914" s="3"/>
      <c r="M914" s="3"/>
      <c r="N914" s="3"/>
      <c r="O914" s="3"/>
      <c r="P914" s="3"/>
      <c r="Q914" s="3"/>
      <c r="R914" s="3"/>
      <c r="S914" s="3"/>
      <c r="T914" s="3"/>
    </row>
    <row r="915" spans="2:20" ht="12.75">
      <c r="B915" s="2"/>
      <c r="C915" s="3"/>
      <c r="D915" s="4"/>
      <c r="E915" s="3"/>
      <c r="F915" s="3"/>
      <c r="G915" s="3"/>
      <c r="H915" s="3"/>
      <c r="I915" s="3"/>
      <c r="J915" s="3"/>
      <c r="K915" s="3"/>
      <c r="L915" s="3"/>
      <c r="M915" s="3"/>
      <c r="N915" s="3"/>
      <c r="O915" s="3"/>
      <c r="P915" s="3"/>
      <c r="Q915" s="3"/>
      <c r="R915" s="3"/>
      <c r="S915" s="3"/>
      <c r="T915" s="3"/>
    </row>
    <row r="916" spans="2:20" ht="12.75">
      <c r="B916" s="2"/>
      <c r="C916" s="3"/>
      <c r="D916" s="4"/>
      <c r="E916" s="3"/>
      <c r="F916" s="3"/>
      <c r="G916" s="3"/>
      <c r="H916" s="3"/>
      <c r="I916" s="3"/>
      <c r="J916" s="3"/>
      <c r="K916" s="3"/>
      <c r="L916" s="3"/>
      <c r="M916" s="3"/>
      <c r="N916" s="3"/>
      <c r="O916" s="3"/>
      <c r="P916" s="3"/>
      <c r="Q916" s="3"/>
      <c r="R916" s="3"/>
      <c r="S916" s="3"/>
      <c r="T916" s="3"/>
    </row>
    <row r="917" spans="2:20" ht="12.75">
      <c r="B917" s="2"/>
      <c r="C917" s="3"/>
      <c r="D917" s="4"/>
      <c r="E917" s="3"/>
      <c r="F917" s="3"/>
      <c r="G917" s="3"/>
      <c r="H917" s="3"/>
      <c r="I917" s="3"/>
      <c r="J917" s="3"/>
      <c r="K917" s="3"/>
      <c r="L917" s="3"/>
      <c r="M917" s="3"/>
      <c r="N917" s="3"/>
      <c r="O917" s="3"/>
      <c r="P917" s="3"/>
      <c r="Q917" s="3"/>
      <c r="R917" s="3"/>
      <c r="S917" s="3"/>
      <c r="T917" s="3"/>
    </row>
    <row r="918" spans="2:20" ht="12.75">
      <c r="B918" s="2"/>
      <c r="C918" s="3"/>
      <c r="D918" s="4"/>
      <c r="E918" s="3"/>
      <c r="F918" s="3"/>
      <c r="G918" s="3"/>
      <c r="H918" s="3"/>
      <c r="I918" s="3"/>
      <c r="J918" s="3"/>
      <c r="K918" s="3"/>
      <c r="L918" s="3"/>
      <c r="M918" s="3"/>
      <c r="N918" s="3"/>
      <c r="O918" s="3"/>
      <c r="P918" s="3"/>
      <c r="Q918" s="3"/>
      <c r="R918" s="3"/>
      <c r="S918" s="3"/>
      <c r="T918" s="3"/>
    </row>
    <row r="919" spans="2:20" ht="12.75">
      <c r="B919" s="2"/>
      <c r="C919" s="3"/>
      <c r="D919" s="4"/>
      <c r="E919" s="3"/>
      <c r="F919" s="3"/>
      <c r="G919" s="3"/>
      <c r="H919" s="3"/>
      <c r="I919" s="3"/>
      <c r="J919" s="3"/>
      <c r="K919" s="3"/>
      <c r="L919" s="3"/>
      <c r="M919" s="3"/>
      <c r="N919" s="3"/>
      <c r="O919" s="3"/>
      <c r="P919" s="3"/>
      <c r="Q919" s="3"/>
      <c r="R919" s="3"/>
      <c r="S919" s="3"/>
      <c r="T919" s="3"/>
    </row>
    <row r="920" spans="2:20" ht="12.75">
      <c r="B920" s="2"/>
      <c r="C920" s="3"/>
      <c r="D920" s="4"/>
      <c r="E920" s="3"/>
      <c r="F920" s="3"/>
      <c r="G920" s="3"/>
      <c r="H920" s="3"/>
      <c r="I920" s="3"/>
      <c r="J920" s="3"/>
      <c r="K920" s="3"/>
      <c r="L920" s="3"/>
      <c r="M920" s="3"/>
      <c r="N920" s="3"/>
      <c r="O920" s="3"/>
      <c r="P920" s="3"/>
      <c r="Q920" s="3"/>
      <c r="R920" s="3"/>
      <c r="S920" s="3"/>
      <c r="T920" s="3"/>
    </row>
    <row r="921" spans="2:20" ht="12.75">
      <c r="B921" s="2"/>
      <c r="C921" s="3"/>
      <c r="D921" s="4"/>
      <c r="E921" s="3"/>
      <c r="F921" s="3"/>
      <c r="G921" s="3"/>
      <c r="H921" s="3"/>
      <c r="I921" s="3"/>
      <c r="J921" s="3"/>
      <c r="K921" s="3"/>
      <c r="L921" s="3"/>
      <c r="M921" s="3"/>
      <c r="N921" s="3"/>
      <c r="O921" s="3"/>
      <c r="P921" s="3"/>
      <c r="Q921" s="3"/>
      <c r="R921" s="3"/>
      <c r="S921" s="3"/>
      <c r="T921" s="3"/>
    </row>
    <row r="922" spans="2:20" ht="12.75">
      <c r="B922" s="2"/>
      <c r="C922" s="3"/>
      <c r="D922" s="4"/>
      <c r="E922" s="3"/>
      <c r="F922" s="3"/>
      <c r="G922" s="3"/>
      <c r="H922" s="3"/>
      <c r="I922" s="3"/>
      <c r="J922" s="3"/>
      <c r="K922" s="3"/>
      <c r="L922" s="3"/>
      <c r="M922" s="3"/>
      <c r="N922" s="3"/>
      <c r="O922" s="3"/>
      <c r="P922" s="3"/>
      <c r="Q922" s="3"/>
      <c r="R922" s="3"/>
      <c r="S922" s="3"/>
      <c r="T922" s="3"/>
    </row>
    <row r="923" spans="2:20" ht="12.75">
      <c r="B923" s="2"/>
      <c r="C923" s="3"/>
      <c r="D923" s="4"/>
      <c r="E923" s="3"/>
      <c r="F923" s="3"/>
      <c r="G923" s="3"/>
      <c r="H923" s="3"/>
      <c r="I923" s="3"/>
      <c r="J923" s="3"/>
      <c r="K923" s="3"/>
      <c r="L923" s="3"/>
      <c r="M923" s="3"/>
      <c r="N923" s="3"/>
      <c r="O923" s="3"/>
      <c r="P923" s="3"/>
      <c r="Q923" s="3"/>
      <c r="R923" s="3"/>
      <c r="S923" s="3"/>
      <c r="T923" s="3"/>
    </row>
    <row r="924" spans="2:20" ht="12.75">
      <c r="B924" s="2"/>
      <c r="C924" s="3"/>
      <c r="D924" s="4"/>
      <c r="E924" s="3"/>
      <c r="F924" s="3"/>
      <c r="G924" s="3"/>
      <c r="H924" s="3"/>
      <c r="I924" s="3"/>
      <c r="J924" s="3"/>
      <c r="K924" s="3"/>
      <c r="L924" s="3"/>
      <c r="M924" s="3"/>
      <c r="N924" s="3"/>
      <c r="O924" s="3"/>
      <c r="P924" s="3"/>
      <c r="Q924" s="3"/>
      <c r="R924" s="3"/>
      <c r="S924" s="3"/>
      <c r="T924" s="3"/>
    </row>
    <row r="925" spans="2:20" ht="12.75">
      <c r="B925" s="2"/>
      <c r="C925" s="3"/>
      <c r="D925" s="4"/>
      <c r="E925" s="3"/>
      <c r="F925" s="3"/>
      <c r="G925" s="3"/>
      <c r="H925" s="3"/>
      <c r="I925" s="3"/>
      <c r="J925" s="3"/>
      <c r="K925" s="3"/>
      <c r="L925" s="3"/>
      <c r="M925" s="3"/>
      <c r="N925" s="3"/>
      <c r="O925" s="3"/>
      <c r="P925" s="3"/>
      <c r="Q925" s="3"/>
      <c r="R925" s="3"/>
      <c r="S925" s="3"/>
      <c r="T925" s="3"/>
    </row>
    <row r="926" spans="2:20" ht="12.75">
      <c r="B926" s="2"/>
      <c r="C926" s="3"/>
      <c r="D926" s="4"/>
      <c r="E926" s="3"/>
      <c r="F926" s="3"/>
      <c r="G926" s="3"/>
      <c r="H926" s="3"/>
      <c r="I926" s="3"/>
      <c r="J926" s="3"/>
      <c r="K926" s="3"/>
      <c r="L926" s="3"/>
      <c r="M926" s="3"/>
      <c r="N926" s="3"/>
      <c r="O926" s="3"/>
      <c r="P926" s="3"/>
      <c r="Q926" s="3"/>
      <c r="R926" s="3"/>
      <c r="S926" s="3"/>
      <c r="T926" s="3"/>
    </row>
    <row r="927" spans="2:20" ht="12.75">
      <c r="B927" s="2"/>
      <c r="C927" s="3"/>
      <c r="D927" s="4"/>
      <c r="E927" s="3"/>
      <c r="F927" s="3"/>
      <c r="G927" s="3"/>
      <c r="H927" s="3"/>
      <c r="I927" s="3"/>
      <c r="J927" s="3"/>
      <c r="K927" s="3"/>
      <c r="L927" s="3"/>
      <c r="M927" s="3"/>
      <c r="N927" s="3"/>
      <c r="O927" s="3"/>
      <c r="P927" s="3"/>
      <c r="Q927" s="3"/>
      <c r="R927" s="3"/>
      <c r="S927" s="3"/>
      <c r="T927" s="3"/>
    </row>
    <row r="928" spans="2:20" ht="12.75">
      <c r="B928" s="2"/>
      <c r="C928" s="3"/>
      <c r="D928" s="4"/>
      <c r="E928" s="3"/>
      <c r="F928" s="3"/>
      <c r="G928" s="3"/>
      <c r="H928" s="3"/>
      <c r="I928" s="3"/>
      <c r="J928" s="3"/>
      <c r="K928" s="3"/>
      <c r="L928" s="3"/>
      <c r="M928" s="3"/>
      <c r="N928" s="3"/>
      <c r="O928" s="3"/>
      <c r="P928" s="3"/>
      <c r="Q928" s="3"/>
      <c r="R928" s="3"/>
      <c r="S928" s="3"/>
      <c r="T928" s="3"/>
    </row>
    <row r="929" spans="2:20" ht="12.75">
      <c r="B929" s="2"/>
      <c r="C929" s="3"/>
      <c r="D929" s="4"/>
      <c r="E929" s="3"/>
      <c r="F929" s="3"/>
      <c r="G929" s="3"/>
      <c r="H929" s="3"/>
      <c r="I929" s="3"/>
      <c r="J929" s="3"/>
      <c r="K929" s="3"/>
      <c r="L929" s="3"/>
      <c r="M929" s="3"/>
      <c r="N929" s="3"/>
      <c r="O929" s="3"/>
      <c r="P929" s="3"/>
      <c r="Q929" s="3"/>
      <c r="R929" s="3"/>
      <c r="S929" s="3"/>
      <c r="T929" s="3"/>
    </row>
    <row r="930" spans="2:20" ht="12.75">
      <c r="B930" s="2"/>
      <c r="C930" s="3"/>
      <c r="D930" s="4"/>
      <c r="E930" s="3"/>
      <c r="F930" s="3"/>
      <c r="G930" s="3"/>
      <c r="H930" s="3"/>
      <c r="I930" s="3"/>
      <c r="J930" s="3"/>
      <c r="K930" s="3"/>
      <c r="L930" s="3"/>
      <c r="M930" s="3"/>
      <c r="N930" s="3"/>
      <c r="O930" s="3"/>
      <c r="P930" s="3"/>
      <c r="Q930" s="3"/>
      <c r="R930" s="3"/>
      <c r="S930" s="3"/>
      <c r="T930" s="3"/>
    </row>
    <row r="931" spans="2:20" ht="12.75">
      <c r="B931" s="2"/>
      <c r="C931" s="3"/>
      <c r="D931" s="4"/>
      <c r="E931" s="3"/>
      <c r="F931" s="3"/>
      <c r="G931" s="3"/>
      <c r="H931" s="3"/>
      <c r="I931" s="3"/>
      <c r="J931" s="3"/>
      <c r="K931" s="3"/>
      <c r="L931" s="3"/>
      <c r="M931" s="3"/>
      <c r="N931" s="3"/>
      <c r="O931" s="3"/>
      <c r="P931" s="3"/>
      <c r="Q931" s="3"/>
      <c r="R931" s="3"/>
      <c r="S931" s="3"/>
      <c r="T931" s="3"/>
    </row>
    <row r="932" spans="2:20" ht="12.75">
      <c r="B932" s="2"/>
      <c r="C932" s="3"/>
      <c r="D932" s="4"/>
      <c r="E932" s="3"/>
      <c r="F932" s="3"/>
      <c r="G932" s="3"/>
      <c r="H932" s="3"/>
      <c r="I932" s="3"/>
      <c r="J932" s="3"/>
      <c r="K932" s="3"/>
      <c r="L932" s="3"/>
      <c r="M932" s="3"/>
      <c r="N932" s="3"/>
      <c r="O932" s="3"/>
      <c r="P932" s="3"/>
      <c r="Q932" s="3"/>
      <c r="R932" s="3"/>
      <c r="S932" s="3"/>
      <c r="T932" s="3"/>
    </row>
    <row r="933" spans="2:20" ht="12.75">
      <c r="B933" s="2"/>
      <c r="C933" s="3"/>
      <c r="D933" s="4"/>
      <c r="E933" s="3"/>
      <c r="F933" s="3"/>
      <c r="G933" s="3"/>
      <c r="H933" s="3"/>
      <c r="I933" s="3"/>
      <c r="J933" s="3"/>
      <c r="K933" s="3"/>
      <c r="L933" s="3"/>
      <c r="M933" s="3"/>
      <c r="N933" s="3"/>
      <c r="O933" s="3"/>
      <c r="P933" s="3"/>
      <c r="Q933" s="3"/>
      <c r="R933" s="3"/>
      <c r="S933" s="3"/>
      <c r="T933" s="3"/>
    </row>
    <row r="934" spans="2:20" ht="12.75">
      <c r="B934" s="2"/>
      <c r="C934" s="3"/>
      <c r="D934" s="4"/>
      <c r="E934" s="3"/>
      <c r="F934" s="3"/>
      <c r="G934" s="3"/>
      <c r="H934" s="3"/>
      <c r="I934" s="3"/>
      <c r="J934" s="3"/>
      <c r="K934" s="3"/>
      <c r="L934" s="3"/>
      <c r="M934" s="3"/>
      <c r="N934" s="3"/>
      <c r="O934" s="3"/>
      <c r="P934" s="3"/>
      <c r="Q934" s="3"/>
      <c r="R934" s="3"/>
      <c r="S934" s="3"/>
      <c r="T934" s="3"/>
    </row>
    <row r="935" spans="2:20" ht="12.75">
      <c r="B935" s="2"/>
      <c r="C935" s="3"/>
      <c r="D935" s="4"/>
      <c r="E935" s="3"/>
      <c r="F935" s="3"/>
      <c r="G935" s="3"/>
      <c r="H935" s="3"/>
      <c r="I935" s="3"/>
      <c r="J935" s="3"/>
      <c r="K935" s="3"/>
      <c r="L935" s="3"/>
      <c r="M935" s="3"/>
      <c r="N935" s="3"/>
      <c r="O935" s="3"/>
      <c r="P935" s="3"/>
      <c r="Q935" s="3"/>
      <c r="R935" s="3"/>
      <c r="S935" s="3"/>
      <c r="T935" s="3"/>
    </row>
    <row r="936" spans="2:20" ht="12.75">
      <c r="B936" s="2"/>
      <c r="C936" s="3"/>
      <c r="D936" s="4"/>
      <c r="E936" s="3"/>
      <c r="F936" s="3"/>
      <c r="G936" s="3"/>
      <c r="H936" s="3"/>
      <c r="I936" s="3"/>
      <c r="J936" s="3"/>
      <c r="K936" s="3"/>
      <c r="L936" s="3"/>
      <c r="M936" s="3"/>
      <c r="N936" s="3"/>
      <c r="O936" s="3"/>
      <c r="P936" s="3"/>
      <c r="Q936" s="3"/>
      <c r="R936" s="3"/>
      <c r="S936" s="3"/>
      <c r="T936" s="3"/>
    </row>
    <row r="937" spans="2:20" ht="12.75">
      <c r="B937" s="2"/>
      <c r="C937" s="3"/>
      <c r="D937" s="4"/>
      <c r="E937" s="3"/>
      <c r="F937" s="3"/>
      <c r="G937" s="3"/>
      <c r="H937" s="3"/>
      <c r="I937" s="3"/>
      <c r="J937" s="3"/>
      <c r="K937" s="3"/>
      <c r="L937" s="3"/>
      <c r="M937" s="3"/>
      <c r="N937" s="3"/>
      <c r="O937" s="3"/>
      <c r="P937" s="3"/>
      <c r="Q937" s="3"/>
      <c r="R937" s="3"/>
      <c r="S937" s="3"/>
      <c r="T937" s="3"/>
    </row>
    <row r="938" spans="2:20" ht="12.75">
      <c r="B938" s="2"/>
      <c r="C938" s="3"/>
      <c r="D938" s="4"/>
      <c r="E938" s="3"/>
      <c r="F938" s="3"/>
      <c r="G938" s="3"/>
      <c r="H938" s="3"/>
      <c r="I938" s="3"/>
      <c r="J938" s="3"/>
      <c r="K938" s="3"/>
      <c r="L938" s="3"/>
      <c r="M938" s="3"/>
      <c r="N938" s="3"/>
      <c r="O938" s="3"/>
      <c r="P938" s="3"/>
      <c r="Q938" s="3"/>
      <c r="R938" s="3"/>
      <c r="S938" s="3"/>
      <c r="T938" s="3"/>
    </row>
    <row r="939" spans="2:20" ht="12.75">
      <c r="B939" s="2"/>
      <c r="C939" s="3"/>
      <c r="D939" s="4"/>
      <c r="E939" s="3"/>
      <c r="F939" s="3"/>
      <c r="G939" s="3"/>
      <c r="H939" s="3"/>
      <c r="I939" s="3"/>
      <c r="J939" s="3"/>
      <c r="K939" s="3"/>
      <c r="L939" s="3"/>
      <c r="M939" s="3"/>
      <c r="N939" s="3"/>
      <c r="O939" s="3"/>
      <c r="P939" s="3"/>
      <c r="Q939" s="3"/>
      <c r="R939" s="3"/>
      <c r="S939" s="3"/>
      <c r="T939" s="3"/>
    </row>
    <row r="940" spans="2:20" ht="12.75">
      <c r="B940" s="2"/>
      <c r="C940" s="3"/>
      <c r="D940" s="4"/>
      <c r="E940" s="3"/>
      <c r="F940" s="3"/>
      <c r="G940" s="3"/>
      <c r="H940" s="3"/>
      <c r="I940" s="3"/>
      <c r="J940" s="3"/>
      <c r="K940" s="3"/>
      <c r="L940" s="3"/>
      <c r="M940" s="3"/>
      <c r="N940" s="3"/>
      <c r="O940" s="3"/>
      <c r="P940" s="3"/>
      <c r="Q940" s="3"/>
      <c r="R940" s="3"/>
      <c r="S940" s="3"/>
      <c r="T940" s="3"/>
    </row>
    <row r="941" spans="2:20" ht="12.75">
      <c r="B941" s="2"/>
      <c r="C941" s="3"/>
      <c r="D941" s="4"/>
      <c r="E941" s="3"/>
      <c r="F941" s="3"/>
      <c r="G941" s="3"/>
      <c r="H941" s="3"/>
      <c r="I941" s="3"/>
      <c r="J941" s="3"/>
      <c r="K941" s="3"/>
      <c r="L941" s="3"/>
      <c r="M941" s="3"/>
      <c r="N941" s="3"/>
      <c r="O941" s="3"/>
      <c r="P941" s="3"/>
      <c r="Q941" s="3"/>
      <c r="R941" s="3"/>
      <c r="S941" s="3"/>
      <c r="T941" s="3"/>
    </row>
    <row r="942" spans="2:20" ht="12.75">
      <c r="B942" s="2"/>
      <c r="C942" s="3"/>
      <c r="D942" s="4"/>
      <c r="E942" s="3"/>
      <c r="F942" s="3"/>
      <c r="G942" s="3"/>
      <c r="H942" s="3"/>
      <c r="I942" s="3"/>
      <c r="J942" s="3"/>
      <c r="K942" s="3"/>
      <c r="L942" s="3"/>
      <c r="M942" s="3"/>
      <c r="N942" s="3"/>
      <c r="O942" s="3"/>
      <c r="P942" s="3"/>
      <c r="Q942" s="3"/>
      <c r="R942" s="3"/>
      <c r="S942" s="3"/>
      <c r="T942" s="3"/>
    </row>
    <row r="943" spans="2:20" ht="12.75">
      <c r="B943" s="2"/>
      <c r="C943" s="3"/>
      <c r="D943" s="4"/>
      <c r="E943" s="3"/>
      <c r="F943" s="3"/>
      <c r="G943" s="3"/>
      <c r="H943" s="3"/>
      <c r="I943" s="3"/>
      <c r="J943" s="3"/>
      <c r="K943" s="3"/>
      <c r="L943" s="3"/>
      <c r="M943" s="3"/>
      <c r="N943" s="3"/>
      <c r="O943" s="3"/>
      <c r="P943" s="3"/>
      <c r="Q943" s="3"/>
      <c r="R943" s="3"/>
      <c r="S943" s="3"/>
      <c r="T943" s="3"/>
    </row>
    <row r="944" spans="2:20" ht="12.75">
      <c r="B944" s="2"/>
      <c r="C944" s="3"/>
      <c r="D944" s="4"/>
      <c r="E944" s="3"/>
      <c r="F944" s="3"/>
      <c r="G944" s="3"/>
      <c r="H944" s="3"/>
      <c r="I944" s="3"/>
      <c r="J944" s="3"/>
      <c r="K944" s="3"/>
      <c r="L944" s="3"/>
      <c r="M944" s="3"/>
      <c r="N944" s="3"/>
      <c r="O944" s="3"/>
      <c r="P944" s="3"/>
      <c r="Q944" s="3"/>
      <c r="R944" s="3"/>
      <c r="S944" s="3"/>
      <c r="T944" s="3"/>
    </row>
    <row r="945" spans="2:20" ht="12.75">
      <c r="B945" s="2"/>
      <c r="C945" s="3"/>
      <c r="D945" s="4"/>
      <c r="E945" s="3"/>
      <c r="F945" s="3"/>
      <c r="G945" s="3"/>
      <c r="H945" s="3"/>
      <c r="I945" s="3"/>
      <c r="J945" s="3"/>
      <c r="K945" s="3"/>
      <c r="L945" s="3"/>
      <c r="M945" s="3"/>
      <c r="N945" s="3"/>
      <c r="O945" s="3"/>
      <c r="P945" s="3"/>
      <c r="Q945" s="3"/>
      <c r="R945" s="3"/>
      <c r="S945" s="3"/>
      <c r="T945" s="3"/>
    </row>
    <row r="946" spans="2:20" ht="12.75">
      <c r="B946" s="2"/>
      <c r="C946" s="3"/>
      <c r="D946" s="4"/>
      <c r="E946" s="3"/>
      <c r="F946" s="3"/>
      <c r="G946" s="3"/>
      <c r="H946" s="3"/>
      <c r="I946" s="3"/>
      <c r="J946" s="3"/>
      <c r="K946" s="3"/>
      <c r="L946" s="3"/>
      <c r="M946" s="3"/>
      <c r="N946" s="3"/>
      <c r="O946" s="3"/>
      <c r="P946" s="3"/>
      <c r="Q946" s="3"/>
      <c r="R946" s="3"/>
      <c r="S946" s="3"/>
      <c r="T946" s="3"/>
    </row>
    <row r="947" spans="2:20" ht="12.75">
      <c r="B947" s="2"/>
      <c r="C947" s="3"/>
      <c r="D947" s="4"/>
      <c r="E947" s="3"/>
      <c r="F947" s="3"/>
      <c r="G947" s="3"/>
      <c r="H947" s="3"/>
      <c r="I947" s="3"/>
      <c r="J947" s="3"/>
      <c r="K947" s="3"/>
      <c r="L947" s="3"/>
      <c r="M947" s="3"/>
      <c r="N947" s="3"/>
      <c r="O947" s="3"/>
      <c r="P947" s="3"/>
      <c r="Q947" s="3"/>
      <c r="R947" s="3"/>
      <c r="S947" s="3"/>
      <c r="T947" s="3"/>
    </row>
    <row r="948" spans="2:20" ht="12.75">
      <c r="B948" s="2"/>
      <c r="C948" s="3"/>
      <c r="D948" s="4"/>
      <c r="E948" s="3"/>
      <c r="F948" s="3"/>
      <c r="G948" s="3"/>
      <c r="H948" s="3"/>
      <c r="I948" s="3"/>
      <c r="J948" s="3"/>
      <c r="K948" s="3"/>
      <c r="L948" s="3"/>
      <c r="M948" s="3"/>
      <c r="N948" s="3"/>
      <c r="O948" s="3"/>
      <c r="P948" s="3"/>
      <c r="Q948" s="3"/>
      <c r="R948" s="3"/>
      <c r="S948" s="3"/>
      <c r="T948" s="3"/>
    </row>
    <row r="949" spans="2:20" ht="12.75">
      <c r="B949" s="2"/>
      <c r="C949" s="3"/>
      <c r="D949" s="4"/>
      <c r="E949" s="3"/>
      <c r="F949" s="3"/>
      <c r="G949" s="3"/>
      <c r="H949" s="3"/>
      <c r="I949" s="3"/>
      <c r="J949" s="3"/>
      <c r="K949" s="3"/>
      <c r="L949" s="3"/>
      <c r="M949" s="3"/>
      <c r="N949" s="3"/>
      <c r="O949" s="3"/>
      <c r="P949" s="3"/>
      <c r="Q949" s="3"/>
      <c r="R949" s="3"/>
      <c r="S949" s="3"/>
      <c r="T949" s="3"/>
    </row>
    <row r="950" spans="2:20" ht="12.75">
      <c r="B950" s="2"/>
      <c r="C950" s="3"/>
      <c r="D950" s="4"/>
      <c r="E950" s="3"/>
      <c r="F950" s="3"/>
      <c r="G950" s="3"/>
      <c r="H950" s="3"/>
      <c r="I950" s="3"/>
      <c r="J950" s="3"/>
      <c r="K950" s="3"/>
      <c r="L950" s="3"/>
      <c r="M950" s="3"/>
      <c r="N950" s="3"/>
      <c r="O950" s="3"/>
      <c r="P950" s="3"/>
      <c r="Q950" s="3"/>
      <c r="R950" s="3"/>
      <c r="S950" s="3"/>
      <c r="T950" s="3"/>
    </row>
    <row r="951" spans="2:20" ht="12.75">
      <c r="B951" s="2"/>
      <c r="C951" s="3"/>
      <c r="D951" s="4"/>
      <c r="E951" s="3"/>
      <c r="F951" s="3"/>
      <c r="G951" s="3"/>
      <c r="H951" s="3"/>
      <c r="I951" s="3"/>
      <c r="J951" s="3"/>
      <c r="K951" s="3"/>
      <c r="L951" s="3"/>
      <c r="M951" s="3"/>
      <c r="N951" s="3"/>
      <c r="O951" s="3"/>
      <c r="P951" s="3"/>
      <c r="Q951" s="3"/>
      <c r="R951" s="3"/>
      <c r="S951" s="3"/>
      <c r="T951" s="3"/>
    </row>
    <row r="952" spans="2:20" ht="12.75">
      <c r="B952" s="2"/>
      <c r="C952" s="3"/>
      <c r="D952" s="4"/>
      <c r="E952" s="3"/>
      <c r="F952" s="3"/>
      <c r="G952" s="3"/>
      <c r="H952" s="3"/>
      <c r="I952" s="3"/>
      <c r="J952" s="3"/>
      <c r="K952" s="3"/>
      <c r="L952" s="3"/>
      <c r="M952" s="3"/>
      <c r="N952" s="3"/>
      <c r="O952" s="3"/>
      <c r="P952" s="3"/>
      <c r="Q952" s="3"/>
      <c r="R952" s="3"/>
      <c r="S952" s="3"/>
      <c r="T952" s="3"/>
    </row>
    <row r="953" spans="2:20" ht="12.75">
      <c r="B953" s="2"/>
      <c r="C953" s="3"/>
      <c r="D953" s="4"/>
      <c r="E953" s="3"/>
      <c r="F953" s="3"/>
      <c r="G953" s="3"/>
      <c r="H953" s="3"/>
      <c r="I953" s="3"/>
      <c r="J953" s="3"/>
      <c r="K953" s="3"/>
      <c r="L953" s="3"/>
      <c r="M953" s="3"/>
      <c r="N953" s="3"/>
      <c r="O953" s="3"/>
      <c r="P953" s="3"/>
      <c r="Q953" s="3"/>
      <c r="R953" s="3"/>
      <c r="S953" s="3"/>
      <c r="T953" s="3"/>
    </row>
    <row r="954" spans="2:20" ht="12.75">
      <c r="B954" s="2"/>
      <c r="C954" s="3"/>
      <c r="D954" s="4"/>
      <c r="E954" s="3"/>
      <c r="F954" s="3"/>
      <c r="G954" s="3"/>
      <c r="H954" s="3"/>
      <c r="I954" s="3"/>
      <c r="J954" s="3"/>
      <c r="K954" s="3"/>
      <c r="L954" s="3"/>
      <c r="M954" s="3"/>
      <c r="N954" s="3"/>
      <c r="O954" s="3"/>
      <c r="P954" s="3"/>
      <c r="Q954" s="3"/>
      <c r="R954" s="3"/>
      <c r="S954" s="3"/>
      <c r="T954" s="3"/>
    </row>
    <row r="955" spans="2:20" ht="12.75">
      <c r="B955" s="2"/>
      <c r="C955" s="3"/>
      <c r="D955" s="4"/>
      <c r="E955" s="3"/>
      <c r="F955" s="3"/>
      <c r="G955" s="3"/>
      <c r="H955" s="3"/>
      <c r="I955" s="3"/>
      <c r="J955" s="3"/>
      <c r="K955" s="3"/>
      <c r="L955" s="3"/>
      <c r="M955" s="3"/>
      <c r="N955" s="3"/>
      <c r="O955" s="3"/>
      <c r="P955" s="3"/>
      <c r="Q955" s="3"/>
      <c r="R955" s="3"/>
      <c r="S955" s="3"/>
      <c r="T955" s="3"/>
    </row>
    <row r="956" spans="2:20" ht="12.75">
      <c r="B956" s="2"/>
      <c r="C956" s="3"/>
      <c r="D956" s="4"/>
      <c r="E956" s="3"/>
      <c r="F956" s="3"/>
      <c r="G956" s="3"/>
      <c r="H956" s="3"/>
      <c r="I956" s="3"/>
      <c r="J956" s="3"/>
      <c r="K956" s="3"/>
      <c r="L956" s="3"/>
      <c r="M956" s="3"/>
      <c r="N956" s="3"/>
      <c r="O956" s="3"/>
      <c r="P956" s="3"/>
      <c r="Q956" s="3"/>
      <c r="R956" s="3"/>
      <c r="S956" s="3"/>
      <c r="T956" s="3"/>
    </row>
    <row r="957" spans="2:20" ht="12.75">
      <c r="B957" s="2"/>
      <c r="C957" s="3"/>
      <c r="D957" s="4"/>
      <c r="E957" s="3"/>
      <c r="F957" s="3"/>
      <c r="G957" s="3"/>
      <c r="H957" s="3"/>
      <c r="I957" s="3"/>
      <c r="J957" s="3"/>
      <c r="K957" s="3"/>
      <c r="L957" s="3"/>
      <c r="M957" s="3"/>
      <c r="N957" s="3"/>
      <c r="O957" s="3"/>
      <c r="P957" s="3"/>
      <c r="Q957" s="3"/>
      <c r="R957" s="3"/>
      <c r="S957" s="3"/>
      <c r="T957" s="3"/>
    </row>
    <row r="958" spans="2:20" ht="12.75">
      <c r="B958" s="2"/>
      <c r="C958" s="3"/>
      <c r="D958" s="4"/>
      <c r="E958" s="3"/>
      <c r="F958" s="3"/>
      <c r="G958" s="3"/>
      <c r="H958" s="3"/>
      <c r="I958" s="3"/>
      <c r="J958" s="3"/>
      <c r="K958" s="3"/>
      <c r="L958" s="3"/>
      <c r="M958" s="3"/>
      <c r="N958" s="3"/>
      <c r="O958" s="3"/>
      <c r="P958" s="3"/>
      <c r="Q958" s="3"/>
      <c r="R958" s="3"/>
      <c r="S958" s="3"/>
      <c r="T958" s="3"/>
    </row>
    <row r="959" spans="2:20" ht="12.75">
      <c r="B959" s="2"/>
      <c r="C959" s="3"/>
      <c r="D959" s="4"/>
      <c r="E959" s="3"/>
      <c r="F959" s="3"/>
      <c r="G959" s="3"/>
      <c r="H959" s="3"/>
      <c r="I959" s="3"/>
      <c r="J959" s="3"/>
      <c r="K959" s="3"/>
      <c r="L959" s="3"/>
      <c r="M959" s="3"/>
      <c r="N959" s="3"/>
      <c r="O959" s="3"/>
      <c r="P959" s="3"/>
      <c r="Q959" s="3"/>
      <c r="R959" s="3"/>
      <c r="S959" s="3"/>
      <c r="T959" s="3"/>
    </row>
    <row r="960" spans="2:20" ht="12.75">
      <c r="B960" s="2"/>
      <c r="C960" s="3"/>
      <c r="D960" s="4"/>
      <c r="E960" s="3"/>
      <c r="F960" s="3"/>
      <c r="G960" s="3"/>
      <c r="H960" s="3"/>
      <c r="I960" s="3"/>
      <c r="J960" s="3"/>
      <c r="K960" s="3"/>
      <c r="L960" s="3"/>
      <c r="M960" s="3"/>
      <c r="N960" s="3"/>
      <c r="O960" s="3"/>
      <c r="P960" s="3"/>
      <c r="Q960" s="3"/>
      <c r="R960" s="3"/>
      <c r="S960" s="3"/>
      <c r="T960" s="3"/>
    </row>
    <row r="961" spans="2:20" ht="12.75">
      <c r="B961" s="2"/>
      <c r="C961" s="3"/>
      <c r="D961" s="4"/>
      <c r="E961" s="3"/>
      <c r="F961" s="3"/>
      <c r="G961" s="3"/>
      <c r="H961" s="3"/>
      <c r="I961" s="3"/>
      <c r="J961" s="3"/>
      <c r="K961" s="3"/>
      <c r="L961" s="3"/>
      <c r="M961" s="3"/>
      <c r="N961" s="3"/>
      <c r="O961" s="3"/>
      <c r="P961" s="3"/>
      <c r="Q961" s="3"/>
      <c r="R961" s="3"/>
      <c r="S961" s="3"/>
      <c r="T961" s="3"/>
    </row>
    <row r="962" spans="2:20" ht="12.75">
      <c r="B962" s="2"/>
      <c r="C962" s="3"/>
      <c r="D962" s="4"/>
      <c r="E962" s="3"/>
      <c r="F962" s="3"/>
      <c r="G962" s="3"/>
      <c r="H962" s="3"/>
      <c r="I962" s="3"/>
      <c r="J962" s="3"/>
      <c r="K962" s="3"/>
      <c r="L962" s="3"/>
      <c r="M962" s="3"/>
      <c r="N962" s="3"/>
      <c r="O962" s="3"/>
      <c r="P962" s="3"/>
      <c r="Q962" s="3"/>
      <c r="R962" s="3"/>
      <c r="S962" s="3"/>
      <c r="T962" s="3"/>
    </row>
    <row r="963" spans="2:20" ht="12.75">
      <c r="B963" s="2"/>
      <c r="C963" s="3"/>
      <c r="D963" s="4"/>
      <c r="E963" s="3"/>
      <c r="F963" s="3"/>
      <c r="G963" s="3"/>
      <c r="H963" s="3"/>
      <c r="I963" s="3"/>
      <c r="J963" s="3"/>
      <c r="K963" s="3"/>
      <c r="L963" s="3"/>
      <c r="M963" s="3"/>
      <c r="N963" s="3"/>
      <c r="O963" s="3"/>
      <c r="P963" s="3"/>
      <c r="Q963" s="3"/>
      <c r="R963" s="3"/>
      <c r="S963" s="3"/>
      <c r="T963" s="3"/>
    </row>
    <row r="964" spans="2:20" ht="12.75">
      <c r="B964" s="2"/>
      <c r="C964" s="3"/>
      <c r="D964" s="4"/>
      <c r="E964" s="3"/>
      <c r="F964" s="3"/>
      <c r="G964" s="3"/>
      <c r="H964" s="3"/>
      <c r="I964" s="3"/>
      <c r="J964" s="3"/>
      <c r="K964" s="3"/>
      <c r="L964" s="3"/>
      <c r="M964" s="3"/>
      <c r="N964" s="3"/>
      <c r="O964" s="3"/>
      <c r="P964" s="3"/>
      <c r="Q964" s="3"/>
      <c r="R964" s="3"/>
      <c r="S964" s="3"/>
      <c r="T964" s="3"/>
    </row>
    <row r="965" spans="2:20" ht="12.75">
      <c r="B965" s="2"/>
      <c r="C965" s="3"/>
      <c r="D965" s="4"/>
      <c r="E965" s="3"/>
      <c r="F965" s="3"/>
      <c r="G965" s="3"/>
      <c r="H965" s="3"/>
      <c r="I965" s="3"/>
      <c r="J965" s="3"/>
      <c r="K965" s="3"/>
      <c r="L965" s="3"/>
      <c r="M965" s="3"/>
      <c r="N965" s="3"/>
      <c r="O965" s="3"/>
      <c r="P965" s="3"/>
      <c r="Q965" s="3"/>
      <c r="R965" s="3"/>
      <c r="S965" s="3"/>
      <c r="T965" s="3"/>
    </row>
    <row r="966" spans="2:20" ht="12.75">
      <c r="B966" s="2"/>
      <c r="C966" s="3"/>
      <c r="D966" s="4"/>
      <c r="E966" s="3"/>
      <c r="F966" s="3"/>
      <c r="G966" s="3"/>
      <c r="H966" s="3"/>
      <c r="I966" s="3"/>
      <c r="J966" s="3"/>
      <c r="K966" s="3"/>
      <c r="L966" s="3"/>
      <c r="M966" s="3"/>
      <c r="N966" s="3"/>
      <c r="O966" s="3"/>
      <c r="P966" s="3"/>
      <c r="Q966" s="3"/>
      <c r="R966" s="3"/>
      <c r="S966" s="3"/>
      <c r="T966" s="3"/>
    </row>
    <row r="967" spans="2:20" ht="12.75">
      <c r="B967" s="2"/>
      <c r="C967" s="3"/>
      <c r="D967" s="4"/>
      <c r="E967" s="3"/>
      <c r="F967" s="3"/>
      <c r="G967" s="3"/>
      <c r="H967" s="3"/>
      <c r="I967" s="3"/>
      <c r="J967" s="3"/>
      <c r="K967" s="3"/>
      <c r="L967" s="3"/>
      <c r="M967" s="3"/>
      <c r="N967" s="3"/>
      <c r="O967" s="3"/>
      <c r="P967" s="3"/>
      <c r="Q967" s="3"/>
      <c r="R967" s="3"/>
      <c r="S967" s="3"/>
      <c r="T967" s="3"/>
    </row>
    <row r="968" spans="2:20" ht="12.75">
      <c r="B968" s="2"/>
      <c r="C968" s="3"/>
      <c r="D968" s="4"/>
      <c r="E968" s="3"/>
      <c r="F968" s="3"/>
      <c r="G968" s="3"/>
      <c r="H968" s="3"/>
      <c r="I968" s="3"/>
      <c r="J968" s="3"/>
      <c r="K968" s="3"/>
      <c r="L968" s="3"/>
      <c r="M968" s="3"/>
      <c r="N968" s="3"/>
      <c r="O968" s="3"/>
      <c r="P968" s="3"/>
      <c r="Q968" s="3"/>
      <c r="R968" s="3"/>
      <c r="S968" s="3"/>
      <c r="T968" s="3"/>
    </row>
    <row r="969" spans="2:20" ht="12.75">
      <c r="B969" s="2"/>
      <c r="C969" s="3"/>
      <c r="D969" s="4"/>
      <c r="E969" s="3"/>
      <c r="F969" s="3"/>
      <c r="G969" s="3"/>
      <c r="H969" s="3"/>
      <c r="I969" s="3"/>
      <c r="J969" s="3"/>
      <c r="K969" s="3"/>
      <c r="L969" s="3"/>
      <c r="M969" s="3"/>
      <c r="N969" s="3"/>
      <c r="O969" s="3"/>
      <c r="P969" s="3"/>
      <c r="Q969" s="3"/>
      <c r="R969" s="3"/>
      <c r="S969" s="3"/>
      <c r="T969" s="3"/>
    </row>
    <row r="970" spans="2:20" ht="12.75">
      <c r="B970" s="2"/>
      <c r="C970" s="3"/>
      <c r="D970" s="4"/>
      <c r="E970" s="3"/>
      <c r="F970" s="3"/>
      <c r="G970" s="3"/>
      <c r="H970" s="3"/>
      <c r="I970" s="3"/>
      <c r="J970" s="3"/>
      <c r="K970" s="3"/>
      <c r="L970" s="3"/>
      <c r="M970" s="3"/>
      <c r="N970" s="3"/>
      <c r="O970" s="3"/>
      <c r="P970" s="3"/>
      <c r="Q970" s="3"/>
      <c r="R970" s="3"/>
      <c r="S970" s="3"/>
      <c r="T970" s="3"/>
    </row>
    <row r="971" spans="2:20" ht="12.75">
      <c r="B971" s="2"/>
      <c r="C971" s="3"/>
      <c r="D971" s="4"/>
      <c r="E971" s="3"/>
      <c r="F971" s="3"/>
      <c r="G971" s="3"/>
      <c r="H971" s="3"/>
      <c r="I971" s="3"/>
      <c r="J971" s="3"/>
      <c r="K971" s="3"/>
      <c r="L971" s="3"/>
      <c r="M971" s="3"/>
      <c r="N971" s="3"/>
      <c r="O971" s="3"/>
      <c r="P971" s="3"/>
      <c r="Q971" s="3"/>
      <c r="R971" s="3"/>
      <c r="S971" s="3"/>
      <c r="T971" s="3"/>
    </row>
    <row r="972" spans="2:20" ht="12.75">
      <c r="B972" s="2"/>
      <c r="C972" s="3"/>
      <c r="D972" s="4"/>
      <c r="E972" s="3"/>
      <c r="F972" s="3"/>
      <c r="G972" s="3"/>
      <c r="H972" s="3"/>
      <c r="I972" s="3"/>
      <c r="J972" s="3"/>
      <c r="K972" s="3"/>
      <c r="L972" s="3"/>
      <c r="M972" s="3"/>
      <c r="N972" s="3"/>
      <c r="O972" s="3"/>
      <c r="P972" s="3"/>
      <c r="Q972" s="3"/>
      <c r="R972" s="3"/>
      <c r="S972" s="3"/>
      <c r="T972" s="3"/>
    </row>
    <row r="973" spans="2:20" ht="12.75">
      <c r="B973" s="2"/>
      <c r="C973" s="3"/>
      <c r="D973" s="4"/>
      <c r="E973" s="3"/>
      <c r="F973" s="3"/>
      <c r="G973" s="3"/>
      <c r="H973" s="3"/>
      <c r="I973" s="3"/>
      <c r="J973" s="3"/>
      <c r="K973" s="3"/>
      <c r="L973" s="3"/>
      <c r="M973" s="3"/>
      <c r="N973" s="3"/>
      <c r="O973" s="3"/>
      <c r="P973" s="3"/>
      <c r="Q973" s="3"/>
      <c r="R973" s="3"/>
      <c r="S973" s="3"/>
      <c r="T973" s="3"/>
    </row>
    <row r="974" spans="2:20" ht="12.75">
      <c r="B974" s="2"/>
      <c r="C974" s="3"/>
      <c r="D974" s="4"/>
      <c r="E974" s="3"/>
      <c r="F974" s="3"/>
      <c r="G974" s="3"/>
      <c r="H974" s="3"/>
      <c r="I974" s="3"/>
      <c r="J974" s="3"/>
      <c r="K974" s="3"/>
      <c r="L974" s="3"/>
      <c r="M974" s="3"/>
      <c r="N974" s="3"/>
      <c r="O974" s="3"/>
      <c r="P974" s="3"/>
      <c r="Q974" s="3"/>
      <c r="R974" s="3"/>
      <c r="S974" s="3"/>
      <c r="T974" s="3"/>
    </row>
    <row r="975" spans="2:20" ht="12.75">
      <c r="B975" s="2"/>
      <c r="C975" s="3"/>
      <c r="D975" s="4"/>
      <c r="E975" s="3"/>
      <c r="F975" s="3"/>
      <c r="G975" s="3"/>
      <c r="H975" s="3"/>
      <c r="I975" s="3"/>
      <c r="J975" s="3"/>
      <c r="K975" s="3"/>
      <c r="L975" s="3"/>
      <c r="M975" s="3"/>
      <c r="N975" s="3"/>
      <c r="O975" s="3"/>
      <c r="P975" s="3"/>
      <c r="Q975" s="3"/>
      <c r="R975" s="3"/>
      <c r="S975" s="3"/>
      <c r="T975" s="3"/>
    </row>
    <row r="976" spans="2:20" ht="12.75">
      <c r="B976" s="2"/>
      <c r="C976" s="3"/>
      <c r="D976" s="4"/>
      <c r="E976" s="3"/>
      <c r="F976" s="3"/>
      <c r="G976" s="3"/>
      <c r="H976" s="3"/>
      <c r="I976" s="3"/>
      <c r="J976" s="3"/>
      <c r="K976" s="3"/>
      <c r="L976" s="3"/>
      <c r="M976" s="3"/>
      <c r="N976" s="3"/>
      <c r="O976" s="3"/>
      <c r="P976" s="3"/>
      <c r="Q976" s="3"/>
      <c r="R976" s="3"/>
      <c r="S976" s="3"/>
      <c r="T976" s="3"/>
    </row>
    <row r="977" spans="2:20" ht="12.75">
      <c r="B977" s="2"/>
      <c r="C977" s="3"/>
      <c r="D977" s="4"/>
      <c r="E977" s="3"/>
      <c r="F977" s="3"/>
      <c r="G977" s="3"/>
      <c r="H977" s="3"/>
      <c r="I977" s="3"/>
      <c r="J977" s="3"/>
      <c r="K977" s="3"/>
      <c r="L977" s="3"/>
      <c r="M977" s="3"/>
      <c r="N977" s="3"/>
      <c r="O977" s="3"/>
      <c r="P977" s="3"/>
      <c r="Q977" s="3"/>
      <c r="R977" s="3"/>
      <c r="S977" s="3"/>
      <c r="T977" s="3"/>
    </row>
    <row r="978" spans="2:20" ht="12.75">
      <c r="B978" s="2"/>
      <c r="C978" s="3"/>
      <c r="D978" s="4"/>
      <c r="E978" s="3"/>
      <c r="F978" s="3"/>
      <c r="G978" s="3"/>
      <c r="H978" s="3"/>
      <c r="I978" s="3"/>
      <c r="J978" s="3"/>
      <c r="K978" s="3"/>
      <c r="L978" s="3"/>
      <c r="M978" s="3"/>
      <c r="N978" s="3"/>
      <c r="O978" s="3"/>
      <c r="P978" s="3"/>
      <c r="Q978" s="3"/>
      <c r="R978" s="3"/>
      <c r="S978" s="3"/>
      <c r="T978" s="3"/>
    </row>
    <row r="979" spans="2:20" ht="12.75">
      <c r="B979" s="2"/>
      <c r="C979" s="3"/>
      <c r="D979" s="4"/>
      <c r="E979" s="3"/>
      <c r="F979" s="3"/>
      <c r="G979" s="3"/>
      <c r="H979" s="3"/>
      <c r="I979" s="3"/>
      <c r="J979" s="3"/>
      <c r="K979" s="3"/>
      <c r="L979" s="3"/>
      <c r="M979" s="3"/>
      <c r="N979" s="3"/>
      <c r="O979" s="3"/>
      <c r="P979" s="3"/>
      <c r="Q979" s="3"/>
      <c r="R979" s="3"/>
      <c r="S979" s="3"/>
      <c r="T979" s="3"/>
    </row>
    <row r="980" spans="2:20" ht="12.75">
      <c r="B980" s="2"/>
      <c r="C980" s="3"/>
      <c r="D980" s="4"/>
      <c r="E980" s="3"/>
      <c r="F980" s="3"/>
      <c r="G980" s="3"/>
      <c r="H980" s="3"/>
      <c r="I980" s="3"/>
      <c r="J980" s="3"/>
      <c r="K980" s="3"/>
      <c r="L980" s="3"/>
      <c r="M980" s="3"/>
      <c r="N980" s="3"/>
      <c r="O980" s="3"/>
      <c r="P980" s="3"/>
      <c r="Q980" s="3"/>
      <c r="R980" s="3"/>
      <c r="S980" s="3"/>
      <c r="T980" s="3"/>
    </row>
    <row r="981" spans="2:20" ht="12.75">
      <c r="B981" s="2"/>
      <c r="C981" s="3"/>
      <c r="D981" s="4"/>
      <c r="E981" s="3"/>
      <c r="F981" s="3"/>
      <c r="G981" s="3"/>
      <c r="H981" s="3"/>
      <c r="I981" s="3"/>
      <c r="J981" s="3"/>
      <c r="K981" s="3"/>
      <c r="L981" s="3"/>
      <c r="M981" s="3"/>
      <c r="N981" s="3"/>
      <c r="O981" s="3"/>
      <c r="P981" s="3"/>
      <c r="Q981" s="3"/>
      <c r="R981" s="3"/>
      <c r="S981" s="3"/>
      <c r="T981" s="3"/>
    </row>
    <row r="982" spans="2:20" ht="12.75">
      <c r="B982" s="2"/>
      <c r="C982" s="3"/>
      <c r="D982" s="4"/>
      <c r="E982" s="3"/>
      <c r="F982" s="3"/>
      <c r="G982" s="3"/>
      <c r="H982" s="3"/>
      <c r="I982" s="3"/>
      <c r="J982" s="3"/>
      <c r="K982" s="3"/>
      <c r="L982" s="3"/>
      <c r="M982" s="3"/>
      <c r="N982" s="3"/>
      <c r="O982" s="3"/>
      <c r="P982" s="3"/>
      <c r="Q982" s="3"/>
      <c r="R982" s="3"/>
      <c r="S982" s="3"/>
      <c r="T982" s="3"/>
    </row>
    <row r="983" spans="2:20" ht="12.75">
      <c r="B983" s="2"/>
      <c r="C983" s="3"/>
      <c r="D983" s="4"/>
      <c r="E983" s="3"/>
      <c r="F983" s="3"/>
      <c r="G983" s="3"/>
      <c r="H983" s="3"/>
      <c r="I983" s="3"/>
      <c r="J983" s="3"/>
      <c r="K983" s="3"/>
      <c r="L983" s="3"/>
      <c r="M983" s="3"/>
      <c r="N983" s="3"/>
      <c r="O983" s="3"/>
      <c r="P983" s="3"/>
      <c r="Q983" s="3"/>
      <c r="R983" s="3"/>
      <c r="S983" s="3"/>
      <c r="T983" s="3"/>
    </row>
    <row r="984" spans="2:20" ht="12.75">
      <c r="B984" s="2"/>
      <c r="C984" s="3"/>
      <c r="D984" s="4"/>
      <c r="E984" s="3"/>
      <c r="F984" s="3"/>
      <c r="G984" s="3"/>
      <c r="H984" s="3"/>
      <c r="I984" s="3"/>
      <c r="J984" s="3"/>
      <c r="K984" s="3"/>
      <c r="L984" s="3"/>
      <c r="M984" s="3"/>
      <c r="N984" s="3"/>
      <c r="O984" s="3"/>
      <c r="P984" s="3"/>
      <c r="Q984" s="3"/>
      <c r="R984" s="3"/>
      <c r="S984" s="3"/>
      <c r="T984" s="3"/>
    </row>
    <row r="985" spans="2:20" ht="12.75">
      <c r="B985" s="2"/>
      <c r="C985" s="3"/>
      <c r="D985" s="4"/>
      <c r="E985" s="3"/>
      <c r="F985" s="3"/>
      <c r="G985" s="3"/>
      <c r="H985" s="3"/>
      <c r="I985" s="3"/>
      <c r="J985" s="3"/>
      <c r="K985" s="3"/>
      <c r="L985" s="3"/>
      <c r="M985" s="3"/>
      <c r="N985" s="3"/>
      <c r="O985" s="3"/>
      <c r="P985" s="3"/>
      <c r="Q985" s="3"/>
      <c r="R985" s="3"/>
      <c r="S985" s="3"/>
      <c r="T985" s="3"/>
    </row>
    <row r="986" spans="2:20" ht="12.75">
      <c r="B986" s="2"/>
      <c r="C986" s="3"/>
      <c r="D986" s="4"/>
      <c r="E986" s="3"/>
      <c r="F986" s="3"/>
      <c r="G986" s="3"/>
      <c r="H986" s="3"/>
      <c r="I986" s="3"/>
      <c r="J986" s="3"/>
      <c r="K986" s="3"/>
      <c r="L986" s="3"/>
      <c r="M986" s="3"/>
      <c r="N986" s="3"/>
      <c r="O986" s="3"/>
      <c r="P986" s="3"/>
      <c r="Q986" s="3"/>
      <c r="R986" s="3"/>
      <c r="S986" s="3"/>
      <c r="T986" s="3"/>
    </row>
  </sheetData>
  <mergeCells count="27">
    <mergeCell ref="O34:R38"/>
    <mergeCell ref="B36:D38"/>
    <mergeCell ref="H39:I39"/>
    <mergeCell ref="H40:I40"/>
    <mergeCell ref="C41:D41"/>
    <mergeCell ref="K41:M41"/>
    <mergeCell ref="H36:H38"/>
    <mergeCell ref="I36:I38"/>
    <mergeCell ref="J36:J38"/>
    <mergeCell ref="E36:E38"/>
    <mergeCell ref="F36:F38"/>
    <mergeCell ref="B2:N2"/>
    <mergeCell ref="B3:N3"/>
    <mergeCell ref="B4:N4"/>
    <mergeCell ref="B5:N5"/>
    <mergeCell ref="B6:N6"/>
    <mergeCell ref="M36:M38"/>
    <mergeCell ref="N36:N38"/>
    <mergeCell ref="N39:N40"/>
    <mergeCell ref="N52:N53"/>
    <mergeCell ref="K36:K38"/>
    <mergeCell ref="L36:L38"/>
    <mergeCell ref="C45:C49"/>
    <mergeCell ref="C51:C54"/>
    <mergeCell ref="G36:G38"/>
    <mergeCell ref="B39:G39"/>
    <mergeCell ref="K48:K49"/>
  </mergeCells>
  <printOptions horizontalCentered="1" gridLines="1"/>
  <pageMargins left="0.7" right="0.7" top="0.75" bottom="0.75" header="0" footer="0"/>
  <pageSetup paperSize="9"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AL939"/>
  <sheetViews>
    <sheetView workbookViewId="0">
      <pane ySplit="8" topLeftCell="A9" activePane="bottomLeft" state="frozen"/>
      <selection pane="bottomLeft" activeCell="B10" sqref="B10"/>
    </sheetView>
  </sheetViews>
  <sheetFormatPr defaultColWidth="12.5703125" defaultRowHeight="15.75" customHeight="1"/>
  <cols>
    <col min="1" max="1" width="1.85546875" customWidth="1"/>
    <col min="2" max="2" width="4.7109375" customWidth="1"/>
    <col min="3" max="3" width="12" customWidth="1"/>
    <col min="4" max="4" width="34.42578125" customWidth="1"/>
    <col min="5" max="5" width="17.85546875" hidden="1" customWidth="1"/>
    <col min="6" max="6" width="17.85546875" customWidth="1"/>
    <col min="7" max="7" width="18.28515625" hidden="1" customWidth="1"/>
    <col min="8" max="8" width="15.42578125" customWidth="1"/>
    <col min="9" max="9" width="13.5703125" customWidth="1"/>
    <col min="10" max="10" width="19.5703125" customWidth="1"/>
    <col min="11" max="11" width="21.5703125" customWidth="1"/>
    <col min="12" max="12" width="21.5703125" hidden="1" customWidth="1"/>
    <col min="13" max="13" width="18.42578125" hidden="1" customWidth="1"/>
    <col min="14" max="14" width="20.28515625" hidden="1" customWidth="1"/>
    <col min="15" max="15" width="22.140625" hidden="1" customWidth="1"/>
    <col min="16" max="16" width="8.7109375" hidden="1" customWidth="1"/>
    <col min="17" max="19" width="10.5703125" hidden="1" customWidth="1"/>
    <col min="20" max="20" width="30.140625" hidden="1" customWidth="1"/>
    <col min="21" max="23" width="12.5703125" hidden="1"/>
  </cols>
  <sheetData>
    <row r="1" spans="1:24" ht="9" customHeight="1">
      <c r="A1" s="1" t="s">
        <v>0</v>
      </c>
      <c r="B1" s="2"/>
      <c r="C1" s="3"/>
      <c r="D1" s="4"/>
      <c r="E1" s="3"/>
      <c r="F1" s="3"/>
      <c r="G1" s="3"/>
      <c r="H1" s="3"/>
      <c r="I1" s="3"/>
      <c r="J1" s="3"/>
      <c r="K1" s="3"/>
      <c r="L1" s="3"/>
      <c r="M1" s="3"/>
      <c r="N1" s="3"/>
      <c r="O1" s="3"/>
      <c r="P1" s="3"/>
      <c r="Q1" s="3"/>
      <c r="R1" s="3"/>
      <c r="S1" s="3"/>
      <c r="T1" s="3"/>
      <c r="U1" s="3"/>
      <c r="W1" s="149"/>
      <c r="X1" s="149"/>
    </row>
    <row r="2" spans="1:24" ht="51" customHeight="1">
      <c r="B2" s="1624" t="s">
        <v>1</v>
      </c>
      <c r="C2" s="1625"/>
      <c r="D2" s="1625"/>
      <c r="E2" s="1625"/>
      <c r="F2" s="1625"/>
      <c r="G2" s="1625"/>
      <c r="H2" s="1625"/>
      <c r="I2" s="1625"/>
      <c r="J2" s="1625"/>
      <c r="K2" s="1625"/>
      <c r="L2" s="1625"/>
      <c r="M2" s="1625"/>
      <c r="N2" s="1625"/>
      <c r="O2" s="1626"/>
      <c r="P2" s="5"/>
      <c r="Q2" s="5"/>
      <c r="R2" s="5"/>
      <c r="S2" s="5"/>
      <c r="T2" s="5"/>
      <c r="U2" s="3"/>
      <c r="W2" s="149"/>
      <c r="X2" s="149"/>
    </row>
    <row r="3" spans="1:24" ht="16.5">
      <c r="B3" s="1627" t="s">
        <v>2</v>
      </c>
      <c r="C3" s="1600"/>
      <c r="D3" s="1600"/>
      <c r="E3" s="1600"/>
      <c r="F3" s="1600"/>
      <c r="G3" s="1600"/>
      <c r="H3" s="1600"/>
      <c r="I3" s="1600"/>
      <c r="J3" s="1600"/>
      <c r="K3" s="1600"/>
      <c r="L3" s="1600"/>
      <c r="M3" s="1600"/>
      <c r="N3" s="1600"/>
      <c r="O3" s="1628"/>
      <c r="P3" s="6"/>
      <c r="Q3" s="6"/>
      <c r="R3" s="6"/>
      <c r="S3" s="6"/>
      <c r="T3" s="6"/>
      <c r="U3" s="3"/>
      <c r="W3" s="149"/>
      <c r="X3" s="149"/>
    </row>
    <row r="4" spans="1:24" ht="16.5">
      <c r="B4" s="1629" t="s">
        <v>3</v>
      </c>
      <c r="C4" s="1600"/>
      <c r="D4" s="1600"/>
      <c r="E4" s="1600"/>
      <c r="F4" s="1600"/>
      <c r="G4" s="1600"/>
      <c r="H4" s="1600"/>
      <c r="I4" s="1600"/>
      <c r="J4" s="1600"/>
      <c r="K4" s="1600"/>
      <c r="L4" s="1600"/>
      <c r="M4" s="1600"/>
      <c r="N4" s="1600"/>
      <c r="O4" s="1628"/>
      <c r="P4" s="7"/>
      <c r="Q4" s="7"/>
      <c r="R4" s="7"/>
      <c r="S4" s="7"/>
      <c r="T4" s="7"/>
      <c r="U4" s="3"/>
      <c r="W4" s="149"/>
      <c r="X4" s="149"/>
    </row>
    <row r="5" spans="1:24">
      <c r="B5" s="1630" t="s">
        <v>4</v>
      </c>
      <c r="C5" s="1600"/>
      <c r="D5" s="1600"/>
      <c r="E5" s="1600"/>
      <c r="F5" s="1600"/>
      <c r="G5" s="1600"/>
      <c r="H5" s="1600"/>
      <c r="I5" s="1600"/>
      <c r="J5" s="1600"/>
      <c r="K5" s="1600"/>
      <c r="L5" s="1600"/>
      <c r="M5" s="1600"/>
      <c r="N5" s="1600"/>
      <c r="O5" s="1628"/>
      <c r="P5" s="8"/>
      <c r="Q5" s="8"/>
      <c r="R5" s="8"/>
      <c r="S5" s="8"/>
      <c r="T5" s="8"/>
      <c r="U5" s="3"/>
      <c r="W5" s="149"/>
      <c r="X5" s="149"/>
    </row>
    <row r="6" spans="1:24" ht="5.25" customHeight="1">
      <c r="B6" s="1631"/>
      <c r="C6" s="1632"/>
      <c r="D6" s="1632"/>
      <c r="E6" s="1632"/>
      <c r="F6" s="1632"/>
      <c r="G6" s="1632"/>
      <c r="H6" s="1632"/>
      <c r="I6" s="1632"/>
      <c r="J6" s="1632"/>
      <c r="K6" s="1632"/>
      <c r="L6" s="1632"/>
      <c r="M6" s="1632"/>
      <c r="N6" s="1632"/>
      <c r="O6" s="1633"/>
      <c r="P6" s="5"/>
      <c r="Q6" s="5"/>
      <c r="R6" s="5"/>
      <c r="S6" s="5"/>
      <c r="T6" s="5"/>
      <c r="U6" s="3"/>
      <c r="W6" s="149"/>
      <c r="X6" s="149"/>
    </row>
    <row r="7" spans="1:24" ht="49.5">
      <c r="B7" s="9" t="s">
        <v>5</v>
      </c>
      <c r="C7" s="9" t="s">
        <v>6</v>
      </c>
      <c r="D7" s="10" t="s">
        <v>7</v>
      </c>
      <c r="E7" s="9" t="s">
        <v>8</v>
      </c>
      <c r="F7" s="9" t="s">
        <v>8</v>
      </c>
      <c r="G7" s="10" t="s">
        <v>9</v>
      </c>
      <c r="H7" s="10" t="s">
        <v>10</v>
      </c>
      <c r="I7" s="10" t="s">
        <v>11</v>
      </c>
      <c r="J7" s="10" t="s">
        <v>12</v>
      </c>
      <c r="K7" s="11" t="s">
        <v>13</v>
      </c>
      <c r="L7" s="11" t="s">
        <v>69</v>
      </c>
      <c r="M7" s="11"/>
      <c r="N7" s="11" t="s">
        <v>14</v>
      </c>
      <c r="O7" s="11" t="s">
        <v>15</v>
      </c>
      <c r="P7" s="11" t="s">
        <v>16</v>
      </c>
      <c r="Q7" s="11"/>
      <c r="R7" s="11"/>
      <c r="S7" s="11" t="s">
        <v>17</v>
      </c>
      <c r="T7" s="12" t="s">
        <v>18</v>
      </c>
      <c r="U7" s="3"/>
      <c r="W7" s="149"/>
      <c r="X7" s="149"/>
    </row>
    <row r="8" spans="1:24" ht="12.75" customHeight="1">
      <c r="B8" s="150"/>
      <c r="C8" s="151"/>
      <c r="D8" s="152"/>
      <c r="E8" s="153"/>
      <c r="F8" s="153"/>
      <c r="G8" s="153"/>
      <c r="H8" s="153"/>
      <c r="I8" s="153"/>
      <c r="J8" s="153"/>
      <c r="K8" s="153"/>
      <c r="L8" s="153"/>
      <c r="M8" s="153"/>
      <c r="N8" s="153"/>
      <c r="O8" s="153"/>
      <c r="P8" s="153"/>
      <c r="Q8" s="154"/>
      <c r="R8" s="154"/>
      <c r="S8" s="155"/>
      <c r="T8" s="3"/>
      <c r="U8" s="3"/>
      <c r="V8" s="3"/>
      <c r="W8" s="149"/>
      <c r="X8" s="149"/>
    </row>
    <row r="9" spans="1:24" ht="12.75">
      <c r="B9" s="156">
        <v>1</v>
      </c>
      <c r="C9" s="157" t="s">
        <v>19</v>
      </c>
      <c r="D9" s="158" t="s">
        <v>20</v>
      </c>
      <c r="E9" s="159">
        <f>F9</f>
        <v>227580</v>
      </c>
      <c r="F9" s="160">
        <f>SUMMARY!D4</f>
        <v>227580</v>
      </c>
      <c r="G9" s="160">
        <f>F9</f>
        <v>227580</v>
      </c>
      <c r="H9" s="160">
        <v>0</v>
      </c>
      <c r="I9" s="160">
        <v>124800</v>
      </c>
      <c r="J9" s="160">
        <f>I9-H9</f>
        <v>124800</v>
      </c>
      <c r="K9" s="160">
        <f>F9-J9</f>
        <v>102780</v>
      </c>
      <c r="L9" s="160">
        <v>75255.520000000004</v>
      </c>
      <c r="M9" s="160">
        <f>K9-F9</f>
        <v>-124800</v>
      </c>
      <c r="N9" s="160"/>
      <c r="O9" s="160">
        <f>F9-K9</f>
        <v>124800</v>
      </c>
      <c r="P9" s="161">
        <f>J9/F9*100</f>
        <v>54.83785921434221</v>
      </c>
      <c r="Q9" s="162">
        <f>K9/$K$33</f>
        <v>3.0492469233583352E-2</v>
      </c>
      <c r="R9" s="162">
        <f>Q9</f>
        <v>3.0492469233583352E-2</v>
      </c>
      <c r="S9" s="163"/>
      <c r="T9" s="164" t="s">
        <v>21</v>
      </c>
      <c r="U9" s="165"/>
      <c r="V9" s="165"/>
      <c r="W9" s="149"/>
      <c r="X9" s="149"/>
    </row>
    <row r="10" spans="1:24" ht="12.75">
      <c r="B10" s="166"/>
      <c r="C10" s="167"/>
      <c r="D10" s="168"/>
      <c r="E10" s="169"/>
      <c r="F10" s="170"/>
      <c r="G10" s="170"/>
      <c r="H10" s="169"/>
      <c r="I10" s="169"/>
      <c r="J10" s="160"/>
      <c r="K10" s="169"/>
      <c r="L10" s="169"/>
      <c r="M10" s="170"/>
      <c r="N10" s="170"/>
      <c r="O10" s="170"/>
      <c r="P10" s="161"/>
      <c r="Q10" s="162"/>
      <c r="R10" s="171"/>
      <c r="S10" s="172"/>
      <c r="T10" s="173"/>
      <c r="U10" s="3"/>
      <c r="V10" s="3"/>
      <c r="W10" s="149"/>
      <c r="X10" s="149"/>
    </row>
    <row r="11" spans="1:24" ht="12.75">
      <c r="B11" s="156">
        <v>2</v>
      </c>
      <c r="C11" s="157" t="s">
        <v>22</v>
      </c>
      <c r="D11" s="158" t="s">
        <v>23</v>
      </c>
      <c r="E11" s="159">
        <f>F11</f>
        <v>88252.5</v>
      </c>
      <c r="F11" s="160">
        <f>SUMMARY!D6</f>
        <v>88252.5</v>
      </c>
      <c r="G11" s="160">
        <f>F11</f>
        <v>88252.5</v>
      </c>
      <c r="H11" s="160">
        <v>0</v>
      </c>
      <c r="I11" s="160">
        <v>88252.5</v>
      </c>
      <c r="J11" s="160">
        <f>I11-H11</f>
        <v>88252.5</v>
      </c>
      <c r="K11" s="160">
        <f>F11-J11</f>
        <v>0</v>
      </c>
      <c r="L11" s="160">
        <v>0</v>
      </c>
      <c r="M11" s="160">
        <f>J11-K11</f>
        <v>88252.5</v>
      </c>
      <c r="N11" s="160"/>
      <c r="O11" s="160">
        <f>SUMMARY!G6</f>
        <v>88262.5</v>
      </c>
      <c r="P11" s="161">
        <f>J11/F11*100</f>
        <v>100</v>
      </c>
      <c r="Q11" s="162">
        <f>K11/$K$33</f>
        <v>0</v>
      </c>
      <c r="R11" s="162">
        <f>Q11</f>
        <v>0</v>
      </c>
      <c r="S11" s="163"/>
      <c r="T11" s="164" t="s">
        <v>24</v>
      </c>
      <c r="U11" s="165"/>
      <c r="V11" s="165"/>
      <c r="W11" s="149"/>
      <c r="X11" s="149"/>
    </row>
    <row r="12" spans="1:24" ht="12.75">
      <c r="B12" s="166"/>
      <c r="C12" s="167"/>
      <c r="D12" s="168"/>
      <c r="E12" s="169"/>
      <c r="F12" s="170"/>
      <c r="G12" s="170"/>
      <c r="H12" s="170"/>
      <c r="I12" s="170"/>
      <c r="J12" s="160"/>
      <c r="K12" s="160"/>
      <c r="L12" s="160"/>
      <c r="M12" s="170"/>
      <c r="N12" s="170"/>
      <c r="O12" s="170"/>
      <c r="P12" s="161"/>
      <c r="Q12" s="162"/>
      <c r="R12" s="171"/>
      <c r="S12" s="172"/>
      <c r="T12" s="173"/>
      <c r="U12" s="3"/>
      <c r="V12" s="3"/>
      <c r="W12" s="149"/>
      <c r="X12" s="149"/>
    </row>
    <row r="13" spans="1:24" ht="12.75">
      <c r="B13" s="156">
        <v>3</v>
      </c>
      <c r="C13" s="157" t="s">
        <v>25</v>
      </c>
      <c r="D13" s="158" t="s">
        <v>26</v>
      </c>
      <c r="E13" s="159">
        <f>F13</f>
        <v>200000</v>
      </c>
      <c r="F13" s="160">
        <v>200000</v>
      </c>
      <c r="G13" s="160">
        <v>0</v>
      </c>
      <c r="H13" s="170">
        <v>0</v>
      </c>
      <c r="I13" s="160">
        <v>200000</v>
      </c>
      <c r="J13" s="160">
        <f>I13-H13</f>
        <v>200000</v>
      </c>
      <c r="K13" s="160">
        <v>0</v>
      </c>
      <c r="L13" s="160">
        <v>0</v>
      </c>
      <c r="M13" s="160">
        <f>K13-J13</f>
        <v>-200000</v>
      </c>
      <c r="N13" s="160"/>
      <c r="O13" s="160">
        <f>F13-K13</f>
        <v>200000</v>
      </c>
      <c r="P13" s="161">
        <f>J13/F13*100</f>
        <v>100</v>
      </c>
      <c r="Q13" s="162">
        <f>K13/$K$33</f>
        <v>0</v>
      </c>
      <c r="R13" s="174"/>
      <c r="S13" s="163"/>
      <c r="T13" s="164" t="s">
        <v>27</v>
      </c>
      <c r="U13" s="165"/>
      <c r="V13" s="165"/>
      <c r="W13" s="149"/>
      <c r="X13" s="149"/>
    </row>
    <row r="14" spans="1:24" ht="12.75" customHeight="1">
      <c r="B14" s="166"/>
      <c r="C14" s="167"/>
      <c r="D14" s="168"/>
      <c r="E14" s="169"/>
      <c r="F14" s="170"/>
      <c r="G14" s="170"/>
      <c r="H14" s="170"/>
      <c r="I14" s="170"/>
      <c r="J14" s="160"/>
      <c r="K14" s="160"/>
      <c r="L14" s="160"/>
      <c r="M14" s="170"/>
      <c r="N14" s="170"/>
      <c r="O14" s="170"/>
      <c r="P14" s="161"/>
      <c r="Q14" s="162"/>
      <c r="R14" s="171"/>
      <c r="S14" s="172"/>
      <c r="T14" s="173"/>
      <c r="U14" s="3"/>
      <c r="V14" s="3"/>
      <c r="W14" s="149"/>
      <c r="X14" s="149"/>
    </row>
    <row r="15" spans="1:24" ht="12.75">
      <c r="B15" s="175">
        <v>4</v>
      </c>
      <c r="C15" s="176" t="s">
        <v>28</v>
      </c>
      <c r="D15" s="177" t="s">
        <v>29</v>
      </c>
      <c r="E15" s="178">
        <f>F17+F19</f>
        <v>1965370.94</v>
      </c>
      <c r="F15" s="179"/>
      <c r="G15" s="179"/>
      <c r="H15" s="179"/>
      <c r="I15" s="179"/>
      <c r="J15" s="160"/>
      <c r="K15" s="160"/>
      <c r="L15" s="160"/>
      <c r="M15" s="179"/>
      <c r="N15" s="179"/>
      <c r="O15" s="179"/>
      <c r="P15" s="161"/>
      <c r="Q15" s="162"/>
      <c r="R15" s="180">
        <f>SUM(Q17,Q19)</f>
        <v>0.45396818713336173</v>
      </c>
      <c r="S15" s="181"/>
      <c r="T15" s="182"/>
      <c r="U15" s="183"/>
      <c r="V15" s="183"/>
      <c r="W15" s="149"/>
      <c r="X15" s="149"/>
    </row>
    <row r="16" spans="1:24" ht="12.75">
      <c r="B16" s="166"/>
      <c r="C16" s="167"/>
      <c r="D16" s="168"/>
      <c r="E16" s="169"/>
      <c r="F16" s="170"/>
      <c r="G16" s="170"/>
      <c r="H16" s="170"/>
      <c r="I16" s="170"/>
      <c r="J16" s="160"/>
      <c r="K16" s="160"/>
      <c r="L16" s="160"/>
      <c r="M16" s="184"/>
      <c r="N16" s="184"/>
      <c r="O16" s="170"/>
      <c r="P16" s="161"/>
      <c r="Q16" s="162"/>
      <c r="R16" s="171"/>
      <c r="S16" s="172"/>
      <c r="T16" s="173"/>
      <c r="U16" s="3"/>
      <c r="V16" s="3"/>
      <c r="W16" s="149"/>
      <c r="X16" s="149"/>
    </row>
    <row r="17" spans="2:24" ht="12.75">
      <c r="B17" s="166"/>
      <c r="C17" s="167"/>
      <c r="D17" s="168" t="s">
        <v>30</v>
      </c>
      <c r="E17" s="169"/>
      <c r="F17" s="170">
        <f>SUMMARY!D11</f>
        <v>947257</v>
      </c>
      <c r="G17" s="170">
        <f>F17</f>
        <v>947257</v>
      </c>
      <c r="H17" s="170">
        <v>0</v>
      </c>
      <c r="I17" s="170">
        <f>F17-L17</f>
        <v>311793.25399999996</v>
      </c>
      <c r="J17" s="160">
        <f>I17-H17</f>
        <v>311793.25399999996</v>
      </c>
      <c r="K17" s="160">
        <f>F17-J17</f>
        <v>635463.74600000004</v>
      </c>
      <c r="L17" s="160">
        <v>635463.74600000004</v>
      </c>
      <c r="M17" s="184">
        <f>J17-K17</f>
        <v>-323670.49200000009</v>
      </c>
      <c r="N17" s="184"/>
      <c r="O17" s="170">
        <f>SUMMARY!G11</f>
        <v>291914.70844999998</v>
      </c>
      <c r="P17" s="161">
        <f>J17/F17*100</f>
        <v>32.915381359018717</v>
      </c>
      <c r="Q17" s="162">
        <f>K17/$K$33</f>
        <v>0.18852752212456339</v>
      </c>
      <c r="R17" s="171"/>
      <c r="S17" s="172">
        <v>12.1</v>
      </c>
      <c r="T17" s="173" t="s">
        <v>31</v>
      </c>
      <c r="U17" s="3"/>
      <c r="V17" s="3"/>
      <c r="W17" s="149"/>
      <c r="X17" s="149"/>
    </row>
    <row r="18" spans="2:24" ht="12.75">
      <c r="B18" s="166"/>
      <c r="C18" s="167"/>
      <c r="D18" s="168"/>
      <c r="E18" s="169"/>
      <c r="F18" s="170"/>
      <c r="G18" s="170"/>
      <c r="H18" s="169"/>
      <c r="I18" s="169"/>
      <c r="J18" s="160"/>
      <c r="K18" s="169"/>
      <c r="L18" s="169"/>
      <c r="M18" s="170"/>
      <c r="N18" s="170"/>
      <c r="O18" s="170"/>
      <c r="P18" s="161"/>
      <c r="Q18" s="162"/>
      <c r="R18" s="171"/>
      <c r="S18" s="172"/>
      <c r="T18" s="173"/>
      <c r="U18" s="3"/>
      <c r="V18" s="3"/>
      <c r="W18" s="149"/>
      <c r="X18" s="149"/>
    </row>
    <row r="19" spans="2:24" ht="18" customHeight="1">
      <c r="B19" s="166"/>
      <c r="C19" s="167"/>
      <c r="D19" s="168" t="s">
        <v>32</v>
      </c>
      <c r="E19" s="169"/>
      <c r="F19" s="170">
        <f>SUMMARY!D21</f>
        <v>1018113.94</v>
      </c>
      <c r="G19" s="170">
        <f>F19</f>
        <v>1018113.94</v>
      </c>
      <c r="H19" s="170">
        <v>0</v>
      </c>
      <c r="I19" s="170">
        <f>SUMMARY!G21</f>
        <v>123401.5</v>
      </c>
      <c r="J19" s="160">
        <f>I19-H19</f>
        <v>123401.5</v>
      </c>
      <c r="K19" s="160">
        <f>F19-J19</f>
        <v>894712.44</v>
      </c>
      <c r="L19" s="160">
        <v>384919.87599999999</v>
      </c>
      <c r="M19" s="45">
        <f>K19-J19</f>
        <v>771310.94</v>
      </c>
      <c r="N19" s="45">
        <f>SUMMARY!H21</f>
        <v>23100</v>
      </c>
      <c r="O19" s="170">
        <f>SUMMARY!G21</f>
        <v>123401.5</v>
      </c>
      <c r="P19" s="161">
        <f>J19/F19*100</f>
        <v>12.120598211237537</v>
      </c>
      <c r="Q19" s="162">
        <f>K19/$K$33</f>
        <v>0.26544066500879832</v>
      </c>
      <c r="R19" s="171"/>
      <c r="S19" s="172">
        <v>12.2</v>
      </c>
      <c r="T19" s="173" t="s">
        <v>33</v>
      </c>
      <c r="U19" s="3"/>
      <c r="V19" s="3"/>
      <c r="W19" s="149"/>
      <c r="X19" s="149"/>
    </row>
    <row r="20" spans="2:24" ht="12.75">
      <c r="B20" s="166"/>
      <c r="C20" s="167"/>
      <c r="D20" s="168"/>
      <c r="E20" s="169"/>
      <c r="F20" s="170"/>
      <c r="G20" s="170"/>
      <c r="H20" s="170"/>
      <c r="I20" s="170"/>
      <c r="J20" s="160"/>
      <c r="K20" s="160"/>
      <c r="L20" s="160"/>
      <c r="M20" s="170"/>
      <c r="N20" s="170"/>
      <c r="O20" s="170"/>
      <c r="P20" s="161"/>
      <c r="Q20" s="162"/>
      <c r="R20" s="171"/>
      <c r="S20" s="172"/>
      <c r="T20" s="173"/>
      <c r="U20" s="3"/>
      <c r="V20" s="3"/>
      <c r="W20" s="149"/>
      <c r="X20" s="149"/>
    </row>
    <row r="21" spans="2:24" ht="25.5">
      <c r="B21" s="156">
        <v>5</v>
      </c>
      <c r="C21" s="157" t="s">
        <v>28</v>
      </c>
      <c r="D21" s="158" t="s">
        <v>34</v>
      </c>
      <c r="E21" s="159">
        <f>F21</f>
        <v>28455</v>
      </c>
      <c r="F21" s="160">
        <f>SUMMARY!D27</f>
        <v>28455</v>
      </c>
      <c r="G21" s="160">
        <f>F21</f>
        <v>28455</v>
      </c>
      <c r="H21" s="160"/>
      <c r="I21" s="160">
        <f>SUMMARY!G27</f>
        <v>2100</v>
      </c>
      <c r="J21" s="160">
        <f>I21-H21</f>
        <v>2100</v>
      </c>
      <c r="K21" s="160">
        <f>F21-J21</f>
        <v>26355</v>
      </c>
      <c r="L21" s="160">
        <v>0</v>
      </c>
      <c r="M21" s="160">
        <f>K21</f>
        <v>26355</v>
      </c>
      <c r="N21" s="160"/>
      <c r="O21" s="160">
        <f>SUMMARY!G27</f>
        <v>2100</v>
      </c>
      <c r="P21" s="161">
        <f>J21/F21*100</f>
        <v>7.3800738007380069</v>
      </c>
      <c r="Q21" s="162">
        <f>K21/$K$33</f>
        <v>7.8189241744608794E-3</v>
      </c>
      <c r="R21" s="162">
        <f>Q21</f>
        <v>7.8189241744608794E-3</v>
      </c>
      <c r="S21" s="163"/>
      <c r="T21" s="164" t="s">
        <v>35</v>
      </c>
      <c r="U21" s="165"/>
      <c r="V21" s="165"/>
      <c r="W21" s="149"/>
      <c r="X21" s="149"/>
    </row>
    <row r="22" spans="2:24" ht="12.75">
      <c r="B22" s="166"/>
      <c r="C22" s="167"/>
      <c r="D22" s="168"/>
      <c r="E22" s="185"/>
      <c r="F22" s="186"/>
      <c r="G22" s="170"/>
      <c r="H22" s="170"/>
      <c r="I22" s="170"/>
      <c r="J22" s="160"/>
      <c r="K22" s="160"/>
      <c r="L22" s="160"/>
      <c r="M22" s="170"/>
      <c r="N22" s="170"/>
      <c r="O22" s="170"/>
      <c r="P22" s="161"/>
      <c r="Q22" s="162"/>
      <c r="R22" s="171"/>
      <c r="S22" s="172"/>
      <c r="T22" s="173"/>
      <c r="U22" s="3"/>
      <c r="V22" s="3"/>
      <c r="W22" s="149"/>
      <c r="X22" s="149"/>
    </row>
    <row r="23" spans="2:24" ht="25.5">
      <c r="B23" s="156">
        <v>6</v>
      </c>
      <c r="C23" s="157" t="s">
        <v>36</v>
      </c>
      <c r="D23" s="158" t="s">
        <v>37</v>
      </c>
      <c r="E23" s="159">
        <f>F23</f>
        <v>1436308.6070000001</v>
      </c>
      <c r="F23" s="160">
        <f>SUMMARY!D13</f>
        <v>1436308.6070000001</v>
      </c>
      <c r="G23" s="161">
        <f>F23</f>
        <v>1436308.6070000001</v>
      </c>
      <c r="H23" s="161">
        <f>SUMMARY!H13</f>
        <v>11890</v>
      </c>
      <c r="I23" s="170">
        <f>'SUMMARY OF BILL NO. (4 - 7)'!N75</f>
        <v>9991.8050000000003</v>
      </c>
      <c r="J23" s="160">
        <f>I23-H23</f>
        <v>-1898.1949999999997</v>
      </c>
      <c r="K23" s="160">
        <f>F23-J23</f>
        <v>1438206.8020000001</v>
      </c>
      <c r="L23" s="160">
        <v>1386819.2830000001</v>
      </c>
      <c r="M23" s="45">
        <f>K23-J23</f>
        <v>1440104.9970000002</v>
      </c>
      <c r="N23" s="45">
        <f>SUMMARY!H13</f>
        <v>11890</v>
      </c>
      <c r="O23" s="160">
        <f>SUMMARY!G13</f>
        <v>9991.8050000000003</v>
      </c>
      <c r="P23" s="161">
        <f>J23/F23*100</f>
        <v>-0.13215787963317549</v>
      </c>
      <c r="Q23" s="162">
        <f>K23/$K$33</f>
        <v>0.42668297977734293</v>
      </c>
      <c r="R23" s="162">
        <f>Q23</f>
        <v>0.42668297977734293</v>
      </c>
      <c r="S23" s="163">
        <v>12.2</v>
      </c>
      <c r="T23" s="164" t="s">
        <v>38</v>
      </c>
      <c r="U23" s="165"/>
      <c r="V23" s="165"/>
      <c r="W23" s="149"/>
      <c r="X23" s="149"/>
    </row>
    <row r="24" spans="2:24" ht="12.75">
      <c r="B24" s="166"/>
      <c r="C24" s="167"/>
      <c r="D24" s="168"/>
      <c r="E24" s="185"/>
      <c r="F24" s="186"/>
      <c r="G24" s="170"/>
      <c r="H24" s="169"/>
      <c r="I24" s="169"/>
      <c r="J24" s="160"/>
      <c r="K24" s="169"/>
      <c r="L24" s="169"/>
      <c r="M24" s="170"/>
      <c r="N24" s="170"/>
      <c r="O24" s="170"/>
      <c r="P24" s="161"/>
      <c r="Q24" s="162"/>
      <c r="R24" s="187"/>
      <c r="S24" s="172"/>
      <c r="T24" s="173"/>
      <c r="U24" s="3"/>
      <c r="V24" s="3"/>
      <c r="W24" s="149"/>
      <c r="X24" s="149"/>
    </row>
    <row r="25" spans="2:24" ht="25.5">
      <c r="B25" s="156">
        <v>7</v>
      </c>
      <c r="C25" s="157" t="s">
        <v>39</v>
      </c>
      <c r="D25" s="158" t="s">
        <v>40</v>
      </c>
      <c r="E25" s="159">
        <f>F25</f>
        <v>265674.67499999999</v>
      </c>
      <c r="F25" s="160">
        <f>SUMMARY!D16</f>
        <v>265674.67499999999</v>
      </c>
      <c r="G25" s="160">
        <f>F25</f>
        <v>265674.67499999999</v>
      </c>
      <c r="H25" s="160">
        <v>0</v>
      </c>
      <c r="I25" s="160">
        <f>'Copy of BILL NO 6 (STORM WATER)'!J52</f>
        <v>186375.11744999999</v>
      </c>
      <c r="J25" s="160">
        <f>I25-H25</f>
        <v>186375.11744999999</v>
      </c>
      <c r="K25" s="160">
        <f>F25-J25</f>
        <v>79299.557549999998</v>
      </c>
      <c r="L25" s="160">
        <v>6120.1350000000002</v>
      </c>
      <c r="M25" s="160">
        <f>J25-K25</f>
        <v>107075.55989999999</v>
      </c>
      <c r="N25" s="160"/>
      <c r="O25" s="160">
        <f>F25-K25</f>
        <v>186375.11744999999</v>
      </c>
      <c r="P25" s="161">
        <f>J25/F25*100</f>
        <v>70.151630918528468</v>
      </c>
      <c r="Q25" s="162">
        <f>K25/$K$33</f>
        <v>2.3526360370015053E-2</v>
      </c>
      <c r="R25" s="162">
        <f>Q25</f>
        <v>2.3526360370015053E-2</v>
      </c>
      <c r="S25" s="163"/>
      <c r="T25" s="164" t="s">
        <v>41</v>
      </c>
      <c r="U25" s="165"/>
      <c r="V25" s="165"/>
      <c r="W25" s="149"/>
      <c r="X25" s="149"/>
    </row>
    <row r="26" spans="2:24" ht="12.75">
      <c r="B26" s="166"/>
      <c r="C26" s="167"/>
      <c r="D26" s="168"/>
      <c r="E26" s="185"/>
      <c r="F26" s="186"/>
      <c r="G26" s="170"/>
      <c r="H26" s="170"/>
      <c r="I26" s="170"/>
      <c r="J26" s="160"/>
      <c r="K26" s="160"/>
      <c r="L26" s="160"/>
      <c r="M26" s="170"/>
      <c r="N26" s="170"/>
      <c r="O26" s="170"/>
      <c r="P26" s="161"/>
      <c r="Q26" s="162"/>
      <c r="R26" s="171"/>
      <c r="S26" s="172"/>
      <c r="T26" s="173"/>
      <c r="U26" s="3"/>
      <c r="V26" s="3"/>
      <c r="W26" s="149"/>
      <c r="X26" s="149"/>
    </row>
    <row r="27" spans="2:24" ht="12.75">
      <c r="B27" s="156">
        <v>8</v>
      </c>
      <c r="C27" s="157" t="s">
        <v>42</v>
      </c>
      <c r="D27" s="188" t="s">
        <v>43</v>
      </c>
      <c r="E27" s="189">
        <f>F29+F31</f>
        <v>239991.02499999999</v>
      </c>
      <c r="F27" s="190"/>
      <c r="G27" s="160"/>
      <c r="H27" s="160"/>
      <c r="I27" s="160"/>
      <c r="J27" s="160"/>
      <c r="K27" s="160"/>
      <c r="L27" s="160"/>
      <c r="M27" s="160"/>
      <c r="N27" s="160"/>
      <c r="O27" s="160"/>
      <c r="P27" s="161"/>
      <c r="Q27" s="162"/>
      <c r="R27" s="162">
        <f>SUM(Q29,Q31)</f>
        <v>5.7511079311236141E-2</v>
      </c>
      <c r="S27" s="163"/>
      <c r="T27" s="164"/>
      <c r="U27" s="165"/>
      <c r="V27" s="165"/>
      <c r="W27" s="149"/>
      <c r="X27" s="149"/>
    </row>
    <row r="28" spans="2:24" ht="12.75">
      <c r="B28" s="166"/>
      <c r="C28" s="191"/>
      <c r="D28" s="168"/>
      <c r="E28" s="185"/>
      <c r="F28" s="186"/>
      <c r="G28" s="170"/>
      <c r="H28" s="170"/>
      <c r="I28" s="170"/>
      <c r="J28" s="160"/>
      <c r="K28" s="160"/>
      <c r="L28" s="160"/>
      <c r="M28" s="186"/>
      <c r="N28" s="186"/>
      <c r="O28" s="186"/>
      <c r="P28" s="161"/>
      <c r="Q28" s="162"/>
      <c r="R28" s="171"/>
      <c r="S28" s="172"/>
      <c r="T28" s="173"/>
      <c r="U28" s="3"/>
      <c r="V28" s="3"/>
      <c r="W28" s="149"/>
      <c r="X28" s="149"/>
    </row>
    <row r="29" spans="2:24" ht="12.75">
      <c r="B29" s="166"/>
      <c r="C29" s="191"/>
      <c r="D29" s="168" t="s">
        <v>30</v>
      </c>
      <c r="E29" s="185"/>
      <c r="F29" s="186">
        <f>SUMMARY!D18</f>
        <v>36105</v>
      </c>
      <c r="G29" s="170">
        <f>F29</f>
        <v>36105</v>
      </c>
      <c r="H29" s="170">
        <v>0</v>
      </c>
      <c r="I29" s="170">
        <f>F29-L29</f>
        <v>10515.096000000001</v>
      </c>
      <c r="J29" s="160">
        <f>I29-H29</f>
        <v>10515.096000000001</v>
      </c>
      <c r="K29" s="160">
        <f>F29-J29</f>
        <v>25589.903999999999</v>
      </c>
      <c r="L29" s="160">
        <v>25589.903999999999</v>
      </c>
      <c r="M29" s="170">
        <f>K29-J29</f>
        <v>15074.807999999997</v>
      </c>
      <c r="N29" s="170"/>
      <c r="O29" s="170">
        <f>SUMMARY!G18</f>
        <v>10515.156000000001</v>
      </c>
      <c r="P29" s="161">
        <f>J29/F29*100</f>
        <v>29.123656003323646</v>
      </c>
      <c r="Q29" s="162">
        <f>K29/$K$33</f>
        <v>7.5919377350686075E-3</v>
      </c>
      <c r="R29" s="171"/>
      <c r="S29" s="172">
        <v>12.1</v>
      </c>
      <c r="T29" s="173" t="s">
        <v>44</v>
      </c>
      <c r="U29" s="3"/>
      <c r="V29" s="3"/>
      <c r="W29" s="149"/>
      <c r="X29" s="149"/>
    </row>
    <row r="30" spans="2:24" ht="12.75">
      <c r="B30" s="166"/>
      <c r="C30" s="191"/>
      <c r="D30" s="168"/>
      <c r="E30" s="185"/>
      <c r="F30" s="186"/>
      <c r="G30" s="170"/>
      <c r="H30" s="169"/>
      <c r="I30" s="169"/>
      <c r="J30" s="160"/>
      <c r="K30" s="169"/>
      <c r="L30" s="169"/>
      <c r="M30" s="186"/>
      <c r="N30" s="186"/>
      <c r="O30" s="186"/>
      <c r="P30" s="161"/>
      <c r="Q30" s="162"/>
      <c r="R30" s="171"/>
      <c r="S30" s="172"/>
      <c r="T30" s="173"/>
      <c r="U30" s="3"/>
      <c r="V30" s="3"/>
      <c r="W30" s="149"/>
      <c r="X30" s="149"/>
    </row>
    <row r="31" spans="2:24" ht="12.75">
      <c r="B31" s="166"/>
      <c r="C31" s="191"/>
      <c r="D31" s="168" t="s">
        <v>45</v>
      </c>
      <c r="E31" s="185"/>
      <c r="F31" s="186">
        <f>SUMMARY!D23</f>
        <v>203886.02499999999</v>
      </c>
      <c r="G31" s="184">
        <f>F31</f>
        <v>203886.02499999999</v>
      </c>
      <c r="H31" s="170">
        <v>0</v>
      </c>
      <c r="I31" s="170">
        <f>'BILL NO 7. (3 NHU)'!M193</f>
        <v>35625.156000000003</v>
      </c>
      <c r="J31" s="160">
        <f>I31-H31</f>
        <v>35625.156000000003</v>
      </c>
      <c r="K31" s="160">
        <f>F31-J31</f>
        <v>168260.86900000001</v>
      </c>
      <c r="L31" s="160">
        <v>28323</v>
      </c>
      <c r="M31" s="52">
        <f>K31-J31</f>
        <v>132635.71299999999</v>
      </c>
      <c r="N31" s="52">
        <f>SUMMARY!H23</f>
        <v>1111.44</v>
      </c>
      <c r="O31" s="186">
        <f>SUMMARY!G23</f>
        <v>25110</v>
      </c>
      <c r="P31" s="161">
        <f>J31/F31*100</f>
        <v>17.473073988273597</v>
      </c>
      <c r="Q31" s="162">
        <f>K31/$K$33</f>
        <v>4.9919141576167531E-2</v>
      </c>
      <c r="R31" s="171"/>
      <c r="S31" s="172">
        <v>12.2</v>
      </c>
      <c r="T31" s="173" t="s">
        <v>46</v>
      </c>
      <c r="U31" s="3"/>
      <c r="V31" s="3"/>
      <c r="W31" s="149"/>
      <c r="X31" s="149"/>
    </row>
    <row r="32" spans="2:24" ht="12.75">
      <c r="B32" s="192"/>
      <c r="C32" s="193"/>
      <c r="D32" s="194"/>
      <c r="E32" s="195"/>
      <c r="F32" s="196"/>
      <c r="G32" s="197"/>
      <c r="H32" s="198"/>
      <c r="I32" s="198"/>
      <c r="J32" s="160"/>
      <c r="K32" s="169"/>
      <c r="L32" s="198"/>
      <c r="M32" s="196"/>
      <c r="N32" s="196"/>
      <c r="O32" s="196"/>
      <c r="P32" s="199"/>
      <c r="Q32" s="162"/>
      <c r="R32" s="162"/>
      <c r="S32" s="200"/>
      <c r="T32" s="173"/>
      <c r="U32" s="3"/>
      <c r="V32" s="3"/>
      <c r="W32" s="149"/>
      <c r="X32" s="149"/>
    </row>
    <row r="33" spans="1:38" ht="12.75">
      <c r="B33" s="1636" t="s">
        <v>47</v>
      </c>
      <c r="C33" s="1637"/>
      <c r="D33" s="1638"/>
      <c r="E33" s="1614">
        <f>SUM(E9:E32)</f>
        <v>4451632.7470000004</v>
      </c>
      <c r="F33" s="1614">
        <f>SUM(F9:F31)</f>
        <v>4451632.7470000004</v>
      </c>
      <c r="G33" s="1614">
        <f>SUM(G9+G11+G17+G19+G21+G23+G25+G29+G31+G13)</f>
        <v>4251632.7470000004</v>
      </c>
      <c r="H33" s="1614">
        <f>SUM(H9+H11+H17+H19+H23+H25+H29+H31)</f>
        <v>11890</v>
      </c>
      <c r="I33" s="1614">
        <f t="shared" ref="I33:J33" si="0">SUM(I9+I11+I17+I19+I21+I23+I25+I29+I31+I13)</f>
        <v>1092854.42845</v>
      </c>
      <c r="J33" s="1614">
        <f t="shared" si="0"/>
        <v>1080964.42845</v>
      </c>
      <c r="K33" s="1614">
        <f>SUM(K9+K11+K17+K19+K21+K23+K25+K29+K31+K15+K13)</f>
        <v>3370668.31855</v>
      </c>
      <c r="L33" s="1614">
        <f>SUM(L9+L11+L17+L19+L21+L23+L25+L29+L31+L13)</f>
        <v>2542491.4639999997</v>
      </c>
      <c r="M33" s="1618">
        <f>F33-K33</f>
        <v>1080964.4284500005</v>
      </c>
      <c r="N33" s="1618">
        <f>SUM(N9:N31)</f>
        <v>36101.440000000002</v>
      </c>
      <c r="O33" s="1618">
        <f>SUM(O9:O32)</f>
        <v>1062470.7869000002</v>
      </c>
      <c r="P33" s="1647"/>
      <c r="Q33" s="1637"/>
      <c r="R33" s="1637"/>
      <c r="S33" s="1637"/>
      <c r="T33" s="76"/>
      <c r="U33" s="3"/>
      <c r="W33" s="149"/>
      <c r="X33" s="1646"/>
    </row>
    <row r="34" spans="1:38" ht="3" customHeight="1">
      <c r="B34" s="1619"/>
      <c r="C34" s="1600"/>
      <c r="D34" s="1601"/>
      <c r="E34" s="1612"/>
      <c r="F34" s="1612"/>
      <c r="G34" s="1612"/>
      <c r="H34" s="1612"/>
      <c r="I34" s="1612"/>
      <c r="J34" s="1612"/>
      <c r="K34" s="1612"/>
      <c r="L34" s="1612"/>
      <c r="M34" s="1619"/>
      <c r="N34" s="1619"/>
      <c r="O34" s="1619"/>
      <c r="P34" s="1619"/>
      <c r="Q34" s="1600"/>
      <c r="R34" s="1600"/>
      <c r="S34" s="1600"/>
      <c r="T34" s="76"/>
      <c r="U34" s="3"/>
      <c r="W34" s="149"/>
      <c r="X34" s="1600"/>
    </row>
    <row r="35" spans="1:38" ht="9" customHeight="1">
      <c r="B35" s="1620"/>
      <c r="C35" s="1595"/>
      <c r="D35" s="1639"/>
      <c r="E35" s="1613"/>
      <c r="F35" s="1613"/>
      <c r="G35" s="1613"/>
      <c r="H35" s="1613"/>
      <c r="I35" s="1613"/>
      <c r="J35" s="1613"/>
      <c r="K35" s="1613"/>
      <c r="L35" s="1613"/>
      <c r="M35" s="1620"/>
      <c r="N35" s="1620"/>
      <c r="O35" s="1620"/>
      <c r="P35" s="1619"/>
      <c r="Q35" s="1600"/>
      <c r="R35" s="1600"/>
      <c r="S35" s="1600"/>
      <c r="T35" s="76"/>
      <c r="U35" s="3"/>
      <c r="W35" s="149"/>
      <c r="X35" s="1600"/>
    </row>
    <row r="36" spans="1:38" ht="15" hidden="1">
      <c r="B36" s="1615"/>
      <c r="C36" s="1600"/>
      <c r="D36" s="1600"/>
      <c r="E36" s="1600"/>
      <c r="F36" s="1600"/>
      <c r="G36" s="1601"/>
      <c r="H36" s="1640">
        <f>I33-H33</f>
        <v>1080964.42845</v>
      </c>
      <c r="I36" s="1598"/>
      <c r="J36" s="77"/>
      <c r="K36" s="78">
        <f>F33-K33</f>
        <v>1080964.4284500005</v>
      </c>
      <c r="L36" s="202"/>
      <c r="M36" s="79"/>
      <c r="N36" s="80"/>
      <c r="O36" s="1621">
        <f>SUM(O33:O35)</f>
        <v>1062470.7869000002</v>
      </c>
      <c r="P36" s="3"/>
      <c r="Q36" s="3"/>
      <c r="R36" s="3"/>
      <c r="S36" s="3"/>
      <c r="T36" s="3"/>
      <c r="U36" s="3"/>
      <c r="W36" s="149"/>
      <c r="X36" s="149"/>
    </row>
    <row r="37" spans="1:38" ht="15" hidden="1">
      <c r="B37" s="2"/>
      <c r="C37" s="3"/>
      <c r="D37" s="4"/>
      <c r="E37" s="81"/>
      <c r="F37" s="82"/>
      <c r="G37" s="82"/>
      <c r="H37" s="1641"/>
      <c r="I37" s="1598"/>
      <c r="J37" s="77"/>
      <c r="K37" s="83"/>
      <c r="L37" s="203"/>
      <c r="M37" s="84">
        <f>I33+J33</f>
        <v>2173818.8569</v>
      </c>
      <c r="N37" s="85"/>
      <c r="O37" s="1613"/>
      <c r="P37" s="3"/>
      <c r="Q37" s="3"/>
      <c r="R37" s="3"/>
      <c r="S37" s="3"/>
      <c r="T37" s="3"/>
      <c r="U37" s="3"/>
      <c r="W37" s="149"/>
      <c r="X37" s="149"/>
    </row>
    <row r="38" spans="1:38" ht="30" hidden="1">
      <c r="A38" s="86"/>
      <c r="B38" s="2"/>
      <c r="C38" s="1642"/>
      <c r="D38" s="1600"/>
      <c r="E38" s="87"/>
      <c r="F38" s="88" t="s">
        <v>48</v>
      </c>
      <c r="G38" s="89"/>
      <c r="H38" s="89"/>
      <c r="I38" s="89"/>
      <c r="J38" s="89"/>
      <c r="K38" s="1643" t="s">
        <v>49</v>
      </c>
      <c r="L38" s="1597"/>
      <c r="M38" s="1597"/>
      <c r="N38" s="1598"/>
      <c r="O38" s="89" t="s">
        <v>50</v>
      </c>
      <c r="P38" s="2"/>
      <c r="Q38" s="90">
        <f>328588.41+7678.88</f>
        <v>336267.29</v>
      </c>
      <c r="R38" s="2"/>
      <c r="S38" s="2">
        <f>55*355</f>
        <v>19525</v>
      </c>
      <c r="T38" s="2"/>
      <c r="U38" s="2"/>
      <c r="V38" s="86"/>
      <c r="W38" s="201"/>
      <c r="X38" s="201"/>
      <c r="Y38" s="86"/>
      <c r="Z38" s="86"/>
      <c r="AA38" s="86"/>
      <c r="AB38" s="86"/>
      <c r="AC38" s="86"/>
      <c r="AD38" s="86"/>
      <c r="AE38" s="86"/>
      <c r="AF38" s="86"/>
      <c r="AG38" s="86"/>
      <c r="AH38" s="86"/>
      <c r="AI38" s="86"/>
      <c r="AJ38" s="86"/>
      <c r="AK38" s="86"/>
      <c r="AL38" s="86"/>
    </row>
    <row r="39" spans="1:38" ht="15" hidden="1">
      <c r="A39" s="91"/>
      <c r="B39" s="92"/>
      <c r="C39" s="93"/>
      <c r="D39" s="94"/>
      <c r="E39" s="92"/>
      <c r="F39" s="95"/>
      <c r="G39" s="95"/>
      <c r="H39" s="95"/>
      <c r="I39" s="95"/>
      <c r="J39" s="95"/>
      <c r="K39" s="95"/>
      <c r="L39" s="92"/>
      <c r="M39" s="92"/>
      <c r="N39" s="92"/>
      <c r="O39" s="92"/>
      <c r="P39" s="92"/>
      <c r="Q39" s="96">
        <f>Q38-220352</f>
        <v>115915.28999999998</v>
      </c>
      <c r="R39" s="92"/>
      <c r="S39" s="93">
        <f>S38*32</f>
        <v>624800</v>
      </c>
      <c r="T39" s="97">
        <f>S39+K33</f>
        <v>3995468.31855</v>
      </c>
      <c r="U39" s="98"/>
      <c r="V39" s="91"/>
      <c r="W39" s="204"/>
      <c r="X39" s="204"/>
      <c r="Y39" s="91"/>
      <c r="Z39" s="91"/>
      <c r="AA39" s="91"/>
      <c r="AB39" s="91"/>
      <c r="AC39" s="91"/>
      <c r="AD39" s="91"/>
      <c r="AE39" s="91"/>
      <c r="AF39" s="91"/>
      <c r="AG39" s="91"/>
      <c r="AH39" s="91"/>
      <c r="AI39" s="91"/>
      <c r="AJ39" s="91"/>
      <c r="AK39" s="91"/>
      <c r="AL39" s="91"/>
    </row>
    <row r="40" spans="1:38" ht="15" hidden="1">
      <c r="A40" s="86"/>
      <c r="B40" s="92"/>
      <c r="C40" s="92"/>
      <c r="D40" s="99" t="s">
        <v>51</v>
      </c>
      <c r="E40" s="100"/>
      <c r="F40" s="100" t="s">
        <v>52</v>
      </c>
      <c r="G40" s="100"/>
      <c r="H40" s="100"/>
      <c r="I40" s="100"/>
      <c r="J40" s="100"/>
      <c r="K40" s="100" t="s">
        <v>53</v>
      </c>
      <c r="L40" s="205"/>
      <c r="M40" s="97">
        <f>J33+K36</f>
        <v>2161928.8569000005</v>
      </c>
      <c r="N40" s="92"/>
      <c r="O40" s="93" t="e">
        <f>#REF!-F36</f>
        <v>#REF!</v>
      </c>
      <c r="P40" s="92"/>
      <c r="Q40" s="92"/>
      <c r="R40" s="92"/>
      <c r="S40" s="92"/>
      <c r="T40" s="92"/>
      <c r="U40" s="2"/>
      <c r="V40" s="86"/>
      <c r="W40" s="201"/>
      <c r="X40" s="201"/>
      <c r="Y40" s="86"/>
      <c r="Z40" s="86"/>
      <c r="AA40" s="86"/>
      <c r="AB40" s="86"/>
      <c r="AC40" s="86"/>
      <c r="AD40" s="86"/>
      <c r="AE40" s="86"/>
      <c r="AF40" s="86"/>
      <c r="AG40" s="86"/>
      <c r="AH40" s="86"/>
      <c r="AI40" s="86"/>
      <c r="AJ40" s="86"/>
      <c r="AK40" s="86"/>
      <c r="AL40" s="86"/>
    </row>
    <row r="41" spans="1:38" ht="6" hidden="1" customHeight="1">
      <c r="B41" s="98"/>
      <c r="C41" s="98"/>
      <c r="D41" s="101"/>
      <c r="E41" s="102"/>
      <c r="F41" s="103"/>
      <c r="G41" s="104"/>
      <c r="H41" s="104"/>
      <c r="I41" s="104"/>
      <c r="J41" s="104"/>
      <c r="K41" s="104"/>
      <c r="L41" s="206"/>
      <c r="M41" s="105"/>
      <c r="N41" s="105"/>
      <c r="O41" s="105"/>
      <c r="P41" s="105"/>
      <c r="Q41" s="105"/>
      <c r="R41" s="105"/>
      <c r="S41" s="105"/>
      <c r="T41" s="105"/>
      <c r="U41" s="3"/>
      <c r="W41" s="149"/>
      <c r="X41" s="149"/>
    </row>
    <row r="42" spans="1:38" ht="12.75" hidden="1">
      <c r="B42" s="98"/>
      <c r="C42" s="1607" t="s">
        <v>54</v>
      </c>
      <c r="D42" s="106" t="s">
        <v>55</v>
      </c>
      <c r="E42" s="107"/>
      <c r="F42" s="24">
        <f>F33</f>
        <v>4451632.7470000004</v>
      </c>
      <c r="G42" s="26"/>
      <c r="H42" s="26"/>
      <c r="I42" s="26"/>
      <c r="J42" s="26"/>
      <c r="K42" s="26">
        <f>F42/F42</f>
        <v>1</v>
      </c>
      <c r="L42" s="137"/>
      <c r="M42" s="105">
        <f>H37-J37</f>
        <v>0</v>
      </c>
      <c r="N42" s="105"/>
      <c r="O42" s="105"/>
      <c r="P42" s="105"/>
      <c r="Q42" s="105"/>
      <c r="R42" s="105"/>
      <c r="S42" s="105"/>
      <c r="T42" s="108">
        <f>F33-T39</f>
        <v>456164.42845000047</v>
      </c>
      <c r="U42" s="3"/>
      <c r="W42" s="149"/>
      <c r="X42" s="149"/>
    </row>
    <row r="43" spans="1:38" ht="12.75" hidden="1">
      <c r="B43" s="98"/>
      <c r="C43" s="1608"/>
      <c r="D43" s="109" t="s">
        <v>56</v>
      </c>
      <c r="E43" s="110"/>
      <c r="F43" s="111">
        <f>K33</f>
        <v>3370668.31855</v>
      </c>
      <c r="G43" s="112"/>
      <c r="H43" s="112"/>
      <c r="I43" s="112"/>
      <c r="J43" s="112"/>
      <c r="K43" s="112">
        <f>F43/F42</f>
        <v>0.75717573980502473</v>
      </c>
      <c r="L43" s="207"/>
      <c r="M43" s="105"/>
      <c r="N43" s="105"/>
      <c r="O43" s="105"/>
      <c r="P43" s="105"/>
      <c r="Q43" s="105"/>
      <c r="R43" s="105"/>
      <c r="S43" s="105"/>
      <c r="T43" s="105"/>
      <c r="U43" s="3"/>
      <c r="W43" s="149"/>
      <c r="X43" s="149"/>
    </row>
    <row r="44" spans="1:38" ht="12.75" hidden="1">
      <c r="B44" s="98"/>
      <c r="C44" s="1609"/>
      <c r="D44" s="106" t="s">
        <v>57</v>
      </c>
      <c r="E44" s="113"/>
      <c r="F44" s="24">
        <f>O36</f>
        <v>1062470.7869000002</v>
      </c>
      <c r="G44" s="26"/>
      <c r="H44" s="26"/>
      <c r="I44" s="26"/>
      <c r="J44" s="26"/>
      <c r="K44" s="26">
        <f>F44/F42</f>
        <v>0.23866990995966814</v>
      </c>
      <c r="L44" s="137"/>
      <c r="M44" s="105"/>
      <c r="N44" s="105"/>
      <c r="O44" s="105"/>
      <c r="P44" s="105"/>
      <c r="Q44" s="105"/>
      <c r="R44" s="105"/>
      <c r="S44" s="105"/>
      <c r="T44" s="105"/>
      <c r="U44" s="3"/>
      <c r="W44" s="149"/>
      <c r="X44" s="149"/>
    </row>
    <row r="45" spans="1:38" ht="12.75" hidden="1">
      <c r="B45" s="98"/>
      <c r="C45" s="1608"/>
      <c r="D45" s="114" t="s">
        <v>58</v>
      </c>
      <c r="E45" s="115"/>
      <c r="F45" s="116">
        <f>SUMMARY!H23</f>
        <v>1111.44</v>
      </c>
      <c r="G45" s="117"/>
      <c r="H45" s="117"/>
      <c r="I45" s="117"/>
      <c r="J45" s="117"/>
      <c r="K45" s="1616">
        <f>(F45+F46)/F42</f>
        <v>4.9748811859928563E-2</v>
      </c>
      <c r="L45" s="207"/>
      <c r="M45" s="105"/>
      <c r="N45" s="105"/>
      <c r="O45" s="108">
        <f>F45+F46</f>
        <v>221463.44</v>
      </c>
      <c r="P45" s="105"/>
      <c r="Q45" s="105"/>
      <c r="R45" s="105"/>
      <c r="S45" s="105"/>
      <c r="T45" s="105"/>
      <c r="U45" s="3"/>
      <c r="W45" s="149"/>
      <c r="X45" s="149"/>
    </row>
    <row r="46" spans="1:38" ht="12.75" hidden="1">
      <c r="B46" s="98"/>
      <c r="C46" s="1610"/>
      <c r="D46" s="118" t="s">
        <v>59</v>
      </c>
      <c r="E46" s="119"/>
      <c r="F46" s="120">
        <v>220352</v>
      </c>
      <c r="G46" s="121"/>
      <c r="H46" s="121"/>
      <c r="I46" s="121"/>
      <c r="J46" s="121"/>
      <c r="K46" s="1617"/>
      <c r="L46" s="137"/>
      <c r="M46" s="105"/>
      <c r="N46" s="105"/>
      <c r="O46" s="105"/>
      <c r="P46" s="105"/>
      <c r="Q46" s="105"/>
      <c r="R46" s="105"/>
      <c r="S46" s="105"/>
      <c r="T46" s="105"/>
      <c r="U46" s="3"/>
      <c r="W46" s="149"/>
      <c r="X46" s="149"/>
    </row>
    <row r="47" spans="1:38" ht="21.75" hidden="1" customHeight="1">
      <c r="B47" s="98"/>
      <c r="C47" s="105"/>
      <c r="D47" s="122" t="s">
        <v>60</v>
      </c>
      <c r="E47" s="123"/>
      <c r="F47" s="123">
        <f>F42*K47</f>
        <v>3592131.7585499994</v>
      </c>
      <c r="G47" s="124"/>
      <c r="H47" s="124"/>
      <c r="I47" s="124"/>
      <c r="J47" s="124"/>
      <c r="K47" s="124">
        <f>K43+K45</f>
        <v>0.80692455166495325</v>
      </c>
      <c r="L47" s="208"/>
      <c r="M47" s="125"/>
      <c r="N47" s="125"/>
      <c r="O47" s="125"/>
      <c r="P47" s="105"/>
      <c r="Q47" s="105"/>
      <c r="R47" s="105"/>
      <c r="S47" s="105"/>
      <c r="T47" s="105"/>
      <c r="U47" s="3"/>
      <c r="W47" s="149"/>
      <c r="X47" s="149"/>
    </row>
    <row r="48" spans="1:38" ht="12.75" hidden="1">
      <c r="B48" s="2"/>
      <c r="C48" s="1611" t="s">
        <v>61</v>
      </c>
      <c r="D48" s="114" t="s">
        <v>62</v>
      </c>
      <c r="E48" s="126"/>
      <c r="F48" s="116"/>
      <c r="G48" s="117"/>
      <c r="H48" s="117"/>
      <c r="I48" s="117"/>
      <c r="J48" s="117"/>
      <c r="K48" s="117">
        <f>K42-K47</f>
        <v>0.19307544833504675</v>
      </c>
      <c r="L48" s="207"/>
      <c r="M48" s="105"/>
      <c r="N48" s="105"/>
      <c r="O48" s="105"/>
      <c r="P48" s="105"/>
      <c r="Q48" s="105"/>
      <c r="R48" s="105"/>
      <c r="S48" s="105"/>
      <c r="T48" s="105"/>
      <c r="U48" s="3"/>
      <c r="W48" s="149"/>
      <c r="X48" s="149"/>
    </row>
    <row r="49" spans="2:24" ht="25.5" hidden="1">
      <c r="B49" s="2"/>
      <c r="C49" s="1612"/>
      <c r="D49" s="127" t="s">
        <v>63</v>
      </c>
      <c r="E49" s="128"/>
      <c r="F49" s="128">
        <v>2193954.35</v>
      </c>
      <c r="G49" s="129"/>
      <c r="H49" s="129"/>
      <c r="I49" s="129"/>
      <c r="J49" s="129"/>
      <c r="K49" s="129">
        <f>2193954.35/F42</f>
        <v>0.49284262082907171</v>
      </c>
      <c r="L49" s="129"/>
      <c r="M49" s="130"/>
      <c r="N49" s="130"/>
      <c r="O49" s="1622">
        <f>(K49+K50)/2</f>
        <v>0.57186928432610107</v>
      </c>
      <c r="P49" s="105"/>
      <c r="Q49" s="105"/>
      <c r="R49" s="105"/>
      <c r="S49" s="105"/>
      <c r="T49" s="105"/>
      <c r="U49" s="3"/>
      <c r="W49" s="149"/>
      <c r="X49" s="149"/>
    </row>
    <row r="50" spans="2:24" ht="25.5" hidden="1">
      <c r="B50" s="2"/>
      <c r="C50" s="1612"/>
      <c r="D50" s="131" t="s">
        <v>64</v>
      </c>
      <c r="E50" s="132"/>
      <c r="F50" s="132">
        <v>2193954.35</v>
      </c>
      <c r="G50" s="133"/>
      <c r="H50" s="133"/>
      <c r="I50" s="133"/>
      <c r="J50" s="133"/>
      <c r="K50" s="133">
        <f>F50/F43</f>
        <v>0.65089594782313054</v>
      </c>
      <c r="L50" s="133"/>
      <c r="M50" s="134"/>
      <c r="N50" s="134"/>
      <c r="O50" s="1623"/>
      <c r="P50" s="105"/>
      <c r="Q50" s="105"/>
      <c r="R50" s="105"/>
      <c r="S50" s="105"/>
      <c r="T50" s="105"/>
      <c r="U50" s="3"/>
      <c r="W50" s="149"/>
      <c r="X50" s="149"/>
    </row>
    <row r="51" spans="2:24" ht="25.5" hidden="1">
      <c r="B51" s="2"/>
      <c r="C51" s="1613"/>
      <c r="D51" s="135" t="s">
        <v>65</v>
      </c>
      <c r="E51" s="136"/>
      <c r="F51" s="136">
        <v>110000</v>
      </c>
      <c r="G51" s="137"/>
      <c r="H51" s="137"/>
      <c r="I51" s="137"/>
      <c r="J51" s="137"/>
      <c r="K51" s="137">
        <f>F51/F42</f>
        <v>2.4710034778616923E-2</v>
      </c>
      <c r="L51" s="137"/>
      <c r="M51" s="29"/>
      <c r="N51" s="29"/>
      <c r="O51" s="29"/>
      <c r="P51" s="105"/>
      <c r="Q51" s="105"/>
      <c r="R51" s="105"/>
      <c r="S51" s="105"/>
      <c r="T51" s="105"/>
      <c r="U51" s="3"/>
      <c r="W51" s="149"/>
      <c r="X51" s="149"/>
    </row>
    <row r="52" spans="2:24" ht="12.75" hidden="1">
      <c r="B52" s="2"/>
      <c r="C52" s="3"/>
      <c r="D52" s="138"/>
      <c r="E52" s="139"/>
      <c r="F52" s="139"/>
      <c r="G52" s="140"/>
      <c r="H52" s="140"/>
      <c r="I52" s="140"/>
      <c r="J52" s="140"/>
      <c r="K52" s="141">
        <f>K50-K49+K51</f>
        <v>0.18276336177267574</v>
      </c>
      <c r="L52" s="140"/>
      <c r="M52" s="140"/>
      <c r="N52" s="140"/>
      <c r="O52" s="141">
        <f>69.5%-O49</f>
        <v>0.12313071567389888</v>
      </c>
      <c r="P52" s="105"/>
      <c r="Q52" s="105"/>
      <c r="R52" s="105"/>
      <c r="S52" s="105"/>
      <c r="T52" s="105"/>
      <c r="U52" s="3"/>
      <c r="W52" s="149"/>
      <c r="X52" s="149"/>
    </row>
    <row r="53" spans="2:24" ht="25.5" hidden="1">
      <c r="B53" s="2"/>
      <c r="C53" s="3"/>
      <c r="D53" s="135" t="s">
        <v>66</v>
      </c>
      <c r="E53" s="29"/>
      <c r="F53" s="29"/>
      <c r="G53" s="140"/>
      <c r="H53" s="140"/>
      <c r="I53" s="140"/>
      <c r="J53" s="140"/>
      <c r="K53" s="140" t="s">
        <v>67</v>
      </c>
      <c r="L53" s="140"/>
      <c r="M53" s="142"/>
      <c r="N53" s="142"/>
      <c r="O53" s="142" t="s">
        <v>68</v>
      </c>
      <c r="P53" s="105"/>
      <c r="Q53" s="105"/>
      <c r="R53" s="105"/>
      <c r="S53" s="105"/>
      <c r="T53" s="105"/>
      <c r="U53" s="3"/>
      <c r="W53" s="149"/>
      <c r="X53" s="149"/>
    </row>
    <row r="54" spans="2:24" ht="12.75" hidden="1">
      <c r="B54" s="2"/>
      <c r="C54" s="3"/>
      <c r="D54" s="4"/>
      <c r="E54" s="3"/>
      <c r="F54" s="3"/>
      <c r="G54" s="3"/>
      <c r="H54" s="3"/>
      <c r="I54" s="3"/>
      <c r="J54" s="3"/>
      <c r="K54" s="3"/>
      <c r="L54" s="3"/>
      <c r="M54" s="143"/>
      <c r="N54" s="143"/>
      <c r="O54" s="143"/>
      <c r="P54" s="3"/>
      <c r="Q54" s="3"/>
      <c r="R54" s="3"/>
      <c r="S54" s="3"/>
      <c r="T54" s="3"/>
      <c r="U54" s="3"/>
      <c r="W54" s="149"/>
      <c r="X54" s="149"/>
    </row>
    <row r="55" spans="2:24" ht="12.75" hidden="1">
      <c r="B55" s="2"/>
      <c r="C55" s="3"/>
      <c r="D55" s="4"/>
      <c r="E55" s="3"/>
      <c r="F55" s="3"/>
      <c r="G55" s="3"/>
      <c r="H55" s="3"/>
      <c r="I55" s="3"/>
      <c r="J55" s="3"/>
      <c r="K55" s="3"/>
      <c r="L55" s="3"/>
      <c r="M55" s="3"/>
      <c r="N55" s="3"/>
      <c r="O55" s="3"/>
      <c r="P55" s="3"/>
      <c r="Q55" s="3"/>
      <c r="R55" s="3"/>
      <c r="S55" s="3"/>
      <c r="T55" s="3"/>
      <c r="U55" s="3"/>
      <c r="W55" s="149"/>
      <c r="X55" s="149"/>
    </row>
    <row r="56" spans="2:24" ht="12.75" hidden="1">
      <c r="B56" s="2"/>
      <c r="C56" s="3"/>
      <c r="D56" s="4"/>
      <c r="E56" s="3"/>
      <c r="F56" s="3"/>
      <c r="G56" s="3"/>
      <c r="H56" s="3"/>
      <c r="I56" s="3"/>
      <c r="J56" s="3"/>
      <c r="K56" s="3"/>
      <c r="L56" s="3"/>
      <c r="M56" s="3"/>
      <c r="N56" s="3"/>
      <c r="O56" s="3"/>
      <c r="P56" s="3"/>
      <c r="Q56" s="3"/>
      <c r="R56" s="3"/>
      <c r="S56" s="3"/>
      <c r="T56" s="3"/>
      <c r="U56" s="3"/>
      <c r="W56" s="149"/>
      <c r="X56" s="149"/>
    </row>
    <row r="57" spans="2:24" ht="12.75" hidden="1">
      <c r="B57" s="2"/>
      <c r="C57" s="3"/>
      <c r="D57" s="4"/>
      <c r="E57" s="3"/>
      <c r="F57" s="3"/>
      <c r="G57" s="3"/>
      <c r="H57" s="3"/>
      <c r="I57" s="3"/>
      <c r="J57" s="3"/>
      <c r="K57" s="3"/>
      <c r="L57" s="3"/>
      <c r="M57" s="3"/>
      <c r="N57" s="3"/>
      <c r="O57" s="3"/>
      <c r="P57" s="3"/>
      <c r="Q57" s="3"/>
      <c r="R57" s="3"/>
      <c r="S57" s="3"/>
      <c r="T57" s="3"/>
      <c r="U57" s="3"/>
      <c r="W57" s="149"/>
      <c r="X57" s="149"/>
    </row>
    <row r="58" spans="2:24" ht="12.75">
      <c r="B58" s="2"/>
      <c r="C58" s="3"/>
      <c r="D58" s="4"/>
      <c r="E58" s="3"/>
      <c r="F58" s="3"/>
      <c r="G58" s="3"/>
      <c r="H58" s="3"/>
      <c r="I58" s="3"/>
      <c r="J58" s="3"/>
      <c r="K58" s="209">
        <f>J33+K33</f>
        <v>4451632.7469999995</v>
      </c>
      <c r="L58" s="3"/>
      <c r="M58" s="3"/>
      <c r="N58" s="3"/>
      <c r="O58" s="3"/>
      <c r="P58" s="3"/>
      <c r="Q58" s="3"/>
      <c r="R58" s="3"/>
      <c r="S58" s="3"/>
      <c r="T58" s="3"/>
      <c r="U58" s="3"/>
      <c r="W58" s="149"/>
      <c r="X58" s="149"/>
    </row>
    <row r="59" spans="2:24" ht="12.75">
      <c r="B59" s="2"/>
      <c r="C59" s="2"/>
      <c r="D59" s="210"/>
      <c r="E59" s="3"/>
      <c r="F59" s="3"/>
      <c r="G59" s="3"/>
      <c r="H59" s="2"/>
      <c r="I59" s="3"/>
      <c r="J59" s="3">
        <f>J33/32</f>
        <v>33780.1383890625</v>
      </c>
      <c r="K59" s="3"/>
      <c r="L59" s="211"/>
      <c r="M59" s="3"/>
      <c r="N59" s="3"/>
      <c r="O59" s="3"/>
      <c r="P59" s="3"/>
      <c r="Q59" s="3"/>
      <c r="R59" s="3"/>
      <c r="S59" s="3"/>
      <c r="T59" s="3"/>
      <c r="U59" s="3"/>
      <c r="W59" s="149"/>
      <c r="X59" s="149"/>
    </row>
    <row r="60" spans="2:24" ht="12.75">
      <c r="B60" s="2"/>
      <c r="C60" s="3"/>
      <c r="D60" s="4"/>
      <c r="E60" s="3"/>
      <c r="F60" s="3"/>
      <c r="G60" s="3"/>
      <c r="H60" s="3"/>
      <c r="I60" s="3"/>
      <c r="J60" s="3">
        <f>J59/55</f>
        <v>614.18433434659096</v>
      </c>
      <c r="K60" s="211">
        <f>K58-F33</f>
        <v>0</v>
      </c>
      <c r="L60" s="3"/>
      <c r="M60" s="3"/>
      <c r="N60" s="3"/>
      <c r="O60" s="3"/>
      <c r="P60" s="3"/>
      <c r="Q60" s="3"/>
      <c r="R60" s="3"/>
      <c r="S60" s="3"/>
      <c r="T60" s="3"/>
      <c r="U60" s="3"/>
      <c r="W60" s="149"/>
      <c r="X60" s="149"/>
    </row>
    <row r="61" spans="2:24" ht="12.75">
      <c r="B61" s="2"/>
      <c r="C61" s="3"/>
      <c r="D61" s="4"/>
      <c r="E61" s="3"/>
      <c r="F61" s="3"/>
      <c r="G61" s="3"/>
      <c r="H61" s="3"/>
      <c r="I61" s="3"/>
      <c r="J61" s="3"/>
      <c r="K61" s="3"/>
      <c r="L61" s="3"/>
      <c r="M61" s="3"/>
      <c r="N61" s="3"/>
      <c r="O61" s="3"/>
      <c r="P61" s="3"/>
      <c r="Q61" s="3"/>
      <c r="R61" s="3"/>
      <c r="S61" s="3"/>
      <c r="T61" s="3"/>
      <c r="U61" s="3"/>
      <c r="W61" s="149"/>
      <c r="X61" s="149"/>
    </row>
    <row r="62" spans="2:24" ht="12.75">
      <c r="B62" s="2"/>
      <c r="C62" s="3"/>
      <c r="D62" s="4"/>
      <c r="E62" s="3"/>
      <c r="F62" s="3"/>
      <c r="G62" s="3"/>
      <c r="H62" s="3"/>
      <c r="I62" s="3"/>
      <c r="J62" s="3"/>
      <c r="K62" s="3"/>
      <c r="L62" s="3"/>
      <c r="M62" s="3"/>
      <c r="N62" s="3"/>
      <c r="O62" s="3"/>
      <c r="P62" s="3"/>
      <c r="Q62" s="3"/>
      <c r="R62" s="3"/>
      <c r="S62" s="3"/>
      <c r="T62" s="3"/>
      <c r="U62" s="3"/>
      <c r="W62" s="149"/>
      <c r="X62" s="149"/>
    </row>
    <row r="63" spans="2:24" ht="12.75">
      <c r="B63" s="2"/>
      <c r="C63" s="2"/>
      <c r="D63" s="4"/>
      <c r="E63" s="3"/>
      <c r="F63" s="3"/>
      <c r="G63" s="3"/>
      <c r="H63" s="3"/>
      <c r="I63" s="3"/>
      <c r="J63" s="3"/>
      <c r="K63" s="3"/>
      <c r="L63" s="3"/>
      <c r="M63" s="3"/>
      <c r="N63" s="3"/>
      <c r="O63" s="3"/>
      <c r="P63" s="3"/>
      <c r="Q63" s="3"/>
      <c r="R63" s="3"/>
      <c r="S63" s="3"/>
      <c r="T63" s="3"/>
      <c r="U63" s="3"/>
      <c r="W63" s="149"/>
      <c r="X63" s="149"/>
    </row>
    <row r="64" spans="2:24" ht="12.75">
      <c r="B64" s="2"/>
      <c r="C64" s="3"/>
      <c r="D64" s="4"/>
      <c r="E64" s="3"/>
      <c r="F64" s="3"/>
      <c r="G64" s="3"/>
      <c r="H64" s="3"/>
      <c r="I64" s="3"/>
      <c r="J64" s="3"/>
      <c r="K64" s="3"/>
      <c r="L64" s="3"/>
      <c r="M64" s="3"/>
      <c r="N64" s="3"/>
      <c r="O64" s="3"/>
      <c r="P64" s="3"/>
      <c r="Q64" s="3"/>
      <c r="R64" s="3"/>
      <c r="S64" s="3"/>
      <c r="T64" s="3"/>
      <c r="U64" s="3"/>
      <c r="W64" s="149"/>
      <c r="X64" s="149"/>
    </row>
    <row r="65" spans="2:24" ht="12.75">
      <c r="B65" s="2"/>
      <c r="C65" s="3"/>
      <c r="D65" s="4"/>
      <c r="E65" s="3"/>
      <c r="F65" s="3"/>
      <c r="G65" s="3"/>
      <c r="H65" s="3"/>
      <c r="I65" s="3"/>
      <c r="J65" s="3"/>
      <c r="K65" s="3"/>
      <c r="L65" s="3"/>
      <c r="M65" s="3"/>
      <c r="N65" s="3"/>
      <c r="O65" s="3"/>
      <c r="P65" s="3"/>
      <c r="Q65" s="3"/>
      <c r="R65" s="3"/>
      <c r="S65" s="3"/>
      <c r="T65" s="3"/>
      <c r="U65" s="3"/>
      <c r="W65" s="149"/>
      <c r="X65" s="149"/>
    </row>
    <row r="66" spans="2:24" ht="12.75">
      <c r="B66" s="2"/>
      <c r="C66" s="3"/>
      <c r="D66" s="4"/>
      <c r="E66" s="3"/>
      <c r="F66" s="3"/>
      <c r="G66" s="3"/>
      <c r="H66" s="3"/>
      <c r="I66" s="3"/>
      <c r="J66" s="3"/>
      <c r="K66" s="3"/>
      <c r="L66" s="3"/>
      <c r="M66" s="3"/>
      <c r="N66" s="3"/>
      <c r="O66" s="3"/>
      <c r="P66" s="3"/>
      <c r="Q66" s="3"/>
      <c r="R66" s="3"/>
      <c r="S66" s="3"/>
      <c r="T66" s="3"/>
      <c r="U66" s="3"/>
      <c r="W66" s="149"/>
      <c r="X66" s="149"/>
    </row>
    <row r="67" spans="2:24" ht="12.75">
      <c r="B67" s="2"/>
      <c r="C67" s="3"/>
      <c r="D67" s="4"/>
      <c r="E67" s="3"/>
      <c r="F67" s="3"/>
      <c r="G67" s="3"/>
      <c r="H67" s="3"/>
      <c r="I67" s="3"/>
      <c r="J67" s="3"/>
      <c r="K67" s="3"/>
      <c r="L67" s="3"/>
      <c r="M67" s="3"/>
      <c r="N67" s="3"/>
      <c r="O67" s="3"/>
      <c r="P67" s="3"/>
      <c r="Q67" s="3"/>
      <c r="R67" s="3"/>
      <c r="S67" s="3"/>
      <c r="T67" s="3"/>
      <c r="U67" s="3"/>
      <c r="W67" s="149"/>
      <c r="X67" s="149"/>
    </row>
    <row r="68" spans="2:24" ht="12.75">
      <c r="B68" s="2"/>
      <c r="C68" s="3"/>
      <c r="D68" s="4"/>
      <c r="E68" s="3"/>
      <c r="F68" s="3"/>
      <c r="G68" s="3"/>
      <c r="H68" s="3"/>
      <c r="I68" s="3"/>
      <c r="J68" s="3"/>
      <c r="K68" s="3"/>
      <c r="L68" s="3"/>
      <c r="M68" s="3"/>
      <c r="N68" s="3"/>
      <c r="O68" s="3"/>
      <c r="P68" s="3"/>
      <c r="Q68" s="3"/>
      <c r="R68" s="3"/>
      <c r="S68" s="3"/>
      <c r="T68" s="3"/>
      <c r="U68" s="3"/>
      <c r="W68" s="149"/>
      <c r="X68" s="149"/>
    </row>
    <row r="69" spans="2:24" ht="12.75">
      <c r="B69" s="2"/>
      <c r="C69" s="3"/>
      <c r="D69" s="4"/>
      <c r="E69" s="3"/>
      <c r="F69" s="3"/>
      <c r="G69" s="3"/>
      <c r="H69" s="3"/>
      <c r="I69" s="3"/>
      <c r="J69" s="3"/>
      <c r="K69" s="3"/>
      <c r="L69" s="3"/>
      <c r="M69" s="3"/>
      <c r="N69" s="3"/>
      <c r="O69" s="3"/>
      <c r="P69" s="3"/>
      <c r="Q69" s="3"/>
      <c r="R69" s="3"/>
      <c r="S69" s="3"/>
      <c r="T69" s="3"/>
      <c r="U69" s="3"/>
      <c r="W69" s="149"/>
      <c r="X69" s="149"/>
    </row>
    <row r="70" spans="2:24" ht="12.75">
      <c r="B70" s="2"/>
      <c r="C70" s="3"/>
      <c r="D70" s="4"/>
      <c r="E70" s="3"/>
      <c r="F70" s="3"/>
      <c r="G70" s="3"/>
      <c r="H70" s="3"/>
      <c r="I70" s="3"/>
      <c r="J70" s="3"/>
      <c r="K70" s="3"/>
      <c r="L70" s="3"/>
      <c r="M70" s="3"/>
      <c r="N70" s="3"/>
      <c r="O70" s="3"/>
      <c r="P70" s="3"/>
      <c r="Q70" s="3"/>
      <c r="R70" s="3"/>
      <c r="S70" s="3"/>
      <c r="T70" s="3"/>
      <c r="U70" s="3"/>
      <c r="W70" s="149"/>
      <c r="X70" s="149"/>
    </row>
    <row r="71" spans="2:24" ht="12.75">
      <c r="B71" s="2"/>
      <c r="C71" s="3"/>
      <c r="D71" s="4"/>
      <c r="E71" s="3"/>
      <c r="F71" s="3"/>
      <c r="G71" s="3"/>
      <c r="H71" s="3"/>
      <c r="I71" s="3"/>
      <c r="J71" s="3"/>
      <c r="K71" s="3"/>
      <c r="L71" s="3"/>
      <c r="M71" s="3"/>
      <c r="N71" s="3"/>
      <c r="O71" s="3"/>
      <c r="P71" s="3"/>
      <c r="Q71" s="3"/>
      <c r="R71" s="3"/>
      <c r="S71" s="3"/>
      <c r="T71" s="3"/>
      <c r="U71" s="3"/>
      <c r="W71" s="149"/>
      <c r="X71" s="149"/>
    </row>
    <row r="72" spans="2:24" ht="12.75">
      <c r="B72" s="2"/>
      <c r="C72" s="3"/>
      <c r="D72" s="4"/>
      <c r="E72" s="3"/>
      <c r="F72" s="3"/>
      <c r="G72" s="3"/>
      <c r="H72" s="3"/>
      <c r="I72" s="3"/>
      <c r="J72" s="3"/>
      <c r="K72" s="3"/>
      <c r="L72" s="3"/>
      <c r="M72" s="3"/>
      <c r="N72" s="3"/>
      <c r="O72" s="3"/>
      <c r="P72" s="3"/>
      <c r="Q72" s="3"/>
      <c r="R72" s="3"/>
      <c r="S72" s="3"/>
      <c r="T72" s="3"/>
      <c r="U72" s="3"/>
      <c r="W72" s="149"/>
      <c r="X72" s="149"/>
    </row>
    <row r="73" spans="2:24" ht="12.75">
      <c r="B73" s="2"/>
      <c r="C73" s="3"/>
      <c r="D73" s="4"/>
      <c r="E73" s="3"/>
      <c r="F73" s="3"/>
      <c r="G73" s="3"/>
      <c r="H73" s="3"/>
      <c r="I73" s="3"/>
      <c r="J73" s="3"/>
      <c r="K73" s="3"/>
      <c r="L73" s="3"/>
      <c r="M73" s="3"/>
      <c r="N73" s="3"/>
      <c r="O73" s="3"/>
      <c r="P73" s="3"/>
      <c r="Q73" s="3"/>
      <c r="R73" s="3"/>
      <c r="S73" s="3"/>
      <c r="T73" s="3"/>
      <c r="U73" s="3"/>
      <c r="W73" s="149"/>
      <c r="X73" s="149"/>
    </row>
    <row r="74" spans="2:24" ht="12.75">
      <c r="B74" s="2"/>
      <c r="C74" s="3"/>
      <c r="D74" s="4"/>
      <c r="E74" s="3"/>
      <c r="F74" s="3"/>
      <c r="G74" s="3"/>
      <c r="H74" s="3"/>
      <c r="I74" s="3"/>
      <c r="J74" s="3"/>
      <c r="K74" s="3"/>
      <c r="L74" s="3"/>
      <c r="M74" s="3"/>
      <c r="N74" s="3"/>
      <c r="O74" s="3"/>
      <c r="P74" s="3"/>
      <c r="Q74" s="3"/>
      <c r="R74" s="3"/>
      <c r="S74" s="3"/>
      <c r="T74" s="3"/>
      <c r="U74" s="3"/>
      <c r="W74" s="149"/>
      <c r="X74" s="149"/>
    </row>
    <row r="75" spans="2:24" ht="12.75">
      <c r="B75" s="2"/>
      <c r="C75" s="3"/>
      <c r="D75" s="4"/>
      <c r="E75" s="3"/>
      <c r="F75" s="3"/>
      <c r="G75" s="3"/>
      <c r="H75" s="3"/>
      <c r="I75" s="3"/>
      <c r="J75" s="3"/>
      <c r="K75" s="3"/>
      <c r="L75" s="3"/>
      <c r="M75" s="3"/>
      <c r="N75" s="3"/>
      <c r="O75" s="3"/>
      <c r="P75" s="3"/>
      <c r="Q75" s="3"/>
      <c r="R75" s="3"/>
      <c r="S75" s="3"/>
      <c r="T75" s="3"/>
      <c r="U75" s="3"/>
      <c r="W75" s="149"/>
      <c r="X75" s="149"/>
    </row>
    <row r="76" spans="2:24" ht="12.75">
      <c r="B76" s="2"/>
      <c r="C76" s="3"/>
      <c r="D76" s="4"/>
      <c r="E76" s="3"/>
      <c r="F76" s="3"/>
      <c r="G76" s="3"/>
      <c r="H76" s="3"/>
      <c r="I76" s="3"/>
      <c r="J76" s="3"/>
      <c r="K76" s="3"/>
      <c r="L76" s="3"/>
      <c r="M76" s="3"/>
      <c r="N76" s="3"/>
      <c r="O76" s="3"/>
      <c r="P76" s="3"/>
      <c r="Q76" s="3"/>
      <c r="R76" s="3"/>
      <c r="S76" s="3"/>
      <c r="T76" s="3"/>
      <c r="U76" s="3"/>
      <c r="W76" s="149"/>
      <c r="X76" s="149"/>
    </row>
    <row r="77" spans="2:24" ht="12.75">
      <c r="B77" s="2"/>
      <c r="C77" s="3"/>
      <c r="D77" s="4"/>
      <c r="E77" s="3"/>
      <c r="F77" s="3"/>
      <c r="G77" s="3"/>
      <c r="H77" s="3"/>
      <c r="I77" s="3"/>
      <c r="J77" s="3"/>
      <c r="K77" s="3"/>
      <c r="L77" s="3"/>
      <c r="M77" s="3"/>
      <c r="N77" s="3"/>
      <c r="O77" s="3"/>
      <c r="P77" s="3"/>
      <c r="Q77" s="3"/>
      <c r="R77" s="3"/>
      <c r="S77" s="3"/>
      <c r="T77" s="3"/>
      <c r="U77" s="3"/>
      <c r="W77" s="149"/>
      <c r="X77" s="149"/>
    </row>
    <row r="78" spans="2:24" ht="12.75">
      <c r="B78" s="2"/>
      <c r="C78" s="3"/>
      <c r="D78" s="4"/>
      <c r="E78" s="3"/>
      <c r="F78" s="3"/>
      <c r="G78" s="3"/>
      <c r="H78" s="3"/>
      <c r="I78" s="3"/>
      <c r="J78" s="3"/>
      <c r="K78" s="3"/>
      <c r="L78" s="3"/>
      <c r="M78" s="3"/>
      <c r="N78" s="3"/>
      <c r="O78" s="3"/>
      <c r="P78" s="3"/>
      <c r="Q78" s="3"/>
      <c r="R78" s="3"/>
      <c r="S78" s="3"/>
      <c r="T78" s="3"/>
      <c r="U78" s="3"/>
      <c r="W78" s="149"/>
      <c r="X78" s="149"/>
    </row>
    <row r="79" spans="2:24" ht="12.75">
      <c r="B79" s="2"/>
      <c r="C79" s="3"/>
      <c r="D79" s="4"/>
      <c r="E79" s="3"/>
      <c r="F79" s="3"/>
      <c r="G79" s="3"/>
      <c r="H79" s="3"/>
      <c r="I79" s="3"/>
      <c r="J79" s="3"/>
      <c r="K79" s="3"/>
      <c r="L79" s="3"/>
      <c r="M79" s="3"/>
      <c r="N79" s="3"/>
      <c r="O79" s="3"/>
      <c r="P79" s="3"/>
      <c r="Q79" s="3"/>
      <c r="R79" s="3"/>
      <c r="S79" s="3"/>
      <c r="T79" s="3"/>
      <c r="U79" s="3"/>
      <c r="W79" s="149"/>
      <c r="X79" s="149"/>
    </row>
    <row r="80" spans="2:24" ht="12.75">
      <c r="B80" s="2"/>
      <c r="C80" s="3"/>
      <c r="D80" s="4"/>
      <c r="E80" s="3"/>
      <c r="F80" s="3"/>
      <c r="G80" s="3"/>
      <c r="H80" s="3"/>
      <c r="I80" s="3"/>
      <c r="J80" s="3"/>
      <c r="K80" s="3"/>
      <c r="L80" s="3"/>
      <c r="M80" s="3"/>
      <c r="N80" s="3"/>
      <c r="O80" s="3"/>
      <c r="P80" s="3"/>
      <c r="Q80" s="3"/>
      <c r="R80" s="3"/>
      <c r="S80" s="3"/>
      <c r="T80" s="3"/>
      <c r="U80" s="3"/>
      <c r="W80" s="149"/>
      <c r="X80" s="149"/>
    </row>
    <row r="81" spans="2:24" ht="12.75">
      <c r="B81" s="2"/>
      <c r="C81" s="3"/>
      <c r="D81" s="4"/>
      <c r="E81" s="3"/>
      <c r="F81" s="3"/>
      <c r="G81" s="3"/>
      <c r="H81" s="3"/>
      <c r="I81" s="3"/>
      <c r="J81" s="3"/>
      <c r="K81" s="3"/>
      <c r="L81" s="3"/>
      <c r="M81" s="3"/>
      <c r="N81" s="3"/>
      <c r="O81" s="3"/>
      <c r="P81" s="3"/>
      <c r="Q81" s="3"/>
      <c r="R81" s="3"/>
      <c r="S81" s="3"/>
      <c r="T81" s="3"/>
      <c r="U81" s="3"/>
      <c r="W81" s="149"/>
      <c r="X81" s="149"/>
    </row>
    <row r="82" spans="2:24" ht="12.75">
      <c r="B82" s="2"/>
      <c r="C82" s="3"/>
      <c r="D82" s="4"/>
      <c r="E82" s="3"/>
      <c r="F82" s="3"/>
      <c r="G82" s="3"/>
      <c r="H82" s="3"/>
      <c r="I82" s="3"/>
      <c r="J82" s="3"/>
      <c r="K82" s="3"/>
      <c r="L82" s="3"/>
      <c r="M82" s="3"/>
      <c r="N82" s="3"/>
      <c r="O82" s="3"/>
      <c r="P82" s="3"/>
      <c r="Q82" s="3"/>
      <c r="R82" s="3"/>
      <c r="S82" s="3"/>
      <c r="T82" s="3"/>
      <c r="U82" s="3"/>
      <c r="W82" s="149"/>
      <c r="X82" s="149"/>
    </row>
    <row r="83" spans="2:24" ht="12.75">
      <c r="B83" s="2"/>
      <c r="C83" s="3"/>
      <c r="D83" s="4"/>
      <c r="E83" s="3"/>
      <c r="F83" s="3"/>
      <c r="G83" s="3"/>
      <c r="H83" s="3"/>
      <c r="I83" s="3"/>
      <c r="J83" s="3"/>
      <c r="K83" s="3"/>
      <c r="L83" s="3"/>
      <c r="M83" s="3"/>
      <c r="N83" s="3"/>
      <c r="O83" s="3"/>
      <c r="P83" s="3"/>
      <c r="Q83" s="3"/>
      <c r="R83" s="3"/>
      <c r="S83" s="3"/>
      <c r="T83" s="3"/>
      <c r="U83" s="3"/>
      <c r="W83" s="149"/>
      <c r="X83" s="149"/>
    </row>
    <row r="84" spans="2:24" ht="12.75">
      <c r="B84" s="2"/>
      <c r="C84" s="3"/>
      <c r="D84" s="4"/>
      <c r="E84" s="3"/>
      <c r="F84" s="3"/>
      <c r="G84" s="3"/>
      <c r="H84" s="3"/>
      <c r="I84" s="3"/>
      <c r="J84" s="3"/>
      <c r="K84" s="3"/>
      <c r="L84" s="3"/>
      <c r="M84" s="3"/>
      <c r="N84" s="3"/>
      <c r="O84" s="3"/>
      <c r="P84" s="3"/>
      <c r="Q84" s="3"/>
      <c r="R84" s="3"/>
      <c r="S84" s="3"/>
      <c r="T84" s="3"/>
      <c r="U84" s="3"/>
      <c r="W84" s="149"/>
      <c r="X84" s="149"/>
    </row>
    <row r="85" spans="2:24" ht="12.75">
      <c r="B85" s="2"/>
      <c r="C85" s="3"/>
      <c r="D85" s="4"/>
      <c r="E85" s="3"/>
      <c r="F85" s="3"/>
      <c r="G85" s="3"/>
      <c r="H85" s="3"/>
      <c r="I85" s="3"/>
      <c r="J85" s="3"/>
      <c r="K85" s="3"/>
      <c r="L85" s="3"/>
      <c r="M85" s="3"/>
      <c r="N85" s="3"/>
      <c r="O85" s="3"/>
      <c r="P85" s="3"/>
      <c r="Q85" s="3"/>
      <c r="R85" s="3"/>
      <c r="S85" s="3"/>
      <c r="T85" s="3"/>
      <c r="U85" s="3"/>
      <c r="W85" s="149"/>
      <c r="X85" s="149"/>
    </row>
    <row r="86" spans="2:24" ht="12.75">
      <c r="B86" s="2"/>
      <c r="C86" s="3"/>
      <c r="D86" s="4"/>
      <c r="E86" s="3"/>
      <c r="F86" s="3"/>
      <c r="G86" s="3"/>
      <c r="H86" s="3"/>
      <c r="I86" s="3"/>
      <c r="J86" s="3"/>
      <c r="K86" s="3"/>
      <c r="L86" s="3"/>
      <c r="M86" s="3"/>
      <c r="N86" s="3"/>
      <c r="O86" s="3"/>
      <c r="P86" s="3"/>
      <c r="Q86" s="3"/>
      <c r="R86" s="3"/>
      <c r="S86" s="3"/>
      <c r="T86" s="3"/>
      <c r="U86" s="3"/>
      <c r="W86" s="149"/>
      <c r="X86" s="149"/>
    </row>
    <row r="87" spans="2:24" ht="12.75">
      <c r="B87" s="2"/>
      <c r="C87" s="3"/>
      <c r="D87" s="4"/>
      <c r="E87" s="3"/>
      <c r="F87" s="3"/>
      <c r="G87" s="3"/>
      <c r="H87" s="3"/>
      <c r="I87" s="3"/>
      <c r="J87" s="3"/>
      <c r="K87" s="3"/>
      <c r="L87" s="3"/>
      <c r="M87" s="3"/>
      <c r="N87" s="3"/>
      <c r="O87" s="3"/>
      <c r="P87" s="3"/>
      <c r="Q87" s="3"/>
      <c r="R87" s="3"/>
      <c r="S87" s="3"/>
      <c r="T87" s="3"/>
      <c r="U87" s="3"/>
      <c r="W87" s="149"/>
      <c r="X87" s="149"/>
    </row>
    <row r="88" spans="2:24" ht="12.75">
      <c r="B88" s="2"/>
      <c r="C88" s="3"/>
      <c r="D88" s="4"/>
      <c r="E88" s="3"/>
      <c r="F88" s="3"/>
      <c r="G88" s="3"/>
      <c r="H88" s="3"/>
      <c r="I88" s="3"/>
      <c r="J88" s="3"/>
      <c r="K88" s="3"/>
      <c r="L88" s="3"/>
      <c r="M88" s="3"/>
      <c r="N88" s="3"/>
      <c r="O88" s="3"/>
      <c r="P88" s="3"/>
      <c r="Q88" s="3"/>
      <c r="R88" s="3"/>
      <c r="S88" s="3"/>
      <c r="T88" s="3"/>
      <c r="U88" s="3"/>
      <c r="W88" s="149"/>
      <c r="X88" s="149"/>
    </row>
    <row r="89" spans="2:24" ht="12.75">
      <c r="B89" s="2"/>
      <c r="C89" s="3"/>
      <c r="D89" s="4"/>
      <c r="E89" s="3"/>
      <c r="F89" s="3"/>
      <c r="G89" s="3"/>
      <c r="H89" s="3"/>
      <c r="I89" s="3"/>
      <c r="J89" s="3"/>
      <c r="K89" s="3"/>
      <c r="L89" s="3"/>
      <c r="M89" s="3"/>
      <c r="N89" s="3"/>
      <c r="O89" s="3"/>
      <c r="P89" s="3"/>
      <c r="Q89" s="3"/>
      <c r="R89" s="3"/>
      <c r="S89" s="3"/>
      <c r="T89" s="3"/>
      <c r="U89" s="3"/>
      <c r="W89" s="149"/>
      <c r="X89" s="149"/>
    </row>
    <row r="90" spans="2:24" ht="12.75">
      <c r="B90" s="2"/>
      <c r="C90" s="3"/>
      <c r="D90" s="4"/>
      <c r="E90" s="3"/>
      <c r="F90" s="3"/>
      <c r="G90" s="3"/>
      <c r="H90" s="3"/>
      <c r="I90" s="3"/>
      <c r="J90" s="3"/>
      <c r="K90" s="3"/>
      <c r="L90" s="3"/>
      <c r="M90" s="3"/>
      <c r="N90" s="3"/>
      <c r="O90" s="3"/>
      <c r="P90" s="3"/>
      <c r="Q90" s="3"/>
      <c r="R90" s="3"/>
      <c r="S90" s="3"/>
      <c r="T90" s="3"/>
      <c r="U90" s="3"/>
      <c r="W90" s="149"/>
      <c r="X90" s="149"/>
    </row>
    <row r="91" spans="2:24" ht="12.75">
      <c r="B91" s="2"/>
      <c r="C91" s="3"/>
      <c r="D91" s="4"/>
      <c r="E91" s="3"/>
      <c r="F91" s="3"/>
      <c r="G91" s="3"/>
      <c r="H91" s="3"/>
      <c r="I91" s="3"/>
      <c r="J91" s="3"/>
      <c r="K91" s="3"/>
      <c r="L91" s="3"/>
      <c r="M91" s="3"/>
      <c r="N91" s="3"/>
      <c r="O91" s="3"/>
      <c r="P91" s="3"/>
      <c r="Q91" s="3"/>
      <c r="R91" s="3"/>
      <c r="S91" s="3"/>
      <c r="T91" s="3"/>
      <c r="U91" s="3"/>
      <c r="W91" s="149"/>
      <c r="X91" s="149"/>
    </row>
    <row r="92" spans="2:24" ht="12.75">
      <c r="B92" s="2"/>
      <c r="C92" s="3"/>
      <c r="D92" s="4"/>
      <c r="E92" s="3"/>
      <c r="F92" s="3"/>
      <c r="G92" s="3"/>
      <c r="H92" s="3"/>
      <c r="I92" s="3"/>
      <c r="J92" s="3"/>
      <c r="K92" s="3"/>
      <c r="L92" s="3"/>
      <c r="M92" s="3"/>
      <c r="N92" s="3"/>
      <c r="O92" s="3"/>
      <c r="P92" s="3"/>
      <c r="Q92" s="3"/>
      <c r="R92" s="3"/>
      <c r="S92" s="3"/>
      <c r="T92" s="3"/>
      <c r="U92" s="3"/>
      <c r="W92" s="149"/>
      <c r="X92" s="149"/>
    </row>
    <row r="93" spans="2:24" ht="12.75">
      <c r="B93" s="2"/>
      <c r="C93" s="3"/>
      <c r="D93" s="4"/>
      <c r="E93" s="3"/>
      <c r="F93" s="3"/>
      <c r="G93" s="3"/>
      <c r="H93" s="3"/>
      <c r="I93" s="3"/>
      <c r="J93" s="3"/>
      <c r="K93" s="3"/>
      <c r="L93" s="3"/>
      <c r="M93" s="3"/>
      <c r="N93" s="3"/>
      <c r="O93" s="3"/>
      <c r="P93" s="3"/>
      <c r="Q93" s="3"/>
      <c r="R93" s="3"/>
      <c r="S93" s="3"/>
      <c r="T93" s="3"/>
      <c r="U93" s="3"/>
      <c r="W93" s="149"/>
      <c r="X93" s="149"/>
    </row>
    <row r="94" spans="2:24" ht="12.75">
      <c r="B94" s="2"/>
      <c r="C94" s="3"/>
      <c r="D94" s="4"/>
      <c r="E94" s="3"/>
      <c r="F94" s="3"/>
      <c r="G94" s="3"/>
      <c r="H94" s="3"/>
      <c r="I94" s="3"/>
      <c r="J94" s="3"/>
      <c r="K94" s="3"/>
      <c r="L94" s="3"/>
      <c r="M94" s="3"/>
      <c r="N94" s="3"/>
      <c r="O94" s="3"/>
      <c r="P94" s="3"/>
      <c r="Q94" s="3"/>
      <c r="R94" s="3"/>
      <c r="S94" s="3"/>
      <c r="T94" s="3"/>
      <c r="U94" s="3"/>
      <c r="W94" s="149"/>
      <c r="X94" s="149"/>
    </row>
    <row r="95" spans="2:24" ht="12.75">
      <c r="B95" s="2"/>
      <c r="C95" s="3"/>
      <c r="D95" s="4"/>
      <c r="E95" s="3"/>
      <c r="F95" s="3"/>
      <c r="G95" s="3"/>
      <c r="H95" s="3"/>
      <c r="I95" s="3"/>
      <c r="J95" s="3"/>
      <c r="K95" s="3"/>
      <c r="L95" s="3"/>
      <c r="M95" s="3"/>
      <c r="N95" s="3"/>
      <c r="O95" s="3"/>
      <c r="P95" s="3"/>
      <c r="Q95" s="3"/>
      <c r="R95" s="3"/>
      <c r="S95" s="3"/>
      <c r="T95" s="3"/>
      <c r="U95" s="3"/>
      <c r="W95" s="149"/>
      <c r="X95" s="149"/>
    </row>
    <row r="96" spans="2:24" ht="12.75">
      <c r="B96" s="2"/>
      <c r="C96" s="3"/>
      <c r="D96" s="4"/>
      <c r="E96" s="3"/>
      <c r="F96" s="3"/>
      <c r="G96" s="3"/>
      <c r="H96" s="3"/>
      <c r="I96" s="3"/>
      <c r="J96" s="3"/>
      <c r="K96" s="3"/>
      <c r="L96" s="3"/>
      <c r="M96" s="3"/>
      <c r="N96" s="3"/>
      <c r="O96" s="3"/>
      <c r="P96" s="3"/>
      <c r="Q96" s="3"/>
      <c r="R96" s="3"/>
      <c r="S96" s="3"/>
      <c r="T96" s="3"/>
      <c r="U96" s="3"/>
      <c r="W96" s="149"/>
      <c r="X96" s="149"/>
    </row>
    <row r="97" spans="2:24" ht="12.75">
      <c r="B97" s="2"/>
      <c r="C97" s="3"/>
      <c r="D97" s="4"/>
      <c r="E97" s="3"/>
      <c r="F97" s="3"/>
      <c r="G97" s="3"/>
      <c r="H97" s="3"/>
      <c r="I97" s="3"/>
      <c r="J97" s="3"/>
      <c r="K97" s="3"/>
      <c r="L97" s="3"/>
      <c r="M97" s="3"/>
      <c r="N97" s="3"/>
      <c r="O97" s="3"/>
      <c r="P97" s="3"/>
      <c r="Q97" s="3"/>
      <c r="R97" s="3"/>
      <c r="S97" s="3"/>
      <c r="T97" s="3"/>
      <c r="U97" s="3"/>
      <c r="W97" s="149"/>
      <c r="X97" s="149"/>
    </row>
    <row r="98" spans="2:24" ht="12.75">
      <c r="B98" s="2"/>
      <c r="C98" s="3"/>
      <c r="D98" s="4"/>
      <c r="E98" s="3"/>
      <c r="F98" s="3"/>
      <c r="G98" s="3"/>
      <c r="H98" s="3"/>
      <c r="I98" s="3"/>
      <c r="J98" s="3"/>
      <c r="K98" s="3"/>
      <c r="L98" s="3"/>
      <c r="M98" s="3"/>
      <c r="N98" s="3"/>
      <c r="O98" s="3"/>
      <c r="P98" s="3"/>
      <c r="Q98" s="3"/>
      <c r="R98" s="3"/>
      <c r="S98" s="3"/>
      <c r="T98" s="3"/>
      <c r="U98" s="3"/>
      <c r="W98" s="149"/>
      <c r="X98" s="149"/>
    </row>
    <row r="99" spans="2:24" ht="12.75">
      <c r="B99" s="2"/>
      <c r="C99" s="3"/>
      <c r="D99" s="4"/>
      <c r="E99" s="3"/>
      <c r="F99" s="3"/>
      <c r="G99" s="3"/>
      <c r="H99" s="3"/>
      <c r="I99" s="3"/>
      <c r="J99" s="3"/>
      <c r="K99" s="3"/>
      <c r="L99" s="3"/>
      <c r="M99" s="3"/>
      <c r="N99" s="3"/>
      <c r="O99" s="3"/>
      <c r="P99" s="3"/>
      <c r="Q99" s="3"/>
      <c r="R99" s="3"/>
      <c r="S99" s="3"/>
      <c r="T99" s="3"/>
      <c r="U99" s="3"/>
      <c r="W99" s="149"/>
      <c r="X99" s="149"/>
    </row>
    <row r="100" spans="2:24" ht="12.75">
      <c r="B100" s="2"/>
      <c r="C100" s="3"/>
      <c r="D100" s="4"/>
      <c r="E100" s="3"/>
      <c r="F100" s="3"/>
      <c r="G100" s="3"/>
      <c r="H100" s="3"/>
      <c r="I100" s="3"/>
      <c r="J100" s="3"/>
      <c r="K100" s="3"/>
      <c r="L100" s="3"/>
      <c r="M100" s="3"/>
      <c r="N100" s="3"/>
      <c r="O100" s="3"/>
      <c r="P100" s="3"/>
      <c r="Q100" s="3"/>
      <c r="R100" s="3"/>
      <c r="S100" s="3"/>
      <c r="T100" s="3"/>
      <c r="U100" s="3"/>
      <c r="W100" s="149"/>
      <c r="X100" s="149"/>
    </row>
    <row r="101" spans="2:24" ht="12.75">
      <c r="B101" s="2"/>
      <c r="C101" s="3"/>
      <c r="D101" s="4"/>
      <c r="E101" s="3"/>
      <c r="F101" s="3"/>
      <c r="G101" s="3"/>
      <c r="H101" s="3"/>
      <c r="I101" s="3"/>
      <c r="J101" s="3"/>
      <c r="K101" s="3"/>
      <c r="L101" s="3"/>
      <c r="M101" s="3"/>
      <c r="N101" s="3"/>
      <c r="O101" s="3"/>
      <c r="P101" s="3"/>
      <c r="Q101" s="3"/>
      <c r="R101" s="3"/>
      <c r="S101" s="3"/>
      <c r="T101" s="3"/>
      <c r="U101" s="3"/>
      <c r="W101" s="149"/>
      <c r="X101" s="149"/>
    </row>
    <row r="102" spans="2:24" ht="12.75">
      <c r="B102" s="2"/>
      <c r="C102" s="3"/>
      <c r="D102" s="4"/>
      <c r="E102" s="3"/>
      <c r="F102" s="3"/>
      <c r="G102" s="3"/>
      <c r="H102" s="3"/>
      <c r="I102" s="3"/>
      <c r="J102" s="3"/>
      <c r="K102" s="3"/>
      <c r="L102" s="3"/>
      <c r="M102" s="3"/>
      <c r="N102" s="3"/>
      <c r="O102" s="3"/>
      <c r="P102" s="3"/>
      <c r="Q102" s="3"/>
      <c r="R102" s="3"/>
      <c r="S102" s="3"/>
      <c r="T102" s="3"/>
      <c r="U102" s="3"/>
      <c r="W102" s="149"/>
      <c r="X102" s="149"/>
    </row>
    <row r="103" spans="2:24" ht="12.75">
      <c r="B103" s="2"/>
      <c r="C103" s="3"/>
      <c r="D103" s="4"/>
      <c r="E103" s="3"/>
      <c r="F103" s="3"/>
      <c r="G103" s="3"/>
      <c r="H103" s="3"/>
      <c r="I103" s="3"/>
      <c r="J103" s="3"/>
      <c r="K103" s="3"/>
      <c r="L103" s="3"/>
      <c r="M103" s="3"/>
      <c r="N103" s="3"/>
      <c r="O103" s="3"/>
      <c r="P103" s="3"/>
      <c r="Q103" s="3"/>
      <c r="R103" s="3"/>
      <c r="S103" s="3"/>
      <c r="T103" s="3"/>
      <c r="U103" s="3"/>
      <c r="W103" s="149"/>
      <c r="X103" s="149"/>
    </row>
    <row r="104" spans="2:24" ht="12.75">
      <c r="B104" s="2"/>
      <c r="C104" s="3"/>
      <c r="D104" s="4"/>
      <c r="E104" s="3"/>
      <c r="F104" s="3"/>
      <c r="G104" s="3"/>
      <c r="H104" s="3"/>
      <c r="I104" s="3"/>
      <c r="J104" s="3"/>
      <c r="K104" s="3"/>
      <c r="L104" s="3"/>
      <c r="M104" s="3"/>
      <c r="N104" s="3"/>
      <c r="O104" s="3"/>
      <c r="P104" s="3"/>
      <c r="Q104" s="3"/>
      <c r="R104" s="3"/>
      <c r="S104" s="3"/>
      <c r="T104" s="3"/>
      <c r="U104" s="3"/>
      <c r="W104" s="149"/>
      <c r="X104" s="149"/>
    </row>
    <row r="105" spans="2:24" ht="12.75">
      <c r="B105" s="2"/>
      <c r="C105" s="3"/>
      <c r="D105" s="4"/>
      <c r="E105" s="3"/>
      <c r="F105" s="3"/>
      <c r="G105" s="3"/>
      <c r="H105" s="3"/>
      <c r="I105" s="3"/>
      <c r="J105" s="3"/>
      <c r="K105" s="3"/>
      <c r="L105" s="3"/>
      <c r="M105" s="3"/>
      <c r="N105" s="3"/>
      <c r="O105" s="3"/>
      <c r="P105" s="3"/>
      <c r="Q105" s="3"/>
      <c r="R105" s="3"/>
      <c r="S105" s="3"/>
      <c r="T105" s="3"/>
      <c r="U105" s="3"/>
      <c r="W105" s="149"/>
      <c r="X105" s="149"/>
    </row>
    <row r="106" spans="2:24" ht="12.75">
      <c r="B106" s="2"/>
      <c r="C106" s="3"/>
      <c r="D106" s="4"/>
      <c r="E106" s="3"/>
      <c r="F106" s="3"/>
      <c r="G106" s="3"/>
      <c r="H106" s="3"/>
      <c r="I106" s="3"/>
      <c r="J106" s="3"/>
      <c r="K106" s="3"/>
      <c r="L106" s="3"/>
      <c r="M106" s="3"/>
      <c r="N106" s="3"/>
      <c r="O106" s="3"/>
      <c r="P106" s="3"/>
      <c r="Q106" s="3"/>
      <c r="R106" s="3"/>
      <c r="S106" s="3"/>
      <c r="T106" s="3"/>
      <c r="U106" s="3"/>
      <c r="W106" s="149"/>
      <c r="X106" s="149"/>
    </row>
    <row r="107" spans="2:24" ht="12.75">
      <c r="B107" s="2"/>
      <c r="C107" s="3"/>
      <c r="D107" s="4"/>
      <c r="E107" s="3"/>
      <c r="F107" s="3"/>
      <c r="G107" s="3"/>
      <c r="H107" s="3"/>
      <c r="I107" s="3"/>
      <c r="J107" s="3"/>
      <c r="K107" s="3"/>
      <c r="L107" s="3"/>
      <c r="M107" s="3"/>
      <c r="N107" s="3"/>
      <c r="O107" s="3"/>
      <c r="P107" s="3"/>
      <c r="Q107" s="3"/>
      <c r="R107" s="3"/>
      <c r="S107" s="3"/>
      <c r="T107" s="3"/>
      <c r="U107" s="3"/>
      <c r="W107" s="149"/>
      <c r="X107" s="149"/>
    </row>
    <row r="108" spans="2:24" ht="12.75">
      <c r="B108" s="2"/>
      <c r="C108" s="3"/>
      <c r="D108" s="4"/>
      <c r="E108" s="3"/>
      <c r="F108" s="3"/>
      <c r="G108" s="3"/>
      <c r="H108" s="3"/>
      <c r="I108" s="3"/>
      <c r="J108" s="3"/>
      <c r="K108" s="3"/>
      <c r="L108" s="3"/>
      <c r="M108" s="3"/>
      <c r="N108" s="3"/>
      <c r="O108" s="3"/>
      <c r="P108" s="3"/>
      <c r="Q108" s="3"/>
      <c r="R108" s="3"/>
      <c r="S108" s="3"/>
      <c r="T108" s="3"/>
      <c r="U108" s="3"/>
      <c r="W108" s="149"/>
      <c r="X108" s="149"/>
    </row>
    <row r="109" spans="2:24" ht="12.75">
      <c r="B109" s="2"/>
      <c r="C109" s="3"/>
      <c r="D109" s="4"/>
      <c r="E109" s="3"/>
      <c r="F109" s="3"/>
      <c r="G109" s="3"/>
      <c r="H109" s="3"/>
      <c r="I109" s="3"/>
      <c r="J109" s="3"/>
      <c r="K109" s="3"/>
      <c r="L109" s="3"/>
      <c r="M109" s="3"/>
      <c r="N109" s="3"/>
      <c r="O109" s="3"/>
      <c r="P109" s="3"/>
      <c r="Q109" s="3"/>
      <c r="R109" s="3"/>
      <c r="S109" s="3"/>
      <c r="T109" s="3"/>
      <c r="U109" s="3"/>
      <c r="W109" s="149"/>
      <c r="X109" s="149"/>
    </row>
    <row r="110" spans="2:24" ht="12.75">
      <c r="B110" s="2"/>
      <c r="C110" s="3"/>
      <c r="D110" s="4"/>
      <c r="E110" s="3"/>
      <c r="F110" s="3"/>
      <c r="G110" s="3"/>
      <c r="H110" s="3"/>
      <c r="I110" s="3"/>
      <c r="J110" s="3"/>
      <c r="K110" s="3"/>
      <c r="L110" s="3"/>
      <c r="M110" s="3"/>
      <c r="N110" s="3"/>
      <c r="O110" s="3"/>
      <c r="P110" s="3"/>
      <c r="Q110" s="3"/>
      <c r="R110" s="3"/>
      <c r="S110" s="3"/>
      <c r="T110" s="3"/>
      <c r="U110" s="3"/>
      <c r="W110" s="149"/>
      <c r="X110" s="149"/>
    </row>
    <row r="111" spans="2:24" ht="12.75">
      <c r="B111" s="2"/>
      <c r="C111" s="3"/>
      <c r="D111" s="4"/>
      <c r="E111" s="3"/>
      <c r="F111" s="3"/>
      <c r="G111" s="3"/>
      <c r="H111" s="3"/>
      <c r="I111" s="3"/>
      <c r="J111" s="3"/>
      <c r="K111" s="3"/>
      <c r="L111" s="3"/>
      <c r="M111" s="3"/>
      <c r="N111" s="3"/>
      <c r="O111" s="3"/>
      <c r="P111" s="3"/>
      <c r="Q111" s="3"/>
      <c r="R111" s="3"/>
      <c r="S111" s="3"/>
      <c r="T111" s="3"/>
      <c r="U111" s="3"/>
      <c r="W111" s="149"/>
      <c r="X111" s="149"/>
    </row>
    <row r="112" spans="2:24" ht="12.75">
      <c r="B112" s="2"/>
      <c r="C112" s="3"/>
      <c r="D112" s="4"/>
      <c r="E112" s="3"/>
      <c r="F112" s="3"/>
      <c r="G112" s="3"/>
      <c r="H112" s="3"/>
      <c r="I112" s="3"/>
      <c r="J112" s="3"/>
      <c r="K112" s="3"/>
      <c r="L112" s="3"/>
      <c r="M112" s="3"/>
      <c r="N112" s="3"/>
      <c r="O112" s="3"/>
      <c r="P112" s="3"/>
      <c r="Q112" s="3"/>
      <c r="R112" s="3"/>
      <c r="S112" s="3"/>
      <c r="T112" s="3"/>
      <c r="U112" s="3"/>
      <c r="W112" s="149"/>
      <c r="X112" s="149"/>
    </row>
    <row r="113" spans="2:24" ht="12.75">
      <c r="B113" s="2"/>
      <c r="C113" s="3"/>
      <c r="D113" s="4"/>
      <c r="E113" s="3"/>
      <c r="F113" s="3"/>
      <c r="G113" s="3"/>
      <c r="H113" s="3"/>
      <c r="I113" s="3"/>
      <c r="J113" s="3"/>
      <c r="K113" s="3"/>
      <c r="L113" s="3"/>
      <c r="M113" s="3"/>
      <c r="N113" s="3"/>
      <c r="O113" s="3"/>
      <c r="P113" s="3"/>
      <c r="Q113" s="3"/>
      <c r="R113" s="3"/>
      <c r="S113" s="3"/>
      <c r="T113" s="3"/>
      <c r="U113" s="3"/>
      <c r="W113" s="149"/>
      <c r="X113" s="149"/>
    </row>
    <row r="114" spans="2:24" ht="12.75">
      <c r="B114" s="2"/>
      <c r="C114" s="3"/>
      <c r="D114" s="4"/>
      <c r="E114" s="3"/>
      <c r="F114" s="3"/>
      <c r="G114" s="3"/>
      <c r="H114" s="3"/>
      <c r="I114" s="3"/>
      <c r="J114" s="3"/>
      <c r="K114" s="3"/>
      <c r="L114" s="3"/>
      <c r="M114" s="3"/>
      <c r="N114" s="3"/>
      <c r="O114" s="3"/>
      <c r="P114" s="3"/>
      <c r="Q114" s="3"/>
      <c r="R114" s="3"/>
      <c r="S114" s="3"/>
      <c r="T114" s="3"/>
      <c r="U114" s="3"/>
      <c r="W114" s="149"/>
      <c r="X114" s="149"/>
    </row>
    <row r="115" spans="2:24" ht="12.75">
      <c r="B115" s="2"/>
      <c r="C115" s="3"/>
      <c r="D115" s="4"/>
      <c r="E115" s="3"/>
      <c r="F115" s="3"/>
      <c r="G115" s="3"/>
      <c r="H115" s="3"/>
      <c r="I115" s="3"/>
      <c r="J115" s="3"/>
      <c r="K115" s="3"/>
      <c r="L115" s="3"/>
      <c r="M115" s="3"/>
      <c r="N115" s="3"/>
      <c r="O115" s="3"/>
      <c r="P115" s="3"/>
      <c r="Q115" s="3"/>
      <c r="R115" s="3"/>
      <c r="S115" s="3"/>
      <c r="T115" s="3"/>
      <c r="U115" s="3"/>
      <c r="W115" s="149"/>
      <c r="X115" s="149"/>
    </row>
    <row r="116" spans="2:24" ht="12.75">
      <c r="B116" s="2"/>
      <c r="C116" s="3"/>
      <c r="D116" s="4"/>
      <c r="E116" s="3"/>
      <c r="F116" s="3"/>
      <c r="G116" s="3"/>
      <c r="H116" s="3"/>
      <c r="I116" s="3"/>
      <c r="J116" s="3"/>
      <c r="K116" s="3"/>
      <c r="L116" s="3"/>
      <c r="M116" s="3"/>
      <c r="N116" s="3"/>
      <c r="O116" s="3"/>
      <c r="P116" s="3"/>
      <c r="Q116" s="3"/>
      <c r="R116" s="3"/>
      <c r="S116" s="3"/>
      <c r="T116" s="3"/>
      <c r="U116" s="3"/>
      <c r="W116" s="149"/>
      <c r="X116" s="149"/>
    </row>
    <row r="117" spans="2:24" ht="12.75">
      <c r="B117" s="2"/>
      <c r="C117" s="3"/>
      <c r="D117" s="4"/>
      <c r="E117" s="3"/>
      <c r="F117" s="3"/>
      <c r="G117" s="3"/>
      <c r="H117" s="3"/>
      <c r="I117" s="3"/>
      <c r="J117" s="3"/>
      <c r="K117" s="3"/>
      <c r="L117" s="3"/>
      <c r="M117" s="3"/>
      <c r="N117" s="3"/>
      <c r="O117" s="3"/>
      <c r="P117" s="3"/>
      <c r="Q117" s="3"/>
      <c r="R117" s="3"/>
      <c r="S117" s="3"/>
      <c r="T117" s="3"/>
      <c r="U117" s="3"/>
      <c r="W117" s="149"/>
      <c r="X117" s="149"/>
    </row>
    <row r="118" spans="2:24" ht="12.75">
      <c r="B118" s="2"/>
      <c r="C118" s="3"/>
      <c r="D118" s="4"/>
      <c r="E118" s="3"/>
      <c r="F118" s="3"/>
      <c r="G118" s="3"/>
      <c r="H118" s="3"/>
      <c r="I118" s="3"/>
      <c r="J118" s="3"/>
      <c r="K118" s="3"/>
      <c r="L118" s="3"/>
      <c r="M118" s="3"/>
      <c r="N118" s="3"/>
      <c r="O118" s="3"/>
      <c r="P118" s="3"/>
      <c r="Q118" s="3"/>
      <c r="R118" s="3"/>
      <c r="S118" s="3"/>
      <c r="T118" s="3"/>
      <c r="U118" s="3"/>
      <c r="W118" s="149"/>
      <c r="X118" s="149"/>
    </row>
    <row r="119" spans="2:24" ht="12.75">
      <c r="B119" s="2"/>
      <c r="C119" s="3"/>
      <c r="D119" s="4"/>
      <c r="E119" s="3"/>
      <c r="F119" s="3"/>
      <c r="G119" s="3"/>
      <c r="H119" s="3"/>
      <c r="I119" s="3"/>
      <c r="J119" s="3"/>
      <c r="K119" s="3"/>
      <c r="L119" s="3"/>
      <c r="M119" s="3"/>
      <c r="N119" s="3"/>
      <c r="O119" s="3"/>
      <c r="P119" s="3"/>
      <c r="Q119" s="3"/>
      <c r="R119" s="3"/>
      <c r="S119" s="3"/>
      <c r="T119" s="3"/>
      <c r="U119" s="3"/>
      <c r="W119" s="149"/>
      <c r="X119" s="149"/>
    </row>
    <row r="120" spans="2:24" ht="12.75">
      <c r="B120" s="2"/>
      <c r="C120" s="3"/>
      <c r="D120" s="4"/>
      <c r="E120" s="3"/>
      <c r="F120" s="3"/>
      <c r="G120" s="3"/>
      <c r="H120" s="3"/>
      <c r="I120" s="3"/>
      <c r="J120" s="3"/>
      <c r="K120" s="3"/>
      <c r="L120" s="3"/>
      <c r="M120" s="3"/>
      <c r="N120" s="3"/>
      <c r="O120" s="3"/>
      <c r="P120" s="3"/>
      <c r="Q120" s="3"/>
      <c r="R120" s="3"/>
      <c r="S120" s="3"/>
      <c r="T120" s="3"/>
      <c r="U120" s="3"/>
      <c r="W120" s="149"/>
      <c r="X120" s="149"/>
    </row>
    <row r="121" spans="2:24" ht="12.75">
      <c r="B121" s="2"/>
      <c r="C121" s="3"/>
      <c r="D121" s="4"/>
      <c r="E121" s="3"/>
      <c r="F121" s="3"/>
      <c r="G121" s="3"/>
      <c r="H121" s="3"/>
      <c r="I121" s="3"/>
      <c r="J121" s="3"/>
      <c r="K121" s="3"/>
      <c r="L121" s="3"/>
      <c r="M121" s="3"/>
      <c r="N121" s="3"/>
      <c r="O121" s="3"/>
      <c r="P121" s="3"/>
      <c r="Q121" s="3"/>
      <c r="R121" s="3"/>
      <c r="S121" s="3"/>
      <c r="T121" s="3"/>
      <c r="U121" s="3"/>
      <c r="W121" s="149"/>
      <c r="X121" s="149"/>
    </row>
    <row r="122" spans="2:24" ht="12.75">
      <c r="B122" s="2"/>
      <c r="C122" s="3"/>
      <c r="D122" s="4"/>
      <c r="E122" s="3"/>
      <c r="F122" s="3"/>
      <c r="G122" s="3"/>
      <c r="H122" s="3"/>
      <c r="I122" s="3"/>
      <c r="J122" s="3"/>
      <c r="K122" s="3"/>
      <c r="L122" s="3"/>
      <c r="M122" s="3"/>
      <c r="N122" s="3"/>
      <c r="O122" s="3"/>
      <c r="P122" s="3"/>
      <c r="Q122" s="3"/>
      <c r="R122" s="3"/>
      <c r="S122" s="3"/>
      <c r="T122" s="3"/>
      <c r="U122" s="3"/>
      <c r="W122" s="149"/>
      <c r="X122" s="149"/>
    </row>
    <row r="123" spans="2:24" ht="12.75">
      <c r="B123" s="2"/>
      <c r="C123" s="3"/>
      <c r="D123" s="4"/>
      <c r="E123" s="3"/>
      <c r="F123" s="3"/>
      <c r="G123" s="3"/>
      <c r="H123" s="3"/>
      <c r="I123" s="3"/>
      <c r="J123" s="3"/>
      <c r="K123" s="3"/>
      <c r="L123" s="3"/>
      <c r="M123" s="3"/>
      <c r="N123" s="3"/>
      <c r="O123" s="3"/>
      <c r="P123" s="3"/>
      <c r="Q123" s="3"/>
      <c r="R123" s="3"/>
      <c r="S123" s="3"/>
      <c r="T123" s="3"/>
      <c r="U123" s="3"/>
      <c r="W123" s="149"/>
      <c r="X123" s="149"/>
    </row>
    <row r="124" spans="2:24" ht="12.75">
      <c r="B124" s="2"/>
      <c r="C124" s="3"/>
      <c r="D124" s="4"/>
      <c r="E124" s="3"/>
      <c r="F124" s="3"/>
      <c r="G124" s="3"/>
      <c r="H124" s="3"/>
      <c r="I124" s="3"/>
      <c r="J124" s="3"/>
      <c r="K124" s="3"/>
      <c r="L124" s="3"/>
      <c r="M124" s="3"/>
      <c r="N124" s="3"/>
      <c r="O124" s="3"/>
      <c r="P124" s="3"/>
      <c r="Q124" s="3"/>
      <c r="R124" s="3"/>
      <c r="S124" s="3"/>
      <c r="T124" s="3"/>
      <c r="U124" s="3"/>
      <c r="W124" s="149"/>
      <c r="X124" s="149"/>
    </row>
    <row r="125" spans="2:24" ht="12.75">
      <c r="B125" s="2"/>
      <c r="C125" s="3"/>
      <c r="D125" s="4"/>
      <c r="E125" s="3"/>
      <c r="F125" s="3"/>
      <c r="G125" s="3"/>
      <c r="H125" s="3"/>
      <c r="I125" s="3"/>
      <c r="J125" s="3"/>
      <c r="K125" s="3"/>
      <c r="L125" s="3"/>
      <c r="M125" s="3"/>
      <c r="N125" s="3"/>
      <c r="O125" s="3"/>
      <c r="P125" s="3"/>
      <c r="Q125" s="3"/>
      <c r="R125" s="3"/>
      <c r="S125" s="3"/>
      <c r="T125" s="3"/>
      <c r="U125" s="3"/>
      <c r="W125" s="149"/>
      <c r="X125" s="149"/>
    </row>
    <row r="126" spans="2:24" ht="12.75">
      <c r="B126" s="2"/>
      <c r="C126" s="3"/>
      <c r="D126" s="4"/>
      <c r="E126" s="3"/>
      <c r="F126" s="3"/>
      <c r="G126" s="3"/>
      <c r="H126" s="3"/>
      <c r="I126" s="3"/>
      <c r="J126" s="3"/>
      <c r="K126" s="3"/>
      <c r="L126" s="3"/>
      <c r="M126" s="3"/>
      <c r="N126" s="3"/>
      <c r="O126" s="3"/>
      <c r="P126" s="3"/>
      <c r="Q126" s="3"/>
      <c r="R126" s="3"/>
      <c r="S126" s="3"/>
      <c r="T126" s="3"/>
      <c r="U126" s="3"/>
      <c r="W126" s="149"/>
      <c r="X126" s="149"/>
    </row>
    <row r="127" spans="2:24" ht="12.75">
      <c r="B127" s="2"/>
      <c r="C127" s="3"/>
      <c r="D127" s="4"/>
      <c r="E127" s="3"/>
      <c r="F127" s="3"/>
      <c r="G127" s="3"/>
      <c r="H127" s="3"/>
      <c r="I127" s="3"/>
      <c r="J127" s="3"/>
      <c r="K127" s="3"/>
      <c r="L127" s="3"/>
      <c r="M127" s="3"/>
      <c r="N127" s="3"/>
      <c r="O127" s="3"/>
      <c r="P127" s="3"/>
      <c r="Q127" s="3"/>
      <c r="R127" s="3"/>
      <c r="S127" s="3"/>
      <c r="T127" s="3"/>
      <c r="U127" s="3"/>
      <c r="W127" s="149"/>
      <c r="X127" s="149"/>
    </row>
    <row r="128" spans="2:24" ht="12.75">
      <c r="B128" s="2"/>
      <c r="C128" s="3"/>
      <c r="D128" s="4"/>
      <c r="E128" s="3"/>
      <c r="F128" s="3"/>
      <c r="G128" s="3"/>
      <c r="H128" s="3"/>
      <c r="I128" s="3"/>
      <c r="J128" s="3"/>
      <c r="K128" s="3"/>
      <c r="L128" s="3"/>
      <c r="M128" s="3"/>
      <c r="N128" s="3"/>
      <c r="O128" s="3"/>
      <c r="P128" s="3"/>
      <c r="Q128" s="3"/>
      <c r="R128" s="3"/>
      <c r="S128" s="3"/>
      <c r="T128" s="3"/>
      <c r="U128" s="3"/>
      <c r="W128" s="149"/>
      <c r="X128" s="149"/>
    </row>
    <row r="129" spans="2:24" ht="12.75">
      <c r="B129" s="2"/>
      <c r="C129" s="3"/>
      <c r="D129" s="4"/>
      <c r="E129" s="3"/>
      <c r="F129" s="3"/>
      <c r="G129" s="3"/>
      <c r="H129" s="3"/>
      <c r="I129" s="3"/>
      <c r="J129" s="3"/>
      <c r="K129" s="3"/>
      <c r="L129" s="3"/>
      <c r="M129" s="3"/>
      <c r="N129" s="3"/>
      <c r="O129" s="3"/>
      <c r="P129" s="3"/>
      <c r="Q129" s="3"/>
      <c r="R129" s="3"/>
      <c r="S129" s="3"/>
      <c r="T129" s="3"/>
      <c r="U129" s="3"/>
      <c r="W129" s="149"/>
      <c r="X129" s="149"/>
    </row>
    <row r="130" spans="2:24" ht="12.75">
      <c r="B130" s="2"/>
      <c r="C130" s="3"/>
      <c r="D130" s="4"/>
      <c r="E130" s="3"/>
      <c r="F130" s="3"/>
      <c r="G130" s="3"/>
      <c r="H130" s="3"/>
      <c r="I130" s="3"/>
      <c r="J130" s="3"/>
      <c r="K130" s="3"/>
      <c r="L130" s="3"/>
      <c r="M130" s="3"/>
      <c r="N130" s="3"/>
      <c r="O130" s="3"/>
      <c r="P130" s="3"/>
      <c r="Q130" s="3"/>
      <c r="R130" s="3"/>
      <c r="S130" s="3"/>
      <c r="T130" s="3"/>
      <c r="U130" s="3"/>
      <c r="W130" s="149"/>
      <c r="X130" s="149"/>
    </row>
    <row r="131" spans="2:24" ht="12.75">
      <c r="B131" s="2"/>
      <c r="C131" s="3"/>
      <c r="D131" s="4"/>
      <c r="E131" s="3"/>
      <c r="F131" s="3"/>
      <c r="G131" s="3"/>
      <c r="H131" s="3"/>
      <c r="I131" s="3"/>
      <c r="J131" s="3"/>
      <c r="K131" s="3"/>
      <c r="L131" s="3"/>
      <c r="M131" s="3"/>
      <c r="N131" s="3"/>
      <c r="O131" s="3"/>
      <c r="P131" s="3"/>
      <c r="Q131" s="3"/>
      <c r="R131" s="3"/>
      <c r="S131" s="3"/>
      <c r="T131" s="3"/>
      <c r="U131" s="3"/>
      <c r="W131" s="149"/>
      <c r="X131" s="149"/>
    </row>
    <row r="132" spans="2:24" ht="12.75">
      <c r="B132" s="2"/>
      <c r="C132" s="3"/>
      <c r="D132" s="4"/>
      <c r="E132" s="3"/>
      <c r="F132" s="3"/>
      <c r="G132" s="3"/>
      <c r="H132" s="3"/>
      <c r="I132" s="3"/>
      <c r="J132" s="3"/>
      <c r="K132" s="3"/>
      <c r="L132" s="3"/>
      <c r="M132" s="3"/>
      <c r="N132" s="3"/>
      <c r="O132" s="3"/>
      <c r="P132" s="3"/>
      <c r="Q132" s="3"/>
      <c r="R132" s="3"/>
      <c r="S132" s="3"/>
      <c r="T132" s="3"/>
      <c r="U132" s="3"/>
      <c r="W132" s="149"/>
      <c r="X132" s="149"/>
    </row>
    <row r="133" spans="2:24" ht="12.75">
      <c r="B133" s="2"/>
      <c r="C133" s="3"/>
      <c r="D133" s="4"/>
      <c r="E133" s="3"/>
      <c r="F133" s="3"/>
      <c r="G133" s="3"/>
      <c r="H133" s="3"/>
      <c r="I133" s="3"/>
      <c r="J133" s="3"/>
      <c r="K133" s="3"/>
      <c r="L133" s="3"/>
      <c r="M133" s="3"/>
      <c r="N133" s="3"/>
      <c r="O133" s="3"/>
      <c r="P133" s="3"/>
      <c r="Q133" s="3"/>
      <c r="R133" s="3"/>
      <c r="S133" s="3"/>
      <c r="T133" s="3"/>
      <c r="U133" s="3"/>
      <c r="W133" s="149"/>
      <c r="X133" s="149"/>
    </row>
    <row r="134" spans="2:24" ht="12.75">
      <c r="B134" s="2"/>
      <c r="C134" s="3"/>
      <c r="D134" s="4"/>
      <c r="E134" s="3"/>
      <c r="F134" s="3"/>
      <c r="G134" s="3"/>
      <c r="H134" s="3"/>
      <c r="I134" s="3"/>
      <c r="J134" s="3"/>
      <c r="K134" s="3"/>
      <c r="L134" s="3"/>
      <c r="M134" s="3"/>
      <c r="N134" s="3"/>
      <c r="O134" s="3"/>
      <c r="P134" s="3"/>
      <c r="Q134" s="3"/>
      <c r="R134" s="3"/>
      <c r="S134" s="3"/>
      <c r="T134" s="3"/>
      <c r="U134" s="3"/>
      <c r="W134" s="149"/>
      <c r="X134" s="149"/>
    </row>
    <row r="135" spans="2:24" ht="12.75">
      <c r="B135" s="2"/>
      <c r="C135" s="3"/>
      <c r="D135" s="4"/>
      <c r="E135" s="3"/>
      <c r="F135" s="3"/>
      <c r="G135" s="3"/>
      <c r="H135" s="3"/>
      <c r="I135" s="3"/>
      <c r="J135" s="3"/>
      <c r="K135" s="3"/>
      <c r="L135" s="3"/>
      <c r="M135" s="3"/>
      <c r="N135" s="3"/>
      <c r="O135" s="3"/>
      <c r="P135" s="3"/>
      <c r="Q135" s="3"/>
      <c r="R135" s="3"/>
      <c r="S135" s="3"/>
      <c r="T135" s="3"/>
      <c r="U135" s="3"/>
      <c r="W135" s="149"/>
      <c r="X135" s="149"/>
    </row>
    <row r="136" spans="2:24" ht="12.75">
      <c r="B136" s="2"/>
      <c r="C136" s="3"/>
      <c r="D136" s="4"/>
      <c r="E136" s="3"/>
      <c r="F136" s="3"/>
      <c r="G136" s="3"/>
      <c r="H136" s="3"/>
      <c r="I136" s="3"/>
      <c r="J136" s="3"/>
      <c r="K136" s="3"/>
      <c r="L136" s="3"/>
      <c r="M136" s="3"/>
      <c r="N136" s="3"/>
      <c r="O136" s="3"/>
      <c r="P136" s="3"/>
      <c r="Q136" s="3"/>
      <c r="R136" s="3"/>
      <c r="S136" s="3"/>
      <c r="T136" s="3"/>
      <c r="U136" s="3"/>
      <c r="W136" s="149"/>
      <c r="X136" s="149"/>
    </row>
    <row r="137" spans="2:24" ht="12.75">
      <c r="B137" s="2"/>
      <c r="C137" s="3"/>
      <c r="D137" s="4"/>
      <c r="E137" s="3"/>
      <c r="F137" s="3"/>
      <c r="G137" s="3"/>
      <c r="H137" s="3"/>
      <c r="I137" s="3"/>
      <c r="J137" s="3"/>
      <c r="K137" s="3"/>
      <c r="L137" s="3"/>
      <c r="M137" s="3"/>
      <c r="N137" s="3"/>
      <c r="O137" s="3"/>
      <c r="P137" s="3"/>
      <c r="Q137" s="3"/>
      <c r="R137" s="3"/>
      <c r="S137" s="3"/>
      <c r="T137" s="3"/>
      <c r="U137" s="3"/>
      <c r="W137" s="149"/>
      <c r="X137" s="149"/>
    </row>
    <row r="138" spans="2:24" ht="12.75">
      <c r="B138" s="2"/>
      <c r="C138" s="3"/>
      <c r="D138" s="4"/>
      <c r="E138" s="3"/>
      <c r="F138" s="3"/>
      <c r="G138" s="3"/>
      <c r="H138" s="3"/>
      <c r="I138" s="3"/>
      <c r="J138" s="3"/>
      <c r="K138" s="3"/>
      <c r="L138" s="3"/>
      <c r="M138" s="3"/>
      <c r="N138" s="3"/>
      <c r="O138" s="3"/>
      <c r="P138" s="3"/>
      <c r="Q138" s="3"/>
      <c r="R138" s="3"/>
      <c r="S138" s="3"/>
      <c r="T138" s="3"/>
      <c r="U138" s="3"/>
      <c r="W138" s="149"/>
      <c r="X138" s="149"/>
    </row>
    <row r="139" spans="2:24" ht="12.75">
      <c r="B139" s="2"/>
      <c r="C139" s="3"/>
      <c r="D139" s="4"/>
      <c r="E139" s="3"/>
      <c r="F139" s="3"/>
      <c r="G139" s="3"/>
      <c r="H139" s="3"/>
      <c r="I139" s="3"/>
      <c r="J139" s="3"/>
      <c r="K139" s="3"/>
      <c r="L139" s="3"/>
      <c r="M139" s="3"/>
      <c r="N139" s="3"/>
      <c r="O139" s="3"/>
      <c r="P139" s="3"/>
      <c r="Q139" s="3"/>
      <c r="R139" s="3"/>
      <c r="S139" s="3"/>
      <c r="T139" s="3"/>
      <c r="U139" s="3"/>
      <c r="W139" s="149"/>
      <c r="X139" s="149"/>
    </row>
    <row r="140" spans="2:24" ht="12.75">
      <c r="B140" s="2"/>
      <c r="C140" s="3"/>
      <c r="D140" s="4"/>
      <c r="E140" s="3"/>
      <c r="F140" s="3"/>
      <c r="G140" s="3"/>
      <c r="H140" s="3"/>
      <c r="I140" s="3"/>
      <c r="J140" s="3"/>
      <c r="K140" s="3"/>
      <c r="L140" s="3"/>
      <c r="M140" s="3"/>
      <c r="N140" s="3"/>
      <c r="O140" s="3"/>
      <c r="P140" s="3"/>
      <c r="Q140" s="3"/>
      <c r="R140" s="3"/>
      <c r="S140" s="3"/>
      <c r="T140" s="3"/>
      <c r="U140" s="3"/>
      <c r="W140" s="149"/>
      <c r="X140" s="149"/>
    </row>
    <row r="141" spans="2:24" ht="12.75">
      <c r="B141" s="2"/>
      <c r="C141" s="3"/>
      <c r="D141" s="4"/>
      <c r="E141" s="3"/>
      <c r="F141" s="3"/>
      <c r="G141" s="3"/>
      <c r="H141" s="3"/>
      <c r="I141" s="3"/>
      <c r="J141" s="3"/>
      <c r="K141" s="3"/>
      <c r="L141" s="3"/>
      <c r="M141" s="3"/>
      <c r="N141" s="3"/>
      <c r="O141" s="3"/>
      <c r="P141" s="3"/>
      <c r="Q141" s="3"/>
      <c r="R141" s="3"/>
      <c r="S141" s="3"/>
      <c r="T141" s="3"/>
      <c r="U141" s="3"/>
      <c r="W141" s="149"/>
      <c r="X141" s="149"/>
    </row>
    <row r="142" spans="2:24" ht="12.75">
      <c r="B142" s="2"/>
      <c r="C142" s="3"/>
      <c r="D142" s="4"/>
      <c r="E142" s="3"/>
      <c r="F142" s="3"/>
      <c r="G142" s="3"/>
      <c r="H142" s="3"/>
      <c r="I142" s="3"/>
      <c r="J142" s="3"/>
      <c r="K142" s="3"/>
      <c r="L142" s="3"/>
      <c r="M142" s="3"/>
      <c r="N142" s="3"/>
      <c r="O142" s="3"/>
      <c r="P142" s="3"/>
      <c r="Q142" s="3"/>
      <c r="R142" s="3"/>
      <c r="S142" s="3"/>
      <c r="T142" s="3"/>
      <c r="U142" s="3"/>
      <c r="W142" s="149"/>
      <c r="X142" s="149"/>
    </row>
    <row r="143" spans="2:24" ht="12.75">
      <c r="B143" s="2"/>
      <c r="C143" s="3"/>
      <c r="D143" s="4"/>
      <c r="E143" s="3"/>
      <c r="F143" s="3"/>
      <c r="G143" s="3"/>
      <c r="H143" s="3"/>
      <c r="I143" s="3"/>
      <c r="J143" s="3"/>
      <c r="K143" s="3"/>
      <c r="L143" s="3"/>
      <c r="M143" s="3"/>
      <c r="N143" s="3"/>
      <c r="O143" s="3"/>
      <c r="P143" s="3"/>
      <c r="Q143" s="3"/>
      <c r="R143" s="3"/>
      <c r="S143" s="3"/>
      <c r="T143" s="3"/>
      <c r="U143" s="3"/>
      <c r="W143" s="149"/>
      <c r="X143" s="149"/>
    </row>
    <row r="144" spans="2:24" ht="12.75">
      <c r="B144" s="2"/>
      <c r="C144" s="3"/>
      <c r="D144" s="4"/>
      <c r="E144" s="3"/>
      <c r="F144" s="3"/>
      <c r="G144" s="3"/>
      <c r="H144" s="3"/>
      <c r="I144" s="3"/>
      <c r="J144" s="3"/>
      <c r="K144" s="3"/>
      <c r="L144" s="3"/>
      <c r="M144" s="3"/>
      <c r="N144" s="3"/>
      <c r="O144" s="3"/>
      <c r="P144" s="3"/>
      <c r="Q144" s="3"/>
      <c r="R144" s="3"/>
      <c r="S144" s="3"/>
      <c r="T144" s="3"/>
      <c r="U144" s="3"/>
      <c r="W144" s="149"/>
      <c r="X144" s="149"/>
    </row>
    <row r="145" spans="2:24" ht="12.75">
      <c r="B145" s="2"/>
      <c r="C145" s="3"/>
      <c r="D145" s="4"/>
      <c r="E145" s="3"/>
      <c r="F145" s="3"/>
      <c r="G145" s="3"/>
      <c r="H145" s="3"/>
      <c r="I145" s="3"/>
      <c r="J145" s="3"/>
      <c r="K145" s="3"/>
      <c r="L145" s="3"/>
      <c r="M145" s="3"/>
      <c r="N145" s="3"/>
      <c r="O145" s="3"/>
      <c r="P145" s="3"/>
      <c r="Q145" s="3"/>
      <c r="R145" s="3"/>
      <c r="S145" s="3"/>
      <c r="T145" s="3"/>
      <c r="U145" s="3"/>
      <c r="W145" s="149"/>
      <c r="X145" s="149"/>
    </row>
    <row r="146" spans="2:24" ht="12.75">
      <c r="B146" s="2"/>
      <c r="C146" s="3"/>
      <c r="D146" s="4"/>
      <c r="E146" s="3"/>
      <c r="F146" s="3"/>
      <c r="G146" s="3"/>
      <c r="H146" s="3"/>
      <c r="I146" s="3"/>
      <c r="J146" s="3"/>
      <c r="K146" s="3"/>
      <c r="L146" s="3"/>
      <c r="M146" s="3"/>
      <c r="N146" s="3"/>
      <c r="O146" s="3"/>
      <c r="P146" s="3"/>
      <c r="Q146" s="3"/>
      <c r="R146" s="3"/>
      <c r="S146" s="3"/>
      <c r="T146" s="3"/>
      <c r="U146" s="3"/>
      <c r="W146" s="149"/>
      <c r="X146" s="149"/>
    </row>
    <row r="147" spans="2:24" ht="12.75">
      <c r="B147" s="2"/>
      <c r="C147" s="3"/>
      <c r="D147" s="4"/>
      <c r="E147" s="3"/>
      <c r="F147" s="3"/>
      <c r="G147" s="3"/>
      <c r="H147" s="3"/>
      <c r="I147" s="3"/>
      <c r="J147" s="3"/>
      <c r="K147" s="3"/>
      <c r="L147" s="3"/>
      <c r="M147" s="3"/>
      <c r="N147" s="3"/>
      <c r="O147" s="3"/>
      <c r="P147" s="3"/>
      <c r="Q147" s="3"/>
      <c r="R147" s="3"/>
      <c r="S147" s="3"/>
      <c r="T147" s="3"/>
      <c r="U147" s="3"/>
      <c r="W147" s="149"/>
      <c r="X147" s="149"/>
    </row>
    <row r="148" spans="2:24" ht="12.75">
      <c r="B148" s="2"/>
      <c r="C148" s="3"/>
      <c r="D148" s="4"/>
      <c r="E148" s="3"/>
      <c r="F148" s="3"/>
      <c r="G148" s="3"/>
      <c r="H148" s="3"/>
      <c r="I148" s="3"/>
      <c r="J148" s="3"/>
      <c r="K148" s="3"/>
      <c r="L148" s="3"/>
      <c r="M148" s="3"/>
      <c r="N148" s="3"/>
      <c r="O148" s="3"/>
      <c r="P148" s="3"/>
      <c r="Q148" s="3"/>
      <c r="R148" s="3"/>
      <c r="S148" s="3"/>
      <c r="T148" s="3"/>
      <c r="U148" s="3"/>
      <c r="W148" s="149"/>
      <c r="X148" s="149"/>
    </row>
    <row r="149" spans="2:24" ht="12.75">
      <c r="B149" s="2"/>
      <c r="C149" s="3"/>
      <c r="D149" s="4"/>
      <c r="E149" s="3"/>
      <c r="F149" s="3"/>
      <c r="G149" s="3"/>
      <c r="H149" s="3"/>
      <c r="I149" s="3"/>
      <c r="J149" s="3"/>
      <c r="K149" s="3"/>
      <c r="L149" s="3"/>
      <c r="M149" s="3"/>
      <c r="N149" s="3"/>
      <c r="O149" s="3"/>
      <c r="P149" s="3"/>
      <c r="Q149" s="3"/>
      <c r="R149" s="3"/>
      <c r="S149" s="3"/>
      <c r="T149" s="3"/>
      <c r="U149" s="3"/>
      <c r="W149" s="149"/>
      <c r="X149" s="149"/>
    </row>
    <row r="150" spans="2:24" ht="12.75">
      <c r="B150" s="2"/>
      <c r="C150" s="3"/>
      <c r="D150" s="4"/>
      <c r="E150" s="3"/>
      <c r="F150" s="3"/>
      <c r="G150" s="3"/>
      <c r="H150" s="3"/>
      <c r="I150" s="3"/>
      <c r="J150" s="3"/>
      <c r="K150" s="3"/>
      <c r="L150" s="3"/>
      <c r="M150" s="3"/>
      <c r="N150" s="3"/>
      <c r="O150" s="3"/>
      <c r="P150" s="3"/>
      <c r="Q150" s="3"/>
      <c r="R150" s="3"/>
      <c r="S150" s="3"/>
      <c r="T150" s="3"/>
      <c r="U150" s="3"/>
      <c r="W150" s="149"/>
      <c r="X150" s="149"/>
    </row>
    <row r="151" spans="2:24" ht="12.75">
      <c r="B151" s="2"/>
      <c r="C151" s="3"/>
      <c r="D151" s="4"/>
      <c r="E151" s="3"/>
      <c r="F151" s="3"/>
      <c r="G151" s="3"/>
      <c r="H151" s="3"/>
      <c r="I151" s="3"/>
      <c r="J151" s="3"/>
      <c r="K151" s="3"/>
      <c r="L151" s="3"/>
      <c r="M151" s="3"/>
      <c r="N151" s="3"/>
      <c r="O151" s="3"/>
      <c r="P151" s="3"/>
      <c r="Q151" s="3"/>
      <c r="R151" s="3"/>
      <c r="S151" s="3"/>
      <c r="T151" s="3"/>
      <c r="U151" s="3"/>
      <c r="W151" s="149"/>
      <c r="X151" s="149"/>
    </row>
    <row r="152" spans="2:24" ht="12.75">
      <c r="B152" s="2"/>
      <c r="C152" s="3"/>
      <c r="D152" s="4"/>
      <c r="E152" s="3"/>
      <c r="F152" s="3"/>
      <c r="G152" s="3"/>
      <c r="H152" s="3"/>
      <c r="I152" s="3"/>
      <c r="J152" s="3"/>
      <c r="K152" s="3"/>
      <c r="L152" s="3"/>
      <c r="M152" s="3"/>
      <c r="N152" s="3"/>
      <c r="O152" s="3"/>
      <c r="P152" s="3"/>
      <c r="Q152" s="3"/>
      <c r="R152" s="3"/>
      <c r="S152" s="3"/>
      <c r="T152" s="3"/>
      <c r="U152" s="3"/>
      <c r="W152" s="149"/>
      <c r="X152" s="149"/>
    </row>
    <row r="153" spans="2:24" ht="12.75">
      <c r="B153" s="2"/>
      <c r="C153" s="3"/>
      <c r="D153" s="4"/>
      <c r="E153" s="3"/>
      <c r="F153" s="3"/>
      <c r="G153" s="3"/>
      <c r="H153" s="3"/>
      <c r="I153" s="3"/>
      <c r="J153" s="3"/>
      <c r="K153" s="3"/>
      <c r="L153" s="3"/>
      <c r="M153" s="3"/>
      <c r="N153" s="3"/>
      <c r="O153" s="3"/>
      <c r="P153" s="3"/>
      <c r="Q153" s="3"/>
      <c r="R153" s="3"/>
      <c r="S153" s="3"/>
      <c r="T153" s="3"/>
      <c r="U153" s="3"/>
      <c r="W153" s="149"/>
      <c r="X153" s="149"/>
    </row>
    <row r="154" spans="2:24" ht="12.75">
      <c r="B154" s="2"/>
      <c r="C154" s="3"/>
      <c r="D154" s="4"/>
      <c r="E154" s="3"/>
      <c r="F154" s="3"/>
      <c r="G154" s="3"/>
      <c r="H154" s="3"/>
      <c r="I154" s="3"/>
      <c r="J154" s="3"/>
      <c r="K154" s="3"/>
      <c r="L154" s="3"/>
      <c r="M154" s="3"/>
      <c r="N154" s="3"/>
      <c r="O154" s="3"/>
      <c r="P154" s="3"/>
      <c r="Q154" s="3"/>
      <c r="R154" s="3"/>
      <c r="S154" s="3"/>
      <c r="T154" s="3"/>
      <c r="U154" s="3"/>
      <c r="W154" s="149"/>
      <c r="X154" s="149"/>
    </row>
    <row r="155" spans="2:24" ht="12.75">
      <c r="B155" s="2"/>
      <c r="C155" s="3"/>
      <c r="D155" s="4"/>
      <c r="E155" s="3"/>
      <c r="F155" s="3"/>
      <c r="G155" s="3"/>
      <c r="H155" s="3"/>
      <c r="I155" s="3"/>
      <c r="J155" s="3"/>
      <c r="K155" s="3"/>
      <c r="L155" s="3"/>
      <c r="M155" s="3"/>
      <c r="N155" s="3"/>
      <c r="O155" s="3"/>
      <c r="P155" s="3"/>
      <c r="Q155" s="3"/>
      <c r="R155" s="3"/>
      <c r="S155" s="3"/>
      <c r="T155" s="3"/>
      <c r="U155" s="3"/>
      <c r="W155" s="149"/>
      <c r="X155" s="149"/>
    </row>
    <row r="156" spans="2:24" ht="12.75">
      <c r="B156" s="2"/>
      <c r="C156" s="3"/>
      <c r="D156" s="4"/>
      <c r="E156" s="3"/>
      <c r="F156" s="3"/>
      <c r="G156" s="3"/>
      <c r="H156" s="3"/>
      <c r="I156" s="3"/>
      <c r="J156" s="3"/>
      <c r="K156" s="3"/>
      <c r="L156" s="3"/>
      <c r="M156" s="3"/>
      <c r="N156" s="3"/>
      <c r="O156" s="3"/>
      <c r="P156" s="3"/>
      <c r="Q156" s="3"/>
      <c r="R156" s="3"/>
      <c r="S156" s="3"/>
      <c r="T156" s="3"/>
      <c r="U156" s="3"/>
      <c r="W156" s="149"/>
      <c r="X156" s="149"/>
    </row>
    <row r="157" spans="2:24" ht="12.75">
      <c r="B157" s="2"/>
      <c r="C157" s="3"/>
      <c r="D157" s="4"/>
      <c r="E157" s="3"/>
      <c r="F157" s="3"/>
      <c r="G157" s="3"/>
      <c r="H157" s="3"/>
      <c r="I157" s="3"/>
      <c r="J157" s="3"/>
      <c r="K157" s="3"/>
      <c r="L157" s="3"/>
      <c r="M157" s="3"/>
      <c r="N157" s="3"/>
      <c r="O157" s="3"/>
      <c r="P157" s="3"/>
      <c r="Q157" s="3"/>
      <c r="R157" s="3"/>
      <c r="S157" s="3"/>
      <c r="T157" s="3"/>
      <c r="U157" s="3"/>
      <c r="W157" s="149"/>
      <c r="X157" s="149"/>
    </row>
    <row r="158" spans="2:24" ht="12.75">
      <c r="B158" s="2"/>
      <c r="C158" s="3"/>
      <c r="D158" s="4"/>
      <c r="E158" s="3"/>
      <c r="F158" s="3"/>
      <c r="G158" s="3"/>
      <c r="H158" s="3"/>
      <c r="I158" s="3"/>
      <c r="J158" s="3"/>
      <c r="K158" s="3"/>
      <c r="L158" s="3"/>
      <c r="M158" s="3"/>
      <c r="N158" s="3"/>
      <c r="O158" s="3"/>
      <c r="P158" s="3"/>
      <c r="Q158" s="3"/>
      <c r="R158" s="3"/>
      <c r="S158" s="3"/>
      <c r="T158" s="3"/>
      <c r="U158" s="3"/>
      <c r="W158" s="149"/>
      <c r="X158" s="149"/>
    </row>
    <row r="159" spans="2:24" ht="12.75">
      <c r="B159" s="2"/>
      <c r="C159" s="3"/>
      <c r="D159" s="4"/>
      <c r="E159" s="3"/>
      <c r="F159" s="3"/>
      <c r="G159" s="3"/>
      <c r="H159" s="3"/>
      <c r="I159" s="3"/>
      <c r="J159" s="3"/>
      <c r="K159" s="3"/>
      <c r="L159" s="3"/>
      <c r="M159" s="3"/>
      <c r="N159" s="3"/>
      <c r="O159" s="3"/>
      <c r="P159" s="3"/>
      <c r="Q159" s="3"/>
      <c r="R159" s="3"/>
      <c r="S159" s="3"/>
      <c r="T159" s="3"/>
      <c r="U159" s="3"/>
      <c r="W159" s="149"/>
      <c r="X159" s="149"/>
    </row>
    <row r="160" spans="2:24" ht="12.75">
      <c r="B160" s="2"/>
      <c r="C160" s="3"/>
      <c r="D160" s="4"/>
      <c r="E160" s="3"/>
      <c r="F160" s="3"/>
      <c r="G160" s="3"/>
      <c r="H160" s="3"/>
      <c r="I160" s="3"/>
      <c r="J160" s="3"/>
      <c r="K160" s="3"/>
      <c r="L160" s="3"/>
      <c r="M160" s="3"/>
      <c r="N160" s="3"/>
      <c r="O160" s="3"/>
      <c r="P160" s="3"/>
      <c r="Q160" s="3"/>
      <c r="R160" s="3"/>
      <c r="S160" s="3"/>
      <c r="T160" s="3"/>
      <c r="U160" s="3"/>
      <c r="W160" s="149"/>
      <c r="X160" s="149"/>
    </row>
    <row r="161" spans="2:24" ht="12.75">
      <c r="B161" s="2"/>
      <c r="C161" s="3"/>
      <c r="D161" s="4"/>
      <c r="E161" s="3"/>
      <c r="F161" s="3"/>
      <c r="G161" s="3"/>
      <c r="H161" s="3"/>
      <c r="I161" s="3"/>
      <c r="J161" s="3"/>
      <c r="K161" s="3"/>
      <c r="L161" s="3"/>
      <c r="M161" s="3"/>
      <c r="N161" s="3"/>
      <c r="O161" s="3"/>
      <c r="P161" s="3"/>
      <c r="Q161" s="3"/>
      <c r="R161" s="3"/>
      <c r="S161" s="3"/>
      <c r="T161" s="3"/>
      <c r="U161" s="3"/>
      <c r="W161" s="149"/>
      <c r="X161" s="149"/>
    </row>
    <row r="162" spans="2:24" ht="12.75">
      <c r="B162" s="2"/>
      <c r="C162" s="3"/>
      <c r="D162" s="4"/>
      <c r="E162" s="3"/>
      <c r="F162" s="3"/>
      <c r="G162" s="3"/>
      <c r="H162" s="3"/>
      <c r="I162" s="3"/>
      <c r="J162" s="3"/>
      <c r="K162" s="3"/>
      <c r="L162" s="3"/>
      <c r="M162" s="3"/>
      <c r="N162" s="3"/>
      <c r="O162" s="3"/>
      <c r="P162" s="3"/>
      <c r="Q162" s="3"/>
      <c r="R162" s="3"/>
      <c r="S162" s="3"/>
      <c r="T162" s="3"/>
      <c r="U162" s="3"/>
      <c r="W162" s="149"/>
      <c r="X162" s="149"/>
    </row>
    <row r="163" spans="2:24" ht="12.75">
      <c r="B163" s="2"/>
      <c r="C163" s="3"/>
      <c r="D163" s="4"/>
      <c r="E163" s="3"/>
      <c r="F163" s="3"/>
      <c r="G163" s="3"/>
      <c r="H163" s="3"/>
      <c r="I163" s="3"/>
      <c r="J163" s="3"/>
      <c r="K163" s="3"/>
      <c r="L163" s="3"/>
      <c r="M163" s="3"/>
      <c r="N163" s="3"/>
      <c r="O163" s="3"/>
      <c r="P163" s="3"/>
      <c r="Q163" s="3"/>
      <c r="R163" s="3"/>
      <c r="S163" s="3"/>
      <c r="T163" s="3"/>
      <c r="U163" s="3"/>
      <c r="W163" s="149"/>
      <c r="X163" s="149"/>
    </row>
    <row r="164" spans="2:24" ht="12.75">
      <c r="B164" s="2"/>
      <c r="C164" s="3"/>
      <c r="D164" s="4"/>
      <c r="E164" s="3"/>
      <c r="F164" s="3"/>
      <c r="G164" s="3"/>
      <c r="H164" s="3"/>
      <c r="I164" s="3"/>
      <c r="J164" s="3"/>
      <c r="K164" s="3"/>
      <c r="L164" s="3"/>
      <c r="M164" s="3"/>
      <c r="N164" s="3"/>
      <c r="O164" s="3"/>
      <c r="P164" s="3"/>
      <c r="Q164" s="3"/>
      <c r="R164" s="3"/>
      <c r="S164" s="3"/>
      <c r="T164" s="3"/>
      <c r="U164" s="3"/>
      <c r="W164" s="149"/>
      <c r="X164" s="149"/>
    </row>
    <row r="165" spans="2:24" ht="12.75">
      <c r="B165" s="2"/>
      <c r="C165" s="3"/>
      <c r="D165" s="4"/>
      <c r="E165" s="3"/>
      <c r="F165" s="3"/>
      <c r="G165" s="3"/>
      <c r="H165" s="3"/>
      <c r="I165" s="3"/>
      <c r="J165" s="3"/>
      <c r="K165" s="3"/>
      <c r="L165" s="3"/>
      <c r="M165" s="3"/>
      <c r="N165" s="3"/>
      <c r="O165" s="3"/>
      <c r="P165" s="3"/>
      <c r="Q165" s="3"/>
      <c r="R165" s="3"/>
      <c r="S165" s="3"/>
      <c r="T165" s="3"/>
      <c r="U165" s="3"/>
      <c r="W165" s="149"/>
      <c r="X165" s="149"/>
    </row>
    <row r="166" spans="2:24" ht="12.75">
      <c r="B166" s="2"/>
      <c r="C166" s="3"/>
      <c r="D166" s="4"/>
      <c r="E166" s="3"/>
      <c r="F166" s="3"/>
      <c r="G166" s="3"/>
      <c r="H166" s="3"/>
      <c r="I166" s="3"/>
      <c r="J166" s="3"/>
      <c r="K166" s="3"/>
      <c r="L166" s="3"/>
      <c r="M166" s="3"/>
      <c r="N166" s="3"/>
      <c r="O166" s="3"/>
      <c r="P166" s="3"/>
      <c r="Q166" s="3"/>
      <c r="R166" s="3"/>
      <c r="S166" s="3"/>
      <c r="T166" s="3"/>
      <c r="U166" s="3"/>
      <c r="W166" s="149"/>
      <c r="X166" s="149"/>
    </row>
    <row r="167" spans="2:24" ht="12.75">
      <c r="B167" s="2"/>
      <c r="C167" s="3"/>
      <c r="D167" s="4"/>
      <c r="E167" s="3"/>
      <c r="F167" s="3"/>
      <c r="G167" s="3"/>
      <c r="H167" s="3"/>
      <c r="I167" s="3"/>
      <c r="J167" s="3"/>
      <c r="K167" s="3"/>
      <c r="L167" s="3"/>
      <c r="M167" s="3"/>
      <c r="N167" s="3"/>
      <c r="O167" s="3"/>
      <c r="P167" s="3"/>
      <c r="Q167" s="3"/>
      <c r="R167" s="3"/>
      <c r="S167" s="3"/>
      <c r="T167" s="3"/>
      <c r="U167" s="3"/>
      <c r="W167" s="149"/>
      <c r="X167" s="149"/>
    </row>
    <row r="168" spans="2:24" ht="12.75">
      <c r="B168" s="2"/>
      <c r="C168" s="3"/>
      <c r="D168" s="4"/>
      <c r="E168" s="3"/>
      <c r="F168" s="3"/>
      <c r="G168" s="3"/>
      <c r="H168" s="3"/>
      <c r="I168" s="3"/>
      <c r="J168" s="3"/>
      <c r="K168" s="3"/>
      <c r="L168" s="3"/>
      <c r="M168" s="3"/>
      <c r="N168" s="3"/>
      <c r="O168" s="3"/>
      <c r="P168" s="3"/>
      <c r="Q168" s="3"/>
      <c r="R168" s="3"/>
      <c r="S168" s="3"/>
      <c r="T168" s="3"/>
      <c r="U168" s="3"/>
      <c r="W168" s="149"/>
      <c r="X168" s="149"/>
    </row>
    <row r="169" spans="2:24" ht="12.75">
      <c r="B169" s="2"/>
      <c r="C169" s="3"/>
      <c r="D169" s="4"/>
      <c r="E169" s="3"/>
      <c r="F169" s="3"/>
      <c r="G169" s="3"/>
      <c r="H169" s="3"/>
      <c r="I169" s="3"/>
      <c r="J169" s="3"/>
      <c r="K169" s="3"/>
      <c r="L169" s="3"/>
      <c r="M169" s="3"/>
      <c r="N169" s="3"/>
      <c r="O169" s="3"/>
      <c r="P169" s="3"/>
      <c r="Q169" s="3"/>
      <c r="R169" s="3"/>
      <c r="S169" s="3"/>
      <c r="T169" s="3"/>
      <c r="U169" s="3"/>
      <c r="W169" s="149"/>
      <c r="X169" s="149"/>
    </row>
    <row r="170" spans="2:24" ht="12.75">
      <c r="B170" s="2"/>
      <c r="C170" s="3"/>
      <c r="D170" s="4"/>
      <c r="E170" s="3"/>
      <c r="F170" s="3"/>
      <c r="G170" s="3"/>
      <c r="H170" s="3"/>
      <c r="I170" s="3"/>
      <c r="J170" s="3"/>
      <c r="K170" s="3"/>
      <c r="L170" s="3"/>
      <c r="M170" s="3"/>
      <c r="N170" s="3"/>
      <c r="O170" s="3"/>
      <c r="P170" s="3"/>
      <c r="Q170" s="3"/>
      <c r="R170" s="3"/>
      <c r="S170" s="3"/>
      <c r="T170" s="3"/>
      <c r="U170" s="3"/>
      <c r="W170" s="149"/>
      <c r="X170" s="149"/>
    </row>
    <row r="171" spans="2:24" ht="12.75">
      <c r="B171" s="2"/>
      <c r="C171" s="3"/>
      <c r="D171" s="4"/>
      <c r="E171" s="3"/>
      <c r="F171" s="3"/>
      <c r="G171" s="3"/>
      <c r="H171" s="3"/>
      <c r="I171" s="3"/>
      <c r="J171" s="3"/>
      <c r="K171" s="3"/>
      <c r="L171" s="3"/>
      <c r="M171" s="3"/>
      <c r="N171" s="3"/>
      <c r="O171" s="3"/>
      <c r="P171" s="3"/>
      <c r="Q171" s="3"/>
      <c r="R171" s="3"/>
      <c r="S171" s="3"/>
      <c r="T171" s="3"/>
      <c r="U171" s="3"/>
      <c r="W171" s="149"/>
      <c r="X171" s="149"/>
    </row>
    <row r="172" spans="2:24" ht="12.75">
      <c r="B172" s="2"/>
      <c r="C172" s="3"/>
      <c r="D172" s="4"/>
      <c r="E172" s="3"/>
      <c r="F172" s="3"/>
      <c r="G172" s="3"/>
      <c r="H172" s="3"/>
      <c r="I172" s="3"/>
      <c r="J172" s="3"/>
      <c r="K172" s="3"/>
      <c r="L172" s="3"/>
      <c r="M172" s="3"/>
      <c r="N172" s="3"/>
      <c r="O172" s="3"/>
      <c r="P172" s="3"/>
      <c r="Q172" s="3"/>
      <c r="R172" s="3"/>
      <c r="S172" s="3"/>
      <c r="T172" s="3"/>
      <c r="U172" s="3"/>
      <c r="W172" s="149"/>
      <c r="X172" s="149"/>
    </row>
    <row r="173" spans="2:24" ht="12.75">
      <c r="B173" s="2"/>
      <c r="C173" s="3"/>
      <c r="D173" s="4"/>
      <c r="E173" s="3"/>
      <c r="F173" s="3"/>
      <c r="G173" s="3"/>
      <c r="H173" s="3"/>
      <c r="I173" s="3"/>
      <c r="J173" s="3"/>
      <c r="K173" s="3"/>
      <c r="L173" s="3"/>
      <c r="M173" s="3"/>
      <c r="N173" s="3"/>
      <c r="O173" s="3"/>
      <c r="P173" s="3"/>
      <c r="Q173" s="3"/>
      <c r="R173" s="3"/>
      <c r="S173" s="3"/>
      <c r="T173" s="3"/>
      <c r="U173" s="3"/>
      <c r="W173" s="149"/>
      <c r="X173" s="149"/>
    </row>
    <row r="174" spans="2:24" ht="12.75">
      <c r="B174" s="2"/>
      <c r="C174" s="3"/>
      <c r="D174" s="4"/>
      <c r="E174" s="3"/>
      <c r="F174" s="3"/>
      <c r="G174" s="3"/>
      <c r="H174" s="3"/>
      <c r="I174" s="3"/>
      <c r="J174" s="3"/>
      <c r="K174" s="3"/>
      <c r="L174" s="3"/>
      <c r="M174" s="3"/>
      <c r="N174" s="3"/>
      <c r="O174" s="3"/>
      <c r="P174" s="3"/>
      <c r="Q174" s="3"/>
      <c r="R174" s="3"/>
      <c r="S174" s="3"/>
      <c r="T174" s="3"/>
      <c r="U174" s="3"/>
      <c r="W174" s="149"/>
      <c r="X174" s="149"/>
    </row>
    <row r="175" spans="2:24" ht="12.75">
      <c r="B175" s="2"/>
      <c r="C175" s="3"/>
      <c r="D175" s="4"/>
      <c r="E175" s="3"/>
      <c r="F175" s="3"/>
      <c r="G175" s="3"/>
      <c r="H175" s="3"/>
      <c r="I175" s="3"/>
      <c r="J175" s="3"/>
      <c r="K175" s="3"/>
      <c r="L175" s="3"/>
      <c r="M175" s="3"/>
      <c r="N175" s="3"/>
      <c r="O175" s="3"/>
      <c r="P175" s="3"/>
      <c r="Q175" s="3"/>
      <c r="R175" s="3"/>
      <c r="S175" s="3"/>
      <c r="T175" s="3"/>
      <c r="U175" s="3"/>
      <c r="W175" s="149"/>
      <c r="X175" s="149"/>
    </row>
    <row r="176" spans="2:24" ht="12.75">
      <c r="B176" s="2"/>
      <c r="C176" s="3"/>
      <c r="D176" s="4"/>
      <c r="E176" s="3"/>
      <c r="F176" s="3"/>
      <c r="G176" s="3"/>
      <c r="H176" s="3"/>
      <c r="I176" s="3"/>
      <c r="J176" s="3"/>
      <c r="K176" s="3"/>
      <c r="L176" s="3"/>
      <c r="M176" s="3"/>
      <c r="N176" s="3"/>
      <c r="O176" s="3"/>
      <c r="P176" s="3"/>
      <c r="Q176" s="3"/>
      <c r="R176" s="3"/>
      <c r="S176" s="3"/>
      <c r="T176" s="3"/>
      <c r="U176" s="3"/>
      <c r="W176" s="149"/>
      <c r="X176" s="149"/>
    </row>
    <row r="177" spans="2:24" ht="12.75">
      <c r="B177" s="2"/>
      <c r="C177" s="3"/>
      <c r="D177" s="4"/>
      <c r="E177" s="3"/>
      <c r="F177" s="3"/>
      <c r="G177" s="3"/>
      <c r="H177" s="3"/>
      <c r="I177" s="3"/>
      <c r="J177" s="3"/>
      <c r="K177" s="3"/>
      <c r="L177" s="3"/>
      <c r="M177" s="3"/>
      <c r="N177" s="3"/>
      <c r="O177" s="3"/>
      <c r="P177" s="3"/>
      <c r="Q177" s="3"/>
      <c r="R177" s="3"/>
      <c r="S177" s="3"/>
      <c r="T177" s="3"/>
      <c r="U177" s="3"/>
      <c r="W177" s="149"/>
      <c r="X177" s="149"/>
    </row>
    <row r="178" spans="2:24" ht="12.75">
      <c r="B178" s="2"/>
      <c r="C178" s="3"/>
      <c r="D178" s="4"/>
      <c r="E178" s="3"/>
      <c r="F178" s="3"/>
      <c r="G178" s="3"/>
      <c r="H178" s="3"/>
      <c r="I178" s="3"/>
      <c r="J178" s="3"/>
      <c r="K178" s="3"/>
      <c r="L178" s="3"/>
      <c r="M178" s="3"/>
      <c r="N178" s="3"/>
      <c r="O178" s="3"/>
      <c r="P178" s="3"/>
      <c r="Q178" s="3"/>
      <c r="R178" s="3"/>
      <c r="S178" s="3"/>
      <c r="T178" s="3"/>
      <c r="U178" s="3"/>
      <c r="W178" s="149"/>
      <c r="X178" s="149"/>
    </row>
    <row r="179" spans="2:24" ht="12.75">
      <c r="B179" s="2"/>
      <c r="C179" s="3"/>
      <c r="D179" s="4"/>
      <c r="E179" s="3"/>
      <c r="F179" s="3"/>
      <c r="G179" s="3"/>
      <c r="H179" s="3"/>
      <c r="I179" s="3"/>
      <c r="J179" s="3"/>
      <c r="K179" s="3"/>
      <c r="L179" s="3"/>
      <c r="M179" s="3"/>
      <c r="N179" s="3"/>
      <c r="O179" s="3"/>
      <c r="P179" s="3"/>
      <c r="Q179" s="3"/>
      <c r="R179" s="3"/>
      <c r="S179" s="3"/>
      <c r="T179" s="3"/>
      <c r="U179" s="3"/>
      <c r="W179" s="149"/>
      <c r="X179" s="149"/>
    </row>
    <row r="180" spans="2:24" ht="12.75">
      <c r="B180" s="2"/>
      <c r="C180" s="3"/>
      <c r="D180" s="4"/>
      <c r="E180" s="3"/>
      <c r="F180" s="3"/>
      <c r="G180" s="3"/>
      <c r="H180" s="3"/>
      <c r="I180" s="3"/>
      <c r="J180" s="3"/>
      <c r="K180" s="3"/>
      <c r="L180" s="3"/>
      <c r="M180" s="3"/>
      <c r="N180" s="3"/>
      <c r="O180" s="3"/>
      <c r="P180" s="3"/>
      <c r="Q180" s="3"/>
      <c r="R180" s="3"/>
      <c r="S180" s="3"/>
      <c r="T180" s="3"/>
      <c r="U180" s="3"/>
      <c r="W180" s="149"/>
      <c r="X180" s="149"/>
    </row>
    <row r="181" spans="2:24" ht="12.75">
      <c r="B181" s="2"/>
      <c r="C181" s="3"/>
      <c r="D181" s="4"/>
      <c r="E181" s="3"/>
      <c r="F181" s="3"/>
      <c r="G181" s="3"/>
      <c r="H181" s="3"/>
      <c r="I181" s="3"/>
      <c r="J181" s="3"/>
      <c r="K181" s="3"/>
      <c r="L181" s="3"/>
      <c r="M181" s="3"/>
      <c r="N181" s="3"/>
      <c r="O181" s="3"/>
      <c r="P181" s="3"/>
      <c r="Q181" s="3"/>
      <c r="R181" s="3"/>
      <c r="S181" s="3"/>
      <c r="T181" s="3"/>
      <c r="U181" s="3"/>
      <c r="W181" s="149"/>
      <c r="X181" s="149"/>
    </row>
    <row r="182" spans="2:24" ht="12.75">
      <c r="B182" s="2"/>
      <c r="C182" s="3"/>
      <c r="D182" s="4"/>
      <c r="E182" s="3"/>
      <c r="F182" s="3"/>
      <c r="G182" s="3"/>
      <c r="H182" s="3"/>
      <c r="I182" s="3"/>
      <c r="J182" s="3"/>
      <c r="K182" s="3"/>
      <c r="L182" s="3"/>
      <c r="M182" s="3"/>
      <c r="N182" s="3"/>
      <c r="O182" s="3"/>
      <c r="P182" s="3"/>
      <c r="Q182" s="3"/>
      <c r="R182" s="3"/>
      <c r="S182" s="3"/>
      <c r="T182" s="3"/>
      <c r="U182" s="3"/>
      <c r="W182" s="149"/>
      <c r="X182" s="149"/>
    </row>
    <row r="183" spans="2:24" ht="12.75">
      <c r="B183" s="2"/>
      <c r="C183" s="3"/>
      <c r="D183" s="4"/>
      <c r="E183" s="3"/>
      <c r="F183" s="3"/>
      <c r="G183" s="3"/>
      <c r="H183" s="3"/>
      <c r="I183" s="3"/>
      <c r="J183" s="3"/>
      <c r="K183" s="3"/>
      <c r="L183" s="3"/>
      <c r="M183" s="3"/>
      <c r="N183" s="3"/>
      <c r="O183" s="3"/>
      <c r="P183" s="3"/>
      <c r="Q183" s="3"/>
      <c r="R183" s="3"/>
      <c r="S183" s="3"/>
      <c r="T183" s="3"/>
      <c r="U183" s="3"/>
      <c r="W183" s="149"/>
      <c r="X183" s="149"/>
    </row>
    <row r="184" spans="2:24" ht="12.75">
      <c r="B184" s="2"/>
      <c r="C184" s="3"/>
      <c r="D184" s="4"/>
      <c r="E184" s="3"/>
      <c r="F184" s="3"/>
      <c r="G184" s="3"/>
      <c r="H184" s="3"/>
      <c r="I184" s="3"/>
      <c r="J184" s="3"/>
      <c r="K184" s="3"/>
      <c r="L184" s="3"/>
      <c r="M184" s="3"/>
      <c r="N184" s="3"/>
      <c r="O184" s="3"/>
      <c r="P184" s="3"/>
      <c r="Q184" s="3"/>
      <c r="R184" s="3"/>
      <c r="S184" s="3"/>
      <c r="T184" s="3"/>
      <c r="U184" s="3"/>
      <c r="W184" s="149"/>
      <c r="X184" s="149"/>
    </row>
    <row r="185" spans="2:24" ht="12.75">
      <c r="B185" s="2"/>
      <c r="C185" s="3"/>
      <c r="D185" s="4"/>
      <c r="E185" s="3"/>
      <c r="F185" s="3"/>
      <c r="G185" s="3"/>
      <c r="H185" s="3"/>
      <c r="I185" s="3"/>
      <c r="J185" s="3"/>
      <c r="K185" s="3"/>
      <c r="L185" s="3"/>
      <c r="M185" s="3"/>
      <c r="N185" s="3"/>
      <c r="O185" s="3"/>
      <c r="P185" s="3"/>
      <c r="Q185" s="3"/>
      <c r="R185" s="3"/>
      <c r="S185" s="3"/>
      <c r="T185" s="3"/>
      <c r="U185" s="3"/>
      <c r="W185" s="149"/>
      <c r="X185" s="149"/>
    </row>
    <row r="186" spans="2:24" ht="12.75">
      <c r="B186" s="2"/>
      <c r="C186" s="3"/>
      <c r="D186" s="4"/>
      <c r="E186" s="3"/>
      <c r="F186" s="3"/>
      <c r="G186" s="3"/>
      <c r="H186" s="3"/>
      <c r="I186" s="3"/>
      <c r="J186" s="3"/>
      <c r="K186" s="3"/>
      <c r="L186" s="3"/>
      <c r="M186" s="3"/>
      <c r="N186" s="3"/>
      <c r="O186" s="3"/>
      <c r="P186" s="3"/>
      <c r="Q186" s="3"/>
      <c r="R186" s="3"/>
      <c r="S186" s="3"/>
      <c r="T186" s="3"/>
      <c r="U186" s="3"/>
      <c r="W186" s="149"/>
      <c r="X186" s="149"/>
    </row>
    <row r="187" spans="2:24" ht="12.75">
      <c r="B187" s="2"/>
      <c r="C187" s="3"/>
      <c r="D187" s="4"/>
      <c r="E187" s="3"/>
      <c r="F187" s="3"/>
      <c r="G187" s="3"/>
      <c r="H187" s="3"/>
      <c r="I187" s="3"/>
      <c r="J187" s="3"/>
      <c r="K187" s="3"/>
      <c r="L187" s="3"/>
      <c r="M187" s="3"/>
      <c r="N187" s="3"/>
      <c r="O187" s="3"/>
      <c r="P187" s="3"/>
      <c r="Q187" s="3"/>
      <c r="R187" s="3"/>
      <c r="S187" s="3"/>
      <c r="T187" s="3"/>
      <c r="U187" s="3"/>
      <c r="W187" s="149"/>
      <c r="X187" s="149"/>
    </row>
    <row r="188" spans="2:24" ht="12.75">
      <c r="B188" s="2"/>
      <c r="C188" s="3"/>
      <c r="D188" s="4"/>
      <c r="E188" s="3"/>
      <c r="F188" s="3"/>
      <c r="G188" s="3"/>
      <c r="H188" s="3"/>
      <c r="I188" s="3"/>
      <c r="J188" s="3"/>
      <c r="K188" s="3"/>
      <c r="L188" s="3"/>
      <c r="M188" s="3"/>
      <c r="N188" s="3"/>
      <c r="O188" s="3"/>
      <c r="P188" s="3"/>
      <c r="Q188" s="3"/>
      <c r="R188" s="3"/>
      <c r="S188" s="3"/>
      <c r="T188" s="3"/>
      <c r="U188" s="3"/>
      <c r="W188" s="149"/>
      <c r="X188" s="149"/>
    </row>
    <row r="189" spans="2:24" ht="12.75">
      <c r="B189" s="2"/>
      <c r="C189" s="3"/>
      <c r="D189" s="4"/>
      <c r="E189" s="3"/>
      <c r="F189" s="3"/>
      <c r="G189" s="3"/>
      <c r="H189" s="3"/>
      <c r="I189" s="3"/>
      <c r="J189" s="3"/>
      <c r="K189" s="3"/>
      <c r="L189" s="3"/>
      <c r="M189" s="3"/>
      <c r="N189" s="3"/>
      <c r="O189" s="3"/>
      <c r="P189" s="3"/>
      <c r="Q189" s="3"/>
      <c r="R189" s="3"/>
      <c r="S189" s="3"/>
      <c r="T189" s="3"/>
      <c r="U189" s="3"/>
      <c r="W189" s="149"/>
      <c r="X189" s="149"/>
    </row>
    <row r="190" spans="2:24" ht="12.75">
      <c r="B190" s="2"/>
      <c r="C190" s="3"/>
      <c r="D190" s="4"/>
      <c r="E190" s="3"/>
      <c r="F190" s="3"/>
      <c r="G190" s="3"/>
      <c r="H190" s="3"/>
      <c r="I190" s="3"/>
      <c r="J190" s="3"/>
      <c r="K190" s="3"/>
      <c r="L190" s="3"/>
      <c r="M190" s="3"/>
      <c r="N190" s="3"/>
      <c r="O190" s="3"/>
      <c r="P190" s="3"/>
      <c r="Q190" s="3"/>
      <c r="R190" s="3"/>
      <c r="S190" s="3"/>
      <c r="T190" s="3"/>
      <c r="U190" s="3"/>
      <c r="W190" s="149"/>
      <c r="X190" s="149"/>
    </row>
    <row r="191" spans="2:24" ht="12.75">
      <c r="B191" s="2"/>
      <c r="C191" s="3"/>
      <c r="D191" s="4"/>
      <c r="E191" s="3"/>
      <c r="F191" s="3"/>
      <c r="G191" s="3"/>
      <c r="H191" s="3"/>
      <c r="I191" s="3"/>
      <c r="J191" s="3"/>
      <c r="K191" s="3"/>
      <c r="L191" s="3"/>
      <c r="M191" s="3"/>
      <c r="N191" s="3"/>
      <c r="O191" s="3"/>
      <c r="P191" s="3"/>
      <c r="Q191" s="3"/>
      <c r="R191" s="3"/>
      <c r="S191" s="3"/>
      <c r="T191" s="3"/>
      <c r="U191" s="3"/>
      <c r="W191" s="149"/>
      <c r="X191" s="149"/>
    </row>
    <row r="192" spans="2:24" ht="12.75">
      <c r="B192" s="2"/>
      <c r="C192" s="3"/>
      <c r="D192" s="4"/>
      <c r="E192" s="3"/>
      <c r="F192" s="3"/>
      <c r="G192" s="3"/>
      <c r="H192" s="3"/>
      <c r="I192" s="3"/>
      <c r="J192" s="3"/>
      <c r="K192" s="3"/>
      <c r="L192" s="3"/>
      <c r="M192" s="3"/>
      <c r="N192" s="3"/>
      <c r="O192" s="3"/>
      <c r="P192" s="3"/>
      <c r="Q192" s="3"/>
      <c r="R192" s="3"/>
      <c r="S192" s="3"/>
      <c r="T192" s="3"/>
      <c r="U192" s="3"/>
      <c r="W192" s="149"/>
      <c r="X192" s="149"/>
    </row>
    <row r="193" spans="2:24" ht="12.75">
      <c r="B193" s="2"/>
      <c r="C193" s="3"/>
      <c r="D193" s="4"/>
      <c r="E193" s="3"/>
      <c r="F193" s="3"/>
      <c r="G193" s="3"/>
      <c r="H193" s="3"/>
      <c r="I193" s="3"/>
      <c r="J193" s="3"/>
      <c r="K193" s="3"/>
      <c r="L193" s="3"/>
      <c r="M193" s="3"/>
      <c r="N193" s="3"/>
      <c r="O193" s="3"/>
      <c r="P193" s="3"/>
      <c r="Q193" s="3"/>
      <c r="R193" s="3"/>
      <c r="S193" s="3"/>
      <c r="T193" s="3"/>
      <c r="U193" s="3"/>
      <c r="W193" s="149"/>
      <c r="X193" s="149"/>
    </row>
    <row r="194" spans="2:24" ht="12.75">
      <c r="B194" s="2"/>
      <c r="C194" s="3"/>
      <c r="D194" s="4"/>
      <c r="E194" s="3"/>
      <c r="F194" s="3"/>
      <c r="G194" s="3"/>
      <c r="H194" s="3"/>
      <c r="I194" s="3"/>
      <c r="J194" s="3"/>
      <c r="K194" s="3"/>
      <c r="L194" s="3"/>
      <c r="M194" s="3"/>
      <c r="N194" s="3"/>
      <c r="O194" s="3"/>
      <c r="P194" s="3"/>
      <c r="Q194" s="3"/>
      <c r="R194" s="3"/>
      <c r="S194" s="3"/>
      <c r="T194" s="3"/>
      <c r="U194" s="3"/>
      <c r="W194" s="149"/>
      <c r="X194" s="149"/>
    </row>
    <row r="195" spans="2:24" ht="12.75">
      <c r="B195" s="2"/>
      <c r="C195" s="3"/>
      <c r="D195" s="4"/>
      <c r="E195" s="3"/>
      <c r="F195" s="3"/>
      <c r="G195" s="3"/>
      <c r="H195" s="3"/>
      <c r="I195" s="3"/>
      <c r="J195" s="3"/>
      <c r="K195" s="3"/>
      <c r="L195" s="3"/>
      <c r="M195" s="3"/>
      <c r="N195" s="3"/>
      <c r="O195" s="3"/>
      <c r="P195" s="3"/>
      <c r="Q195" s="3"/>
      <c r="R195" s="3"/>
      <c r="S195" s="3"/>
      <c r="T195" s="3"/>
      <c r="U195" s="3"/>
      <c r="W195" s="149"/>
      <c r="X195" s="149"/>
    </row>
    <row r="196" spans="2:24" ht="12.75">
      <c r="B196" s="2"/>
      <c r="C196" s="3"/>
      <c r="D196" s="4"/>
      <c r="E196" s="3"/>
      <c r="F196" s="3"/>
      <c r="G196" s="3"/>
      <c r="H196" s="3"/>
      <c r="I196" s="3"/>
      <c r="J196" s="3"/>
      <c r="K196" s="3"/>
      <c r="L196" s="3"/>
      <c r="M196" s="3"/>
      <c r="N196" s="3"/>
      <c r="O196" s="3"/>
      <c r="P196" s="3"/>
      <c r="Q196" s="3"/>
      <c r="R196" s="3"/>
      <c r="S196" s="3"/>
      <c r="T196" s="3"/>
      <c r="U196" s="3"/>
      <c r="W196" s="149"/>
      <c r="X196" s="149"/>
    </row>
    <row r="197" spans="2:24" ht="12.75">
      <c r="B197" s="2"/>
      <c r="C197" s="3"/>
      <c r="D197" s="4"/>
      <c r="E197" s="3"/>
      <c r="F197" s="3"/>
      <c r="G197" s="3"/>
      <c r="H197" s="3"/>
      <c r="I197" s="3"/>
      <c r="J197" s="3"/>
      <c r="K197" s="3"/>
      <c r="L197" s="3"/>
      <c r="M197" s="3"/>
      <c r="N197" s="3"/>
      <c r="O197" s="3"/>
      <c r="P197" s="3"/>
      <c r="Q197" s="3"/>
      <c r="R197" s="3"/>
      <c r="S197" s="3"/>
      <c r="T197" s="3"/>
      <c r="U197" s="3"/>
      <c r="W197" s="149"/>
      <c r="X197" s="149"/>
    </row>
    <row r="198" spans="2:24" ht="12.75">
      <c r="B198" s="2"/>
      <c r="C198" s="3"/>
      <c r="D198" s="4"/>
      <c r="E198" s="3"/>
      <c r="F198" s="3"/>
      <c r="G198" s="3"/>
      <c r="H198" s="3"/>
      <c r="I198" s="3"/>
      <c r="J198" s="3"/>
      <c r="K198" s="3"/>
      <c r="L198" s="3"/>
      <c r="M198" s="3"/>
      <c r="N198" s="3"/>
      <c r="O198" s="3"/>
      <c r="P198" s="3"/>
      <c r="Q198" s="3"/>
      <c r="R198" s="3"/>
      <c r="S198" s="3"/>
      <c r="T198" s="3"/>
      <c r="U198" s="3"/>
      <c r="W198" s="149"/>
      <c r="X198" s="149"/>
    </row>
    <row r="199" spans="2:24" ht="12.75">
      <c r="B199" s="2"/>
      <c r="C199" s="3"/>
      <c r="D199" s="4"/>
      <c r="E199" s="3"/>
      <c r="F199" s="3"/>
      <c r="G199" s="3"/>
      <c r="H199" s="3"/>
      <c r="I199" s="3"/>
      <c r="J199" s="3"/>
      <c r="K199" s="3"/>
      <c r="L199" s="3"/>
      <c r="M199" s="3"/>
      <c r="N199" s="3"/>
      <c r="O199" s="3"/>
      <c r="P199" s="3"/>
      <c r="Q199" s="3"/>
      <c r="R199" s="3"/>
      <c r="S199" s="3"/>
      <c r="T199" s="3"/>
      <c r="U199" s="3"/>
      <c r="W199" s="149"/>
      <c r="X199" s="149"/>
    </row>
    <row r="200" spans="2:24" ht="12.75">
      <c r="B200" s="2"/>
      <c r="C200" s="3"/>
      <c r="D200" s="4"/>
      <c r="E200" s="3"/>
      <c r="F200" s="3"/>
      <c r="G200" s="3"/>
      <c r="H200" s="3"/>
      <c r="I200" s="3"/>
      <c r="J200" s="3"/>
      <c r="K200" s="3"/>
      <c r="L200" s="3"/>
      <c r="M200" s="3"/>
      <c r="N200" s="3"/>
      <c r="O200" s="3"/>
      <c r="P200" s="3"/>
      <c r="Q200" s="3"/>
      <c r="R200" s="3"/>
      <c r="S200" s="3"/>
      <c r="T200" s="3"/>
      <c r="U200" s="3"/>
      <c r="W200" s="149"/>
      <c r="X200" s="149"/>
    </row>
    <row r="201" spans="2:24" ht="12.75">
      <c r="B201" s="2"/>
      <c r="C201" s="3"/>
      <c r="D201" s="4"/>
      <c r="E201" s="3"/>
      <c r="F201" s="3"/>
      <c r="G201" s="3"/>
      <c r="H201" s="3"/>
      <c r="I201" s="3"/>
      <c r="J201" s="3"/>
      <c r="K201" s="3"/>
      <c r="L201" s="3"/>
      <c r="M201" s="3"/>
      <c r="N201" s="3"/>
      <c r="O201" s="3"/>
      <c r="P201" s="3"/>
      <c r="Q201" s="3"/>
      <c r="R201" s="3"/>
      <c r="S201" s="3"/>
      <c r="T201" s="3"/>
      <c r="U201" s="3"/>
      <c r="W201" s="149"/>
      <c r="X201" s="149"/>
    </row>
    <row r="202" spans="2:24" ht="12.75">
      <c r="B202" s="2"/>
      <c r="C202" s="3"/>
      <c r="D202" s="4"/>
      <c r="E202" s="3"/>
      <c r="F202" s="3"/>
      <c r="G202" s="3"/>
      <c r="H202" s="3"/>
      <c r="I202" s="3"/>
      <c r="J202" s="3"/>
      <c r="K202" s="3"/>
      <c r="L202" s="3"/>
      <c r="M202" s="3"/>
      <c r="N202" s="3"/>
      <c r="O202" s="3"/>
      <c r="P202" s="3"/>
      <c r="Q202" s="3"/>
      <c r="R202" s="3"/>
      <c r="S202" s="3"/>
      <c r="T202" s="3"/>
      <c r="U202" s="3"/>
      <c r="W202" s="149"/>
      <c r="X202" s="149"/>
    </row>
    <row r="203" spans="2:24" ht="12.75">
      <c r="B203" s="2"/>
      <c r="C203" s="3"/>
      <c r="D203" s="4"/>
      <c r="E203" s="3"/>
      <c r="F203" s="3"/>
      <c r="G203" s="3"/>
      <c r="H203" s="3"/>
      <c r="I203" s="3"/>
      <c r="J203" s="3"/>
      <c r="K203" s="3"/>
      <c r="L203" s="3"/>
      <c r="M203" s="3"/>
      <c r="N203" s="3"/>
      <c r="O203" s="3"/>
      <c r="P203" s="3"/>
      <c r="Q203" s="3"/>
      <c r="R203" s="3"/>
      <c r="S203" s="3"/>
      <c r="T203" s="3"/>
      <c r="U203" s="3"/>
      <c r="W203" s="149"/>
      <c r="X203" s="149"/>
    </row>
    <row r="204" spans="2:24" ht="12.75">
      <c r="B204" s="2"/>
      <c r="C204" s="3"/>
      <c r="D204" s="4"/>
      <c r="E204" s="3"/>
      <c r="F204" s="3"/>
      <c r="G204" s="3"/>
      <c r="H204" s="3"/>
      <c r="I204" s="3"/>
      <c r="J204" s="3"/>
      <c r="K204" s="3"/>
      <c r="L204" s="3"/>
      <c r="M204" s="3"/>
      <c r="N204" s="3"/>
      <c r="O204" s="3"/>
      <c r="P204" s="3"/>
      <c r="Q204" s="3"/>
      <c r="R204" s="3"/>
      <c r="S204" s="3"/>
      <c r="T204" s="3"/>
      <c r="U204" s="3"/>
      <c r="W204" s="149"/>
      <c r="X204" s="149"/>
    </row>
    <row r="205" spans="2:24" ht="12.75">
      <c r="B205" s="2"/>
      <c r="C205" s="3"/>
      <c r="D205" s="4"/>
      <c r="E205" s="3"/>
      <c r="F205" s="3"/>
      <c r="G205" s="3"/>
      <c r="H205" s="3"/>
      <c r="I205" s="3"/>
      <c r="J205" s="3"/>
      <c r="K205" s="3"/>
      <c r="L205" s="3"/>
      <c r="M205" s="3"/>
      <c r="N205" s="3"/>
      <c r="O205" s="3"/>
      <c r="P205" s="3"/>
      <c r="Q205" s="3"/>
      <c r="R205" s="3"/>
      <c r="S205" s="3"/>
      <c r="T205" s="3"/>
      <c r="U205" s="3"/>
      <c r="W205" s="149"/>
      <c r="X205" s="149"/>
    </row>
    <row r="206" spans="2:24" ht="12.75">
      <c r="B206" s="2"/>
      <c r="C206" s="3"/>
      <c r="D206" s="4"/>
      <c r="E206" s="3"/>
      <c r="F206" s="3"/>
      <c r="G206" s="3"/>
      <c r="H206" s="3"/>
      <c r="I206" s="3"/>
      <c r="J206" s="3"/>
      <c r="K206" s="3"/>
      <c r="L206" s="3"/>
      <c r="M206" s="3"/>
      <c r="N206" s="3"/>
      <c r="O206" s="3"/>
      <c r="P206" s="3"/>
      <c r="Q206" s="3"/>
      <c r="R206" s="3"/>
      <c r="S206" s="3"/>
      <c r="T206" s="3"/>
      <c r="U206" s="3"/>
      <c r="W206" s="149"/>
      <c r="X206" s="149"/>
    </row>
    <row r="207" spans="2:24" ht="12.75">
      <c r="B207" s="2"/>
      <c r="C207" s="3"/>
      <c r="D207" s="4"/>
      <c r="E207" s="3"/>
      <c r="F207" s="3"/>
      <c r="G207" s="3"/>
      <c r="H207" s="3"/>
      <c r="I207" s="3"/>
      <c r="J207" s="3"/>
      <c r="K207" s="3"/>
      <c r="L207" s="3"/>
      <c r="M207" s="3"/>
      <c r="N207" s="3"/>
      <c r="O207" s="3"/>
      <c r="P207" s="3"/>
      <c r="Q207" s="3"/>
      <c r="R207" s="3"/>
      <c r="S207" s="3"/>
      <c r="T207" s="3"/>
      <c r="U207" s="3"/>
      <c r="W207" s="149"/>
      <c r="X207" s="149"/>
    </row>
    <row r="208" spans="2:24" ht="12.75">
      <c r="B208" s="2"/>
      <c r="C208" s="3"/>
      <c r="D208" s="4"/>
      <c r="E208" s="3"/>
      <c r="F208" s="3"/>
      <c r="G208" s="3"/>
      <c r="H208" s="3"/>
      <c r="I208" s="3"/>
      <c r="J208" s="3"/>
      <c r="K208" s="3"/>
      <c r="L208" s="3"/>
      <c r="M208" s="3"/>
      <c r="N208" s="3"/>
      <c r="O208" s="3"/>
      <c r="P208" s="3"/>
      <c r="Q208" s="3"/>
      <c r="R208" s="3"/>
      <c r="S208" s="3"/>
      <c r="T208" s="3"/>
      <c r="U208" s="3"/>
      <c r="W208" s="149"/>
      <c r="X208" s="149"/>
    </row>
    <row r="209" spans="2:24" ht="12.75">
      <c r="B209" s="2"/>
      <c r="C209" s="3"/>
      <c r="D209" s="4"/>
      <c r="E209" s="3"/>
      <c r="F209" s="3"/>
      <c r="G209" s="3"/>
      <c r="H209" s="3"/>
      <c r="I209" s="3"/>
      <c r="J209" s="3"/>
      <c r="K209" s="3"/>
      <c r="L209" s="3"/>
      <c r="M209" s="3"/>
      <c r="N209" s="3"/>
      <c r="O209" s="3"/>
      <c r="P209" s="3"/>
      <c r="Q209" s="3"/>
      <c r="R209" s="3"/>
      <c r="S209" s="3"/>
      <c r="T209" s="3"/>
      <c r="U209" s="3"/>
      <c r="W209" s="149"/>
      <c r="X209" s="149"/>
    </row>
    <row r="210" spans="2:24" ht="12.75">
      <c r="B210" s="2"/>
      <c r="C210" s="3"/>
      <c r="D210" s="4"/>
      <c r="E210" s="3"/>
      <c r="F210" s="3"/>
      <c r="G210" s="3"/>
      <c r="H210" s="3"/>
      <c r="I210" s="3"/>
      <c r="J210" s="3"/>
      <c r="K210" s="3"/>
      <c r="L210" s="3"/>
      <c r="M210" s="3"/>
      <c r="N210" s="3"/>
      <c r="O210" s="3"/>
      <c r="P210" s="3"/>
      <c r="Q210" s="3"/>
      <c r="R210" s="3"/>
      <c r="S210" s="3"/>
      <c r="T210" s="3"/>
      <c r="U210" s="3"/>
      <c r="W210" s="149"/>
      <c r="X210" s="149"/>
    </row>
    <row r="211" spans="2:24" ht="12.75">
      <c r="B211" s="2"/>
      <c r="C211" s="3"/>
      <c r="D211" s="4"/>
      <c r="E211" s="3"/>
      <c r="F211" s="3"/>
      <c r="G211" s="3"/>
      <c r="H211" s="3"/>
      <c r="I211" s="3"/>
      <c r="J211" s="3"/>
      <c r="K211" s="3"/>
      <c r="L211" s="3"/>
      <c r="M211" s="3"/>
      <c r="N211" s="3"/>
      <c r="O211" s="3"/>
      <c r="P211" s="3"/>
      <c r="Q211" s="3"/>
      <c r="R211" s="3"/>
      <c r="S211" s="3"/>
      <c r="T211" s="3"/>
      <c r="U211" s="3"/>
      <c r="W211" s="149"/>
      <c r="X211" s="149"/>
    </row>
    <row r="212" spans="2:24" ht="12.75">
      <c r="B212" s="2"/>
      <c r="C212" s="3"/>
      <c r="D212" s="4"/>
      <c r="E212" s="3"/>
      <c r="F212" s="3"/>
      <c r="G212" s="3"/>
      <c r="H212" s="3"/>
      <c r="I212" s="3"/>
      <c r="J212" s="3"/>
      <c r="K212" s="3"/>
      <c r="L212" s="3"/>
      <c r="M212" s="3"/>
      <c r="N212" s="3"/>
      <c r="O212" s="3"/>
      <c r="P212" s="3"/>
      <c r="Q212" s="3"/>
      <c r="R212" s="3"/>
      <c r="S212" s="3"/>
      <c r="T212" s="3"/>
      <c r="U212" s="3"/>
      <c r="W212" s="149"/>
      <c r="X212" s="149"/>
    </row>
    <row r="213" spans="2:24" ht="12.75">
      <c r="B213" s="2"/>
      <c r="C213" s="3"/>
      <c r="D213" s="4"/>
      <c r="E213" s="3"/>
      <c r="F213" s="3"/>
      <c r="G213" s="3"/>
      <c r="H213" s="3"/>
      <c r="I213" s="3"/>
      <c r="J213" s="3"/>
      <c r="K213" s="3"/>
      <c r="L213" s="3"/>
      <c r="M213" s="3"/>
      <c r="N213" s="3"/>
      <c r="O213" s="3"/>
      <c r="P213" s="3"/>
      <c r="Q213" s="3"/>
      <c r="R213" s="3"/>
      <c r="S213" s="3"/>
      <c r="T213" s="3"/>
      <c r="U213" s="3"/>
      <c r="W213" s="149"/>
      <c r="X213" s="149"/>
    </row>
    <row r="214" spans="2:24" ht="12.75">
      <c r="B214" s="2"/>
      <c r="C214" s="3"/>
      <c r="D214" s="4"/>
      <c r="E214" s="3"/>
      <c r="F214" s="3"/>
      <c r="G214" s="3"/>
      <c r="H214" s="3"/>
      <c r="I214" s="3"/>
      <c r="J214" s="3"/>
      <c r="K214" s="3"/>
      <c r="L214" s="3"/>
      <c r="M214" s="3"/>
      <c r="N214" s="3"/>
      <c r="O214" s="3"/>
      <c r="P214" s="3"/>
      <c r="Q214" s="3"/>
      <c r="R214" s="3"/>
      <c r="S214" s="3"/>
      <c r="T214" s="3"/>
      <c r="U214" s="3"/>
      <c r="W214" s="149"/>
      <c r="X214" s="149"/>
    </row>
    <row r="215" spans="2:24" ht="12.75">
      <c r="B215" s="2"/>
      <c r="C215" s="3"/>
      <c r="D215" s="4"/>
      <c r="E215" s="3"/>
      <c r="F215" s="3"/>
      <c r="G215" s="3"/>
      <c r="H215" s="3"/>
      <c r="I215" s="3"/>
      <c r="J215" s="3"/>
      <c r="K215" s="3"/>
      <c r="L215" s="3"/>
      <c r="M215" s="3"/>
      <c r="N215" s="3"/>
      <c r="O215" s="3"/>
      <c r="P215" s="3"/>
      <c r="Q215" s="3"/>
      <c r="R215" s="3"/>
      <c r="S215" s="3"/>
      <c r="T215" s="3"/>
      <c r="U215" s="3"/>
      <c r="W215" s="149"/>
      <c r="X215" s="149"/>
    </row>
    <row r="216" spans="2:24" ht="12.75">
      <c r="B216" s="2"/>
      <c r="C216" s="3"/>
      <c r="D216" s="4"/>
      <c r="E216" s="3"/>
      <c r="F216" s="3"/>
      <c r="G216" s="3"/>
      <c r="H216" s="3"/>
      <c r="I216" s="3"/>
      <c r="J216" s="3"/>
      <c r="K216" s="3"/>
      <c r="L216" s="3"/>
      <c r="M216" s="3"/>
      <c r="N216" s="3"/>
      <c r="O216" s="3"/>
      <c r="P216" s="3"/>
      <c r="Q216" s="3"/>
      <c r="R216" s="3"/>
      <c r="S216" s="3"/>
      <c r="T216" s="3"/>
      <c r="U216" s="3"/>
      <c r="W216" s="149"/>
      <c r="X216" s="149"/>
    </row>
    <row r="217" spans="2:24" ht="12.75">
      <c r="B217" s="2"/>
      <c r="C217" s="3"/>
      <c r="D217" s="4"/>
      <c r="E217" s="3"/>
      <c r="F217" s="3"/>
      <c r="G217" s="3"/>
      <c r="H217" s="3"/>
      <c r="I217" s="3"/>
      <c r="J217" s="3"/>
      <c r="K217" s="3"/>
      <c r="L217" s="3"/>
      <c r="M217" s="3"/>
      <c r="N217" s="3"/>
      <c r="O217" s="3"/>
      <c r="P217" s="3"/>
      <c r="Q217" s="3"/>
      <c r="R217" s="3"/>
      <c r="S217" s="3"/>
      <c r="T217" s="3"/>
      <c r="U217" s="3"/>
      <c r="W217" s="149"/>
      <c r="X217" s="149"/>
    </row>
    <row r="218" spans="2:24" ht="12.75">
      <c r="B218" s="2"/>
      <c r="C218" s="3"/>
      <c r="D218" s="4"/>
      <c r="E218" s="3"/>
      <c r="F218" s="3"/>
      <c r="G218" s="3"/>
      <c r="H218" s="3"/>
      <c r="I218" s="3"/>
      <c r="J218" s="3"/>
      <c r="K218" s="3"/>
      <c r="L218" s="3"/>
      <c r="M218" s="3"/>
      <c r="N218" s="3"/>
      <c r="O218" s="3"/>
      <c r="P218" s="3"/>
      <c r="Q218" s="3"/>
      <c r="R218" s="3"/>
      <c r="S218" s="3"/>
      <c r="T218" s="3"/>
      <c r="U218" s="3"/>
      <c r="W218" s="149"/>
      <c r="X218" s="149"/>
    </row>
    <row r="219" spans="2:24" ht="12.75">
      <c r="B219" s="2"/>
      <c r="C219" s="3"/>
      <c r="D219" s="4"/>
      <c r="E219" s="3"/>
      <c r="F219" s="3"/>
      <c r="G219" s="3"/>
      <c r="H219" s="3"/>
      <c r="I219" s="3"/>
      <c r="J219" s="3"/>
      <c r="K219" s="3"/>
      <c r="L219" s="3"/>
      <c r="M219" s="3"/>
      <c r="N219" s="3"/>
      <c r="O219" s="3"/>
      <c r="P219" s="3"/>
      <c r="Q219" s="3"/>
      <c r="R219" s="3"/>
      <c r="S219" s="3"/>
      <c r="T219" s="3"/>
      <c r="U219" s="3"/>
      <c r="W219" s="149"/>
      <c r="X219" s="149"/>
    </row>
    <row r="220" spans="2:24" ht="12.75">
      <c r="B220" s="2"/>
      <c r="C220" s="3"/>
      <c r="D220" s="4"/>
      <c r="E220" s="3"/>
      <c r="F220" s="3"/>
      <c r="G220" s="3"/>
      <c r="H220" s="3"/>
      <c r="I220" s="3"/>
      <c r="J220" s="3"/>
      <c r="K220" s="3"/>
      <c r="L220" s="3"/>
      <c r="M220" s="3"/>
      <c r="N220" s="3"/>
      <c r="O220" s="3"/>
      <c r="P220" s="3"/>
      <c r="Q220" s="3"/>
      <c r="R220" s="3"/>
      <c r="S220" s="3"/>
      <c r="T220" s="3"/>
      <c r="U220" s="3"/>
      <c r="W220" s="149"/>
      <c r="X220" s="149"/>
    </row>
    <row r="221" spans="2:24" ht="12.75">
      <c r="B221" s="2"/>
      <c r="C221" s="3"/>
      <c r="D221" s="4"/>
      <c r="E221" s="3"/>
      <c r="F221" s="3"/>
      <c r="G221" s="3"/>
      <c r="H221" s="3"/>
      <c r="I221" s="3"/>
      <c r="J221" s="3"/>
      <c r="K221" s="3"/>
      <c r="L221" s="3"/>
      <c r="M221" s="3"/>
      <c r="N221" s="3"/>
      <c r="O221" s="3"/>
      <c r="P221" s="3"/>
      <c r="Q221" s="3"/>
      <c r="R221" s="3"/>
      <c r="S221" s="3"/>
      <c r="T221" s="3"/>
      <c r="U221" s="3"/>
      <c r="W221" s="149"/>
      <c r="X221" s="149"/>
    </row>
    <row r="222" spans="2:24" ht="12.75">
      <c r="B222" s="2"/>
      <c r="C222" s="3"/>
      <c r="D222" s="4"/>
      <c r="E222" s="3"/>
      <c r="F222" s="3"/>
      <c r="G222" s="3"/>
      <c r="H222" s="3"/>
      <c r="I222" s="3"/>
      <c r="J222" s="3"/>
      <c r="K222" s="3"/>
      <c r="L222" s="3"/>
      <c r="M222" s="3"/>
      <c r="N222" s="3"/>
      <c r="O222" s="3"/>
      <c r="P222" s="3"/>
      <c r="Q222" s="3"/>
      <c r="R222" s="3"/>
      <c r="S222" s="3"/>
      <c r="T222" s="3"/>
      <c r="U222" s="3"/>
      <c r="W222" s="149"/>
      <c r="X222" s="149"/>
    </row>
    <row r="223" spans="2:24" ht="12.75">
      <c r="B223" s="2"/>
      <c r="C223" s="3"/>
      <c r="D223" s="4"/>
      <c r="E223" s="3"/>
      <c r="F223" s="3"/>
      <c r="G223" s="3"/>
      <c r="H223" s="3"/>
      <c r="I223" s="3"/>
      <c r="J223" s="3"/>
      <c r="K223" s="3"/>
      <c r="L223" s="3"/>
      <c r="M223" s="3"/>
      <c r="N223" s="3"/>
      <c r="O223" s="3"/>
      <c r="P223" s="3"/>
      <c r="Q223" s="3"/>
      <c r="R223" s="3"/>
      <c r="S223" s="3"/>
      <c r="T223" s="3"/>
      <c r="U223" s="3"/>
      <c r="W223" s="149"/>
      <c r="X223" s="149"/>
    </row>
    <row r="224" spans="2:24" ht="12.75">
      <c r="B224" s="2"/>
      <c r="C224" s="3"/>
      <c r="D224" s="4"/>
      <c r="E224" s="3"/>
      <c r="F224" s="3"/>
      <c r="G224" s="3"/>
      <c r="H224" s="3"/>
      <c r="I224" s="3"/>
      <c r="J224" s="3"/>
      <c r="K224" s="3"/>
      <c r="L224" s="3"/>
      <c r="M224" s="3"/>
      <c r="N224" s="3"/>
      <c r="O224" s="3"/>
      <c r="P224" s="3"/>
      <c r="Q224" s="3"/>
      <c r="R224" s="3"/>
      <c r="S224" s="3"/>
      <c r="T224" s="3"/>
      <c r="U224" s="3"/>
      <c r="W224" s="149"/>
      <c r="X224" s="149"/>
    </row>
    <row r="225" spans="2:24" ht="12.75">
      <c r="B225" s="2"/>
      <c r="C225" s="3"/>
      <c r="D225" s="4"/>
      <c r="E225" s="3"/>
      <c r="F225" s="3"/>
      <c r="G225" s="3"/>
      <c r="H225" s="3"/>
      <c r="I225" s="3"/>
      <c r="J225" s="3"/>
      <c r="K225" s="3"/>
      <c r="L225" s="3"/>
      <c r="M225" s="3"/>
      <c r="N225" s="3"/>
      <c r="O225" s="3"/>
      <c r="P225" s="3"/>
      <c r="Q225" s="3"/>
      <c r="R225" s="3"/>
      <c r="S225" s="3"/>
      <c r="T225" s="3"/>
      <c r="U225" s="3"/>
      <c r="W225" s="149"/>
      <c r="X225" s="149"/>
    </row>
    <row r="226" spans="2:24" ht="12.75">
      <c r="B226" s="2"/>
      <c r="C226" s="3"/>
      <c r="D226" s="4"/>
      <c r="E226" s="3"/>
      <c r="F226" s="3"/>
      <c r="G226" s="3"/>
      <c r="H226" s="3"/>
      <c r="I226" s="3"/>
      <c r="J226" s="3"/>
      <c r="K226" s="3"/>
      <c r="L226" s="3"/>
      <c r="M226" s="3"/>
      <c r="N226" s="3"/>
      <c r="O226" s="3"/>
      <c r="P226" s="3"/>
      <c r="Q226" s="3"/>
      <c r="R226" s="3"/>
      <c r="S226" s="3"/>
      <c r="T226" s="3"/>
      <c r="U226" s="3"/>
      <c r="W226" s="149"/>
      <c r="X226" s="149"/>
    </row>
    <row r="227" spans="2:24" ht="12.75">
      <c r="B227" s="2"/>
      <c r="C227" s="3"/>
      <c r="D227" s="4"/>
      <c r="E227" s="3"/>
      <c r="F227" s="3"/>
      <c r="G227" s="3"/>
      <c r="H227" s="3"/>
      <c r="I227" s="3"/>
      <c r="J227" s="3"/>
      <c r="K227" s="3"/>
      <c r="L227" s="3"/>
      <c r="M227" s="3"/>
      <c r="N227" s="3"/>
      <c r="O227" s="3"/>
      <c r="P227" s="3"/>
      <c r="Q227" s="3"/>
      <c r="R227" s="3"/>
      <c r="S227" s="3"/>
      <c r="T227" s="3"/>
      <c r="U227" s="3"/>
      <c r="W227" s="149"/>
      <c r="X227" s="149"/>
    </row>
    <row r="228" spans="2:24" ht="12.75">
      <c r="B228" s="2"/>
      <c r="C228" s="3"/>
      <c r="D228" s="4"/>
      <c r="E228" s="3"/>
      <c r="F228" s="3"/>
      <c r="G228" s="3"/>
      <c r="H228" s="3"/>
      <c r="I228" s="3"/>
      <c r="J228" s="3"/>
      <c r="K228" s="3"/>
      <c r="L228" s="3"/>
      <c r="M228" s="3"/>
      <c r="N228" s="3"/>
      <c r="O228" s="3"/>
      <c r="P228" s="3"/>
      <c r="Q228" s="3"/>
      <c r="R228" s="3"/>
      <c r="S228" s="3"/>
      <c r="T228" s="3"/>
      <c r="U228" s="3"/>
      <c r="W228" s="149"/>
      <c r="X228" s="149"/>
    </row>
    <row r="229" spans="2:24" ht="12.75">
      <c r="B229" s="2"/>
      <c r="C229" s="3"/>
      <c r="D229" s="4"/>
      <c r="E229" s="3"/>
      <c r="F229" s="3"/>
      <c r="G229" s="3"/>
      <c r="H229" s="3"/>
      <c r="I229" s="3"/>
      <c r="J229" s="3"/>
      <c r="K229" s="3"/>
      <c r="L229" s="3"/>
      <c r="M229" s="3"/>
      <c r="N229" s="3"/>
      <c r="O229" s="3"/>
      <c r="P229" s="3"/>
      <c r="Q229" s="3"/>
      <c r="R229" s="3"/>
      <c r="S229" s="3"/>
      <c r="T229" s="3"/>
      <c r="U229" s="3"/>
      <c r="W229" s="149"/>
      <c r="X229" s="149"/>
    </row>
    <row r="230" spans="2:24" ht="12.75">
      <c r="B230" s="2"/>
      <c r="C230" s="3"/>
      <c r="D230" s="4"/>
      <c r="E230" s="3"/>
      <c r="F230" s="3"/>
      <c r="G230" s="3"/>
      <c r="H230" s="3"/>
      <c r="I230" s="3"/>
      <c r="J230" s="3"/>
      <c r="K230" s="3"/>
      <c r="L230" s="3"/>
      <c r="M230" s="3"/>
      <c r="N230" s="3"/>
      <c r="O230" s="3"/>
      <c r="P230" s="3"/>
      <c r="Q230" s="3"/>
      <c r="R230" s="3"/>
      <c r="S230" s="3"/>
      <c r="T230" s="3"/>
      <c r="U230" s="3"/>
      <c r="W230" s="149"/>
      <c r="X230" s="149"/>
    </row>
    <row r="231" spans="2:24" ht="12.75">
      <c r="B231" s="2"/>
      <c r="C231" s="3"/>
      <c r="D231" s="4"/>
      <c r="E231" s="3"/>
      <c r="F231" s="3"/>
      <c r="G231" s="3"/>
      <c r="H231" s="3"/>
      <c r="I231" s="3"/>
      <c r="J231" s="3"/>
      <c r="K231" s="3"/>
      <c r="L231" s="3"/>
      <c r="M231" s="3"/>
      <c r="N231" s="3"/>
      <c r="O231" s="3"/>
      <c r="P231" s="3"/>
      <c r="Q231" s="3"/>
      <c r="R231" s="3"/>
      <c r="S231" s="3"/>
      <c r="T231" s="3"/>
      <c r="U231" s="3"/>
      <c r="W231" s="149"/>
      <c r="X231" s="149"/>
    </row>
    <row r="232" spans="2:24" ht="12.75">
      <c r="B232" s="2"/>
      <c r="C232" s="3"/>
      <c r="D232" s="4"/>
      <c r="E232" s="3"/>
      <c r="F232" s="3"/>
      <c r="G232" s="3"/>
      <c r="H232" s="3"/>
      <c r="I232" s="3"/>
      <c r="J232" s="3"/>
      <c r="K232" s="3"/>
      <c r="L232" s="3"/>
      <c r="M232" s="3"/>
      <c r="N232" s="3"/>
      <c r="O232" s="3"/>
      <c r="P232" s="3"/>
      <c r="Q232" s="3"/>
      <c r="R232" s="3"/>
      <c r="S232" s="3"/>
      <c r="T232" s="3"/>
      <c r="U232" s="3"/>
      <c r="W232" s="149"/>
      <c r="X232" s="149"/>
    </row>
    <row r="233" spans="2:24" ht="12.75">
      <c r="B233" s="2"/>
      <c r="C233" s="3"/>
      <c r="D233" s="4"/>
      <c r="E233" s="3"/>
      <c r="F233" s="3"/>
      <c r="G233" s="3"/>
      <c r="H233" s="3"/>
      <c r="I233" s="3"/>
      <c r="J233" s="3"/>
      <c r="K233" s="3"/>
      <c r="L233" s="3"/>
      <c r="M233" s="3"/>
      <c r="N233" s="3"/>
      <c r="O233" s="3"/>
      <c r="P233" s="3"/>
      <c r="Q233" s="3"/>
      <c r="R233" s="3"/>
      <c r="S233" s="3"/>
      <c r="T233" s="3"/>
      <c r="U233" s="3"/>
      <c r="W233" s="149"/>
      <c r="X233" s="149"/>
    </row>
    <row r="234" spans="2:24" ht="12.75">
      <c r="B234" s="2"/>
      <c r="C234" s="3"/>
      <c r="D234" s="4"/>
      <c r="E234" s="3"/>
      <c r="F234" s="3"/>
      <c r="G234" s="3"/>
      <c r="H234" s="3"/>
      <c r="I234" s="3"/>
      <c r="J234" s="3"/>
      <c r="K234" s="3"/>
      <c r="L234" s="3"/>
      <c r="M234" s="3"/>
      <c r="N234" s="3"/>
      <c r="O234" s="3"/>
      <c r="P234" s="3"/>
      <c r="Q234" s="3"/>
      <c r="R234" s="3"/>
      <c r="S234" s="3"/>
      <c r="T234" s="3"/>
      <c r="U234" s="3"/>
      <c r="W234" s="149"/>
      <c r="X234" s="149"/>
    </row>
    <row r="235" spans="2:24" ht="12.75">
      <c r="B235" s="2"/>
      <c r="C235" s="3"/>
      <c r="D235" s="4"/>
      <c r="E235" s="3"/>
      <c r="F235" s="3"/>
      <c r="G235" s="3"/>
      <c r="H235" s="3"/>
      <c r="I235" s="3"/>
      <c r="J235" s="3"/>
      <c r="K235" s="3"/>
      <c r="L235" s="3"/>
      <c r="M235" s="3"/>
      <c r="N235" s="3"/>
      <c r="O235" s="3"/>
      <c r="P235" s="3"/>
      <c r="Q235" s="3"/>
      <c r="R235" s="3"/>
      <c r="S235" s="3"/>
      <c r="T235" s="3"/>
      <c r="U235" s="3"/>
      <c r="W235" s="149"/>
      <c r="X235" s="149"/>
    </row>
    <row r="236" spans="2:24" ht="12.75">
      <c r="B236" s="2"/>
      <c r="C236" s="3"/>
      <c r="D236" s="4"/>
      <c r="E236" s="3"/>
      <c r="F236" s="3"/>
      <c r="G236" s="3"/>
      <c r="H236" s="3"/>
      <c r="I236" s="3"/>
      <c r="J236" s="3"/>
      <c r="K236" s="3"/>
      <c r="L236" s="3"/>
      <c r="M236" s="3"/>
      <c r="N236" s="3"/>
      <c r="O236" s="3"/>
      <c r="P236" s="3"/>
      <c r="Q236" s="3"/>
      <c r="R236" s="3"/>
      <c r="S236" s="3"/>
      <c r="T236" s="3"/>
      <c r="U236" s="3"/>
      <c r="W236" s="149"/>
      <c r="X236" s="149"/>
    </row>
    <row r="237" spans="2:24" ht="12.75">
      <c r="B237" s="2"/>
      <c r="C237" s="3"/>
      <c r="D237" s="4"/>
      <c r="E237" s="3"/>
      <c r="F237" s="3"/>
      <c r="G237" s="3"/>
      <c r="H237" s="3"/>
      <c r="I237" s="3"/>
      <c r="J237" s="3"/>
      <c r="K237" s="3"/>
      <c r="L237" s="3"/>
      <c r="M237" s="3"/>
      <c r="N237" s="3"/>
      <c r="O237" s="3"/>
      <c r="P237" s="3"/>
      <c r="Q237" s="3"/>
      <c r="R237" s="3"/>
      <c r="S237" s="3"/>
      <c r="T237" s="3"/>
      <c r="U237" s="3"/>
      <c r="W237" s="149"/>
      <c r="X237" s="149"/>
    </row>
    <row r="238" spans="2:24" ht="12.75">
      <c r="B238" s="2"/>
      <c r="C238" s="3"/>
      <c r="D238" s="4"/>
      <c r="E238" s="3"/>
      <c r="F238" s="3"/>
      <c r="G238" s="3"/>
      <c r="H238" s="3"/>
      <c r="I238" s="3"/>
      <c r="J238" s="3"/>
      <c r="K238" s="3"/>
      <c r="L238" s="3"/>
      <c r="M238" s="3"/>
      <c r="N238" s="3"/>
      <c r="O238" s="3"/>
      <c r="P238" s="3"/>
      <c r="Q238" s="3"/>
      <c r="R238" s="3"/>
      <c r="S238" s="3"/>
      <c r="T238" s="3"/>
      <c r="U238" s="3"/>
      <c r="W238" s="149"/>
      <c r="X238" s="149"/>
    </row>
    <row r="239" spans="2:24" ht="12.75">
      <c r="B239" s="2"/>
      <c r="C239" s="3"/>
      <c r="D239" s="4"/>
      <c r="E239" s="3"/>
      <c r="F239" s="3"/>
      <c r="G239" s="3"/>
      <c r="H239" s="3"/>
      <c r="I239" s="3"/>
      <c r="J239" s="3"/>
      <c r="K239" s="3"/>
      <c r="L239" s="3"/>
      <c r="M239" s="3"/>
      <c r="N239" s="3"/>
      <c r="O239" s="3"/>
      <c r="P239" s="3"/>
      <c r="Q239" s="3"/>
      <c r="R239" s="3"/>
      <c r="S239" s="3"/>
      <c r="T239" s="3"/>
      <c r="U239" s="3"/>
      <c r="W239" s="149"/>
      <c r="X239" s="149"/>
    </row>
    <row r="240" spans="2:24" ht="12.75">
      <c r="B240" s="2"/>
      <c r="C240" s="3"/>
      <c r="D240" s="4"/>
      <c r="E240" s="3"/>
      <c r="F240" s="3"/>
      <c r="G240" s="3"/>
      <c r="H240" s="3"/>
      <c r="I240" s="3"/>
      <c r="J240" s="3"/>
      <c r="K240" s="3"/>
      <c r="L240" s="3"/>
      <c r="M240" s="3"/>
      <c r="N240" s="3"/>
      <c r="O240" s="3"/>
      <c r="P240" s="3"/>
      <c r="Q240" s="3"/>
      <c r="R240" s="3"/>
      <c r="S240" s="3"/>
      <c r="T240" s="3"/>
      <c r="U240" s="3"/>
      <c r="W240" s="149"/>
      <c r="X240" s="149"/>
    </row>
    <row r="241" spans="2:24" ht="12.75">
      <c r="B241" s="2"/>
      <c r="C241" s="3"/>
      <c r="D241" s="4"/>
      <c r="E241" s="3"/>
      <c r="F241" s="3"/>
      <c r="G241" s="3"/>
      <c r="H241" s="3"/>
      <c r="I241" s="3"/>
      <c r="J241" s="3"/>
      <c r="K241" s="3"/>
      <c r="L241" s="3"/>
      <c r="M241" s="3"/>
      <c r="N241" s="3"/>
      <c r="O241" s="3"/>
      <c r="P241" s="3"/>
      <c r="Q241" s="3"/>
      <c r="R241" s="3"/>
      <c r="S241" s="3"/>
      <c r="T241" s="3"/>
      <c r="U241" s="3"/>
      <c r="W241" s="149"/>
      <c r="X241" s="149"/>
    </row>
    <row r="242" spans="2:24" ht="12.75">
      <c r="B242" s="2"/>
      <c r="C242" s="3"/>
      <c r="D242" s="4"/>
      <c r="E242" s="3"/>
      <c r="F242" s="3"/>
      <c r="G242" s="3"/>
      <c r="H242" s="3"/>
      <c r="I242" s="3"/>
      <c r="J242" s="3"/>
      <c r="K242" s="3"/>
      <c r="L242" s="3"/>
      <c r="M242" s="3"/>
      <c r="N242" s="3"/>
      <c r="O242" s="3"/>
      <c r="P242" s="3"/>
      <c r="Q242" s="3"/>
      <c r="R242" s="3"/>
      <c r="S242" s="3"/>
      <c r="T242" s="3"/>
      <c r="U242" s="3"/>
      <c r="W242" s="149"/>
      <c r="X242" s="149"/>
    </row>
    <row r="243" spans="2:24" ht="12.75">
      <c r="B243" s="2"/>
      <c r="C243" s="3"/>
      <c r="D243" s="4"/>
      <c r="E243" s="3"/>
      <c r="F243" s="3"/>
      <c r="G243" s="3"/>
      <c r="H243" s="3"/>
      <c r="I243" s="3"/>
      <c r="J243" s="3"/>
      <c r="K243" s="3"/>
      <c r="L243" s="3"/>
      <c r="M243" s="3"/>
      <c r="N243" s="3"/>
      <c r="O243" s="3"/>
      <c r="P243" s="3"/>
      <c r="Q243" s="3"/>
      <c r="R243" s="3"/>
      <c r="S243" s="3"/>
      <c r="T243" s="3"/>
      <c r="U243" s="3"/>
      <c r="W243" s="149"/>
      <c r="X243" s="149"/>
    </row>
    <row r="244" spans="2:24" ht="12.75">
      <c r="B244" s="2"/>
      <c r="C244" s="3"/>
      <c r="D244" s="4"/>
      <c r="E244" s="3"/>
      <c r="F244" s="3"/>
      <c r="G244" s="3"/>
      <c r="H244" s="3"/>
      <c r="I244" s="3"/>
      <c r="J244" s="3"/>
      <c r="K244" s="3"/>
      <c r="L244" s="3"/>
      <c r="M244" s="3"/>
      <c r="N244" s="3"/>
      <c r="O244" s="3"/>
      <c r="P244" s="3"/>
      <c r="Q244" s="3"/>
      <c r="R244" s="3"/>
      <c r="S244" s="3"/>
      <c r="T244" s="3"/>
      <c r="U244" s="3"/>
      <c r="W244" s="149"/>
      <c r="X244" s="149"/>
    </row>
    <row r="245" spans="2:24" ht="12.75">
      <c r="B245" s="2"/>
      <c r="C245" s="3"/>
      <c r="D245" s="4"/>
      <c r="E245" s="3"/>
      <c r="F245" s="3"/>
      <c r="G245" s="3"/>
      <c r="H245" s="3"/>
      <c r="I245" s="3"/>
      <c r="J245" s="3"/>
      <c r="K245" s="3"/>
      <c r="L245" s="3"/>
      <c r="M245" s="3"/>
      <c r="N245" s="3"/>
      <c r="O245" s="3"/>
      <c r="P245" s="3"/>
      <c r="Q245" s="3"/>
      <c r="R245" s="3"/>
      <c r="S245" s="3"/>
      <c r="T245" s="3"/>
      <c r="U245" s="3"/>
      <c r="W245" s="149"/>
      <c r="X245" s="149"/>
    </row>
    <row r="246" spans="2:24" ht="12.75">
      <c r="B246" s="2"/>
      <c r="C246" s="3"/>
      <c r="D246" s="4"/>
      <c r="E246" s="3"/>
      <c r="F246" s="3"/>
      <c r="G246" s="3"/>
      <c r="H246" s="3"/>
      <c r="I246" s="3"/>
      <c r="J246" s="3"/>
      <c r="K246" s="3"/>
      <c r="L246" s="3"/>
      <c r="M246" s="3"/>
      <c r="N246" s="3"/>
      <c r="O246" s="3"/>
      <c r="P246" s="3"/>
      <c r="Q246" s="3"/>
      <c r="R246" s="3"/>
      <c r="S246" s="3"/>
      <c r="T246" s="3"/>
      <c r="U246" s="3"/>
      <c r="W246" s="149"/>
      <c r="X246" s="149"/>
    </row>
    <row r="247" spans="2:24" ht="12.75">
      <c r="B247" s="2"/>
      <c r="C247" s="3"/>
      <c r="D247" s="4"/>
      <c r="E247" s="3"/>
      <c r="F247" s="3"/>
      <c r="G247" s="3"/>
      <c r="H247" s="3"/>
      <c r="I247" s="3"/>
      <c r="J247" s="3"/>
      <c r="K247" s="3"/>
      <c r="L247" s="3"/>
      <c r="M247" s="3"/>
      <c r="N247" s="3"/>
      <c r="O247" s="3"/>
      <c r="P247" s="3"/>
      <c r="Q247" s="3"/>
      <c r="R247" s="3"/>
      <c r="S247" s="3"/>
      <c r="T247" s="3"/>
      <c r="U247" s="3"/>
      <c r="W247" s="149"/>
      <c r="X247" s="149"/>
    </row>
    <row r="248" spans="2:24" ht="12.75">
      <c r="B248" s="2"/>
      <c r="C248" s="3"/>
      <c r="D248" s="4"/>
      <c r="E248" s="3"/>
      <c r="F248" s="3"/>
      <c r="G248" s="3"/>
      <c r="H248" s="3"/>
      <c r="I248" s="3"/>
      <c r="J248" s="3"/>
      <c r="K248" s="3"/>
      <c r="L248" s="3"/>
      <c r="M248" s="3"/>
      <c r="N248" s="3"/>
      <c r="O248" s="3"/>
      <c r="P248" s="3"/>
      <c r="Q248" s="3"/>
      <c r="R248" s="3"/>
      <c r="S248" s="3"/>
      <c r="T248" s="3"/>
      <c r="U248" s="3"/>
      <c r="W248" s="149"/>
      <c r="X248" s="149"/>
    </row>
    <row r="249" spans="2:24" ht="12.75">
      <c r="B249" s="2"/>
      <c r="C249" s="3"/>
      <c r="D249" s="4"/>
      <c r="E249" s="3"/>
      <c r="F249" s="3"/>
      <c r="G249" s="3"/>
      <c r="H249" s="3"/>
      <c r="I249" s="3"/>
      <c r="J249" s="3"/>
      <c r="K249" s="3"/>
      <c r="L249" s="3"/>
      <c r="M249" s="3"/>
      <c r="N249" s="3"/>
      <c r="O249" s="3"/>
      <c r="P249" s="3"/>
      <c r="Q249" s="3"/>
      <c r="R249" s="3"/>
      <c r="S249" s="3"/>
      <c r="T249" s="3"/>
      <c r="U249" s="3"/>
      <c r="W249" s="149"/>
      <c r="X249" s="149"/>
    </row>
    <row r="250" spans="2:24" ht="12.75">
      <c r="B250" s="2"/>
      <c r="C250" s="3"/>
      <c r="D250" s="4"/>
      <c r="E250" s="3"/>
      <c r="F250" s="3"/>
      <c r="G250" s="3"/>
      <c r="H250" s="3"/>
      <c r="I250" s="3"/>
      <c r="J250" s="3"/>
      <c r="K250" s="3"/>
      <c r="L250" s="3"/>
      <c r="M250" s="3"/>
      <c r="N250" s="3"/>
      <c r="O250" s="3"/>
      <c r="P250" s="3"/>
      <c r="Q250" s="3"/>
      <c r="R250" s="3"/>
      <c r="S250" s="3"/>
      <c r="T250" s="3"/>
      <c r="U250" s="3"/>
      <c r="W250" s="149"/>
      <c r="X250" s="149"/>
    </row>
    <row r="251" spans="2:24" ht="12.75">
      <c r="B251" s="2"/>
      <c r="C251" s="3"/>
      <c r="D251" s="4"/>
      <c r="E251" s="3"/>
      <c r="F251" s="3"/>
      <c r="G251" s="3"/>
      <c r="H251" s="3"/>
      <c r="I251" s="3"/>
      <c r="J251" s="3"/>
      <c r="K251" s="3"/>
      <c r="L251" s="3"/>
      <c r="M251" s="3"/>
      <c r="N251" s="3"/>
      <c r="O251" s="3"/>
      <c r="P251" s="3"/>
      <c r="Q251" s="3"/>
      <c r="R251" s="3"/>
      <c r="S251" s="3"/>
      <c r="T251" s="3"/>
      <c r="U251" s="3"/>
      <c r="W251" s="149"/>
      <c r="X251" s="149"/>
    </row>
    <row r="252" spans="2:24" ht="12.75">
      <c r="B252" s="2"/>
      <c r="C252" s="3"/>
      <c r="D252" s="4"/>
      <c r="E252" s="3"/>
      <c r="F252" s="3"/>
      <c r="G252" s="3"/>
      <c r="H252" s="3"/>
      <c r="I252" s="3"/>
      <c r="J252" s="3"/>
      <c r="K252" s="3"/>
      <c r="L252" s="3"/>
      <c r="M252" s="3"/>
      <c r="N252" s="3"/>
      <c r="O252" s="3"/>
      <c r="P252" s="3"/>
      <c r="Q252" s="3"/>
      <c r="R252" s="3"/>
      <c r="S252" s="3"/>
      <c r="T252" s="3"/>
      <c r="U252" s="3"/>
      <c r="W252" s="149"/>
      <c r="X252" s="149"/>
    </row>
    <row r="253" spans="2:24" ht="12.75">
      <c r="B253" s="2"/>
      <c r="C253" s="3"/>
      <c r="D253" s="4"/>
      <c r="E253" s="3"/>
      <c r="F253" s="3"/>
      <c r="G253" s="3"/>
      <c r="H253" s="3"/>
      <c r="I253" s="3"/>
      <c r="J253" s="3"/>
      <c r="K253" s="3"/>
      <c r="L253" s="3"/>
      <c r="M253" s="3"/>
      <c r="N253" s="3"/>
      <c r="O253" s="3"/>
      <c r="P253" s="3"/>
      <c r="Q253" s="3"/>
      <c r="R253" s="3"/>
      <c r="S253" s="3"/>
      <c r="T253" s="3"/>
      <c r="U253" s="3"/>
      <c r="W253" s="149"/>
      <c r="X253" s="149"/>
    </row>
    <row r="254" spans="2:24" ht="12.75">
      <c r="B254" s="2"/>
      <c r="C254" s="3"/>
      <c r="D254" s="4"/>
      <c r="E254" s="3"/>
      <c r="F254" s="3"/>
      <c r="G254" s="3"/>
      <c r="H254" s="3"/>
      <c r="I254" s="3"/>
      <c r="J254" s="3"/>
      <c r="K254" s="3"/>
      <c r="L254" s="3"/>
      <c r="M254" s="3"/>
      <c r="N254" s="3"/>
      <c r="O254" s="3"/>
      <c r="P254" s="3"/>
      <c r="Q254" s="3"/>
      <c r="R254" s="3"/>
      <c r="S254" s="3"/>
      <c r="T254" s="3"/>
      <c r="U254" s="3"/>
      <c r="W254" s="149"/>
      <c r="X254" s="149"/>
    </row>
    <row r="255" spans="2:24" ht="12.75">
      <c r="B255" s="2"/>
      <c r="C255" s="3"/>
      <c r="D255" s="4"/>
      <c r="E255" s="3"/>
      <c r="F255" s="3"/>
      <c r="G255" s="3"/>
      <c r="H255" s="3"/>
      <c r="I255" s="3"/>
      <c r="J255" s="3"/>
      <c r="K255" s="3"/>
      <c r="L255" s="3"/>
      <c r="M255" s="3"/>
      <c r="N255" s="3"/>
      <c r="O255" s="3"/>
      <c r="P255" s="3"/>
      <c r="Q255" s="3"/>
      <c r="R255" s="3"/>
      <c r="S255" s="3"/>
      <c r="T255" s="3"/>
      <c r="U255" s="3"/>
      <c r="W255" s="149"/>
      <c r="X255" s="149"/>
    </row>
    <row r="256" spans="2:24" ht="12.75">
      <c r="B256" s="2"/>
      <c r="C256" s="3"/>
      <c r="D256" s="4"/>
      <c r="E256" s="3"/>
      <c r="F256" s="3"/>
      <c r="G256" s="3"/>
      <c r="H256" s="3"/>
      <c r="I256" s="3"/>
      <c r="J256" s="3"/>
      <c r="K256" s="3"/>
      <c r="L256" s="3"/>
      <c r="M256" s="3"/>
      <c r="N256" s="3"/>
      <c r="O256" s="3"/>
      <c r="P256" s="3"/>
      <c r="Q256" s="3"/>
      <c r="R256" s="3"/>
      <c r="S256" s="3"/>
      <c r="T256" s="3"/>
      <c r="U256" s="3"/>
      <c r="W256" s="149"/>
      <c r="X256" s="149"/>
    </row>
    <row r="257" spans="2:24" ht="12.75">
      <c r="B257" s="2"/>
      <c r="C257" s="3"/>
      <c r="D257" s="4"/>
      <c r="E257" s="3"/>
      <c r="F257" s="3"/>
      <c r="G257" s="3"/>
      <c r="H257" s="3"/>
      <c r="I257" s="3"/>
      <c r="J257" s="3"/>
      <c r="K257" s="3"/>
      <c r="L257" s="3"/>
      <c r="M257" s="3"/>
      <c r="N257" s="3"/>
      <c r="O257" s="3"/>
      <c r="P257" s="3"/>
      <c r="Q257" s="3"/>
      <c r="R257" s="3"/>
      <c r="S257" s="3"/>
      <c r="T257" s="3"/>
      <c r="U257" s="3"/>
      <c r="W257" s="149"/>
      <c r="X257" s="149"/>
    </row>
    <row r="258" spans="2:24" ht="12.75">
      <c r="B258" s="2"/>
      <c r="C258" s="3"/>
      <c r="D258" s="4"/>
      <c r="E258" s="3"/>
      <c r="F258" s="3"/>
      <c r="G258" s="3"/>
      <c r="H258" s="3"/>
      <c r="I258" s="3"/>
      <c r="J258" s="3"/>
      <c r="K258" s="3"/>
      <c r="L258" s="3"/>
      <c r="M258" s="3"/>
      <c r="N258" s="3"/>
      <c r="O258" s="3"/>
      <c r="P258" s="3"/>
      <c r="Q258" s="3"/>
      <c r="R258" s="3"/>
      <c r="S258" s="3"/>
      <c r="T258" s="3"/>
      <c r="U258" s="3"/>
      <c r="W258" s="149"/>
      <c r="X258" s="149"/>
    </row>
    <row r="259" spans="2:24" ht="12.75">
      <c r="B259" s="2"/>
      <c r="C259" s="3"/>
      <c r="D259" s="4"/>
      <c r="E259" s="3"/>
      <c r="F259" s="3"/>
      <c r="G259" s="3"/>
      <c r="H259" s="3"/>
      <c r="I259" s="3"/>
      <c r="J259" s="3"/>
      <c r="K259" s="3"/>
      <c r="L259" s="3"/>
      <c r="M259" s="3"/>
      <c r="N259" s="3"/>
      <c r="O259" s="3"/>
      <c r="P259" s="3"/>
      <c r="Q259" s="3"/>
      <c r="R259" s="3"/>
      <c r="S259" s="3"/>
      <c r="T259" s="3"/>
      <c r="U259" s="3"/>
      <c r="W259" s="149"/>
      <c r="X259" s="149"/>
    </row>
    <row r="260" spans="2:24" ht="12.75">
      <c r="B260" s="2"/>
      <c r="C260" s="3"/>
      <c r="D260" s="4"/>
      <c r="E260" s="3"/>
      <c r="F260" s="3"/>
      <c r="G260" s="3"/>
      <c r="H260" s="3"/>
      <c r="I260" s="3"/>
      <c r="J260" s="3"/>
      <c r="K260" s="3"/>
      <c r="L260" s="3"/>
      <c r="M260" s="3"/>
      <c r="N260" s="3"/>
      <c r="O260" s="3"/>
      <c r="P260" s="3"/>
      <c r="Q260" s="3"/>
      <c r="R260" s="3"/>
      <c r="S260" s="3"/>
      <c r="T260" s="3"/>
      <c r="U260" s="3"/>
      <c r="W260" s="149"/>
      <c r="X260" s="149"/>
    </row>
    <row r="261" spans="2:24" ht="12.75">
      <c r="B261" s="2"/>
      <c r="C261" s="3"/>
      <c r="D261" s="4"/>
      <c r="E261" s="3"/>
      <c r="F261" s="3"/>
      <c r="G261" s="3"/>
      <c r="H261" s="3"/>
      <c r="I261" s="3"/>
      <c r="J261" s="3"/>
      <c r="K261" s="3"/>
      <c r="L261" s="3"/>
      <c r="M261" s="3"/>
      <c r="N261" s="3"/>
      <c r="O261" s="3"/>
      <c r="P261" s="3"/>
      <c r="Q261" s="3"/>
      <c r="R261" s="3"/>
      <c r="S261" s="3"/>
      <c r="T261" s="3"/>
      <c r="U261" s="3"/>
      <c r="W261" s="149"/>
      <c r="X261" s="149"/>
    </row>
    <row r="262" spans="2:24" ht="12.75">
      <c r="B262" s="2"/>
      <c r="C262" s="3"/>
      <c r="D262" s="4"/>
      <c r="E262" s="3"/>
      <c r="F262" s="3"/>
      <c r="G262" s="3"/>
      <c r="H262" s="3"/>
      <c r="I262" s="3"/>
      <c r="J262" s="3"/>
      <c r="K262" s="3"/>
      <c r="L262" s="3"/>
      <c r="M262" s="3"/>
      <c r="N262" s="3"/>
      <c r="O262" s="3"/>
      <c r="P262" s="3"/>
      <c r="Q262" s="3"/>
      <c r="R262" s="3"/>
      <c r="S262" s="3"/>
      <c r="T262" s="3"/>
      <c r="U262" s="3"/>
      <c r="W262" s="149"/>
      <c r="X262" s="149"/>
    </row>
    <row r="263" spans="2:24" ht="12.75">
      <c r="B263" s="2"/>
      <c r="C263" s="3"/>
      <c r="D263" s="4"/>
      <c r="E263" s="3"/>
      <c r="F263" s="3"/>
      <c r="G263" s="3"/>
      <c r="H263" s="3"/>
      <c r="I263" s="3"/>
      <c r="J263" s="3"/>
      <c r="K263" s="3"/>
      <c r="L263" s="3"/>
      <c r="M263" s="3"/>
      <c r="N263" s="3"/>
      <c r="O263" s="3"/>
      <c r="P263" s="3"/>
      <c r="Q263" s="3"/>
      <c r="R263" s="3"/>
      <c r="S263" s="3"/>
      <c r="T263" s="3"/>
      <c r="U263" s="3"/>
      <c r="W263" s="149"/>
      <c r="X263" s="149"/>
    </row>
    <row r="264" spans="2:24" ht="12.75">
      <c r="B264" s="2"/>
      <c r="C264" s="3"/>
      <c r="D264" s="4"/>
      <c r="E264" s="3"/>
      <c r="F264" s="3"/>
      <c r="G264" s="3"/>
      <c r="H264" s="3"/>
      <c r="I264" s="3"/>
      <c r="J264" s="3"/>
      <c r="K264" s="3"/>
      <c r="L264" s="3"/>
      <c r="M264" s="3"/>
      <c r="N264" s="3"/>
      <c r="O264" s="3"/>
      <c r="P264" s="3"/>
      <c r="Q264" s="3"/>
      <c r="R264" s="3"/>
      <c r="S264" s="3"/>
      <c r="T264" s="3"/>
      <c r="U264" s="3"/>
      <c r="W264" s="149"/>
      <c r="X264" s="149"/>
    </row>
    <row r="265" spans="2:24" ht="12.75">
      <c r="B265" s="2"/>
      <c r="C265" s="3"/>
      <c r="D265" s="4"/>
      <c r="E265" s="3"/>
      <c r="F265" s="3"/>
      <c r="G265" s="3"/>
      <c r="H265" s="3"/>
      <c r="I265" s="3"/>
      <c r="J265" s="3"/>
      <c r="K265" s="3"/>
      <c r="L265" s="3"/>
      <c r="M265" s="3"/>
      <c r="N265" s="3"/>
      <c r="O265" s="3"/>
      <c r="P265" s="3"/>
      <c r="Q265" s="3"/>
      <c r="R265" s="3"/>
      <c r="S265" s="3"/>
      <c r="T265" s="3"/>
      <c r="U265" s="3"/>
      <c r="W265" s="149"/>
      <c r="X265" s="149"/>
    </row>
    <row r="266" spans="2:24" ht="12.75">
      <c r="B266" s="2"/>
      <c r="C266" s="3"/>
      <c r="D266" s="4"/>
      <c r="E266" s="3"/>
      <c r="F266" s="3"/>
      <c r="G266" s="3"/>
      <c r="H266" s="3"/>
      <c r="I266" s="3"/>
      <c r="J266" s="3"/>
      <c r="K266" s="3"/>
      <c r="L266" s="3"/>
      <c r="M266" s="3"/>
      <c r="N266" s="3"/>
      <c r="O266" s="3"/>
      <c r="P266" s="3"/>
      <c r="Q266" s="3"/>
      <c r="R266" s="3"/>
      <c r="S266" s="3"/>
      <c r="T266" s="3"/>
      <c r="U266" s="3"/>
      <c r="W266" s="149"/>
      <c r="X266" s="149"/>
    </row>
    <row r="267" spans="2:24" ht="12.75">
      <c r="B267" s="2"/>
      <c r="C267" s="3"/>
      <c r="D267" s="4"/>
      <c r="E267" s="3"/>
      <c r="F267" s="3"/>
      <c r="G267" s="3"/>
      <c r="H267" s="3"/>
      <c r="I267" s="3"/>
      <c r="J267" s="3"/>
      <c r="K267" s="3"/>
      <c r="L267" s="3"/>
      <c r="M267" s="3"/>
      <c r="N267" s="3"/>
      <c r="O267" s="3"/>
      <c r="P267" s="3"/>
      <c r="Q267" s="3"/>
      <c r="R267" s="3"/>
      <c r="S267" s="3"/>
      <c r="T267" s="3"/>
      <c r="U267" s="3"/>
      <c r="W267" s="149"/>
      <c r="X267" s="149"/>
    </row>
    <row r="268" spans="2:24" ht="12.75">
      <c r="B268" s="2"/>
      <c r="C268" s="3"/>
      <c r="D268" s="4"/>
      <c r="E268" s="3"/>
      <c r="F268" s="3"/>
      <c r="G268" s="3"/>
      <c r="H268" s="3"/>
      <c r="I268" s="3"/>
      <c r="J268" s="3"/>
      <c r="K268" s="3"/>
      <c r="L268" s="3"/>
      <c r="M268" s="3"/>
      <c r="N268" s="3"/>
      <c r="O268" s="3"/>
      <c r="P268" s="3"/>
      <c r="Q268" s="3"/>
      <c r="R268" s="3"/>
      <c r="S268" s="3"/>
      <c r="T268" s="3"/>
      <c r="U268" s="3"/>
      <c r="W268" s="149"/>
      <c r="X268" s="149"/>
    </row>
    <row r="269" spans="2:24" ht="12.75">
      <c r="B269" s="2"/>
      <c r="C269" s="3"/>
      <c r="D269" s="4"/>
      <c r="E269" s="3"/>
      <c r="F269" s="3"/>
      <c r="G269" s="3"/>
      <c r="H269" s="3"/>
      <c r="I269" s="3"/>
      <c r="J269" s="3"/>
      <c r="K269" s="3"/>
      <c r="L269" s="3"/>
      <c r="M269" s="3"/>
      <c r="N269" s="3"/>
      <c r="O269" s="3"/>
      <c r="P269" s="3"/>
      <c r="Q269" s="3"/>
      <c r="R269" s="3"/>
      <c r="S269" s="3"/>
      <c r="T269" s="3"/>
      <c r="U269" s="3"/>
      <c r="W269" s="149"/>
      <c r="X269" s="149"/>
    </row>
    <row r="270" spans="2:24" ht="12.75">
      <c r="B270" s="2"/>
      <c r="C270" s="3"/>
      <c r="D270" s="4"/>
      <c r="E270" s="3"/>
      <c r="F270" s="3"/>
      <c r="G270" s="3"/>
      <c r="H270" s="3"/>
      <c r="I270" s="3"/>
      <c r="J270" s="3"/>
      <c r="K270" s="3"/>
      <c r="L270" s="3"/>
      <c r="M270" s="3"/>
      <c r="N270" s="3"/>
      <c r="O270" s="3"/>
      <c r="P270" s="3"/>
      <c r="Q270" s="3"/>
      <c r="R270" s="3"/>
      <c r="S270" s="3"/>
      <c r="T270" s="3"/>
      <c r="U270" s="3"/>
      <c r="W270" s="149"/>
      <c r="X270" s="149"/>
    </row>
    <row r="271" spans="2:24" ht="12.75">
      <c r="B271" s="2"/>
      <c r="C271" s="3"/>
      <c r="D271" s="4"/>
      <c r="E271" s="3"/>
      <c r="F271" s="3"/>
      <c r="G271" s="3"/>
      <c r="H271" s="3"/>
      <c r="I271" s="3"/>
      <c r="J271" s="3"/>
      <c r="K271" s="3"/>
      <c r="L271" s="3"/>
      <c r="M271" s="3"/>
      <c r="N271" s="3"/>
      <c r="O271" s="3"/>
      <c r="P271" s="3"/>
      <c r="Q271" s="3"/>
      <c r="R271" s="3"/>
      <c r="S271" s="3"/>
      <c r="T271" s="3"/>
      <c r="U271" s="3"/>
      <c r="W271" s="149"/>
      <c r="X271" s="149"/>
    </row>
    <row r="272" spans="2:24" ht="12.75">
      <c r="B272" s="2"/>
      <c r="C272" s="3"/>
      <c r="D272" s="4"/>
      <c r="E272" s="3"/>
      <c r="F272" s="3"/>
      <c r="G272" s="3"/>
      <c r="H272" s="3"/>
      <c r="I272" s="3"/>
      <c r="J272" s="3"/>
      <c r="K272" s="3"/>
      <c r="L272" s="3"/>
      <c r="M272" s="3"/>
      <c r="N272" s="3"/>
      <c r="O272" s="3"/>
      <c r="P272" s="3"/>
      <c r="Q272" s="3"/>
      <c r="R272" s="3"/>
      <c r="S272" s="3"/>
      <c r="T272" s="3"/>
      <c r="U272" s="3"/>
      <c r="W272" s="149"/>
      <c r="X272" s="149"/>
    </row>
    <row r="273" spans="2:24" ht="12.75">
      <c r="B273" s="2"/>
      <c r="C273" s="3"/>
      <c r="D273" s="4"/>
      <c r="E273" s="3"/>
      <c r="F273" s="3"/>
      <c r="G273" s="3"/>
      <c r="H273" s="3"/>
      <c r="I273" s="3"/>
      <c r="J273" s="3"/>
      <c r="K273" s="3"/>
      <c r="L273" s="3"/>
      <c r="M273" s="3"/>
      <c r="N273" s="3"/>
      <c r="O273" s="3"/>
      <c r="P273" s="3"/>
      <c r="Q273" s="3"/>
      <c r="R273" s="3"/>
      <c r="S273" s="3"/>
      <c r="T273" s="3"/>
      <c r="U273" s="3"/>
      <c r="W273" s="149"/>
      <c r="X273" s="149"/>
    </row>
    <row r="274" spans="2:24" ht="12.75">
      <c r="B274" s="2"/>
      <c r="C274" s="3"/>
      <c r="D274" s="4"/>
      <c r="E274" s="3"/>
      <c r="F274" s="3"/>
      <c r="G274" s="3"/>
      <c r="H274" s="3"/>
      <c r="I274" s="3"/>
      <c r="J274" s="3"/>
      <c r="K274" s="3"/>
      <c r="L274" s="3"/>
      <c r="M274" s="3"/>
      <c r="N274" s="3"/>
      <c r="O274" s="3"/>
      <c r="P274" s="3"/>
      <c r="Q274" s="3"/>
      <c r="R274" s="3"/>
      <c r="S274" s="3"/>
      <c r="T274" s="3"/>
      <c r="U274" s="3"/>
      <c r="W274" s="149"/>
      <c r="X274" s="149"/>
    </row>
    <row r="275" spans="2:24" ht="12.75">
      <c r="B275" s="2"/>
      <c r="C275" s="3"/>
      <c r="D275" s="4"/>
      <c r="E275" s="3"/>
      <c r="F275" s="3"/>
      <c r="G275" s="3"/>
      <c r="H275" s="3"/>
      <c r="I275" s="3"/>
      <c r="J275" s="3"/>
      <c r="K275" s="3"/>
      <c r="L275" s="3"/>
      <c r="M275" s="3"/>
      <c r="N275" s="3"/>
      <c r="O275" s="3"/>
      <c r="P275" s="3"/>
      <c r="Q275" s="3"/>
      <c r="R275" s="3"/>
      <c r="S275" s="3"/>
      <c r="T275" s="3"/>
      <c r="U275" s="3"/>
      <c r="W275" s="149"/>
      <c r="X275" s="149"/>
    </row>
    <row r="276" spans="2:24" ht="12.75">
      <c r="B276" s="2"/>
      <c r="C276" s="3"/>
      <c r="D276" s="4"/>
      <c r="E276" s="3"/>
      <c r="F276" s="3"/>
      <c r="G276" s="3"/>
      <c r="H276" s="3"/>
      <c r="I276" s="3"/>
      <c r="J276" s="3"/>
      <c r="K276" s="3"/>
      <c r="L276" s="3"/>
      <c r="M276" s="3"/>
      <c r="N276" s="3"/>
      <c r="O276" s="3"/>
      <c r="P276" s="3"/>
      <c r="Q276" s="3"/>
      <c r="R276" s="3"/>
      <c r="S276" s="3"/>
      <c r="T276" s="3"/>
      <c r="U276" s="3"/>
      <c r="W276" s="149"/>
      <c r="X276" s="149"/>
    </row>
    <row r="277" spans="2:24" ht="12.75">
      <c r="B277" s="2"/>
      <c r="C277" s="3"/>
      <c r="D277" s="4"/>
      <c r="E277" s="3"/>
      <c r="F277" s="3"/>
      <c r="G277" s="3"/>
      <c r="H277" s="3"/>
      <c r="I277" s="3"/>
      <c r="J277" s="3"/>
      <c r="K277" s="3"/>
      <c r="L277" s="3"/>
      <c r="M277" s="3"/>
      <c r="N277" s="3"/>
      <c r="O277" s="3"/>
      <c r="P277" s="3"/>
      <c r="Q277" s="3"/>
      <c r="R277" s="3"/>
      <c r="S277" s="3"/>
      <c r="T277" s="3"/>
      <c r="U277" s="3"/>
      <c r="W277" s="149"/>
      <c r="X277" s="149"/>
    </row>
    <row r="278" spans="2:24" ht="12.75">
      <c r="B278" s="2"/>
      <c r="C278" s="3"/>
      <c r="D278" s="4"/>
      <c r="E278" s="3"/>
      <c r="F278" s="3"/>
      <c r="G278" s="3"/>
      <c r="H278" s="3"/>
      <c r="I278" s="3"/>
      <c r="J278" s="3"/>
      <c r="K278" s="3"/>
      <c r="L278" s="3"/>
      <c r="M278" s="3"/>
      <c r="N278" s="3"/>
      <c r="O278" s="3"/>
      <c r="P278" s="3"/>
      <c r="Q278" s="3"/>
      <c r="R278" s="3"/>
      <c r="S278" s="3"/>
      <c r="T278" s="3"/>
      <c r="U278" s="3"/>
      <c r="W278" s="149"/>
      <c r="X278" s="149"/>
    </row>
    <row r="279" spans="2:24" ht="12.75">
      <c r="B279" s="2"/>
      <c r="C279" s="3"/>
      <c r="D279" s="4"/>
      <c r="E279" s="3"/>
      <c r="F279" s="3"/>
      <c r="G279" s="3"/>
      <c r="H279" s="3"/>
      <c r="I279" s="3"/>
      <c r="J279" s="3"/>
      <c r="K279" s="3"/>
      <c r="L279" s="3"/>
      <c r="M279" s="3"/>
      <c r="N279" s="3"/>
      <c r="O279" s="3"/>
      <c r="P279" s="3"/>
      <c r="Q279" s="3"/>
      <c r="R279" s="3"/>
      <c r="S279" s="3"/>
      <c r="T279" s="3"/>
      <c r="U279" s="3"/>
      <c r="W279" s="149"/>
      <c r="X279" s="149"/>
    </row>
    <row r="280" spans="2:24" ht="12.75">
      <c r="B280" s="2"/>
      <c r="C280" s="3"/>
      <c r="D280" s="4"/>
      <c r="E280" s="3"/>
      <c r="F280" s="3"/>
      <c r="G280" s="3"/>
      <c r="H280" s="3"/>
      <c r="I280" s="3"/>
      <c r="J280" s="3"/>
      <c r="K280" s="3"/>
      <c r="L280" s="3"/>
      <c r="M280" s="3"/>
      <c r="N280" s="3"/>
      <c r="O280" s="3"/>
      <c r="P280" s="3"/>
      <c r="Q280" s="3"/>
      <c r="R280" s="3"/>
      <c r="S280" s="3"/>
      <c r="T280" s="3"/>
      <c r="U280" s="3"/>
      <c r="W280" s="149"/>
      <c r="X280" s="149"/>
    </row>
    <row r="281" spans="2:24" ht="12.75">
      <c r="B281" s="2"/>
      <c r="C281" s="3"/>
      <c r="D281" s="4"/>
      <c r="E281" s="3"/>
      <c r="F281" s="3"/>
      <c r="G281" s="3"/>
      <c r="H281" s="3"/>
      <c r="I281" s="3"/>
      <c r="J281" s="3"/>
      <c r="K281" s="3"/>
      <c r="L281" s="3"/>
      <c r="M281" s="3"/>
      <c r="N281" s="3"/>
      <c r="O281" s="3"/>
      <c r="P281" s="3"/>
      <c r="Q281" s="3"/>
      <c r="R281" s="3"/>
      <c r="S281" s="3"/>
      <c r="T281" s="3"/>
      <c r="U281" s="3"/>
      <c r="W281" s="149"/>
      <c r="X281" s="149"/>
    </row>
    <row r="282" spans="2:24" ht="12.75">
      <c r="B282" s="2"/>
      <c r="C282" s="3"/>
      <c r="D282" s="4"/>
      <c r="E282" s="3"/>
      <c r="F282" s="3"/>
      <c r="G282" s="3"/>
      <c r="H282" s="3"/>
      <c r="I282" s="3"/>
      <c r="J282" s="3"/>
      <c r="K282" s="3"/>
      <c r="L282" s="3"/>
      <c r="M282" s="3"/>
      <c r="N282" s="3"/>
      <c r="O282" s="3"/>
      <c r="P282" s="3"/>
      <c r="Q282" s="3"/>
      <c r="R282" s="3"/>
      <c r="S282" s="3"/>
      <c r="T282" s="3"/>
      <c r="U282" s="3"/>
      <c r="W282" s="149"/>
      <c r="X282" s="149"/>
    </row>
    <row r="283" spans="2:24" ht="12.75">
      <c r="B283" s="2"/>
      <c r="C283" s="3"/>
      <c r="D283" s="4"/>
      <c r="E283" s="3"/>
      <c r="F283" s="3"/>
      <c r="G283" s="3"/>
      <c r="H283" s="3"/>
      <c r="I283" s="3"/>
      <c r="J283" s="3"/>
      <c r="K283" s="3"/>
      <c r="L283" s="3"/>
      <c r="M283" s="3"/>
      <c r="N283" s="3"/>
      <c r="O283" s="3"/>
      <c r="P283" s="3"/>
      <c r="Q283" s="3"/>
      <c r="R283" s="3"/>
      <c r="S283" s="3"/>
      <c r="T283" s="3"/>
      <c r="U283" s="3"/>
      <c r="W283" s="149"/>
      <c r="X283" s="149"/>
    </row>
    <row r="284" spans="2:24" ht="12.75">
      <c r="B284" s="2"/>
      <c r="C284" s="3"/>
      <c r="D284" s="4"/>
      <c r="E284" s="3"/>
      <c r="F284" s="3"/>
      <c r="G284" s="3"/>
      <c r="H284" s="3"/>
      <c r="I284" s="3"/>
      <c r="J284" s="3"/>
      <c r="K284" s="3"/>
      <c r="L284" s="3"/>
      <c r="M284" s="3"/>
      <c r="N284" s="3"/>
      <c r="O284" s="3"/>
      <c r="P284" s="3"/>
      <c r="Q284" s="3"/>
      <c r="R284" s="3"/>
      <c r="S284" s="3"/>
      <c r="T284" s="3"/>
      <c r="U284" s="3"/>
      <c r="W284" s="149"/>
      <c r="X284" s="149"/>
    </row>
    <row r="285" spans="2:24" ht="12.75">
      <c r="B285" s="2"/>
      <c r="C285" s="3"/>
      <c r="D285" s="4"/>
      <c r="E285" s="3"/>
      <c r="F285" s="3"/>
      <c r="G285" s="3"/>
      <c r="H285" s="3"/>
      <c r="I285" s="3"/>
      <c r="J285" s="3"/>
      <c r="K285" s="3"/>
      <c r="L285" s="3"/>
      <c r="M285" s="3"/>
      <c r="N285" s="3"/>
      <c r="O285" s="3"/>
      <c r="P285" s="3"/>
      <c r="Q285" s="3"/>
      <c r="R285" s="3"/>
      <c r="S285" s="3"/>
      <c r="T285" s="3"/>
      <c r="U285" s="3"/>
      <c r="W285" s="149"/>
      <c r="X285" s="149"/>
    </row>
    <row r="286" spans="2:24" ht="12.75">
      <c r="B286" s="2"/>
      <c r="C286" s="3"/>
      <c r="D286" s="4"/>
      <c r="E286" s="3"/>
      <c r="F286" s="3"/>
      <c r="G286" s="3"/>
      <c r="H286" s="3"/>
      <c r="I286" s="3"/>
      <c r="J286" s="3"/>
      <c r="K286" s="3"/>
      <c r="L286" s="3"/>
      <c r="M286" s="3"/>
      <c r="N286" s="3"/>
      <c r="O286" s="3"/>
      <c r="P286" s="3"/>
      <c r="Q286" s="3"/>
      <c r="R286" s="3"/>
      <c r="S286" s="3"/>
      <c r="T286" s="3"/>
      <c r="U286" s="3"/>
      <c r="W286" s="149"/>
      <c r="X286" s="149"/>
    </row>
    <row r="287" spans="2:24" ht="12.75">
      <c r="B287" s="2"/>
      <c r="C287" s="3"/>
      <c r="D287" s="4"/>
      <c r="E287" s="3"/>
      <c r="F287" s="3"/>
      <c r="G287" s="3"/>
      <c r="H287" s="3"/>
      <c r="I287" s="3"/>
      <c r="J287" s="3"/>
      <c r="K287" s="3"/>
      <c r="L287" s="3"/>
      <c r="M287" s="3"/>
      <c r="N287" s="3"/>
      <c r="O287" s="3"/>
      <c r="P287" s="3"/>
      <c r="Q287" s="3"/>
      <c r="R287" s="3"/>
      <c r="S287" s="3"/>
      <c r="T287" s="3"/>
      <c r="U287" s="3"/>
      <c r="W287" s="149"/>
      <c r="X287" s="149"/>
    </row>
    <row r="288" spans="2:24" ht="12.75">
      <c r="B288" s="2"/>
      <c r="C288" s="3"/>
      <c r="D288" s="4"/>
      <c r="E288" s="3"/>
      <c r="F288" s="3"/>
      <c r="G288" s="3"/>
      <c r="H288" s="3"/>
      <c r="I288" s="3"/>
      <c r="J288" s="3"/>
      <c r="K288" s="3"/>
      <c r="L288" s="3"/>
      <c r="M288" s="3"/>
      <c r="N288" s="3"/>
      <c r="O288" s="3"/>
      <c r="P288" s="3"/>
      <c r="Q288" s="3"/>
      <c r="R288" s="3"/>
      <c r="S288" s="3"/>
      <c r="T288" s="3"/>
      <c r="U288" s="3"/>
      <c r="W288" s="149"/>
      <c r="X288" s="149"/>
    </row>
    <row r="289" spans="2:24" ht="12.75">
      <c r="B289" s="2"/>
      <c r="C289" s="3"/>
      <c r="D289" s="4"/>
      <c r="E289" s="3"/>
      <c r="F289" s="3"/>
      <c r="G289" s="3"/>
      <c r="H289" s="3"/>
      <c r="I289" s="3"/>
      <c r="J289" s="3"/>
      <c r="K289" s="3"/>
      <c r="L289" s="3"/>
      <c r="M289" s="3"/>
      <c r="N289" s="3"/>
      <c r="O289" s="3"/>
      <c r="P289" s="3"/>
      <c r="Q289" s="3"/>
      <c r="R289" s="3"/>
      <c r="S289" s="3"/>
      <c r="T289" s="3"/>
      <c r="U289" s="3"/>
      <c r="W289" s="149"/>
      <c r="X289" s="149"/>
    </row>
    <row r="290" spans="2:24" ht="12.75">
      <c r="B290" s="2"/>
      <c r="C290" s="3"/>
      <c r="D290" s="4"/>
      <c r="E290" s="3"/>
      <c r="F290" s="3"/>
      <c r="G290" s="3"/>
      <c r="H290" s="3"/>
      <c r="I290" s="3"/>
      <c r="J290" s="3"/>
      <c r="K290" s="3"/>
      <c r="L290" s="3"/>
      <c r="M290" s="3"/>
      <c r="N290" s="3"/>
      <c r="O290" s="3"/>
      <c r="P290" s="3"/>
      <c r="Q290" s="3"/>
      <c r="R290" s="3"/>
      <c r="S290" s="3"/>
      <c r="T290" s="3"/>
      <c r="U290" s="3"/>
      <c r="W290" s="149"/>
      <c r="X290" s="149"/>
    </row>
    <row r="291" spans="2:24" ht="12.75">
      <c r="B291" s="2"/>
      <c r="C291" s="3"/>
      <c r="D291" s="4"/>
      <c r="E291" s="3"/>
      <c r="F291" s="3"/>
      <c r="G291" s="3"/>
      <c r="H291" s="3"/>
      <c r="I291" s="3"/>
      <c r="J291" s="3"/>
      <c r="K291" s="3"/>
      <c r="L291" s="3"/>
      <c r="M291" s="3"/>
      <c r="N291" s="3"/>
      <c r="O291" s="3"/>
      <c r="P291" s="3"/>
      <c r="Q291" s="3"/>
      <c r="R291" s="3"/>
      <c r="S291" s="3"/>
      <c r="T291" s="3"/>
      <c r="U291" s="3"/>
      <c r="W291" s="149"/>
      <c r="X291" s="149"/>
    </row>
    <row r="292" spans="2:24" ht="12.75">
      <c r="B292" s="2"/>
      <c r="C292" s="3"/>
      <c r="D292" s="4"/>
      <c r="E292" s="3"/>
      <c r="F292" s="3"/>
      <c r="G292" s="3"/>
      <c r="H292" s="3"/>
      <c r="I292" s="3"/>
      <c r="J292" s="3"/>
      <c r="K292" s="3"/>
      <c r="L292" s="3"/>
      <c r="M292" s="3"/>
      <c r="N292" s="3"/>
      <c r="O292" s="3"/>
      <c r="P292" s="3"/>
      <c r="Q292" s="3"/>
      <c r="R292" s="3"/>
      <c r="S292" s="3"/>
      <c r="T292" s="3"/>
      <c r="U292" s="3"/>
      <c r="W292" s="149"/>
      <c r="X292" s="149"/>
    </row>
    <row r="293" spans="2:24" ht="12.75">
      <c r="B293" s="2"/>
      <c r="C293" s="3"/>
      <c r="D293" s="4"/>
      <c r="E293" s="3"/>
      <c r="F293" s="3"/>
      <c r="G293" s="3"/>
      <c r="H293" s="3"/>
      <c r="I293" s="3"/>
      <c r="J293" s="3"/>
      <c r="K293" s="3"/>
      <c r="L293" s="3"/>
      <c r="M293" s="3"/>
      <c r="N293" s="3"/>
      <c r="O293" s="3"/>
      <c r="P293" s="3"/>
      <c r="Q293" s="3"/>
      <c r="R293" s="3"/>
      <c r="S293" s="3"/>
      <c r="T293" s="3"/>
      <c r="U293" s="3"/>
      <c r="W293" s="149"/>
      <c r="X293" s="149"/>
    </row>
    <row r="294" spans="2:24" ht="12.75">
      <c r="B294" s="2"/>
      <c r="C294" s="3"/>
      <c r="D294" s="4"/>
      <c r="E294" s="3"/>
      <c r="F294" s="3"/>
      <c r="G294" s="3"/>
      <c r="H294" s="3"/>
      <c r="I294" s="3"/>
      <c r="J294" s="3"/>
      <c r="K294" s="3"/>
      <c r="L294" s="3"/>
      <c r="M294" s="3"/>
      <c r="N294" s="3"/>
      <c r="O294" s="3"/>
      <c r="P294" s="3"/>
      <c r="Q294" s="3"/>
      <c r="R294" s="3"/>
      <c r="S294" s="3"/>
      <c r="T294" s="3"/>
      <c r="U294" s="3"/>
      <c r="W294" s="149"/>
      <c r="X294" s="149"/>
    </row>
    <row r="295" spans="2:24" ht="12.75">
      <c r="B295" s="2"/>
      <c r="C295" s="3"/>
      <c r="D295" s="4"/>
      <c r="E295" s="3"/>
      <c r="F295" s="3"/>
      <c r="G295" s="3"/>
      <c r="H295" s="3"/>
      <c r="I295" s="3"/>
      <c r="J295" s="3"/>
      <c r="K295" s="3"/>
      <c r="L295" s="3"/>
      <c r="M295" s="3"/>
      <c r="N295" s="3"/>
      <c r="O295" s="3"/>
      <c r="P295" s="3"/>
      <c r="Q295" s="3"/>
      <c r="R295" s="3"/>
      <c r="S295" s="3"/>
      <c r="T295" s="3"/>
      <c r="U295" s="3"/>
      <c r="W295" s="149"/>
      <c r="X295" s="149"/>
    </row>
    <row r="296" spans="2:24" ht="12.75">
      <c r="B296" s="2"/>
      <c r="C296" s="3"/>
      <c r="D296" s="4"/>
      <c r="E296" s="3"/>
      <c r="F296" s="3"/>
      <c r="G296" s="3"/>
      <c r="H296" s="3"/>
      <c r="I296" s="3"/>
      <c r="J296" s="3"/>
      <c r="K296" s="3"/>
      <c r="L296" s="3"/>
      <c r="M296" s="3"/>
      <c r="N296" s="3"/>
      <c r="O296" s="3"/>
      <c r="P296" s="3"/>
      <c r="Q296" s="3"/>
      <c r="R296" s="3"/>
      <c r="S296" s="3"/>
      <c r="T296" s="3"/>
      <c r="U296" s="3"/>
      <c r="W296" s="149"/>
      <c r="X296" s="149"/>
    </row>
    <row r="297" spans="2:24" ht="12.75">
      <c r="B297" s="2"/>
      <c r="C297" s="3"/>
      <c r="D297" s="4"/>
      <c r="E297" s="3"/>
      <c r="F297" s="3"/>
      <c r="G297" s="3"/>
      <c r="H297" s="3"/>
      <c r="I297" s="3"/>
      <c r="J297" s="3"/>
      <c r="K297" s="3"/>
      <c r="L297" s="3"/>
      <c r="M297" s="3"/>
      <c r="N297" s="3"/>
      <c r="O297" s="3"/>
      <c r="P297" s="3"/>
      <c r="Q297" s="3"/>
      <c r="R297" s="3"/>
      <c r="S297" s="3"/>
      <c r="T297" s="3"/>
      <c r="U297" s="3"/>
      <c r="W297" s="149"/>
      <c r="X297" s="149"/>
    </row>
    <row r="298" spans="2:24" ht="12.75">
      <c r="B298" s="2"/>
      <c r="C298" s="3"/>
      <c r="D298" s="4"/>
      <c r="E298" s="3"/>
      <c r="F298" s="3"/>
      <c r="G298" s="3"/>
      <c r="H298" s="3"/>
      <c r="I298" s="3"/>
      <c r="J298" s="3"/>
      <c r="K298" s="3"/>
      <c r="L298" s="3"/>
      <c r="M298" s="3"/>
      <c r="N298" s="3"/>
      <c r="O298" s="3"/>
      <c r="P298" s="3"/>
      <c r="Q298" s="3"/>
      <c r="R298" s="3"/>
      <c r="S298" s="3"/>
      <c r="T298" s="3"/>
      <c r="U298" s="3"/>
      <c r="W298" s="149"/>
      <c r="X298" s="149"/>
    </row>
    <row r="299" spans="2:24" ht="12.75">
      <c r="B299" s="2"/>
      <c r="C299" s="3"/>
      <c r="D299" s="4"/>
      <c r="E299" s="3"/>
      <c r="F299" s="3"/>
      <c r="G299" s="3"/>
      <c r="H299" s="3"/>
      <c r="I299" s="3"/>
      <c r="J299" s="3"/>
      <c r="K299" s="3"/>
      <c r="L299" s="3"/>
      <c r="M299" s="3"/>
      <c r="N299" s="3"/>
      <c r="O299" s="3"/>
      <c r="P299" s="3"/>
      <c r="Q299" s="3"/>
      <c r="R299" s="3"/>
      <c r="S299" s="3"/>
      <c r="T299" s="3"/>
      <c r="U299" s="3"/>
      <c r="W299" s="149"/>
      <c r="X299" s="149"/>
    </row>
    <row r="300" spans="2:24" ht="12.75">
      <c r="B300" s="2"/>
      <c r="C300" s="3"/>
      <c r="D300" s="4"/>
      <c r="E300" s="3"/>
      <c r="F300" s="3"/>
      <c r="G300" s="3"/>
      <c r="H300" s="3"/>
      <c r="I300" s="3"/>
      <c r="J300" s="3"/>
      <c r="K300" s="3"/>
      <c r="L300" s="3"/>
      <c r="M300" s="3"/>
      <c r="N300" s="3"/>
      <c r="O300" s="3"/>
      <c r="P300" s="3"/>
      <c r="Q300" s="3"/>
      <c r="R300" s="3"/>
      <c r="S300" s="3"/>
      <c r="T300" s="3"/>
      <c r="U300" s="3"/>
      <c r="W300" s="149"/>
      <c r="X300" s="149"/>
    </row>
    <row r="301" spans="2:24" ht="12.75">
      <c r="B301" s="2"/>
      <c r="C301" s="3"/>
      <c r="D301" s="4"/>
      <c r="E301" s="3"/>
      <c r="F301" s="3"/>
      <c r="G301" s="3"/>
      <c r="H301" s="3"/>
      <c r="I301" s="3"/>
      <c r="J301" s="3"/>
      <c r="K301" s="3"/>
      <c r="L301" s="3"/>
      <c r="M301" s="3"/>
      <c r="N301" s="3"/>
      <c r="O301" s="3"/>
      <c r="P301" s="3"/>
      <c r="Q301" s="3"/>
      <c r="R301" s="3"/>
      <c r="S301" s="3"/>
      <c r="T301" s="3"/>
      <c r="U301" s="3"/>
      <c r="W301" s="149"/>
      <c r="X301" s="149"/>
    </row>
    <row r="302" spans="2:24" ht="12.75">
      <c r="B302" s="2"/>
      <c r="C302" s="3"/>
      <c r="D302" s="4"/>
      <c r="E302" s="3"/>
      <c r="F302" s="3"/>
      <c r="G302" s="3"/>
      <c r="H302" s="3"/>
      <c r="I302" s="3"/>
      <c r="J302" s="3"/>
      <c r="K302" s="3"/>
      <c r="L302" s="3"/>
      <c r="M302" s="3"/>
      <c r="N302" s="3"/>
      <c r="O302" s="3"/>
      <c r="P302" s="3"/>
      <c r="Q302" s="3"/>
      <c r="R302" s="3"/>
      <c r="S302" s="3"/>
      <c r="T302" s="3"/>
      <c r="U302" s="3"/>
      <c r="W302" s="149"/>
      <c r="X302" s="149"/>
    </row>
    <row r="303" spans="2:24" ht="12.75">
      <c r="B303" s="2"/>
      <c r="C303" s="3"/>
      <c r="D303" s="4"/>
      <c r="E303" s="3"/>
      <c r="F303" s="3"/>
      <c r="G303" s="3"/>
      <c r="H303" s="3"/>
      <c r="I303" s="3"/>
      <c r="J303" s="3"/>
      <c r="K303" s="3"/>
      <c r="L303" s="3"/>
      <c r="M303" s="3"/>
      <c r="N303" s="3"/>
      <c r="O303" s="3"/>
      <c r="P303" s="3"/>
      <c r="Q303" s="3"/>
      <c r="R303" s="3"/>
      <c r="S303" s="3"/>
      <c r="T303" s="3"/>
      <c r="U303" s="3"/>
      <c r="W303" s="149"/>
      <c r="X303" s="149"/>
    </row>
    <row r="304" spans="2:24" ht="12.75">
      <c r="B304" s="2"/>
      <c r="C304" s="3"/>
      <c r="D304" s="4"/>
      <c r="E304" s="3"/>
      <c r="F304" s="3"/>
      <c r="G304" s="3"/>
      <c r="H304" s="3"/>
      <c r="I304" s="3"/>
      <c r="J304" s="3"/>
      <c r="K304" s="3"/>
      <c r="L304" s="3"/>
      <c r="M304" s="3"/>
      <c r="N304" s="3"/>
      <c r="O304" s="3"/>
      <c r="P304" s="3"/>
      <c r="Q304" s="3"/>
      <c r="R304" s="3"/>
      <c r="S304" s="3"/>
      <c r="T304" s="3"/>
      <c r="U304" s="3"/>
      <c r="W304" s="149"/>
      <c r="X304" s="149"/>
    </row>
    <row r="305" spans="2:24" ht="12.75">
      <c r="B305" s="2"/>
      <c r="C305" s="3"/>
      <c r="D305" s="4"/>
      <c r="E305" s="3"/>
      <c r="F305" s="3"/>
      <c r="G305" s="3"/>
      <c r="H305" s="3"/>
      <c r="I305" s="3"/>
      <c r="J305" s="3"/>
      <c r="K305" s="3"/>
      <c r="L305" s="3"/>
      <c r="M305" s="3"/>
      <c r="N305" s="3"/>
      <c r="O305" s="3"/>
      <c r="P305" s="3"/>
      <c r="Q305" s="3"/>
      <c r="R305" s="3"/>
      <c r="S305" s="3"/>
      <c r="T305" s="3"/>
      <c r="U305" s="3"/>
      <c r="W305" s="149"/>
      <c r="X305" s="149"/>
    </row>
    <row r="306" spans="2:24" ht="12.75">
      <c r="B306" s="2"/>
      <c r="C306" s="3"/>
      <c r="D306" s="4"/>
      <c r="E306" s="3"/>
      <c r="F306" s="3"/>
      <c r="G306" s="3"/>
      <c r="H306" s="3"/>
      <c r="I306" s="3"/>
      <c r="J306" s="3"/>
      <c r="K306" s="3"/>
      <c r="L306" s="3"/>
      <c r="M306" s="3"/>
      <c r="N306" s="3"/>
      <c r="O306" s="3"/>
      <c r="P306" s="3"/>
      <c r="Q306" s="3"/>
      <c r="R306" s="3"/>
      <c r="S306" s="3"/>
      <c r="T306" s="3"/>
      <c r="U306" s="3"/>
      <c r="W306" s="149"/>
      <c r="X306" s="149"/>
    </row>
    <row r="307" spans="2:24" ht="12.75">
      <c r="B307" s="2"/>
      <c r="C307" s="3"/>
      <c r="D307" s="4"/>
      <c r="E307" s="3"/>
      <c r="F307" s="3"/>
      <c r="G307" s="3"/>
      <c r="H307" s="3"/>
      <c r="I307" s="3"/>
      <c r="J307" s="3"/>
      <c r="K307" s="3"/>
      <c r="L307" s="3"/>
      <c r="M307" s="3"/>
      <c r="N307" s="3"/>
      <c r="O307" s="3"/>
      <c r="P307" s="3"/>
      <c r="Q307" s="3"/>
      <c r="R307" s="3"/>
      <c r="S307" s="3"/>
      <c r="T307" s="3"/>
      <c r="U307" s="3"/>
      <c r="W307" s="149"/>
      <c r="X307" s="149"/>
    </row>
    <row r="308" spans="2:24" ht="12.75">
      <c r="B308" s="2"/>
      <c r="C308" s="3"/>
      <c r="D308" s="4"/>
      <c r="E308" s="3"/>
      <c r="F308" s="3"/>
      <c r="G308" s="3"/>
      <c r="H308" s="3"/>
      <c r="I308" s="3"/>
      <c r="J308" s="3"/>
      <c r="K308" s="3"/>
      <c r="L308" s="3"/>
      <c r="M308" s="3"/>
      <c r="N308" s="3"/>
      <c r="O308" s="3"/>
      <c r="P308" s="3"/>
      <c r="Q308" s="3"/>
      <c r="R308" s="3"/>
      <c r="S308" s="3"/>
      <c r="T308" s="3"/>
      <c r="U308" s="3"/>
      <c r="W308" s="149"/>
      <c r="X308" s="149"/>
    </row>
    <row r="309" spans="2:24" ht="12.75">
      <c r="B309" s="2"/>
      <c r="C309" s="3"/>
      <c r="D309" s="4"/>
      <c r="E309" s="3"/>
      <c r="F309" s="3"/>
      <c r="G309" s="3"/>
      <c r="H309" s="3"/>
      <c r="I309" s="3"/>
      <c r="J309" s="3"/>
      <c r="K309" s="3"/>
      <c r="L309" s="3"/>
      <c r="M309" s="3"/>
      <c r="N309" s="3"/>
      <c r="O309" s="3"/>
      <c r="P309" s="3"/>
      <c r="Q309" s="3"/>
      <c r="R309" s="3"/>
      <c r="S309" s="3"/>
      <c r="T309" s="3"/>
      <c r="U309" s="3"/>
      <c r="W309" s="149"/>
      <c r="X309" s="149"/>
    </row>
    <row r="310" spans="2:24" ht="12.75">
      <c r="B310" s="2"/>
      <c r="C310" s="3"/>
      <c r="D310" s="4"/>
      <c r="E310" s="3"/>
      <c r="F310" s="3"/>
      <c r="G310" s="3"/>
      <c r="H310" s="3"/>
      <c r="I310" s="3"/>
      <c r="J310" s="3"/>
      <c r="K310" s="3"/>
      <c r="L310" s="3"/>
      <c r="M310" s="3"/>
      <c r="N310" s="3"/>
      <c r="O310" s="3"/>
      <c r="P310" s="3"/>
      <c r="Q310" s="3"/>
      <c r="R310" s="3"/>
      <c r="S310" s="3"/>
      <c r="T310" s="3"/>
      <c r="U310" s="3"/>
      <c r="W310" s="149"/>
      <c r="X310" s="149"/>
    </row>
    <row r="311" spans="2:24" ht="12.75">
      <c r="B311" s="2"/>
      <c r="C311" s="3"/>
      <c r="D311" s="4"/>
      <c r="E311" s="3"/>
      <c r="F311" s="3"/>
      <c r="G311" s="3"/>
      <c r="H311" s="3"/>
      <c r="I311" s="3"/>
      <c r="J311" s="3"/>
      <c r="K311" s="3"/>
      <c r="L311" s="3"/>
      <c r="M311" s="3"/>
      <c r="N311" s="3"/>
      <c r="O311" s="3"/>
      <c r="P311" s="3"/>
      <c r="Q311" s="3"/>
      <c r="R311" s="3"/>
      <c r="S311" s="3"/>
      <c r="T311" s="3"/>
      <c r="U311" s="3"/>
      <c r="W311" s="149"/>
      <c r="X311" s="149"/>
    </row>
    <row r="312" spans="2:24" ht="12.75">
      <c r="B312" s="2"/>
      <c r="C312" s="3"/>
      <c r="D312" s="4"/>
      <c r="E312" s="3"/>
      <c r="F312" s="3"/>
      <c r="G312" s="3"/>
      <c r="H312" s="3"/>
      <c r="I312" s="3"/>
      <c r="J312" s="3"/>
      <c r="K312" s="3"/>
      <c r="L312" s="3"/>
      <c r="M312" s="3"/>
      <c r="N312" s="3"/>
      <c r="O312" s="3"/>
      <c r="P312" s="3"/>
      <c r="Q312" s="3"/>
      <c r="R312" s="3"/>
      <c r="S312" s="3"/>
      <c r="T312" s="3"/>
      <c r="U312" s="3"/>
      <c r="W312" s="149"/>
      <c r="X312" s="149"/>
    </row>
    <row r="313" spans="2:24" ht="12.75">
      <c r="B313" s="2"/>
      <c r="C313" s="3"/>
      <c r="D313" s="4"/>
      <c r="E313" s="3"/>
      <c r="F313" s="3"/>
      <c r="G313" s="3"/>
      <c r="H313" s="3"/>
      <c r="I313" s="3"/>
      <c r="J313" s="3"/>
      <c r="K313" s="3"/>
      <c r="L313" s="3"/>
      <c r="M313" s="3"/>
      <c r="N313" s="3"/>
      <c r="O313" s="3"/>
      <c r="P313" s="3"/>
      <c r="Q313" s="3"/>
      <c r="R313" s="3"/>
      <c r="S313" s="3"/>
      <c r="T313" s="3"/>
      <c r="U313" s="3"/>
      <c r="W313" s="149"/>
      <c r="X313" s="149"/>
    </row>
    <row r="314" spans="2:24" ht="12.75">
      <c r="B314" s="2"/>
      <c r="C314" s="3"/>
      <c r="D314" s="4"/>
      <c r="E314" s="3"/>
      <c r="F314" s="3"/>
      <c r="G314" s="3"/>
      <c r="H314" s="3"/>
      <c r="I314" s="3"/>
      <c r="J314" s="3"/>
      <c r="K314" s="3"/>
      <c r="L314" s="3"/>
      <c r="M314" s="3"/>
      <c r="N314" s="3"/>
      <c r="O314" s="3"/>
      <c r="P314" s="3"/>
      <c r="Q314" s="3"/>
      <c r="R314" s="3"/>
      <c r="S314" s="3"/>
      <c r="T314" s="3"/>
      <c r="U314" s="3"/>
      <c r="W314" s="149"/>
      <c r="X314" s="149"/>
    </row>
    <row r="315" spans="2:24" ht="12.75">
      <c r="B315" s="2"/>
      <c r="C315" s="3"/>
      <c r="D315" s="4"/>
      <c r="E315" s="3"/>
      <c r="F315" s="3"/>
      <c r="G315" s="3"/>
      <c r="H315" s="3"/>
      <c r="I315" s="3"/>
      <c r="J315" s="3"/>
      <c r="K315" s="3"/>
      <c r="L315" s="3"/>
      <c r="M315" s="3"/>
      <c r="N315" s="3"/>
      <c r="O315" s="3"/>
      <c r="P315" s="3"/>
      <c r="Q315" s="3"/>
      <c r="R315" s="3"/>
      <c r="S315" s="3"/>
      <c r="T315" s="3"/>
      <c r="U315" s="3"/>
      <c r="W315" s="149"/>
      <c r="X315" s="149"/>
    </row>
    <row r="316" spans="2:24" ht="12.75">
      <c r="B316" s="2"/>
      <c r="C316" s="3"/>
      <c r="D316" s="4"/>
      <c r="E316" s="3"/>
      <c r="F316" s="3"/>
      <c r="G316" s="3"/>
      <c r="H316" s="3"/>
      <c r="I316" s="3"/>
      <c r="J316" s="3"/>
      <c r="K316" s="3"/>
      <c r="L316" s="3"/>
      <c r="M316" s="3"/>
      <c r="N316" s="3"/>
      <c r="O316" s="3"/>
      <c r="P316" s="3"/>
      <c r="Q316" s="3"/>
      <c r="R316" s="3"/>
      <c r="S316" s="3"/>
      <c r="T316" s="3"/>
      <c r="U316" s="3"/>
      <c r="W316" s="149"/>
      <c r="X316" s="149"/>
    </row>
    <row r="317" spans="2:24" ht="12.75">
      <c r="B317" s="2"/>
      <c r="C317" s="3"/>
      <c r="D317" s="4"/>
      <c r="E317" s="3"/>
      <c r="F317" s="3"/>
      <c r="G317" s="3"/>
      <c r="H317" s="3"/>
      <c r="I317" s="3"/>
      <c r="J317" s="3"/>
      <c r="K317" s="3"/>
      <c r="L317" s="3"/>
      <c r="M317" s="3"/>
      <c r="N317" s="3"/>
      <c r="O317" s="3"/>
      <c r="P317" s="3"/>
      <c r="Q317" s="3"/>
      <c r="R317" s="3"/>
      <c r="S317" s="3"/>
      <c r="T317" s="3"/>
      <c r="U317" s="3"/>
      <c r="W317" s="149"/>
      <c r="X317" s="149"/>
    </row>
    <row r="318" spans="2:24" ht="12.75">
      <c r="B318" s="2"/>
      <c r="C318" s="3"/>
      <c r="D318" s="4"/>
      <c r="E318" s="3"/>
      <c r="F318" s="3"/>
      <c r="G318" s="3"/>
      <c r="H318" s="3"/>
      <c r="I318" s="3"/>
      <c r="J318" s="3"/>
      <c r="K318" s="3"/>
      <c r="L318" s="3"/>
      <c r="M318" s="3"/>
      <c r="N318" s="3"/>
      <c r="O318" s="3"/>
      <c r="P318" s="3"/>
      <c r="Q318" s="3"/>
      <c r="R318" s="3"/>
      <c r="S318" s="3"/>
      <c r="T318" s="3"/>
      <c r="U318" s="3"/>
      <c r="W318" s="149"/>
      <c r="X318" s="149"/>
    </row>
    <row r="319" spans="2:24" ht="12.75">
      <c r="B319" s="2"/>
      <c r="C319" s="3"/>
      <c r="D319" s="4"/>
      <c r="E319" s="3"/>
      <c r="F319" s="3"/>
      <c r="G319" s="3"/>
      <c r="H319" s="3"/>
      <c r="I319" s="3"/>
      <c r="J319" s="3"/>
      <c r="K319" s="3"/>
      <c r="L319" s="3"/>
      <c r="M319" s="3"/>
      <c r="N319" s="3"/>
      <c r="O319" s="3"/>
      <c r="P319" s="3"/>
      <c r="Q319" s="3"/>
      <c r="R319" s="3"/>
      <c r="S319" s="3"/>
      <c r="T319" s="3"/>
      <c r="U319" s="3"/>
      <c r="W319" s="149"/>
      <c r="X319" s="149"/>
    </row>
    <row r="320" spans="2:24" ht="12.75">
      <c r="B320" s="2"/>
      <c r="C320" s="3"/>
      <c r="D320" s="4"/>
      <c r="E320" s="3"/>
      <c r="F320" s="3"/>
      <c r="G320" s="3"/>
      <c r="H320" s="3"/>
      <c r="I320" s="3"/>
      <c r="J320" s="3"/>
      <c r="K320" s="3"/>
      <c r="L320" s="3"/>
      <c r="M320" s="3"/>
      <c r="N320" s="3"/>
      <c r="O320" s="3"/>
      <c r="P320" s="3"/>
      <c r="Q320" s="3"/>
      <c r="R320" s="3"/>
      <c r="S320" s="3"/>
      <c r="T320" s="3"/>
      <c r="U320" s="3"/>
      <c r="W320" s="149"/>
      <c r="X320" s="149"/>
    </row>
    <row r="321" spans="2:24" ht="12.75">
      <c r="B321" s="2"/>
      <c r="C321" s="3"/>
      <c r="D321" s="4"/>
      <c r="E321" s="3"/>
      <c r="F321" s="3"/>
      <c r="G321" s="3"/>
      <c r="H321" s="3"/>
      <c r="I321" s="3"/>
      <c r="J321" s="3"/>
      <c r="K321" s="3"/>
      <c r="L321" s="3"/>
      <c r="M321" s="3"/>
      <c r="N321" s="3"/>
      <c r="O321" s="3"/>
      <c r="P321" s="3"/>
      <c r="Q321" s="3"/>
      <c r="R321" s="3"/>
      <c r="S321" s="3"/>
      <c r="T321" s="3"/>
      <c r="U321" s="3"/>
      <c r="W321" s="149"/>
      <c r="X321" s="149"/>
    </row>
    <row r="322" spans="2:24" ht="12.75">
      <c r="B322" s="2"/>
      <c r="C322" s="3"/>
      <c r="D322" s="4"/>
      <c r="E322" s="3"/>
      <c r="F322" s="3"/>
      <c r="G322" s="3"/>
      <c r="H322" s="3"/>
      <c r="I322" s="3"/>
      <c r="J322" s="3"/>
      <c r="K322" s="3"/>
      <c r="L322" s="3"/>
      <c r="M322" s="3"/>
      <c r="N322" s="3"/>
      <c r="O322" s="3"/>
      <c r="P322" s="3"/>
      <c r="Q322" s="3"/>
      <c r="R322" s="3"/>
      <c r="S322" s="3"/>
      <c r="T322" s="3"/>
      <c r="U322" s="3"/>
      <c r="W322" s="149"/>
      <c r="X322" s="149"/>
    </row>
    <row r="323" spans="2:24" ht="12.75">
      <c r="B323" s="2"/>
      <c r="C323" s="3"/>
      <c r="D323" s="4"/>
      <c r="E323" s="3"/>
      <c r="F323" s="3"/>
      <c r="G323" s="3"/>
      <c r="H323" s="3"/>
      <c r="I323" s="3"/>
      <c r="J323" s="3"/>
      <c r="K323" s="3"/>
      <c r="L323" s="3"/>
      <c r="M323" s="3"/>
      <c r="N323" s="3"/>
      <c r="O323" s="3"/>
      <c r="P323" s="3"/>
      <c r="Q323" s="3"/>
      <c r="R323" s="3"/>
      <c r="S323" s="3"/>
      <c r="T323" s="3"/>
      <c r="U323" s="3"/>
      <c r="W323" s="149"/>
      <c r="X323" s="149"/>
    </row>
    <row r="324" spans="2:24" ht="12.75">
      <c r="B324" s="2"/>
      <c r="C324" s="3"/>
      <c r="D324" s="4"/>
      <c r="E324" s="3"/>
      <c r="F324" s="3"/>
      <c r="G324" s="3"/>
      <c r="H324" s="3"/>
      <c r="I324" s="3"/>
      <c r="J324" s="3"/>
      <c r="K324" s="3"/>
      <c r="L324" s="3"/>
      <c r="M324" s="3"/>
      <c r="N324" s="3"/>
      <c r="O324" s="3"/>
      <c r="P324" s="3"/>
      <c r="Q324" s="3"/>
      <c r="R324" s="3"/>
      <c r="S324" s="3"/>
      <c r="T324" s="3"/>
      <c r="U324" s="3"/>
      <c r="W324" s="149"/>
      <c r="X324" s="149"/>
    </row>
    <row r="325" spans="2:24" ht="12.75">
      <c r="B325" s="2"/>
      <c r="C325" s="3"/>
      <c r="D325" s="4"/>
      <c r="E325" s="3"/>
      <c r="F325" s="3"/>
      <c r="G325" s="3"/>
      <c r="H325" s="3"/>
      <c r="I325" s="3"/>
      <c r="J325" s="3"/>
      <c r="K325" s="3"/>
      <c r="L325" s="3"/>
      <c r="M325" s="3"/>
      <c r="N325" s="3"/>
      <c r="O325" s="3"/>
      <c r="P325" s="3"/>
      <c r="Q325" s="3"/>
      <c r="R325" s="3"/>
      <c r="S325" s="3"/>
      <c r="T325" s="3"/>
      <c r="U325" s="3"/>
      <c r="W325" s="149"/>
      <c r="X325" s="149"/>
    </row>
    <row r="326" spans="2:24" ht="12.75">
      <c r="B326" s="2"/>
      <c r="C326" s="3"/>
      <c r="D326" s="4"/>
      <c r="E326" s="3"/>
      <c r="F326" s="3"/>
      <c r="G326" s="3"/>
      <c r="H326" s="3"/>
      <c r="I326" s="3"/>
      <c r="J326" s="3"/>
      <c r="K326" s="3"/>
      <c r="L326" s="3"/>
      <c r="M326" s="3"/>
      <c r="N326" s="3"/>
      <c r="O326" s="3"/>
      <c r="P326" s="3"/>
      <c r="Q326" s="3"/>
      <c r="R326" s="3"/>
      <c r="S326" s="3"/>
      <c r="T326" s="3"/>
      <c r="U326" s="3"/>
      <c r="W326" s="149"/>
      <c r="X326" s="149"/>
    </row>
    <row r="327" spans="2:24" ht="12.75">
      <c r="B327" s="2"/>
      <c r="C327" s="3"/>
      <c r="D327" s="4"/>
      <c r="E327" s="3"/>
      <c r="F327" s="3"/>
      <c r="G327" s="3"/>
      <c r="H327" s="3"/>
      <c r="I327" s="3"/>
      <c r="J327" s="3"/>
      <c r="K327" s="3"/>
      <c r="L327" s="3"/>
      <c r="M327" s="3"/>
      <c r="N327" s="3"/>
      <c r="O327" s="3"/>
      <c r="P327" s="3"/>
      <c r="Q327" s="3"/>
      <c r="R327" s="3"/>
      <c r="S327" s="3"/>
      <c r="T327" s="3"/>
      <c r="U327" s="3"/>
      <c r="W327" s="149"/>
      <c r="X327" s="149"/>
    </row>
    <row r="328" spans="2:24" ht="12.75">
      <c r="B328" s="2"/>
      <c r="C328" s="3"/>
      <c r="D328" s="4"/>
      <c r="E328" s="3"/>
      <c r="F328" s="3"/>
      <c r="G328" s="3"/>
      <c r="H328" s="3"/>
      <c r="I328" s="3"/>
      <c r="J328" s="3"/>
      <c r="K328" s="3"/>
      <c r="L328" s="3"/>
      <c r="M328" s="3"/>
      <c r="N328" s="3"/>
      <c r="O328" s="3"/>
      <c r="P328" s="3"/>
      <c r="Q328" s="3"/>
      <c r="R328" s="3"/>
      <c r="S328" s="3"/>
      <c r="T328" s="3"/>
      <c r="U328" s="3"/>
      <c r="W328" s="149"/>
      <c r="X328" s="149"/>
    </row>
    <row r="329" spans="2:24" ht="12.75">
      <c r="B329" s="2"/>
      <c r="C329" s="3"/>
      <c r="D329" s="4"/>
      <c r="E329" s="3"/>
      <c r="F329" s="3"/>
      <c r="G329" s="3"/>
      <c r="H329" s="3"/>
      <c r="I329" s="3"/>
      <c r="J329" s="3"/>
      <c r="K329" s="3"/>
      <c r="L329" s="3"/>
      <c r="M329" s="3"/>
      <c r="N329" s="3"/>
      <c r="O329" s="3"/>
      <c r="P329" s="3"/>
      <c r="Q329" s="3"/>
      <c r="R329" s="3"/>
      <c r="S329" s="3"/>
      <c r="T329" s="3"/>
      <c r="U329" s="3"/>
      <c r="W329" s="149"/>
      <c r="X329" s="149"/>
    </row>
    <row r="330" spans="2:24" ht="12.75">
      <c r="B330" s="2"/>
      <c r="C330" s="3"/>
      <c r="D330" s="4"/>
      <c r="E330" s="3"/>
      <c r="F330" s="3"/>
      <c r="G330" s="3"/>
      <c r="H330" s="3"/>
      <c r="I330" s="3"/>
      <c r="J330" s="3"/>
      <c r="K330" s="3"/>
      <c r="L330" s="3"/>
      <c r="M330" s="3"/>
      <c r="N330" s="3"/>
      <c r="O330" s="3"/>
      <c r="P330" s="3"/>
      <c r="Q330" s="3"/>
      <c r="R330" s="3"/>
      <c r="S330" s="3"/>
      <c r="T330" s="3"/>
      <c r="U330" s="3"/>
      <c r="W330" s="149"/>
      <c r="X330" s="149"/>
    </row>
    <row r="331" spans="2:24" ht="12.75">
      <c r="B331" s="2"/>
      <c r="C331" s="3"/>
      <c r="D331" s="4"/>
      <c r="E331" s="3"/>
      <c r="F331" s="3"/>
      <c r="G331" s="3"/>
      <c r="H331" s="3"/>
      <c r="I331" s="3"/>
      <c r="J331" s="3"/>
      <c r="K331" s="3"/>
      <c r="L331" s="3"/>
      <c r="M331" s="3"/>
      <c r="N331" s="3"/>
      <c r="O331" s="3"/>
      <c r="P331" s="3"/>
      <c r="Q331" s="3"/>
      <c r="R331" s="3"/>
      <c r="S331" s="3"/>
      <c r="T331" s="3"/>
      <c r="U331" s="3"/>
      <c r="W331" s="149"/>
      <c r="X331" s="149"/>
    </row>
    <row r="332" spans="2:24" ht="12.75">
      <c r="B332" s="2"/>
      <c r="C332" s="3"/>
      <c r="D332" s="4"/>
      <c r="E332" s="3"/>
      <c r="F332" s="3"/>
      <c r="G332" s="3"/>
      <c r="H332" s="3"/>
      <c r="I332" s="3"/>
      <c r="J332" s="3"/>
      <c r="K332" s="3"/>
      <c r="L332" s="3"/>
      <c r="M332" s="3"/>
      <c r="N332" s="3"/>
      <c r="O332" s="3"/>
      <c r="P332" s="3"/>
      <c r="Q332" s="3"/>
      <c r="R332" s="3"/>
      <c r="S332" s="3"/>
      <c r="T332" s="3"/>
      <c r="U332" s="3"/>
      <c r="W332" s="149"/>
      <c r="X332" s="149"/>
    </row>
    <row r="333" spans="2:24" ht="12.75">
      <c r="B333" s="2"/>
      <c r="C333" s="3"/>
      <c r="D333" s="4"/>
      <c r="E333" s="3"/>
      <c r="F333" s="3"/>
      <c r="G333" s="3"/>
      <c r="H333" s="3"/>
      <c r="I333" s="3"/>
      <c r="J333" s="3"/>
      <c r="K333" s="3"/>
      <c r="L333" s="3"/>
      <c r="M333" s="3"/>
      <c r="N333" s="3"/>
      <c r="O333" s="3"/>
      <c r="P333" s="3"/>
      <c r="Q333" s="3"/>
      <c r="R333" s="3"/>
      <c r="S333" s="3"/>
      <c r="T333" s="3"/>
      <c r="U333" s="3"/>
      <c r="W333" s="149"/>
      <c r="X333" s="149"/>
    </row>
    <row r="334" spans="2:24" ht="12.75">
      <c r="B334" s="2"/>
      <c r="C334" s="3"/>
      <c r="D334" s="4"/>
      <c r="E334" s="3"/>
      <c r="F334" s="3"/>
      <c r="G334" s="3"/>
      <c r="H334" s="3"/>
      <c r="I334" s="3"/>
      <c r="J334" s="3"/>
      <c r="K334" s="3"/>
      <c r="L334" s="3"/>
      <c r="M334" s="3"/>
      <c r="N334" s="3"/>
      <c r="O334" s="3"/>
      <c r="P334" s="3"/>
      <c r="Q334" s="3"/>
      <c r="R334" s="3"/>
      <c r="S334" s="3"/>
      <c r="T334" s="3"/>
      <c r="U334" s="3"/>
      <c r="W334" s="149"/>
      <c r="X334" s="149"/>
    </row>
    <row r="335" spans="2:24" ht="12.75">
      <c r="B335" s="2"/>
      <c r="C335" s="3"/>
      <c r="D335" s="4"/>
      <c r="E335" s="3"/>
      <c r="F335" s="3"/>
      <c r="G335" s="3"/>
      <c r="H335" s="3"/>
      <c r="I335" s="3"/>
      <c r="J335" s="3"/>
      <c r="K335" s="3"/>
      <c r="L335" s="3"/>
      <c r="M335" s="3"/>
      <c r="N335" s="3"/>
      <c r="O335" s="3"/>
      <c r="P335" s="3"/>
      <c r="Q335" s="3"/>
      <c r="R335" s="3"/>
      <c r="S335" s="3"/>
      <c r="T335" s="3"/>
      <c r="U335" s="3"/>
      <c r="W335" s="149"/>
      <c r="X335" s="149"/>
    </row>
    <row r="336" spans="2:24" ht="12.75">
      <c r="B336" s="2"/>
      <c r="C336" s="3"/>
      <c r="D336" s="4"/>
      <c r="E336" s="3"/>
      <c r="F336" s="3"/>
      <c r="G336" s="3"/>
      <c r="H336" s="3"/>
      <c r="I336" s="3"/>
      <c r="J336" s="3"/>
      <c r="K336" s="3"/>
      <c r="L336" s="3"/>
      <c r="M336" s="3"/>
      <c r="N336" s="3"/>
      <c r="O336" s="3"/>
      <c r="P336" s="3"/>
      <c r="Q336" s="3"/>
      <c r="R336" s="3"/>
      <c r="S336" s="3"/>
      <c r="T336" s="3"/>
      <c r="U336" s="3"/>
      <c r="W336" s="149"/>
      <c r="X336" s="149"/>
    </row>
    <row r="337" spans="2:24" ht="12.75">
      <c r="B337" s="2"/>
      <c r="C337" s="3"/>
      <c r="D337" s="4"/>
      <c r="E337" s="3"/>
      <c r="F337" s="3"/>
      <c r="G337" s="3"/>
      <c r="H337" s="3"/>
      <c r="I337" s="3"/>
      <c r="J337" s="3"/>
      <c r="K337" s="3"/>
      <c r="L337" s="3"/>
      <c r="M337" s="3"/>
      <c r="N337" s="3"/>
      <c r="O337" s="3"/>
      <c r="P337" s="3"/>
      <c r="Q337" s="3"/>
      <c r="R337" s="3"/>
      <c r="S337" s="3"/>
      <c r="T337" s="3"/>
      <c r="U337" s="3"/>
      <c r="W337" s="149"/>
      <c r="X337" s="149"/>
    </row>
    <row r="338" spans="2:24" ht="12.75">
      <c r="B338" s="2"/>
      <c r="C338" s="3"/>
      <c r="D338" s="4"/>
      <c r="E338" s="3"/>
      <c r="F338" s="3"/>
      <c r="G338" s="3"/>
      <c r="H338" s="3"/>
      <c r="I338" s="3"/>
      <c r="J338" s="3"/>
      <c r="K338" s="3"/>
      <c r="L338" s="3"/>
      <c r="M338" s="3"/>
      <c r="N338" s="3"/>
      <c r="O338" s="3"/>
      <c r="P338" s="3"/>
      <c r="Q338" s="3"/>
      <c r="R338" s="3"/>
      <c r="S338" s="3"/>
      <c r="T338" s="3"/>
      <c r="U338" s="3"/>
      <c r="W338" s="149"/>
      <c r="X338" s="149"/>
    </row>
    <row r="339" spans="2:24" ht="12.75">
      <c r="B339" s="2"/>
      <c r="C339" s="3"/>
      <c r="D339" s="4"/>
      <c r="E339" s="3"/>
      <c r="F339" s="3"/>
      <c r="G339" s="3"/>
      <c r="H339" s="3"/>
      <c r="I339" s="3"/>
      <c r="J339" s="3"/>
      <c r="K339" s="3"/>
      <c r="L339" s="3"/>
      <c r="M339" s="3"/>
      <c r="N339" s="3"/>
      <c r="O339" s="3"/>
      <c r="P339" s="3"/>
      <c r="Q339" s="3"/>
      <c r="R339" s="3"/>
      <c r="S339" s="3"/>
      <c r="T339" s="3"/>
      <c r="U339" s="3"/>
      <c r="W339" s="149"/>
      <c r="X339" s="149"/>
    </row>
    <row r="340" spans="2:24" ht="12.75">
      <c r="B340" s="2"/>
      <c r="C340" s="3"/>
      <c r="D340" s="4"/>
      <c r="E340" s="3"/>
      <c r="F340" s="3"/>
      <c r="G340" s="3"/>
      <c r="H340" s="3"/>
      <c r="I340" s="3"/>
      <c r="J340" s="3"/>
      <c r="K340" s="3"/>
      <c r="L340" s="3"/>
      <c r="M340" s="3"/>
      <c r="N340" s="3"/>
      <c r="O340" s="3"/>
      <c r="P340" s="3"/>
      <c r="Q340" s="3"/>
      <c r="R340" s="3"/>
      <c r="S340" s="3"/>
      <c r="T340" s="3"/>
      <c r="U340" s="3"/>
      <c r="W340" s="149"/>
      <c r="X340" s="149"/>
    </row>
    <row r="341" spans="2:24" ht="12.75">
      <c r="B341" s="2"/>
      <c r="C341" s="3"/>
      <c r="D341" s="4"/>
      <c r="E341" s="3"/>
      <c r="F341" s="3"/>
      <c r="G341" s="3"/>
      <c r="H341" s="3"/>
      <c r="I341" s="3"/>
      <c r="J341" s="3"/>
      <c r="K341" s="3"/>
      <c r="L341" s="3"/>
      <c r="M341" s="3"/>
      <c r="N341" s="3"/>
      <c r="O341" s="3"/>
      <c r="P341" s="3"/>
      <c r="Q341" s="3"/>
      <c r="R341" s="3"/>
      <c r="S341" s="3"/>
      <c r="T341" s="3"/>
      <c r="U341" s="3"/>
      <c r="W341" s="149"/>
      <c r="X341" s="149"/>
    </row>
    <row r="342" spans="2:24" ht="12.75">
      <c r="B342" s="2"/>
      <c r="C342" s="3"/>
      <c r="D342" s="4"/>
      <c r="E342" s="3"/>
      <c r="F342" s="3"/>
      <c r="G342" s="3"/>
      <c r="H342" s="3"/>
      <c r="I342" s="3"/>
      <c r="J342" s="3"/>
      <c r="K342" s="3"/>
      <c r="L342" s="3"/>
      <c r="M342" s="3"/>
      <c r="N342" s="3"/>
      <c r="O342" s="3"/>
      <c r="P342" s="3"/>
      <c r="Q342" s="3"/>
      <c r="R342" s="3"/>
      <c r="S342" s="3"/>
      <c r="T342" s="3"/>
      <c r="U342" s="3"/>
      <c r="W342" s="149"/>
      <c r="X342" s="149"/>
    </row>
    <row r="343" spans="2:24" ht="12.75">
      <c r="B343" s="2"/>
      <c r="C343" s="3"/>
      <c r="D343" s="4"/>
      <c r="E343" s="3"/>
      <c r="F343" s="3"/>
      <c r="G343" s="3"/>
      <c r="H343" s="3"/>
      <c r="I343" s="3"/>
      <c r="J343" s="3"/>
      <c r="K343" s="3"/>
      <c r="L343" s="3"/>
      <c r="M343" s="3"/>
      <c r="N343" s="3"/>
      <c r="O343" s="3"/>
      <c r="P343" s="3"/>
      <c r="Q343" s="3"/>
      <c r="R343" s="3"/>
      <c r="S343" s="3"/>
      <c r="T343" s="3"/>
      <c r="U343" s="3"/>
      <c r="W343" s="149"/>
      <c r="X343" s="149"/>
    </row>
    <row r="344" spans="2:24" ht="12.75">
      <c r="B344" s="2"/>
      <c r="C344" s="3"/>
      <c r="D344" s="4"/>
      <c r="E344" s="3"/>
      <c r="F344" s="3"/>
      <c r="G344" s="3"/>
      <c r="H344" s="3"/>
      <c r="I344" s="3"/>
      <c r="J344" s="3"/>
      <c r="K344" s="3"/>
      <c r="L344" s="3"/>
      <c r="M344" s="3"/>
      <c r="N344" s="3"/>
      <c r="O344" s="3"/>
      <c r="P344" s="3"/>
      <c r="Q344" s="3"/>
      <c r="R344" s="3"/>
      <c r="S344" s="3"/>
      <c r="T344" s="3"/>
      <c r="U344" s="3"/>
      <c r="W344" s="149"/>
      <c r="X344" s="149"/>
    </row>
    <row r="345" spans="2:24" ht="12.75">
      <c r="B345" s="2"/>
      <c r="C345" s="3"/>
      <c r="D345" s="4"/>
      <c r="E345" s="3"/>
      <c r="F345" s="3"/>
      <c r="G345" s="3"/>
      <c r="H345" s="3"/>
      <c r="I345" s="3"/>
      <c r="J345" s="3"/>
      <c r="K345" s="3"/>
      <c r="L345" s="3"/>
      <c r="M345" s="3"/>
      <c r="N345" s="3"/>
      <c r="O345" s="3"/>
      <c r="P345" s="3"/>
      <c r="Q345" s="3"/>
      <c r="R345" s="3"/>
      <c r="S345" s="3"/>
      <c r="T345" s="3"/>
      <c r="U345" s="3"/>
      <c r="W345" s="149"/>
      <c r="X345" s="149"/>
    </row>
    <row r="346" spans="2:24" ht="12.75">
      <c r="B346" s="2"/>
      <c r="C346" s="3"/>
      <c r="D346" s="4"/>
      <c r="E346" s="3"/>
      <c r="F346" s="3"/>
      <c r="G346" s="3"/>
      <c r="H346" s="3"/>
      <c r="I346" s="3"/>
      <c r="J346" s="3"/>
      <c r="K346" s="3"/>
      <c r="L346" s="3"/>
      <c r="M346" s="3"/>
      <c r="N346" s="3"/>
      <c r="O346" s="3"/>
      <c r="P346" s="3"/>
      <c r="Q346" s="3"/>
      <c r="R346" s="3"/>
      <c r="S346" s="3"/>
      <c r="T346" s="3"/>
      <c r="U346" s="3"/>
      <c r="W346" s="149"/>
      <c r="X346" s="149"/>
    </row>
    <row r="347" spans="2:24" ht="12.75">
      <c r="B347" s="2"/>
      <c r="C347" s="3"/>
      <c r="D347" s="4"/>
      <c r="E347" s="3"/>
      <c r="F347" s="3"/>
      <c r="G347" s="3"/>
      <c r="H347" s="3"/>
      <c r="I347" s="3"/>
      <c r="J347" s="3"/>
      <c r="K347" s="3"/>
      <c r="L347" s="3"/>
      <c r="M347" s="3"/>
      <c r="N347" s="3"/>
      <c r="O347" s="3"/>
      <c r="P347" s="3"/>
      <c r="Q347" s="3"/>
      <c r="R347" s="3"/>
      <c r="S347" s="3"/>
      <c r="T347" s="3"/>
      <c r="U347" s="3"/>
      <c r="W347" s="149"/>
      <c r="X347" s="149"/>
    </row>
    <row r="348" spans="2:24" ht="12.75">
      <c r="B348" s="2"/>
      <c r="C348" s="3"/>
      <c r="D348" s="4"/>
      <c r="E348" s="3"/>
      <c r="F348" s="3"/>
      <c r="G348" s="3"/>
      <c r="H348" s="3"/>
      <c r="I348" s="3"/>
      <c r="J348" s="3"/>
      <c r="K348" s="3"/>
      <c r="L348" s="3"/>
      <c r="M348" s="3"/>
      <c r="N348" s="3"/>
      <c r="O348" s="3"/>
      <c r="P348" s="3"/>
      <c r="Q348" s="3"/>
      <c r="R348" s="3"/>
      <c r="S348" s="3"/>
      <c r="T348" s="3"/>
      <c r="U348" s="3"/>
      <c r="W348" s="149"/>
      <c r="X348" s="149"/>
    </row>
    <row r="349" spans="2:24" ht="12.75">
      <c r="B349" s="2"/>
      <c r="C349" s="3"/>
      <c r="D349" s="4"/>
      <c r="E349" s="3"/>
      <c r="F349" s="3"/>
      <c r="G349" s="3"/>
      <c r="H349" s="3"/>
      <c r="I349" s="3"/>
      <c r="J349" s="3"/>
      <c r="K349" s="3"/>
      <c r="L349" s="3"/>
      <c r="M349" s="3"/>
      <c r="N349" s="3"/>
      <c r="O349" s="3"/>
      <c r="P349" s="3"/>
      <c r="Q349" s="3"/>
      <c r="R349" s="3"/>
      <c r="S349" s="3"/>
      <c r="T349" s="3"/>
      <c r="U349" s="3"/>
      <c r="W349" s="149"/>
      <c r="X349" s="149"/>
    </row>
    <row r="350" spans="2:24" ht="12.75">
      <c r="B350" s="2"/>
      <c r="C350" s="3"/>
      <c r="D350" s="4"/>
      <c r="E350" s="3"/>
      <c r="F350" s="3"/>
      <c r="G350" s="3"/>
      <c r="H350" s="3"/>
      <c r="I350" s="3"/>
      <c r="J350" s="3"/>
      <c r="K350" s="3"/>
      <c r="L350" s="3"/>
      <c r="M350" s="3"/>
      <c r="N350" s="3"/>
      <c r="O350" s="3"/>
      <c r="P350" s="3"/>
      <c r="Q350" s="3"/>
      <c r="R350" s="3"/>
      <c r="S350" s="3"/>
      <c r="T350" s="3"/>
      <c r="U350" s="3"/>
      <c r="W350" s="149"/>
      <c r="X350" s="149"/>
    </row>
    <row r="351" spans="2:24" ht="12.75">
      <c r="B351" s="2"/>
      <c r="C351" s="3"/>
      <c r="D351" s="4"/>
      <c r="E351" s="3"/>
      <c r="F351" s="3"/>
      <c r="G351" s="3"/>
      <c r="H351" s="3"/>
      <c r="I351" s="3"/>
      <c r="J351" s="3"/>
      <c r="K351" s="3"/>
      <c r="L351" s="3"/>
      <c r="M351" s="3"/>
      <c r="N351" s="3"/>
      <c r="O351" s="3"/>
      <c r="P351" s="3"/>
      <c r="Q351" s="3"/>
      <c r="R351" s="3"/>
      <c r="S351" s="3"/>
      <c r="T351" s="3"/>
      <c r="U351" s="3"/>
      <c r="W351" s="149"/>
      <c r="X351" s="149"/>
    </row>
    <row r="352" spans="2:24" ht="12.75">
      <c r="B352" s="2"/>
      <c r="C352" s="3"/>
      <c r="D352" s="4"/>
      <c r="E352" s="3"/>
      <c r="F352" s="3"/>
      <c r="G352" s="3"/>
      <c r="H352" s="3"/>
      <c r="I352" s="3"/>
      <c r="J352" s="3"/>
      <c r="K352" s="3"/>
      <c r="L352" s="3"/>
      <c r="M352" s="3"/>
      <c r="N352" s="3"/>
      <c r="O352" s="3"/>
      <c r="P352" s="3"/>
      <c r="Q352" s="3"/>
      <c r="R352" s="3"/>
      <c r="S352" s="3"/>
      <c r="T352" s="3"/>
      <c r="U352" s="3"/>
      <c r="W352" s="149"/>
      <c r="X352" s="149"/>
    </row>
    <row r="353" spans="2:24" ht="12.75">
      <c r="B353" s="2"/>
      <c r="C353" s="3"/>
      <c r="D353" s="4"/>
      <c r="E353" s="3"/>
      <c r="F353" s="3"/>
      <c r="G353" s="3"/>
      <c r="H353" s="3"/>
      <c r="I353" s="3"/>
      <c r="J353" s="3"/>
      <c r="K353" s="3"/>
      <c r="L353" s="3"/>
      <c r="M353" s="3"/>
      <c r="N353" s="3"/>
      <c r="O353" s="3"/>
      <c r="P353" s="3"/>
      <c r="Q353" s="3"/>
      <c r="R353" s="3"/>
      <c r="S353" s="3"/>
      <c r="T353" s="3"/>
      <c r="U353" s="3"/>
      <c r="W353" s="149"/>
      <c r="X353" s="149"/>
    </row>
    <row r="354" spans="2:24" ht="12.75">
      <c r="B354" s="2"/>
      <c r="C354" s="3"/>
      <c r="D354" s="4"/>
      <c r="E354" s="3"/>
      <c r="F354" s="3"/>
      <c r="G354" s="3"/>
      <c r="H354" s="3"/>
      <c r="I354" s="3"/>
      <c r="J354" s="3"/>
      <c r="K354" s="3"/>
      <c r="L354" s="3"/>
      <c r="M354" s="3"/>
      <c r="N354" s="3"/>
      <c r="O354" s="3"/>
      <c r="P354" s="3"/>
      <c r="Q354" s="3"/>
      <c r="R354" s="3"/>
      <c r="S354" s="3"/>
      <c r="T354" s="3"/>
      <c r="U354" s="3"/>
      <c r="W354" s="149"/>
      <c r="X354" s="149"/>
    </row>
    <row r="355" spans="2:24" ht="12.75">
      <c r="B355" s="2"/>
      <c r="C355" s="3"/>
      <c r="D355" s="4"/>
      <c r="E355" s="3"/>
      <c r="F355" s="3"/>
      <c r="G355" s="3"/>
      <c r="H355" s="3"/>
      <c r="I355" s="3"/>
      <c r="J355" s="3"/>
      <c r="K355" s="3"/>
      <c r="L355" s="3"/>
      <c r="M355" s="3"/>
      <c r="N355" s="3"/>
      <c r="O355" s="3"/>
      <c r="P355" s="3"/>
      <c r="Q355" s="3"/>
      <c r="R355" s="3"/>
      <c r="S355" s="3"/>
      <c r="T355" s="3"/>
      <c r="U355" s="3"/>
      <c r="W355" s="149"/>
      <c r="X355" s="149"/>
    </row>
    <row r="356" spans="2:24" ht="12.75">
      <c r="B356" s="2"/>
      <c r="C356" s="3"/>
      <c r="D356" s="4"/>
      <c r="E356" s="3"/>
      <c r="F356" s="3"/>
      <c r="G356" s="3"/>
      <c r="H356" s="3"/>
      <c r="I356" s="3"/>
      <c r="J356" s="3"/>
      <c r="K356" s="3"/>
      <c r="L356" s="3"/>
      <c r="M356" s="3"/>
      <c r="N356" s="3"/>
      <c r="O356" s="3"/>
      <c r="P356" s="3"/>
      <c r="Q356" s="3"/>
      <c r="R356" s="3"/>
      <c r="S356" s="3"/>
      <c r="T356" s="3"/>
      <c r="U356" s="3"/>
      <c r="W356" s="149"/>
      <c r="X356" s="149"/>
    </row>
    <row r="357" spans="2:24" ht="12.75">
      <c r="B357" s="2"/>
      <c r="C357" s="3"/>
      <c r="D357" s="4"/>
      <c r="E357" s="3"/>
      <c r="F357" s="3"/>
      <c r="G357" s="3"/>
      <c r="H357" s="3"/>
      <c r="I357" s="3"/>
      <c r="J357" s="3"/>
      <c r="K357" s="3"/>
      <c r="L357" s="3"/>
      <c r="M357" s="3"/>
      <c r="N357" s="3"/>
      <c r="O357" s="3"/>
      <c r="P357" s="3"/>
      <c r="Q357" s="3"/>
      <c r="R357" s="3"/>
      <c r="S357" s="3"/>
      <c r="T357" s="3"/>
      <c r="U357" s="3"/>
      <c r="W357" s="149"/>
      <c r="X357" s="149"/>
    </row>
    <row r="358" spans="2:24" ht="12.75">
      <c r="B358" s="2"/>
      <c r="C358" s="3"/>
      <c r="D358" s="4"/>
      <c r="E358" s="3"/>
      <c r="F358" s="3"/>
      <c r="G358" s="3"/>
      <c r="H358" s="3"/>
      <c r="I358" s="3"/>
      <c r="J358" s="3"/>
      <c r="K358" s="3"/>
      <c r="L358" s="3"/>
      <c r="M358" s="3"/>
      <c r="N358" s="3"/>
      <c r="O358" s="3"/>
      <c r="P358" s="3"/>
      <c r="Q358" s="3"/>
      <c r="R358" s="3"/>
      <c r="S358" s="3"/>
      <c r="T358" s="3"/>
      <c r="U358" s="3"/>
      <c r="W358" s="149"/>
      <c r="X358" s="149"/>
    </row>
    <row r="359" spans="2:24" ht="12.75">
      <c r="B359" s="2"/>
      <c r="C359" s="3"/>
      <c r="D359" s="4"/>
      <c r="E359" s="3"/>
      <c r="F359" s="3"/>
      <c r="G359" s="3"/>
      <c r="H359" s="3"/>
      <c r="I359" s="3"/>
      <c r="J359" s="3"/>
      <c r="K359" s="3"/>
      <c r="L359" s="3"/>
      <c r="M359" s="3"/>
      <c r="N359" s="3"/>
      <c r="O359" s="3"/>
      <c r="P359" s="3"/>
      <c r="Q359" s="3"/>
      <c r="R359" s="3"/>
      <c r="S359" s="3"/>
      <c r="T359" s="3"/>
      <c r="U359" s="3"/>
      <c r="W359" s="149"/>
      <c r="X359" s="149"/>
    </row>
    <row r="360" spans="2:24" ht="12.75">
      <c r="B360" s="2"/>
      <c r="C360" s="3"/>
      <c r="D360" s="4"/>
      <c r="E360" s="3"/>
      <c r="F360" s="3"/>
      <c r="G360" s="3"/>
      <c r="H360" s="3"/>
      <c r="I360" s="3"/>
      <c r="J360" s="3"/>
      <c r="K360" s="3"/>
      <c r="L360" s="3"/>
      <c r="M360" s="3"/>
      <c r="N360" s="3"/>
      <c r="O360" s="3"/>
      <c r="P360" s="3"/>
      <c r="Q360" s="3"/>
      <c r="R360" s="3"/>
      <c r="S360" s="3"/>
      <c r="T360" s="3"/>
      <c r="U360" s="3"/>
      <c r="W360" s="149"/>
      <c r="X360" s="149"/>
    </row>
    <row r="361" spans="2:24" ht="12.75">
      <c r="B361" s="2"/>
      <c r="C361" s="3"/>
      <c r="D361" s="4"/>
      <c r="E361" s="3"/>
      <c r="F361" s="3"/>
      <c r="G361" s="3"/>
      <c r="H361" s="3"/>
      <c r="I361" s="3"/>
      <c r="J361" s="3"/>
      <c r="K361" s="3"/>
      <c r="L361" s="3"/>
      <c r="M361" s="3"/>
      <c r="N361" s="3"/>
      <c r="O361" s="3"/>
      <c r="P361" s="3"/>
      <c r="Q361" s="3"/>
      <c r="R361" s="3"/>
      <c r="S361" s="3"/>
      <c r="T361" s="3"/>
      <c r="U361" s="3"/>
      <c r="W361" s="149"/>
      <c r="X361" s="149"/>
    </row>
    <row r="362" spans="2:24" ht="12.75">
      <c r="B362" s="2"/>
      <c r="C362" s="3"/>
      <c r="D362" s="4"/>
      <c r="E362" s="3"/>
      <c r="F362" s="3"/>
      <c r="G362" s="3"/>
      <c r="H362" s="3"/>
      <c r="I362" s="3"/>
      <c r="J362" s="3"/>
      <c r="K362" s="3"/>
      <c r="L362" s="3"/>
      <c r="M362" s="3"/>
      <c r="N362" s="3"/>
      <c r="O362" s="3"/>
      <c r="P362" s="3"/>
      <c r="Q362" s="3"/>
      <c r="R362" s="3"/>
      <c r="S362" s="3"/>
      <c r="T362" s="3"/>
      <c r="U362" s="3"/>
      <c r="W362" s="149"/>
      <c r="X362" s="149"/>
    </row>
    <row r="363" spans="2:24" ht="12.75">
      <c r="B363" s="2"/>
      <c r="C363" s="3"/>
      <c r="D363" s="4"/>
      <c r="E363" s="3"/>
      <c r="F363" s="3"/>
      <c r="G363" s="3"/>
      <c r="H363" s="3"/>
      <c r="I363" s="3"/>
      <c r="J363" s="3"/>
      <c r="K363" s="3"/>
      <c r="L363" s="3"/>
      <c r="M363" s="3"/>
      <c r="N363" s="3"/>
      <c r="O363" s="3"/>
      <c r="P363" s="3"/>
      <c r="Q363" s="3"/>
      <c r="R363" s="3"/>
      <c r="S363" s="3"/>
      <c r="T363" s="3"/>
      <c r="U363" s="3"/>
      <c r="W363" s="149"/>
      <c r="X363" s="149"/>
    </row>
    <row r="364" spans="2:24" ht="12.75">
      <c r="B364" s="2"/>
      <c r="C364" s="3"/>
      <c r="D364" s="4"/>
      <c r="E364" s="3"/>
      <c r="F364" s="3"/>
      <c r="G364" s="3"/>
      <c r="H364" s="3"/>
      <c r="I364" s="3"/>
      <c r="J364" s="3"/>
      <c r="K364" s="3"/>
      <c r="L364" s="3"/>
      <c r="M364" s="3"/>
      <c r="N364" s="3"/>
      <c r="O364" s="3"/>
      <c r="P364" s="3"/>
      <c r="Q364" s="3"/>
      <c r="R364" s="3"/>
      <c r="S364" s="3"/>
      <c r="T364" s="3"/>
      <c r="U364" s="3"/>
      <c r="W364" s="149"/>
      <c r="X364" s="149"/>
    </row>
    <row r="365" spans="2:24" ht="12.75">
      <c r="B365" s="2"/>
      <c r="C365" s="3"/>
      <c r="D365" s="4"/>
      <c r="E365" s="3"/>
      <c r="F365" s="3"/>
      <c r="G365" s="3"/>
      <c r="H365" s="3"/>
      <c r="I365" s="3"/>
      <c r="J365" s="3"/>
      <c r="K365" s="3"/>
      <c r="L365" s="3"/>
      <c r="M365" s="3"/>
      <c r="N365" s="3"/>
      <c r="O365" s="3"/>
      <c r="P365" s="3"/>
      <c r="Q365" s="3"/>
      <c r="R365" s="3"/>
      <c r="S365" s="3"/>
      <c r="T365" s="3"/>
      <c r="U365" s="3"/>
      <c r="W365" s="149"/>
      <c r="X365" s="149"/>
    </row>
    <row r="366" spans="2:24" ht="12.75">
      <c r="B366" s="2"/>
      <c r="C366" s="3"/>
      <c r="D366" s="4"/>
      <c r="E366" s="3"/>
      <c r="F366" s="3"/>
      <c r="G366" s="3"/>
      <c r="H366" s="3"/>
      <c r="I366" s="3"/>
      <c r="J366" s="3"/>
      <c r="K366" s="3"/>
      <c r="L366" s="3"/>
      <c r="M366" s="3"/>
      <c r="N366" s="3"/>
      <c r="O366" s="3"/>
      <c r="P366" s="3"/>
      <c r="Q366" s="3"/>
      <c r="R366" s="3"/>
      <c r="S366" s="3"/>
      <c r="T366" s="3"/>
      <c r="U366" s="3"/>
      <c r="W366" s="149"/>
      <c r="X366" s="149"/>
    </row>
    <row r="367" spans="2:24" ht="12.75">
      <c r="B367" s="2"/>
      <c r="C367" s="3"/>
      <c r="D367" s="4"/>
      <c r="E367" s="3"/>
      <c r="F367" s="3"/>
      <c r="G367" s="3"/>
      <c r="H367" s="3"/>
      <c r="I367" s="3"/>
      <c r="J367" s="3"/>
      <c r="K367" s="3"/>
      <c r="L367" s="3"/>
      <c r="M367" s="3"/>
      <c r="N367" s="3"/>
      <c r="O367" s="3"/>
      <c r="P367" s="3"/>
      <c r="Q367" s="3"/>
      <c r="R367" s="3"/>
      <c r="S367" s="3"/>
      <c r="T367" s="3"/>
      <c r="U367" s="3"/>
      <c r="W367" s="149"/>
      <c r="X367" s="149"/>
    </row>
    <row r="368" spans="2:24" ht="12.75">
      <c r="B368" s="2"/>
      <c r="C368" s="3"/>
      <c r="D368" s="4"/>
      <c r="E368" s="3"/>
      <c r="F368" s="3"/>
      <c r="G368" s="3"/>
      <c r="H368" s="3"/>
      <c r="I368" s="3"/>
      <c r="J368" s="3"/>
      <c r="K368" s="3"/>
      <c r="L368" s="3"/>
      <c r="M368" s="3"/>
      <c r="N368" s="3"/>
      <c r="O368" s="3"/>
      <c r="P368" s="3"/>
      <c r="Q368" s="3"/>
      <c r="R368" s="3"/>
      <c r="S368" s="3"/>
      <c r="T368" s="3"/>
      <c r="U368" s="3"/>
      <c r="W368" s="149"/>
      <c r="X368" s="149"/>
    </row>
    <row r="369" spans="2:24" ht="12.75">
      <c r="B369" s="2"/>
      <c r="C369" s="3"/>
      <c r="D369" s="4"/>
      <c r="E369" s="3"/>
      <c r="F369" s="3"/>
      <c r="G369" s="3"/>
      <c r="H369" s="3"/>
      <c r="I369" s="3"/>
      <c r="J369" s="3"/>
      <c r="K369" s="3"/>
      <c r="L369" s="3"/>
      <c r="M369" s="3"/>
      <c r="N369" s="3"/>
      <c r="O369" s="3"/>
      <c r="P369" s="3"/>
      <c r="Q369" s="3"/>
      <c r="R369" s="3"/>
      <c r="S369" s="3"/>
      <c r="T369" s="3"/>
      <c r="U369" s="3"/>
      <c r="W369" s="149"/>
      <c r="X369" s="149"/>
    </row>
    <row r="370" spans="2:24" ht="12.75">
      <c r="B370" s="2"/>
      <c r="C370" s="3"/>
      <c r="D370" s="4"/>
      <c r="E370" s="3"/>
      <c r="F370" s="3"/>
      <c r="G370" s="3"/>
      <c r="H370" s="3"/>
      <c r="I370" s="3"/>
      <c r="J370" s="3"/>
      <c r="K370" s="3"/>
      <c r="L370" s="3"/>
      <c r="M370" s="3"/>
      <c r="N370" s="3"/>
      <c r="O370" s="3"/>
      <c r="P370" s="3"/>
      <c r="Q370" s="3"/>
      <c r="R370" s="3"/>
      <c r="S370" s="3"/>
      <c r="T370" s="3"/>
      <c r="U370" s="3"/>
      <c r="W370" s="149"/>
      <c r="X370" s="149"/>
    </row>
    <row r="371" spans="2:24" ht="12.75">
      <c r="B371" s="2"/>
      <c r="C371" s="3"/>
      <c r="D371" s="4"/>
      <c r="E371" s="3"/>
      <c r="F371" s="3"/>
      <c r="G371" s="3"/>
      <c r="H371" s="3"/>
      <c r="I371" s="3"/>
      <c r="J371" s="3"/>
      <c r="K371" s="3"/>
      <c r="L371" s="3"/>
      <c r="M371" s="3"/>
      <c r="N371" s="3"/>
      <c r="O371" s="3"/>
      <c r="P371" s="3"/>
      <c r="Q371" s="3"/>
      <c r="R371" s="3"/>
      <c r="S371" s="3"/>
      <c r="T371" s="3"/>
      <c r="U371" s="3"/>
      <c r="W371" s="149"/>
      <c r="X371" s="149"/>
    </row>
    <row r="372" spans="2:24" ht="12.75">
      <c r="B372" s="2"/>
      <c r="C372" s="3"/>
      <c r="D372" s="4"/>
      <c r="E372" s="3"/>
      <c r="F372" s="3"/>
      <c r="G372" s="3"/>
      <c r="H372" s="3"/>
      <c r="I372" s="3"/>
      <c r="J372" s="3"/>
      <c r="K372" s="3"/>
      <c r="L372" s="3"/>
      <c r="M372" s="3"/>
      <c r="N372" s="3"/>
      <c r="O372" s="3"/>
      <c r="P372" s="3"/>
      <c r="Q372" s="3"/>
      <c r="R372" s="3"/>
      <c r="S372" s="3"/>
      <c r="T372" s="3"/>
      <c r="U372" s="3"/>
      <c r="W372" s="149"/>
      <c r="X372" s="149"/>
    </row>
    <row r="373" spans="2:24" ht="12.75">
      <c r="B373" s="2"/>
      <c r="C373" s="3"/>
      <c r="D373" s="4"/>
      <c r="E373" s="3"/>
      <c r="F373" s="3"/>
      <c r="G373" s="3"/>
      <c r="H373" s="3"/>
      <c r="I373" s="3"/>
      <c r="J373" s="3"/>
      <c r="K373" s="3"/>
      <c r="L373" s="3"/>
      <c r="M373" s="3"/>
      <c r="N373" s="3"/>
      <c r="O373" s="3"/>
      <c r="P373" s="3"/>
      <c r="Q373" s="3"/>
      <c r="R373" s="3"/>
      <c r="S373" s="3"/>
      <c r="T373" s="3"/>
      <c r="U373" s="3"/>
      <c r="W373" s="149"/>
      <c r="X373" s="149"/>
    </row>
    <row r="374" spans="2:24" ht="12.75">
      <c r="B374" s="2"/>
      <c r="C374" s="3"/>
      <c r="D374" s="4"/>
      <c r="E374" s="3"/>
      <c r="F374" s="3"/>
      <c r="G374" s="3"/>
      <c r="H374" s="3"/>
      <c r="I374" s="3"/>
      <c r="J374" s="3"/>
      <c r="K374" s="3"/>
      <c r="L374" s="3"/>
      <c r="M374" s="3"/>
      <c r="N374" s="3"/>
      <c r="O374" s="3"/>
      <c r="P374" s="3"/>
      <c r="Q374" s="3"/>
      <c r="R374" s="3"/>
      <c r="S374" s="3"/>
      <c r="T374" s="3"/>
      <c r="U374" s="3"/>
      <c r="W374" s="149"/>
      <c r="X374" s="149"/>
    </row>
    <row r="375" spans="2:24" ht="12.75">
      <c r="B375" s="2"/>
      <c r="C375" s="3"/>
      <c r="D375" s="4"/>
      <c r="E375" s="3"/>
      <c r="F375" s="3"/>
      <c r="G375" s="3"/>
      <c r="H375" s="3"/>
      <c r="I375" s="3"/>
      <c r="J375" s="3"/>
      <c r="K375" s="3"/>
      <c r="L375" s="3"/>
      <c r="M375" s="3"/>
      <c r="N375" s="3"/>
      <c r="O375" s="3"/>
      <c r="P375" s="3"/>
      <c r="Q375" s="3"/>
      <c r="R375" s="3"/>
      <c r="S375" s="3"/>
      <c r="T375" s="3"/>
      <c r="U375" s="3"/>
      <c r="W375" s="149"/>
      <c r="X375" s="149"/>
    </row>
    <row r="376" spans="2:24" ht="12.75">
      <c r="B376" s="2"/>
      <c r="C376" s="3"/>
      <c r="D376" s="4"/>
      <c r="E376" s="3"/>
      <c r="F376" s="3"/>
      <c r="G376" s="3"/>
      <c r="H376" s="3"/>
      <c r="I376" s="3"/>
      <c r="J376" s="3"/>
      <c r="K376" s="3"/>
      <c r="L376" s="3"/>
      <c r="M376" s="3"/>
      <c r="N376" s="3"/>
      <c r="O376" s="3"/>
      <c r="P376" s="3"/>
      <c r="Q376" s="3"/>
      <c r="R376" s="3"/>
      <c r="S376" s="3"/>
      <c r="T376" s="3"/>
      <c r="U376" s="3"/>
      <c r="W376" s="149"/>
      <c r="X376" s="149"/>
    </row>
    <row r="377" spans="2:24" ht="12.75">
      <c r="B377" s="2"/>
      <c r="C377" s="3"/>
      <c r="D377" s="4"/>
      <c r="E377" s="3"/>
      <c r="F377" s="3"/>
      <c r="G377" s="3"/>
      <c r="H377" s="3"/>
      <c r="I377" s="3"/>
      <c r="J377" s="3"/>
      <c r="K377" s="3"/>
      <c r="L377" s="3"/>
      <c r="M377" s="3"/>
      <c r="N377" s="3"/>
      <c r="O377" s="3"/>
      <c r="P377" s="3"/>
      <c r="Q377" s="3"/>
      <c r="R377" s="3"/>
      <c r="S377" s="3"/>
      <c r="T377" s="3"/>
      <c r="U377" s="3"/>
      <c r="W377" s="149"/>
      <c r="X377" s="149"/>
    </row>
    <row r="378" spans="2:24" ht="12.75">
      <c r="B378" s="2"/>
      <c r="C378" s="3"/>
      <c r="D378" s="4"/>
      <c r="E378" s="3"/>
      <c r="F378" s="3"/>
      <c r="G378" s="3"/>
      <c r="H378" s="3"/>
      <c r="I378" s="3"/>
      <c r="J378" s="3"/>
      <c r="K378" s="3"/>
      <c r="L378" s="3"/>
      <c r="M378" s="3"/>
      <c r="N378" s="3"/>
      <c r="O378" s="3"/>
      <c r="P378" s="3"/>
      <c r="Q378" s="3"/>
      <c r="R378" s="3"/>
      <c r="S378" s="3"/>
      <c r="T378" s="3"/>
      <c r="U378" s="3"/>
      <c r="W378" s="149"/>
      <c r="X378" s="149"/>
    </row>
    <row r="379" spans="2:24" ht="12.75">
      <c r="B379" s="2"/>
      <c r="C379" s="3"/>
      <c r="D379" s="4"/>
      <c r="E379" s="3"/>
      <c r="F379" s="3"/>
      <c r="G379" s="3"/>
      <c r="H379" s="3"/>
      <c r="I379" s="3"/>
      <c r="J379" s="3"/>
      <c r="K379" s="3"/>
      <c r="L379" s="3"/>
      <c r="M379" s="3"/>
      <c r="N379" s="3"/>
      <c r="O379" s="3"/>
      <c r="P379" s="3"/>
      <c r="Q379" s="3"/>
      <c r="R379" s="3"/>
      <c r="S379" s="3"/>
      <c r="T379" s="3"/>
      <c r="U379" s="3"/>
      <c r="W379" s="149"/>
      <c r="X379" s="149"/>
    </row>
    <row r="380" spans="2:24" ht="12.75">
      <c r="B380" s="2"/>
      <c r="C380" s="3"/>
      <c r="D380" s="4"/>
      <c r="E380" s="3"/>
      <c r="F380" s="3"/>
      <c r="G380" s="3"/>
      <c r="H380" s="3"/>
      <c r="I380" s="3"/>
      <c r="J380" s="3"/>
      <c r="K380" s="3"/>
      <c r="L380" s="3"/>
      <c r="M380" s="3"/>
      <c r="N380" s="3"/>
      <c r="O380" s="3"/>
      <c r="P380" s="3"/>
      <c r="Q380" s="3"/>
      <c r="R380" s="3"/>
      <c r="S380" s="3"/>
      <c r="T380" s="3"/>
      <c r="U380" s="3"/>
      <c r="W380" s="149"/>
      <c r="X380" s="149"/>
    </row>
    <row r="381" spans="2:24" ht="12.75">
      <c r="B381" s="2"/>
      <c r="C381" s="3"/>
      <c r="D381" s="4"/>
      <c r="E381" s="3"/>
      <c r="F381" s="3"/>
      <c r="G381" s="3"/>
      <c r="H381" s="3"/>
      <c r="I381" s="3"/>
      <c r="J381" s="3"/>
      <c r="K381" s="3"/>
      <c r="L381" s="3"/>
      <c r="M381" s="3"/>
      <c r="N381" s="3"/>
      <c r="O381" s="3"/>
      <c r="P381" s="3"/>
      <c r="Q381" s="3"/>
      <c r="R381" s="3"/>
      <c r="S381" s="3"/>
      <c r="T381" s="3"/>
      <c r="U381" s="3"/>
      <c r="W381" s="149"/>
      <c r="X381" s="149"/>
    </row>
    <row r="382" spans="2:24" ht="12.75">
      <c r="B382" s="2"/>
      <c r="C382" s="3"/>
      <c r="D382" s="4"/>
      <c r="E382" s="3"/>
      <c r="F382" s="3"/>
      <c r="G382" s="3"/>
      <c r="H382" s="3"/>
      <c r="I382" s="3"/>
      <c r="J382" s="3"/>
      <c r="K382" s="3"/>
      <c r="L382" s="3"/>
      <c r="M382" s="3"/>
      <c r="N382" s="3"/>
      <c r="O382" s="3"/>
      <c r="P382" s="3"/>
      <c r="Q382" s="3"/>
      <c r="R382" s="3"/>
      <c r="S382" s="3"/>
      <c r="T382" s="3"/>
      <c r="U382" s="3"/>
      <c r="W382" s="149"/>
      <c r="X382" s="149"/>
    </row>
    <row r="383" spans="2:24" ht="12.75">
      <c r="B383" s="2"/>
      <c r="C383" s="3"/>
      <c r="D383" s="4"/>
      <c r="E383" s="3"/>
      <c r="F383" s="3"/>
      <c r="G383" s="3"/>
      <c r="H383" s="3"/>
      <c r="I383" s="3"/>
      <c r="J383" s="3"/>
      <c r="K383" s="3"/>
      <c r="L383" s="3"/>
      <c r="M383" s="3"/>
      <c r="N383" s="3"/>
      <c r="O383" s="3"/>
      <c r="P383" s="3"/>
      <c r="Q383" s="3"/>
      <c r="R383" s="3"/>
      <c r="S383" s="3"/>
      <c r="T383" s="3"/>
      <c r="U383" s="3"/>
      <c r="W383" s="149"/>
      <c r="X383" s="149"/>
    </row>
    <row r="384" spans="2:24" ht="12.75">
      <c r="B384" s="2"/>
      <c r="C384" s="3"/>
      <c r="D384" s="4"/>
      <c r="E384" s="3"/>
      <c r="F384" s="3"/>
      <c r="G384" s="3"/>
      <c r="H384" s="3"/>
      <c r="I384" s="3"/>
      <c r="J384" s="3"/>
      <c r="K384" s="3"/>
      <c r="L384" s="3"/>
      <c r="M384" s="3"/>
      <c r="N384" s="3"/>
      <c r="O384" s="3"/>
      <c r="P384" s="3"/>
      <c r="Q384" s="3"/>
      <c r="R384" s="3"/>
      <c r="S384" s="3"/>
      <c r="T384" s="3"/>
      <c r="U384" s="3"/>
      <c r="W384" s="149"/>
      <c r="X384" s="149"/>
    </row>
    <row r="385" spans="2:24" ht="12.75">
      <c r="B385" s="2"/>
      <c r="C385" s="3"/>
      <c r="D385" s="4"/>
      <c r="E385" s="3"/>
      <c r="F385" s="3"/>
      <c r="G385" s="3"/>
      <c r="H385" s="3"/>
      <c r="I385" s="3"/>
      <c r="J385" s="3"/>
      <c r="K385" s="3"/>
      <c r="L385" s="3"/>
      <c r="M385" s="3"/>
      <c r="N385" s="3"/>
      <c r="O385" s="3"/>
      <c r="P385" s="3"/>
      <c r="Q385" s="3"/>
      <c r="R385" s="3"/>
      <c r="S385" s="3"/>
      <c r="T385" s="3"/>
      <c r="U385" s="3"/>
      <c r="W385" s="149"/>
      <c r="X385" s="149"/>
    </row>
    <row r="386" spans="2:24" ht="12.75">
      <c r="B386" s="2"/>
      <c r="C386" s="3"/>
      <c r="D386" s="4"/>
      <c r="E386" s="3"/>
      <c r="F386" s="3"/>
      <c r="G386" s="3"/>
      <c r="H386" s="3"/>
      <c r="I386" s="3"/>
      <c r="J386" s="3"/>
      <c r="K386" s="3"/>
      <c r="L386" s="3"/>
      <c r="M386" s="3"/>
      <c r="N386" s="3"/>
      <c r="O386" s="3"/>
      <c r="P386" s="3"/>
      <c r="Q386" s="3"/>
      <c r="R386" s="3"/>
      <c r="S386" s="3"/>
      <c r="T386" s="3"/>
      <c r="U386" s="3"/>
      <c r="W386" s="149"/>
      <c r="X386" s="149"/>
    </row>
    <row r="387" spans="2:24" ht="12.75">
      <c r="B387" s="2"/>
      <c r="C387" s="3"/>
      <c r="D387" s="4"/>
      <c r="E387" s="3"/>
      <c r="F387" s="3"/>
      <c r="G387" s="3"/>
      <c r="H387" s="3"/>
      <c r="I387" s="3"/>
      <c r="J387" s="3"/>
      <c r="K387" s="3"/>
      <c r="L387" s="3"/>
      <c r="M387" s="3"/>
      <c r="N387" s="3"/>
      <c r="O387" s="3"/>
      <c r="P387" s="3"/>
      <c r="Q387" s="3"/>
      <c r="R387" s="3"/>
      <c r="S387" s="3"/>
      <c r="T387" s="3"/>
      <c r="U387" s="3"/>
      <c r="W387" s="149"/>
      <c r="X387" s="149"/>
    </row>
    <row r="388" spans="2:24" ht="12.75">
      <c r="B388" s="2"/>
      <c r="C388" s="3"/>
      <c r="D388" s="4"/>
      <c r="E388" s="3"/>
      <c r="F388" s="3"/>
      <c r="G388" s="3"/>
      <c r="H388" s="3"/>
      <c r="I388" s="3"/>
      <c r="J388" s="3"/>
      <c r="K388" s="3"/>
      <c r="L388" s="3"/>
      <c r="M388" s="3"/>
      <c r="N388" s="3"/>
      <c r="O388" s="3"/>
      <c r="P388" s="3"/>
      <c r="Q388" s="3"/>
      <c r="R388" s="3"/>
      <c r="S388" s="3"/>
      <c r="T388" s="3"/>
      <c r="U388" s="3"/>
      <c r="W388" s="149"/>
      <c r="X388" s="149"/>
    </row>
    <row r="389" spans="2:24" ht="12.75">
      <c r="B389" s="2"/>
      <c r="C389" s="3"/>
      <c r="D389" s="4"/>
      <c r="E389" s="3"/>
      <c r="F389" s="3"/>
      <c r="G389" s="3"/>
      <c r="H389" s="3"/>
      <c r="I389" s="3"/>
      <c r="J389" s="3"/>
      <c r="K389" s="3"/>
      <c r="L389" s="3"/>
      <c r="M389" s="3"/>
      <c r="N389" s="3"/>
      <c r="O389" s="3"/>
      <c r="P389" s="3"/>
      <c r="Q389" s="3"/>
      <c r="R389" s="3"/>
      <c r="S389" s="3"/>
      <c r="T389" s="3"/>
      <c r="U389" s="3"/>
      <c r="W389" s="149"/>
      <c r="X389" s="149"/>
    </row>
    <row r="390" spans="2:24" ht="12.75">
      <c r="B390" s="2"/>
      <c r="C390" s="3"/>
      <c r="D390" s="4"/>
      <c r="E390" s="3"/>
      <c r="F390" s="3"/>
      <c r="G390" s="3"/>
      <c r="H390" s="3"/>
      <c r="I390" s="3"/>
      <c r="J390" s="3"/>
      <c r="K390" s="3"/>
      <c r="L390" s="3"/>
      <c r="M390" s="3"/>
      <c r="N390" s="3"/>
      <c r="O390" s="3"/>
      <c r="P390" s="3"/>
      <c r="Q390" s="3"/>
      <c r="R390" s="3"/>
      <c r="S390" s="3"/>
      <c r="T390" s="3"/>
      <c r="U390" s="3"/>
      <c r="W390" s="149"/>
      <c r="X390" s="149"/>
    </row>
    <row r="391" spans="2:24" ht="12.75">
      <c r="B391" s="2"/>
      <c r="C391" s="3"/>
      <c r="D391" s="4"/>
      <c r="E391" s="3"/>
      <c r="F391" s="3"/>
      <c r="G391" s="3"/>
      <c r="H391" s="3"/>
      <c r="I391" s="3"/>
      <c r="J391" s="3"/>
      <c r="K391" s="3"/>
      <c r="L391" s="3"/>
      <c r="M391" s="3"/>
      <c r="N391" s="3"/>
      <c r="O391" s="3"/>
      <c r="P391" s="3"/>
      <c r="Q391" s="3"/>
      <c r="R391" s="3"/>
      <c r="S391" s="3"/>
      <c r="T391" s="3"/>
      <c r="U391" s="3"/>
      <c r="W391" s="149"/>
      <c r="X391" s="149"/>
    </row>
    <row r="392" spans="2:24" ht="12.75">
      <c r="B392" s="2"/>
      <c r="C392" s="3"/>
      <c r="D392" s="4"/>
      <c r="E392" s="3"/>
      <c r="F392" s="3"/>
      <c r="G392" s="3"/>
      <c r="H392" s="3"/>
      <c r="I392" s="3"/>
      <c r="J392" s="3"/>
      <c r="K392" s="3"/>
      <c r="L392" s="3"/>
      <c r="M392" s="3"/>
      <c r="N392" s="3"/>
      <c r="O392" s="3"/>
      <c r="P392" s="3"/>
      <c r="Q392" s="3"/>
      <c r="R392" s="3"/>
      <c r="S392" s="3"/>
      <c r="T392" s="3"/>
      <c r="U392" s="3"/>
      <c r="W392" s="149"/>
      <c r="X392" s="149"/>
    </row>
    <row r="393" spans="2:24" ht="12.75">
      <c r="B393" s="2"/>
      <c r="C393" s="3"/>
      <c r="D393" s="4"/>
      <c r="E393" s="3"/>
      <c r="F393" s="3"/>
      <c r="G393" s="3"/>
      <c r="H393" s="3"/>
      <c r="I393" s="3"/>
      <c r="J393" s="3"/>
      <c r="K393" s="3"/>
      <c r="L393" s="3"/>
      <c r="M393" s="3"/>
      <c r="N393" s="3"/>
      <c r="O393" s="3"/>
      <c r="P393" s="3"/>
      <c r="Q393" s="3"/>
      <c r="R393" s="3"/>
      <c r="S393" s="3"/>
      <c r="T393" s="3"/>
      <c r="U393" s="3"/>
      <c r="W393" s="149"/>
      <c r="X393" s="149"/>
    </row>
    <row r="394" spans="2:24" ht="12.75">
      <c r="B394" s="2"/>
      <c r="C394" s="3"/>
      <c r="D394" s="4"/>
      <c r="E394" s="3"/>
      <c r="F394" s="3"/>
      <c r="G394" s="3"/>
      <c r="H394" s="3"/>
      <c r="I394" s="3"/>
      <c r="J394" s="3"/>
      <c r="K394" s="3"/>
      <c r="L394" s="3"/>
      <c r="M394" s="3"/>
      <c r="N394" s="3"/>
      <c r="O394" s="3"/>
      <c r="P394" s="3"/>
      <c r="Q394" s="3"/>
      <c r="R394" s="3"/>
      <c r="S394" s="3"/>
      <c r="T394" s="3"/>
      <c r="U394" s="3"/>
      <c r="W394" s="149"/>
      <c r="X394" s="149"/>
    </row>
    <row r="395" spans="2:24" ht="12.75">
      <c r="B395" s="2"/>
      <c r="C395" s="3"/>
      <c r="D395" s="4"/>
      <c r="E395" s="3"/>
      <c r="F395" s="3"/>
      <c r="G395" s="3"/>
      <c r="H395" s="3"/>
      <c r="I395" s="3"/>
      <c r="J395" s="3"/>
      <c r="K395" s="3"/>
      <c r="L395" s="3"/>
      <c r="M395" s="3"/>
      <c r="N395" s="3"/>
      <c r="O395" s="3"/>
      <c r="P395" s="3"/>
      <c r="Q395" s="3"/>
      <c r="R395" s="3"/>
      <c r="S395" s="3"/>
      <c r="T395" s="3"/>
      <c r="U395" s="3"/>
      <c r="W395" s="149"/>
      <c r="X395" s="149"/>
    </row>
    <row r="396" spans="2:24" ht="12.75">
      <c r="B396" s="2"/>
      <c r="C396" s="3"/>
      <c r="D396" s="4"/>
      <c r="E396" s="3"/>
      <c r="F396" s="3"/>
      <c r="G396" s="3"/>
      <c r="H396" s="3"/>
      <c r="I396" s="3"/>
      <c r="J396" s="3"/>
      <c r="K396" s="3"/>
      <c r="L396" s="3"/>
      <c r="M396" s="3"/>
      <c r="N396" s="3"/>
      <c r="O396" s="3"/>
      <c r="P396" s="3"/>
      <c r="Q396" s="3"/>
      <c r="R396" s="3"/>
      <c r="S396" s="3"/>
      <c r="T396" s="3"/>
      <c r="U396" s="3"/>
      <c r="W396" s="149"/>
      <c r="X396" s="149"/>
    </row>
    <row r="397" spans="2:24" ht="12.75">
      <c r="B397" s="2"/>
      <c r="C397" s="3"/>
      <c r="D397" s="4"/>
      <c r="E397" s="3"/>
      <c r="F397" s="3"/>
      <c r="G397" s="3"/>
      <c r="H397" s="3"/>
      <c r="I397" s="3"/>
      <c r="J397" s="3"/>
      <c r="K397" s="3"/>
      <c r="L397" s="3"/>
      <c r="M397" s="3"/>
      <c r="N397" s="3"/>
      <c r="O397" s="3"/>
      <c r="P397" s="3"/>
      <c r="Q397" s="3"/>
      <c r="R397" s="3"/>
      <c r="S397" s="3"/>
      <c r="T397" s="3"/>
      <c r="U397" s="3"/>
      <c r="W397" s="149"/>
      <c r="X397" s="149"/>
    </row>
    <row r="398" spans="2:24" ht="12.75">
      <c r="B398" s="2"/>
      <c r="C398" s="3"/>
      <c r="D398" s="4"/>
      <c r="E398" s="3"/>
      <c r="F398" s="3"/>
      <c r="G398" s="3"/>
      <c r="H398" s="3"/>
      <c r="I398" s="3"/>
      <c r="J398" s="3"/>
      <c r="K398" s="3"/>
      <c r="L398" s="3"/>
      <c r="M398" s="3"/>
      <c r="N398" s="3"/>
      <c r="O398" s="3"/>
      <c r="P398" s="3"/>
      <c r="Q398" s="3"/>
      <c r="R398" s="3"/>
      <c r="S398" s="3"/>
      <c r="T398" s="3"/>
      <c r="U398" s="3"/>
      <c r="W398" s="149"/>
      <c r="X398" s="149"/>
    </row>
    <row r="399" spans="2:24" ht="12.75">
      <c r="B399" s="2"/>
      <c r="C399" s="3"/>
      <c r="D399" s="4"/>
      <c r="E399" s="3"/>
      <c r="F399" s="3"/>
      <c r="G399" s="3"/>
      <c r="H399" s="3"/>
      <c r="I399" s="3"/>
      <c r="J399" s="3"/>
      <c r="K399" s="3"/>
      <c r="L399" s="3"/>
      <c r="M399" s="3"/>
      <c r="N399" s="3"/>
      <c r="O399" s="3"/>
      <c r="P399" s="3"/>
      <c r="Q399" s="3"/>
      <c r="R399" s="3"/>
      <c r="S399" s="3"/>
      <c r="T399" s="3"/>
      <c r="U399" s="3"/>
      <c r="W399" s="149"/>
      <c r="X399" s="149"/>
    </row>
    <row r="400" spans="2:24" ht="12.75">
      <c r="B400" s="2"/>
      <c r="C400" s="3"/>
      <c r="D400" s="4"/>
      <c r="E400" s="3"/>
      <c r="F400" s="3"/>
      <c r="G400" s="3"/>
      <c r="H400" s="3"/>
      <c r="I400" s="3"/>
      <c r="J400" s="3"/>
      <c r="K400" s="3"/>
      <c r="L400" s="3"/>
      <c r="M400" s="3"/>
      <c r="N400" s="3"/>
      <c r="O400" s="3"/>
      <c r="P400" s="3"/>
      <c r="Q400" s="3"/>
      <c r="R400" s="3"/>
      <c r="S400" s="3"/>
      <c r="T400" s="3"/>
      <c r="U400" s="3"/>
      <c r="W400" s="149"/>
      <c r="X400" s="149"/>
    </row>
    <row r="401" spans="2:24" ht="12.75">
      <c r="B401" s="2"/>
      <c r="C401" s="3"/>
      <c r="D401" s="4"/>
      <c r="E401" s="3"/>
      <c r="F401" s="3"/>
      <c r="G401" s="3"/>
      <c r="H401" s="3"/>
      <c r="I401" s="3"/>
      <c r="J401" s="3"/>
      <c r="K401" s="3"/>
      <c r="L401" s="3"/>
      <c r="M401" s="3"/>
      <c r="N401" s="3"/>
      <c r="O401" s="3"/>
      <c r="P401" s="3"/>
      <c r="Q401" s="3"/>
      <c r="R401" s="3"/>
      <c r="S401" s="3"/>
      <c r="T401" s="3"/>
      <c r="U401" s="3"/>
      <c r="W401" s="149"/>
      <c r="X401" s="149"/>
    </row>
    <row r="402" spans="2:24" ht="12.75">
      <c r="B402" s="2"/>
      <c r="C402" s="3"/>
      <c r="D402" s="4"/>
      <c r="E402" s="3"/>
      <c r="F402" s="3"/>
      <c r="G402" s="3"/>
      <c r="H402" s="3"/>
      <c r="I402" s="3"/>
      <c r="J402" s="3"/>
      <c r="K402" s="3"/>
      <c r="L402" s="3"/>
      <c r="M402" s="3"/>
      <c r="N402" s="3"/>
      <c r="O402" s="3"/>
      <c r="P402" s="3"/>
      <c r="Q402" s="3"/>
      <c r="R402" s="3"/>
      <c r="S402" s="3"/>
      <c r="T402" s="3"/>
      <c r="U402" s="3"/>
      <c r="W402" s="149"/>
      <c r="X402" s="149"/>
    </row>
    <row r="403" spans="2:24" ht="12.75">
      <c r="B403" s="2"/>
      <c r="C403" s="3"/>
      <c r="D403" s="4"/>
      <c r="E403" s="3"/>
      <c r="F403" s="3"/>
      <c r="G403" s="3"/>
      <c r="H403" s="3"/>
      <c r="I403" s="3"/>
      <c r="J403" s="3"/>
      <c r="K403" s="3"/>
      <c r="L403" s="3"/>
      <c r="M403" s="3"/>
      <c r="N403" s="3"/>
      <c r="O403" s="3"/>
      <c r="P403" s="3"/>
      <c r="Q403" s="3"/>
      <c r="R403" s="3"/>
      <c r="S403" s="3"/>
      <c r="T403" s="3"/>
      <c r="U403" s="3"/>
      <c r="W403" s="149"/>
      <c r="X403" s="149"/>
    </row>
    <row r="404" spans="2:24" ht="12.75">
      <c r="B404" s="2"/>
      <c r="C404" s="3"/>
      <c r="D404" s="4"/>
      <c r="E404" s="3"/>
      <c r="F404" s="3"/>
      <c r="G404" s="3"/>
      <c r="H404" s="3"/>
      <c r="I404" s="3"/>
      <c r="J404" s="3"/>
      <c r="K404" s="3"/>
      <c r="L404" s="3"/>
      <c r="M404" s="3"/>
      <c r="N404" s="3"/>
      <c r="O404" s="3"/>
      <c r="P404" s="3"/>
      <c r="Q404" s="3"/>
      <c r="R404" s="3"/>
      <c r="S404" s="3"/>
      <c r="T404" s="3"/>
      <c r="U404" s="3"/>
      <c r="W404" s="149"/>
      <c r="X404" s="149"/>
    </row>
    <row r="405" spans="2:24" ht="12.75">
      <c r="B405" s="2"/>
      <c r="C405" s="3"/>
      <c r="D405" s="4"/>
      <c r="E405" s="3"/>
      <c r="F405" s="3"/>
      <c r="G405" s="3"/>
      <c r="H405" s="3"/>
      <c r="I405" s="3"/>
      <c r="J405" s="3"/>
      <c r="K405" s="3"/>
      <c r="L405" s="3"/>
      <c r="M405" s="3"/>
      <c r="N405" s="3"/>
      <c r="O405" s="3"/>
      <c r="P405" s="3"/>
      <c r="Q405" s="3"/>
      <c r="R405" s="3"/>
      <c r="S405" s="3"/>
      <c r="T405" s="3"/>
      <c r="U405" s="3"/>
      <c r="W405" s="149"/>
      <c r="X405" s="149"/>
    </row>
    <row r="406" spans="2:24" ht="12.75">
      <c r="B406" s="2"/>
      <c r="C406" s="3"/>
      <c r="D406" s="4"/>
      <c r="E406" s="3"/>
      <c r="F406" s="3"/>
      <c r="G406" s="3"/>
      <c r="H406" s="3"/>
      <c r="I406" s="3"/>
      <c r="J406" s="3"/>
      <c r="K406" s="3"/>
      <c r="L406" s="3"/>
      <c r="M406" s="3"/>
      <c r="N406" s="3"/>
      <c r="O406" s="3"/>
      <c r="P406" s="3"/>
      <c r="Q406" s="3"/>
      <c r="R406" s="3"/>
      <c r="S406" s="3"/>
      <c r="T406" s="3"/>
      <c r="U406" s="3"/>
      <c r="W406" s="149"/>
      <c r="X406" s="149"/>
    </row>
    <row r="407" spans="2:24" ht="12.75">
      <c r="B407" s="2"/>
      <c r="C407" s="3"/>
      <c r="D407" s="4"/>
      <c r="E407" s="3"/>
      <c r="F407" s="3"/>
      <c r="G407" s="3"/>
      <c r="H407" s="3"/>
      <c r="I407" s="3"/>
      <c r="J407" s="3"/>
      <c r="K407" s="3"/>
      <c r="L407" s="3"/>
      <c r="M407" s="3"/>
      <c r="N407" s="3"/>
      <c r="O407" s="3"/>
      <c r="P407" s="3"/>
      <c r="Q407" s="3"/>
      <c r="R407" s="3"/>
      <c r="S407" s="3"/>
      <c r="T407" s="3"/>
      <c r="U407" s="3"/>
      <c r="W407" s="149"/>
      <c r="X407" s="149"/>
    </row>
    <row r="408" spans="2:24" ht="12.75">
      <c r="B408" s="2"/>
      <c r="C408" s="3"/>
      <c r="D408" s="4"/>
      <c r="E408" s="3"/>
      <c r="F408" s="3"/>
      <c r="G408" s="3"/>
      <c r="H408" s="3"/>
      <c r="I408" s="3"/>
      <c r="J408" s="3"/>
      <c r="K408" s="3"/>
      <c r="L408" s="3"/>
      <c r="M408" s="3"/>
      <c r="N408" s="3"/>
      <c r="O408" s="3"/>
      <c r="P408" s="3"/>
      <c r="Q408" s="3"/>
      <c r="R408" s="3"/>
      <c r="S408" s="3"/>
      <c r="T408" s="3"/>
      <c r="U408" s="3"/>
      <c r="W408" s="149"/>
      <c r="X408" s="149"/>
    </row>
    <row r="409" spans="2:24" ht="12.75">
      <c r="B409" s="2"/>
      <c r="C409" s="3"/>
      <c r="D409" s="4"/>
      <c r="E409" s="3"/>
      <c r="F409" s="3"/>
      <c r="G409" s="3"/>
      <c r="H409" s="3"/>
      <c r="I409" s="3"/>
      <c r="J409" s="3"/>
      <c r="K409" s="3"/>
      <c r="L409" s="3"/>
      <c r="M409" s="3"/>
      <c r="N409" s="3"/>
      <c r="O409" s="3"/>
      <c r="P409" s="3"/>
      <c r="Q409" s="3"/>
      <c r="R409" s="3"/>
      <c r="S409" s="3"/>
      <c r="T409" s="3"/>
      <c r="U409" s="3"/>
      <c r="W409" s="149"/>
      <c r="X409" s="149"/>
    </row>
    <row r="410" spans="2:24" ht="12.75">
      <c r="B410" s="2"/>
      <c r="C410" s="3"/>
      <c r="D410" s="4"/>
      <c r="E410" s="3"/>
      <c r="F410" s="3"/>
      <c r="G410" s="3"/>
      <c r="H410" s="3"/>
      <c r="I410" s="3"/>
      <c r="J410" s="3"/>
      <c r="K410" s="3"/>
      <c r="L410" s="3"/>
      <c r="M410" s="3"/>
      <c r="N410" s="3"/>
      <c r="O410" s="3"/>
      <c r="P410" s="3"/>
      <c r="Q410" s="3"/>
      <c r="R410" s="3"/>
      <c r="S410" s="3"/>
      <c r="T410" s="3"/>
      <c r="U410" s="3"/>
      <c r="W410" s="149"/>
      <c r="X410" s="149"/>
    </row>
    <row r="411" spans="2:24" ht="12.75">
      <c r="B411" s="2"/>
      <c r="C411" s="3"/>
      <c r="D411" s="4"/>
      <c r="E411" s="3"/>
      <c r="F411" s="3"/>
      <c r="G411" s="3"/>
      <c r="H411" s="3"/>
      <c r="I411" s="3"/>
      <c r="J411" s="3"/>
      <c r="K411" s="3"/>
      <c r="L411" s="3"/>
      <c r="M411" s="3"/>
      <c r="N411" s="3"/>
      <c r="O411" s="3"/>
      <c r="P411" s="3"/>
      <c r="Q411" s="3"/>
      <c r="R411" s="3"/>
      <c r="S411" s="3"/>
      <c r="T411" s="3"/>
      <c r="U411" s="3"/>
      <c r="W411" s="149"/>
      <c r="X411" s="149"/>
    </row>
    <row r="412" spans="2:24" ht="12.75">
      <c r="B412" s="2"/>
      <c r="C412" s="3"/>
      <c r="D412" s="4"/>
      <c r="E412" s="3"/>
      <c r="F412" s="3"/>
      <c r="G412" s="3"/>
      <c r="H412" s="3"/>
      <c r="I412" s="3"/>
      <c r="J412" s="3"/>
      <c r="K412" s="3"/>
      <c r="L412" s="3"/>
      <c r="M412" s="3"/>
      <c r="N412" s="3"/>
      <c r="O412" s="3"/>
      <c r="P412" s="3"/>
      <c r="Q412" s="3"/>
      <c r="R412" s="3"/>
      <c r="S412" s="3"/>
      <c r="T412" s="3"/>
      <c r="U412" s="3"/>
      <c r="W412" s="149"/>
      <c r="X412" s="149"/>
    </row>
    <row r="413" spans="2:24" ht="12.75">
      <c r="B413" s="2"/>
      <c r="C413" s="3"/>
      <c r="D413" s="4"/>
      <c r="E413" s="3"/>
      <c r="F413" s="3"/>
      <c r="G413" s="3"/>
      <c r="H413" s="3"/>
      <c r="I413" s="3"/>
      <c r="J413" s="3"/>
      <c r="K413" s="3"/>
      <c r="L413" s="3"/>
      <c r="M413" s="3"/>
      <c r="N413" s="3"/>
      <c r="O413" s="3"/>
      <c r="P413" s="3"/>
      <c r="Q413" s="3"/>
      <c r="R413" s="3"/>
      <c r="S413" s="3"/>
      <c r="T413" s="3"/>
      <c r="U413" s="3"/>
      <c r="W413" s="149"/>
      <c r="X413" s="149"/>
    </row>
    <row r="414" spans="2:24" ht="12.75">
      <c r="B414" s="2"/>
      <c r="C414" s="3"/>
      <c r="D414" s="4"/>
      <c r="E414" s="3"/>
      <c r="F414" s="3"/>
      <c r="G414" s="3"/>
      <c r="H414" s="3"/>
      <c r="I414" s="3"/>
      <c r="J414" s="3"/>
      <c r="K414" s="3"/>
      <c r="L414" s="3"/>
      <c r="M414" s="3"/>
      <c r="N414" s="3"/>
      <c r="O414" s="3"/>
      <c r="P414" s="3"/>
      <c r="Q414" s="3"/>
      <c r="R414" s="3"/>
      <c r="S414" s="3"/>
      <c r="T414" s="3"/>
      <c r="U414" s="3"/>
      <c r="W414" s="149"/>
      <c r="X414" s="149"/>
    </row>
    <row r="415" spans="2:24" ht="12.75">
      <c r="B415" s="2"/>
      <c r="C415" s="3"/>
      <c r="D415" s="4"/>
      <c r="E415" s="3"/>
      <c r="F415" s="3"/>
      <c r="G415" s="3"/>
      <c r="H415" s="3"/>
      <c r="I415" s="3"/>
      <c r="J415" s="3"/>
      <c r="K415" s="3"/>
      <c r="L415" s="3"/>
      <c r="M415" s="3"/>
      <c r="N415" s="3"/>
      <c r="O415" s="3"/>
      <c r="P415" s="3"/>
      <c r="Q415" s="3"/>
      <c r="R415" s="3"/>
      <c r="S415" s="3"/>
      <c r="T415" s="3"/>
      <c r="U415" s="3"/>
      <c r="W415" s="149"/>
      <c r="X415" s="149"/>
    </row>
    <row r="416" spans="2:24" ht="12.75">
      <c r="B416" s="2"/>
      <c r="C416" s="3"/>
      <c r="D416" s="4"/>
      <c r="E416" s="3"/>
      <c r="F416" s="3"/>
      <c r="G416" s="3"/>
      <c r="H416" s="3"/>
      <c r="I416" s="3"/>
      <c r="J416" s="3"/>
      <c r="K416" s="3"/>
      <c r="L416" s="3"/>
      <c r="M416" s="3"/>
      <c r="N416" s="3"/>
      <c r="O416" s="3"/>
      <c r="P416" s="3"/>
      <c r="Q416" s="3"/>
      <c r="R416" s="3"/>
      <c r="S416" s="3"/>
      <c r="T416" s="3"/>
      <c r="U416" s="3"/>
      <c r="W416" s="149"/>
      <c r="X416" s="149"/>
    </row>
    <row r="417" spans="2:24" ht="12.75">
      <c r="B417" s="2"/>
      <c r="C417" s="3"/>
      <c r="D417" s="4"/>
      <c r="E417" s="3"/>
      <c r="F417" s="3"/>
      <c r="G417" s="3"/>
      <c r="H417" s="3"/>
      <c r="I417" s="3"/>
      <c r="J417" s="3"/>
      <c r="K417" s="3"/>
      <c r="L417" s="3"/>
      <c r="M417" s="3"/>
      <c r="N417" s="3"/>
      <c r="O417" s="3"/>
      <c r="P417" s="3"/>
      <c r="Q417" s="3"/>
      <c r="R417" s="3"/>
      <c r="S417" s="3"/>
      <c r="T417" s="3"/>
      <c r="U417" s="3"/>
      <c r="W417" s="149"/>
      <c r="X417" s="149"/>
    </row>
    <row r="418" spans="2:24" ht="12.75">
      <c r="B418" s="2"/>
      <c r="C418" s="3"/>
      <c r="D418" s="4"/>
      <c r="E418" s="3"/>
      <c r="F418" s="3"/>
      <c r="G418" s="3"/>
      <c r="H418" s="3"/>
      <c r="I418" s="3"/>
      <c r="J418" s="3"/>
      <c r="K418" s="3"/>
      <c r="L418" s="3"/>
      <c r="M418" s="3"/>
      <c r="N418" s="3"/>
      <c r="O418" s="3"/>
      <c r="P418" s="3"/>
      <c r="Q418" s="3"/>
      <c r="R418" s="3"/>
      <c r="S418" s="3"/>
      <c r="T418" s="3"/>
      <c r="U418" s="3"/>
      <c r="W418" s="149"/>
      <c r="X418" s="149"/>
    </row>
    <row r="419" spans="2:24" ht="12.75">
      <c r="B419" s="2"/>
      <c r="C419" s="3"/>
      <c r="D419" s="4"/>
      <c r="E419" s="3"/>
      <c r="F419" s="3"/>
      <c r="G419" s="3"/>
      <c r="H419" s="3"/>
      <c r="I419" s="3"/>
      <c r="J419" s="3"/>
      <c r="K419" s="3"/>
      <c r="L419" s="3"/>
      <c r="M419" s="3"/>
      <c r="N419" s="3"/>
      <c r="O419" s="3"/>
      <c r="P419" s="3"/>
      <c r="Q419" s="3"/>
      <c r="R419" s="3"/>
      <c r="S419" s="3"/>
      <c r="T419" s="3"/>
      <c r="U419" s="3"/>
      <c r="W419" s="149"/>
      <c r="X419" s="149"/>
    </row>
    <row r="420" spans="2:24" ht="12.75">
      <c r="B420" s="2"/>
      <c r="C420" s="3"/>
      <c r="D420" s="4"/>
      <c r="E420" s="3"/>
      <c r="F420" s="3"/>
      <c r="G420" s="3"/>
      <c r="H420" s="3"/>
      <c r="I420" s="3"/>
      <c r="J420" s="3"/>
      <c r="K420" s="3"/>
      <c r="L420" s="3"/>
      <c r="M420" s="3"/>
      <c r="N420" s="3"/>
      <c r="O420" s="3"/>
      <c r="P420" s="3"/>
      <c r="Q420" s="3"/>
      <c r="R420" s="3"/>
      <c r="S420" s="3"/>
      <c r="T420" s="3"/>
      <c r="U420" s="3"/>
      <c r="W420" s="149"/>
      <c r="X420" s="149"/>
    </row>
    <row r="421" spans="2:24" ht="12.75">
      <c r="B421" s="2"/>
      <c r="C421" s="3"/>
      <c r="D421" s="4"/>
      <c r="E421" s="3"/>
      <c r="F421" s="3"/>
      <c r="G421" s="3"/>
      <c r="H421" s="3"/>
      <c r="I421" s="3"/>
      <c r="J421" s="3"/>
      <c r="K421" s="3"/>
      <c r="L421" s="3"/>
      <c r="M421" s="3"/>
      <c r="N421" s="3"/>
      <c r="O421" s="3"/>
      <c r="P421" s="3"/>
      <c r="Q421" s="3"/>
      <c r="R421" s="3"/>
      <c r="S421" s="3"/>
      <c r="T421" s="3"/>
      <c r="U421" s="3"/>
      <c r="W421" s="149"/>
      <c r="X421" s="149"/>
    </row>
    <row r="422" spans="2:24" ht="12.75">
      <c r="B422" s="2"/>
      <c r="C422" s="3"/>
      <c r="D422" s="4"/>
      <c r="E422" s="3"/>
      <c r="F422" s="3"/>
      <c r="G422" s="3"/>
      <c r="H422" s="3"/>
      <c r="I422" s="3"/>
      <c r="J422" s="3"/>
      <c r="K422" s="3"/>
      <c r="L422" s="3"/>
      <c r="M422" s="3"/>
      <c r="N422" s="3"/>
      <c r="O422" s="3"/>
      <c r="P422" s="3"/>
      <c r="Q422" s="3"/>
      <c r="R422" s="3"/>
      <c r="S422" s="3"/>
      <c r="T422" s="3"/>
      <c r="U422" s="3"/>
      <c r="W422" s="149"/>
      <c r="X422" s="149"/>
    </row>
    <row r="423" spans="2:24" ht="12.75">
      <c r="B423" s="2"/>
      <c r="C423" s="3"/>
      <c r="D423" s="4"/>
      <c r="E423" s="3"/>
      <c r="F423" s="3"/>
      <c r="G423" s="3"/>
      <c r="H423" s="3"/>
      <c r="I423" s="3"/>
      <c r="J423" s="3"/>
      <c r="K423" s="3"/>
      <c r="L423" s="3"/>
      <c r="M423" s="3"/>
      <c r="N423" s="3"/>
      <c r="O423" s="3"/>
      <c r="P423" s="3"/>
      <c r="Q423" s="3"/>
      <c r="R423" s="3"/>
      <c r="S423" s="3"/>
      <c r="T423" s="3"/>
      <c r="U423" s="3"/>
      <c r="W423" s="149"/>
      <c r="X423" s="149"/>
    </row>
    <row r="424" spans="2:24" ht="12.75">
      <c r="B424" s="2"/>
      <c r="C424" s="3"/>
      <c r="D424" s="4"/>
      <c r="E424" s="3"/>
      <c r="F424" s="3"/>
      <c r="G424" s="3"/>
      <c r="H424" s="3"/>
      <c r="I424" s="3"/>
      <c r="J424" s="3"/>
      <c r="K424" s="3"/>
      <c r="L424" s="3"/>
      <c r="M424" s="3"/>
      <c r="N424" s="3"/>
      <c r="O424" s="3"/>
      <c r="P424" s="3"/>
      <c r="Q424" s="3"/>
      <c r="R424" s="3"/>
      <c r="S424" s="3"/>
      <c r="T424" s="3"/>
      <c r="U424" s="3"/>
      <c r="W424" s="149"/>
      <c r="X424" s="149"/>
    </row>
    <row r="425" spans="2:24" ht="12.75">
      <c r="B425" s="2"/>
      <c r="C425" s="3"/>
      <c r="D425" s="4"/>
      <c r="E425" s="3"/>
      <c r="F425" s="3"/>
      <c r="G425" s="3"/>
      <c r="H425" s="3"/>
      <c r="I425" s="3"/>
      <c r="J425" s="3"/>
      <c r="K425" s="3"/>
      <c r="L425" s="3"/>
      <c r="M425" s="3"/>
      <c r="N425" s="3"/>
      <c r="O425" s="3"/>
      <c r="P425" s="3"/>
      <c r="Q425" s="3"/>
      <c r="R425" s="3"/>
      <c r="S425" s="3"/>
      <c r="T425" s="3"/>
      <c r="U425" s="3"/>
      <c r="W425" s="149"/>
      <c r="X425" s="149"/>
    </row>
    <row r="426" spans="2:24" ht="12.75">
      <c r="B426" s="2"/>
      <c r="C426" s="3"/>
      <c r="D426" s="4"/>
      <c r="E426" s="3"/>
      <c r="F426" s="3"/>
      <c r="G426" s="3"/>
      <c r="H426" s="3"/>
      <c r="I426" s="3"/>
      <c r="J426" s="3"/>
      <c r="K426" s="3"/>
      <c r="L426" s="3"/>
      <c r="M426" s="3"/>
      <c r="N426" s="3"/>
      <c r="O426" s="3"/>
      <c r="P426" s="3"/>
      <c r="Q426" s="3"/>
      <c r="R426" s="3"/>
      <c r="S426" s="3"/>
      <c r="T426" s="3"/>
      <c r="U426" s="3"/>
      <c r="W426" s="149"/>
      <c r="X426" s="149"/>
    </row>
    <row r="427" spans="2:24" ht="12.75">
      <c r="B427" s="2"/>
      <c r="C427" s="3"/>
      <c r="D427" s="4"/>
      <c r="E427" s="3"/>
      <c r="F427" s="3"/>
      <c r="G427" s="3"/>
      <c r="H427" s="3"/>
      <c r="I427" s="3"/>
      <c r="J427" s="3"/>
      <c r="K427" s="3"/>
      <c r="L427" s="3"/>
      <c r="M427" s="3"/>
      <c r="N427" s="3"/>
      <c r="O427" s="3"/>
      <c r="P427" s="3"/>
      <c r="Q427" s="3"/>
      <c r="R427" s="3"/>
      <c r="S427" s="3"/>
      <c r="T427" s="3"/>
      <c r="U427" s="3"/>
      <c r="W427" s="149"/>
      <c r="X427" s="149"/>
    </row>
    <row r="428" spans="2:24" ht="12.75">
      <c r="B428" s="2"/>
      <c r="C428" s="3"/>
      <c r="D428" s="4"/>
      <c r="E428" s="3"/>
      <c r="F428" s="3"/>
      <c r="G428" s="3"/>
      <c r="H428" s="3"/>
      <c r="I428" s="3"/>
      <c r="J428" s="3"/>
      <c r="K428" s="3"/>
      <c r="L428" s="3"/>
      <c r="M428" s="3"/>
      <c r="N428" s="3"/>
      <c r="O428" s="3"/>
      <c r="P428" s="3"/>
      <c r="Q428" s="3"/>
      <c r="R428" s="3"/>
      <c r="S428" s="3"/>
      <c r="T428" s="3"/>
      <c r="U428" s="3"/>
      <c r="W428" s="149"/>
      <c r="X428" s="149"/>
    </row>
    <row r="429" spans="2:24" ht="12.75">
      <c r="B429" s="2"/>
      <c r="C429" s="3"/>
      <c r="D429" s="4"/>
      <c r="E429" s="3"/>
      <c r="F429" s="3"/>
      <c r="G429" s="3"/>
      <c r="H429" s="3"/>
      <c r="I429" s="3"/>
      <c r="J429" s="3"/>
      <c r="K429" s="3"/>
      <c r="L429" s="3"/>
      <c r="M429" s="3"/>
      <c r="N429" s="3"/>
      <c r="O429" s="3"/>
      <c r="P429" s="3"/>
      <c r="Q429" s="3"/>
      <c r="R429" s="3"/>
      <c r="S429" s="3"/>
      <c r="T429" s="3"/>
      <c r="U429" s="3"/>
      <c r="W429" s="149"/>
      <c r="X429" s="149"/>
    </row>
    <row r="430" spans="2:24" ht="12.75">
      <c r="B430" s="2"/>
      <c r="C430" s="3"/>
      <c r="D430" s="4"/>
      <c r="E430" s="3"/>
      <c r="F430" s="3"/>
      <c r="G430" s="3"/>
      <c r="H430" s="3"/>
      <c r="I430" s="3"/>
      <c r="J430" s="3"/>
      <c r="K430" s="3"/>
      <c r="L430" s="3"/>
      <c r="M430" s="3"/>
      <c r="N430" s="3"/>
      <c r="O430" s="3"/>
      <c r="P430" s="3"/>
      <c r="Q430" s="3"/>
      <c r="R430" s="3"/>
      <c r="S430" s="3"/>
      <c r="T430" s="3"/>
      <c r="U430" s="3"/>
      <c r="W430" s="149"/>
      <c r="X430" s="149"/>
    </row>
    <row r="431" spans="2:24" ht="12.75">
      <c r="B431" s="2"/>
      <c r="C431" s="3"/>
      <c r="D431" s="4"/>
      <c r="E431" s="3"/>
      <c r="F431" s="3"/>
      <c r="G431" s="3"/>
      <c r="H431" s="3"/>
      <c r="I431" s="3"/>
      <c r="J431" s="3"/>
      <c r="K431" s="3"/>
      <c r="L431" s="3"/>
      <c r="M431" s="3"/>
      <c r="N431" s="3"/>
      <c r="O431" s="3"/>
      <c r="P431" s="3"/>
      <c r="Q431" s="3"/>
      <c r="R431" s="3"/>
      <c r="S431" s="3"/>
      <c r="T431" s="3"/>
      <c r="U431" s="3"/>
      <c r="W431" s="149"/>
      <c r="X431" s="149"/>
    </row>
    <row r="432" spans="2:24" ht="12.75">
      <c r="B432" s="2"/>
      <c r="C432" s="3"/>
      <c r="D432" s="4"/>
      <c r="E432" s="3"/>
      <c r="F432" s="3"/>
      <c r="G432" s="3"/>
      <c r="H432" s="3"/>
      <c r="I432" s="3"/>
      <c r="J432" s="3"/>
      <c r="K432" s="3"/>
      <c r="L432" s="3"/>
      <c r="M432" s="3"/>
      <c r="N432" s="3"/>
      <c r="O432" s="3"/>
      <c r="P432" s="3"/>
      <c r="Q432" s="3"/>
      <c r="R432" s="3"/>
      <c r="S432" s="3"/>
      <c r="T432" s="3"/>
      <c r="U432" s="3"/>
      <c r="W432" s="149"/>
      <c r="X432" s="149"/>
    </row>
    <row r="433" spans="2:24" ht="12.75">
      <c r="B433" s="2"/>
      <c r="C433" s="3"/>
      <c r="D433" s="4"/>
      <c r="E433" s="3"/>
      <c r="F433" s="3"/>
      <c r="G433" s="3"/>
      <c r="H433" s="3"/>
      <c r="I433" s="3"/>
      <c r="J433" s="3"/>
      <c r="K433" s="3"/>
      <c r="L433" s="3"/>
      <c r="M433" s="3"/>
      <c r="N433" s="3"/>
      <c r="O433" s="3"/>
      <c r="P433" s="3"/>
      <c r="Q433" s="3"/>
      <c r="R433" s="3"/>
      <c r="S433" s="3"/>
      <c r="T433" s="3"/>
      <c r="U433" s="3"/>
      <c r="W433" s="149"/>
      <c r="X433" s="149"/>
    </row>
    <row r="434" spans="2:24" ht="12.75">
      <c r="B434" s="2"/>
      <c r="C434" s="3"/>
      <c r="D434" s="4"/>
      <c r="E434" s="3"/>
      <c r="F434" s="3"/>
      <c r="G434" s="3"/>
      <c r="H434" s="3"/>
      <c r="I434" s="3"/>
      <c r="J434" s="3"/>
      <c r="K434" s="3"/>
      <c r="L434" s="3"/>
      <c r="M434" s="3"/>
      <c r="N434" s="3"/>
      <c r="O434" s="3"/>
      <c r="P434" s="3"/>
      <c r="Q434" s="3"/>
      <c r="R434" s="3"/>
      <c r="S434" s="3"/>
      <c r="T434" s="3"/>
      <c r="U434" s="3"/>
      <c r="W434" s="149"/>
      <c r="X434" s="149"/>
    </row>
    <row r="435" spans="2:24" ht="12.75">
      <c r="B435" s="2"/>
      <c r="C435" s="3"/>
      <c r="D435" s="4"/>
      <c r="E435" s="3"/>
      <c r="F435" s="3"/>
      <c r="G435" s="3"/>
      <c r="H435" s="3"/>
      <c r="I435" s="3"/>
      <c r="J435" s="3"/>
      <c r="K435" s="3"/>
      <c r="L435" s="3"/>
      <c r="M435" s="3"/>
      <c r="N435" s="3"/>
      <c r="O435" s="3"/>
      <c r="P435" s="3"/>
      <c r="Q435" s="3"/>
      <c r="R435" s="3"/>
      <c r="S435" s="3"/>
      <c r="T435" s="3"/>
      <c r="U435" s="3"/>
      <c r="W435" s="149"/>
      <c r="X435" s="149"/>
    </row>
    <row r="436" spans="2:24" ht="12.75">
      <c r="B436" s="2"/>
      <c r="C436" s="3"/>
      <c r="D436" s="4"/>
      <c r="E436" s="3"/>
      <c r="F436" s="3"/>
      <c r="G436" s="3"/>
      <c r="H436" s="3"/>
      <c r="I436" s="3"/>
      <c r="J436" s="3"/>
      <c r="K436" s="3"/>
      <c r="L436" s="3"/>
      <c r="M436" s="3"/>
      <c r="N436" s="3"/>
      <c r="O436" s="3"/>
      <c r="P436" s="3"/>
      <c r="Q436" s="3"/>
      <c r="R436" s="3"/>
      <c r="S436" s="3"/>
      <c r="T436" s="3"/>
      <c r="U436" s="3"/>
      <c r="W436" s="149"/>
      <c r="X436" s="149"/>
    </row>
    <row r="437" spans="2:24" ht="12.75">
      <c r="B437" s="2"/>
      <c r="C437" s="3"/>
      <c r="D437" s="4"/>
      <c r="E437" s="3"/>
      <c r="F437" s="3"/>
      <c r="G437" s="3"/>
      <c r="H437" s="3"/>
      <c r="I437" s="3"/>
      <c r="J437" s="3"/>
      <c r="K437" s="3"/>
      <c r="L437" s="3"/>
      <c r="M437" s="3"/>
      <c r="N437" s="3"/>
      <c r="O437" s="3"/>
      <c r="P437" s="3"/>
      <c r="Q437" s="3"/>
      <c r="R437" s="3"/>
      <c r="S437" s="3"/>
      <c r="T437" s="3"/>
      <c r="U437" s="3"/>
      <c r="W437" s="149"/>
      <c r="X437" s="149"/>
    </row>
    <row r="438" spans="2:24" ht="12.75">
      <c r="B438" s="2"/>
      <c r="C438" s="3"/>
      <c r="D438" s="4"/>
      <c r="E438" s="3"/>
      <c r="F438" s="3"/>
      <c r="G438" s="3"/>
      <c r="H438" s="3"/>
      <c r="I438" s="3"/>
      <c r="J438" s="3"/>
      <c r="K438" s="3"/>
      <c r="L438" s="3"/>
      <c r="M438" s="3"/>
      <c r="N438" s="3"/>
      <c r="O438" s="3"/>
      <c r="P438" s="3"/>
      <c r="Q438" s="3"/>
      <c r="R438" s="3"/>
      <c r="S438" s="3"/>
      <c r="T438" s="3"/>
      <c r="U438" s="3"/>
      <c r="W438" s="149"/>
      <c r="X438" s="149"/>
    </row>
    <row r="439" spans="2:24" ht="12.75">
      <c r="B439" s="2"/>
      <c r="C439" s="3"/>
      <c r="D439" s="4"/>
      <c r="E439" s="3"/>
      <c r="F439" s="3"/>
      <c r="G439" s="3"/>
      <c r="H439" s="3"/>
      <c r="I439" s="3"/>
      <c r="J439" s="3"/>
      <c r="K439" s="3"/>
      <c r="L439" s="3"/>
      <c r="M439" s="3"/>
      <c r="N439" s="3"/>
      <c r="O439" s="3"/>
      <c r="P439" s="3"/>
      <c r="Q439" s="3"/>
      <c r="R439" s="3"/>
      <c r="S439" s="3"/>
      <c r="T439" s="3"/>
      <c r="U439" s="3"/>
      <c r="W439" s="149"/>
      <c r="X439" s="149"/>
    </row>
    <row r="440" spans="2:24" ht="12.75">
      <c r="B440" s="2"/>
      <c r="C440" s="3"/>
      <c r="D440" s="4"/>
      <c r="E440" s="3"/>
      <c r="F440" s="3"/>
      <c r="G440" s="3"/>
      <c r="H440" s="3"/>
      <c r="I440" s="3"/>
      <c r="J440" s="3"/>
      <c r="K440" s="3"/>
      <c r="L440" s="3"/>
      <c r="M440" s="3"/>
      <c r="N440" s="3"/>
      <c r="O440" s="3"/>
      <c r="P440" s="3"/>
      <c r="Q440" s="3"/>
      <c r="R440" s="3"/>
      <c r="S440" s="3"/>
      <c r="T440" s="3"/>
      <c r="U440" s="3"/>
      <c r="W440" s="149"/>
      <c r="X440" s="149"/>
    </row>
    <row r="441" spans="2:24" ht="12.75">
      <c r="B441" s="2"/>
      <c r="C441" s="3"/>
      <c r="D441" s="4"/>
      <c r="E441" s="3"/>
      <c r="F441" s="3"/>
      <c r="G441" s="3"/>
      <c r="H441" s="3"/>
      <c r="I441" s="3"/>
      <c r="J441" s="3"/>
      <c r="K441" s="3"/>
      <c r="L441" s="3"/>
      <c r="M441" s="3"/>
      <c r="N441" s="3"/>
      <c r="O441" s="3"/>
      <c r="P441" s="3"/>
      <c r="Q441" s="3"/>
      <c r="R441" s="3"/>
      <c r="S441" s="3"/>
      <c r="T441" s="3"/>
      <c r="U441" s="3"/>
      <c r="W441" s="149"/>
      <c r="X441" s="149"/>
    </row>
    <row r="442" spans="2:24" ht="12.75">
      <c r="B442" s="2"/>
      <c r="C442" s="3"/>
      <c r="D442" s="4"/>
      <c r="E442" s="3"/>
      <c r="F442" s="3"/>
      <c r="G442" s="3"/>
      <c r="H442" s="3"/>
      <c r="I442" s="3"/>
      <c r="J442" s="3"/>
      <c r="K442" s="3"/>
      <c r="L442" s="3"/>
      <c r="M442" s="3"/>
      <c r="N442" s="3"/>
      <c r="O442" s="3"/>
      <c r="P442" s="3"/>
      <c r="Q442" s="3"/>
      <c r="R442" s="3"/>
      <c r="S442" s="3"/>
      <c r="T442" s="3"/>
      <c r="U442" s="3"/>
      <c r="W442" s="149"/>
      <c r="X442" s="149"/>
    </row>
    <row r="443" spans="2:24" ht="12.75">
      <c r="B443" s="2"/>
      <c r="C443" s="3"/>
      <c r="D443" s="4"/>
      <c r="E443" s="3"/>
      <c r="F443" s="3"/>
      <c r="G443" s="3"/>
      <c r="H443" s="3"/>
      <c r="I443" s="3"/>
      <c r="J443" s="3"/>
      <c r="K443" s="3"/>
      <c r="L443" s="3"/>
      <c r="M443" s="3"/>
      <c r="N443" s="3"/>
      <c r="O443" s="3"/>
      <c r="P443" s="3"/>
      <c r="Q443" s="3"/>
      <c r="R443" s="3"/>
      <c r="S443" s="3"/>
      <c r="T443" s="3"/>
      <c r="U443" s="3"/>
      <c r="W443" s="149"/>
      <c r="X443" s="149"/>
    </row>
    <row r="444" spans="2:24" ht="12.75">
      <c r="B444" s="2"/>
      <c r="C444" s="3"/>
      <c r="D444" s="4"/>
      <c r="E444" s="3"/>
      <c r="F444" s="3"/>
      <c r="G444" s="3"/>
      <c r="H444" s="3"/>
      <c r="I444" s="3"/>
      <c r="J444" s="3"/>
      <c r="K444" s="3"/>
      <c r="L444" s="3"/>
      <c r="M444" s="3"/>
      <c r="N444" s="3"/>
      <c r="O444" s="3"/>
      <c r="P444" s="3"/>
      <c r="Q444" s="3"/>
      <c r="R444" s="3"/>
      <c r="S444" s="3"/>
      <c r="T444" s="3"/>
      <c r="U444" s="3"/>
      <c r="W444" s="149"/>
      <c r="X444" s="149"/>
    </row>
    <row r="445" spans="2:24" ht="12.75">
      <c r="B445" s="2"/>
      <c r="C445" s="3"/>
      <c r="D445" s="4"/>
      <c r="E445" s="3"/>
      <c r="F445" s="3"/>
      <c r="G445" s="3"/>
      <c r="H445" s="3"/>
      <c r="I445" s="3"/>
      <c r="J445" s="3"/>
      <c r="K445" s="3"/>
      <c r="L445" s="3"/>
      <c r="M445" s="3"/>
      <c r="N445" s="3"/>
      <c r="O445" s="3"/>
      <c r="P445" s="3"/>
      <c r="Q445" s="3"/>
      <c r="R445" s="3"/>
      <c r="S445" s="3"/>
      <c r="T445" s="3"/>
      <c r="U445" s="3"/>
      <c r="W445" s="149"/>
      <c r="X445" s="149"/>
    </row>
    <row r="446" spans="2:24" ht="12.75">
      <c r="B446" s="2"/>
      <c r="C446" s="3"/>
      <c r="D446" s="4"/>
      <c r="E446" s="3"/>
      <c r="F446" s="3"/>
      <c r="G446" s="3"/>
      <c r="H446" s="3"/>
      <c r="I446" s="3"/>
      <c r="J446" s="3"/>
      <c r="K446" s="3"/>
      <c r="L446" s="3"/>
      <c r="M446" s="3"/>
      <c r="N446" s="3"/>
      <c r="O446" s="3"/>
      <c r="P446" s="3"/>
      <c r="Q446" s="3"/>
      <c r="R446" s="3"/>
      <c r="S446" s="3"/>
      <c r="T446" s="3"/>
      <c r="U446" s="3"/>
      <c r="W446" s="149"/>
      <c r="X446" s="149"/>
    </row>
    <row r="447" spans="2:24" ht="12.75">
      <c r="B447" s="2"/>
      <c r="C447" s="3"/>
      <c r="D447" s="4"/>
      <c r="E447" s="3"/>
      <c r="F447" s="3"/>
      <c r="G447" s="3"/>
      <c r="H447" s="3"/>
      <c r="I447" s="3"/>
      <c r="J447" s="3"/>
      <c r="K447" s="3"/>
      <c r="L447" s="3"/>
      <c r="M447" s="3"/>
      <c r="N447" s="3"/>
      <c r="O447" s="3"/>
      <c r="P447" s="3"/>
      <c r="Q447" s="3"/>
      <c r="R447" s="3"/>
      <c r="S447" s="3"/>
      <c r="T447" s="3"/>
      <c r="U447" s="3"/>
      <c r="W447" s="149"/>
      <c r="X447" s="149"/>
    </row>
    <row r="448" spans="2:24" ht="12.75">
      <c r="B448" s="2"/>
      <c r="C448" s="3"/>
      <c r="D448" s="4"/>
      <c r="E448" s="3"/>
      <c r="F448" s="3"/>
      <c r="G448" s="3"/>
      <c r="H448" s="3"/>
      <c r="I448" s="3"/>
      <c r="J448" s="3"/>
      <c r="K448" s="3"/>
      <c r="L448" s="3"/>
      <c r="M448" s="3"/>
      <c r="N448" s="3"/>
      <c r="O448" s="3"/>
      <c r="P448" s="3"/>
      <c r="Q448" s="3"/>
      <c r="R448" s="3"/>
      <c r="S448" s="3"/>
      <c r="T448" s="3"/>
      <c r="U448" s="3"/>
      <c r="W448" s="149"/>
      <c r="X448" s="149"/>
    </row>
    <row r="449" spans="2:24" ht="12.75">
      <c r="B449" s="2"/>
      <c r="C449" s="3"/>
      <c r="D449" s="4"/>
      <c r="E449" s="3"/>
      <c r="F449" s="3"/>
      <c r="G449" s="3"/>
      <c r="H449" s="3"/>
      <c r="I449" s="3"/>
      <c r="J449" s="3"/>
      <c r="K449" s="3"/>
      <c r="L449" s="3"/>
      <c r="M449" s="3"/>
      <c r="N449" s="3"/>
      <c r="O449" s="3"/>
      <c r="P449" s="3"/>
      <c r="Q449" s="3"/>
      <c r="R449" s="3"/>
      <c r="S449" s="3"/>
      <c r="T449" s="3"/>
      <c r="U449" s="3"/>
      <c r="W449" s="149"/>
      <c r="X449" s="149"/>
    </row>
    <row r="450" spans="2:24" ht="12.75">
      <c r="B450" s="2"/>
      <c r="C450" s="3"/>
      <c r="D450" s="4"/>
      <c r="E450" s="3"/>
      <c r="F450" s="3"/>
      <c r="G450" s="3"/>
      <c r="H450" s="3"/>
      <c r="I450" s="3"/>
      <c r="J450" s="3"/>
      <c r="K450" s="3"/>
      <c r="L450" s="3"/>
      <c r="M450" s="3"/>
      <c r="N450" s="3"/>
      <c r="O450" s="3"/>
      <c r="P450" s="3"/>
      <c r="Q450" s="3"/>
      <c r="R450" s="3"/>
      <c r="S450" s="3"/>
      <c r="T450" s="3"/>
      <c r="U450" s="3"/>
      <c r="W450" s="149"/>
      <c r="X450" s="149"/>
    </row>
    <row r="451" spans="2:24" ht="12.75">
      <c r="B451" s="2"/>
      <c r="C451" s="3"/>
      <c r="D451" s="4"/>
      <c r="E451" s="3"/>
      <c r="F451" s="3"/>
      <c r="G451" s="3"/>
      <c r="H451" s="3"/>
      <c r="I451" s="3"/>
      <c r="J451" s="3"/>
      <c r="K451" s="3"/>
      <c r="L451" s="3"/>
      <c r="M451" s="3"/>
      <c r="N451" s="3"/>
      <c r="O451" s="3"/>
      <c r="P451" s="3"/>
      <c r="Q451" s="3"/>
      <c r="R451" s="3"/>
      <c r="S451" s="3"/>
      <c r="T451" s="3"/>
      <c r="U451" s="3"/>
      <c r="W451" s="149"/>
      <c r="X451" s="149"/>
    </row>
    <row r="452" spans="2:24" ht="12.75">
      <c r="B452" s="2"/>
      <c r="C452" s="3"/>
      <c r="D452" s="4"/>
      <c r="E452" s="3"/>
      <c r="F452" s="3"/>
      <c r="G452" s="3"/>
      <c r="H452" s="3"/>
      <c r="I452" s="3"/>
      <c r="J452" s="3"/>
      <c r="K452" s="3"/>
      <c r="L452" s="3"/>
      <c r="M452" s="3"/>
      <c r="N452" s="3"/>
      <c r="O452" s="3"/>
      <c r="P452" s="3"/>
      <c r="Q452" s="3"/>
      <c r="R452" s="3"/>
      <c r="S452" s="3"/>
      <c r="T452" s="3"/>
      <c r="U452" s="3"/>
      <c r="W452" s="149"/>
      <c r="X452" s="149"/>
    </row>
    <row r="453" spans="2:24" ht="12.75">
      <c r="B453" s="2"/>
      <c r="C453" s="3"/>
      <c r="D453" s="4"/>
      <c r="E453" s="3"/>
      <c r="F453" s="3"/>
      <c r="G453" s="3"/>
      <c r="H453" s="3"/>
      <c r="I453" s="3"/>
      <c r="J453" s="3"/>
      <c r="K453" s="3"/>
      <c r="L453" s="3"/>
      <c r="M453" s="3"/>
      <c r="N453" s="3"/>
      <c r="O453" s="3"/>
      <c r="P453" s="3"/>
      <c r="Q453" s="3"/>
      <c r="R453" s="3"/>
      <c r="S453" s="3"/>
      <c r="T453" s="3"/>
      <c r="U453" s="3"/>
      <c r="W453" s="149"/>
      <c r="X453" s="149"/>
    </row>
    <row r="454" spans="2:24" ht="12.75">
      <c r="B454" s="2"/>
      <c r="C454" s="3"/>
      <c r="D454" s="4"/>
      <c r="E454" s="3"/>
      <c r="F454" s="3"/>
      <c r="G454" s="3"/>
      <c r="H454" s="3"/>
      <c r="I454" s="3"/>
      <c r="J454" s="3"/>
      <c r="K454" s="3"/>
      <c r="L454" s="3"/>
      <c r="M454" s="3"/>
      <c r="N454" s="3"/>
      <c r="O454" s="3"/>
      <c r="P454" s="3"/>
      <c r="Q454" s="3"/>
      <c r="R454" s="3"/>
      <c r="S454" s="3"/>
      <c r="T454" s="3"/>
      <c r="U454" s="3"/>
      <c r="W454" s="149"/>
      <c r="X454" s="149"/>
    </row>
    <row r="455" spans="2:24" ht="12.75">
      <c r="B455" s="2"/>
      <c r="C455" s="3"/>
      <c r="D455" s="4"/>
      <c r="E455" s="3"/>
      <c r="F455" s="3"/>
      <c r="G455" s="3"/>
      <c r="H455" s="3"/>
      <c r="I455" s="3"/>
      <c r="J455" s="3"/>
      <c r="K455" s="3"/>
      <c r="L455" s="3"/>
      <c r="M455" s="3"/>
      <c r="N455" s="3"/>
      <c r="O455" s="3"/>
      <c r="P455" s="3"/>
      <c r="Q455" s="3"/>
      <c r="R455" s="3"/>
      <c r="S455" s="3"/>
      <c r="T455" s="3"/>
      <c r="U455" s="3"/>
      <c r="W455" s="149"/>
      <c r="X455" s="149"/>
    </row>
    <row r="456" spans="2:24" ht="12.75">
      <c r="B456" s="2"/>
      <c r="C456" s="3"/>
      <c r="D456" s="4"/>
      <c r="E456" s="3"/>
      <c r="F456" s="3"/>
      <c r="G456" s="3"/>
      <c r="H456" s="3"/>
      <c r="I456" s="3"/>
      <c r="J456" s="3"/>
      <c r="K456" s="3"/>
      <c r="L456" s="3"/>
      <c r="M456" s="3"/>
      <c r="N456" s="3"/>
      <c r="O456" s="3"/>
      <c r="P456" s="3"/>
      <c r="Q456" s="3"/>
      <c r="R456" s="3"/>
      <c r="S456" s="3"/>
      <c r="T456" s="3"/>
      <c r="U456" s="3"/>
      <c r="W456" s="149"/>
      <c r="X456" s="149"/>
    </row>
    <row r="457" spans="2:24" ht="12.75">
      <c r="B457" s="2"/>
      <c r="C457" s="3"/>
      <c r="D457" s="4"/>
      <c r="E457" s="3"/>
      <c r="F457" s="3"/>
      <c r="G457" s="3"/>
      <c r="H457" s="3"/>
      <c r="I457" s="3"/>
      <c r="J457" s="3"/>
      <c r="K457" s="3"/>
      <c r="L457" s="3"/>
      <c r="M457" s="3"/>
      <c r="N457" s="3"/>
      <c r="O457" s="3"/>
      <c r="P457" s="3"/>
      <c r="Q457" s="3"/>
      <c r="R457" s="3"/>
      <c r="S457" s="3"/>
      <c r="T457" s="3"/>
      <c r="U457" s="3"/>
      <c r="W457" s="149"/>
      <c r="X457" s="149"/>
    </row>
    <row r="458" spans="2:24" ht="12.75">
      <c r="B458" s="2"/>
      <c r="C458" s="3"/>
      <c r="D458" s="4"/>
      <c r="E458" s="3"/>
      <c r="F458" s="3"/>
      <c r="G458" s="3"/>
      <c r="H458" s="3"/>
      <c r="I458" s="3"/>
      <c r="J458" s="3"/>
      <c r="K458" s="3"/>
      <c r="L458" s="3"/>
      <c r="M458" s="3"/>
      <c r="N458" s="3"/>
      <c r="O458" s="3"/>
      <c r="P458" s="3"/>
      <c r="Q458" s="3"/>
      <c r="R458" s="3"/>
      <c r="S458" s="3"/>
      <c r="T458" s="3"/>
      <c r="U458" s="3"/>
      <c r="W458" s="149"/>
      <c r="X458" s="149"/>
    </row>
    <row r="459" spans="2:24" ht="12.75">
      <c r="B459" s="2"/>
      <c r="C459" s="3"/>
      <c r="D459" s="4"/>
      <c r="E459" s="3"/>
      <c r="F459" s="3"/>
      <c r="G459" s="3"/>
      <c r="H459" s="3"/>
      <c r="I459" s="3"/>
      <c r="J459" s="3"/>
      <c r="K459" s="3"/>
      <c r="L459" s="3"/>
      <c r="M459" s="3"/>
      <c r="N459" s="3"/>
      <c r="O459" s="3"/>
      <c r="P459" s="3"/>
      <c r="Q459" s="3"/>
      <c r="R459" s="3"/>
      <c r="S459" s="3"/>
      <c r="T459" s="3"/>
      <c r="U459" s="3"/>
      <c r="W459" s="149"/>
      <c r="X459" s="149"/>
    </row>
    <row r="460" spans="2:24" ht="12.75">
      <c r="B460" s="2"/>
      <c r="C460" s="3"/>
      <c r="D460" s="4"/>
      <c r="E460" s="3"/>
      <c r="F460" s="3"/>
      <c r="G460" s="3"/>
      <c r="H460" s="3"/>
      <c r="I460" s="3"/>
      <c r="J460" s="3"/>
      <c r="K460" s="3"/>
      <c r="L460" s="3"/>
      <c r="M460" s="3"/>
      <c r="N460" s="3"/>
      <c r="O460" s="3"/>
      <c r="P460" s="3"/>
      <c r="Q460" s="3"/>
      <c r="R460" s="3"/>
      <c r="S460" s="3"/>
      <c r="T460" s="3"/>
      <c r="U460" s="3"/>
      <c r="W460" s="149"/>
      <c r="X460" s="149"/>
    </row>
    <row r="461" spans="2:24" ht="12.75">
      <c r="B461" s="2"/>
      <c r="C461" s="3"/>
      <c r="D461" s="4"/>
      <c r="E461" s="3"/>
      <c r="F461" s="3"/>
      <c r="G461" s="3"/>
      <c r="H461" s="3"/>
      <c r="I461" s="3"/>
      <c r="J461" s="3"/>
      <c r="K461" s="3"/>
      <c r="L461" s="3"/>
      <c r="M461" s="3"/>
      <c r="N461" s="3"/>
      <c r="O461" s="3"/>
      <c r="P461" s="3"/>
      <c r="Q461" s="3"/>
      <c r="R461" s="3"/>
      <c r="S461" s="3"/>
      <c r="T461" s="3"/>
      <c r="U461" s="3"/>
      <c r="W461" s="149"/>
      <c r="X461" s="149"/>
    </row>
    <row r="462" spans="2:24" ht="12.75">
      <c r="B462" s="2"/>
      <c r="C462" s="3"/>
      <c r="D462" s="4"/>
      <c r="E462" s="3"/>
      <c r="F462" s="3"/>
      <c r="G462" s="3"/>
      <c r="H462" s="3"/>
      <c r="I462" s="3"/>
      <c r="J462" s="3"/>
      <c r="K462" s="3"/>
      <c r="L462" s="3"/>
      <c r="M462" s="3"/>
      <c r="N462" s="3"/>
      <c r="O462" s="3"/>
      <c r="P462" s="3"/>
      <c r="Q462" s="3"/>
      <c r="R462" s="3"/>
      <c r="S462" s="3"/>
      <c r="T462" s="3"/>
      <c r="U462" s="3"/>
      <c r="W462" s="149"/>
      <c r="X462" s="149"/>
    </row>
    <row r="463" spans="2:24" ht="12.75">
      <c r="B463" s="2"/>
      <c r="C463" s="3"/>
      <c r="D463" s="4"/>
      <c r="E463" s="3"/>
      <c r="F463" s="3"/>
      <c r="G463" s="3"/>
      <c r="H463" s="3"/>
      <c r="I463" s="3"/>
      <c r="J463" s="3"/>
      <c r="K463" s="3"/>
      <c r="L463" s="3"/>
      <c r="M463" s="3"/>
      <c r="N463" s="3"/>
      <c r="O463" s="3"/>
      <c r="P463" s="3"/>
      <c r="Q463" s="3"/>
      <c r="R463" s="3"/>
      <c r="S463" s="3"/>
      <c r="T463" s="3"/>
      <c r="U463" s="3"/>
      <c r="W463" s="149"/>
      <c r="X463" s="149"/>
    </row>
    <row r="464" spans="2:24" ht="12.75">
      <c r="B464" s="2"/>
      <c r="C464" s="3"/>
      <c r="D464" s="4"/>
      <c r="E464" s="3"/>
      <c r="F464" s="3"/>
      <c r="G464" s="3"/>
      <c r="H464" s="3"/>
      <c r="I464" s="3"/>
      <c r="J464" s="3"/>
      <c r="K464" s="3"/>
      <c r="L464" s="3"/>
      <c r="M464" s="3"/>
      <c r="N464" s="3"/>
      <c r="O464" s="3"/>
      <c r="P464" s="3"/>
      <c r="Q464" s="3"/>
      <c r="R464" s="3"/>
      <c r="S464" s="3"/>
      <c r="T464" s="3"/>
      <c r="U464" s="3"/>
      <c r="W464" s="149"/>
      <c r="X464" s="149"/>
    </row>
    <row r="465" spans="2:24" ht="12.75">
      <c r="B465" s="2"/>
      <c r="C465" s="3"/>
      <c r="D465" s="4"/>
      <c r="E465" s="3"/>
      <c r="F465" s="3"/>
      <c r="G465" s="3"/>
      <c r="H465" s="3"/>
      <c r="I465" s="3"/>
      <c r="J465" s="3"/>
      <c r="K465" s="3"/>
      <c r="L465" s="3"/>
      <c r="M465" s="3"/>
      <c r="N465" s="3"/>
      <c r="O465" s="3"/>
      <c r="P465" s="3"/>
      <c r="Q465" s="3"/>
      <c r="R465" s="3"/>
      <c r="S465" s="3"/>
      <c r="T465" s="3"/>
      <c r="U465" s="3"/>
      <c r="W465" s="149"/>
      <c r="X465" s="149"/>
    </row>
    <row r="466" spans="2:24" ht="12.75">
      <c r="B466" s="2"/>
      <c r="C466" s="3"/>
      <c r="D466" s="4"/>
      <c r="E466" s="3"/>
      <c r="F466" s="3"/>
      <c r="G466" s="3"/>
      <c r="H466" s="3"/>
      <c r="I466" s="3"/>
      <c r="J466" s="3"/>
      <c r="K466" s="3"/>
      <c r="L466" s="3"/>
      <c r="M466" s="3"/>
      <c r="N466" s="3"/>
      <c r="O466" s="3"/>
      <c r="P466" s="3"/>
      <c r="Q466" s="3"/>
      <c r="R466" s="3"/>
      <c r="S466" s="3"/>
      <c r="T466" s="3"/>
      <c r="U466" s="3"/>
      <c r="W466" s="149"/>
      <c r="X466" s="149"/>
    </row>
    <row r="467" spans="2:24" ht="12.75">
      <c r="B467" s="2"/>
      <c r="C467" s="3"/>
      <c r="D467" s="4"/>
      <c r="E467" s="3"/>
      <c r="F467" s="3"/>
      <c r="G467" s="3"/>
      <c r="H467" s="3"/>
      <c r="I467" s="3"/>
      <c r="J467" s="3"/>
      <c r="K467" s="3"/>
      <c r="L467" s="3"/>
      <c r="M467" s="3"/>
      <c r="N467" s="3"/>
      <c r="O467" s="3"/>
      <c r="P467" s="3"/>
      <c r="Q467" s="3"/>
      <c r="R467" s="3"/>
      <c r="S467" s="3"/>
      <c r="T467" s="3"/>
      <c r="U467" s="3"/>
      <c r="W467" s="149"/>
      <c r="X467" s="149"/>
    </row>
    <row r="468" spans="2:24" ht="12.75">
      <c r="B468" s="2"/>
      <c r="C468" s="3"/>
      <c r="D468" s="4"/>
      <c r="E468" s="3"/>
      <c r="F468" s="3"/>
      <c r="G468" s="3"/>
      <c r="H468" s="3"/>
      <c r="I468" s="3"/>
      <c r="J468" s="3"/>
      <c r="K468" s="3"/>
      <c r="L468" s="3"/>
      <c r="M468" s="3"/>
      <c r="N468" s="3"/>
      <c r="O468" s="3"/>
      <c r="P468" s="3"/>
      <c r="Q468" s="3"/>
      <c r="R468" s="3"/>
      <c r="S468" s="3"/>
      <c r="T468" s="3"/>
      <c r="U468" s="3"/>
      <c r="W468" s="149"/>
      <c r="X468" s="149"/>
    </row>
    <row r="469" spans="2:24" ht="12.75">
      <c r="B469" s="2"/>
      <c r="C469" s="3"/>
      <c r="D469" s="4"/>
      <c r="E469" s="3"/>
      <c r="F469" s="3"/>
      <c r="G469" s="3"/>
      <c r="H469" s="3"/>
      <c r="I469" s="3"/>
      <c r="J469" s="3"/>
      <c r="K469" s="3"/>
      <c r="L469" s="3"/>
      <c r="M469" s="3"/>
      <c r="N469" s="3"/>
      <c r="O469" s="3"/>
      <c r="P469" s="3"/>
      <c r="Q469" s="3"/>
      <c r="R469" s="3"/>
      <c r="S469" s="3"/>
      <c r="T469" s="3"/>
      <c r="U469" s="3"/>
      <c r="W469" s="149"/>
      <c r="X469" s="149"/>
    </row>
    <row r="470" spans="2:24" ht="12.75">
      <c r="B470" s="2"/>
      <c r="C470" s="3"/>
      <c r="D470" s="4"/>
      <c r="E470" s="3"/>
      <c r="F470" s="3"/>
      <c r="G470" s="3"/>
      <c r="H470" s="3"/>
      <c r="I470" s="3"/>
      <c r="J470" s="3"/>
      <c r="K470" s="3"/>
      <c r="L470" s="3"/>
      <c r="M470" s="3"/>
      <c r="N470" s="3"/>
      <c r="O470" s="3"/>
      <c r="P470" s="3"/>
      <c r="Q470" s="3"/>
      <c r="R470" s="3"/>
      <c r="S470" s="3"/>
      <c r="T470" s="3"/>
      <c r="U470" s="3"/>
      <c r="W470" s="149"/>
      <c r="X470" s="149"/>
    </row>
    <row r="471" spans="2:24" ht="12.75">
      <c r="B471" s="2"/>
      <c r="C471" s="3"/>
      <c r="D471" s="4"/>
      <c r="E471" s="3"/>
      <c r="F471" s="3"/>
      <c r="G471" s="3"/>
      <c r="H471" s="3"/>
      <c r="I471" s="3"/>
      <c r="J471" s="3"/>
      <c r="K471" s="3"/>
      <c r="L471" s="3"/>
      <c r="M471" s="3"/>
      <c r="N471" s="3"/>
      <c r="O471" s="3"/>
      <c r="P471" s="3"/>
      <c r="Q471" s="3"/>
      <c r="R471" s="3"/>
      <c r="S471" s="3"/>
      <c r="T471" s="3"/>
      <c r="U471" s="3"/>
      <c r="W471" s="149"/>
      <c r="X471" s="149"/>
    </row>
    <row r="472" spans="2:24" ht="12.75">
      <c r="B472" s="2"/>
      <c r="C472" s="3"/>
      <c r="D472" s="4"/>
      <c r="E472" s="3"/>
      <c r="F472" s="3"/>
      <c r="G472" s="3"/>
      <c r="H472" s="3"/>
      <c r="I472" s="3"/>
      <c r="J472" s="3"/>
      <c r="K472" s="3"/>
      <c r="L472" s="3"/>
      <c r="M472" s="3"/>
      <c r="N472" s="3"/>
      <c r="O472" s="3"/>
      <c r="P472" s="3"/>
      <c r="Q472" s="3"/>
      <c r="R472" s="3"/>
      <c r="S472" s="3"/>
      <c r="T472" s="3"/>
      <c r="U472" s="3"/>
      <c r="W472" s="149"/>
      <c r="X472" s="149"/>
    </row>
    <row r="473" spans="2:24" ht="12.75">
      <c r="B473" s="2"/>
      <c r="C473" s="3"/>
      <c r="D473" s="4"/>
      <c r="E473" s="3"/>
      <c r="F473" s="3"/>
      <c r="G473" s="3"/>
      <c r="H473" s="3"/>
      <c r="I473" s="3"/>
      <c r="J473" s="3"/>
      <c r="K473" s="3"/>
      <c r="L473" s="3"/>
      <c r="M473" s="3"/>
      <c r="N473" s="3"/>
      <c r="O473" s="3"/>
      <c r="P473" s="3"/>
      <c r="Q473" s="3"/>
      <c r="R473" s="3"/>
      <c r="S473" s="3"/>
      <c r="T473" s="3"/>
      <c r="U473" s="3"/>
      <c r="W473" s="149"/>
      <c r="X473" s="149"/>
    </row>
    <row r="474" spans="2:24" ht="12.75">
      <c r="B474" s="2"/>
      <c r="C474" s="3"/>
      <c r="D474" s="4"/>
      <c r="E474" s="3"/>
      <c r="F474" s="3"/>
      <c r="G474" s="3"/>
      <c r="H474" s="3"/>
      <c r="I474" s="3"/>
      <c r="J474" s="3"/>
      <c r="K474" s="3"/>
      <c r="L474" s="3"/>
      <c r="M474" s="3"/>
      <c r="N474" s="3"/>
      <c r="O474" s="3"/>
      <c r="P474" s="3"/>
      <c r="Q474" s="3"/>
      <c r="R474" s="3"/>
      <c r="S474" s="3"/>
      <c r="T474" s="3"/>
      <c r="U474" s="3"/>
      <c r="W474" s="149"/>
      <c r="X474" s="149"/>
    </row>
    <row r="475" spans="2:24" ht="12.75">
      <c r="B475" s="2"/>
      <c r="C475" s="3"/>
      <c r="D475" s="4"/>
      <c r="E475" s="3"/>
      <c r="F475" s="3"/>
      <c r="G475" s="3"/>
      <c r="H475" s="3"/>
      <c r="I475" s="3"/>
      <c r="J475" s="3"/>
      <c r="K475" s="3"/>
      <c r="L475" s="3"/>
      <c r="M475" s="3"/>
      <c r="N475" s="3"/>
      <c r="O475" s="3"/>
      <c r="P475" s="3"/>
      <c r="Q475" s="3"/>
      <c r="R475" s="3"/>
      <c r="S475" s="3"/>
      <c r="T475" s="3"/>
      <c r="U475" s="3"/>
      <c r="W475" s="149"/>
      <c r="X475" s="149"/>
    </row>
    <row r="476" spans="2:24" ht="12.75">
      <c r="B476" s="2"/>
      <c r="C476" s="3"/>
      <c r="D476" s="4"/>
      <c r="E476" s="3"/>
      <c r="F476" s="3"/>
      <c r="G476" s="3"/>
      <c r="H476" s="3"/>
      <c r="I476" s="3"/>
      <c r="J476" s="3"/>
      <c r="K476" s="3"/>
      <c r="L476" s="3"/>
      <c r="M476" s="3"/>
      <c r="N476" s="3"/>
      <c r="O476" s="3"/>
      <c r="P476" s="3"/>
      <c r="Q476" s="3"/>
      <c r="R476" s="3"/>
      <c r="S476" s="3"/>
      <c r="T476" s="3"/>
      <c r="U476" s="3"/>
      <c r="W476" s="149"/>
      <c r="X476" s="149"/>
    </row>
    <row r="477" spans="2:24" ht="12.75">
      <c r="B477" s="2"/>
      <c r="C477" s="3"/>
      <c r="D477" s="4"/>
      <c r="E477" s="3"/>
      <c r="F477" s="3"/>
      <c r="G477" s="3"/>
      <c r="H477" s="3"/>
      <c r="I477" s="3"/>
      <c r="J477" s="3"/>
      <c r="K477" s="3"/>
      <c r="L477" s="3"/>
      <c r="M477" s="3"/>
      <c r="N477" s="3"/>
      <c r="O477" s="3"/>
      <c r="P477" s="3"/>
      <c r="Q477" s="3"/>
      <c r="R477" s="3"/>
      <c r="S477" s="3"/>
      <c r="T477" s="3"/>
      <c r="U477" s="3"/>
      <c r="W477" s="149"/>
      <c r="X477" s="149"/>
    </row>
    <row r="478" spans="2:24" ht="12.75">
      <c r="B478" s="2"/>
      <c r="C478" s="3"/>
      <c r="D478" s="4"/>
      <c r="E478" s="3"/>
      <c r="F478" s="3"/>
      <c r="G478" s="3"/>
      <c r="H478" s="3"/>
      <c r="I478" s="3"/>
      <c r="J478" s="3"/>
      <c r="K478" s="3"/>
      <c r="L478" s="3"/>
      <c r="M478" s="3"/>
      <c r="N478" s="3"/>
      <c r="O478" s="3"/>
      <c r="P478" s="3"/>
      <c r="Q478" s="3"/>
      <c r="R478" s="3"/>
      <c r="S478" s="3"/>
      <c r="T478" s="3"/>
      <c r="U478" s="3"/>
      <c r="W478" s="149"/>
      <c r="X478" s="149"/>
    </row>
    <row r="479" spans="2:24" ht="12.75">
      <c r="B479" s="2"/>
      <c r="C479" s="3"/>
      <c r="D479" s="4"/>
      <c r="E479" s="3"/>
      <c r="F479" s="3"/>
      <c r="G479" s="3"/>
      <c r="H479" s="3"/>
      <c r="I479" s="3"/>
      <c r="J479" s="3"/>
      <c r="K479" s="3"/>
      <c r="L479" s="3"/>
      <c r="M479" s="3"/>
      <c r="N479" s="3"/>
      <c r="O479" s="3"/>
      <c r="P479" s="3"/>
      <c r="Q479" s="3"/>
      <c r="R479" s="3"/>
      <c r="S479" s="3"/>
      <c r="T479" s="3"/>
      <c r="U479" s="3"/>
      <c r="W479" s="149"/>
      <c r="X479" s="149"/>
    </row>
    <row r="480" spans="2:24" ht="12.75">
      <c r="B480" s="2"/>
      <c r="C480" s="3"/>
      <c r="D480" s="4"/>
      <c r="E480" s="3"/>
      <c r="F480" s="3"/>
      <c r="G480" s="3"/>
      <c r="H480" s="3"/>
      <c r="I480" s="3"/>
      <c r="J480" s="3"/>
      <c r="K480" s="3"/>
      <c r="L480" s="3"/>
      <c r="M480" s="3"/>
      <c r="N480" s="3"/>
      <c r="O480" s="3"/>
      <c r="P480" s="3"/>
      <c r="Q480" s="3"/>
      <c r="R480" s="3"/>
      <c r="S480" s="3"/>
      <c r="T480" s="3"/>
      <c r="U480" s="3"/>
      <c r="W480" s="149"/>
      <c r="X480" s="149"/>
    </row>
    <row r="481" spans="2:24" ht="12.75">
      <c r="B481" s="2"/>
      <c r="C481" s="3"/>
      <c r="D481" s="4"/>
      <c r="E481" s="3"/>
      <c r="F481" s="3"/>
      <c r="G481" s="3"/>
      <c r="H481" s="3"/>
      <c r="I481" s="3"/>
      <c r="J481" s="3"/>
      <c r="K481" s="3"/>
      <c r="L481" s="3"/>
      <c r="M481" s="3"/>
      <c r="N481" s="3"/>
      <c r="O481" s="3"/>
      <c r="P481" s="3"/>
      <c r="Q481" s="3"/>
      <c r="R481" s="3"/>
      <c r="S481" s="3"/>
      <c r="T481" s="3"/>
      <c r="U481" s="3"/>
      <c r="W481" s="149"/>
      <c r="X481" s="149"/>
    </row>
    <row r="482" spans="2:24" ht="12.75">
      <c r="B482" s="2"/>
      <c r="C482" s="3"/>
      <c r="D482" s="4"/>
      <c r="E482" s="3"/>
      <c r="F482" s="3"/>
      <c r="G482" s="3"/>
      <c r="H482" s="3"/>
      <c r="I482" s="3"/>
      <c r="J482" s="3"/>
      <c r="K482" s="3"/>
      <c r="L482" s="3"/>
      <c r="M482" s="3"/>
      <c r="N482" s="3"/>
      <c r="O482" s="3"/>
      <c r="P482" s="3"/>
      <c r="Q482" s="3"/>
      <c r="R482" s="3"/>
      <c r="S482" s="3"/>
      <c r="T482" s="3"/>
      <c r="U482" s="3"/>
      <c r="W482" s="149"/>
      <c r="X482" s="149"/>
    </row>
    <row r="483" spans="2:24" ht="12.75">
      <c r="B483" s="2"/>
      <c r="C483" s="3"/>
      <c r="D483" s="4"/>
      <c r="E483" s="3"/>
      <c r="F483" s="3"/>
      <c r="G483" s="3"/>
      <c r="H483" s="3"/>
      <c r="I483" s="3"/>
      <c r="J483" s="3"/>
      <c r="K483" s="3"/>
      <c r="L483" s="3"/>
      <c r="M483" s="3"/>
      <c r="N483" s="3"/>
      <c r="O483" s="3"/>
      <c r="P483" s="3"/>
      <c r="Q483" s="3"/>
      <c r="R483" s="3"/>
      <c r="S483" s="3"/>
      <c r="T483" s="3"/>
      <c r="U483" s="3"/>
      <c r="W483" s="149"/>
      <c r="X483" s="149"/>
    </row>
    <row r="484" spans="2:24" ht="12.75">
      <c r="B484" s="2"/>
      <c r="C484" s="3"/>
      <c r="D484" s="4"/>
      <c r="E484" s="3"/>
      <c r="F484" s="3"/>
      <c r="G484" s="3"/>
      <c r="H484" s="3"/>
      <c r="I484" s="3"/>
      <c r="J484" s="3"/>
      <c r="K484" s="3"/>
      <c r="L484" s="3"/>
      <c r="M484" s="3"/>
      <c r="N484" s="3"/>
      <c r="O484" s="3"/>
      <c r="P484" s="3"/>
      <c r="Q484" s="3"/>
      <c r="R484" s="3"/>
      <c r="S484" s="3"/>
      <c r="T484" s="3"/>
      <c r="U484" s="3"/>
      <c r="W484" s="149"/>
      <c r="X484" s="149"/>
    </row>
    <row r="485" spans="2:24" ht="12.75">
      <c r="B485" s="2"/>
      <c r="C485" s="3"/>
      <c r="D485" s="4"/>
      <c r="E485" s="3"/>
      <c r="F485" s="3"/>
      <c r="G485" s="3"/>
      <c r="H485" s="3"/>
      <c r="I485" s="3"/>
      <c r="J485" s="3"/>
      <c r="K485" s="3"/>
      <c r="L485" s="3"/>
      <c r="M485" s="3"/>
      <c r="N485" s="3"/>
      <c r="O485" s="3"/>
      <c r="P485" s="3"/>
      <c r="Q485" s="3"/>
      <c r="R485" s="3"/>
      <c r="S485" s="3"/>
      <c r="T485" s="3"/>
      <c r="U485" s="3"/>
      <c r="W485" s="149"/>
      <c r="X485" s="149"/>
    </row>
    <row r="486" spans="2:24" ht="12.75">
      <c r="B486" s="2"/>
      <c r="C486" s="3"/>
      <c r="D486" s="4"/>
      <c r="E486" s="3"/>
      <c r="F486" s="3"/>
      <c r="G486" s="3"/>
      <c r="H486" s="3"/>
      <c r="I486" s="3"/>
      <c r="J486" s="3"/>
      <c r="K486" s="3"/>
      <c r="L486" s="3"/>
      <c r="M486" s="3"/>
      <c r="N486" s="3"/>
      <c r="O486" s="3"/>
      <c r="P486" s="3"/>
      <c r="Q486" s="3"/>
      <c r="R486" s="3"/>
      <c r="S486" s="3"/>
      <c r="T486" s="3"/>
      <c r="U486" s="3"/>
      <c r="W486" s="149"/>
      <c r="X486" s="149"/>
    </row>
    <row r="487" spans="2:24" ht="12.75">
      <c r="B487" s="2"/>
      <c r="C487" s="3"/>
      <c r="D487" s="4"/>
      <c r="E487" s="3"/>
      <c r="F487" s="3"/>
      <c r="G487" s="3"/>
      <c r="H487" s="3"/>
      <c r="I487" s="3"/>
      <c r="J487" s="3"/>
      <c r="K487" s="3"/>
      <c r="L487" s="3"/>
      <c r="M487" s="3"/>
      <c r="N487" s="3"/>
      <c r="O487" s="3"/>
      <c r="P487" s="3"/>
      <c r="Q487" s="3"/>
      <c r="R487" s="3"/>
      <c r="S487" s="3"/>
      <c r="T487" s="3"/>
      <c r="U487" s="3"/>
      <c r="W487" s="149"/>
      <c r="X487" s="149"/>
    </row>
    <row r="488" spans="2:24" ht="12.75">
      <c r="B488" s="2"/>
      <c r="C488" s="3"/>
      <c r="D488" s="4"/>
      <c r="E488" s="3"/>
      <c r="F488" s="3"/>
      <c r="G488" s="3"/>
      <c r="H488" s="3"/>
      <c r="I488" s="3"/>
      <c r="J488" s="3"/>
      <c r="K488" s="3"/>
      <c r="L488" s="3"/>
      <c r="M488" s="3"/>
      <c r="N488" s="3"/>
      <c r="O488" s="3"/>
      <c r="P488" s="3"/>
      <c r="Q488" s="3"/>
      <c r="R488" s="3"/>
      <c r="S488" s="3"/>
      <c r="T488" s="3"/>
      <c r="U488" s="3"/>
      <c r="W488" s="149"/>
      <c r="X488" s="149"/>
    </row>
    <row r="489" spans="2:24" ht="12.75">
      <c r="B489" s="2"/>
      <c r="C489" s="3"/>
      <c r="D489" s="4"/>
      <c r="E489" s="3"/>
      <c r="F489" s="3"/>
      <c r="G489" s="3"/>
      <c r="H489" s="3"/>
      <c r="I489" s="3"/>
      <c r="J489" s="3"/>
      <c r="K489" s="3"/>
      <c r="L489" s="3"/>
      <c r="M489" s="3"/>
      <c r="N489" s="3"/>
      <c r="O489" s="3"/>
      <c r="P489" s="3"/>
      <c r="Q489" s="3"/>
      <c r="R489" s="3"/>
      <c r="S489" s="3"/>
      <c r="T489" s="3"/>
      <c r="U489" s="3"/>
      <c r="W489" s="149"/>
      <c r="X489" s="149"/>
    </row>
    <row r="490" spans="2:24" ht="12.75">
      <c r="B490" s="2"/>
      <c r="C490" s="3"/>
      <c r="D490" s="4"/>
      <c r="E490" s="3"/>
      <c r="F490" s="3"/>
      <c r="G490" s="3"/>
      <c r="H490" s="3"/>
      <c r="I490" s="3"/>
      <c r="J490" s="3"/>
      <c r="K490" s="3"/>
      <c r="L490" s="3"/>
      <c r="M490" s="3"/>
      <c r="N490" s="3"/>
      <c r="O490" s="3"/>
      <c r="P490" s="3"/>
      <c r="Q490" s="3"/>
      <c r="R490" s="3"/>
      <c r="S490" s="3"/>
      <c r="T490" s="3"/>
      <c r="U490" s="3"/>
      <c r="W490" s="149"/>
      <c r="X490" s="149"/>
    </row>
    <row r="491" spans="2:24" ht="12.75">
      <c r="B491" s="2"/>
      <c r="C491" s="3"/>
      <c r="D491" s="4"/>
      <c r="E491" s="3"/>
      <c r="F491" s="3"/>
      <c r="G491" s="3"/>
      <c r="H491" s="3"/>
      <c r="I491" s="3"/>
      <c r="J491" s="3"/>
      <c r="K491" s="3"/>
      <c r="L491" s="3"/>
      <c r="M491" s="3"/>
      <c r="N491" s="3"/>
      <c r="O491" s="3"/>
      <c r="P491" s="3"/>
      <c r="Q491" s="3"/>
      <c r="R491" s="3"/>
      <c r="S491" s="3"/>
      <c r="T491" s="3"/>
      <c r="U491" s="3"/>
      <c r="W491" s="149"/>
      <c r="X491" s="149"/>
    </row>
    <row r="492" spans="2:24" ht="12.75">
      <c r="B492" s="2"/>
      <c r="C492" s="3"/>
      <c r="D492" s="4"/>
      <c r="E492" s="3"/>
      <c r="F492" s="3"/>
      <c r="G492" s="3"/>
      <c r="H492" s="3"/>
      <c r="I492" s="3"/>
      <c r="J492" s="3"/>
      <c r="K492" s="3"/>
      <c r="L492" s="3"/>
      <c r="M492" s="3"/>
      <c r="N492" s="3"/>
      <c r="O492" s="3"/>
      <c r="P492" s="3"/>
      <c r="Q492" s="3"/>
      <c r="R492" s="3"/>
      <c r="S492" s="3"/>
      <c r="T492" s="3"/>
      <c r="U492" s="3"/>
      <c r="W492" s="149"/>
      <c r="X492" s="149"/>
    </row>
    <row r="493" spans="2:24" ht="12.75">
      <c r="B493" s="2"/>
      <c r="C493" s="3"/>
      <c r="D493" s="4"/>
      <c r="E493" s="3"/>
      <c r="F493" s="3"/>
      <c r="G493" s="3"/>
      <c r="H493" s="3"/>
      <c r="I493" s="3"/>
      <c r="J493" s="3"/>
      <c r="K493" s="3"/>
      <c r="L493" s="3"/>
      <c r="M493" s="3"/>
      <c r="N493" s="3"/>
      <c r="O493" s="3"/>
      <c r="P493" s="3"/>
      <c r="Q493" s="3"/>
      <c r="R493" s="3"/>
      <c r="S493" s="3"/>
      <c r="T493" s="3"/>
      <c r="U493" s="3"/>
      <c r="W493" s="149"/>
      <c r="X493" s="149"/>
    </row>
    <row r="494" spans="2:24" ht="12.75">
      <c r="B494" s="2"/>
      <c r="C494" s="3"/>
      <c r="D494" s="4"/>
      <c r="E494" s="3"/>
      <c r="F494" s="3"/>
      <c r="G494" s="3"/>
      <c r="H494" s="3"/>
      <c r="I494" s="3"/>
      <c r="J494" s="3"/>
      <c r="K494" s="3"/>
      <c r="L494" s="3"/>
      <c r="M494" s="3"/>
      <c r="N494" s="3"/>
      <c r="O494" s="3"/>
      <c r="P494" s="3"/>
      <c r="Q494" s="3"/>
      <c r="R494" s="3"/>
      <c r="S494" s="3"/>
      <c r="T494" s="3"/>
      <c r="U494" s="3"/>
      <c r="W494" s="149"/>
      <c r="X494" s="149"/>
    </row>
    <row r="495" spans="2:24" ht="12.75">
      <c r="B495" s="2"/>
      <c r="C495" s="3"/>
      <c r="D495" s="4"/>
      <c r="E495" s="3"/>
      <c r="F495" s="3"/>
      <c r="G495" s="3"/>
      <c r="H495" s="3"/>
      <c r="I495" s="3"/>
      <c r="J495" s="3"/>
      <c r="K495" s="3"/>
      <c r="L495" s="3"/>
      <c r="M495" s="3"/>
      <c r="N495" s="3"/>
      <c r="O495" s="3"/>
      <c r="P495" s="3"/>
      <c r="Q495" s="3"/>
      <c r="R495" s="3"/>
      <c r="S495" s="3"/>
      <c r="T495" s="3"/>
      <c r="U495" s="3"/>
      <c r="W495" s="149"/>
      <c r="X495" s="149"/>
    </row>
    <row r="496" spans="2:24" ht="12.75">
      <c r="B496" s="2"/>
      <c r="C496" s="3"/>
      <c r="D496" s="4"/>
      <c r="E496" s="3"/>
      <c r="F496" s="3"/>
      <c r="G496" s="3"/>
      <c r="H496" s="3"/>
      <c r="I496" s="3"/>
      <c r="J496" s="3"/>
      <c r="K496" s="3"/>
      <c r="L496" s="3"/>
      <c r="M496" s="3"/>
      <c r="N496" s="3"/>
      <c r="O496" s="3"/>
      <c r="P496" s="3"/>
      <c r="Q496" s="3"/>
      <c r="R496" s="3"/>
      <c r="S496" s="3"/>
      <c r="T496" s="3"/>
      <c r="U496" s="3"/>
      <c r="W496" s="149"/>
      <c r="X496" s="149"/>
    </row>
    <row r="497" spans="2:24" ht="12.75">
      <c r="B497" s="2"/>
      <c r="C497" s="3"/>
      <c r="D497" s="4"/>
      <c r="E497" s="3"/>
      <c r="F497" s="3"/>
      <c r="G497" s="3"/>
      <c r="H497" s="3"/>
      <c r="I497" s="3"/>
      <c r="J497" s="3"/>
      <c r="K497" s="3"/>
      <c r="L497" s="3"/>
      <c r="M497" s="3"/>
      <c r="N497" s="3"/>
      <c r="O497" s="3"/>
      <c r="P497" s="3"/>
      <c r="Q497" s="3"/>
      <c r="R497" s="3"/>
      <c r="S497" s="3"/>
      <c r="T497" s="3"/>
      <c r="U497" s="3"/>
      <c r="W497" s="149"/>
      <c r="X497" s="149"/>
    </row>
    <row r="498" spans="2:24" ht="12.75">
      <c r="B498" s="2"/>
      <c r="C498" s="3"/>
      <c r="D498" s="4"/>
      <c r="E498" s="3"/>
      <c r="F498" s="3"/>
      <c r="G498" s="3"/>
      <c r="H498" s="3"/>
      <c r="I498" s="3"/>
      <c r="J498" s="3"/>
      <c r="K498" s="3"/>
      <c r="L498" s="3"/>
      <c r="M498" s="3"/>
      <c r="N498" s="3"/>
      <c r="O498" s="3"/>
      <c r="P498" s="3"/>
      <c r="Q498" s="3"/>
      <c r="R498" s="3"/>
      <c r="S498" s="3"/>
      <c r="T498" s="3"/>
      <c r="U498" s="3"/>
      <c r="W498" s="149"/>
      <c r="X498" s="149"/>
    </row>
    <row r="499" spans="2:24" ht="12.75">
      <c r="B499" s="2"/>
      <c r="C499" s="3"/>
      <c r="D499" s="4"/>
      <c r="E499" s="3"/>
      <c r="F499" s="3"/>
      <c r="G499" s="3"/>
      <c r="H499" s="3"/>
      <c r="I499" s="3"/>
      <c r="J499" s="3"/>
      <c r="K499" s="3"/>
      <c r="L499" s="3"/>
      <c r="M499" s="3"/>
      <c r="N499" s="3"/>
      <c r="O499" s="3"/>
      <c r="P499" s="3"/>
      <c r="Q499" s="3"/>
      <c r="R499" s="3"/>
      <c r="S499" s="3"/>
      <c r="T499" s="3"/>
      <c r="U499" s="3"/>
      <c r="W499" s="149"/>
      <c r="X499" s="149"/>
    </row>
    <row r="500" spans="2:24" ht="12.75">
      <c r="B500" s="2"/>
      <c r="C500" s="3"/>
      <c r="D500" s="4"/>
      <c r="E500" s="3"/>
      <c r="F500" s="3"/>
      <c r="G500" s="3"/>
      <c r="H500" s="3"/>
      <c r="I500" s="3"/>
      <c r="J500" s="3"/>
      <c r="K500" s="3"/>
      <c r="L500" s="3"/>
      <c r="M500" s="3"/>
      <c r="N500" s="3"/>
      <c r="O500" s="3"/>
      <c r="P500" s="3"/>
      <c r="Q500" s="3"/>
      <c r="R500" s="3"/>
      <c r="S500" s="3"/>
      <c r="T500" s="3"/>
      <c r="U500" s="3"/>
      <c r="W500" s="149"/>
      <c r="X500" s="149"/>
    </row>
    <row r="501" spans="2:24" ht="12.75">
      <c r="B501" s="2"/>
      <c r="C501" s="3"/>
      <c r="D501" s="4"/>
      <c r="E501" s="3"/>
      <c r="F501" s="3"/>
      <c r="G501" s="3"/>
      <c r="H501" s="3"/>
      <c r="I501" s="3"/>
      <c r="J501" s="3"/>
      <c r="K501" s="3"/>
      <c r="L501" s="3"/>
      <c r="M501" s="3"/>
      <c r="N501" s="3"/>
      <c r="O501" s="3"/>
      <c r="P501" s="3"/>
      <c r="Q501" s="3"/>
      <c r="R501" s="3"/>
      <c r="S501" s="3"/>
      <c r="T501" s="3"/>
      <c r="U501" s="3"/>
      <c r="W501" s="149"/>
      <c r="X501" s="149"/>
    </row>
    <row r="502" spans="2:24" ht="12.75">
      <c r="B502" s="2"/>
      <c r="C502" s="3"/>
      <c r="D502" s="4"/>
      <c r="E502" s="3"/>
      <c r="F502" s="3"/>
      <c r="G502" s="3"/>
      <c r="H502" s="3"/>
      <c r="I502" s="3"/>
      <c r="J502" s="3"/>
      <c r="K502" s="3"/>
      <c r="L502" s="3"/>
      <c r="M502" s="3"/>
      <c r="N502" s="3"/>
      <c r="O502" s="3"/>
      <c r="P502" s="3"/>
      <c r="Q502" s="3"/>
      <c r="R502" s="3"/>
      <c r="S502" s="3"/>
      <c r="T502" s="3"/>
      <c r="U502" s="3"/>
      <c r="W502" s="149"/>
      <c r="X502" s="149"/>
    </row>
    <row r="503" spans="2:24" ht="12.75">
      <c r="B503" s="2"/>
      <c r="C503" s="3"/>
      <c r="D503" s="4"/>
      <c r="E503" s="3"/>
      <c r="F503" s="3"/>
      <c r="G503" s="3"/>
      <c r="H503" s="3"/>
      <c r="I503" s="3"/>
      <c r="J503" s="3"/>
      <c r="K503" s="3"/>
      <c r="L503" s="3"/>
      <c r="M503" s="3"/>
      <c r="N503" s="3"/>
      <c r="O503" s="3"/>
      <c r="P503" s="3"/>
      <c r="Q503" s="3"/>
      <c r="R503" s="3"/>
      <c r="S503" s="3"/>
      <c r="T503" s="3"/>
      <c r="U503" s="3"/>
      <c r="W503" s="149"/>
      <c r="X503" s="149"/>
    </row>
    <row r="504" spans="2:24" ht="12.75">
      <c r="B504" s="2"/>
      <c r="C504" s="3"/>
      <c r="D504" s="4"/>
      <c r="E504" s="3"/>
      <c r="F504" s="3"/>
      <c r="G504" s="3"/>
      <c r="H504" s="3"/>
      <c r="I504" s="3"/>
      <c r="J504" s="3"/>
      <c r="K504" s="3"/>
      <c r="L504" s="3"/>
      <c r="M504" s="3"/>
      <c r="N504" s="3"/>
      <c r="O504" s="3"/>
      <c r="P504" s="3"/>
      <c r="Q504" s="3"/>
      <c r="R504" s="3"/>
      <c r="S504" s="3"/>
      <c r="T504" s="3"/>
      <c r="U504" s="3"/>
      <c r="W504" s="149"/>
      <c r="X504" s="149"/>
    </row>
    <row r="505" spans="2:24" ht="12.75">
      <c r="B505" s="2"/>
      <c r="C505" s="3"/>
      <c r="D505" s="4"/>
      <c r="E505" s="3"/>
      <c r="F505" s="3"/>
      <c r="G505" s="3"/>
      <c r="H505" s="3"/>
      <c r="I505" s="3"/>
      <c r="J505" s="3"/>
      <c r="K505" s="3"/>
      <c r="L505" s="3"/>
      <c r="M505" s="3"/>
      <c r="N505" s="3"/>
      <c r="O505" s="3"/>
      <c r="P505" s="3"/>
      <c r="Q505" s="3"/>
      <c r="R505" s="3"/>
      <c r="S505" s="3"/>
      <c r="T505" s="3"/>
      <c r="U505" s="3"/>
      <c r="W505" s="149"/>
      <c r="X505" s="149"/>
    </row>
    <row r="506" spans="2:24" ht="12.75">
      <c r="B506" s="2"/>
      <c r="C506" s="3"/>
      <c r="D506" s="4"/>
      <c r="E506" s="3"/>
      <c r="F506" s="3"/>
      <c r="G506" s="3"/>
      <c r="H506" s="3"/>
      <c r="I506" s="3"/>
      <c r="J506" s="3"/>
      <c r="K506" s="3"/>
      <c r="L506" s="3"/>
      <c r="M506" s="3"/>
      <c r="N506" s="3"/>
      <c r="O506" s="3"/>
      <c r="P506" s="3"/>
      <c r="Q506" s="3"/>
      <c r="R506" s="3"/>
      <c r="S506" s="3"/>
      <c r="T506" s="3"/>
      <c r="U506" s="3"/>
      <c r="W506" s="149"/>
      <c r="X506" s="149"/>
    </row>
    <row r="507" spans="2:24" ht="12.75">
      <c r="B507" s="2"/>
      <c r="C507" s="3"/>
      <c r="D507" s="4"/>
      <c r="E507" s="3"/>
      <c r="F507" s="3"/>
      <c r="G507" s="3"/>
      <c r="H507" s="3"/>
      <c r="I507" s="3"/>
      <c r="J507" s="3"/>
      <c r="K507" s="3"/>
      <c r="L507" s="3"/>
      <c r="M507" s="3"/>
      <c r="N507" s="3"/>
      <c r="O507" s="3"/>
      <c r="P507" s="3"/>
      <c r="Q507" s="3"/>
      <c r="R507" s="3"/>
      <c r="S507" s="3"/>
      <c r="T507" s="3"/>
      <c r="U507" s="3"/>
      <c r="W507" s="149"/>
      <c r="X507" s="149"/>
    </row>
    <row r="508" spans="2:24" ht="12.75">
      <c r="B508" s="2"/>
      <c r="C508" s="3"/>
      <c r="D508" s="4"/>
      <c r="E508" s="3"/>
      <c r="F508" s="3"/>
      <c r="G508" s="3"/>
      <c r="H508" s="3"/>
      <c r="I508" s="3"/>
      <c r="J508" s="3"/>
      <c r="K508" s="3"/>
      <c r="L508" s="3"/>
      <c r="M508" s="3"/>
      <c r="N508" s="3"/>
      <c r="O508" s="3"/>
      <c r="P508" s="3"/>
      <c r="Q508" s="3"/>
      <c r="R508" s="3"/>
      <c r="S508" s="3"/>
      <c r="T508" s="3"/>
      <c r="U508" s="3"/>
      <c r="W508" s="149"/>
      <c r="X508" s="149"/>
    </row>
    <row r="509" spans="2:24" ht="12.75">
      <c r="B509" s="2"/>
      <c r="C509" s="3"/>
      <c r="D509" s="4"/>
      <c r="E509" s="3"/>
      <c r="F509" s="3"/>
      <c r="G509" s="3"/>
      <c r="H509" s="3"/>
      <c r="I509" s="3"/>
      <c r="J509" s="3"/>
      <c r="K509" s="3"/>
      <c r="L509" s="3"/>
      <c r="M509" s="3"/>
      <c r="N509" s="3"/>
      <c r="O509" s="3"/>
      <c r="P509" s="3"/>
      <c r="Q509" s="3"/>
      <c r="R509" s="3"/>
      <c r="S509" s="3"/>
      <c r="T509" s="3"/>
      <c r="U509" s="3"/>
      <c r="W509" s="149"/>
      <c r="X509" s="149"/>
    </row>
    <row r="510" spans="2:24" ht="12.75">
      <c r="B510" s="2"/>
      <c r="C510" s="3"/>
      <c r="D510" s="4"/>
      <c r="E510" s="3"/>
      <c r="F510" s="3"/>
      <c r="G510" s="3"/>
      <c r="H510" s="3"/>
      <c r="I510" s="3"/>
      <c r="J510" s="3"/>
      <c r="K510" s="3"/>
      <c r="L510" s="3"/>
      <c r="M510" s="3"/>
      <c r="N510" s="3"/>
      <c r="O510" s="3"/>
      <c r="P510" s="3"/>
      <c r="Q510" s="3"/>
      <c r="R510" s="3"/>
      <c r="S510" s="3"/>
      <c r="T510" s="3"/>
      <c r="U510" s="3"/>
      <c r="W510" s="149"/>
      <c r="X510" s="149"/>
    </row>
    <row r="511" spans="2:24" ht="12.75">
      <c r="B511" s="2"/>
      <c r="C511" s="3"/>
      <c r="D511" s="4"/>
      <c r="E511" s="3"/>
      <c r="F511" s="3"/>
      <c r="G511" s="3"/>
      <c r="H511" s="3"/>
      <c r="I511" s="3"/>
      <c r="J511" s="3"/>
      <c r="K511" s="3"/>
      <c r="L511" s="3"/>
      <c r="M511" s="3"/>
      <c r="N511" s="3"/>
      <c r="O511" s="3"/>
      <c r="P511" s="3"/>
      <c r="Q511" s="3"/>
      <c r="R511" s="3"/>
      <c r="S511" s="3"/>
      <c r="T511" s="3"/>
      <c r="U511" s="3"/>
      <c r="W511" s="149"/>
      <c r="X511" s="149"/>
    </row>
    <row r="512" spans="2:24" ht="12.75">
      <c r="B512" s="2"/>
      <c r="C512" s="3"/>
      <c r="D512" s="4"/>
      <c r="E512" s="3"/>
      <c r="F512" s="3"/>
      <c r="G512" s="3"/>
      <c r="H512" s="3"/>
      <c r="I512" s="3"/>
      <c r="J512" s="3"/>
      <c r="K512" s="3"/>
      <c r="L512" s="3"/>
      <c r="M512" s="3"/>
      <c r="N512" s="3"/>
      <c r="O512" s="3"/>
      <c r="P512" s="3"/>
      <c r="Q512" s="3"/>
      <c r="R512" s="3"/>
      <c r="S512" s="3"/>
      <c r="T512" s="3"/>
      <c r="U512" s="3"/>
      <c r="W512" s="149"/>
      <c r="X512" s="149"/>
    </row>
    <row r="513" spans="2:24" ht="12.75">
      <c r="B513" s="2"/>
      <c r="C513" s="3"/>
      <c r="D513" s="4"/>
      <c r="E513" s="3"/>
      <c r="F513" s="3"/>
      <c r="G513" s="3"/>
      <c r="H513" s="3"/>
      <c r="I513" s="3"/>
      <c r="J513" s="3"/>
      <c r="K513" s="3"/>
      <c r="L513" s="3"/>
      <c r="M513" s="3"/>
      <c r="N513" s="3"/>
      <c r="O513" s="3"/>
      <c r="P513" s="3"/>
      <c r="Q513" s="3"/>
      <c r="R513" s="3"/>
      <c r="S513" s="3"/>
      <c r="T513" s="3"/>
      <c r="U513" s="3"/>
      <c r="W513" s="149"/>
      <c r="X513" s="149"/>
    </row>
    <row r="514" spans="2:24" ht="12.75">
      <c r="B514" s="2"/>
      <c r="C514" s="3"/>
      <c r="D514" s="4"/>
      <c r="E514" s="3"/>
      <c r="F514" s="3"/>
      <c r="G514" s="3"/>
      <c r="H514" s="3"/>
      <c r="I514" s="3"/>
      <c r="J514" s="3"/>
      <c r="K514" s="3"/>
      <c r="L514" s="3"/>
      <c r="M514" s="3"/>
      <c r="N514" s="3"/>
      <c r="O514" s="3"/>
      <c r="P514" s="3"/>
      <c r="Q514" s="3"/>
      <c r="R514" s="3"/>
      <c r="S514" s="3"/>
      <c r="T514" s="3"/>
      <c r="U514" s="3"/>
      <c r="W514" s="149"/>
      <c r="X514" s="149"/>
    </row>
    <row r="515" spans="2:24" ht="12.75">
      <c r="B515" s="2"/>
      <c r="C515" s="3"/>
      <c r="D515" s="4"/>
      <c r="E515" s="3"/>
      <c r="F515" s="3"/>
      <c r="G515" s="3"/>
      <c r="H515" s="3"/>
      <c r="I515" s="3"/>
      <c r="J515" s="3"/>
      <c r="K515" s="3"/>
      <c r="L515" s="3"/>
      <c r="M515" s="3"/>
      <c r="N515" s="3"/>
      <c r="O515" s="3"/>
      <c r="P515" s="3"/>
      <c r="Q515" s="3"/>
      <c r="R515" s="3"/>
      <c r="S515" s="3"/>
      <c r="T515" s="3"/>
      <c r="U515" s="3"/>
      <c r="W515" s="149"/>
      <c r="X515" s="149"/>
    </row>
    <row r="516" spans="2:24" ht="12.75">
      <c r="B516" s="2"/>
      <c r="C516" s="3"/>
      <c r="D516" s="4"/>
      <c r="E516" s="3"/>
      <c r="F516" s="3"/>
      <c r="G516" s="3"/>
      <c r="H516" s="3"/>
      <c r="I516" s="3"/>
      <c r="J516" s="3"/>
      <c r="K516" s="3"/>
      <c r="L516" s="3"/>
      <c r="M516" s="3"/>
      <c r="N516" s="3"/>
      <c r="O516" s="3"/>
      <c r="P516" s="3"/>
      <c r="Q516" s="3"/>
      <c r="R516" s="3"/>
      <c r="S516" s="3"/>
      <c r="T516" s="3"/>
      <c r="U516" s="3"/>
      <c r="W516" s="149"/>
      <c r="X516" s="149"/>
    </row>
    <row r="517" spans="2:24" ht="12.75">
      <c r="B517" s="2"/>
      <c r="C517" s="3"/>
      <c r="D517" s="4"/>
      <c r="E517" s="3"/>
      <c r="F517" s="3"/>
      <c r="G517" s="3"/>
      <c r="H517" s="3"/>
      <c r="I517" s="3"/>
      <c r="J517" s="3"/>
      <c r="K517" s="3"/>
      <c r="L517" s="3"/>
      <c r="M517" s="3"/>
      <c r="N517" s="3"/>
      <c r="O517" s="3"/>
      <c r="P517" s="3"/>
      <c r="Q517" s="3"/>
      <c r="R517" s="3"/>
      <c r="S517" s="3"/>
      <c r="T517" s="3"/>
      <c r="U517" s="3"/>
      <c r="W517" s="149"/>
      <c r="X517" s="149"/>
    </row>
    <row r="518" spans="2:24" ht="12.75">
      <c r="B518" s="2"/>
      <c r="C518" s="3"/>
      <c r="D518" s="4"/>
      <c r="E518" s="3"/>
      <c r="F518" s="3"/>
      <c r="G518" s="3"/>
      <c r="H518" s="3"/>
      <c r="I518" s="3"/>
      <c r="J518" s="3"/>
      <c r="K518" s="3"/>
      <c r="L518" s="3"/>
      <c r="M518" s="3"/>
      <c r="N518" s="3"/>
      <c r="O518" s="3"/>
      <c r="P518" s="3"/>
      <c r="Q518" s="3"/>
      <c r="R518" s="3"/>
      <c r="S518" s="3"/>
      <c r="T518" s="3"/>
      <c r="U518" s="3"/>
      <c r="W518" s="149"/>
      <c r="X518" s="149"/>
    </row>
    <row r="519" spans="2:24" ht="12.75">
      <c r="B519" s="2"/>
      <c r="C519" s="3"/>
      <c r="D519" s="4"/>
      <c r="E519" s="3"/>
      <c r="F519" s="3"/>
      <c r="G519" s="3"/>
      <c r="H519" s="3"/>
      <c r="I519" s="3"/>
      <c r="J519" s="3"/>
      <c r="K519" s="3"/>
      <c r="L519" s="3"/>
      <c r="M519" s="3"/>
      <c r="N519" s="3"/>
      <c r="O519" s="3"/>
      <c r="P519" s="3"/>
      <c r="Q519" s="3"/>
      <c r="R519" s="3"/>
      <c r="S519" s="3"/>
      <c r="T519" s="3"/>
      <c r="U519" s="3"/>
      <c r="W519" s="149"/>
      <c r="X519" s="149"/>
    </row>
    <row r="520" spans="2:24" ht="12.75">
      <c r="B520" s="2"/>
      <c r="C520" s="3"/>
      <c r="D520" s="4"/>
      <c r="E520" s="3"/>
      <c r="F520" s="3"/>
      <c r="G520" s="3"/>
      <c r="H520" s="3"/>
      <c r="I520" s="3"/>
      <c r="J520" s="3"/>
      <c r="K520" s="3"/>
      <c r="L520" s="3"/>
      <c r="M520" s="3"/>
      <c r="N520" s="3"/>
      <c r="O520" s="3"/>
      <c r="P520" s="3"/>
      <c r="Q520" s="3"/>
      <c r="R520" s="3"/>
      <c r="S520" s="3"/>
      <c r="T520" s="3"/>
      <c r="U520" s="3"/>
      <c r="W520" s="149"/>
      <c r="X520" s="149"/>
    </row>
    <row r="521" spans="2:24" ht="12.75">
      <c r="B521" s="2"/>
      <c r="C521" s="3"/>
      <c r="D521" s="4"/>
      <c r="E521" s="3"/>
      <c r="F521" s="3"/>
      <c r="G521" s="3"/>
      <c r="H521" s="3"/>
      <c r="I521" s="3"/>
      <c r="J521" s="3"/>
      <c r="K521" s="3"/>
      <c r="L521" s="3"/>
      <c r="M521" s="3"/>
      <c r="N521" s="3"/>
      <c r="O521" s="3"/>
      <c r="P521" s="3"/>
      <c r="Q521" s="3"/>
      <c r="R521" s="3"/>
      <c r="S521" s="3"/>
      <c r="T521" s="3"/>
      <c r="U521" s="3"/>
      <c r="W521" s="149"/>
      <c r="X521" s="149"/>
    </row>
    <row r="522" spans="2:24" ht="12.75">
      <c r="B522" s="2"/>
      <c r="C522" s="3"/>
      <c r="D522" s="4"/>
      <c r="E522" s="3"/>
      <c r="F522" s="3"/>
      <c r="G522" s="3"/>
      <c r="H522" s="3"/>
      <c r="I522" s="3"/>
      <c r="J522" s="3"/>
      <c r="K522" s="3"/>
      <c r="L522" s="3"/>
      <c r="M522" s="3"/>
      <c r="N522" s="3"/>
      <c r="O522" s="3"/>
      <c r="P522" s="3"/>
      <c r="Q522" s="3"/>
      <c r="R522" s="3"/>
      <c r="S522" s="3"/>
      <c r="T522" s="3"/>
      <c r="U522" s="3"/>
      <c r="W522" s="149"/>
      <c r="X522" s="149"/>
    </row>
    <row r="523" spans="2:24" ht="12.75">
      <c r="B523" s="2"/>
      <c r="C523" s="3"/>
      <c r="D523" s="4"/>
      <c r="E523" s="3"/>
      <c r="F523" s="3"/>
      <c r="G523" s="3"/>
      <c r="H523" s="3"/>
      <c r="I523" s="3"/>
      <c r="J523" s="3"/>
      <c r="K523" s="3"/>
      <c r="L523" s="3"/>
      <c r="M523" s="3"/>
      <c r="N523" s="3"/>
      <c r="O523" s="3"/>
      <c r="P523" s="3"/>
      <c r="Q523" s="3"/>
      <c r="R523" s="3"/>
      <c r="S523" s="3"/>
      <c r="T523" s="3"/>
      <c r="U523" s="3"/>
      <c r="W523" s="149"/>
      <c r="X523" s="149"/>
    </row>
    <row r="524" spans="2:24" ht="12.75">
      <c r="B524" s="2"/>
      <c r="C524" s="3"/>
      <c r="D524" s="4"/>
      <c r="E524" s="3"/>
      <c r="F524" s="3"/>
      <c r="G524" s="3"/>
      <c r="H524" s="3"/>
      <c r="I524" s="3"/>
      <c r="J524" s="3"/>
      <c r="K524" s="3"/>
      <c r="L524" s="3"/>
      <c r="M524" s="3"/>
      <c r="N524" s="3"/>
      <c r="O524" s="3"/>
      <c r="P524" s="3"/>
      <c r="Q524" s="3"/>
      <c r="R524" s="3"/>
      <c r="S524" s="3"/>
      <c r="T524" s="3"/>
      <c r="U524" s="3"/>
      <c r="W524" s="149"/>
      <c r="X524" s="149"/>
    </row>
    <row r="525" spans="2:24" ht="12.75">
      <c r="B525" s="2"/>
      <c r="C525" s="3"/>
      <c r="D525" s="4"/>
      <c r="E525" s="3"/>
      <c r="F525" s="3"/>
      <c r="G525" s="3"/>
      <c r="H525" s="3"/>
      <c r="I525" s="3"/>
      <c r="J525" s="3"/>
      <c r="K525" s="3"/>
      <c r="L525" s="3"/>
      <c r="M525" s="3"/>
      <c r="N525" s="3"/>
      <c r="O525" s="3"/>
      <c r="P525" s="3"/>
      <c r="Q525" s="3"/>
      <c r="R525" s="3"/>
      <c r="S525" s="3"/>
      <c r="T525" s="3"/>
      <c r="U525" s="3"/>
      <c r="W525" s="149"/>
      <c r="X525" s="149"/>
    </row>
    <row r="526" spans="2:24" ht="12.75">
      <c r="B526" s="2"/>
      <c r="C526" s="3"/>
      <c r="D526" s="4"/>
      <c r="E526" s="3"/>
      <c r="F526" s="3"/>
      <c r="G526" s="3"/>
      <c r="H526" s="3"/>
      <c r="I526" s="3"/>
      <c r="J526" s="3"/>
      <c r="K526" s="3"/>
      <c r="L526" s="3"/>
      <c r="M526" s="3"/>
      <c r="N526" s="3"/>
      <c r="O526" s="3"/>
      <c r="P526" s="3"/>
      <c r="Q526" s="3"/>
      <c r="R526" s="3"/>
      <c r="S526" s="3"/>
      <c r="T526" s="3"/>
      <c r="U526" s="3"/>
      <c r="W526" s="149"/>
      <c r="X526" s="149"/>
    </row>
    <row r="527" spans="2:24" ht="12.75">
      <c r="B527" s="2"/>
      <c r="C527" s="3"/>
      <c r="D527" s="4"/>
      <c r="E527" s="3"/>
      <c r="F527" s="3"/>
      <c r="G527" s="3"/>
      <c r="H527" s="3"/>
      <c r="I527" s="3"/>
      <c r="J527" s="3"/>
      <c r="K527" s="3"/>
      <c r="L527" s="3"/>
      <c r="M527" s="3"/>
      <c r="N527" s="3"/>
      <c r="O527" s="3"/>
      <c r="P527" s="3"/>
      <c r="Q527" s="3"/>
      <c r="R527" s="3"/>
      <c r="S527" s="3"/>
      <c r="T527" s="3"/>
      <c r="U527" s="3"/>
      <c r="W527" s="149"/>
      <c r="X527" s="149"/>
    </row>
    <row r="528" spans="2:24" ht="12.75">
      <c r="B528" s="2"/>
      <c r="C528" s="3"/>
      <c r="D528" s="4"/>
      <c r="E528" s="3"/>
      <c r="F528" s="3"/>
      <c r="G528" s="3"/>
      <c r="H528" s="3"/>
      <c r="I528" s="3"/>
      <c r="J528" s="3"/>
      <c r="K528" s="3"/>
      <c r="L528" s="3"/>
      <c r="M528" s="3"/>
      <c r="N528" s="3"/>
      <c r="O528" s="3"/>
      <c r="P528" s="3"/>
      <c r="Q528" s="3"/>
      <c r="R528" s="3"/>
      <c r="S528" s="3"/>
      <c r="T528" s="3"/>
      <c r="U528" s="3"/>
      <c r="W528" s="149"/>
      <c r="X528" s="149"/>
    </row>
    <row r="529" spans="2:24" ht="12.75">
      <c r="B529" s="2"/>
      <c r="C529" s="3"/>
      <c r="D529" s="4"/>
      <c r="E529" s="3"/>
      <c r="F529" s="3"/>
      <c r="G529" s="3"/>
      <c r="H529" s="3"/>
      <c r="I529" s="3"/>
      <c r="J529" s="3"/>
      <c r="K529" s="3"/>
      <c r="L529" s="3"/>
      <c r="M529" s="3"/>
      <c r="N529" s="3"/>
      <c r="O529" s="3"/>
      <c r="P529" s="3"/>
      <c r="Q529" s="3"/>
      <c r="R529" s="3"/>
      <c r="S529" s="3"/>
      <c r="T529" s="3"/>
      <c r="U529" s="3"/>
      <c r="W529" s="149"/>
      <c r="X529" s="149"/>
    </row>
    <row r="530" spans="2:24" ht="12.75">
      <c r="B530" s="2"/>
      <c r="C530" s="3"/>
      <c r="D530" s="4"/>
      <c r="E530" s="3"/>
      <c r="F530" s="3"/>
      <c r="G530" s="3"/>
      <c r="H530" s="3"/>
      <c r="I530" s="3"/>
      <c r="J530" s="3"/>
      <c r="K530" s="3"/>
      <c r="L530" s="3"/>
      <c r="M530" s="3"/>
      <c r="N530" s="3"/>
      <c r="O530" s="3"/>
      <c r="P530" s="3"/>
      <c r="Q530" s="3"/>
      <c r="R530" s="3"/>
      <c r="S530" s="3"/>
      <c r="T530" s="3"/>
      <c r="U530" s="3"/>
      <c r="W530" s="149"/>
      <c r="X530" s="149"/>
    </row>
    <row r="531" spans="2:24" ht="12.75">
      <c r="B531" s="2"/>
      <c r="C531" s="3"/>
      <c r="D531" s="4"/>
      <c r="E531" s="3"/>
      <c r="F531" s="3"/>
      <c r="G531" s="3"/>
      <c r="H531" s="3"/>
      <c r="I531" s="3"/>
      <c r="J531" s="3"/>
      <c r="K531" s="3"/>
      <c r="L531" s="3"/>
      <c r="M531" s="3"/>
      <c r="N531" s="3"/>
      <c r="O531" s="3"/>
      <c r="P531" s="3"/>
      <c r="Q531" s="3"/>
      <c r="R531" s="3"/>
      <c r="S531" s="3"/>
      <c r="T531" s="3"/>
      <c r="U531" s="3"/>
      <c r="W531" s="149"/>
      <c r="X531" s="149"/>
    </row>
    <row r="532" spans="2:24" ht="12.75">
      <c r="B532" s="2"/>
      <c r="C532" s="3"/>
      <c r="D532" s="4"/>
      <c r="E532" s="3"/>
      <c r="F532" s="3"/>
      <c r="G532" s="3"/>
      <c r="H532" s="3"/>
      <c r="I532" s="3"/>
      <c r="J532" s="3"/>
      <c r="K532" s="3"/>
      <c r="L532" s="3"/>
      <c r="M532" s="3"/>
      <c r="N532" s="3"/>
      <c r="O532" s="3"/>
      <c r="P532" s="3"/>
      <c r="Q532" s="3"/>
      <c r="R532" s="3"/>
      <c r="S532" s="3"/>
      <c r="T532" s="3"/>
      <c r="U532" s="3"/>
      <c r="W532" s="149"/>
      <c r="X532" s="149"/>
    </row>
    <row r="533" spans="2:24" ht="12.75">
      <c r="B533" s="2"/>
      <c r="C533" s="3"/>
      <c r="D533" s="4"/>
      <c r="E533" s="3"/>
      <c r="F533" s="3"/>
      <c r="G533" s="3"/>
      <c r="H533" s="3"/>
      <c r="I533" s="3"/>
      <c r="J533" s="3"/>
      <c r="K533" s="3"/>
      <c r="L533" s="3"/>
      <c r="M533" s="3"/>
      <c r="N533" s="3"/>
      <c r="O533" s="3"/>
      <c r="P533" s="3"/>
      <c r="Q533" s="3"/>
      <c r="R533" s="3"/>
      <c r="S533" s="3"/>
      <c r="T533" s="3"/>
      <c r="U533" s="3"/>
      <c r="W533" s="149"/>
      <c r="X533" s="149"/>
    </row>
    <row r="534" spans="2:24" ht="12.75">
      <c r="B534" s="2"/>
      <c r="C534" s="3"/>
      <c r="D534" s="4"/>
      <c r="E534" s="3"/>
      <c r="F534" s="3"/>
      <c r="G534" s="3"/>
      <c r="H534" s="3"/>
      <c r="I534" s="3"/>
      <c r="J534" s="3"/>
      <c r="K534" s="3"/>
      <c r="L534" s="3"/>
      <c r="M534" s="3"/>
      <c r="N534" s="3"/>
      <c r="O534" s="3"/>
      <c r="P534" s="3"/>
      <c r="Q534" s="3"/>
      <c r="R534" s="3"/>
      <c r="S534" s="3"/>
      <c r="T534" s="3"/>
      <c r="U534" s="3"/>
      <c r="W534" s="149"/>
      <c r="X534" s="149"/>
    </row>
    <row r="535" spans="2:24" ht="12.75">
      <c r="B535" s="2"/>
      <c r="C535" s="3"/>
      <c r="D535" s="4"/>
      <c r="E535" s="3"/>
      <c r="F535" s="3"/>
      <c r="G535" s="3"/>
      <c r="H535" s="3"/>
      <c r="I535" s="3"/>
      <c r="J535" s="3"/>
      <c r="K535" s="3"/>
      <c r="L535" s="3"/>
      <c r="M535" s="3"/>
      <c r="N535" s="3"/>
      <c r="O535" s="3"/>
      <c r="P535" s="3"/>
      <c r="Q535" s="3"/>
      <c r="R535" s="3"/>
      <c r="S535" s="3"/>
      <c r="T535" s="3"/>
      <c r="U535" s="3"/>
      <c r="W535" s="149"/>
      <c r="X535" s="149"/>
    </row>
    <row r="536" spans="2:24" ht="12.75">
      <c r="B536" s="2"/>
      <c r="C536" s="3"/>
      <c r="D536" s="4"/>
      <c r="E536" s="3"/>
      <c r="F536" s="3"/>
      <c r="G536" s="3"/>
      <c r="H536" s="3"/>
      <c r="I536" s="3"/>
      <c r="J536" s="3"/>
      <c r="K536" s="3"/>
      <c r="L536" s="3"/>
      <c r="M536" s="3"/>
      <c r="N536" s="3"/>
      <c r="O536" s="3"/>
      <c r="P536" s="3"/>
      <c r="Q536" s="3"/>
      <c r="R536" s="3"/>
      <c r="S536" s="3"/>
      <c r="T536" s="3"/>
      <c r="U536" s="3"/>
      <c r="W536" s="149"/>
      <c r="X536" s="149"/>
    </row>
    <row r="537" spans="2:24" ht="12.75">
      <c r="B537" s="2"/>
      <c r="C537" s="3"/>
      <c r="D537" s="4"/>
      <c r="E537" s="3"/>
      <c r="F537" s="3"/>
      <c r="G537" s="3"/>
      <c r="H537" s="3"/>
      <c r="I537" s="3"/>
      <c r="J537" s="3"/>
      <c r="K537" s="3"/>
      <c r="L537" s="3"/>
      <c r="M537" s="3"/>
      <c r="N537" s="3"/>
      <c r="O537" s="3"/>
      <c r="P537" s="3"/>
      <c r="Q537" s="3"/>
      <c r="R537" s="3"/>
      <c r="S537" s="3"/>
      <c r="T537" s="3"/>
      <c r="U537" s="3"/>
      <c r="W537" s="149"/>
      <c r="X537" s="149"/>
    </row>
    <row r="538" spans="2:24" ht="12.75">
      <c r="B538" s="2"/>
      <c r="C538" s="3"/>
      <c r="D538" s="4"/>
      <c r="E538" s="3"/>
      <c r="F538" s="3"/>
      <c r="G538" s="3"/>
      <c r="H538" s="3"/>
      <c r="I538" s="3"/>
      <c r="J538" s="3"/>
      <c r="K538" s="3"/>
      <c r="L538" s="3"/>
      <c r="M538" s="3"/>
      <c r="N538" s="3"/>
      <c r="O538" s="3"/>
      <c r="P538" s="3"/>
      <c r="Q538" s="3"/>
      <c r="R538" s="3"/>
      <c r="S538" s="3"/>
      <c r="T538" s="3"/>
      <c r="U538" s="3"/>
      <c r="W538" s="149"/>
      <c r="X538" s="149"/>
    </row>
    <row r="539" spans="2:24" ht="12.75">
      <c r="B539" s="2"/>
      <c r="C539" s="3"/>
      <c r="D539" s="4"/>
      <c r="E539" s="3"/>
      <c r="F539" s="3"/>
      <c r="G539" s="3"/>
      <c r="H539" s="3"/>
      <c r="I539" s="3"/>
      <c r="J539" s="3"/>
      <c r="K539" s="3"/>
      <c r="L539" s="3"/>
      <c r="M539" s="3"/>
      <c r="N539" s="3"/>
      <c r="O539" s="3"/>
      <c r="P539" s="3"/>
      <c r="Q539" s="3"/>
      <c r="R539" s="3"/>
      <c r="S539" s="3"/>
      <c r="T539" s="3"/>
      <c r="U539" s="3"/>
      <c r="W539" s="149"/>
      <c r="X539" s="149"/>
    </row>
    <row r="540" spans="2:24" ht="12.75">
      <c r="B540" s="2"/>
      <c r="C540" s="3"/>
      <c r="D540" s="4"/>
      <c r="E540" s="3"/>
      <c r="F540" s="3"/>
      <c r="G540" s="3"/>
      <c r="H540" s="3"/>
      <c r="I540" s="3"/>
      <c r="J540" s="3"/>
      <c r="K540" s="3"/>
      <c r="L540" s="3"/>
      <c r="M540" s="3"/>
      <c r="N540" s="3"/>
      <c r="O540" s="3"/>
      <c r="P540" s="3"/>
      <c r="Q540" s="3"/>
      <c r="R540" s="3"/>
      <c r="S540" s="3"/>
      <c r="T540" s="3"/>
      <c r="U540" s="3"/>
      <c r="W540" s="149"/>
      <c r="X540" s="149"/>
    </row>
    <row r="541" spans="2:24" ht="12.75">
      <c r="B541" s="2"/>
      <c r="C541" s="3"/>
      <c r="D541" s="4"/>
      <c r="E541" s="3"/>
      <c r="F541" s="3"/>
      <c r="G541" s="3"/>
      <c r="H541" s="3"/>
      <c r="I541" s="3"/>
      <c r="J541" s="3"/>
      <c r="K541" s="3"/>
      <c r="L541" s="3"/>
      <c r="M541" s="3"/>
      <c r="N541" s="3"/>
      <c r="O541" s="3"/>
      <c r="P541" s="3"/>
      <c r="Q541" s="3"/>
      <c r="R541" s="3"/>
      <c r="S541" s="3"/>
      <c r="T541" s="3"/>
      <c r="U541" s="3"/>
      <c r="W541" s="149"/>
      <c r="X541" s="149"/>
    </row>
    <row r="542" spans="2:24" ht="12.75">
      <c r="B542" s="2"/>
      <c r="C542" s="3"/>
      <c r="D542" s="4"/>
      <c r="E542" s="3"/>
      <c r="F542" s="3"/>
      <c r="G542" s="3"/>
      <c r="H542" s="3"/>
      <c r="I542" s="3"/>
      <c r="J542" s="3"/>
      <c r="K542" s="3"/>
      <c r="L542" s="3"/>
      <c r="M542" s="3"/>
      <c r="N542" s="3"/>
      <c r="O542" s="3"/>
      <c r="P542" s="3"/>
      <c r="Q542" s="3"/>
      <c r="R542" s="3"/>
      <c r="S542" s="3"/>
      <c r="T542" s="3"/>
      <c r="U542" s="3"/>
      <c r="W542" s="149"/>
      <c r="X542" s="149"/>
    </row>
    <row r="543" spans="2:24" ht="12.75">
      <c r="B543" s="2"/>
      <c r="C543" s="3"/>
      <c r="D543" s="4"/>
      <c r="E543" s="3"/>
      <c r="F543" s="3"/>
      <c r="G543" s="3"/>
      <c r="H543" s="3"/>
      <c r="I543" s="3"/>
      <c r="J543" s="3"/>
      <c r="K543" s="3"/>
      <c r="L543" s="3"/>
      <c r="M543" s="3"/>
      <c r="N543" s="3"/>
      <c r="O543" s="3"/>
      <c r="P543" s="3"/>
      <c r="Q543" s="3"/>
      <c r="R543" s="3"/>
      <c r="S543" s="3"/>
      <c r="T543" s="3"/>
      <c r="U543" s="3"/>
      <c r="W543" s="149"/>
      <c r="X543" s="149"/>
    </row>
    <row r="544" spans="2:24" ht="12.75">
      <c r="B544" s="2"/>
      <c r="C544" s="3"/>
      <c r="D544" s="4"/>
      <c r="E544" s="3"/>
      <c r="F544" s="3"/>
      <c r="G544" s="3"/>
      <c r="H544" s="3"/>
      <c r="I544" s="3"/>
      <c r="J544" s="3"/>
      <c r="K544" s="3"/>
      <c r="L544" s="3"/>
      <c r="M544" s="3"/>
      <c r="N544" s="3"/>
      <c r="O544" s="3"/>
      <c r="P544" s="3"/>
      <c r="Q544" s="3"/>
      <c r="R544" s="3"/>
      <c r="S544" s="3"/>
      <c r="T544" s="3"/>
      <c r="U544" s="3"/>
      <c r="W544" s="149"/>
      <c r="X544" s="149"/>
    </row>
    <row r="545" spans="2:24" ht="12.75">
      <c r="B545" s="2"/>
      <c r="C545" s="3"/>
      <c r="D545" s="4"/>
      <c r="E545" s="3"/>
      <c r="F545" s="3"/>
      <c r="G545" s="3"/>
      <c r="H545" s="3"/>
      <c r="I545" s="3"/>
      <c r="J545" s="3"/>
      <c r="K545" s="3"/>
      <c r="L545" s="3"/>
      <c r="M545" s="3"/>
      <c r="N545" s="3"/>
      <c r="O545" s="3"/>
      <c r="P545" s="3"/>
      <c r="Q545" s="3"/>
      <c r="R545" s="3"/>
      <c r="S545" s="3"/>
      <c r="T545" s="3"/>
      <c r="U545" s="3"/>
      <c r="W545" s="149"/>
      <c r="X545" s="149"/>
    </row>
    <row r="546" spans="2:24" ht="12.75">
      <c r="B546" s="2"/>
      <c r="C546" s="3"/>
      <c r="D546" s="4"/>
      <c r="E546" s="3"/>
      <c r="F546" s="3"/>
      <c r="G546" s="3"/>
      <c r="H546" s="3"/>
      <c r="I546" s="3"/>
      <c r="J546" s="3"/>
      <c r="K546" s="3"/>
      <c r="L546" s="3"/>
      <c r="M546" s="3"/>
      <c r="N546" s="3"/>
      <c r="O546" s="3"/>
      <c r="P546" s="3"/>
      <c r="Q546" s="3"/>
      <c r="R546" s="3"/>
      <c r="S546" s="3"/>
      <c r="T546" s="3"/>
      <c r="U546" s="3"/>
      <c r="W546" s="149"/>
      <c r="X546" s="149"/>
    </row>
    <row r="547" spans="2:24" ht="12.75">
      <c r="B547" s="2"/>
      <c r="C547" s="3"/>
      <c r="D547" s="4"/>
      <c r="E547" s="3"/>
      <c r="F547" s="3"/>
      <c r="G547" s="3"/>
      <c r="H547" s="3"/>
      <c r="I547" s="3"/>
      <c r="J547" s="3"/>
      <c r="K547" s="3"/>
      <c r="L547" s="3"/>
      <c r="M547" s="3"/>
      <c r="N547" s="3"/>
      <c r="O547" s="3"/>
      <c r="P547" s="3"/>
      <c r="Q547" s="3"/>
      <c r="R547" s="3"/>
      <c r="S547" s="3"/>
      <c r="T547" s="3"/>
      <c r="U547" s="3"/>
      <c r="W547" s="149"/>
      <c r="X547" s="149"/>
    </row>
    <row r="548" spans="2:24" ht="12.75">
      <c r="B548" s="2"/>
      <c r="C548" s="3"/>
      <c r="D548" s="4"/>
      <c r="E548" s="3"/>
      <c r="F548" s="3"/>
      <c r="G548" s="3"/>
      <c r="H548" s="3"/>
      <c r="I548" s="3"/>
      <c r="J548" s="3"/>
      <c r="K548" s="3"/>
      <c r="L548" s="3"/>
      <c r="M548" s="3"/>
      <c r="N548" s="3"/>
      <c r="O548" s="3"/>
      <c r="P548" s="3"/>
      <c r="Q548" s="3"/>
      <c r="R548" s="3"/>
      <c r="S548" s="3"/>
      <c r="T548" s="3"/>
      <c r="U548" s="3"/>
      <c r="W548" s="149"/>
      <c r="X548" s="149"/>
    </row>
    <row r="549" spans="2:24" ht="12.75">
      <c r="B549" s="2"/>
      <c r="C549" s="3"/>
      <c r="D549" s="4"/>
      <c r="E549" s="3"/>
      <c r="F549" s="3"/>
      <c r="G549" s="3"/>
      <c r="H549" s="3"/>
      <c r="I549" s="3"/>
      <c r="J549" s="3"/>
      <c r="K549" s="3"/>
      <c r="L549" s="3"/>
      <c r="M549" s="3"/>
      <c r="N549" s="3"/>
      <c r="O549" s="3"/>
      <c r="P549" s="3"/>
      <c r="Q549" s="3"/>
      <c r="R549" s="3"/>
      <c r="S549" s="3"/>
      <c r="T549" s="3"/>
      <c r="U549" s="3"/>
      <c r="W549" s="149"/>
      <c r="X549" s="149"/>
    </row>
    <row r="550" spans="2:24" ht="12.75">
      <c r="B550" s="2"/>
      <c r="C550" s="3"/>
      <c r="D550" s="4"/>
      <c r="E550" s="3"/>
      <c r="F550" s="3"/>
      <c r="G550" s="3"/>
      <c r="H550" s="3"/>
      <c r="I550" s="3"/>
      <c r="J550" s="3"/>
      <c r="K550" s="3"/>
      <c r="L550" s="3"/>
      <c r="M550" s="3"/>
      <c r="N550" s="3"/>
      <c r="O550" s="3"/>
      <c r="P550" s="3"/>
      <c r="Q550" s="3"/>
      <c r="R550" s="3"/>
      <c r="S550" s="3"/>
      <c r="T550" s="3"/>
      <c r="U550" s="3"/>
      <c r="W550" s="149"/>
      <c r="X550" s="149"/>
    </row>
    <row r="551" spans="2:24" ht="12.75">
      <c r="B551" s="2"/>
      <c r="C551" s="3"/>
      <c r="D551" s="4"/>
      <c r="E551" s="3"/>
      <c r="F551" s="3"/>
      <c r="G551" s="3"/>
      <c r="H551" s="3"/>
      <c r="I551" s="3"/>
      <c r="J551" s="3"/>
      <c r="K551" s="3"/>
      <c r="L551" s="3"/>
      <c r="M551" s="3"/>
      <c r="N551" s="3"/>
      <c r="O551" s="3"/>
      <c r="P551" s="3"/>
      <c r="Q551" s="3"/>
      <c r="R551" s="3"/>
      <c r="S551" s="3"/>
      <c r="T551" s="3"/>
      <c r="U551" s="3"/>
      <c r="W551" s="149"/>
      <c r="X551" s="149"/>
    </row>
    <row r="552" spans="2:24" ht="12.75">
      <c r="B552" s="2"/>
      <c r="C552" s="3"/>
      <c r="D552" s="4"/>
      <c r="E552" s="3"/>
      <c r="F552" s="3"/>
      <c r="G552" s="3"/>
      <c r="H552" s="3"/>
      <c r="I552" s="3"/>
      <c r="J552" s="3"/>
      <c r="K552" s="3"/>
      <c r="L552" s="3"/>
      <c r="M552" s="3"/>
      <c r="N552" s="3"/>
      <c r="O552" s="3"/>
      <c r="P552" s="3"/>
      <c r="Q552" s="3"/>
      <c r="R552" s="3"/>
      <c r="S552" s="3"/>
      <c r="T552" s="3"/>
      <c r="U552" s="3"/>
      <c r="W552" s="149"/>
      <c r="X552" s="149"/>
    </row>
    <row r="553" spans="2:24" ht="12.75">
      <c r="B553" s="2"/>
      <c r="C553" s="3"/>
      <c r="D553" s="4"/>
      <c r="E553" s="3"/>
      <c r="F553" s="3"/>
      <c r="G553" s="3"/>
      <c r="H553" s="3"/>
      <c r="I553" s="3"/>
      <c r="J553" s="3"/>
      <c r="K553" s="3"/>
      <c r="L553" s="3"/>
      <c r="M553" s="3"/>
      <c r="N553" s="3"/>
      <c r="O553" s="3"/>
      <c r="P553" s="3"/>
      <c r="Q553" s="3"/>
      <c r="R553" s="3"/>
      <c r="S553" s="3"/>
      <c r="T553" s="3"/>
      <c r="U553" s="3"/>
      <c r="W553" s="149"/>
      <c r="X553" s="149"/>
    </row>
    <row r="554" spans="2:24" ht="12.75">
      <c r="B554" s="2"/>
      <c r="C554" s="3"/>
      <c r="D554" s="4"/>
      <c r="E554" s="3"/>
      <c r="F554" s="3"/>
      <c r="G554" s="3"/>
      <c r="H554" s="3"/>
      <c r="I554" s="3"/>
      <c r="J554" s="3"/>
      <c r="K554" s="3"/>
      <c r="L554" s="3"/>
      <c r="M554" s="3"/>
      <c r="N554" s="3"/>
      <c r="O554" s="3"/>
      <c r="P554" s="3"/>
      <c r="Q554" s="3"/>
      <c r="R554" s="3"/>
      <c r="S554" s="3"/>
      <c r="T554" s="3"/>
      <c r="U554" s="3"/>
      <c r="W554" s="149"/>
      <c r="X554" s="149"/>
    </row>
    <row r="555" spans="2:24" ht="12.75">
      <c r="B555" s="2"/>
      <c r="C555" s="3"/>
      <c r="D555" s="4"/>
      <c r="E555" s="3"/>
      <c r="F555" s="3"/>
      <c r="G555" s="3"/>
      <c r="H555" s="3"/>
      <c r="I555" s="3"/>
      <c r="J555" s="3"/>
      <c r="K555" s="3"/>
      <c r="L555" s="3"/>
      <c r="M555" s="3"/>
      <c r="N555" s="3"/>
      <c r="O555" s="3"/>
      <c r="P555" s="3"/>
      <c r="Q555" s="3"/>
      <c r="R555" s="3"/>
      <c r="S555" s="3"/>
      <c r="T555" s="3"/>
      <c r="U555" s="3"/>
      <c r="W555" s="149"/>
      <c r="X555" s="149"/>
    </row>
    <row r="556" spans="2:24" ht="12.75">
      <c r="B556" s="2"/>
      <c r="C556" s="3"/>
      <c r="D556" s="4"/>
      <c r="E556" s="3"/>
      <c r="F556" s="3"/>
      <c r="G556" s="3"/>
      <c r="H556" s="3"/>
      <c r="I556" s="3"/>
      <c r="J556" s="3"/>
      <c r="K556" s="3"/>
      <c r="L556" s="3"/>
      <c r="M556" s="3"/>
      <c r="N556" s="3"/>
      <c r="O556" s="3"/>
      <c r="P556" s="3"/>
      <c r="Q556" s="3"/>
      <c r="R556" s="3"/>
      <c r="S556" s="3"/>
      <c r="T556" s="3"/>
      <c r="U556" s="3"/>
      <c r="W556" s="149"/>
      <c r="X556" s="149"/>
    </row>
    <row r="557" spans="2:24" ht="12.75">
      <c r="B557" s="2"/>
      <c r="C557" s="3"/>
      <c r="D557" s="4"/>
      <c r="E557" s="3"/>
      <c r="F557" s="3"/>
      <c r="G557" s="3"/>
      <c r="H557" s="3"/>
      <c r="I557" s="3"/>
      <c r="J557" s="3"/>
      <c r="K557" s="3"/>
      <c r="L557" s="3"/>
      <c r="M557" s="3"/>
      <c r="N557" s="3"/>
      <c r="O557" s="3"/>
      <c r="P557" s="3"/>
      <c r="Q557" s="3"/>
      <c r="R557" s="3"/>
      <c r="S557" s="3"/>
      <c r="T557" s="3"/>
      <c r="U557" s="3"/>
      <c r="W557" s="149"/>
      <c r="X557" s="149"/>
    </row>
    <row r="558" spans="2:24" ht="12.75">
      <c r="B558" s="2"/>
      <c r="C558" s="3"/>
      <c r="D558" s="4"/>
      <c r="E558" s="3"/>
      <c r="F558" s="3"/>
      <c r="G558" s="3"/>
      <c r="H558" s="3"/>
      <c r="I558" s="3"/>
      <c r="J558" s="3"/>
      <c r="K558" s="3"/>
      <c r="L558" s="3"/>
      <c r="M558" s="3"/>
      <c r="N558" s="3"/>
      <c r="O558" s="3"/>
      <c r="P558" s="3"/>
      <c r="Q558" s="3"/>
      <c r="R558" s="3"/>
      <c r="S558" s="3"/>
      <c r="T558" s="3"/>
      <c r="U558" s="3"/>
      <c r="W558" s="149"/>
      <c r="X558" s="149"/>
    </row>
    <row r="559" spans="2:24" ht="12.75">
      <c r="B559" s="2"/>
      <c r="C559" s="3"/>
      <c r="D559" s="4"/>
      <c r="E559" s="3"/>
      <c r="F559" s="3"/>
      <c r="G559" s="3"/>
      <c r="H559" s="3"/>
      <c r="I559" s="3"/>
      <c r="J559" s="3"/>
      <c r="K559" s="3"/>
      <c r="L559" s="3"/>
      <c r="M559" s="3"/>
      <c r="N559" s="3"/>
      <c r="O559" s="3"/>
      <c r="P559" s="3"/>
      <c r="Q559" s="3"/>
      <c r="R559" s="3"/>
      <c r="S559" s="3"/>
      <c r="T559" s="3"/>
      <c r="U559" s="3"/>
      <c r="W559" s="149"/>
      <c r="X559" s="149"/>
    </row>
    <row r="560" spans="2:24" ht="12.75">
      <c r="B560" s="2"/>
      <c r="C560" s="3"/>
      <c r="D560" s="4"/>
      <c r="E560" s="3"/>
      <c r="F560" s="3"/>
      <c r="G560" s="3"/>
      <c r="H560" s="3"/>
      <c r="I560" s="3"/>
      <c r="J560" s="3"/>
      <c r="K560" s="3"/>
      <c r="L560" s="3"/>
      <c r="M560" s="3"/>
      <c r="N560" s="3"/>
      <c r="O560" s="3"/>
      <c r="P560" s="3"/>
      <c r="Q560" s="3"/>
      <c r="R560" s="3"/>
      <c r="S560" s="3"/>
      <c r="T560" s="3"/>
      <c r="U560" s="3"/>
      <c r="W560" s="149"/>
      <c r="X560" s="149"/>
    </row>
    <row r="561" spans="2:24" ht="12.75">
      <c r="B561" s="2"/>
      <c r="C561" s="3"/>
      <c r="D561" s="4"/>
      <c r="E561" s="3"/>
      <c r="F561" s="3"/>
      <c r="G561" s="3"/>
      <c r="H561" s="3"/>
      <c r="I561" s="3"/>
      <c r="J561" s="3"/>
      <c r="K561" s="3"/>
      <c r="L561" s="3"/>
      <c r="M561" s="3"/>
      <c r="N561" s="3"/>
      <c r="O561" s="3"/>
      <c r="P561" s="3"/>
      <c r="Q561" s="3"/>
      <c r="R561" s="3"/>
      <c r="S561" s="3"/>
      <c r="T561" s="3"/>
      <c r="U561" s="3"/>
      <c r="W561" s="149"/>
      <c r="X561" s="149"/>
    </row>
    <row r="562" spans="2:24" ht="12.75">
      <c r="B562" s="2"/>
      <c r="C562" s="3"/>
      <c r="D562" s="4"/>
      <c r="E562" s="3"/>
      <c r="F562" s="3"/>
      <c r="G562" s="3"/>
      <c r="H562" s="3"/>
      <c r="I562" s="3"/>
      <c r="J562" s="3"/>
      <c r="K562" s="3"/>
      <c r="L562" s="3"/>
      <c r="M562" s="3"/>
      <c r="N562" s="3"/>
      <c r="O562" s="3"/>
      <c r="P562" s="3"/>
      <c r="Q562" s="3"/>
      <c r="R562" s="3"/>
      <c r="S562" s="3"/>
      <c r="T562" s="3"/>
      <c r="U562" s="3"/>
      <c r="W562" s="149"/>
      <c r="X562" s="149"/>
    </row>
    <row r="563" spans="2:24" ht="12.75">
      <c r="B563" s="2"/>
      <c r="C563" s="3"/>
      <c r="D563" s="4"/>
      <c r="E563" s="3"/>
      <c r="F563" s="3"/>
      <c r="G563" s="3"/>
      <c r="H563" s="3"/>
      <c r="I563" s="3"/>
      <c r="J563" s="3"/>
      <c r="K563" s="3"/>
      <c r="L563" s="3"/>
      <c r="M563" s="3"/>
      <c r="N563" s="3"/>
      <c r="O563" s="3"/>
      <c r="P563" s="3"/>
      <c r="Q563" s="3"/>
      <c r="R563" s="3"/>
      <c r="S563" s="3"/>
      <c r="T563" s="3"/>
      <c r="U563" s="3"/>
      <c r="W563" s="149"/>
      <c r="X563" s="149"/>
    </row>
    <row r="564" spans="2:24" ht="12.75">
      <c r="B564" s="2"/>
      <c r="C564" s="3"/>
      <c r="D564" s="4"/>
      <c r="E564" s="3"/>
      <c r="F564" s="3"/>
      <c r="G564" s="3"/>
      <c r="H564" s="3"/>
      <c r="I564" s="3"/>
      <c r="J564" s="3"/>
      <c r="K564" s="3"/>
      <c r="L564" s="3"/>
      <c r="M564" s="3"/>
      <c r="N564" s="3"/>
      <c r="O564" s="3"/>
      <c r="P564" s="3"/>
      <c r="Q564" s="3"/>
      <c r="R564" s="3"/>
      <c r="S564" s="3"/>
      <c r="T564" s="3"/>
      <c r="U564" s="3"/>
      <c r="W564" s="149"/>
      <c r="X564" s="149"/>
    </row>
    <row r="565" spans="2:24" ht="12.75">
      <c r="B565" s="2"/>
      <c r="C565" s="3"/>
      <c r="D565" s="4"/>
      <c r="E565" s="3"/>
      <c r="F565" s="3"/>
      <c r="G565" s="3"/>
      <c r="H565" s="3"/>
      <c r="I565" s="3"/>
      <c r="J565" s="3"/>
      <c r="K565" s="3"/>
      <c r="L565" s="3"/>
      <c r="M565" s="3"/>
      <c r="N565" s="3"/>
      <c r="O565" s="3"/>
      <c r="P565" s="3"/>
      <c r="Q565" s="3"/>
      <c r="R565" s="3"/>
      <c r="S565" s="3"/>
      <c r="T565" s="3"/>
      <c r="U565" s="3"/>
      <c r="W565" s="149"/>
      <c r="X565" s="149"/>
    </row>
    <row r="566" spans="2:24" ht="12.75">
      <c r="B566" s="2"/>
      <c r="C566" s="3"/>
      <c r="D566" s="4"/>
      <c r="E566" s="3"/>
      <c r="F566" s="3"/>
      <c r="G566" s="3"/>
      <c r="H566" s="3"/>
      <c r="I566" s="3"/>
      <c r="J566" s="3"/>
      <c r="K566" s="3"/>
      <c r="L566" s="3"/>
      <c r="M566" s="3"/>
      <c r="N566" s="3"/>
      <c r="O566" s="3"/>
      <c r="P566" s="3"/>
      <c r="Q566" s="3"/>
      <c r="R566" s="3"/>
      <c r="S566" s="3"/>
      <c r="T566" s="3"/>
      <c r="U566" s="3"/>
      <c r="W566" s="149"/>
      <c r="X566" s="149"/>
    </row>
    <row r="567" spans="2:24" ht="12.75">
      <c r="B567" s="2"/>
      <c r="C567" s="3"/>
      <c r="D567" s="4"/>
      <c r="E567" s="3"/>
      <c r="F567" s="3"/>
      <c r="G567" s="3"/>
      <c r="H567" s="3"/>
      <c r="I567" s="3"/>
      <c r="J567" s="3"/>
      <c r="K567" s="3"/>
      <c r="L567" s="3"/>
      <c r="M567" s="3"/>
      <c r="N567" s="3"/>
      <c r="O567" s="3"/>
      <c r="P567" s="3"/>
      <c r="Q567" s="3"/>
      <c r="R567" s="3"/>
      <c r="S567" s="3"/>
      <c r="T567" s="3"/>
      <c r="U567" s="3"/>
      <c r="W567" s="149"/>
      <c r="X567" s="149"/>
    </row>
    <row r="568" spans="2:24" ht="12.75">
      <c r="B568" s="2"/>
      <c r="C568" s="3"/>
      <c r="D568" s="4"/>
      <c r="E568" s="3"/>
      <c r="F568" s="3"/>
      <c r="G568" s="3"/>
      <c r="H568" s="3"/>
      <c r="I568" s="3"/>
      <c r="J568" s="3"/>
      <c r="K568" s="3"/>
      <c r="L568" s="3"/>
      <c r="M568" s="3"/>
      <c r="N568" s="3"/>
      <c r="O568" s="3"/>
      <c r="P568" s="3"/>
      <c r="Q568" s="3"/>
      <c r="R568" s="3"/>
      <c r="S568" s="3"/>
      <c r="T568" s="3"/>
      <c r="U568" s="3"/>
      <c r="W568" s="149"/>
      <c r="X568" s="149"/>
    </row>
    <row r="569" spans="2:24" ht="12.75">
      <c r="B569" s="2"/>
      <c r="C569" s="3"/>
      <c r="D569" s="4"/>
      <c r="E569" s="3"/>
      <c r="F569" s="3"/>
      <c r="G569" s="3"/>
      <c r="H569" s="3"/>
      <c r="I569" s="3"/>
      <c r="J569" s="3"/>
      <c r="K569" s="3"/>
      <c r="L569" s="3"/>
      <c r="M569" s="3"/>
      <c r="N569" s="3"/>
      <c r="O569" s="3"/>
      <c r="P569" s="3"/>
      <c r="Q569" s="3"/>
      <c r="R569" s="3"/>
      <c r="S569" s="3"/>
      <c r="T569" s="3"/>
      <c r="U569" s="3"/>
      <c r="W569" s="149"/>
      <c r="X569" s="149"/>
    </row>
    <row r="570" spans="2:24" ht="12.75">
      <c r="B570" s="2"/>
      <c r="C570" s="3"/>
      <c r="D570" s="4"/>
      <c r="E570" s="3"/>
      <c r="F570" s="3"/>
      <c r="G570" s="3"/>
      <c r="H570" s="3"/>
      <c r="I570" s="3"/>
      <c r="J570" s="3"/>
      <c r="K570" s="3"/>
      <c r="L570" s="3"/>
      <c r="M570" s="3"/>
      <c r="N570" s="3"/>
      <c r="O570" s="3"/>
      <c r="P570" s="3"/>
      <c r="Q570" s="3"/>
      <c r="R570" s="3"/>
      <c r="S570" s="3"/>
      <c r="T570" s="3"/>
      <c r="U570" s="3"/>
      <c r="W570" s="149"/>
      <c r="X570" s="149"/>
    </row>
    <row r="571" spans="2:24" ht="12.75">
      <c r="B571" s="2"/>
      <c r="C571" s="3"/>
      <c r="D571" s="4"/>
      <c r="E571" s="3"/>
      <c r="F571" s="3"/>
      <c r="G571" s="3"/>
      <c r="H571" s="3"/>
      <c r="I571" s="3"/>
      <c r="J571" s="3"/>
      <c r="K571" s="3"/>
      <c r="L571" s="3"/>
      <c r="M571" s="3"/>
      <c r="N571" s="3"/>
      <c r="O571" s="3"/>
      <c r="P571" s="3"/>
      <c r="Q571" s="3"/>
      <c r="R571" s="3"/>
      <c r="S571" s="3"/>
      <c r="T571" s="3"/>
      <c r="U571" s="3"/>
      <c r="W571" s="149"/>
      <c r="X571" s="149"/>
    </row>
    <row r="572" spans="2:24" ht="12.75">
      <c r="B572" s="2"/>
      <c r="C572" s="3"/>
      <c r="D572" s="4"/>
      <c r="E572" s="3"/>
      <c r="F572" s="3"/>
      <c r="G572" s="3"/>
      <c r="H572" s="3"/>
      <c r="I572" s="3"/>
      <c r="J572" s="3"/>
      <c r="K572" s="3"/>
      <c r="L572" s="3"/>
      <c r="M572" s="3"/>
      <c r="N572" s="3"/>
      <c r="O572" s="3"/>
      <c r="P572" s="3"/>
      <c r="Q572" s="3"/>
      <c r="R572" s="3"/>
      <c r="S572" s="3"/>
      <c r="T572" s="3"/>
      <c r="U572" s="3"/>
      <c r="W572" s="149"/>
      <c r="X572" s="149"/>
    </row>
    <row r="573" spans="2:24" ht="12.75">
      <c r="B573" s="2"/>
      <c r="C573" s="3"/>
      <c r="D573" s="4"/>
      <c r="E573" s="3"/>
      <c r="F573" s="3"/>
      <c r="G573" s="3"/>
      <c r="H573" s="3"/>
      <c r="I573" s="3"/>
      <c r="J573" s="3"/>
      <c r="K573" s="3"/>
      <c r="L573" s="3"/>
      <c r="M573" s="3"/>
      <c r="N573" s="3"/>
      <c r="O573" s="3"/>
      <c r="P573" s="3"/>
      <c r="Q573" s="3"/>
      <c r="R573" s="3"/>
      <c r="S573" s="3"/>
      <c r="T573" s="3"/>
      <c r="U573" s="3"/>
      <c r="W573" s="149"/>
      <c r="X573" s="149"/>
    </row>
    <row r="574" spans="2:24" ht="12.75">
      <c r="B574" s="2"/>
      <c r="C574" s="3"/>
      <c r="D574" s="4"/>
      <c r="E574" s="3"/>
      <c r="F574" s="3"/>
      <c r="G574" s="3"/>
      <c r="H574" s="3"/>
      <c r="I574" s="3"/>
      <c r="J574" s="3"/>
      <c r="K574" s="3"/>
      <c r="L574" s="3"/>
      <c r="M574" s="3"/>
      <c r="N574" s="3"/>
      <c r="O574" s="3"/>
      <c r="P574" s="3"/>
      <c r="Q574" s="3"/>
      <c r="R574" s="3"/>
      <c r="S574" s="3"/>
      <c r="T574" s="3"/>
      <c r="U574" s="3"/>
      <c r="W574" s="149"/>
      <c r="X574" s="149"/>
    </row>
    <row r="575" spans="2:24" ht="12.75">
      <c r="B575" s="2"/>
      <c r="C575" s="3"/>
      <c r="D575" s="4"/>
      <c r="E575" s="3"/>
      <c r="F575" s="3"/>
      <c r="G575" s="3"/>
      <c r="H575" s="3"/>
      <c r="I575" s="3"/>
      <c r="J575" s="3"/>
      <c r="K575" s="3"/>
      <c r="L575" s="3"/>
      <c r="M575" s="3"/>
      <c r="N575" s="3"/>
      <c r="O575" s="3"/>
      <c r="P575" s="3"/>
      <c r="Q575" s="3"/>
      <c r="R575" s="3"/>
      <c r="S575" s="3"/>
      <c r="T575" s="3"/>
      <c r="U575" s="3"/>
      <c r="W575" s="149"/>
      <c r="X575" s="149"/>
    </row>
    <row r="576" spans="2:24" ht="12.75">
      <c r="B576" s="2"/>
      <c r="C576" s="3"/>
      <c r="D576" s="4"/>
      <c r="E576" s="3"/>
      <c r="F576" s="3"/>
      <c r="G576" s="3"/>
      <c r="H576" s="3"/>
      <c r="I576" s="3"/>
      <c r="J576" s="3"/>
      <c r="K576" s="3"/>
      <c r="L576" s="3"/>
      <c r="M576" s="3"/>
      <c r="N576" s="3"/>
      <c r="O576" s="3"/>
      <c r="P576" s="3"/>
      <c r="Q576" s="3"/>
      <c r="R576" s="3"/>
      <c r="S576" s="3"/>
      <c r="T576" s="3"/>
      <c r="U576" s="3"/>
      <c r="W576" s="149"/>
      <c r="X576" s="149"/>
    </row>
    <row r="577" spans="2:24" ht="12.75">
      <c r="B577" s="2"/>
      <c r="C577" s="3"/>
      <c r="D577" s="4"/>
      <c r="E577" s="3"/>
      <c r="F577" s="3"/>
      <c r="G577" s="3"/>
      <c r="H577" s="3"/>
      <c r="I577" s="3"/>
      <c r="J577" s="3"/>
      <c r="K577" s="3"/>
      <c r="L577" s="3"/>
      <c r="M577" s="3"/>
      <c r="N577" s="3"/>
      <c r="O577" s="3"/>
      <c r="P577" s="3"/>
      <c r="Q577" s="3"/>
      <c r="R577" s="3"/>
      <c r="S577" s="3"/>
      <c r="T577" s="3"/>
      <c r="U577" s="3"/>
      <c r="W577" s="149"/>
      <c r="X577" s="149"/>
    </row>
    <row r="578" spans="2:24" ht="12.75">
      <c r="B578" s="2"/>
      <c r="C578" s="3"/>
      <c r="D578" s="4"/>
      <c r="E578" s="3"/>
      <c r="F578" s="3"/>
      <c r="G578" s="3"/>
      <c r="H578" s="3"/>
      <c r="I578" s="3"/>
      <c r="J578" s="3"/>
      <c r="K578" s="3"/>
      <c r="L578" s="3"/>
      <c r="M578" s="3"/>
      <c r="N578" s="3"/>
      <c r="O578" s="3"/>
      <c r="P578" s="3"/>
      <c r="Q578" s="3"/>
      <c r="R578" s="3"/>
      <c r="S578" s="3"/>
      <c r="T578" s="3"/>
      <c r="U578" s="3"/>
      <c r="W578" s="149"/>
      <c r="X578" s="149"/>
    </row>
    <row r="579" spans="2:24" ht="12.75">
      <c r="B579" s="2"/>
      <c r="C579" s="3"/>
      <c r="D579" s="4"/>
      <c r="E579" s="3"/>
      <c r="F579" s="3"/>
      <c r="G579" s="3"/>
      <c r="H579" s="3"/>
      <c r="I579" s="3"/>
      <c r="J579" s="3"/>
      <c r="K579" s="3"/>
      <c r="L579" s="3"/>
      <c r="M579" s="3"/>
      <c r="N579" s="3"/>
      <c r="O579" s="3"/>
      <c r="P579" s="3"/>
      <c r="Q579" s="3"/>
      <c r="R579" s="3"/>
      <c r="S579" s="3"/>
      <c r="T579" s="3"/>
      <c r="U579" s="3"/>
      <c r="W579" s="149"/>
      <c r="X579" s="149"/>
    </row>
    <row r="580" spans="2:24" ht="12.75">
      <c r="B580" s="2"/>
      <c r="C580" s="3"/>
      <c r="D580" s="4"/>
      <c r="E580" s="3"/>
      <c r="F580" s="3"/>
      <c r="G580" s="3"/>
      <c r="H580" s="3"/>
      <c r="I580" s="3"/>
      <c r="J580" s="3"/>
      <c r="K580" s="3"/>
      <c r="L580" s="3"/>
      <c r="M580" s="3"/>
      <c r="N580" s="3"/>
      <c r="O580" s="3"/>
      <c r="P580" s="3"/>
      <c r="Q580" s="3"/>
      <c r="R580" s="3"/>
      <c r="S580" s="3"/>
      <c r="T580" s="3"/>
      <c r="U580" s="3"/>
      <c r="W580" s="149"/>
      <c r="X580" s="149"/>
    </row>
    <row r="581" spans="2:24" ht="12.75">
      <c r="B581" s="2"/>
      <c r="C581" s="3"/>
      <c r="D581" s="4"/>
      <c r="E581" s="3"/>
      <c r="F581" s="3"/>
      <c r="G581" s="3"/>
      <c r="H581" s="3"/>
      <c r="I581" s="3"/>
      <c r="J581" s="3"/>
      <c r="K581" s="3"/>
      <c r="L581" s="3"/>
      <c r="M581" s="3"/>
      <c r="N581" s="3"/>
      <c r="O581" s="3"/>
      <c r="P581" s="3"/>
      <c r="Q581" s="3"/>
      <c r="R581" s="3"/>
      <c r="S581" s="3"/>
      <c r="T581" s="3"/>
      <c r="U581" s="3"/>
      <c r="W581" s="149"/>
      <c r="X581" s="149"/>
    </row>
    <row r="582" spans="2:24" ht="12.75">
      <c r="B582" s="2"/>
      <c r="C582" s="3"/>
      <c r="D582" s="4"/>
      <c r="E582" s="3"/>
      <c r="F582" s="3"/>
      <c r="G582" s="3"/>
      <c r="H582" s="3"/>
      <c r="I582" s="3"/>
      <c r="J582" s="3"/>
      <c r="K582" s="3"/>
      <c r="L582" s="3"/>
      <c r="M582" s="3"/>
      <c r="N582" s="3"/>
      <c r="O582" s="3"/>
      <c r="P582" s="3"/>
      <c r="Q582" s="3"/>
      <c r="R582" s="3"/>
      <c r="S582" s="3"/>
      <c r="T582" s="3"/>
      <c r="U582" s="3"/>
      <c r="W582" s="149"/>
      <c r="X582" s="149"/>
    </row>
    <row r="583" spans="2:24" ht="12.75">
      <c r="B583" s="2"/>
      <c r="C583" s="3"/>
      <c r="D583" s="4"/>
      <c r="E583" s="3"/>
      <c r="F583" s="3"/>
      <c r="G583" s="3"/>
      <c r="H583" s="3"/>
      <c r="I583" s="3"/>
      <c r="J583" s="3"/>
      <c r="K583" s="3"/>
      <c r="L583" s="3"/>
      <c r="M583" s="3"/>
      <c r="N583" s="3"/>
      <c r="O583" s="3"/>
      <c r="P583" s="3"/>
      <c r="Q583" s="3"/>
      <c r="R583" s="3"/>
      <c r="S583" s="3"/>
      <c r="T583" s="3"/>
      <c r="U583" s="3"/>
      <c r="W583" s="149"/>
      <c r="X583" s="149"/>
    </row>
    <row r="584" spans="2:24" ht="12.75">
      <c r="B584" s="2"/>
      <c r="C584" s="3"/>
      <c r="D584" s="4"/>
      <c r="E584" s="3"/>
      <c r="F584" s="3"/>
      <c r="G584" s="3"/>
      <c r="H584" s="3"/>
      <c r="I584" s="3"/>
      <c r="J584" s="3"/>
      <c r="K584" s="3"/>
      <c r="L584" s="3"/>
      <c r="M584" s="3"/>
      <c r="N584" s="3"/>
      <c r="O584" s="3"/>
      <c r="P584" s="3"/>
      <c r="Q584" s="3"/>
      <c r="R584" s="3"/>
      <c r="S584" s="3"/>
      <c r="T584" s="3"/>
      <c r="U584" s="3"/>
      <c r="W584" s="149"/>
      <c r="X584" s="149"/>
    </row>
    <row r="585" spans="2:24" ht="12.75">
      <c r="B585" s="2"/>
      <c r="C585" s="3"/>
      <c r="D585" s="4"/>
      <c r="E585" s="3"/>
      <c r="F585" s="3"/>
      <c r="G585" s="3"/>
      <c r="H585" s="3"/>
      <c r="I585" s="3"/>
      <c r="J585" s="3"/>
      <c r="K585" s="3"/>
      <c r="L585" s="3"/>
      <c r="M585" s="3"/>
      <c r="N585" s="3"/>
      <c r="O585" s="3"/>
      <c r="P585" s="3"/>
      <c r="Q585" s="3"/>
      <c r="R585" s="3"/>
      <c r="S585" s="3"/>
      <c r="T585" s="3"/>
      <c r="U585" s="3"/>
      <c r="W585" s="149"/>
      <c r="X585" s="149"/>
    </row>
    <row r="586" spans="2:24" ht="12.75">
      <c r="B586" s="2"/>
      <c r="C586" s="3"/>
      <c r="D586" s="4"/>
      <c r="E586" s="3"/>
      <c r="F586" s="3"/>
      <c r="G586" s="3"/>
      <c r="H586" s="3"/>
      <c r="I586" s="3"/>
      <c r="J586" s="3"/>
      <c r="K586" s="3"/>
      <c r="L586" s="3"/>
      <c r="M586" s="3"/>
      <c r="N586" s="3"/>
      <c r="O586" s="3"/>
      <c r="P586" s="3"/>
      <c r="Q586" s="3"/>
      <c r="R586" s="3"/>
      <c r="S586" s="3"/>
      <c r="T586" s="3"/>
      <c r="U586" s="3"/>
      <c r="W586" s="149"/>
      <c r="X586" s="149"/>
    </row>
    <row r="587" spans="2:24" ht="12.75">
      <c r="B587" s="2"/>
      <c r="C587" s="3"/>
      <c r="D587" s="4"/>
      <c r="E587" s="3"/>
      <c r="F587" s="3"/>
      <c r="G587" s="3"/>
      <c r="H587" s="3"/>
      <c r="I587" s="3"/>
      <c r="J587" s="3"/>
      <c r="K587" s="3"/>
      <c r="L587" s="3"/>
      <c r="M587" s="3"/>
      <c r="N587" s="3"/>
      <c r="O587" s="3"/>
      <c r="P587" s="3"/>
      <c r="Q587" s="3"/>
      <c r="R587" s="3"/>
      <c r="S587" s="3"/>
      <c r="T587" s="3"/>
      <c r="U587" s="3"/>
      <c r="W587" s="149"/>
      <c r="X587" s="149"/>
    </row>
    <row r="588" spans="2:24" ht="12.75">
      <c r="B588" s="2"/>
      <c r="C588" s="3"/>
      <c r="D588" s="4"/>
      <c r="E588" s="3"/>
      <c r="F588" s="3"/>
      <c r="G588" s="3"/>
      <c r="H588" s="3"/>
      <c r="I588" s="3"/>
      <c r="J588" s="3"/>
      <c r="K588" s="3"/>
      <c r="L588" s="3"/>
      <c r="M588" s="3"/>
      <c r="N588" s="3"/>
      <c r="O588" s="3"/>
      <c r="P588" s="3"/>
      <c r="Q588" s="3"/>
      <c r="R588" s="3"/>
      <c r="S588" s="3"/>
      <c r="T588" s="3"/>
      <c r="U588" s="3"/>
      <c r="W588" s="149"/>
      <c r="X588" s="149"/>
    </row>
    <row r="589" spans="2:24" ht="12.75">
      <c r="B589" s="2"/>
      <c r="C589" s="3"/>
      <c r="D589" s="4"/>
      <c r="E589" s="3"/>
      <c r="F589" s="3"/>
      <c r="G589" s="3"/>
      <c r="H589" s="3"/>
      <c r="I589" s="3"/>
      <c r="J589" s="3"/>
      <c r="K589" s="3"/>
      <c r="L589" s="3"/>
      <c r="M589" s="3"/>
      <c r="N589" s="3"/>
      <c r="O589" s="3"/>
      <c r="P589" s="3"/>
      <c r="Q589" s="3"/>
      <c r="R589" s="3"/>
      <c r="S589" s="3"/>
      <c r="T589" s="3"/>
      <c r="U589" s="3"/>
      <c r="W589" s="149"/>
      <c r="X589" s="149"/>
    </row>
    <row r="590" spans="2:24" ht="12.75">
      <c r="B590" s="2"/>
      <c r="C590" s="3"/>
      <c r="D590" s="4"/>
      <c r="E590" s="3"/>
      <c r="F590" s="3"/>
      <c r="G590" s="3"/>
      <c r="H590" s="3"/>
      <c r="I590" s="3"/>
      <c r="J590" s="3"/>
      <c r="K590" s="3"/>
      <c r="L590" s="3"/>
      <c r="M590" s="3"/>
      <c r="N590" s="3"/>
      <c r="O590" s="3"/>
      <c r="P590" s="3"/>
      <c r="Q590" s="3"/>
      <c r="R590" s="3"/>
      <c r="S590" s="3"/>
      <c r="T590" s="3"/>
      <c r="U590" s="3"/>
      <c r="W590" s="149"/>
      <c r="X590" s="149"/>
    </row>
    <row r="591" spans="2:24" ht="12.75">
      <c r="B591" s="2"/>
      <c r="C591" s="3"/>
      <c r="D591" s="4"/>
      <c r="E591" s="3"/>
      <c r="F591" s="3"/>
      <c r="G591" s="3"/>
      <c r="H591" s="3"/>
      <c r="I591" s="3"/>
      <c r="J591" s="3"/>
      <c r="K591" s="3"/>
      <c r="L591" s="3"/>
      <c r="M591" s="3"/>
      <c r="N591" s="3"/>
      <c r="O591" s="3"/>
      <c r="P591" s="3"/>
      <c r="Q591" s="3"/>
      <c r="R591" s="3"/>
      <c r="S591" s="3"/>
      <c r="T591" s="3"/>
      <c r="U591" s="3"/>
      <c r="W591" s="149"/>
      <c r="X591" s="149"/>
    </row>
    <row r="592" spans="2:24" ht="12.75">
      <c r="B592" s="2"/>
      <c r="C592" s="3"/>
      <c r="D592" s="4"/>
      <c r="E592" s="3"/>
      <c r="F592" s="3"/>
      <c r="G592" s="3"/>
      <c r="H592" s="3"/>
      <c r="I592" s="3"/>
      <c r="J592" s="3"/>
      <c r="K592" s="3"/>
      <c r="L592" s="3"/>
      <c r="M592" s="3"/>
      <c r="N592" s="3"/>
      <c r="O592" s="3"/>
      <c r="P592" s="3"/>
      <c r="Q592" s="3"/>
      <c r="R592" s="3"/>
      <c r="S592" s="3"/>
      <c r="T592" s="3"/>
      <c r="U592" s="3"/>
      <c r="W592" s="149"/>
      <c r="X592" s="149"/>
    </row>
    <row r="593" spans="2:24" ht="12.75">
      <c r="B593" s="2"/>
      <c r="C593" s="3"/>
      <c r="D593" s="4"/>
      <c r="E593" s="3"/>
      <c r="F593" s="3"/>
      <c r="G593" s="3"/>
      <c r="H593" s="3"/>
      <c r="I593" s="3"/>
      <c r="J593" s="3"/>
      <c r="K593" s="3"/>
      <c r="L593" s="3"/>
      <c r="M593" s="3"/>
      <c r="N593" s="3"/>
      <c r="O593" s="3"/>
      <c r="P593" s="3"/>
      <c r="Q593" s="3"/>
      <c r="R593" s="3"/>
      <c r="S593" s="3"/>
      <c r="T593" s="3"/>
      <c r="U593" s="3"/>
      <c r="W593" s="149"/>
      <c r="X593" s="149"/>
    </row>
    <row r="594" spans="2:24" ht="12.75">
      <c r="B594" s="2"/>
      <c r="C594" s="3"/>
      <c r="D594" s="4"/>
      <c r="E594" s="3"/>
      <c r="F594" s="3"/>
      <c r="G594" s="3"/>
      <c r="H594" s="3"/>
      <c r="I594" s="3"/>
      <c r="J594" s="3"/>
      <c r="K594" s="3"/>
      <c r="L594" s="3"/>
      <c r="M594" s="3"/>
      <c r="N594" s="3"/>
      <c r="O594" s="3"/>
      <c r="P594" s="3"/>
      <c r="Q594" s="3"/>
      <c r="R594" s="3"/>
      <c r="S594" s="3"/>
      <c r="T594" s="3"/>
      <c r="U594" s="3"/>
      <c r="W594" s="149"/>
      <c r="X594" s="149"/>
    </row>
    <row r="595" spans="2:24" ht="12.75">
      <c r="B595" s="2"/>
      <c r="C595" s="3"/>
      <c r="D595" s="4"/>
      <c r="E595" s="3"/>
      <c r="F595" s="3"/>
      <c r="G595" s="3"/>
      <c r="H595" s="3"/>
      <c r="I595" s="3"/>
      <c r="J595" s="3"/>
      <c r="K595" s="3"/>
      <c r="L595" s="3"/>
      <c r="M595" s="3"/>
      <c r="N595" s="3"/>
      <c r="O595" s="3"/>
      <c r="P595" s="3"/>
      <c r="Q595" s="3"/>
      <c r="R595" s="3"/>
      <c r="S595" s="3"/>
      <c r="T595" s="3"/>
      <c r="U595" s="3"/>
      <c r="W595" s="149"/>
      <c r="X595" s="149"/>
    </row>
    <row r="596" spans="2:24" ht="12.75">
      <c r="B596" s="2"/>
      <c r="C596" s="3"/>
      <c r="D596" s="4"/>
      <c r="E596" s="3"/>
      <c r="F596" s="3"/>
      <c r="G596" s="3"/>
      <c r="H596" s="3"/>
      <c r="I596" s="3"/>
      <c r="J596" s="3"/>
      <c r="K596" s="3"/>
      <c r="L596" s="3"/>
      <c r="M596" s="3"/>
      <c r="N596" s="3"/>
      <c r="O596" s="3"/>
      <c r="P596" s="3"/>
      <c r="Q596" s="3"/>
      <c r="R596" s="3"/>
      <c r="S596" s="3"/>
      <c r="T596" s="3"/>
      <c r="U596" s="3"/>
      <c r="W596" s="149"/>
      <c r="X596" s="149"/>
    </row>
    <row r="597" spans="2:24" ht="12.75">
      <c r="B597" s="2"/>
      <c r="C597" s="3"/>
      <c r="D597" s="4"/>
      <c r="E597" s="3"/>
      <c r="F597" s="3"/>
      <c r="G597" s="3"/>
      <c r="H597" s="3"/>
      <c r="I597" s="3"/>
      <c r="J597" s="3"/>
      <c r="K597" s="3"/>
      <c r="L597" s="3"/>
      <c r="M597" s="3"/>
      <c r="N597" s="3"/>
      <c r="O597" s="3"/>
      <c r="P597" s="3"/>
      <c r="Q597" s="3"/>
      <c r="R597" s="3"/>
      <c r="S597" s="3"/>
      <c r="T597" s="3"/>
      <c r="U597" s="3"/>
      <c r="W597" s="149"/>
      <c r="X597" s="149"/>
    </row>
    <row r="598" spans="2:24" ht="12.75">
      <c r="B598" s="2"/>
      <c r="C598" s="3"/>
      <c r="D598" s="4"/>
      <c r="E598" s="3"/>
      <c r="F598" s="3"/>
      <c r="G598" s="3"/>
      <c r="H598" s="3"/>
      <c r="I598" s="3"/>
      <c r="J598" s="3"/>
      <c r="K598" s="3"/>
      <c r="L598" s="3"/>
      <c r="M598" s="3"/>
      <c r="N598" s="3"/>
      <c r="O598" s="3"/>
      <c r="P598" s="3"/>
      <c r="Q598" s="3"/>
      <c r="R598" s="3"/>
      <c r="S598" s="3"/>
      <c r="T598" s="3"/>
      <c r="U598" s="3"/>
      <c r="W598" s="149"/>
      <c r="X598" s="149"/>
    </row>
    <row r="599" spans="2:24" ht="12.75">
      <c r="B599" s="2"/>
      <c r="C599" s="3"/>
      <c r="D599" s="4"/>
      <c r="E599" s="3"/>
      <c r="F599" s="3"/>
      <c r="G599" s="3"/>
      <c r="H599" s="3"/>
      <c r="I599" s="3"/>
      <c r="J599" s="3"/>
      <c r="K599" s="3"/>
      <c r="L599" s="3"/>
      <c r="M599" s="3"/>
      <c r="N599" s="3"/>
      <c r="O599" s="3"/>
      <c r="P599" s="3"/>
      <c r="Q599" s="3"/>
      <c r="R599" s="3"/>
      <c r="S599" s="3"/>
      <c r="T599" s="3"/>
      <c r="U599" s="3"/>
      <c r="W599" s="149"/>
      <c r="X599" s="149"/>
    </row>
    <row r="600" spans="2:24" ht="12.75">
      <c r="B600" s="2"/>
      <c r="C600" s="3"/>
      <c r="D600" s="4"/>
      <c r="E600" s="3"/>
      <c r="F600" s="3"/>
      <c r="G600" s="3"/>
      <c r="H600" s="3"/>
      <c r="I600" s="3"/>
      <c r="J600" s="3"/>
      <c r="K600" s="3"/>
      <c r="L600" s="3"/>
      <c r="M600" s="3"/>
      <c r="N600" s="3"/>
      <c r="O600" s="3"/>
      <c r="P600" s="3"/>
      <c r="Q600" s="3"/>
      <c r="R600" s="3"/>
      <c r="S600" s="3"/>
      <c r="T600" s="3"/>
      <c r="U600" s="3"/>
      <c r="W600" s="149"/>
      <c r="X600" s="149"/>
    </row>
    <row r="601" spans="2:24" ht="12.75">
      <c r="B601" s="2"/>
      <c r="C601" s="3"/>
      <c r="D601" s="4"/>
      <c r="E601" s="3"/>
      <c r="F601" s="3"/>
      <c r="G601" s="3"/>
      <c r="H601" s="3"/>
      <c r="I601" s="3"/>
      <c r="J601" s="3"/>
      <c r="K601" s="3"/>
      <c r="L601" s="3"/>
      <c r="M601" s="3"/>
      <c r="N601" s="3"/>
      <c r="O601" s="3"/>
      <c r="P601" s="3"/>
      <c r="Q601" s="3"/>
      <c r="R601" s="3"/>
      <c r="S601" s="3"/>
      <c r="T601" s="3"/>
      <c r="U601" s="3"/>
      <c r="W601" s="149"/>
      <c r="X601" s="149"/>
    </row>
    <row r="602" spans="2:24" ht="12.75">
      <c r="B602" s="2"/>
      <c r="C602" s="3"/>
      <c r="D602" s="4"/>
      <c r="E602" s="3"/>
      <c r="F602" s="3"/>
      <c r="G602" s="3"/>
      <c r="H602" s="3"/>
      <c r="I602" s="3"/>
      <c r="J602" s="3"/>
      <c r="K602" s="3"/>
      <c r="L602" s="3"/>
      <c r="M602" s="3"/>
      <c r="N602" s="3"/>
      <c r="O602" s="3"/>
      <c r="P602" s="3"/>
      <c r="Q602" s="3"/>
      <c r="R602" s="3"/>
      <c r="S602" s="3"/>
      <c r="T602" s="3"/>
      <c r="U602" s="3"/>
      <c r="W602" s="149"/>
      <c r="X602" s="149"/>
    </row>
    <row r="603" spans="2:24" ht="12.75">
      <c r="B603" s="2"/>
      <c r="C603" s="3"/>
      <c r="D603" s="4"/>
      <c r="E603" s="3"/>
      <c r="F603" s="3"/>
      <c r="G603" s="3"/>
      <c r="H603" s="3"/>
      <c r="I603" s="3"/>
      <c r="J603" s="3"/>
      <c r="K603" s="3"/>
      <c r="L603" s="3"/>
      <c r="M603" s="3"/>
      <c r="N603" s="3"/>
      <c r="O603" s="3"/>
      <c r="P603" s="3"/>
      <c r="Q603" s="3"/>
      <c r="R603" s="3"/>
      <c r="S603" s="3"/>
      <c r="T603" s="3"/>
      <c r="U603" s="3"/>
      <c r="W603" s="149"/>
      <c r="X603" s="149"/>
    </row>
    <row r="604" spans="2:24" ht="12.75">
      <c r="B604" s="2"/>
      <c r="C604" s="3"/>
      <c r="D604" s="4"/>
      <c r="E604" s="3"/>
      <c r="F604" s="3"/>
      <c r="G604" s="3"/>
      <c r="H604" s="3"/>
      <c r="I604" s="3"/>
      <c r="J604" s="3"/>
      <c r="K604" s="3"/>
      <c r="L604" s="3"/>
      <c r="M604" s="3"/>
      <c r="N604" s="3"/>
      <c r="O604" s="3"/>
      <c r="P604" s="3"/>
      <c r="Q604" s="3"/>
      <c r="R604" s="3"/>
      <c r="S604" s="3"/>
      <c r="T604" s="3"/>
      <c r="U604" s="3"/>
      <c r="W604" s="149"/>
      <c r="X604" s="149"/>
    </row>
    <row r="605" spans="2:24" ht="12.75">
      <c r="B605" s="2"/>
      <c r="C605" s="3"/>
      <c r="D605" s="4"/>
      <c r="E605" s="3"/>
      <c r="F605" s="3"/>
      <c r="G605" s="3"/>
      <c r="H605" s="3"/>
      <c r="I605" s="3"/>
      <c r="J605" s="3"/>
      <c r="K605" s="3"/>
      <c r="L605" s="3"/>
      <c r="M605" s="3"/>
      <c r="N605" s="3"/>
      <c r="O605" s="3"/>
      <c r="P605" s="3"/>
      <c r="Q605" s="3"/>
      <c r="R605" s="3"/>
      <c r="S605" s="3"/>
      <c r="T605" s="3"/>
      <c r="U605" s="3"/>
      <c r="W605" s="149"/>
      <c r="X605" s="149"/>
    </row>
    <row r="606" spans="2:24" ht="12.75">
      <c r="B606" s="2"/>
      <c r="C606" s="3"/>
      <c r="D606" s="4"/>
      <c r="E606" s="3"/>
      <c r="F606" s="3"/>
      <c r="G606" s="3"/>
      <c r="H606" s="3"/>
      <c r="I606" s="3"/>
      <c r="J606" s="3"/>
      <c r="K606" s="3"/>
      <c r="L606" s="3"/>
      <c r="M606" s="3"/>
      <c r="N606" s="3"/>
      <c r="O606" s="3"/>
      <c r="P606" s="3"/>
      <c r="Q606" s="3"/>
      <c r="R606" s="3"/>
      <c r="S606" s="3"/>
      <c r="T606" s="3"/>
      <c r="U606" s="3"/>
      <c r="W606" s="149"/>
      <c r="X606" s="149"/>
    </row>
    <row r="607" spans="2:24" ht="12.75">
      <c r="B607" s="2"/>
      <c r="C607" s="3"/>
      <c r="D607" s="4"/>
      <c r="E607" s="3"/>
      <c r="F607" s="3"/>
      <c r="G607" s="3"/>
      <c r="H607" s="3"/>
      <c r="I607" s="3"/>
      <c r="J607" s="3"/>
      <c r="K607" s="3"/>
      <c r="L607" s="3"/>
      <c r="M607" s="3"/>
      <c r="N607" s="3"/>
      <c r="O607" s="3"/>
      <c r="P607" s="3"/>
      <c r="Q607" s="3"/>
      <c r="R607" s="3"/>
      <c r="S607" s="3"/>
      <c r="T607" s="3"/>
      <c r="U607" s="3"/>
      <c r="W607" s="149"/>
      <c r="X607" s="149"/>
    </row>
    <row r="608" spans="2:24" ht="12.75">
      <c r="B608" s="2"/>
      <c r="C608" s="3"/>
      <c r="D608" s="4"/>
      <c r="E608" s="3"/>
      <c r="F608" s="3"/>
      <c r="G608" s="3"/>
      <c r="H608" s="3"/>
      <c r="I608" s="3"/>
      <c r="J608" s="3"/>
      <c r="K608" s="3"/>
      <c r="L608" s="3"/>
      <c r="M608" s="3"/>
      <c r="N608" s="3"/>
      <c r="O608" s="3"/>
      <c r="P608" s="3"/>
      <c r="Q608" s="3"/>
      <c r="R608" s="3"/>
      <c r="S608" s="3"/>
      <c r="T608" s="3"/>
      <c r="U608" s="3"/>
      <c r="W608" s="149"/>
      <c r="X608" s="149"/>
    </row>
    <row r="609" spans="2:24" ht="12.75">
      <c r="B609" s="2"/>
      <c r="C609" s="3"/>
      <c r="D609" s="4"/>
      <c r="E609" s="3"/>
      <c r="F609" s="3"/>
      <c r="G609" s="3"/>
      <c r="H609" s="3"/>
      <c r="I609" s="3"/>
      <c r="J609" s="3"/>
      <c r="K609" s="3"/>
      <c r="L609" s="3"/>
      <c r="M609" s="3"/>
      <c r="N609" s="3"/>
      <c r="O609" s="3"/>
      <c r="P609" s="3"/>
      <c r="Q609" s="3"/>
      <c r="R609" s="3"/>
      <c r="S609" s="3"/>
      <c r="T609" s="3"/>
      <c r="U609" s="3"/>
      <c r="W609" s="149"/>
      <c r="X609" s="149"/>
    </row>
    <row r="610" spans="2:24" ht="12.75">
      <c r="B610" s="2"/>
      <c r="C610" s="3"/>
      <c r="D610" s="4"/>
      <c r="E610" s="3"/>
      <c r="F610" s="3"/>
      <c r="G610" s="3"/>
      <c r="H610" s="3"/>
      <c r="I610" s="3"/>
      <c r="J610" s="3"/>
      <c r="K610" s="3"/>
      <c r="L610" s="3"/>
      <c r="M610" s="3"/>
      <c r="N610" s="3"/>
      <c r="O610" s="3"/>
      <c r="P610" s="3"/>
      <c r="Q610" s="3"/>
      <c r="R610" s="3"/>
      <c r="S610" s="3"/>
      <c r="T610" s="3"/>
      <c r="U610" s="3"/>
      <c r="W610" s="149"/>
      <c r="X610" s="149"/>
    </row>
    <row r="611" spans="2:24" ht="12.75">
      <c r="B611" s="2"/>
      <c r="C611" s="3"/>
      <c r="D611" s="4"/>
      <c r="E611" s="3"/>
      <c r="F611" s="3"/>
      <c r="G611" s="3"/>
      <c r="H611" s="3"/>
      <c r="I611" s="3"/>
      <c r="J611" s="3"/>
      <c r="K611" s="3"/>
      <c r="L611" s="3"/>
      <c r="M611" s="3"/>
      <c r="N611" s="3"/>
      <c r="O611" s="3"/>
      <c r="P611" s="3"/>
      <c r="Q611" s="3"/>
      <c r="R611" s="3"/>
      <c r="S611" s="3"/>
      <c r="T611" s="3"/>
      <c r="U611" s="3"/>
      <c r="W611" s="149"/>
      <c r="X611" s="149"/>
    </row>
    <row r="612" spans="2:24" ht="12.75">
      <c r="B612" s="2"/>
      <c r="C612" s="3"/>
      <c r="D612" s="4"/>
      <c r="E612" s="3"/>
      <c r="F612" s="3"/>
      <c r="G612" s="3"/>
      <c r="H612" s="3"/>
      <c r="I612" s="3"/>
      <c r="J612" s="3"/>
      <c r="K612" s="3"/>
      <c r="L612" s="3"/>
      <c r="M612" s="3"/>
      <c r="N612" s="3"/>
      <c r="O612" s="3"/>
      <c r="P612" s="3"/>
      <c r="Q612" s="3"/>
      <c r="R612" s="3"/>
      <c r="S612" s="3"/>
      <c r="T612" s="3"/>
      <c r="U612" s="3"/>
      <c r="W612" s="149"/>
      <c r="X612" s="149"/>
    </row>
    <row r="613" spans="2:24" ht="12.75">
      <c r="B613" s="2"/>
      <c r="C613" s="3"/>
      <c r="D613" s="4"/>
      <c r="E613" s="3"/>
      <c r="F613" s="3"/>
      <c r="G613" s="3"/>
      <c r="H613" s="3"/>
      <c r="I613" s="3"/>
      <c r="J613" s="3"/>
      <c r="K613" s="3"/>
      <c r="L613" s="3"/>
      <c r="M613" s="3"/>
      <c r="N613" s="3"/>
      <c r="O613" s="3"/>
      <c r="P613" s="3"/>
      <c r="Q613" s="3"/>
      <c r="R613" s="3"/>
      <c r="S613" s="3"/>
      <c r="T613" s="3"/>
      <c r="U613" s="3"/>
      <c r="W613" s="149"/>
      <c r="X613" s="149"/>
    </row>
    <row r="614" spans="2:24" ht="12.75">
      <c r="B614" s="2"/>
      <c r="C614" s="3"/>
      <c r="D614" s="4"/>
      <c r="E614" s="3"/>
      <c r="F614" s="3"/>
      <c r="G614" s="3"/>
      <c r="H614" s="3"/>
      <c r="I614" s="3"/>
      <c r="J614" s="3"/>
      <c r="K614" s="3"/>
      <c r="L614" s="3"/>
      <c r="M614" s="3"/>
      <c r="N614" s="3"/>
      <c r="O614" s="3"/>
      <c r="P614" s="3"/>
      <c r="Q614" s="3"/>
      <c r="R614" s="3"/>
      <c r="S614" s="3"/>
      <c r="T614" s="3"/>
      <c r="U614" s="3"/>
      <c r="W614" s="149"/>
      <c r="X614" s="149"/>
    </row>
    <row r="615" spans="2:24" ht="12.75">
      <c r="B615" s="2"/>
      <c r="C615" s="3"/>
      <c r="D615" s="4"/>
      <c r="E615" s="3"/>
      <c r="F615" s="3"/>
      <c r="G615" s="3"/>
      <c r="H615" s="3"/>
      <c r="I615" s="3"/>
      <c r="J615" s="3"/>
      <c r="K615" s="3"/>
      <c r="L615" s="3"/>
      <c r="M615" s="3"/>
      <c r="N615" s="3"/>
      <c r="O615" s="3"/>
      <c r="P615" s="3"/>
      <c r="Q615" s="3"/>
      <c r="R615" s="3"/>
      <c r="S615" s="3"/>
      <c r="T615" s="3"/>
      <c r="U615" s="3"/>
      <c r="W615" s="149"/>
      <c r="X615" s="149"/>
    </row>
    <row r="616" spans="2:24" ht="12.75">
      <c r="B616" s="2"/>
      <c r="C616" s="3"/>
      <c r="D616" s="4"/>
      <c r="E616" s="3"/>
      <c r="F616" s="3"/>
      <c r="G616" s="3"/>
      <c r="H616" s="3"/>
      <c r="I616" s="3"/>
      <c r="J616" s="3"/>
      <c r="K616" s="3"/>
      <c r="L616" s="3"/>
      <c r="M616" s="3"/>
      <c r="N616" s="3"/>
      <c r="O616" s="3"/>
      <c r="P616" s="3"/>
      <c r="Q616" s="3"/>
      <c r="R616" s="3"/>
      <c r="S616" s="3"/>
      <c r="T616" s="3"/>
      <c r="U616" s="3"/>
      <c r="W616" s="149"/>
      <c r="X616" s="149"/>
    </row>
    <row r="617" spans="2:24" ht="12.75">
      <c r="B617" s="2"/>
      <c r="C617" s="3"/>
      <c r="D617" s="4"/>
      <c r="E617" s="3"/>
      <c r="F617" s="3"/>
      <c r="G617" s="3"/>
      <c r="H617" s="3"/>
      <c r="I617" s="3"/>
      <c r="J617" s="3"/>
      <c r="K617" s="3"/>
      <c r="L617" s="3"/>
      <c r="M617" s="3"/>
      <c r="N617" s="3"/>
      <c r="O617" s="3"/>
      <c r="P617" s="3"/>
      <c r="Q617" s="3"/>
      <c r="R617" s="3"/>
      <c r="S617" s="3"/>
      <c r="T617" s="3"/>
      <c r="U617" s="3"/>
      <c r="W617" s="149"/>
      <c r="X617" s="149"/>
    </row>
    <row r="618" spans="2:24" ht="12.75">
      <c r="B618" s="2"/>
      <c r="C618" s="3"/>
      <c r="D618" s="4"/>
      <c r="E618" s="3"/>
      <c r="F618" s="3"/>
      <c r="G618" s="3"/>
      <c r="H618" s="3"/>
      <c r="I618" s="3"/>
      <c r="J618" s="3"/>
      <c r="K618" s="3"/>
      <c r="L618" s="3"/>
      <c r="M618" s="3"/>
      <c r="N618" s="3"/>
      <c r="O618" s="3"/>
      <c r="P618" s="3"/>
      <c r="Q618" s="3"/>
      <c r="R618" s="3"/>
      <c r="S618" s="3"/>
      <c r="T618" s="3"/>
      <c r="U618" s="3"/>
      <c r="W618" s="149"/>
      <c r="X618" s="149"/>
    </row>
    <row r="619" spans="2:24" ht="12.75">
      <c r="B619" s="2"/>
      <c r="C619" s="3"/>
      <c r="D619" s="4"/>
      <c r="E619" s="3"/>
      <c r="F619" s="3"/>
      <c r="G619" s="3"/>
      <c r="H619" s="3"/>
      <c r="I619" s="3"/>
      <c r="J619" s="3"/>
      <c r="K619" s="3"/>
      <c r="L619" s="3"/>
      <c r="M619" s="3"/>
      <c r="N619" s="3"/>
      <c r="O619" s="3"/>
      <c r="P619" s="3"/>
      <c r="Q619" s="3"/>
      <c r="R619" s="3"/>
      <c r="S619" s="3"/>
      <c r="T619" s="3"/>
      <c r="U619" s="3"/>
      <c r="W619" s="149"/>
      <c r="X619" s="149"/>
    </row>
    <row r="620" spans="2:24" ht="12.75">
      <c r="B620" s="2"/>
      <c r="C620" s="3"/>
      <c r="D620" s="4"/>
      <c r="E620" s="3"/>
      <c r="F620" s="3"/>
      <c r="G620" s="3"/>
      <c r="H620" s="3"/>
      <c r="I620" s="3"/>
      <c r="J620" s="3"/>
      <c r="K620" s="3"/>
      <c r="L620" s="3"/>
      <c r="M620" s="3"/>
      <c r="N620" s="3"/>
      <c r="O620" s="3"/>
      <c r="P620" s="3"/>
      <c r="Q620" s="3"/>
      <c r="R620" s="3"/>
      <c r="S620" s="3"/>
      <c r="T620" s="3"/>
      <c r="U620" s="3"/>
      <c r="W620" s="149"/>
      <c r="X620" s="149"/>
    </row>
    <row r="621" spans="2:24" ht="12.75">
      <c r="B621" s="2"/>
      <c r="C621" s="3"/>
      <c r="D621" s="4"/>
      <c r="E621" s="3"/>
      <c r="F621" s="3"/>
      <c r="G621" s="3"/>
      <c r="H621" s="3"/>
      <c r="I621" s="3"/>
      <c r="J621" s="3"/>
      <c r="K621" s="3"/>
      <c r="L621" s="3"/>
      <c r="M621" s="3"/>
      <c r="N621" s="3"/>
      <c r="O621" s="3"/>
      <c r="P621" s="3"/>
      <c r="Q621" s="3"/>
      <c r="R621" s="3"/>
      <c r="S621" s="3"/>
      <c r="T621" s="3"/>
      <c r="U621" s="3"/>
      <c r="W621" s="149"/>
      <c r="X621" s="149"/>
    </row>
    <row r="622" spans="2:24" ht="12.75">
      <c r="B622" s="2"/>
      <c r="C622" s="3"/>
      <c r="D622" s="4"/>
      <c r="E622" s="3"/>
      <c r="F622" s="3"/>
      <c r="G622" s="3"/>
      <c r="H622" s="3"/>
      <c r="I622" s="3"/>
      <c r="J622" s="3"/>
      <c r="K622" s="3"/>
      <c r="L622" s="3"/>
      <c r="M622" s="3"/>
      <c r="N622" s="3"/>
      <c r="O622" s="3"/>
      <c r="P622" s="3"/>
      <c r="Q622" s="3"/>
      <c r="R622" s="3"/>
      <c r="S622" s="3"/>
      <c r="T622" s="3"/>
      <c r="U622" s="3"/>
      <c r="W622" s="149"/>
      <c r="X622" s="149"/>
    </row>
    <row r="623" spans="2:24" ht="12.75">
      <c r="B623" s="2"/>
      <c r="C623" s="3"/>
      <c r="D623" s="4"/>
      <c r="E623" s="3"/>
      <c r="F623" s="3"/>
      <c r="G623" s="3"/>
      <c r="H623" s="3"/>
      <c r="I623" s="3"/>
      <c r="J623" s="3"/>
      <c r="K623" s="3"/>
      <c r="L623" s="3"/>
      <c r="M623" s="3"/>
      <c r="N623" s="3"/>
      <c r="O623" s="3"/>
      <c r="P623" s="3"/>
      <c r="Q623" s="3"/>
      <c r="R623" s="3"/>
      <c r="S623" s="3"/>
      <c r="T623" s="3"/>
      <c r="U623" s="3"/>
      <c r="W623" s="149"/>
      <c r="X623" s="149"/>
    </row>
    <row r="624" spans="2:24" ht="12.75">
      <c r="B624" s="2"/>
      <c r="C624" s="3"/>
      <c r="D624" s="4"/>
      <c r="E624" s="3"/>
      <c r="F624" s="3"/>
      <c r="G624" s="3"/>
      <c r="H624" s="3"/>
      <c r="I624" s="3"/>
      <c r="J624" s="3"/>
      <c r="K624" s="3"/>
      <c r="L624" s="3"/>
      <c r="M624" s="3"/>
      <c r="N624" s="3"/>
      <c r="O624" s="3"/>
      <c r="P624" s="3"/>
      <c r="Q624" s="3"/>
      <c r="R624" s="3"/>
      <c r="S624" s="3"/>
      <c r="T624" s="3"/>
      <c r="U624" s="3"/>
      <c r="W624" s="149"/>
      <c r="X624" s="149"/>
    </row>
    <row r="625" spans="2:24" ht="12.75">
      <c r="B625" s="2"/>
      <c r="C625" s="3"/>
      <c r="D625" s="4"/>
      <c r="E625" s="3"/>
      <c r="F625" s="3"/>
      <c r="G625" s="3"/>
      <c r="H625" s="3"/>
      <c r="I625" s="3"/>
      <c r="J625" s="3"/>
      <c r="K625" s="3"/>
      <c r="L625" s="3"/>
      <c r="M625" s="3"/>
      <c r="N625" s="3"/>
      <c r="O625" s="3"/>
      <c r="P625" s="3"/>
      <c r="Q625" s="3"/>
      <c r="R625" s="3"/>
      <c r="S625" s="3"/>
      <c r="T625" s="3"/>
      <c r="U625" s="3"/>
      <c r="W625" s="149"/>
      <c r="X625" s="149"/>
    </row>
    <row r="626" spans="2:24" ht="12.75">
      <c r="B626" s="2"/>
      <c r="C626" s="3"/>
      <c r="D626" s="4"/>
      <c r="E626" s="3"/>
      <c r="F626" s="3"/>
      <c r="G626" s="3"/>
      <c r="H626" s="3"/>
      <c r="I626" s="3"/>
      <c r="J626" s="3"/>
      <c r="K626" s="3"/>
      <c r="L626" s="3"/>
      <c r="M626" s="3"/>
      <c r="N626" s="3"/>
      <c r="O626" s="3"/>
      <c r="P626" s="3"/>
      <c r="Q626" s="3"/>
      <c r="R626" s="3"/>
      <c r="S626" s="3"/>
      <c r="T626" s="3"/>
      <c r="U626" s="3"/>
      <c r="W626" s="149"/>
      <c r="X626" s="149"/>
    </row>
    <row r="627" spans="2:24" ht="12.75">
      <c r="B627" s="2"/>
      <c r="C627" s="3"/>
      <c r="D627" s="4"/>
      <c r="E627" s="3"/>
      <c r="F627" s="3"/>
      <c r="G627" s="3"/>
      <c r="H627" s="3"/>
      <c r="I627" s="3"/>
      <c r="J627" s="3"/>
      <c r="K627" s="3"/>
      <c r="L627" s="3"/>
      <c r="M627" s="3"/>
      <c r="N627" s="3"/>
      <c r="O627" s="3"/>
      <c r="P627" s="3"/>
      <c r="Q627" s="3"/>
      <c r="R627" s="3"/>
      <c r="S627" s="3"/>
      <c r="T627" s="3"/>
      <c r="U627" s="3"/>
      <c r="W627" s="149"/>
      <c r="X627" s="149"/>
    </row>
    <row r="628" spans="2:24" ht="12.75">
      <c r="B628" s="2"/>
      <c r="C628" s="3"/>
      <c r="D628" s="4"/>
      <c r="E628" s="3"/>
      <c r="F628" s="3"/>
      <c r="G628" s="3"/>
      <c r="H628" s="3"/>
      <c r="I628" s="3"/>
      <c r="J628" s="3"/>
      <c r="K628" s="3"/>
      <c r="L628" s="3"/>
      <c r="M628" s="3"/>
      <c r="N628" s="3"/>
      <c r="O628" s="3"/>
      <c r="P628" s="3"/>
      <c r="Q628" s="3"/>
      <c r="R628" s="3"/>
      <c r="S628" s="3"/>
      <c r="T628" s="3"/>
      <c r="U628" s="3"/>
      <c r="W628" s="149"/>
      <c r="X628" s="149"/>
    </row>
    <row r="629" spans="2:24" ht="12.75">
      <c r="B629" s="2"/>
      <c r="C629" s="3"/>
      <c r="D629" s="4"/>
      <c r="E629" s="3"/>
      <c r="F629" s="3"/>
      <c r="G629" s="3"/>
      <c r="H629" s="3"/>
      <c r="I629" s="3"/>
      <c r="J629" s="3"/>
      <c r="K629" s="3"/>
      <c r="L629" s="3"/>
      <c r="M629" s="3"/>
      <c r="N629" s="3"/>
      <c r="O629" s="3"/>
      <c r="P629" s="3"/>
      <c r="Q629" s="3"/>
      <c r="R629" s="3"/>
      <c r="S629" s="3"/>
      <c r="T629" s="3"/>
      <c r="U629" s="3"/>
      <c r="W629" s="149"/>
      <c r="X629" s="149"/>
    </row>
    <row r="630" spans="2:24" ht="12.75">
      <c r="B630" s="2"/>
      <c r="C630" s="3"/>
      <c r="D630" s="4"/>
      <c r="E630" s="3"/>
      <c r="F630" s="3"/>
      <c r="G630" s="3"/>
      <c r="H630" s="3"/>
      <c r="I630" s="3"/>
      <c r="J630" s="3"/>
      <c r="K630" s="3"/>
      <c r="L630" s="3"/>
      <c r="M630" s="3"/>
      <c r="N630" s="3"/>
      <c r="O630" s="3"/>
      <c r="P630" s="3"/>
      <c r="Q630" s="3"/>
      <c r="R630" s="3"/>
      <c r="S630" s="3"/>
      <c r="T630" s="3"/>
      <c r="U630" s="3"/>
      <c r="W630" s="149"/>
      <c r="X630" s="149"/>
    </row>
    <row r="631" spans="2:24" ht="12.75">
      <c r="B631" s="2"/>
      <c r="C631" s="3"/>
      <c r="D631" s="4"/>
      <c r="E631" s="3"/>
      <c r="F631" s="3"/>
      <c r="G631" s="3"/>
      <c r="H631" s="3"/>
      <c r="I631" s="3"/>
      <c r="J631" s="3"/>
      <c r="K631" s="3"/>
      <c r="L631" s="3"/>
      <c r="M631" s="3"/>
      <c r="N631" s="3"/>
      <c r="O631" s="3"/>
      <c r="P631" s="3"/>
      <c r="Q631" s="3"/>
      <c r="R631" s="3"/>
      <c r="S631" s="3"/>
      <c r="T631" s="3"/>
      <c r="U631" s="3"/>
      <c r="W631" s="149"/>
      <c r="X631" s="149"/>
    </row>
    <row r="632" spans="2:24" ht="12.75">
      <c r="B632" s="2"/>
      <c r="C632" s="3"/>
      <c r="D632" s="4"/>
      <c r="E632" s="3"/>
      <c r="F632" s="3"/>
      <c r="G632" s="3"/>
      <c r="H632" s="3"/>
      <c r="I632" s="3"/>
      <c r="J632" s="3"/>
      <c r="K632" s="3"/>
      <c r="L632" s="3"/>
      <c r="M632" s="3"/>
      <c r="N632" s="3"/>
      <c r="O632" s="3"/>
      <c r="P632" s="3"/>
      <c r="Q632" s="3"/>
      <c r="R632" s="3"/>
      <c r="S632" s="3"/>
      <c r="T632" s="3"/>
      <c r="U632" s="3"/>
      <c r="W632" s="149"/>
      <c r="X632" s="149"/>
    </row>
    <row r="633" spans="2:24" ht="12.75">
      <c r="B633" s="2"/>
      <c r="C633" s="3"/>
      <c r="D633" s="4"/>
      <c r="E633" s="3"/>
      <c r="F633" s="3"/>
      <c r="G633" s="3"/>
      <c r="H633" s="3"/>
      <c r="I633" s="3"/>
      <c r="J633" s="3"/>
      <c r="K633" s="3"/>
      <c r="L633" s="3"/>
      <c r="M633" s="3"/>
      <c r="N633" s="3"/>
      <c r="O633" s="3"/>
      <c r="P633" s="3"/>
      <c r="Q633" s="3"/>
      <c r="R633" s="3"/>
      <c r="S633" s="3"/>
      <c r="T633" s="3"/>
      <c r="U633" s="3"/>
      <c r="W633" s="149"/>
      <c r="X633" s="149"/>
    </row>
    <row r="634" spans="2:24" ht="12.75">
      <c r="B634" s="2"/>
      <c r="C634" s="3"/>
      <c r="D634" s="4"/>
      <c r="E634" s="3"/>
      <c r="F634" s="3"/>
      <c r="G634" s="3"/>
      <c r="H634" s="3"/>
      <c r="I634" s="3"/>
      <c r="J634" s="3"/>
      <c r="K634" s="3"/>
      <c r="L634" s="3"/>
      <c r="M634" s="3"/>
      <c r="N634" s="3"/>
      <c r="O634" s="3"/>
      <c r="P634" s="3"/>
      <c r="Q634" s="3"/>
      <c r="R634" s="3"/>
      <c r="S634" s="3"/>
      <c r="T634" s="3"/>
      <c r="U634" s="3"/>
      <c r="W634" s="149"/>
      <c r="X634" s="149"/>
    </row>
    <row r="635" spans="2:24" ht="12.75">
      <c r="B635" s="2"/>
      <c r="C635" s="3"/>
      <c r="D635" s="4"/>
      <c r="E635" s="3"/>
      <c r="F635" s="3"/>
      <c r="G635" s="3"/>
      <c r="H635" s="3"/>
      <c r="I635" s="3"/>
      <c r="J635" s="3"/>
      <c r="K635" s="3"/>
      <c r="L635" s="3"/>
      <c r="M635" s="3"/>
      <c r="N635" s="3"/>
      <c r="O635" s="3"/>
      <c r="P635" s="3"/>
      <c r="Q635" s="3"/>
      <c r="R635" s="3"/>
      <c r="S635" s="3"/>
      <c r="T635" s="3"/>
      <c r="U635" s="3"/>
      <c r="W635" s="149"/>
      <c r="X635" s="149"/>
    </row>
    <row r="636" spans="2:24" ht="12.75">
      <c r="B636" s="2"/>
      <c r="C636" s="3"/>
      <c r="D636" s="4"/>
      <c r="E636" s="3"/>
      <c r="F636" s="3"/>
      <c r="G636" s="3"/>
      <c r="H636" s="3"/>
      <c r="I636" s="3"/>
      <c r="J636" s="3"/>
      <c r="K636" s="3"/>
      <c r="L636" s="3"/>
      <c r="M636" s="3"/>
      <c r="N636" s="3"/>
      <c r="O636" s="3"/>
      <c r="P636" s="3"/>
      <c r="Q636" s="3"/>
      <c r="R636" s="3"/>
      <c r="S636" s="3"/>
      <c r="T636" s="3"/>
      <c r="U636" s="3"/>
      <c r="W636" s="149"/>
      <c r="X636" s="149"/>
    </row>
    <row r="637" spans="2:24" ht="12.75">
      <c r="B637" s="2"/>
      <c r="C637" s="3"/>
      <c r="D637" s="4"/>
      <c r="E637" s="3"/>
      <c r="F637" s="3"/>
      <c r="G637" s="3"/>
      <c r="H637" s="3"/>
      <c r="I637" s="3"/>
      <c r="J637" s="3"/>
      <c r="K637" s="3"/>
      <c r="L637" s="3"/>
      <c r="M637" s="3"/>
      <c r="N637" s="3"/>
      <c r="O637" s="3"/>
      <c r="P637" s="3"/>
      <c r="Q637" s="3"/>
      <c r="R637" s="3"/>
      <c r="S637" s="3"/>
      <c r="T637" s="3"/>
      <c r="U637" s="3"/>
      <c r="W637" s="149"/>
      <c r="X637" s="149"/>
    </row>
    <row r="638" spans="2:24" ht="12.75">
      <c r="B638" s="2"/>
      <c r="C638" s="3"/>
      <c r="D638" s="4"/>
      <c r="E638" s="3"/>
      <c r="F638" s="3"/>
      <c r="G638" s="3"/>
      <c r="H638" s="3"/>
      <c r="I638" s="3"/>
      <c r="J638" s="3"/>
      <c r="K638" s="3"/>
      <c r="L638" s="3"/>
      <c r="M638" s="3"/>
      <c r="N638" s="3"/>
      <c r="O638" s="3"/>
      <c r="P638" s="3"/>
      <c r="Q638" s="3"/>
      <c r="R638" s="3"/>
      <c r="S638" s="3"/>
      <c r="T638" s="3"/>
      <c r="U638" s="3"/>
      <c r="W638" s="149"/>
      <c r="X638" s="149"/>
    </row>
    <row r="639" spans="2:24" ht="12.75">
      <c r="B639" s="2"/>
      <c r="C639" s="3"/>
      <c r="D639" s="4"/>
      <c r="E639" s="3"/>
      <c r="F639" s="3"/>
      <c r="G639" s="3"/>
      <c r="H639" s="3"/>
      <c r="I639" s="3"/>
      <c r="J639" s="3"/>
      <c r="K639" s="3"/>
      <c r="L639" s="3"/>
      <c r="M639" s="3"/>
      <c r="N639" s="3"/>
      <c r="O639" s="3"/>
      <c r="P639" s="3"/>
      <c r="Q639" s="3"/>
      <c r="R639" s="3"/>
      <c r="S639" s="3"/>
      <c r="T639" s="3"/>
      <c r="U639" s="3"/>
      <c r="W639" s="149"/>
      <c r="X639" s="149"/>
    </row>
    <row r="640" spans="2:24" ht="12.75">
      <c r="B640" s="2"/>
      <c r="C640" s="3"/>
      <c r="D640" s="4"/>
      <c r="E640" s="3"/>
      <c r="F640" s="3"/>
      <c r="G640" s="3"/>
      <c r="H640" s="3"/>
      <c r="I640" s="3"/>
      <c r="J640" s="3"/>
      <c r="K640" s="3"/>
      <c r="L640" s="3"/>
      <c r="M640" s="3"/>
      <c r="N640" s="3"/>
      <c r="O640" s="3"/>
      <c r="P640" s="3"/>
      <c r="Q640" s="3"/>
      <c r="R640" s="3"/>
      <c r="S640" s="3"/>
      <c r="T640" s="3"/>
      <c r="U640" s="3"/>
      <c r="W640" s="149"/>
      <c r="X640" s="149"/>
    </row>
    <row r="641" spans="2:24" ht="12.75">
      <c r="B641" s="2"/>
      <c r="C641" s="3"/>
      <c r="D641" s="4"/>
      <c r="E641" s="3"/>
      <c r="F641" s="3"/>
      <c r="G641" s="3"/>
      <c r="H641" s="3"/>
      <c r="I641" s="3"/>
      <c r="J641" s="3"/>
      <c r="K641" s="3"/>
      <c r="L641" s="3"/>
      <c r="M641" s="3"/>
      <c r="N641" s="3"/>
      <c r="O641" s="3"/>
      <c r="P641" s="3"/>
      <c r="Q641" s="3"/>
      <c r="R641" s="3"/>
      <c r="S641" s="3"/>
      <c r="T641" s="3"/>
      <c r="U641" s="3"/>
      <c r="W641" s="149"/>
      <c r="X641" s="149"/>
    </row>
    <row r="642" spans="2:24" ht="12.75">
      <c r="B642" s="2"/>
      <c r="C642" s="3"/>
      <c r="D642" s="4"/>
      <c r="E642" s="3"/>
      <c r="F642" s="3"/>
      <c r="G642" s="3"/>
      <c r="H642" s="3"/>
      <c r="I642" s="3"/>
      <c r="J642" s="3"/>
      <c r="K642" s="3"/>
      <c r="L642" s="3"/>
      <c r="M642" s="3"/>
      <c r="N642" s="3"/>
      <c r="O642" s="3"/>
      <c r="P642" s="3"/>
      <c r="Q642" s="3"/>
      <c r="R642" s="3"/>
      <c r="S642" s="3"/>
      <c r="T642" s="3"/>
      <c r="U642" s="3"/>
      <c r="W642" s="149"/>
      <c r="X642" s="149"/>
    </row>
    <row r="643" spans="2:24" ht="12.75">
      <c r="B643" s="2"/>
      <c r="C643" s="3"/>
      <c r="D643" s="4"/>
      <c r="E643" s="3"/>
      <c r="F643" s="3"/>
      <c r="G643" s="3"/>
      <c r="H643" s="3"/>
      <c r="I643" s="3"/>
      <c r="J643" s="3"/>
      <c r="K643" s="3"/>
      <c r="L643" s="3"/>
      <c r="M643" s="3"/>
      <c r="N643" s="3"/>
      <c r="O643" s="3"/>
      <c r="P643" s="3"/>
      <c r="Q643" s="3"/>
      <c r="R643" s="3"/>
      <c r="S643" s="3"/>
      <c r="T643" s="3"/>
      <c r="U643" s="3"/>
      <c r="W643" s="149"/>
      <c r="X643" s="149"/>
    </row>
    <row r="644" spans="2:24" ht="12.75">
      <c r="B644" s="2"/>
      <c r="C644" s="3"/>
      <c r="D644" s="4"/>
      <c r="E644" s="3"/>
      <c r="F644" s="3"/>
      <c r="G644" s="3"/>
      <c r="H644" s="3"/>
      <c r="I644" s="3"/>
      <c r="J644" s="3"/>
      <c r="K644" s="3"/>
      <c r="L644" s="3"/>
      <c r="M644" s="3"/>
      <c r="N644" s="3"/>
      <c r="O644" s="3"/>
      <c r="P644" s="3"/>
      <c r="Q644" s="3"/>
      <c r="R644" s="3"/>
      <c r="S644" s="3"/>
      <c r="T644" s="3"/>
      <c r="U644" s="3"/>
      <c r="W644" s="149"/>
      <c r="X644" s="149"/>
    </row>
    <row r="645" spans="2:24" ht="12.75">
      <c r="B645" s="2"/>
      <c r="C645" s="3"/>
      <c r="D645" s="4"/>
      <c r="E645" s="3"/>
      <c r="F645" s="3"/>
      <c r="G645" s="3"/>
      <c r="H645" s="3"/>
      <c r="I645" s="3"/>
      <c r="J645" s="3"/>
      <c r="K645" s="3"/>
      <c r="L645" s="3"/>
      <c r="M645" s="3"/>
      <c r="N645" s="3"/>
      <c r="O645" s="3"/>
      <c r="P645" s="3"/>
      <c r="Q645" s="3"/>
      <c r="R645" s="3"/>
      <c r="S645" s="3"/>
      <c r="T645" s="3"/>
      <c r="U645" s="3"/>
      <c r="W645" s="149"/>
      <c r="X645" s="149"/>
    </row>
    <row r="646" spans="2:24" ht="12.75">
      <c r="B646" s="2"/>
      <c r="C646" s="3"/>
      <c r="D646" s="4"/>
      <c r="E646" s="3"/>
      <c r="F646" s="3"/>
      <c r="G646" s="3"/>
      <c r="H646" s="3"/>
      <c r="I646" s="3"/>
      <c r="J646" s="3"/>
      <c r="K646" s="3"/>
      <c r="L646" s="3"/>
      <c r="M646" s="3"/>
      <c r="N646" s="3"/>
      <c r="O646" s="3"/>
      <c r="P646" s="3"/>
      <c r="Q646" s="3"/>
      <c r="R646" s="3"/>
      <c r="S646" s="3"/>
      <c r="T646" s="3"/>
      <c r="U646" s="3"/>
      <c r="W646" s="149"/>
      <c r="X646" s="149"/>
    </row>
    <row r="647" spans="2:24" ht="12.75">
      <c r="B647" s="2"/>
      <c r="C647" s="3"/>
      <c r="D647" s="4"/>
      <c r="E647" s="3"/>
      <c r="F647" s="3"/>
      <c r="G647" s="3"/>
      <c r="H647" s="3"/>
      <c r="I647" s="3"/>
      <c r="J647" s="3"/>
      <c r="K647" s="3"/>
      <c r="L647" s="3"/>
      <c r="M647" s="3"/>
      <c r="N647" s="3"/>
      <c r="O647" s="3"/>
      <c r="P647" s="3"/>
      <c r="Q647" s="3"/>
      <c r="R647" s="3"/>
      <c r="S647" s="3"/>
      <c r="T647" s="3"/>
      <c r="U647" s="3"/>
      <c r="W647" s="149"/>
      <c r="X647" s="149"/>
    </row>
    <row r="648" spans="2:24" ht="12.75">
      <c r="B648" s="2"/>
      <c r="C648" s="3"/>
      <c r="D648" s="4"/>
      <c r="E648" s="3"/>
      <c r="F648" s="3"/>
      <c r="G648" s="3"/>
      <c r="H648" s="3"/>
      <c r="I648" s="3"/>
      <c r="J648" s="3"/>
      <c r="K648" s="3"/>
      <c r="L648" s="3"/>
      <c r="M648" s="3"/>
      <c r="N648" s="3"/>
      <c r="O648" s="3"/>
      <c r="P648" s="3"/>
      <c r="Q648" s="3"/>
      <c r="R648" s="3"/>
      <c r="S648" s="3"/>
      <c r="T648" s="3"/>
      <c r="U648" s="3"/>
      <c r="W648" s="149"/>
      <c r="X648" s="149"/>
    </row>
    <row r="649" spans="2:24" ht="12.75">
      <c r="B649" s="2"/>
      <c r="C649" s="3"/>
      <c r="D649" s="4"/>
      <c r="E649" s="3"/>
      <c r="F649" s="3"/>
      <c r="G649" s="3"/>
      <c r="H649" s="3"/>
      <c r="I649" s="3"/>
      <c r="J649" s="3"/>
      <c r="K649" s="3"/>
      <c r="L649" s="3"/>
      <c r="M649" s="3"/>
      <c r="N649" s="3"/>
      <c r="O649" s="3"/>
      <c r="P649" s="3"/>
      <c r="Q649" s="3"/>
      <c r="R649" s="3"/>
      <c r="S649" s="3"/>
      <c r="T649" s="3"/>
      <c r="U649" s="3"/>
      <c r="W649" s="149"/>
      <c r="X649" s="149"/>
    </row>
    <row r="650" spans="2:24" ht="12.75">
      <c r="B650" s="2"/>
      <c r="C650" s="3"/>
      <c r="D650" s="4"/>
      <c r="E650" s="3"/>
      <c r="F650" s="3"/>
      <c r="G650" s="3"/>
      <c r="H650" s="3"/>
      <c r="I650" s="3"/>
      <c r="J650" s="3"/>
      <c r="K650" s="3"/>
      <c r="L650" s="3"/>
      <c r="M650" s="3"/>
      <c r="N650" s="3"/>
      <c r="O650" s="3"/>
      <c r="P650" s="3"/>
      <c r="Q650" s="3"/>
      <c r="R650" s="3"/>
      <c r="S650" s="3"/>
      <c r="T650" s="3"/>
      <c r="U650" s="3"/>
      <c r="W650" s="149"/>
      <c r="X650" s="149"/>
    </row>
    <row r="651" spans="2:24" ht="12.75">
      <c r="B651" s="2"/>
      <c r="C651" s="3"/>
      <c r="D651" s="4"/>
      <c r="E651" s="3"/>
      <c r="F651" s="3"/>
      <c r="G651" s="3"/>
      <c r="H651" s="3"/>
      <c r="I651" s="3"/>
      <c r="J651" s="3"/>
      <c r="K651" s="3"/>
      <c r="L651" s="3"/>
      <c r="M651" s="3"/>
      <c r="N651" s="3"/>
      <c r="O651" s="3"/>
      <c r="P651" s="3"/>
      <c r="Q651" s="3"/>
      <c r="R651" s="3"/>
      <c r="S651" s="3"/>
      <c r="T651" s="3"/>
      <c r="U651" s="3"/>
      <c r="W651" s="149"/>
      <c r="X651" s="149"/>
    </row>
    <row r="652" spans="2:24" ht="12.75">
      <c r="B652" s="2"/>
      <c r="C652" s="3"/>
      <c r="D652" s="4"/>
      <c r="E652" s="3"/>
      <c r="F652" s="3"/>
      <c r="G652" s="3"/>
      <c r="H652" s="3"/>
      <c r="I652" s="3"/>
      <c r="J652" s="3"/>
      <c r="K652" s="3"/>
      <c r="L652" s="3"/>
      <c r="M652" s="3"/>
      <c r="N652" s="3"/>
      <c r="O652" s="3"/>
      <c r="P652" s="3"/>
      <c r="Q652" s="3"/>
      <c r="R652" s="3"/>
      <c r="S652" s="3"/>
      <c r="T652" s="3"/>
      <c r="U652" s="3"/>
      <c r="W652" s="149"/>
      <c r="X652" s="149"/>
    </row>
    <row r="653" spans="2:24" ht="12.75">
      <c r="B653" s="2"/>
      <c r="C653" s="3"/>
      <c r="D653" s="4"/>
      <c r="E653" s="3"/>
      <c r="F653" s="3"/>
      <c r="G653" s="3"/>
      <c r="H653" s="3"/>
      <c r="I653" s="3"/>
      <c r="J653" s="3"/>
      <c r="K653" s="3"/>
      <c r="L653" s="3"/>
      <c r="M653" s="3"/>
      <c r="N653" s="3"/>
      <c r="O653" s="3"/>
      <c r="P653" s="3"/>
      <c r="Q653" s="3"/>
      <c r="R653" s="3"/>
      <c r="S653" s="3"/>
      <c r="T653" s="3"/>
      <c r="U653" s="3"/>
      <c r="W653" s="149"/>
      <c r="X653" s="149"/>
    </row>
    <row r="654" spans="2:24" ht="12.75">
      <c r="B654" s="2"/>
      <c r="C654" s="3"/>
      <c r="D654" s="4"/>
      <c r="E654" s="3"/>
      <c r="F654" s="3"/>
      <c r="G654" s="3"/>
      <c r="H654" s="3"/>
      <c r="I654" s="3"/>
      <c r="J654" s="3"/>
      <c r="K654" s="3"/>
      <c r="L654" s="3"/>
      <c r="M654" s="3"/>
      <c r="N654" s="3"/>
      <c r="O654" s="3"/>
      <c r="P654" s="3"/>
      <c r="Q654" s="3"/>
      <c r="R654" s="3"/>
      <c r="S654" s="3"/>
      <c r="T654" s="3"/>
      <c r="U654" s="3"/>
      <c r="W654" s="149"/>
      <c r="X654" s="149"/>
    </row>
    <row r="655" spans="2:24" ht="12.75">
      <c r="B655" s="2"/>
      <c r="C655" s="3"/>
      <c r="D655" s="4"/>
      <c r="E655" s="3"/>
      <c r="F655" s="3"/>
      <c r="G655" s="3"/>
      <c r="H655" s="3"/>
      <c r="I655" s="3"/>
      <c r="J655" s="3"/>
      <c r="K655" s="3"/>
      <c r="L655" s="3"/>
      <c r="M655" s="3"/>
      <c r="N655" s="3"/>
      <c r="O655" s="3"/>
      <c r="P655" s="3"/>
      <c r="Q655" s="3"/>
      <c r="R655" s="3"/>
      <c r="S655" s="3"/>
      <c r="T655" s="3"/>
      <c r="U655" s="3"/>
      <c r="W655" s="149"/>
      <c r="X655" s="149"/>
    </row>
    <row r="656" spans="2:24" ht="12.75">
      <c r="B656" s="2"/>
      <c r="C656" s="3"/>
      <c r="D656" s="4"/>
      <c r="E656" s="3"/>
      <c r="F656" s="3"/>
      <c r="G656" s="3"/>
      <c r="H656" s="3"/>
      <c r="I656" s="3"/>
      <c r="J656" s="3"/>
      <c r="K656" s="3"/>
      <c r="L656" s="3"/>
      <c r="M656" s="3"/>
      <c r="N656" s="3"/>
      <c r="O656" s="3"/>
      <c r="P656" s="3"/>
      <c r="Q656" s="3"/>
      <c r="R656" s="3"/>
      <c r="S656" s="3"/>
      <c r="T656" s="3"/>
      <c r="U656" s="3"/>
      <c r="W656" s="149"/>
      <c r="X656" s="149"/>
    </row>
    <row r="657" spans="2:24" ht="12.75">
      <c r="B657" s="2"/>
      <c r="C657" s="3"/>
      <c r="D657" s="4"/>
      <c r="E657" s="3"/>
      <c r="F657" s="3"/>
      <c r="G657" s="3"/>
      <c r="H657" s="3"/>
      <c r="I657" s="3"/>
      <c r="J657" s="3"/>
      <c r="K657" s="3"/>
      <c r="L657" s="3"/>
      <c r="M657" s="3"/>
      <c r="N657" s="3"/>
      <c r="O657" s="3"/>
      <c r="P657" s="3"/>
      <c r="Q657" s="3"/>
      <c r="R657" s="3"/>
      <c r="S657" s="3"/>
      <c r="T657" s="3"/>
      <c r="U657" s="3"/>
      <c r="W657" s="149"/>
      <c r="X657" s="149"/>
    </row>
    <row r="658" spans="2:24" ht="12.75">
      <c r="B658" s="2"/>
      <c r="C658" s="3"/>
      <c r="D658" s="4"/>
      <c r="E658" s="3"/>
      <c r="F658" s="3"/>
      <c r="G658" s="3"/>
      <c r="H658" s="3"/>
      <c r="I658" s="3"/>
      <c r="J658" s="3"/>
      <c r="K658" s="3"/>
      <c r="L658" s="3"/>
      <c r="M658" s="3"/>
      <c r="N658" s="3"/>
      <c r="O658" s="3"/>
      <c r="P658" s="3"/>
      <c r="Q658" s="3"/>
      <c r="R658" s="3"/>
      <c r="S658" s="3"/>
      <c r="T658" s="3"/>
      <c r="U658" s="3"/>
      <c r="W658" s="149"/>
      <c r="X658" s="149"/>
    </row>
    <row r="659" spans="2:24" ht="12.75">
      <c r="B659" s="2"/>
      <c r="C659" s="3"/>
      <c r="D659" s="4"/>
      <c r="E659" s="3"/>
      <c r="F659" s="3"/>
      <c r="G659" s="3"/>
      <c r="H659" s="3"/>
      <c r="I659" s="3"/>
      <c r="J659" s="3"/>
      <c r="K659" s="3"/>
      <c r="L659" s="3"/>
      <c r="M659" s="3"/>
      <c r="N659" s="3"/>
      <c r="O659" s="3"/>
      <c r="P659" s="3"/>
      <c r="Q659" s="3"/>
      <c r="R659" s="3"/>
      <c r="S659" s="3"/>
      <c r="T659" s="3"/>
      <c r="U659" s="3"/>
      <c r="W659" s="149"/>
      <c r="X659" s="149"/>
    </row>
    <row r="660" spans="2:24" ht="12.75">
      <c r="B660" s="2"/>
      <c r="C660" s="3"/>
      <c r="D660" s="4"/>
      <c r="E660" s="3"/>
      <c r="F660" s="3"/>
      <c r="G660" s="3"/>
      <c r="H660" s="3"/>
      <c r="I660" s="3"/>
      <c r="J660" s="3"/>
      <c r="K660" s="3"/>
      <c r="L660" s="3"/>
      <c r="M660" s="3"/>
      <c r="N660" s="3"/>
      <c r="O660" s="3"/>
      <c r="P660" s="3"/>
      <c r="Q660" s="3"/>
      <c r="R660" s="3"/>
      <c r="S660" s="3"/>
      <c r="T660" s="3"/>
      <c r="U660" s="3"/>
      <c r="W660" s="149"/>
      <c r="X660" s="149"/>
    </row>
    <row r="661" spans="2:24" ht="12.75">
      <c r="B661" s="2"/>
      <c r="C661" s="3"/>
      <c r="D661" s="4"/>
      <c r="E661" s="3"/>
      <c r="F661" s="3"/>
      <c r="G661" s="3"/>
      <c r="H661" s="3"/>
      <c r="I661" s="3"/>
      <c r="J661" s="3"/>
      <c r="K661" s="3"/>
      <c r="L661" s="3"/>
      <c r="M661" s="3"/>
      <c r="N661" s="3"/>
      <c r="O661" s="3"/>
      <c r="P661" s="3"/>
      <c r="Q661" s="3"/>
      <c r="R661" s="3"/>
      <c r="S661" s="3"/>
      <c r="T661" s="3"/>
      <c r="U661" s="3"/>
      <c r="W661" s="149"/>
      <c r="X661" s="149"/>
    </row>
    <row r="662" spans="2:24" ht="12.75">
      <c r="B662" s="2"/>
      <c r="C662" s="3"/>
      <c r="D662" s="4"/>
      <c r="E662" s="3"/>
      <c r="F662" s="3"/>
      <c r="G662" s="3"/>
      <c r="H662" s="3"/>
      <c r="I662" s="3"/>
      <c r="J662" s="3"/>
      <c r="K662" s="3"/>
      <c r="L662" s="3"/>
      <c r="M662" s="3"/>
      <c r="N662" s="3"/>
      <c r="O662" s="3"/>
      <c r="P662" s="3"/>
      <c r="Q662" s="3"/>
      <c r="R662" s="3"/>
      <c r="S662" s="3"/>
      <c r="T662" s="3"/>
      <c r="U662" s="3"/>
      <c r="W662" s="149"/>
      <c r="X662" s="149"/>
    </row>
    <row r="663" spans="2:24" ht="12.75">
      <c r="B663" s="2"/>
      <c r="C663" s="3"/>
      <c r="D663" s="4"/>
      <c r="E663" s="3"/>
      <c r="F663" s="3"/>
      <c r="G663" s="3"/>
      <c r="H663" s="3"/>
      <c r="I663" s="3"/>
      <c r="J663" s="3"/>
      <c r="K663" s="3"/>
      <c r="L663" s="3"/>
      <c r="M663" s="3"/>
      <c r="N663" s="3"/>
      <c r="O663" s="3"/>
      <c r="P663" s="3"/>
      <c r="Q663" s="3"/>
      <c r="R663" s="3"/>
      <c r="S663" s="3"/>
      <c r="T663" s="3"/>
      <c r="U663" s="3"/>
      <c r="W663" s="149"/>
      <c r="X663" s="149"/>
    </row>
    <row r="664" spans="2:24" ht="12.75">
      <c r="B664" s="2"/>
      <c r="C664" s="3"/>
      <c r="D664" s="4"/>
      <c r="E664" s="3"/>
      <c r="F664" s="3"/>
      <c r="G664" s="3"/>
      <c r="H664" s="3"/>
      <c r="I664" s="3"/>
      <c r="J664" s="3"/>
      <c r="K664" s="3"/>
      <c r="L664" s="3"/>
      <c r="M664" s="3"/>
      <c r="N664" s="3"/>
      <c r="O664" s="3"/>
      <c r="P664" s="3"/>
      <c r="Q664" s="3"/>
      <c r="R664" s="3"/>
      <c r="S664" s="3"/>
      <c r="T664" s="3"/>
      <c r="U664" s="3"/>
      <c r="W664" s="149"/>
      <c r="X664" s="149"/>
    </row>
    <row r="665" spans="2:24" ht="12.75">
      <c r="B665" s="2"/>
      <c r="C665" s="3"/>
      <c r="D665" s="4"/>
      <c r="E665" s="3"/>
      <c r="F665" s="3"/>
      <c r="G665" s="3"/>
      <c r="H665" s="3"/>
      <c r="I665" s="3"/>
      <c r="J665" s="3"/>
      <c r="K665" s="3"/>
      <c r="L665" s="3"/>
      <c r="M665" s="3"/>
      <c r="N665" s="3"/>
      <c r="O665" s="3"/>
      <c r="P665" s="3"/>
      <c r="Q665" s="3"/>
      <c r="R665" s="3"/>
      <c r="S665" s="3"/>
      <c r="T665" s="3"/>
      <c r="U665" s="3"/>
      <c r="W665" s="149"/>
      <c r="X665" s="149"/>
    </row>
    <row r="666" spans="2:24" ht="12.75">
      <c r="B666" s="2"/>
      <c r="C666" s="3"/>
      <c r="D666" s="4"/>
      <c r="E666" s="3"/>
      <c r="F666" s="3"/>
      <c r="G666" s="3"/>
      <c r="H666" s="3"/>
      <c r="I666" s="3"/>
      <c r="J666" s="3"/>
      <c r="K666" s="3"/>
      <c r="L666" s="3"/>
      <c r="M666" s="3"/>
      <c r="N666" s="3"/>
      <c r="O666" s="3"/>
      <c r="P666" s="3"/>
      <c r="Q666" s="3"/>
      <c r="R666" s="3"/>
      <c r="S666" s="3"/>
      <c r="T666" s="3"/>
      <c r="U666" s="3"/>
      <c r="W666" s="149"/>
      <c r="X666" s="149"/>
    </row>
    <row r="667" spans="2:24" ht="12.75">
      <c r="B667" s="2"/>
      <c r="C667" s="3"/>
      <c r="D667" s="4"/>
      <c r="E667" s="3"/>
      <c r="F667" s="3"/>
      <c r="G667" s="3"/>
      <c r="H667" s="3"/>
      <c r="I667" s="3"/>
      <c r="J667" s="3"/>
      <c r="K667" s="3"/>
      <c r="L667" s="3"/>
      <c r="M667" s="3"/>
      <c r="N667" s="3"/>
      <c r="O667" s="3"/>
      <c r="P667" s="3"/>
      <c r="Q667" s="3"/>
      <c r="R667" s="3"/>
      <c r="S667" s="3"/>
      <c r="T667" s="3"/>
      <c r="U667" s="3"/>
      <c r="W667" s="149"/>
      <c r="X667" s="149"/>
    </row>
    <row r="668" spans="2:24" ht="12.75">
      <c r="B668" s="2"/>
      <c r="C668" s="3"/>
      <c r="D668" s="4"/>
      <c r="E668" s="3"/>
      <c r="F668" s="3"/>
      <c r="G668" s="3"/>
      <c r="H668" s="3"/>
      <c r="I668" s="3"/>
      <c r="J668" s="3"/>
      <c r="K668" s="3"/>
      <c r="L668" s="3"/>
      <c r="M668" s="3"/>
      <c r="N668" s="3"/>
      <c r="O668" s="3"/>
      <c r="P668" s="3"/>
      <c r="Q668" s="3"/>
      <c r="R668" s="3"/>
      <c r="S668" s="3"/>
      <c r="T668" s="3"/>
      <c r="U668" s="3"/>
      <c r="W668" s="149"/>
      <c r="X668" s="149"/>
    </row>
    <row r="669" spans="2:24" ht="12.75">
      <c r="B669" s="2"/>
      <c r="C669" s="3"/>
      <c r="D669" s="4"/>
      <c r="E669" s="3"/>
      <c r="F669" s="3"/>
      <c r="G669" s="3"/>
      <c r="H669" s="3"/>
      <c r="I669" s="3"/>
      <c r="J669" s="3"/>
      <c r="K669" s="3"/>
      <c r="L669" s="3"/>
      <c r="M669" s="3"/>
      <c r="N669" s="3"/>
      <c r="O669" s="3"/>
      <c r="P669" s="3"/>
      <c r="Q669" s="3"/>
      <c r="R669" s="3"/>
      <c r="S669" s="3"/>
      <c r="T669" s="3"/>
      <c r="U669" s="3"/>
      <c r="W669" s="149"/>
      <c r="X669" s="149"/>
    </row>
    <row r="670" spans="2:24" ht="12.75">
      <c r="B670" s="2"/>
      <c r="C670" s="3"/>
      <c r="D670" s="4"/>
      <c r="E670" s="3"/>
      <c r="F670" s="3"/>
      <c r="G670" s="3"/>
      <c r="H670" s="3"/>
      <c r="I670" s="3"/>
      <c r="J670" s="3"/>
      <c r="K670" s="3"/>
      <c r="L670" s="3"/>
      <c r="M670" s="3"/>
      <c r="N670" s="3"/>
      <c r="O670" s="3"/>
      <c r="P670" s="3"/>
      <c r="Q670" s="3"/>
      <c r="R670" s="3"/>
      <c r="S670" s="3"/>
      <c r="T670" s="3"/>
      <c r="U670" s="3"/>
      <c r="W670" s="149"/>
      <c r="X670" s="149"/>
    </row>
    <row r="671" spans="2:24" ht="12.75">
      <c r="B671" s="2"/>
      <c r="C671" s="3"/>
      <c r="D671" s="4"/>
      <c r="E671" s="3"/>
      <c r="F671" s="3"/>
      <c r="G671" s="3"/>
      <c r="H671" s="3"/>
      <c r="I671" s="3"/>
      <c r="J671" s="3"/>
      <c r="K671" s="3"/>
      <c r="L671" s="3"/>
      <c r="M671" s="3"/>
      <c r="N671" s="3"/>
      <c r="O671" s="3"/>
      <c r="P671" s="3"/>
      <c r="Q671" s="3"/>
      <c r="R671" s="3"/>
      <c r="S671" s="3"/>
      <c r="T671" s="3"/>
      <c r="U671" s="3"/>
      <c r="W671" s="149"/>
      <c r="X671" s="149"/>
    </row>
    <row r="672" spans="2:24" ht="12.75">
      <c r="B672" s="2"/>
      <c r="C672" s="3"/>
      <c r="D672" s="4"/>
      <c r="E672" s="3"/>
      <c r="F672" s="3"/>
      <c r="G672" s="3"/>
      <c r="H672" s="3"/>
      <c r="I672" s="3"/>
      <c r="J672" s="3"/>
      <c r="K672" s="3"/>
      <c r="L672" s="3"/>
      <c r="M672" s="3"/>
      <c r="N672" s="3"/>
      <c r="O672" s="3"/>
      <c r="P672" s="3"/>
      <c r="Q672" s="3"/>
      <c r="R672" s="3"/>
      <c r="S672" s="3"/>
      <c r="T672" s="3"/>
      <c r="U672" s="3"/>
      <c r="W672" s="149"/>
      <c r="X672" s="149"/>
    </row>
    <row r="673" spans="2:24" ht="12.75">
      <c r="B673" s="2"/>
      <c r="C673" s="3"/>
      <c r="D673" s="4"/>
      <c r="E673" s="3"/>
      <c r="F673" s="3"/>
      <c r="G673" s="3"/>
      <c r="H673" s="3"/>
      <c r="I673" s="3"/>
      <c r="J673" s="3"/>
      <c r="K673" s="3"/>
      <c r="L673" s="3"/>
      <c r="M673" s="3"/>
      <c r="N673" s="3"/>
      <c r="O673" s="3"/>
      <c r="P673" s="3"/>
      <c r="Q673" s="3"/>
      <c r="R673" s="3"/>
      <c r="S673" s="3"/>
      <c r="T673" s="3"/>
      <c r="U673" s="3"/>
      <c r="W673" s="149"/>
      <c r="X673" s="149"/>
    </row>
    <row r="674" spans="2:24" ht="12.75">
      <c r="B674" s="2"/>
      <c r="C674" s="3"/>
      <c r="D674" s="4"/>
      <c r="E674" s="3"/>
      <c r="F674" s="3"/>
      <c r="G674" s="3"/>
      <c r="H674" s="3"/>
      <c r="I674" s="3"/>
      <c r="J674" s="3"/>
      <c r="K674" s="3"/>
      <c r="L674" s="3"/>
      <c r="M674" s="3"/>
      <c r="N674" s="3"/>
      <c r="O674" s="3"/>
      <c r="P674" s="3"/>
      <c r="Q674" s="3"/>
      <c r="R674" s="3"/>
      <c r="S674" s="3"/>
      <c r="T674" s="3"/>
      <c r="U674" s="3"/>
      <c r="W674" s="149"/>
      <c r="X674" s="149"/>
    </row>
    <row r="675" spans="2:24" ht="12.75">
      <c r="B675" s="2"/>
      <c r="C675" s="3"/>
      <c r="D675" s="4"/>
      <c r="E675" s="3"/>
      <c r="F675" s="3"/>
      <c r="G675" s="3"/>
      <c r="H675" s="3"/>
      <c r="I675" s="3"/>
      <c r="J675" s="3"/>
      <c r="K675" s="3"/>
      <c r="L675" s="3"/>
      <c r="M675" s="3"/>
      <c r="N675" s="3"/>
      <c r="O675" s="3"/>
      <c r="P675" s="3"/>
      <c r="Q675" s="3"/>
      <c r="R675" s="3"/>
      <c r="S675" s="3"/>
      <c r="T675" s="3"/>
      <c r="U675" s="3"/>
      <c r="W675" s="149"/>
      <c r="X675" s="149"/>
    </row>
    <row r="676" spans="2:24" ht="12.75">
      <c r="B676" s="2"/>
      <c r="C676" s="3"/>
      <c r="D676" s="4"/>
      <c r="E676" s="3"/>
      <c r="F676" s="3"/>
      <c r="G676" s="3"/>
      <c r="H676" s="3"/>
      <c r="I676" s="3"/>
      <c r="J676" s="3"/>
      <c r="K676" s="3"/>
      <c r="L676" s="3"/>
      <c r="M676" s="3"/>
      <c r="N676" s="3"/>
      <c r="O676" s="3"/>
      <c r="P676" s="3"/>
      <c r="Q676" s="3"/>
      <c r="R676" s="3"/>
      <c r="S676" s="3"/>
      <c r="T676" s="3"/>
      <c r="U676" s="3"/>
      <c r="W676" s="149"/>
      <c r="X676" s="149"/>
    </row>
    <row r="677" spans="2:24" ht="12.75">
      <c r="B677" s="2"/>
      <c r="C677" s="3"/>
      <c r="D677" s="4"/>
      <c r="E677" s="3"/>
      <c r="F677" s="3"/>
      <c r="G677" s="3"/>
      <c r="H677" s="3"/>
      <c r="I677" s="3"/>
      <c r="J677" s="3"/>
      <c r="K677" s="3"/>
      <c r="L677" s="3"/>
      <c r="M677" s="3"/>
      <c r="N677" s="3"/>
      <c r="O677" s="3"/>
      <c r="P677" s="3"/>
      <c r="Q677" s="3"/>
      <c r="R677" s="3"/>
      <c r="S677" s="3"/>
      <c r="T677" s="3"/>
      <c r="U677" s="3"/>
      <c r="W677" s="149"/>
      <c r="X677" s="149"/>
    </row>
    <row r="678" spans="2:24" ht="12.75">
      <c r="B678" s="2"/>
      <c r="C678" s="3"/>
      <c r="D678" s="4"/>
      <c r="E678" s="3"/>
      <c r="F678" s="3"/>
      <c r="G678" s="3"/>
      <c r="H678" s="3"/>
      <c r="I678" s="3"/>
      <c r="J678" s="3"/>
      <c r="K678" s="3"/>
      <c r="L678" s="3"/>
      <c r="M678" s="3"/>
      <c r="N678" s="3"/>
      <c r="O678" s="3"/>
      <c r="P678" s="3"/>
      <c r="Q678" s="3"/>
      <c r="R678" s="3"/>
      <c r="S678" s="3"/>
      <c r="T678" s="3"/>
      <c r="U678" s="3"/>
      <c r="W678" s="149"/>
      <c r="X678" s="149"/>
    </row>
    <row r="679" spans="2:24" ht="12.75">
      <c r="B679" s="2"/>
      <c r="C679" s="3"/>
      <c r="D679" s="4"/>
      <c r="E679" s="3"/>
      <c r="F679" s="3"/>
      <c r="G679" s="3"/>
      <c r="H679" s="3"/>
      <c r="I679" s="3"/>
      <c r="J679" s="3"/>
      <c r="K679" s="3"/>
      <c r="L679" s="3"/>
      <c r="M679" s="3"/>
      <c r="N679" s="3"/>
      <c r="O679" s="3"/>
      <c r="P679" s="3"/>
      <c r="Q679" s="3"/>
      <c r="R679" s="3"/>
      <c r="S679" s="3"/>
      <c r="T679" s="3"/>
      <c r="U679" s="3"/>
      <c r="W679" s="149"/>
      <c r="X679" s="149"/>
    </row>
    <row r="680" spans="2:24" ht="12.75">
      <c r="B680" s="2"/>
      <c r="C680" s="3"/>
      <c r="D680" s="4"/>
      <c r="E680" s="3"/>
      <c r="F680" s="3"/>
      <c r="G680" s="3"/>
      <c r="H680" s="3"/>
      <c r="I680" s="3"/>
      <c r="J680" s="3"/>
      <c r="K680" s="3"/>
      <c r="L680" s="3"/>
      <c r="M680" s="3"/>
      <c r="N680" s="3"/>
      <c r="O680" s="3"/>
      <c r="P680" s="3"/>
      <c r="Q680" s="3"/>
      <c r="R680" s="3"/>
      <c r="S680" s="3"/>
      <c r="T680" s="3"/>
      <c r="U680" s="3"/>
      <c r="W680" s="149"/>
      <c r="X680" s="149"/>
    </row>
    <row r="681" spans="2:24" ht="12.75">
      <c r="B681" s="2"/>
      <c r="C681" s="3"/>
      <c r="D681" s="4"/>
      <c r="E681" s="3"/>
      <c r="F681" s="3"/>
      <c r="G681" s="3"/>
      <c r="H681" s="3"/>
      <c r="I681" s="3"/>
      <c r="J681" s="3"/>
      <c r="K681" s="3"/>
      <c r="L681" s="3"/>
      <c r="M681" s="3"/>
      <c r="N681" s="3"/>
      <c r="O681" s="3"/>
      <c r="P681" s="3"/>
      <c r="Q681" s="3"/>
      <c r="R681" s="3"/>
      <c r="S681" s="3"/>
      <c r="T681" s="3"/>
      <c r="U681" s="3"/>
      <c r="W681" s="149"/>
      <c r="X681" s="149"/>
    </row>
    <row r="682" spans="2:24" ht="12.75">
      <c r="B682" s="2"/>
      <c r="C682" s="3"/>
      <c r="D682" s="4"/>
      <c r="E682" s="3"/>
      <c r="F682" s="3"/>
      <c r="G682" s="3"/>
      <c r="H682" s="3"/>
      <c r="I682" s="3"/>
      <c r="J682" s="3"/>
      <c r="K682" s="3"/>
      <c r="L682" s="3"/>
      <c r="M682" s="3"/>
      <c r="N682" s="3"/>
      <c r="O682" s="3"/>
      <c r="P682" s="3"/>
      <c r="Q682" s="3"/>
      <c r="R682" s="3"/>
      <c r="S682" s="3"/>
      <c r="T682" s="3"/>
      <c r="U682" s="3"/>
      <c r="W682" s="149"/>
      <c r="X682" s="149"/>
    </row>
    <row r="683" spans="2:24" ht="12.75">
      <c r="B683" s="2"/>
      <c r="C683" s="3"/>
      <c r="D683" s="4"/>
      <c r="E683" s="3"/>
      <c r="F683" s="3"/>
      <c r="G683" s="3"/>
      <c r="H683" s="3"/>
      <c r="I683" s="3"/>
      <c r="J683" s="3"/>
      <c r="K683" s="3"/>
      <c r="L683" s="3"/>
      <c r="M683" s="3"/>
      <c r="N683" s="3"/>
      <c r="O683" s="3"/>
      <c r="P683" s="3"/>
      <c r="Q683" s="3"/>
      <c r="R683" s="3"/>
      <c r="S683" s="3"/>
      <c r="T683" s="3"/>
      <c r="U683" s="3"/>
      <c r="W683" s="149"/>
      <c r="X683" s="149"/>
    </row>
    <row r="684" spans="2:24" ht="12.75">
      <c r="B684" s="2"/>
      <c r="C684" s="3"/>
      <c r="D684" s="4"/>
      <c r="E684" s="3"/>
      <c r="F684" s="3"/>
      <c r="G684" s="3"/>
      <c r="H684" s="3"/>
      <c r="I684" s="3"/>
      <c r="J684" s="3"/>
      <c r="K684" s="3"/>
      <c r="L684" s="3"/>
      <c r="M684" s="3"/>
      <c r="N684" s="3"/>
      <c r="O684" s="3"/>
      <c r="P684" s="3"/>
      <c r="Q684" s="3"/>
      <c r="R684" s="3"/>
      <c r="S684" s="3"/>
      <c r="T684" s="3"/>
      <c r="U684" s="3"/>
      <c r="W684" s="149"/>
      <c r="X684" s="149"/>
    </row>
    <row r="685" spans="2:24" ht="12.75">
      <c r="B685" s="2"/>
      <c r="C685" s="3"/>
      <c r="D685" s="4"/>
      <c r="E685" s="3"/>
      <c r="F685" s="3"/>
      <c r="G685" s="3"/>
      <c r="H685" s="3"/>
      <c r="I685" s="3"/>
      <c r="J685" s="3"/>
      <c r="K685" s="3"/>
      <c r="L685" s="3"/>
      <c r="M685" s="3"/>
      <c r="N685" s="3"/>
      <c r="O685" s="3"/>
      <c r="P685" s="3"/>
      <c r="Q685" s="3"/>
      <c r="R685" s="3"/>
      <c r="S685" s="3"/>
      <c r="T685" s="3"/>
      <c r="U685" s="3"/>
      <c r="W685" s="149"/>
      <c r="X685" s="149"/>
    </row>
    <row r="686" spans="2:24" ht="12.75">
      <c r="B686" s="2"/>
      <c r="C686" s="3"/>
      <c r="D686" s="4"/>
      <c r="E686" s="3"/>
      <c r="F686" s="3"/>
      <c r="G686" s="3"/>
      <c r="H686" s="3"/>
      <c r="I686" s="3"/>
      <c r="J686" s="3"/>
      <c r="K686" s="3"/>
      <c r="L686" s="3"/>
      <c r="M686" s="3"/>
      <c r="N686" s="3"/>
      <c r="O686" s="3"/>
      <c r="P686" s="3"/>
      <c r="Q686" s="3"/>
      <c r="R686" s="3"/>
      <c r="S686" s="3"/>
      <c r="T686" s="3"/>
      <c r="U686" s="3"/>
      <c r="W686" s="149"/>
      <c r="X686" s="149"/>
    </row>
    <row r="687" spans="2:24" ht="12.75">
      <c r="B687" s="2"/>
      <c r="C687" s="3"/>
      <c r="D687" s="4"/>
      <c r="E687" s="3"/>
      <c r="F687" s="3"/>
      <c r="G687" s="3"/>
      <c r="H687" s="3"/>
      <c r="I687" s="3"/>
      <c r="J687" s="3"/>
      <c r="K687" s="3"/>
      <c r="L687" s="3"/>
      <c r="M687" s="3"/>
      <c r="N687" s="3"/>
      <c r="O687" s="3"/>
      <c r="P687" s="3"/>
      <c r="Q687" s="3"/>
      <c r="R687" s="3"/>
      <c r="S687" s="3"/>
      <c r="T687" s="3"/>
      <c r="U687" s="3"/>
      <c r="W687" s="149"/>
      <c r="X687" s="149"/>
    </row>
    <row r="688" spans="2:24" ht="12.75">
      <c r="B688" s="2"/>
      <c r="C688" s="3"/>
      <c r="D688" s="4"/>
      <c r="E688" s="3"/>
      <c r="F688" s="3"/>
      <c r="G688" s="3"/>
      <c r="H688" s="3"/>
      <c r="I688" s="3"/>
      <c r="J688" s="3"/>
      <c r="K688" s="3"/>
      <c r="L688" s="3"/>
      <c r="M688" s="3"/>
      <c r="N688" s="3"/>
      <c r="O688" s="3"/>
      <c r="P688" s="3"/>
      <c r="Q688" s="3"/>
      <c r="R688" s="3"/>
      <c r="S688" s="3"/>
      <c r="T688" s="3"/>
      <c r="U688" s="3"/>
      <c r="W688" s="149"/>
      <c r="X688" s="149"/>
    </row>
    <row r="689" spans="2:24" ht="12.75">
      <c r="B689" s="2"/>
      <c r="C689" s="3"/>
      <c r="D689" s="4"/>
      <c r="E689" s="3"/>
      <c r="F689" s="3"/>
      <c r="G689" s="3"/>
      <c r="H689" s="3"/>
      <c r="I689" s="3"/>
      <c r="J689" s="3"/>
      <c r="K689" s="3"/>
      <c r="L689" s="3"/>
      <c r="M689" s="3"/>
      <c r="N689" s="3"/>
      <c r="O689" s="3"/>
      <c r="P689" s="3"/>
      <c r="Q689" s="3"/>
      <c r="R689" s="3"/>
      <c r="S689" s="3"/>
      <c r="T689" s="3"/>
      <c r="U689" s="3"/>
      <c r="W689" s="149"/>
      <c r="X689" s="149"/>
    </row>
    <row r="690" spans="2:24" ht="12.75">
      <c r="B690" s="2"/>
      <c r="C690" s="3"/>
      <c r="D690" s="4"/>
      <c r="E690" s="3"/>
      <c r="F690" s="3"/>
      <c r="G690" s="3"/>
      <c r="H690" s="3"/>
      <c r="I690" s="3"/>
      <c r="J690" s="3"/>
      <c r="K690" s="3"/>
      <c r="L690" s="3"/>
      <c r="M690" s="3"/>
      <c r="N690" s="3"/>
      <c r="O690" s="3"/>
      <c r="P690" s="3"/>
      <c r="Q690" s="3"/>
      <c r="R690" s="3"/>
      <c r="S690" s="3"/>
      <c r="T690" s="3"/>
      <c r="U690" s="3"/>
      <c r="W690" s="149"/>
      <c r="X690" s="149"/>
    </row>
    <row r="691" spans="2:24" ht="12.75">
      <c r="B691" s="2"/>
      <c r="C691" s="3"/>
      <c r="D691" s="4"/>
      <c r="E691" s="3"/>
      <c r="F691" s="3"/>
      <c r="G691" s="3"/>
      <c r="H691" s="3"/>
      <c r="I691" s="3"/>
      <c r="J691" s="3"/>
      <c r="K691" s="3"/>
      <c r="L691" s="3"/>
      <c r="M691" s="3"/>
      <c r="N691" s="3"/>
      <c r="O691" s="3"/>
      <c r="P691" s="3"/>
      <c r="Q691" s="3"/>
      <c r="R691" s="3"/>
      <c r="S691" s="3"/>
      <c r="T691" s="3"/>
      <c r="U691" s="3"/>
      <c r="W691" s="149"/>
      <c r="X691" s="149"/>
    </row>
    <row r="692" spans="2:24" ht="12.75">
      <c r="B692" s="2"/>
      <c r="C692" s="3"/>
      <c r="D692" s="4"/>
      <c r="E692" s="3"/>
      <c r="F692" s="3"/>
      <c r="G692" s="3"/>
      <c r="H692" s="3"/>
      <c r="I692" s="3"/>
      <c r="J692" s="3"/>
      <c r="K692" s="3"/>
      <c r="L692" s="3"/>
      <c r="M692" s="3"/>
      <c r="N692" s="3"/>
      <c r="O692" s="3"/>
      <c r="P692" s="3"/>
      <c r="Q692" s="3"/>
      <c r="R692" s="3"/>
      <c r="S692" s="3"/>
      <c r="T692" s="3"/>
      <c r="U692" s="3"/>
      <c r="W692" s="149"/>
      <c r="X692" s="149"/>
    </row>
    <row r="693" spans="2:24" ht="12.75">
      <c r="B693" s="2"/>
      <c r="C693" s="3"/>
      <c r="D693" s="4"/>
      <c r="E693" s="3"/>
      <c r="F693" s="3"/>
      <c r="G693" s="3"/>
      <c r="H693" s="3"/>
      <c r="I693" s="3"/>
      <c r="J693" s="3"/>
      <c r="K693" s="3"/>
      <c r="L693" s="3"/>
      <c r="M693" s="3"/>
      <c r="N693" s="3"/>
      <c r="O693" s="3"/>
      <c r="P693" s="3"/>
      <c r="Q693" s="3"/>
      <c r="R693" s="3"/>
      <c r="S693" s="3"/>
      <c r="T693" s="3"/>
      <c r="U693" s="3"/>
      <c r="W693" s="149"/>
      <c r="X693" s="149"/>
    </row>
    <row r="694" spans="2:24" ht="12.75">
      <c r="B694" s="2"/>
      <c r="C694" s="3"/>
      <c r="D694" s="4"/>
      <c r="E694" s="3"/>
      <c r="F694" s="3"/>
      <c r="G694" s="3"/>
      <c r="H694" s="3"/>
      <c r="I694" s="3"/>
      <c r="J694" s="3"/>
      <c r="K694" s="3"/>
      <c r="L694" s="3"/>
      <c r="M694" s="3"/>
      <c r="N694" s="3"/>
      <c r="O694" s="3"/>
      <c r="P694" s="3"/>
      <c r="Q694" s="3"/>
      <c r="R694" s="3"/>
      <c r="S694" s="3"/>
      <c r="T694" s="3"/>
      <c r="U694" s="3"/>
      <c r="W694" s="149"/>
      <c r="X694" s="149"/>
    </row>
    <row r="695" spans="2:24" ht="12.75">
      <c r="B695" s="2"/>
      <c r="C695" s="3"/>
      <c r="D695" s="4"/>
      <c r="E695" s="3"/>
      <c r="F695" s="3"/>
      <c r="G695" s="3"/>
      <c r="H695" s="3"/>
      <c r="I695" s="3"/>
      <c r="J695" s="3"/>
      <c r="K695" s="3"/>
      <c r="L695" s="3"/>
      <c r="M695" s="3"/>
      <c r="N695" s="3"/>
      <c r="O695" s="3"/>
      <c r="P695" s="3"/>
      <c r="Q695" s="3"/>
      <c r="R695" s="3"/>
      <c r="S695" s="3"/>
      <c r="T695" s="3"/>
      <c r="U695" s="3"/>
      <c r="W695" s="149"/>
      <c r="X695" s="149"/>
    </row>
    <row r="696" spans="2:24" ht="12.75">
      <c r="B696" s="2"/>
      <c r="C696" s="3"/>
      <c r="D696" s="4"/>
      <c r="E696" s="3"/>
      <c r="F696" s="3"/>
      <c r="G696" s="3"/>
      <c r="H696" s="3"/>
      <c r="I696" s="3"/>
      <c r="J696" s="3"/>
      <c r="K696" s="3"/>
      <c r="L696" s="3"/>
      <c r="M696" s="3"/>
      <c r="N696" s="3"/>
      <c r="O696" s="3"/>
      <c r="P696" s="3"/>
      <c r="Q696" s="3"/>
      <c r="R696" s="3"/>
      <c r="S696" s="3"/>
      <c r="T696" s="3"/>
      <c r="U696" s="3"/>
      <c r="W696" s="149"/>
      <c r="X696" s="149"/>
    </row>
    <row r="697" spans="2:24" ht="12.75">
      <c r="B697" s="2"/>
      <c r="C697" s="3"/>
      <c r="D697" s="4"/>
      <c r="E697" s="3"/>
      <c r="F697" s="3"/>
      <c r="G697" s="3"/>
      <c r="H697" s="3"/>
      <c r="I697" s="3"/>
      <c r="J697" s="3"/>
      <c r="K697" s="3"/>
      <c r="L697" s="3"/>
      <c r="M697" s="3"/>
      <c r="N697" s="3"/>
      <c r="O697" s="3"/>
      <c r="P697" s="3"/>
      <c r="Q697" s="3"/>
      <c r="R697" s="3"/>
      <c r="S697" s="3"/>
      <c r="T697" s="3"/>
      <c r="U697" s="3"/>
      <c r="W697" s="149"/>
      <c r="X697" s="149"/>
    </row>
    <row r="698" spans="2:24" ht="12.75">
      <c r="B698" s="2"/>
      <c r="C698" s="3"/>
      <c r="D698" s="4"/>
      <c r="E698" s="3"/>
      <c r="F698" s="3"/>
      <c r="G698" s="3"/>
      <c r="H698" s="3"/>
      <c r="I698" s="3"/>
      <c r="J698" s="3"/>
      <c r="K698" s="3"/>
      <c r="L698" s="3"/>
      <c r="M698" s="3"/>
      <c r="N698" s="3"/>
      <c r="O698" s="3"/>
      <c r="P698" s="3"/>
      <c r="Q698" s="3"/>
      <c r="R698" s="3"/>
      <c r="S698" s="3"/>
      <c r="T698" s="3"/>
      <c r="U698" s="3"/>
      <c r="W698" s="149"/>
      <c r="X698" s="149"/>
    </row>
    <row r="699" spans="2:24" ht="12.75">
      <c r="B699" s="2"/>
      <c r="C699" s="3"/>
      <c r="D699" s="4"/>
      <c r="E699" s="3"/>
      <c r="F699" s="3"/>
      <c r="G699" s="3"/>
      <c r="H699" s="3"/>
      <c r="I699" s="3"/>
      <c r="J699" s="3"/>
      <c r="K699" s="3"/>
      <c r="L699" s="3"/>
      <c r="M699" s="3"/>
      <c r="N699" s="3"/>
      <c r="O699" s="3"/>
      <c r="P699" s="3"/>
      <c r="Q699" s="3"/>
      <c r="R699" s="3"/>
      <c r="S699" s="3"/>
      <c r="T699" s="3"/>
      <c r="U699" s="3"/>
      <c r="W699" s="149"/>
      <c r="X699" s="149"/>
    </row>
    <row r="700" spans="2:24" ht="12.75">
      <c r="B700" s="2"/>
      <c r="C700" s="3"/>
      <c r="D700" s="4"/>
      <c r="E700" s="3"/>
      <c r="F700" s="3"/>
      <c r="G700" s="3"/>
      <c r="H700" s="3"/>
      <c r="I700" s="3"/>
      <c r="J700" s="3"/>
      <c r="K700" s="3"/>
      <c r="L700" s="3"/>
      <c r="M700" s="3"/>
      <c r="N700" s="3"/>
      <c r="O700" s="3"/>
      <c r="P700" s="3"/>
      <c r="Q700" s="3"/>
      <c r="R700" s="3"/>
      <c r="S700" s="3"/>
      <c r="T700" s="3"/>
      <c r="U700" s="3"/>
      <c r="W700" s="149"/>
      <c r="X700" s="149"/>
    </row>
    <row r="701" spans="2:24" ht="12.75">
      <c r="B701" s="2"/>
      <c r="C701" s="3"/>
      <c r="D701" s="4"/>
      <c r="E701" s="3"/>
      <c r="F701" s="3"/>
      <c r="G701" s="3"/>
      <c r="H701" s="3"/>
      <c r="I701" s="3"/>
      <c r="J701" s="3"/>
      <c r="K701" s="3"/>
      <c r="L701" s="3"/>
      <c r="M701" s="3"/>
      <c r="N701" s="3"/>
      <c r="O701" s="3"/>
      <c r="P701" s="3"/>
      <c r="Q701" s="3"/>
      <c r="R701" s="3"/>
      <c r="S701" s="3"/>
      <c r="T701" s="3"/>
      <c r="U701" s="3"/>
      <c r="W701" s="149"/>
      <c r="X701" s="149"/>
    </row>
    <row r="702" spans="2:24" ht="12.75">
      <c r="B702" s="2"/>
      <c r="C702" s="3"/>
      <c r="D702" s="4"/>
      <c r="E702" s="3"/>
      <c r="F702" s="3"/>
      <c r="G702" s="3"/>
      <c r="H702" s="3"/>
      <c r="I702" s="3"/>
      <c r="J702" s="3"/>
      <c r="K702" s="3"/>
      <c r="L702" s="3"/>
      <c r="M702" s="3"/>
      <c r="N702" s="3"/>
      <c r="O702" s="3"/>
      <c r="P702" s="3"/>
      <c r="Q702" s="3"/>
      <c r="R702" s="3"/>
      <c r="S702" s="3"/>
      <c r="T702" s="3"/>
      <c r="U702" s="3"/>
      <c r="W702" s="149"/>
      <c r="X702" s="149"/>
    </row>
    <row r="703" spans="2:24" ht="12.75">
      <c r="B703" s="2"/>
      <c r="C703" s="3"/>
      <c r="D703" s="4"/>
      <c r="E703" s="3"/>
      <c r="F703" s="3"/>
      <c r="G703" s="3"/>
      <c r="H703" s="3"/>
      <c r="I703" s="3"/>
      <c r="J703" s="3"/>
      <c r="K703" s="3"/>
      <c r="L703" s="3"/>
      <c r="M703" s="3"/>
      <c r="N703" s="3"/>
      <c r="O703" s="3"/>
      <c r="P703" s="3"/>
      <c r="Q703" s="3"/>
      <c r="R703" s="3"/>
      <c r="S703" s="3"/>
      <c r="T703" s="3"/>
      <c r="U703" s="3"/>
      <c r="W703" s="149"/>
      <c r="X703" s="149"/>
    </row>
    <row r="704" spans="2:24" ht="12.75">
      <c r="B704" s="2"/>
      <c r="C704" s="3"/>
      <c r="D704" s="4"/>
      <c r="E704" s="3"/>
      <c r="F704" s="3"/>
      <c r="G704" s="3"/>
      <c r="H704" s="3"/>
      <c r="I704" s="3"/>
      <c r="J704" s="3"/>
      <c r="K704" s="3"/>
      <c r="L704" s="3"/>
      <c r="M704" s="3"/>
      <c r="N704" s="3"/>
      <c r="O704" s="3"/>
      <c r="P704" s="3"/>
      <c r="Q704" s="3"/>
      <c r="R704" s="3"/>
      <c r="S704" s="3"/>
      <c r="T704" s="3"/>
      <c r="U704" s="3"/>
      <c r="W704" s="149"/>
      <c r="X704" s="149"/>
    </row>
    <row r="705" spans="2:24" ht="12.75">
      <c r="B705" s="2"/>
      <c r="C705" s="3"/>
      <c r="D705" s="4"/>
      <c r="E705" s="3"/>
      <c r="F705" s="3"/>
      <c r="G705" s="3"/>
      <c r="H705" s="3"/>
      <c r="I705" s="3"/>
      <c r="J705" s="3"/>
      <c r="K705" s="3"/>
      <c r="L705" s="3"/>
      <c r="M705" s="3"/>
      <c r="N705" s="3"/>
      <c r="O705" s="3"/>
      <c r="P705" s="3"/>
      <c r="Q705" s="3"/>
      <c r="R705" s="3"/>
      <c r="S705" s="3"/>
      <c r="T705" s="3"/>
      <c r="U705" s="3"/>
      <c r="W705" s="149"/>
      <c r="X705" s="149"/>
    </row>
    <row r="706" spans="2:24" ht="12.75">
      <c r="B706" s="2"/>
      <c r="C706" s="3"/>
      <c r="D706" s="4"/>
      <c r="E706" s="3"/>
      <c r="F706" s="3"/>
      <c r="G706" s="3"/>
      <c r="H706" s="3"/>
      <c r="I706" s="3"/>
      <c r="J706" s="3"/>
      <c r="K706" s="3"/>
      <c r="L706" s="3"/>
      <c r="M706" s="3"/>
      <c r="N706" s="3"/>
      <c r="O706" s="3"/>
      <c r="P706" s="3"/>
      <c r="Q706" s="3"/>
      <c r="R706" s="3"/>
      <c r="S706" s="3"/>
      <c r="T706" s="3"/>
      <c r="U706" s="3"/>
      <c r="W706" s="149"/>
      <c r="X706" s="149"/>
    </row>
    <row r="707" spans="2:24" ht="12.75">
      <c r="B707" s="2"/>
      <c r="C707" s="3"/>
      <c r="D707" s="4"/>
      <c r="E707" s="3"/>
      <c r="F707" s="3"/>
      <c r="G707" s="3"/>
      <c r="H707" s="3"/>
      <c r="I707" s="3"/>
      <c r="J707" s="3"/>
      <c r="K707" s="3"/>
      <c r="L707" s="3"/>
      <c r="M707" s="3"/>
      <c r="N707" s="3"/>
      <c r="O707" s="3"/>
      <c r="P707" s="3"/>
      <c r="Q707" s="3"/>
      <c r="R707" s="3"/>
      <c r="S707" s="3"/>
      <c r="T707" s="3"/>
      <c r="U707" s="3"/>
      <c r="W707" s="149"/>
      <c r="X707" s="149"/>
    </row>
    <row r="708" spans="2:24" ht="12.75">
      <c r="B708" s="2"/>
      <c r="C708" s="3"/>
      <c r="D708" s="4"/>
      <c r="E708" s="3"/>
      <c r="F708" s="3"/>
      <c r="G708" s="3"/>
      <c r="H708" s="3"/>
      <c r="I708" s="3"/>
      <c r="J708" s="3"/>
      <c r="K708" s="3"/>
      <c r="L708" s="3"/>
      <c r="M708" s="3"/>
      <c r="N708" s="3"/>
      <c r="O708" s="3"/>
      <c r="P708" s="3"/>
      <c r="Q708" s="3"/>
      <c r="R708" s="3"/>
      <c r="S708" s="3"/>
      <c r="T708" s="3"/>
      <c r="U708" s="3"/>
      <c r="W708" s="149"/>
      <c r="X708" s="149"/>
    </row>
    <row r="709" spans="2:24" ht="12.75">
      <c r="B709" s="2"/>
      <c r="C709" s="3"/>
      <c r="D709" s="4"/>
      <c r="E709" s="3"/>
      <c r="F709" s="3"/>
      <c r="G709" s="3"/>
      <c r="H709" s="3"/>
      <c r="I709" s="3"/>
      <c r="J709" s="3"/>
      <c r="K709" s="3"/>
      <c r="L709" s="3"/>
      <c r="M709" s="3"/>
      <c r="N709" s="3"/>
      <c r="O709" s="3"/>
      <c r="P709" s="3"/>
      <c r="Q709" s="3"/>
      <c r="R709" s="3"/>
      <c r="S709" s="3"/>
      <c r="T709" s="3"/>
      <c r="U709" s="3"/>
      <c r="W709" s="149"/>
      <c r="X709" s="149"/>
    </row>
    <row r="710" spans="2:24" ht="12.75">
      <c r="B710" s="2"/>
      <c r="C710" s="3"/>
      <c r="D710" s="4"/>
      <c r="E710" s="3"/>
      <c r="F710" s="3"/>
      <c r="G710" s="3"/>
      <c r="H710" s="3"/>
      <c r="I710" s="3"/>
      <c r="J710" s="3"/>
      <c r="K710" s="3"/>
      <c r="L710" s="3"/>
      <c r="M710" s="3"/>
      <c r="N710" s="3"/>
      <c r="O710" s="3"/>
      <c r="P710" s="3"/>
      <c r="Q710" s="3"/>
      <c r="R710" s="3"/>
      <c r="S710" s="3"/>
      <c r="T710" s="3"/>
      <c r="U710" s="3"/>
      <c r="W710" s="149"/>
      <c r="X710" s="149"/>
    </row>
    <row r="711" spans="2:24" ht="12.75">
      <c r="B711" s="2"/>
      <c r="C711" s="3"/>
      <c r="D711" s="4"/>
      <c r="E711" s="3"/>
      <c r="F711" s="3"/>
      <c r="G711" s="3"/>
      <c r="H711" s="3"/>
      <c r="I711" s="3"/>
      <c r="J711" s="3"/>
      <c r="K711" s="3"/>
      <c r="L711" s="3"/>
      <c r="M711" s="3"/>
      <c r="N711" s="3"/>
      <c r="O711" s="3"/>
      <c r="P711" s="3"/>
      <c r="Q711" s="3"/>
      <c r="R711" s="3"/>
      <c r="S711" s="3"/>
      <c r="T711" s="3"/>
      <c r="U711" s="3"/>
      <c r="W711" s="149"/>
      <c r="X711" s="149"/>
    </row>
    <row r="712" spans="2:24" ht="12.75">
      <c r="B712" s="2"/>
      <c r="C712" s="3"/>
      <c r="D712" s="4"/>
      <c r="E712" s="3"/>
      <c r="F712" s="3"/>
      <c r="G712" s="3"/>
      <c r="H712" s="3"/>
      <c r="I712" s="3"/>
      <c r="J712" s="3"/>
      <c r="K712" s="3"/>
      <c r="L712" s="3"/>
      <c r="M712" s="3"/>
      <c r="N712" s="3"/>
      <c r="O712" s="3"/>
      <c r="P712" s="3"/>
      <c r="Q712" s="3"/>
      <c r="R712" s="3"/>
      <c r="S712" s="3"/>
      <c r="T712" s="3"/>
      <c r="U712" s="3"/>
      <c r="W712" s="149"/>
      <c r="X712" s="149"/>
    </row>
    <row r="713" spans="2:24" ht="12.75">
      <c r="B713" s="2"/>
      <c r="C713" s="3"/>
      <c r="D713" s="4"/>
      <c r="E713" s="3"/>
      <c r="F713" s="3"/>
      <c r="G713" s="3"/>
      <c r="H713" s="3"/>
      <c r="I713" s="3"/>
      <c r="J713" s="3"/>
      <c r="K713" s="3"/>
      <c r="L713" s="3"/>
      <c r="M713" s="3"/>
      <c r="N713" s="3"/>
      <c r="O713" s="3"/>
      <c r="P713" s="3"/>
      <c r="Q713" s="3"/>
      <c r="R713" s="3"/>
      <c r="S713" s="3"/>
      <c r="T713" s="3"/>
      <c r="U713" s="3"/>
      <c r="W713" s="149"/>
      <c r="X713" s="149"/>
    </row>
    <row r="714" spans="2:24" ht="12.75">
      <c r="B714" s="2"/>
      <c r="C714" s="3"/>
      <c r="D714" s="4"/>
      <c r="E714" s="3"/>
      <c r="F714" s="3"/>
      <c r="G714" s="3"/>
      <c r="H714" s="3"/>
      <c r="I714" s="3"/>
      <c r="J714" s="3"/>
      <c r="K714" s="3"/>
      <c r="L714" s="3"/>
      <c r="M714" s="3"/>
      <c r="N714" s="3"/>
      <c r="O714" s="3"/>
      <c r="P714" s="3"/>
      <c r="Q714" s="3"/>
      <c r="R714" s="3"/>
      <c r="S714" s="3"/>
      <c r="T714" s="3"/>
      <c r="U714" s="3"/>
      <c r="W714" s="149"/>
      <c r="X714" s="149"/>
    </row>
    <row r="715" spans="2:24" ht="12.75">
      <c r="B715" s="2"/>
      <c r="C715" s="3"/>
      <c r="D715" s="4"/>
      <c r="E715" s="3"/>
      <c r="F715" s="3"/>
      <c r="G715" s="3"/>
      <c r="H715" s="3"/>
      <c r="I715" s="3"/>
      <c r="J715" s="3"/>
      <c r="K715" s="3"/>
      <c r="L715" s="3"/>
      <c r="M715" s="3"/>
      <c r="N715" s="3"/>
      <c r="O715" s="3"/>
      <c r="P715" s="3"/>
      <c r="Q715" s="3"/>
      <c r="R715" s="3"/>
      <c r="S715" s="3"/>
      <c r="T715" s="3"/>
      <c r="U715" s="3"/>
      <c r="W715" s="149"/>
      <c r="X715" s="149"/>
    </row>
    <row r="716" spans="2:24" ht="12.75">
      <c r="B716" s="2"/>
      <c r="C716" s="3"/>
      <c r="D716" s="4"/>
      <c r="E716" s="3"/>
      <c r="F716" s="3"/>
      <c r="G716" s="3"/>
      <c r="H716" s="3"/>
      <c r="I716" s="3"/>
      <c r="J716" s="3"/>
      <c r="K716" s="3"/>
      <c r="L716" s="3"/>
      <c r="M716" s="3"/>
      <c r="N716" s="3"/>
      <c r="O716" s="3"/>
      <c r="P716" s="3"/>
      <c r="Q716" s="3"/>
      <c r="R716" s="3"/>
      <c r="S716" s="3"/>
      <c r="T716" s="3"/>
      <c r="U716" s="3"/>
      <c r="W716" s="149"/>
      <c r="X716" s="149"/>
    </row>
    <row r="717" spans="2:24" ht="12.75">
      <c r="B717" s="2"/>
      <c r="C717" s="3"/>
      <c r="D717" s="4"/>
      <c r="E717" s="3"/>
      <c r="F717" s="3"/>
      <c r="G717" s="3"/>
      <c r="H717" s="3"/>
      <c r="I717" s="3"/>
      <c r="J717" s="3"/>
      <c r="K717" s="3"/>
      <c r="L717" s="3"/>
      <c r="M717" s="3"/>
      <c r="N717" s="3"/>
      <c r="O717" s="3"/>
      <c r="P717" s="3"/>
      <c r="Q717" s="3"/>
      <c r="R717" s="3"/>
      <c r="S717" s="3"/>
      <c r="T717" s="3"/>
      <c r="U717" s="3"/>
      <c r="W717" s="149"/>
      <c r="X717" s="149"/>
    </row>
    <row r="718" spans="2:24" ht="12.75">
      <c r="B718" s="2"/>
      <c r="C718" s="3"/>
      <c r="D718" s="4"/>
      <c r="E718" s="3"/>
      <c r="F718" s="3"/>
      <c r="G718" s="3"/>
      <c r="H718" s="3"/>
      <c r="I718" s="3"/>
      <c r="J718" s="3"/>
      <c r="K718" s="3"/>
      <c r="L718" s="3"/>
      <c r="M718" s="3"/>
      <c r="N718" s="3"/>
      <c r="O718" s="3"/>
      <c r="P718" s="3"/>
      <c r="Q718" s="3"/>
      <c r="R718" s="3"/>
      <c r="S718" s="3"/>
      <c r="T718" s="3"/>
      <c r="U718" s="3"/>
      <c r="W718" s="149"/>
      <c r="X718" s="149"/>
    </row>
    <row r="719" spans="2:24" ht="12.75">
      <c r="B719" s="2"/>
      <c r="C719" s="3"/>
      <c r="D719" s="4"/>
      <c r="E719" s="3"/>
      <c r="F719" s="3"/>
      <c r="G719" s="3"/>
      <c r="H719" s="3"/>
      <c r="I719" s="3"/>
      <c r="J719" s="3"/>
      <c r="K719" s="3"/>
      <c r="L719" s="3"/>
      <c r="M719" s="3"/>
      <c r="N719" s="3"/>
      <c r="O719" s="3"/>
      <c r="P719" s="3"/>
      <c r="Q719" s="3"/>
      <c r="R719" s="3"/>
      <c r="S719" s="3"/>
      <c r="T719" s="3"/>
      <c r="U719" s="3"/>
      <c r="W719" s="149"/>
      <c r="X719" s="149"/>
    </row>
    <row r="720" spans="2:24" ht="12.75">
      <c r="B720" s="2"/>
      <c r="C720" s="3"/>
      <c r="D720" s="4"/>
      <c r="E720" s="3"/>
      <c r="F720" s="3"/>
      <c r="G720" s="3"/>
      <c r="H720" s="3"/>
      <c r="I720" s="3"/>
      <c r="J720" s="3"/>
      <c r="K720" s="3"/>
      <c r="L720" s="3"/>
      <c r="M720" s="3"/>
      <c r="N720" s="3"/>
      <c r="O720" s="3"/>
      <c r="P720" s="3"/>
      <c r="Q720" s="3"/>
      <c r="R720" s="3"/>
      <c r="S720" s="3"/>
      <c r="T720" s="3"/>
      <c r="U720" s="3"/>
      <c r="W720" s="149"/>
      <c r="X720" s="149"/>
    </row>
    <row r="721" spans="2:24" ht="12.75">
      <c r="B721" s="2"/>
      <c r="C721" s="3"/>
      <c r="D721" s="4"/>
      <c r="E721" s="3"/>
      <c r="F721" s="3"/>
      <c r="G721" s="3"/>
      <c r="H721" s="3"/>
      <c r="I721" s="3"/>
      <c r="J721" s="3"/>
      <c r="K721" s="3"/>
      <c r="L721" s="3"/>
      <c r="M721" s="3"/>
      <c r="N721" s="3"/>
      <c r="O721" s="3"/>
      <c r="P721" s="3"/>
      <c r="Q721" s="3"/>
      <c r="R721" s="3"/>
      <c r="S721" s="3"/>
      <c r="T721" s="3"/>
      <c r="U721" s="3"/>
      <c r="W721" s="149"/>
      <c r="X721" s="149"/>
    </row>
    <row r="722" spans="2:24" ht="12.75">
      <c r="B722" s="2"/>
      <c r="C722" s="3"/>
      <c r="D722" s="4"/>
      <c r="E722" s="3"/>
      <c r="F722" s="3"/>
      <c r="G722" s="3"/>
      <c r="H722" s="3"/>
      <c r="I722" s="3"/>
      <c r="J722" s="3"/>
      <c r="K722" s="3"/>
      <c r="L722" s="3"/>
      <c r="M722" s="3"/>
      <c r="N722" s="3"/>
      <c r="O722" s="3"/>
      <c r="P722" s="3"/>
      <c r="Q722" s="3"/>
      <c r="R722" s="3"/>
      <c r="S722" s="3"/>
      <c r="T722" s="3"/>
      <c r="U722" s="3"/>
      <c r="W722" s="149"/>
      <c r="X722" s="149"/>
    </row>
    <row r="723" spans="2:24" ht="12.75">
      <c r="B723" s="2"/>
      <c r="C723" s="3"/>
      <c r="D723" s="4"/>
      <c r="E723" s="3"/>
      <c r="F723" s="3"/>
      <c r="G723" s="3"/>
      <c r="H723" s="3"/>
      <c r="I723" s="3"/>
      <c r="J723" s="3"/>
      <c r="K723" s="3"/>
      <c r="L723" s="3"/>
      <c r="M723" s="3"/>
      <c r="N723" s="3"/>
      <c r="O723" s="3"/>
      <c r="P723" s="3"/>
      <c r="Q723" s="3"/>
      <c r="R723" s="3"/>
      <c r="S723" s="3"/>
      <c r="T723" s="3"/>
      <c r="U723" s="3"/>
      <c r="W723" s="149"/>
      <c r="X723" s="149"/>
    </row>
    <row r="724" spans="2:24" ht="12.75">
      <c r="B724" s="2"/>
      <c r="C724" s="3"/>
      <c r="D724" s="4"/>
      <c r="E724" s="3"/>
      <c r="F724" s="3"/>
      <c r="G724" s="3"/>
      <c r="H724" s="3"/>
      <c r="I724" s="3"/>
      <c r="J724" s="3"/>
      <c r="K724" s="3"/>
      <c r="L724" s="3"/>
      <c r="M724" s="3"/>
      <c r="N724" s="3"/>
      <c r="O724" s="3"/>
      <c r="P724" s="3"/>
      <c r="Q724" s="3"/>
      <c r="R724" s="3"/>
      <c r="S724" s="3"/>
      <c r="T724" s="3"/>
      <c r="U724" s="3"/>
      <c r="W724" s="149"/>
      <c r="X724" s="149"/>
    </row>
    <row r="725" spans="2:24" ht="12.75">
      <c r="B725" s="2"/>
      <c r="C725" s="3"/>
      <c r="D725" s="4"/>
      <c r="E725" s="3"/>
      <c r="F725" s="3"/>
      <c r="G725" s="3"/>
      <c r="H725" s="3"/>
      <c r="I725" s="3"/>
      <c r="J725" s="3"/>
      <c r="K725" s="3"/>
      <c r="L725" s="3"/>
      <c r="M725" s="3"/>
      <c r="N725" s="3"/>
      <c r="O725" s="3"/>
      <c r="P725" s="3"/>
      <c r="Q725" s="3"/>
      <c r="R725" s="3"/>
      <c r="S725" s="3"/>
      <c r="T725" s="3"/>
      <c r="U725" s="3"/>
      <c r="W725" s="149"/>
      <c r="X725" s="149"/>
    </row>
    <row r="726" spans="2:24" ht="12.75">
      <c r="B726" s="2"/>
      <c r="C726" s="3"/>
      <c r="D726" s="4"/>
      <c r="E726" s="3"/>
      <c r="F726" s="3"/>
      <c r="G726" s="3"/>
      <c r="H726" s="3"/>
      <c r="I726" s="3"/>
      <c r="J726" s="3"/>
      <c r="K726" s="3"/>
      <c r="L726" s="3"/>
      <c r="M726" s="3"/>
      <c r="N726" s="3"/>
      <c r="O726" s="3"/>
      <c r="P726" s="3"/>
      <c r="Q726" s="3"/>
      <c r="R726" s="3"/>
      <c r="S726" s="3"/>
      <c r="T726" s="3"/>
      <c r="U726" s="3"/>
      <c r="W726" s="149"/>
      <c r="X726" s="149"/>
    </row>
    <row r="727" spans="2:24" ht="12.75">
      <c r="B727" s="2"/>
      <c r="C727" s="3"/>
      <c r="D727" s="4"/>
      <c r="E727" s="3"/>
      <c r="F727" s="3"/>
      <c r="G727" s="3"/>
      <c r="H727" s="3"/>
      <c r="I727" s="3"/>
      <c r="J727" s="3"/>
      <c r="K727" s="3"/>
      <c r="L727" s="3"/>
      <c r="M727" s="3"/>
      <c r="N727" s="3"/>
      <c r="O727" s="3"/>
      <c r="P727" s="3"/>
      <c r="Q727" s="3"/>
      <c r="R727" s="3"/>
      <c r="S727" s="3"/>
      <c r="T727" s="3"/>
      <c r="U727" s="3"/>
      <c r="W727" s="149"/>
      <c r="X727" s="149"/>
    </row>
    <row r="728" spans="2:24" ht="12.75">
      <c r="B728" s="2"/>
      <c r="C728" s="3"/>
      <c r="D728" s="4"/>
      <c r="E728" s="3"/>
      <c r="F728" s="3"/>
      <c r="G728" s="3"/>
      <c r="H728" s="3"/>
      <c r="I728" s="3"/>
      <c r="J728" s="3"/>
      <c r="K728" s="3"/>
      <c r="L728" s="3"/>
      <c r="M728" s="3"/>
      <c r="N728" s="3"/>
      <c r="O728" s="3"/>
      <c r="P728" s="3"/>
      <c r="Q728" s="3"/>
      <c r="R728" s="3"/>
      <c r="S728" s="3"/>
      <c r="T728" s="3"/>
      <c r="U728" s="3"/>
      <c r="W728" s="149"/>
      <c r="X728" s="149"/>
    </row>
    <row r="729" spans="2:24" ht="12.75">
      <c r="B729" s="2"/>
      <c r="C729" s="3"/>
      <c r="D729" s="4"/>
      <c r="E729" s="3"/>
      <c r="F729" s="3"/>
      <c r="G729" s="3"/>
      <c r="H729" s="3"/>
      <c r="I729" s="3"/>
      <c r="J729" s="3"/>
      <c r="K729" s="3"/>
      <c r="L729" s="3"/>
      <c r="M729" s="3"/>
      <c r="N729" s="3"/>
      <c r="O729" s="3"/>
      <c r="P729" s="3"/>
      <c r="Q729" s="3"/>
      <c r="R729" s="3"/>
      <c r="S729" s="3"/>
      <c r="T729" s="3"/>
      <c r="U729" s="3"/>
      <c r="W729" s="149"/>
      <c r="X729" s="149"/>
    </row>
    <row r="730" spans="2:24" ht="12.75">
      <c r="B730" s="2"/>
      <c r="C730" s="3"/>
      <c r="D730" s="4"/>
      <c r="E730" s="3"/>
      <c r="F730" s="3"/>
      <c r="G730" s="3"/>
      <c r="H730" s="3"/>
      <c r="I730" s="3"/>
      <c r="J730" s="3"/>
      <c r="K730" s="3"/>
      <c r="L730" s="3"/>
      <c r="M730" s="3"/>
      <c r="N730" s="3"/>
      <c r="O730" s="3"/>
      <c r="P730" s="3"/>
      <c r="Q730" s="3"/>
      <c r="R730" s="3"/>
      <c r="S730" s="3"/>
      <c r="T730" s="3"/>
      <c r="U730" s="3"/>
      <c r="W730" s="149"/>
      <c r="X730" s="149"/>
    </row>
    <row r="731" spans="2:24" ht="12.75">
      <c r="B731" s="2"/>
      <c r="C731" s="3"/>
      <c r="D731" s="4"/>
      <c r="E731" s="3"/>
      <c r="F731" s="3"/>
      <c r="G731" s="3"/>
      <c r="H731" s="3"/>
      <c r="I731" s="3"/>
      <c r="J731" s="3"/>
      <c r="K731" s="3"/>
      <c r="L731" s="3"/>
      <c r="M731" s="3"/>
      <c r="N731" s="3"/>
      <c r="O731" s="3"/>
      <c r="P731" s="3"/>
      <c r="Q731" s="3"/>
      <c r="R731" s="3"/>
      <c r="S731" s="3"/>
      <c r="T731" s="3"/>
      <c r="U731" s="3"/>
      <c r="W731" s="149"/>
      <c r="X731" s="149"/>
    </row>
    <row r="732" spans="2:24" ht="12.75">
      <c r="B732" s="2"/>
      <c r="C732" s="3"/>
      <c r="D732" s="4"/>
      <c r="E732" s="3"/>
      <c r="F732" s="3"/>
      <c r="G732" s="3"/>
      <c r="H732" s="3"/>
      <c r="I732" s="3"/>
      <c r="J732" s="3"/>
      <c r="K732" s="3"/>
      <c r="L732" s="3"/>
      <c r="M732" s="3"/>
      <c r="N732" s="3"/>
      <c r="O732" s="3"/>
      <c r="P732" s="3"/>
      <c r="Q732" s="3"/>
      <c r="R732" s="3"/>
      <c r="S732" s="3"/>
      <c r="T732" s="3"/>
      <c r="U732" s="3"/>
      <c r="W732" s="149"/>
      <c r="X732" s="149"/>
    </row>
    <row r="733" spans="2:24" ht="12.75">
      <c r="B733" s="2"/>
      <c r="C733" s="3"/>
      <c r="D733" s="4"/>
      <c r="E733" s="3"/>
      <c r="F733" s="3"/>
      <c r="G733" s="3"/>
      <c r="H733" s="3"/>
      <c r="I733" s="3"/>
      <c r="J733" s="3"/>
      <c r="K733" s="3"/>
      <c r="L733" s="3"/>
      <c r="M733" s="3"/>
      <c r="N733" s="3"/>
      <c r="O733" s="3"/>
      <c r="P733" s="3"/>
      <c r="Q733" s="3"/>
      <c r="R733" s="3"/>
      <c r="S733" s="3"/>
      <c r="T733" s="3"/>
      <c r="U733" s="3"/>
      <c r="W733" s="149"/>
      <c r="X733" s="149"/>
    </row>
    <row r="734" spans="2:24" ht="12.75">
      <c r="B734" s="2"/>
      <c r="C734" s="3"/>
      <c r="D734" s="4"/>
      <c r="E734" s="3"/>
      <c r="F734" s="3"/>
      <c r="G734" s="3"/>
      <c r="H734" s="3"/>
      <c r="I734" s="3"/>
      <c r="J734" s="3"/>
      <c r="K734" s="3"/>
      <c r="L734" s="3"/>
      <c r="M734" s="3"/>
      <c r="N734" s="3"/>
      <c r="O734" s="3"/>
      <c r="P734" s="3"/>
      <c r="Q734" s="3"/>
      <c r="R734" s="3"/>
      <c r="S734" s="3"/>
      <c r="T734" s="3"/>
      <c r="U734" s="3"/>
      <c r="W734" s="149"/>
      <c r="X734" s="149"/>
    </row>
    <row r="735" spans="2:24" ht="12.75">
      <c r="B735" s="2"/>
      <c r="C735" s="3"/>
      <c r="D735" s="4"/>
      <c r="E735" s="3"/>
      <c r="F735" s="3"/>
      <c r="G735" s="3"/>
      <c r="H735" s="3"/>
      <c r="I735" s="3"/>
      <c r="J735" s="3"/>
      <c r="K735" s="3"/>
      <c r="L735" s="3"/>
      <c r="M735" s="3"/>
      <c r="N735" s="3"/>
      <c r="O735" s="3"/>
      <c r="P735" s="3"/>
      <c r="Q735" s="3"/>
      <c r="R735" s="3"/>
      <c r="S735" s="3"/>
      <c r="T735" s="3"/>
      <c r="U735" s="3"/>
      <c r="W735" s="149"/>
      <c r="X735" s="149"/>
    </row>
    <row r="736" spans="2:24" ht="12.75">
      <c r="B736" s="2"/>
      <c r="C736" s="3"/>
      <c r="D736" s="4"/>
      <c r="E736" s="3"/>
      <c r="F736" s="3"/>
      <c r="G736" s="3"/>
      <c r="H736" s="3"/>
      <c r="I736" s="3"/>
      <c r="J736" s="3"/>
      <c r="K736" s="3"/>
      <c r="L736" s="3"/>
      <c r="M736" s="3"/>
      <c r="N736" s="3"/>
      <c r="O736" s="3"/>
      <c r="P736" s="3"/>
      <c r="Q736" s="3"/>
      <c r="R736" s="3"/>
      <c r="S736" s="3"/>
      <c r="T736" s="3"/>
      <c r="U736" s="3"/>
      <c r="W736" s="149"/>
      <c r="X736" s="149"/>
    </row>
    <row r="737" spans="2:24" ht="12.75">
      <c r="B737" s="2"/>
      <c r="C737" s="3"/>
      <c r="D737" s="4"/>
      <c r="E737" s="3"/>
      <c r="F737" s="3"/>
      <c r="G737" s="3"/>
      <c r="H737" s="3"/>
      <c r="I737" s="3"/>
      <c r="J737" s="3"/>
      <c r="K737" s="3"/>
      <c r="L737" s="3"/>
      <c r="M737" s="3"/>
      <c r="N737" s="3"/>
      <c r="O737" s="3"/>
      <c r="P737" s="3"/>
      <c r="Q737" s="3"/>
      <c r="R737" s="3"/>
      <c r="S737" s="3"/>
      <c r="T737" s="3"/>
      <c r="U737" s="3"/>
      <c r="W737" s="149"/>
      <c r="X737" s="149"/>
    </row>
    <row r="738" spans="2:24" ht="12.75">
      <c r="B738" s="2"/>
      <c r="C738" s="3"/>
      <c r="D738" s="4"/>
      <c r="E738" s="3"/>
      <c r="F738" s="3"/>
      <c r="G738" s="3"/>
      <c r="H738" s="3"/>
      <c r="I738" s="3"/>
      <c r="J738" s="3"/>
      <c r="K738" s="3"/>
      <c r="L738" s="3"/>
      <c r="M738" s="3"/>
      <c r="N738" s="3"/>
      <c r="O738" s="3"/>
      <c r="P738" s="3"/>
      <c r="Q738" s="3"/>
      <c r="R738" s="3"/>
      <c r="S738" s="3"/>
      <c r="T738" s="3"/>
      <c r="U738" s="3"/>
      <c r="W738" s="149"/>
      <c r="X738" s="149"/>
    </row>
    <row r="739" spans="2:24" ht="12.75">
      <c r="B739" s="2"/>
      <c r="C739" s="3"/>
      <c r="D739" s="4"/>
      <c r="E739" s="3"/>
      <c r="F739" s="3"/>
      <c r="G739" s="3"/>
      <c r="H739" s="3"/>
      <c r="I739" s="3"/>
      <c r="J739" s="3"/>
      <c r="K739" s="3"/>
      <c r="L739" s="3"/>
      <c r="M739" s="3"/>
      <c r="N739" s="3"/>
      <c r="O739" s="3"/>
      <c r="P739" s="3"/>
      <c r="Q739" s="3"/>
      <c r="R739" s="3"/>
      <c r="S739" s="3"/>
      <c r="T739" s="3"/>
      <c r="U739" s="3"/>
      <c r="W739" s="149"/>
      <c r="X739" s="149"/>
    </row>
    <row r="740" spans="2:24" ht="12.75">
      <c r="B740" s="2"/>
      <c r="C740" s="3"/>
      <c r="D740" s="4"/>
      <c r="E740" s="3"/>
      <c r="F740" s="3"/>
      <c r="G740" s="3"/>
      <c r="H740" s="3"/>
      <c r="I740" s="3"/>
      <c r="J740" s="3"/>
      <c r="K740" s="3"/>
      <c r="L740" s="3"/>
      <c r="M740" s="3"/>
      <c r="N740" s="3"/>
      <c r="O740" s="3"/>
      <c r="P740" s="3"/>
      <c r="Q740" s="3"/>
      <c r="R740" s="3"/>
      <c r="S740" s="3"/>
      <c r="T740" s="3"/>
      <c r="U740" s="3"/>
      <c r="W740" s="149"/>
      <c r="X740" s="149"/>
    </row>
    <row r="741" spans="2:24" ht="12.75">
      <c r="B741" s="2"/>
      <c r="C741" s="3"/>
      <c r="D741" s="4"/>
      <c r="E741" s="3"/>
      <c r="F741" s="3"/>
      <c r="G741" s="3"/>
      <c r="H741" s="3"/>
      <c r="I741" s="3"/>
      <c r="J741" s="3"/>
      <c r="K741" s="3"/>
      <c r="L741" s="3"/>
      <c r="M741" s="3"/>
      <c r="N741" s="3"/>
      <c r="O741" s="3"/>
      <c r="P741" s="3"/>
      <c r="Q741" s="3"/>
      <c r="R741" s="3"/>
      <c r="S741" s="3"/>
      <c r="T741" s="3"/>
      <c r="U741" s="3"/>
      <c r="W741" s="149"/>
      <c r="X741" s="149"/>
    </row>
    <row r="742" spans="2:24" ht="12.75">
      <c r="B742" s="2"/>
      <c r="C742" s="3"/>
      <c r="D742" s="4"/>
      <c r="E742" s="3"/>
      <c r="F742" s="3"/>
      <c r="G742" s="3"/>
      <c r="H742" s="3"/>
      <c r="I742" s="3"/>
      <c r="J742" s="3"/>
      <c r="K742" s="3"/>
      <c r="L742" s="3"/>
      <c r="M742" s="3"/>
      <c r="N742" s="3"/>
      <c r="O742" s="3"/>
      <c r="P742" s="3"/>
      <c r="Q742" s="3"/>
      <c r="R742" s="3"/>
      <c r="S742" s="3"/>
      <c r="T742" s="3"/>
      <c r="U742" s="3"/>
      <c r="W742" s="149"/>
      <c r="X742" s="149"/>
    </row>
    <row r="743" spans="2:24" ht="12.75">
      <c r="B743" s="2"/>
      <c r="C743" s="3"/>
      <c r="D743" s="4"/>
      <c r="E743" s="3"/>
      <c r="F743" s="3"/>
      <c r="G743" s="3"/>
      <c r="H743" s="3"/>
      <c r="I743" s="3"/>
      <c r="J743" s="3"/>
      <c r="K743" s="3"/>
      <c r="L743" s="3"/>
      <c r="M743" s="3"/>
      <c r="N743" s="3"/>
      <c r="O743" s="3"/>
      <c r="P743" s="3"/>
      <c r="Q743" s="3"/>
      <c r="R743" s="3"/>
      <c r="S743" s="3"/>
      <c r="T743" s="3"/>
      <c r="U743" s="3"/>
      <c r="W743" s="149"/>
      <c r="X743" s="149"/>
    </row>
    <row r="744" spans="2:24" ht="12.75">
      <c r="B744" s="2"/>
      <c r="C744" s="3"/>
      <c r="D744" s="4"/>
      <c r="E744" s="3"/>
      <c r="F744" s="3"/>
      <c r="G744" s="3"/>
      <c r="H744" s="3"/>
      <c r="I744" s="3"/>
      <c r="J744" s="3"/>
      <c r="K744" s="3"/>
      <c r="L744" s="3"/>
      <c r="M744" s="3"/>
      <c r="N744" s="3"/>
      <c r="O744" s="3"/>
      <c r="P744" s="3"/>
      <c r="Q744" s="3"/>
      <c r="R744" s="3"/>
      <c r="S744" s="3"/>
      <c r="T744" s="3"/>
      <c r="U744" s="3"/>
      <c r="W744" s="149"/>
      <c r="X744" s="149"/>
    </row>
    <row r="745" spans="2:24" ht="12.75">
      <c r="B745" s="2"/>
      <c r="C745" s="3"/>
      <c r="D745" s="4"/>
      <c r="E745" s="3"/>
      <c r="F745" s="3"/>
      <c r="G745" s="3"/>
      <c r="H745" s="3"/>
      <c r="I745" s="3"/>
      <c r="J745" s="3"/>
      <c r="K745" s="3"/>
      <c r="L745" s="3"/>
      <c r="M745" s="3"/>
      <c r="N745" s="3"/>
      <c r="O745" s="3"/>
      <c r="P745" s="3"/>
      <c r="Q745" s="3"/>
      <c r="R745" s="3"/>
      <c r="S745" s="3"/>
      <c r="T745" s="3"/>
      <c r="U745" s="3"/>
      <c r="W745" s="149"/>
      <c r="X745" s="149"/>
    </row>
    <row r="746" spans="2:24" ht="12.75">
      <c r="B746" s="2"/>
      <c r="C746" s="3"/>
      <c r="D746" s="4"/>
      <c r="E746" s="3"/>
      <c r="F746" s="3"/>
      <c r="G746" s="3"/>
      <c r="H746" s="3"/>
      <c r="I746" s="3"/>
      <c r="J746" s="3"/>
      <c r="K746" s="3"/>
      <c r="L746" s="3"/>
      <c r="M746" s="3"/>
      <c r="N746" s="3"/>
      <c r="O746" s="3"/>
      <c r="P746" s="3"/>
      <c r="Q746" s="3"/>
      <c r="R746" s="3"/>
      <c r="S746" s="3"/>
      <c r="T746" s="3"/>
      <c r="U746" s="3"/>
      <c r="W746" s="149"/>
      <c r="X746" s="149"/>
    </row>
    <row r="747" spans="2:24" ht="12.75">
      <c r="B747" s="2"/>
      <c r="C747" s="3"/>
      <c r="D747" s="4"/>
      <c r="E747" s="3"/>
      <c r="F747" s="3"/>
      <c r="G747" s="3"/>
      <c r="H747" s="3"/>
      <c r="I747" s="3"/>
      <c r="J747" s="3"/>
      <c r="K747" s="3"/>
      <c r="L747" s="3"/>
      <c r="M747" s="3"/>
      <c r="N747" s="3"/>
      <c r="O747" s="3"/>
      <c r="P747" s="3"/>
      <c r="Q747" s="3"/>
      <c r="R747" s="3"/>
      <c r="S747" s="3"/>
      <c r="T747" s="3"/>
      <c r="U747" s="3"/>
      <c r="W747" s="149"/>
      <c r="X747" s="149"/>
    </row>
    <row r="748" spans="2:24" ht="12.75">
      <c r="B748" s="2"/>
      <c r="C748" s="3"/>
      <c r="D748" s="4"/>
      <c r="E748" s="3"/>
      <c r="F748" s="3"/>
      <c r="G748" s="3"/>
      <c r="H748" s="3"/>
      <c r="I748" s="3"/>
      <c r="J748" s="3"/>
      <c r="K748" s="3"/>
      <c r="L748" s="3"/>
      <c r="M748" s="3"/>
      <c r="N748" s="3"/>
      <c r="O748" s="3"/>
      <c r="P748" s="3"/>
      <c r="Q748" s="3"/>
      <c r="R748" s="3"/>
      <c r="S748" s="3"/>
      <c r="T748" s="3"/>
      <c r="U748" s="3"/>
      <c r="W748" s="149"/>
      <c r="X748" s="149"/>
    </row>
    <row r="749" spans="2:24" ht="12.75">
      <c r="B749" s="2"/>
      <c r="C749" s="3"/>
      <c r="D749" s="4"/>
      <c r="E749" s="3"/>
      <c r="F749" s="3"/>
      <c r="G749" s="3"/>
      <c r="H749" s="3"/>
      <c r="I749" s="3"/>
      <c r="J749" s="3"/>
      <c r="K749" s="3"/>
      <c r="L749" s="3"/>
      <c r="M749" s="3"/>
      <c r="N749" s="3"/>
      <c r="O749" s="3"/>
      <c r="P749" s="3"/>
      <c r="Q749" s="3"/>
      <c r="R749" s="3"/>
      <c r="S749" s="3"/>
      <c r="T749" s="3"/>
      <c r="U749" s="3"/>
      <c r="W749" s="149"/>
      <c r="X749" s="149"/>
    </row>
    <row r="750" spans="2:24" ht="12.75">
      <c r="B750" s="2"/>
      <c r="C750" s="3"/>
      <c r="D750" s="4"/>
      <c r="E750" s="3"/>
      <c r="F750" s="3"/>
      <c r="G750" s="3"/>
      <c r="H750" s="3"/>
      <c r="I750" s="3"/>
      <c r="J750" s="3"/>
      <c r="K750" s="3"/>
      <c r="L750" s="3"/>
      <c r="M750" s="3"/>
      <c r="N750" s="3"/>
      <c r="O750" s="3"/>
      <c r="P750" s="3"/>
      <c r="Q750" s="3"/>
      <c r="R750" s="3"/>
      <c r="S750" s="3"/>
      <c r="T750" s="3"/>
      <c r="U750" s="3"/>
      <c r="W750" s="149"/>
      <c r="X750" s="149"/>
    </row>
    <row r="751" spans="2:24" ht="12.75">
      <c r="B751" s="2"/>
      <c r="C751" s="3"/>
      <c r="D751" s="4"/>
      <c r="E751" s="3"/>
      <c r="F751" s="3"/>
      <c r="G751" s="3"/>
      <c r="H751" s="3"/>
      <c r="I751" s="3"/>
      <c r="J751" s="3"/>
      <c r="K751" s="3"/>
      <c r="L751" s="3"/>
      <c r="M751" s="3"/>
      <c r="N751" s="3"/>
      <c r="O751" s="3"/>
      <c r="P751" s="3"/>
      <c r="Q751" s="3"/>
      <c r="R751" s="3"/>
      <c r="S751" s="3"/>
      <c r="T751" s="3"/>
      <c r="U751" s="3"/>
      <c r="W751" s="149"/>
      <c r="X751" s="149"/>
    </row>
    <row r="752" spans="2:24" ht="12.75">
      <c r="B752" s="2"/>
      <c r="C752" s="3"/>
      <c r="D752" s="4"/>
      <c r="E752" s="3"/>
      <c r="F752" s="3"/>
      <c r="G752" s="3"/>
      <c r="H752" s="3"/>
      <c r="I752" s="3"/>
      <c r="J752" s="3"/>
      <c r="K752" s="3"/>
      <c r="L752" s="3"/>
      <c r="M752" s="3"/>
      <c r="N752" s="3"/>
      <c r="O752" s="3"/>
      <c r="P752" s="3"/>
      <c r="Q752" s="3"/>
      <c r="R752" s="3"/>
      <c r="S752" s="3"/>
      <c r="T752" s="3"/>
      <c r="U752" s="3"/>
      <c r="W752" s="149"/>
      <c r="X752" s="149"/>
    </row>
    <row r="753" spans="2:24" ht="12.75">
      <c r="B753" s="2"/>
      <c r="C753" s="3"/>
      <c r="D753" s="4"/>
      <c r="E753" s="3"/>
      <c r="F753" s="3"/>
      <c r="G753" s="3"/>
      <c r="H753" s="3"/>
      <c r="I753" s="3"/>
      <c r="J753" s="3"/>
      <c r="K753" s="3"/>
      <c r="L753" s="3"/>
      <c r="M753" s="3"/>
      <c r="N753" s="3"/>
      <c r="O753" s="3"/>
      <c r="P753" s="3"/>
      <c r="Q753" s="3"/>
      <c r="R753" s="3"/>
      <c r="S753" s="3"/>
      <c r="T753" s="3"/>
      <c r="U753" s="3"/>
      <c r="W753" s="149"/>
      <c r="X753" s="149"/>
    </row>
    <row r="754" spans="2:24" ht="12.75">
      <c r="B754" s="2"/>
      <c r="C754" s="3"/>
      <c r="D754" s="4"/>
      <c r="E754" s="3"/>
      <c r="F754" s="3"/>
      <c r="G754" s="3"/>
      <c r="H754" s="3"/>
      <c r="I754" s="3"/>
      <c r="J754" s="3"/>
      <c r="K754" s="3"/>
      <c r="L754" s="3"/>
      <c r="M754" s="3"/>
      <c r="N754" s="3"/>
      <c r="O754" s="3"/>
      <c r="P754" s="3"/>
      <c r="Q754" s="3"/>
      <c r="R754" s="3"/>
      <c r="S754" s="3"/>
      <c r="T754" s="3"/>
      <c r="U754" s="3"/>
      <c r="W754" s="149"/>
      <c r="X754" s="149"/>
    </row>
    <row r="755" spans="2:24" ht="12.75">
      <c r="B755" s="2"/>
      <c r="C755" s="3"/>
      <c r="D755" s="4"/>
      <c r="E755" s="3"/>
      <c r="F755" s="3"/>
      <c r="G755" s="3"/>
      <c r="H755" s="3"/>
      <c r="I755" s="3"/>
      <c r="J755" s="3"/>
      <c r="K755" s="3"/>
      <c r="L755" s="3"/>
      <c r="M755" s="3"/>
      <c r="N755" s="3"/>
      <c r="O755" s="3"/>
      <c r="P755" s="3"/>
      <c r="Q755" s="3"/>
      <c r="R755" s="3"/>
      <c r="S755" s="3"/>
      <c r="T755" s="3"/>
      <c r="U755" s="3"/>
      <c r="W755" s="149"/>
      <c r="X755" s="149"/>
    </row>
    <row r="756" spans="2:24" ht="12.75">
      <c r="B756" s="2"/>
      <c r="C756" s="3"/>
      <c r="D756" s="4"/>
      <c r="E756" s="3"/>
      <c r="F756" s="3"/>
      <c r="G756" s="3"/>
      <c r="H756" s="3"/>
      <c r="I756" s="3"/>
      <c r="J756" s="3"/>
      <c r="K756" s="3"/>
      <c r="L756" s="3"/>
      <c r="M756" s="3"/>
      <c r="N756" s="3"/>
      <c r="O756" s="3"/>
      <c r="P756" s="3"/>
      <c r="Q756" s="3"/>
      <c r="R756" s="3"/>
      <c r="S756" s="3"/>
      <c r="T756" s="3"/>
      <c r="U756" s="3"/>
      <c r="W756" s="149"/>
      <c r="X756" s="149"/>
    </row>
    <row r="757" spans="2:24" ht="12.75">
      <c r="B757" s="2"/>
      <c r="C757" s="3"/>
      <c r="D757" s="4"/>
      <c r="E757" s="3"/>
      <c r="F757" s="3"/>
      <c r="G757" s="3"/>
      <c r="H757" s="3"/>
      <c r="I757" s="3"/>
      <c r="J757" s="3"/>
      <c r="K757" s="3"/>
      <c r="L757" s="3"/>
      <c r="M757" s="3"/>
      <c r="N757" s="3"/>
      <c r="O757" s="3"/>
      <c r="P757" s="3"/>
      <c r="Q757" s="3"/>
      <c r="R757" s="3"/>
      <c r="S757" s="3"/>
      <c r="T757" s="3"/>
      <c r="U757" s="3"/>
      <c r="W757" s="149"/>
      <c r="X757" s="149"/>
    </row>
    <row r="758" spans="2:24" ht="12.75">
      <c r="B758" s="2"/>
      <c r="C758" s="3"/>
      <c r="D758" s="4"/>
      <c r="E758" s="3"/>
      <c r="F758" s="3"/>
      <c r="G758" s="3"/>
      <c r="H758" s="3"/>
      <c r="I758" s="3"/>
      <c r="J758" s="3"/>
      <c r="K758" s="3"/>
      <c r="L758" s="3"/>
      <c r="M758" s="3"/>
      <c r="N758" s="3"/>
      <c r="O758" s="3"/>
      <c r="P758" s="3"/>
      <c r="Q758" s="3"/>
      <c r="R758" s="3"/>
      <c r="S758" s="3"/>
      <c r="T758" s="3"/>
      <c r="U758" s="3"/>
      <c r="W758" s="149"/>
      <c r="X758" s="149"/>
    </row>
    <row r="759" spans="2:24" ht="12.75">
      <c r="B759" s="2"/>
      <c r="C759" s="3"/>
      <c r="D759" s="4"/>
      <c r="E759" s="3"/>
      <c r="F759" s="3"/>
      <c r="G759" s="3"/>
      <c r="H759" s="3"/>
      <c r="I759" s="3"/>
      <c r="J759" s="3"/>
      <c r="K759" s="3"/>
      <c r="L759" s="3"/>
      <c r="M759" s="3"/>
      <c r="N759" s="3"/>
      <c r="O759" s="3"/>
      <c r="P759" s="3"/>
      <c r="Q759" s="3"/>
      <c r="R759" s="3"/>
      <c r="S759" s="3"/>
      <c r="T759" s="3"/>
      <c r="U759" s="3"/>
      <c r="W759" s="149"/>
      <c r="X759" s="149"/>
    </row>
    <row r="760" spans="2:24" ht="12.75">
      <c r="B760" s="2"/>
      <c r="C760" s="3"/>
      <c r="D760" s="4"/>
      <c r="E760" s="3"/>
      <c r="F760" s="3"/>
      <c r="G760" s="3"/>
      <c r="H760" s="3"/>
      <c r="I760" s="3"/>
      <c r="J760" s="3"/>
      <c r="K760" s="3"/>
      <c r="L760" s="3"/>
      <c r="M760" s="3"/>
      <c r="N760" s="3"/>
      <c r="O760" s="3"/>
      <c r="P760" s="3"/>
      <c r="Q760" s="3"/>
      <c r="R760" s="3"/>
      <c r="S760" s="3"/>
      <c r="T760" s="3"/>
      <c r="U760" s="3"/>
      <c r="W760" s="149"/>
      <c r="X760" s="149"/>
    </row>
    <row r="761" spans="2:24" ht="12.75">
      <c r="B761" s="2"/>
      <c r="C761" s="3"/>
      <c r="D761" s="4"/>
      <c r="E761" s="3"/>
      <c r="F761" s="3"/>
      <c r="G761" s="3"/>
      <c r="H761" s="3"/>
      <c r="I761" s="3"/>
      <c r="J761" s="3"/>
      <c r="K761" s="3"/>
      <c r="L761" s="3"/>
      <c r="M761" s="3"/>
      <c r="N761" s="3"/>
      <c r="O761" s="3"/>
      <c r="P761" s="3"/>
      <c r="Q761" s="3"/>
      <c r="R761" s="3"/>
      <c r="S761" s="3"/>
      <c r="T761" s="3"/>
      <c r="U761" s="3"/>
      <c r="W761" s="149"/>
      <c r="X761" s="149"/>
    </row>
    <row r="762" spans="2:24" ht="12.75">
      <c r="B762" s="2"/>
      <c r="C762" s="3"/>
      <c r="D762" s="4"/>
      <c r="E762" s="3"/>
      <c r="F762" s="3"/>
      <c r="G762" s="3"/>
      <c r="H762" s="3"/>
      <c r="I762" s="3"/>
      <c r="J762" s="3"/>
      <c r="K762" s="3"/>
      <c r="L762" s="3"/>
      <c r="M762" s="3"/>
      <c r="N762" s="3"/>
      <c r="O762" s="3"/>
      <c r="P762" s="3"/>
      <c r="Q762" s="3"/>
      <c r="R762" s="3"/>
      <c r="S762" s="3"/>
      <c r="T762" s="3"/>
      <c r="U762" s="3"/>
      <c r="W762" s="149"/>
      <c r="X762" s="149"/>
    </row>
    <row r="763" spans="2:24" ht="12.75">
      <c r="B763" s="2"/>
      <c r="C763" s="3"/>
      <c r="D763" s="4"/>
      <c r="E763" s="3"/>
      <c r="F763" s="3"/>
      <c r="G763" s="3"/>
      <c r="H763" s="3"/>
      <c r="I763" s="3"/>
      <c r="J763" s="3"/>
      <c r="K763" s="3"/>
      <c r="L763" s="3"/>
      <c r="M763" s="3"/>
      <c r="N763" s="3"/>
      <c r="O763" s="3"/>
      <c r="P763" s="3"/>
      <c r="Q763" s="3"/>
      <c r="R763" s="3"/>
      <c r="S763" s="3"/>
      <c r="T763" s="3"/>
      <c r="U763" s="3"/>
      <c r="W763" s="149"/>
      <c r="X763" s="149"/>
    </row>
    <row r="764" spans="2:24" ht="12.75">
      <c r="B764" s="2"/>
      <c r="C764" s="3"/>
      <c r="D764" s="4"/>
      <c r="E764" s="3"/>
      <c r="F764" s="3"/>
      <c r="G764" s="3"/>
      <c r="H764" s="3"/>
      <c r="I764" s="3"/>
      <c r="J764" s="3"/>
      <c r="K764" s="3"/>
      <c r="L764" s="3"/>
      <c r="M764" s="3"/>
      <c r="N764" s="3"/>
      <c r="O764" s="3"/>
      <c r="P764" s="3"/>
      <c r="Q764" s="3"/>
      <c r="R764" s="3"/>
      <c r="S764" s="3"/>
      <c r="T764" s="3"/>
      <c r="U764" s="3"/>
      <c r="W764" s="149"/>
      <c r="X764" s="149"/>
    </row>
    <row r="765" spans="2:24" ht="12.75">
      <c r="B765" s="2"/>
      <c r="C765" s="3"/>
      <c r="D765" s="4"/>
      <c r="E765" s="3"/>
      <c r="F765" s="3"/>
      <c r="G765" s="3"/>
      <c r="H765" s="3"/>
      <c r="I765" s="3"/>
      <c r="J765" s="3"/>
      <c r="K765" s="3"/>
      <c r="L765" s="3"/>
      <c r="M765" s="3"/>
      <c r="N765" s="3"/>
      <c r="O765" s="3"/>
      <c r="P765" s="3"/>
      <c r="Q765" s="3"/>
      <c r="R765" s="3"/>
      <c r="S765" s="3"/>
      <c r="T765" s="3"/>
      <c r="U765" s="3"/>
      <c r="W765" s="149"/>
      <c r="X765" s="149"/>
    </row>
    <row r="766" spans="2:24" ht="12.75">
      <c r="B766" s="2"/>
      <c r="C766" s="3"/>
      <c r="D766" s="4"/>
      <c r="E766" s="3"/>
      <c r="F766" s="3"/>
      <c r="G766" s="3"/>
      <c r="H766" s="3"/>
      <c r="I766" s="3"/>
      <c r="J766" s="3"/>
      <c r="K766" s="3"/>
      <c r="L766" s="3"/>
      <c r="M766" s="3"/>
      <c r="N766" s="3"/>
      <c r="O766" s="3"/>
      <c r="P766" s="3"/>
      <c r="Q766" s="3"/>
      <c r="R766" s="3"/>
      <c r="S766" s="3"/>
      <c r="T766" s="3"/>
      <c r="U766" s="3"/>
      <c r="W766" s="149"/>
      <c r="X766" s="149"/>
    </row>
    <row r="767" spans="2:24" ht="12.75">
      <c r="B767" s="2"/>
      <c r="C767" s="3"/>
      <c r="D767" s="4"/>
      <c r="E767" s="3"/>
      <c r="F767" s="3"/>
      <c r="G767" s="3"/>
      <c r="H767" s="3"/>
      <c r="I767" s="3"/>
      <c r="J767" s="3"/>
      <c r="K767" s="3"/>
      <c r="L767" s="3"/>
      <c r="M767" s="3"/>
      <c r="N767" s="3"/>
      <c r="O767" s="3"/>
      <c r="P767" s="3"/>
      <c r="Q767" s="3"/>
      <c r="R767" s="3"/>
      <c r="S767" s="3"/>
      <c r="T767" s="3"/>
      <c r="U767" s="3"/>
      <c r="W767" s="149"/>
      <c r="X767" s="149"/>
    </row>
    <row r="768" spans="2:24" ht="12.75">
      <c r="B768" s="2"/>
      <c r="C768" s="3"/>
      <c r="D768" s="4"/>
      <c r="E768" s="3"/>
      <c r="F768" s="3"/>
      <c r="G768" s="3"/>
      <c r="H768" s="3"/>
      <c r="I768" s="3"/>
      <c r="J768" s="3"/>
      <c r="K768" s="3"/>
      <c r="L768" s="3"/>
      <c r="M768" s="3"/>
      <c r="N768" s="3"/>
      <c r="O768" s="3"/>
      <c r="P768" s="3"/>
      <c r="Q768" s="3"/>
      <c r="R768" s="3"/>
      <c r="S768" s="3"/>
      <c r="T768" s="3"/>
      <c r="U768" s="3"/>
      <c r="W768" s="149"/>
      <c r="X768" s="149"/>
    </row>
    <row r="769" spans="2:24" ht="12.75">
      <c r="B769" s="2"/>
      <c r="C769" s="3"/>
      <c r="D769" s="4"/>
      <c r="E769" s="3"/>
      <c r="F769" s="3"/>
      <c r="G769" s="3"/>
      <c r="H769" s="3"/>
      <c r="I769" s="3"/>
      <c r="J769" s="3"/>
      <c r="K769" s="3"/>
      <c r="L769" s="3"/>
      <c r="M769" s="3"/>
      <c r="N769" s="3"/>
      <c r="O769" s="3"/>
      <c r="P769" s="3"/>
      <c r="Q769" s="3"/>
      <c r="R769" s="3"/>
      <c r="S769" s="3"/>
      <c r="T769" s="3"/>
      <c r="U769" s="3"/>
      <c r="W769" s="149"/>
      <c r="X769" s="149"/>
    </row>
    <row r="770" spans="2:24" ht="12.75">
      <c r="B770" s="2"/>
      <c r="C770" s="3"/>
      <c r="D770" s="4"/>
      <c r="E770" s="3"/>
      <c r="F770" s="3"/>
      <c r="G770" s="3"/>
      <c r="H770" s="3"/>
      <c r="I770" s="3"/>
      <c r="J770" s="3"/>
      <c r="K770" s="3"/>
      <c r="L770" s="3"/>
      <c r="M770" s="3"/>
      <c r="N770" s="3"/>
      <c r="O770" s="3"/>
      <c r="P770" s="3"/>
      <c r="Q770" s="3"/>
      <c r="R770" s="3"/>
      <c r="S770" s="3"/>
      <c r="T770" s="3"/>
      <c r="U770" s="3"/>
      <c r="W770" s="149"/>
      <c r="X770" s="149"/>
    </row>
    <row r="771" spans="2:24" ht="12.75">
      <c r="B771" s="2"/>
      <c r="C771" s="3"/>
      <c r="D771" s="4"/>
      <c r="E771" s="3"/>
      <c r="F771" s="3"/>
      <c r="G771" s="3"/>
      <c r="H771" s="3"/>
      <c r="I771" s="3"/>
      <c r="J771" s="3"/>
      <c r="K771" s="3"/>
      <c r="L771" s="3"/>
      <c r="M771" s="3"/>
      <c r="N771" s="3"/>
      <c r="O771" s="3"/>
      <c r="P771" s="3"/>
      <c r="Q771" s="3"/>
      <c r="R771" s="3"/>
      <c r="S771" s="3"/>
      <c r="T771" s="3"/>
      <c r="U771" s="3"/>
      <c r="W771" s="149"/>
      <c r="X771" s="149"/>
    </row>
    <row r="772" spans="2:24" ht="12.75">
      <c r="B772" s="2"/>
      <c r="C772" s="3"/>
      <c r="D772" s="4"/>
      <c r="E772" s="3"/>
      <c r="F772" s="3"/>
      <c r="G772" s="3"/>
      <c r="H772" s="3"/>
      <c r="I772" s="3"/>
      <c r="J772" s="3"/>
      <c r="K772" s="3"/>
      <c r="L772" s="3"/>
      <c r="M772" s="3"/>
      <c r="N772" s="3"/>
      <c r="O772" s="3"/>
      <c r="P772" s="3"/>
      <c r="Q772" s="3"/>
      <c r="R772" s="3"/>
      <c r="S772" s="3"/>
      <c r="T772" s="3"/>
      <c r="U772" s="3"/>
      <c r="W772" s="149"/>
      <c r="X772" s="149"/>
    </row>
    <row r="773" spans="2:24" ht="12.75">
      <c r="B773" s="2"/>
      <c r="C773" s="3"/>
      <c r="D773" s="4"/>
      <c r="E773" s="3"/>
      <c r="F773" s="3"/>
      <c r="G773" s="3"/>
      <c r="H773" s="3"/>
      <c r="I773" s="3"/>
      <c r="J773" s="3"/>
      <c r="K773" s="3"/>
      <c r="L773" s="3"/>
      <c r="M773" s="3"/>
      <c r="N773" s="3"/>
      <c r="O773" s="3"/>
      <c r="P773" s="3"/>
      <c r="Q773" s="3"/>
      <c r="R773" s="3"/>
      <c r="S773" s="3"/>
      <c r="T773" s="3"/>
      <c r="U773" s="3"/>
      <c r="W773" s="149"/>
      <c r="X773" s="149"/>
    </row>
    <row r="774" spans="2:24" ht="12.75">
      <c r="B774" s="2"/>
      <c r="C774" s="3"/>
      <c r="D774" s="4"/>
      <c r="E774" s="3"/>
      <c r="F774" s="3"/>
      <c r="G774" s="3"/>
      <c r="H774" s="3"/>
      <c r="I774" s="3"/>
      <c r="J774" s="3"/>
      <c r="K774" s="3"/>
      <c r="L774" s="3"/>
      <c r="M774" s="3"/>
      <c r="N774" s="3"/>
      <c r="O774" s="3"/>
      <c r="P774" s="3"/>
      <c r="Q774" s="3"/>
      <c r="R774" s="3"/>
      <c r="S774" s="3"/>
      <c r="T774" s="3"/>
      <c r="U774" s="3"/>
      <c r="W774" s="149"/>
      <c r="X774" s="149"/>
    </row>
    <row r="775" spans="2:24" ht="12.75">
      <c r="B775" s="2"/>
      <c r="C775" s="3"/>
      <c r="D775" s="4"/>
      <c r="E775" s="3"/>
      <c r="F775" s="3"/>
      <c r="G775" s="3"/>
      <c r="H775" s="3"/>
      <c r="I775" s="3"/>
      <c r="J775" s="3"/>
      <c r="K775" s="3"/>
      <c r="L775" s="3"/>
      <c r="M775" s="3"/>
      <c r="N775" s="3"/>
      <c r="O775" s="3"/>
      <c r="P775" s="3"/>
      <c r="Q775" s="3"/>
      <c r="R775" s="3"/>
      <c r="S775" s="3"/>
      <c r="T775" s="3"/>
      <c r="U775" s="3"/>
      <c r="W775" s="149"/>
      <c r="X775" s="149"/>
    </row>
    <row r="776" spans="2:24" ht="12.75">
      <c r="B776" s="2"/>
      <c r="C776" s="3"/>
      <c r="D776" s="4"/>
      <c r="E776" s="3"/>
      <c r="F776" s="3"/>
      <c r="G776" s="3"/>
      <c r="H776" s="3"/>
      <c r="I776" s="3"/>
      <c r="J776" s="3"/>
      <c r="K776" s="3"/>
      <c r="L776" s="3"/>
      <c r="M776" s="3"/>
      <c r="N776" s="3"/>
      <c r="O776" s="3"/>
      <c r="P776" s="3"/>
      <c r="Q776" s="3"/>
      <c r="R776" s="3"/>
      <c r="S776" s="3"/>
      <c r="T776" s="3"/>
      <c r="U776" s="3"/>
      <c r="W776" s="149"/>
      <c r="X776" s="149"/>
    </row>
    <row r="777" spans="2:24" ht="12.75">
      <c r="B777" s="2"/>
      <c r="C777" s="3"/>
      <c r="D777" s="4"/>
      <c r="E777" s="3"/>
      <c r="F777" s="3"/>
      <c r="G777" s="3"/>
      <c r="H777" s="3"/>
      <c r="I777" s="3"/>
      <c r="J777" s="3"/>
      <c r="K777" s="3"/>
      <c r="L777" s="3"/>
      <c r="M777" s="3"/>
      <c r="N777" s="3"/>
      <c r="O777" s="3"/>
      <c r="P777" s="3"/>
      <c r="Q777" s="3"/>
      <c r="R777" s="3"/>
      <c r="S777" s="3"/>
      <c r="T777" s="3"/>
      <c r="U777" s="3"/>
      <c r="W777" s="149"/>
      <c r="X777" s="149"/>
    </row>
    <row r="778" spans="2:24" ht="12.75">
      <c r="B778" s="2"/>
      <c r="C778" s="3"/>
      <c r="D778" s="4"/>
      <c r="E778" s="3"/>
      <c r="F778" s="3"/>
      <c r="G778" s="3"/>
      <c r="H778" s="3"/>
      <c r="I778" s="3"/>
      <c r="J778" s="3"/>
      <c r="K778" s="3"/>
      <c r="L778" s="3"/>
      <c r="M778" s="3"/>
      <c r="N778" s="3"/>
      <c r="O778" s="3"/>
      <c r="P778" s="3"/>
      <c r="Q778" s="3"/>
      <c r="R778" s="3"/>
      <c r="S778" s="3"/>
      <c r="T778" s="3"/>
      <c r="U778" s="3"/>
      <c r="W778" s="149"/>
      <c r="X778" s="149"/>
    </row>
    <row r="779" spans="2:24" ht="12.75">
      <c r="B779" s="2"/>
      <c r="C779" s="3"/>
      <c r="D779" s="4"/>
      <c r="E779" s="3"/>
      <c r="F779" s="3"/>
      <c r="G779" s="3"/>
      <c r="H779" s="3"/>
      <c r="I779" s="3"/>
      <c r="J779" s="3"/>
      <c r="K779" s="3"/>
      <c r="L779" s="3"/>
      <c r="M779" s="3"/>
      <c r="N779" s="3"/>
      <c r="O779" s="3"/>
      <c r="P779" s="3"/>
      <c r="Q779" s="3"/>
      <c r="R779" s="3"/>
      <c r="S779" s="3"/>
      <c r="T779" s="3"/>
      <c r="U779" s="3"/>
      <c r="W779" s="149"/>
      <c r="X779" s="149"/>
    </row>
    <row r="780" spans="2:24" ht="12.75">
      <c r="B780" s="2"/>
      <c r="C780" s="3"/>
      <c r="D780" s="4"/>
      <c r="E780" s="3"/>
      <c r="F780" s="3"/>
      <c r="G780" s="3"/>
      <c r="H780" s="3"/>
      <c r="I780" s="3"/>
      <c r="J780" s="3"/>
      <c r="K780" s="3"/>
      <c r="L780" s="3"/>
      <c r="M780" s="3"/>
      <c r="N780" s="3"/>
      <c r="O780" s="3"/>
      <c r="P780" s="3"/>
      <c r="Q780" s="3"/>
      <c r="R780" s="3"/>
      <c r="S780" s="3"/>
      <c r="T780" s="3"/>
      <c r="U780" s="3"/>
      <c r="W780" s="149"/>
      <c r="X780" s="149"/>
    </row>
    <row r="781" spans="2:24" ht="12.75">
      <c r="B781" s="2"/>
      <c r="C781" s="3"/>
      <c r="D781" s="4"/>
      <c r="E781" s="3"/>
      <c r="F781" s="3"/>
      <c r="G781" s="3"/>
      <c r="H781" s="3"/>
      <c r="I781" s="3"/>
      <c r="J781" s="3"/>
      <c r="K781" s="3"/>
      <c r="L781" s="3"/>
      <c r="M781" s="3"/>
      <c r="N781" s="3"/>
      <c r="O781" s="3"/>
      <c r="P781" s="3"/>
      <c r="Q781" s="3"/>
      <c r="R781" s="3"/>
      <c r="S781" s="3"/>
      <c r="T781" s="3"/>
      <c r="U781" s="3"/>
      <c r="W781" s="149"/>
      <c r="X781" s="149"/>
    </row>
    <row r="782" spans="2:24" ht="12.75">
      <c r="B782" s="2"/>
      <c r="C782" s="3"/>
      <c r="D782" s="4"/>
      <c r="E782" s="3"/>
      <c r="F782" s="3"/>
      <c r="G782" s="3"/>
      <c r="H782" s="3"/>
      <c r="I782" s="3"/>
      <c r="J782" s="3"/>
      <c r="K782" s="3"/>
      <c r="L782" s="3"/>
      <c r="M782" s="3"/>
      <c r="N782" s="3"/>
      <c r="O782" s="3"/>
      <c r="P782" s="3"/>
      <c r="Q782" s="3"/>
      <c r="R782" s="3"/>
      <c r="S782" s="3"/>
      <c r="T782" s="3"/>
      <c r="U782" s="3"/>
      <c r="W782" s="149"/>
      <c r="X782" s="149"/>
    </row>
    <row r="783" spans="2:24" ht="12.75">
      <c r="B783" s="2"/>
      <c r="C783" s="3"/>
      <c r="D783" s="4"/>
      <c r="E783" s="3"/>
      <c r="F783" s="3"/>
      <c r="G783" s="3"/>
      <c r="H783" s="3"/>
      <c r="I783" s="3"/>
      <c r="J783" s="3"/>
      <c r="K783" s="3"/>
      <c r="L783" s="3"/>
      <c r="M783" s="3"/>
      <c r="N783" s="3"/>
      <c r="O783" s="3"/>
      <c r="P783" s="3"/>
      <c r="Q783" s="3"/>
      <c r="R783" s="3"/>
      <c r="S783" s="3"/>
      <c r="T783" s="3"/>
      <c r="U783" s="3"/>
      <c r="W783" s="149"/>
      <c r="X783" s="149"/>
    </row>
    <row r="784" spans="2:24" ht="12.75">
      <c r="B784" s="2"/>
      <c r="C784" s="3"/>
      <c r="D784" s="4"/>
      <c r="E784" s="3"/>
      <c r="F784" s="3"/>
      <c r="G784" s="3"/>
      <c r="H784" s="3"/>
      <c r="I784" s="3"/>
      <c r="J784" s="3"/>
      <c r="K784" s="3"/>
      <c r="L784" s="3"/>
      <c r="M784" s="3"/>
      <c r="N784" s="3"/>
      <c r="O784" s="3"/>
      <c r="P784" s="3"/>
      <c r="Q784" s="3"/>
      <c r="R784" s="3"/>
      <c r="S784" s="3"/>
      <c r="T784" s="3"/>
      <c r="U784" s="3"/>
      <c r="W784" s="149"/>
      <c r="X784" s="149"/>
    </row>
    <row r="785" spans="2:24" ht="12.75">
      <c r="B785" s="2"/>
      <c r="C785" s="3"/>
      <c r="D785" s="4"/>
      <c r="E785" s="3"/>
      <c r="F785" s="3"/>
      <c r="G785" s="3"/>
      <c r="H785" s="3"/>
      <c r="I785" s="3"/>
      <c r="J785" s="3"/>
      <c r="K785" s="3"/>
      <c r="L785" s="3"/>
      <c r="M785" s="3"/>
      <c r="N785" s="3"/>
      <c r="O785" s="3"/>
      <c r="P785" s="3"/>
      <c r="Q785" s="3"/>
      <c r="R785" s="3"/>
      <c r="S785" s="3"/>
      <c r="T785" s="3"/>
      <c r="U785" s="3"/>
      <c r="W785" s="149"/>
      <c r="X785" s="149"/>
    </row>
    <row r="786" spans="2:24" ht="12.75">
      <c r="B786" s="2"/>
      <c r="C786" s="3"/>
      <c r="D786" s="4"/>
      <c r="E786" s="3"/>
      <c r="F786" s="3"/>
      <c r="G786" s="3"/>
      <c r="H786" s="3"/>
      <c r="I786" s="3"/>
      <c r="J786" s="3"/>
      <c r="K786" s="3"/>
      <c r="L786" s="3"/>
      <c r="M786" s="3"/>
      <c r="N786" s="3"/>
      <c r="O786" s="3"/>
      <c r="P786" s="3"/>
      <c r="Q786" s="3"/>
      <c r="R786" s="3"/>
      <c r="S786" s="3"/>
      <c r="T786" s="3"/>
      <c r="U786" s="3"/>
      <c r="W786" s="149"/>
      <c r="X786" s="149"/>
    </row>
    <row r="787" spans="2:24" ht="12.75">
      <c r="B787" s="2"/>
      <c r="C787" s="3"/>
      <c r="D787" s="4"/>
      <c r="E787" s="3"/>
      <c r="F787" s="3"/>
      <c r="G787" s="3"/>
      <c r="H787" s="3"/>
      <c r="I787" s="3"/>
      <c r="J787" s="3"/>
      <c r="K787" s="3"/>
      <c r="L787" s="3"/>
      <c r="M787" s="3"/>
      <c r="N787" s="3"/>
      <c r="O787" s="3"/>
      <c r="P787" s="3"/>
      <c r="Q787" s="3"/>
      <c r="R787" s="3"/>
      <c r="S787" s="3"/>
      <c r="T787" s="3"/>
      <c r="U787" s="3"/>
      <c r="W787" s="149"/>
      <c r="X787" s="149"/>
    </row>
    <row r="788" spans="2:24" ht="12.75">
      <c r="B788" s="2"/>
      <c r="C788" s="3"/>
      <c r="D788" s="4"/>
      <c r="E788" s="3"/>
      <c r="F788" s="3"/>
      <c r="G788" s="3"/>
      <c r="H788" s="3"/>
      <c r="I788" s="3"/>
      <c r="J788" s="3"/>
      <c r="K788" s="3"/>
      <c r="L788" s="3"/>
      <c r="M788" s="3"/>
      <c r="N788" s="3"/>
      <c r="O788" s="3"/>
      <c r="P788" s="3"/>
      <c r="Q788" s="3"/>
      <c r="R788" s="3"/>
      <c r="S788" s="3"/>
      <c r="T788" s="3"/>
      <c r="U788" s="3"/>
      <c r="W788" s="149"/>
      <c r="X788" s="149"/>
    </row>
    <row r="789" spans="2:24" ht="12.75">
      <c r="B789" s="2"/>
      <c r="C789" s="3"/>
      <c r="D789" s="4"/>
      <c r="E789" s="3"/>
      <c r="F789" s="3"/>
      <c r="G789" s="3"/>
      <c r="H789" s="3"/>
      <c r="I789" s="3"/>
      <c r="J789" s="3"/>
      <c r="K789" s="3"/>
      <c r="L789" s="3"/>
      <c r="M789" s="3"/>
      <c r="N789" s="3"/>
      <c r="O789" s="3"/>
      <c r="P789" s="3"/>
      <c r="Q789" s="3"/>
      <c r="R789" s="3"/>
      <c r="S789" s="3"/>
      <c r="T789" s="3"/>
      <c r="U789" s="3"/>
      <c r="W789" s="149"/>
      <c r="X789" s="149"/>
    </row>
    <row r="790" spans="2:24" ht="12.75">
      <c r="B790" s="2"/>
      <c r="C790" s="3"/>
      <c r="D790" s="4"/>
      <c r="E790" s="3"/>
      <c r="F790" s="3"/>
      <c r="G790" s="3"/>
      <c r="H790" s="3"/>
      <c r="I790" s="3"/>
      <c r="J790" s="3"/>
      <c r="K790" s="3"/>
      <c r="L790" s="3"/>
      <c r="M790" s="3"/>
      <c r="N790" s="3"/>
      <c r="O790" s="3"/>
      <c r="P790" s="3"/>
      <c r="Q790" s="3"/>
      <c r="R790" s="3"/>
      <c r="S790" s="3"/>
      <c r="T790" s="3"/>
      <c r="U790" s="3"/>
      <c r="W790" s="149"/>
      <c r="X790" s="149"/>
    </row>
    <row r="791" spans="2:24" ht="12.75">
      <c r="B791" s="2"/>
      <c r="C791" s="3"/>
      <c r="D791" s="4"/>
      <c r="E791" s="3"/>
      <c r="F791" s="3"/>
      <c r="G791" s="3"/>
      <c r="H791" s="3"/>
      <c r="I791" s="3"/>
      <c r="J791" s="3"/>
      <c r="K791" s="3"/>
      <c r="L791" s="3"/>
      <c r="M791" s="3"/>
      <c r="N791" s="3"/>
      <c r="O791" s="3"/>
      <c r="P791" s="3"/>
      <c r="Q791" s="3"/>
      <c r="R791" s="3"/>
      <c r="S791" s="3"/>
      <c r="T791" s="3"/>
      <c r="U791" s="3"/>
      <c r="W791" s="149"/>
      <c r="X791" s="149"/>
    </row>
    <row r="792" spans="2:24" ht="12.75">
      <c r="B792" s="2"/>
      <c r="C792" s="3"/>
      <c r="D792" s="4"/>
      <c r="E792" s="3"/>
      <c r="F792" s="3"/>
      <c r="G792" s="3"/>
      <c r="H792" s="3"/>
      <c r="I792" s="3"/>
      <c r="J792" s="3"/>
      <c r="K792" s="3"/>
      <c r="L792" s="3"/>
      <c r="M792" s="3"/>
      <c r="N792" s="3"/>
      <c r="O792" s="3"/>
      <c r="P792" s="3"/>
      <c r="Q792" s="3"/>
      <c r="R792" s="3"/>
      <c r="S792" s="3"/>
      <c r="T792" s="3"/>
      <c r="U792" s="3"/>
      <c r="W792" s="149"/>
      <c r="X792" s="149"/>
    </row>
    <row r="793" spans="2:24" ht="12.75">
      <c r="B793" s="2"/>
      <c r="C793" s="3"/>
      <c r="D793" s="4"/>
      <c r="E793" s="3"/>
      <c r="F793" s="3"/>
      <c r="G793" s="3"/>
      <c r="H793" s="3"/>
      <c r="I793" s="3"/>
      <c r="J793" s="3"/>
      <c r="K793" s="3"/>
      <c r="L793" s="3"/>
      <c r="M793" s="3"/>
      <c r="N793" s="3"/>
      <c r="O793" s="3"/>
      <c r="P793" s="3"/>
      <c r="Q793" s="3"/>
      <c r="R793" s="3"/>
      <c r="S793" s="3"/>
      <c r="T793" s="3"/>
      <c r="U793" s="3"/>
      <c r="W793" s="149"/>
      <c r="X793" s="149"/>
    </row>
    <row r="794" spans="2:24" ht="12.75">
      <c r="B794" s="2"/>
      <c r="C794" s="3"/>
      <c r="D794" s="4"/>
      <c r="E794" s="3"/>
      <c r="F794" s="3"/>
      <c r="G794" s="3"/>
      <c r="H794" s="3"/>
      <c r="I794" s="3"/>
      <c r="J794" s="3"/>
      <c r="K794" s="3"/>
      <c r="L794" s="3"/>
      <c r="M794" s="3"/>
      <c r="N794" s="3"/>
      <c r="O794" s="3"/>
      <c r="P794" s="3"/>
      <c r="Q794" s="3"/>
      <c r="R794" s="3"/>
      <c r="S794" s="3"/>
      <c r="T794" s="3"/>
      <c r="U794" s="3"/>
      <c r="W794" s="149"/>
      <c r="X794" s="149"/>
    </row>
    <row r="795" spans="2:24" ht="12.75">
      <c r="B795" s="2"/>
      <c r="C795" s="3"/>
      <c r="D795" s="4"/>
      <c r="E795" s="3"/>
      <c r="F795" s="3"/>
      <c r="G795" s="3"/>
      <c r="H795" s="3"/>
      <c r="I795" s="3"/>
      <c r="J795" s="3"/>
      <c r="K795" s="3"/>
      <c r="L795" s="3"/>
      <c r="M795" s="3"/>
      <c r="N795" s="3"/>
      <c r="O795" s="3"/>
      <c r="P795" s="3"/>
      <c r="Q795" s="3"/>
      <c r="R795" s="3"/>
      <c r="S795" s="3"/>
      <c r="T795" s="3"/>
      <c r="U795" s="3"/>
      <c r="W795" s="149"/>
      <c r="X795" s="149"/>
    </row>
    <row r="796" spans="2:24" ht="12.75">
      <c r="B796" s="2"/>
      <c r="C796" s="3"/>
      <c r="D796" s="4"/>
      <c r="E796" s="3"/>
      <c r="F796" s="3"/>
      <c r="G796" s="3"/>
      <c r="H796" s="3"/>
      <c r="I796" s="3"/>
      <c r="J796" s="3"/>
      <c r="K796" s="3"/>
      <c r="L796" s="3"/>
      <c r="M796" s="3"/>
      <c r="N796" s="3"/>
      <c r="O796" s="3"/>
      <c r="P796" s="3"/>
      <c r="Q796" s="3"/>
      <c r="R796" s="3"/>
      <c r="S796" s="3"/>
      <c r="T796" s="3"/>
      <c r="U796" s="3"/>
      <c r="W796" s="149"/>
      <c r="X796" s="149"/>
    </row>
    <row r="797" spans="2:24" ht="12.75">
      <c r="B797" s="2"/>
      <c r="C797" s="3"/>
      <c r="D797" s="4"/>
      <c r="E797" s="3"/>
      <c r="F797" s="3"/>
      <c r="G797" s="3"/>
      <c r="H797" s="3"/>
      <c r="I797" s="3"/>
      <c r="J797" s="3"/>
      <c r="K797" s="3"/>
      <c r="L797" s="3"/>
      <c r="M797" s="3"/>
      <c r="N797" s="3"/>
      <c r="O797" s="3"/>
      <c r="P797" s="3"/>
      <c r="Q797" s="3"/>
      <c r="R797" s="3"/>
      <c r="S797" s="3"/>
      <c r="T797" s="3"/>
      <c r="U797" s="3"/>
      <c r="W797" s="149"/>
      <c r="X797" s="149"/>
    </row>
    <row r="798" spans="2:24" ht="12.75">
      <c r="B798" s="2"/>
      <c r="C798" s="3"/>
      <c r="D798" s="4"/>
      <c r="E798" s="3"/>
      <c r="F798" s="3"/>
      <c r="G798" s="3"/>
      <c r="H798" s="3"/>
      <c r="I798" s="3"/>
      <c r="J798" s="3"/>
      <c r="K798" s="3"/>
      <c r="L798" s="3"/>
      <c r="M798" s="3"/>
      <c r="N798" s="3"/>
      <c r="O798" s="3"/>
      <c r="P798" s="3"/>
      <c r="Q798" s="3"/>
      <c r="R798" s="3"/>
      <c r="S798" s="3"/>
      <c r="T798" s="3"/>
      <c r="U798" s="3"/>
      <c r="W798" s="149"/>
      <c r="X798" s="149"/>
    </row>
    <row r="799" spans="2:24" ht="12.75">
      <c r="B799" s="2"/>
      <c r="C799" s="3"/>
      <c r="D799" s="4"/>
      <c r="E799" s="3"/>
      <c r="F799" s="3"/>
      <c r="G799" s="3"/>
      <c r="H799" s="3"/>
      <c r="I799" s="3"/>
      <c r="J799" s="3"/>
      <c r="K799" s="3"/>
      <c r="L799" s="3"/>
      <c r="M799" s="3"/>
      <c r="N799" s="3"/>
      <c r="O799" s="3"/>
      <c r="P799" s="3"/>
      <c r="Q799" s="3"/>
      <c r="R799" s="3"/>
      <c r="S799" s="3"/>
      <c r="T799" s="3"/>
      <c r="U799" s="3"/>
      <c r="W799" s="149"/>
      <c r="X799" s="149"/>
    </row>
    <row r="800" spans="2:24" ht="12.75">
      <c r="B800" s="2"/>
      <c r="C800" s="3"/>
      <c r="D800" s="4"/>
      <c r="E800" s="3"/>
      <c r="F800" s="3"/>
      <c r="G800" s="3"/>
      <c r="H800" s="3"/>
      <c r="I800" s="3"/>
      <c r="J800" s="3"/>
      <c r="K800" s="3"/>
      <c r="L800" s="3"/>
      <c r="M800" s="3"/>
      <c r="N800" s="3"/>
      <c r="O800" s="3"/>
      <c r="P800" s="3"/>
      <c r="Q800" s="3"/>
      <c r="R800" s="3"/>
      <c r="S800" s="3"/>
      <c r="T800" s="3"/>
      <c r="U800" s="3"/>
      <c r="W800" s="149"/>
      <c r="X800" s="149"/>
    </row>
    <row r="801" spans="2:24" ht="12.75">
      <c r="B801" s="2"/>
      <c r="C801" s="3"/>
      <c r="D801" s="4"/>
      <c r="E801" s="3"/>
      <c r="F801" s="3"/>
      <c r="G801" s="3"/>
      <c r="H801" s="3"/>
      <c r="I801" s="3"/>
      <c r="J801" s="3"/>
      <c r="K801" s="3"/>
      <c r="L801" s="3"/>
      <c r="M801" s="3"/>
      <c r="N801" s="3"/>
      <c r="O801" s="3"/>
      <c r="P801" s="3"/>
      <c r="Q801" s="3"/>
      <c r="R801" s="3"/>
      <c r="S801" s="3"/>
      <c r="T801" s="3"/>
      <c r="U801" s="3"/>
      <c r="W801" s="149"/>
      <c r="X801" s="149"/>
    </row>
    <row r="802" spans="2:24" ht="12.75">
      <c r="B802" s="2"/>
      <c r="C802" s="3"/>
      <c r="D802" s="4"/>
      <c r="E802" s="3"/>
      <c r="F802" s="3"/>
      <c r="G802" s="3"/>
      <c r="H802" s="3"/>
      <c r="I802" s="3"/>
      <c r="J802" s="3"/>
      <c r="K802" s="3"/>
      <c r="L802" s="3"/>
      <c r="M802" s="3"/>
      <c r="N802" s="3"/>
      <c r="O802" s="3"/>
      <c r="P802" s="3"/>
      <c r="Q802" s="3"/>
      <c r="R802" s="3"/>
      <c r="S802" s="3"/>
      <c r="T802" s="3"/>
      <c r="U802" s="3"/>
      <c r="W802" s="149"/>
      <c r="X802" s="149"/>
    </row>
    <row r="803" spans="2:24" ht="12.75">
      <c r="B803" s="2"/>
      <c r="C803" s="3"/>
      <c r="D803" s="4"/>
      <c r="E803" s="3"/>
      <c r="F803" s="3"/>
      <c r="G803" s="3"/>
      <c r="H803" s="3"/>
      <c r="I803" s="3"/>
      <c r="J803" s="3"/>
      <c r="K803" s="3"/>
      <c r="L803" s="3"/>
      <c r="M803" s="3"/>
      <c r="N803" s="3"/>
      <c r="O803" s="3"/>
      <c r="P803" s="3"/>
      <c r="Q803" s="3"/>
      <c r="R803" s="3"/>
      <c r="S803" s="3"/>
      <c r="T803" s="3"/>
      <c r="U803" s="3"/>
      <c r="W803" s="149"/>
      <c r="X803" s="149"/>
    </row>
    <row r="804" spans="2:24" ht="12.75">
      <c r="B804" s="2"/>
      <c r="C804" s="3"/>
      <c r="D804" s="4"/>
      <c r="E804" s="3"/>
      <c r="F804" s="3"/>
      <c r="G804" s="3"/>
      <c r="H804" s="3"/>
      <c r="I804" s="3"/>
      <c r="J804" s="3"/>
      <c r="K804" s="3"/>
      <c r="L804" s="3"/>
      <c r="M804" s="3"/>
      <c r="N804" s="3"/>
      <c r="O804" s="3"/>
      <c r="P804" s="3"/>
      <c r="Q804" s="3"/>
      <c r="R804" s="3"/>
      <c r="S804" s="3"/>
      <c r="T804" s="3"/>
      <c r="U804" s="3"/>
      <c r="W804" s="149"/>
      <c r="X804" s="149"/>
    </row>
    <row r="805" spans="2:24" ht="12.75">
      <c r="B805" s="2"/>
      <c r="C805" s="3"/>
      <c r="D805" s="4"/>
      <c r="E805" s="3"/>
      <c r="F805" s="3"/>
      <c r="G805" s="3"/>
      <c r="H805" s="3"/>
      <c r="I805" s="3"/>
      <c r="J805" s="3"/>
      <c r="K805" s="3"/>
      <c r="L805" s="3"/>
      <c r="M805" s="3"/>
      <c r="N805" s="3"/>
      <c r="O805" s="3"/>
      <c r="P805" s="3"/>
      <c r="Q805" s="3"/>
      <c r="R805" s="3"/>
      <c r="S805" s="3"/>
      <c r="T805" s="3"/>
      <c r="U805" s="3"/>
      <c r="W805" s="149"/>
      <c r="X805" s="149"/>
    </row>
    <row r="806" spans="2:24" ht="12.75">
      <c r="B806" s="2"/>
      <c r="C806" s="3"/>
      <c r="D806" s="4"/>
      <c r="E806" s="3"/>
      <c r="F806" s="3"/>
      <c r="G806" s="3"/>
      <c r="H806" s="3"/>
      <c r="I806" s="3"/>
      <c r="J806" s="3"/>
      <c r="K806" s="3"/>
      <c r="L806" s="3"/>
      <c r="M806" s="3"/>
      <c r="N806" s="3"/>
      <c r="O806" s="3"/>
      <c r="P806" s="3"/>
      <c r="Q806" s="3"/>
      <c r="R806" s="3"/>
      <c r="S806" s="3"/>
      <c r="T806" s="3"/>
      <c r="U806" s="3"/>
      <c r="W806" s="149"/>
      <c r="X806" s="149"/>
    </row>
    <row r="807" spans="2:24" ht="12.75">
      <c r="B807" s="2"/>
      <c r="C807" s="3"/>
      <c r="D807" s="4"/>
      <c r="E807" s="3"/>
      <c r="F807" s="3"/>
      <c r="G807" s="3"/>
      <c r="H807" s="3"/>
      <c r="I807" s="3"/>
      <c r="J807" s="3"/>
      <c r="K807" s="3"/>
      <c r="L807" s="3"/>
      <c r="M807" s="3"/>
      <c r="N807" s="3"/>
      <c r="O807" s="3"/>
      <c r="P807" s="3"/>
      <c r="Q807" s="3"/>
      <c r="R807" s="3"/>
      <c r="S807" s="3"/>
      <c r="T807" s="3"/>
      <c r="U807" s="3"/>
      <c r="W807" s="149"/>
      <c r="X807" s="149"/>
    </row>
    <row r="808" spans="2:24" ht="12.75">
      <c r="B808" s="2"/>
      <c r="C808" s="3"/>
      <c r="D808" s="4"/>
      <c r="E808" s="3"/>
      <c r="F808" s="3"/>
      <c r="G808" s="3"/>
      <c r="H808" s="3"/>
      <c r="I808" s="3"/>
      <c r="J808" s="3"/>
      <c r="K808" s="3"/>
      <c r="L808" s="3"/>
      <c r="M808" s="3"/>
      <c r="N808" s="3"/>
      <c r="O808" s="3"/>
      <c r="P808" s="3"/>
      <c r="Q808" s="3"/>
      <c r="R808" s="3"/>
      <c r="S808" s="3"/>
      <c r="T808" s="3"/>
      <c r="U808" s="3"/>
      <c r="W808" s="149"/>
      <c r="X808" s="149"/>
    </row>
    <row r="809" spans="2:24" ht="12.75">
      <c r="B809" s="2"/>
      <c r="C809" s="3"/>
      <c r="D809" s="4"/>
      <c r="E809" s="3"/>
      <c r="F809" s="3"/>
      <c r="G809" s="3"/>
      <c r="H809" s="3"/>
      <c r="I809" s="3"/>
      <c r="J809" s="3"/>
      <c r="K809" s="3"/>
      <c r="L809" s="3"/>
      <c r="M809" s="3"/>
      <c r="N809" s="3"/>
      <c r="O809" s="3"/>
      <c r="P809" s="3"/>
      <c r="Q809" s="3"/>
      <c r="R809" s="3"/>
      <c r="S809" s="3"/>
      <c r="T809" s="3"/>
      <c r="U809" s="3"/>
      <c r="W809" s="149"/>
      <c r="X809" s="149"/>
    </row>
    <row r="810" spans="2:24" ht="12.75">
      <c r="B810" s="2"/>
      <c r="C810" s="3"/>
      <c r="D810" s="4"/>
      <c r="E810" s="3"/>
      <c r="F810" s="3"/>
      <c r="G810" s="3"/>
      <c r="H810" s="3"/>
      <c r="I810" s="3"/>
      <c r="J810" s="3"/>
      <c r="K810" s="3"/>
      <c r="L810" s="3"/>
      <c r="M810" s="3"/>
      <c r="N810" s="3"/>
      <c r="O810" s="3"/>
      <c r="P810" s="3"/>
      <c r="Q810" s="3"/>
      <c r="R810" s="3"/>
      <c r="S810" s="3"/>
      <c r="T810" s="3"/>
      <c r="U810" s="3"/>
      <c r="W810" s="149"/>
      <c r="X810" s="149"/>
    </row>
    <row r="811" spans="2:24" ht="12.75">
      <c r="B811" s="2"/>
      <c r="C811" s="3"/>
      <c r="D811" s="4"/>
      <c r="E811" s="3"/>
      <c r="F811" s="3"/>
      <c r="G811" s="3"/>
      <c r="H811" s="3"/>
      <c r="I811" s="3"/>
      <c r="J811" s="3"/>
      <c r="K811" s="3"/>
      <c r="L811" s="3"/>
      <c r="M811" s="3"/>
      <c r="N811" s="3"/>
      <c r="O811" s="3"/>
      <c r="P811" s="3"/>
      <c r="Q811" s="3"/>
      <c r="R811" s="3"/>
      <c r="S811" s="3"/>
      <c r="T811" s="3"/>
      <c r="U811" s="3"/>
      <c r="W811" s="149"/>
      <c r="X811" s="149"/>
    </row>
    <row r="812" spans="2:24" ht="12.75">
      <c r="B812" s="2"/>
      <c r="C812" s="3"/>
      <c r="D812" s="4"/>
      <c r="E812" s="3"/>
      <c r="F812" s="3"/>
      <c r="G812" s="3"/>
      <c r="H812" s="3"/>
      <c r="I812" s="3"/>
      <c r="J812" s="3"/>
      <c r="K812" s="3"/>
      <c r="L812" s="3"/>
      <c r="M812" s="3"/>
      <c r="N812" s="3"/>
      <c r="O812" s="3"/>
      <c r="P812" s="3"/>
      <c r="Q812" s="3"/>
      <c r="R812" s="3"/>
      <c r="S812" s="3"/>
      <c r="T812" s="3"/>
      <c r="U812" s="3"/>
      <c r="W812" s="149"/>
      <c r="X812" s="149"/>
    </row>
    <row r="813" spans="2:24" ht="12.75">
      <c r="B813" s="2"/>
      <c r="C813" s="3"/>
      <c r="D813" s="4"/>
      <c r="E813" s="3"/>
      <c r="F813" s="3"/>
      <c r="G813" s="3"/>
      <c r="H813" s="3"/>
      <c r="I813" s="3"/>
      <c r="J813" s="3"/>
      <c r="K813" s="3"/>
      <c r="L813" s="3"/>
      <c r="M813" s="3"/>
      <c r="N813" s="3"/>
      <c r="O813" s="3"/>
      <c r="P813" s="3"/>
      <c r="Q813" s="3"/>
      <c r="R813" s="3"/>
      <c r="S813" s="3"/>
      <c r="T813" s="3"/>
      <c r="U813" s="3"/>
      <c r="W813" s="149"/>
      <c r="X813" s="149"/>
    </row>
    <row r="814" spans="2:24" ht="12.75">
      <c r="B814" s="2"/>
      <c r="C814" s="3"/>
      <c r="D814" s="4"/>
      <c r="E814" s="3"/>
      <c r="F814" s="3"/>
      <c r="G814" s="3"/>
      <c r="H814" s="3"/>
      <c r="I814" s="3"/>
      <c r="J814" s="3"/>
      <c r="K814" s="3"/>
      <c r="L814" s="3"/>
      <c r="M814" s="3"/>
      <c r="N814" s="3"/>
      <c r="O814" s="3"/>
      <c r="P814" s="3"/>
      <c r="Q814" s="3"/>
      <c r="R814" s="3"/>
      <c r="S814" s="3"/>
      <c r="T814" s="3"/>
      <c r="U814" s="3"/>
      <c r="W814" s="149"/>
      <c r="X814" s="149"/>
    </row>
    <row r="815" spans="2:24" ht="12.75">
      <c r="B815" s="2"/>
      <c r="C815" s="3"/>
      <c r="D815" s="4"/>
      <c r="E815" s="3"/>
      <c r="F815" s="3"/>
      <c r="G815" s="3"/>
      <c r="H815" s="3"/>
      <c r="I815" s="3"/>
      <c r="J815" s="3"/>
      <c r="K815" s="3"/>
      <c r="L815" s="3"/>
      <c r="M815" s="3"/>
      <c r="N815" s="3"/>
      <c r="O815" s="3"/>
      <c r="P815" s="3"/>
      <c r="Q815" s="3"/>
      <c r="R815" s="3"/>
      <c r="S815" s="3"/>
      <c r="T815" s="3"/>
      <c r="U815" s="3"/>
      <c r="W815" s="149"/>
      <c r="X815" s="149"/>
    </row>
    <row r="816" spans="2:24" ht="12.75">
      <c r="B816" s="2"/>
      <c r="C816" s="3"/>
      <c r="D816" s="4"/>
      <c r="E816" s="3"/>
      <c r="F816" s="3"/>
      <c r="G816" s="3"/>
      <c r="H816" s="3"/>
      <c r="I816" s="3"/>
      <c r="J816" s="3"/>
      <c r="K816" s="3"/>
      <c r="L816" s="3"/>
      <c r="M816" s="3"/>
      <c r="N816" s="3"/>
      <c r="O816" s="3"/>
      <c r="P816" s="3"/>
      <c r="Q816" s="3"/>
      <c r="R816" s="3"/>
      <c r="S816" s="3"/>
      <c r="T816" s="3"/>
      <c r="U816" s="3"/>
      <c r="W816" s="149"/>
      <c r="X816" s="149"/>
    </row>
    <row r="817" spans="2:24" ht="12.75">
      <c r="B817" s="2"/>
      <c r="C817" s="3"/>
      <c r="D817" s="4"/>
      <c r="E817" s="3"/>
      <c r="F817" s="3"/>
      <c r="G817" s="3"/>
      <c r="H817" s="3"/>
      <c r="I817" s="3"/>
      <c r="J817" s="3"/>
      <c r="K817" s="3"/>
      <c r="L817" s="3"/>
      <c r="M817" s="3"/>
      <c r="N817" s="3"/>
      <c r="O817" s="3"/>
      <c r="P817" s="3"/>
      <c r="Q817" s="3"/>
      <c r="R817" s="3"/>
      <c r="S817" s="3"/>
      <c r="T817" s="3"/>
      <c r="U817" s="3"/>
      <c r="W817" s="149"/>
      <c r="X817" s="149"/>
    </row>
    <row r="818" spans="2:24" ht="12.75">
      <c r="B818" s="2"/>
      <c r="C818" s="3"/>
      <c r="D818" s="4"/>
      <c r="E818" s="3"/>
      <c r="F818" s="3"/>
      <c r="G818" s="3"/>
      <c r="H818" s="3"/>
      <c r="I818" s="3"/>
      <c r="J818" s="3"/>
      <c r="K818" s="3"/>
      <c r="L818" s="3"/>
      <c r="M818" s="3"/>
      <c r="N818" s="3"/>
      <c r="O818" s="3"/>
      <c r="P818" s="3"/>
      <c r="Q818" s="3"/>
      <c r="R818" s="3"/>
      <c r="S818" s="3"/>
      <c r="T818" s="3"/>
      <c r="U818" s="3"/>
      <c r="W818" s="149"/>
      <c r="X818" s="149"/>
    </row>
    <row r="819" spans="2:24" ht="12.75">
      <c r="B819" s="2"/>
      <c r="C819" s="3"/>
      <c r="D819" s="4"/>
      <c r="E819" s="3"/>
      <c r="F819" s="3"/>
      <c r="G819" s="3"/>
      <c r="H819" s="3"/>
      <c r="I819" s="3"/>
      <c r="J819" s="3"/>
      <c r="K819" s="3"/>
      <c r="L819" s="3"/>
      <c r="M819" s="3"/>
      <c r="N819" s="3"/>
      <c r="O819" s="3"/>
      <c r="P819" s="3"/>
      <c r="Q819" s="3"/>
      <c r="R819" s="3"/>
      <c r="S819" s="3"/>
      <c r="T819" s="3"/>
      <c r="U819" s="3"/>
      <c r="W819" s="149"/>
      <c r="X819" s="149"/>
    </row>
    <row r="820" spans="2:24" ht="12.75">
      <c r="B820" s="2"/>
      <c r="C820" s="3"/>
      <c r="D820" s="4"/>
      <c r="E820" s="3"/>
      <c r="F820" s="3"/>
      <c r="G820" s="3"/>
      <c r="H820" s="3"/>
      <c r="I820" s="3"/>
      <c r="J820" s="3"/>
      <c r="K820" s="3"/>
      <c r="L820" s="3"/>
      <c r="M820" s="3"/>
      <c r="N820" s="3"/>
      <c r="O820" s="3"/>
      <c r="P820" s="3"/>
      <c r="Q820" s="3"/>
      <c r="R820" s="3"/>
      <c r="S820" s="3"/>
      <c r="T820" s="3"/>
      <c r="U820" s="3"/>
      <c r="W820" s="149"/>
      <c r="X820" s="149"/>
    </row>
    <row r="821" spans="2:24" ht="12.75">
      <c r="B821" s="2"/>
      <c r="C821" s="3"/>
      <c r="D821" s="4"/>
      <c r="E821" s="3"/>
      <c r="F821" s="3"/>
      <c r="G821" s="3"/>
      <c r="H821" s="3"/>
      <c r="I821" s="3"/>
      <c r="J821" s="3"/>
      <c r="K821" s="3"/>
      <c r="L821" s="3"/>
      <c r="M821" s="3"/>
      <c r="N821" s="3"/>
      <c r="O821" s="3"/>
      <c r="P821" s="3"/>
      <c r="Q821" s="3"/>
      <c r="R821" s="3"/>
      <c r="S821" s="3"/>
      <c r="T821" s="3"/>
      <c r="U821" s="3"/>
      <c r="W821" s="149"/>
      <c r="X821" s="149"/>
    </row>
    <row r="822" spans="2:24" ht="12.75">
      <c r="B822" s="2"/>
      <c r="C822" s="3"/>
      <c r="D822" s="4"/>
      <c r="E822" s="3"/>
      <c r="F822" s="3"/>
      <c r="G822" s="3"/>
      <c r="H822" s="3"/>
      <c r="I822" s="3"/>
      <c r="J822" s="3"/>
      <c r="K822" s="3"/>
      <c r="L822" s="3"/>
      <c r="M822" s="3"/>
      <c r="N822" s="3"/>
      <c r="O822" s="3"/>
      <c r="P822" s="3"/>
      <c r="Q822" s="3"/>
      <c r="R822" s="3"/>
      <c r="S822" s="3"/>
      <c r="T822" s="3"/>
      <c r="U822" s="3"/>
      <c r="W822" s="149"/>
      <c r="X822" s="149"/>
    </row>
    <row r="823" spans="2:24" ht="12.75">
      <c r="B823" s="2"/>
      <c r="C823" s="3"/>
      <c r="D823" s="4"/>
      <c r="E823" s="3"/>
      <c r="F823" s="3"/>
      <c r="G823" s="3"/>
      <c r="H823" s="3"/>
      <c r="I823" s="3"/>
      <c r="J823" s="3"/>
      <c r="K823" s="3"/>
      <c r="L823" s="3"/>
      <c r="M823" s="3"/>
      <c r="N823" s="3"/>
      <c r="O823" s="3"/>
      <c r="P823" s="3"/>
      <c r="Q823" s="3"/>
      <c r="R823" s="3"/>
      <c r="S823" s="3"/>
      <c r="T823" s="3"/>
      <c r="U823" s="3"/>
      <c r="W823" s="149"/>
      <c r="X823" s="149"/>
    </row>
    <row r="824" spans="2:24" ht="12.75">
      <c r="B824" s="2"/>
      <c r="C824" s="3"/>
      <c r="D824" s="4"/>
      <c r="E824" s="3"/>
      <c r="F824" s="3"/>
      <c r="G824" s="3"/>
      <c r="H824" s="3"/>
      <c r="I824" s="3"/>
      <c r="J824" s="3"/>
      <c r="K824" s="3"/>
      <c r="L824" s="3"/>
      <c r="M824" s="3"/>
      <c r="N824" s="3"/>
      <c r="O824" s="3"/>
      <c r="P824" s="3"/>
      <c r="Q824" s="3"/>
      <c r="R824" s="3"/>
      <c r="S824" s="3"/>
      <c r="T824" s="3"/>
      <c r="U824" s="3"/>
      <c r="W824" s="149"/>
      <c r="X824" s="149"/>
    </row>
    <row r="825" spans="2:24" ht="12.75">
      <c r="B825" s="2"/>
      <c r="C825" s="3"/>
      <c r="D825" s="4"/>
      <c r="E825" s="3"/>
      <c r="F825" s="3"/>
      <c r="G825" s="3"/>
      <c r="H825" s="3"/>
      <c r="I825" s="3"/>
      <c r="J825" s="3"/>
      <c r="K825" s="3"/>
      <c r="L825" s="3"/>
      <c r="M825" s="3"/>
      <c r="N825" s="3"/>
      <c r="O825" s="3"/>
      <c r="P825" s="3"/>
      <c r="Q825" s="3"/>
      <c r="R825" s="3"/>
      <c r="S825" s="3"/>
      <c r="T825" s="3"/>
      <c r="U825" s="3"/>
      <c r="W825" s="149"/>
      <c r="X825" s="149"/>
    </row>
    <row r="826" spans="2:24" ht="12.75">
      <c r="B826" s="2"/>
      <c r="C826" s="3"/>
      <c r="D826" s="4"/>
      <c r="E826" s="3"/>
      <c r="F826" s="3"/>
      <c r="G826" s="3"/>
      <c r="H826" s="3"/>
      <c r="I826" s="3"/>
      <c r="J826" s="3"/>
      <c r="K826" s="3"/>
      <c r="L826" s="3"/>
      <c r="M826" s="3"/>
      <c r="N826" s="3"/>
      <c r="O826" s="3"/>
      <c r="P826" s="3"/>
      <c r="Q826" s="3"/>
      <c r="R826" s="3"/>
      <c r="S826" s="3"/>
      <c r="T826" s="3"/>
      <c r="U826" s="3"/>
      <c r="W826" s="149"/>
      <c r="X826" s="149"/>
    </row>
    <row r="827" spans="2:24" ht="12.75">
      <c r="B827" s="2"/>
      <c r="C827" s="3"/>
      <c r="D827" s="4"/>
      <c r="E827" s="3"/>
      <c r="F827" s="3"/>
      <c r="G827" s="3"/>
      <c r="H827" s="3"/>
      <c r="I827" s="3"/>
      <c r="J827" s="3"/>
      <c r="K827" s="3"/>
      <c r="L827" s="3"/>
      <c r="M827" s="3"/>
      <c r="N827" s="3"/>
      <c r="O827" s="3"/>
      <c r="P827" s="3"/>
      <c r="Q827" s="3"/>
      <c r="R827" s="3"/>
      <c r="S827" s="3"/>
      <c r="T827" s="3"/>
      <c r="U827" s="3"/>
      <c r="W827" s="149"/>
      <c r="X827" s="149"/>
    </row>
    <row r="828" spans="2:24" ht="12.75">
      <c r="B828" s="2"/>
      <c r="C828" s="3"/>
      <c r="D828" s="4"/>
      <c r="E828" s="3"/>
      <c r="F828" s="3"/>
      <c r="G828" s="3"/>
      <c r="H828" s="3"/>
      <c r="I828" s="3"/>
      <c r="J828" s="3"/>
      <c r="K828" s="3"/>
      <c r="L828" s="3"/>
      <c r="M828" s="3"/>
      <c r="N828" s="3"/>
      <c r="O828" s="3"/>
      <c r="P828" s="3"/>
      <c r="Q828" s="3"/>
      <c r="R828" s="3"/>
      <c r="S828" s="3"/>
      <c r="T828" s="3"/>
      <c r="U828" s="3"/>
      <c r="W828" s="149"/>
      <c r="X828" s="149"/>
    </row>
    <row r="829" spans="2:24" ht="12.75">
      <c r="B829" s="2"/>
      <c r="C829" s="3"/>
      <c r="D829" s="4"/>
      <c r="E829" s="3"/>
      <c r="F829" s="3"/>
      <c r="G829" s="3"/>
      <c r="H829" s="3"/>
      <c r="I829" s="3"/>
      <c r="J829" s="3"/>
      <c r="K829" s="3"/>
      <c r="L829" s="3"/>
      <c r="M829" s="3"/>
      <c r="N829" s="3"/>
      <c r="O829" s="3"/>
      <c r="P829" s="3"/>
      <c r="Q829" s="3"/>
      <c r="R829" s="3"/>
      <c r="S829" s="3"/>
      <c r="T829" s="3"/>
      <c r="U829" s="3"/>
      <c r="W829" s="149"/>
      <c r="X829" s="149"/>
    </row>
    <row r="830" spans="2:24" ht="12.75">
      <c r="B830" s="2"/>
      <c r="C830" s="3"/>
      <c r="D830" s="4"/>
      <c r="E830" s="3"/>
      <c r="F830" s="3"/>
      <c r="G830" s="3"/>
      <c r="H830" s="3"/>
      <c r="I830" s="3"/>
      <c r="J830" s="3"/>
      <c r="K830" s="3"/>
      <c r="L830" s="3"/>
      <c r="M830" s="3"/>
      <c r="N830" s="3"/>
      <c r="O830" s="3"/>
      <c r="P830" s="3"/>
      <c r="Q830" s="3"/>
      <c r="R830" s="3"/>
      <c r="S830" s="3"/>
      <c r="T830" s="3"/>
      <c r="U830" s="3"/>
      <c r="W830" s="149"/>
      <c r="X830" s="149"/>
    </row>
    <row r="831" spans="2:24" ht="12.75">
      <c r="B831" s="2"/>
      <c r="C831" s="3"/>
      <c r="D831" s="4"/>
      <c r="E831" s="3"/>
      <c r="F831" s="3"/>
      <c r="G831" s="3"/>
      <c r="H831" s="3"/>
      <c r="I831" s="3"/>
      <c r="J831" s="3"/>
      <c r="K831" s="3"/>
      <c r="L831" s="3"/>
      <c r="M831" s="3"/>
      <c r="N831" s="3"/>
      <c r="O831" s="3"/>
      <c r="P831" s="3"/>
      <c r="Q831" s="3"/>
      <c r="R831" s="3"/>
      <c r="S831" s="3"/>
      <c r="T831" s="3"/>
      <c r="U831" s="3"/>
      <c r="W831" s="149"/>
      <c r="X831" s="149"/>
    </row>
    <row r="832" spans="2:24" ht="12.75">
      <c r="B832" s="2"/>
      <c r="C832" s="3"/>
      <c r="D832" s="4"/>
      <c r="E832" s="3"/>
      <c r="F832" s="3"/>
      <c r="G832" s="3"/>
      <c r="H832" s="3"/>
      <c r="I832" s="3"/>
      <c r="J832" s="3"/>
      <c r="K832" s="3"/>
      <c r="L832" s="3"/>
      <c r="M832" s="3"/>
      <c r="N832" s="3"/>
      <c r="O832" s="3"/>
      <c r="P832" s="3"/>
      <c r="Q832" s="3"/>
      <c r="R832" s="3"/>
      <c r="S832" s="3"/>
      <c r="T832" s="3"/>
      <c r="U832" s="3"/>
      <c r="W832" s="149"/>
      <c r="X832" s="149"/>
    </row>
    <row r="833" spans="2:24" ht="12.75">
      <c r="B833" s="2"/>
      <c r="C833" s="3"/>
      <c r="D833" s="4"/>
      <c r="E833" s="3"/>
      <c r="F833" s="3"/>
      <c r="G833" s="3"/>
      <c r="H833" s="3"/>
      <c r="I833" s="3"/>
      <c r="J833" s="3"/>
      <c r="K833" s="3"/>
      <c r="L833" s="3"/>
      <c r="M833" s="3"/>
      <c r="N833" s="3"/>
      <c r="O833" s="3"/>
      <c r="P833" s="3"/>
      <c r="Q833" s="3"/>
      <c r="R833" s="3"/>
      <c r="S833" s="3"/>
      <c r="T833" s="3"/>
      <c r="U833" s="3"/>
      <c r="W833" s="149"/>
      <c r="X833" s="149"/>
    </row>
    <row r="834" spans="2:24" ht="12.75">
      <c r="B834" s="2"/>
      <c r="C834" s="3"/>
      <c r="D834" s="4"/>
      <c r="E834" s="3"/>
      <c r="F834" s="3"/>
      <c r="G834" s="3"/>
      <c r="H834" s="3"/>
      <c r="I834" s="3"/>
      <c r="J834" s="3"/>
      <c r="K834" s="3"/>
      <c r="L834" s="3"/>
      <c r="M834" s="3"/>
      <c r="N834" s="3"/>
      <c r="O834" s="3"/>
      <c r="P834" s="3"/>
      <c r="Q834" s="3"/>
      <c r="R834" s="3"/>
      <c r="S834" s="3"/>
      <c r="T834" s="3"/>
      <c r="U834" s="3"/>
      <c r="W834" s="149"/>
      <c r="X834" s="149"/>
    </row>
    <row r="835" spans="2:24" ht="12.75">
      <c r="B835" s="2"/>
      <c r="C835" s="3"/>
      <c r="D835" s="4"/>
      <c r="E835" s="3"/>
      <c r="F835" s="3"/>
      <c r="G835" s="3"/>
      <c r="H835" s="3"/>
      <c r="I835" s="3"/>
      <c r="J835" s="3"/>
      <c r="K835" s="3"/>
      <c r="L835" s="3"/>
      <c r="M835" s="3"/>
      <c r="N835" s="3"/>
      <c r="O835" s="3"/>
      <c r="P835" s="3"/>
      <c r="Q835" s="3"/>
      <c r="R835" s="3"/>
      <c r="S835" s="3"/>
      <c r="T835" s="3"/>
      <c r="U835" s="3"/>
      <c r="W835" s="149"/>
      <c r="X835" s="149"/>
    </row>
    <row r="836" spans="2:24" ht="12.75">
      <c r="B836" s="2"/>
      <c r="C836" s="3"/>
      <c r="D836" s="4"/>
      <c r="E836" s="3"/>
      <c r="F836" s="3"/>
      <c r="G836" s="3"/>
      <c r="H836" s="3"/>
      <c r="I836" s="3"/>
      <c r="J836" s="3"/>
      <c r="K836" s="3"/>
      <c r="L836" s="3"/>
      <c r="M836" s="3"/>
      <c r="N836" s="3"/>
      <c r="O836" s="3"/>
      <c r="P836" s="3"/>
      <c r="Q836" s="3"/>
      <c r="R836" s="3"/>
      <c r="S836" s="3"/>
      <c r="T836" s="3"/>
      <c r="U836" s="3"/>
      <c r="W836" s="149"/>
      <c r="X836" s="149"/>
    </row>
    <row r="837" spans="2:24" ht="12.75">
      <c r="B837" s="2"/>
      <c r="C837" s="3"/>
      <c r="D837" s="4"/>
      <c r="E837" s="3"/>
      <c r="F837" s="3"/>
      <c r="G837" s="3"/>
      <c r="H837" s="3"/>
      <c r="I837" s="3"/>
      <c r="J837" s="3"/>
      <c r="K837" s="3"/>
      <c r="L837" s="3"/>
      <c r="M837" s="3"/>
      <c r="N837" s="3"/>
      <c r="O837" s="3"/>
      <c r="P837" s="3"/>
      <c r="Q837" s="3"/>
      <c r="R837" s="3"/>
      <c r="S837" s="3"/>
      <c r="T837" s="3"/>
      <c r="U837" s="3"/>
      <c r="W837" s="149"/>
      <c r="X837" s="149"/>
    </row>
    <row r="838" spans="2:24" ht="12.75">
      <c r="B838" s="2"/>
      <c r="C838" s="3"/>
      <c r="D838" s="4"/>
      <c r="E838" s="3"/>
      <c r="F838" s="3"/>
      <c r="G838" s="3"/>
      <c r="H838" s="3"/>
      <c r="I838" s="3"/>
      <c r="J838" s="3"/>
      <c r="K838" s="3"/>
      <c r="L838" s="3"/>
      <c r="M838" s="3"/>
      <c r="N838" s="3"/>
      <c r="O838" s="3"/>
      <c r="P838" s="3"/>
      <c r="Q838" s="3"/>
      <c r="R838" s="3"/>
      <c r="S838" s="3"/>
      <c r="T838" s="3"/>
      <c r="U838" s="3"/>
      <c r="W838" s="149"/>
      <c r="X838" s="149"/>
    </row>
    <row r="839" spans="2:24" ht="12.75">
      <c r="B839" s="2"/>
      <c r="C839" s="3"/>
      <c r="D839" s="4"/>
      <c r="E839" s="3"/>
      <c r="F839" s="3"/>
      <c r="G839" s="3"/>
      <c r="H839" s="3"/>
      <c r="I839" s="3"/>
      <c r="J839" s="3"/>
      <c r="K839" s="3"/>
      <c r="L839" s="3"/>
      <c r="M839" s="3"/>
      <c r="N839" s="3"/>
      <c r="O839" s="3"/>
      <c r="P839" s="3"/>
      <c r="Q839" s="3"/>
      <c r="R839" s="3"/>
      <c r="S839" s="3"/>
      <c r="T839" s="3"/>
      <c r="U839" s="3"/>
      <c r="W839" s="149"/>
      <c r="X839" s="149"/>
    </row>
    <row r="840" spans="2:24" ht="12.75">
      <c r="B840" s="2"/>
      <c r="C840" s="3"/>
      <c r="D840" s="4"/>
      <c r="E840" s="3"/>
      <c r="F840" s="3"/>
      <c r="G840" s="3"/>
      <c r="H840" s="3"/>
      <c r="I840" s="3"/>
      <c r="J840" s="3"/>
      <c r="K840" s="3"/>
      <c r="L840" s="3"/>
      <c r="M840" s="3"/>
      <c r="N840" s="3"/>
      <c r="O840" s="3"/>
      <c r="P840" s="3"/>
      <c r="Q840" s="3"/>
      <c r="R840" s="3"/>
      <c r="S840" s="3"/>
      <c r="T840" s="3"/>
      <c r="U840" s="3"/>
      <c r="W840" s="149"/>
      <c r="X840" s="149"/>
    </row>
    <row r="841" spans="2:24" ht="12.75">
      <c r="B841" s="2"/>
      <c r="C841" s="3"/>
      <c r="D841" s="4"/>
      <c r="E841" s="3"/>
      <c r="F841" s="3"/>
      <c r="G841" s="3"/>
      <c r="H841" s="3"/>
      <c r="I841" s="3"/>
      <c r="J841" s="3"/>
      <c r="K841" s="3"/>
      <c r="L841" s="3"/>
      <c r="M841" s="3"/>
      <c r="N841" s="3"/>
      <c r="O841" s="3"/>
      <c r="P841" s="3"/>
      <c r="Q841" s="3"/>
      <c r="R841" s="3"/>
      <c r="S841" s="3"/>
      <c r="T841" s="3"/>
      <c r="U841" s="3"/>
      <c r="W841" s="149"/>
      <c r="X841" s="149"/>
    </row>
    <row r="842" spans="2:24" ht="12.75">
      <c r="B842" s="2"/>
      <c r="C842" s="3"/>
      <c r="D842" s="4"/>
      <c r="E842" s="3"/>
      <c r="F842" s="3"/>
      <c r="G842" s="3"/>
      <c r="H842" s="3"/>
      <c r="I842" s="3"/>
      <c r="J842" s="3"/>
      <c r="K842" s="3"/>
      <c r="L842" s="3"/>
      <c r="M842" s="3"/>
      <c r="N842" s="3"/>
      <c r="O842" s="3"/>
      <c r="P842" s="3"/>
      <c r="Q842" s="3"/>
      <c r="R842" s="3"/>
      <c r="S842" s="3"/>
      <c r="T842" s="3"/>
      <c r="U842" s="3"/>
      <c r="W842" s="149"/>
      <c r="X842" s="149"/>
    </row>
    <row r="843" spans="2:24" ht="12.75">
      <c r="B843" s="2"/>
      <c r="C843" s="3"/>
      <c r="D843" s="4"/>
      <c r="E843" s="3"/>
      <c r="F843" s="3"/>
      <c r="G843" s="3"/>
      <c r="H843" s="3"/>
      <c r="I843" s="3"/>
      <c r="J843" s="3"/>
      <c r="K843" s="3"/>
      <c r="L843" s="3"/>
      <c r="M843" s="3"/>
      <c r="N843" s="3"/>
      <c r="O843" s="3"/>
      <c r="P843" s="3"/>
      <c r="Q843" s="3"/>
      <c r="R843" s="3"/>
      <c r="S843" s="3"/>
      <c r="T843" s="3"/>
      <c r="U843" s="3"/>
      <c r="W843" s="149"/>
      <c r="X843" s="149"/>
    </row>
    <row r="844" spans="2:24" ht="12.75">
      <c r="B844" s="2"/>
      <c r="C844" s="3"/>
      <c r="D844" s="4"/>
      <c r="E844" s="3"/>
      <c r="F844" s="3"/>
      <c r="G844" s="3"/>
      <c r="H844" s="3"/>
      <c r="I844" s="3"/>
      <c r="J844" s="3"/>
      <c r="K844" s="3"/>
      <c r="L844" s="3"/>
      <c r="M844" s="3"/>
      <c r="N844" s="3"/>
      <c r="O844" s="3"/>
      <c r="P844" s="3"/>
      <c r="Q844" s="3"/>
      <c r="R844" s="3"/>
      <c r="S844" s="3"/>
      <c r="T844" s="3"/>
      <c r="U844" s="3"/>
      <c r="W844" s="149"/>
      <c r="X844" s="149"/>
    </row>
    <row r="845" spans="2:24" ht="12.75">
      <c r="B845" s="2"/>
      <c r="C845" s="3"/>
      <c r="D845" s="4"/>
      <c r="E845" s="3"/>
      <c r="F845" s="3"/>
      <c r="G845" s="3"/>
      <c r="H845" s="3"/>
      <c r="I845" s="3"/>
      <c r="J845" s="3"/>
      <c r="K845" s="3"/>
      <c r="L845" s="3"/>
      <c r="M845" s="3"/>
      <c r="N845" s="3"/>
      <c r="O845" s="3"/>
      <c r="P845" s="3"/>
      <c r="Q845" s="3"/>
      <c r="R845" s="3"/>
      <c r="S845" s="3"/>
      <c r="T845" s="3"/>
      <c r="U845" s="3"/>
      <c r="W845" s="149"/>
      <c r="X845" s="149"/>
    </row>
    <row r="846" spans="2:24" ht="12.75">
      <c r="B846" s="2"/>
      <c r="C846" s="3"/>
      <c r="D846" s="4"/>
      <c r="E846" s="3"/>
      <c r="F846" s="3"/>
      <c r="G846" s="3"/>
      <c r="H846" s="3"/>
      <c r="I846" s="3"/>
      <c r="J846" s="3"/>
      <c r="K846" s="3"/>
      <c r="L846" s="3"/>
      <c r="M846" s="3"/>
      <c r="N846" s="3"/>
      <c r="O846" s="3"/>
      <c r="P846" s="3"/>
      <c r="Q846" s="3"/>
      <c r="R846" s="3"/>
      <c r="S846" s="3"/>
      <c r="T846" s="3"/>
      <c r="U846" s="3"/>
      <c r="W846" s="149"/>
      <c r="X846" s="149"/>
    </row>
    <row r="847" spans="2:24" ht="12.75">
      <c r="B847" s="2"/>
      <c r="C847" s="3"/>
      <c r="D847" s="4"/>
      <c r="E847" s="3"/>
      <c r="F847" s="3"/>
      <c r="G847" s="3"/>
      <c r="H847" s="3"/>
      <c r="I847" s="3"/>
      <c r="J847" s="3"/>
      <c r="K847" s="3"/>
      <c r="L847" s="3"/>
      <c r="M847" s="3"/>
      <c r="N847" s="3"/>
      <c r="O847" s="3"/>
      <c r="P847" s="3"/>
      <c r="Q847" s="3"/>
      <c r="R847" s="3"/>
      <c r="S847" s="3"/>
      <c r="T847" s="3"/>
      <c r="U847" s="3"/>
      <c r="W847" s="149"/>
      <c r="X847" s="149"/>
    </row>
    <row r="848" spans="2:24" ht="12.75">
      <c r="B848" s="2"/>
      <c r="C848" s="3"/>
      <c r="D848" s="4"/>
      <c r="E848" s="3"/>
      <c r="F848" s="3"/>
      <c r="G848" s="3"/>
      <c r="H848" s="3"/>
      <c r="I848" s="3"/>
      <c r="J848" s="3"/>
      <c r="K848" s="3"/>
      <c r="L848" s="3"/>
      <c r="M848" s="3"/>
      <c r="N848" s="3"/>
      <c r="O848" s="3"/>
      <c r="P848" s="3"/>
      <c r="Q848" s="3"/>
      <c r="R848" s="3"/>
      <c r="S848" s="3"/>
      <c r="T848" s="3"/>
      <c r="U848" s="3"/>
      <c r="W848" s="149"/>
      <c r="X848" s="149"/>
    </row>
    <row r="849" spans="2:24" ht="12.75">
      <c r="B849" s="2"/>
      <c r="C849" s="3"/>
      <c r="D849" s="4"/>
      <c r="E849" s="3"/>
      <c r="F849" s="3"/>
      <c r="G849" s="3"/>
      <c r="H849" s="3"/>
      <c r="I849" s="3"/>
      <c r="J849" s="3"/>
      <c r="K849" s="3"/>
      <c r="L849" s="3"/>
      <c r="M849" s="3"/>
      <c r="N849" s="3"/>
      <c r="O849" s="3"/>
      <c r="P849" s="3"/>
      <c r="Q849" s="3"/>
      <c r="R849" s="3"/>
      <c r="S849" s="3"/>
      <c r="T849" s="3"/>
      <c r="U849" s="3"/>
      <c r="W849" s="149"/>
      <c r="X849" s="149"/>
    </row>
    <row r="850" spans="2:24" ht="12.75">
      <c r="B850" s="2"/>
      <c r="C850" s="3"/>
      <c r="D850" s="4"/>
      <c r="E850" s="3"/>
      <c r="F850" s="3"/>
      <c r="G850" s="3"/>
      <c r="H850" s="3"/>
      <c r="I850" s="3"/>
      <c r="J850" s="3"/>
      <c r="K850" s="3"/>
      <c r="L850" s="3"/>
      <c r="M850" s="3"/>
      <c r="N850" s="3"/>
      <c r="O850" s="3"/>
      <c r="P850" s="3"/>
      <c r="Q850" s="3"/>
      <c r="R850" s="3"/>
      <c r="S850" s="3"/>
      <c r="T850" s="3"/>
      <c r="U850" s="3"/>
      <c r="W850" s="149"/>
      <c r="X850" s="149"/>
    </row>
    <row r="851" spans="2:24" ht="12.75">
      <c r="B851" s="2"/>
      <c r="C851" s="3"/>
      <c r="D851" s="4"/>
      <c r="E851" s="3"/>
      <c r="F851" s="3"/>
      <c r="G851" s="3"/>
      <c r="H851" s="3"/>
      <c r="I851" s="3"/>
      <c r="J851" s="3"/>
      <c r="K851" s="3"/>
      <c r="L851" s="3"/>
      <c r="M851" s="3"/>
      <c r="N851" s="3"/>
      <c r="O851" s="3"/>
      <c r="P851" s="3"/>
      <c r="Q851" s="3"/>
      <c r="R851" s="3"/>
      <c r="S851" s="3"/>
      <c r="T851" s="3"/>
      <c r="U851" s="3"/>
      <c r="W851" s="149"/>
      <c r="X851" s="149"/>
    </row>
    <row r="852" spans="2:24" ht="12.75">
      <c r="B852" s="2"/>
      <c r="C852" s="3"/>
      <c r="D852" s="4"/>
      <c r="E852" s="3"/>
      <c r="F852" s="3"/>
      <c r="G852" s="3"/>
      <c r="H852" s="3"/>
      <c r="I852" s="3"/>
      <c r="J852" s="3"/>
      <c r="K852" s="3"/>
      <c r="L852" s="3"/>
      <c r="M852" s="3"/>
      <c r="N852" s="3"/>
      <c r="O852" s="3"/>
      <c r="P852" s="3"/>
      <c r="Q852" s="3"/>
      <c r="R852" s="3"/>
      <c r="S852" s="3"/>
      <c r="T852" s="3"/>
      <c r="U852" s="3"/>
      <c r="W852" s="149"/>
      <c r="X852" s="149"/>
    </row>
    <row r="853" spans="2:24" ht="12.75">
      <c r="B853" s="2"/>
      <c r="C853" s="3"/>
      <c r="D853" s="4"/>
      <c r="E853" s="3"/>
      <c r="F853" s="3"/>
      <c r="G853" s="3"/>
      <c r="H853" s="3"/>
      <c r="I853" s="3"/>
      <c r="J853" s="3"/>
      <c r="K853" s="3"/>
      <c r="L853" s="3"/>
      <c r="M853" s="3"/>
      <c r="N853" s="3"/>
      <c r="O853" s="3"/>
      <c r="P853" s="3"/>
      <c r="Q853" s="3"/>
      <c r="R853" s="3"/>
      <c r="S853" s="3"/>
      <c r="T853" s="3"/>
      <c r="U853" s="3"/>
      <c r="W853" s="149"/>
      <c r="X853" s="149"/>
    </row>
    <row r="854" spans="2:24" ht="12.75">
      <c r="B854" s="2"/>
      <c r="C854" s="3"/>
      <c r="D854" s="4"/>
      <c r="E854" s="3"/>
      <c r="F854" s="3"/>
      <c r="G854" s="3"/>
      <c r="H854" s="3"/>
      <c r="I854" s="3"/>
      <c r="J854" s="3"/>
      <c r="K854" s="3"/>
      <c r="L854" s="3"/>
      <c r="M854" s="3"/>
      <c r="N854" s="3"/>
      <c r="O854" s="3"/>
      <c r="P854" s="3"/>
      <c r="Q854" s="3"/>
      <c r="R854" s="3"/>
      <c r="S854" s="3"/>
      <c r="T854" s="3"/>
      <c r="U854" s="3"/>
      <c r="W854" s="149"/>
      <c r="X854" s="149"/>
    </row>
    <row r="855" spans="2:24" ht="12.75">
      <c r="B855" s="2"/>
      <c r="C855" s="3"/>
      <c r="D855" s="4"/>
      <c r="E855" s="3"/>
      <c r="F855" s="3"/>
      <c r="G855" s="3"/>
      <c r="H855" s="3"/>
      <c r="I855" s="3"/>
      <c r="J855" s="3"/>
      <c r="K855" s="3"/>
      <c r="L855" s="3"/>
      <c r="M855" s="3"/>
      <c r="N855" s="3"/>
      <c r="O855" s="3"/>
      <c r="P855" s="3"/>
      <c r="Q855" s="3"/>
      <c r="R855" s="3"/>
      <c r="S855" s="3"/>
      <c r="T855" s="3"/>
      <c r="U855" s="3"/>
      <c r="W855" s="149"/>
      <c r="X855" s="149"/>
    </row>
    <row r="856" spans="2:24" ht="12.75">
      <c r="B856" s="2"/>
      <c r="C856" s="3"/>
      <c r="D856" s="4"/>
      <c r="E856" s="3"/>
      <c r="F856" s="3"/>
      <c r="G856" s="3"/>
      <c r="H856" s="3"/>
      <c r="I856" s="3"/>
      <c r="J856" s="3"/>
      <c r="K856" s="3"/>
      <c r="L856" s="3"/>
      <c r="M856" s="3"/>
      <c r="N856" s="3"/>
      <c r="O856" s="3"/>
      <c r="P856" s="3"/>
      <c r="Q856" s="3"/>
      <c r="R856" s="3"/>
      <c r="S856" s="3"/>
      <c r="T856" s="3"/>
      <c r="U856" s="3"/>
      <c r="W856" s="149"/>
      <c r="X856" s="149"/>
    </row>
    <row r="857" spans="2:24" ht="12.75">
      <c r="B857" s="2"/>
      <c r="C857" s="3"/>
      <c r="D857" s="4"/>
      <c r="E857" s="3"/>
      <c r="F857" s="3"/>
      <c r="G857" s="3"/>
      <c r="H857" s="3"/>
      <c r="I857" s="3"/>
      <c r="J857" s="3"/>
      <c r="K857" s="3"/>
      <c r="L857" s="3"/>
      <c r="M857" s="3"/>
      <c r="N857" s="3"/>
      <c r="O857" s="3"/>
      <c r="P857" s="3"/>
      <c r="Q857" s="3"/>
      <c r="R857" s="3"/>
      <c r="S857" s="3"/>
      <c r="T857" s="3"/>
      <c r="U857" s="3"/>
      <c r="W857" s="149"/>
      <c r="X857" s="149"/>
    </row>
    <row r="858" spans="2:24" ht="12.75">
      <c r="B858" s="2"/>
      <c r="C858" s="3"/>
      <c r="D858" s="4"/>
      <c r="E858" s="3"/>
      <c r="F858" s="3"/>
      <c r="G858" s="3"/>
      <c r="H858" s="3"/>
      <c r="I858" s="3"/>
      <c r="J858" s="3"/>
      <c r="K858" s="3"/>
      <c r="L858" s="3"/>
      <c r="M858" s="3"/>
      <c r="N858" s="3"/>
      <c r="O858" s="3"/>
      <c r="P858" s="3"/>
      <c r="Q858" s="3"/>
      <c r="R858" s="3"/>
      <c r="S858" s="3"/>
      <c r="T858" s="3"/>
      <c r="U858" s="3"/>
      <c r="W858" s="149"/>
      <c r="X858" s="149"/>
    </row>
    <row r="859" spans="2:24" ht="12.75">
      <c r="B859" s="2"/>
      <c r="C859" s="3"/>
      <c r="D859" s="4"/>
      <c r="E859" s="3"/>
      <c r="F859" s="3"/>
      <c r="G859" s="3"/>
      <c r="H859" s="3"/>
      <c r="I859" s="3"/>
      <c r="J859" s="3"/>
      <c r="K859" s="3"/>
      <c r="L859" s="3"/>
      <c r="M859" s="3"/>
      <c r="N859" s="3"/>
      <c r="O859" s="3"/>
      <c r="P859" s="3"/>
      <c r="Q859" s="3"/>
      <c r="R859" s="3"/>
      <c r="S859" s="3"/>
      <c r="T859" s="3"/>
      <c r="U859" s="3"/>
      <c r="W859" s="149"/>
      <c r="X859" s="149"/>
    </row>
    <row r="860" spans="2:24" ht="12.75">
      <c r="B860" s="2"/>
      <c r="C860" s="3"/>
      <c r="D860" s="4"/>
      <c r="E860" s="3"/>
      <c r="F860" s="3"/>
      <c r="G860" s="3"/>
      <c r="H860" s="3"/>
      <c r="I860" s="3"/>
      <c r="J860" s="3"/>
      <c r="K860" s="3"/>
      <c r="L860" s="3"/>
      <c r="M860" s="3"/>
      <c r="N860" s="3"/>
      <c r="O860" s="3"/>
      <c r="P860" s="3"/>
      <c r="Q860" s="3"/>
      <c r="R860" s="3"/>
      <c r="S860" s="3"/>
      <c r="T860" s="3"/>
      <c r="U860" s="3"/>
      <c r="W860" s="149"/>
      <c r="X860" s="149"/>
    </row>
    <row r="861" spans="2:24" ht="12.75">
      <c r="B861" s="2"/>
      <c r="C861" s="3"/>
      <c r="D861" s="4"/>
      <c r="E861" s="3"/>
      <c r="F861" s="3"/>
      <c r="G861" s="3"/>
      <c r="H861" s="3"/>
      <c r="I861" s="3"/>
      <c r="J861" s="3"/>
      <c r="K861" s="3"/>
      <c r="L861" s="3"/>
      <c r="M861" s="3"/>
      <c r="N861" s="3"/>
      <c r="O861" s="3"/>
      <c r="P861" s="3"/>
      <c r="Q861" s="3"/>
      <c r="R861" s="3"/>
      <c r="S861" s="3"/>
      <c r="T861" s="3"/>
      <c r="U861" s="3"/>
      <c r="W861" s="149"/>
      <c r="X861" s="149"/>
    </row>
    <row r="862" spans="2:24" ht="12.75">
      <c r="B862" s="2"/>
      <c r="C862" s="3"/>
      <c r="D862" s="4"/>
      <c r="E862" s="3"/>
      <c r="F862" s="3"/>
      <c r="G862" s="3"/>
      <c r="H862" s="3"/>
      <c r="I862" s="3"/>
      <c r="J862" s="3"/>
      <c r="K862" s="3"/>
      <c r="L862" s="3"/>
      <c r="M862" s="3"/>
      <c r="N862" s="3"/>
      <c r="O862" s="3"/>
      <c r="P862" s="3"/>
      <c r="Q862" s="3"/>
      <c r="R862" s="3"/>
      <c r="S862" s="3"/>
      <c r="T862" s="3"/>
      <c r="U862" s="3"/>
      <c r="W862" s="149"/>
      <c r="X862" s="149"/>
    </row>
    <row r="863" spans="2:24" ht="12.75">
      <c r="B863" s="2"/>
      <c r="C863" s="3"/>
      <c r="D863" s="4"/>
      <c r="E863" s="3"/>
      <c r="F863" s="3"/>
      <c r="G863" s="3"/>
      <c r="H863" s="3"/>
      <c r="I863" s="3"/>
      <c r="J863" s="3"/>
      <c r="K863" s="3"/>
      <c r="L863" s="3"/>
      <c r="M863" s="3"/>
      <c r="N863" s="3"/>
      <c r="O863" s="3"/>
      <c r="P863" s="3"/>
      <c r="Q863" s="3"/>
      <c r="R863" s="3"/>
      <c r="S863" s="3"/>
      <c r="T863" s="3"/>
      <c r="U863" s="3"/>
      <c r="W863" s="149"/>
      <c r="X863" s="149"/>
    </row>
    <row r="864" spans="2:24" ht="12.75">
      <c r="B864" s="2"/>
      <c r="C864" s="3"/>
      <c r="D864" s="4"/>
      <c r="E864" s="3"/>
      <c r="F864" s="3"/>
      <c r="G864" s="3"/>
      <c r="H864" s="3"/>
      <c r="I864" s="3"/>
      <c r="J864" s="3"/>
      <c r="K864" s="3"/>
      <c r="L864" s="3"/>
      <c r="M864" s="3"/>
      <c r="N864" s="3"/>
      <c r="O864" s="3"/>
      <c r="P864" s="3"/>
      <c r="Q864" s="3"/>
      <c r="R864" s="3"/>
      <c r="S864" s="3"/>
      <c r="T864" s="3"/>
      <c r="U864" s="3"/>
      <c r="W864" s="149"/>
      <c r="X864" s="149"/>
    </row>
    <row r="865" spans="2:24" ht="12.75">
      <c r="B865" s="2"/>
      <c r="C865" s="3"/>
      <c r="D865" s="4"/>
      <c r="E865" s="3"/>
      <c r="F865" s="3"/>
      <c r="G865" s="3"/>
      <c r="H865" s="3"/>
      <c r="I865" s="3"/>
      <c r="J865" s="3"/>
      <c r="K865" s="3"/>
      <c r="L865" s="3"/>
      <c r="M865" s="3"/>
      <c r="N865" s="3"/>
      <c r="O865" s="3"/>
      <c r="P865" s="3"/>
      <c r="Q865" s="3"/>
      <c r="R865" s="3"/>
      <c r="S865" s="3"/>
      <c r="T865" s="3"/>
      <c r="U865" s="3"/>
      <c r="W865" s="149"/>
      <c r="X865" s="149"/>
    </row>
    <row r="866" spans="2:24" ht="12.75">
      <c r="B866" s="2"/>
      <c r="C866" s="3"/>
      <c r="D866" s="4"/>
      <c r="E866" s="3"/>
      <c r="F866" s="3"/>
      <c r="G866" s="3"/>
      <c r="H866" s="3"/>
      <c r="I866" s="3"/>
      <c r="J866" s="3"/>
      <c r="K866" s="3"/>
      <c r="L866" s="3"/>
      <c r="M866" s="3"/>
      <c r="N866" s="3"/>
      <c r="O866" s="3"/>
      <c r="P866" s="3"/>
      <c r="Q866" s="3"/>
      <c r="R866" s="3"/>
      <c r="S866" s="3"/>
      <c r="T866" s="3"/>
      <c r="U866" s="3"/>
      <c r="W866" s="149"/>
      <c r="X866" s="149"/>
    </row>
    <row r="867" spans="2:24" ht="12.75">
      <c r="B867" s="2"/>
      <c r="C867" s="3"/>
      <c r="D867" s="4"/>
      <c r="E867" s="3"/>
      <c r="F867" s="3"/>
      <c r="G867" s="3"/>
      <c r="H867" s="3"/>
      <c r="I867" s="3"/>
      <c r="J867" s="3"/>
      <c r="K867" s="3"/>
      <c r="L867" s="3"/>
      <c r="M867" s="3"/>
      <c r="N867" s="3"/>
      <c r="O867" s="3"/>
      <c r="P867" s="3"/>
      <c r="Q867" s="3"/>
      <c r="R867" s="3"/>
      <c r="S867" s="3"/>
      <c r="T867" s="3"/>
      <c r="U867" s="3"/>
      <c r="W867" s="149"/>
      <c r="X867" s="149"/>
    </row>
    <row r="868" spans="2:24" ht="12.75">
      <c r="B868" s="2"/>
      <c r="C868" s="3"/>
      <c r="D868" s="4"/>
      <c r="E868" s="3"/>
      <c r="F868" s="3"/>
      <c r="G868" s="3"/>
      <c r="H868" s="3"/>
      <c r="I868" s="3"/>
      <c r="J868" s="3"/>
      <c r="K868" s="3"/>
      <c r="L868" s="3"/>
      <c r="M868" s="3"/>
      <c r="N868" s="3"/>
      <c r="O868" s="3"/>
      <c r="P868" s="3"/>
      <c r="Q868" s="3"/>
      <c r="R868" s="3"/>
      <c r="S868" s="3"/>
      <c r="T868" s="3"/>
      <c r="U868" s="3"/>
      <c r="W868" s="149"/>
      <c r="X868" s="149"/>
    </row>
    <row r="869" spans="2:24" ht="12.75">
      <c r="B869" s="2"/>
      <c r="C869" s="3"/>
      <c r="D869" s="4"/>
      <c r="E869" s="3"/>
      <c r="F869" s="3"/>
      <c r="G869" s="3"/>
      <c r="H869" s="3"/>
      <c r="I869" s="3"/>
      <c r="J869" s="3"/>
      <c r="K869" s="3"/>
      <c r="L869" s="3"/>
      <c r="M869" s="3"/>
      <c r="N869" s="3"/>
      <c r="O869" s="3"/>
      <c r="P869" s="3"/>
      <c r="Q869" s="3"/>
      <c r="R869" s="3"/>
      <c r="S869" s="3"/>
      <c r="T869" s="3"/>
      <c r="U869" s="3"/>
      <c r="W869" s="149"/>
      <c r="X869" s="149"/>
    </row>
    <row r="870" spans="2:24" ht="12.75">
      <c r="B870" s="2"/>
      <c r="C870" s="3"/>
      <c r="D870" s="4"/>
      <c r="E870" s="3"/>
      <c r="F870" s="3"/>
      <c r="G870" s="3"/>
      <c r="H870" s="3"/>
      <c r="I870" s="3"/>
      <c r="J870" s="3"/>
      <c r="K870" s="3"/>
      <c r="L870" s="3"/>
      <c r="M870" s="3"/>
      <c r="N870" s="3"/>
      <c r="O870" s="3"/>
      <c r="P870" s="3"/>
      <c r="Q870" s="3"/>
      <c r="R870" s="3"/>
      <c r="S870" s="3"/>
      <c r="T870" s="3"/>
      <c r="U870" s="3"/>
      <c r="W870" s="149"/>
      <c r="X870" s="149"/>
    </row>
    <row r="871" spans="2:24" ht="12.75">
      <c r="B871" s="2"/>
      <c r="C871" s="3"/>
      <c r="D871" s="4"/>
      <c r="E871" s="3"/>
      <c r="F871" s="3"/>
      <c r="G871" s="3"/>
      <c r="H871" s="3"/>
      <c r="I871" s="3"/>
      <c r="J871" s="3"/>
      <c r="K871" s="3"/>
      <c r="L871" s="3"/>
      <c r="M871" s="3"/>
      <c r="N871" s="3"/>
      <c r="O871" s="3"/>
      <c r="P871" s="3"/>
      <c r="Q871" s="3"/>
      <c r="R871" s="3"/>
      <c r="S871" s="3"/>
      <c r="T871" s="3"/>
      <c r="U871" s="3"/>
      <c r="W871" s="149"/>
      <c r="X871" s="149"/>
    </row>
    <row r="872" spans="2:24" ht="12.75">
      <c r="B872" s="2"/>
      <c r="C872" s="3"/>
      <c r="D872" s="4"/>
      <c r="E872" s="3"/>
      <c r="F872" s="3"/>
      <c r="G872" s="3"/>
      <c r="H872" s="3"/>
      <c r="I872" s="3"/>
      <c r="J872" s="3"/>
      <c r="K872" s="3"/>
      <c r="L872" s="3"/>
      <c r="M872" s="3"/>
      <c r="N872" s="3"/>
      <c r="O872" s="3"/>
      <c r="P872" s="3"/>
      <c r="Q872" s="3"/>
      <c r="R872" s="3"/>
      <c r="S872" s="3"/>
      <c r="T872" s="3"/>
      <c r="U872" s="3"/>
      <c r="W872" s="149"/>
      <c r="X872" s="149"/>
    </row>
    <row r="873" spans="2:24" ht="12.75">
      <c r="B873" s="2"/>
      <c r="C873" s="3"/>
      <c r="D873" s="4"/>
      <c r="E873" s="3"/>
      <c r="F873" s="3"/>
      <c r="G873" s="3"/>
      <c r="H873" s="3"/>
      <c r="I873" s="3"/>
      <c r="J873" s="3"/>
      <c r="K873" s="3"/>
      <c r="L873" s="3"/>
      <c r="M873" s="3"/>
      <c r="N873" s="3"/>
      <c r="O873" s="3"/>
      <c r="P873" s="3"/>
      <c r="Q873" s="3"/>
      <c r="R873" s="3"/>
      <c r="S873" s="3"/>
      <c r="T873" s="3"/>
      <c r="U873" s="3"/>
      <c r="W873" s="149"/>
      <c r="X873" s="149"/>
    </row>
    <row r="874" spans="2:24" ht="12.75">
      <c r="B874" s="2"/>
      <c r="C874" s="3"/>
      <c r="D874" s="4"/>
      <c r="E874" s="3"/>
      <c r="F874" s="3"/>
      <c r="G874" s="3"/>
      <c r="H874" s="3"/>
      <c r="I874" s="3"/>
      <c r="J874" s="3"/>
      <c r="K874" s="3"/>
      <c r="L874" s="3"/>
      <c r="M874" s="3"/>
      <c r="N874" s="3"/>
      <c r="O874" s="3"/>
      <c r="P874" s="3"/>
      <c r="Q874" s="3"/>
      <c r="R874" s="3"/>
      <c r="S874" s="3"/>
      <c r="T874" s="3"/>
      <c r="U874" s="3"/>
      <c r="W874" s="149"/>
      <c r="X874" s="149"/>
    </row>
    <row r="875" spans="2:24" ht="12.75">
      <c r="B875" s="2"/>
      <c r="C875" s="3"/>
      <c r="D875" s="4"/>
      <c r="E875" s="3"/>
      <c r="F875" s="3"/>
      <c r="G875" s="3"/>
      <c r="H875" s="3"/>
      <c r="I875" s="3"/>
      <c r="J875" s="3"/>
      <c r="K875" s="3"/>
      <c r="L875" s="3"/>
      <c r="M875" s="3"/>
      <c r="N875" s="3"/>
      <c r="O875" s="3"/>
      <c r="P875" s="3"/>
      <c r="Q875" s="3"/>
      <c r="R875" s="3"/>
      <c r="S875" s="3"/>
      <c r="T875" s="3"/>
      <c r="U875" s="3"/>
      <c r="W875" s="149"/>
      <c r="X875" s="149"/>
    </row>
    <row r="876" spans="2:24" ht="12.75">
      <c r="B876" s="2"/>
      <c r="C876" s="3"/>
      <c r="D876" s="4"/>
      <c r="E876" s="3"/>
      <c r="F876" s="3"/>
      <c r="G876" s="3"/>
      <c r="H876" s="3"/>
      <c r="I876" s="3"/>
      <c r="J876" s="3"/>
      <c r="K876" s="3"/>
      <c r="L876" s="3"/>
      <c r="M876" s="3"/>
      <c r="N876" s="3"/>
      <c r="O876" s="3"/>
      <c r="P876" s="3"/>
      <c r="Q876" s="3"/>
      <c r="R876" s="3"/>
      <c r="S876" s="3"/>
      <c r="T876" s="3"/>
      <c r="U876" s="3"/>
      <c r="W876" s="149"/>
      <c r="X876" s="149"/>
    </row>
    <row r="877" spans="2:24" ht="12.75">
      <c r="B877" s="2"/>
      <c r="C877" s="3"/>
      <c r="D877" s="4"/>
      <c r="E877" s="3"/>
      <c r="F877" s="3"/>
      <c r="G877" s="3"/>
      <c r="H877" s="3"/>
      <c r="I877" s="3"/>
      <c r="J877" s="3"/>
      <c r="K877" s="3"/>
      <c r="L877" s="3"/>
      <c r="M877" s="3"/>
      <c r="N877" s="3"/>
      <c r="O877" s="3"/>
      <c r="P877" s="3"/>
      <c r="Q877" s="3"/>
      <c r="R877" s="3"/>
      <c r="S877" s="3"/>
      <c r="T877" s="3"/>
      <c r="U877" s="3"/>
      <c r="W877" s="149"/>
      <c r="X877" s="149"/>
    </row>
    <row r="878" spans="2:24" ht="12.75">
      <c r="B878" s="2"/>
      <c r="C878" s="3"/>
      <c r="D878" s="4"/>
      <c r="E878" s="3"/>
      <c r="F878" s="3"/>
      <c r="G878" s="3"/>
      <c r="H878" s="3"/>
      <c r="I878" s="3"/>
      <c r="J878" s="3"/>
      <c r="K878" s="3"/>
      <c r="L878" s="3"/>
      <c r="M878" s="3"/>
      <c r="N878" s="3"/>
      <c r="O878" s="3"/>
      <c r="P878" s="3"/>
      <c r="Q878" s="3"/>
      <c r="R878" s="3"/>
      <c r="S878" s="3"/>
      <c r="T878" s="3"/>
      <c r="U878" s="3"/>
      <c r="W878" s="149"/>
      <c r="X878" s="149"/>
    </row>
    <row r="879" spans="2:24" ht="12.75">
      <c r="B879" s="2"/>
      <c r="C879" s="3"/>
      <c r="D879" s="4"/>
      <c r="E879" s="3"/>
      <c r="F879" s="3"/>
      <c r="G879" s="3"/>
      <c r="H879" s="3"/>
      <c r="I879" s="3"/>
      <c r="J879" s="3"/>
      <c r="K879" s="3"/>
      <c r="L879" s="3"/>
      <c r="M879" s="3"/>
      <c r="N879" s="3"/>
      <c r="O879" s="3"/>
      <c r="P879" s="3"/>
      <c r="Q879" s="3"/>
      <c r="R879" s="3"/>
      <c r="S879" s="3"/>
      <c r="T879" s="3"/>
      <c r="U879" s="3"/>
      <c r="W879" s="149"/>
      <c r="X879" s="149"/>
    </row>
    <row r="880" spans="2:24" ht="12.75">
      <c r="B880" s="2"/>
      <c r="C880" s="3"/>
      <c r="D880" s="4"/>
      <c r="E880" s="3"/>
      <c r="F880" s="3"/>
      <c r="G880" s="3"/>
      <c r="H880" s="3"/>
      <c r="I880" s="3"/>
      <c r="J880" s="3"/>
      <c r="K880" s="3"/>
      <c r="L880" s="3"/>
      <c r="M880" s="3"/>
      <c r="N880" s="3"/>
      <c r="O880" s="3"/>
      <c r="P880" s="3"/>
      <c r="Q880" s="3"/>
      <c r="R880" s="3"/>
      <c r="S880" s="3"/>
      <c r="T880" s="3"/>
      <c r="U880" s="3"/>
      <c r="W880" s="149"/>
      <c r="X880" s="149"/>
    </row>
    <row r="881" spans="2:24" ht="12.75">
      <c r="B881" s="2"/>
      <c r="C881" s="3"/>
      <c r="D881" s="4"/>
      <c r="E881" s="3"/>
      <c r="F881" s="3"/>
      <c r="G881" s="3"/>
      <c r="H881" s="3"/>
      <c r="I881" s="3"/>
      <c r="J881" s="3"/>
      <c r="K881" s="3"/>
      <c r="L881" s="3"/>
      <c r="M881" s="3"/>
      <c r="N881" s="3"/>
      <c r="O881" s="3"/>
      <c r="P881" s="3"/>
      <c r="Q881" s="3"/>
      <c r="R881" s="3"/>
      <c r="S881" s="3"/>
      <c r="T881" s="3"/>
      <c r="U881" s="3"/>
      <c r="W881" s="149"/>
      <c r="X881" s="149"/>
    </row>
    <row r="882" spans="2:24" ht="12.75">
      <c r="B882" s="2"/>
      <c r="C882" s="3"/>
      <c r="D882" s="4"/>
      <c r="E882" s="3"/>
      <c r="F882" s="3"/>
      <c r="G882" s="3"/>
      <c r="H882" s="3"/>
      <c r="I882" s="3"/>
      <c r="J882" s="3"/>
      <c r="K882" s="3"/>
      <c r="L882" s="3"/>
      <c r="M882" s="3"/>
      <c r="N882" s="3"/>
      <c r="O882" s="3"/>
      <c r="P882" s="3"/>
      <c r="Q882" s="3"/>
      <c r="R882" s="3"/>
      <c r="S882" s="3"/>
      <c r="T882" s="3"/>
      <c r="U882" s="3"/>
      <c r="W882" s="149"/>
      <c r="X882" s="149"/>
    </row>
    <row r="883" spans="2:24" ht="12.75">
      <c r="B883" s="2"/>
      <c r="C883" s="3"/>
      <c r="D883" s="4"/>
      <c r="E883" s="3"/>
      <c r="F883" s="3"/>
      <c r="G883" s="3"/>
      <c r="H883" s="3"/>
      <c r="I883" s="3"/>
      <c r="J883" s="3"/>
      <c r="K883" s="3"/>
      <c r="L883" s="3"/>
      <c r="M883" s="3"/>
      <c r="N883" s="3"/>
      <c r="O883" s="3"/>
      <c r="P883" s="3"/>
      <c r="Q883" s="3"/>
      <c r="R883" s="3"/>
      <c r="S883" s="3"/>
      <c r="T883" s="3"/>
      <c r="U883" s="3"/>
      <c r="W883" s="149"/>
      <c r="X883" s="149"/>
    </row>
    <row r="884" spans="2:24" ht="12.75">
      <c r="B884" s="2"/>
      <c r="C884" s="3"/>
      <c r="D884" s="4"/>
      <c r="E884" s="3"/>
      <c r="F884" s="3"/>
      <c r="G884" s="3"/>
      <c r="H884" s="3"/>
      <c r="I884" s="3"/>
      <c r="J884" s="3"/>
      <c r="K884" s="3"/>
      <c r="L884" s="3"/>
      <c r="M884" s="3"/>
      <c r="N884" s="3"/>
      <c r="O884" s="3"/>
      <c r="P884" s="3"/>
      <c r="Q884" s="3"/>
      <c r="R884" s="3"/>
      <c r="S884" s="3"/>
      <c r="T884" s="3"/>
      <c r="U884" s="3"/>
      <c r="W884" s="149"/>
      <c r="X884" s="149"/>
    </row>
    <row r="885" spans="2:24" ht="12.75">
      <c r="B885" s="2"/>
      <c r="C885" s="3"/>
      <c r="D885" s="4"/>
      <c r="E885" s="3"/>
      <c r="F885" s="3"/>
      <c r="G885" s="3"/>
      <c r="H885" s="3"/>
      <c r="I885" s="3"/>
      <c r="J885" s="3"/>
      <c r="K885" s="3"/>
      <c r="L885" s="3"/>
      <c r="M885" s="3"/>
      <c r="N885" s="3"/>
      <c r="O885" s="3"/>
      <c r="P885" s="3"/>
      <c r="Q885" s="3"/>
      <c r="R885" s="3"/>
      <c r="S885" s="3"/>
      <c r="T885" s="3"/>
      <c r="U885" s="3"/>
      <c r="W885" s="149"/>
      <c r="X885" s="149"/>
    </row>
    <row r="886" spans="2:24" ht="12.75">
      <c r="B886" s="2"/>
      <c r="C886" s="3"/>
      <c r="D886" s="4"/>
      <c r="E886" s="3"/>
      <c r="F886" s="3"/>
      <c r="G886" s="3"/>
      <c r="H886" s="3"/>
      <c r="I886" s="3"/>
      <c r="J886" s="3"/>
      <c r="K886" s="3"/>
      <c r="L886" s="3"/>
      <c r="M886" s="3"/>
      <c r="N886" s="3"/>
      <c r="O886" s="3"/>
      <c r="P886" s="3"/>
      <c r="Q886" s="3"/>
      <c r="R886" s="3"/>
      <c r="S886" s="3"/>
      <c r="T886" s="3"/>
      <c r="U886" s="3"/>
      <c r="W886" s="149"/>
      <c r="X886" s="149"/>
    </row>
    <row r="887" spans="2:24" ht="12.75">
      <c r="B887" s="2"/>
      <c r="C887" s="3"/>
      <c r="D887" s="4"/>
      <c r="E887" s="3"/>
      <c r="F887" s="3"/>
      <c r="G887" s="3"/>
      <c r="H887" s="3"/>
      <c r="I887" s="3"/>
      <c r="J887" s="3"/>
      <c r="K887" s="3"/>
      <c r="L887" s="3"/>
      <c r="M887" s="3"/>
      <c r="N887" s="3"/>
      <c r="O887" s="3"/>
      <c r="P887" s="3"/>
      <c r="Q887" s="3"/>
      <c r="R887" s="3"/>
      <c r="S887" s="3"/>
      <c r="T887" s="3"/>
      <c r="U887" s="3"/>
      <c r="W887" s="149"/>
      <c r="X887" s="149"/>
    </row>
    <row r="888" spans="2:24" ht="12.75">
      <c r="B888" s="2"/>
      <c r="C888" s="3"/>
      <c r="D888" s="4"/>
      <c r="E888" s="3"/>
      <c r="F888" s="3"/>
      <c r="G888" s="3"/>
      <c r="H888" s="3"/>
      <c r="I888" s="3"/>
      <c r="J888" s="3"/>
      <c r="K888" s="3"/>
      <c r="L888" s="3"/>
      <c r="M888" s="3"/>
      <c r="N888" s="3"/>
      <c r="O888" s="3"/>
      <c r="P888" s="3"/>
      <c r="Q888" s="3"/>
      <c r="R888" s="3"/>
      <c r="S888" s="3"/>
      <c r="T888" s="3"/>
      <c r="U888" s="3"/>
      <c r="W888" s="149"/>
      <c r="X888" s="149"/>
    </row>
    <row r="889" spans="2:24" ht="12.75">
      <c r="B889" s="2"/>
      <c r="C889" s="3"/>
      <c r="D889" s="4"/>
      <c r="E889" s="3"/>
      <c r="F889" s="3"/>
      <c r="G889" s="3"/>
      <c r="H889" s="3"/>
      <c r="I889" s="3"/>
      <c r="J889" s="3"/>
      <c r="K889" s="3"/>
      <c r="L889" s="3"/>
      <c r="M889" s="3"/>
      <c r="N889" s="3"/>
      <c r="O889" s="3"/>
      <c r="P889" s="3"/>
      <c r="Q889" s="3"/>
      <c r="R889" s="3"/>
      <c r="S889" s="3"/>
      <c r="T889" s="3"/>
      <c r="U889" s="3"/>
      <c r="W889" s="149"/>
      <c r="X889" s="149"/>
    </row>
    <row r="890" spans="2:24" ht="12.75">
      <c r="B890" s="2"/>
      <c r="C890" s="3"/>
      <c r="D890" s="4"/>
      <c r="E890" s="3"/>
      <c r="F890" s="3"/>
      <c r="G890" s="3"/>
      <c r="H890" s="3"/>
      <c r="I890" s="3"/>
      <c r="J890" s="3"/>
      <c r="K890" s="3"/>
      <c r="L890" s="3"/>
      <c r="M890" s="3"/>
      <c r="N890" s="3"/>
      <c r="O890" s="3"/>
      <c r="P890" s="3"/>
      <c r="Q890" s="3"/>
      <c r="R890" s="3"/>
      <c r="S890" s="3"/>
      <c r="T890" s="3"/>
      <c r="U890" s="3"/>
      <c r="W890" s="149"/>
      <c r="X890" s="149"/>
    </row>
    <row r="891" spans="2:24" ht="12.75">
      <c r="B891" s="2"/>
      <c r="C891" s="3"/>
      <c r="D891" s="4"/>
      <c r="E891" s="3"/>
      <c r="F891" s="3"/>
      <c r="G891" s="3"/>
      <c r="H891" s="3"/>
      <c r="I891" s="3"/>
      <c r="J891" s="3"/>
      <c r="K891" s="3"/>
      <c r="L891" s="3"/>
      <c r="M891" s="3"/>
      <c r="N891" s="3"/>
      <c r="O891" s="3"/>
      <c r="P891" s="3"/>
      <c r="Q891" s="3"/>
      <c r="R891" s="3"/>
      <c r="S891" s="3"/>
      <c r="T891" s="3"/>
      <c r="U891" s="3"/>
      <c r="W891" s="149"/>
      <c r="X891" s="149"/>
    </row>
    <row r="892" spans="2:24" ht="12.75">
      <c r="B892" s="2"/>
      <c r="C892" s="3"/>
      <c r="D892" s="4"/>
      <c r="E892" s="3"/>
      <c r="F892" s="3"/>
      <c r="G892" s="3"/>
      <c r="H892" s="3"/>
      <c r="I892" s="3"/>
      <c r="J892" s="3"/>
      <c r="K892" s="3"/>
      <c r="L892" s="3"/>
      <c r="M892" s="3"/>
      <c r="N892" s="3"/>
      <c r="O892" s="3"/>
      <c r="P892" s="3"/>
      <c r="Q892" s="3"/>
      <c r="R892" s="3"/>
      <c r="S892" s="3"/>
      <c r="T892" s="3"/>
      <c r="U892" s="3"/>
      <c r="W892" s="149"/>
      <c r="X892" s="149"/>
    </row>
    <row r="893" spans="2:24" ht="12.75">
      <c r="B893" s="2"/>
      <c r="C893" s="3"/>
      <c r="D893" s="4"/>
      <c r="E893" s="3"/>
      <c r="F893" s="3"/>
      <c r="G893" s="3"/>
      <c r="H893" s="3"/>
      <c r="I893" s="3"/>
      <c r="J893" s="3"/>
      <c r="K893" s="3"/>
      <c r="L893" s="3"/>
      <c r="M893" s="3"/>
      <c r="N893" s="3"/>
      <c r="O893" s="3"/>
      <c r="P893" s="3"/>
      <c r="Q893" s="3"/>
      <c r="R893" s="3"/>
      <c r="S893" s="3"/>
      <c r="T893" s="3"/>
      <c r="U893" s="3"/>
      <c r="W893" s="149"/>
      <c r="X893" s="149"/>
    </row>
    <row r="894" spans="2:24" ht="12.75">
      <c r="B894" s="2"/>
      <c r="C894" s="3"/>
      <c r="D894" s="4"/>
      <c r="E894" s="3"/>
      <c r="F894" s="3"/>
      <c r="G894" s="3"/>
      <c r="H894" s="3"/>
      <c r="I894" s="3"/>
      <c r="J894" s="3"/>
      <c r="K894" s="3"/>
      <c r="L894" s="3"/>
      <c r="M894" s="3"/>
      <c r="N894" s="3"/>
      <c r="O894" s="3"/>
      <c r="P894" s="3"/>
      <c r="Q894" s="3"/>
      <c r="R894" s="3"/>
      <c r="S894" s="3"/>
      <c r="T894" s="3"/>
      <c r="U894" s="3"/>
      <c r="W894" s="149"/>
      <c r="X894" s="149"/>
    </row>
    <row r="895" spans="2:24" ht="12.75">
      <c r="B895" s="2"/>
      <c r="C895" s="3"/>
      <c r="D895" s="4"/>
      <c r="E895" s="3"/>
      <c r="F895" s="3"/>
      <c r="G895" s="3"/>
      <c r="H895" s="3"/>
      <c r="I895" s="3"/>
      <c r="J895" s="3"/>
      <c r="K895" s="3"/>
      <c r="L895" s="3"/>
      <c r="M895" s="3"/>
      <c r="N895" s="3"/>
      <c r="O895" s="3"/>
      <c r="P895" s="3"/>
      <c r="Q895" s="3"/>
      <c r="R895" s="3"/>
      <c r="S895" s="3"/>
      <c r="T895" s="3"/>
      <c r="U895" s="3"/>
      <c r="W895" s="149"/>
      <c r="X895" s="149"/>
    </row>
    <row r="896" spans="2:24" ht="12.75">
      <c r="B896" s="2"/>
      <c r="C896" s="3"/>
      <c r="D896" s="4"/>
      <c r="E896" s="3"/>
      <c r="F896" s="3"/>
      <c r="G896" s="3"/>
      <c r="H896" s="3"/>
      <c r="I896" s="3"/>
      <c r="J896" s="3"/>
      <c r="K896" s="3"/>
      <c r="L896" s="3"/>
      <c r="M896" s="3"/>
      <c r="N896" s="3"/>
      <c r="O896" s="3"/>
      <c r="P896" s="3"/>
      <c r="Q896" s="3"/>
      <c r="R896" s="3"/>
      <c r="S896" s="3"/>
      <c r="T896" s="3"/>
      <c r="U896" s="3"/>
      <c r="W896" s="149"/>
      <c r="X896" s="149"/>
    </row>
    <row r="897" spans="2:24" ht="12.75">
      <c r="B897" s="2"/>
      <c r="C897" s="3"/>
      <c r="D897" s="4"/>
      <c r="E897" s="3"/>
      <c r="F897" s="3"/>
      <c r="G897" s="3"/>
      <c r="H897" s="3"/>
      <c r="I897" s="3"/>
      <c r="J897" s="3"/>
      <c r="K897" s="3"/>
      <c r="L897" s="3"/>
      <c r="M897" s="3"/>
      <c r="N897" s="3"/>
      <c r="O897" s="3"/>
      <c r="P897" s="3"/>
      <c r="Q897" s="3"/>
      <c r="R897" s="3"/>
      <c r="S897" s="3"/>
      <c r="T897" s="3"/>
      <c r="U897" s="3"/>
      <c r="W897" s="149"/>
      <c r="X897" s="149"/>
    </row>
    <row r="898" spans="2:24" ht="12.75">
      <c r="B898" s="2"/>
      <c r="C898" s="3"/>
      <c r="D898" s="4"/>
      <c r="E898" s="3"/>
      <c r="F898" s="3"/>
      <c r="G898" s="3"/>
      <c r="H898" s="3"/>
      <c r="I898" s="3"/>
      <c r="J898" s="3"/>
      <c r="K898" s="3"/>
      <c r="L898" s="3"/>
      <c r="M898" s="3"/>
      <c r="N898" s="3"/>
      <c r="O898" s="3"/>
      <c r="P898" s="3"/>
      <c r="Q898" s="3"/>
      <c r="R898" s="3"/>
      <c r="S898" s="3"/>
      <c r="T898" s="3"/>
      <c r="U898" s="3"/>
      <c r="W898" s="149"/>
      <c r="X898" s="149"/>
    </row>
    <row r="899" spans="2:24" ht="12.75">
      <c r="B899" s="2"/>
      <c r="C899" s="3"/>
      <c r="D899" s="4"/>
      <c r="E899" s="3"/>
      <c r="F899" s="3"/>
      <c r="G899" s="3"/>
      <c r="H899" s="3"/>
      <c r="I899" s="3"/>
      <c r="J899" s="3"/>
      <c r="K899" s="3"/>
      <c r="L899" s="3"/>
      <c r="M899" s="3"/>
      <c r="N899" s="3"/>
      <c r="O899" s="3"/>
      <c r="P899" s="3"/>
      <c r="Q899" s="3"/>
      <c r="R899" s="3"/>
      <c r="S899" s="3"/>
      <c r="T899" s="3"/>
      <c r="U899" s="3"/>
      <c r="W899" s="149"/>
      <c r="X899" s="149"/>
    </row>
    <row r="900" spans="2:24" ht="12.75">
      <c r="B900" s="2"/>
      <c r="C900" s="3"/>
      <c r="D900" s="4"/>
      <c r="E900" s="3"/>
      <c r="F900" s="3"/>
      <c r="G900" s="3"/>
      <c r="H900" s="3"/>
      <c r="I900" s="3"/>
      <c r="J900" s="3"/>
      <c r="K900" s="3"/>
      <c r="L900" s="3"/>
      <c r="M900" s="3"/>
      <c r="N900" s="3"/>
      <c r="O900" s="3"/>
      <c r="P900" s="3"/>
      <c r="Q900" s="3"/>
      <c r="R900" s="3"/>
      <c r="S900" s="3"/>
      <c r="T900" s="3"/>
      <c r="U900" s="3"/>
      <c r="W900" s="149"/>
      <c r="X900" s="149"/>
    </row>
    <row r="901" spans="2:24" ht="12.75">
      <c r="B901" s="2"/>
      <c r="C901" s="3"/>
      <c r="D901" s="4"/>
      <c r="E901" s="3"/>
      <c r="F901" s="3"/>
      <c r="G901" s="3"/>
      <c r="H901" s="3"/>
      <c r="I901" s="3"/>
      <c r="J901" s="3"/>
      <c r="K901" s="3"/>
      <c r="L901" s="3"/>
      <c r="M901" s="3"/>
      <c r="N901" s="3"/>
      <c r="O901" s="3"/>
      <c r="P901" s="3"/>
      <c r="Q901" s="3"/>
      <c r="R901" s="3"/>
      <c r="S901" s="3"/>
      <c r="T901" s="3"/>
      <c r="U901" s="3"/>
      <c r="W901" s="149"/>
      <c r="X901" s="149"/>
    </row>
    <row r="902" spans="2:24" ht="12.75">
      <c r="B902" s="2"/>
      <c r="C902" s="3"/>
      <c r="D902" s="4"/>
      <c r="E902" s="3"/>
      <c r="F902" s="3"/>
      <c r="G902" s="3"/>
      <c r="H902" s="3"/>
      <c r="I902" s="3"/>
      <c r="J902" s="3"/>
      <c r="K902" s="3"/>
      <c r="L902" s="3"/>
      <c r="M902" s="3"/>
      <c r="N902" s="3"/>
      <c r="O902" s="3"/>
      <c r="P902" s="3"/>
      <c r="Q902" s="3"/>
      <c r="R902" s="3"/>
      <c r="S902" s="3"/>
      <c r="T902" s="3"/>
      <c r="U902" s="3"/>
      <c r="W902" s="149"/>
      <c r="X902" s="149"/>
    </row>
    <row r="903" spans="2:24" ht="12.75">
      <c r="B903" s="2"/>
      <c r="C903" s="3"/>
      <c r="D903" s="4"/>
      <c r="E903" s="3"/>
      <c r="F903" s="3"/>
      <c r="G903" s="3"/>
      <c r="H903" s="3"/>
      <c r="I903" s="3"/>
      <c r="J903" s="3"/>
      <c r="K903" s="3"/>
      <c r="L903" s="3"/>
      <c r="M903" s="3"/>
      <c r="N903" s="3"/>
      <c r="O903" s="3"/>
      <c r="P903" s="3"/>
      <c r="Q903" s="3"/>
      <c r="R903" s="3"/>
      <c r="S903" s="3"/>
      <c r="T903" s="3"/>
      <c r="U903" s="3"/>
      <c r="W903" s="149"/>
      <c r="X903" s="149"/>
    </row>
    <row r="904" spans="2:24" ht="12.75">
      <c r="B904" s="2"/>
      <c r="C904" s="3"/>
      <c r="D904" s="4"/>
      <c r="E904" s="3"/>
      <c r="F904" s="3"/>
      <c r="G904" s="3"/>
      <c r="H904" s="3"/>
      <c r="I904" s="3"/>
      <c r="J904" s="3"/>
      <c r="K904" s="3"/>
      <c r="L904" s="3"/>
      <c r="M904" s="3"/>
      <c r="N904" s="3"/>
      <c r="O904" s="3"/>
      <c r="P904" s="3"/>
      <c r="Q904" s="3"/>
      <c r="R904" s="3"/>
      <c r="S904" s="3"/>
      <c r="T904" s="3"/>
      <c r="U904" s="3"/>
      <c r="W904" s="149"/>
      <c r="X904" s="149"/>
    </row>
    <row r="905" spans="2:24" ht="12.75">
      <c r="B905" s="2"/>
      <c r="C905" s="3"/>
      <c r="D905" s="4"/>
      <c r="E905" s="3"/>
      <c r="F905" s="3"/>
      <c r="G905" s="3"/>
      <c r="H905" s="3"/>
      <c r="I905" s="3"/>
      <c r="J905" s="3"/>
      <c r="K905" s="3"/>
      <c r="L905" s="3"/>
      <c r="M905" s="3"/>
      <c r="N905" s="3"/>
      <c r="O905" s="3"/>
      <c r="P905" s="3"/>
      <c r="Q905" s="3"/>
      <c r="R905" s="3"/>
      <c r="S905" s="3"/>
      <c r="T905" s="3"/>
      <c r="U905" s="3"/>
      <c r="W905" s="149"/>
      <c r="X905" s="149"/>
    </row>
    <row r="906" spans="2:24" ht="12.75">
      <c r="B906" s="2"/>
      <c r="C906" s="3"/>
      <c r="D906" s="4"/>
      <c r="E906" s="3"/>
      <c r="F906" s="3"/>
      <c r="G906" s="3"/>
      <c r="H906" s="3"/>
      <c r="I906" s="3"/>
      <c r="J906" s="3"/>
      <c r="K906" s="3"/>
      <c r="L906" s="3"/>
      <c r="M906" s="3"/>
      <c r="N906" s="3"/>
      <c r="O906" s="3"/>
      <c r="P906" s="3"/>
      <c r="Q906" s="3"/>
      <c r="R906" s="3"/>
      <c r="S906" s="3"/>
      <c r="T906" s="3"/>
      <c r="U906" s="3"/>
      <c r="W906" s="149"/>
      <c r="X906" s="149"/>
    </row>
    <row r="907" spans="2:24" ht="12.75">
      <c r="B907" s="2"/>
      <c r="C907" s="3"/>
      <c r="D907" s="4"/>
      <c r="E907" s="3"/>
      <c r="F907" s="3"/>
      <c r="G907" s="3"/>
      <c r="H907" s="3"/>
      <c r="I907" s="3"/>
      <c r="J907" s="3"/>
      <c r="K907" s="3"/>
      <c r="L907" s="3"/>
      <c r="M907" s="3"/>
      <c r="N907" s="3"/>
      <c r="O907" s="3"/>
      <c r="P907" s="3"/>
      <c r="Q907" s="3"/>
      <c r="R907" s="3"/>
      <c r="S907" s="3"/>
      <c r="T907" s="3"/>
      <c r="U907" s="3"/>
      <c r="W907" s="149"/>
      <c r="X907" s="149"/>
    </row>
    <row r="908" spans="2:24" ht="12.75">
      <c r="B908" s="2"/>
      <c r="C908" s="3"/>
      <c r="D908" s="4"/>
      <c r="E908" s="3"/>
      <c r="F908" s="3"/>
      <c r="G908" s="3"/>
      <c r="H908" s="3"/>
      <c r="I908" s="3"/>
      <c r="J908" s="3"/>
      <c r="K908" s="3"/>
      <c r="L908" s="3"/>
      <c r="M908" s="3"/>
      <c r="N908" s="3"/>
      <c r="O908" s="3"/>
      <c r="P908" s="3"/>
      <c r="Q908" s="3"/>
      <c r="R908" s="3"/>
      <c r="S908" s="3"/>
      <c r="T908" s="3"/>
      <c r="U908" s="3"/>
      <c r="W908" s="149"/>
      <c r="X908" s="149"/>
    </row>
    <row r="909" spans="2:24" ht="12.75">
      <c r="B909" s="2"/>
      <c r="C909" s="3"/>
      <c r="D909" s="4"/>
      <c r="E909" s="3"/>
      <c r="F909" s="3"/>
      <c r="G909" s="3"/>
      <c r="H909" s="3"/>
      <c r="I909" s="3"/>
      <c r="J909" s="3"/>
      <c r="K909" s="3"/>
      <c r="L909" s="3"/>
      <c r="M909" s="3"/>
      <c r="N909" s="3"/>
      <c r="O909" s="3"/>
      <c r="P909" s="3"/>
      <c r="Q909" s="3"/>
      <c r="R909" s="3"/>
      <c r="S909" s="3"/>
      <c r="T909" s="3"/>
      <c r="U909" s="3"/>
      <c r="W909" s="149"/>
      <c r="X909" s="149"/>
    </row>
    <row r="910" spans="2:24" ht="12.75">
      <c r="B910" s="2"/>
      <c r="C910" s="3"/>
      <c r="D910" s="4"/>
      <c r="E910" s="3"/>
      <c r="F910" s="3"/>
      <c r="G910" s="3"/>
      <c r="H910" s="3"/>
      <c r="I910" s="3"/>
      <c r="J910" s="3"/>
      <c r="K910" s="3"/>
      <c r="L910" s="3"/>
      <c r="M910" s="3"/>
      <c r="N910" s="3"/>
      <c r="O910" s="3"/>
      <c r="P910" s="3"/>
      <c r="Q910" s="3"/>
      <c r="R910" s="3"/>
      <c r="S910" s="3"/>
      <c r="T910" s="3"/>
      <c r="U910" s="3"/>
      <c r="W910" s="149"/>
      <c r="X910" s="149"/>
    </row>
    <row r="911" spans="2:24" ht="12.75">
      <c r="B911" s="2"/>
      <c r="C911" s="3"/>
      <c r="D911" s="4"/>
      <c r="E911" s="3"/>
      <c r="F911" s="3"/>
      <c r="G911" s="3"/>
      <c r="H911" s="3"/>
      <c r="I911" s="3"/>
      <c r="J911" s="3"/>
      <c r="K911" s="3"/>
      <c r="L911" s="3"/>
      <c r="M911" s="3"/>
      <c r="N911" s="3"/>
      <c r="O911" s="3"/>
      <c r="P911" s="3"/>
      <c r="Q911" s="3"/>
      <c r="R911" s="3"/>
      <c r="S911" s="3"/>
      <c r="T911" s="3"/>
      <c r="U911" s="3"/>
      <c r="W911" s="149"/>
      <c r="X911" s="149"/>
    </row>
    <row r="912" spans="2:24" ht="12.75">
      <c r="B912" s="2"/>
      <c r="C912" s="3"/>
      <c r="D912" s="4"/>
      <c r="E912" s="3"/>
      <c r="F912" s="3"/>
      <c r="G912" s="3"/>
      <c r="H912" s="3"/>
      <c r="I912" s="3"/>
      <c r="J912" s="3"/>
      <c r="K912" s="3"/>
      <c r="L912" s="3"/>
      <c r="M912" s="3"/>
      <c r="N912" s="3"/>
      <c r="O912" s="3"/>
      <c r="P912" s="3"/>
      <c r="Q912" s="3"/>
      <c r="R912" s="3"/>
      <c r="S912" s="3"/>
      <c r="T912" s="3"/>
      <c r="U912" s="3"/>
      <c r="W912" s="149"/>
      <c r="X912" s="149"/>
    </row>
    <row r="913" spans="2:24" ht="12.75">
      <c r="B913" s="2"/>
      <c r="C913" s="3"/>
      <c r="D913" s="4"/>
      <c r="E913" s="3"/>
      <c r="F913" s="3"/>
      <c r="G913" s="3"/>
      <c r="H913" s="3"/>
      <c r="I913" s="3"/>
      <c r="J913" s="3"/>
      <c r="K913" s="3"/>
      <c r="L913" s="3"/>
      <c r="M913" s="3"/>
      <c r="N913" s="3"/>
      <c r="O913" s="3"/>
      <c r="P913" s="3"/>
      <c r="Q913" s="3"/>
      <c r="R913" s="3"/>
      <c r="S913" s="3"/>
      <c r="T913" s="3"/>
      <c r="U913" s="3"/>
      <c r="W913" s="149"/>
      <c r="X913" s="149"/>
    </row>
    <row r="914" spans="2:24" ht="12.75">
      <c r="B914" s="2"/>
      <c r="C914" s="3"/>
      <c r="D914" s="4"/>
      <c r="E914" s="3"/>
      <c r="F914" s="3"/>
      <c r="G914" s="3"/>
      <c r="H914" s="3"/>
      <c r="I914" s="3"/>
      <c r="J914" s="3"/>
      <c r="K914" s="3"/>
      <c r="L914" s="3"/>
      <c r="M914" s="3"/>
      <c r="N914" s="3"/>
      <c r="O914" s="3"/>
      <c r="P914" s="3"/>
      <c r="Q914" s="3"/>
      <c r="R914" s="3"/>
      <c r="S914" s="3"/>
      <c r="T914" s="3"/>
      <c r="U914" s="3"/>
      <c r="W914" s="149"/>
      <c r="X914" s="149"/>
    </row>
    <row r="915" spans="2:24" ht="12.75">
      <c r="B915" s="2"/>
      <c r="C915" s="3"/>
      <c r="D915" s="4"/>
      <c r="E915" s="3"/>
      <c r="F915" s="3"/>
      <c r="G915" s="3"/>
      <c r="H915" s="3"/>
      <c r="I915" s="3"/>
      <c r="J915" s="3"/>
      <c r="K915" s="3"/>
      <c r="L915" s="3"/>
      <c r="M915" s="3"/>
      <c r="N915" s="3"/>
      <c r="O915" s="3"/>
      <c r="P915" s="3"/>
      <c r="Q915" s="3"/>
      <c r="R915" s="3"/>
      <c r="S915" s="3"/>
      <c r="T915" s="3"/>
      <c r="U915" s="3"/>
      <c r="W915" s="149"/>
      <c r="X915" s="149"/>
    </row>
    <row r="916" spans="2:24" ht="12.75">
      <c r="B916" s="2"/>
      <c r="C916" s="3"/>
      <c r="D916" s="4"/>
      <c r="E916" s="3"/>
      <c r="F916" s="3"/>
      <c r="G916" s="3"/>
      <c r="H916" s="3"/>
      <c r="I916" s="3"/>
      <c r="J916" s="3"/>
      <c r="K916" s="3"/>
      <c r="L916" s="3"/>
      <c r="M916" s="3"/>
      <c r="N916" s="3"/>
      <c r="O916" s="3"/>
      <c r="P916" s="3"/>
      <c r="Q916" s="3"/>
      <c r="R916" s="3"/>
      <c r="S916" s="3"/>
      <c r="T916" s="3"/>
      <c r="U916" s="3"/>
      <c r="W916" s="149"/>
      <c r="X916" s="149"/>
    </row>
    <row r="917" spans="2:24" ht="12.75">
      <c r="B917" s="2"/>
      <c r="C917" s="3"/>
      <c r="D917" s="4"/>
      <c r="E917" s="3"/>
      <c r="F917" s="3"/>
      <c r="G917" s="3"/>
      <c r="H917" s="3"/>
      <c r="I917" s="3"/>
      <c r="J917" s="3"/>
      <c r="K917" s="3"/>
      <c r="L917" s="3"/>
      <c r="M917" s="3"/>
      <c r="N917" s="3"/>
      <c r="O917" s="3"/>
      <c r="P917" s="3"/>
      <c r="Q917" s="3"/>
      <c r="R917" s="3"/>
      <c r="S917" s="3"/>
      <c r="T917" s="3"/>
      <c r="U917" s="3"/>
      <c r="W917" s="149"/>
      <c r="X917" s="149"/>
    </row>
    <row r="918" spans="2:24" ht="12.75">
      <c r="B918" s="2"/>
      <c r="C918" s="3"/>
      <c r="D918" s="4"/>
      <c r="E918" s="3"/>
      <c r="F918" s="3"/>
      <c r="G918" s="3"/>
      <c r="H918" s="3"/>
      <c r="I918" s="3"/>
      <c r="J918" s="3"/>
      <c r="K918" s="3"/>
      <c r="L918" s="3"/>
      <c r="M918" s="3"/>
      <c r="N918" s="3"/>
      <c r="O918" s="3"/>
      <c r="P918" s="3"/>
      <c r="Q918" s="3"/>
      <c r="R918" s="3"/>
      <c r="S918" s="3"/>
      <c r="T918" s="3"/>
      <c r="U918" s="3"/>
      <c r="W918" s="149"/>
      <c r="X918" s="149"/>
    </row>
    <row r="919" spans="2:24" ht="12.75">
      <c r="B919" s="2"/>
      <c r="C919" s="3"/>
      <c r="D919" s="4"/>
      <c r="E919" s="3"/>
      <c r="F919" s="3"/>
      <c r="G919" s="3"/>
      <c r="H919" s="3"/>
      <c r="I919" s="3"/>
      <c r="J919" s="3"/>
      <c r="K919" s="3"/>
      <c r="L919" s="3"/>
      <c r="M919" s="3"/>
      <c r="N919" s="3"/>
      <c r="O919" s="3"/>
      <c r="P919" s="3"/>
      <c r="Q919" s="3"/>
      <c r="R919" s="3"/>
      <c r="S919" s="3"/>
      <c r="T919" s="3"/>
      <c r="U919" s="3"/>
      <c r="W919" s="149"/>
      <c r="X919" s="149"/>
    </row>
    <row r="920" spans="2:24" ht="12.75">
      <c r="B920" s="2"/>
      <c r="C920" s="3"/>
      <c r="D920" s="4"/>
      <c r="E920" s="3"/>
      <c r="F920" s="3"/>
      <c r="G920" s="3"/>
      <c r="H920" s="3"/>
      <c r="I920" s="3"/>
      <c r="J920" s="3"/>
      <c r="K920" s="3"/>
      <c r="L920" s="3"/>
      <c r="M920" s="3"/>
      <c r="N920" s="3"/>
      <c r="O920" s="3"/>
      <c r="P920" s="3"/>
      <c r="Q920" s="3"/>
      <c r="R920" s="3"/>
      <c r="S920" s="3"/>
      <c r="T920" s="3"/>
      <c r="U920" s="3"/>
      <c r="W920" s="149"/>
      <c r="X920" s="149"/>
    </row>
    <row r="921" spans="2:24" ht="12.75">
      <c r="B921" s="2"/>
      <c r="C921" s="3"/>
      <c r="D921" s="4"/>
      <c r="E921" s="3"/>
      <c r="F921" s="3"/>
      <c r="G921" s="3"/>
      <c r="H921" s="3"/>
      <c r="I921" s="3"/>
      <c r="J921" s="3"/>
      <c r="K921" s="3"/>
      <c r="L921" s="3"/>
      <c r="M921" s="3"/>
      <c r="N921" s="3"/>
      <c r="O921" s="3"/>
      <c r="P921" s="3"/>
      <c r="Q921" s="3"/>
      <c r="R921" s="3"/>
      <c r="S921" s="3"/>
      <c r="T921" s="3"/>
      <c r="U921" s="3"/>
      <c r="W921" s="149"/>
      <c r="X921" s="149"/>
    </row>
    <row r="922" spans="2:24" ht="12.75">
      <c r="B922" s="2"/>
      <c r="C922" s="3"/>
      <c r="D922" s="4"/>
      <c r="E922" s="3"/>
      <c r="F922" s="3"/>
      <c r="G922" s="3"/>
      <c r="H922" s="3"/>
      <c r="I922" s="3"/>
      <c r="J922" s="3"/>
      <c r="K922" s="3"/>
      <c r="L922" s="3"/>
      <c r="M922" s="3"/>
      <c r="N922" s="3"/>
      <c r="O922" s="3"/>
      <c r="P922" s="3"/>
      <c r="Q922" s="3"/>
      <c r="R922" s="3"/>
      <c r="S922" s="3"/>
      <c r="T922" s="3"/>
      <c r="U922" s="3"/>
      <c r="W922" s="149"/>
      <c r="X922" s="149"/>
    </row>
    <row r="923" spans="2:24" ht="12.75">
      <c r="B923" s="2"/>
      <c r="C923" s="3"/>
      <c r="D923" s="4"/>
      <c r="E923" s="3"/>
      <c r="F923" s="3"/>
      <c r="G923" s="3"/>
      <c r="H923" s="3"/>
      <c r="I923" s="3"/>
      <c r="J923" s="3"/>
      <c r="K923" s="3"/>
      <c r="L923" s="3"/>
      <c r="M923" s="3"/>
      <c r="N923" s="3"/>
      <c r="O923" s="3"/>
      <c r="P923" s="3"/>
      <c r="Q923" s="3"/>
      <c r="R923" s="3"/>
      <c r="S923" s="3"/>
      <c r="T923" s="3"/>
      <c r="U923" s="3"/>
      <c r="W923" s="149"/>
      <c r="X923" s="149"/>
    </row>
    <row r="924" spans="2:24" ht="12.75">
      <c r="B924" s="2"/>
      <c r="C924" s="3"/>
      <c r="D924" s="4"/>
      <c r="E924" s="3"/>
      <c r="F924" s="3"/>
      <c r="G924" s="3"/>
      <c r="H924" s="3"/>
      <c r="I924" s="3"/>
      <c r="J924" s="3"/>
      <c r="K924" s="3"/>
      <c r="L924" s="3"/>
      <c r="M924" s="3"/>
      <c r="N924" s="3"/>
      <c r="O924" s="3"/>
      <c r="P924" s="3"/>
      <c r="Q924" s="3"/>
      <c r="R924" s="3"/>
      <c r="S924" s="3"/>
      <c r="T924" s="3"/>
      <c r="U924" s="3"/>
      <c r="W924" s="149"/>
      <c r="X924" s="149"/>
    </row>
    <row r="925" spans="2:24" ht="12.75">
      <c r="B925" s="2"/>
      <c r="C925" s="3"/>
      <c r="D925" s="4"/>
      <c r="E925" s="3"/>
      <c r="F925" s="3"/>
      <c r="G925" s="3"/>
      <c r="H925" s="3"/>
      <c r="I925" s="3"/>
      <c r="J925" s="3"/>
      <c r="K925" s="3"/>
      <c r="L925" s="3"/>
      <c r="M925" s="3"/>
      <c r="N925" s="3"/>
      <c r="O925" s="3"/>
      <c r="P925" s="3"/>
      <c r="Q925" s="3"/>
      <c r="R925" s="3"/>
      <c r="S925" s="3"/>
      <c r="T925" s="3"/>
      <c r="U925" s="3"/>
      <c r="W925" s="149"/>
      <c r="X925" s="149"/>
    </row>
    <row r="926" spans="2:24" ht="12.75">
      <c r="B926" s="2"/>
      <c r="C926" s="3"/>
      <c r="D926" s="4"/>
      <c r="E926" s="3"/>
      <c r="F926" s="3"/>
      <c r="G926" s="3"/>
      <c r="H926" s="3"/>
      <c r="I926" s="3"/>
      <c r="J926" s="3"/>
      <c r="K926" s="3"/>
      <c r="L926" s="3"/>
      <c r="M926" s="3"/>
      <c r="N926" s="3"/>
      <c r="O926" s="3"/>
      <c r="P926" s="3"/>
      <c r="Q926" s="3"/>
      <c r="R926" s="3"/>
      <c r="S926" s="3"/>
      <c r="T926" s="3"/>
      <c r="U926" s="3"/>
      <c r="W926" s="149"/>
      <c r="X926" s="149"/>
    </row>
    <row r="927" spans="2:24" ht="12.75">
      <c r="B927" s="2"/>
      <c r="C927" s="3"/>
      <c r="D927" s="4"/>
      <c r="E927" s="3"/>
      <c r="F927" s="3"/>
      <c r="G927" s="3"/>
      <c r="H927" s="3"/>
      <c r="I927" s="3"/>
      <c r="J927" s="3"/>
      <c r="K927" s="3"/>
      <c r="L927" s="3"/>
      <c r="M927" s="3"/>
      <c r="N927" s="3"/>
      <c r="O927" s="3"/>
      <c r="P927" s="3"/>
      <c r="Q927" s="3"/>
      <c r="R927" s="3"/>
      <c r="S927" s="3"/>
      <c r="T927" s="3"/>
      <c r="U927" s="3"/>
      <c r="W927" s="149"/>
      <c r="X927" s="149"/>
    </row>
    <row r="928" spans="2:24" ht="12.75">
      <c r="B928" s="2"/>
      <c r="C928" s="3"/>
      <c r="D928" s="4"/>
      <c r="E928" s="3"/>
      <c r="F928" s="3"/>
      <c r="G928" s="3"/>
      <c r="H928" s="3"/>
      <c r="I928" s="3"/>
      <c r="J928" s="3"/>
      <c r="K928" s="3"/>
      <c r="L928" s="3"/>
      <c r="M928" s="3"/>
      <c r="N928" s="3"/>
      <c r="O928" s="3"/>
      <c r="P928" s="3"/>
      <c r="Q928" s="3"/>
      <c r="R928" s="3"/>
      <c r="S928" s="3"/>
      <c r="T928" s="3"/>
      <c r="U928" s="3"/>
      <c r="W928" s="149"/>
      <c r="X928" s="149"/>
    </row>
    <row r="929" spans="2:24" ht="12.75">
      <c r="B929" s="2"/>
      <c r="C929" s="3"/>
      <c r="D929" s="4"/>
      <c r="E929" s="3"/>
      <c r="F929" s="3"/>
      <c r="G929" s="3"/>
      <c r="H929" s="3"/>
      <c r="I929" s="3"/>
      <c r="J929" s="3"/>
      <c r="K929" s="3"/>
      <c r="L929" s="3"/>
      <c r="M929" s="3"/>
      <c r="N929" s="3"/>
      <c r="O929" s="3"/>
      <c r="P929" s="3"/>
      <c r="Q929" s="3"/>
      <c r="R929" s="3"/>
      <c r="S929" s="3"/>
      <c r="T929" s="3"/>
      <c r="U929" s="3"/>
      <c r="W929" s="149"/>
      <c r="X929" s="149"/>
    </row>
    <row r="930" spans="2:24" ht="12.75">
      <c r="B930" s="2"/>
      <c r="C930" s="3"/>
      <c r="D930" s="4"/>
      <c r="E930" s="3"/>
      <c r="F930" s="3"/>
      <c r="G930" s="3"/>
      <c r="H930" s="3"/>
      <c r="I930" s="3"/>
      <c r="J930" s="3"/>
      <c r="K930" s="3"/>
      <c r="L930" s="3"/>
      <c r="M930" s="3"/>
      <c r="N930" s="3"/>
      <c r="O930" s="3"/>
      <c r="P930" s="3"/>
      <c r="Q930" s="3"/>
      <c r="R930" s="3"/>
      <c r="S930" s="3"/>
      <c r="T930" s="3"/>
      <c r="U930" s="3"/>
      <c r="W930" s="149"/>
      <c r="X930" s="149"/>
    </row>
    <row r="931" spans="2:24" ht="12.75">
      <c r="B931" s="2"/>
      <c r="C931" s="3"/>
      <c r="D931" s="4"/>
      <c r="E931" s="3"/>
      <c r="F931" s="3"/>
      <c r="G931" s="3"/>
      <c r="H931" s="3"/>
      <c r="I931" s="3"/>
      <c r="J931" s="3"/>
      <c r="K931" s="3"/>
      <c r="L931" s="3"/>
      <c r="M931" s="3"/>
      <c r="N931" s="3"/>
      <c r="O931" s="3"/>
      <c r="P931" s="3"/>
      <c r="Q931" s="3"/>
      <c r="R931" s="3"/>
      <c r="S931" s="3"/>
      <c r="T931" s="3"/>
      <c r="U931" s="3"/>
      <c r="W931" s="149"/>
      <c r="X931" s="149"/>
    </row>
    <row r="932" spans="2:24" ht="12.75">
      <c r="B932" s="2"/>
      <c r="C932" s="3"/>
      <c r="D932" s="4"/>
      <c r="E932" s="3"/>
      <c r="F932" s="3"/>
      <c r="G932" s="3"/>
      <c r="H932" s="3"/>
      <c r="I932" s="3"/>
      <c r="J932" s="3"/>
      <c r="K932" s="3"/>
      <c r="L932" s="3"/>
      <c r="M932" s="3"/>
      <c r="N932" s="3"/>
      <c r="O932" s="3"/>
      <c r="P932" s="3"/>
      <c r="Q932" s="3"/>
      <c r="R932" s="3"/>
      <c r="S932" s="3"/>
      <c r="T932" s="3"/>
      <c r="U932" s="3"/>
      <c r="W932" s="149"/>
      <c r="X932" s="149"/>
    </row>
    <row r="933" spans="2:24" ht="12.75">
      <c r="B933" s="2"/>
      <c r="C933" s="3"/>
      <c r="D933" s="4"/>
      <c r="E933" s="3"/>
      <c r="F933" s="3"/>
      <c r="G933" s="3"/>
      <c r="H933" s="3"/>
      <c r="I933" s="3"/>
      <c r="J933" s="3"/>
      <c r="K933" s="3"/>
      <c r="L933" s="3"/>
      <c r="M933" s="3"/>
      <c r="N933" s="3"/>
      <c r="O933" s="3"/>
      <c r="P933" s="3"/>
      <c r="Q933" s="3"/>
      <c r="R933" s="3"/>
      <c r="S933" s="3"/>
      <c r="T933" s="3"/>
      <c r="U933" s="3"/>
      <c r="W933" s="149"/>
      <c r="X933" s="149"/>
    </row>
    <row r="934" spans="2:24" ht="12.75">
      <c r="B934" s="2"/>
      <c r="C934" s="3"/>
      <c r="D934" s="4"/>
      <c r="E934" s="3"/>
      <c r="F934" s="3"/>
      <c r="G934" s="3"/>
      <c r="H934" s="3"/>
      <c r="I934" s="3"/>
      <c r="J934" s="3"/>
      <c r="K934" s="3"/>
      <c r="L934" s="3"/>
      <c r="M934" s="3"/>
      <c r="N934" s="3"/>
      <c r="O934" s="3"/>
      <c r="P934" s="3"/>
      <c r="Q934" s="3"/>
      <c r="R934" s="3"/>
      <c r="S934" s="3"/>
      <c r="T934" s="3"/>
      <c r="U934" s="3"/>
      <c r="W934" s="149"/>
      <c r="X934" s="149"/>
    </row>
    <row r="935" spans="2:24" ht="12.75">
      <c r="B935" s="2"/>
      <c r="C935" s="3"/>
      <c r="D935" s="4"/>
      <c r="E935" s="3"/>
      <c r="F935" s="3"/>
      <c r="G935" s="3"/>
      <c r="H935" s="3"/>
      <c r="I935" s="3"/>
      <c r="J935" s="3"/>
      <c r="K935" s="3"/>
      <c r="L935" s="3"/>
      <c r="M935" s="3"/>
      <c r="N935" s="3"/>
      <c r="O935" s="3"/>
      <c r="P935" s="3"/>
      <c r="Q935" s="3"/>
      <c r="R935" s="3"/>
      <c r="S935" s="3"/>
      <c r="T935" s="3"/>
      <c r="U935" s="3"/>
      <c r="W935" s="149"/>
      <c r="X935" s="149"/>
    </row>
    <row r="936" spans="2:24" ht="12.75">
      <c r="B936" s="2"/>
      <c r="C936" s="3"/>
      <c r="D936" s="4"/>
      <c r="E936" s="3"/>
      <c r="F936" s="3"/>
      <c r="G936" s="3"/>
      <c r="H936" s="3"/>
      <c r="I936" s="3"/>
      <c r="J936" s="3"/>
      <c r="K936" s="3"/>
      <c r="L936" s="3"/>
      <c r="M936" s="3"/>
      <c r="N936" s="3"/>
      <c r="O936" s="3"/>
      <c r="P936" s="3"/>
      <c r="Q936" s="3"/>
      <c r="R936" s="3"/>
      <c r="S936" s="3"/>
      <c r="T936" s="3"/>
      <c r="U936" s="3"/>
      <c r="W936" s="149"/>
      <c r="X936" s="149"/>
    </row>
    <row r="937" spans="2:24" ht="12.75">
      <c r="B937" s="2"/>
      <c r="C937" s="3"/>
      <c r="D937" s="4"/>
      <c r="E937" s="3"/>
      <c r="F937" s="3"/>
      <c r="G937" s="3"/>
      <c r="H937" s="3"/>
      <c r="I937" s="3"/>
      <c r="J937" s="3"/>
      <c r="K937" s="3"/>
      <c r="L937" s="3"/>
      <c r="M937" s="3"/>
      <c r="N937" s="3"/>
      <c r="O937" s="3"/>
      <c r="P937" s="3"/>
      <c r="Q937" s="3"/>
      <c r="R937" s="3"/>
      <c r="S937" s="3"/>
      <c r="T937" s="3"/>
      <c r="U937" s="3"/>
      <c r="W937" s="149"/>
      <c r="X937" s="149"/>
    </row>
    <row r="938" spans="2:24" ht="12.75">
      <c r="B938" s="2"/>
      <c r="C938" s="3"/>
      <c r="D938" s="4"/>
      <c r="E938" s="3"/>
      <c r="F938" s="3"/>
      <c r="G938" s="3"/>
      <c r="H938" s="3"/>
      <c r="I938" s="3"/>
      <c r="J938" s="3"/>
      <c r="K938" s="3"/>
      <c r="L938" s="3"/>
      <c r="M938" s="3"/>
      <c r="N938" s="3"/>
      <c r="O938" s="3"/>
      <c r="P938" s="3"/>
      <c r="Q938" s="3"/>
      <c r="R938" s="3"/>
      <c r="S938" s="3"/>
      <c r="T938" s="3"/>
      <c r="U938" s="3"/>
      <c r="W938" s="149"/>
      <c r="X938" s="149"/>
    </row>
    <row r="939" spans="2:24" ht="12.75">
      <c r="B939" s="2"/>
      <c r="C939" s="3"/>
      <c r="D939" s="4"/>
      <c r="E939" s="3"/>
      <c r="F939" s="3"/>
      <c r="G939" s="3"/>
      <c r="H939" s="3"/>
      <c r="I939" s="3"/>
      <c r="J939" s="3"/>
      <c r="K939" s="3"/>
      <c r="L939" s="3"/>
      <c r="M939" s="3"/>
      <c r="N939" s="3"/>
      <c r="O939" s="3"/>
      <c r="P939" s="3"/>
      <c r="Q939" s="3"/>
      <c r="R939" s="3"/>
      <c r="S939" s="3"/>
      <c r="T939" s="3"/>
      <c r="U939" s="3"/>
      <c r="W939" s="149"/>
      <c r="X939" s="149"/>
    </row>
  </sheetData>
  <mergeCells count="29">
    <mergeCell ref="C48:C51"/>
    <mergeCell ref="B2:O2"/>
    <mergeCell ref="B3:O3"/>
    <mergeCell ref="B4:O4"/>
    <mergeCell ref="B5:O5"/>
    <mergeCell ref="B6:O6"/>
    <mergeCell ref="B33:D35"/>
    <mergeCell ref="E33:E35"/>
    <mergeCell ref="O49:O50"/>
    <mergeCell ref="G33:G35"/>
    <mergeCell ref="H33:H35"/>
    <mergeCell ref="I33:I35"/>
    <mergeCell ref="H37:I37"/>
    <mergeCell ref="X33:X35"/>
    <mergeCell ref="B36:G36"/>
    <mergeCell ref="H36:I36"/>
    <mergeCell ref="C38:D38"/>
    <mergeCell ref="C42:C46"/>
    <mergeCell ref="K45:K46"/>
    <mergeCell ref="K38:N38"/>
    <mergeCell ref="N33:N35"/>
    <mergeCell ref="O33:O35"/>
    <mergeCell ref="P33:S35"/>
    <mergeCell ref="J33:J35"/>
    <mergeCell ref="K33:K35"/>
    <mergeCell ref="L33:L35"/>
    <mergeCell ref="M33:M35"/>
    <mergeCell ref="O36:O37"/>
    <mergeCell ref="F33:F35"/>
  </mergeCells>
  <printOptions horizontalCentered="1" gridLines="1"/>
  <pageMargins left="0.7" right="0.7" top="0.75" bottom="0.75" header="0" footer="0"/>
  <pageSetup paperSize="9" pageOrder="overThenDown" orientation="landscape" cellComments="atEnd"/>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K939"/>
  <sheetViews>
    <sheetView workbookViewId="0"/>
  </sheetViews>
  <sheetFormatPr defaultColWidth="12.5703125" defaultRowHeight="15.75" customHeight="1"/>
  <cols>
    <col min="1" max="1" width="1.85546875" customWidth="1"/>
    <col min="2" max="2" width="4.7109375" customWidth="1"/>
    <col min="3" max="3" width="12" customWidth="1"/>
    <col min="4" max="4" width="34.42578125" customWidth="1"/>
    <col min="5" max="5" width="17.85546875" hidden="1" customWidth="1"/>
    <col min="6" max="6" width="17.85546875" customWidth="1"/>
    <col min="7" max="7" width="18.28515625" hidden="1" customWidth="1"/>
    <col min="8" max="8" width="15.42578125" customWidth="1"/>
    <col min="9" max="9" width="13.5703125" customWidth="1"/>
    <col min="10" max="10" width="19.5703125" customWidth="1"/>
    <col min="11" max="11" width="21.5703125" customWidth="1"/>
    <col min="12" max="12" width="21.5703125" hidden="1" customWidth="1"/>
    <col min="13" max="13" width="18.42578125" hidden="1" customWidth="1"/>
    <col min="14" max="14" width="20.28515625" hidden="1" customWidth="1"/>
    <col min="15" max="15" width="22.140625" hidden="1" customWidth="1"/>
    <col min="16" max="16" width="8.7109375" hidden="1" customWidth="1"/>
    <col min="17" max="19" width="10.5703125" hidden="1" customWidth="1"/>
    <col min="20" max="20" width="30.140625" hidden="1" customWidth="1"/>
    <col min="21" max="23" width="12.5703125" hidden="1"/>
    <col min="24" max="24" width="3.7109375" customWidth="1"/>
  </cols>
  <sheetData>
    <row r="1" spans="1:23" ht="9" customHeight="1">
      <c r="A1" s="1" t="s">
        <v>0</v>
      </c>
      <c r="B1" s="2"/>
      <c r="C1" s="3"/>
      <c r="D1" s="4"/>
      <c r="E1" s="3"/>
      <c r="F1" s="3"/>
      <c r="G1" s="3"/>
      <c r="H1" s="3"/>
      <c r="I1" s="3"/>
      <c r="J1" s="3"/>
      <c r="K1" s="3"/>
      <c r="L1" s="3"/>
      <c r="M1" s="3"/>
      <c r="N1" s="3"/>
      <c r="O1" s="3"/>
      <c r="P1" s="3"/>
      <c r="Q1" s="3"/>
      <c r="R1" s="3"/>
      <c r="S1" s="3"/>
      <c r="T1" s="3"/>
      <c r="U1" s="3"/>
      <c r="W1" s="149"/>
    </row>
    <row r="2" spans="1:23" ht="51" customHeight="1">
      <c r="B2" s="1624" t="s">
        <v>1</v>
      </c>
      <c r="C2" s="1625"/>
      <c r="D2" s="1625"/>
      <c r="E2" s="1625"/>
      <c r="F2" s="1625"/>
      <c r="G2" s="1625"/>
      <c r="H2" s="1625"/>
      <c r="I2" s="1625"/>
      <c r="J2" s="1625"/>
      <c r="K2" s="1625"/>
      <c r="L2" s="1625"/>
      <c r="M2" s="1625"/>
      <c r="N2" s="1625"/>
      <c r="O2" s="1626"/>
      <c r="P2" s="5"/>
      <c r="Q2" s="5"/>
      <c r="R2" s="5"/>
      <c r="S2" s="5"/>
      <c r="T2" s="5"/>
      <c r="U2" s="3"/>
      <c r="W2" s="149"/>
    </row>
    <row r="3" spans="1:23" ht="16.5">
      <c r="B3" s="1627" t="s">
        <v>2</v>
      </c>
      <c r="C3" s="1600"/>
      <c r="D3" s="1600"/>
      <c r="E3" s="1600"/>
      <c r="F3" s="1600"/>
      <c r="G3" s="1600"/>
      <c r="H3" s="1600"/>
      <c r="I3" s="1600"/>
      <c r="J3" s="1600"/>
      <c r="K3" s="1600"/>
      <c r="L3" s="1600"/>
      <c r="M3" s="1600"/>
      <c r="N3" s="1600"/>
      <c r="O3" s="1628"/>
      <c r="P3" s="6"/>
      <c r="Q3" s="6"/>
      <c r="R3" s="6"/>
      <c r="S3" s="6"/>
      <c r="T3" s="6"/>
      <c r="U3" s="3"/>
      <c r="W3" s="149"/>
    </row>
    <row r="4" spans="1:23" ht="16.5">
      <c r="B4" s="1629" t="s">
        <v>3</v>
      </c>
      <c r="C4" s="1600"/>
      <c r="D4" s="1600"/>
      <c r="E4" s="1600"/>
      <c r="F4" s="1600"/>
      <c r="G4" s="1600"/>
      <c r="H4" s="1600"/>
      <c r="I4" s="1600"/>
      <c r="J4" s="1600"/>
      <c r="K4" s="1600"/>
      <c r="L4" s="1600"/>
      <c r="M4" s="1600"/>
      <c r="N4" s="1600"/>
      <c r="O4" s="1628"/>
      <c r="P4" s="7"/>
      <c r="Q4" s="7"/>
      <c r="R4" s="7"/>
      <c r="S4" s="7"/>
      <c r="T4" s="7"/>
      <c r="U4" s="3"/>
      <c r="W4" s="149"/>
    </row>
    <row r="5" spans="1:23">
      <c r="B5" s="1630" t="s">
        <v>4</v>
      </c>
      <c r="C5" s="1600"/>
      <c r="D5" s="1600"/>
      <c r="E5" s="1600"/>
      <c r="F5" s="1600"/>
      <c r="G5" s="1600"/>
      <c r="H5" s="1600"/>
      <c r="I5" s="1600"/>
      <c r="J5" s="1600"/>
      <c r="K5" s="1600"/>
      <c r="L5" s="1600"/>
      <c r="M5" s="1600"/>
      <c r="N5" s="1600"/>
      <c r="O5" s="1628"/>
      <c r="P5" s="8"/>
      <c r="Q5" s="8"/>
      <c r="R5" s="8"/>
      <c r="S5" s="8"/>
      <c r="T5" s="8"/>
      <c r="U5" s="3"/>
      <c r="W5" s="149"/>
    </row>
    <row r="6" spans="1:23" ht="5.25" customHeight="1">
      <c r="B6" s="1631"/>
      <c r="C6" s="1632"/>
      <c r="D6" s="1632"/>
      <c r="E6" s="1632"/>
      <c r="F6" s="1632"/>
      <c r="G6" s="1632"/>
      <c r="H6" s="1632"/>
      <c r="I6" s="1632"/>
      <c r="J6" s="1632"/>
      <c r="K6" s="1632"/>
      <c r="L6" s="1632"/>
      <c r="M6" s="1632"/>
      <c r="N6" s="1632"/>
      <c r="O6" s="1633"/>
      <c r="P6" s="5"/>
      <c r="Q6" s="5"/>
      <c r="R6" s="5"/>
      <c r="S6" s="5"/>
      <c r="T6" s="5"/>
      <c r="U6" s="3"/>
      <c r="W6" s="149"/>
    </row>
    <row r="7" spans="1:23" ht="49.5">
      <c r="B7" s="9" t="s">
        <v>5</v>
      </c>
      <c r="C7" s="9" t="s">
        <v>6</v>
      </c>
      <c r="D7" s="10" t="s">
        <v>7</v>
      </c>
      <c r="E7" s="9" t="s">
        <v>8</v>
      </c>
      <c r="F7" s="9" t="s">
        <v>8</v>
      </c>
      <c r="G7" s="10" t="s">
        <v>9</v>
      </c>
      <c r="H7" s="10" t="s">
        <v>10</v>
      </c>
      <c r="I7" s="10" t="s">
        <v>11</v>
      </c>
      <c r="J7" s="10" t="s">
        <v>12</v>
      </c>
      <c r="K7" s="11" t="s">
        <v>13</v>
      </c>
      <c r="L7" s="11" t="s">
        <v>69</v>
      </c>
      <c r="M7" s="11"/>
      <c r="N7" s="11" t="s">
        <v>14</v>
      </c>
      <c r="O7" s="11" t="s">
        <v>15</v>
      </c>
      <c r="P7" s="11" t="s">
        <v>16</v>
      </c>
      <c r="Q7" s="11"/>
      <c r="R7" s="11"/>
      <c r="S7" s="11" t="s">
        <v>17</v>
      </c>
      <c r="T7" s="12" t="s">
        <v>18</v>
      </c>
      <c r="U7" s="3"/>
      <c r="W7" s="149"/>
    </row>
    <row r="8" spans="1:23" ht="12.75" customHeight="1">
      <c r="B8" s="150"/>
      <c r="C8" s="151"/>
      <c r="D8" s="152"/>
      <c r="E8" s="153"/>
      <c r="F8" s="153"/>
      <c r="G8" s="153"/>
      <c r="H8" s="153"/>
      <c r="I8" s="153"/>
      <c r="J8" s="153"/>
      <c r="K8" s="153"/>
      <c r="L8" s="153"/>
      <c r="M8" s="153"/>
      <c r="N8" s="153"/>
      <c r="O8" s="153"/>
      <c r="P8" s="153"/>
      <c r="Q8" s="154"/>
      <c r="R8" s="154"/>
      <c r="S8" s="155"/>
      <c r="T8" s="3"/>
      <c r="U8" s="3"/>
      <c r="V8" s="3"/>
      <c r="W8" s="149"/>
    </row>
    <row r="9" spans="1:23" ht="12.75">
      <c r="B9" s="156">
        <v>1</v>
      </c>
      <c r="C9" s="157" t="s">
        <v>19</v>
      </c>
      <c r="D9" s="158" t="s">
        <v>20</v>
      </c>
      <c r="E9" s="159">
        <f>F9</f>
        <v>227580</v>
      </c>
      <c r="F9" s="160">
        <f>SUMMARY!D4</f>
        <v>227580</v>
      </c>
      <c r="G9" s="160">
        <f>F9</f>
        <v>227580</v>
      </c>
      <c r="H9" s="160">
        <v>0</v>
      </c>
      <c r="I9" s="160">
        <v>124800</v>
      </c>
      <c r="J9" s="160">
        <f>I9-H9</f>
        <v>124800</v>
      </c>
      <c r="K9" s="160">
        <f>F9-J9</f>
        <v>102780</v>
      </c>
      <c r="L9" s="160">
        <v>75255.520000000004</v>
      </c>
      <c r="M9" s="160">
        <f>K9-F9</f>
        <v>-124800</v>
      </c>
      <c r="N9" s="160"/>
      <c r="O9" s="160">
        <f>F9-K9</f>
        <v>124800</v>
      </c>
      <c r="P9" s="161">
        <f>J9/F9*100</f>
        <v>54.83785921434221</v>
      </c>
      <c r="Q9" s="162">
        <f>K9/$K$33</f>
        <v>2.7586379719428924E-2</v>
      </c>
      <c r="R9" s="162">
        <f>Q9</f>
        <v>2.7586379719428924E-2</v>
      </c>
      <c r="S9" s="163"/>
      <c r="T9" s="164" t="s">
        <v>21</v>
      </c>
      <c r="U9" s="165"/>
      <c r="V9" s="165"/>
      <c r="W9" s="149"/>
    </row>
    <row r="10" spans="1:23" ht="12.75">
      <c r="B10" s="166"/>
      <c r="C10" s="167"/>
      <c r="D10" s="168"/>
      <c r="E10" s="169"/>
      <c r="F10" s="170"/>
      <c r="G10" s="170"/>
      <c r="H10" s="169"/>
      <c r="I10" s="169"/>
      <c r="J10" s="160"/>
      <c r="K10" s="169"/>
      <c r="L10" s="169"/>
      <c r="M10" s="170"/>
      <c r="N10" s="170"/>
      <c r="O10" s="170"/>
      <c r="P10" s="161"/>
      <c r="Q10" s="162"/>
      <c r="R10" s="171"/>
      <c r="S10" s="172"/>
      <c r="T10" s="173"/>
      <c r="U10" s="3"/>
      <c r="V10" s="3"/>
      <c r="W10" s="149"/>
    </row>
    <row r="11" spans="1:23" ht="12.75">
      <c r="B11" s="156">
        <v>2</v>
      </c>
      <c r="C11" s="157" t="s">
        <v>22</v>
      </c>
      <c r="D11" s="158" t="s">
        <v>23</v>
      </c>
      <c r="E11" s="159">
        <f>F11</f>
        <v>88252.5</v>
      </c>
      <c r="F11" s="160">
        <f>SUMMARY!D6</f>
        <v>88252.5</v>
      </c>
      <c r="G11" s="160">
        <f>F11</f>
        <v>88252.5</v>
      </c>
      <c r="H11" s="160">
        <v>0</v>
      </c>
      <c r="I11" s="160">
        <v>88252.5</v>
      </c>
      <c r="J11" s="160">
        <f>I11-H11</f>
        <v>88252.5</v>
      </c>
      <c r="K11" s="160">
        <f>F11-J11</f>
        <v>0</v>
      </c>
      <c r="L11" s="160">
        <v>0</v>
      </c>
      <c r="M11" s="160">
        <f>J11-K11</f>
        <v>88252.5</v>
      </c>
      <c r="N11" s="160"/>
      <c r="O11" s="160">
        <f>SUMMARY!G6</f>
        <v>88262.5</v>
      </c>
      <c r="P11" s="161">
        <f>J11/F11*100</f>
        <v>100</v>
      </c>
      <c r="Q11" s="162">
        <f>K11/$K$33</f>
        <v>0</v>
      </c>
      <c r="R11" s="162">
        <f>Q11</f>
        <v>0</v>
      </c>
      <c r="S11" s="163"/>
      <c r="T11" s="164" t="s">
        <v>24</v>
      </c>
      <c r="U11" s="165"/>
      <c r="V11" s="165"/>
      <c r="W11" s="149"/>
    </row>
    <row r="12" spans="1:23" ht="12.75">
      <c r="B12" s="166"/>
      <c r="C12" s="167"/>
      <c r="D12" s="168"/>
      <c r="E12" s="169"/>
      <c r="F12" s="170"/>
      <c r="G12" s="170"/>
      <c r="H12" s="170"/>
      <c r="I12" s="170"/>
      <c r="J12" s="160"/>
      <c r="K12" s="160"/>
      <c r="L12" s="160"/>
      <c r="M12" s="170"/>
      <c r="N12" s="170"/>
      <c r="O12" s="170"/>
      <c r="P12" s="161"/>
      <c r="Q12" s="162"/>
      <c r="R12" s="171"/>
      <c r="S12" s="172"/>
      <c r="T12" s="173"/>
      <c r="U12" s="3"/>
      <c r="V12" s="3"/>
      <c r="W12" s="149"/>
    </row>
    <row r="13" spans="1:23" ht="12.75">
      <c r="B13" s="156">
        <v>3</v>
      </c>
      <c r="C13" s="157" t="s">
        <v>25</v>
      </c>
      <c r="D13" s="158" t="s">
        <v>26</v>
      </c>
      <c r="E13" s="159">
        <f>F13</f>
        <v>200000</v>
      </c>
      <c r="F13" s="160">
        <v>200000</v>
      </c>
      <c r="G13" s="160">
        <v>0</v>
      </c>
      <c r="H13" s="170">
        <v>0</v>
      </c>
      <c r="I13" s="160">
        <v>200000</v>
      </c>
      <c r="J13" s="160">
        <f>I13-H13</f>
        <v>200000</v>
      </c>
      <c r="K13" s="160">
        <v>0</v>
      </c>
      <c r="L13" s="160">
        <v>0</v>
      </c>
      <c r="M13" s="160">
        <f>K13-J13</f>
        <v>-200000</v>
      </c>
      <c r="N13" s="160"/>
      <c r="O13" s="160">
        <f>F13-K13</f>
        <v>200000</v>
      </c>
      <c r="P13" s="161">
        <f>J13/F13*100</f>
        <v>100</v>
      </c>
      <c r="Q13" s="162">
        <f>K13/$K$33</f>
        <v>0</v>
      </c>
      <c r="R13" s="174"/>
      <c r="S13" s="163"/>
      <c r="T13" s="164" t="s">
        <v>27</v>
      </c>
      <c r="U13" s="165"/>
      <c r="V13" s="165"/>
      <c r="W13" s="149"/>
    </row>
    <row r="14" spans="1:23" ht="12.75" customHeight="1">
      <c r="B14" s="166"/>
      <c r="C14" s="167"/>
      <c r="D14" s="168"/>
      <c r="E14" s="169"/>
      <c r="F14" s="170"/>
      <c r="G14" s="170"/>
      <c r="H14" s="170"/>
      <c r="I14" s="170"/>
      <c r="J14" s="160"/>
      <c r="K14" s="160"/>
      <c r="L14" s="160"/>
      <c r="M14" s="170"/>
      <c r="N14" s="170"/>
      <c r="O14" s="170"/>
      <c r="P14" s="161"/>
      <c r="Q14" s="162"/>
      <c r="R14" s="171"/>
      <c r="S14" s="172"/>
      <c r="T14" s="173"/>
      <c r="U14" s="3"/>
      <c r="V14" s="3"/>
      <c r="W14" s="149"/>
    </row>
    <row r="15" spans="1:23" ht="12.75">
      <c r="B15" s="175">
        <v>4</v>
      </c>
      <c r="C15" s="176" t="s">
        <v>28</v>
      </c>
      <c r="D15" s="177" t="s">
        <v>29</v>
      </c>
      <c r="E15" s="178">
        <f>F17+F19</f>
        <v>1965370.94</v>
      </c>
      <c r="F15" s="179"/>
      <c r="G15" s="179"/>
      <c r="H15" s="179"/>
      <c r="I15" s="179"/>
      <c r="J15" s="160"/>
      <c r="K15" s="160"/>
      <c r="L15" s="160"/>
      <c r="M15" s="179"/>
      <c r="N15" s="179"/>
      <c r="O15" s="179"/>
      <c r="P15" s="161"/>
      <c r="Q15" s="162"/>
      <c r="R15" s="180">
        <f>SUM(Q17,Q19)</f>
        <v>0.45266650148770565</v>
      </c>
      <c r="S15" s="181"/>
      <c r="T15" s="182"/>
      <c r="U15" s="183"/>
      <c r="V15" s="183"/>
      <c r="W15" s="149"/>
    </row>
    <row r="16" spans="1:23" ht="12.75">
      <c r="B16" s="166"/>
      <c r="C16" s="167"/>
      <c r="D16" s="168"/>
      <c r="E16" s="169"/>
      <c r="F16" s="170"/>
      <c r="G16" s="170"/>
      <c r="H16" s="170"/>
      <c r="I16" s="170"/>
      <c r="J16" s="160"/>
      <c r="K16" s="160"/>
      <c r="L16" s="160"/>
      <c r="M16" s="184"/>
      <c r="N16" s="184"/>
      <c r="O16" s="170"/>
      <c r="P16" s="161"/>
      <c r="Q16" s="162"/>
      <c r="R16" s="171"/>
      <c r="S16" s="172"/>
      <c r="T16" s="173"/>
      <c r="U16" s="3"/>
      <c r="V16" s="3"/>
      <c r="W16" s="149"/>
    </row>
    <row r="17" spans="2:25" ht="12.75">
      <c r="B17" s="166"/>
      <c r="C17" s="167"/>
      <c r="D17" s="168" t="s">
        <v>30</v>
      </c>
      <c r="E17" s="169"/>
      <c r="F17" s="170">
        <f>SUMMARY!D11</f>
        <v>947257</v>
      </c>
      <c r="G17" s="170">
        <f>F17</f>
        <v>947257</v>
      </c>
      <c r="H17" s="170">
        <f>'20 NHU ADD. QTY'!H33</f>
        <v>41896.538959146674</v>
      </c>
      <c r="I17" s="170">
        <f>F17-L17</f>
        <v>311793.25399999996</v>
      </c>
      <c r="J17" s="160">
        <f>I17-H17</f>
        <v>269896.71504085331</v>
      </c>
      <c r="K17" s="160">
        <f>F17-J17</f>
        <v>677360.28495914675</v>
      </c>
      <c r="L17" s="160">
        <v>635463.74600000004</v>
      </c>
      <c r="M17" s="184">
        <f>J17-K17</f>
        <v>-407463.56991829345</v>
      </c>
      <c r="N17" s="184"/>
      <c r="O17" s="170">
        <f>SUMMARY!G11</f>
        <v>291914.70844999998</v>
      </c>
      <c r="P17" s="161">
        <f>J17/F17*100</f>
        <v>28.492448727309831</v>
      </c>
      <c r="Q17" s="162">
        <f>K17/$K$33</f>
        <v>0.18180500124288385</v>
      </c>
      <c r="R17" s="171"/>
      <c r="S17" s="172">
        <v>12.1</v>
      </c>
      <c r="T17" s="173" t="s">
        <v>31</v>
      </c>
      <c r="U17" s="3"/>
      <c r="V17" s="3"/>
      <c r="W17" s="149"/>
    </row>
    <row r="18" spans="2:25" ht="12.75">
      <c r="B18" s="166"/>
      <c r="C18" s="167"/>
      <c r="D18" s="168"/>
      <c r="E18" s="169"/>
      <c r="F18" s="170"/>
      <c r="G18" s="170"/>
      <c r="H18" s="169"/>
      <c r="I18" s="169"/>
      <c r="J18" s="160"/>
      <c r="K18" s="169"/>
      <c r="L18" s="169"/>
      <c r="M18" s="170"/>
      <c r="N18" s="170"/>
      <c r="O18" s="170"/>
      <c r="P18" s="161"/>
      <c r="Q18" s="162"/>
      <c r="R18" s="171"/>
      <c r="S18" s="172"/>
      <c r="T18" s="173"/>
      <c r="U18" s="3"/>
      <c r="V18" s="3"/>
      <c r="W18" s="149"/>
    </row>
    <row r="19" spans="2:25" ht="18" customHeight="1">
      <c r="B19" s="166"/>
      <c r="C19" s="167"/>
      <c r="D19" s="168" t="s">
        <v>32</v>
      </c>
      <c r="E19" s="169"/>
      <c r="F19" s="170">
        <f>SUMMARY!D21</f>
        <v>1018113.94</v>
      </c>
      <c r="G19" s="170">
        <f>F19</f>
        <v>1018113.94</v>
      </c>
      <c r="H19" s="170">
        <f>'SUM. OF ADD. WORKS (BILL NO. 4 '!F135</f>
        <v>114450.24384270223</v>
      </c>
      <c r="I19" s="170">
        <f>SUMMARY!G21</f>
        <v>123401.5</v>
      </c>
      <c r="J19" s="160">
        <f>I19-H19</f>
        <v>8951.256157297772</v>
      </c>
      <c r="K19" s="160">
        <f>F19-J19</f>
        <v>1009162.6838427022</v>
      </c>
      <c r="L19" s="160">
        <v>384919.87599999999</v>
      </c>
      <c r="M19" s="45">
        <f>K19-J19</f>
        <v>1000211.4276854044</v>
      </c>
      <c r="N19" s="45">
        <f>SUMMARY!H21</f>
        <v>23100</v>
      </c>
      <c r="O19" s="170">
        <f>SUMMARY!G21</f>
        <v>123401.5</v>
      </c>
      <c r="P19" s="161">
        <f>J19/F19*100</f>
        <v>0.8791998425341051</v>
      </c>
      <c r="Q19" s="162">
        <f>K19/$K$33</f>
        <v>0.27086150024482181</v>
      </c>
      <c r="R19" s="171"/>
      <c r="S19" s="172">
        <v>12.2</v>
      </c>
      <c r="T19" s="173" t="s">
        <v>33</v>
      </c>
      <c r="U19" s="3"/>
      <c r="V19" s="3"/>
      <c r="W19" s="149"/>
      <c r="Y19" s="44">
        <f>K19-F19</f>
        <v>-8951.2561572977575</v>
      </c>
    </row>
    <row r="20" spans="2:25" ht="12.75">
      <c r="B20" s="166"/>
      <c r="C20" s="167"/>
      <c r="D20" s="168"/>
      <c r="E20" s="169"/>
      <c r="F20" s="170"/>
      <c r="G20" s="170"/>
      <c r="H20" s="170"/>
      <c r="I20" s="170"/>
      <c r="J20" s="160"/>
      <c r="K20" s="160"/>
      <c r="L20" s="160"/>
      <c r="M20" s="170"/>
      <c r="N20" s="170"/>
      <c r="O20" s="170"/>
      <c r="P20" s="161"/>
      <c r="Q20" s="162"/>
      <c r="R20" s="171"/>
      <c r="S20" s="172"/>
      <c r="T20" s="173"/>
      <c r="U20" s="3"/>
      <c r="V20" s="3"/>
      <c r="W20" s="149"/>
    </row>
    <row r="21" spans="2:25" ht="25.5">
      <c r="B21" s="156">
        <v>5</v>
      </c>
      <c r="C21" s="157" t="s">
        <v>28</v>
      </c>
      <c r="D21" s="158" t="s">
        <v>34</v>
      </c>
      <c r="E21" s="159">
        <f>F21</f>
        <v>28455</v>
      </c>
      <c r="F21" s="160">
        <f>SUMMARY!D27</f>
        <v>28455</v>
      </c>
      <c r="G21" s="160">
        <f>F21</f>
        <v>28455</v>
      </c>
      <c r="H21" s="160"/>
      <c r="I21" s="160">
        <f>SUMMARY!G27</f>
        <v>2100</v>
      </c>
      <c r="J21" s="160">
        <f>I21-H21</f>
        <v>2100</v>
      </c>
      <c r="K21" s="160">
        <f>F21-J21</f>
        <v>26355</v>
      </c>
      <c r="L21" s="160">
        <v>0</v>
      </c>
      <c r="M21" s="160">
        <f>K21</f>
        <v>26355</v>
      </c>
      <c r="N21" s="160"/>
      <c r="O21" s="160">
        <f>SUMMARY!G27</f>
        <v>2100</v>
      </c>
      <c r="P21" s="161">
        <f>J21/F21*100</f>
        <v>7.3800738007380069</v>
      </c>
      <c r="Q21" s="162">
        <f>K21/$K$33</f>
        <v>7.0737403921536223E-3</v>
      </c>
      <c r="R21" s="162">
        <f>Q21</f>
        <v>7.0737403921536223E-3</v>
      </c>
      <c r="S21" s="163"/>
      <c r="T21" s="164" t="s">
        <v>35</v>
      </c>
      <c r="U21" s="165"/>
      <c r="V21" s="165"/>
      <c r="W21" s="149"/>
    </row>
    <row r="22" spans="2:25" ht="12.75">
      <c r="B22" s="166"/>
      <c r="C22" s="167"/>
      <c r="D22" s="168"/>
      <c r="E22" s="185"/>
      <c r="F22" s="186"/>
      <c r="G22" s="170"/>
      <c r="H22" s="170"/>
      <c r="I22" s="170"/>
      <c r="J22" s="160"/>
      <c r="K22" s="160"/>
      <c r="L22" s="160"/>
      <c r="M22" s="170"/>
      <c r="N22" s="170"/>
      <c r="O22" s="170"/>
      <c r="P22" s="161"/>
      <c r="Q22" s="162"/>
      <c r="R22" s="171"/>
      <c r="S22" s="172"/>
      <c r="T22" s="173"/>
      <c r="U22" s="3"/>
      <c r="V22" s="3"/>
      <c r="W22" s="149"/>
    </row>
    <row r="23" spans="2:25" ht="25.5">
      <c r="B23" s="156">
        <v>6</v>
      </c>
      <c r="C23" s="157" t="s">
        <v>36</v>
      </c>
      <c r="D23" s="158" t="s">
        <v>37</v>
      </c>
      <c r="E23" s="159">
        <f>F23</f>
        <v>1436308.6070000001</v>
      </c>
      <c r="F23" s="160">
        <f>SUMMARY!D13</f>
        <v>1436308.6070000001</v>
      </c>
      <c r="G23" s="161">
        <f>F23</f>
        <v>1436308.6070000001</v>
      </c>
      <c r="H23" s="161">
        <f>SUMMARY!H13</f>
        <v>11890</v>
      </c>
      <c r="I23" s="170">
        <f>'SUMMARY OF BILL NO. (4 - 7)'!N75</f>
        <v>9991.8050000000003</v>
      </c>
      <c r="J23" s="160">
        <f>I23-H23</f>
        <v>-1898.1949999999997</v>
      </c>
      <c r="K23" s="160">
        <f>F23-J23</f>
        <v>1438206.8020000001</v>
      </c>
      <c r="L23" s="160">
        <v>1386819.2830000001</v>
      </c>
      <c r="M23" s="45">
        <f>K23-J23</f>
        <v>1440104.9970000002</v>
      </c>
      <c r="N23" s="45">
        <f>SUMMARY!H13</f>
        <v>11890</v>
      </c>
      <c r="O23" s="160">
        <f>SUMMARY!G13</f>
        <v>9991.8050000000003</v>
      </c>
      <c r="P23" s="161">
        <f>J23/F23*100</f>
        <v>-0.13215787963317549</v>
      </c>
      <c r="Q23" s="162">
        <f>K23/$K$33</f>
        <v>0.38601789214864307</v>
      </c>
      <c r="R23" s="162">
        <f>Q23</f>
        <v>0.38601789214864307</v>
      </c>
      <c r="S23" s="163">
        <v>12.2</v>
      </c>
      <c r="T23" s="164" t="s">
        <v>38</v>
      </c>
      <c r="U23" s="165"/>
      <c r="V23" s="165"/>
      <c r="W23" s="149"/>
    </row>
    <row r="24" spans="2:25" ht="12.75">
      <c r="B24" s="166"/>
      <c r="C24" s="167"/>
      <c r="D24" s="168"/>
      <c r="E24" s="185"/>
      <c r="F24" s="186"/>
      <c r="G24" s="170"/>
      <c r="H24" s="169"/>
      <c r="I24" s="169"/>
      <c r="J24" s="160"/>
      <c r="K24" s="169"/>
      <c r="L24" s="169"/>
      <c r="M24" s="170"/>
      <c r="N24" s="170"/>
      <c r="O24" s="170"/>
      <c r="P24" s="161"/>
      <c r="Q24" s="162"/>
      <c r="R24" s="187"/>
      <c r="S24" s="172"/>
      <c r="T24" s="173"/>
      <c r="U24" s="3"/>
      <c r="V24" s="3"/>
      <c r="W24" s="149"/>
    </row>
    <row r="25" spans="2:25" ht="25.5">
      <c r="B25" s="156">
        <v>7</v>
      </c>
      <c r="C25" s="157" t="s">
        <v>39</v>
      </c>
      <c r="D25" s="158" t="s">
        <v>40</v>
      </c>
      <c r="E25" s="159">
        <f>F25</f>
        <v>265674.67499999999</v>
      </c>
      <c r="F25" s="160">
        <f>SUMMARY!D16</f>
        <v>265674.67499999999</v>
      </c>
      <c r="G25" s="160">
        <f>F25</f>
        <v>265674.67499999999</v>
      </c>
      <c r="H25" s="160">
        <v>0</v>
      </c>
      <c r="I25" s="160">
        <f>'BILL NO 6 (STORM WATER)'!I36</f>
        <v>0</v>
      </c>
      <c r="J25" s="160">
        <f>I25-H25</f>
        <v>0</v>
      </c>
      <c r="K25" s="160">
        <f>F25-J25</f>
        <v>265674.67499999999</v>
      </c>
      <c r="L25" s="160">
        <v>6120.1350000000002</v>
      </c>
      <c r="M25" s="160">
        <f>J25-K25</f>
        <v>-265674.67499999999</v>
      </c>
      <c r="N25" s="160"/>
      <c r="O25" s="160">
        <f>F25-K25</f>
        <v>0</v>
      </c>
      <c r="P25" s="161">
        <f>J25/F25*100</f>
        <v>0</v>
      </c>
      <c r="Q25" s="162">
        <f>K25/$K$33</f>
        <v>7.1307671398967404E-2</v>
      </c>
      <c r="R25" s="162">
        <f>Q25</f>
        <v>7.1307671398967404E-2</v>
      </c>
      <c r="S25" s="163"/>
      <c r="T25" s="164" t="s">
        <v>41</v>
      </c>
      <c r="U25" s="165"/>
      <c r="V25" s="165"/>
      <c r="W25" s="149"/>
    </row>
    <row r="26" spans="2:25" ht="12.75">
      <c r="B26" s="166"/>
      <c r="C26" s="167"/>
      <c r="D26" s="168"/>
      <c r="E26" s="185"/>
      <c r="F26" s="186"/>
      <c r="G26" s="170"/>
      <c r="H26" s="170"/>
      <c r="I26" s="170"/>
      <c r="J26" s="160"/>
      <c r="K26" s="160"/>
      <c r="L26" s="160"/>
      <c r="M26" s="170"/>
      <c r="N26" s="170"/>
      <c r="O26" s="170"/>
      <c r="P26" s="161"/>
      <c r="Q26" s="162"/>
      <c r="R26" s="171"/>
      <c r="S26" s="172"/>
      <c r="T26" s="173"/>
      <c r="U26" s="3"/>
      <c r="V26" s="3"/>
      <c r="W26" s="149"/>
    </row>
    <row r="27" spans="2:25" ht="12.75">
      <c r="B27" s="156">
        <v>8</v>
      </c>
      <c r="C27" s="157" t="s">
        <v>42</v>
      </c>
      <c r="D27" s="188" t="s">
        <v>43</v>
      </c>
      <c r="E27" s="189">
        <f>F29+F31</f>
        <v>239991.02499999999</v>
      </c>
      <c r="F27" s="190"/>
      <c r="G27" s="160"/>
      <c r="H27" s="160"/>
      <c r="I27" s="160"/>
      <c r="J27" s="160"/>
      <c r="K27" s="160"/>
      <c r="L27" s="160"/>
      <c r="M27" s="160"/>
      <c r="N27" s="160"/>
      <c r="O27" s="160"/>
      <c r="P27" s="161"/>
      <c r="Q27" s="162"/>
      <c r="R27" s="162">
        <f>SUM(Q29,Q31)</f>
        <v>5.5347814853101356E-2</v>
      </c>
      <c r="S27" s="163"/>
      <c r="T27" s="164"/>
      <c r="U27" s="165"/>
      <c r="V27" s="165"/>
      <c r="W27" s="149"/>
    </row>
    <row r="28" spans="2:25" ht="12.75">
      <c r="B28" s="166"/>
      <c r="C28" s="191"/>
      <c r="D28" s="168"/>
      <c r="E28" s="185"/>
      <c r="F28" s="186"/>
      <c r="G28" s="170"/>
      <c r="H28" s="170"/>
      <c r="I28" s="170"/>
      <c r="J28" s="160"/>
      <c r="K28" s="160"/>
      <c r="L28" s="160"/>
      <c r="M28" s="186"/>
      <c r="N28" s="186"/>
      <c r="O28" s="186"/>
      <c r="P28" s="161"/>
      <c r="Q28" s="162"/>
      <c r="R28" s="171"/>
      <c r="S28" s="172"/>
      <c r="T28" s="173"/>
      <c r="U28" s="3"/>
      <c r="V28" s="3"/>
      <c r="W28" s="149"/>
    </row>
    <row r="29" spans="2:25" ht="12.75">
      <c r="B29" s="166"/>
      <c r="C29" s="191"/>
      <c r="D29" s="168" t="s">
        <v>30</v>
      </c>
      <c r="E29" s="185"/>
      <c r="F29" s="186">
        <f>SUMMARY!D18</f>
        <v>36105</v>
      </c>
      <c r="G29" s="170">
        <f>F29</f>
        <v>36105</v>
      </c>
      <c r="H29" s="170">
        <f>'20 NHU ADD. QTY'!H62</f>
        <v>11250</v>
      </c>
      <c r="I29" s="170">
        <f>F29-L29</f>
        <v>10515.096000000001</v>
      </c>
      <c r="J29" s="160">
        <f>I29-H29</f>
        <v>-734.90399999999863</v>
      </c>
      <c r="K29" s="160">
        <f>F29-J29</f>
        <v>36839.903999999995</v>
      </c>
      <c r="L29" s="160">
        <v>25589.903999999999</v>
      </c>
      <c r="M29" s="170">
        <f>K29-J29</f>
        <v>37574.80799999999</v>
      </c>
      <c r="N29" s="170"/>
      <c r="O29" s="170">
        <f>SUMMARY!G18</f>
        <v>10515.156000000001</v>
      </c>
      <c r="P29" s="161">
        <f>J29/F29*100</f>
        <v>-2.035463232239298</v>
      </c>
      <c r="Q29" s="162">
        <f>K29/$K$33</f>
        <v>9.8879118561131379E-3</v>
      </c>
      <c r="R29" s="171"/>
      <c r="S29" s="172">
        <v>12.1</v>
      </c>
      <c r="T29" s="173" t="s">
        <v>44</v>
      </c>
      <c r="U29" s="3"/>
      <c r="V29" s="3"/>
      <c r="W29" s="149"/>
    </row>
    <row r="30" spans="2:25" ht="12.75">
      <c r="B30" s="166"/>
      <c r="C30" s="191"/>
      <c r="D30" s="168"/>
      <c r="E30" s="185"/>
      <c r="F30" s="186"/>
      <c r="G30" s="170"/>
      <c r="H30" s="169"/>
      <c r="I30" s="169"/>
      <c r="J30" s="160"/>
      <c r="K30" s="169"/>
      <c r="L30" s="169"/>
      <c r="M30" s="186"/>
      <c r="N30" s="186"/>
      <c r="O30" s="186"/>
      <c r="P30" s="161"/>
      <c r="Q30" s="162"/>
      <c r="R30" s="171"/>
      <c r="S30" s="172"/>
      <c r="T30" s="173"/>
      <c r="U30" s="3"/>
      <c r="V30" s="3"/>
      <c r="W30" s="149"/>
    </row>
    <row r="31" spans="2:25" ht="12.75">
      <c r="B31" s="166"/>
      <c r="C31" s="191"/>
      <c r="D31" s="168" t="s">
        <v>45</v>
      </c>
      <c r="E31" s="185"/>
      <c r="F31" s="186">
        <f>SUMMARY!D23</f>
        <v>203886.02499999999</v>
      </c>
      <c r="G31" s="184">
        <f>F31</f>
        <v>203886.02499999999</v>
      </c>
      <c r="H31" s="170">
        <f>'SUM. OF ADD. WORKS (BILL NO. 4 '!G17</f>
        <v>1111.44</v>
      </c>
      <c r="I31" s="170">
        <f>'BILL NO 7. (3 NHU)'!M193</f>
        <v>35625.156000000003</v>
      </c>
      <c r="J31" s="160">
        <f>I31-H31</f>
        <v>34513.716</v>
      </c>
      <c r="K31" s="160">
        <f>F31-J31</f>
        <v>169372.30900000001</v>
      </c>
      <c r="L31" s="160">
        <v>28323</v>
      </c>
      <c r="M31" s="52">
        <f>K31-J31</f>
        <v>134858.59299999999</v>
      </c>
      <c r="N31" s="52">
        <f>SUMMARY!H23</f>
        <v>1111.44</v>
      </c>
      <c r="O31" s="186">
        <f>SUMMARY!G23</f>
        <v>25110</v>
      </c>
      <c r="P31" s="161">
        <f>J31/F31*100</f>
        <v>16.927945895261825</v>
      </c>
      <c r="Q31" s="162">
        <f>K31/$K$33</f>
        <v>4.5459902996988218E-2</v>
      </c>
      <c r="R31" s="171"/>
      <c r="S31" s="172">
        <v>12.2</v>
      </c>
      <c r="T31" s="173" t="s">
        <v>46</v>
      </c>
      <c r="U31" s="3"/>
      <c r="V31" s="3"/>
      <c r="W31" s="149"/>
    </row>
    <row r="32" spans="2:25" ht="12.75">
      <c r="B32" s="192"/>
      <c r="C32" s="193"/>
      <c r="D32" s="194"/>
      <c r="E32" s="195"/>
      <c r="F32" s="196"/>
      <c r="G32" s="197"/>
      <c r="H32" s="198"/>
      <c r="I32" s="198"/>
      <c r="J32" s="160"/>
      <c r="K32" s="169"/>
      <c r="L32" s="198"/>
      <c r="M32" s="196"/>
      <c r="N32" s="196"/>
      <c r="O32" s="196"/>
      <c r="P32" s="199"/>
      <c r="Q32" s="162"/>
      <c r="R32" s="162"/>
      <c r="S32" s="200"/>
      <c r="T32" s="173"/>
      <c r="U32" s="3"/>
      <c r="V32" s="3"/>
      <c r="W32" s="149"/>
    </row>
    <row r="33" spans="1:37" ht="12.75">
      <c r="B33" s="1636" t="s">
        <v>47</v>
      </c>
      <c r="C33" s="1637"/>
      <c r="D33" s="1638"/>
      <c r="E33" s="1614">
        <f>SUM(E9:E32)</f>
        <v>4451632.7470000004</v>
      </c>
      <c r="F33" s="1614">
        <f>SUM(F9:F31)</f>
        <v>4451632.7470000004</v>
      </c>
      <c r="G33" s="1614">
        <f>SUM(G9+G11+G17+G19+G21+G23+G25+G29+G31+G13)</f>
        <v>4251632.7470000004</v>
      </c>
      <c r="H33" s="1614">
        <f>SUM(H9+H11+H17+H19+H23+H25+H29+H31)</f>
        <v>180598.2228018489</v>
      </c>
      <c r="I33" s="1614">
        <f t="shared" ref="I33:J33" si="0">SUM(I9+I11+I17+I19+I21+I23+I25+I29+I31+I13)</f>
        <v>906479.31099999999</v>
      </c>
      <c r="J33" s="1614">
        <f t="shared" si="0"/>
        <v>725881.08819815109</v>
      </c>
      <c r="K33" s="1614">
        <f>SUM(K9+K11+K17+K19+K21+K23+K25+K29+K31+K15+K13)</f>
        <v>3725751.658801849</v>
      </c>
      <c r="L33" s="1614">
        <f>SUM(L9+L11+L17+L19+L21+L23+L25+L29+L31+L13)</f>
        <v>2542491.4639999997</v>
      </c>
      <c r="M33" s="1618">
        <f>F33-K33</f>
        <v>725881.08819815144</v>
      </c>
      <c r="N33" s="1618">
        <f>SUM(N9:N31)</f>
        <v>36101.440000000002</v>
      </c>
      <c r="O33" s="1618">
        <f>SUM(O9:O32)</f>
        <v>876095.66945000004</v>
      </c>
      <c r="P33" s="1647"/>
      <c r="Q33" s="1637"/>
      <c r="R33" s="1637"/>
      <c r="S33" s="1637"/>
      <c r="T33" s="76"/>
      <c r="U33" s="3"/>
      <c r="W33" s="149"/>
    </row>
    <row r="34" spans="1:37" ht="3" customHeight="1">
      <c r="B34" s="1619"/>
      <c r="C34" s="1600"/>
      <c r="D34" s="1601"/>
      <c r="E34" s="1612"/>
      <c r="F34" s="1612"/>
      <c r="G34" s="1612"/>
      <c r="H34" s="1612"/>
      <c r="I34" s="1612"/>
      <c r="J34" s="1612"/>
      <c r="K34" s="1612"/>
      <c r="L34" s="1612"/>
      <c r="M34" s="1619"/>
      <c r="N34" s="1619"/>
      <c r="O34" s="1619"/>
      <c r="P34" s="1619"/>
      <c r="Q34" s="1600"/>
      <c r="R34" s="1600"/>
      <c r="S34" s="1600"/>
      <c r="T34" s="76"/>
      <c r="U34" s="3"/>
      <c r="W34" s="149"/>
    </row>
    <row r="35" spans="1:37" ht="9" customHeight="1">
      <c r="B35" s="1620"/>
      <c r="C35" s="1595"/>
      <c r="D35" s="1639"/>
      <c r="E35" s="1613"/>
      <c r="F35" s="1613"/>
      <c r="G35" s="1613"/>
      <c r="H35" s="1613"/>
      <c r="I35" s="1613"/>
      <c r="J35" s="1613"/>
      <c r="K35" s="1613"/>
      <c r="L35" s="1613"/>
      <c r="M35" s="1620"/>
      <c r="N35" s="1620"/>
      <c r="O35" s="1620"/>
      <c r="P35" s="1619"/>
      <c r="Q35" s="1600"/>
      <c r="R35" s="1600"/>
      <c r="S35" s="1600"/>
      <c r="T35" s="76"/>
      <c r="U35" s="3"/>
      <c r="W35" s="149"/>
    </row>
    <row r="36" spans="1:37" ht="15" hidden="1">
      <c r="B36" s="1615"/>
      <c r="C36" s="1600"/>
      <c r="D36" s="1600"/>
      <c r="E36" s="1600"/>
      <c r="F36" s="1600"/>
      <c r="G36" s="1601"/>
      <c r="H36" s="1640">
        <f>I33-H33</f>
        <v>725881.08819815109</v>
      </c>
      <c r="I36" s="1598"/>
      <c r="J36" s="77"/>
      <c r="K36" s="78">
        <f>F33-K33</f>
        <v>725881.08819815144</v>
      </c>
      <c r="L36" s="202"/>
      <c r="M36" s="79"/>
      <c r="N36" s="80"/>
      <c r="O36" s="1621">
        <f>SUM(O33:O35)</f>
        <v>876095.66945000004</v>
      </c>
      <c r="P36" s="3"/>
      <c r="Q36" s="3"/>
      <c r="R36" s="3"/>
      <c r="S36" s="3"/>
      <c r="T36" s="3"/>
      <c r="U36" s="3"/>
      <c r="W36" s="149"/>
    </row>
    <row r="37" spans="1:37" ht="15" hidden="1">
      <c r="B37" s="2"/>
      <c r="C37" s="3"/>
      <c r="D37" s="4"/>
      <c r="E37" s="81"/>
      <c r="F37" s="82"/>
      <c r="G37" s="82"/>
      <c r="H37" s="1641"/>
      <c r="I37" s="1598"/>
      <c r="J37" s="77"/>
      <c r="K37" s="83"/>
      <c r="L37" s="203"/>
      <c r="M37" s="84">
        <f>I33+J33</f>
        <v>1632360.3991981512</v>
      </c>
      <c r="N37" s="85"/>
      <c r="O37" s="1613"/>
      <c r="P37" s="3"/>
      <c r="Q37" s="3"/>
      <c r="R37" s="3"/>
      <c r="S37" s="3"/>
      <c r="T37" s="3"/>
      <c r="U37" s="3"/>
      <c r="W37" s="149"/>
    </row>
    <row r="38" spans="1:37" ht="30" hidden="1">
      <c r="A38" s="86"/>
      <c r="B38" s="2"/>
      <c r="C38" s="1642"/>
      <c r="D38" s="1600"/>
      <c r="E38" s="87"/>
      <c r="F38" s="88" t="s">
        <v>48</v>
      </c>
      <c r="G38" s="89"/>
      <c r="H38" s="89"/>
      <c r="I38" s="89"/>
      <c r="J38" s="89"/>
      <c r="K38" s="1643" t="s">
        <v>49</v>
      </c>
      <c r="L38" s="1597"/>
      <c r="M38" s="1597"/>
      <c r="N38" s="1598"/>
      <c r="O38" s="89" t="s">
        <v>50</v>
      </c>
      <c r="P38" s="2"/>
      <c r="Q38" s="90">
        <f>328588.41+7678.88</f>
        <v>336267.29</v>
      </c>
      <c r="R38" s="2"/>
      <c r="S38" s="2">
        <f>55*355</f>
        <v>19525</v>
      </c>
      <c r="T38" s="2"/>
      <c r="U38" s="2"/>
      <c r="V38" s="86"/>
      <c r="W38" s="201"/>
      <c r="X38" s="86"/>
      <c r="Y38" s="86"/>
      <c r="Z38" s="86"/>
      <c r="AA38" s="86"/>
      <c r="AB38" s="86"/>
      <c r="AC38" s="86"/>
      <c r="AD38" s="86"/>
      <c r="AE38" s="86"/>
      <c r="AF38" s="86"/>
      <c r="AG38" s="86"/>
      <c r="AH38" s="86"/>
      <c r="AI38" s="86"/>
      <c r="AJ38" s="86"/>
      <c r="AK38" s="86"/>
    </row>
    <row r="39" spans="1:37" ht="15" hidden="1">
      <c r="A39" s="91"/>
      <c r="B39" s="92"/>
      <c r="C39" s="93"/>
      <c r="D39" s="94"/>
      <c r="E39" s="92"/>
      <c r="F39" s="95"/>
      <c r="G39" s="95"/>
      <c r="H39" s="95"/>
      <c r="I39" s="95"/>
      <c r="J39" s="95"/>
      <c r="K39" s="95"/>
      <c r="L39" s="92"/>
      <c r="M39" s="92"/>
      <c r="N39" s="92"/>
      <c r="O39" s="92"/>
      <c r="P39" s="92"/>
      <c r="Q39" s="96">
        <f>Q38-220352</f>
        <v>115915.28999999998</v>
      </c>
      <c r="R39" s="92"/>
      <c r="S39" s="93">
        <f>S38*32</f>
        <v>624800</v>
      </c>
      <c r="T39" s="97">
        <f>S39+K33</f>
        <v>4350551.658801849</v>
      </c>
      <c r="U39" s="98"/>
      <c r="V39" s="91"/>
      <c r="W39" s="204"/>
      <c r="X39" s="91"/>
      <c r="Y39" s="91"/>
      <c r="Z39" s="91"/>
      <c r="AA39" s="91"/>
      <c r="AB39" s="91"/>
      <c r="AC39" s="91"/>
      <c r="AD39" s="91"/>
      <c r="AE39" s="91"/>
      <c r="AF39" s="91"/>
      <c r="AG39" s="91"/>
      <c r="AH39" s="91"/>
      <c r="AI39" s="91"/>
      <c r="AJ39" s="91"/>
      <c r="AK39" s="91"/>
    </row>
    <row r="40" spans="1:37" ht="15" hidden="1">
      <c r="A40" s="86"/>
      <c r="B40" s="92"/>
      <c r="C40" s="92"/>
      <c r="D40" s="99" t="s">
        <v>51</v>
      </c>
      <c r="E40" s="100"/>
      <c r="F40" s="100" t="s">
        <v>52</v>
      </c>
      <c r="G40" s="100"/>
      <c r="H40" s="100"/>
      <c r="I40" s="100"/>
      <c r="J40" s="100"/>
      <c r="K40" s="100" t="s">
        <v>53</v>
      </c>
      <c r="L40" s="205"/>
      <c r="M40" s="97">
        <f>J33+K36</f>
        <v>1451762.1763963024</v>
      </c>
      <c r="N40" s="92"/>
      <c r="O40" s="93" t="e">
        <f>#REF!-F36</f>
        <v>#REF!</v>
      </c>
      <c r="P40" s="92"/>
      <c r="Q40" s="92"/>
      <c r="R40" s="92"/>
      <c r="S40" s="92"/>
      <c r="T40" s="92"/>
      <c r="U40" s="2"/>
      <c r="V40" s="86"/>
      <c r="W40" s="201"/>
      <c r="X40" s="86"/>
      <c r="Y40" s="86"/>
      <c r="Z40" s="86"/>
      <c r="AA40" s="86"/>
      <c r="AB40" s="86"/>
      <c r="AC40" s="86"/>
      <c r="AD40" s="86"/>
      <c r="AE40" s="86"/>
      <c r="AF40" s="86"/>
      <c r="AG40" s="86"/>
      <c r="AH40" s="86"/>
      <c r="AI40" s="86"/>
      <c r="AJ40" s="86"/>
      <c r="AK40" s="86"/>
    </row>
    <row r="41" spans="1:37" ht="6" hidden="1" customHeight="1">
      <c r="B41" s="98"/>
      <c r="C41" s="98"/>
      <c r="D41" s="101"/>
      <c r="E41" s="102"/>
      <c r="F41" s="103"/>
      <c r="G41" s="104"/>
      <c r="H41" s="104"/>
      <c r="I41" s="104"/>
      <c r="J41" s="104"/>
      <c r="K41" s="104"/>
      <c r="L41" s="206"/>
      <c r="M41" s="105"/>
      <c r="N41" s="105"/>
      <c r="O41" s="105"/>
      <c r="P41" s="105"/>
      <c r="Q41" s="105"/>
      <c r="R41" s="105"/>
      <c r="S41" s="105"/>
      <c r="T41" s="105"/>
      <c r="U41" s="3"/>
      <c r="W41" s="149"/>
    </row>
    <row r="42" spans="1:37" ht="12.75" hidden="1">
      <c r="B42" s="98"/>
      <c r="C42" s="1607" t="s">
        <v>54</v>
      </c>
      <c r="D42" s="106" t="s">
        <v>55</v>
      </c>
      <c r="E42" s="107"/>
      <c r="F42" s="24">
        <f>F33</f>
        <v>4451632.7470000004</v>
      </c>
      <c r="G42" s="26"/>
      <c r="H42" s="26"/>
      <c r="I42" s="26"/>
      <c r="J42" s="26"/>
      <c r="K42" s="26">
        <f>F42/F42</f>
        <v>1</v>
      </c>
      <c r="L42" s="137"/>
      <c r="M42" s="105">
        <f>H37-J37</f>
        <v>0</v>
      </c>
      <c r="N42" s="105"/>
      <c r="O42" s="105"/>
      <c r="P42" s="105"/>
      <c r="Q42" s="105"/>
      <c r="R42" s="105"/>
      <c r="S42" s="105"/>
      <c r="T42" s="108">
        <f>F33-T39</f>
        <v>101081.08819815144</v>
      </c>
      <c r="U42" s="3"/>
      <c r="W42" s="149"/>
    </row>
    <row r="43" spans="1:37" ht="12.75" hidden="1">
      <c r="B43" s="98"/>
      <c r="C43" s="1608"/>
      <c r="D43" s="109" t="s">
        <v>56</v>
      </c>
      <c r="E43" s="110"/>
      <c r="F43" s="111">
        <f>K33</f>
        <v>3725751.658801849</v>
      </c>
      <c r="G43" s="112"/>
      <c r="H43" s="112"/>
      <c r="I43" s="112"/>
      <c r="J43" s="112"/>
      <c r="K43" s="112">
        <f>F43/F42</f>
        <v>0.83694048241348529</v>
      </c>
      <c r="L43" s="207"/>
      <c r="M43" s="105"/>
      <c r="N43" s="105"/>
      <c r="O43" s="105"/>
      <c r="P43" s="105"/>
      <c r="Q43" s="105"/>
      <c r="R43" s="105"/>
      <c r="S43" s="105"/>
      <c r="T43" s="105"/>
      <c r="U43" s="3"/>
      <c r="W43" s="149"/>
    </row>
    <row r="44" spans="1:37" ht="12.75" hidden="1">
      <c r="B44" s="98"/>
      <c r="C44" s="1609"/>
      <c r="D44" s="106" t="s">
        <v>57</v>
      </c>
      <c r="E44" s="113"/>
      <c r="F44" s="24">
        <f>O36</f>
        <v>876095.66945000004</v>
      </c>
      <c r="G44" s="26"/>
      <c r="H44" s="26"/>
      <c r="I44" s="26"/>
      <c r="J44" s="26"/>
      <c r="K44" s="26">
        <f>F44/F42</f>
        <v>0.19680322237731979</v>
      </c>
      <c r="L44" s="137"/>
      <c r="M44" s="105"/>
      <c r="N44" s="105"/>
      <c r="O44" s="105"/>
      <c r="P44" s="105"/>
      <c r="Q44" s="105"/>
      <c r="R44" s="105"/>
      <c r="S44" s="105"/>
      <c r="T44" s="105"/>
      <c r="U44" s="3"/>
      <c r="W44" s="149"/>
    </row>
    <row r="45" spans="1:37" ht="12.75" hidden="1">
      <c r="B45" s="98"/>
      <c r="C45" s="1608"/>
      <c r="D45" s="114" t="s">
        <v>58</v>
      </c>
      <c r="E45" s="115"/>
      <c r="F45" s="116">
        <f>SUMMARY!H23</f>
        <v>1111.44</v>
      </c>
      <c r="G45" s="117"/>
      <c r="H45" s="117"/>
      <c r="I45" s="117"/>
      <c r="J45" s="117"/>
      <c r="K45" s="1616">
        <f>(F45+F46)/F42</f>
        <v>4.9748811859928563E-2</v>
      </c>
      <c r="L45" s="207"/>
      <c r="M45" s="105"/>
      <c r="N45" s="105"/>
      <c r="O45" s="108">
        <f>F45+F46</f>
        <v>221463.44</v>
      </c>
      <c r="P45" s="105"/>
      <c r="Q45" s="105"/>
      <c r="R45" s="105"/>
      <c r="S45" s="105"/>
      <c r="T45" s="105"/>
      <c r="U45" s="3"/>
      <c r="W45" s="149"/>
    </row>
    <row r="46" spans="1:37" ht="12.75" hidden="1">
      <c r="B46" s="98"/>
      <c r="C46" s="1610"/>
      <c r="D46" s="118" t="s">
        <v>59</v>
      </c>
      <c r="E46" s="119"/>
      <c r="F46" s="120">
        <v>220352</v>
      </c>
      <c r="G46" s="121"/>
      <c r="H46" s="121"/>
      <c r="I46" s="121"/>
      <c r="J46" s="121"/>
      <c r="K46" s="1617"/>
      <c r="L46" s="137"/>
      <c r="M46" s="105"/>
      <c r="N46" s="105"/>
      <c r="O46" s="105"/>
      <c r="P46" s="105"/>
      <c r="Q46" s="105"/>
      <c r="R46" s="105"/>
      <c r="S46" s="105"/>
      <c r="T46" s="105"/>
      <c r="U46" s="3"/>
      <c r="W46" s="149"/>
    </row>
    <row r="47" spans="1:37" ht="21.75" hidden="1" customHeight="1">
      <c r="B47" s="98"/>
      <c r="C47" s="105"/>
      <c r="D47" s="122" t="s">
        <v>60</v>
      </c>
      <c r="E47" s="123"/>
      <c r="F47" s="123">
        <f>F42*K47</f>
        <v>3947215.0988018489</v>
      </c>
      <c r="G47" s="124"/>
      <c r="H47" s="124"/>
      <c r="I47" s="124"/>
      <c r="J47" s="124"/>
      <c r="K47" s="124">
        <f>K43+K45</f>
        <v>0.88668929427341381</v>
      </c>
      <c r="L47" s="208"/>
      <c r="M47" s="125"/>
      <c r="N47" s="125"/>
      <c r="O47" s="125"/>
      <c r="P47" s="105"/>
      <c r="Q47" s="105"/>
      <c r="R47" s="105"/>
      <c r="S47" s="105"/>
      <c r="T47" s="105"/>
      <c r="U47" s="3"/>
      <c r="W47" s="149"/>
    </row>
    <row r="48" spans="1:37" ht="12.75" hidden="1">
      <c r="B48" s="2"/>
      <c r="C48" s="1611" t="s">
        <v>61</v>
      </c>
      <c r="D48" s="114" t="s">
        <v>62</v>
      </c>
      <c r="E48" s="126"/>
      <c r="F48" s="116"/>
      <c r="G48" s="117"/>
      <c r="H48" s="117"/>
      <c r="I48" s="117"/>
      <c r="J48" s="117"/>
      <c r="K48" s="117">
        <f>K42-K47</f>
        <v>0.11331070572658619</v>
      </c>
      <c r="L48" s="207"/>
      <c r="M48" s="105"/>
      <c r="N48" s="105"/>
      <c r="O48" s="105"/>
      <c r="P48" s="105"/>
      <c r="Q48" s="105"/>
      <c r="R48" s="105"/>
      <c r="S48" s="105"/>
      <c r="T48" s="105"/>
      <c r="U48" s="3"/>
      <c r="W48" s="149"/>
    </row>
    <row r="49" spans="2:23" ht="25.5" hidden="1">
      <c r="B49" s="2"/>
      <c r="C49" s="1612"/>
      <c r="D49" s="127" t="s">
        <v>63</v>
      </c>
      <c r="E49" s="128"/>
      <c r="F49" s="128">
        <v>2193954.35</v>
      </c>
      <c r="G49" s="129"/>
      <c r="H49" s="129"/>
      <c r="I49" s="129"/>
      <c r="J49" s="129"/>
      <c r="K49" s="129">
        <f>2193954.35/F42</f>
        <v>0.49284262082907171</v>
      </c>
      <c r="L49" s="129"/>
      <c r="M49" s="130"/>
      <c r="N49" s="130"/>
      <c r="O49" s="1622">
        <f>(K49+K50)/2</f>
        <v>0.54085241464781508</v>
      </c>
      <c r="P49" s="105"/>
      <c r="Q49" s="105"/>
      <c r="R49" s="105"/>
      <c r="S49" s="105"/>
      <c r="T49" s="105"/>
      <c r="U49" s="3"/>
      <c r="W49" s="149"/>
    </row>
    <row r="50" spans="2:23" ht="25.5" hidden="1">
      <c r="B50" s="2"/>
      <c r="C50" s="1612"/>
      <c r="D50" s="131" t="s">
        <v>64</v>
      </c>
      <c r="E50" s="132"/>
      <c r="F50" s="132">
        <v>2193954.35</v>
      </c>
      <c r="G50" s="133"/>
      <c r="H50" s="133"/>
      <c r="I50" s="133"/>
      <c r="J50" s="133"/>
      <c r="K50" s="133">
        <f>F50/F43</f>
        <v>0.58886220846655835</v>
      </c>
      <c r="L50" s="133"/>
      <c r="M50" s="134"/>
      <c r="N50" s="134"/>
      <c r="O50" s="1623"/>
      <c r="P50" s="105"/>
      <c r="Q50" s="105"/>
      <c r="R50" s="105"/>
      <c r="S50" s="105"/>
      <c r="T50" s="105"/>
      <c r="U50" s="3"/>
      <c r="W50" s="149"/>
    </row>
    <row r="51" spans="2:23" ht="25.5" hidden="1">
      <c r="B51" s="2"/>
      <c r="C51" s="1613"/>
      <c r="D51" s="135" t="s">
        <v>65</v>
      </c>
      <c r="E51" s="136"/>
      <c r="F51" s="136">
        <v>110000</v>
      </c>
      <c r="G51" s="137"/>
      <c r="H51" s="137"/>
      <c r="I51" s="137"/>
      <c r="J51" s="137"/>
      <c r="K51" s="137">
        <f>F51/F42</f>
        <v>2.4710034778616923E-2</v>
      </c>
      <c r="L51" s="137"/>
      <c r="M51" s="29"/>
      <c r="N51" s="29"/>
      <c r="O51" s="29"/>
      <c r="P51" s="105"/>
      <c r="Q51" s="105"/>
      <c r="R51" s="105"/>
      <c r="S51" s="105"/>
      <c r="T51" s="105"/>
      <c r="U51" s="3"/>
      <c r="W51" s="149"/>
    </row>
    <row r="52" spans="2:23" ht="12.75" hidden="1">
      <c r="B52" s="2"/>
      <c r="C52" s="3"/>
      <c r="D52" s="138"/>
      <c r="E52" s="139"/>
      <c r="F52" s="139"/>
      <c r="G52" s="140"/>
      <c r="H52" s="140"/>
      <c r="I52" s="140"/>
      <c r="J52" s="140"/>
      <c r="K52" s="141">
        <f>K50-K49+K51</f>
        <v>0.12072962241610356</v>
      </c>
      <c r="L52" s="140"/>
      <c r="M52" s="140"/>
      <c r="N52" s="140"/>
      <c r="O52" s="141">
        <f>69.5%-O49</f>
        <v>0.15414758535218487</v>
      </c>
      <c r="P52" s="105"/>
      <c r="Q52" s="105"/>
      <c r="R52" s="105"/>
      <c r="S52" s="105"/>
      <c r="T52" s="105"/>
      <c r="U52" s="3"/>
      <c r="W52" s="149"/>
    </row>
    <row r="53" spans="2:23" ht="25.5" hidden="1">
      <c r="B53" s="2"/>
      <c r="C53" s="3"/>
      <c r="D53" s="135" t="s">
        <v>66</v>
      </c>
      <c r="E53" s="29"/>
      <c r="F53" s="29"/>
      <c r="G53" s="140"/>
      <c r="H53" s="140"/>
      <c r="I53" s="140"/>
      <c r="J53" s="140"/>
      <c r="K53" s="140" t="s">
        <v>67</v>
      </c>
      <c r="L53" s="140"/>
      <c r="M53" s="142"/>
      <c r="N53" s="142"/>
      <c r="O53" s="142" t="s">
        <v>68</v>
      </c>
      <c r="P53" s="105"/>
      <c r="Q53" s="105"/>
      <c r="R53" s="105"/>
      <c r="S53" s="105"/>
      <c r="T53" s="105"/>
      <c r="U53" s="3"/>
      <c r="W53" s="149"/>
    </row>
    <row r="54" spans="2:23" ht="12.75" hidden="1">
      <c r="B54" s="2"/>
      <c r="C54" s="3"/>
      <c r="D54" s="4"/>
      <c r="E54" s="3"/>
      <c r="F54" s="3"/>
      <c r="G54" s="3"/>
      <c r="H54" s="3"/>
      <c r="I54" s="3"/>
      <c r="J54" s="3"/>
      <c r="K54" s="3"/>
      <c r="L54" s="3"/>
      <c r="M54" s="143"/>
      <c r="N54" s="143"/>
      <c r="O54" s="143"/>
      <c r="P54" s="3"/>
      <c r="Q54" s="3"/>
      <c r="R54" s="3"/>
      <c r="S54" s="3"/>
      <c r="T54" s="3"/>
      <c r="U54" s="3"/>
      <c r="W54" s="149"/>
    </row>
    <row r="55" spans="2:23" ht="12.75" hidden="1">
      <c r="B55" s="2"/>
      <c r="C55" s="3"/>
      <c r="D55" s="4"/>
      <c r="E55" s="3"/>
      <c r="F55" s="3"/>
      <c r="G55" s="3"/>
      <c r="H55" s="3"/>
      <c r="I55" s="3"/>
      <c r="J55" s="3"/>
      <c r="K55" s="3"/>
      <c r="L55" s="3"/>
      <c r="M55" s="3"/>
      <c r="N55" s="3"/>
      <c r="O55" s="3"/>
      <c r="P55" s="3"/>
      <c r="Q55" s="3"/>
      <c r="R55" s="3"/>
      <c r="S55" s="3"/>
      <c r="T55" s="3"/>
      <c r="U55" s="3"/>
      <c r="W55" s="149"/>
    </row>
    <row r="56" spans="2:23" ht="12.75" hidden="1">
      <c r="B56" s="2"/>
      <c r="C56" s="3"/>
      <c r="D56" s="4"/>
      <c r="E56" s="3"/>
      <c r="F56" s="3"/>
      <c r="G56" s="3"/>
      <c r="H56" s="3"/>
      <c r="I56" s="3"/>
      <c r="J56" s="3"/>
      <c r="K56" s="3"/>
      <c r="L56" s="3"/>
      <c r="M56" s="3"/>
      <c r="N56" s="3"/>
      <c r="O56" s="3"/>
      <c r="P56" s="3"/>
      <c r="Q56" s="3"/>
      <c r="R56" s="3"/>
      <c r="S56" s="3"/>
      <c r="T56" s="3"/>
      <c r="U56" s="3"/>
      <c r="W56" s="149"/>
    </row>
    <row r="57" spans="2:23" ht="12.75" hidden="1">
      <c r="B57" s="2"/>
      <c r="C57" s="3"/>
      <c r="D57" s="4"/>
      <c r="E57" s="3"/>
      <c r="F57" s="3"/>
      <c r="G57" s="3"/>
      <c r="H57" s="3"/>
      <c r="I57" s="3"/>
      <c r="J57" s="3"/>
      <c r="K57" s="3"/>
      <c r="L57" s="3"/>
      <c r="M57" s="3"/>
      <c r="N57" s="3"/>
      <c r="O57" s="3"/>
      <c r="P57" s="3"/>
      <c r="Q57" s="3"/>
      <c r="R57" s="3"/>
      <c r="S57" s="3"/>
      <c r="T57" s="3"/>
      <c r="U57" s="3"/>
      <c r="W57" s="149"/>
    </row>
    <row r="58" spans="2:23" ht="12.75" hidden="1">
      <c r="B58" s="2"/>
      <c r="C58" s="3"/>
      <c r="D58" s="4"/>
      <c r="E58" s="3"/>
      <c r="F58" s="3"/>
      <c r="G58" s="3"/>
      <c r="H58" s="3"/>
      <c r="I58" s="3"/>
      <c r="J58" s="3"/>
      <c r="K58" s="209">
        <f>J33+K33</f>
        <v>4451632.7470000004</v>
      </c>
      <c r="L58" s="3"/>
      <c r="M58" s="3"/>
      <c r="N58" s="3"/>
      <c r="O58" s="3"/>
      <c r="P58" s="3"/>
      <c r="Q58" s="3"/>
      <c r="R58" s="3"/>
      <c r="S58" s="3"/>
      <c r="T58" s="3"/>
      <c r="U58" s="3"/>
      <c r="W58" s="149"/>
    </row>
    <row r="59" spans="2:23" ht="12.75" hidden="1">
      <c r="B59" s="2"/>
      <c r="C59" s="2"/>
      <c r="D59" s="210"/>
      <c r="E59" s="3"/>
      <c r="F59" s="3"/>
      <c r="G59" s="3"/>
      <c r="H59" s="2"/>
      <c r="I59" s="3"/>
      <c r="J59" s="3">
        <f>J33/32</f>
        <v>22683.784006192222</v>
      </c>
      <c r="K59" s="3"/>
      <c r="L59" s="211"/>
      <c r="M59" s="3"/>
      <c r="N59" s="3"/>
      <c r="O59" s="3"/>
      <c r="P59" s="3"/>
      <c r="Q59" s="3"/>
      <c r="R59" s="3"/>
      <c r="S59" s="3"/>
      <c r="T59" s="3"/>
      <c r="U59" s="3"/>
      <c r="W59" s="149"/>
    </row>
    <row r="60" spans="2:23" ht="12.75" hidden="1">
      <c r="B60" s="2"/>
      <c r="C60" s="3"/>
      <c r="D60" s="4"/>
      <c r="E60" s="3"/>
      <c r="F60" s="3"/>
      <c r="G60" s="3"/>
      <c r="H60" s="3"/>
      <c r="I60" s="3"/>
      <c r="J60" s="3">
        <f>J59/55</f>
        <v>412.43243647622222</v>
      </c>
      <c r="K60" s="211">
        <f>K58-F33</f>
        <v>0</v>
      </c>
      <c r="L60" s="3"/>
      <c r="M60" s="3"/>
      <c r="N60" s="3"/>
      <c r="O60" s="3"/>
      <c r="P60" s="3"/>
      <c r="Q60" s="3"/>
      <c r="R60" s="3"/>
      <c r="S60" s="3"/>
      <c r="T60" s="3"/>
      <c r="U60" s="3"/>
      <c r="W60" s="149"/>
    </row>
    <row r="61" spans="2:23" ht="12.75" hidden="1">
      <c r="B61" s="2"/>
      <c r="C61" s="3"/>
      <c r="D61" s="4"/>
      <c r="E61" s="3"/>
      <c r="F61" s="3"/>
      <c r="G61" s="3"/>
      <c r="H61" s="3"/>
      <c r="I61" s="3"/>
      <c r="J61" s="3"/>
      <c r="K61" s="3"/>
      <c r="L61" s="3"/>
      <c r="M61" s="3"/>
      <c r="N61" s="3"/>
      <c r="O61" s="3"/>
      <c r="P61" s="3"/>
      <c r="Q61" s="3"/>
      <c r="R61" s="3"/>
      <c r="S61" s="3"/>
      <c r="T61" s="3"/>
      <c r="U61" s="3"/>
      <c r="W61" s="149"/>
    </row>
    <row r="62" spans="2:23" ht="12.75" hidden="1">
      <c r="B62" s="2"/>
      <c r="C62" s="3"/>
      <c r="D62" s="4"/>
      <c r="E62" s="3"/>
      <c r="F62" s="3"/>
      <c r="G62" s="3"/>
      <c r="H62" s="3"/>
      <c r="I62" s="3"/>
      <c r="J62" s="3"/>
      <c r="K62" s="3"/>
      <c r="L62" s="3"/>
      <c r="M62" s="3"/>
      <c r="N62" s="3"/>
      <c r="O62" s="3"/>
      <c r="P62" s="3"/>
      <c r="Q62" s="3"/>
      <c r="R62" s="3"/>
      <c r="S62" s="3"/>
      <c r="T62" s="3"/>
      <c r="U62" s="3"/>
      <c r="W62" s="149"/>
    </row>
    <row r="63" spans="2:23" ht="12.75" hidden="1">
      <c r="B63" s="2"/>
      <c r="C63" s="2"/>
      <c r="D63" s="4"/>
      <c r="E63" s="3"/>
      <c r="F63" s="3"/>
      <c r="G63" s="3"/>
      <c r="H63" s="3"/>
      <c r="I63" s="3"/>
      <c r="J63" s="3"/>
      <c r="K63" s="3"/>
      <c r="L63" s="3"/>
      <c r="M63" s="3"/>
      <c r="N63" s="3"/>
      <c r="O63" s="3"/>
      <c r="P63" s="3"/>
      <c r="Q63" s="3"/>
      <c r="R63" s="3"/>
      <c r="S63" s="3"/>
      <c r="T63" s="3"/>
      <c r="U63" s="3"/>
      <c r="W63" s="149"/>
    </row>
    <row r="64" spans="2:23" ht="12.75">
      <c r="B64" s="2"/>
      <c r="C64" s="3"/>
      <c r="D64" s="4"/>
      <c r="E64" s="3"/>
      <c r="F64" s="3"/>
      <c r="G64" s="3"/>
      <c r="H64" s="3"/>
      <c r="I64" s="3"/>
      <c r="J64" s="3"/>
      <c r="K64" s="3"/>
      <c r="L64" s="3"/>
      <c r="M64" s="3"/>
      <c r="N64" s="3"/>
      <c r="O64" s="3"/>
      <c r="P64" s="3"/>
      <c r="Q64" s="3"/>
      <c r="R64" s="3"/>
      <c r="S64" s="3"/>
      <c r="T64" s="3"/>
      <c r="U64" s="3"/>
      <c r="W64" s="149"/>
    </row>
    <row r="65" spans="2:23" ht="12.75">
      <c r="B65" s="2"/>
      <c r="C65" s="3"/>
      <c r="D65" s="4"/>
      <c r="E65" s="3"/>
      <c r="F65" s="3"/>
      <c r="G65" s="3"/>
      <c r="H65" s="3"/>
      <c r="I65" s="3"/>
      <c r="J65" s="3"/>
      <c r="K65" s="3"/>
      <c r="L65" s="3"/>
      <c r="M65" s="3"/>
      <c r="N65" s="3"/>
      <c r="O65" s="3"/>
      <c r="P65" s="3"/>
      <c r="Q65" s="3"/>
      <c r="R65" s="3"/>
      <c r="S65" s="3"/>
      <c r="T65" s="3"/>
      <c r="U65" s="3"/>
      <c r="W65" s="149"/>
    </row>
    <row r="66" spans="2:23" ht="12.75">
      <c r="B66" s="2"/>
      <c r="C66" s="3"/>
      <c r="D66" s="4"/>
      <c r="E66" s="3"/>
      <c r="F66" s="3"/>
      <c r="G66" s="3"/>
      <c r="H66" s="3"/>
      <c r="I66" s="3"/>
      <c r="J66" s="3"/>
      <c r="K66" s="3"/>
      <c r="L66" s="3"/>
      <c r="M66" s="3"/>
      <c r="N66" s="3"/>
      <c r="O66" s="3"/>
      <c r="P66" s="3"/>
      <c r="Q66" s="3"/>
      <c r="R66" s="3"/>
      <c r="S66" s="3"/>
      <c r="T66" s="3"/>
      <c r="U66" s="3"/>
      <c r="W66" s="149"/>
    </row>
    <row r="67" spans="2:23" ht="12.75">
      <c r="B67" s="2"/>
      <c r="C67" s="3"/>
      <c r="D67" s="4"/>
      <c r="E67" s="3"/>
      <c r="F67" s="3"/>
      <c r="G67" s="3"/>
      <c r="H67" s="3"/>
      <c r="I67" s="3"/>
      <c r="J67" s="3"/>
      <c r="K67" s="3"/>
      <c r="L67" s="3"/>
      <c r="M67" s="3"/>
      <c r="N67" s="3"/>
      <c r="O67" s="3"/>
      <c r="P67" s="3"/>
      <c r="Q67" s="3"/>
      <c r="R67" s="3"/>
      <c r="S67" s="3"/>
      <c r="T67" s="3"/>
      <c r="U67" s="3"/>
      <c r="W67" s="149"/>
    </row>
    <row r="68" spans="2:23" ht="12.75">
      <c r="B68" s="2"/>
      <c r="C68" s="3"/>
      <c r="D68" s="4"/>
      <c r="E68" s="3"/>
      <c r="F68" s="3"/>
      <c r="G68" s="3"/>
      <c r="H68" s="3"/>
      <c r="I68" s="3"/>
      <c r="J68" s="3"/>
      <c r="K68" s="3"/>
      <c r="L68" s="3"/>
      <c r="M68" s="3"/>
      <c r="N68" s="3"/>
      <c r="O68" s="3"/>
      <c r="P68" s="3"/>
      <c r="Q68" s="3"/>
      <c r="R68" s="3"/>
      <c r="S68" s="3"/>
      <c r="T68" s="3"/>
      <c r="U68" s="3"/>
      <c r="W68" s="149"/>
    </row>
    <row r="69" spans="2:23" ht="12.75">
      <c r="B69" s="2"/>
      <c r="C69" s="3"/>
      <c r="D69" s="4"/>
      <c r="E69" s="3"/>
      <c r="F69" s="3"/>
      <c r="G69" s="3"/>
      <c r="H69" s="3"/>
      <c r="I69" s="3"/>
      <c r="J69" s="3"/>
      <c r="K69" s="3"/>
      <c r="L69" s="3"/>
      <c r="M69" s="3"/>
      <c r="N69" s="3"/>
      <c r="O69" s="3"/>
      <c r="P69" s="3"/>
      <c r="Q69" s="3"/>
      <c r="R69" s="3"/>
      <c r="S69" s="3"/>
      <c r="T69" s="3"/>
      <c r="U69" s="3"/>
      <c r="W69" s="149"/>
    </row>
    <row r="70" spans="2:23" ht="12.75">
      <c r="B70" s="2"/>
      <c r="C70" s="3"/>
      <c r="D70" s="4"/>
      <c r="E70" s="3"/>
      <c r="F70" s="3"/>
      <c r="G70" s="3"/>
      <c r="H70" s="3"/>
      <c r="I70" s="3"/>
      <c r="J70" s="3"/>
      <c r="K70" s="3"/>
      <c r="L70" s="3"/>
      <c r="M70" s="3"/>
      <c r="N70" s="3"/>
      <c r="O70" s="3"/>
      <c r="P70" s="3"/>
      <c r="Q70" s="3"/>
      <c r="R70" s="3"/>
      <c r="S70" s="3"/>
      <c r="T70" s="3"/>
      <c r="U70" s="3"/>
      <c r="W70" s="149"/>
    </row>
    <row r="71" spans="2:23" ht="12.75">
      <c r="B71" s="2"/>
      <c r="C71" s="3"/>
      <c r="D71" s="4"/>
      <c r="E71" s="3"/>
      <c r="F71" s="3"/>
      <c r="G71" s="3"/>
      <c r="H71" s="3"/>
      <c r="I71" s="3"/>
      <c r="J71" s="3"/>
      <c r="K71" s="3"/>
      <c r="L71" s="3"/>
      <c r="M71" s="3"/>
      <c r="N71" s="3"/>
      <c r="O71" s="3"/>
      <c r="P71" s="3"/>
      <c r="Q71" s="3"/>
      <c r="R71" s="3"/>
      <c r="S71" s="3"/>
      <c r="T71" s="3"/>
      <c r="U71" s="3"/>
      <c r="W71" s="149"/>
    </row>
    <row r="72" spans="2:23" ht="12.75">
      <c r="B72" s="2"/>
      <c r="C72" s="3"/>
      <c r="D72" s="4"/>
      <c r="E72" s="3"/>
      <c r="F72" s="3"/>
      <c r="G72" s="3"/>
      <c r="H72" s="3"/>
      <c r="I72" s="3"/>
      <c r="J72" s="3"/>
      <c r="K72" s="3"/>
      <c r="L72" s="3"/>
      <c r="M72" s="3"/>
      <c r="N72" s="3"/>
      <c r="O72" s="3"/>
      <c r="P72" s="3"/>
      <c r="Q72" s="3"/>
      <c r="R72" s="3"/>
      <c r="S72" s="3"/>
      <c r="T72" s="3"/>
      <c r="U72" s="3"/>
      <c r="W72" s="149"/>
    </row>
    <row r="73" spans="2:23" ht="12.75">
      <c r="B73" s="2"/>
      <c r="C73" s="3"/>
      <c r="D73" s="4"/>
      <c r="E73" s="3"/>
      <c r="F73" s="3"/>
      <c r="G73" s="3"/>
      <c r="H73" s="3"/>
      <c r="I73" s="3"/>
      <c r="J73" s="3"/>
      <c r="K73" s="3"/>
      <c r="L73" s="3"/>
      <c r="M73" s="3"/>
      <c r="N73" s="3"/>
      <c r="O73" s="3"/>
      <c r="P73" s="3"/>
      <c r="Q73" s="3"/>
      <c r="R73" s="3"/>
      <c r="S73" s="3"/>
      <c r="T73" s="3"/>
      <c r="U73" s="3"/>
      <c r="W73" s="149"/>
    </row>
    <row r="74" spans="2:23" ht="12.75">
      <c r="B74" s="2"/>
      <c r="C74" s="3"/>
      <c r="D74" s="4"/>
      <c r="E74" s="3"/>
      <c r="F74" s="3"/>
      <c r="G74" s="3"/>
      <c r="H74" s="3"/>
      <c r="I74" s="3"/>
      <c r="J74" s="3"/>
      <c r="K74" s="3"/>
      <c r="L74" s="3"/>
      <c r="M74" s="3"/>
      <c r="N74" s="3"/>
      <c r="O74" s="3"/>
      <c r="P74" s="3"/>
      <c r="Q74" s="3"/>
      <c r="R74" s="3"/>
      <c r="S74" s="3"/>
      <c r="T74" s="3"/>
      <c r="U74" s="3"/>
      <c r="W74" s="149"/>
    </row>
    <row r="75" spans="2:23" ht="12.75">
      <c r="B75" s="2"/>
      <c r="C75" s="3"/>
      <c r="D75" s="4"/>
      <c r="E75" s="3"/>
      <c r="F75" s="3"/>
      <c r="G75" s="3"/>
      <c r="H75" s="3"/>
      <c r="I75" s="3"/>
      <c r="J75" s="3"/>
      <c r="K75" s="3"/>
      <c r="L75" s="3"/>
      <c r="M75" s="3"/>
      <c r="N75" s="3"/>
      <c r="O75" s="3"/>
      <c r="P75" s="3"/>
      <c r="Q75" s="3"/>
      <c r="R75" s="3"/>
      <c r="S75" s="3"/>
      <c r="T75" s="3"/>
      <c r="U75" s="3"/>
      <c r="W75" s="149"/>
    </row>
    <row r="76" spans="2:23" ht="12.75">
      <c r="B76" s="2"/>
      <c r="C76" s="3"/>
      <c r="D76" s="4"/>
      <c r="E76" s="3"/>
      <c r="F76" s="3"/>
      <c r="G76" s="3"/>
      <c r="H76" s="3"/>
      <c r="I76" s="3"/>
      <c r="J76" s="3"/>
      <c r="K76" s="3"/>
      <c r="L76" s="3"/>
      <c r="M76" s="3"/>
      <c r="N76" s="3"/>
      <c r="O76" s="3"/>
      <c r="P76" s="3"/>
      <c r="Q76" s="3"/>
      <c r="R76" s="3"/>
      <c r="S76" s="3"/>
      <c r="T76" s="3"/>
      <c r="U76" s="3"/>
      <c r="W76" s="149"/>
    </row>
    <row r="77" spans="2:23" ht="12.75">
      <c r="B77" s="2"/>
      <c r="C77" s="3"/>
      <c r="D77" s="4"/>
      <c r="E77" s="3"/>
      <c r="F77" s="3"/>
      <c r="G77" s="3"/>
      <c r="H77" s="3"/>
      <c r="I77" s="3"/>
      <c r="J77" s="3"/>
      <c r="K77" s="3"/>
      <c r="L77" s="3"/>
      <c r="M77" s="3"/>
      <c r="N77" s="3"/>
      <c r="O77" s="3"/>
      <c r="P77" s="3"/>
      <c r="Q77" s="3"/>
      <c r="R77" s="3"/>
      <c r="S77" s="3"/>
      <c r="T77" s="3"/>
      <c r="U77" s="3"/>
      <c r="W77" s="149"/>
    </row>
    <row r="78" spans="2:23" ht="12.75">
      <c r="B78" s="2"/>
      <c r="C78" s="3"/>
      <c r="D78" s="4"/>
      <c r="E78" s="3"/>
      <c r="F78" s="3"/>
      <c r="G78" s="3"/>
      <c r="H78" s="3"/>
      <c r="I78" s="3"/>
      <c r="J78" s="3"/>
      <c r="K78" s="3"/>
      <c r="L78" s="3"/>
      <c r="M78" s="3"/>
      <c r="N78" s="3"/>
      <c r="O78" s="3"/>
      <c r="P78" s="3"/>
      <c r="Q78" s="3"/>
      <c r="R78" s="3"/>
      <c r="S78" s="3"/>
      <c r="T78" s="3"/>
      <c r="U78" s="3"/>
      <c r="W78" s="149"/>
    </row>
    <row r="79" spans="2:23" ht="12.75">
      <c r="B79" s="2"/>
      <c r="C79" s="3"/>
      <c r="D79" s="4"/>
      <c r="E79" s="3"/>
      <c r="F79" s="3"/>
      <c r="G79" s="3"/>
      <c r="H79" s="3"/>
      <c r="I79" s="3"/>
      <c r="J79" s="3"/>
      <c r="K79" s="3"/>
      <c r="L79" s="3"/>
      <c r="M79" s="3"/>
      <c r="N79" s="3"/>
      <c r="O79" s="3"/>
      <c r="P79" s="3"/>
      <c r="Q79" s="3"/>
      <c r="R79" s="3"/>
      <c r="S79" s="3"/>
      <c r="T79" s="3"/>
      <c r="U79" s="3"/>
      <c r="W79" s="149"/>
    </row>
    <row r="80" spans="2:23" ht="12.75">
      <c r="B80" s="2"/>
      <c r="C80" s="3"/>
      <c r="D80" s="4"/>
      <c r="E80" s="3"/>
      <c r="F80" s="3"/>
      <c r="G80" s="3"/>
      <c r="H80" s="3"/>
      <c r="I80" s="3"/>
      <c r="J80" s="3"/>
      <c r="K80" s="3"/>
      <c r="L80" s="3"/>
      <c r="M80" s="3"/>
      <c r="N80" s="3"/>
      <c r="O80" s="3"/>
      <c r="P80" s="3"/>
      <c r="Q80" s="3"/>
      <c r="R80" s="3"/>
      <c r="S80" s="3"/>
      <c r="T80" s="3"/>
      <c r="U80" s="3"/>
      <c r="W80" s="149"/>
    </row>
    <row r="81" spans="2:23" ht="12.75">
      <c r="B81" s="2"/>
      <c r="C81" s="3"/>
      <c r="D81" s="4"/>
      <c r="E81" s="3"/>
      <c r="F81" s="3"/>
      <c r="G81" s="3"/>
      <c r="H81" s="3"/>
      <c r="I81" s="3"/>
      <c r="J81" s="3"/>
      <c r="K81" s="3"/>
      <c r="L81" s="3"/>
      <c r="M81" s="3"/>
      <c r="N81" s="3"/>
      <c r="O81" s="3"/>
      <c r="P81" s="3"/>
      <c r="Q81" s="3"/>
      <c r="R81" s="3"/>
      <c r="S81" s="3"/>
      <c r="T81" s="3"/>
      <c r="U81" s="3"/>
      <c r="W81" s="149"/>
    </row>
    <row r="82" spans="2:23" ht="12.75">
      <c r="B82" s="2"/>
      <c r="C82" s="3"/>
      <c r="D82" s="4"/>
      <c r="E82" s="3"/>
      <c r="F82" s="3"/>
      <c r="G82" s="3"/>
      <c r="H82" s="3"/>
      <c r="I82" s="3"/>
      <c r="J82" s="3"/>
      <c r="K82" s="3"/>
      <c r="L82" s="3"/>
      <c r="M82" s="3"/>
      <c r="N82" s="3"/>
      <c r="O82" s="3"/>
      <c r="P82" s="3"/>
      <c r="Q82" s="3"/>
      <c r="R82" s="3"/>
      <c r="S82" s="3"/>
      <c r="T82" s="3"/>
      <c r="U82" s="3"/>
      <c r="W82" s="149"/>
    </row>
    <row r="83" spans="2:23" ht="12.75">
      <c r="B83" s="2"/>
      <c r="C83" s="3"/>
      <c r="D83" s="4"/>
      <c r="E83" s="3"/>
      <c r="F83" s="3"/>
      <c r="G83" s="3"/>
      <c r="H83" s="3"/>
      <c r="I83" s="3"/>
      <c r="J83" s="3"/>
      <c r="K83" s="3"/>
      <c r="L83" s="3"/>
      <c r="M83" s="3"/>
      <c r="N83" s="3"/>
      <c r="O83" s="3"/>
      <c r="P83" s="3"/>
      <c r="Q83" s="3"/>
      <c r="R83" s="3"/>
      <c r="S83" s="3"/>
      <c r="T83" s="3"/>
      <c r="U83" s="3"/>
      <c r="W83" s="149"/>
    </row>
    <row r="84" spans="2:23" ht="12.75">
      <c r="B84" s="2"/>
      <c r="C84" s="3"/>
      <c r="D84" s="4"/>
      <c r="E84" s="3"/>
      <c r="F84" s="3"/>
      <c r="G84" s="3"/>
      <c r="H84" s="3"/>
      <c r="I84" s="3"/>
      <c r="J84" s="3"/>
      <c r="K84" s="3"/>
      <c r="L84" s="3"/>
      <c r="M84" s="3"/>
      <c r="N84" s="3"/>
      <c r="O84" s="3"/>
      <c r="P84" s="3"/>
      <c r="Q84" s="3"/>
      <c r="R84" s="3"/>
      <c r="S84" s="3"/>
      <c r="T84" s="3"/>
      <c r="U84" s="3"/>
      <c r="W84" s="149"/>
    </row>
    <row r="85" spans="2:23" ht="12.75">
      <c r="B85" s="2"/>
      <c r="C85" s="3"/>
      <c r="D85" s="4"/>
      <c r="E85" s="3"/>
      <c r="F85" s="3"/>
      <c r="G85" s="3"/>
      <c r="H85" s="3"/>
      <c r="I85" s="3"/>
      <c r="J85" s="3"/>
      <c r="K85" s="3"/>
      <c r="L85" s="3"/>
      <c r="M85" s="3"/>
      <c r="N85" s="3"/>
      <c r="O85" s="3"/>
      <c r="P85" s="3"/>
      <c r="Q85" s="3"/>
      <c r="R85" s="3"/>
      <c r="S85" s="3"/>
      <c r="T85" s="3"/>
      <c r="U85" s="3"/>
      <c r="W85" s="149"/>
    </row>
    <row r="86" spans="2:23" ht="12.75">
      <c r="B86" s="2"/>
      <c r="C86" s="3"/>
      <c r="D86" s="4"/>
      <c r="E86" s="3"/>
      <c r="F86" s="3"/>
      <c r="G86" s="3"/>
      <c r="H86" s="3"/>
      <c r="I86" s="3"/>
      <c r="J86" s="3"/>
      <c r="K86" s="3"/>
      <c r="L86" s="3"/>
      <c r="M86" s="3"/>
      <c r="N86" s="3"/>
      <c r="O86" s="3"/>
      <c r="P86" s="3"/>
      <c r="Q86" s="3"/>
      <c r="R86" s="3"/>
      <c r="S86" s="3"/>
      <c r="T86" s="3"/>
      <c r="U86" s="3"/>
      <c r="W86" s="149"/>
    </row>
    <row r="87" spans="2:23" ht="12.75">
      <c r="B87" s="2"/>
      <c r="C87" s="3"/>
      <c r="D87" s="4"/>
      <c r="E87" s="3"/>
      <c r="F87" s="3"/>
      <c r="G87" s="3"/>
      <c r="H87" s="3"/>
      <c r="I87" s="3"/>
      <c r="J87" s="3"/>
      <c r="K87" s="3"/>
      <c r="L87" s="3"/>
      <c r="M87" s="3"/>
      <c r="N87" s="3"/>
      <c r="O87" s="3"/>
      <c r="P87" s="3"/>
      <c r="Q87" s="3"/>
      <c r="R87" s="3"/>
      <c r="S87" s="3"/>
      <c r="T87" s="3"/>
      <c r="U87" s="3"/>
      <c r="W87" s="149"/>
    </row>
    <row r="88" spans="2:23" ht="12.75">
      <c r="B88" s="2"/>
      <c r="C88" s="3"/>
      <c r="D88" s="4"/>
      <c r="E88" s="3"/>
      <c r="F88" s="3"/>
      <c r="G88" s="3"/>
      <c r="H88" s="3"/>
      <c r="I88" s="3"/>
      <c r="J88" s="3"/>
      <c r="K88" s="3"/>
      <c r="L88" s="3"/>
      <c r="M88" s="3"/>
      <c r="N88" s="3"/>
      <c r="O88" s="3"/>
      <c r="P88" s="3"/>
      <c r="Q88" s="3"/>
      <c r="R88" s="3"/>
      <c r="S88" s="3"/>
      <c r="T88" s="3"/>
      <c r="U88" s="3"/>
      <c r="W88" s="149"/>
    </row>
    <row r="89" spans="2:23" ht="12.75">
      <c r="B89" s="2"/>
      <c r="C89" s="3"/>
      <c r="D89" s="4"/>
      <c r="E89" s="3"/>
      <c r="F89" s="3"/>
      <c r="G89" s="3"/>
      <c r="H89" s="3"/>
      <c r="I89" s="3"/>
      <c r="J89" s="3"/>
      <c r="K89" s="3"/>
      <c r="L89" s="3"/>
      <c r="M89" s="3"/>
      <c r="N89" s="3"/>
      <c r="O89" s="3"/>
      <c r="P89" s="3"/>
      <c r="Q89" s="3"/>
      <c r="R89" s="3"/>
      <c r="S89" s="3"/>
      <c r="T89" s="3"/>
      <c r="U89" s="3"/>
      <c r="W89" s="149"/>
    </row>
    <row r="90" spans="2:23" ht="12.75">
      <c r="B90" s="2"/>
      <c r="C90" s="3"/>
      <c r="D90" s="4"/>
      <c r="E90" s="3"/>
      <c r="F90" s="3"/>
      <c r="G90" s="3"/>
      <c r="H90" s="3"/>
      <c r="I90" s="3"/>
      <c r="J90" s="3"/>
      <c r="K90" s="3"/>
      <c r="L90" s="3"/>
      <c r="M90" s="3"/>
      <c r="N90" s="3"/>
      <c r="O90" s="3"/>
      <c r="P90" s="3"/>
      <c r="Q90" s="3"/>
      <c r="R90" s="3"/>
      <c r="S90" s="3"/>
      <c r="T90" s="3"/>
      <c r="U90" s="3"/>
      <c r="W90" s="149"/>
    </row>
    <row r="91" spans="2:23" ht="12.75">
      <c r="B91" s="2"/>
      <c r="C91" s="3"/>
      <c r="D91" s="4"/>
      <c r="E91" s="3"/>
      <c r="F91" s="3"/>
      <c r="G91" s="3"/>
      <c r="H91" s="3"/>
      <c r="I91" s="3"/>
      <c r="J91" s="3"/>
      <c r="K91" s="3"/>
      <c r="L91" s="3"/>
      <c r="M91" s="3"/>
      <c r="N91" s="3"/>
      <c r="O91" s="3"/>
      <c r="P91" s="3"/>
      <c r="Q91" s="3"/>
      <c r="R91" s="3"/>
      <c r="S91" s="3"/>
      <c r="T91" s="3"/>
      <c r="U91" s="3"/>
      <c r="W91" s="149"/>
    </row>
    <row r="92" spans="2:23" ht="12.75">
      <c r="B92" s="2"/>
      <c r="C92" s="3"/>
      <c r="D92" s="4"/>
      <c r="E92" s="3"/>
      <c r="F92" s="3"/>
      <c r="G92" s="3"/>
      <c r="H92" s="3"/>
      <c r="I92" s="3"/>
      <c r="J92" s="3"/>
      <c r="K92" s="3"/>
      <c r="L92" s="3"/>
      <c r="M92" s="3"/>
      <c r="N92" s="3"/>
      <c r="O92" s="3"/>
      <c r="P92" s="3"/>
      <c r="Q92" s="3"/>
      <c r="R92" s="3"/>
      <c r="S92" s="3"/>
      <c r="T92" s="3"/>
      <c r="U92" s="3"/>
      <c r="W92" s="149"/>
    </row>
    <row r="93" spans="2:23" ht="12.75">
      <c r="B93" s="2"/>
      <c r="C93" s="3"/>
      <c r="D93" s="4"/>
      <c r="E93" s="3"/>
      <c r="F93" s="3"/>
      <c r="G93" s="3"/>
      <c r="H93" s="3"/>
      <c r="I93" s="3"/>
      <c r="J93" s="3"/>
      <c r="K93" s="3"/>
      <c r="L93" s="3"/>
      <c r="M93" s="3"/>
      <c r="N93" s="3"/>
      <c r="O93" s="3"/>
      <c r="P93" s="3"/>
      <c r="Q93" s="3"/>
      <c r="R93" s="3"/>
      <c r="S93" s="3"/>
      <c r="T93" s="3"/>
      <c r="U93" s="3"/>
      <c r="W93" s="149"/>
    </row>
    <row r="94" spans="2:23" ht="12.75">
      <c r="B94" s="2"/>
      <c r="C94" s="3"/>
      <c r="D94" s="4"/>
      <c r="E94" s="3"/>
      <c r="F94" s="3"/>
      <c r="G94" s="3"/>
      <c r="H94" s="3"/>
      <c r="I94" s="3"/>
      <c r="J94" s="3"/>
      <c r="K94" s="3"/>
      <c r="L94" s="3"/>
      <c r="M94" s="3"/>
      <c r="N94" s="3"/>
      <c r="O94" s="3"/>
      <c r="P94" s="3"/>
      <c r="Q94" s="3"/>
      <c r="R94" s="3"/>
      <c r="S94" s="3"/>
      <c r="T94" s="3"/>
      <c r="U94" s="3"/>
      <c r="W94" s="149"/>
    </row>
    <row r="95" spans="2:23" ht="12.75">
      <c r="B95" s="2"/>
      <c r="C95" s="3"/>
      <c r="D95" s="4"/>
      <c r="E95" s="3"/>
      <c r="F95" s="3"/>
      <c r="G95" s="3"/>
      <c r="H95" s="3"/>
      <c r="I95" s="3"/>
      <c r="J95" s="3"/>
      <c r="K95" s="3"/>
      <c r="L95" s="3"/>
      <c r="M95" s="3"/>
      <c r="N95" s="3"/>
      <c r="O95" s="3"/>
      <c r="P95" s="3"/>
      <c r="Q95" s="3"/>
      <c r="R95" s="3"/>
      <c r="S95" s="3"/>
      <c r="T95" s="3"/>
      <c r="U95" s="3"/>
      <c r="W95" s="149"/>
    </row>
    <row r="96" spans="2:23" ht="12.75">
      <c r="B96" s="2"/>
      <c r="C96" s="3"/>
      <c r="D96" s="4"/>
      <c r="E96" s="3"/>
      <c r="F96" s="3"/>
      <c r="G96" s="3"/>
      <c r="H96" s="3"/>
      <c r="I96" s="3"/>
      <c r="J96" s="3"/>
      <c r="K96" s="3"/>
      <c r="L96" s="3"/>
      <c r="M96" s="3"/>
      <c r="N96" s="3"/>
      <c r="O96" s="3"/>
      <c r="P96" s="3"/>
      <c r="Q96" s="3"/>
      <c r="R96" s="3"/>
      <c r="S96" s="3"/>
      <c r="T96" s="3"/>
      <c r="U96" s="3"/>
      <c r="W96" s="149"/>
    </row>
    <row r="97" spans="2:23" ht="12.75">
      <c r="B97" s="2"/>
      <c r="C97" s="3"/>
      <c r="D97" s="4"/>
      <c r="E97" s="3"/>
      <c r="F97" s="3"/>
      <c r="G97" s="3"/>
      <c r="H97" s="3"/>
      <c r="I97" s="3"/>
      <c r="J97" s="3"/>
      <c r="K97" s="3"/>
      <c r="L97" s="3"/>
      <c r="M97" s="3"/>
      <c r="N97" s="3"/>
      <c r="O97" s="3"/>
      <c r="P97" s="3"/>
      <c r="Q97" s="3"/>
      <c r="R97" s="3"/>
      <c r="S97" s="3"/>
      <c r="T97" s="3"/>
      <c r="U97" s="3"/>
      <c r="W97" s="149"/>
    </row>
    <row r="98" spans="2:23" ht="12.75">
      <c r="B98" s="2"/>
      <c r="C98" s="3"/>
      <c r="D98" s="4"/>
      <c r="E98" s="3"/>
      <c r="F98" s="3"/>
      <c r="G98" s="3"/>
      <c r="H98" s="3"/>
      <c r="I98" s="3"/>
      <c r="J98" s="3"/>
      <c r="K98" s="3"/>
      <c r="L98" s="3"/>
      <c r="M98" s="3"/>
      <c r="N98" s="3"/>
      <c r="O98" s="3"/>
      <c r="P98" s="3"/>
      <c r="Q98" s="3"/>
      <c r="R98" s="3"/>
      <c r="S98" s="3"/>
      <c r="T98" s="3"/>
      <c r="U98" s="3"/>
      <c r="W98" s="149"/>
    </row>
    <row r="99" spans="2:23" ht="12.75">
      <c r="B99" s="2"/>
      <c r="C99" s="3"/>
      <c r="D99" s="4"/>
      <c r="E99" s="3"/>
      <c r="F99" s="3"/>
      <c r="G99" s="3"/>
      <c r="H99" s="3"/>
      <c r="I99" s="3"/>
      <c r="J99" s="3"/>
      <c r="K99" s="3"/>
      <c r="L99" s="3"/>
      <c r="M99" s="3"/>
      <c r="N99" s="3"/>
      <c r="O99" s="3"/>
      <c r="P99" s="3"/>
      <c r="Q99" s="3"/>
      <c r="R99" s="3"/>
      <c r="S99" s="3"/>
      <c r="T99" s="3"/>
      <c r="U99" s="3"/>
      <c r="W99" s="149"/>
    </row>
    <row r="100" spans="2:23" ht="12.75">
      <c r="B100" s="2"/>
      <c r="C100" s="3"/>
      <c r="D100" s="4"/>
      <c r="E100" s="3"/>
      <c r="F100" s="3"/>
      <c r="G100" s="3"/>
      <c r="H100" s="3"/>
      <c r="I100" s="3"/>
      <c r="J100" s="3"/>
      <c r="K100" s="3"/>
      <c r="L100" s="3"/>
      <c r="M100" s="3"/>
      <c r="N100" s="3"/>
      <c r="O100" s="3"/>
      <c r="P100" s="3"/>
      <c r="Q100" s="3"/>
      <c r="R100" s="3"/>
      <c r="S100" s="3"/>
      <c r="T100" s="3"/>
      <c r="U100" s="3"/>
      <c r="W100" s="149"/>
    </row>
    <row r="101" spans="2:23" ht="12.75">
      <c r="B101" s="2"/>
      <c r="C101" s="3"/>
      <c r="D101" s="4"/>
      <c r="E101" s="3"/>
      <c r="F101" s="3"/>
      <c r="G101" s="3"/>
      <c r="H101" s="3"/>
      <c r="I101" s="3"/>
      <c r="J101" s="3"/>
      <c r="K101" s="3"/>
      <c r="L101" s="3"/>
      <c r="M101" s="3"/>
      <c r="N101" s="3"/>
      <c r="O101" s="3"/>
      <c r="P101" s="3"/>
      <c r="Q101" s="3"/>
      <c r="R101" s="3"/>
      <c r="S101" s="3"/>
      <c r="T101" s="3"/>
      <c r="U101" s="3"/>
      <c r="W101" s="149"/>
    </row>
    <row r="102" spans="2:23" ht="12.75">
      <c r="B102" s="2"/>
      <c r="C102" s="3"/>
      <c r="D102" s="4"/>
      <c r="E102" s="3"/>
      <c r="F102" s="3"/>
      <c r="G102" s="3"/>
      <c r="H102" s="3"/>
      <c r="I102" s="3"/>
      <c r="J102" s="3"/>
      <c r="K102" s="3"/>
      <c r="L102" s="3"/>
      <c r="M102" s="3"/>
      <c r="N102" s="3"/>
      <c r="O102" s="3"/>
      <c r="P102" s="3"/>
      <c r="Q102" s="3"/>
      <c r="R102" s="3"/>
      <c r="S102" s="3"/>
      <c r="T102" s="3"/>
      <c r="U102" s="3"/>
      <c r="W102" s="149"/>
    </row>
    <row r="103" spans="2:23" ht="12.75">
      <c r="B103" s="2"/>
      <c r="C103" s="3"/>
      <c r="D103" s="4"/>
      <c r="E103" s="3"/>
      <c r="F103" s="3"/>
      <c r="G103" s="3"/>
      <c r="H103" s="3"/>
      <c r="I103" s="3"/>
      <c r="J103" s="3"/>
      <c r="K103" s="3"/>
      <c r="L103" s="3"/>
      <c r="M103" s="3"/>
      <c r="N103" s="3"/>
      <c r="O103" s="3"/>
      <c r="P103" s="3"/>
      <c r="Q103" s="3"/>
      <c r="R103" s="3"/>
      <c r="S103" s="3"/>
      <c r="T103" s="3"/>
      <c r="U103" s="3"/>
      <c r="W103" s="149"/>
    </row>
    <row r="104" spans="2:23" ht="12.75">
      <c r="B104" s="2"/>
      <c r="C104" s="3"/>
      <c r="D104" s="4"/>
      <c r="E104" s="3"/>
      <c r="F104" s="3"/>
      <c r="G104" s="3"/>
      <c r="H104" s="3"/>
      <c r="I104" s="3"/>
      <c r="J104" s="3"/>
      <c r="K104" s="3"/>
      <c r="L104" s="3"/>
      <c r="M104" s="3"/>
      <c r="N104" s="3"/>
      <c r="O104" s="3"/>
      <c r="P104" s="3"/>
      <c r="Q104" s="3"/>
      <c r="R104" s="3"/>
      <c r="S104" s="3"/>
      <c r="T104" s="3"/>
      <c r="U104" s="3"/>
      <c r="W104" s="149"/>
    </row>
    <row r="105" spans="2:23" ht="12.75">
      <c r="B105" s="2"/>
      <c r="C105" s="3"/>
      <c r="D105" s="4"/>
      <c r="E105" s="3"/>
      <c r="F105" s="3"/>
      <c r="G105" s="3"/>
      <c r="H105" s="3"/>
      <c r="I105" s="3"/>
      <c r="J105" s="3"/>
      <c r="K105" s="3"/>
      <c r="L105" s="3"/>
      <c r="M105" s="3"/>
      <c r="N105" s="3"/>
      <c r="O105" s="3"/>
      <c r="P105" s="3"/>
      <c r="Q105" s="3"/>
      <c r="R105" s="3"/>
      <c r="S105" s="3"/>
      <c r="T105" s="3"/>
      <c r="U105" s="3"/>
      <c r="W105" s="149"/>
    </row>
    <row r="106" spans="2:23" ht="12.75">
      <c r="B106" s="2"/>
      <c r="C106" s="3"/>
      <c r="D106" s="4"/>
      <c r="E106" s="3"/>
      <c r="F106" s="3"/>
      <c r="G106" s="3"/>
      <c r="H106" s="3"/>
      <c r="I106" s="3"/>
      <c r="J106" s="3"/>
      <c r="K106" s="3"/>
      <c r="L106" s="3"/>
      <c r="M106" s="3"/>
      <c r="N106" s="3"/>
      <c r="O106" s="3"/>
      <c r="P106" s="3"/>
      <c r="Q106" s="3"/>
      <c r="R106" s="3"/>
      <c r="S106" s="3"/>
      <c r="T106" s="3"/>
      <c r="U106" s="3"/>
      <c r="W106" s="149"/>
    </row>
    <row r="107" spans="2:23" ht="12.75">
      <c r="B107" s="2"/>
      <c r="C107" s="3"/>
      <c r="D107" s="4"/>
      <c r="E107" s="3"/>
      <c r="F107" s="3"/>
      <c r="G107" s="3"/>
      <c r="H107" s="3"/>
      <c r="I107" s="3"/>
      <c r="J107" s="3"/>
      <c r="K107" s="3"/>
      <c r="L107" s="3"/>
      <c r="M107" s="3"/>
      <c r="N107" s="3"/>
      <c r="O107" s="3"/>
      <c r="P107" s="3"/>
      <c r="Q107" s="3"/>
      <c r="R107" s="3"/>
      <c r="S107" s="3"/>
      <c r="T107" s="3"/>
      <c r="U107" s="3"/>
      <c r="W107" s="149"/>
    </row>
    <row r="108" spans="2:23" ht="12.75">
      <c r="B108" s="2"/>
      <c r="C108" s="3"/>
      <c r="D108" s="4"/>
      <c r="E108" s="3"/>
      <c r="F108" s="3"/>
      <c r="G108" s="3"/>
      <c r="H108" s="3"/>
      <c r="I108" s="3"/>
      <c r="J108" s="3"/>
      <c r="K108" s="3"/>
      <c r="L108" s="3"/>
      <c r="M108" s="3"/>
      <c r="N108" s="3"/>
      <c r="O108" s="3"/>
      <c r="P108" s="3"/>
      <c r="Q108" s="3"/>
      <c r="R108" s="3"/>
      <c r="S108" s="3"/>
      <c r="T108" s="3"/>
      <c r="U108" s="3"/>
      <c r="W108" s="149"/>
    </row>
    <row r="109" spans="2:23" ht="12.75">
      <c r="B109" s="2"/>
      <c r="C109" s="3"/>
      <c r="D109" s="4"/>
      <c r="E109" s="3"/>
      <c r="F109" s="3"/>
      <c r="G109" s="3"/>
      <c r="H109" s="3"/>
      <c r="I109" s="3"/>
      <c r="J109" s="3"/>
      <c r="K109" s="3"/>
      <c r="L109" s="3"/>
      <c r="M109" s="3"/>
      <c r="N109" s="3"/>
      <c r="O109" s="3"/>
      <c r="P109" s="3"/>
      <c r="Q109" s="3"/>
      <c r="R109" s="3"/>
      <c r="S109" s="3"/>
      <c r="T109" s="3"/>
      <c r="U109" s="3"/>
      <c r="W109" s="149"/>
    </row>
    <row r="110" spans="2:23" ht="12.75">
      <c r="B110" s="2"/>
      <c r="C110" s="3"/>
      <c r="D110" s="4"/>
      <c r="E110" s="3"/>
      <c r="F110" s="3"/>
      <c r="G110" s="3"/>
      <c r="H110" s="3"/>
      <c r="I110" s="3"/>
      <c r="J110" s="3"/>
      <c r="K110" s="3"/>
      <c r="L110" s="3"/>
      <c r="M110" s="3"/>
      <c r="N110" s="3"/>
      <c r="O110" s="3"/>
      <c r="P110" s="3"/>
      <c r="Q110" s="3"/>
      <c r="R110" s="3"/>
      <c r="S110" s="3"/>
      <c r="T110" s="3"/>
      <c r="U110" s="3"/>
      <c r="W110" s="149"/>
    </row>
    <row r="111" spans="2:23" ht="12.75">
      <c r="B111" s="2"/>
      <c r="C111" s="3"/>
      <c r="D111" s="4"/>
      <c r="E111" s="3"/>
      <c r="F111" s="3"/>
      <c r="G111" s="3"/>
      <c r="H111" s="3"/>
      <c r="I111" s="3"/>
      <c r="J111" s="3"/>
      <c r="K111" s="3"/>
      <c r="L111" s="3"/>
      <c r="M111" s="3"/>
      <c r="N111" s="3"/>
      <c r="O111" s="3"/>
      <c r="P111" s="3"/>
      <c r="Q111" s="3"/>
      <c r="R111" s="3"/>
      <c r="S111" s="3"/>
      <c r="T111" s="3"/>
      <c r="U111" s="3"/>
      <c r="W111" s="149"/>
    </row>
    <row r="112" spans="2:23" ht="12.75">
      <c r="B112" s="2"/>
      <c r="C112" s="3"/>
      <c r="D112" s="4"/>
      <c r="E112" s="3"/>
      <c r="F112" s="3"/>
      <c r="G112" s="3"/>
      <c r="H112" s="3"/>
      <c r="I112" s="3"/>
      <c r="J112" s="3"/>
      <c r="K112" s="3"/>
      <c r="L112" s="3"/>
      <c r="M112" s="3"/>
      <c r="N112" s="3"/>
      <c r="O112" s="3"/>
      <c r="P112" s="3"/>
      <c r="Q112" s="3"/>
      <c r="R112" s="3"/>
      <c r="S112" s="3"/>
      <c r="T112" s="3"/>
      <c r="U112" s="3"/>
      <c r="W112" s="149"/>
    </row>
    <row r="113" spans="2:23" ht="12.75">
      <c r="B113" s="2"/>
      <c r="C113" s="3"/>
      <c r="D113" s="4"/>
      <c r="E113" s="3"/>
      <c r="F113" s="3"/>
      <c r="G113" s="3"/>
      <c r="H113" s="3"/>
      <c r="I113" s="3"/>
      <c r="J113" s="3"/>
      <c r="K113" s="3"/>
      <c r="L113" s="3"/>
      <c r="M113" s="3"/>
      <c r="N113" s="3"/>
      <c r="O113" s="3"/>
      <c r="P113" s="3"/>
      <c r="Q113" s="3"/>
      <c r="R113" s="3"/>
      <c r="S113" s="3"/>
      <c r="T113" s="3"/>
      <c r="U113" s="3"/>
      <c r="W113" s="149"/>
    </row>
    <row r="114" spans="2:23" ht="12.75">
      <c r="B114" s="2"/>
      <c r="C114" s="3"/>
      <c r="D114" s="4"/>
      <c r="E114" s="3"/>
      <c r="F114" s="3"/>
      <c r="G114" s="3"/>
      <c r="H114" s="3"/>
      <c r="I114" s="3"/>
      <c r="J114" s="3"/>
      <c r="K114" s="3"/>
      <c r="L114" s="3"/>
      <c r="M114" s="3"/>
      <c r="N114" s="3"/>
      <c r="O114" s="3"/>
      <c r="P114" s="3"/>
      <c r="Q114" s="3"/>
      <c r="R114" s="3"/>
      <c r="S114" s="3"/>
      <c r="T114" s="3"/>
      <c r="U114" s="3"/>
      <c r="W114" s="149"/>
    </row>
    <row r="115" spans="2:23" ht="12.75">
      <c r="B115" s="2"/>
      <c r="C115" s="3"/>
      <c r="D115" s="4"/>
      <c r="E115" s="3"/>
      <c r="F115" s="3"/>
      <c r="G115" s="3"/>
      <c r="H115" s="3"/>
      <c r="I115" s="3"/>
      <c r="J115" s="3"/>
      <c r="K115" s="3"/>
      <c r="L115" s="3"/>
      <c r="M115" s="3"/>
      <c r="N115" s="3"/>
      <c r="O115" s="3"/>
      <c r="P115" s="3"/>
      <c r="Q115" s="3"/>
      <c r="R115" s="3"/>
      <c r="S115" s="3"/>
      <c r="T115" s="3"/>
      <c r="U115" s="3"/>
      <c r="W115" s="149"/>
    </row>
    <row r="116" spans="2:23" ht="12.75">
      <c r="B116" s="2"/>
      <c r="C116" s="3"/>
      <c r="D116" s="4"/>
      <c r="E116" s="3"/>
      <c r="F116" s="3"/>
      <c r="G116" s="3"/>
      <c r="H116" s="3"/>
      <c r="I116" s="3"/>
      <c r="J116" s="3"/>
      <c r="K116" s="3"/>
      <c r="L116" s="3"/>
      <c r="M116" s="3"/>
      <c r="N116" s="3"/>
      <c r="O116" s="3"/>
      <c r="P116" s="3"/>
      <c r="Q116" s="3"/>
      <c r="R116" s="3"/>
      <c r="S116" s="3"/>
      <c r="T116" s="3"/>
      <c r="U116" s="3"/>
      <c r="W116" s="149"/>
    </row>
    <row r="117" spans="2:23" ht="12.75">
      <c r="B117" s="2"/>
      <c r="C117" s="3"/>
      <c r="D117" s="4"/>
      <c r="E117" s="3"/>
      <c r="F117" s="3"/>
      <c r="G117" s="3"/>
      <c r="H117" s="3"/>
      <c r="I117" s="3"/>
      <c r="J117" s="3"/>
      <c r="K117" s="3"/>
      <c r="L117" s="3"/>
      <c r="M117" s="3"/>
      <c r="N117" s="3"/>
      <c r="O117" s="3"/>
      <c r="P117" s="3"/>
      <c r="Q117" s="3"/>
      <c r="R117" s="3"/>
      <c r="S117" s="3"/>
      <c r="T117" s="3"/>
      <c r="U117" s="3"/>
      <c r="W117" s="149"/>
    </row>
    <row r="118" spans="2:23" ht="12.75">
      <c r="B118" s="2"/>
      <c r="C118" s="3"/>
      <c r="D118" s="4"/>
      <c r="E118" s="3"/>
      <c r="F118" s="3"/>
      <c r="G118" s="3"/>
      <c r="H118" s="3"/>
      <c r="I118" s="3"/>
      <c r="J118" s="3"/>
      <c r="K118" s="3"/>
      <c r="L118" s="3"/>
      <c r="M118" s="3"/>
      <c r="N118" s="3"/>
      <c r="O118" s="3"/>
      <c r="P118" s="3"/>
      <c r="Q118" s="3"/>
      <c r="R118" s="3"/>
      <c r="S118" s="3"/>
      <c r="T118" s="3"/>
      <c r="U118" s="3"/>
      <c r="W118" s="149"/>
    </row>
    <row r="119" spans="2:23" ht="12.75">
      <c r="B119" s="2"/>
      <c r="C119" s="3"/>
      <c r="D119" s="4"/>
      <c r="E119" s="3"/>
      <c r="F119" s="3"/>
      <c r="G119" s="3"/>
      <c r="H119" s="3"/>
      <c r="I119" s="3"/>
      <c r="J119" s="3"/>
      <c r="K119" s="3"/>
      <c r="L119" s="3"/>
      <c r="M119" s="3"/>
      <c r="N119" s="3"/>
      <c r="O119" s="3"/>
      <c r="P119" s="3"/>
      <c r="Q119" s="3"/>
      <c r="R119" s="3"/>
      <c r="S119" s="3"/>
      <c r="T119" s="3"/>
      <c r="U119" s="3"/>
      <c r="W119" s="149"/>
    </row>
    <row r="120" spans="2:23" ht="12.75">
      <c r="B120" s="2"/>
      <c r="C120" s="3"/>
      <c r="D120" s="4"/>
      <c r="E120" s="3"/>
      <c r="F120" s="3"/>
      <c r="G120" s="3"/>
      <c r="H120" s="3"/>
      <c r="I120" s="3"/>
      <c r="J120" s="3"/>
      <c r="K120" s="3"/>
      <c r="L120" s="3"/>
      <c r="M120" s="3"/>
      <c r="N120" s="3"/>
      <c r="O120" s="3"/>
      <c r="P120" s="3"/>
      <c r="Q120" s="3"/>
      <c r="R120" s="3"/>
      <c r="S120" s="3"/>
      <c r="T120" s="3"/>
      <c r="U120" s="3"/>
      <c r="W120" s="149"/>
    </row>
    <row r="121" spans="2:23" ht="12.75">
      <c r="B121" s="2"/>
      <c r="C121" s="3"/>
      <c r="D121" s="4"/>
      <c r="E121" s="3"/>
      <c r="F121" s="3"/>
      <c r="G121" s="3"/>
      <c r="H121" s="3"/>
      <c r="I121" s="3"/>
      <c r="J121" s="3"/>
      <c r="K121" s="3"/>
      <c r="L121" s="3"/>
      <c r="M121" s="3"/>
      <c r="N121" s="3"/>
      <c r="O121" s="3"/>
      <c r="P121" s="3"/>
      <c r="Q121" s="3"/>
      <c r="R121" s="3"/>
      <c r="S121" s="3"/>
      <c r="T121" s="3"/>
      <c r="U121" s="3"/>
      <c r="W121" s="149"/>
    </row>
    <row r="122" spans="2:23" ht="12.75">
      <c r="B122" s="2"/>
      <c r="C122" s="3"/>
      <c r="D122" s="4"/>
      <c r="E122" s="3"/>
      <c r="F122" s="3"/>
      <c r="G122" s="3"/>
      <c r="H122" s="3"/>
      <c r="I122" s="3"/>
      <c r="J122" s="3"/>
      <c r="K122" s="3"/>
      <c r="L122" s="3"/>
      <c r="M122" s="3"/>
      <c r="N122" s="3"/>
      <c r="O122" s="3"/>
      <c r="P122" s="3"/>
      <c r="Q122" s="3"/>
      <c r="R122" s="3"/>
      <c r="S122" s="3"/>
      <c r="T122" s="3"/>
      <c r="U122" s="3"/>
      <c r="W122" s="149"/>
    </row>
    <row r="123" spans="2:23" ht="12.75">
      <c r="B123" s="2"/>
      <c r="C123" s="3"/>
      <c r="D123" s="4"/>
      <c r="E123" s="3"/>
      <c r="F123" s="3"/>
      <c r="G123" s="3"/>
      <c r="H123" s="3"/>
      <c r="I123" s="3"/>
      <c r="J123" s="3"/>
      <c r="K123" s="3"/>
      <c r="L123" s="3"/>
      <c r="M123" s="3"/>
      <c r="N123" s="3"/>
      <c r="O123" s="3"/>
      <c r="P123" s="3"/>
      <c r="Q123" s="3"/>
      <c r="R123" s="3"/>
      <c r="S123" s="3"/>
      <c r="T123" s="3"/>
      <c r="U123" s="3"/>
      <c r="W123" s="149"/>
    </row>
    <row r="124" spans="2:23" ht="12.75">
      <c r="B124" s="2"/>
      <c r="C124" s="3"/>
      <c r="D124" s="4"/>
      <c r="E124" s="3"/>
      <c r="F124" s="3"/>
      <c r="G124" s="3"/>
      <c r="H124" s="3"/>
      <c r="I124" s="3"/>
      <c r="J124" s="3"/>
      <c r="K124" s="3"/>
      <c r="L124" s="3"/>
      <c r="M124" s="3"/>
      <c r="N124" s="3"/>
      <c r="O124" s="3"/>
      <c r="P124" s="3"/>
      <c r="Q124" s="3"/>
      <c r="R124" s="3"/>
      <c r="S124" s="3"/>
      <c r="T124" s="3"/>
      <c r="U124" s="3"/>
      <c r="W124" s="149"/>
    </row>
    <row r="125" spans="2:23" ht="12.75">
      <c r="B125" s="2"/>
      <c r="C125" s="3"/>
      <c r="D125" s="4"/>
      <c r="E125" s="3"/>
      <c r="F125" s="3"/>
      <c r="G125" s="3"/>
      <c r="H125" s="3"/>
      <c r="I125" s="3"/>
      <c r="J125" s="3"/>
      <c r="K125" s="3"/>
      <c r="L125" s="3"/>
      <c r="M125" s="3"/>
      <c r="N125" s="3"/>
      <c r="O125" s="3"/>
      <c r="P125" s="3"/>
      <c r="Q125" s="3"/>
      <c r="R125" s="3"/>
      <c r="S125" s="3"/>
      <c r="T125" s="3"/>
      <c r="U125" s="3"/>
      <c r="W125" s="149"/>
    </row>
    <row r="126" spans="2:23" ht="12.75">
      <c r="B126" s="2"/>
      <c r="C126" s="3"/>
      <c r="D126" s="4"/>
      <c r="E126" s="3"/>
      <c r="F126" s="3"/>
      <c r="G126" s="3"/>
      <c r="H126" s="3"/>
      <c r="I126" s="3"/>
      <c r="J126" s="3"/>
      <c r="K126" s="3"/>
      <c r="L126" s="3"/>
      <c r="M126" s="3"/>
      <c r="N126" s="3"/>
      <c r="O126" s="3"/>
      <c r="P126" s="3"/>
      <c r="Q126" s="3"/>
      <c r="R126" s="3"/>
      <c r="S126" s="3"/>
      <c r="T126" s="3"/>
      <c r="U126" s="3"/>
      <c r="W126" s="149"/>
    </row>
    <row r="127" spans="2:23" ht="12.75">
      <c r="B127" s="2"/>
      <c r="C127" s="3"/>
      <c r="D127" s="4"/>
      <c r="E127" s="3"/>
      <c r="F127" s="3"/>
      <c r="G127" s="3"/>
      <c r="H127" s="3"/>
      <c r="I127" s="3"/>
      <c r="J127" s="3"/>
      <c r="K127" s="3"/>
      <c r="L127" s="3"/>
      <c r="M127" s="3"/>
      <c r="N127" s="3"/>
      <c r="O127" s="3"/>
      <c r="P127" s="3"/>
      <c r="Q127" s="3"/>
      <c r="R127" s="3"/>
      <c r="S127" s="3"/>
      <c r="T127" s="3"/>
      <c r="U127" s="3"/>
      <c r="W127" s="149"/>
    </row>
    <row r="128" spans="2:23" ht="12.75">
      <c r="B128" s="2"/>
      <c r="C128" s="3"/>
      <c r="D128" s="4"/>
      <c r="E128" s="3"/>
      <c r="F128" s="3"/>
      <c r="G128" s="3"/>
      <c r="H128" s="3"/>
      <c r="I128" s="3"/>
      <c r="J128" s="3"/>
      <c r="K128" s="3"/>
      <c r="L128" s="3"/>
      <c r="M128" s="3"/>
      <c r="N128" s="3"/>
      <c r="O128" s="3"/>
      <c r="P128" s="3"/>
      <c r="Q128" s="3"/>
      <c r="R128" s="3"/>
      <c r="S128" s="3"/>
      <c r="T128" s="3"/>
      <c r="U128" s="3"/>
      <c r="W128" s="149"/>
    </row>
    <row r="129" spans="2:23" ht="12.75">
      <c r="B129" s="2"/>
      <c r="C129" s="3"/>
      <c r="D129" s="4"/>
      <c r="E129" s="3"/>
      <c r="F129" s="3"/>
      <c r="G129" s="3"/>
      <c r="H129" s="3"/>
      <c r="I129" s="3"/>
      <c r="J129" s="3"/>
      <c r="K129" s="3"/>
      <c r="L129" s="3"/>
      <c r="M129" s="3"/>
      <c r="N129" s="3"/>
      <c r="O129" s="3"/>
      <c r="P129" s="3"/>
      <c r="Q129" s="3"/>
      <c r="R129" s="3"/>
      <c r="S129" s="3"/>
      <c r="T129" s="3"/>
      <c r="U129" s="3"/>
      <c r="W129" s="149"/>
    </row>
    <row r="130" spans="2:23" ht="12.75">
      <c r="B130" s="2"/>
      <c r="C130" s="3"/>
      <c r="D130" s="4"/>
      <c r="E130" s="3"/>
      <c r="F130" s="3"/>
      <c r="G130" s="3"/>
      <c r="H130" s="3"/>
      <c r="I130" s="3"/>
      <c r="J130" s="3"/>
      <c r="K130" s="3"/>
      <c r="L130" s="3"/>
      <c r="M130" s="3"/>
      <c r="N130" s="3"/>
      <c r="O130" s="3"/>
      <c r="P130" s="3"/>
      <c r="Q130" s="3"/>
      <c r="R130" s="3"/>
      <c r="S130" s="3"/>
      <c r="T130" s="3"/>
      <c r="U130" s="3"/>
      <c r="W130" s="149"/>
    </row>
    <row r="131" spans="2:23" ht="12.75">
      <c r="B131" s="2"/>
      <c r="C131" s="3"/>
      <c r="D131" s="4"/>
      <c r="E131" s="3"/>
      <c r="F131" s="3"/>
      <c r="G131" s="3"/>
      <c r="H131" s="3"/>
      <c r="I131" s="3"/>
      <c r="J131" s="3"/>
      <c r="K131" s="3"/>
      <c r="L131" s="3"/>
      <c r="M131" s="3"/>
      <c r="N131" s="3"/>
      <c r="O131" s="3"/>
      <c r="P131" s="3"/>
      <c r="Q131" s="3"/>
      <c r="R131" s="3"/>
      <c r="S131" s="3"/>
      <c r="T131" s="3"/>
      <c r="U131" s="3"/>
      <c r="W131" s="149"/>
    </row>
    <row r="132" spans="2:23" ht="12.75">
      <c r="B132" s="2"/>
      <c r="C132" s="3"/>
      <c r="D132" s="4"/>
      <c r="E132" s="3"/>
      <c r="F132" s="3"/>
      <c r="G132" s="3"/>
      <c r="H132" s="3"/>
      <c r="I132" s="3"/>
      <c r="J132" s="3"/>
      <c r="K132" s="3"/>
      <c r="L132" s="3"/>
      <c r="M132" s="3"/>
      <c r="N132" s="3"/>
      <c r="O132" s="3"/>
      <c r="P132" s="3"/>
      <c r="Q132" s="3"/>
      <c r="R132" s="3"/>
      <c r="S132" s="3"/>
      <c r="T132" s="3"/>
      <c r="U132" s="3"/>
      <c r="W132" s="149"/>
    </row>
    <row r="133" spans="2:23" ht="12.75">
      <c r="B133" s="2"/>
      <c r="C133" s="3"/>
      <c r="D133" s="4"/>
      <c r="E133" s="3"/>
      <c r="F133" s="3"/>
      <c r="G133" s="3"/>
      <c r="H133" s="3"/>
      <c r="I133" s="3"/>
      <c r="J133" s="3"/>
      <c r="K133" s="3"/>
      <c r="L133" s="3"/>
      <c r="M133" s="3"/>
      <c r="N133" s="3"/>
      <c r="O133" s="3"/>
      <c r="P133" s="3"/>
      <c r="Q133" s="3"/>
      <c r="R133" s="3"/>
      <c r="S133" s="3"/>
      <c r="T133" s="3"/>
      <c r="U133" s="3"/>
      <c r="W133" s="149"/>
    </row>
    <row r="134" spans="2:23" ht="12.75">
      <c r="B134" s="2"/>
      <c r="C134" s="3"/>
      <c r="D134" s="4"/>
      <c r="E134" s="3"/>
      <c r="F134" s="3"/>
      <c r="G134" s="3"/>
      <c r="H134" s="3"/>
      <c r="I134" s="3"/>
      <c r="J134" s="3"/>
      <c r="K134" s="3"/>
      <c r="L134" s="3"/>
      <c r="M134" s="3"/>
      <c r="N134" s="3"/>
      <c r="O134" s="3"/>
      <c r="P134" s="3"/>
      <c r="Q134" s="3"/>
      <c r="R134" s="3"/>
      <c r="S134" s="3"/>
      <c r="T134" s="3"/>
      <c r="U134" s="3"/>
      <c r="W134" s="149"/>
    </row>
    <row r="135" spans="2:23" ht="12.75">
      <c r="B135" s="2"/>
      <c r="C135" s="3"/>
      <c r="D135" s="4"/>
      <c r="E135" s="3"/>
      <c r="F135" s="3"/>
      <c r="G135" s="3"/>
      <c r="H135" s="3"/>
      <c r="I135" s="3"/>
      <c r="J135" s="3"/>
      <c r="K135" s="3"/>
      <c r="L135" s="3"/>
      <c r="M135" s="3"/>
      <c r="N135" s="3"/>
      <c r="O135" s="3"/>
      <c r="P135" s="3"/>
      <c r="Q135" s="3"/>
      <c r="R135" s="3"/>
      <c r="S135" s="3"/>
      <c r="T135" s="3"/>
      <c r="U135" s="3"/>
      <c r="W135" s="149"/>
    </row>
    <row r="136" spans="2:23" ht="12.75">
      <c r="B136" s="2"/>
      <c r="C136" s="3"/>
      <c r="D136" s="4"/>
      <c r="E136" s="3"/>
      <c r="F136" s="3"/>
      <c r="G136" s="3"/>
      <c r="H136" s="3"/>
      <c r="I136" s="3"/>
      <c r="J136" s="3"/>
      <c r="K136" s="3"/>
      <c r="L136" s="3"/>
      <c r="M136" s="3"/>
      <c r="N136" s="3"/>
      <c r="O136" s="3"/>
      <c r="P136" s="3"/>
      <c r="Q136" s="3"/>
      <c r="R136" s="3"/>
      <c r="S136" s="3"/>
      <c r="T136" s="3"/>
      <c r="U136" s="3"/>
      <c r="W136" s="149"/>
    </row>
    <row r="137" spans="2:23" ht="12.75">
      <c r="B137" s="2"/>
      <c r="C137" s="3"/>
      <c r="D137" s="4"/>
      <c r="E137" s="3"/>
      <c r="F137" s="3"/>
      <c r="G137" s="3"/>
      <c r="H137" s="3"/>
      <c r="I137" s="3"/>
      <c r="J137" s="3"/>
      <c r="K137" s="3"/>
      <c r="L137" s="3"/>
      <c r="M137" s="3"/>
      <c r="N137" s="3"/>
      <c r="O137" s="3"/>
      <c r="P137" s="3"/>
      <c r="Q137" s="3"/>
      <c r="R137" s="3"/>
      <c r="S137" s="3"/>
      <c r="T137" s="3"/>
      <c r="U137" s="3"/>
      <c r="W137" s="149"/>
    </row>
    <row r="138" spans="2:23" ht="12.75">
      <c r="B138" s="2"/>
      <c r="C138" s="3"/>
      <c r="D138" s="4"/>
      <c r="E138" s="3"/>
      <c r="F138" s="3"/>
      <c r="G138" s="3"/>
      <c r="H138" s="3"/>
      <c r="I138" s="3"/>
      <c r="J138" s="3"/>
      <c r="K138" s="3"/>
      <c r="L138" s="3"/>
      <c r="M138" s="3"/>
      <c r="N138" s="3"/>
      <c r="O138" s="3"/>
      <c r="P138" s="3"/>
      <c r="Q138" s="3"/>
      <c r="R138" s="3"/>
      <c r="S138" s="3"/>
      <c r="T138" s="3"/>
      <c r="U138" s="3"/>
      <c r="W138" s="149"/>
    </row>
    <row r="139" spans="2:23" ht="12.75">
      <c r="B139" s="2"/>
      <c r="C139" s="3"/>
      <c r="D139" s="4"/>
      <c r="E139" s="3"/>
      <c r="F139" s="3"/>
      <c r="G139" s="3"/>
      <c r="H139" s="3"/>
      <c r="I139" s="3"/>
      <c r="J139" s="3"/>
      <c r="K139" s="3"/>
      <c r="L139" s="3"/>
      <c r="M139" s="3"/>
      <c r="N139" s="3"/>
      <c r="O139" s="3"/>
      <c r="P139" s="3"/>
      <c r="Q139" s="3"/>
      <c r="R139" s="3"/>
      <c r="S139" s="3"/>
      <c r="T139" s="3"/>
      <c r="U139" s="3"/>
      <c r="W139" s="149"/>
    </row>
    <row r="140" spans="2:23" ht="12.75">
      <c r="B140" s="2"/>
      <c r="C140" s="3"/>
      <c r="D140" s="4"/>
      <c r="E140" s="3"/>
      <c r="F140" s="3"/>
      <c r="G140" s="3"/>
      <c r="H140" s="3"/>
      <c r="I140" s="3"/>
      <c r="J140" s="3"/>
      <c r="K140" s="3"/>
      <c r="L140" s="3"/>
      <c r="M140" s="3"/>
      <c r="N140" s="3"/>
      <c r="O140" s="3"/>
      <c r="P140" s="3"/>
      <c r="Q140" s="3"/>
      <c r="R140" s="3"/>
      <c r="S140" s="3"/>
      <c r="T140" s="3"/>
      <c r="U140" s="3"/>
      <c r="W140" s="149"/>
    </row>
    <row r="141" spans="2:23" ht="12.75">
      <c r="B141" s="2"/>
      <c r="C141" s="3"/>
      <c r="D141" s="4"/>
      <c r="E141" s="3"/>
      <c r="F141" s="3"/>
      <c r="G141" s="3"/>
      <c r="H141" s="3"/>
      <c r="I141" s="3"/>
      <c r="J141" s="3"/>
      <c r="K141" s="3"/>
      <c r="L141" s="3"/>
      <c r="M141" s="3"/>
      <c r="N141" s="3"/>
      <c r="O141" s="3"/>
      <c r="P141" s="3"/>
      <c r="Q141" s="3"/>
      <c r="R141" s="3"/>
      <c r="S141" s="3"/>
      <c r="T141" s="3"/>
      <c r="U141" s="3"/>
      <c r="W141" s="149"/>
    </row>
    <row r="142" spans="2:23" ht="12.75">
      <c r="B142" s="2"/>
      <c r="C142" s="3"/>
      <c r="D142" s="4"/>
      <c r="E142" s="3"/>
      <c r="F142" s="3"/>
      <c r="G142" s="3"/>
      <c r="H142" s="3"/>
      <c r="I142" s="3"/>
      <c r="J142" s="3"/>
      <c r="K142" s="3"/>
      <c r="L142" s="3"/>
      <c r="M142" s="3"/>
      <c r="N142" s="3"/>
      <c r="O142" s="3"/>
      <c r="P142" s="3"/>
      <c r="Q142" s="3"/>
      <c r="R142" s="3"/>
      <c r="S142" s="3"/>
      <c r="T142" s="3"/>
      <c r="U142" s="3"/>
      <c r="W142" s="149"/>
    </row>
    <row r="143" spans="2:23" ht="12.75">
      <c r="B143" s="2"/>
      <c r="C143" s="3"/>
      <c r="D143" s="4"/>
      <c r="E143" s="3"/>
      <c r="F143" s="3"/>
      <c r="G143" s="3"/>
      <c r="H143" s="3"/>
      <c r="I143" s="3"/>
      <c r="J143" s="3"/>
      <c r="K143" s="3"/>
      <c r="L143" s="3"/>
      <c r="M143" s="3"/>
      <c r="N143" s="3"/>
      <c r="O143" s="3"/>
      <c r="P143" s="3"/>
      <c r="Q143" s="3"/>
      <c r="R143" s="3"/>
      <c r="S143" s="3"/>
      <c r="T143" s="3"/>
      <c r="U143" s="3"/>
      <c r="W143" s="149"/>
    </row>
    <row r="144" spans="2:23" ht="12.75">
      <c r="B144" s="2"/>
      <c r="C144" s="3"/>
      <c r="D144" s="4"/>
      <c r="E144" s="3"/>
      <c r="F144" s="3"/>
      <c r="G144" s="3"/>
      <c r="H144" s="3"/>
      <c r="I144" s="3"/>
      <c r="J144" s="3"/>
      <c r="K144" s="3"/>
      <c r="L144" s="3"/>
      <c r="M144" s="3"/>
      <c r="N144" s="3"/>
      <c r="O144" s="3"/>
      <c r="P144" s="3"/>
      <c r="Q144" s="3"/>
      <c r="R144" s="3"/>
      <c r="S144" s="3"/>
      <c r="T144" s="3"/>
      <c r="U144" s="3"/>
      <c r="W144" s="149"/>
    </row>
    <row r="145" spans="2:23" ht="12.75">
      <c r="B145" s="2"/>
      <c r="C145" s="3"/>
      <c r="D145" s="4"/>
      <c r="E145" s="3"/>
      <c r="F145" s="3"/>
      <c r="G145" s="3"/>
      <c r="H145" s="3"/>
      <c r="I145" s="3"/>
      <c r="J145" s="3"/>
      <c r="K145" s="3"/>
      <c r="L145" s="3"/>
      <c r="M145" s="3"/>
      <c r="N145" s="3"/>
      <c r="O145" s="3"/>
      <c r="P145" s="3"/>
      <c r="Q145" s="3"/>
      <c r="R145" s="3"/>
      <c r="S145" s="3"/>
      <c r="T145" s="3"/>
      <c r="U145" s="3"/>
      <c r="W145" s="149"/>
    </row>
    <row r="146" spans="2:23" ht="12.75">
      <c r="B146" s="2"/>
      <c r="C146" s="3"/>
      <c r="D146" s="4"/>
      <c r="E146" s="3"/>
      <c r="F146" s="3"/>
      <c r="G146" s="3"/>
      <c r="H146" s="3"/>
      <c r="I146" s="3"/>
      <c r="J146" s="3"/>
      <c r="K146" s="3"/>
      <c r="L146" s="3"/>
      <c r="M146" s="3"/>
      <c r="N146" s="3"/>
      <c r="O146" s="3"/>
      <c r="P146" s="3"/>
      <c r="Q146" s="3"/>
      <c r="R146" s="3"/>
      <c r="S146" s="3"/>
      <c r="T146" s="3"/>
      <c r="U146" s="3"/>
      <c r="W146" s="149"/>
    </row>
    <row r="147" spans="2:23" ht="12.75">
      <c r="B147" s="2"/>
      <c r="C147" s="3"/>
      <c r="D147" s="4"/>
      <c r="E147" s="3"/>
      <c r="F147" s="3"/>
      <c r="G147" s="3"/>
      <c r="H147" s="3"/>
      <c r="I147" s="3"/>
      <c r="J147" s="3"/>
      <c r="K147" s="3"/>
      <c r="L147" s="3"/>
      <c r="M147" s="3"/>
      <c r="N147" s="3"/>
      <c r="O147" s="3"/>
      <c r="P147" s="3"/>
      <c r="Q147" s="3"/>
      <c r="R147" s="3"/>
      <c r="S147" s="3"/>
      <c r="T147" s="3"/>
      <c r="U147" s="3"/>
      <c r="W147" s="149"/>
    </row>
    <row r="148" spans="2:23" ht="12.75">
      <c r="B148" s="2"/>
      <c r="C148" s="3"/>
      <c r="D148" s="4"/>
      <c r="E148" s="3"/>
      <c r="F148" s="3"/>
      <c r="G148" s="3"/>
      <c r="H148" s="3"/>
      <c r="I148" s="3"/>
      <c r="J148" s="3"/>
      <c r="K148" s="3"/>
      <c r="L148" s="3"/>
      <c r="M148" s="3"/>
      <c r="N148" s="3"/>
      <c r="O148" s="3"/>
      <c r="P148" s="3"/>
      <c r="Q148" s="3"/>
      <c r="R148" s="3"/>
      <c r="S148" s="3"/>
      <c r="T148" s="3"/>
      <c r="U148" s="3"/>
      <c r="W148" s="149"/>
    </row>
    <row r="149" spans="2:23" ht="12.75">
      <c r="B149" s="2"/>
      <c r="C149" s="3"/>
      <c r="D149" s="4"/>
      <c r="E149" s="3"/>
      <c r="F149" s="3"/>
      <c r="G149" s="3"/>
      <c r="H149" s="3"/>
      <c r="I149" s="3"/>
      <c r="J149" s="3"/>
      <c r="K149" s="3"/>
      <c r="L149" s="3"/>
      <c r="M149" s="3"/>
      <c r="N149" s="3"/>
      <c r="O149" s="3"/>
      <c r="P149" s="3"/>
      <c r="Q149" s="3"/>
      <c r="R149" s="3"/>
      <c r="S149" s="3"/>
      <c r="T149" s="3"/>
      <c r="U149" s="3"/>
      <c r="W149" s="149"/>
    </row>
    <row r="150" spans="2:23" ht="12.75">
      <c r="B150" s="2"/>
      <c r="C150" s="3"/>
      <c r="D150" s="4"/>
      <c r="E150" s="3"/>
      <c r="F150" s="3"/>
      <c r="G150" s="3"/>
      <c r="H150" s="3"/>
      <c r="I150" s="3"/>
      <c r="J150" s="3"/>
      <c r="K150" s="3"/>
      <c r="L150" s="3"/>
      <c r="M150" s="3"/>
      <c r="N150" s="3"/>
      <c r="O150" s="3"/>
      <c r="P150" s="3"/>
      <c r="Q150" s="3"/>
      <c r="R150" s="3"/>
      <c r="S150" s="3"/>
      <c r="T150" s="3"/>
      <c r="U150" s="3"/>
      <c r="W150" s="149"/>
    </row>
    <row r="151" spans="2:23" ht="12.75">
      <c r="B151" s="2"/>
      <c r="C151" s="3"/>
      <c r="D151" s="4"/>
      <c r="E151" s="3"/>
      <c r="F151" s="3"/>
      <c r="G151" s="3"/>
      <c r="H151" s="3"/>
      <c r="I151" s="3"/>
      <c r="J151" s="3"/>
      <c r="K151" s="3"/>
      <c r="L151" s="3"/>
      <c r="M151" s="3"/>
      <c r="N151" s="3"/>
      <c r="O151" s="3"/>
      <c r="P151" s="3"/>
      <c r="Q151" s="3"/>
      <c r="R151" s="3"/>
      <c r="S151" s="3"/>
      <c r="T151" s="3"/>
      <c r="U151" s="3"/>
      <c r="W151" s="149"/>
    </row>
    <row r="152" spans="2:23" ht="12.75">
      <c r="B152" s="2"/>
      <c r="C152" s="3"/>
      <c r="D152" s="4"/>
      <c r="E152" s="3"/>
      <c r="F152" s="3"/>
      <c r="G152" s="3"/>
      <c r="H152" s="3"/>
      <c r="I152" s="3"/>
      <c r="J152" s="3"/>
      <c r="K152" s="3"/>
      <c r="L152" s="3"/>
      <c r="M152" s="3"/>
      <c r="N152" s="3"/>
      <c r="O152" s="3"/>
      <c r="P152" s="3"/>
      <c r="Q152" s="3"/>
      <c r="R152" s="3"/>
      <c r="S152" s="3"/>
      <c r="T152" s="3"/>
      <c r="U152" s="3"/>
      <c r="W152" s="149"/>
    </row>
    <row r="153" spans="2:23" ht="12.75">
      <c r="B153" s="2"/>
      <c r="C153" s="3"/>
      <c r="D153" s="4"/>
      <c r="E153" s="3"/>
      <c r="F153" s="3"/>
      <c r="G153" s="3"/>
      <c r="H153" s="3"/>
      <c r="I153" s="3"/>
      <c r="J153" s="3"/>
      <c r="K153" s="3"/>
      <c r="L153" s="3"/>
      <c r="M153" s="3"/>
      <c r="N153" s="3"/>
      <c r="O153" s="3"/>
      <c r="P153" s="3"/>
      <c r="Q153" s="3"/>
      <c r="R153" s="3"/>
      <c r="S153" s="3"/>
      <c r="T153" s="3"/>
      <c r="U153" s="3"/>
      <c r="W153" s="149"/>
    </row>
    <row r="154" spans="2:23" ht="12.75">
      <c r="B154" s="2"/>
      <c r="C154" s="3"/>
      <c r="D154" s="4"/>
      <c r="E154" s="3"/>
      <c r="F154" s="3"/>
      <c r="G154" s="3"/>
      <c r="H154" s="3"/>
      <c r="I154" s="3"/>
      <c r="J154" s="3"/>
      <c r="K154" s="3"/>
      <c r="L154" s="3"/>
      <c r="M154" s="3"/>
      <c r="N154" s="3"/>
      <c r="O154" s="3"/>
      <c r="P154" s="3"/>
      <c r="Q154" s="3"/>
      <c r="R154" s="3"/>
      <c r="S154" s="3"/>
      <c r="T154" s="3"/>
      <c r="U154" s="3"/>
      <c r="W154" s="149"/>
    </row>
    <row r="155" spans="2:23" ht="12.75">
      <c r="B155" s="2"/>
      <c r="C155" s="3"/>
      <c r="D155" s="4"/>
      <c r="E155" s="3"/>
      <c r="F155" s="3"/>
      <c r="G155" s="3"/>
      <c r="H155" s="3"/>
      <c r="I155" s="3"/>
      <c r="J155" s="3"/>
      <c r="K155" s="3"/>
      <c r="L155" s="3"/>
      <c r="M155" s="3"/>
      <c r="N155" s="3"/>
      <c r="O155" s="3"/>
      <c r="P155" s="3"/>
      <c r="Q155" s="3"/>
      <c r="R155" s="3"/>
      <c r="S155" s="3"/>
      <c r="T155" s="3"/>
      <c r="U155" s="3"/>
      <c r="W155" s="149"/>
    </row>
    <row r="156" spans="2:23" ht="12.75">
      <c r="B156" s="2"/>
      <c r="C156" s="3"/>
      <c r="D156" s="4"/>
      <c r="E156" s="3"/>
      <c r="F156" s="3"/>
      <c r="G156" s="3"/>
      <c r="H156" s="3"/>
      <c r="I156" s="3"/>
      <c r="J156" s="3"/>
      <c r="K156" s="3"/>
      <c r="L156" s="3"/>
      <c r="M156" s="3"/>
      <c r="N156" s="3"/>
      <c r="O156" s="3"/>
      <c r="P156" s="3"/>
      <c r="Q156" s="3"/>
      <c r="R156" s="3"/>
      <c r="S156" s="3"/>
      <c r="T156" s="3"/>
      <c r="U156" s="3"/>
      <c r="W156" s="149"/>
    </row>
    <row r="157" spans="2:23" ht="12.75">
      <c r="B157" s="2"/>
      <c r="C157" s="3"/>
      <c r="D157" s="4"/>
      <c r="E157" s="3"/>
      <c r="F157" s="3"/>
      <c r="G157" s="3"/>
      <c r="H157" s="3"/>
      <c r="I157" s="3"/>
      <c r="J157" s="3"/>
      <c r="K157" s="3"/>
      <c r="L157" s="3"/>
      <c r="M157" s="3"/>
      <c r="N157" s="3"/>
      <c r="O157" s="3"/>
      <c r="P157" s="3"/>
      <c r="Q157" s="3"/>
      <c r="R157" s="3"/>
      <c r="S157" s="3"/>
      <c r="T157" s="3"/>
      <c r="U157" s="3"/>
      <c r="W157" s="149"/>
    </row>
    <row r="158" spans="2:23" ht="12.75">
      <c r="B158" s="2"/>
      <c r="C158" s="3"/>
      <c r="D158" s="4"/>
      <c r="E158" s="3"/>
      <c r="F158" s="3"/>
      <c r="G158" s="3"/>
      <c r="H158" s="3"/>
      <c r="I158" s="3"/>
      <c r="J158" s="3"/>
      <c r="K158" s="3"/>
      <c r="L158" s="3"/>
      <c r="M158" s="3"/>
      <c r="N158" s="3"/>
      <c r="O158" s="3"/>
      <c r="P158" s="3"/>
      <c r="Q158" s="3"/>
      <c r="R158" s="3"/>
      <c r="S158" s="3"/>
      <c r="T158" s="3"/>
      <c r="U158" s="3"/>
      <c r="W158" s="149"/>
    </row>
    <row r="159" spans="2:23" ht="12.75">
      <c r="B159" s="2"/>
      <c r="C159" s="3"/>
      <c r="D159" s="4"/>
      <c r="E159" s="3"/>
      <c r="F159" s="3"/>
      <c r="G159" s="3"/>
      <c r="H159" s="3"/>
      <c r="I159" s="3"/>
      <c r="J159" s="3"/>
      <c r="K159" s="3"/>
      <c r="L159" s="3"/>
      <c r="M159" s="3"/>
      <c r="N159" s="3"/>
      <c r="O159" s="3"/>
      <c r="P159" s="3"/>
      <c r="Q159" s="3"/>
      <c r="R159" s="3"/>
      <c r="S159" s="3"/>
      <c r="T159" s="3"/>
      <c r="U159" s="3"/>
      <c r="W159" s="149"/>
    </row>
    <row r="160" spans="2:23" ht="12.75">
      <c r="B160" s="2"/>
      <c r="C160" s="3"/>
      <c r="D160" s="4"/>
      <c r="E160" s="3"/>
      <c r="F160" s="3"/>
      <c r="G160" s="3"/>
      <c r="H160" s="3"/>
      <c r="I160" s="3"/>
      <c r="J160" s="3"/>
      <c r="K160" s="3"/>
      <c r="L160" s="3"/>
      <c r="M160" s="3"/>
      <c r="N160" s="3"/>
      <c r="O160" s="3"/>
      <c r="P160" s="3"/>
      <c r="Q160" s="3"/>
      <c r="R160" s="3"/>
      <c r="S160" s="3"/>
      <c r="T160" s="3"/>
      <c r="U160" s="3"/>
      <c r="W160" s="149"/>
    </row>
    <row r="161" spans="2:23" ht="12.75">
      <c r="B161" s="2"/>
      <c r="C161" s="3"/>
      <c r="D161" s="4"/>
      <c r="E161" s="3"/>
      <c r="F161" s="3"/>
      <c r="G161" s="3"/>
      <c r="H161" s="3"/>
      <c r="I161" s="3"/>
      <c r="J161" s="3"/>
      <c r="K161" s="3"/>
      <c r="L161" s="3"/>
      <c r="M161" s="3"/>
      <c r="N161" s="3"/>
      <c r="O161" s="3"/>
      <c r="P161" s="3"/>
      <c r="Q161" s="3"/>
      <c r="R161" s="3"/>
      <c r="S161" s="3"/>
      <c r="T161" s="3"/>
      <c r="U161" s="3"/>
      <c r="W161" s="149"/>
    </row>
    <row r="162" spans="2:23" ht="12.75">
      <c r="B162" s="2"/>
      <c r="C162" s="3"/>
      <c r="D162" s="4"/>
      <c r="E162" s="3"/>
      <c r="F162" s="3"/>
      <c r="G162" s="3"/>
      <c r="H162" s="3"/>
      <c r="I162" s="3"/>
      <c r="J162" s="3"/>
      <c r="K162" s="3"/>
      <c r="L162" s="3"/>
      <c r="M162" s="3"/>
      <c r="N162" s="3"/>
      <c r="O162" s="3"/>
      <c r="P162" s="3"/>
      <c r="Q162" s="3"/>
      <c r="R162" s="3"/>
      <c r="S162" s="3"/>
      <c r="T162" s="3"/>
      <c r="U162" s="3"/>
      <c r="W162" s="149"/>
    </row>
    <row r="163" spans="2:23" ht="12.75">
      <c r="B163" s="2"/>
      <c r="C163" s="3"/>
      <c r="D163" s="4"/>
      <c r="E163" s="3"/>
      <c r="F163" s="3"/>
      <c r="G163" s="3"/>
      <c r="H163" s="3"/>
      <c r="I163" s="3"/>
      <c r="J163" s="3"/>
      <c r="K163" s="3"/>
      <c r="L163" s="3"/>
      <c r="M163" s="3"/>
      <c r="N163" s="3"/>
      <c r="O163" s="3"/>
      <c r="P163" s="3"/>
      <c r="Q163" s="3"/>
      <c r="R163" s="3"/>
      <c r="S163" s="3"/>
      <c r="T163" s="3"/>
      <c r="U163" s="3"/>
      <c r="W163" s="149"/>
    </row>
    <row r="164" spans="2:23" ht="12.75">
      <c r="B164" s="2"/>
      <c r="C164" s="3"/>
      <c r="D164" s="4"/>
      <c r="E164" s="3"/>
      <c r="F164" s="3"/>
      <c r="G164" s="3"/>
      <c r="H164" s="3"/>
      <c r="I164" s="3"/>
      <c r="J164" s="3"/>
      <c r="K164" s="3"/>
      <c r="L164" s="3"/>
      <c r="M164" s="3"/>
      <c r="N164" s="3"/>
      <c r="O164" s="3"/>
      <c r="P164" s="3"/>
      <c r="Q164" s="3"/>
      <c r="R164" s="3"/>
      <c r="S164" s="3"/>
      <c r="T164" s="3"/>
      <c r="U164" s="3"/>
      <c r="W164" s="149"/>
    </row>
    <row r="165" spans="2:23" ht="12.75">
      <c r="B165" s="2"/>
      <c r="C165" s="3"/>
      <c r="D165" s="4"/>
      <c r="E165" s="3"/>
      <c r="F165" s="3"/>
      <c r="G165" s="3"/>
      <c r="H165" s="3"/>
      <c r="I165" s="3"/>
      <c r="J165" s="3"/>
      <c r="K165" s="3"/>
      <c r="L165" s="3"/>
      <c r="M165" s="3"/>
      <c r="N165" s="3"/>
      <c r="O165" s="3"/>
      <c r="P165" s="3"/>
      <c r="Q165" s="3"/>
      <c r="R165" s="3"/>
      <c r="S165" s="3"/>
      <c r="T165" s="3"/>
      <c r="U165" s="3"/>
      <c r="W165" s="149"/>
    </row>
    <row r="166" spans="2:23" ht="12.75">
      <c r="B166" s="2"/>
      <c r="C166" s="3"/>
      <c r="D166" s="4"/>
      <c r="E166" s="3"/>
      <c r="F166" s="3"/>
      <c r="G166" s="3"/>
      <c r="H166" s="3"/>
      <c r="I166" s="3"/>
      <c r="J166" s="3"/>
      <c r="K166" s="3"/>
      <c r="L166" s="3"/>
      <c r="M166" s="3"/>
      <c r="N166" s="3"/>
      <c r="O166" s="3"/>
      <c r="P166" s="3"/>
      <c r="Q166" s="3"/>
      <c r="R166" s="3"/>
      <c r="S166" s="3"/>
      <c r="T166" s="3"/>
      <c r="U166" s="3"/>
      <c r="W166" s="149"/>
    </row>
    <row r="167" spans="2:23" ht="12.75">
      <c r="B167" s="2"/>
      <c r="C167" s="3"/>
      <c r="D167" s="4"/>
      <c r="E167" s="3"/>
      <c r="F167" s="3"/>
      <c r="G167" s="3"/>
      <c r="H167" s="3"/>
      <c r="I167" s="3"/>
      <c r="J167" s="3"/>
      <c r="K167" s="3"/>
      <c r="L167" s="3"/>
      <c r="M167" s="3"/>
      <c r="N167" s="3"/>
      <c r="O167" s="3"/>
      <c r="P167" s="3"/>
      <c r="Q167" s="3"/>
      <c r="R167" s="3"/>
      <c r="S167" s="3"/>
      <c r="T167" s="3"/>
      <c r="U167" s="3"/>
      <c r="W167" s="149"/>
    </row>
    <row r="168" spans="2:23" ht="12.75">
      <c r="B168" s="2"/>
      <c r="C168" s="3"/>
      <c r="D168" s="4"/>
      <c r="E168" s="3"/>
      <c r="F168" s="3"/>
      <c r="G168" s="3"/>
      <c r="H168" s="3"/>
      <c r="I168" s="3"/>
      <c r="J168" s="3"/>
      <c r="K168" s="3"/>
      <c r="L168" s="3"/>
      <c r="M168" s="3"/>
      <c r="N168" s="3"/>
      <c r="O168" s="3"/>
      <c r="P168" s="3"/>
      <c r="Q168" s="3"/>
      <c r="R168" s="3"/>
      <c r="S168" s="3"/>
      <c r="T168" s="3"/>
      <c r="U168" s="3"/>
      <c r="W168" s="149"/>
    </row>
    <row r="169" spans="2:23" ht="12.75">
      <c r="B169" s="2"/>
      <c r="C169" s="3"/>
      <c r="D169" s="4"/>
      <c r="E169" s="3"/>
      <c r="F169" s="3"/>
      <c r="G169" s="3"/>
      <c r="H169" s="3"/>
      <c r="I169" s="3"/>
      <c r="J169" s="3"/>
      <c r="K169" s="3"/>
      <c r="L169" s="3"/>
      <c r="M169" s="3"/>
      <c r="N169" s="3"/>
      <c r="O169" s="3"/>
      <c r="P169" s="3"/>
      <c r="Q169" s="3"/>
      <c r="R169" s="3"/>
      <c r="S169" s="3"/>
      <c r="T169" s="3"/>
      <c r="U169" s="3"/>
      <c r="W169" s="149"/>
    </row>
    <row r="170" spans="2:23" ht="12.75">
      <c r="B170" s="2"/>
      <c r="C170" s="3"/>
      <c r="D170" s="4"/>
      <c r="E170" s="3"/>
      <c r="F170" s="3"/>
      <c r="G170" s="3"/>
      <c r="H170" s="3"/>
      <c r="I170" s="3"/>
      <c r="J170" s="3"/>
      <c r="K170" s="3"/>
      <c r="L170" s="3"/>
      <c r="M170" s="3"/>
      <c r="N170" s="3"/>
      <c r="O170" s="3"/>
      <c r="P170" s="3"/>
      <c r="Q170" s="3"/>
      <c r="R170" s="3"/>
      <c r="S170" s="3"/>
      <c r="T170" s="3"/>
      <c r="U170" s="3"/>
      <c r="W170" s="149"/>
    </row>
    <row r="171" spans="2:23" ht="12.75">
      <c r="B171" s="2"/>
      <c r="C171" s="3"/>
      <c r="D171" s="4"/>
      <c r="E171" s="3"/>
      <c r="F171" s="3"/>
      <c r="G171" s="3"/>
      <c r="H171" s="3"/>
      <c r="I171" s="3"/>
      <c r="J171" s="3"/>
      <c r="K171" s="3"/>
      <c r="L171" s="3"/>
      <c r="M171" s="3"/>
      <c r="N171" s="3"/>
      <c r="O171" s="3"/>
      <c r="P171" s="3"/>
      <c r="Q171" s="3"/>
      <c r="R171" s="3"/>
      <c r="S171" s="3"/>
      <c r="T171" s="3"/>
      <c r="U171" s="3"/>
      <c r="W171" s="149"/>
    </row>
    <row r="172" spans="2:23" ht="12.75">
      <c r="B172" s="2"/>
      <c r="C172" s="3"/>
      <c r="D172" s="4"/>
      <c r="E172" s="3"/>
      <c r="F172" s="3"/>
      <c r="G172" s="3"/>
      <c r="H172" s="3"/>
      <c r="I172" s="3"/>
      <c r="J172" s="3"/>
      <c r="K172" s="3"/>
      <c r="L172" s="3"/>
      <c r="M172" s="3"/>
      <c r="N172" s="3"/>
      <c r="O172" s="3"/>
      <c r="P172" s="3"/>
      <c r="Q172" s="3"/>
      <c r="R172" s="3"/>
      <c r="S172" s="3"/>
      <c r="T172" s="3"/>
      <c r="U172" s="3"/>
      <c r="W172" s="149"/>
    </row>
    <row r="173" spans="2:23" ht="12.75">
      <c r="B173" s="2"/>
      <c r="C173" s="3"/>
      <c r="D173" s="4"/>
      <c r="E173" s="3"/>
      <c r="F173" s="3"/>
      <c r="G173" s="3"/>
      <c r="H173" s="3"/>
      <c r="I173" s="3"/>
      <c r="J173" s="3"/>
      <c r="K173" s="3"/>
      <c r="L173" s="3"/>
      <c r="M173" s="3"/>
      <c r="N173" s="3"/>
      <c r="O173" s="3"/>
      <c r="P173" s="3"/>
      <c r="Q173" s="3"/>
      <c r="R173" s="3"/>
      <c r="S173" s="3"/>
      <c r="T173" s="3"/>
      <c r="U173" s="3"/>
      <c r="W173" s="149"/>
    </row>
    <row r="174" spans="2:23" ht="12.75">
      <c r="B174" s="2"/>
      <c r="C174" s="3"/>
      <c r="D174" s="4"/>
      <c r="E174" s="3"/>
      <c r="F174" s="3"/>
      <c r="G174" s="3"/>
      <c r="H174" s="3"/>
      <c r="I174" s="3"/>
      <c r="J174" s="3"/>
      <c r="K174" s="3"/>
      <c r="L174" s="3"/>
      <c r="M174" s="3"/>
      <c r="N174" s="3"/>
      <c r="O174" s="3"/>
      <c r="P174" s="3"/>
      <c r="Q174" s="3"/>
      <c r="R174" s="3"/>
      <c r="S174" s="3"/>
      <c r="T174" s="3"/>
      <c r="U174" s="3"/>
      <c r="W174" s="149"/>
    </row>
    <row r="175" spans="2:23" ht="12.75">
      <c r="B175" s="2"/>
      <c r="C175" s="3"/>
      <c r="D175" s="4"/>
      <c r="E175" s="3"/>
      <c r="F175" s="3"/>
      <c r="G175" s="3"/>
      <c r="H175" s="3"/>
      <c r="I175" s="3"/>
      <c r="J175" s="3"/>
      <c r="K175" s="3"/>
      <c r="L175" s="3"/>
      <c r="M175" s="3"/>
      <c r="N175" s="3"/>
      <c r="O175" s="3"/>
      <c r="P175" s="3"/>
      <c r="Q175" s="3"/>
      <c r="R175" s="3"/>
      <c r="S175" s="3"/>
      <c r="T175" s="3"/>
      <c r="U175" s="3"/>
      <c r="W175" s="149"/>
    </row>
    <row r="176" spans="2:23" ht="12.75">
      <c r="B176" s="2"/>
      <c r="C176" s="3"/>
      <c r="D176" s="4"/>
      <c r="E176" s="3"/>
      <c r="F176" s="3"/>
      <c r="G176" s="3"/>
      <c r="H176" s="3"/>
      <c r="I176" s="3"/>
      <c r="J176" s="3"/>
      <c r="K176" s="3"/>
      <c r="L176" s="3"/>
      <c r="M176" s="3"/>
      <c r="N176" s="3"/>
      <c r="O176" s="3"/>
      <c r="P176" s="3"/>
      <c r="Q176" s="3"/>
      <c r="R176" s="3"/>
      <c r="S176" s="3"/>
      <c r="T176" s="3"/>
      <c r="U176" s="3"/>
      <c r="W176" s="149"/>
    </row>
    <row r="177" spans="2:23" ht="12.75">
      <c r="B177" s="2"/>
      <c r="C177" s="3"/>
      <c r="D177" s="4"/>
      <c r="E177" s="3"/>
      <c r="F177" s="3"/>
      <c r="G177" s="3"/>
      <c r="H177" s="3"/>
      <c r="I177" s="3"/>
      <c r="J177" s="3"/>
      <c r="K177" s="3"/>
      <c r="L177" s="3"/>
      <c r="M177" s="3"/>
      <c r="N177" s="3"/>
      <c r="O177" s="3"/>
      <c r="P177" s="3"/>
      <c r="Q177" s="3"/>
      <c r="R177" s="3"/>
      <c r="S177" s="3"/>
      <c r="T177" s="3"/>
      <c r="U177" s="3"/>
      <c r="W177" s="149"/>
    </row>
    <row r="178" spans="2:23" ht="12.75">
      <c r="B178" s="2"/>
      <c r="C178" s="3"/>
      <c r="D178" s="4"/>
      <c r="E178" s="3"/>
      <c r="F178" s="3"/>
      <c r="G178" s="3"/>
      <c r="H178" s="3"/>
      <c r="I178" s="3"/>
      <c r="J178" s="3"/>
      <c r="K178" s="3"/>
      <c r="L178" s="3"/>
      <c r="M178" s="3"/>
      <c r="N178" s="3"/>
      <c r="O178" s="3"/>
      <c r="P178" s="3"/>
      <c r="Q178" s="3"/>
      <c r="R178" s="3"/>
      <c r="S178" s="3"/>
      <c r="T178" s="3"/>
      <c r="U178" s="3"/>
      <c r="W178" s="149"/>
    </row>
    <row r="179" spans="2:23" ht="12.75">
      <c r="B179" s="2"/>
      <c r="C179" s="3"/>
      <c r="D179" s="4"/>
      <c r="E179" s="3"/>
      <c r="F179" s="3"/>
      <c r="G179" s="3"/>
      <c r="H179" s="3"/>
      <c r="I179" s="3"/>
      <c r="J179" s="3"/>
      <c r="K179" s="3"/>
      <c r="L179" s="3"/>
      <c r="M179" s="3"/>
      <c r="N179" s="3"/>
      <c r="O179" s="3"/>
      <c r="P179" s="3"/>
      <c r="Q179" s="3"/>
      <c r="R179" s="3"/>
      <c r="S179" s="3"/>
      <c r="T179" s="3"/>
      <c r="U179" s="3"/>
      <c r="W179" s="149"/>
    </row>
    <row r="180" spans="2:23" ht="12.75">
      <c r="B180" s="2"/>
      <c r="C180" s="3"/>
      <c r="D180" s="4"/>
      <c r="E180" s="3"/>
      <c r="F180" s="3"/>
      <c r="G180" s="3"/>
      <c r="H180" s="3"/>
      <c r="I180" s="3"/>
      <c r="J180" s="3"/>
      <c r="K180" s="3"/>
      <c r="L180" s="3"/>
      <c r="M180" s="3"/>
      <c r="N180" s="3"/>
      <c r="O180" s="3"/>
      <c r="P180" s="3"/>
      <c r="Q180" s="3"/>
      <c r="R180" s="3"/>
      <c r="S180" s="3"/>
      <c r="T180" s="3"/>
      <c r="U180" s="3"/>
      <c r="W180" s="149"/>
    </row>
    <row r="181" spans="2:23" ht="12.75">
      <c r="B181" s="2"/>
      <c r="C181" s="3"/>
      <c r="D181" s="4"/>
      <c r="E181" s="3"/>
      <c r="F181" s="3"/>
      <c r="G181" s="3"/>
      <c r="H181" s="3"/>
      <c r="I181" s="3"/>
      <c r="J181" s="3"/>
      <c r="K181" s="3"/>
      <c r="L181" s="3"/>
      <c r="M181" s="3"/>
      <c r="N181" s="3"/>
      <c r="O181" s="3"/>
      <c r="P181" s="3"/>
      <c r="Q181" s="3"/>
      <c r="R181" s="3"/>
      <c r="S181" s="3"/>
      <c r="T181" s="3"/>
      <c r="U181" s="3"/>
      <c r="W181" s="149"/>
    </row>
    <row r="182" spans="2:23" ht="12.75">
      <c r="B182" s="2"/>
      <c r="C182" s="3"/>
      <c r="D182" s="4"/>
      <c r="E182" s="3"/>
      <c r="F182" s="3"/>
      <c r="G182" s="3"/>
      <c r="H182" s="3"/>
      <c r="I182" s="3"/>
      <c r="J182" s="3"/>
      <c r="K182" s="3"/>
      <c r="L182" s="3"/>
      <c r="M182" s="3"/>
      <c r="N182" s="3"/>
      <c r="O182" s="3"/>
      <c r="P182" s="3"/>
      <c r="Q182" s="3"/>
      <c r="R182" s="3"/>
      <c r="S182" s="3"/>
      <c r="T182" s="3"/>
      <c r="U182" s="3"/>
      <c r="W182" s="149"/>
    </row>
    <row r="183" spans="2:23" ht="12.75">
      <c r="B183" s="2"/>
      <c r="C183" s="3"/>
      <c r="D183" s="4"/>
      <c r="E183" s="3"/>
      <c r="F183" s="3"/>
      <c r="G183" s="3"/>
      <c r="H183" s="3"/>
      <c r="I183" s="3"/>
      <c r="J183" s="3"/>
      <c r="K183" s="3"/>
      <c r="L183" s="3"/>
      <c r="M183" s="3"/>
      <c r="N183" s="3"/>
      <c r="O183" s="3"/>
      <c r="P183" s="3"/>
      <c r="Q183" s="3"/>
      <c r="R183" s="3"/>
      <c r="S183" s="3"/>
      <c r="T183" s="3"/>
      <c r="U183" s="3"/>
      <c r="W183" s="149"/>
    </row>
    <row r="184" spans="2:23" ht="12.75">
      <c r="B184" s="2"/>
      <c r="C184" s="3"/>
      <c r="D184" s="4"/>
      <c r="E184" s="3"/>
      <c r="F184" s="3"/>
      <c r="G184" s="3"/>
      <c r="H184" s="3"/>
      <c r="I184" s="3"/>
      <c r="J184" s="3"/>
      <c r="K184" s="3"/>
      <c r="L184" s="3"/>
      <c r="M184" s="3"/>
      <c r="N184" s="3"/>
      <c r="O184" s="3"/>
      <c r="P184" s="3"/>
      <c r="Q184" s="3"/>
      <c r="R184" s="3"/>
      <c r="S184" s="3"/>
      <c r="T184" s="3"/>
      <c r="U184" s="3"/>
      <c r="W184" s="149"/>
    </row>
    <row r="185" spans="2:23" ht="12.75">
      <c r="B185" s="2"/>
      <c r="C185" s="3"/>
      <c r="D185" s="4"/>
      <c r="E185" s="3"/>
      <c r="F185" s="3"/>
      <c r="G185" s="3"/>
      <c r="H185" s="3"/>
      <c r="I185" s="3"/>
      <c r="J185" s="3"/>
      <c r="K185" s="3"/>
      <c r="L185" s="3"/>
      <c r="M185" s="3"/>
      <c r="N185" s="3"/>
      <c r="O185" s="3"/>
      <c r="P185" s="3"/>
      <c r="Q185" s="3"/>
      <c r="R185" s="3"/>
      <c r="S185" s="3"/>
      <c r="T185" s="3"/>
      <c r="U185" s="3"/>
      <c r="W185" s="149"/>
    </row>
    <row r="186" spans="2:23" ht="12.75">
      <c r="B186" s="2"/>
      <c r="C186" s="3"/>
      <c r="D186" s="4"/>
      <c r="E186" s="3"/>
      <c r="F186" s="3"/>
      <c r="G186" s="3"/>
      <c r="H186" s="3"/>
      <c r="I186" s="3"/>
      <c r="J186" s="3"/>
      <c r="K186" s="3"/>
      <c r="L186" s="3"/>
      <c r="M186" s="3"/>
      <c r="N186" s="3"/>
      <c r="O186" s="3"/>
      <c r="P186" s="3"/>
      <c r="Q186" s="3"/>
      <c r="R186" s="3"/>
      <c r="S186" s="3"/>
      <c r="T186" s="3"/>
      <c r="U186" s="3"/>
      <c r="W186" s="149"/>
    </row>
    <row r="187" spans="2:23" ht="12.75">
      <c r="B187" s="2"/>
      <c r="C187" s="3"/>
      <c r="D187" s="4"/>
      <c r="E187" s="3"/>
      <c r="F187" s="3"/>
      <c r="G187" s="3"/>
      <c r="H187" s="3"/>
      <c r="I187" s="3"/>
      <c r="J187" s="3"/>
      <c r="K187" s="3"/>
      <c r="L187" s="3"/>
      <c r="M187" s="3"/>
      <c r="N187" s="3"/>
      <c r="O187" s="3"/>
      <c r="P187" s="3"/>
      <c r="Q187" s="3"/>
      <c r="R187" s="3"/>
      <c r="S187" s="3"/>
      <c r="T187" s="3"/>
      <c r="U187" s="3"/>
      <c r="W187" s="149"/>
    </row>
    <row r="188" spans="2:23" ht="12.75">
      <c r="B188" s="2"/>
      <c r="C188" s="3"/>
      <c r="D188" s="4"/>
      <c r="E188" s="3"/>
      <c r="F188" s="3"/>
      <c r="G188" s="3"/>
      <c r="H188" s="3"/>
      <c r="I188" s="3"/>
      <c r="J188" s="3"/>
      <c r="K188" s="3"/>
      <c r="L188" s="3"/>
      <c r="M188" s="3"/>
      <c r="N188" s="3"/>
      <c r="O188" s="3"/>
      <c r="P188" s="3"/>
      <c r="Q188" s="3"/>
      <c r="R188" s="3"/>
      <c r="S188" s="3"/>
      <c r="T188" s="3"/>
      <c r="U188" s="3"/>
      <c r="W188" s="149"/>
    </row>
    <row r="189" spans="2:23" ht="12.75">
      <c r="B189" s="2"/>
      <c r="C189" s="3"/>
      <c r="D189" s="4"/>
      <c r="E189" s="3"/>
      <c r="F189" s="3"/>
      <c r="G189" s="3"/>
      <c r="H189" s="3"/>
      <c r="I189" s="3"/>
      <c r="J189" s="3"/>
      <c r="K189" s="3"/>
      <c r="L189" s="3"/>
      <c r="M189" s="3"/>
      <c r="N189" s="3"/>
      <c r="O189" s="3"/>
      <c r="P189" s="3"/>
      <c r="Q189" s="3"/>
      <c r="R189" s="3"/>
      <c r="S189" s="3"/>
      <c r="T189" s="3"/>
      <c r="U189" s="3"/>
      <c r="W189" s="149"/>
    </row>
    <row r="190" spans="2:23" ht="12.75">
      <c r="B190" s="2"/>
      <c r="C190" s="3"/>
      <c r="D190" s="4"/>
      <c r="E190" s="3"/>
      <c r="F190" s="3"/>
      <c r="G190" s="3"/>
      <c r="H190" s="3"/>
      <c r="I190" s="3"/>
      <c r="J190" s="3"/>
      <c r="K190" s="3"/>
      <c r="L190" s="3"/>
      <c r="M190" s="3"/>
      <c r="N190" s="3"/>
      <c r="O190" s="3"/>
      <c r="P190" s="3"/>
      <c r="Q190" s="3"/>
      <c r="R190" s="3"/>
      <c r="S190" s="3"/>
      <c r="T190" s="3"/>
      <c r="U190" s="3"/>
      <c r="W190" s="149"/>
    </row>
    <row r="191" spans="2:23" ht="12.75">
      <c r="B191" s="2"/>
      <c r="C191" s="3"/>
      <c r="D191" s="4"/>
      <c r="E191" s="3"/>
      <c r="F191" s="3"/>
      <c r="G191" s="3"/>
      <c r="H191" s="3"/>
      <c r="I191" s="3"/>
      <c r="J191" s="3"/>
      <c r="K191" s="3"/>
      <c r="L191" s="3"/>
      <c r="M191" s="3"/>
      <c r="N191" s="3"/>
      <c r="O191" s="3"/>
      <c r="P191" s="3"/>
      <c r="Q191" s="3"/>
      <c r="R191" s="3"/>
      <c r="S191" s="3"/>
      <c r="T191" s="3"/>
      <c r="U191" s="3"/>
      <c r="W191" s="149"/>
    </row>
    <row r="192" spans="2:23" ht="12.75">
      <c r="B192" s="2"/>
      <c r="C192" s="3"/>
      <c r="D192" s="4"/>
      <c r="E192" s="3"/>
      <c r="F192" s="3"/>
      <c r="G192" s="3"/>
      <c r="H192" s="3"/>
      <c r="I192" s="3"/>
      <c r="J192" s="3"/>
      <c r="K192" s="3"/>
      <c r="L192" s="3"/>
      <c r="M192" s="3"/>
      <c r="N192" s="3"/>
      <c r="O192" s="3"/>
      <c r="P192" s="3"/>
      <c r="Q192" s="3"/>
      <c r="R192" s="3"/>
      <c r="S192" s="3"/>
      <c r="T192" s="3"/>
      <c r="U192" s="3"/>
      <c r="W192" s="149"/>
    </row>
    <row r="193" spans="2:23" ht="12.75">
      <c r="B193" s="2"/>
      <c r="C193" s="3"/>
      <c r="D193" s="4"/>
      <c r="E193" s="3"/>
      <c r="F193" s="3"/>
      <c r="G193" s="3"/>
      <c r="H193" s="3"/>
      <c r="I193" s="3"/>
      <c r="J193" s="3"/>
      <c r="K193" s="3"/>
      <c r="L193" s="3"/>
      <c r="M193" s="3"/>
      <c r="N193" s="3"/>
      <c r="O193" s="3"/>
      <c r="P193" s="3"/>
      <c r="Q193" s="3"/>
      <c r="R193" s="3"/>
      <c r="S193" s="3"/>
      <c r="T193" s="3"/>
      <c r="U193" s="3"/>
      <c r="W193" s="149"/>
    </row>
    <row r="194" spans="2:23" ht="12.75">
      <c r="B194" s="2"/>
      <c r="C194" s="3"/>
      <c r="D194" s="4"/>
      <c r="E194" s="3"/>
      <c r="F194" s="3"/>
      <c r="G194" s="3"/>
      <c r="H194" s="3"/>
      <c r="I194" s="3"/>
      <c r="J194" s="3"/>
      <c r="K194" s="3"/>
      <c r="L194" s="3"/>
      <c r="M194" s="3"/>
      <c r="N194" s="3"/>
      <c r="O194" s="3"/>
      <c r="P194" s="3"/>
      <c r="Q194" s="3"/>
      <c r="R194" s="3"/>
      <c r="S194" s="3"/>
      <c r="T194" s="3"/>
      <c r="U194" s="3"/>
      <c r="W194" s="149"/>
    </row>
    <row r="195" spans="2:23" ht="12.75">
      <c r="B195" s="2"/>
      <c r="C195" s="3"/>
      <c r="D195" s="4"/>
      <c r="E195" s="3"/>
      <c r="F195" s="3"/>
      <c r="G195" s="3"/>
      <c r="H195" s="3"/>
      <c r="I195" s="3"/>
      <c r="J195" s="3"/>
      <c r="K195" s="3"/>
      <c r="L195" s="3"/>
      <c r="M195" s="3"/>
      <c r="N195" s="3"/>
      <c r="O195" s="3"/>
      <c r="P195" s="3"/>
      <c r="Q195" s="3"/>
      <c r="R195" s="3"/>
      <c r="S195" s="3"/>
      <c r="T195" s="3"/>
      <c r="U195" s="3"/>
      <c r="W195" s="149"/>
    </row>
    <row r="196" spans="2:23" ht="12.75">
      <c r="B196" s="2"/>
      <c r="C196" s="3"/>
      <c r="D196" s="4"/>
      <c r="E196" s="3"/>
      <c r="F196" s="3"/>
      <c r="G196" s="3"/>
      <c r="H196" s="3"/>
      <c r="I196" s="3"/>
      <c r="J196" s="3"/>
      <c r="K196" s="3"/>
      <c r="L196" s="3"/>
      <c r="M196" s="3"/>
      <c r="N196" s="3"/>
      <c r="O196" s="3"/>
      <c r="P196" s="3"/>
      <c r="Q196" s="3"/>
      <c r="R196" s="3"/>
      <c r="S196" s="3"/>
      <c r="T196" s="3"/>
      <c r="U196" s="3"/>
      <c r="W196" s="149"/>
    </row>
    <row r="197" spans="2:23" ht="12.75">
      <c r="B197" s="2"/>
      <c r="C197" s="3"/>
      <c r="D197" s="4"/>
      <c r="E197" s="3"/>
      <c r="F197" s="3"/>
      <c r="G197" s="3"/>
      <c r="H197" s="3"/>
      <c r="I197" s="3"/>
      <c r="J197" s="3"/>
      <c r="K197" s="3"/>
      <c r="L197" s="3"/>
      <c r="M197" s="3"/>
      <c r="N197" s="3"/>
      <c r="O197" s="3"/>
      <c r="P197" s="3"/>
      <c r="Q197" s="3"/>
      <c r="R197" s="3"/>
      <c r="S197" s="3"/>
      <c r="T197" s="3"/>
      <c r="U197" s="3"/>
      <c r="W197" s="149"/>
    </row>
    <row r="198" spans="2:23" ht="12.75">
      <c r="B198" s="2"/>
      <c r="C198" s="3"/>
      <c r="D198" s="4"/>
      <c r="E198" s="3"/>
      <c r="F198" s="3"/>
      <c r="G198" s="3"/>
      <c r="H198" s="3"/>
      <c r="I198" s="3"/>
      <c r="J198" s="3"/>
      <c r="K198" s="3"/>
      <c r="L198" s="3"/>
      <c r="M198" s="3"/>
      <c r="N198" s="3"/>
      <c r="O198" s="3"/>
      <c r="P198" s="3"/>
      <c r="Q198" s="3"/>
      <c r="R198" s="3"/>
      <c r="S198" s="3"/>
      <c r="T198" s="3"/>
      <c r="U198" s="3"/>
      <c r="W198" s="149"/>
    </row>
    <row r="199" spans="2:23" ht="12.75">
      <c r="B199" s="2"/>
      <c r="C199" s="3"/>
      <c r="D199" s="4"/>
      <c r="E199" s="3"/>
      <c r="F199" s="3"/>
      <c r="G199" s="3"/>
      <c r="H199" s="3"/>
      <c r="I199" s="3"/>
      <c r="J199" s="3"/>
      <c r="K199" s="3"/>
      <c r="L199" s="3"/>
      <c r="M199" s="3"/>
      <c r="N199" s="3"/>
      <c r="O199" s="3"/>
      <c r="P199" s="3"/>
      <c r="Q199" s="3"/>
      <c r="R199" s="3"/>
      <c r="S199" s="3"/>
      <c r="T199" s="3"/>
      <c r="U199" s="3"/>
      <c r="W199" s="149"/>
    </row>
    <row r="200" spans="2:23" ht="12.75">
      <c r="B200" s="2"/>
      <c r="C200" s="3"/>
      <c r="D200" s="4"/>
      <c r="E200" s="3"/>
      <c r="F200" s="3"/>
      <c r="G200" s="3"/>
      <c r="H200" s="3"/>
      <c r="I200" s="3"/>
      <c r="J200" s="3"/>
      <c r="K200" s="3"/>
      <c r="L200" s="3"/>
      <c r="M200" s="3"/>
      <c r="N200" s="3"/>
      <c r="O200" s="3"/>
      <c r="P200" s="3"/>
      <c r="Q200" s="3"/>
      <c r="R200" s="3"/>
      <c r="S200" s="3"/>
      <c r="T200" s="3"/>
      <c r="U200" s="3"/>
      <c r="W200" s="149"/>
    </row>
    <row r="201" spans="2:23" ht="12.75">
      <c r="B201" s="2"/>
      <c r="C201" s="3"/>
      <c r="D201" s="4"/>
      <c r="E201" s="3"/>
      <c r="F201" s="3"/>
      <c r="G201" s="3"/>
      <c r="H201" s="3"/>
      <c r="I201" s="3"/>
      <c r="J201" s="3"/>
      <c r="K201" s="3"/>
      <c r="L201" s="3"/>
      <c r="M201" s="3"/>
      <c r="N201" s="3"/>
      <c r="O201" s="3"/>
      <c r="P201" s="3"/>
      <c r="Q201" s="3"/>
      <c r="R201" s="3"/>
      <c r="S201" s="3"/>
      <c r="T201" s="3"/>
      <c r="U201" s="3"/>
      <c r="W201" s="149"/>
    </row>
    <row r="202" spans="2:23" ht="12.75">
      <c r="B202" s="2"/>
      <c r="C202" s="3"/>
      <c r="D202" s="4"/>
      <c r="E202" s="3"/>
      <c r="F202" s="3"/>
      <c r="G202" s="3"/>
      <c r="H202" s="3"/>
      <c r="I202" s="3"/>
      <c r="J202" s="3"/>
      <c r="K202" s="3"/>
      <c r="L202" s="3"/>
      <c r="M202" s="3"/>
      <c r="N202" s="3"/>
      <c r="O202" s="3"/>
      <c r="P202" s="3"/>
      <c r="Q202" s="3"/>
      <c r="R202" s="3"/>
      <c r="S202" s="3"/>
      <c r="T202" s="3"/>
      <c r="U202" s="3"/>
      <c r="W202" s="149"/>
    </row>
    <row r="203" spans="2:23" ht="12.75">
      <c r="B203" s="2"/>
      <c r="C203" s="3"/>
      <c r="D203" s="4"/>
      <c r="E203" s="3"/>
      <c r="F203" s="3"/>
      <c r="G203" s="3"/>
      <c r="H203" s="3"/>
      <c r="I203" s="3"/>
      <c r="J203" s="3"/>
      <c r="K203" s="3"/>
      <c r="L203" s="3"/>
      <c r="M203" s="3"/>
      <c r="N203" s="3"/>
      <c r="O203" s="3"/>
      <c r="P203" s="3"/>
      <c r="Q203" s="3"/>
      <c r="R203" s="3"/>
      <c r="S203" s="3"/>
      <c r="T203" s="3"/>
      <c r="U203" s="3"/>
      <c r="W203" s="149"/>
    </row>
    <row r="204" spans="2:23" ht="12.75">
      <c r="B204" s="2"/>
      <c r="C204" s="3"/>
      <c r="D204" s="4"/>
      <c r="E204" s="3"/>
      <c r="F204" s="3"/>
      <c r="G204" s="3"/>
      <c r="H204" s="3"/>
      <c r="I204" s="3"/>
      <c r="J204" s="3"/>
      <c r="K204" s="3"/>
      <c r="L204" s="3"/>
      <c r="M204" s="3"/>
      <c r="N204" s="3"/>
      <c r="O204" s="3"/>
      <c r="P204" s="3"/>
      <c r="Q204" s="3"/>
      <c r="R204" s="3"/>
      <c r="S204" s="3"/>
      <c r="T204" s="3"/>
      <c r="U204" s="3"/>
      <c r="W204" s="149"/>
    </row>
    <row r="205" spans="2:23" ht="12.75">
      <c r="B205" s="2"/>
      <c r="C205" s="3"/>
      <c r="D205" s="4"/>
      <c r="E205" s="3"/>
      <c r="F205" s="3"/>
      <c r="G205" s="3"/>
      <c r="H205" s="3"/>
      <c r="I205" s="3"/>
      <c r="J205" s="3"/>
      <c r="K205" s="3"/>
      <c r="L205" s="3"/>
      <c r="M205" s="3"/>
      <c r="N205" s="3"/>
      <c r="O205" s="3"/>
      <c r="P205" s="3"/>
      <c r="Q205" s="3"/>
      <c r="R205" s="3"/>
      <c r="S205" s="3"/>
      <c r="T205" s="3"/>
      <c r="U205" s="3"/>
      <c r="W205" s="149"/>
    </row>
    <row r="206" spans="2:23" ht="12.75">
      <c r="B206" s="2"/>
      <c r="C206" s="3"/>
      <c r="D206" s="4"/>
      <c r="E206" s="3"/>
      <c r="F206" s="3"/>
      <c r="G206" s="3"/>
      <c r="H206" s="3"/>
      <c r="I206" s="3"/>
      <c r="J206" s="3"/>
      <c r="K206" s="3"/>
      <c r="L206" s="3"/>
      <c r="M206" s="3"/>
      <c r="N206" s="3"/>
      <c r="O206" s="3"/>
      <c r="P206" s="3"/>
      <c r="Q206" s="3"/>
      <c r="R206" s="3"/>
      <c r="S206" s="3"/>
      <c r="T206" s="3"/>
      <c r="U206" s="3"/>
      <c r="W206" s="149"/>
    </row>
    <row r="207" spans="2:23" ht="12.75">
      <c r="B207" s="2"/>
      <c r="C207" s="3"/>
      <c r="D207" s="4"/>
      <c r="E207" s="3"/>
      <c r="F207" s="3"/>
      <c r="G207" s="3"/>
      <c r="H207" s="3"/>
      <c r="I207" s="3"/>
      <c r="J207" s="3"/>
      <c r="K207" s="3"/>
      <c r="L207" s="3"/>
      <c r="M207" s="3"/>
      <c r="N207" s="3"/>
      <c r="O207" s="3"/>
      <c r="P207" s="3"/>
      <c r="Q207" s="3"/>
      <c r="R207" s="3"/>
      <c r="S207" s="3"/>
      <c r="T207" s="3"/>
      <c r="U207" s="3"/>
      <c r="W207" s="149"/>
    </row>
    <row r="208" spans="2:23" ht="12.75">
      <c r="B208" s="2"/>
      <c r="C208" s="3"/>
      <c r="D208" s="4"/>
      <c r="E208" s="3"/>
      <c r="F208" s="3"/>
      <c r="G208" s="3"/>
      <c r="H208" s="3"/>
      <c r="I208" s="3"/>
      <c r="J208" s="3"/>
      <c r="K208" s="3"/>
      <c r="L208" s="3"/>
      <c r="M208" s="3"/>
      <c r="N208" s="3"/>
      <c r="O208" s="3"/>
      <c r="P208" s="3"/>
      <c r="Q208" s="3"/>
      <c r="R208" s="3"/>
      <c r="S208" s="3"/>
      <c r="T208" s="3"/>
      <c r="U208" s="3"/>
      <c r="W208" s="149"/>
    </row>
    <row r="209" spans="2:23" ht="12.75">
      <c r="B209" s="2"/>
      <c r="C209" s="3"/>
      <c r="D209" s="4"/>
      <c r="E209" s="3"/>
      <c r="F209" s="3"/>
      <c r="G209" s="3"/>
      <c r="H209" s="3"/>
      <c r="I209" s="3"/>
      <c r="J209" s="3"/>
      <c r="K209" s="3"/>
      <c r="L209" s="3"/>
      <c r="M209" s="3"/>
      <c r="N209" s="3"/>
      <c r="O209" s="3"/>
      <c r="P209" s="3"/>
      <c r="Q209" s="3"/>
      <c r="R209" s="3"/>
      <c r="S209" s="3"/>
      <c r="T209" s="3"/>
      <c r="U209" s="3"/>
      <c r="W209" s="149"/>
    </row>
    <row r="210" spans="2:23" ht="12.75">
      <c r="B210" s="2"/>
      <c r="C210" s="3"/>
      <c r="D210" s="4"/>
      <c r="E210" s="3"/>
      <c r="F210" s="3"/>
      <c r="G210" s="3"/>
      <c r="H210" s="3"/>
      <c r="I210" s="3"/>
      <c r="J210" s="3"/>
      <c r="K210" s="3"/>
      <c r="L210" s="3"/>
      <c r="M210" s="3"/>
      <c r="N210" s="3"/>
      <c r="O210" s="3"/>
      <c r="P210" s="3"/>
      <c r="Q210" s="3"/>
      <c r="R210" s="3"/>
      <c r="S210" s="3"/>
      <c r="T210" s="3"/>
      <c r="U210" s="3"/>
      <c r="W210" s="149"/>
    </row>
    <row r="211" spans="2:23" ht="12.75">
      <c r="B211" s="2"/>
      <c r="C211" s="3"/>
      <c r="D211" s="4"/>
      <c r="E211" s="3"/>
      <c r="F211" s="3"/>
      <c r="G211" s="3"/>
      <c r="H211" s="3"/>
      <c r="I211" s="3"/>
      <c r="J211" s="3"/>
      <c r="K211" s="3"/>
      <c r="L211" s="3"/>
      <c r="M211" s="3"/>
      <c r="N211" s="3"/>
      <c r="O211" s="3"/>
      <c r="P211" s="3"/>
      <c r="Q211" s="3"/>
      <c r="R211" s="3"/>
      <c r="S211" s="3"/>
      <c r="T211" s="3"/>
      <c r="U211" s="3"/>
      <c r="W211" s="149"/>
    </row>
    <row r="212" spans="2:23" ht="12.75">
      <c r="B212" s="2"/>
      <c r="C212" s="3"/>
      <c r="D212" s="4"/>
      <c r="E212" s="3"/>
      <c r="F212" s="3"/>
      <c r="G212" s="3"/>
      <c r="H212" s="3"/>
      <c r="I212" s="3"/>
      <c r="J212" s="3"/>
      <c r="K212" s="3"/>
      <c r="L212" s="3"/>
      <c r="M212" s="3"/>
      <c r="N212" s="3"/>
      <c r="O212" s="3"/>
      <c r="P212" s="3"/>
      <c r="Q212" s="3"/>
      <c r="R212" s="3"/>
      <c r="S212" s="3"/>
      <c r="T212" s="3"/>
      <c r="U212" s="3"/>
      <c r="W212" s="149"/>
    </row>
    <row r="213" spans="2:23" ht="12.75">
      <c r="B213" s="2"/>
      <c r="C213" s="3"/>
      <c r="D213" s="4"/>
      <c r="E213" s="3"/>
      <c r="F213" s="3"/>
      <c r="G213" s="3"/>
      <c r="H213" s="3"/>
      <c r="I213" s="3"/>
      <c r="J213" s="3"/>
      <c r="K213" s="3"/>
      <c r="L213" s="3"/>
      <c r="M213" s="3"/>
      <c r="N213" s="3"/>
      <c r="O213" s="3"/>
      <c r="P213" s="3"/>
      <c r="Q213" s="3"/>
      <c r="R213" s="3"/>
      <c r="S213" s="3"/>
      <c r="T213" s="3"/>
      <c r="U213" s="3"/>
      <c r="W213" s="149"/>
    </row>
    <row r="214" spans="2:23" ht="12.75">
      <c r="B214" s="2"/>
      <c r="C214" s="3"/>
      <c r="D214" s="4"/>
      <c r="E214" s="3"/>
      <c r="F214" s="3"/>
      <c r="G214" s="3"/>
      <c r="H214" s="3"/>
      <c r="I214" s="3"/>
      <c r="J214" s="3"/>
      <c r="K214" s="3"/>
      <c r="L214" s="3"/>
      <c r="M214" s="3"/>
      <c r="N214" s="3"/>
      <c r="O214" s="3"/>
      <c r="P214" s="3"/>
      <c r="Q214" s="3"/>
      <c r="R214" s="3"/>
      <c r="S214" s="3"/>
      <c r="T214" s="3"/>
      <c r="U214" s="3"/>
      <c r="W214" s="149"/>
    </row>
    <row r="215" spans="2:23" ht="12.75">
      <c r="B215" s="2"/>
      <c r="C215" s="3"/>
      <c r="D215" s="4"/>
      <c r="E215" s="3"/>
      <c r="F215" s="3"/>
      <c r="G215" s="3"/>
      <c r="H215" s="3"/>
      <c r="I215" s="3"/>
      <c r="J215" s="3"/>
      <c r="K215" s="3"/>
      <c r="L215" s="3"/>
      <c r="M215" s="3"/>
      <c r="N215" s="3"/>
      <c r="O215" s="3"/>
      <c r="P215" s="3"/>
      <c r="Q215" s="3"/>
      <c r="R215" s="3"/>
      <c r="S215" s="3"/>
      <c r="T215" s="3"/>
      <c r="U215" s="3"/>
      <c r="W215" s="149"/>
    </row>
    <row r="216" spans="2:23" ht="12.75">
      <c r="B216" s="2"/>
      <c r="C216" s="3"/>
      <c r="D216" s="4"/>
      <c r="E216" s="3"/>
      <c r="F216" s="3"/>
      <c r="G216" s="3"/>
      <c r="H216" s="3"/>
      <c r="I216" s="3"/>
      <c r="J216" s="3"/>
      <c r="K216" s="3"/>
      <c r="L216" s="3"/>
      <c r="M216" s="3"/>
      <c r="N216" s="3"/>
      <c r="O216" s="3"/>
      <c r="P216" s="3"/>
      <c r="Q216" s="3"/>
      <c r="R216" s="3"/>
      <c r="S216" s="3"/>
      <c r="T216" s="3"/>
      <c r="U216" s="3"/>
      <c r="W216" s="149"/>
    </row>
    <row r="217" spans="2:23" ht="12.75">
      <c r="B217" s="2"/>
      <c r="C217" s="3"/>
      <c r="D217" s="4"/>
      <c r="E217" s="3"/>
      <c r="F217" s="3"/>
      <c r="G217" s="3"/>
      <c r="H217" s="3"/>
      <c r="I217" s="3"/>
      <c r="J217" s="3"/>
      <c r="K217" s="3"/>
      <c r="L217" s="3"/>
      <c r="M217" s="3"/>
      <c r="N217" s="3"/>
      <c r="O217" s="3"/>
      <c r="P217" s="3"/>
      <c r="Q217" s="3"/>
      <c r="R217" s="3"/>
      <c r="S217" s="3"/>
      <c r="T217" s="3"/>
      <c r="U217" s="3"/>
      <c r="W217" s="149"/>
    </row>
    <row r="218" spans="2:23" ht="12.75">
      <c r="B218" s="2"/>
      <c r="C218" s="3"/>
      <c r="D218" s="4"/>
      <c r="E218" s="3"/>
      <c r="F218" s="3"/>
      <c r="G218" s="3"/>
      <c r="H218" s="3"/>
      <c r="I218" s="3"/>
      <c r="J218" s="3"/>
      <c r="K218" s="3"/>
      <c r="L218" s="3"/>
      <c r="M218" s="3"/>
      <c r="N218" s="3"/>
      <c r="O218" s="3"/>
      <c r="P218" s="3"/>
      <c r="Q218" s="3"/>
      <c r="R218" s="3"/>
      <c r="S218" s="3"/>
      <c r="T218" s="3"/>
      <c r="U218" s="3"/>
      <c r="W218" s="149"/>
    </row>
    <row r="219" spans="2:23" ht="12.75">
      <c r="B219" s="2"/>
      <c r="C219" s="3"/>
      <c r="D219" s="4"/>
      <c r="E219" s="3"/>
      <c r="F219" s="3"/>
      <c r="G219" s="3"/>
      <c r="H219" s="3"/>
      <c r="I219" s="3"/>
      <c r="J219" s="3"/>
      <c r="K219" s="3"/>
      <c r="L219" s="3"/>
      <c r="M219" s="3"/>
      <c r="N219" s="3"/>
      <c r="O219" s="3"/>
      <c r="P219" s="3"/>
      <c r="Q219" s="3"/>
      <c r="R219" s="3"/>
      <c r="S219" s="3"/>
      <c r="T219" s="3"/>
      <c r="U219" s="3"/>
      <c r="W219" s="149"/>
    </row>
    <row r="220" spans="2:23" ht="12.75">
      <c r="B220" s="2"/>
      <c r="C220" s="3"/>
      <c r="D220" s="4"/>
      <c r="E220" s="3"/>
      <c r="F220" s="3"/>
      <c r="G220" s="3"/>
      <c r="H220" s="3"/>
      <c r="I220" s="3"/>
      <c r="J220" s="3"/>
      <c r="K220" s="3"/>
      <c r="L220" s="3"/>
      <c r="M220" s="3"/>
      <c r="N220" s="3"/>
      <c r="O220" s="3"/>
      <c r="P220" s="3"/>
      <c r="Q220" s="3"/>
      <c r="R220" s="3"/>
      <c r="S220" s="3"/>
      <c r="T220" s="3"/>
      <c r="U220" s="3"/>
      <c r="W220" s="149"/>
    </row>
    <row r="221" spans="2:23" ht="12.75">
      <c r="B221" s="2"/>
      <c r="C221" s="3"/>
      <c r="D221" s="4"/>
      <c r="E221" s="3"/>
      <c r="F221" s="3"/>
      <c r="G221" s="3"/>
      <c r="H221" s="3"/>
      <c r="I221" s="3"/>
      <c r="J221" s="3"/>
      <c r="K221" s="3"/>
      <c r="L221" s="3"/>
      <c r="M221" s="3"/>
      <c r="N221" s="3"/>
      <c r="O221" s="3"/>
      <c r="P221" s="3"/>
      <c r="Q221" s="3"/>
      <c r="R221" s="3"/>
      <c r="S221" s="3"/>
      <c r="T221" s="3"/>
      <c r="U221" s="3"/>
      <c r="W221" s="149"/>
    </row>
    <row r="222" spans="2:23" ht="12.75">
      <c r="B222" s="2"/>
      <c r="C222" s="3"/>
      <c r="D222" s="4"/>
      <c r="E222" s="3"/>
      <c r="F222" s="3"/>
      <c r="G222" s="3"/>
      <c r="H222" s="3"/>
      <c r="I222" s="3"/>
      <c r="J222" s="3"/>
      <c r="K222" s="3"/>
      <c r="L222" s="3"/>
      <c r="M222" s="3"/>
      <c r="N222" s="3"/>
      <c r="O222" s="3"/>
      <c r="P222" s="3"/>
      <c r="Q222" s="3"/>
      <c r="R222" s="3"/>
      <c r="S222" s="3"/>
      <c r="T222" s="3"/>
      <c r="U222" s="3"/>
      <c r="W222" s="149"/>
    </row>
    <row r="223" spans="2:23" ht="12.75">
      <c r="B223" s="2"/>
      <c r="C223" s="3"/>
      <c r="D223" s="4"/>
      <c r="E223" s="3"/>
      <c r="F223" s="3"/>
      <c r="G223" s="3"/>
      <c r="H223" s="3"/>
      <c r="I223" s="3"/>
      <c r="J223" s="3"/>
      <c r="K223" s="3"/>
      <c r="L223" s="3"/>
      <c r="M223" s="3"/>
      <c r="N223" s="3"/>
      <c r="O223" s="3"/>
      <c r="P223" s="3"/>
      <c r="Q223" s="3"/>
      <c r="R223" s="3"/>
      <c r="S223" s="3"/>
      <c r="T223" s="3"/>
      <c r="U223" s="3"/>
      <c r="W223" s="149"/>
    </row>
    <row r="224" spans="2:23" ht="12.75">
      <c r="B224" s="2"/>
      <c r="C224" s="3"/>
      <c r="D224" s="4"/>
      <c r="E224" s="3"/>
      <c r="F224" s="3"/>
      <c r="G224" s="3"/>
      <c r="H224" s="3"/>
      <c r="I224" s="3"/>
      <c r="J224" s="3"/>
      <c r="K224" s="3"/>
      <c r="L224" s="3"/>
      <c r="M224" s="3"/>
      <c r="N224" s="3"/>
      <c r="O224" s="3"/>
      <c r="P224" s="3"/>
      <c r="Q224" s="3"/>
      <c r="R224" s="3"/>
      <c r="S224" s="3"/>
      <c r="T224" s="3"/>
      <c r="U224" s="3"/>
      <c r="W224" s="149"/>
    </row>
    <row r="225" spans="2:23" ht="12.75">
      <c r="B225" s="2"/>
      <c r="C225" s="3"/>
      <c r="D225" s="4"/>
      <c r="E225" s="3"/>
      <c r="F225" s="3"/>
      <c r="G225" s="3"/>
      <c r="H225" s="3"/>
      <c r="I225" s="3"/>
      <c r="J225" s="3"/>
      <c r="K225" s="3"/>
      <c r="L225" s="3"/>
      <c r="M225" s="3"/>
      <c r="N225" s="3"/>
      <c r="O225" s="3"/>
      <c r="P225" s="3"/>
      <c r="Q225" s="3"/>
      <c r="R225" s="3"/>
      <c r="S225" s="3"/>
      <c r="T225" s="3"/>
      <c r="U225" s="3"/>
      <c r="W225" s="149"/>
    </row>
    <row r="226" spans="2:23" ht="12.75">
      <c r="B226" s="2"/>
      <c r="C226" s="3"/>
      <c r="D226" s="4"/>
      <c r="E226" s="3"/>
      <c r="F226" s="3"/>
      <c r="G226" s="3"/>
      <c r="H226" s="3"/>
      <c r="I226" s="3"/>
      <c r="J226" s="3"/>
      <c r="K226" s="3"/>
      <c r="L226" s="3"/>
      <c r="M226" s="3"/>
      <c r="N226" s="3"/>
      <c r="O226" s="3"/>
      <c r="P226" s="3"/>
      <c r="Q226" s="3"/>
      <c r="R226" s="3"/>
      <c r="S226" s="3"/>
      <c r="T226" s="3"/>
      <c r="U226" s="3"/>
      <c r="W226" s="149"/>
    </row>
    <row r="227" spans="2:23" ht="12.75">
      <c r="B227" s="2"/>
      <c r="C227" s="3"/>
      <c r="D227" s="4"/>
      <c r="E227" s="3"/>
      <c r="F227" s="3"/>
      <c r="G227" s="3"/>
      <c r="H227" s="3"/>
      <c r="I227" s="3"/>
      <c r="J227" s="3"/>
      <c r="K227" s="3"/>
      <c r="L227" s="3"/>
      <c r="M227" s="3"/>
      <c r="N227" s="3"/>
      <c r="O227" s="3"/>
      <c r="P227" s="3"/>
      <c r="Q227" s="3"/>
      <c r="R227" s="3"/>
      <c r="S227" s="3"/>
      <c r="T227" s="3"/>
      <c r="U227" s="3"/>
      <c r="W227" s="149"/>
    </row>
    <row r="228" spans="2:23" ht="12.75">
      <c r="B228" s="2"/>
      <c r="C228" s="3"/>
      <c r="D228" s="4"/>
      <c r="E228" s="3"/>
      <c r="F228" s="3"/>
      <c r="G228" s="3"/>
      <c r="H228" s="3"/>
      <c r="I228" s="3"/>
      <c r="J228" s="3"/>
      <c r="K228" s="3"/>
      <c r="L228" s="3"/>
      <c r="M228" s="3"/>
      <c r="N228" s="3"/>
      <c r="O228" s="3"/>
      <c r="P228" s="3"/>
      <c r="Q228" s="3"/>
      <c r="R228" s="3"/>
      <c r="S228" s="3"/>
      <c r="T228" s="3"/>
      <c r="U228" s="3"/>
      <c r="W228" s="149"/>
    </row>
    <row r="229" spans="2:23" ht="12.75">
      <c r="B229" s="2"/>
      <c r="C229" s="3"/>
      <c r="D229" s="4"/>
      <c r="E229" s="3"/>
      <c r="F229" s="3"/>
      <c r="G229" s="3"/>
      <c r="H229" s="3"/>
      <c r="I229" s="3"/>
      <c r="J229" s="3"/>
      <c r="K229" s="3"/>
      <c r="L229" s="3"/>
      <c r="M229" s="3"/>
      <c r="N229" s="3"/>
      <c r="O229" s="3"/>
      <c r="P229" s="3"/>
      <c r="Q229" s="3"/>
      <c r="R229" s="3"/>
      <c r="S229" s="3"/>
      <c r="T229" s="3"/>
      <c r="U229" s="3"/>
      <c r="W229" s="149"/>
    </row>
    <row r="230" spans="2:23" ht="12.75">
      <c r="B230" s="2"/>
      <c r="C230" s="3"/>
      <c r="D230" s="4"/>
      <c r="E230" s="3"/>
      <c r="F230" s="3"/>
      <c r="G230" s="3"/>
      <c r="H230" s="3"/>
      <c r="I230" s="3"/>
      <c r="J230" s="3"/>
      <c r="K230" s="3"/>
      <c r="L230" s="3"/>
      <c r="M230" s="3"/>
      <c r="N230" s="3"/>
      <c r="O230" s="3"/>
      <c r="P230" s="3"/>
      <c r="Q230" s="3"/>
      <c r="R230" s="3"/>
      <c r="S230" s="3"/>
      <c r="T230" s="3"/>
      <c r="U230" s="3"/>
      <c r="W230" s="149"/>
    </row>
    <row r="231" spans="2:23" ht="12.75">
      <c r="B231" s="2"/>
      <c r="C231" s="3"/>
      <c r="D231" s="4"/>
      <c r="E231" s="3"/>
      <c r="F231" s="3"/>
      <c r="G231" s="3"/>
      <c r="H231" s="3"/>
      <c r="I231" s="3"/>
      <c r="J231" s="3"/>
      <c r="K231" s="3"/>
      <c r="L231" s="3"/>
      <c r="M231" s="3"/>
      <c r="N231" s="3"/>
      <c r="O231" s="3"/>
      <c r="P231" s="3"/>
      <c r="Q231" s="3"/>
      <c r="R231" s="3"/>
      <c r="S231" s="3"/>
      <c r="T231" s="3"/>
      <c r="U231" s="3"/>
      <c r="W231" s="149"/>
    </row>
    <row r="232" spans="2:23" ht="12.75">
      <c r="B232" s="2"/>
      <c r="C232" s="3"/>
      <c r="D232" s="4"/>
      <c r="E232" s="3"/>
      <c r="F232" s="3"/>
      <c r="G232" s="3"/>
      <c r="H232" s="3"/>
      <c r="I232" s="3"/>
      <c r="J232" s="3"/>
      <c r="K232" s="3"/>
      <c r="L232" s="3"/>
      <c r="M232" s="3"/>
      <c r="N232" s="3"/>
      <c r="O232" s="3"/>
      <c r="P232" s="3"/>
      <c r="Q232" s="3"/>
      <c r="R232" s="3"/>
      <c r="S232" s="3"/>
      <c r="T232" s="3"/>
      <c r="U232" s="3"/>
      <c r="W232" s="149"/>
    </row>
    <row r="233" spans="2:23" ht="12.75">
      <c r="B233" s="2"/>
      <c r="C233" s="3"/>
      <c r="D233" s="4"/>
      <c r="E233" s="3"/>
      <c r="F233" s="3"/>
      <c r="G233" s="3"/>
      <c r="H233" s="3"/>
      <c r="I233" s="3"/>
      <c r="J233" s="3"/>
      <c r="K233" s="3"/>
      <c r="L233" s="3"/>
      <c r="M233" s="3"/>
      <c r="N233" s="3"/>
      <c r="O233" s="3"/>
      <c r="P233" s="3"/>
      <c r="Q233" s="3"/>
      <c r="R233" s="3"/>
      <c r="S233" s="3"/>
      <c r="T233" s="3"/>
      <c r="U233" s="3"/>
      <c r="W233" s="149"/>
    </row>
    <row r="234" spans="2:23" ht="12.75">
      <c r="B234" s="2"/>
      <c r="C234" s="3"/>
      <c r="D234" s="4"/>
      <c r="E234" s="3"/>
      <c r="F234" s="3"/>
      <c r="G234" s="3"/>
      <c r="H234" s="3"/>
      <c r="I234" s="3"/>
      <c r="J234" s="3"/>
      <c r="K234" s="3"/>
      <c r="L234" s="3"/>
      <c r="M234" s="3"/>
      <c r="N234" s="3"/>
      <c r="O234" s="3"/>
      <c r="P234" s="3"/>
      <c r="Q234" s="3"/>
      <c r="R234" s="3"/>
      <c r="S234" s="3"/>
      <c r="T234" s="3"/>
      <c r="U234" s="3"/>
      <c r="W234" s="149"/>
    </row>
    <row r="235" spans="2:23" ht="12.75">
      <c r="B235" s="2"/>
      <c r="C235" s="3"/>
      <c r="D235" s="4"/>
      <c r="E235" s="3"/>
      <c r="F235" s="3"/>
      <c r="G235" s="3"/>
      <c r="H235" s="3"/>
      <c r="I235" s="3"/>
      <c r="J235" s="3"/>
      <c r="K235" s="3"/>
      <c r="L235" s="3"/>
      <c r="M235" s="3"/>
      <c r="N235" s="3"/>
      <c r="O235" s="3"/>
      <c r="P235" s="3"/>
      <c r="Q235" s="3"/>
      <c r="R235" s="3"/>
      <c r="S235" s="3"/>
      <c r="T235" s="3"/>
      <c r="U235" s="3"/>
      <c r="W235" s="149"/>
    </row>
    <row r="236" spans="2:23" ht="12.75">
      <c r="B236" s="2"/>
      <c r="C236" s="3"/>
      <c r="D236" s="4"/>
      <c r="E236" s="3"/>
      <c r="F236" s="3"/>
      <c r="G236" s="3"/>
      <c r="H236" s="3"/>
      <c r="I236" s="3"/>
      <c r="J236" s="3"/>
      <c r="K236" s="3"/>
      <c r="L236" s="3"/>
      <c r="M236" s="3"/>
      <c r="N236" s="3"/>
      <c r="O236" s="3"/>
      <c r="P236" s="3"/>
      <c r="Q236" s="3"/>
      <c r="R236" s="3"/>
      <c r="S236" s="3"/>
      <c r="T236" s="3"/>
      <c r="U236" s="3"/>
      <c r="W236" s="149"/>
    </row>
    <row r="237" spans="2:23" ht="12.75">
      <c r="B237" s="2"/>
      <c r="C237" s="3"/>
      <c r="D237" s="4"/>
      <c r="E237" s="3"/>
      <c r="F237" s="3"/>
      <c r="G237" s="3"/>
      <c r="H237" s="3"/>
      <c r="I237" s="3"/>
      <c r="J237" s="3"/>
      <c r="K237" s="3"/>
      <c r="L237" s="3"/>
      <c r="M237" s="3"/>
      <c r="N237" s="3"/>
      <c r="O237" s="3"/>
      <c r="P237" s="3"/>
      <c r="Q237" s="3"/>
      <c r="R237" s="3"/>
      <c r="S237" s="3"/>
      <c r="T237" s="3"/>
      <c r="U237" s="3"/>
      <c r="W237" s="149"/>
    </row>
    <row r="238" spans="2:23" ht="12.75">
      <c r="B238" s="2"/>
      <c r="C238" s="3"/>
      <c r="D238" s="4"/>
      <c r="E238" s="3"/>
      <c r="F238" s="3"/>
      <c r="G238" s="3"/>
      <c r="H238" s="3"/>
      <c r="I238" s="3"/>
      <c r="J238" s="3"/>
      <c r="K238" s="3"/>
      <c r="L238" s="3"/>
      <c r="M238" s="3"/>
      <c r="N238" s="3"/>
      <c r="O238" s="3"/>
      <c r="P238" s="3"/>
      <c r="Q238" s="3"/>
      <c r="R238" s="3"/>
      <c r="S238" s="3"/>
      <c r="T238" s="3"/>
      <c r="U238" s="3"/>
      <c r="W238" s="149"/>
    </row>
    <row r="239" spans="2:23" ht="12.75">
      <c r="B239" s="2"/>
      <c r="C239" s="3"/>
      <c r="D239" s="4"/>
      <c r="E239" s="3"/>
      <c r="F239" s="3"/>
      <c r="G239" s="3"/>
      <c r="H239" s="3"/>
      <c r="I239" s="3"/>
      <c r="J239" s="3"/>
      <c r="K239" s="3"/>
      <c r="L239" s="3"/>
      <c r="M239" s="3"/>
      <c r="N239" s="3"/>
      <c r="O239" s="3"/>
      <c r="P239" s="3"/>
      <c r="Q239" s="3"/>
      <c r="R239" s="3"/>
      <c r="S239" s="3"/>
      <c r="T239" s="3"/>
      <c r="U239" s="3"/>
      <c r="W239" s="149"/>
    </row>
    <row r="240" spans="2:23" ht="12.75">
      <c r="B240" s="2"/>
      <c r="C240" s="3"/>
      <c r="D240" s="4"/>
      <c r="E240" s="3"/>
      <c r="F240" s="3"/>
      <c r="G240" s="3"/>
      <c r="H240" s="3"/>
      <c r="I240" s="3"/>
      <c r="J240" s="3"/>
      <c r="K240" s="3"/>
      <c r="L240" s="3"/>
      <c r="M240" s="3"/>
      <c r="N240" s="3"/>
      <c r="O240" s="3"/>
      <c r="P240" s="3"/>
      <c r="Q240" s="3"/>
      <c r="R240" s="3"/>
      <c r="S240" s="3"/>
      <c r="T240" s="3"/>
      <c r="U240" s="3"/>
      <c r="W240" s="149"/>
    </row>
    <row r="241" spans="2:23" ht="12.75">
      <c r="B241" s="2"/>
      <c r="C241" s="3"/>
      <c r="D241" s="4"/>
      <c r="E241" s="3"/>
      <c r="F241" s="3"/>
      <c r="G241" s="3"/>
      <c r="H241" s="3"/>
      <c r="I241" s="3"/>
      <c r="J241" s="3"/>
      <c r="K241" s="3"/>
      <c r="L241" s="3"/>
      <c r="M241" s="3"/>
      <c r="N241" s="3"/>
      <c r="O241" s="3"/>
      <c r="P241" s="3"/>
      <c r="Q241" s="3"/>
      <c r="R241" s="3"/>
      <c r="S241" s="3"/>
      <c r="T241" s="3"/>
      <c r="U241" s="3"/>
      <c r="W241" s="149"/>
    </row>
    <row r="242" spans="2:23" ht="12.75">
      <c r="B242" s="2"/>
      <c r="C242" s="3"/>
      <c r="D242" s="4"/>
      <c r="E242" s="3"/>
      <c r="F242" s="3"/>
      <c r="G242" s="3"/>
      <c r="H242" s="3"/>
      <c r="I242" s="3"/>
      <c r="J242" s="3"/>
      <c r="K242" s="3"/>
      <c r="L242" s="3"/>
      <c r="M242" s="3"/>
      <c r="N242" s="3"/>
      <c r="O242" s="3"/>
      <c r="P242" s="3"/>
      <c r="Q242" s="3"/>
      <c r="R242" s="3"/>
      <c r="S242" s="3"/>
      <c r="T242" s="3"/>
      <c r="U242" s="3"/>
      <c r="W242" s="149"/>
    </row>
    <row r="243" spans="2:23" ht="12.75">
      <c r="B243" s="2"/>
      <c r="C243" s="3"/>
      <c r="D243" s="4"/>
      <c r="E243" s="3"/>
      <c r="F243" s="3"/>
      <c r="G243" s="3"/>
      <c r="H243" s="3"/>
      <c r="I243" s="3"/>
      <c r="J243" s="3"/>
      <c r="K243" s="3"/>
      <c r="L243" s="3"/>
      <c r="M243" s="3"/>
      <c r="N243" s="3"/>
      <c r="O243" s="3"/>
      <c r="P243" s="3"/>
      <c r="Q243" s="3"/>
      <c r="R243" s="3"/>
      <c r="S243" s="3"/>
      <c r="T243" s="3"/>
      <c r="U243" s="3"/>
      <c r="W243" s="149"/>
    </row>
    <row r="244" spans="2:23" ht="12.75">
      <c r="B244" s="2"/>
      <c r="C244" s="3"/>
      <c r="D244" s="4"/>
      <c r="E244" s="3"/>
      <c r="F244" s="3"/>
      <c r="G244" s="3"/>
      <c r="H244" s="3"/>
      <c r="I244" s="3"/>
      <c r="J244" s="3"/>
      <c r="K244" s="3"/>
      <c r="L244" s="3"/>
      <c r="M244" s="3"/>
      <c r="N244" s="3"/>
      <c r="O244" s="3"/>
      <c r="P244" s="3"/>
      <c r="Q244" s="3"/>
      <c r="R244" s="3"/>
      <c r="S244" s="3"/>
      <c r="T244" s="3"/>
      <c r="U244" s="3"/>
      <c r="W244" s="149"/>
    </row>
    <row r="245" spans="2:23" ht="12.75">
      <c r="B245" s="2"/>
      <c r="C245" s="3"/>
      <c r="D245" s="4"/>
      <c r="E245" s="3"/>
      <c r="F245" s="3"/>
      <c r="G245" s="3"/>
      <c r="H245" s="3"/>
      <c r="I245" s="3"/>
      <c r="J245" s="3"/>
      <c r="K245" s="3"/>
      <c r="L245" s="3"/>
      <c r="M245" s="3"/>
      <c r="N245" s="3"/>
      <c r="O245" s="3"/>
      <c r="P245" s="3"/>
      <c r="Q245" s="3"/>
      <c r="R245" s="3"/>
      <c r="S245" s="3"/>
      <c r="T245" s="3"/>
      <c r="U245" s="3"/>
      <c r="W245" s="149"/>
    </row>
    <row r="246" spans="2:23" ht="12.75">
      <c r="B246" s="2"/>
      <c r="C246" s="3"/>
      <c r="D246" s="4"/>
      <c r="E246" s="3"/>
      <c r="F246" s="3"/>
      <c r="G246" s="3"/>
      <c r="H246" s="3"/>
      <c r="I246" s="3"/>
      <c r="J246" s="3"/>
      <c r="K246" s="3"/>
      <c r="L246" s="3"/>
      <c r="M246" s="3"/>
      <c r="N246" s="3"/>
      <c r="O246" s="3"/>
      <c r="P246" s="3"/>
      <c r="Q246" s="3"/>
      <c r="R246" s="3"/>
      <c r="S246" s="3"/>
      <c r="T246" s="3"/>
      <c r="U246" s="3"/>
      <c r="W246" s="149"/>
    </row>
    <row r="247" spans="2:23" ht="12.75">
      <c r="B247" s="2"/>
      <c r="C247" s="3"/>
      <c r="D247" s="4"/>
      <c r="E247" s="3"/>
      <c r="F247" s="3"/>
      <c r="G247" s="3"/>
      <c r="H247" s="3"/>
      <c r="I247" s="3"/>
      <c r="J247" s="3"/>
      <c r="K247" s="3"/>
      <c r="L247" s="3"/>
      <c r="M247" s="3"/>
      <c r="N247" s="3"/>
      <c r="O247" s="3"/>
      <c r="P247" s="3"/>
      <c r="Q247" s="3"/>
      <c r="R247" s="3"/>
      <c r="S247" s="3"/>
      <c r="T247" s="3"/>
      <c r="U247" s="3"/>
      <c r="W247" s="149"/>
    </row>
    <row r="248" spans="2:23" ht="12.75">
      <c r="B248" s="2"/>
      <c r="C248" s="3"/>
      <c r="D248" s="4"/>
      <c r="E248" s="3"/>
      <c r="F248" s="3"/>
      <c r="G248" s="3"/>
      <c r="H248" s="3"/>
      <c r="I248" s="3"/>
      <c r="J248" s="3"/>
      <c r="K248" s="3"/>
      <c r="L248" s="3"/>
      <c r="M248" s="3"/>
      <c r="N248" s="3"/>
      <c r="O248" s="3"/>
      <c r="P248" s="3"/>
      <c r="Q248" s="3"/>
      <c r="R248" s="3"/>
      <c r="S248" s="3"/>
      <c r="T248" s="3"/>
      <c r="U248" s="3"/>
      <c r="W248" s="149"/>
    </row>
    <row r="249" spans="2:23" ht="12.75">
      <c r="B249" s="2"/>
      <c r="C249" s="3"/>
      <c r="D249" s="4"/>
      <c r="E249" s="3"/>
      <c r="F249" s="3"/>
      <c r="G249" s="3"/>
      <c r="H249" s="3"/>
      <c r="I249" s="3"/>
      <c r="J249" s="3"/>
      <c r="K249" s="3"/>
      <c r="L249" s="3"/>
      <c r="M249" s="3"/>
      <c r="N249" s="3"/>
      <c r="O249" s="3"/>
      <c r="P249" s="3"/>
      <c r="Q249" s="3"/>
      <c r="R249" s="3"/>
      <c r="S249" s="3"/>
      <c r="T249" s="3"/>
      <c r="U249" s="3"/>
      <c r="W249" s="149"/>
    </row>
    <row r="250" spans="2:23" ht="12.75">
      <c r="B250" s="2"/>
      <c r="C250" s="3"/>
      <c r="D250" s="4"/>
      <c r="E250" s="3"/>
      <c r="F250" s="3"/>
      <c r="G250" s="3"/>
      <c r="H250" s="3"/>
      <c r="I250" s="3"/>
      <c r="J250" s="3"/>
      <c r="K250" s="3"/>
      <c r="L250" s="3"/>
      <c r="M250" s="3"/>
      <c r="N250" s="3"/>
      <c r="O250" s="3"/>
      <c r="P250" s="3"/>
      <c r="Q250" s="3"/>
      <c r="R250" s="3"/>
      <c r="S250" s="3"/>
      <c r="T250" s="3"/>
      <c r="U250" s="3"/>
      <c r="W250" s="149"/>
    </row>
    <row r="251" spans="2:23" ht="12.75">
      <c r="B251" s="2"/>
      <c r="C251" s="3"/>
      <c r="D251" s="4"/>
      <c r="E251" s="3"/>
      <c r="F251" s="3"/>
      <c r="G251" s="3"/>
      <c r="H251" s="3"/>
      <c r="I251" s="3"/>
      <c r="J251" s="3"/>
      <c r="K251" s="3"/>
      <c r="L251" s="3"/>
      <c r="M251" s="3"/>
      <c r="N251" s="3"/>
      <c r="O251" s="3"/>
      <c r="P251" s="3"/>
      <c r="Q251" s="3"/>
      <c r="R251" s="3"/>
      <c r="S251" s="3"/>
      <c r="T251" s="3"/>
      <c r="U251" s="3"/>
      <c r="W251" s="149"/>
    </row>
    <row r="252" spans="2:23" ht="12.75">
      <c r="B252" s="2"/>
      <c r="C252" s="3"/>
      <c r="D252" s="4"/>
      <c r="E252" s="3"/>
      <c r="F252" s="3"/>
      <c r="G252" s="3"/>
      <c r="H252" s="3"/>
      <c r="I252" s="3"/>
      <c r="J252" s="3"/>
      <c r="K252" s="3"/>
      <c r="L252" s="3"/>
      <c r="M252" s="3"/>
      <c r="N252" s="3"/>
      <c r="O252" s="3"/>
      <c r="P252" s="3"/>
      <c r="Q252" s="3"/>
      <c r="R252" s="3"/>
      <c r="S252" s="3"/>
      <c r="T252" s="3"/>
      <c r="U252" s="3"/>
      <c r="W252" s="149"/>
    </row>
    <row r="253" spans="2:23" ht="12.75">
      <c r="B253" s="2"/>
      <c r="C253" s="3"/>
      <c r="D253" s="4"/>
      <c r="E253" s="3"/>
      <c r="F253" s="3"/>
      <c r="G253" s="3"/>
      <c r="H253" s="3"/>
      <c r="I253" s="3"/>
      <c r="J253" s="3"/>
      <c r="K253" s="3"/>
      <c r="L253" s="3"/>
      <c r="M253" s="3"/>
      <c r="N253" s="3"/>
      <c r="O253" s="3"/>
      <c r="P253" s="3"/>
      <c r="Q253" s="3"/>
      <c r="R253" s="3"/>
      <c r="S253" s="3"/>
      <c r="T253" s="3"/>
      <c r="U253" s="3"/>
      <c r="W253" s="149"/>
    </row>
    <row r="254" spans="2:23" ht="12.75">
      <c r="B254" s="2"/>
      <c r="C254" s="3"/>
      <c r="D254" s="4"/>
      <c r="E254" s="3"/>
      <c r="F254" s="3"/>
      <c r="G254" s="3"/>
      <c r="H254" s="3"/>
      <c r="I254" s="3"/>
      <c r="J254" s="3"/>
      <c r="K254" s="3"/>
      <c r="L254" s="3"/>
      <c r="M254" s="3"/>
      <c r="N254" s="3"/>
      <c r="O254" s="3"/>
      <c r="P254" s="3"/>
      <c r="Q254" s="3"/>
      <c r="R254" s="3"/>
      <c r="S254" s="3"/>
      <c r="T254" s="3"/>
      <c r="U254" s="3"/>
      <c r="W254" s="149"/>
    </row>
    <row r="255" spans="2:23" ht="12.75">
      <c r="B255" s="2"/>
      <c r="C255" s="3"/>
      <c r="D255" s="4"/>
      <c r="E255" s="3"/>
      <c r="F255" s="3"/>
      <c r="G255" s="3"/>
      <c r="H255" s="3"/>
      <c r="I255" s="3"/>
      <c r="J255" s="3"/>
      <c r="K255" s="3"/>
      <c r="L255" s="3"/>
      <c r="M255" s="3"/>
      <c r="N255" s="3"/>
      <c r="O255" s="3"/>
      <c r="P255" s="3"/>
      <c r="Q255" s="3"/>
      <c r="R255" s="3"/>
      <c r="S255" s="3"/>
      <c r="T255" s="3"/>
      <c r="U255" s="3"/>
      <c r="W255" s="149"/>
    </row>
    <row r="256" spans="2:23" ht="12.75">
      <c r="B256" s="2"/>
      <c r="C256" s="3"/>
      <c r="D256" s="4"/>
      <c r="E256" s="3"/>
      <c r="F256" s="3"/>
      <c r="G256" s="3"/>
      <c r="H256" s="3"/>
      <c r="I256" s="3"/>
      <c r="J256" s="3"/>
      <c r="K256" s="3"/>
      <c r="L256" s="3"/>
      <c r="M256" s="3"/>
      <c r="N256" s="3"/>
      <c r="O256" s="3"/>
      <c r="P256" s="3"/>
      <c r="Q256" s="3"/>
      <c r="R256" s="3"/>
      <c r="S256" s="3"/>
      <c r="T256" s="3"/>
      <c r="U256" s="3"/>
      <c r="W256" s="149"/>
    </row>
    <row r="257" spans="2:23" ht="12.75">
      <c r="B257" s="2"/>
      <c r="C257" s="3"/>
      <c r="D257" s="4"/>
      <c r="E257" s="3"/>
      <c r="F257" s="3"/>
      <c r="G257" s="3"/>
      <c r="H257" s="3"/>
      <c r="I257" s="3"/>
      <c r="J257" s="3"/>
      <c r="K257" s="3"/>
      <c r="L257" s="3"/>
      <c r="M257" s="3"/>
      <c r="N257" s="3"/>
      <c r="O257" s="3"/>
      <c r="P257" s="3"/>
      <c r="Q257" s="3"/>
      <c r="R257" s="3"/>
      <c r="S257" s="3"/>
      <c r="T257" s="3"/>
      <c r="U257" s="3"/>
      <c r="W257" s="149"/>
    </row>
    <row r="258" spans="2:23" ht="12.75">
      <c r="B258" s="2"/>
      <c r="C258" s="3"/>
      <c r="D258" s="4"/>
      <c r="E258" s="3"/>
      <c r="F258" s="3"/>
      <c r="G258" s="3"/>
      <c r="H258" s="3"/>
      <c r="I258" s="3"/>
      <c r="J258" s="3"/>
      <c r="K258" s="3"/>
      <c r="L258" s="3"/>
      <c r="M258" s="3"/>
      <c r="N258" s="3"/>
      <c r="O258" s="3"/>
      <c r="P258" s="3"/>
      <c r="Q258" s="3"/>
      <c r="R258" s="3"/>
      <c r="S258" s="3"/>
      <c r="T258" s="3"/>
      <c r="U258" s="3"/>
      <c r="W258" s="149"/>
    </row>
    <row r="259" spans="2:23" ht="12.75">
      <c r="B259" s="2"/>
      <c r="C259" s="3"/>
      <c r="D259" s="4"/>
      <c r="E259" s="3"/>
      <c r="F259" s="3"/>
      <c r="G259" s="3"/>
      <c r="H259" s="3"/>
      <c r="I259" s="3"/>
      <c r="J259" s="3"/>
      <c r="K259" s="3"/>
      <c r="L259" s="3"/>
      <c r="M259" s="3"/>
      <c r="N259" s="3"/>
      <c r="O259" s="3"/>
      <c r="P259" s="3"/>
      <c r="Q259" s="3"/>
      <c r="R259" s="3"/>
      <c r="S259" s="3"/>
      <c r="T259" s="3"/>
      <c r="U259" s="3"/>
      <c r="W259" s="149"/>
    </row>
    <row r="260" spans="2:23" ht="12.75">
      <c r="B260" s="2"/>
      <c r="C260" s="3"/>
      <c r="D260" s="4"/>
      <c r="E260" s="3"/>
      <c r="F260" s="3"/>
      <c r="G260" s="3"/>
      <c r="H260" s="3"/>
      <c r="I260" s="3"/>
      <c r="J260" s="3"/>
      <c r="K260" s="3"/>
      <c r="L260" s="3"/>
      <c r="M260" s="3"/>
      <c r="N260" s="3"/>
      <c r="O260" s="3"/>
      <c r="P260" s="3"/>
      <c r="Q260" s="3"/>
      <c r="R260" s="3"/>
      <c r="S260" s="3"/>
      <c r="T260" s="3"/>
      <c r="U260" s="3"/>
      <c r="W260" s="149"/>
    </row>
    <row r="261" spans="2:23" ht="12.75">
      <c r="B261" s="2"/>
      <c r="C261" s="3"/>
      <c r="D261" s="4"/>
      <c r="E261" s="3"/>
      <c r="F261" s="3"/>
      <c r="G261" s="3"/>
      <c r="H261" s="3"/>
      <c r="I261" s="3"/>
      <c r="J261" s="3"/>
      <c r="K261" s="3"/>
      <c r="L261" s="3"/>
      <c r="M261" s="3"/>
      <c r="N261" s="3"/>
      <c r="O261" s="3"/>
      <c r="P261" s="3"/>
      <c r="Q261" s="3"/>
      <c r="R261" s="3"/>
      <c r="S261" s="3"/>
      <c r="T261" s="3"/>
      <c r="U261" s="3"/>
      <c r="W261" s="149"/>
    </row>
    <row r="262" spans="2:23" ht="12.75">
      <c r="B262" s="2"/>
      <c r="C262" s="3"/>
      <c r="D262" s="4"/>
      <c r="E262" s="3"/>
      <c r="F262" s="3"/>
      <c r="G262" s="3"/>
      <c r="H262" s="3"/>
      <c r="I262" s="3"/>
      <c r="J262" s="3"/>
      <c r="K262" s="3"/>
      <c r="L262" s="3"/>
      <c r="M262" s="3"/>
      <c r="N262" s="3"/>
      <c r="O262" s="3"/>
      <c r="P262" s="3"/>
      <c r="Q262" s="3"/>
      <c r="R262" s="3"/>
      <c r="S262" s="3"/>
      <c r="T262" s="3"/>
      <c r="U262" s="3"/>
      <c r="W262" s="149"/>
    </row>
    <row r="263" spans="2:23" ht="12.75">
      <c r="B263" s="2"/>
      <c r="C263" s="3"/>
      <c r="D263" s="4"/>
      <c r="E263" s="3"/>
      <c r="F263" s="3"/>
      <c r="G263" s="3"/>
      <c r="H263" s="3"/>
      <c r="I263" s="3"/>
      <c r="J263" s="3"/>
      <c r="K263" s="3"/>
      <c r="L263" s="3"/>
      <c r="M263" s="3"/>
      <c r="N263" s="3"/>
      <c r="O263" s="3"/>
      <c r="P263" s="3"/>
      <c r="Q263" s="3"/>
      <c r="R263" s="3"/>
      <c r="S263" s="3"/>
      <c r="T263" s="3"/>
      <c r="U263" s="3"/>
      <c r="W263" s="149"/>
    </row>
    <row r="264" spans="2:23" ht="12.75">
      <c r="B264" s="2"/>
      <c r="C264" s="3"/>
      <c r="D264" s="4"/>
      <c r="E264" s="3"/>
      <c r="F264" s="3"/>
      <c r="G264" s="3"/>
      <c r="H264" s="3"/>
      <c r="I264" s="3"/>
      <c r="J264" s="3"/>
      <c r="K264" s="3"/>
      <c r="L264" s="3"/>
      <c r="M264" s="3"/>
      <c r="N264" s="3"/>
      <c r="O264" s="3"/>
      <c r="P264" s="3"/>
      <c r="Q264" s="3"/>
      <c r="R264" s="3"/>
      <c r="S264" s="3"/>
      <c r="T264" s="3"/>
      <c r="U264" s="3"/>
      <c r="W264" s="149"/>
    </row>
    <row r="265" spans="2:23" ht="12.75">
      <c r="B265" s="2"/>
      <c r="C265" s="3"/>
      <c r="D265" s="4"/>
      <c r="E265" s="3"/>
      <c r="F265" s="3"/>
      <c r="G265" s="3"/>
      <c r="H265" s="3"/>
      <c r="I265" s="3"/>
      <c r="J265" s="3"/>
      <c r="K265" s="3"/>
      <c r="L265" s="3"/>
      <c r="M265" s="3"/>
      <c r="N265" s="3"/>
      <c r="O265" s="3"/>
      <c r="P265" s="3"/>
      <c r="Q265" s="3"/>
      <c r="R265" s="3"/>
      <c r="S265" s="3"/>
      <c r="T265" s="3"/>
      <c r="U265" s="3"/>
      <c r="W265" s="149"/>
    </row>
    <row r="266" spans="2:23" ht="12.75">
      <c r="B266" s="2"/>
      <c r="C266" s="3"/>
      <c r="D266" s="4"/>
      <c r="E266" s="3"/>
      <c r="F266" s="3"/>
      <c r="G266" s="3"/>
      <c r="H266" s="3"/>
      <c r="I266" s="3"/>
      <c r="J266" s="3"/>
      <c r="K266" s="3"/>
      <c r="L266" s="3"/>
      <c r="M266" s="3"/>
      <c r="N266" s="3"/>
      <c r="O266" s="3"/>
      <c r="P266" s="3"/>
      <c r="Q266" s="3"/>
      <c r="R266" s="3"/>
      <c r="S266" s="3"/>
      <c r="T266" s="3"/>
      <c r="U266" s="3"/>
      <c r="W266" s="149"/>
    </row>
    <row r="267" spans="2:23" ht="12.75">
      <c r="B267" s="2"/>
      <c r="C267" s="3"/>
      <c r="D267" s="4"/>
      <c r="E267" s="3"/>
      <c r="F267" s="3"/>
      <c r="G267" s="3"/>
      <c r="H267" s="3"/>
      <c r="I267" s="3"/>
      <c r="J267" s="3"/>
      <c r="K267" s="3"/>
      <c r="L267" s="3"/>
      <c r="M267" s="3"/>
      <c r="N267" s="3"/>
      <c r="O267" s="3"/>
      <c r="P267" s="3"/>
      <c r="Q267" s="3"/>
      <c r="R267" s="3"/>
      <c r="S267" s="3"/>
      <c r="T267" s="3"/>
      <c r="U267" s="3"/>
      <c r="W267" s="149"/>
    </row>
    <row r="268" spans="2:23" ht="12.75">
      <c r="B268" s="2"/>
      <c r="C268" s="3"/>
      <c r="D268" s="4"/>
      <c r="E268" s="3"/>
      <c r="F268" s="3"/>
      <c r="G268" s="3"/>
      <c r="H268" s="3"/>
      <c r="I268" s="3"/>
      <c r="J268" s="3"/>
      <c r="K268" s="3"/>
      <c r="L268" s="3"/>
      <c r="M268" s="3"/>
      <c r="N268" s="3"/>
      <c r="O268" s="3"/>
      <c r="P268" s="3"/>
      <c r="Q268" s="3"/>
      <c r="R268" s="3"/>
      <c r="S268" s="3"/>
      <c r="T268" s="3"/>
      <c r="U268" s="3"/>
      <c r="W268" s="149"/>
    </row>
    <row r="269" spans="2:23" ht="12.75">
      <c r="B269" s="2"/>
      <c r="C269" s="3"/>
      <c r="D269" s="4"/>
      <c r="E269" s="3"/>
      <c r="F269" s="3"/>
      <c r="G269" s="3"/>
      <c r="H269" s="3"/>
      <c r="I269" s="3"/>
      <c r="J269" s="3"/>
      <c r="K269" s="3"/>
      <c r="L269" s="3"/>
      <c r="M269" s="3"/>
      <c r="N269" s="3"/>
      <c r="O269" s="3"/>
      <c r="P269" s="3"/>
      <c r="Q269" s="3"/>
      <c r="R269" s="3"/>
      <c r="S269" s="3"/>
      <c r="T269" s="3"/>
      <c r="U269" s="3"/>
      <c r="W269" s="149"/>
    </row>
    <row r="270" spans="2:23" ht="12.75">
      <c r="B270" s="2"/>
      <c r="C270" s="3"/>
      <c r="D270" s="4"/>
      <c r="E270" s="3"/>
      <c r="F270" s="3"/>
      <c r="G270" s="3"/>
      <c r="H270" s="3"/>
      <c r="I270" s="3"/>
      <c r="J270" s="3"/>
      <c r="K270" s="3"/>
      <c r="L270" s="3"/>
      <c r="M270" s="3"/>
      <c r="N270" s="3"/>
      <c r="O270" s="3"/>
      <c r="P270" s="3"/>
      <c r="Q270" s="3"/>
      <c r="R270" s="3"/>
      <c r="S270" s="3"/>
      <c r="T270" s="3"/>
      <c r="U270" s="3"/>
      <c r="W270" s="149"/>
    </row>
    <row r="271" spans="2:23" ht="12.75">
      <c r="B271" s="2"/>
      <c r="C271" s="3"/>
      <c r="D271" s="4"/>
      <c r="E271" s="3"/>
      <c r="F271" s="3"/>
      <c r="G271" s="3"/>
      <c r="H271" s="3"/>
      <c r="I271" s="3"/>
      <c r="J271" s="3"/>
      <c r="K271" s="3"/>
      <c r="L271" s="3"/>
      <c r="M271" s="3"/>
      <c r="N271" s="3"/>
      <c r="O271" s="3"/>
      <c r="P271" s="3"/>
      <c r="Q271" s="3"/>
      <c r="R271" s="3"/>
      <c r="S271" s="3"/>
      <c r="T271" s="3"/>
      <c r="U271" s="3"/>
      <c r="W271" s="149"/>
    </row>
    <row r="272" spans="2:23" ht="12.75">
      <c r="B272" s="2"/>
      <c r="C272" s="3"/>
      <c r="D272" s="4"/>
      <c r="E272" s="3"/>
      <c r="F272" s="3"/>
      <c r="G272" s="3"/>
      <c r="H272" s="3"/>
      <c r="I272" s="3"/>
      <c r="J272" s="3"/>
      <c r="K272" s="3"/>
      <c r="L272" s="3"/>
      <c r="M272" s="3"/>
      <c r="N272" s="3"/>
      <c r="O272" s="3"/>
      <c r="P272" s="3"/>
      <c r="Q272" s="3"/>
      <c r="R272" s="3"/>
      <c r="S272" s="3"/>
      <c r="T272" s="3"/>
      <c r="U272" s="3"/>
      <c r="W272" s="149"/>
    </row>
    <row r="273" spans="2:23" ht="12.75">
      <c r="B273" s="2"/>
      <c r="C273" s="3"/>
      <c r="D273" s="4"/>
      <c r="E273" s="3"/>
      <c r="F273" s="3"/>
      <c r="G273" s="3"/>
      <c r="H273" s="3"/>
      <c r="I273" s="3"/>
      <c r="J273" s="3"/>
      <c r="K273" s="3"/>
      <c r="L273" s="3"/>
      <c r="M273" s="3"/>
      <c r="N273" s="3"/>
      <c r="O273" s="3"/>
      <c r="P273" s="3"/>
      <c r="Q273" s="3"/>
      <c r="R273" s="3"/>
      <c r="S273" s="3"/>
      <c r="T273" s="3"/>
      <c r="U273" s="3"/>
      <c r="W273" s="149"/>
    </row>
    <row r="274" spans="2:23" ht="12.75">
      <c r="B274" s="2"/>
      <c r="C274" s="3"/>
      <c r="D274" s="4"/>
      <c r="E274" s="3"/>
      <c r="F274" s="3"/>
      <c r="G274" s="3"/>
      <c r="H274" s="3"/>
      <c r="I274" s="3"/>
      <c r="J274" s="3"/>
      <c r="K274" s="3"/>
      <c r="L274" s="3"/>
      <c r="M274" s="3"/>
      <c r="N274" s="3"/>
      <c r="O274" s="3"/>
      <c r="P274" s="3"/>
      <c r="Q274" s="3"/>
      <c r="R274" s="3"/>
      <c r="S274" s="3"/>
      <c r="T274" s="3"/>
      <c r="U274" s="3"/>
      <c r="W274" s="149"/>
    </row>
    <row r="275" spans="2:23" ht="12.75">
      <c r="B275" s="2"/>
      <c r="C275" s="3"/>
      <c r="D275" s="4"/>
      <c r="E275" s="3"/>
      <c r="F275" s="3"/>
      <c r="G275" s="3"/>
      <c r="H275" s="3"/>
      <c r="I275" s="3"/>
      <c r="J275" s="3"/>
      <c r="K275" s="3"/>
      <c r="L275" s="3"/>
      <c r="M275" s="3"/>
      <c r="N275" s="3"/>
      <c r="O275" s="3"/>
      <c r="P275" s="3"/>
      <c r="Q275" s="3"/>
      <c r="R275" s="3"/>
      <c r="S275" s="3"/>
      <c r="T275" s="3"/>
      <c r="U275" s="3"/>
      <c r="W275" s="149"/>
    </row>
    <row r="276" spans="2:23" ht="12.75">
      <c r="B276" s="2"/>
      <c r="C276" s="3"/>
      <c r="D276" s="4"/>
      <c r="E276" s="3"/>
      <c r="F276" s="3"/>
      <c r="G276" s="3"/>
      <c r="H276" s="3"/>
      <c r="I276" s="3"/>
      <c r="J276" s="3"/>
      <c r="K276" s="3"/>
      <c r="L276" s="3"/>
      <c r="M276" s="3"/>
      <c r="N276" s="3"/>
      <c r="O276" s="3"/>
      <c r="P276" s="3"/>
      <c r="Q276" s="3"/>
      <c r="R276" s="3"/>
      <c r="S276" s="3"/>
      <c r="T276" s="3"/>
      <c r="U276" s="3"/>
      <c r="W276" s="149"/>
    </row>
    <row r="277" spans="2:23" ht="12.75">
      <c r="B277" s="2"/>
      <c r="C277" s="3"/>
      <c r="D277" s="4"/>
      <c r="E277" s="3"/>
      <c r="F277" s="3"/>
      <c r="G277" s="3"/>
      <c r="H277" s="3"/>
      <c r="I277" s="3"/>
      <c r="J277" s="3"/>
      <c r="K277" s="3"/>
      <c r="L277" s="3"/>
      <c r="M277" s="3"/>
      <c r="N277" s="3"/>
      <c r="O277" s="3"/>
      <c r="P277" s="3"/>
      <c r="Q277" s="3"/>
      <c r="R277" s="3"/>
      <c r="S277" s="3"/>
      <c r="T277" s="3"/>
      <c r="U277" s="3"/>
      <c r="W277" s="149"/>
    </row>
    <row r="278" spans="2:23" ht="12.75">
      <c r="B278" s="2"/>
      <c r="C278" s="3"/>
      <c r="D278" s="4"/>
      <c r="E278" s="3"/>
      <c r="F278" s="3"/>
      <c r="G278" s="3"/>
      <c r="H278" s="3"/>
      <c r="I278" s="3"/>
      <c r="J278" s="3"/>
      <c r="K278" s="3"/>
      <c r="L278" s="3"/>
      <c r="M278" s="3"/>
      <c r="N278" s="3"/>
      <c r="O278" s="3"/>
      <c r="P278" s="3"/>
      <c r="Q278" s="3"/>
      <c r="R278" s="3"/>
      <c r="S278" s="3"/>
      <c r="T278" s="3"/>
      <c r="U278" s="3"/>
      <c r="W278" s="149"/>
    </row>
    <row r="279" spans="2:23" ht="12.75">
      <c r="B279" s="2"/>
      <c r="C279" s="3"/>
      <c r="D279" s="4"/>
      <c r="E279" s="3"/>
      <c r="F279" s="3"/>
      <c r="G279" s="3"/>
      <c r="H279" s="3"/>
      <c r="I279" s="3"/>
      <c r="J279" s="3"/>
      <c r="K279" s="3"/>
      <c r="L279" s="3"/>
      <c r="M279" s="3"/>
      <c r="N279" s="3"/>
      <c r="O279" s="3"/>
      <c r="P279" s="3"/>
      <c r="Q279" s="3"/>
      <c r="R279" s="3"/>
      <c r="S279" s="3"/>
      <c r="T279" s="3"/>
      <c r="U279" s="3"/>
      <c r="W279" s="149"/>
    </row>
    <row r="280" spans="2:23" ht="12.75">
      <c r="B280" s="2"/>
      <c r="C280" s="3"/>
      <c r="D280" s="4"/>
      <c r="E280" s="3"/>
      <c r="F280" s="3"/>
      <c r="G280" s="3"/>
      <c r="H280" s="3"/>
      <c r="I280" s="3"/>
      <c r="J280" s="3"/>
      <c r="K280" s="3"/>
      <c r="L280" s="3"/>
      <c r="M280" s="3"/>
      <c r="N280" s="3"/>
      <c r="O280" s="3"/>
      <c r="P280" s="3"/>
      <c r="Q280" s="3"/>
      <c r="R280" s="3"/>
      <c r="S280" s="3"/>
      <c r="T280" s="3"/>
      <c r="U280" s="3"/>
      <c r="W280" s="149"/>
    </row>
    <row r="281" spans="2:23" ht="12.75">
      <c r="B281" s="2"/>
      <c r="C281" s="3"/>
      <c r="D281" s="4"/>
      <c r="E281" s="3"/>
      <c r="F281" s="3"/>
      <c r="G281" s="3"/>
      <c r="H281" s="3"/>
      <c r="I281" s="3"/>
      <c r="J281" s="3"/>
      <c r="K281" s="3"/>
      <c r="L281" s="3"/>
      <c r="M281" s="3"/>
      <c r="N281" s="3"/>
      <c r="O281" s="3"/>
      <c r="P281" s="3"/>
      <c r="Q281" s="3"/>
      <c r="R281" s="3"/>
      <c r="S281" s="3"/>
      <c r="T281" s="3"/>
      <c r="U281" s="3"/>
      <c r="W281" s="149"/>
    </row>
    <row r="282" spans="2:23" ht="12.75">
      <c r="B282" s="2"/>
      <c r="C282" s="3"/>
      <c r="D282" s="4"/>
      <c r="E282" s="3"/>
      <c r="F282" s="3"/>
      <c r="G282" s="3"/>
      <c r="H282" s="3"/>
      <c r="I282" s="3"/>
      <c r="J282" s="3"/>
      <c r="K282" s="3"/>
      <c r="L282" s="3"/>
      <c r="M282" s="3"/>
      <c r="N282" s="3"/>
      <c r="O282" s="3"/>
      <c r="P282" s="3"/>
      <c r="Q282" s="3"/>
      <c r="R282" s="3"/>
      <c r="S282" s="3"/>
      <c r="T282" s="3"/>
      <c r="U282" s="3"/>
      <c r="W282" s="149"/>
    </row>
    <row r="283" spans="2:23" ht="12.75">
      <c r="B283" s="2"/>
      <c r="C283" s="3"/>
      <c r="D283" s="4"/>
      <c r="E283" s="3"/>
      <c r="F283" s="3"/>
      <c r="G283" s="3"/>
      <c r="H283" s="3"/>
      <c r="I283" s="3"/>
      <c r="J283" s="3"/>
      <c r="K283" s="3"/>
      <c r="L283" s="3"/>
      <c r="M283" s="3"/>
      <c r="N283" s="3"/>
      <c r="O283" s="3"/>
      <c r="P283" s="3"/>
      <c r="Q283" s="3"/>
      <c r="R283" s="3"/>
      <c r="S283" s="3"/>
      <c r="T283" s="3"/>
      <c r="U283" s="3"/>
      <c r="W283" s="149"/>
    </row>
    <row r="284" spans="2:23" ht="12.75">
      <c r="B284" s="2"/>
      <c r="C284" s="3"/>
      <c r="D284" s="4"/>
      <c r="E284" s="3"/>
      <c r="F284" s="3"/>
      <c r="G284" s="3"/>
      <c r="H284" s="3"/>
      <c r="I284" s="3"/>
      <c r="J284" s="3"/>
      <c r="K284" s="3"/>
      <c r="L284" s="3"/>
      <c r="M284" s="3"/>
      <c r="N284" s="3"/>
      <c r="O284" s="3"/>
      <c r="P284" s="3"/>
      <c r="Q284" s="3"/>
      <c r="R284" s="3"/>
      <c r="S284" s="3"/>
      <c r="T284" s="3"/>
      <c r="U284" s="3"/>
      <c r="W284" s="149"/>
    </row>
    <row r="285" spans="2:23" ht="12.75">
      <c r="B285" s="2"/>
      <c r="C285" s="3"/>
      <c r="D285" s="4"/>
      <c r="E285" s="3"/>
      <c r="F285" s="3"/>
      <c r="G285" s="3"/>
      <c r="H285" s="3"/>
      <c r="I285" s="3"/>
      <c r="J285" s="3"/>
      <c r="K285" s="3"/>
      <c r="L285" s="3"/>
      <c r="M285" s="3"/>
      <c r="N285" s="3"/>
      <c r="O285" s="3"/>
      <c r="P285" s="3"/>
      <c r="Q285" s="3"/>
      <c r="R285" s="3"/>
      <c r="S285" s="3"/>
      <c r="T285" s="3"/>
      <c r="U285" s="3"/>
      <c r="W285" s="149"/>
    </row>
    <row r="286" spans="2:23" ht="12.75">
      <c r="B286" s="2"/>
      <c r="C286" s="3"/>
      <c r="D286" s="4"/>
      <c r="E286" s="3"/>
      <c r="F286" s="3"/>
      <c r="G286" s="3"/>
      <c r="H286" s="3"/>
      <c r="I286" s="3"/>
      <c r="J286" s="3"/>
      <c r="K286" s="3"/>
      <c r="L286" s="3"/>
      <c r="M286" s="3"/>
      <c r="N286" s="3"/>
      <c r="O286" s="3"/>
      <c r="P286" s="3"/>
      <c r="Q286" s="3"/>
      <c r="R286" s="3"/>
      <c r="S286" s="3"/>
      <c r="T286" s="3"/>
      <c r="U286" s="3"/>
      <c r="W286" s="149"/>
    </row>
    <row r="287" spans="2:23" ht="12.75">
      <c r="B287" s="2"/>
      <c r="C287" s="3"/>
      <c r="D287" s="4"/>
      <c r="E287" s="3"/>
      <c r="F287" s="3"/>
      <c r="G287" s="3"/>
      <c r="H287" s="3"/>
      <c r="I287" s="3"/>
      <c r="J287" s="3"/>
      <c r="K287" s="3"/>
      <c r="L287" s="3"/>
      <c r="M287" s="3"/>
      <c r="N287" s="3"/>
      <c r="O287" s="3"/>
      <c r="P287" s="3"/>
      <c r="Q287" s="3"/>
      <c r="R287" s="3"/>
      <c r="S287" s="3"/>
      <c r="T287" s="3"/>
      <c r="U287" s="3"/>
      <c r="W287" s="149"/>
    </row>
    <row r="288" spans="2:23" ht="12.75">
      <c r="B288" s="2"/>
      <c r="C288" s="3"/>
      <c r="D288" s="4"/>
      <c r="E288" s="3"/>
      <c r="F288" s="3"/>
      <c r="G288" s="3"/>
      <c r="H288" s="3"/>
      <c r="I288" s="3"/>
      <c r="J288" s="3"/>
      <c r="K288" s="3"/>
      <c r="L288" s="3"/>
      <c r="M288" s="3"/>
      <c r="N288" s="3"/>
      <c r="O288" s="3"/>
      <c r="P288" s="3"/>
      <c r="Q288" s="3"/>
      <c r="R288" s="3"/>
      <c r="S288" s="3"/>
      <c r="T288" s="3"/>
      <c r="U288" s="3"/>
      <c r="W288" s="149"/>
    </row>
    <row r="289" spans="2:23" ht="12.75">
      <c r="B289" s="2"/>
      <c r="C289" s="3"/>
      <c r="D289" s="4"/>
      <c r="E289" s="3"/>
      <c r="F289" s="3"/>
      <c r="G289" s="3"/>
      <c r="H289" s="3"/>
      <c r="I289" s="3"/>
      <c r="J289" s="3"/>
      <c r="K289" s="3"/>
      <c r="L289" s="3"/>
      <c r="M289" s="3"/>
      <c r="N289" s="3"/>
      <c r="O289" s="3"/>
      <c r="P289" s="3"/>
      <c r="Q289" s="3"/>
      <c r="R289" s="3"/>
      <c r="S289" s="3"/>
      <c r="T289" s="3"/>
      <c r="U289" s="3"/>
      <c r="W289" s="149"/>
    </row>
    <row r="290" spans="2:23" ht="12.75">
      <c r="B290" s="2"/>
      <c r="C290" s="3"/>
      <c r="D290" s="4"/>
      <c r="E290" s="3"/>
      <c r="F290" s="3"/>
      <c r="G290" s="3"/>
      <c r="H290" s="3"/>
      <c r="I290" s="3"/>
      <c r="J290" s="3"/>
      <c r="K290" s="3"/>
      <c r="L290" s="3"/>
      <c r="M290" s="3"/>
      <c r="N290" s="3"/>
      <c r="O290" s="3"/>
      <c r="P290" s="3"/>
      <c r="Q290" s="3"/>
      <c r="R290" s="3"/>
      <c r="S290" s="3"/>
      <c r="T290" s="3"/>
      <c r="U290" s="3"/>
      <c r="W290" s="149"/>
    </row>
    <row r="291" spans="2:23" ht="12.75">
      <c r="B291" s="2"/>
      <c r="C291" s="3"/>
      <c r="D291" s="4"/>
      <c r="E291" s="3"/>
      <c r="F291" s="3"/>
      <c r="G291" s="3"/>
      <c r="H291" s="3"/>
      <c r="I291" s="3"/>
      <c r="J291" s="3"/>
      <c r="K291" s="3"/>
      <c r="L291" s="3"/>
      <c r="M291" s="3"/>
      <c r="N291" s="3"/>
      <c r="O291" s="3"/>
      <c r="P291" s="3"/>
      <c r="Q291" s="3"/>
      <c r="R291" s="3"/>
      <c r="S291" s="3"/>
      <c r="T291" s="3"/>
      <c r="U291" s="3"/>
      <c r="W291" s="149"/>
    </row>
    <row r="292" spans="2:23" ht="12.75">
      <c r="B292" s="2"/>
      <c r="C292" s="3"/>
      <c r="D292" s="4"/>
      <c r="E292" s="3"/>
      <c r="F292" s="3"/>
      <c r="G292" s="3"/>
      <c r="H292" s="3"/>
      <c r="I292" s="3"/>
      <c r="J292" s="3"/>
      <c r="K292" s="3"/>
      <c r="L292" s="3"/>
      <c r="M292" s="3"/>
      <c r="N292" s="3"/>
      <c r="O292" s="3"/>
      <c r="P292" s="3"/>
      <c r="Q292" s="3"/>
      <c r="R292" s="3"/>
      <c r="S292" s="3"/>
      <c r="T292" s="3"/>
      <c r="U292" s="3"/>
      <c r="W292" s="149"/>
    </row>
    <row r="293" spans="2:23" ht="12.75">
      <c r="B293" s="2"/>
      <c r="C293" s="3"/>
      <c r="D293" s="4"/>
      <c r="E293" s="3"/>
      <c r="F293" s="3"/>
      <c r="G293" s="3"/>
      <c r="H293" s="3"/>
      <c r="I293" s="3"/>
      <c r="J293" s="3"/>
      <c r="K293" s="3"/>
      <c r="L293" s="3"/>
      <c r="M293" s="3"/>
      <c r="N293" s="3"/>
      <c r="O293" s="3"/>
      <c r="P293" s="3"/>
      <c r="Q293" s="3"/>
      <c r="R293" s="3"/>
      <c r="S293" s="3"/>
      <c r="T293" s="3"/>
      <c r="U293" s="3"/>
      <c r="W293" s="149"/>
    </row>
    <row r="294" spans="2:23" ht="12.75">
      <c r="B294" s="2"/>
      <c r="C294" s="3"/>
      <c r="D294" s="4"/>
      <c r="E294" s="3"/>
      <c r="F294" s="3"/>
      <c r="G294" s="3"/>
      <c r="H294" s="3"/>
      <c r="I294" s="3"/>
      <c r="J294" s="3"/>
      <c r="K294" s="3"/>
      <c r="L294" s="3"/>
      <c r="M294" s="3"/>
      <c r="N294" s="3"/>
      <c r="O294" s="3"/>
      <c r="P294" s="3"/>
      <c r="Q294" s="3"/>
      <c r="R294" s="3"/>
      <c r="S294" s="3"/>
      <c r="T294" s="3"/>
      <c r="U294" s="3"/>
      <c r="W294" s="149"/>
    </row>
    <row r="295" spans="2:23" ht="12.75">
      <c r="B295" s="2"/>
      <c r="C295" s="3"/>
      <c r="D295" s="4"/>
      <c r="E295" s="3"/>
      <c r="F295" s="3"/>
      <c r="G295" s="3"/>
      <c r="H295" s="3"/>
      <c r="I295" s="3"/>
      <c r="J295" s="3"/>
      <c r="K295" s="3"/>
      <c r="L295" s="3"/>
      <c r="M295" s="3"/>
      <c r="N295" s="3"/>
      <c r="O295" s="3"/>
      <c r="P295" s="3"/>
      <c r="Q295" s="3"/>
      <c r="R295" s="3"/>
      <c r="S295" s="3"/>
      <c r="T295" s="3"/>
      <c r="U295" s="3"/>
      <c r="W295" s="149"/>
    </row>
    <row r="296" spans="2:23" ht="12.75">
      <c r="B296" s="2"/>
      <c r="C296" s="3"/>
      <c r="D296" s="4"/>
      <c r="E296" s="3"/>
      <c r="F296" s="3"/>
      <c r="G296" s="3"/>
      <c r="H296" s="3"/>
      <c r="I296" s="3"/>
      <c r="J296" s="3"/>
      <c r="K296" s="3"/>
      <c r="L296" s="3"/>
      <c r="M296" s="3"/>
      <c r="N296" s="3"/>
      <c r="O296" s="3"/>
      <c r="P296" s="3"/>
      <c r="Q296" s="3"/>
      <c r="R296" s="3"/>
      <c r="S296" s="3"/>
      <c r="T296" s="3"/>
      <c r="U296" s="3"/>
      <c r="W296" s="149"/>
    </row>
    <row r="297" spans="2:23" ht="12.75">
      <c r="B297" s="2"/>
      <c r="C297" s="3"/>
      <c r="D297" s="4"/>
      <c r="E297" s="3"/>
      <c r="F297" s="3"/>
      <c r="G297" s="3"/>
      <c r="H297" s="3"/>
      <c r="I297" s="3"/>
      <c r="J297" s="3"/>
      <c r="K297" s="3"/>
      <c r="L297" s="3"/>
      <c r="M297" s="3"/>
      <c r="N297" s="3"/>
      <c r="O297" s="3"/>
      <c r="P297" s="3"/>
      <c r="Q297" s="3"/>
      <c r="R297" s="3"/>
      <c r="S297" s="3"/>
      <c r="T297" s="3"/>
      <c r="U297" s="3"/>
      <c r="W297" s="149"/>
    </row>
    <row r="298" spans="2:23" ht="12.75">
      <c r="B298" s="2"/>
      <c r="C298" s="3"/>
      <c r="D298" s="4"/>
      <c r="E298" s="3"/>
      <c r="F298" s="3"/>
      <c r="G298" s="3"/>
      <c r="H298" s="3"/>
      <c r="I298" s="3"/>
      <c r="J298" s="3"/>
      <c r="K298" s="3"/>
      <c r="L298" s="3"/>
      <c r="M298" s="3"/>
      <c r="N298" s="3"/>
      <c r="O298" s="3"/>
      <c r="P298" s="3"/>
      <c r="Q298" s="3"/>
      <c r="R298" s="3"/>
      <c r="S298" s="3"/>
      <c r="T298" s="3"/>
      <c r="U298" s="3"/>
      <c r="W298" s="149"/>
    </row>
    <row r="299" spans="2:23" ht="12.75">
      <c r="B299" s="2"/>
      <c r="C299" s="3"/>
      <c r="D299" s="4"/>
      <c r="E299" s="3"/>
      <c r="F299" s="3"/>
      <c r="G299" s="3"/>
      <c r="H299" s="3"/>
      <c r="I299" s="3"/>
      <c r="J299" s="3"/>
      <c r="K299" s="3"/>
      <c r="L299" s="3"/>
      <c r="M299" s="3"/>
      <c r="N299" s="3"/>
      <c r="O299" s="3"/>
      <c r="P299" s="3"/>
      <c r="Q299" s="3"/>
      <c r="R299" s="3"/>
      <c r="S299" s="3"/>
      <c r="T299" s="3"/>
      <c r="U299" s="3"/>
      <c r="W299" s="149"/>
    </row>
    <row r="300" spans="2:23" ht="12.75">
      <c r="B300" s="2"/>
      <c r="C300" s="3"/>
      <c r="D300" s="4"/>
      <c r="E300" s="3"/>
      <c r="F300" s="3"/>
      <c r="G300" s="3"/>
      <c r="H300" s="3"/>
      <c r="I300" s="3"/>
      <c r="J300" s="3"/>
      <c r="K300" s="3"/>
      <c r="L300" s="3"/>
      <c r="M300" s="3"/>
      <c r="N300" s="3"/>
      <c r="O300" s="3"/>
      <c r="P300" s="3"/>
      <c r="Q300" s="3"/>
      <c r="R300" s="3"/>
      <c r="S300" s="3"/>
      <c r="T300" s="3"/>
      <c r="U300" s="3"/>
      <c r="W300" s="149"/>
    </row>
    <row r="301" spans="2:23" ht="12.75">
      <c r="B301" s="2"/>
      <c r="C301" s="3"/>
      <c r="D301" s="4"/>
      <c r="E301" s="3"/>
      <c r="F301" s="3"/>
      <c r="G301" s="3"/>
      <c r="H301" s="3"/>
      <c r="I301" s="3"/>
      <c r="J301" s="3"/>
      <c r="K301" s="3"/>
      <c r="L301" s="3"/>
      <c r="M301" s="3"/>
      <c r="N301" s="3"/>
      <c r="O301" s="3"/>
      <c r="P301" s="3"/>
      <c r="Q301" s="3"/>
      <c r="R301" s="3"/>
      <c r="S301" s="3"/>
      <c r="T301" s="3"/>
      <c r="U301" s="3"/>
      <c r="W301" s="149"/>
    </row>
    <row r="302" spans="2:23" ht="12.75">
      <c r="B302" s="2"/>
      <c r="C302" s="3"/>
      <c r="D302" s="4"/>
      <c r="E302" s="3"/>
      <c r="F302" s="3"/>
      <c r="G302" s="3"/>
      <c r="H302" s="3"/>
      <c r="I302" s="3"/>
      <c r="J302" s="3"/>
      <c r="K302" s="3"/>
      <c r="L302" s="3"/>
      <c r="M302" s="3"/>
      <c r="N302" s="3"/>
      <c r="O302" s="3"/>
      <c r="P302" s="3"/>
      <c r="Q302" s="3"/>
      <c r="R302" s="3"/>
      <c r="S302" s="3"/>
      <c r="T302" s="3"/>
      <c r="U302" s="3"/>
      <c r="W302" s="149"/>
    </row>
    <row r="303" spans="2:23" ht="12.75">
      <c r="B303" s="2"/>
      <c r="C303" s="3"/>
      <c r="D303" s="4"/>
      <c r="E303" s="3"/>
      <c r="F303" s="3"/>
      <c r="G303" s="3"/>
      <c r="H303" s="3"/>
      <c r="I303" s="3"/>
      <c r="J303" s="3"/>
      <c r="K303" s="3"/>
      <c r="L303" s="3"/>
      <c r="M303" s="3"/>
      <c r="N303" s="3"/>
      <c r="O303" s="3"/>
      <c r="P303" s="3"/>
      <c r="Q303" s="3"/>
      <c r="R303" s="3"/>
      <c r="S303" s="3"/>
      <c r="T303" s="3"/>
      <c r="U303" s="3"/>
      <c r="W303" s="149"/>
    </row>
    <row r="304" spans="2:23" ht="12.75">
      <c r="B304" s="2"/>
      <c r="C304" s="3"/>
      <c r="D304" s="4"/>
      <c r="E304" s="3"/>
      <c r="F304" s="3"/>
      <c r="G304" s="3"/>
      <c r="H304" s="3"/>
      <c r="I304" s="3"/>
      <c r="J304" s="3"/>
      <c r="K304" s="3"/>
      <c r="L304" s="3"/>
      <c r="M304" s="3"/>
      <c r="N304" s="3"/>
      <c r="O304" s="3"/>
      <c r="P304" s="3"/>
      <c r="Q304" s="3"/>
      <c r="R304" s="3"/>
      <c r="S304" s="3"/>
      <c r="T304" s="3"/>
      <c r="U304" s="3"/>
      <c r="W304" s="149"/>
    </row>
    <row r="305" spans="2:23" ht="12.75">
      <c r="B305" s="2"/>
      <c r="C305" s="3"/>
      <c r="D305" s="4"/>
      <c r="E305" s="3"/>
      <c r="F305" s="3"/>
      <c r="G305" s="3"/>
      <c r="H305" s="3"/>
      <c r="I305" s="3"/>
      <c r="J305" s="3"/>
      <c r="K305" s="3"/>
      <c r="L305" s="3"/>
      <c r="M305" s="3"/>
      <c r="N305" s="3"/>
      <c r="O305" s="3"/>
      <c r="P305" s="3"/>
      <c r="Q305" s="3"/>
      <c r="R305" s="3"/>
      <c r="S305" s="3"/>
      <c r="T305" s="3"/>
      <c r="U305" s="3"/>
      <c r="W305" s="149"/>
    </row>
    <row r="306" spans="2:23" ht="12.75">
      <c r="B306" s="2"/>
      <c r="C306" s="3"/>
      <c r="D306" s="4"/>
      <c r="E306" s="3"/>
      <c r="F306" s="3"/>
      <c r="G306" s="3"/>
      <c r="H306" s="3"/>
      <c r="I306" s="3"/>
      <c r="J306" s="3"/>
      <c r="K306" s="3"/>
      <c r="L306" s="3"/>
      <c r="M306" s="3"/>
      <c r="N306" s="3"/>
      <c r="O306" s="3"/>
      <c r="P306" s="3"/>
      <c r="Q306" s="3"/>
      <c r="R306" s="3"/>
      <c r="S306" s="3"/>
      <c r="T306" s="3"/>
      <c r="U306" s="3"/>
      <c r="W306" s="149"/>
    </row>
    <row r="307" spans="2:23" ht="12.75">
      <c r="B307" s="2"/>
      <c r="C307" s="3"/>
      <c r="D307" s="4"/>
      <c r="E307" s="3"/>
      <c r="F307" s="3"/>
      <c r="G307" s="3"/>
      <c r="H307" s="3"/>
      <c r="I307" s="3"/>
      <c r="J307" s="3"/>
      <c r="K307" s="3"/>
      <c r="L307" s="3"/>
      <c r="M307" s="3"/>
      <c r="N307" s="3"/>
      <c r="O307" s="3"/>
      <c r="P307" s="3"/>
      <c r="Q307" s="3"/>
      <c r="R307" s="3"/>
      <c r="S307" s="3"/>
      <c r="T307" s="3"/>
      <c r="U307" s="3"/>
      <c r="W307" s="149"/>
    </row>
    <row r="308" spans="2:23" ht="12.75">
      <c r="B308" s="2"/>
      <c r="C308" s="3"/>
      <c r="D308" s="4"/>
      <c r="E308" s="3"/>
      <c r="F308" s="3"/>
      <c r="G308" s="3"/>
      <c r="H308" s="3"/>
      <c r="I308" s="3"/>
      <c r="J308" s="3"/>
      <c r="K308" s="3"/>
      <c r="L308" s="3"/>
      <c r="M308" s="3"/>
      <c r="N308" s="3"/>
      <c r="O308" s="3"/>
      <c r="P308" s="3"/>
      <c r="Q308" s="3"/>
      <c r="R308" s="3"/>
      <c r="S308" s="3"/>
      <c r="T308" s="3"/>
      <c r="U308" s="3"/>
      <c r="W308" s="149"/>
    </row>
    <row r="309" spans="2:23" ht="12.75">
      <c r="B309" s="2"/>
      <c r="C309" s="3"/>
      <c r="D309" s="4"/>
      <c r="E309" s="3"/>
      <c r="F309" s="3"/>
      <c r="G309" s="3"/>
      <c r="H309" s="3"/>
      <c r="I309" s="3"/>
      <c r="J309" s="3"/>
      <c r="K309" s="3"/>
      <c r="L309" s="3"/>
      <c r="M309" s="3"/>
      <c r="N309" s="3"/>
      <c r="O309" s="3"/>
      <c r="P309" s="3"/>
      <c r="Q309" s="3"/>
      <c r="R309" s="3"/>
      <c r="S309" s="3"/>
      <c r="T309" s="3"/>
      <c r="U309" s="3"/>
      <c r="W309" s="149"/>
    </row>
    <row r="310" spans="2:23" ht="12.75">
      <c r="B310" s="2"/>
      <c r="C310" s="3"/>
      <c r="D310" s="4"/>
      <c r="E310" s="3"/>
      <c r="F310" s="3"/>
      <c r="G310" s="3"/>
      <c r="H310" s="3"/>
      <c r="I310" s="3"/>
      <c r="J310" s="3"/>
      <c r="K310" s="3"/>
      <c r="L310" s="3"/>
      <c r="M310" s="3"/>
      <c r="N310" s="3"/>
      <c r="O310" s="3"/>
      <c r="P310" s="3"/>
      <c r="Q310" s="3"/>
      <c r="R310" s="3"/>
      <c r="S310" s="3"/>
      <c r="T310" s="3"/>
      <c r="U310" s="3"/>
      <c r="W310" s="149"/>
    </row>
    <row r="311" spans="2:23" ht="12.75">
      <c r="B311" s="2"/>
      <c r="C311" s="3"/>
      <c r="D311" s="4"/>
      <c r="E311" s="3"/>
      <c r="F311" s="3"/>
      <c r="G311" s="3"/>
      <c r="H311" s="3"/>
      <c r="I311" s="3"/>
      <c r="J311" s="3"/>
      <c r="K311" s="3"/>
      <c r="L311" s="3"/>
      <c r="M311" s="3"/>
      <c r="N311" s="3"/>
      <c r="O311" s="3"/>
      <c r="P311" s="3"/>
      <c r="Q311" s="3"/>
      <c r="R311" s="3"/>
      <c r="S311" s="3"/>
      <c r="T311" s="3"/>
      <c r="U311" s="3"/>
      <c r="W311" s="149"/>
    </row>
    <row r="312" spans="2:23" ht="12.75">
      <c r="B312" s="2"/>
      <c r="C312" s="3"/>
      <c r="D312" s="4"/>
      <c r="E312" s="3"/>
      <c r="F312" s="3"/>
      <c r="G312" s="3"/>
      <c r="H312" s="3"/>
      <c r="I312" s="3"/>
      <c r="J312" s="3"/>
      <c r="K312" s="3"/>
      <c r="L312" s="3"/>
      <c r="M312" s="3"/>
      <c r="N312" s="3"/>
      <c r="O312" s="3"/>
      <c r="P312" s="3"/>
      <c r="Q312" s="3"/>
      <c r="R312" s="3"/>
      <c r="S312" s="3"/>
      <c r="T312" s="3"/>
      <c r="U312" s="3"/>
      <c r="W312" s="149"/>
    </row>
    <row r="313" spans="2:23" ht="12.75">
      <c r="B313" s="2"/>
      <c r="C313" s="3"/>
      <c r="D313" s="4"/>
      <c r="E313" s="3"/>
      <c r="F313" s="3"/>
      <c r="G313" s="3"/>
      <c r="H313" s="3"/>
      <c r="I313" s="3"/>
      <c r="J313" s="3"/>
      <c r="K313" s="3"/>
      <c r="L313" s="3"/>
      <c r="M313" s="3"/>
      <c r="N313" s="3"/>
      <c r="O313" s="3"/>
      <c r="P313" s="3"/>
      <c r="Q313" s="3"/>
      <c r="R313" s="3"/>
      <c r="S313" s="3"/>
      <c r="T313" s="3"/>
      <c r="U313" s="3"/>
      <c r="W313" s="149"/>
    </row>
    <row r="314" spans="2:23" ht="12.75">
      <c r="B314" s="2"/>
      <c r="C314" s="3"/>
      <c r="D314" s="4"/>
      <c r="E314" s="3"/>
      <c r="F314" s="3"/>
      <c r="G314" s="3"/>
      <c r="H314" s="3"/>
      <c r="I314" s="3"/>
      <c r="J314" s="3"/>
      <c r="K314" s="3"/>
      <c r="L314" s="3"/>
      <c r="M314" s="3"/>
      <c r="N314" s="3"/>
      <c r="O314" s="3"/>
      <c r="P314" s="3"/>
      <c r="Q314" s="3"/>
      <c r="R314" s="3"/>
      <c r="S314" s="3"/>
      <c r="T314" s="3"/>
      <c r="U314" s="3"/>
      <c r="W314" s="149"/>
    </row>
    <row r="315" spans="2:23" ht="12.75">
      <c r="B315" s="2"/>
      <c r="C315" s="3"/>
      <c r="D315" s="4"/>
      <c r="E315" s="3"/>
      <c r="F315" s="3"/>
      <c r="G315" s="3"/>
      <c r="H315" s="3"/>
      <c r="I315" s="3"/>
      <c r="J315" s="3"/>
      <c r="K315" s="3"/>
      <c r="L315" s="3"/>
      <c r="M315" s="3"/>
      <c r="N315" s="3"/>
      <c r="O315" s="3"/>
      <c r="P315" s="3"/>
      <c r="Q315" s="3"/>
      <c r="R315" s="3"/>
      <c r="S315" s="3"/>
      <c r="T315" s="3"/>
      <c r="U315" s="3"/>
      <c r="W315" s="149"/>
    </row>
    <row r="316" spans="2:23" ht="12.75">
      <c r="B316" s="2"/>
      <c r="C316" s="3"/>
      <c r="D316" s="4"/>
      <c r="E316" s="3"/>
      <c r="F316" s="3"/>
      <c r="G316" s="3"/>
      <c r="H316" s="3"/>
      <c r="I316" s="3"/>
      <c r="J316" s="3"/>
      <c r="K316" s="3"/>
      <c r="L316" s="3"/>
      <c r="M316" s="3"/>
      <c r="N316" s="3"/>
      <c r="O316" s="3"/>
      <c r="P316" s="3"/>
      <c r="Q316" s="3"/>
      <c r="R316" s="3"/>
      <c r="S316" s="3"/>
      <c r="T316" s="3"/>
      <c r="U316" s="3"/>
      <c r="W316" s="149"/>
    </row>
    <row r="317" spans="2:23" ht="12.75">
      <c r="B317" s="2"/>
      <c r="C317" s="3"/>
      <c r="D317" s="4"/>
      <c r="E317" s="3"/>
      <c r="F317" s="3"/>
      <c r="G317" s="3"/>
      <c r="H317" s="3"/>
      <c r="I317" s="3"/>
      <c r="J317" s="3"/>
      <c r="K317" s="3"/>
      <c r="L317" s="3"/>
      <c r="M317" s="3"/>
      <c r="N317" s="3"/>
      <c r="O317" s="3"/>
      <c r="P317" s="3"/>
      <c r="Q317" s="3"/>
      <c r="R317" s="3"/>
      <c r="S317" s="3"/>
      <c r="T317" s="3"/>
      <c r="U317" s="3"/>
      <c r="W317" s="149"/>
    </row>
    <row r="318" spans="2:23" ht="12.75">
      <c r="B318" s="2"/>
      <c r="C318" s="3"/>
      <c r="D318" s="4"/>
      <c r="E318" s="3"/>
      <c r="F318" s="3"/>
      <c r="G318" s="3"/>
      <c r="H318" s="3"/>
      <c r="I318" s="3"/>
      <c r="J318" s="3"/>
      <c r="K318" s="3"/>
      <c r="L318" s="3"/>
      <c r="M318" s="3"/>
      <c r="N318" s="3"/>
      <c r="O318" s="3"/>
      <c r="P318" s="3"/>
      <c r="Q318" s="3"/>
      <c r="R318" s="3"/>
      <c r="S318" s="3"/>
      <c r="T318" s="3"/>
      <c r="U318" s="3"/>
      <c r="W318" s="149"/>
    </row>
    <row r="319" spans="2:23" ht="12.75">
      <c r="B319" s="2"/>
      <c r="C319" s="3"/>
      <c r="D319" s="4"/>
      <c r="E319" s="3"/>
      <c r="F319" s="3"/>
      <c r="G319" s="3"/>
      <c r="H319" s="3"/>
      <c r="I319" s="3"/>
      <c r="J319" s="3"/>
      <c r="K319" s="3"/>
      <c r="L319" s="3"/>
      <c r="M319" s="3"/>
      <c r="N319" s="3"/>
      <c r="O319" s="3"/>
      <c r="P319" s="3"/>
      <c r="Q319" s="3"/>
      <c r="R319" s="3"/>
      <c r="S319" s="3"/>
      <c r="T319" s="3"/>
      <c r="U319" s="3"/>
      <c r="W319" s="149"/>
    </row>
    <row r="320" spans="2:23" ht="12.75">
      <c r="B320" s="2"/>
      <c r="C320" s="3"/>
      <c r="D320" s="4"/>
      <c r="E320" s="3"/>
      <c r="F320" s="3"/>
      <c r="G320" s="3"/>
      <c r="H320" s="3"/>
      <c r="I320" s="3"/>
      <c r="J320" s="3"/>
      <c r="K320" s="3"/>
      <c r="L320" s="3"/>
      <c r="M320" s="3"/>
      <c r="N320" s="3"/>
      <c r="O320" s="3"/>
      <c r="P320" s="3"/>
      <c r="Q320" s="3"/>
      <c r="R320" s="3"/>
      <c r="S320" s="3"/>
      <c r="T320" s="3"/>
      <c r="U320" s="3"/>
      <c r="W320" s="149"/>
    </row>
    <row r="321" spans="2:23" ht="12.75">
      <c r="B321" s="2"/>
      <c r="C321" s="3"/>
      <c r="D321" s="4"/>
      <c r="E321" s="3"/>
      <c r="F321" s="3"/>
      <c r="G321" s="3"/>
      <c r="H321" s="3"/>
      <c r="I321" s="3"/>
      <c r="J321" s="3"/>
      <c r="K321" s="3"/>
      <c r="L321" s="3"/>
      <c r="M321" s="3"/>
      <c r="N321" s="3"/>
      <c r="O321" s="3"/>
      <c r="P321" s="3"/>
      <c r="Q321" s="3"/>
      <c r="R321" s="3"/>
      <c r="S321" s="3"/>
      <c r="T321" s="3"/>
      <c r="U321" s="3"/>
      <c r="W321" s="149"/>
    </row>
    <row r="322" spans="2:23" ht="12.75">
      <c r="B322" s="2"/>
      <c r="C322" s="3"/>
      <c r="D322" s="4"/>
      <c r="E322" s="3"/>
      <c r="F322" s="3"/>
      <c r="G322" s="3"/>
      <c r="H322" s="3"/>
      <c r="I322" s="3"/>
      <c r="J322" s="3"/>
      <c r="K322" s="3"/>
      <c r="L322" s="3"/>
      <c r="M322" s="3"/>
      <c r="N322" s="3"/>
      <c r="O322" s="3"/>
      <c r="P322" s="3"/>
      <c r="Q322" s="3"/>
      <c r="R322" s="3"/>
      <c r="S322" s="3"/>
      <c r="T322" s="3"/>
      <c r="U322" s="3"/>
      <c r="W322" s="149"/>
    </row>
    <row r="323" spans="2:23" ht="12.75">
      <c r="B323" s="2"/>
      <c r="C323" s="3"/>
      <c r="D323" s="4"/>
      <c r="E323" s="3"/>
      <c r="F323" s="3"/>
      <c r="G323" s="3"/>
      <c r="H323" s="3"/>
      <c r="I323" s="3"/>
      <c r="J323" s="3"/>
      <c r="K323" s="3"/>
      <c r="L323" s="3"/>
      <c r="M323" s="3"/>
      <c r="N323" s="3"/>
      <c r="O323" s="3"/>
      <c r="P323" s="3"/>
      <c r="Q323" s="3"/>
      <c r="R323" s="3"/>
      <c r="S323" s="3"/>
      <c r="T323" s="3"/>
      <c r="U323" s="3"/>
      <c r="W323" s="149"/>
    </row>
    <row r="324" spans="2:23" ht="12.75">
      <c r="B324" s="2"/>
      <c r="C324" s="3"/>
      <c r="D324" s="4"/>
      <c r="E324" s="3"/>
      <c r="F324" s="3"/>
      <c r="G324" s="3"/>
      <c r="H324" s="3"/>
      <c r="I324" s="3"/>
      <c r="J324" s="3"/>
      <c r="K324" s="3"/>
      <c r="L324" s="3"/>
      <c r="M324" s="3"/>
      <c r="N324" s="3"/>
      <c r="O324" s="3"/>
      <c r="P324" s="3"/>
      <c r="Q324" s="3"/>
      <c r="R324" s="3"/>
      <c r="S324" s="3"/>
      <c r="T324" s="3"/>
      <c r="U324" s="3"/>
      <c r="W324" s="149"/>
    </row>
    <row r="325" spans="2:23" ht="12.75">
      <c r="B325" s="2"/>
      <c r="C325" s="3"/>
      <c r="D325" s="4"/>
      <c r="E325" s="3"/>
      <c r="F325" s="3"/>
      <c r="G325" s="3"/>
      <c r="H325" s="3"/>
      <c r="I325" s="3"/>
      <c r="J325" s="3"/>
      <c r="K325" s="3"/>
      <c r="L325" s="3"/>
      <c r="M325" s="3"/>
      <c r="N325" s="3"/>
      <c r="O325" s="3"/>
      <c r="P325" s="3"/>
      <c r="Q325" s="3"/>
      <c r="R325" s="3"/>
      <c r="S325" s="3"/>
      <c r="T325" s="3"/>
      <c r="U325" s="3"/>
      <c r="W325" s="149"/>
    </row>
    <row r="326" spans="2:23" ht="12.75">
      <c r="B326" s="2"/>
      <c r="C326" s="3"/>
      <c r="D326" s="4"/>
      <c r="E326" s="3"/>
      <c r="F326" s="3"/>
      <c r="G326" s="3"/>
      <c r="H326" s="3"/>
      <c r="I326" s="3"/>
      <c r="J326" s="3"/>
      <c r="K326" s="3"/>
      <c r="L326" s="3"/>
      <c r="M326" s="3"/>
      <c r="N326" s="3"/>
      <c r="O326" s="3"/>
      <c r="P326" s="3"/>
      <c r="Q326" s="3"/>
      <c r="R326" s="3"/>
      <c r="S326" s="3"/>
      <c r="T326" s="3"/>
      <c r="U326" s="3"/>
      <c r="W326" s="149"/>
    </row>
    <row r="327" spans="2:23" ht="12.75">
      <c r="B327" s="2"/>
      <c r="C327" s="3"/>
      <c r="D327" s="4"/>
      <c r="E327" s="3"/>
      <c r="F327" s="3"/>
      <c r="G327" s="3"/>
      <c r="H327" s="3"/>
      <c r="I327" s="3"/>
      <c r="J327" s="3"/>
      <c r="K327" s="3"/>
      <c r="L327" s="3"/>
      <c r="M327" s="3"/>
      <c r="N327" s="3"/>
      <c r="O327" s="3"/>
      <c r="P327" s="3"/>
      <c r="Q327" s="3"/>
      <c r="R327" s="3"/>
      <c r="S327" s="3"/>
      <c r="T327" s="3"/>
      <c r="U327" s="3"/>
      <c r="W327" s="149"/>
    </row>
    <row r="328" spans="2:23" ht="12.75">
      <c r="B328" s="2"/>
      <c r="C328" s="3"/>
      <c r="D328" s="4"/>
      <c r="E328" s="3"/>
      <c r="F328" s="3"/>
      <c r="G328" s="3"/>
      <c r="H328" s="3"/>
      <c r="I328" s="3"/>
      <c r="J328" s="3"/>
      <c r="K328" s="3"/>
      <c r="L328" s="3"/>
      <c r="M328" s="3"/>
      <c r="N328" s="3"/>
      <c r="O328" s="3"/>
      <c r="P328" s="3"/>
      <c r="Q328" s="3"/>
      <c r="R328" s="3"/>
      <c r="S328" s="3"/>
      <c r="T328" s="3"/>
      <c r="U328" s="3"/>
      <c r="W328" s="149"/>
    </row>
    <row r="329" spans="2:23" ht="12.75">
      <c r="B329" s="2"/>
      <c r="C329" s="3"/>
      <c r="D329" s="4"/>
      <c r="E329" s="3"/>
      <c r="F329" s="3"/>
      <c r="G329" s="3"/>
      <c r="H329" s="3"/>
      <c r="I329" s="3"/>
      <c r="J329" s="3"/>
      <c r="K329" s="3"/>
      <c r="L329" s="3"/>
      <c r="M329" s="3"/>
      <c r="N329" s="3"/>
      <c r="O329" s="3"/>
      <c r="P329" s="3"/>
      <c r="Q329" s="3"/>
      <c r="R329" s="3"/>
      <c r="S329" s="3"/>
      <c r="T329" s="3"/>
      <c r="U329" s="3"/>
      <c r="W329" s="149"/>
    </row>
    <row r="330" spans="2:23" ht="12.75">
      <c r="B330" s="2"/>
      <c r="C330" s="3"/>
      <c r="D330" s="4"/>
      <c r="E330" s="3"/>
      <c r="F330" s="3"/>
      <c r="G330" s="3"/>
      <c r="H330" s="3"/>
      <c r="I330" s="3"/>
      <c r="J330" s="3"/>
      <c r="K330" s="3"/>
      <c r="L330" s="3"/>
      <c r="M330" s="3"/>
      <c r="N330" s="3"/>
      <c r="O330" s="3"/>
      <c r="P330" s="3"/>
      <c r="Q330" s="3"/>
      <c r="R330" s="3"/>
      <c r="S330" s="3"/>
      <c r="T330" s="3"/>
      <c r="U330" s="3"/>
      <c r="W330" s="149"/>
    </row>
    <row r="331" spans="2:23" ht="12.75">
      <c r="B331" s="2"/>
      <c r="C331" s="3"/>
      <c r="D331" s="4"/>
      <c r="E331" s="3"/>
      <c r="F331" s="3"/>
      <c r="G331" s="3"/>
      <c r="H331" s="3"/>
      <c r="I331" s="3"/>
      <c r="J331" s="3"/>
      <c r="K331" s="3"/>
      <c r="L331" s="3"/>
      <c r="M331" s="3"/>
      <c r="N331" s="3"/>
      <c r="O331" s="3"/>
      <c r="P331" s="3"/>
      <c r="Q331" s="3"/>
      <c r="R331" s="3"/>
      <c r="S331" s="3"/>
      <c r="T331" s="3"/>
      <c r="U331" s="3"/>
      <c r="W331" s="149"/>
    </row>
    <row r="332" spans="2:23" ht="12.75">
      <c r="B332" s="2"/>
      <c r="C332" s="3"/>
      <c r="D332" s="4"/>
      <c r="E332" s="3"/>
      <c r="F332" s="3"/>
      <c r="G332" s="3"/>
      <c r="H332" s="3"/>
      <c r="I332" s="3"/>
      <c r="J332" s="3"/>
      <c r="K332" s="3"/>
      <c r="L332" s="3"/>
      <c r="M332" s="3"/>
      <c r="N332" s="3"/>
      <c r="O332" s="3"/>
      <c r="P332" s="3"/>
      <c r="Q332" s="3"/>
      <c r="R332" s="3"/>
      <c r="S332" s="3"/>
      <c r="T332" s="3"/>
      <c r="U332" s="3"/>
      <c r="W332" s="149"/>
    </row>
    <row r="333" spans="2:23" ht="12.75">
      <c r="B333" s="2"/>
      <c r="C333" s="3"/>
      <c r="D333" s="4"/>
      <c r="E333" s="3"/>
      <c r="F333" s="3"/>
      <c r="G333" s="3"/>
      <c r="H333" s="3"/>
      <c r="I333" s="3"/>
      <c r="J333" s="3"/>
      <c r="K333" s="3"/>
      <c r="L333" s="3"/>
      <c r="M333" s="3"/>
      <c r="N333" s="3"/>
      <c r="O333" s="3"/>
      <c r="P333" s="3"/>
      <c r="Q333" s="3"/>
      <c r="R333" s="3"/>
      <c r="S333" s="3"/>
      <c r="T333" s="3"/>
      <c r="U333" s="3"/>
      <c r="W333" s="149"/>
    </row>
    <row r="334" spans="2:23" ht="12.75">
      <c r="B334" s="2"/>
      <c r="C334" s="3"/>
      <c r="D334" s="4"/>
      <c r="E334" s="3"/>
      <c r="F334" s="3"/>
      <c r="G334" s="3"/>
      <c r="H334" s="3"/>
      <c r="I334" s="3"/>
      <c r="J334" s="3"/>
      <c r="K334" s="3"/>
      <c r="L334" s="3"/>
      <c r="M334" s="3"/>
      <c r="N334" s="3"/>
      <c r="O334" s="3"/>
      <c r="P334" s="3"/>
      <c r="Q334" s="3"/>
      <c r="R334" s="3"/>
      <c r="S334" s="3"/>
      <c r="T334" s="3"/>
      <c r="U334" s="3"/>
      <c r="W334" s="149"/>
    </row>
    <row r="335" spans="2:23" ht="12.75">
      <c r="B335" s="2"/>
      <c r="C335" s="3"/>
      <c r="D335" s="4"/>
      <c r="E335" s="3"/>
      <c r="F335" s="3"/>
      <c r="G335" s="3"/>
      <c r="H335" s="3"/>
      <c r="I335" s="3"/>
      <c r="J335" s="3"/>
      <c r="K335" s="3"/>
      <c r="L335" s="3"/>
      <c r="M335" s="3"/>
      <c r="N335" s="3"/>
      <c r="O335" s="3"/>
      <c r="P335" s="3"/>
      <c r="Q335" s="3"/>
      <c r="R335" s="3"/>
      <c r="S335" s="3"/>
      <c r="T335" s="3"/>
      <c r="U335" s="3"/>
      <c r="W335" s="149"/>
    </row>
    <row r="336" spans="2:23" ht="12.75">
      <c r="B336" s="2"/>
      <c r="C336" s="3"/>
      <c r="D336" s="4"/>
      <c r="E336" s="3"/>
      <c r="F336" s="3"/>
      <c r="G336" s="3"/>
      <c r="H336" s="3"/>
      <c r="I336" s="3"/>
      <c r="J336" s="3"/>
      <c r="K336" s="3"/>
      <c r="L336" s="3"/>
      <c r="M336" s="3"/>
      <c r="N336" s="3"/>
      <c r="O336" s="3"/>
      <c r="P336" s="3"/>
      <c r="Q336" s="3"/>
      <c r="R336" s="3"/>
      <c r="S336" s="3"/>
      <c r="T336" s="3"/>
      <c r="U336" s="3"/>
      <c r="W336" s="149"/>
    </row>
    <row r="337" spans="2:23" ht="12.75">
      <c r="B337" s="2"/>
      <c r="C337" s="3"/>
      <c r="D337" s="4"/>
      <c r="E337" s="3"/>
      <c r="F337" s="3"/>
      <c r="G337" s="3"/>
      <c r="H337" s="3"/>
      <c r="I337" s="3"/>
      <c r="J337" s="3"/>
      <c r="K337" s="3"/>
      <c r="L337" s="3"/>
      <c r="M337" s="3"/>
      <c r="N337" s="3"/>
      <c r="O337" s="3"/>
      <c r="P337" s="3"/>
      <c r="Q337" s="3"/>
      <c r="R337" s="3"/>
      <c r="S337" s="3"/>
      <c r="T337" s="3"/>
      <c r="U337" s="3"/>
      <c r="W337" s="149"/>
    </row>
    <row r="338" spans="2:23" ht="12.75">
      <c r="B338" s="2"/>
      <c r="C338" s="3"/>
      <c r="D338" s="4"/>
      <c r="E338" s="3"/>
      <c r="F338" s="3"/>
      <c r="G338" s="3"/>
      <c r="H338" s="3"/>
      <c r="I338" s="3"/>
      <c r="J338" s="3"/>
      <c r="K338" s="3"/>
      <c r="L338" s="3"/>
      <c r="M338" s="3"/>
      <c r="N338" s="3"/>
      <c r="O338" s="3"/>
      <c r="P338" s="3"/>
      <c r="Q338" s="3"/>
      <c r="R338" s="3"/>
      <c r="S338" s="3"/>
      <c r="T338" s="3"/>
      <c r="U338" s="3"/>
      <c r="W338" s="149"/>
    </row>
    <row r="339" spans="2:23" ht="12.75">
      <c r="B339" s="2"/>
      <c r="C339" s="3"/>
      <c r="D339" s="4"/>
      <c r="E339" s="3"/>
      <c r="F339" s="3"/>
      <c r="G339" s="3"/>
      <c r="H339" s="3"/>
      <c r="I339" s="3"/>
      <c r="J339" s="3"/>
      <c r="K339" s="3"/>
      <c r="L339" s="3"/>
      <c r="M339" s="3"/>
      <c r="N339" s="3"/>
      <c r="O339" s="3"/>
      <c r="P339" s="3"/>
      <c r="Q339" s="3"/>
      <c r="R339" s="3"/>
      <c r="S339" s="3"/>
      <c r="T339" s="3"/>
      <c r="U339" s="3"/>
      <c r="W339" s="149"/>
    </row>
    <row r="340" spans="2:23" ht="12.75">
      <c r="B340" s="2"/>
      <c r="C340" s="3"/>
      <c r="D340" s="4"/>
      <c r="E340" s="3"/>
      <c r="F340" s="3"/>
      <c r="G340" s="3"/>
      <c r="H340" s="3"/>
      <c r="I340" s="3"/>
      <c r="J340" s="3"/>
      <c r="K340" s="3"/>
      <c r="L340" s="3"/>
      <c r="M340" s="3"/>
      <c r="N340" s="3"/>
      <c r="O340" s="3"/>
      <c r="P340" s="3"/>
      <c r="Q340" s="3"/>
      <c r="R340" s="3"/>
      <c r="S340" s="3"/>
      <c r="T340" s="3"/>
      <c r="U340" s="3"/>
      <c r="W340" s="149"/>
    </row>
    <row r="341" spans="2:23" ht="12.75">
      <c r="B341" s="2"/>
      <c r="C341" s="3"/>
      <c r="D341" s="4"/>
      <c r="E341" s="3"/>
      <c r="F341" s="3"/>
      <c r="G341" s="3"/>
      <c r="H341" s="3"/>
      <c r="I341" s="3"/>
      <c r="J341" s="3"/>
      <c r="K341" s="3"/>
      <c r="L341" s="3"/>
      <c r="M341" s="3"/>
      <c r="N341" s="3"/>
      <c r="O341" s="3"/>
      <c r="P341" s="3"/>
      <c r="Q341" s="3"/>
      <c r="R341" s="3"/>
      <c r="S341" s="3"/>
      <c r="T341" s="3"/>
      <c r="U341" s="3"/>
      <c r="W341" s="149"/>
    </row>
    <row r="342" spans="2:23" ht="12.75">
      <c r="B342" s="2"/>
      <c r="C342" s="3"/>
      <c r="D342" s="4"/>
      <c r="E342" s="3"/>
      <c r="F342" s="3"/>
      <c r="G342" s="3"/>
      <c r="H342" s="3"/>
      <c r="I342" s="3"/>
      <c r="J342" s="3"/>
      <c r="K342" s="3"/>
      <c r="L342" s="3"/>
      <c r="M342" s="3"/>
      <c r="N342" s="3"/>
      <c r="O342" s="3"/>
      <c r="P342" s="3"/>
      <c r="Q342" s="3"/>
      <c r="R342" s="3"/>
      <c r="S342" s="3"/>
      <c r="T342" s="3"/>
      <c r="U342" s="3"/>
      <c r="W342" s="149"/>
    </row>
    <row r="343" spans="2:23" ht="12.75">
      <c r="B343" s="2"/>
      <c r="C343" s="3"/>
      <c r="D343" s="4"/>
      <c r="E343" s="3"/>
      <c r="F343" s="3"/>
      <c r="G343" s="3"/>
      <c r="H343" s="3"/>
      <c r="I343" s="3"/>
      <c r="J343" s="3"/>
      <c r="K343" s="3"/>
      <c r="L343" s="3"/>
      <c r="M343" s="3"/>
      <c r="N343" s="3"/>
      <c r="O343" s="3"/>
      <c r="P343" s="3"/>
      <c r="Q343" s="3"/>
      <c r="R343" s="3"/>
      <c r="S343" s="3"/>
      <c r="T343" s="3"/>
      <c r="U343" s="3"/>
      <c r="W343" s="149"/>
    </row>
    <row r="344" spans="2:23" ht="12.75">
      <c r="B344" s="2"/>
      <c r="C344" s="3"/>
      <c r="D344" s="4"/>
      <c r="E344" s="3"/>
      <c r="F344" s="3"/>
      <c r="G344" s="3"/>
      <c r="H344" s="3"/>
      <c r="I344" s="3"/>
      <c r="J344" s="3"/>
      <c r="K344" s="3"/>
      <c r="L344" s="3"/>
      <c r="M344" s="3"/>
      <c r="N344" s="3"/>
      <c r="O344" s="3"/>
      <c r="P344" s="3"/>
      <c r="Q344" s="3"/>
      <c r="R344" s="3"/>
      <c r="S344" s="3"/>
      <c r="T344" s="3"/>
      <c r="U344" s="3"/>
      <c r="W344" s="149"/>
    </row>
    <row r="345" spans="2:23" ht="12.75">
      <c r="B345" s="2"/>
      <c r="C345" s="3"/>
      <c r="D345" s="4"/>
      <c r="E345" s="3"/>
      <c r="F345" s="3"/>
      <c r="G345" s="3"/>
      <c r="H345" s="3"/>
      <c r="I345" s="3"/>
      <c r="J345" s="3"/>
      <c r="K345" s="3"/>
      <c r="L345" s="3"/>
      <c r="M345" s="3"/>
      <c r="N345" s="3"/>
      <c r="O345" s="3"/>
      <c r="P345" s="3"/>
      <c r="Q345" s="3"/>
      <c r="R345" s="3"/>
      <c r="S345" s="3"/>
      <c r="T345" s="3"/>
      <c r="U345" s="3"/>
      <c r="W345" s="149"/>
    </row>
    <row r="346" spans="2:23" ht="12.75">
      <c r="B346" s="2"/>
      <c r="C346" s="3"/>
      <c r="D346" s="4"/>
      <c r="E346" s="3"/>
      <c r="F346" s="3"/>
      <c r="G346" s="3"/>
      <c r="H346" s="3"/>
      <c r="I346" s="3"/>
      <c r="J346" s="3"/>
      <c r="K346" s="3"/>
      <c r="L346" s="3"/>
      <c r="M346" s="3"/>
      <c r="N346" s="3"/>
      <c r="O346" s="3"/>
      <c r="P346" s="3"/>
      <c r="Q346" s="3"/>
      <c r="R346" s="3"/>
      <c r="S346" s="3"/>
      <c r="T346" s="3"/>
      <c r="U346" s="3"/>
      <c r="W346" s="149"/>
    </row>
    <row r="347" spans="2:23" ht="12.75">
      <c r="B347" s="2"/>
      <c r="C347" s="3"/>
      <c r="D347" s="4"/>
      <c r="E347" s="3"/>
      <c r="F347" s="3"/>
      <c r="G347" s="3"/>
      <c r="H347" s="3"/>
      <c r="I347" s="3"/>
      <c r="J347" s="3"/>
      <c r="K347" s="3"/>
      <c r="L347" s="3"/>
      <c r="M347" s="3"/>
      <c r="N347" s="3"/>
      <c r="O347" s="3"/>
      <c r="P347" s="3"/>
      <c r="Q347" s="3"/>
      <c r="R347" s="3"/>
      <c r="S347" s="3"/>
      <c r="T347" s="3"/>
      <c r="U347" s="3"/>
      <c r="W347" s="149"/>
    </row>
    <row r="348" spans="2:23" ht="12.75">
      <c r="B348" s="2"/>
      <c r="C348" s="3"/>
      <c r="D348" s="4"/>
      <c r="E348" s="3"/>
      <c r="F348" s="3"/>
      <c r="G348" s="3"/>
      <c r="H348" s="3"/>
      <c r="I348" s="3"/>
      <c r="J348" s="3"/>
      <c r="K348" s="3"/>
      <c r="L348" s="3"/>
      <c r="M348" s="3"/>
      <c r="N348" s="3"/>
      <c r="O348" s="3"/>
      <c r="P348" s="3"/>
      <c r="Q348" s="3"/>
      <c r="R348" s="3"/>
      <c r="S348" s="3"/>
      <c r="T348" s="3"/>
      <c r="U348" s="3"/>
      <c r="W348" s="149"/>
    </row>
    <row r="349" spans="2:23" ht="12.75">
      <c r="B349" s="2"/>
      <c r="C349" s="3"/>
      <c r="D349" s="4"/>
      <c r="E349" s="3"/>
      <c r="F349" s="3"/>
      <c r="G349" s="3"/>
      <c r="H349" s="3"/>
      <c r="I349" s="3"/>
      <c r="J349" s="3"/>
      <c r="K349" s="3"/>
      <c r="L349" s="3"/>
      <c r="M349" s="3"/>
      <c r="N349" s="3"/>
      <c r="O349" s="3"/>
      <c r="P349" s="3"/>
      <c r="Q349" s="3"/>
      <c r="R349" s="3"/>
      <c r="S349" s="3"/>
      <c r="T349" s="3"/>
      <c r="U349" s="3"/>
      <c r="W349" s="149"/>
    </row>
    <row r="350" spans="2:23" ht="12.75">
      <c r="B350" s="2"/>
      <c r="C350" s="3"/>
      <c r="D350" s="4"/>
      <c r="E350" s="3"/>
      <c r="F350" s="3"/>
      <c r="G350" s="3"/>
      <c r="H350" s="3"/>
      <c r="I350" s="3"/>
      <c r="J350" s="3"/>
      <c r="K350" s="3"/>
      <c r="L350" s="3"/>
      <c r="M350" s="3"/>
      <c r="N350" s="3"/>
      <c r="O350" s="3"/>
      <c r="P350" s="3"/>
      <c r="Q350" s="3"/>
      <c r="R350" s="3"/>
      <c r="S350" s="3"/>
      <c r="T350" s="3"/>
      <c r="U350" s="3"/>
      <c r="W350" s="149"/>
    </row>
    <row r="351" spans="2:23" ht="12.75">
      <c r="B351" s="2"/>
      <c r="C351" s="3"/>
      <c r="D351" s="4"/>
      <c r="E351" s="3"/>
      <c r="F351" s="3"/>
      <c r="G351" s="3"/>
      <c r="H351" s="3"/>
      <c r="I351" s="3"/>
      <c r="J351" s="3"/>
      <c r="K351" s="3"/>
      <c r="L351" s="3"/>
      <c r="M351" s="3"/>
      <c r="N351" s="3"/>
      <c r="O351" s="3"/>
      <c r="P351" s="3"/>
      <c r="Q351" s="3"/>
      <c r="R351" s="3"/>
      <c r="S351" s="3"/>
      <c r="T351" s="3"/>
      <c r="U351" s="3"/>
      <c r="W351" s="149"/>
    </row>
    <row r="352" spans="2:23" ht="12.75">
      <c r="B352" s="2"/>
      <c r="C352" s="3"/>
      <c r="D352" s="4"/>
      <c r="E352" s="3"/>
      <c r="F352" s="3"/>
      <c r="G352" s="3"/>
      <c r="H352" s="3"/>
      <c r="I352" s="3"/>
      <c r="J352" s="3"/>
      <c r="K352" s="3"/>
      <c r="L352" s="3"/>
      <c r="M352" s="3"/>
      <c r="N352" s="3"/>
      <c r="O352" s="3"/>
      <c r="P352" s="3"/>
      <c r="Q352" s="3"/>
      <c r="R352" s="3"/>
      <c r="S352" s="3"/>
      <c r="T352" s="3"/>
      <c r="U352" s="3"/>
      <c r="W352" s="149"/>
    </row>
    <row r="353" spans="2:23" ht="12.75">
      <c r="B353" s="2"/>
      <c r="C353" s="3"/>
      <c r="D353" s="4"/>
      <c r="E353" s="3"/>
      <c r="F353" s="3"/>
      <c r="G353" s="3"/>
      <c r="H353" s="3"/>
      <c r="I353" s="3"/>
      <c r="J353" s="3"/>
      <c r="K353" s="3"/>
      <c r="L353" s="3"/>
      <c r="M353" s="3"/>
      <c r="N353" s="3"/>
      <c r="O353" s="3"/>
      <c r="P353" s="3"/>
      <c r="Q353" s="3"/>
      <c r="R353" s="3"/>
      <c r="S353" s="3"/>
      <c r="T353" s="3"/>
      <c r="U353" s="3"/>
      <c r="W353" s="149"/>
    </row>
    <row r="354" spans="2:23" ht="12.75">
      <c r="B354" s="2"/>
      <c r="C354" s="3"/>
      <c r="D354" s="4"/>
      <c r="E354" s="3"/>
      <c r="F354" s="3"/>
      <c r="G354" s="3"/>
      <c r="H354" s="3"/>
      <c r="I354" s="3"/>
      <c r="J354" s="3"/>
      <c r="K354" s="3"/>
      <c r="L354" s="3"/>
      <c r="M354" s="3"/>
      <c r="N354" s="3"/>
      <c r="O354" s="3"/>
      <c r="P354" s="3"/>
      <c r="Q354" s="3"/>
      <c r="R354" s="3"/>
      <c r="S354" s="3"/>
      <c r="T354" s="3"/>
      <c r="U354" s="3"/>
      <c r="W354" s="149"/>
    </row>
    <row r="355" spans="2:23" ht="12.75">
      <c r="B355" s="2"/>
      <c r="C355" s="3"/>
      <c r="D355" s="4"/>
      <c r="E355" s="3"/>
      <c r="F355" s="3"/>
      <c r="G355" s="3"/>
      <c r="H355" s="3"/>
      <c r="I355" s="3"/>
      <c r="J355" s="3"/>
      <c r="K355" s="3"/>
      <c r="L355" s="3"/>
      <c r="M355" s="3"/>
      <c r="N355" s="3"/>
      <c r="O355" s="3"/>
      <c r="P355" s="3"/>
      <c r="Q355" s="3"/>
      <c r="R355" s="3"/>
      <c r="S355" s="3"/>
      <c r="T355" s="3"/>
      <c r="U355" s="3"/>
      <c r="W355" s="149"/>
    </row>
    <row r="356" spans="2:23" ht="12.75">
      <c r="B356" s="2"/>
      <c r="C356" s="3"/>
      <c r="D356" s="4"/>
      <c r="E356" s="3"/>
      <c r="F356" s="3"/>
      <c r="G356" s="3"/>
      <c r="H356" s="3"/>
      <c r="I356" s="3"/>
      <c r="J356" s="3"/>
      <c r="K356" s="3"/>
      <c r="L356" s="3"/>
      <c r="M356" s="3"/>
      <c r="N356" s="3"/>
      <c r="O356" s="3"/>
      <c r="P356" s="3"/>
      <c r="Q356" s="3"/>
      <c r="R356" s="3"/>
      <c r="S356" s="3"/>
      <c r="T356" s="3"/>
      <c r="U356" s="3"/>
      <c r="W356" s="149"/>
    </row>
    <row r="357" spans="2:23" ht="12.75">
      <c r="B357" s="2"/>
      <c r="C357" s="3"/>
      <c r="D357" s="4"/>
      <c r="E357" s="3"/>
      <c r="F357" s="3"/>
      <c r="G357" s="3"/>
      <c r="H357" s="3"/>
      <c r="I357" s="3"/>
      <c r="J357" s="3"/>
      <c r="K357" s="3"/>
      <c r="L357" s="3"/>
      <c r="M357" s="3"/>
      <c r="N357" s="3"/>
      <c r="O357" s="3"/>
      <c r="P357" s="3"/>
      <c r="Q357" s="3"/>
      <c r="R357" s="3"/>
      <c r="S357" s="3"/>
      <c r="T357" s="3"/>
      <c r="U357" s="3"/>
      <c r="W357" s="149"/>
    </row>
    <row r="358" spans="2:23" ht="12.75">
      <c r="B358" s="2"/>
      <c r="C358" s="3"/>
      <c r="D358" s="4"/>
      <c r="E358" s="3"/>
      <c r="F358" s="3"/>
      <c r="G358" s="3"/>
      <c r="H358" s="3"/>
      <c r="I358" s="3"/>
      <c r="J358" s="3"/>
      <c r="K358" s="3"/>
      <c r="L358" s="3"/>
      <c r="M358" s="3"/>
      <c r="N358" s="3"/>
      <c r="O358" s="3"/>
      <c r="P358" s="3"/>
      <c r="Q358" s="3"/>
      <c r="R358" s="3"/>
      <c r="S358" s="3"/>
      <c r="T358" s="3"/>
      <c r="U358" s="3"/>
      <c r="W358" s="149"/>
    </row>
    <row r="359" spans="2:23" ht="12.75">
      <c r="B359" s="2"/>
      <c r="C359" s="3"/>
      <c r="D359" s="4"/>
      <c r="E359" s="3"/>
      <c r="F359" s="3"/>
      <c r="G359" s="3"/>
      <c r="H359" s="3"/>
      <c r="I359" s="3"/>
      <c r="J359" s="3"/>
      <c r="K359" s="3"/>
      <c r="L359" s="3"/>
      <c r="M359" s="3"/>
      <c r="N359" s="3"/>
      <c r="O359" s="3"/>
      <c r="P359" s="3"/>
      <c r="Q359" s="3"/>
      <c r="R359" s="3"/>
      <c r="S359" s="3"/>
      <c r="T359" s="3"/>
      <c r="U359" s="3"/>
      <c r="W359" s="149"/>
    </row>
    <row r="360" spans="2:23" ht="12.75">
      <c r="B360" s="2"/>
      <c r="C360" s="3"/>
      <c r="D360" s="4"/>
      <c r="E360" s="3"/>
      <c r="F360" s="3"/>
      <c r="G360" s="3"/>
      <c r="H360" s="3"/>
      <c r="I360" s="3"/>
      <c r="J360" s="3"/>
      <c r="K360" s="3"/>
      <c r="L360" s="3"/>
      <c r="M360" s="3"/>
      <c r="N360" s="3"/>
      <c r="O360" s="3"/>
      <c r="P360" s="3"/>
      <c r="Q360" s="3"/>
      <c r="R360" s="3"/>
      <c r="S360" s="3"/>
      <c r="T360" s="3"/>
      <c r="U360" s="3"/>
      <c r="W360" s="149"/>
    </row>
    <row r="361" spans="2:23" ht="12.75">
      <c r="B361" s="2"/>
      <c r="C361" s="3"/>
      <c r="D361" s="4"/>
      <c r="E361" s="3"/>
      <c r="F361" s="3"/>
      <c r="G361" s="3"/>
      <c r="H361" s="3"/>
      <c r="I361" s="3"/>
      <c r="J361" s="3"/>
      <c r="K361" s="3"/>
      <c r="L361" s="3"/>
      <c r="M361" s="3"/>
      <c r="N361" s="3"/>
      <c r="O361" s="3"/>
      <c r="P361" s="3"/>
      <c r="Q361" s="3"/>
      <c r="R361" s="3"/>
      <c r="S361" s="3"/>
      <c r="T361" s="3"/>
      <c r="U361" s="3"/>
      <c r="W361" s="149"/>
    </row>
    <row r="362" spans="2:23" ht="12.75">
      <c r="B362" s="2"/>
      <c r="C362" s="3"/>
      <c r="D362" s="4"/>
      <c r="E362" s="3"/>
      <c r="F362" s="3"/>
      <c r="G362" s="3"/>
      <c r="H362" s="3"/>
      <c r="I362" s="3"/>
      <c r="J362" s="3"/>
      <c r="K362" s="3"/>
      <c r="L362" s="3"/>
      <c r="M362" s="3"/>
      <c r="N362" s="3"/>
      <c r="O362" s="3"/>
      <c r="P362" s="3"/>
      <c r="Q362" s="3"/>
      <c r="R362" s="3"/>
      <c r="S362" s="3"/>
      <c r="T362" s="3"/>
      <c r="U362" s="3"/>
      <c r="W362" s="149"/>
    </row>
    <row r="363" spans="2:23" ht="12.75">
      <c r="B363" s="2"/>
      <c r="C363" s="3"/>
      <c r="D363" s="4"/>
      <c r="E363" s="3"/>
      <c r="F363" s="3"/>
      <c r="G363" s="3"/>
      <c r="H363" s="3"/>
      <c r="I363" s="3"/>
      <c r="J363" s="3"/>
      <c r="K363" s="3"/>
      <c r="L363" s="3"/>
      <c r="M363" s="3"/>
      <c r="N363" s="3"/>
      <c r="O363" s="3"/>
      <c r="P363" s="3"/>
      <c r="Q363" s="3"/>
      <c r="R363" s="3"/>
      <c r="S363" s="3"/>
      <c r="T363" s="3"/>
      <c r="U363" s="3"/>
      <c r="W363" s="149"/>
    </row>
    <row r="364" spans="2:23" ht="12.75">
      <c r="B364" s="2"/>
      <c r="C364" s="3"/>
      <c r="D364" s="4"/>
      <c r="E364" s="3"/>
      <c r="F364" s="3"/>
      <c r="G364" s="3"/>
      <c r="H364" s="3"/>
      <c r="I364" s="3"/>
      <c r="J364" s="3"/>
      <c r="K364" s="3"/>
      <c r="L364" s="3"/>
      <c r="M364" s="3"/>
      <c r="N364" s="3"/>
      <c r="O364" s="3"/>
      <c r="P364" s="3"/>
      <c r="Q364" s="3"/>
      <c r="R364" s="3"/>
      <c r="S364" s="3"/>
      <c r="T364" s="3"/>
      <c r="U364" s="3"/>
      <c r="W364" s="149"/>
    </row>
    <row r="365" spans="2:23" ht="12.75">
      <c r="B365" s="2"/>
      <c r="C365" s="3"/>
      <c r="D365" s="4"/>
      <c r="E365" s="3"/>
      <c r="F365" s="3"/>
      <c r="G365" s="3"/>
      <c r="H365" s="3"/>
      <c r="I365" s="3"/>
      <c r="J365" s="3"/>
      <c r="K365" s="3"/>
      <c r="L365" s="3"/>
      <c r="M365" s="3"/>
      <c r="N365" s="3"/>
      <c r="O365" s="3"/>
      <c r="P365" s="3"/>
      <c r="Q365" s="3"/>
      <c r="R365" s="3"/>
      <c r="S365" s="3"/>
      <c r="T365" s="3"/>
      <c r="U365" s="3"/>
      <c r="W365" s="149"/>
    </row>
    <row r="366" spans="2:23" ht="12.75">
      <c r="B366" s="2"/>
      <c r="C366" s="3"/>
      <c r="D366" s="4"/>
      <c r="E366" s="3"/>
      <c r="F366" s="3"/>
      <c r="G366" s="3"/>
      <c r="H366" s="3"/>
      <c r="I366" s="3"/>
      <c r="J366" s="3"/>
      <c r="K366" s="3"/>
      <c r="L366" s="3"/>
      <c r="M366" s="3"/>
      <c r="N366" s="3"/>
      <c r="O366" s="3"/>
      <c r="P366" s="3"/>
      <c r="Q366" s="3"/>
      <c r="R366" s="3"/>
      <c r="S366" s="3"/>
      <c r="T366" s="3"/>
      <c r="U366" s="3"/>
      <c r="W366" s="149"/>
    </row>
    <row r="367" spans="2:23" ht="12.75">
      <c r="B367" s="2"/>
      <c r="C367" s="3"/>
      <c r="D367" s="4"/>
      <c r="E367" s="3"/>
      <c r="F367" s="3"/>
      <c r="G367" s="3"/>
      <c r="H367" s="3"/>
      <c r="I367" s="3"/>
      <c r="J367" s="3"/>
      <c r="K367" s="3"/>
      <c r="L367" s="3"/>
      <c r="M367" s="3"/>
      <c r="N367" s="3"/>
      <c r="O367" s="3"/>
      <c r="P367" s="3"/>
      <c r="Q367" s="3"/>
      <c r="R367" s="3"/>
      <c r="S367" s="3"/>
      <c r="T367" s="3"/>
      <c r="U367" s="3"/>
      <c r="W367" s="149"/>
    </row>
    <row r="368" spans="2:23" ht="12.75">
      <c r="B368" s="2"/>
      <c r="C368" s="3"/>
      <c r="D368" s="4"/>
      <c r="E368" s="3"/>
      <c r="F368" s="3"/>
      <c r="G368" s="3"/>
      <c r="H368" s="3"/>
      <c r="I368" s="3"/>
      <c r="J368" s="3"/>
      <c r="K368" s="3"/>
      <c r="L368" s="3"/>
      <c r="M368" s="3"/>
      <c r="N368" s="3"/>
      <c r="O368" s="3"/>
      <c r="P368" s="3"/>
      <c r="Q368" s="3"/>
      <c r="R368" s="3"/>
      <c r="S368" s="3"/>
      <c r="T368" s="3"/>
      <c r="U368" s="3"/>
      <c r="W368" s="149"/>
    </row>
    <row r="369" spans="2:23" ht="12.75">
      <c r="B369" s="2"/>
      <c r="C369" s="3"/>
      <c r="D369" s="4"/>
      <c r="E369" s="3"/>
      <c r="F369" s="3"/>
      <c r="G369" s="3"/>
      <c r="H369" s="3"/>
      <c r="I369" s="3"/>
      <c r="J369" s="3"/>
      <c r="K369" s="3"/>
      <c r="L369" s="3"/>
      <c r="M369" s="3"/>
      <c r="N369" s="3"/>
      <c r="O369" s="3"/>
      <c r="P369" s="3"/>
      <c r="Q369" s="3"/>
      <c r="R369" s="3"/>
      <c r="S369" s="3"/>
      <c r="T369" s="3"/>
      <c r="U369" s="3"/>
      <c r="W369" s="149"/>
    </row>
    <row r="370" spans="2:23" ht="12.75">
      <c r="B370" s="2"/>
      <c r="C370" s="3"/>
      <c r="D370" s="4"/>
      <c r="E370" s="3"/>
      <c r="F370" s="3"/>
      <c r="G370" s="3"/>
      <c r="H370" s="3"/>
      <c r="I370" s="3"/>
      <c r="J370" s="3"/>
      <c r="K370" s="3"/>
      <c r="L370" s="3"/>
      <c r="M370" s="3"/>
      <c r="N370" s="3"/>
      <c r="O370" s="3"/>
      <c r="P370" s="3"/>
      <c r="Q370" s="3"/>
      <c r="R370" s="3"/>
      <c r="S370" s="3"/>
      <c r="T370" s="3"/>
      <c r="U370" s="3"/>
      <c r="W370" s="149"/>
    </row>
    <row r="371" spans="2:23" ht="12.75">
      <c r="B371" s="2"/>
      <c r="C371" s="3"/>
      <c r="D371" s="4"/>
      <c r="E371" s="3"/>
      <c r="F371" s="3"/>
      <c r="G371" s="3"/>
      <c r="H371" s="3"/>
      <c r="I371" s="3"/>
      <c r="J371" s="3"/>
      <c r="K371" s="3"/>
      <c r="L371" s="3"/>
      <c r="M371" s="3"/>
      <c r="N371" s="3"/>
      <c r="O371" s="3"/>
      <c r="P371" s="3"/>
      <c r="Q371" s="3"/>
      <c r="R371" s="3"/>
      <c r="S371" s="3"/>
      <c r="T371" s="3"/>
      <c r="U371" s="3"/>
      <c r="W371" s="149"/>
    </row>
    <row r="372" spans="2:23" ht="12.75">
      <c r="B372" s="2"/>
      <c r="C372" s="3"/>
      <c r="D372" s="4"/>
      <c r="E372" s="3"/>
      <c r="F372" s="3"/>
      <c r="G372" s="3"/>
      <c r="H372" s="3"/>
      <c r="I372" s="3"/>
      <c r="J372" s="3"/>
      <c r="K372" s="3"/>
      <c r="L372" s="3"/>
      <c r="M372" s="3"/>
      <c r="N372" s="3"/>
      <c r="O372" s="3"/>
      <c r="P372" s="3"/>
      <c r="Q372" s="3"/>
      <c r="R372" s="3"/>
      <c r="S372" s="3"/>
      <c r="T372" s="3"/>
      <c r="U372" s="3"/>
      <c r="W372" s="149"/>
    </row>
    <row r="373" spans="2:23" ht="12.75">
      <c r="B373" s="2"/>
      <c r="C373" s="3"/>
      <c r="D373" s="4"/>
      <c r="E373" s="3"/>
      <c r="F373" s="3"/>
      <c r="G373" s="3"/>
      <c r="H373" s="3"/>
      <c r="I373" s="3"/>
      <c r="J373" s="3"/>
      <c r="K373" s="3"/>
      <c r="L373" s="3"/>
      <c r="M373" s="3"/>
      <c r="N373" s="3"/>
      <c r="O373" s="3"/>
      <c r="P373" s="3"/>
      <c r="Q373" s="3"/>
      <c r="R373" s="3"/>
      <c r="S373" s="3"/>
      <c r="T373" s="3"/>
      <c r="U373" s="3"/>
      <c r="W373" s="149"/>
    </row>
    <row r="374" spans="2:23" ht="12.75">
      <c r="B374" s="2"/>
      <c r="C374" s="3"/>
      <c r="D374" s="4"/>
      <c r="E374" s="3"/>
      <c r="F374" s="3"/>
      <c r="G374" s="3"/>
      <c r="H374" s="3"/>
      <c r="I374" s="3"/>
      <c r="J374" s="3"/>
      <c r="K374" s="3"/>
      <c r="L374" s="3"/>
      <c r="M374" s="3"/>
      <c r="N374" s="3"/>
      <c r="O374" s="3"/>
      <c r="P374" s="3"/>
      <c r="Q374" s="3"/>
      <c r="R374" s="3"/>
      <c r="S374" s="3"/>
      <c r="T374" s="3"/>
      <c r="U374" s="3"/>
      <c r="W374" s="149"/>
    </row>
    <row r="375" spans="2:23" ht="12.75">
      <c r="B375" s="2"/>
      <c r="C375" s="3"/>
      <c r="D375" s="4"/>
      <c r="E375" s="3"/>
      <c r="F375" s="3"/>
      <c r="G375" s="3"/>
      <c r="H375" s="3"/>
      <c r="I375" s="3"/>
      <c r="J375" s="3"/>
      <c r="K375" s="3"/>
      <c r="L375" s="3"/>
      <c r="M375" s="3"/>
      <c r="N375" s="3"/>
      <c r="O375" s="3"/>
      <c r="P375" s="3"/>
      <c r="Q375" s="3"/>
      <c r="R375" s="3"/>
      <c r="S375" s="3"/>
      <c r="T375" s="3"/>
      <c r="U375" s="3"/>
      <c r="W375" s="149"/>
    </row>
    <row r="376" spans="2:23" ht="12.75">
      <c r="B376" s="2"/>
      <c r="C376" s="3"/>
      <c r="D376" s="4"/>
      <c r="E376" s="3"/>
      <c r="F376" s="3"/>
      <c r="G376" s="3"/>
      <c r="H376" s="3"/>
      <c r="I376" s="3"/>
      <c r="J376" s="3"/>
      <c r="K376" s="3"/>
      <c r="L376" s="3"/>
      <c r="M376" s="3"/>
      <c r="N376" s="3"/>
      <c r="O376" s="3"/>
      <c r="P376" s="3"/>
      <c r="Q376" s="3"/>
      <c r="R376" s="3"/>
      <c r="S376" s="3"/>
      <c r="T376" s="3"/>
      <c r="U376" s="3"/>
      <c r="W376" s="149"/>
    </row>
    <row r="377" spans="2:23" ht="12.75">
      <c r="B377" s="2"/>
      <c r="C377" s="3"/>
      <c r="D377" s="4"/>
      <c r="E377" s="3"/>
      <c r="F377" s="3"/>
      <c r="G377" s="3"/>
      <c r="H377" s="3"/>
      <c r="I377" s="3"/>
      <c r="J377" s="3"/>
      <c r="K377" s="3"/>
      <c r="L377" s="3"/>
      <c r="M377" s="3"/>
      <c r="N377" s="3"/>
      <c r="O377" s="3"/>
      <c r="P377" s="3"/>
      <c r="Q377" s="3"/>
      <c r="R377" s="3"/>
      <c r="S377" s="3"/>
      <c r="T377" s="3"/>
      <c r="U377" s="3"/>
      <c r="W377" s="149"/>
    </row>
    <row r="378" spans="2:23" ht="12.75">
      <c r="B378" s="2"/>
      <c r="C378" s="3"/>
      <c r="D378" s="4"/>
      <c r="E378" s="3"/>
      <c r="F378" s="3"/>
      <c r="G378" s="3"/>
      <c r="H378" s="3"/>
      <c r="I378" s="3"/>
      <c r="J378" s="3"/>
      <c r="K378" s="3"/>
      <c r="L378" s="3"/>
      <c r="M378" s="3"/>
      <c r="N378" s="3"/>
      <c r="O378" s="3"/>
      <c r="P378" s="3"/>
      <c r="Q378" s="3"/>
      <c r="R378" s="3"/>
      <c r="S378" s="3"/>
      <c r="T378" s="3"/>
      <c r="U378" s="3"/>
      <c r="W378" s="149"/>
    </row>
    <row r="379" spans="2:23" ht="12.75">
      <c r="B379" s="2"/>
      <c r="C379" s="3"/>
      <c r="D379" s="4"/>
      <c r="E379" s="3"/>
      <c r="F379" s="3"/>
      <c r="G379" s="3"/>
      <c r="H379" s="3"/>
      <c r="I379" s="3"/>
      <c r="J379" s="3"/>
      <c r="K379" s="3"/>
      <c r="L379" s="3"/>
      <c r="M379" s="3"/>
      <c r="N379" s="3"/>
      <c r="O379" s="3"/>
      <c r="P379" s="3"/>
      <c r="Q379" s="3"/>
      <c r="R379" s="3"/>
      <c r="S379" s="3"/>
      <c r="T379" s="3"/>
      <c r="U379" s="3"/>
      <c r="W379" s="149"/>
    </row>
    <row r="380" spans="2:23" ht="12.75">
      <c r="B380" s="2"/>
      <c r="C380" s="3"/>
      <c r="D380" s="4"/>
      <c r="E380" s="3"/>
      <c r="F380" s="3"/>
      <c r="G380" s="3"/>
      <c r="H380" s="3"/>
      <c r="I380" s="3"/>
      <c r="J380" s="3"/>
      <c r="K380" s="3"/>
      <c r="L380" s="3"/>
      <c r="M380" s="3"/>
      <c r="N380" s="3"/>
      <c r="O380" s="3"/>
      <c r="P380" s="3"/>
      <c r="Q380" s="3"/>
      <c r="R380" s="3"/>
      <c r="S380" s="3"/>
      <c r="T380" s="3"/>
      <c r="U380" s="3"/>
      <c r="W380" s="149"/>
    </row>
    <row r="381" spans="2:23" ht="12.75">
      <c r="B381" s="2"/>
      <c r="C381" s="3"/>
      <c r="D381" s="4"/>
      <c r="E381" s="3"/>
      <c r="F381" s="3"/>
      <c r="G381" s="3"/>
      <c r="H381" s="3"/>
      <c r="I381" s="3"/>
      <c r="J381" s="3"/>
      <c r="K381" s="3"/>
      <c r="L381" s="3"/>
      <c r="M381" s="3"/>
      <c r="N381" s="3"/>
      <c r="O381" s="3"/>
      <c r="P381" s="3"/>
      <c r="Q381" s="3"/>
      <c r="R381" s="3"/>
      <c r="S381" s="3"/>
      <c r="T381" s="3"/>
      <c r="U381" s="3"/>
      <c r="W381" s="149"/>
    </row>
    <row r="382" spans="2:23" ht="12.75">
      <c r="B382" s="2"/>
      <c r="C382" s="3"/>
      <c r="D382" s="4"/>
      <c r="E382" s="3"/>
      <c r="F382" s="3"/>
      <c r="G382" s="3"/>
      <c r="H382" s="3"/>
      <c r="I382" s="3"/>
      <c r="J382" s="3"/>
      <c r="K382" s="3"/>
      <c r="L382" s="3"/>
      <c r="M382" s="3"/>
      <c r="N382" s="3"/>
      <c r="O382" s="3"/>
      <c r="P382" s="3"/>
      <c r="Q382" s="3"/>
      <c r="R382" s="3"/>
      <c r="S382" s="3"/>
      <c r="T382" s="3"/>
      <c r="U382" s="3"/>
      <c r="W382" s="149"/>
    </row>
    <row r="383" spans="2:23" ht="12.75">
      <c r="B383" s="2"/>
      <c r="C383" s="3"/>
      <c r="D383" s="4"/>
      <c r="E383" s="3"/>
      <c r="F383" s="3"/>
      <c r="G383" s="3"/>
      <c r="H383" s="3"/>
      <c r="I383" s="3"/>
      <c r="J383" s="3"/>
      <c r="K383" s="3"/>
      <c r="L383" s="3"/>
      <c r="M383" s="3"/>
      <c r="N383" s="3"/>
      <c r="O383" s="3"/>
      <c r="P383" s="3"/>
      <c r="Q383" s="3"/>
      <c r="R383" s="3"/>
      <c r="S383" s="3"/>
      <c r="T383" s="3"/>
      <c r="U383" s="3"/>
      <c r="W383" s="149"/>
    </row>
    <row r="384" spans="2:23" ht="12.75">
      <c r="B384" s="2"/>
      <c r="C384" s="3"/>
      <c r="D384" s="4"/>
      <c r="E384" s="3"/>
      <c r="F384" s="3"/>
      <c r="G384" s="3"/>
      <c r="H384" s="3"/>
      <c r="I384" s="3"/>
      <c r="J384" s="3"/>
      <c r="K384" s="3"/>
      <c r="L384" s="3"/>
      <c r="M384" s="3"/>
      <c r="N384" s="3"/>
      <c r="O384" s="3"/>
      <c r="P384" s="3"/>
      <c r="Q384" s="3"/>
      <c r="R384" s="3"/>
      <c r="S384" s="3"/>
      <c r="T384" s="3"/>
      <c r="U384" s="3"/>
      <c r="W384" s="149"/>
    </row>
    <row r="385" spans="2:23" ht="12.75">
      <c r="B385" s="2"/>
      <c r="C385" s="3"/>
      <c r="D385" s="4"/>
      <c r="E385" s="3"/>
      <c r="F385" s="3"/>
      <c r="G385" s="3"/>
      <c r="H385" s="3"/>
      <c r="I385" s="3"/>
      <c r="J385" s="3"/>
      <c r="K385" s="3"/>
      <c r="L385" s="3"/>
      <c r="M385" s="3"/>
      <c r="N385" s="3"/>
      <c r="O385" s="3"/>
      <c r="P385" s="3"/>
      <c r="Q385" s="3"/>
      <c r="R385" s="3"/>
      <c r="S385" s="3"/>
      <c r="T385" s="3"/>
      <c r="U385" s="3"/>
      <c r="W385" s="149"/>
    </row>
    <row r="386" spans="2:23" ht="12.75">
      <c r="B386" s="2"/>
      <c r="C386" s="3"/>
      <c r="D386" s="4"/>
      <c r="E386" s="3"/>
      <c r="F386" s="3"/>
      <c r="G386" s="3"/>
      <c r="H386" s="3"/>
      <c r="I386" s="3"/>
      <c r="J386" s="3"/>
      <c r="K386" s="3"/>
      <c r="L386" s="3"/>
      <c r="M386" s="3"/>
      <c r="N386" s="3"/>
      <c r="O386" s="3"/>
      <c r="P386" s="3"/>
      <c r="Q386" s="3"/>
      <c r="R386" s="3"/>
      <c r="S386" s="3"/>
      <c r="T386" s="3"/>
      <c r="U386" s="3"/>
      <c r="W386" s="149"/>
    </row>
    <row r="387" spans="2:23" ht="12.75">
      <c r="B387" s="2"/>
      <c r="C387" s="3"/>
      <c r="D387" s="4"/>
      <c r="E387" s="3"/>
      <c r="F387" s="3"/>
      <c r="G387" s="3"/>
      <c r="H387" s="3"/>
      <c r="I387" s="3"/>
      <c r="J387" s="3"/>
      <c r="K387" s="3"/>
      <c r="L387" s="3"/>
      <c r="M387" s="3"/>
      <c r="N387" s="3"/>
      <c r="O387" s="3"/>
      <c r="P387" s="3"/>
      <c r="Q387" s="3"/>
      <c r="R387" s="3"/>
      <c r="S387" s="3"/>
      <c r="T387" s="3"/>
      <c r="U387" s="3"/>
      <c r="W387" s="149"/>
    </row>
    <row r="388" spans="2:23" ht="12.75">
      <c r="B388" s="2"/>
      <c r="C388" s="3"/>
      <c r="D388" s="4"/>
      <c r="E388" s="3"/>
      <c r="F388" s="3"/>
      <c r="G388" s="3"/>
      <c r="H388" s="3"/>
      <c r="I388" s="3"/>
      <c r="J388" s="3"/>
      <c r="K388" s="3"/>
      <c r="L388" s="3"/>
      <c r="M388" s="3"/>
      <c r="N388" s="3"/>
      <c r="O388" s="3"/>
      <c r="P388" s="3"/>
      <c r="Q388" s="3"/>
      <c r="R388" s="3"/>
      <c r="S388" s="3"/>
      <c r="T388" s="3"/>
      <c r="U388" s="3"/>
      <c r="W388" s="149"/>
    </row>
    <row r="389" spans="2:23" ht="12.75">
      <c r="B389" s="2"/>
      <c r="C389" s="3"/>
      <c r="D389" s="4"/>
      <c r="E389" s="3"/>
      <c r="F389" s="3"/>
      <c r="G389" s="3"/>
      <c r="H389" s="3"/>
      <c r="I389" s="3"/>
      <c r="J389" s="3"/>
      <c r="K389" s="3"/>
      <c r="L389" s="3"/>
      <c r="M389" s="3"/>
      <c r="N389" s="3"/>
      <c r="O389" s="3"/>
      <c r="P389" s="3"/>
      <c r="Q389" s="3"/>
      <c r="R389" s="3"/>
      <c r="S389" s="3"/>
      <c r="T389" s="3"/>
      <c r="U389" s="3"/>
      <c r="W389" s="149"/>
    </row>
    <row r="390" spans="2:23" ht="12.75">
      <c r="B390" s="2"/>
      <c r="C390" s="3"/>
      <c r="D390" s="4"/>
      <c r="E390" s="3"/>
      <c r="F390" s="3"/>
      <c r="G390" s="3"/>
      <c r="H390" s="3"/>
      <c r="I390" s="3"/>
      <c r="J390" s="3"/>
      <c r="K390" s="3"/>
      <c r="L390" s="3"/>
      <c r="M390" s="3"/>
      <c r="N390" s="3"/>
      <c r="O390" s="3"/>
      <c r="P390" s="3"/>
      <c r="Q390" s="3"/>
      <c r="R390" s="3"/>
      <c r="S390" s="3"/>
      <c r="T390" s="3"/>
      <c r="U390" s="3"/>
      <c r="W390" s="149"/>
    </row>
    <row r="391" spans="2:23" ht="12.75">
      <c r="B391" s="2"/>
      <c r="C391" s="3"/>
      <c r="D391" s="4"/>
      <c r="E391" s="3"/>
      <c r="F391" s="3"/>
      <c r="G391" s="3"/>
      <c r="H391" s="3"/>
      <c r="I391" s="3"/>
      <c r="J391" s="3"/>
      <c r="K391" s="3"/>
      <c r="L391" s="3"/>
      <c r="M391" s="3"/>
      <c r="N391" s="3"/>
      <c r="O391" s="3"/>
      <c r="P391" s="3"/>
      <c r="Q391" s="3"/>
      <c r="R391" s="3"/>
      <c r="S391" s="3"/>
      <c r="T391" s="3"/>
      <c r="U391" s="3"/>
      <c r="W391" s="149"/>
    </row>
    <row r="392" spans="2:23" ht="12.75">
      <c r="B392" s="2"/>
      <c r="C392" s="3"/>
      <c r="D392" s="4"/>
      <c r="E392" s="3"/>
      <c r="F392" s="3"/>
      <c r="G392" s="3"/>
      <c r="H392" s="3"/>
      <c r="I392" s="3"/>
      <c r="J392" s="3"/>
      <c r="K392" s="3"/>
      <c r="L392" s="3"/>
      <c r="M392" s="3"/>
      <c r="N392" s="3"/>
      <c r="O392" s="3"/>
      <c r="P392" s="3"/>
      <c r="Q392" s="3"/>
      <c r="R392" s="3"/>
      <c r="S392" s="3"/>
      <c r="T392" s="3"/>
      <c r="U392" s="3"/>
      <c r="W392" s="149"/>
    </row>
    <row r="393" spans="2:23" ht="12.75">
      <c r="B393" s="2"/>
      <c r="C393" s="3"/>
      <c r="D393" s="4"/>
      <c r="E393" s="3"/>
      <c r="F393" s="3"/>
      <c r="G393" s="3"/>
      <c r="H393" s="3"/>
      <c r="I393" s="3"/>
      <c r="J393" s="3"/>
      <c r="K393" s="3"/>
      <c r="L393" s="3"/>
      <c r="M393" s="3"/>
      <c r="N393" s="3"/>
      <c r="O393" s="3"/>
      <c r="P393" s="3"/>
      <c r="Q393" s="3"/>
      <c r="R393" s="3"/>
      <c r="S393" s="3"/>
      <c r="T393" s="3"/>
      <c r="U393" s="3"/>
      <c r="W393" s="149"/>
    </row>
    <row r="394" spans="2:23" ht="12.75">
      <c r="B394" s="2"/>
      <c r="C394" s="3"/>
      <c r="D394" s="4"/>
      <c r="E394" s="3"/>
      <c r="F394" s="3"/>
      <c r="G394" s="3"/>
      <c r="H394" s="3"/>
      <c r="I394" s="3"/>
      <c r="J394" s="3"/>
      <c r="K394" s="3"/>
      <c r="L394" s="3"/>
      <c r="M394" s="3"/>
      <c r="N394" s="3"/>
      <c r="O394" s="3"/>
      <c r="P394" s="3"/>
      <c r="Q394" s="3"/>
      <c r="R394" s="3"/>
      <c r="S394" s="3"/>
      <c r="T394" s="3"/>
      <c r="U394" s="3"/>
      <c r="W394" s="149"/>
    </row>
    <row r="395" spans="2:23" ht="12.75">
      <c r="B395" s="2"/>
      <c r="C395" s="3"/>
      <c r="D395" s="4"/>
      <c r="E395" s="3"/>
      <c r="F395" s="3"/>
      <c r="G395" s="3"/>
      <c r="H395" s="3"/>
      <c r="I395" s="3"/>
      <c r="J395" s="3"/>
      <c r="K395" s="3"/>
      <c r="L395" s="3"/>
      <c r="M395" s="3"/>
      <c r="N395" s="3"/>
      <c r="O395" s="3"/>
      <c r="P395" s="3"/>
      <c r="Q395" s="3"/>
      <c r="R395" s="3"/>
      <c r="S395" s="3"/>
      <c r="T395" s="3"/>
      <c r="U395" s="3"/>
      <c r="W395" s="149"/>
    </row>
    <row r="396" spans="2:23" ht="12.75">
      <c r="B396" s="2"/>
      <c r="C396" s="3"/>
      <c r="D396" s="4"/>
      <c r="E396" s="3"/>
      <c r="F396" s="3"/>
      <c r="G396" s="3"/>
      <c r="H396" s="3"/>
      <c r="I396" s="3"/>
      <c r="J396" s="3"/>
      <c r="K396" s="3"/>
      <c r="L396" s="3"/>
      <c r="M396" s="3"/>
      <c r="N396" s="3"/>
      <c r="O396" s="3"/>
      <c r="P396" s="3"/>
      <c r="Q396" s="3"/>
      <c r="R396" s="3"/>
      <c r="S396" s="3"/>
      <c r="T396" s="3"/>
      <c r="U396" s="3"/>
      <c r="W396" s="149"/>
    </row>
    <row r="397" spans="2:23" ht="12.75">
      <c r="B397" s="2"/>
      <c r="C397" s="3"/>
      <c r="D397" s="4"/>
      <c r="E397" s="3"/>
      <c r="F397" s="3"/>
      <c r="G397" s="3"/>
      <c r="H397" s="3"/>
      <c r="I397" s="3"/>
      <c r="J397" s="3"/>
      <c r="K397" s="3"/>
      <c r="L397" s="3"/>
      <c r="M397" s="3"/>
      <c r="N397" s="3"/>
      <c r="O397" s="3"/>
      <c r="P397" s="3"/>
      <c r="Q397" s="3"/>
      <c r="R397" s="3"/>
      <c r="S397" s="3"/>
      <c r="T397" s="3"/>
      <c r="U397" s="3"/>
      <c r="W397" s="149"/>
    </row>
    <row r="398" spans="2:23" ht="12.75">
      <c r="B398" s="2"/>
      <c r="C398" s="3"/>
      <c r="D398" s="4"/>
      <c r="E398" s="3"/>
      <c r="F398" s="3"/>
      <c r="G398" s="3"/>
      <c r="H398" s="3"/>
      <c r="I398" s="3"/>
      <c r="J398" s="3"/>
      <c r="K398" s="3"/>
      <c r="L398" s="3"/>
      <c r="M398" s="3"/>
      <c r="N398" s="3"/>
      <c r="O398" s="3"/>
      <c r="P398" s="3"/>
      <c r="Q398" s="3"/>
      <c r="R398" s="3"/>
      <c r="S398" s="3"/>
      <c r="T398" s="3"/>
      <c r="U398" s="3"/>
      <c r="W398" s="149"/>
    </row>
    <row r="399" spans="2:23" ht="12.75">
      <c r="B399" s="2"/>
      <c r="C399" s="3"/>
      <c r="D399" s="4"/>
      <c r="E399" s="3"/>
      <c r="F399" s="3"/>
      <c r="G399" s="3"/>
      <c r="H399" s="3"/>
      <c r="I399" s="3"/>
      <c r="J399" s="3"/>
      <c r="K399" s="3"/>
      <c r="L399" s="3"/>
      <c r="M399" s="3"/>
      <c r="N399" s="3"/>
      <c r="O399" s="3"/>
      <c r="P399" s="3"/>
      <c r="Q399" s="3"/>
      <c r="R399" s="3"/>
      <c r="S399" s="3"/>
      <c r="T399" s="3"/>
      <c r="U399" s="3"/>
      <c r="W399" s="149"/>
    </row>
    <row r="400" spans="2:23" ht="12.75">
      <c r="B400" s="2"/>
      <c r="C400" s="3"/>
      <c r="D400" s="4"/>
      <c r="E400" s="3"/>
      <c r="F400" s="3"/>
      <c r="G400" s="3"/>
      <c r="H400" s="3"/>
      <c r="I400" s="3"/>
      <c r="J400" s="3"/>
      <c r="K400" s="3"/>
      <c r="L400" s="3"/>
      <c r="M400" s="3"/>
      <c r="N400" s="3"/>
      <c r="O400" s="3"/>
      <c r="P400" s="3"/>
      <c r="Q400" s="3"/>
      <c r="R400" s="3"/>
      <c r="S400" s="3"/>
      <c r="T400" s="3"/>
      <c r="U400" s="3"/>
      <c r="W400" s="149"/>
    </row>
    <row r="401" spans="2:23" ht="12.75">
      <c r="B401" s="2"/>
      <c r="C401" s="3"/>
      <c r="D401" s="4"/>
      <c r="E401" s="3"/>
      <c r="F401" s="3"/>
      <c r="G401" s="3"/>
      <c r="H401" s="3"/>
      <c r="I401" s="3"/>
      <c r="J401" s="3"/>
      <c r="K401" s="3"/>
      <c r="L401" s="3"/>
      <c r="M401" s="3"/>
      <c r="N401" s="3"/>
      <c r="O401" s="3"/>
      <c r="P401" s="3"/>
      <c r="Q401" s="3"/>
      <c r="R401" s="3"/>
      <c r="S401" s="3"/>
      <c r="T401" s="3"/>
      <c r="U401" s="3"/>
      <c r="W401" s="149"/>
    </row>
    <row r="402" spans="2:23" ht="12.75">
      <c r="B402" s="2"/>
      <c r="C402" s="3"/>
      <c r="D402" s="4"/>
      <c r="E402" s="3"/>
      <c r="F402" s="3"/>
      <c r="G402" s="3"/>
      <c r="H402" s="3"/>
      <c r="I402" s="3"/>
      <c r="J402" s="3"/>
      <c r="K402" s="3"/>
      <c r="L402" s="3"/>
      <c r="M402" s="3"/>
      <c r="N402" s="3"/>
      <c r="O402" s="3"/>
      <c r="P402" s="3"/>
      <c r="Q402" s="3"/>
      <c r="R402" s="3"/>
      <c r="S402" s="3"/>
      <c r="T402" s="3"/>
      <c r="U402" s="3"/>
      <c r="W402" s="149"/>
    </row>
    <row r="403" spans="2:23" ht="12.75">
      <c r="B403" s="2"/>
      <c r="C403" s="3"/>
      <c r="D403" s="4"/>
      <c r="E403" s="3"/>
      <c r="F403" s="3"/>
      <c r="G403" s="3"/>
      <c r="H403" s="3"/>
      <c r="I403" s="3"/>
      <c r="J403" s="3"/>
      <c r="K403" s="3"/>
      <c r="L403" s="3"/>
      <c r="M403" s="3"/>
      <c r="N403" s="3"/>
      <c r="O403" s="3"/>
      <c r="P403" s="3"/>
      <c r="Q403" s="3"/>
      <c r="R403" s="3"/>
      <c r="S403" s="3"/>
      <c r="T403" s="3"/>
      <c r="U403" s="3"/>
      <c r="W403" s="149"/>
    </row>
    <row r="404" spans="2:23" ht="12.75">
      <c r="B404" s="2"/>
      <c r="C404" s="3"/>
      <c r="D404" s="4"/>
      <c r="E404" s="3"/>
      <c r="F404" s="3"/>
      <c r="G404" s="3"/>
      <c r="H404" s="3"/>
      <c r="I404" s="3"/>
      <c r="J404" s="3"/>
      <c r="K404" s="3"/>
      <c r="L404" s="3"/>
      <c r="M404" s="3"/>
      <c r="N404" s="3"/>
      <c r="O404" s="3"/>
      <c r="P404" s="3"/>
      <c r="Q404" s="3"/>
      <c r="R404" s="3"/>
      <c r="S404" s="3"/>
      <c r="T404" s="3"/>
      <c r="U404" s="3"/>
      <c r="W404" s="149"/>
    </row>
    <row r="405" spans="2:23" ht="12.75">
      <c r="B405" s="2"/>
      <c r="C405" s="3"/>
      <c r="D405" s="4"/>
      <c r="E405" s="3"/>
      <c r="F405" s="3"/>
      <c r="G405" s="3"/>
      <c r="H405" s="3"/>
      <c r="I405" s="3"/>
      <c r="J405" s="3"/>
      <c r="K405" s="3"/>
      <c r="L405" s="3"/>
      <c r="M405" s="3"/>
      <c r="N405" s="3"/>
      <c r="O405" s="3"/>
      <c r="P405" s="3"/>
      <c r="Q405" s="3"/>
      <c r="R405" s="3"/>
      <c r="S405" s="3"/>
      <c r="T405" s="3"/>
      <c r="U405" s="3"/>
      <c r="W405" s="149"/>
    </row>
    <row r="406" spans="2:23" ht="12.75">
      <c r="B406" s="2"/>
      <c r="C406" s="3"/>
      <c r="D406" s="4"/>
      <c r="E406" s="3"/>
      <c r="F406" s="3"/>
      <c r="G406" s="3"/>
      <c r="H406" s="3"/>
      <c r="I406" s="3"/>
      <c r="J406" s="3"/>
      <c r="K406" s="3"/>
      <c r="L406" s="3"/>
      <c r="M406" s="3"/>
      <c r="N406" s="3"/>
      <c r="O406" s="3"/>
      <c r="P406" s="3"/>
      <c r="Q406" s="3"/>
      <c r="R406" s="3"/>
      <c r="S406" s="3"/>
      <c r="T406" s="3"/>
      <c r="U406" s="3"/>
      <c r="W406" s="149"/>
    </row>
    <row r="407" spans="2:23" ht="12.75">
      <c r="B407" s="2"/>
      <c r="C407" s="3"/>
      <c r="D407" s="4"/>
      <c r="E407" s="3"/>
      <c r="F407" s="3"/>
      <c r="G407" s="3"/>
      <c r="H407" s="3"/>
      <c r="I407" s="3"/>
      <c r="J407" s="3"/>
      <c r="K407" s="3"/>
      <c r="L407" s="3"/>
      <c r="M407" s="3"/>
      <c r="N407" s="3"/>
      <c r="O407" s="3"/>
      <c r="P407" s="3"/>
      <c r="Q407" s="3"/>
      <c r="R407" s="3"/>
      <c r="S407" s="3"/>
      <c r="T407" s="3"/>
      <c r="U407" s="3"/>
      <c r="W407" s="149"/>
    </row>
    <row r="408" spans="2:23" ht="12.75">
      <c r="B408" s="2"/>
      <c r="C408" s="3"/>
      <c r="D408" s="4"/>
      <c r="E408" s="3"/>
      <c r="F408" s="3"/>
      <c r="G408" s="3"/>
      <c r="H408" s="3"/>
      <c r="I408" s="3"/>
      <c r="J408" s="3"/>
      <c r="K408" s="3"/>
      <c r="L408" s="3"/>
      <c r="M408" s="3"/>
      <c r="N408" s="3"/>
      <c r="O408" s="3"/>
      <c r="P408" s="3"/>
      <c r="Q408" s="3"/>
      <c r="R408" s="3"/>
      <c r="S408" s="3"/>
      <c r="T408" s="3"/>
      <c r="U408" s="3"/>
      <c r="W408" s="149"/>
    </row>
    <row r="409" spans="2:23" ht="12.75">
      <c r="B409" s="2"/>
      <c r="C409" s="3"/>
      <c r="D409" s="4"/>
      <c r="E409" s="3"/>
      <c r="F409" s="3"/>
      <c r="G409" s="3"/>
      <c r="H409" s="3"/>
      <c r="I409" s="3"/>
      <c r="J409" s="3"/>
      <c r="K409" s="3"/>
      <c r="L409" s="3"/>
      <c r="M409" s="3"/>
      <c r="N409" s="3"/>
      <c r="O409" s="3"/>
      <c r="P409" s="3"/>
      <c r="Q409" s="3"/>
      <c r="R409" s="3"/>
      <c r="S409" s="3"/>
      <c r="T409" s="3"/>
      <c r="U409" s="3"/>
      <c r="W409" s="149"/>
    </row>
    <row r="410" spans="2:23" ht="12.75">
      <c r="B410" s="2"/>
      <c r="C410" s="3"/>
      <c r="D410" s="4"/>
      <c r="E410" s="3"/>
      <c r="F410" s="3"/>
      <c r="G410" s="3"/>
      <c r="H410" s="3"/>
      <c r="I410" s="3"/>
      <c r="J410" s="3"/>
      <c r="K410" s="3"/>
      <c r="L410" s="3"/>
      <c r="M410" s="3"/>
      <c r="N410" s="3"/>
      <c r="O410" s="3"/>
      <c r="P410" s="3"/>
      <c r="Q410" s="3"/>
      <c r="R410" s="3"/>
      <c r="S410" s="3"/>
      <c r="T410" s="3"/>
      <c r="U410" s="3"/>
      <c r="W410" s="149"/>
    </row>
    <row r="411" spans="2:23" ht="12.75">
      <c r="B411" s="2"/>
      <c r="C411" s="3"/>
      <c r="D411" s="4"/>
      <c r="E411" s="3"/>
      <c r="F411" s="3"/>
      <c r="G411" s="3"/>
      <c r="H411" s="3"/>
      <c r="I411" s="3"/>
      <c r="J411" s="3"/>
      <c r="K411" s="3"/>
      <c r="L411" s="3"/>
      <c r="M411" s="3"/>
      <c r="N411" s="3"/>
      <c r="O411" s="3"/>
      <c r="P411" s="3"/>
      <c r="Q411" s="3"/>
      <c r="R411" s="3"/>
      <c r="S411" s="3"/>
      <c r="T411" s="3"/>
      <c r="U411" s="3"/>
      <c r="W411" s="149"/>
    </row>
    <row r="412" spans="2:23" ht="12.75">
      <c r="B412" s="2"/>
      <c r="C412" s="3"/>
      <c r="D412" s="4"/>
      <c r="E412" s="3"/>
      <c r="F412" s="3"/>
      <c r="G412" s="3"/>
      <c r="H412" s="3"/>
      <c r="I412" s="3"/>
      <c r="J412" s="3"/>
      <c r="K412" s="3"/>
      <c r="L412" s="3"/>
      <c r="M412" s="3"/>
      <c r="N412" s="3"/>
      <c r="O412" s="3"/>
      <c r="P412" s="3"/>
      <c r="Q412" s="3"/>
      <c r="R412" s="3"/>
      <c r="S412" s="3"/>
      <c r="T412" s="3"/>
      <c r="U412" s="3"/>
      <c r="W412" s="149"/>
    </row>
    <row r="413" spans="2:23" ht="12.75">
      <c r="B413" s="2"/>
      <c r="C413" s="3"/>
      <c r="D413" s="4"/>
      <c r="E413" s="3"/>
      <c r="F413" s="3"/>
      <c r="G413" s="3"/>
      <c r="H413" s="3"/>
      <c r="I413" s="3"/>
      <c r="J413" s="3"/>
      <c r="K413" s="3"/>
      <c r="L413" s="3"/>
      <c r="M413" s="3"/>
      <c r="N413" s="3"/>
      <c r="O413" s="3"/>
      <c r="P413" s="3"/>
      <c r="Q413" s="3"/>
      <c r="R413" s="3"/>
      <c r="S413" s="3"/>
      <c r="T413" s="3"/>
      <c r="U413" s="3"/>
      <c r="W413" s="149"/>
    </row>
    <row r="414" spans="2:23" ht="12.75">
      <c r="B414" s="2"/>
      <c r="C414" s="3"/>
      <c r="D414" s="4"/>
      <c r="E414" s="3"/>
      <c r="F414" s="3"/>
      <c r="G414" s="3"/>
      <c r="H414" s="3"/>
      <c r="I414" s="3"/>
      <c r="J414" s="3"/>
      <c r="K414" s="3"/>
      <c r="L414" s="3"/>
      <c r="M414" s="3"/>
      <c r="N414" s="3"/>
      <c r="O414" s="3"/>
      <c r="P414" s="3"/>
      <c r="Q414" s="3"/>
      <c r="R414" s="3"/>
      <c r="S414" s="3"/>
      <c r="T414" s="3"/>
      <c r="U414" s="3"/>
      <c r="W414" s="149"/>
    </row>
    <row r="415" spans="2:23" ht="12.75">
      <c r="B415" s="2"/>
      <c r="C415" s="3"/>
      <c r="D415" s="4"/>
      <c r="E415" s="3"/>
      <c r="F415" s="3"/>
      <c r="G415" s="3"/>
      <c r="H415" s="3"/>
      <c r="I415" s="3"/>
      <c r="J415" s="3"/>
      <c r="K415" s="3"/>
      <c r="L415" s="3"/>
      <c r="M415" s="3"/>
      <c r="N415" s="3"/>
      <c r="O415" s="3"/>
      <c r="P415" s="3"/>
      <c r="Q415" s="3"/>
      <c r="R415" s="3"/>
      <c r="S415" s="3"/>
      <c r="T415" s="3"/>
      <c r="U415" s="3"/>
      <c r="W415" s="149"/>
    </row>
    <row r="416" spans="2:23" ht="12.75">
      <c r="B416" s="2"/>
      <c r="C416" s="3"/>
      <c r="D416" s="4"/>
      <c r="E416" s="3"/>
      <c r="F416" s="3"/>
      <c r="G416" s="3"/>
      <c r="H416" s="3"/>
      <c r="I416" s="3"/>
      <c r="J416" s="3"/>
      <c r="K416" s="3"/>
      <c r="L416" s="3"/>
      <c r="M416" s="3"/>
      <c r="N416" s="3"/>
      <c r="O416" s="3"/>
      <c r="P416" s="3"/>
      <c r="Q416" s="3"/>
      <c r="R416" s="3"/>
      <c r="S416" s="3"/>
      <c r="T416" s="3"/>
      <c r="U416" s="3"/>
      <c r="W416" s="149"/>
    </row>
    <row r="417" spans="2:23" ht="12.75">
      <c r="B417" s="2"/>
      <c r="C417" s="3"/>
      <c r="D417" s="4"/>
      <c r="E417" s="3"/>
      <c r="F417" s="3"/>
      <c r="G417" s="3"/>
      <c r="H417" s="3"/>
      <c r="I417" s="3"/>
      <c r="J417" s="3"/>
      <c r="K417" s="3"/>
      <c r="L417" s="3"/>
      <c r="M417" s="3"/>
      <c r="N417" s="3"/>
      <c r="O417" s="3"/>
      <c r="P417" s="3"/>
      <c r="Q417" s="3"/>
      <c r="R417" s="3"/>
      <c r="S417" s="3"/>
      <c r="T417" s="3"/>
      <c r="U417" s="3"/>
      <c r="W417" s="149"/>
    </row>
    <row r="418" spans="2:23" ht="12.75">
      <c r="B418" s="2"/>
      <c r="C418" s="3"/>
      <c r="D418" s="4"/>
      <c r="E418" s="3"/>
      <c r="F418" s="3"/>
      <c r="G418" s="3"/>
      <c r="H418" s="3"/>
      <c r="I418" s="3"/>
      <c r="J418" s="3"/>
      <c r="K418" s="3"/>
      <c r="L418" s="3"/>
      <c r="M418" s="3"/>
      <c r="N418" s="3"/>
      <c r="O418" s="3"/>
      <c r="P418" s="3"/>
      <c r="Q418" s="3"/>
      <c r="R418" s="3"/>
      <c r="S418" s="3"/>
      <c r="T418" s="3"/>
      <c r="U418" s="3"/>
      <c r="W418" s="149"/>
    </row>
    <row r="419" spans="2:23" ht="12.75">
      <c r="B419" s="2"/>
      <c r="C419" s="3"/>
      <c r="D419" s="4"/>
      <c r="E419" s="3"/>
      <c r="F419" s="3"/>
      <c r="G419" s="3"/>
      <c r="H419" s="3"/>
      <c r="I419" s="3"/>
      <c r="J419" s="3"/>
      <c r="K419" s="3"/>
      <c r="L419" s="3"/>
      <c r="M419" s="3"/>
      <c r="N419" s="3"/>
      <c r="O419" s="3"/>
      <c r="P419" s="3"/>
      <c r="Q419" s="3"/>
      <c r="R419" s="3"/>
      <c r="S419" s="3"/>
      <c r="T419" s="3"/>
      <c r="U419" s="3"/>
      <c r="W419" s="149"/>
    </row>
    <row r="420" spans="2:23" ht="12.75">
      <c r="B420" s="2"/>
      <c r="C420" s="3"/>
      <c r="D420" s="4"/>
      <c r="E420" s="3"/>
      <c r="F420" s="3"/>
      <c r="G420" s="3"/>
      <c r="H420" s="3"/>
      <c r="I420" s="3"/>
      <c r="J420" s="3"/>
      <c r="K420" s="3"/>
      <c r="L420" s="3"/>
      <c r="M420" s="3"/>
      <c r="N420" s="3"/>
      <c r="O420" s="3"/>
      <c r="P420" s="3"/>
      <c r="Q420" s="3"/>
      <c r="R420" s="3"/>
      <c r="S420" s="3"/>
      <c r="T420" s="3"/>
      <c r="U420" s="3"/>
      <c r="W420" s="149"/>
    </row>
    <row r="421" spans="2:23" ht="12.75">
      <c r="B421" s="2"/>
      <c r="C421" s="3"/>
      <c r="D421" s="4"/>
      <c r="E421" s="3"/>
      <c r="F421" s="3"/>
      <c r="G421" s="3"/>
      <c r="H421" s="3"/>
      <c r="I421" s="3"/>
      <c r="J421" s="3"/>
      <c r="K421" s="3"/>
      <c r="L421" s="3"/>
      <c r="M421" s="3"/>
      <c r="N421" s="3"/>
      <c r="O421" s="3"/>
      <c r="P421" s="3"/>
      <c r="Q421" s="3"/>
      <c r="R421" s="3"/>
      <c r="S421" s="3"/>
      <c r="T421" s="3"/>
      <c r="U421" s="3"/>
      <c r="W421" s="149"/>
    </row>
    <row r="422" spans="2:23" ht="12.75">
      <c r="B422" s="2"/>
      <c r="C422" s="3"/>
      <c r="D422" s="4"/>
      <c r="E422" s="3"/>
      <c r="F422" s="3"/>
      <c r="G422" s="3"/>
      <c r="H422" s="3"/>
      <c r="I422" s="3"/>
      <c r="J422" s="3"/>
      <c r="K422" s="3"/>
      <c r="L422" s="3"/>
      <c r="M422" s="3"/>
      <c r="N422" s="3"/>
      <c r="O422" s="3"/>
      <c r="P422" s="3"/>
      <c r="Q422" s="3"/>
      <c r="R422" s="3"/>
      <c r="S422" s="3"/>
      <c r="T422" s="3"/>
      <c r="U422" s="3"/>
      <c r="W422" s="149"/>
    </row>
    <row r="423" spans="2:23" ht="12.75">
      <c r="B423" s="2"/>
      <c r="C423" s="3"/>
      <c r="D423" s="4"/>
      <c r="E423" s="3"/>
      <c r="F423" s="3"/>
      <c r="G423" s="3"/>
      <c r="H423" s="3"/>
      <c r="I423" s="3"/>
      <c r="J423" s="3"/>
      <c r="K423" s="3"/>
      <c r="L423" s="3"/>
      <c r="M423" s="3"/>
      <c r="N423" s="3"/>
      <c r="O423" s="3"/>
      <c r="P423" s="3"/>
      <c r="Q423" s="3"/>
      <c r="R423" s="3"/>
      <c r="S423" s="3"/>
      <c r="T423" s="3"/>
      <c r="U423" s="3"/>
      <c r="W423" s="149"/>
    </row>
    <row r="424" spans="2:23" ht="12.75">
      <c r="B424" s="2"/>
      <c r="C424" s="3"/>
      <c r="D424" s="4"/>
      <c r="E424" s="3"/>
      <c r="F424" s="3"/>
      <c r="G424" s="3"/>
      <c r="H424" s="3"/>
      <c r="I424" s="3"/>
      <c r="J424" s="3"/>
      <c r="K424" s="3"/>
      <c r="L424" s="3"/>
      <c r="M424" s="3"/>
      <c r="N424" s="3"/>
      <c r="O424" s="3"/>
      <c r="P424" s="3"/>
      <c r="Q424" s="3"/>
      <c r="R424" s="3"/>
      <c r="S424" s="3"/>
      <c r="T424" s="3"/>
      <c r="U424" s="3"/>
      <c r="W424" s="149"/>
    </row>
    <row r="425" spans="2:23" ht="12.75">
      <c r="B425" s="2"/>
      <c r="C425" s="3"/>
      <c r="D425" s="4"/>
      <c r="E425" s="3"/>
      <c r="F425" s="3"/>
      <c r="G425" s="3"/>
      <c r="H425" s="3"/>
      <c r="I425" s="3"/>
      <c r="J425" s="3"/>
      <c r="K425" s="3"/>
      <c r="L425" s="3"/>
      <c r="M425" s="3"/>
      <c r="N425" s="3"/>
      <c r="O425" s="3"/>
      <c r="P425" s="3"/>
      <c r="Q425" s="3"/>
      <c r="R425" s="3"/>
      <c r="S425" s="3"/>
      <c r="T425" s="3"/>
      <c r="U425" s="3"/>
      <c r="W425" s="149"/>
    </row>
    <row r="426" spans="2:23" ht="12.75">
      <c r="B426" s="2"/>
      <c r="C426" s="3"/>
      <c r="D426" s="4"/>
      <c r="E426" s="3"/>
      <c r="F426" s="3"/>
      <c r="G426" s="3"/>
      <c r="H426" s="3"/>
      <c r="I426" s="3"/>
      <c r="J426" s="3"/>
      <c r="K426" s="3"/>
      <c r="L426" s="3"/>
      <c r="M426" s="3"/>
      <c r="N426" s="3"/>
      <c r="O426" s="3"/>
      <c r="P426" s="3"/>
      <c r="Q426" s="3"/>
      <c r="R426" s="3"/>
      <c r="S426" s="3"/>
      <c r="T426" s="3"/>
      <c r="U426" s="3"/>
      <c r="W426" s="149"/>
    </row>
    <row r="427" spans="2:23" ht="12.75">
      <c r="B427" s="2"/>
      <c r="C427" s="3"/>
      <c r="D427" s="4"/>
      <c r="E427" s="3"/>
      <c r="F427" s="3"/>
      <c r="G427" s="3"/>
      <c r="H427" s="3"/>
      <c r="I427" s="3"/>
      <c r="J427" s="3"/>
      <c r="K427" s="3"/>
      <c r="L427" s="3"/>
      <c r="M427" s="3"/>
      <c r="N427" s="3"/>
      <c r="O427" s="3"/>
      <c r="P427" s="3"/>
      <c r="Q427" s="3"/>
      <c r="R427" s="3"/>
      <c r="S427" s="3"/>
      <c r="T427" s="3"/>
      <c r="U427" s="3"/>
      <c r="W427" s="149"/>
    </row>
    <row r="428" spans="2:23" ht="12.75">
      <c r="B428" s="2"/>
      <c r="C428" s="3"/>
      <c r="D428" s="4"/>
      <c r="E428" s="3"/>
      <c r="F428" s="3"/>
      <c r="G428" s="3"/>
      <c r="H428" s="3"/>
      <c r="I428" s="3"/>
      <c r="J428" s="3"/>
      <c r="K428" s="3"/>
      <c r="L428" s="3"/>
      <c r="M428" s="3"/>
      <c r="N428" s="3"/>
      <c r="O428" s="3"/>
      <c r="P428" s="3"/>
      <c r="Q428" s="3"/>
      <c r="R428" s="3"/>
      <c r="S428" s="3"/>
      <c r="T428" s="3"/>
      <c r="U428" s="3"/>
      <c r="W428" s="149"/>
    </row>
    <row r="429" spans="2:23" ht="12.75">
      <c r="B429" s="2"/>
      <c r="C429" s="3"/>
      <c r="D429" s="4"/>
      <c r="E429" s="3"/>
      <c r="F429" s="3"/>
      <c r="G429" s="3"/>
      <c r="H429" s="3"/>
      <c r="I429" s="3"/>
      <c r="J429" s="3"/>
      <c r="K429" s="3"/>
      <c r="L429" s="3"/>
      <c r="M429" s="3"/>
      <c r="N429" s="3"/>
      <c r="O429" s="3"/>
      <c r="P429" s="3"/>
      <c r="Q429" s="3"/>
      <c r="R429" s="3"/>
      <c r="S429" s="3"/>
      <c r="T429" s="3"/>
      <c r="U429" s="3"/>
      <c r="W429" s="149"/>
    </row>
    <row r="430" spans="2:23" ht="12.75">
      <c r="B430" s="2"/>
      <c r="C430" s="3"/>
      <c r="D430" s="4"/>
      <c r="E430" s="3"/>
      <c r="F430" s="3"/>
      <c r="G430" s="3"/>
      <c r="H430" s="3"/>
      <c r="I430" s="3"/>
      <c r="J430" s="3"/>
      <c r="K430" s="3"/>
      <c r="L430" s="3"/>
      <c r="M430" s="3"/>
      <c r="N430" s="3"/>
      <c r="O430" s="3"/>
      <c r="P430" s="3"/>
      <c r="Q430" s="3"/>
      <c r="R430" s="3"/>
      <c r="S430" s="3"/>
      <c r="T430" s="3"/>
      <c r="U430" s="3"/>
      <c r="W430" s="149"/>
    </row>
    <row r="431" spans="2:23" ht="12.75">
      <c r="B431" s="2"/>
      <c r="C431" s="3"/>
      <c r="D431" s="4"/>
      <c r="E431" s="3"/>
      <c r="F431" s="3"/>
      <c r="G431" s="3"/>
      <c r="H431" s="3"/>
      <c r="I431" s="3"/>
      <c r="J431" s="3"/>
      <c r="K431" s="3"/>
      <c r="L431" s="3"/>
      <c r="M431" s="3"/>
      <c r="N431" s="3"/>
      <c r="O431" s="3"/>
      <c r="P431" s="3"/>
      <c r="Q431" s="3"/>
      <c r="R431" s="3"/>
      <c r="S431" s="3"/>
      <c r="T431" s="3"/>
      <c r="U431" s="3"/>
      <c r="W431" s="149"/>
    </row>
    <row r="432" spans="2:23" ht="12.75">
      <c r="B432" s="2"/>
      <c r="C432" s="3"/>
      <c r="D432" s="4"/>
      <c r="E432" s="3"/>
      <c r="F432" s="3"/>
      <c r="G432" s="3"/>
      <c r="H432" s="3"/>
      <c r="I432" s="3"/>
      <c r="J432" s="3"/>
      <c r="K432" s="3"/>
      <c r="L432" s="3"/>
      <c r="M432" s="3"/>
      <c r="N432" s="3"/>
      <c r="O432" s="3"/>
      <c r="P432" s="3"/>
      <c r="Q432" s="3"/>
      <c r="R432" s="3"/>
      <c r="S432" s="3"/>
      <c r="T432" s="3"/>
      <c r="U432" s="3"/>
      <c r="W432" s="149"/>
    </row>
    <row r="433" spans="2:23" ht="12.75">
      <c r="B433" s="2"/>
      <c r="C433" s="3"/>
      <c r="D433" s="4"/>
      <c r="E433" s="3"/>
      <c r="F433" s="3"/>
      <c r="G433" s="3"/>
      <c r="H433" s="3"/>
      <c r="I433" s="3"/>
      <c r="J433" s="3"/>
      <c r="K433" s="3"/>
      <c r="L433" s="3"/>
      <c r="M433" s="3"/>
      <c r="N433" s="3"/>
      <c r="O433" s="3"/>
      <c r="P433" s="3"/>
      <c r="Q433" s="3"/>
      <c r="R433" s="3"/>
      <c r="S433" s="3"/>
      <c r="T433" s="3"/>
      <c r="U433" s="3"/>
      <c r="W433" s="149"/>
    </row>
    <row r="434" spans="2:23" ht="12.75">
      <c r="B434" s="2"/>
      <c r="C434" s="3"/>
      <c r="D434" s="4"/>
      <c r="E434" s="3"/>
      <c r="F434" s="3"/>
      <c r="G434" s="3"/>
      <c r="H434" s="3"/>
      <c r="I434" s="3"/>
      <c r="J434" s="3"/>
      <c r="K434" s="3"/>
      <c r="L434" s="3"/>
      <c r="M434" s="3"/>
      <c r="N434" s="3"/>
      <c r="O434" s="3"/>
      <c r="P434" s="3"/>
      <c r="Q434" s="3"/>
      <c r="R434" s="3"/>
      <c r="S434" s="3"/>
      <c r="T434" s="3"/>
      <c r="U434" s="3"/>
      <c r="W434" s="149"/>
    </row>
    <row r="435" spans="2:23" ht="12.75">
      <c r="B435" s="2"/>
      <c r="C435" s="3"/>
      <c r="D435" s="4"/>
      <c r="E435" s="3"/>
      <c r="F435" s="3"/>
      <c r="G435" s="3"/>
      <c r="H435" s="3"/>
      <c r="I435" s="3"/>
      <c r="J435" s="3"/>
      <c r="K435" s="3"/>
      <c r="L435" s="3"/>
      <c r="M435" s="3"/>
      <c r="N435" s="3"/>
      <c r="O435" s="3"/>
      <c r="P435" s="3"/>
      <c r="Q435" s="3"/>
      <c r="R435" s="3"/>
      <c r="S435" s="3"/>
      <c r="T435" s="3"/>
      <c r="U435" s="3"/>
      <c r="W435" s="149"/>
    </row>
    <row r="436" spans="2:23" ht="12.75">
      <c r="B436" s="2"/>
      <c r="C436" s="3"/>
      <c r="D436" s="4"/>
      <c r="E436" s="3"/>
      <c r="F436" s="3"/>
      <c r="G436" s="3"/>
      <c r="H436" s="3"/>
      <c r="I436" s="3"/>
      <c r="J436" s="3"/>
      <c r="K436" s="3"/>
      <c r="L436" s="3"/>
      <c r="M436" s="3"/>
      <c r="N436" s="3"/>
      <c r="O436" s="3"/>
      <c r="P436" s="3"/>
      <c r="Q436" s="3"/>
      <c r="R436" s="3"/>
      <c r="S436" s="3"/>
      <c r="T436" s="3"/>
      <c r="U436" s="3"/>
      <c r="W436" s="149"/>
    </row>
    <row r="437" spans="2:23" ht="12.75">
      <c r="B437" s="2"/>
      <c r="C437" s="3"/>
      <c r="D437" s="4"/>
      <c r="E437" s="3"/>
      <c r="F437" s="3"/>
      <c r="G437" s="3"/>
      <c r="H437" s="3"/>
      <c r="I437" s="3"/>
      <c r="J437" s="3"/>
      <c r="K437" s="3"/>
      <c r="L437" s="3"/>
      <c r="M437" s="3"/>
      <c r="N437" s="3"/>
      <c r="O437" s="3"/>
      <c r="P437" s="3"/>
      <c r="Q437" s="3"/>
      <c r="R437" s="3"/>
      <c r="S437" s="3"/>
      <c r="T437" s="3"/>
      <c r="U437" s="3"/>
      <c r="W437" s="149"/>
    </row>
    <row r="438" spans="2:23" ht="12.75">
      <c r="B438" s="2"/>
      <c r="C438" s="3"/>
      <c r="D438" s="4"/>
      <c r="E438" s="3"/>
      <c r="F438" s="3"/>
      <c r="G438" s="3"/>
      <c r="H438" s="3"/>
      <c r="I438" s="3"/>
      <c r="J438" s="3"/>
      <c r="K438" s="3"/>
      <c r="L438" s="3"/>
      <c r="M438" s="3"/>
      <c r="N438" s="3"/>
      <c r="O438" s="3"/>
      <c r="P438" s="3"/>
      <c r="Q438" s="3"/>
      <c r="R438" s="3"/>
      <c r="S438" s="3"/>
      <c r="T438" s="3"/>
      <c r="U438" s="3"/>
      <c r="W438" s="149"/>
    </row>
    <row r="439" spans="2:23" ht="12.75">
      <c r="B439" s="2"/>
      <c r="C439" s="3"/>
      <c r="D439" s="4"/>
      <c r="E439" s="3"/>
      <c r="F439" s="3"/>
      <c r="G439" s="3"/>
      <c r="H439" s="3"/>
      <c r="I439" s="3"/>
      <c r="J439" s="3"/>
      <c r="K439" s="3"/>
      <c r="L439" s="3"/>
      <c r="M439" s="3"/>
      <c r="N439" s="3"/>
      <c r="O439" s="3"/>
      <c r="P439" s="3"/>
      <c r="Q439" s="3"/>
      <c r="R439" s="3"/>
      <c r="S439" s="3"/>
      <c r="T439" s="3"/>
      <c r="U439" s="3"/>
      <c r="W439" s="149"/>
    </row>
    <row r="440" spans="2:23" ht="12.75">
      <c r="B440" s="2"/>
      <c r="C440" s="3"/>
      <c r="D440" s="4"/>
      <c r="E440" s="3"/>
      <c r="F440" s="3"/>
      <c r="G440" s="3"/>
      <c r="H440" s="3"/>
      <c r="I440" s="3"/>
      <c r="J440" s="3"/>
      <c r="K440" s="3"/>
      <c r="L440" s="3"/>
      <c r="M440" s="3"/>
      <c r="N440" s="3"/>
      <c r="O440" s="3"/>
      <c r="P440" s="3"/>
      <c r="Q440" s="3"/>
      <c r="R440" s="3"/>
      <c r="S440" s="3"/>
      <c r="T440" s="3"/>
      <c r="U440" s="3"/>
      <c r="W440" s="149"/>
    </row>
    <row r="441" spans="2:23" ht="12.75">
      <c r="B441" s="2"/>
      <c r="C441" s="3"/>
      <c r="D441" s="4"/>
      <c r="E441" s="3"/>
      <c r="F441" s="3"/>
      <c r="G441" s="3"/>
      <c r="H441" s="3"/>
      <c r="I441" s="3"/>
      <c r="J441" s="3"/>
      <c r="K441" s="3"/>
      <c r="L441" s="3"/>
      <c r="M441" s="3"/>
      <c r="N441" s="3"/>
      <c r="O441" s="3"/>
      <c r="P441" s="3"/>
      <c r="Q441" s="3"/>
      <c r="R441" s="3"/>
      <c r="S441" s="3"/>
      <c r="T441" s="3"/>
      <c r="U441" s="3"/>
      <c r="W441" s="149"/>
    </row>
    <row r="442" spans="2:23" ht="12.75">
      <c r="B442" s="2"/>
      <c r="C442" s="3"/>
      <c r="D442" s="4"/>
      <c r="E442" s="3"/>
      <c r="F442" s="3"/>
      <c r="G442" s="3"/>
      <c r="H442" s="3"/>
      <c r="I442" s="3"/>
      <c r="J442" s="3"/>
      <c r="K442" s="3"/>
      <c r="L442" s="3"/>
      <c r="M442" s="3"/>
      <c r="N442" s="3"/>
      <c r="O442" s="3"/>
      <c r="P442" s="3"/>
      <c r="Q442" s="3"/>
      <c r="R442" s="3"/>
      <c r="S442" s="3"/>
      <c r="T442" s="3"/>
      <c r="U442" s="3"/>
      <c r="W442" s="149"/>
    </row>
    <row r="443" spans="2:23" ht="12.75">
      <c r="B443" s="2"/>
      <c r="C443" s="3"/>
      <c r="D443" s="4"/>
      <c r="E443" s="3"/>
      <c r="F443" s="3"/>
      <c r="G443" s="3"/>
      <c r="H443" s="3"/>
      <c r="I443" s="3"/>
      <c r="J443" s="3"/>
      <c r="K443" s="3"/>
      <c r="L443" s="3"/>
      <c r="M443" s="3"/>
      <c r="N443" s="3"/>
      <c r="O443" s="3"/>
      <c r="P443" s="3"/>
      <c r="Q443" s="3"/>
      <c r="R443" s="3"/>
      <c r="S443" s="3"/>
      <c r="T443" s="3"/>
      <c r="U443" s="3"/>
      <c r="W443" s="149"/>
    </row>
    <row r="444" spans="2:23" ht="12.75">
      <c r="B444" s="2"/>
      <c r="C444" s="3"/>
      <c r="D444" s="4"/>
      <c r="E444" s="3"/>
      <c r="F444" s="3"/>
      <c r="G444" s="3"/>
      <c r="H444" s="3"/>
      <c r="I444" s="3"/>
      <c r="J444" s="3"/>
      <c r="K444" s="3"/>
      <c r="L444" s="3"/>
      <c r="M444" s="3"/>
      <c r="N444" s="3"/>
      <c r="O444" s="3"/>
      <c r="P444" s="3"/>
      <c r="Q444" s="3"/>
      <c r="R444" s="3"/>
      <c r="S444" s="3"/>
      <c r="T444" s="3"/>
      <c r="U444" s="3"/>
      <c r="W444" s="149"/>
    </row>
    <row r="445" spans="2:23" ht="12.75">
      <c r="B445" s="2"/>
      <c r="C445" s="3"/>
      <c r="D445" s="4"/>
      <c r="E445" s="3"/>
      <c r="F445" s="3"/>
      <c r="G445" s="3"/>
      <c r="H445" s="3"/>
      <c r="I445" s="3"/>
      <c r="J445" s="3"/>
      <c r="K445" s="3"/>
      <c r="L445" s="3"/>
      <c r="M445" s="3"/>
      <c r="N445" s="3"/>
      <c r="O445" s="3"/>
      <c r="P445" s="3"/>
      <c r="Q445" s="3"/>
      <c r="R445" s="3"/>
      <c r="S445" s="3"/>
      <c r="T445" s="3"/>
      <c r="U445" s="3"/>
      <c r="W445" s="149"/>
    </row>
    <row r="446" spans="2:23" ht="12.75">
      <c r="B446" s="2"/>
      <c r="C446" s="3"/>
      <c r="D446" s="4"/>
      <c r="E446" s="3"/>
      <c r="F446" s="3"/>
      <c r="G446" s="3"/>
      <c r="H446" s="3"/>
      <c r="I446" s="3"/>
      <c r="J446" s="3"/>
      <c r="K446" s="3"/>
      <c r="L446" s="3"/>
      <c r="M446" s="3"/>
      <c r="N446" s="3"/>
      <c r="O446" s="3"/>
      <c r="P446" s="3"/>
      <c r="Q446" s="3"/>
      <c r="R446" s="3"/>
      <c r="S446" s="3"/>
      <c r="T446" s="3"/>
      <c r="U446" s="3"/>
      <c r="W446" s="149"/>
    </row>
    <row r="447" spans="2:23" ht="12.75">
      <c r="B447" s="2"/>
      <c r="C447" s="3"/>
      <c r="D447" s="4"/>
      <c r="E447" s="3"/>
      <c r="F447" s="3"/>
      <c r="G447" s="3"/>
      <c r="H447" s="3"/>
      <c r="I447" s="3"/>
      <c r="J447" s="3"/>
      <c r="K447" s="3"/>
      <c r="L447" s="3"/>
      <c r="M447" s="3"/>
      <c r="N447" s="3"/>
      <c r="O447" s="3"/>
      <c r="P447" s="3"/>
      <c r="Q447" s="3"/>
      <c r="R447" s="3"/>
      <c r="S447" s="3"/>
      <c r="T447" s="3"/>
      <c r="U447" s="3"/>
      <c r="W447" s="149"/>
    </row>
    <row r="448" spans="2:23" ht="12.75">
      <c r="B448" s="2"/>
      <c r="C448" s="3"/>
      <c r="D448" s="4"/>
      <c r="E448" s="3"/>
      <c r="F448" s="3"/>
      <c r="G448" s="3"/>
      <c r="H448" s="3"/>
      <c r="I448" s="3"/>
      <c r="J448" s="3"/>
      <c r="K448" s="3"/>
      <c r="L448" s="3"/>
      <c r="M448" s="3"/>
      <c r="N448" s="3"/>
      <c r="O448" s="3"/>
      <c r="P448" s="3"/>
      <c r="Q448" s="3"/>
      <c r="R448" s="3"/>
      <c r="S448" s="3"/>
      <c r="T448" s="3"/>
      <c r="U448" s="3"/>
      <c r="W448" s="149"/>
    </row>
    <row r="449" spans="2:23" ht="12.75">
      <c r="B449" s="2"/>
      <c r="C449" s="3"/>
      <c r="D449" s="4"/>
      <c r="E449" s="3"/>
      <c r="F449" s="3"/>
      <c r="G449" s="3"/>
      <c r="H449" s="3"/>
      <c r="I449" s="3"/>
      <c r="J449" s="3"/>
      <c r="K449" s="3"/>
      <c r="L449" s="3"/>
      <c r="M449" s="3"/>
      <c r="N449" s="3"/>
      <c r="O449" s="3"/>
      <c r="P449" s="3"/>
      <c r="Q449" s="3"/>
      <c r="R449" s="3"/>
      <c r="S449" s="3"/>
      <c r="T449" s="3"/>
      <c r="U449" s="3"/>
      <c r="W449" s="149"/>
    </row>
    <row r="450" spans="2:23" ht="12.75">
      <c r="B450" s="2"/>
      <c r="C450" s="3"/>
      <c r="D450" s="4"/>
      <c r="E450" s="3"/>
      <c r="F450" s="3"/>
      <c r="G450" s="3"/>
      <c r="H450" s="3"/>
      <c r="I450" s="3"/>
      <c r="J450" s="3"/>
      <c r="K450" s="3"/>
      <c r="L450" s="3"/>
      <c r="M450" s="3"/>
      <c r="N450" s="3"/>
      <c r="O450" s="3"/>
      <c r="P450" s="3"/>
      <c r="Q450" s="3"/>
      <c r="R450" s="3"/>
      <c r="S450" s="3"/>
      <c r="T450" s="3"/>
      <c r="U450" s="3"/>
      <c r="W450" s="149"/>
    </row>
    <row r="451" spans="2:23" ht="12.75">
      <c r="B451" s="2"/>
      <c r="C451" s="3"/>
      <c r="D451" s="4"/>
      <c r="E451" s="3"/>
      <c r="F451" s="3"/>
      <c r="G451" s="3"/>
      <c r="H451" s="3"/>
      <c r="I451" s="3"/>
      <c r="J451" s="3"/>
      <c r="K451" s="3"/>
      <c r="L451" s="3"/>
      <c r="M451" s="3"/>
      <c r="N451" s="3"/>
      <c r="O451" s="3"/>
      <c r="P451" s="3"/>
      <c r="Q451" s="3"/>
      <c r="R451" s="3"/>
      <c r="S451" s="3"/>
      <c r="T451" s="3"/>
      <c r="U451" s="3"/>
      <c r="W451" s="149"/>
    </row>
    <row r="452" spans="2:23" ht="12.75">
      <c r="B452" s="2"/>
      <c r="C452" s="3"/>
      <c r="D452" s="4"/>
      <c r="E452" s="3"/>
      <c r="F452" s="3"/>
      <c r="G452" s="3"/>
      <c r="H452" s="3"/>
      <c r="I452" s="3"/>
      <c r="J452" s="3"/>
      <c r="K452" s="3"/>
      <c r="L452" s="3"/>
      <c r="M452" s="3"/>
      <c r="N452" s="3"/>
      <c r="O452" s="3"/>
      <c r="P452" s="3"/>
      <c r="Q452" s="3"/>
      <c r="R452" s="3"/>
      <c r="S452" s="3"/>
      <c r="T452" s="3"/>
      <c r="U452" s="3"/>
      <c r="W452" s="149"/>
    </row>
    <row r="453" spans="2:23" ht="12.75">
      <c r="B453" s="2"/>
      <c r="C453" s="3"/>
      <c r="D453" s="4"/>
      <c r="E453" s="3"/>
      <c r="F453" s="3"/>
      <c r="G453" s="3"/>
      <c r="H453" s="3"/>
      <c r="I453" s="3"/>
      <c r="J453" s="3"/>
      <c r="K453" s="3"/>
      <c r="L453" s="3"/>
      <c r="M453" s="3"/>
      <c r="N453" s="3"/>
      <c r="O453" s="3"/>
      <c r="P453" s="3"/>
      <c r="Q453" s="3"/>
      <c r="R453" s="3"/>
      <c r="S453" s="3"/>
      <c r="T453" s="3"/>
      <c r="U453" s="3"/>
      <c r="W453" s="149"/>
    </row>
    <row r="454" spans="2:23" ht="12.75">
      <c r="B454" s="2"/>
      <c r="C454" s="3"/>
      <c r="D454" s="4"/>
      <c r="E454" s="3"/>
      <c r="F454" s="3"/>
      <c r="G454" s="3"/>
      <c r="H454" s="3"/>
      <c r="I454" s="3"/>
      <c r="J454" s="3"/>
      <c r="K454" s="3"/>
      <c r="L454" s="3"/>
      <c r="M454" s="3"/>
      <c r="N454" s="3"/>
      <c r="O454" s="3"/>
      <c r="P454" s="3"/>
      <c r="Q454" s="3"/>
      <c r="R454" s="3"/>
      <c r="S454" s="3"/>
      <c r="T454" s="3"/>
      <c r="U454" s="3"/>
      <c r="W454" s="149"/>
    </row>
    <row r="455" spans="2:23" ht="12.75">
      <c r="B455" s="2"/>
      <c r="C455" s="3"/>
      <c r="D455" s="4"/>
      <c r="E455" s="3"/>
      <c r="F455" s="3"/>
      <c r="G455" s="3"/>
      <c r="H455" s="3"/>
      <c r="I455" s="3"/>
      <c r="J455" s="3"/>
      <c r="K455" s="3"/>
      <c r="L455" s="3"/>
      <c r="M455" s="3"/>
      <c r="N455" s="3"/>
      <c r="O455" s="3"/>
      <c r="P455" s="3"/>
      <c r="Q455" s="3"/>
      <c r="R455" s="3"/>
      <c r="S455" s="3"/>
      <c r="T455" s="3"/>
      <c r="U455" s="3"/>
      <c r="W455" s="149"/>
    </row>
    <row r="456" spans="2:23" ht="12.75">
      <c r="B456" s="2"/>
      <c r="C456" s="3"/>
      <c r="D456" s="4"/>
      <c r="E456" s="3"/>
      <c r="F456" s="3"/>
      <c r="G456" s="3"/>
      <c r="H456" s="3"/>
      <c r="I456" s="3"/>
      <c r="J456" s="3"/>
      <c r="K456" s="3"/>
      <c r="L456" s="3"/>
      <c r="M456" s="3"/>
      <c r="N456" s="3"/>
      <c r="O456" s="3"/>
      <c r="P456" s="3"/>
      <c r="Q456" s="3"/>
      <c r="R456" s="3"/>
      <c r="S456" s="3"/>
      <c r="T456" s="3"/>
      <c r="U456" s="3"/>
      <c r="W456" s="149"/>
    </row>
    <row r="457" spans="2:23" ht="12.75">
      <c r="B457" s="2"/>
      <c r="C457" s="3"/>
      <c r="D457" s="4"/>
      <c r="E457" s="3"/>
      <c r="F457" s="3"/>
      <c r="G457" s="3"/>
      <c r="H457" s="3"/>
      <c r="I457" s="3"/>
      <c r="J457" s="3"/>
      <c r="K457" s="3"/>
      <c r="L457" s="3"/>
      <c r="M457" s="3"/>
      <c r="N457" s="3"/>
      <c r="O457" s="3"/>
      <c r="P457" s="3"/>
      <c r="Q457" s="3"/>
      <c r="R457" s="3"/>
      <c r="S457" s="3"/>
      <c r="T457" s="3"/>
      <c r="U457" s="3"/>
      <c r="W457" s="149"/>
    </row>
    <row r="458" spans="2:23" ht="12.75">
      <c r="B458" s="2"/>
      <c r="C458" s="3"/>
      <c r="D458" s="4"/>
      <c r="E458" s="3"/>
      <c r="F458" s="3"/>
      <c r="G458" s="3"/>
      <c r="H458" s="3"/>
      <c r="I458" s="3"/>
      <c r="J458" s="3"/>
      <c r="K458" s="3"/>
      <c r="L458" s="3"/>
      <c r="M458" s="3"/>
      <c r="N458" s="3"/>
      <c r="O458" s="3"/>
      <c r="P458" s="3"/>
      <c r="Q458" s="3"/>
      <c r="R458" s="3"/>
      <c r="S458" s="3"/>
      <c r="T458" s="3"/>
      <c r="U458" s="3"/>
      <c r="W458" s="149"/>
    </row>
    <row r="459" spans="2:23" ht="12.75">
      <c r="B459" s="2"/>
      <c r="C459" s="3"/>
      <c r="D459" s="4"/>
      <c r="E459" s="3"/>
      <c r="F459" s="3"/>
      <c r="G459" s="3"/>
      <c r="H459" s="3"/>
      <c r="I459" s="3"/>
      <c r="J459" s="3"/>
      <c r="K459" s="3"/>
      <c r="L459" s="3"/>
      <c r="M459" s="3"/>
      <c r="N459" s="3"/>
      <c r="O459" s="3"/>
      <c r="P459" s="3"/>
      <c r="Q459" s="3"/>
      <c r="R459" s="3"/>
      <c r="S459" s="3"/>
      <c r="T459" s="3"/>
      <c r="U459" s="3"/>
      <c r="W459" s="149"/>
    </row>
    <row r="460" spans="2:23" ht="12.75">
      <c r="B460" s="2"/>
      <c r="C460" s="3"/>
      <c r="D460" s="4"/>
      <c r="E460" s="3"/>
      <c r="F460" s="3"/>
      <c r="G460" s="3"/>
      <c r="H460" s="3"/>
      <c r="I460" s="3"/>
      <c r="J460" s="3"/>
      <c r="K460" s="3"/>
      <c r="L460" s="3"/>
      <c r="M460" s="3"/>
      <c r="N460" s="3"/>
      <c r="O460" s="3"/>
      <c r="P460" s="3"/>
      <c r="Q460" s="3"/>
      <c r="R460" s="3"/>
      <c r="S460" s="3"/>
      <c r="T460" s="3"/>
      <c r="U460" s="3"/>
      <c r="W460" s="149"/>
    </row>
    <row r="461" spans="2:23" ht="12.75">
      <c r="B461" s="2"/>
      <c r="C461" s="3"/>
      <c r="D461" s="4"/>
      <c r="E461" s="3"/>
      <c r="F461" s="3"/>
      <c r="G461" s="3"/>
      <c r="H461" s="3"/>
      <c r="I461" s="3"/>
      <c r="J461" s="3"/>
      <c r="K461" s="3"/>
      <c r="L461" s="3"/>
      <c r="M461" s="3"/>
      <c r="N461" s="3"/>
      <c r="O461" s="3"/>
      <c r="P461" s="3"/>
      <c r="Q461" s="3"/>
      <c r="R461" s="3"/>
      <c r="S461" s="3"/>
      <c r="T461" s="3"/>
      <c r="U461" s="3"/>
      <c r="W461" s="149"/>
    </row>
    <row r="462" spans="2:23" ht="12.75">
      <c r="B462" s="2"/>
      <c r="C462" s="3"/>
      <c r="D462" s="4"/>
      <c r="E462" s="3"/>
      <c r="F462" s="3"/>
      <c r="G462" s="3"/>
      <c r="H462" s="3"/>
      <c r="I462" s="3"/>
      <c r="J462" s="3"/>
      <c r="K462" s="3"/>
      <c r="L462" s="3"/>
      <c r="M462" s="3"/>
      <c r="N462" s="3"/>
      <c r="O462" s="3"/>
      <c r="P462" s="3"/>
      <c r="Q462" s="3"/>
      <c r="R462" s="3"/>
      <c r="S462" s="3"/>
      <c r="T462" s="3"/>
      <c r="U462" s="3"/>
      <c r="W462" s="149"/>
    </row>
    <row r="463" spans="2:23" ht="12.75">
      <c r="B463" s="2"/>
      <c r="C463" s="3"/>
      <c r="D463" s="4"/>
      <c r="E463" s="3"/>
      <c r="F463" s="3"/>
      <c r="G463" s="3"/>
      <c r="H463" s="3"/>
      <c r="I463" s="3"/>
      <c r="J463" s="3"/>
      <c r="K463" s="3"/>
      <c r="L463" s="3"/>
      <c r="M463" s="3"/>
      <c r="N463" s="3"/>
      <c r="O463" s="3"/>
      <c r="P463" s="3"/>
      <c r="Q463" s="3"/>
      <c r="R463" s="3"/>
      <c r="S463" s="3"/>
      <c r="T463" s="3"/>
      <c r="U463" s="3"/>
      <c r="W463" s="149"/>
    </row>
    <row r="464" spans="2:23" ht="12.75">
      <c r="B464" s="2"/>
      <c r="C464" s="3"/>
      <c r="D464" s="4"/>
      <c r="E464" s="3"/>
      <c r="F464" s="3"/>
      <c r="G464" s="3"/>
      <c r="H464" s="3"/>
      <c r="I464" s="3"/>
      <c r="J464" s="3"/>
      <c r="K464" s="3"/>
      <c r="L464" s="3"/>
      <c r="M464" s="3"/>
      <c r="N464" s="3"/>
      <c r="O464" s="3"/>
      <c r="P464" s="3"/>
      <c r="Q464" s="3"/>
      <c r="R464" s="3"/>
      <c r="S464" s="3"/>
      <c r="T464" s="3"/>
      <c r="U464" s="3"/>
      <c r="W464" s="149"/>
    </row>
    <row r="465" spans="2:23" ht="12.75">
      <c r="B465" s="2"/>
      <c r="C465" s="3"/>
      <c r="D465" s="4"/>
      <c r="E465" s="3"/>
      <c r="F465" s="3"/>
      <c r="G465" s="3"/>
      <c r="H465" s="3"/>
      <c r="I465" s="3"/>
      <c r="J465" s="3"/>
      <c r="K465" s="3"/>
      <c r="L465" s="3"/>
      <c r="M465" s="3"/>
      <c r="N465" s="3"/>
      <c r="O465" s="3"/>
      <c r="P465" s="3"/>
      <c r="Q465" s="3"/>
      <c r="R465" s="3"/>
      <c r="S465" s="3"/>
      <c r="T465" s="3"/>
      <c r="U465" s="3"/>
      <c r="W465" s="149"/>
    </row>
    <row r="466" spans="2:23" ht="12.75">
      <c r="B466" s="2"/>
      <c r="C466" s="3"/>
      <c r="D466" s="4"/>
      <c r="E466" s="3"/>
      <c r="F466" s="3"/>
      <c r="G466" s="3"/>
      <c r="H466" s="3"/>
      <c r="I466" s="3"/>
      <c r="J466" s="3"/>
      <c r="K466" s="3"/>
      <c r="L466" s="3"/>
      <c r="M466" s="3"/>
      <c r="N466" s="3"/>
      <c r="O466" s="3"/>
      <c r="P466" s="3"/>
      <c r="Q466" s="3"/>
      <c r="R466" s="3"/>
      <c r="S466" s="3"/>
      <c r="T466" s="3"/>
      <c r="U466" s="3"/>
      <c r="W466" s="149"/>
    </row>
    <row r="467" spans="2:23" ht="12.75">
      <c r="B467" s="2"/>
      <c r="C467" s="3"/>
      <c r="D467" s="4"/>
      <c r="E467" s="3"/>
      <c r="F467" s="3"/>
      <c r="G467" s="3"/>
      <c r="H467" s="3"/>
      <c r="I467" s="3"/>
      <c r="J467" s="3"/>
      <c r="K467" s="3"/>
      <c r="L467" s="3"/>
      <c r="M467" s="3"/>
      <c r="N467" s="3"/>
      <c r="O467" s="3"/>
      <c r="P467" s="3"/>
      <c r="Q467" s="3"/>
      <c r="R467" s="3"/>
      <c r="S467" s="3"/>
      <c r="T467" s="3"/>
      <c r="U467" s="3"/>
      <c r="W467" s="149"/>
    </row>
    <row r="468" spans="2:23" ht="12.75">
      <c r="B468" s="2"/>
      <c r="C468" s="3"/>
      <c r="D468" s="4"/>
      <c r="E468" s="3"/>
      <c r="F468" s="3"/>
      <c r="G468" s="3"/>
      <c r="H468" s="3"/>
      <c r="I468" s="3"/>
      <c r="J468" s="3"/>
      <c r="K468" s="3"/>
      <c r="L468" s="3"/>
      <c r="M468" s="3"/>
      <c r="N468" s="3"/>
      <c r="O468" s="3"/>
      <c r="P468" s="3"/>
      <c r="Q468" s="3"/>
      <c r="R468" s="3"/>
      <c r="S468" s="3"/>
      <c r="T468" s="3"/>
      <c r="U468" s="3"/>
      <c r="W468" s="149"/>
    </row>
    <row r="469" spans="2:23" ht="12.75">
      <c r="B469" s="2"/>
      <c r="C469" s="3"/>
      <c r="D469" s="4"/>
      <c r="E469" s="3"/>
      <c r="F469" s="3"/>
      <c r="G469" s="3"/>
      <c r="H469" s="3"/>
      <c r="I469" s="3"/>
      <c r="J469" s="3"/>
      <c r="K469" s="3"/>
      <c r="L469" s="3"/>
      <c r="M469" s="3"/>
      <c r="N469" s="3"/>
      <c r="O469" s="3"/>
      <c r="P469" s="3"/>
      <c r="Q469" s="3"/>
      <c r="R469" s="3"/>
      <c r="S469" s="3"/>
      <c r="T469" s="3"/>
      <c r="U469" s="3"/>
      <c r="W469" s="149"/>
    </row>
    <row r="470" spans="2:23" ht="12.75">
      <c r="B470" s="2"/>
      <c r="C470" s="3"/>
      <c r="D470" s="4"/>
      <c r="E470" s="3"/>
      <c r="F470" s="3"/>
      <c r="G470" s="3"/>
      <c r="H470" s="3"/>
      <c r="I470" s="3"/>
      <c r="J470" s="3"/>
      <c r="K470" s="3"/>
      <c r="L470" s="3"/>
      <c r="M470" s="3"/>
      <c r="N470" s="3"/>
      <c r="O470" s="3"/>
      <c r="P470" s="3"/>
      <c r="Q470" s="3"/>
      <c r="R470" s="3"/>
      <c r="S470" s="3"/>
      <c r="T470" s="3"/>
      <c r="U470" s="3"/>
      <c r="W470" s="149"/>
    </row>
    <row r="471" spans="2:23" ht="12.75">
      <c r="B471" s="2"/>
      <c r="C471" s="3"/>
      <c r="D471" s="4"/>
      <c r="E471" s="3"/>
      <c r="F471" s="3"/>
      <c r="G471" s="3"/>
      <c r="H471" s="3"/>
      <c r="I471" s="3"/>
      <c r="J471" s="3"/>
      <c r="K471" s="3"/>
      <c r="L471" s="3"/>
      <c r="M471" s="3"/>
      <c r="N471" s="3"/>
      <c r="O471" s="3"/>
      <c r="P471" s="3"/>
      <c r="Q471" s="3"/>
      <c r="R471" s="3"/>
      <c r="S471" s="3"/>
      <c r="T471" s="3"/>
      <c r="U471" s="3"/>
      <c r="W471" s="149"/>
    </row>
    <row r="472" spans="2:23" ht="12.75">
      <c r="B472" s="2"/>
      <c r="C472" s="3"/>
      <c r="D472" s="4"/>
      <c r="E472" s="3"/>
      <c r="F472" s="3"/>
      <c r="G472" s="3"/>
      <c r="H472" s="3"/>
      <c r="I472" s="3"/>
      <c r="J472" s="3"/>
      <c r="K472" s="3"/>
      <c r="L472" s="3"/>
      <c r="M472" s="3"/>
      <c r="N472" s="3"/>
      <c r="O472" s="3"/>
      <c r="P472" s="3"/>
      <c r="Q472" s="3"/>
      <c r="R472" s="3"/>
      <c r="S472" s="3"/>
      <c r="T472" s="3"/>
      <c r="U472" s="3"/>
      <c r="W472" s="149"/>
    </row>
    <row r="473" spans="2:23" ht="12.75">
      <c r="B473" s="2"/>
      <c r="C473" s="3"/>
      <c r="D473" s="4"/>
      <c r="E473" s="3"/>
      <c r="F473" s="3"/>
      <c r="G473" s="3"/>
      <c r="H473" s="3"/>
      <c r="I473" s="3"/>
      <c r="J473" s="3"/>
      <c r="K473" s="3"/>
      <c r="L473" s="3"/>
      <c r="M473" s="3"/>
      <c r="N473" s="3"/>
      <c r="O473" s="3"/>
      <c r="P473" s="3"/>
      <c r="Q473" s="3"/>
      <c r="R473" s="3"/>
      <c r="S473" s="3"/>
      <c r="T473" s="3"/>
      <c r="U473" s="3"/>
      <c r="W473" s="149"/>
    </row>
    <row r="474" spans="2:23" ht="12.75">
      <c r="B474" s="2"/>
      <c r="C474" s="3"/>
      <c r="D474" s="4"/>
      <c r="E474" s="3"/>
      <c r="F474" s="3"/>
      <c r="G474" s="3"/>
      <c r="H474" s="3"/>
      <c r="I474" s="3"/>
      <c r="J474" s="3"/>
      <c r="K474" s="3"/>
      <c r="L474" s="3"/>
      <c r="M474" s="3"/>
      <c r="N474" s="3"/>
      <c r="O474" s="3"/>
      <c r="P474" s="3"/>
      <c r="Q474" s="3"/>
      <c r="R474" s="3"/>
      <c r="S474" s="3"/>
      <c r="T474" s="3"/>
      <c r="U474" s="3"/>
      <c r="W474" s="149"/>
    </row>
    <row r="475" spans="2:23" ht="12.75">
      <c r="B475" s="2"/>
      <c r="C475" s="3"/>
      <c r="D475" s="4"/>
      <c r="E475" s="3"/>
      <c r="F475" s="3"/>
      <c r="G475" s="3"/>
      <c r="H475" s="3"/>
      <c r="I475" s="3"/>
      <c r="J475" s="3"/>
      <c r="K475" s="3"/>
      <c r="L475" s="3"/>
      <c r="M475" s="3"/>
      <c r="N475" s="3"/>
      <c r="O475" s="3"/>
      <c r="P475" s="3"/>
      <c r="Q475" s="3"/>
      <c r="R475" s="3"/>
      <c r="S475" s="3"/>
      <c r="T475" s="3"/>
      <c r="U475" s="3"/>
      <c r="W475" s="149"/>
    </row>
    <row r="476" spans="2:23" ht="12.75">
      <c r="B476" s="2"/>
      <c r="C476" s="3"/>
      <c r="D476" s="4"/>
      <c r="E476" s="3"/>
      <c r="F476" s="3"/>
      <c r="G476" s="3"/>
      <c r="H476" s="3"/>
      <c r="I476" s="3"/>
      <c r="J476" s="3"/>
      <c r="K476" s="3"/>
      <c r="L476" s="3"/>
      <c r="M476" s="3"/>
      <c r="N476" s="3"/>
      <c r="O476" s="3"/>
      <c r="P476" s="3"/>
      <c r="Q476" s="3"/>
      <c r="R476" s="3"/>
      <c r="S476" s="3"/>
      <c r="T476" s="3"/>
      <c r="U476" s="3"/>
      <c r="W476" s="149"/>
    </row>
    <row r="477" spans="2:23" ht="12.75">
      <c r="B477" s="2"/>
      <c r="C477" s="3"/>
      <c r="D477" s="4"/>
      <c r="E477" s="3"/>
      <c r="F477" s="3"/>
      <c r="G477" s="3"/>
      <c r="H477" s="3"/>
      <c r="I477" s="3"/>
      <c r="J477" s="3"/>
      <c r="K477" s="3"/>
      <c r="L477" s="3"/>
      <c r="M477" s="3"/>
      <c r="N477" s="3"/>
      <c r="O477" s="3"/>
      <c r="P477" s="3"/>
      <c r="Q477" s="3"/>
      <c r="R477" s="3"/>
      <c r="S477" s="3"/>
      <c r="T477" s="3"/>
      <c r="U477" s="3"/>
      <c r="W477" s="149"/>
    </row>
    <row r="478" spans="2:23" ht="12.75">
      <c r="B478" s="2"/>
      <c r="C478" s="3"/>
      <c r="D478" s="4"/>
      <c r="E478" s="3"/>
      <c r="F478" s="3"/>
      <c r="G478" s="3"/>
      <c r="H478" s="3"/>
      <c r="I478" s="3"/>
      <c r="J478" s="3"/>
      <c r="K478" s="3"/>
      <c r="L478" s="3"/>
      <c r="M478" s="3"/>
      <c r="N478" s="3"/>
      <c r="O478" s="3"/>
      <c r="P478" s="3"/>
      <c r="Q478" s="3"/>
      <c r="R478" s="3"/>
      <c r="S478" s="3"/>
      <c r="T478" s="3"/>
      <c r="U478" s="3"/>
      <c r="W478" s="149"/>
    </row>
    <row r="479" spans="2:23" ht="12.75">
      <c r="B479" s="2"/>
      <c r="C479" s="3"/>
      <c r="D479" s="4"/>
      <c r="E479" s="3"/>
      <c r="F479" s="3"/>
      <c r="G479" s="3"/>
      <c r="H479" s="3"/>
      <c r="I479" s="3"/>
      <c r="J479" s="3"/>
      <c r="K479" s="3"/>
      <c r="L479" s="3"/>
      <c r="M479" s="3"/>
      <c r="N479" s="3"/>
      <c r="O479" s="3"/>
      <c r="P479" s="3"/>
      <c r="Q479" s="3"/>
      <c r="R479" s="3"/>
      <c r="S479" s="3"/>
      <c r="T479" s="3"/>
      <c r="U479" s="3"/>
      <c r="W479" s="149"/>
    </row>
    <row r="480" spans="2:23" ht="12.75">
      <c r="B480" s="2"/>
      <c r="C480" s="3"/>
      <c r="D480" s="4"/>
      <c r="E480" s="3"/>
      <c r="F480" s="3"/>
      <c r="G480" s="3"/>
      <c r="H480" s="3"/>
      <c r="I480" s="3"/>
      <c r="J480" s="3"/>
      <c r="K480" s="3"/>
      <c r="L480" s="3"/>
      <c r="M480" s="3"/>
      <c r="N480" s="3"/>
      <c r="O480" s="3"/>
      <c r="P480" s="3"/>
      <c r="Q480" s="3"/>
      <c r="R480" s="3"/>
      <c r="S480" s="3"/>
      <c r="T480" s="3"/>
      <c r="U480" s="3"/>
      <c r="W480" s="149"/>
    </row>
    <row r="481" spans="2:23" ht="12.75">
      <c r="B481" s="2"/>
      <c r="C481" s="3"/>
      <c r="D481" s="4"/>
      <c r="E481" s="3"/>
      <c r="F481" s="3"/>
      <c r="G481" s="3"/>
      <c r="H481" s="3"/>
      <c r="I481" s="3"/>
      <c r="J481" s="3"/>
      <c r="K481" s="3"/>
      <c r="L481" s="3"/>
      <c r="M481" s="3"/>
      <c r="N481" s="3"/>
      <c r="O481" s="3"/>
      <c r="P481" s="3"/>
      <c r="Q481" s="3"/>
      <c r="R481" s="3"/>
      <c r="S481" s="3"/>
      <c r="T481" s="3"/>
      <c r="U481" s="3"/>
      <c r="W481" s="149"/>
    </row>
    <row r="482" spans="2:23" ht="12.75">
      <c r="B482" s="2"/>
      <c r="C482" s="3"/>
      <c r="D482" s="4"/>
      <c r="E482" s="3"/>
      <c r="F482" s="3"/>
      <c r="G482" s="3"/>
      <c r="H482" s="3"/>
      <c r="I482" s="3"/>
      <c r="J482" s="3"/>
      <c r="K482" s="3"/>
      <c r="L482" s="3"/>
      <c r="M482" s="3"/>
      <c r="N482" s="3"/>
      <c r="O482" s="3"/>
      <c r="P482" s="3"/>
      <c r="Q482" s="3"/>
      <c r="R482" s="3"/>
      <c r="S482" s="3"/>
      <c r="T482" s="3"/>
      <c r="U482" s="3"/>
      <c r="W482" s="149"/>
    </row>
    <row r="483" spans="2:23" ht="12.75">
      <c r="B483" s="2"/>
      <c r="C483" s="3"/>
      <c r="D483" s="4"/>
      <c r="E483" s="3"/>
      <c r="F483" s="3"/>
      <c r="G483" s="3"/>
      <c r="H483" s="3"/>
      <c r="I483" s="3"/>
      <c r="J483" s="3"/>
      <c r="K483" s="3"/>
      <c r="L483" s="3"/>
      <c r="M483" s="3"/>
      <c r="N483" s="3"/>
      <c r="O483" s="3"/>
      <c r="P483" s="3"/>
      <c r="Q483" s="3"/>
      <c r="R483" s="3"/>
      <c r="S483" s="3"/>
      <c r="T483" s="3"/>
      <c r="U483" s="3"/>
      <c r="W483" s="149"/>
    </row>
    <row r="484" spans="2:23" ht="12.75">
      <c r="B484" s="2"/>
      <c r="C484" s="3"/>
      <c r="D484" s="4"/>
      <c r="E484" s="3"/>
      <c r="F484" s="3"/>
      <c r="G484" s="3"/>
      <c r="H484" s="3"/>
      <c r="I484" s="3"/>
      <c r="J484" s="3"/>
      <c r="K484" s="3"/>
      <c r="L484" s="3"/>
      <c r="M484" s="3"/>
      <c r="N484" s="3"/>
      <c r="O484" s="3"/>
      <c r="P484" s="3"/>
      <c r="Q484" s="3"/>
      <c r="R484" s="3"/>
      <c r="S484" s="3"/>
      <c r="T484" s="3"/>
      <c r="U484" s="3"/>
      <c r="W484" s="149"/>
    </row>
    <row r="485" spans="2:23" ht="12.75">
      <c r="B485" s="2"/>
      <c r="C485" s="3"/>
      <c r="D485" s="4"/>
      <c r="E485" s="3"/>
      <c r="F485" s="3"/>
      <c r="G485" s="3"/>
      <c r="H485" s="3"/>
      <c r="I485" s="3"/>
      <c r="J485" s="3"/>
      <c r="K485" s="3"/>
      <c r="L485" s="3"/>
      <c r="M485" s="3"/>
      <c r="N485" s="3"/>
      <c r="O485" s="3"/>
      <c r="P485" s="3"/>
      <c r="Q485" s="3"/>
      <c r="R485" s="3"/>
      <c r="S485" s="3"/>
      <c r="T485" s="3"/>
      <c r="U485" s="3"/>
      <c r="W485" s="149"/>
    </row>
    <row r="486" spans="2:23" ht="12.75">
      <c r="B486" s="2"/>
      <c r="C486" s="3"/>
      <c r="D486" s="4"/>
      <c r="E486" s="3"/>
      <c r="F486" s="3"/>
      <c r="G486" s="3"/>
      <c r="H486" s="3"/>
      <c r="I486" s="3"/>
      <c r="J486" s="3"/>
      <c r="K486" s="3"/>
      <c r="L486" s="3"/>
      <c r="M486" s="3"/>
      <c r="N486" s="3"/>
      <c r="O486" s="3"/>
      <c r="P486" s="3"/>
      <c r="Q486" s="3"/>
      <c r="R486" s="3"/>
      <c r="S486" s="3"/>
      <c r="T486" s="3"/>
      <c r="U486" s="3"/>
      <c r="W486" s="149"/>
    </row>
    <row r="487" spans="2:23" ht="12.75">
      <c r="B487" s="2"/>
      <c r="C487" s="3"/>
      <c r="D487" s="4"/>
      <c r="E487" s="3"/>
      <c r="F487" s="3"/>
      <c r="G487" s="3"/>
      <c r="H487" s="3"/>
      <c r="I487" s="3"/>
      <c r="J487" s="3"/>
      <c r="K487" s="3"/>
      <c r="L487" s="3"/>
      <c r="M487" s="3"/>
      <c r="N487" s="3"/>
      <c r="O487" s="3"/>
      <c r="P487" s="3"/>
      <c r="Q487" s="3"/>
      <c r="R487" s="3"/>
      <c r="S487" s="3"/>
      <c r="T487" s="3"/>
      <c r="U487" s="3"/>
      <c r="W487" s="149"/>
    </row>
    <row r="488" spans="2:23" ht="12.75">
      <c r="B488" s="2"/>
      <c r="C488" s="3"/>
      <c r="D488" s="4"/>
      <c r="E488" s="3"/>
      <c r="F488" s="3"/>
      <c r="G488" s="3"/>
      <c r="H488" s="3"/>
      <c r="I488" s="3"/>
      <c r="J488" s="3"/>
      <c r="K488" s="3"/>
      <c r="L488" s="3"/>
      <c r="M488" s="3"/>
      <c r="N488" s="3"/>
      <c r="O488" s="3"/>
      <c r="P488" s="3"/>
      <c r="Q488" s="3"/>
      <c r="R488" s="3"/>
      <c r="S488" s="3"/>
      <c r="T488" s="3"/>
      <c r="U488" s="3"/>
      <c r="W488" s="149"/>
    </row>
    <row r="489" spans="2:23" ht="12.75">
      <c r="B489" s="2"/>
      <c r="C489" s="3"/>
      <c r="D489" s="4"/>
      <c r="E489" s="3"/>
      <c r="F489" s="3"/>
      <c r="G489" s="3"/>
      <c r="H489" s="3"/>
      <c r="I489" s="3"/>
      <c r="J489" s="3"/>
      <c r="K489" s="3"/>
      <c r="L489" s="3"/>
      <c r="M489" s="3"/>
      <c r="N489" s="3"/>
      <c r="O489" s="3"/>
      <c r="P489" s="3"/>
      <c r="Q489" s="3"/>
      <c r="R489" s="3"/>
      <c r="S489" s="3"/>
      <c r="T489" s="3"/>
      <c r="U489" s="3"/>
      <c r="W489" s="149"/>
    </row>
    <row r="490" spans="2:23" ht="12.75">
      <c r="B490" s="2"/>
      <c r="C490" s="3"/>
      <c r="D490" s="4"/>
      <c r="E490" s="3"/>
      <c r="F490" s="3"/>
      <c r="G490" s="3"/>
      <c r="H490" s="3"/>
      <c r="I490" s="3"/>
      <c r="J490" s="3"/>
      <c r="K490" s="3"/>
      <c r="L490" s="3"/>
      <c r="M490" s="3"/>
      <c r="N490" s="3"/>
      <c r="O490" s="3"/>
      <c r="P490" s="3"/>
      <c r="Q490" s="3"/>
      <c r="R490" s="3"/>
      <c r="S490" s="3"/>
      <c r="T490" s="3"/>
      <c r="U490" s="3"/>
      <c r="W490" s="149"/>
    </row>
    <row r="491" spans="2:23" ht="12.75">
      <c r="B491" s="2"/>
      <c r="C491" s="3"/>
      <c r="D491" s="4"/>
      <c r="E491" s="3"/>
      <c r="F491" s="3"/>
      <c r="G491" s="3"/>
      <c r="H491" s="3"/>
      <c r="I491" s="3"/>
      <c r="J491" s="3"/>
      <c r="K491" s="3"/>
      <c r="L491" s="3"/>
      <c r="M491" s="3"/>
      <c r="N491" s="3"/>
      <c r="O491" s="3"/>
      <c r="P491" s="3"/>
      <c r="Q491" s="3"/>
      <c r="R491" s="3"/>
      <c r="S491" s="3"/>
      <c r="T491" s="3"/>
      <c r="U491" s="3"/>
      <c r="W491" s="149"/>
    </row>
    <row r="492" spans="2:23" ht="12.75">
      <c r="B492" s="2"/>
      <c r="C492" s="3"/>
      <c r="D492" s="4"/>
      <c r="E492" s="3"/>
      <c r="F492" s="3"/>
      <c r="G492" s="3"/>
      <c r="H492" s="3"/>
      <c r="I492" s="3"/>
      <c r="J492" s="3"/>
      <c r="K492" s="3"/>
      <c r="L492" s="3"/>
      <c r="M492" s="3"/>
      <c r="N492" s="3"/>
      <c r="O492" s="3"/>
      <c r="P492" s="3"/>
      <c r="Q492" s="3"/>
      <c r="R492" s="3"/>
      <c r="S492" s="3"/>
      <c r="T492" s="3"/>
      <c r="U492" s="3"/>
      <c r="W492" s="149"/>
    </row>
    <row r="493" spans="2:23" ht="12.75">
      <c r="B493" s="2"/>
      <c r="C493" s="3"/>
      <c r="D493" s="4"/>
      <c r="E493" s="3"/>
      <c r="F493" s="3"/>
      <c r="G493" s="3"/>
      <c r="H493" s="3"/>
      <c r="I493" s="3"/>
      <c r="J493" s="3"/>
      <c r="K493" s="3"/>
      <c r="L493" s="3"/>
      <c r="M493" s="3"/>
      <c r="N493" s="3"/>
      <c r="O493" s="3"/>
      <c r="P493" s="3"/>
      <c r="Q493" s="3"/>
      <c r="R493" s="3"/>
      <c r="S493" s="3"/>
      <c r="T493" s="3"/>
      <c r="U493" s="3"/>
      <c r="W493" s="149"/>
    </row>
    <row r="494" spans="2:23" ht="12.75">
      <c r="B494" s="2"/>
      <c r="C494" s="3"/>
      <c r="D494" s="4"/>
      <c r="E494" s="3"/>
      <c r="F494" s="3"/>
      <c r="G494" s="3"/>
      <c r="H494" s="3"/>
      <c r="I494" s="3"/>
      <c r="J494" s="3"/>
      <c r="K494" s="3"/>
      <c r="L494" s="3"/>
      <c r="M494" s="3"/>
      <c r="N494" s="3"/>
      <c r="O494" s="3"/>
      <c r="P494" s="3"/>
      <c r="Q494" s="3"/>
      <c r="R494" s="3"/>
      <c r="S494" s="3"/>
      <c r="T494" s="3"/>
      <c r="U494" s="3"/>
      <c r="W494" s="149"/>
    </row>
    <row r="495" spans="2:23" ht="12.75">
      <c r="B495" s="2"/>
      <c r="C495" s="3"/>
      <c r="D495" s="4"/>
      <c r="E495" s="3"/>
      <c r="F495" s="3"/>
      <c r="G495" s="3"/>
      <c r="H495" s="3"/>
      <c r="I495" s="3"/>
      <c r="J495" s="3"/>
      <c r="K495" s="3"/>
      <c r="L495" s="3"/>
      <c r="M495" s="3"/>
      <c r="N495" s="3"/>
      <c r="O495" s="3"/>
      <c r="P495" s="3"/>
      <c r="Q495" s="3"/>
      <c r="R495" s="3"/>
      <c r="S495" s="3"/>
      <c r="T495" s="3"/>
      <c r="U495" s="3"/>
      <c r="W495" s="149"/>
    </row>
    <row r="496" spans="2:23" ht="12.75">
      <c r="B496" s="2"/>
      <c r="C496" s="3"/>
      <c r="D496" s="4"/>
      <c r="E496" s="3"/>
      <c r="F496" s="3"/>
      <c r="G496" s="3"/>
      <c r="H496" s="3"/>
      <c r="I496" s="3"/>
      <c r="J496" s="3"/>
      <c r="K496" s="3"/>
      <c r="L496" s="3"/>
      <c r="M496" s="3"/>
      <c r="N496" s="3"/>
      <c r="O496" s="3"/>
      <c r="P496" s="3"/>
      <c r="Q496" s="3"/>
      <c r="R496" s="3"/>
      <c r="S496" s="3"/>
      <c r="T496" s="3"/>
      <c r="U496" s="3"/>
      <c r="W496" s="149"/>
    </row>
    <row r="497" spans="2:23" ht="12.75">
      <c r="B497" s="2"/>
      <c r="C497" s="3"/>
      <c r="D497" s="4"/>
      <c r="E497" s="3"/>
      <c r="F497" s="3"/>
      <c r="G497" s="3"/>
      <c r="H497" s="3"/>
      <c r="I497" s="3"/>
      <c r="J497" s="3"/>
      <c r="K497" s="3"/>
      <c r="L497" s="3"/>
      <c r="M497" s="3"/>
      <c r="N497" s="3"/>
      <c r="O497" s="3"/>
      <c r="P497" s="3"/>
      <c r="Q497" s="3"/>
      <c r="R497" s="3"/>
      <c r="S497" s="3"/>
      <c r="T497" s="3"/>
      <c r="U497" s="3"/>
      <c r="W497" s="149"/>
    </row>
    <row r="498" spans="2:23" ht="12.75">
      <c r="B498" s="2"/>
      <c r="C498" s="3"/>
      <c r="D498" s="4"/>
      <c r="E498" s="3"/>
      <c r="F498" s="3"/>
      <c r="G498" s="3"/>
      <c r="H498" s="3"/>
      <c r="I498" s="3"/>
      <c r="J498" s="3"/>
      <c r="K498" s="3"/>
      <c r="L498" s="3"/>
      <c r="M498" s="3"/>
      <c r="N498" s="3"/>
      <c r="O498" s="3"/>
      <c r="P498" s="3"/>
      <c r="Q498" s="3"/>
      <c r="R498" s="3"/>
      <c r="S498" s="3"/>
      <c r="T498" s="3"/>
      <c r="U498" s="3"/>
      <c r="W498" s="149"/>
    </row>
    <row r="499" spans="2:23" ht="12.75">
      <c r="B499" s="2"/>
      <c r="C499" s="3"/>
      <c r="D499" s="4"/>
      <c r="E499" s="3"/>
      <c r="F499" s="3"/>
      <c r="G499" s="3"/>
      <c r="H499" s="3"/>
      <c r="I499" s="3"/>
      <c r="J499" s="3"/>
      <c r="K499" s="3"/>
      <c r="L499" s="3"/>
      <c r="M499" s="3"/>
      <c r="N499" s="3"/>
      <c r="O499" s="3"/>
      <c r="P499" s="3"/>
      <c r="Q499" s="3"/>
      <c r="R499" s="3"/>
      <c r="S499" s="3"/>
      <c r="T499" s="3"/>
      <c r="U499" s="3"/>
      <c r="W499" s="149"/>
    </row>
    <row r="500" spans="2:23" ht="12.75">
      <c r="B500" s="2"/>
      <c r="C500" s="3"/>
      <c r="D500" s="4"/>
      <c r="E500" s="3"/>
      <c r="F500" s="3"/>
      <c r="G500" s="3"/>
      <c r="H500" s="3"/>
      <c r="I500" s="3"/>
      <c r="J500" s="3"/>
      <c r="K500" s="3"/>
      <c r="L500" s="3"/>
      <c r="M500" s="3"/>
      <c r="N500" s="3"/>
      <c r="O500" s="3"/>
      <c r="P500" s="3"/>
      <c r="Q500" s="3"/>
      <c r="R500" s="3"/>
      <c r="S500" s="3"/>
      <c r="T500" s="3"/>
      <c r="U500" s="3"/>
      <c r="W500" s="149"/>
    </row>
    <row r="501" spans="2:23" ht="12.75">
      <c r="B501" s="2"/>
      <c r="C501" s="3"/>
      <c r="D501" s="4"/>
      <c r="E501" s="3"/>
      <c r="F501" s="3"/>
      <c r="G501" s="3"/>
      <c r="H501" s="3"/>
      <c r="I501" s="3"/>
      <c r="J501" s="3"/>
      <c r="K501" s="3"/>
      <c r="L501" s="3"/>
      <c r="M501" s="3"/>
      <c r="N501" s="3"/>
      <c r="O501" s="3"/>
      <c r="P501" s="3"/>
      <c r="Q501" s="3"/>
      <c r="R501" s="3"/>
      <c r="S501" s="3"/>
      <c r="T501" s="3"/>
      <c r="U501" s="3"/>
      <c r="W501" s="149"/>
    </row>
    <row r="502" spans="2:23" ht="12.75">
      <c r="B502" s="2"/>
      <c r="C502" s="3"/>
      <c r="D502" s="4"/>
      <c r="E502" s="3"/>
      <c r="F502" s="3"/>
      <c r="G502" s="3"/>
      <c r="H502" s="3"/>
      <c r="I502" s="3"/>
      <c r="J502" s="3"/>
      <c r="K502" s="3"/>
      <c r="L502" s="3"/>
      <c r="M502" s="3"/>
      <c r="N502" s="3"/>
      <c r="O502" s="3"/>
      <c r="P502" s="3"/>
      <c r="Q502" s="3"/>
      <c r="R502" s="3"/>
      <c r="S502" s="3"/>
      <c r="T502" s="3"/>
      <c r="U502" s="3"/>
      <c r="W502" s="149"/>
    </row>
    <row r="503" spans="2:23" ht="12.75">
      <c r="B503" s="2"/>
      <c r="C503" s="3"/>
      <c r="D503" s="4"/>
      <c r="E503" s="3"/>
      <c r="F503" s="3"/>
      <c r="G503" s="3"/>
      <c r="H503" s="3"/>
      <c r="I503" s="3"/>
      <c r="J503" s="3"/>
      <c r="K503" s="3"/>
      <c r="L503" s="3"/>
      <c r="M503" s="3"/>
      <c r="N503" s="3"/>
      <c r="O503" s="3"/>
      <c r="P503" s="3"/>
      <c r="Q503" s="3"/>
      <c r="R503" s="3"/>
      <c r="S503" s="3"/>
      <c r="T503" s="3"/>
      <c r="U503" s="3"/>
      <c r="W503" s="149"/>
    </row>
    <row r="504" spans="2:23" ht="12.75">
      <c r="B504" s="2"/>
      <c r="C504" s="3"/>
      <c r="D504" s="4"/>
      <c r="E504" s="3"/>
      <c r="F504" s="3"/>
      <c r="G504" s="3"/>
      <c r="H504" s="3"/>
      <c r="I504" s="3"/>
      <c r="J504" s="3"/>
      <c r="K504" s="3"/>
      <c r="L504" s="3"/>
      <c r="M504" s="3"/>
      <c r="N504" s="3"/>
      <c r="O504" s="3"/>
      <c r="P504" s="3"/>
      <c r="Q504" s="3"/>
      <c r="R504" s="3"/>
      <c r="S504" s="3"/>
      <c r="T504" s="3"/>
      <c r="U504" s="3"/>
      <c r="W504" s="149"/>
    </row>
    <row r="505" spans="2:23" ht="12.75">
      <c r="B505" s="2"/>
      <c r="C505" s="3"/>
      <c r="D505" s="4"/>
      <c r="E505" s="3"/>
      <c r="F505" s="3"/>
      <c r="G505" s="3"/>
      <c r="H505" s="3"/>
      <c r="I505" s="3"/>
      <c r="J505" s="3"/>
      <c r="K505" s="3"/>
      <c r="L505" s="3"/>
      <c r="M505" s="3"/>
      <c r="N505" s="3"/>
      <c r="O505" s="3"/>
      <c r="P505" s="3"/>
      <c r="Q505" s="3"/>
      <c r="R505" s="3"/>
      <c r="S505" s="3"/>
      <c r="T505" s="3"/>
      <c r="U505" s="3"/>
      <c r="W505" s="149"/>
    </row>
    <row r="506" spans="2:23" ht="12.75">
      <c r="B506" s="2"/>
      <c r="C506" s="3"/>
      <c r="D506" s="4"/>
      <c r="E506" s="3"/>
      <c r="F506" s="3"/>
      <c r="G506" s="3"/>
      <c r="H506" s="3"/>
      <c r="I506" s="3"/>
      <c r="J506" s="3"/>
      <c r="K506" s="3"/>
      <c r="L506" s="3"/>
      <c r="M506" s="3"/>
      <c r="N506" s="3"/>
      <c r="O506" s="3"/>
      <c r="P506" s="3"/>
      <c r="Q506" s="3"/>
      <c r="R506" s="3"/>
      <c r="S506" s="3"/>
      <c r="T506" s="3"/>
      <c r="U506" s="3"/>
      <c r="W506" s="149"/>
    </row>
    <row r="507" spans="2:23" ht="12.75">
      <c r="B507" s="2"/>
      <c r="C507" s="3"/>
      <c r="D507" s="4"/>
      <c r="E507" s="3"/>
      <c r="F507" s="3"/>
      <c r="G507" s="3"/>
      <c r="H507" s="3"/>
      <c r="I507" s="3"/>
      <c r="J507" s="3"/>
      <c r="K507" s="3"/>
      <c r="L507" s="3"/>
      <c r="M507" s="3"/>
      <c r="N507" s="3"/>
      <c r="O507" s="3"/>
      <c r="P507" s="3"/>
      <c r="Q507" s="3"/>
      <c r="R507" s="3"/>
      <c r="S507" s="3"/>
      <c r="T507" s="3"/>
      <c r="U507" s="3"/>
      <c r="W507" s="149"/>
    </row>
    <row r="508" spans="2:23" ht="12.75">
      <c r="B508" s="2"/>
      <c r="C508" s="3"/>
      <c r="D508" s="4"/>
      <c r="E508" s="3"/>
      <c r="F508" s="3"/>
      <c r="G508" s="3"/>
      <c r="H508" s="3"/>
      <c r="I508" s="3"/>
      <c r="J508" s="3"/>
      <c r="K508" s="3"/>
      <c r="L508" s="3"/>
      <c r="M508" s="3"/>
      <c r="N508" s="3"/>
      <c r="O508" s="3"/>
      <c r="P508" s="3"/>
      <c r="Q508" s="3"/>
      <c r="R508" s="3"/>
      <c r="S508" s="3"/>
      <c r="T508" s="3"/>
      <c r="U508" s="3"/>
      <c r="W508" s="149"/>
    </row>
    <row r="509" spans="2:23" ht="12.75">
      <c r="B509" s="2"/>
      <c r="C509" s="3"/>
      <c r="D509" s="4"/>
      <c r="E509" s="3"/>
      <c r="F509" s="3"/>
      <c r="G509" s="3"/>
      <c r="H509" s="3"/>
      <c r="I509" s="3"/>
      <c r="J509" s="3"/>
      <c r="K509" s="3"/>
      <c r="L509" s="3"/>
      <c r="M509" s="3"/>
      <c r="N509" s="3"/>
      <c r="O509" s="3"/>
      <c r="P509" s="3"/>
      <c r="Q509" s="3"/>
      <c r="R509" s="3"/>
      <c r="S509" s="3"/>
      <c r="T509" s="3"/>
      <c r="U509" s="3"/>
      <c r="W509" s="149"/>
    </row>
    <row r="510" spans="2:23" ht="12.75">
      <c r="B510" s="2"/>
      <c r="C510" s="3"/>
      <c r="D510" s="4"/>
      <c r="E510" s="3"/>
      <c r="F510" s="3"/>
      <c r="G510" s="3"/>
      <c r="H510" s="3"/>
      <c r="I510" s="3"/>
      <c r="J510" s="3"/>
      <c r="K510" s="3"/>
      <c r="L510" s="3"/>
      <c r="M510" s="3"/>
      <c r="N510" s="3"/>
      <c r="O510" s="3"/>
      <c r="P510" s="3"/>
      <c r="Q510" s="3"/>
      <c r="R510" s="3"/>
      <c r="S510" s="3"/>
      <c r="T510" s="3"/>
      <c r="U510" s="3"/>
      <c r="W510" s="149"/>
    </row>
    <row r="511" spans="2:23" ht="12.75">
      <c r="B511" s="2"/>
      <c r="C511" s="3"/>
      <c r="D511" s="4"/>
      <c r="E511" s="3"/>
      <c r="F511" s="3"/>
      <c r="G511" s="3"/>
      <c r="H511" s="3"/>
      <c r="I511" s="3"/>
      <c r="J511" s="3"/>
      <c r="K511" s="3"/>
      <c r="L511" s="3"/>
      <c r="M511" s="3"/>
      <c r="N511" s="3"/>
      <c r="O511" s="3"/>
      <c r="P511" s="3"/>
      <c r="Q511" s="3"/>
      <c r="R511" s="3"/>
      <c r="S511" s="3"/>
      <c r="T511" s="3"/>
      <c r="U511" s="3"/>
      <c r="W511" s="149"/>
    </row>
    <row r="512" spans="2:23" ht="12.75">
      <c r="B512" s="2"/>
      <c r="C512" s="3"/>
      <c r="D512" s="4"/>
      <c r="E512" s="3"/>
      <c r="F512" s="3"/>
      <c r="G512" s="3"/>
      <c r="H512" s="3"/>
      <c r="I512" s="3"/>
      <c r="J512" s="3"/>
      <c r="K512" s="3"/>
      <c r="L512" s="3"/>
      <c r="M512" s="3"/>
      <c r="N512" s="3"/>
      <c r="O512" s="3"/>
      <c r="P512" s="3"/>
      <c r="Q512" s="3"/>
      <c r="R512" s="3"/>
      <c r="S512" s="3"/>
      <c r="T512" s="3"/>
      <c r="U512" s="3"/>
      <c r="W512" s="149"/>
    </row>
    <row r="513" spans="2:23" ht="12.75">
      <c r="B513" s="2"/>
      <c r="C513" s="3"/>
      <c r="D513" s="4"/>
      <c r="E513" s="3"/>
      <c r="F513" s="3"/>
      <c r="G513" s="3"/>
      <c r="H513" s="3"/>
      <c r="I513" s="3"/>
      <c r="J513" s="3"/>
      <c r="K513" s="3"/>
      <c r="L513" s="3"/>
      <c r="M513" s="3"/>
      <c r="N513" s="3"/>
      <c r="O513" s="3"/>
      <c r="P513" s="3"/>
      <c r="Q513" s="3"/>
      <c r="R513" s="3"/>
      <c r="S513" s="3"/>
      <c r="T513" s="3"/>
      <c r="U513" s="3"/>
      <c r="W513" s="149"/>
    </row>
    <row r="514" spans="2:23" ht="12.75">
      <c r="B514" s="2"/>
      <c r="C514" s="3"/>
      <c r="D514" s="4"/>
      <c r="E514" s="3"/>
      <c r="F514" s="3"/>
      <c r="G514" s="3"/>
      <c r="H514" s="3"/>
      <c r="I514" s="3"/>
      <c r="J514" s="3"/>
      <c r="K514" s="3"/>
      <c r="L514" s="3"/>
      <c r="M514" s="3"/>
      <c r="N514" s="3"/>
      <c r="O514" s="3"/>
      <c r="P514" s="3"/>
      <c r="Q514" s="3"/>
      <c r="R514" s="3"/>
      <c r="S514" s="3"/>
      <c r="T514" s="3"/>
      <c r="U514" s="3"/>
      <c r="W514" s="149"/>
    </row>
    <row r="515" spans="2:23" ht="12.75">
      <c r="B515" s="2"/>
      <c r="C515" s="3"/>
      <c r="D515" s="4"/>
      <c r="E515" s="3"/>
      <c r="F515" s="3"/>
      <c r="G515" s="3"/>
      <c r="H515" s="3"/>
      <c r="I515" s="3"/>
      <c r="J515" s="3"/>
      <c r="K515" s="3"/>
      <c r="L515" s="3"/>
      <c r="M515" s="3"/>
      <c r="N515" s="3"/>
      <c r="O515" s="3"/>
      <c r="P515" s="3"/>
      <c r="Q515" s="3"/>
      <c r="R515" s="3"/>
      <c r="S515" s="3"/>
      <c r="T515" s="3"/>
      <c r="U515" s="3"/>
      <c r="W515" s="149"/>
    </row>
    <row r="516" spans="2:23" ht="12.75">
      <c r="B516" s="2"/>
      <c r="C516" s="3"/>
      <c r="D516" s="4"/>
      <c r="E516" s="3"/>
      <c r="F516" s="3"/>
      <c r="G516" s="3"/>
      <c r="H516" s="3"/>
      <c r="I516" s="3"/>
      <c r="J516" s="3"/>
      <c r="K516" s="3"/>
      <c r="L516" s="3"/>
      <c r="M516" s="3"/>
      <c r="N516" s="3"/>
      <c r="O516" s="3"/>
      <c r="P516" s="3"/>
      <c r="Q516" s="3"/>
      <c r="R516" s="3"/>
      <c r="S516" s="3"/>
      <c r="T516" s="3"/>
      <c r="U516" s="3"/>
      <c r="W516" s="149"/>
    </row>
    <row r="517" spans="2:23" ht="12.75">
      <c r="B517" s="2"/>
      <c r="C517" s="3"/>
      <c r="D517" s="4"/>
      <c r="E517" s="3"/>
      <c r="F517" s="3"/>
      <c r="G517" s="3"/>
      <c r="H517" s="3"/>
      <c r="I517" s="3"/>
      <c r="J517" s="3"/>
      <c r="K517" s="3"/>
      <c r="L517" s="3"/>
      <c r="M517" s="3"/>
      <c r="N517" s="3"/>
      <c r="O517" s="3"/>
      <c r="P517" s="3"/>
      <c r="Q517" s="3"/>
      <c r="R517" s="3"/>
      <c r="S517" s="3"/>
      <c r="T517" s="3"/>
      <c r="U517" s="3"/>
      <c r="W517" s="149"/>
    </row>
    <row r="518" spans="2:23" ht="12.75">
      <c r="B518" s="2"/>
      <c r="C518" s="3"/>
      <c r="D518" s="4"/>
      <c r="E518" s="3"/>
      <c r="F518" s="3"/>
      <c r="G518" s="3"/>
      <c r="H518" s="3"/>
      <c r="I518" s="3"/>
      <c r="J518" s="3"/>
      <c r="K518" s="3"/>
      <c r="L518" s="3"/>
      <c r="M518" s="3"/>
      <c r="N518" s="3"/>
      <c r="O518" s="3"/>
      <c r="P518" s="3"/>
      <c r="Q518" s="3"/>
      <c r="R518" s="3"/>
      <c r="S518" s="3"/>
      <c r="T518" s="3"/>
      <c r="U518" s="3"/>
      <c r="W518" s="149"/>
    </row>
    <row r="519" spans="2:23" ht="12.75">
      <c r="B519" s="2"/>
      <c r="C519" s="3"/>
      <c r="D519" s="4"/>
      <c r="E519" s="3"/>
      <c r="F519" s="3"/>
      <c r="G519" s="3"/>
      <c r="H519" s="3"/>
      <c r="I519" s="3"/>
      <c r="J519" s="3"/>
      <c r="K519" s="3"/>
      <c r="L519" s="3"/>
      <c r="M519" s="3"/>
      <c r="N519" s="3"/>
      <c r="O519" s="3"/>
      <c r="P519" s="3"/>
      <c r="Q519" s="3"/>
      <c r="R519" s="3"/>
      <c r="S519" s="3"/>
      <c r="T519" s="3"/>
      <c r="U519" s="3"/>
      <c r="W519" s="149"/>
    </row>
    <row r="520" spans="2:23" ht="12.75">
      <c r="B520" s="2"/>
      <c r="C520" s="3"/>
      <c r="D520" s="4"/>
      <c r="E520" s="3"/>
      <c r="F520" s="3"/>
      <c r="G520" s="3"/>
      <c r="H520" s="3"/>
      <c r="I520" s="3"/>
      <c r="J520" s="3"/>
      <c r="K520" s="3"/>
      <c r="L520" s="3"/>
      <c r="M520" s="3"/>
      <c r="N520" s="3"/>
      <c r="O520" s="3"/>
      <c r="P520" s="3"/>
      <c r="Q520" s="3"/>
      <c r="R520" s="3"/>
      <c r="S520" s="3"/>
      <c r="T520" s="3"/>
      <c r="U520" s="3"/>
      <c r="W520" s="149"/>
    </row>
    <row r="521" spans="2:23" ht="12.75">
      <c r="B521" s="2"/>
      <c r="C521" s="3"/>
      <c r="D521" s="4"/>
      <c r="E521" s="3"/>
      <c r="F521" s="3"/>
      <c r="G521" s="3"/>
      <c r="H521" s="3"/>
      <c r="I521" s="3"/>
      <c r="J521" s="3"/>
      <c r="K521" s="3"/>
      <c r="L521" s="3"/>
      <c r="M521" s="3"/>
      <c r="N521" s="3"/>
      <c r="O521" s="3"/>
      <c r="P521" s="3"/>
      <c r="Q521" s="3"/>
      <c r="R521" s="3"/>
      <c r="S521" s="3"/>
      <c r="T521" s="3"/>
      <c r="U521" s="3"/>
      <c r="W521" s="149"/>
    </row>
    <row r="522" spans="2:23" ht="12.75">
      <c r="B522" s="2"/>
      <c r="C522" s="3"/>
      <c r="D522" s="4"/>
      <c r="E522" s="3"/>
      <c r="F522" s="3"/>
      <c r="G522" s="3"/>
      <c r="H522" s="3"/>
      <c r="I522" s="3"/>
      <c r="J522" s="3"/>
      <c r="K522" s="3"/>
      <c r="L522" s="3"/>
      <c r="M522" s="3"/>
      <c r="N522" s="3"/>
      <c r="O522" s="3"/>
      <c r="P522" s="3"/>
      <c r="Q522" s="3"/>
      <c r="R522" s="3"/>
      <c r="S522" s="3"/>
      <c r="T522" s="3"/>
      <c r="U522" s="3"/>
      <c r="W522" s="149"/>
    </row>
    <row r="523" spans="2:23" ht="12.75">
      <c r="B523" s="2"/>
      <c r="C523" s="3"/>
      <c r="D523" s="4"/>
      <c r="E523" s="3"/>
      <c r="F523" s="3"/>
      <c r="G523" s="3"/>
      <c r="H523" s="3"/>
      <c r="I523" s="3"/>
      <c r="J523" s="3"/>
      <c r="K523" s="3"/>
      <c r="L523" s="3"/>
      <c r="M523" s="3"/>
      <c r="N523" s="3"/>
      <c r="O523" s="3"/>
      <c r="P523" s="3"/>
      <c r="Q523" s="3"/>
      <c r="R523" s="3"/>
      <c r="S523" s="3"/>
      <c r="T523" s="3"/>
      <c r="U523" s="3"/>
      <c r="W523" s="149"/>
    </row>
    <row r="524" spans="2:23" ht="12.75">
      <c r="B524" s="2"/>
      <c r="C524" s="3"/>
      <c r="D524" s="4"/>
      <c r="E524" s="3"/>
      <c r="F524" s="3"/>
      <c r="G524" s="3"/>
      <c r="H524" s="3"/>
      <c r="I524" s="3"/>
      <c r="J524" s="3"/>
      <c r="K524" s="3"/>
      <c r="L524" s="3"/>
      <c r="M524" s="3"/>
      <c r="N524" s="3"/>
      <c r="O524" s="3"/>
      <c r="P524" s="3"/>
      <c r="Q524" s="3"/>
      <c r="R524" s="3"/>
      <c r="S524" s="3"/>
      <c r="T524" s="3"/>
      <c r="U524" s="3"/>
      <c r="W524" s="149"/>
    </row>
    <row r="525" spans="2:23" ht="12.75">
      <c r="B525" s="2"/>
      <c r="C525" s="3"/>
      <c r="D525" s="4"/>
      <c r="E525" s="3"/>
      <c r="F525" s="3"/>
      <c r="G525" s="3"/>
      <c r="H525" s="3"/>
      <c r="I525" s="3"/>
      <c r="J525" s="3"/>
      <c r="K525" s="3"/>
      <c r="L525" s="3"/>
      <c r="M525" s="3"/>
      <c r="N525" s="3"/>
      <c r="O525" s="3"/>
      <c r="P525" s="3"/>
      <c r="Q525" s="3"/>
      <c r="R525" s="3"/>
      <c r="S525" s="3"/>
      <c r="T525" s="3"/>
      <c r="U525" s="3"/>
      <c r="W525" s="149"/>
    </row>
    <row r="526" spans="2:23" ht="12.75">
      <c r="B526" s="2"/>
      <c r="C526" s="3"/>
      <c r="D526" s="4"/>
      <c r="E526" s="3"/>
      <c r="F526" s="3"/>
      <c r="G526" s="3"/>
      <c r="H526" s="3"/>
      <c r="I526" s="3"/>
      <c r="J526" s="3"/>
      <c r="K526" s="3"/>
      <c r="L526" s="3"/>
      <c r="M526" s="3"/>
      <c r="N526" s="3"/>
      <c r="O526" s="3"/>
      <c r="P526" s="3"/>
      <c r="Q526" s="3"/>
      <c r="R526" s="3"/>
      <c r="S526" s="3"/>
      <c r="T526" s="3"/>
      <c r="U526" s="3"/>
      <c r="W526" s="149"/>
    </row>
    <row r="527" spans="2:23" ht="12.75">
      <c r="B527" s="2"/>
      <c r="C527" s="3"/>
      <c r="D527" s="4"/>
      <c r="E527" s="3"/>
      <c r="F527" s="3"/>
      <c r="G527" s="3"/>
      <c r="H527" s="3"/>
      <c r="I527" s="3"/>
      <c r="J527" s="3"/>
      <c r="K527" s="3"/>
      <c r="L527" s="3"/>
      <c r="M527" s="3"/>
      <c r="N527" s="3"/>
      <c r="O527" s="3"/>
      <c r="P527" s="3"/>
      <c r="Q527" s="3"/>
      <c r="R527" s="3"/>
      <c r="S527" s="3"/>
      <c r="T527" s="3"/>
      <c r="U527" s="3"/>
      <c r="W527" s="149"/>
    </row>
    <row r="528" spans="2:23" ht="12.75">
      <c r="B528" s="2"/>
      <c r="C528" s="3"/>
      <c r="D528" s="4"/>
      <c r="E528" s="3"/>
      <c r="F528" s="3"/>
      <c r="G528" s="3"/>
      <c r="H528" s="3"/>
      <c r="I528" s="3"/>
      <c r="J528" s="3"/>
      <c r="K528" s="3"/>
      <c r="L528" s="3"/>
      <c r="M528" s="3"/>
      <c r="N528" s="3"/>
      <c r="O528" s="3"/>
      <c r="P528" s="3"/>
      <c r="Q528" s="3"/>
      <c r="R528" s="3"/>
      <c r="S528" s="3"/>
      <c r="T528" s="3"/>
      <c r="U528" s="3"/>
      <c r="W528" s="149"/>
    </row>
    <row r="529" spans="2:23" ht="12.75">
      <c r="B529" s="2"/>
      <c r="C529" s="3"/>
      <c r="D529" s="4"/>
      <c r="E529" s="3"/>
      <c r="F529" s="3"/>
      <c r="G529" s="3"/>
      <c r="H529" s="3"/>
      <c r="I529" s="3"/>
      <c r="J529" s="3"/>
      <c r="K529" s="3"/>
      <c r="L529" s="3"/>
      <c r="M529" s="3"/>
      <c r="N529" s="3"/>
      <c r="O529" s="3"/>
      <c r="P529" s="3"/>
      <c r="Q529" s="3"/>
      <c r="R529" s="3"/>
      <c r="S529" s="3"/>
      <c r="T529" s="3"/>
      <c r="U529" s="3"/>
      <c r="W529" s="149"/>
    </row>
    <row r="530" spans="2:23" ht="12.75">
      <c r="B530" s="2"/>
      <c r="C530" s="3"/>
      <c r="D530" s="4"/>
      <c r="E530" s="3"/>
      <c r="F530" s="3"/>
      <c r="G530" s="3"/>
      <c r="H530" s="3"/>
      <c r="I530" s="3"/>
      <c r="J530" s="3"/>
      <c r="K530" s="3"/>
      <c r="L530" s="3"/>
      <c r="M530" s="3"/>
      <c r="N530" s="3"/>
      <c r="O530" s="3"/>
      <c r="P530" s="3"/>
      <c r="Q530" s="3"/>
      <c r="R530" s="3"/>
      <c r="S530" s="3"/>
      <c r="T530" s="3"/>
      <c r="U530" s="3"/>
      <c r="W530" s="149"/>
    </row>
    <row r="531" spans="2:23" ht="12.75">
      <c r="B531" s="2"/>
      <c r="C531" s="3"/>
      <c r="D531" s="4"/>
      <c r="E531" s="3"/>
      <c r="F531" s="3"/>
      <c r="G531" s="3"/>
      <c r="H531" s="3"/>
      <c r="I531" s="3"/>
      <c r="J531" s="3"/>
      <c r="K531" s="3"/>
      <c r="L531" s="3"/>
      <c r="M531" s="3"/>
      <c r="N531" s="3"/>
      <c r="O531" s="3"/>
      <c r="P531" s="3"/>
      <c r="Q531" s="3"/>
      <c r="R531" s="3"/>
      <c r="S531" s="3"/>
      <c r="T531" s="3"/>
      <c r="U531" s="3"/>
      <c r="W531" s="149"/>
    </row>
    <row r="532" spans="2:23" ht="12.75">
      <c r="B532" s="2"/>
      <c r="C532" s="3"/>
      <c r="D532" s="4"/>
      <c r="E532" s="3"/>
      <c r="F532" s="3"/>
      <c r="G532" s="3"/>
      <c r="H532" s="3"/>
      <c r="I532" s="3"/>
      <c r="J532" s="3"/>
      <c r="K532" s="3"/>
      <c r="L532" s="3"/>
      <c r="M532" s="3"/>
      <c r="N532" s="3"/>
      <c r="O532" s="3"/>
      <c r="P532" s="3"/>
      <c r="Q532" s="3"/>
      <c r="R532" s="3"/>
      <c r="S532" s="3"/>
      <c r="T532" s="3"/>
      <c r="U532" s="3"/>
      <c r="W532" s="149"/>
    </row>
    <row r="533" spans="2:23" ht="12.75">
      <c r="B533" s="2"/>
      <c r="C533" s="3"/>
      <c r="D533" s="4"/>
      <c r="E533" s="3"/>
      <c r="F533" s="3"/>
      <c r="G533" s="3"/>
      <c r="H533" s="3"/>
      <c r="I533" s="3"/>
      <c r="J533" s="3"/>
      <c r="K533" s="3"/>
      <c r="L533" s="3"/>
      <c r="M533" s="3"/>
      <c r="N533" s="3"/>
      <c r="O533" s="3"/>
      <c r="P533" s="3"/>
      <c r="Q533" s="3"/>
      <c r="R533" s="3"/>
      <c r="S533" s="3"/>
      <c r="T533" s="3"/>
      <c r="U533" s="3"/>
      <c r="W533" s="149"/>
    </row>
    <row r="534" spans="2:23" ht="12.75">
      <c r="B534" s="2"/>
      <c r="C534" s="3"/>
      <c r="D534" s="4"/>
      <c r="E534" s="3"/>
      <c r="F534" s="3"/>
      <c r="G534" s="3"/>
      <c r="H534" s="3"/>
      <c r="I534" s="3"/>
      <c r="J534" s="3"/>
      <c r="K534" s="3"/>
      <c r="L534" s="3"/>
      <c r="M534" s="3"/>
      <c r="N534" s="3"/>
      <c r="O534" s="3"/>
      <c r="P534" s="3"/>
      <c r="Q534" s="3"/>
      <c r="R534" s="3"/>
      <c r="S534" s="3"/>
      <c r="T534" s="3"/>
      <c r="U534" s="3"/>
      <c r="W534" s="149"/>
    </row>
    <row r="535" spans="2:23" ht="12.75">
      <c r="B535" s="2"/>
      <c r="C535" s="3"/>
      <c r="D535" s="4"/>
      <c r="E535" s="3"/>
      <c r="F535" s="3"/>
      <c r="G535" s="3"/>
      <c r="H535" s="3"/>
      <c r="I535" s="3"/>
      <c r="J535" s="3"/>
      <c r="K535" s="3"/>
      <c r="L535" s="3"/>
      <c r="M535" s="3"/>
      <c r="N535" s="3"/>
      <c r="O535" s="3"/>
      <c r="P535" s="3"/>
      <c r="Q535" s="3"/>
      <c r="R535" s="3"/>
      <c r="S535" s="3"/>
      <c r="T535" s="3"/>
      <c r="U535" s="3"/>
      <c r="W535" s="149"/>
    </row>
    <row r="536" spans="2:23" ht="12.75">
      <c r="B536" s="2"/>
      <c r="C536" s="3"/>
      <c r="D536" s="4"/>
      <c r="E536" s="3"/>
      <c r="F536" s="3"/>
      <c r="G536" s="3"/>
      <c r="H536" s="3"/>
      <c r="I536" s="3"/>
      <c r="J536" s="3"/>
      <c r="K536" s="3"/>
      <c r="L536" s="3"/>
      <c r="M536" s="3"/>
      <c r="N536" s="3"/>
      <c r="O536" s="3"/>
      <c r="P536" s="3"/>
      <c r="Q536" s="3"/>
      <c r="R536" s="3"/>
      <c r="S536" s="3"/>
      <c r="T536" s="3"/>
      <c r="U536" s="3"/>
      <c r="W536" s="149"/>
    </row>
    <row r="537" spans="2:23" ht="12.75">
      <c r="B537" s="2"/>
      <c r="C537" s="3"/>
      <c r="D537" s="4"/>
      <c r="E537" s="3"/>
      <c r="F537" s="3"/>
      <c r="G537" s="3"/>
      <c r="H537" s="3"/>
      <c r="I537" s="3"/>
      <c r="J537" s="3"/>
      <c r="K537" s="3"/>
      <c r="L537" s="3"/>
      <c r="M537" s="3"/>
      <c r="N537" s="3"/>
      <c r="O537" s="3"/>
      <c r="P537" s="3"/>
      <c r="Q537" s="3"/>
      <c r="R537" s="3"/>
      <c r="S537" s="3"/>
      <c r="T537" s="3"/>
      <c r="U537" s="3"/>
      <c r="W537" s="149"/>
    </row>
    <row r="538" spans="2:23" ht="12.75">
      <c r="B538" s="2"/>
      <c r="C538" s="3"/>
      <c r="D538" s="4"/>
      <c r="E538" s="3"/>
      <c r="F538" s="3"/>
      <c r="G538" s="3"/>
      <c r="H538" s="3"/>
      <c r="I538" s="3"/>
      <c r="J538" s="3"/>
      <c r="K538" s="3"/>
      <c r="L538" s="3"/>
      <c r="M538" s="3"/>
      <c r="N538" s="3"/>
      <c r="O538" s="3"/>
      <c r="P538" s="3"/>
      <c r="Q538" s="3"/>
      <c r="R538" s="3"/>
      <c r="S538" s="3"/>
      <c r="T538" s="3"/>
      <c r="U538" s="3"/>
      <c r="W538" s="149"/>
    </row>
    <row r="539" spans="2:23" ht="12.75">
      <c r="B539" s="2"/>
      <c r="C539" s="3"/>
      <c r="D539" s="4"/>
      <c r="E539" s="3"/>
      <c r="F539" s="3"/>
      <c r="G539" s="3"/>
      <c r="H539" s="3"/>
      <c r="I539" s="3"/>
      <c r="J539" s="3"/>
      <c r="K539" s="3"/>
      <c r="L539" s="3"/>
      <c r="M539" s="3"/>
      <c r="N539" s="3"/>
      <c r="O539" s="3"/>
      <c r="P539" s="3"/>
      <c r="Q539" s="3"/>
      <c r="R539" s="3"/>
      <c r="S539" s="3"/>
      <c r="T539" s="3"/>
      <c r="U539" s="3"/>
      <c r="W539" s="149"/>
    </row>
    <row r="540" spans="2:23" ht="12.75">
      <c r="B540" s="2"/>
      <c r="C540" s="3"/>
      <c r="D540" s="4"/>
      <c r="E540" s="3"/>
      <c r="F540" s="3"/>
      <c r="G540" s="3"/>
      <c r="H540" s="3"/>
      <c r="I540" s="3"/>
      <c r="J540" s="3"/>
      <c r="K540" s="3"/>
      <c r="L540" s="3"/>
      <c r="M540" s="3"/>
      <c r="N540" s="3"/>
      <c r="O540" s="3"/>
      <c r="P540" s="3"/>
      <c r="Q540" s="3"/>
      <c r="R540" s="3"/>
      <c r="S540" s="3"/>
      <c r="T540" s="3"/>
      <c r="U540" s="3"/>
      <c r="W540" s="149"/>
    </row>
    <row r="541" spans="2:23" ht="12.75">
      <c r="B541" s="2"/>
      <c r="C541" s="3"/>
      <c r="D541" s="4"/>
      <c r="E541" s="3"/>
      <c r="F541" s="3"/>
      <c r="G541" s="3"/>
      <c r="H541" s="3"/>
      <c r="I541" s="3"/>
      <c r="J541" s="3"/>
      <c r="K541" s="3"/>
      <c r="L541" s="3"/>
      <c r="M541" s="3"/>
      <c r="N541" s="3"/>
      <c r="O541" s="3"/>
      <c r="P541" s="3"/>
      <c r="Q541" s="3"/>
      <c r="R541" s="3"/>
      <c r="S541" s="3"/>
      <c r="T541" s="3"/>
      <c r="U541" s="3"/>
      <c r="W541" s="149"/>
    </row>
    <row r="542" spans="2:23" ht="12.75">
      <c r="B542" s="2"/>
      <c r="C542" s="3"/>
      <c r="D542" s="4"/>
      <c r="E542" s="3"/>
      <c r="F542" s="3"/>
      <c r="G542" s="3"/>
      <c r="H542" s="3"/>
      <c r="I542" s="3"/>
      <c r="J542" s="3"/>
      <c r="K542" s="3"/>
      <c r="L542" s="3"/>
      <c r="M542" s="3"/>
      <c r="N542" s="3"/>
      <c r="O542" s="3"/>
      <c r="P542" s="3"/>
      <c r="Q542" s="3"/>
      <c r="R542" s="3"/>
      <c r="S542" s="3"/>
      <c r="T542" s="3"/>
      <c r="U542" s="3"/>
      <c r="W542" s="149"/>
    </row>
    <row r="543" spans="2:23" ht="12.75">
      <c r="B543" s="2"/>
      <c r="C543" s="3"/>
      <c r="D543" s="4"/>
      <c r="E543" s="3"/>
      <c r="F543" s="3"/>
      <c r="G543" s="3"/>
      <c r="H543" s="3"/>
      <c r="I543" s="3"/>
      <c r="J543" s="3"/>
      <c r="K543" s="3"/>
      <c r="L543" s="3"/>
      <c r="M543" s="3"/>
      <c r="N543" s="3"/>
      <c r="O543" s="3"/>
      <c r="P543" s="3"/>
      <c r="Q543" s="3"/>
      <c r="R543" s="3"/>
      <c r="S543" s="3"/>
      <c r="T543" s="3"/>
      <c r="U543" s="3"/>
      <c r="W543" s="149"/>
    </row>
    <row r="544" spans="2:23" ht="12.75">
      <c r="B544" s="2"/>
      <c r="C544" s="3"/>
      <c r="D544" s="4"/>
      <c r="E544" s="3"/>
      <c r="F544" s="3"/>
      <c r="G544" s="3"/>
      <c r="H544" s="3"/>
      <c r="I544" s="3"/>
      <c r="J544" s="3"/>
      <c r="K544" s="3"/>
      <c r="L544" s="3"/>
      <c r="M544" s="3"/>
      <c r="N544" s="3"/>
      <c r="O544" s="3"/>
      <c r="P544" s="3"/>
      <c r="Q544" s="3"/>
      <c r="R544" s="3"/>
      <c r="S544" s="3"/>
      <c r="T544" s="3"/>
      <c r="U544" s="3"/>
      <c r="W544" s="149"/>
    </row>
    <row r="545" spans="2:23" ht="12.75">
      <c r="B545" s="2"/>
      <c r="C545" s="3"/>
      <c r="D545" s="4"/>
      <c r="E545" s="3"/>
      <c r="F545" s="3"/>
      <c r="G545" s="3"/>
      <c r="H545" s="3"/>
      <c r="I545" s="3"/>
      <c r="J545" s="3"/>
      <c r="K545" s="3"/>
      <c r="L545" s="3"/>
      <c r="M545" s="3"/>
      <c r="N545" s="3"/>
      <c r="O545" s="3"/>
      <c r="P545" s="3"/>
      <c r="Q545" s="3"/>
      <c r="R545" s="3"/>
      <c r="S545" s="3"/>
      <c r="T545" s="3"/>
      <c r="U545" s="3"/>
      <c r="W545" s="149"/>
    </row>
    <row r="546" spans="2:23" ht="12.75">
      <c r="B546" s="2"/>
      <c r="C546" s="3"/>
      <c r="D546" s="4"/>
      <c r="E546" s="3"/>
      <c r="F546" s="3"/>
      <c r="G546" s="3"/>
      <c r="H546" s="3"/>
      <c r="I546" s="3"/>
      <c r="J546" s="3"/>
      <c r="K546" s="3"/>
      <c r="L546" s="3"/>
      <c r="M546" s="3"/>
      <c r="N546" s="3"/>
      <c r="O546" s="3"/>
      <c r="P546" s="3"/>
      <c r="Q546" s="3"/>
      <c r="R546" s="3"/>
      <c r="S546" s="3"/>
      <c r="T546" s="3"/>
      <c r="U546" s="3"/>
      <c r="W546" s="149"/>
    </row>
    <row r="547" spans="2:23" ht="12.75">
      <c r="B547" s="2"/>
      <c r="C547" s="3"/>
      <c r="D547" s="4"/>
      <c r="E547" s="3"/>
      <c r="F547" s="3"/>
      <c r="G547" s="3"/>
      <c r="H547" s="3"/>
      <c r="I547" s="3"/>
      <c r="J547" s="3"/>
      <c r="K547" s="3"/>
      <c r="L547" s="3"/>
      <c r="M547" s="3"/>
      <c r="N547" s="3"/>
      <c r="O547" s="3"/>
      <c r="P547" s="3"/>
      <c r="Q547" s="3"/>
      <c r="R547" s="3"/>
      <c r="S547" s="3"/>
      <c r="T547" s="3"/>
      <c r="U547" s="3"/>
      <c r="W547" s="149"/>
    </row>
    <row r="548" spans="2:23" ht="12.75">
      <c r="B548" s="2"/>
      <c r="C548" s="3"/>
      <c r="D548" s="4"/>
      <c r="E548" s="3"/>
      <c r="F548" s="3"/>
      <c r="G548" s="3"/>
      <c r="H548" s="3"/>
      <c r="I548" s="3"/>
      <c r="J548" s="3"/>
      <c r="K548" s="3"/>
      <c r="L548" s="3"/>
      <c r="M548" s="3"/>
      <c r="N548" s="3"/>
      <c r="O548" s="3"/>
      <c r="P548" s="3"/>
      <c r="Q548" s="3"/>
      <c r="R548" s="3"/>
      <c r="S548" s="3"/>
      <c r="T548" s="3"/>
      <c r="U548" s="3"/>
      <c r="W548" s="149"/>
    </row>
    <row r="549" spans="2:23" ht="12.75">
      <c r="B549" s="2"/>
      <c r="C549" s="3"/>
      <c r="D549" s="4"/>
      <c r="E549" s="3"/>
      <c r="F549" s="3"/>
      <c r="G549" s="3"/>
      <c r="H549" s="3"/>
      <c r="I549" s="3"/>
      <c r="J549" s="3"/>
      <c r="K549" s="3"/>
      <c r="L549" s="3"/>
      <c r="M549" s="3"/>
      <c r="N549" s="3"/>
      <c r="O549" s="3"/>
      <c r="P549" s="3"/>
      <c r="Q549" s="3"/>
      <c r="R549" s="3"/>
      <c r="S549" s="3"/>
      <c r="T549" s="3"/>
      <c r="U549" s="3"/>
      <c r="W549" s="149"/>
    </row>
    <row r="550" spans="2:23" ht="12.75">
      <c r="B550" s="2"/>
      <c r="C550" s="3"/>
      <c r="D550" s="4"/>
      <c r="E550" s="3"/>
      <c r="F550" s="3"/>
      <c r="G550" s="3"/>
      <c r="H550" s="3"/>
      <c r="I550" s="3"/>
      <c r="J550" s="3"/>
      <c r="K550" s="3"/>
      <c r="L550" s="3"/>
      <c r="M550" s="3"/>
      <c r="N550" s="3"/>
      <c r="O550" s="3"/>
      <c r="P550" s="3"/>
      <c r="Q550" s="3"/>
      <c r="R550" s="3"/>
      <c r="S550" s="3"/>
      <c r="T550" s="3"/>
      <c r="U550" s="3"/>
      <c r="W550" s="149"/>
    </row>
    <row r="551" spans="2:23" ht="12.75">
      <c r="B551" s="2"/>
      <c r="C551" s="3"/>
      <c r="D551" s="4"/>
      <c r="E551" s="3"/>
      <c r="F551" s="3"/>
      <c r="G551" s="3"/>
      <c r="H551" s="3"/>
      <c r="I551" s="3"/>
      <c r="J551" s="3"/>
      <c r="K551" s="3"/>
      <c r="L551" s="3"/>
      <c r="M551" s="3"/>
      <c r="N551" s="3"/>
      <c r="O551" s="3"/>
      <c r="P551" s="3"/>
      <c r="Q551" s="3"/>
      <c r="R551" s="3"/>
      <c r="S551" s="3"/>
      <c r="T551" s="3"/>
      <c r="U551" s="3"/>
      <c r="W551" s="149"/>
    </row>
    <row r="552" spans="2:23" ht="12.75">
      <c r="B552" s="2"/>
      <c r="C552" s="3"/>
      <c r="D552" s="4"/>
      <c r="E552" s="3"/>
      <c r="F552" s="3"/>
      <c r="G552" s="3"/>
      <c r="H552" s="3"/>
      <c r="I552" s="3"/>
      <c r="J552" s="3"/>
      <c r="K552" s="3"/>
      <c r="L552" s="3"/>
      <c r="M552" s="3"/>
      <c r="N552" s="3"/>
      <c r="O552" s="3"/>
      <c r="P552" s="3"/>
      <c r="Q552" s="3"/>
      <c r="R552" s="3"/>
      <c r="S552" s="3"/>
      <c r="T552" s="3"/>
      <c r="U552" s="3"/>
      <c r="W552" s="149"/>
    </row>
    <row r="553" spans="2:23" ht="12.75">
      <c r="B553" s="2"/>
      <c r="C553" s="3"/>
      <c r="D553" s="4"/>
      <c r="E553" s="3"/>
      <c r="F553" s="3"/>
      <c r="G553" s="3"/>
      <c r="H553" s="3"/>
      <c r="I553" s="3"/>
      <c r="J553" s="3"/>
      <c r="K553" s="3"/>
      <c r="L553" s="3"/>
      <c r="M553" s="3"/>
      <c r="N553" s="3"/>
      <c r="O553" s="3"/>
      <c r="P553" s="3"/>
      <c r="Q553" s="3"/>
      <c r="R553" s="3"/>
      <c r="S553" s="3"/>
      <c r="T553" s="3"/>
      <c r="U553" s="3"/>
      <c r="W553" s="149"/>
    </row>
    <row r="554" spans="2:23" ht="12.75">
      <c r="B554" s="2"/>
      <c r="C554" s="3"/>
      <c r="D554" s="4"/>
      <c r="E554" s="3"/>
      <c r="F554" s="3"/>
      <c r="G554" s="3"/>
      <c r="H554" s="3"/>
      <c r="I554" s="3"/>
      <c r="J554" s="3"/>
      <c r="K554" s="3"/>
      <c r="L554" s="3"/>
      <c r="M554" s="3"/>
      <c r="N554" s="3"/>
      <c r="O554" s="3"/>
      <c r="P554" s="3"/>
      <c r="Q554" s="3"/>
      <c r="R554" s="3"/>
      <c r="S554" s="3"/>
      <c r="T554" s="3"/>
      <c r="U554" s="3"/>
      <c r="W554" s="149"/>
    </row>
    <row r="555" spans="2:23" ht="12.75">
      <c r="B555" s="2"/>
      <c r="C555" s="3"/>
      <c r="D555" s="4"/>
      <c r="E555" s="3"/>
      <c r="F555" s="3"/>
      <c r="G555" s="3"/>
      <c r="H555" s="3"/>
      <c r="I555" s="3"/>
      <c r="J555" s="3"/>
      <c r="K555" s="3"/>
      <c r="L555" s="3"/>
      <c r="M555" s="3"/>
      <c r="N555" s="3"/>
      <c r="O555" s="3"/>
      <c r="P555" s="3"/>
      <c r="Q555" s="3"/>
      <c r="R555" s="3"/>
      <c r="S555" s="3"/>
      <c r="T555" s="3"/>
      <c r="U555" s="3"/>
      <c r="W555" s="149"/>
    </row>
    <row r="556" spans="2:23" ht="12.75">
      <c r="B556" s="2"/>
      <c r="C556" s="3"/>
      <c r="D556" s="4"/>
      <c r="E556" s="3"/>
      <c r="F556" s="3"/>
      <c r="G556" s="3"/>
      <c r="H556" s="3"/>
      <c r="I556" s="3"/>
      <c r="J556" s="3"/>
      <c r="K556" s="3"/>
      <c r="L556" s="3"/>
      <c r="M556" s="3"/>
      <c r="N556" s="3"/>
      <c r="O556" s="3"/>
      <c r="P556" s="3"/>
      <c r="Q556" s="3"/>
      <c r="R556" s="3"/>
      <c r="S556" s="3"/>
      <c r="T556" s="3"/>
      <c r="U556" s="3"/>
      <c r="W556" s="149"/>
    </row>
    <row r="557" spans="2:23" ht="12.75">
      <c r="B557" s="2"/>
      <c r="C557" s="3"/>
      <c r="D557" s="4"/>
      <c r="E557" s="3"/>
      <c r="F557" s="3"/>
      <c r="G557" s="3"/>
      <c r="H557" s="3"/>
      <c r="I557" s="3"/>
      <c r="J557" s="3"/>
      <c r="K557" s="3"/>
      <c r="L557" s="3"/>
      <c r="M557" s="3"/>
      <c r="N557" s="3"/>
      <c r="O557" s="3"/>
      <c r="P557" s="3"/>
      <c r="Q557" s="3"/>
      <c r="R557" s="3"/>
      <c r="S557" s="3"/>
      <c r="T557" s="3"/>
      <c r="U557" s="3"/>
      <c r="W557" s="149"/>
    </row>
    <row r="558" spans="2:23" ht="12.75">
      <c r="B558" s="2"/>
      <c r="C558" s="3"/>
      <c r="D558" s="4"/>
      <c r="E558" s="3"/>
      <c r="F558" s="3"/>
      <c r="G558" s="3"/>
      <c r="H558" s="3"/>
      <c r="I558" s="3"/>
      <c r="J558" s="3"/>
      <c r="K558" s="3"/>
      <c r="L558" s="3"/>
      <c r="M558" s="3"/>
      <c r="N558" s="3"/>
      <c r="O558" s="3"/>
      <c r="P558" s="3"/>
      <c r="Q558" s="3"/>
      <c r="R558" s="3"/>
      <c r="S558" s="3"/>
      <c r="T558" s="3"/>
      <c r="U558" s="3"/>
      <c r="W558" s="149"/>
    </row>
    <row r="559" spans="2:23" ht="12.75">
      <c r="B559" s="2"/>
      <c r="C559" s="3"/>
      <c r="D559" s="4"/>
      <c r="E559" s="3"/>
      <c r="F559" s="3"/>
      <c r="G559" s="3"/>
      <c r="H559" s="3"/>
      <c r="I559" s="3"/>
      <c r="J559" s="3"/>
      <c r="K559" s="3"/>
      <c r="L559" s="3"/>
      <c r="M559" s="3"/>
      <c r="N559" s="3"/>
      <c r="O559" s="3"/>
      <c r="P559" s="3"/>
      <c r="Q559" s="3"/>
      <c r="R559" s="3"/>
      <c r="S559" s="3"/>
      <c r="T559" s="3"/>
      <c r="U559" s="3"/>
      <c r="W559" s="149"/>
    </row>
    <row r="560" spans="2:23" ht="12.75">
      <c r="B560" s="2"/>
      <c r="C560" s="3"/>
      <c r="D560" s="4"/>
      <c r="E560" s="3"/>
      <c r="F560" s="3"/>
      <c r="G560" s="3"/>
      <c r="H560" s="3"/>
      <c r="I560" s="3"/>
      <c r="J560" s="3"/>
      <c r="K560" s="3"/>
      <c r="L560" s="3"/>
      <c r="M560" s="3"/>
      <c r="N560" s="3"/>
      <c r="O560" s="3"/>
      <c r="P560" s="3"/>
      <c r="Q560" s="3"/>
      <c r="R560" s="3"/>
      <c r="S560" s="3"/>
      <c r="T560" s="3"/>
      <c r="U560" s="3"/>
      <c r="W560" s="149"/>
    </row>
    <row r="561" spans="2:23" ht="12.75">
      <c r="B561" s="2"/>
      <c r="C561" s="3"/>
      <c r="D561" s="4"/>
      <c r="E561" s="3"/>
      <c r="F561" s="3"/>
      <c r="G561" s="3"/>
      <c r="H561" s="3"/>
      <c r="I561" s="3"/>
      <c r="J561" s="3"/>
      <c r="K561" s="3"/>
      <c r="L561" s="3"/>
      <c r="M561" s="3"/>
      <c r="N561" s="3"/>
      <c r="O561" s="3"/>
      <c r="P561" s="3"/>
      <c r="Q561" s="3"/>
      <c r="R561" s="3"/>
      <c r="S561" s="3"/>
      <c r="T561" s="3"/>
      <c r="U561" s="3"/>
      <c r="W561" s="149"/>
    </row>
    <row r="562" spans="2:23" ht="12.75">
      <c r="B562" s="2"/>
      <c r="C562" s="3"/>
      <c r="D562" s="4"/>
      <c r="E562" s="3"/>
      <c r="F562" s="3"/>
      <c r="G562" s="3"/>
      <c r="H562" s="3"/>
      <c r="I562" s="3"/>
      <c r="J562" s="3"/>
      <c r="K562" s="3"/>
      <c r="L562" s="3"/>
      <c r="M562" s="3"/>
      <c r="N562" s="3"/>
      <c r="O562" s="3"/>
      <c r="P562" s="3"/>
      <c r="Q562" s="3"/>
      <c r="R562" s="3"/>
      <c r="S562" s="3"/>
      <c r="T562" s="3"/>
      <c r="U562" s="3"/>
      <c r="W562" s="149"/>
    </row>
    <row r="563" spans="2:23" ht="12.75">
      <c r="B563" s="2"/>
      <c r="C563" s="3"/>
      <c r="D563" s="4"/>
      <c r="E563" s="3"/>
      <c r="F563" s="3"/>
      <c r="G563" s="3"/>
      <c r="H563" s="3"/>
      <c r="I563" s="3"/>
      <c r="J563" s="3"/>
      <c r="K563" s="3"/>
      <c r="L563" s="3"/>
      <c r="M563" s="3"/>
      <c r="N563" s="3"/>
      <c r="O563" s="3"/>
      <c r="P563" s="3"/>
      <c r="Q563" s="3"/>
      <c r="R563" s="3"/>
      <c r="S563" s="3"/>
      <c r="T563" s="3"/>
      <c r="U563" s="3"/>
      <c r="W563" s="149"/>
    </row>
    <row r="564" spans="2:23" ht="12.75">
      <c r="B564" s="2"/>
      <c r="C564" s="3"/>
      <c r="D564" s="4"/>
      <c r="E564" s="3"/>
      <c r="F564" s="3"/>
      <c r="G564" s="3"/>
      <c r="H564" s="3"/>
      <c r="I564" s="3"/>
      <c r="J564" s="3"/>
      <c r="K564" s="3"/>
      <c r="L564" s="3"/>
      <c r="M564" s="3"/>
      <c r="N564" s="3"/>
      <c r="O564" s="3"/>
      <c r="P564" s="3"/>
      <c r="Q564" s="3"/>
      <c r="R564" s="3"/>
      <c r="S564" s="3"/>
      <c r="T564" s="3"/>
      <c r="U564" s="3"/>
      <c r="W564" s="149"/>
    </row>
    <row r="565" spans="2:23" ht="12.75">
      <c r="B565" s="2"/>
      <c r="C565" s="3"/>
      <c r="D565" s="4"/>
      <c r="E565" s="3"/>
      <c r="F565" s="3"/>
      <c r="G565" s="3"/>
      <c r="H565" s="3"/>
      <c r="I565" s="3"/>
      <c r="J565" s="3"/>
      <c r="K565" s="3"/>
      <c r="L565" s="3"/>
      <c r="M565" s="3"/>
      <c r="N565" s="3"/>
      <c r="O565" s="3"/>
      <c r="P565" s="3"/>
      <c r="Q565" s="3"/>
      <c r="R565" s="3"/>
      <c r="S565" s="3"/>
      <c r="T565" s="3"/>
      <c r="U565" s="3"/>
      <c r="W565" s="149"/>
    </row>
    <row r="566" spans="2:23" ht="12.75">
      <c r="B566" s="2"/>
      <c r="C566" s="3"/>
      <c r="D566" s="4"/>
      <c r="E566" s="3"/>
      <c r="F566" s="3"/>
      <c r="G566" s="3"/>
      <c r="H566" s="3"/>
      <c r="I566" s="3"/>
      <c r="J566" s="3"/>
      <c r="K566" s="3"/>
      <c r="L566" s="3"/>
      <c r="M566" s="3"/>
      <c r="N566" s="3"/>
      <c r="O566" s="3"/>
      <c r="P566" s="3"/>
      <c r="Q566" s="3"/>
      <c r="R566" s="3"/>
      <c r="S566" s="3"/>
      <c r="T566" s="3"/>
      <c r="U566" s="3"/>
      <c r="W566" s="149"/>
    </row>
    <row r="567" spans="2:23" ht="12.75">
      <c r="B567" s="2"/>
      <c r="C567" s="3"/>
      <c r="D567" s="4"/>
      <c r="E567" s="3"/>
      <c r="F567" s="3"/>
      <c r="G567" s="3"/>
      <c r="H567" s="3"/>
      <c r="I567" s="3"/>
      <c r="J567" s="3"/>
      <c r="K567" s="3"/>
      <c r="L567" s="3"/>
      <c r="M567" s="3"/>
      <c r="N567" s="3"/>
      <c r="O567" s="3"/>
      <c r="P567" s="3"/>
      <c r="Q567" s="3"/>
      <c r="R567" s="3"/>
      <c r="S567" s="3"/>
      <c r="T567" s="3"/>
      <c r="U567" s="3"/>
      <c r="W567" s="149"/>
    </row>
    <row r="568" spans="2:23" ht="12.75">
      <c r="B568" s="2"/>
      <c r="C568" s="3"/>
      <c r="D568" s="4"/>
      <c r="E568" s="3"/>
      <c r="F568" s="3"/>
      <c r="G568" s="3"/>
      <c r="H568" s="3"/>
      <c r="I568" s="3"/>
      <c r="J568" s="3"/>
      <c r="K568" s="3"/>
      <c r="L568" s="3"/>
      <c r="M568" s="3"/>
      <c r="N568" s="3"/>
      <c r="O568" s="3"/>
      <c r="P568" s="3"/>
      <c r="Q568" s="3"/>
      <c r="R568" s="3"/>
      <c r="S568" s="3"/>
      <c r="T568" s="3"/>
      <c r="U568" s="3"/>
      <c r="W568" s="149"/>
    </row>
    <row r="569" spans="2:23" ht="12.75">
      <c r="B569" s="2"/>
      <c r="C569" s="3"/>
      <c r="D569" s="4"/>
      <c r="E569" s="3"/>
      <c r="F569" s="3"/>
      <c r="G569" s="3"/>
      <c r="H569" s="3"/>
      <c r="I569" s="3"/>
      <c r="J569" s="3"/>
      <c r="K569" s="3"/>
      <c r="L569" s="3"/>
      <c r="M569" s="3"/>
      <c r="N569" s="3"/>
      <c r="O569" s="3"/>
      <c r="P569" s="3"/>
      <c r="Q569" s="3"/>
      <c r="R569" s="3"/>
      <c r="S569" s="3"/>
      <c r="T569" s="3"/>
      <c r="U569" s="3"/>
      <c r="W569" s="149"/>
    </row>
    <row r="570" spans="2:23" ht="12.75">
      <c r="B570" s="2"/>
      <c r="C570" s="3"/>
      <c r="D570" s="4"/>
      <c r="E570" s="3"/>
      <c r="F570" s="3"/>
      <c r="G570" s="3"/>
      <c r="H570" s="3"/>
      <c r="I570" s="3"/>
      <c r="J570" s="3"/>
      <c r="K570" s="3"/>
      <c r="L570" s="3"/>
      <c r="M570" s="3"/>
      <c r="N570" s="3"/>
      <c r="O570" s="3"/>
      <c r="P570" s="3"/>
      <c r="Q570" s="3"/>
      <c r="R570" s="3"/>
      <c r="S570" s="3"/>
      <c r="T570" s="3"/>
      <c r="U570" s="3"/>
      <c r="W570" s="149"/>
    </row>
    <row r="571" spans="2:23" ht="12.75">
      <c r="B571" s="2"/>
      <c r="C571" s="3"/>
      <c r="D571" s="4"/>
      <c r="E571" s="3"/>
      <c r="F571" s="3"/>
      <c r="G571" s="3"/>
      <c r="H571" s="3"/>
      <c r="I571" s="3"/>
      <c r="J571" s="3"/>
      <c r="K571" s="3"/>
      <c r="L571" s="3"/>
      <c r="M571" s="3"/>
      <c r="N571" s="3"/>
      <c r="O571" s="3"/>
      <c r="P571" s="3"/>
      <c r="Q571" s="3"/>
      <c r="R571" s="3"/>
      <c r="S571" s="3"/>
      <c r="T571" s="3"/>
      <c r="U571" s="3"/>
      <c r="W571" s="149"/>
    </row>
    <row r="572" spans="2:23" ht="12.75">
      <c r="B572" s="2"/>
      <c r="C572" s="3"/>
      <c r="D572" s="4"/>
      <c r="E572" s="3"/>
      <c r="F572" s="3"/>
      <c r="G572" s="3"/>
      <c r="H572" s="3"/>
      <c r="I572" s="3"/>
      <c r="J572" s="3"/>
      <c r="K572" s="3"/>
      <c r="L572" s="3"/>
      <c r="M572" s="3"/>
      <c r="N572" s="3"/>
      <c r="O572" s="3"/>
      <c r="P572" s="3"/>
      <c r="Q572" s="3"/>
      <c r="R572" s="3"/>
      <c r="S572" s="3"/>
      <c r="T572" s="3"/>
      <c r="U572" s="3"/>
      <c r="W572" s="149"/>
    </row>
    <row r="573" spans="2:23" ht="12.75">
      <c r="B573" s="2"/>
      <c r="C573" s="3"/>
      <c r="D573" s="4"/>
      <c r="E573" s="3"/>
      <c r="F573" s="3"/>
      <c r="G573" s="3"/>
      <c r="H573" s="3"/>
      <c r="I573" s="3"/>
      <c r="J573" s="3"/>
      <c r="K573" s="3"/>
      <c r="L573" s="3"/>
      <c r="M573" s="3"/>
      <c r="N573" s="3"/>
      <c r="O573" s="3"/>
      <c r="P573" s="3"/>
      <c r="Q573" s="3"/>
      <c r="R573" s="3"/>
      <c r="S573" s="3"/>
      <c r="T573" s="3"/>
      <c r="U573" s="3"/>
      <c r="W573" s="149"/>
    </row>
    <row r="574" spans="2:23" ht="12.75">
      <c r="B574" s="2"/>
      <c r="C574" s="3"/>
      <c r="D574" s="4"/>
      <c r="E574" s="3"/>
      <c r="F574" s="3"/>
      <c r="G574" s="3"/>
      <c r="H574" s="3"/>
      <c r="I574" s="3"/>
      <c r="J574" s="3"/>
      <c r="K574" s="3"/>
      <c r="L574" s="3"/>
      <c r="M574" s="3"/>
      <c r="N574" s="3"/>
      <c r="O574" s="3"/>
      <c r="P574" s="3"/>
      <c r="Q574" s="3"/>
      <c r="R574" s="3"/>
      <c r="S574" s="3"/>
      <c r="T574" s="3"/>
      <c r="U574" s="3"/>
      <c r="W574" s="149"/>
    </row>
    <row r="575" spans="2:23" ht="12.75">
      <c r="B575" s="2"/>
      <c r="C575" s="3"/>
      <c r="D575" s="4"/>
      <c r="E575" s="3"/>
      <c r="F575" s="3"/>
      <c r="G575" s="3"/>
      <c r="H575" s="3"/>
      <c r="I575" s="3"/>
      <c r="J575" s="3"/>
      <c r="K575" s="3"/>
      <c r="L575" s="3"/>
      <c r="M575" s="3"/>
      <c r="N575" s="3"/>
      <c r="O575" s="3"/>
      <c r="P575" s="3"/>
      <c r="Q575" s="3"/>
      <c r="R575" s="3"/>
      <c r="S575" s="3"/>
      <c r="T575" s="3"/>
      <c r="U575" s="3"/>
      <c r="W575" s="149"/>
    </row>
    <row r="576" spans="2:23" ht="12.75">
      <c r="B576" s="2"/>
      <c r="C576" s="3"/>
      <c r="D576" s="4"/>
      <c r="E576" s="3"/>
      <c r="F576" s="3"/>
      <c r="G576" s="3"/>
      <c r="H576" s="3"/>
      <c r="I576" s="3"/>
      <c r="J576" s="3"/>
      <c r="K576" s="3"/>
      <c r="L576" s="3"/>
      <c r="M576" s="3"/>
      <c r="N576" s="3"/>
      <c r="O576" s="3"/>
      <c r="P576" s="3"/>
      <c r="Q576" s="3"/>
      <c r="R576" s="3"/>
      <c r="S576" s="3"/>
      <c r="T576" s="3"/>
      <c r="U576" s="3"/>
      <c r="W576" s="149"/>
    </row>
    <row r="577" spans="2:23" ht="12.75">
      <c r="B577" s="2"/>
      <c r="C577" s="3"/>
      <c r="D577" s="4"/>
      <c r="E577" s="3"/>
      <c r="F577" s="3"/>
      <c r="G577" s="3"/>
      <c r="H577" s="3"/>
      <c r="I577" s="3"/>
      <c r="J577" s="3"/>
      <c r="K577" s="3"/>
      <c r="L577" s="3"/>
      <c r="M577" s="3"/>
      <c r="N577" s="3"/>
      <c r="O577" s="3"/>
      <c r="P577" s="3"/>
      <c r="Q577" s="3"/>
      <c r="R577" s="3"/>
      <c r="S577" s="3"/>
      <c r="T577" s="3"/>
      <c r="U577" s="3"/>
      <c r="W577" s="149"/>
    </row>
    <row r="578" spans="2:23" ht="12.75">
      <c r="B578" s="2"/>
      <c r="C578" s="3"/>
      <c r="D578" s="4"/>
      <c r="E578" s="3"/>
      <c r="F578" s="3"/>
      <c r="G578" s="3"/>
      <c r="H578" s="3"/>
      <c r="I578" s="3"/>
      <c r="J578" s="3"/>
      <c r="K578" s="3"/>
      <c r="L578" s="3"/>
      <c r="M578" s="3"/>
      <c r="N578" s="3"/>
      <c r="O578" s="3"/>
      <c r="P578" s="3"/>
      <c r="Q578" s="3"/>
      <c r="R578" s="3"/>
      <c r="S578" s="3"/>
      <c r="T578" s="3"/>
      <c r="U578" s="3"/>
      <c r="W578" s="149"/>
    </row>
    <row r="579" spans="2:23" ht="12.75">
      <c r="B579" s="2"/>
      <c r="C579" s="3"/>
      <c r="D579" s="4"/>
      <c r="E579" s="3"/>
      <c r="F579" s="3"/>
      <c r="G579" s="3"/>
      <c r="H579" s="3"/>
      <c r="I579" s="3"/>
      <c r="J579" s="3"/>
      <c r="K579" s="3"/>
      <c r="L579" s="3"/>
      <c r="M579" s="3"/>
      <c r="N579" s="3"/>
      <c r="O579" s="3"/>
      <c r="P579" s="3"/>
      <c r="Q579" s="3"/>
      <c r="R579" s="3"/>
      <c r="S579" s="3"/>
      <c r="T579" s="3"/>
      <c r="U579" s="3"/>
      <c r="W579" s="149"/>
    </row>
    <row r="580" spans="2:23" ht="12.75">
      <c r="B580" s="2"/>
      <c r="C580" s="3"/>
      <c r="D580" s="4"/>
      <c r="E580" s="3"/>
      <c r="F580" s="3"/>
      <c r="G580" s="3"/>
      <c r="H580" s="3"/>
      <c r="I580" s="3"/>
      <c r="J580" s="3"/>
      <c r="K580" s="3"/>
      <c r="L580" s="3"/>
      <c r="M580" s="3"/>
      <c r="N580" s="3"/>
      <c r="O580" s="3"/>
      <c r="P580" s="3"/>
      <c r="Q580" s="3"/>
      <c r="R580" s="3"/>
      <c r="S580" s="3"/>
      <c r="T580" s="3"/>
      <c r="U580" s="3"/>
      <c r="W580" s="149"/>
    </row>
    <row r="581" spans="2:23" ht="12.75">
      <c r="B581" s="2"/>
      <c r="C581" s="3"/>
      <c r="D581" s="4"/>
      <c r="E581" s="3"/>
      <c r="F581" s="3"/>
      <c r="G581" s="3"/>
      <c r="H581" s="3"/>
      <c r="I581" s="3"/>
      <c r="J581" s="3"/>
      <c r="K581" s="3"/>
      <c r="L581" s="3"/>
      <c r="M581" s="3"/>
      <c r="N581" s="3"/>
      <c r="O581" s="3"/>
      <c r="P581" s="3"/>
      <c r="Q581" s="3"/>
      <c r="R581" s="3"/>
      <c r="S581" s="3"/>
      <c r="T581" s="3"/>
      <c r="U581" s="3"/>
      <c r="W581" s="149"/>
    </row>
    <row r="582" spans="2:23" ht="12.75">
      <c r="B582" s="2"/>
      <c r="C582" s="3"/>
      <c r="D582" s="4"/>
      <c r="E582" s="3"/>
      <c r="F582" s="3"/>
      <c r="G582" s="3"/>
      <c r="H582" s="3"/>
      <c r="I582" s="3"/>
      <c r="J582" s="3"/>
      <c r="K582" s="3"/>
      <c r="L582" s="3"/>
      <c r="M582" s="3"/>
      <c r="N582" s="3"/>
      <c r="O582" s="3"/>
      <c r="P582" s="3"/>
      <c r="Q582" s="3"/>
      <c r="R582" s="3"/>
      <c r="S582" s="3"/>
      <c r="T582" s="3"/>
      <c r="U582" s="3"/>
      <c r="W582" s="149"/>
    </row>
    <row r="583" spans="2:23" ht="12.75">
      <c r="B583" s="2"/>
      <c r="C583" s="3"/>
      <c r="D583" s="4"/>
      <c r="E583" s="3"/>
      <c r="F583" s="3"/>
      <c r="G583" s="3"/>
      <c r="H583" s="3"/>
      <c r="I583" s="3"/>
      <c r="J583" s="3"/>
      <c r="K583" s="3"/>
      <c r="L583" s="3"/>
      <c r="M583" s="3"/>
      <c r="N583" s="3"/>
      <c r="O583" s="3"/>
      <c r="P583" s="3"/>
      <c r="Q583" s="3"/>
      <c r="R583" s="3"/>
      <c r="S583" s="3"/>
      <c r="T583" s="3"/>
      <c r="U583" s="3"/>
      <c r="W583" s="149"/>
    </row>
    <row r="584" spans="2:23" ht="12.75">
      <c r="B584" s="2"/>
      <c r="C584" s="3"/>
      <c r="D584" s="4"/>
      <c r="E584" s="3"/>
      <c r="F584" s="3"/>
      <c r="G584" s="3"/>
      <c r="H584" s="3"/>
      <c r="I584" s="3"/>
      <c r="J584" s="3"/>
      <c r="K584" s="3"/>
      <c r="L584" s="3"/>
      <c r="M584" s="3"/>
      <c r="N584" s="3"/>
      <c r="O584" s="3"/>
      <c r="P584" s="3"/>
      <c r="Q584" s="3"/>
      <c r="R584" s="3"/>
      <c r="S584" s="3"/>
      <c r="T584" s="3"/>
      <c r="U584" s="3"/>
      <c r="W584" s="149"/>
    </row>
    <row r="585" spans="2:23" ht="12.75">
      <c r="B585" s="2"/>
      <c r="C585" s="3"/>
      <c r="D585" s="4"/>
      <c r="E585" s="3"/>
      <c r="F585" s="3"/>
      <c r="G585" s="3"/>
      <c r="H585" s="3"/>
      <c r="I585" s="3"/>
      <c r="J585" s="3"/>
      <c r="K585" s="3"/>
      <c r="L585" s="3"/>
      <c r="M585" s="3"/>
      <c r="N585" s="3"/>
      <c r="O585" s="3"/>
      <c r="P585" s="3"/>
      <c r="Q585" s="3"/>
      <c r="R585" s="3"/>
      <c r="S585" s="3"/>
      <c r="T585" s="3"/>
      <c r="U585" s="3"/>
      <c r="W585" s="149"/>
    </row>
    <row r="586" spans="2:23" ht="12.75">
      <c r="B586" s="2"/>
      <c r="C586" s="3"/>
      <c r="D586" s="4"/>
      <c r="E586" s="3"/>
      <c r="F586" s="3"/>
      <c r="G586" s="3"/>
      <c r="H586" s="3"/>
      <c r="I586" s="3"/>
      <c r="J586" s="3"/>
      <c r="K586" s="3"/>
      <c r="L586" s="3"/>
      <c r="M586" s="3"/>
      <c r="N586" s="3"/>
      <c r="O586" s="3"/>
      <c r="P586" s="3"/>
      <c r="Q586" s="3"/>
      <c r="R586" s="3"/>
      <c r="S586" s="3"/>
      <c r="T586" s="3"/>
      <c r="U586" s="3"/>
      <c r="W586" s="149"/>
    </row>
    <row r="587" spans="2:23" ht="12.75">
      <c r="B587" s="2"/>
      <c r="C587" s="3"/>
      <c r="D587" s="4"/>
      <c r="E587" s="3"/>
      <c r="F587" s="3"/>
      <c r="G587" s="3"/>
      <c r="H587" s="3"/>
      <c r="I587" s="3"/>
      <c r="J587" s="3"/>
      <c r="K587" s="3"/>
      <c r="L587" s="3"/>
      <c r="M587" s="3"/>
      <c r="N587" s="3"/>
      <c r="O587" s="3"/>
      <c r="P587" s="3"/>
      <c r="Q587" s="3"/>
      <c r="R587" s="3"/>
      <c r="S587" s="3"/>
      <c r="T587" s="3"/>
      <c r="U587" s="3"/>
      <c r="W587" s="149"/>
    </row>
    <row r="588" spans="2:23" ht="12.75">
      <c r="B588" s="2"/>
      <c r="C588" s="3"/>
      <c r="D588" s="4"/>
      <c r="E588" s="3"/>
      <c r="F588" s="3"/>
      <c r="G588" s="3"/>
      <c r="H588" s="3"/>
      <c r="I588" s="3"/>
      <c r="J588" s="3"/>
      <c r="K588" s="3"/>
      <c r="L588" s="3"/>
      <c r="M588" s="3"/>
      <c r="N588" s="3"/>
      <c r="O588" s="3"/>
      <c r="P588" s="3"/>
      <c r="Q588" s="3"/>
      <c r="R588" s="3"/>
      <c r="S588" s="3"/>
      <c r="T588" s="3"/>
      <c r="U588" s="3"/>
      <c r="W588" s="149"/>
    </row>
    <row r="589" spans="2:23" ht="12.75">
      <c r="B589" s="2"/>
      <c r="C589" s="3"/>
      <c r="D589" s="4"/>
      <c r="E589" s="3"/>
      <c r="F589" s="3"/>
      <c r="G589" s="3"/>
      <c r="H589" s="3"/>
      <c r="I589" s="3"/>
      <c r="J589" s="3"/>
      <c r="K589" s="3"/>
      <c r="L589" s="3"/>
      <c r="M589" s="3"/>
      <c r="N589" s="3"/>
      <c r="O589" s="3"/>
      <c r="P589" s="3"/>
      <c r="Q589" s="3"/>
      <c r="R589" s="3"/>
      <c r="S589" s="3"/>
      <c r="T589" s="3"/>
      <c r="U589" s="3"/>
      <c r="W589" s="149"/>
    </row>
    <row r="590" spans="2:23" ht="12.75">
      <c r="B590" s="2"/>
      <c r="C590" s="3"/>
      <c r="D590" s="4"/>
      <c r="E590" s="3"/>
      <c r="F590" s="3"/>
      <c r="G590" s="3"/>
      <c r="H590" s="3"/>
      <c r="I590" s="3"/>
      <c r="J590" s="3"/>
      <c r="K590" s="3"/>
      <c r="L590" s="3"/>
      <c r="M590" s="3"/>
      <c r="N590" s="3"/>
      <c r="O590" s="3"/>
      <c r="P590" s="3"/>
      <c r="Q590" s="3"/>
      <c r="R590" s="3"/>
      <c r="S590" s="3"/>
      <c r="T590" s="3"/>
      <c r="U590" s="3"/>
      <c r="W590" s="149"/>
    </row>
    <row r="591" spans="2:23" ht="12.75">
      <c r="B591" s="2"/>
      <c r="C591" s="3"/>
      <c r="D591" s="4"/>
      <c r="E591" s="3"/>
      <c r="F591" s="3"/>
      <c r="G591" s="3"/>
      <c r="H591" s="3"/>
      <c r="I591" s="3"/>
      <c r="J591" s="3"/>
      <c r="K591" s="3"/>
      <c r="L591" s="3"/>
      <c r="M591" s="3"/>
      <c r="N591" s="3"/>
      <c r="O591" s="3"/>
      <c r="P591" s="3"/>
      <c r="Q591" s="3"/>
      <c r="R591" s="3"/>
      <c r="S591" s="3"/>
      <c r="T591" s="3"/>
      <c r="U591" s="3"/>
      <c r="W591" s="149"/>
    </row>
    <row r="592" spans="2:23" ht="12.75">
      <c r="B592" s="2"/>
      <c r="C592" s="3"/>
      <c r="D592" s="4"/>
      <c r="E592" s="3"/>
      <c r="F592" s="3"/>
      <c r="G592" s="3"/>
      <c r="H592" s="3"/>
      <c r="I592" s="3"/>
      <c r="J592" s="3"/>
      <c r="K592" s="3"/>
      <c r="L592" s="3"/>
      <c r="M592" s="3"/>
      <c r="N592" s="3"/>
      <c r="O592" s="3"/>
      <c r="P592" s="3"/>
      <c r="Q592" s="3"/>
      <c r="R592" s="3"/>
      <c r="S592" s="3"/>
      <c r="T592" s="3"/>
      <c r="U592" s="3"/>
      <c r="W592" s="149"/>
    </row>
    <row r="593" spans="2:23" ht="12.75">
      <c r="B593" s="2"/>
      <c r="C593" s="3"/>
      <c r="D593" s="4"/>
      <c r="E593" s="3"/>
      <c r="F593" s="3"/>
      <c r="G593" s="3"/>
      <c r="H593" s="3"/>
      <c r="I593" s="3"/>
      <c r="J593" s="3"/>
      <c r="K593" s="3"/>
      <c r="L593" s="3"/>
      <c r="M593" s="3"/>
      <c r="N593" s="3"/>
      <c r="O593" s="3"/>
      <c r="P593" s="3"/>
      <c r="Q593" s="3"/>
      <c r="R593" s="3"/>
      <c r="S593" s="3"/>
      <c r="T593" s="3"/>
      <c r="U593" s="3"/>
      <c r="W593" s="149"/>
    </row>
    <row r="594" spans="2:23" ht="12.75">
      <c r="B594" s="2"/>
      <c r="C594" s="3"/>
      <c r="D594" s="4"/>
      <c r="E594" s="3"/>
      <c r="F594" s="3"/>
      <c r="G594" s="3"/>
      <c r="H594" s="3"/>
      <c r="I594" s="3"/>
      <c r="J594" s="3"/>
      <c r="K594" s="3"/>
      <c r="L594" s="3"/>
      <c r="M594" s="3"/>
      <c r="N594" s="3"/>
      <c r="O594" s="3"/>
      <c r="P594" s="3"/>
      <c r="Q594" s="3"/>
      <c r="R594" s="3"/>
      <c r="S594" s="3"/>
      <c r="T594" s="3"/>
      <c r="U594" s="3"/>
      <c r="W594" s="149"/>
    </row>
    <row r="595" spans="2:23" ht="12.75">
      <c r="B595" s="2"/>
      <c r="C595" s="3"/>
      <c r="D595" s="4"/>
      <c r="E595" s="3"/>
      <c r="F595" s="3"/>
      <c r="G595" s="3"/>
      <c r="H595" s="3"/>
      <c r="I595" s="3"/>
      <c r="J595" s="3"/>
      <c r="K595" s="3"/>
      <c r="L595" s="3"/>
      <c r="M595" s="3"/>
      <c r="N595" s="3"/>
      <c r="O595" s="3"/>
      <c r="P595" s="3"/>
      <c r="Q595" s="3"/>
      <c r="R595" s="3"/>
      <c r="S595" s="3"/>
      <c r="T595" s="3"/>
      <c r="U595" s="3"/>
      <c r="W595" s="149"/>
    </row>
    <row r="596" spans="2:23" ht="12.75">
      <c r="B596" s="2"/>
      <c r="C596" s="3"/>
      <c r="D596" s="4"/>
      <c r="E596" s="3"/>
      <c r="F596" s="3"/>
      <c r="G596" s="3"/>
      <c r="H596" s="3"/>
      <c r="I596" s="3"/>
      <c r="J596" s="3"/>
      <c r="K596" s="3"/>
      <c r="L596" s="3"/>
      <c r="M596" s="3"/>
      <c r="N596" s="3"/>
      <c r="O596" s="3"/>
      <c r="P596" s="3"/>
      <c r="Q596" s="3"/>
      <c r="R596" s="3"/>
      <c r="S596" s="3"/>
      <c r="T596" s="3"/>
      <c r="U596" s="3"/>
      <c r="W596" s="149"/>
    </row>
    <row r="597" spans="2:23" ht="12.75">
      <c r="B597" s="2"/>
      <c r="C597" s="3"/>
      <c r="D597" s="4"/>
      <c r="E597" s="3"/>
      <c r="F597" s="3"/>
      <c r="G597" s="3"/>
      <c r="H597" s="3"/>
      <c r="I597" s="3"/>
      <c r="J597" s="3"/>
      <c r="K597" s="3"/>
      <c r="L597" s="3"/>
      <c r="M597" s="3"/>
      <c r="N597" s="3"/>
      <c r="O597" s="3"/>
      <c r="P597" s="3"/>
      <c r="Q597" s="3"/>
      <c r="R597" s="3"/>
      <c r="S597" s="3"/>
      <c r="T597" s="3"/>
      <c r="U597" s="3"/>
      <c r="W597" s="149"/>
    </row>
    <row r="598" spans="2:23" ht="12.75">
      <c r="B598" s="2"/>
      <c r="C598" s="3"/>
      <c r="D598" s="4"/>
      <c r="E598" s="3"/>
      <c r="F598" s="3"/>
      <c r="G598" s="3"/>
      <c r="H598" s="3"/>
      <c r="I598" s="3"/>
      <c r="J598" s="3"/>
      <c r="K598" s="3"/>
      <c r="L598" s="3"/>
      <c r="M598" s="3"/>
      <c r="N598" s="3"/>
      <c r="O598" s="3"/>
      <c r="P598" s="3"/>
      <c r="Q598" s="3"/>
      <c r="R598" s="3"/>
      <c r="S598" s="3"/>
      <c r="T598" s="3"/>
      <c r="U598" s="3"/>
      <c r="W598" s="149"/>
    </row>
    <row r="599" spans="2:23" ht="12.75">
      <c r="B599" s="2"/>
      <c r="C599" s="3"/>
      <c r="D599" s="4"/>
      <c r="E599" s="3"/>
      <c r="F599" s="3"/>
      <c r="G599" s="3"/>
      <c r="H599" s="3"/>
      <c r="I599" s="3"/>
      <c r="J599" s="3"/>
      <c r="K599" s="3"/>
      <c r="L599" s="3"/>
      <c r="M599" s="3"/>
      <c r="N599" s="3"/>
      <c r="O599" s="3"/>
      <c r="P599" s="3"/>
      <c r="Q599" s="3"/>
      <c r="R599" s="3"/>
      <c r="S599" s="3"/>
      <c r="T599" s="3"/>
      <c r="U599" s="3"/>
      <c r="W599" s="149"/>
    </row>
    <row r="600" spans="2:23" ht="12.75">
      <c r="B600" s="2"/>
      <c r="C600" s="3"/>
      <c r="D600" s="4"/>
      <c r="E600" s="3"/>
      <c r="F600" s="3"/>
      <c r="G600" s="3"/>
      <c r="H600" s="3"/>
      <c r="I600" s="3"/>
      <c r="J600" s="3"/>
      <c r="K600" s="3"/>
      <c r="L600" s="3"/>
      <c r="M600" s="3"/>
      <c r="N600" s="3"/>
      <c r="O600" s="3"/>
      <c r="P600" s="3"/>
      <c r="Q600" s="3"/>
      <c r="R600" s="3"/>
      <c r="S600" s="3"/>
      <c r="T600" s="3"/>
      <c r="U600" s="3"/>
      <c r="W600" s="149"/>
    </row>
    <row r="601" spans="2:23" ht="12.75">
      <c r="B601" s="2"/>
      <c r="C601" s="3"/>
      <c r="D601" s="4"/>
      <c r="E601" s="3"/>
      <c r="F601" s="3"/>
      <c r="G601" s="3"/>
      <c r="H601" s="3"/>
      <c r="I601" s="3"/>
      <c r="J601" s="3"/>
      <c r="K601" s="3"/>
      <c r="L601" s="3"/>
      <c r="M601" s="3"/>
      <c r="N601" s="3"/>
      <c r="O601" s="3"/>
      <c r="P601" s="3"/>
      <c r="Q601" s="3"/>
      <c r="R601" s="3"/>
      <c r="S601" s="3"/>
      <c r="T601" s="3"/>
      <c r="U601" s="3"/>
      <c r="W601" s="149"/>
    </row>
    <row r="602" spans="2:23" ht="12.75">
      <c r="B602" s="2"/>
      <c r="C602" s="3"/>
      <c r="D602" s="4"/>
      <c r="E602" s="3"/>
      <c r="F602" s="3"/>
      <c r="G602" s="3"/>
      <c r="H602" s="3"/>
      <c r="I602" s="3"/>
      <c r="J602" s="3"/>
      <c r="K602" s="3"/>
      <c r="L602" s="3"/>
      <c r="M602" s="3"/>
      <c r="N602" s="3"/>
      <c r="O602" s="3"/>
      <c r="P602" s="3"/>
      <c r="Q602" s="3"/>
      <c r="R602" s="3"/>
      <c r="S602" s="3"/>
      <c r="T602" s="3"/>
      <c r="U602" s="3"/>
      <c r="W602" s="149"/>
    </row>
    <row r="603" spans="2:23" ht="12.75">
      <c r="B603" s="2"/>
      <c r="C603" s="3"/>
      <c r="D603" s="4"/>
      <c r="E603" s="3"/>
      <c r="F603" s="3"/>
      <c r="G603" s="3"/>
      <c r="H603" s="3"/>
      <c r="I603" s="3"/>
      <c r="J603" s="3"/>
      <c r="K603" s="3"/>
      <c r="L603" s="3"/>
      <c r="M603" s="3"/>
      <c r="N603" s="3"/>
      <c r="O603" s="3"/>
      <c r="P603" s="3"/>
      <c r="Q603" s="3"/>
      <c r="R603" s="3"/>
      <c r="S603" s="3"/>
      <c r="T603" s="3"/>
      <c r="U603" s="3"/>
      <c r="W603" s="149"/>
    </row>
    <row r="604" spans="2:23" ht="12.75">
      <c r="B604" s="2"/>
      <c r="C604" s="3"/>
      <c r="D604" s="4"/>
      <c r="E604" s="3"/>
      <c r="F604" s="3"/>
      <c r="G604" s="3"/>
      <c r="H604" s="3"/>
      <c r="I604" s="3"/>
      <c r="J604" s="3"/>
      <c r="K604" s="3"/>
      <c r="L604" s="3"/>
      <c r="M604" s="3"/>
      <c r="N604" s="3"/>
      <c r="O604" s="3"/>
      <c r="P604" s="3"/>
      <c r="Q604" s="3"/>
      <c r="R604" s="3"/>
      <c r="S604" s="3"/>
      <c r="T604" s="3"/>
      <c r="U604" s="3"/>
      <c r="W604" s="149"/>
    </row>
    <row r="605" spans="2:23" ht="12.75">
      <c r="B605" s="2"/>
      <c r="C605" s="3"/>
      <c r="D605" s="4"/>
      <c r="E605" s="3"/>
      <c r="F605" s="3"/>
      <c r="G605" s="3"/>
      <c r="H605" s="3"/>
      <c r="I605" s="3"/>
      <c r="J605" s="3"/>
      <c r="K605" s="3"/>
      <c r="L605" s="3"/>
      <c r="M605" s="3"/>
      <c r="N605" s="3"/>
      <c r="O605" s="3"/>
      <c r="P605" s="3"/>
      <c r="Q605" s="3"/>
      <c r="R605" s="3"/>
      <c r="S605" s="3"/>
      <c r="T605" s="3"/>
      <c r="U605" s="3"/>
      <c r="W605" s="149"/>
    </row>
    <row r="606" spans="2:23" ht="12.75">
      <c r="B606" s="2"/>
      <c r="C606" s="3"/>
      <c r="D606" s="4"/>
      <c r="E606" s="3"/>
      <c r="F606" s="3"/>
      <c r="G606" s="3"/>
      <c r="H606" s="3"/>
      <c r="I606" s="3"/>
      <c r="J606" s="3"/>
      <c r="K606" s="3"/>
      <c r="L606" s="3"/>
      <c r="M606" s="3"/>
      <c r="N606" s="3"/>
      <c r="O606" s="3"/>
      <c r="P606" s="3"/>
      <c r="Q606" s="3"/>
      <c r="R606" s="3"/>
      <c r="S606" s="3"/>
      <c r="T606" s="3"/>
      <c r="U606" s="3"/>
      <c r="W606" s="149"/>
    </row>
    <row r="607" spans="2:23" ht="12.75">
      <c r="B607" s="2"/>
      <c r="C607" s="3"/>
      <c r="D607" s="4"/>
      <c r="E607" s="3"/>
      <c r="F607" s="3"/>
      <c r="G607" s="3"/>
      <c r="H607" s="3"/>
      <c r="I607" s="3"/>
      <c r="J607" s="3"/>
      <c r="K607" s="3"/>
      <c r="L607" s="3"/>
      <c r="M607" s="3"/>
      <c r="N607" s="3"/>
      <c r="O607" s="3"/>
      <c r="P607" s="3"/>
      <c r="Q607" s="3"/>
      <c r="R607" s="3"/>
      <c r="S607" s="3"/>
      <c r="T607" s="3"/>
      <c r="U607" s="3"/>
      <c r="W607" s="149"/>
    </row>
    <row r="608" spans="2:23" ht="12.75">
      <c r="B608" s="2"/>
      <c r="C608" s="3"/>
      <c r="D608" s="4"/>
      <c r="E608" s="3"/>
      <c r="F608" s="3"/>
      <c r="G608" s="3"/>
      <c r="H608" s="3"/>
      <c r="I608" s="3"/>
      <c r="J608" s="3"/>
      <c r="K608" s="3"/>
      <c r="L608" s="3"/>
      <c r="M608" s="3"/>
      <c r="N608" s="3"/>
      <c r="O608" s="3"/>
      <c r="P608" s="3"/>
      <c r="Q608" s="3"/>
      <c r="R608" s="3"/>
      <c r="S608" s="3"/>
      <c r="T608" s="3"/>
      <c r="U608" s="3"/>
      <c r="W608" s="149"/>
    </row>
    <row r="609" spans="2:23" ht="12.75">
      <c r="B609" s="2"/>
      <c r="C609" s="3"/>
      <c r="D609" s="4"/>
      <c r="E609" s="3"/>
      <c r="F609" s="3"/>
      <c r="G609" s="3"/>
      <c r="H609" s="3"/>
      <c r="I609" s="3"/>
      <c r="J609" s="3"/>
      <c r="K609" s="3"/>
      <c r="L609" s="3"/>
      <c r="M609" s="3"/>
      <c r="N609" s="3"/>
      <c r="O609" s="3"/>
      <c r="P609" s="3"/>
      <c r="Q609" s="3"/>
      <c r="R609" s="3"/>
      <c r="S609" s="3"/>
      <c r="T609" s="3"/>
      <c r="U609" s="3"/>
      <c r="W609" s="149"/>
    </row>
    <row r="610" spans="2:23" ht="12.75">
      <c r="B610" s="2"/>
      <c r="C610" s="3"/>
      <c r="D610" s="4"/>
      <c r="E610" s="3"/>
      <c r="F610" s="3"/>
      <c r="G610" s="3"/>
      <c r="H610" s="3"/>
      <c r="I610" s="3"/>
      <c r="J610" s="3"/>
      <c r="K610" s="3"/>
      <c r="L610" s="3"/>
      <c r="M610" s="3"/>
      <c r="N610" s="3"/>
      <c r="O610" s="3"/>
      <c r="P610" s="3"/>
      <c r="Q610" s="3"/>
      <c r="R610" s="3"/>
      <c r="S610" s="3"/>
      <c r="T610" s="3"/>
      <c r="U610" s="3"/>
      <c r="W610" s="149"/>
    </row>
    <row r="611" spans="2:23" ht="12.75">
      <c r="B611" s="2"/>
      <c r="C611" s="3"/>
      <c r="D611" s="4"/>
      <c r="E611" s="3"/>
      <c r="F611" s="3"/>
      <c r="G611" s="3"/>
      <c r="H611" s="3"/>
      <c r="I611" s="3"/>
      <c r="J611" s="3"/>
      <c r="K611" s="3"/>
      <c r="L611" s="3"/>
      <c r="M611" s="3"/>
      <c r="N611" s="3"/>
      <c r="O611" s="3"/>
      <c r="P611" s="3"/>
      <c r="Q611" s="3"/>
      <c r="R611" s="3"/>
      <c r="S611" s="3"/>
      <c r="T611" s="3"/>
      <c r="U611" s="3"/>
      <c r="W611" s="149"/>
    </row>
    <row r="612" spans="2:23" ht="12.75">
      <c r="B612" s="2"/>
      <c r="C612" s="3"/>
      <c r="D612" s="4"/>
      <c r="E612" s="3"/>
      <c r="F612" s="3"/>
      <c r="G612" s="3"/>
      <c r="H612" s="3"/>
      <c r="I612" s="3"/>
      <c r="J612" s="3"/>
      <c r="K612" s="3"/>
      <c r="L612" s="3"/>
      <c r="M612" s="3"/>
      <c r="N612" s="3"/>
      <c r="O612" s="3"/>
      <c r="P612" s="3"/>
      <c r="Q612" s="3"/>
      <c r="R612" s="3"/>
      <c r="S612" s="3"/>
      <c r="T612" s="3"/>
      <c r="U612" s="3"/>
      <c r="W612" s="149"/>
    </row>
    <row r="613" spans="2:23" ht="12.75">
      <c r="B613" s="2"/>
      <c r="C613" s="3"/>
      <c r="D613" s="4"/>
      <c r="E613" s="3"/>
      <c r="F613" s="3"/>
      <c r="G613" s="3"/>
      <c r="H613" s="3"/>
      <c r="I613" s="3"/>
      <c r="J613" s="3"/>
      <c r="K613" s="3"/>
      <c r="L613" s="3"/>
      <c r="M613" s="3"/>
      <c r="N613" s="3"/>
      <c r="O613" s="3"/>
      <c r="P613" s="3"/>
      <c r="Q613" s="3"/>
      <c r="R613" s="3"/>
      <c r="S613" s="3"/>
      <c r="T613" s="3"/>
      <c r="U613" s="3"/>
      <c r="W613" s="149"/>
    </row>
    <row r="614" spans="2:23" ht="12.75">
      <c r="B614" s="2"/>
      <c r="C614" s="3"/>
      <c r="D614" s="4"/>
      <c r="E614" s="3"/>
      <c r="F614" s="3"/>
      <c r="G614" s="3"/>
      <c r="H614" s="3"/>
      <c r="I614" s="3"/>
      <c r="J614" s="3"/>
      <c r="K614" s="3"/>
      <c r="L614" s="3"/>
      <c r="M614" s="3"/>
      <c r="N614" s="3"/>
      <c r="O614" s="3"/>
      <c r="P614" s="3"/>
      <c r="Q614" s="3"/>
      <c r="R614" s="3"/>
      <c r="S614" s="3"/>
      <c r="T614" s="3"/>
      <c r="U614" s="3"/>
      <c r="W614" s="149"/>
    </row>
    <row r="615" spans="2:23" ht="12.75">
      <c r="B615" s="2"/>
      <c r="C615" s="3"/>
      <c r="D615" s="4"/>
      <c r="E615" s="3"/>
      <c r="F615" s="3"/>
      <c r="G615" s="3"/>
      <c r="H615" s="3"/>
      <c r="I615" s="3"/>
      <c r="J615" s="3"/>
      <c r="K615" s="3"/>
      <c r="L615" s="3"/>
      <c r="M615" s="3"/>
      <c r="N615" s="3"/>
      <c r="O615" s="3"/>
      <c r="P615" s="3"/>
      <c r="Q615" s="3"/>
      <c r="R615" s="3"/>
      <c r="S615" s="3"/>
      <c r="T615" s="3"/>
      <c r="U615" s="3"/>
      <c r="W615" s="149"/>
    </row>
    <row r="616" spans="2:23" ht="12.75">
      <c r="B616" s="2"/>
      <c r="C616" s="3"/>
      <c r="D616" s="4"/>
      <c r="E616" s="3"/>
      <c r="F616" s="3"/>
      <c r="G616" s="3"/>
      <c r="H616" s="3"/>
      <c r="I616" s="3"/>
      <c r="J616" s="3"/>
      <c r="K616" s="3"/>
      <c r="L616" s="3"/>
      <c r="M616" s="3"/>
      <c r="N616" s="3"/>
      <c r="O616" s="3"/>
      <c r="P616" s="3"/>
      <c r="Q616" s="3"/>
      <c r="R616" s="3"/>
      <c r="S616" s="3"/>
      <c r="T616" s="3"/>
      <c r="U616" s="3"/>
      <c r="W616" s="149"/>
    </row>
    <row r="617" spans="2:23" ht="12.75">
      <c r="B617" s="2"/>
      <c r="C617" s="3"/>
      <c r="D617" s="4"/>
      <c r="E617" s="3"/>
      <c r="F617" s="3"/>
      <c r="G617" s="3"/>
      <c r="H617" s="3"/>
      <c r="I617" s="3"/>
      <c r="J617" s="3"/>
      <c r="K617" s="3"/>
      <c r="L617" s="3"/>
      <c r="M617" s="3"/>
      <c r="N617" s="3"/>
      <c r="O617" s="3"/>
      <c r="P617" s="3"/>
      <c r="Q617" s="3"/>
      <c r="R617" s="3"/>
      <c r="S617" s="3"/>
      <c r="T617" s="3"/>
      <c r="U617" s="3"/>
      <c r="W617" s="149"/>
    </row>
    <row r="618" spans="2:23" ht="12.75">
      <c r="B618" s="2"/>
      <c r="C618" s="3"/>
      <c r="D618" s="4"/>
      <c r="E618" s="3"/>
      <c r="F618" s="3"/>
      <c r="G618" s="3"/>
      <c r="H618" s="3"/>
      <c r="I618" s="3"/>
      <c r="J618" s="3"/>
      <c r="K618" s="3"/>
      <c r="L618" s="3"/>
      <c r="M618" s="3"/>
      <c r="N618" s="3"/>
      <c r="O618" s="3"/>
      <c r="P618" s="3"/>
      <c r="Q618" s="3"/>
      <c r="R618" s="3"/>
      <c r="S618" s="3"/>
      <c r="T618" s="3"/>
      <c r="U618" s="3"/>
      <c r="W618" s="149"/>
    </row>
    <row r="619" spans="2:23" ht="12.75">
      <c r="B619" s="2"/>
      <c r="C619" s="3"/>
      <c r="D619" s="4"/>
      <c r="E619" s="3"/>
      <c r="F619" s="3"/>
      <c r="G619" s="3"/>
      <c r="H619" s="3"/>
      <c r="I619" s="3"/>
      <c r="J619" s="3"/>
      <c r="K619" s="3"/>
      <c r="L619" s="3"/>
      <c r="M619" s="3"/>
      <c r="N619" s="3"/>
      <c r="O619" s="3"/>
      <c r="P619" s="3"/>
      <c r="Q619" s="3"/>
      <c r="R619" s="3"/>
      <c r="S619" s="3"/>
      <c r="T619" s="3"/>
      <c r="U619" s="3"/>
      <c r="W619" s="149"/>
    </row>
    <row r="620" spans="2:23" ht="12.75">
      <c r="B620" s="2"/>
      <c r="C620" s="3"/>
      <c r="D620" s="4"/>
      <c r="E620" s="3"/>
      <c r="F620" s="3"/>
      <c r="G620" s="3"/>
      <c r="H620" s="3"/>
      <c r="I620" s="3"/>
      <c r="J620" s="3"/>
      <c r="K620" s="3"/>
      <c r="L620" s="3"/>
      <c r="M620" s="3"/>
      <c r="N620" s="3"/>
      <c r="O620" s="3"/>
      <c r="P620" s="3"/>
      <c r="Q620" s="3"/>
      <c r="R620" s="3"/>
      <c r="S620" s="3"/>
      <c r="T620" s="3"/>
      <c r="U620" s="3"/>
      <c r="W620" s="149"/>
    </row>
    <row r="621" spans="2:23" ht="12.75">
      <c r="B621" s="2"/>
      <c r="C621" s="3"/>
      <c r="D621" s="4"/>
      <c r="E621" s="3"/>
      <c r="F621" s="3"/>
      <c r="G621" s="3"/>
      <c r="H621" s="3"/>
      <c r="I621" s="3"/>
      <c r="J621" s="3"/>
      <c r="K621" s="3"/>
      <c r="L621" s="3"/>
      <c r="M621" s="3"/>
      <c r="N621" s="3"/>
      <c r="O621" s="3"/>
      <c r="P621" s="3"/>
      <c r="Q621" s="3"/>
      <c r="R621" s="3"/>
      <c r="S621" s="3"/>
      <c r="T621" s="3"/>
      <c r="U621" s="3"/>
      <c r="W621" s="149"/>
    </row>
    <row r="622" spans="2:23" ht="12.75">
      <c r="B622" s="2"/>
      <c r="C622" s="3"/>
      <c r="D622" s="4"/>
      <c r="E622" s="3"/>
      <c r="F622" s="3"/>
      <c r="G622" s="3"/>
      <c r="H622" s="3"/>
      <c r="I622" s="3"/>
      <c r="J622" s="3"/>
      <c r="K622" s="3"/>
      <c r="L622" s="3"/>
      <c r="M622" s="3"/>
      <c r="N622" s="3"/>
      <c r="O622" s="3"/>
      <c r="P622" s="3"/>
      <c r="Q622" s="3"/>
      <c r="R622" s="3"/>
      <c r="S622" s="3"/>
      <c r="T622" s="3"/>
      <c r="U622" s="3"/>
      <c r="W622" s="149"/>
    </row>
    <row r="623" spans="2:23" ht="12.75">
      <c r="B623" s="2"/>
      <c r="C623" s="3"/>
      <c r="D623" s="4"/>
      <c r="E623" s="3"/>
      <c r="F623" s="3"/>
      <c r="G623" s="3"/>
      <c r="H623" s="3"/>
      <c r="I623" s="3"/>
      <c r="J623" s="3"/>
      <c r="K623" s="3"/>
      <c r="L623" s="3"/>
      <c r="M623" s="3"/>
      <c r="N623" s="3"/>
      <c r="O623" s="3"/>
      <c r="P623" s="3"/>
      <c r="Q623" s="3"/>
      <c r="R623" s="3"/>
      <c r="S623" s="3"/>
      <c r="T623" s="3"/>
      <c r="U623" s="3"/>
      <c r="W623" s="149"/>
    </row>
    <row r="624" spans="2:23" ht="12.75">
      <c r="B624" s="2"/>
      <c r="C624" s="3"/>
      <c r="D624" s="4"/>
      <c r="E624" s="3"/>
      <c r="F624" s="3"/>
      <c r="G624" s="3"/>
      <c r="H624" s="3"/>
      <c r="I624" s="3"/>
      <c r="J624" s="3"/>
      <c r="K624" s="3"/>
      <c r="L624" s="3"/>
      <c r="M624" s="3"/>
      <c r="N624" s="3"/>
      <c r="O624" s="3"/>
      <c r="P624" s="3"/>
      <c r="Q624" s="3"/>
      <c r="R624" s="3"/>
      <c r="S624" s="3"/>
      <c r="T624" s="3"/>
      <c r="U624" s="3"/>
      <c r="W624" s="149"/>
    </row>
    <row r="625" spans="2:23" ht="12.75">
      <c r="B625" s="2"/>
      <c r="C625" s="3"/>
      <c r="D625" s="4"/>
      <c r="E625" s="3"/>
      <c r="F625" s="3"/>
      <c r="G625" s="3"/>
      <c r="H625" s="3"/>
      <c r="I625" s="3"/>
      <c r="J625" s="3"/>
      <c r="K625" s="3"/>
      <c r="L625" s="3"/>
      <c r="M625" s="3"/>
      <c r="N625" s="3"/>
      <c r="O625" s="3"/>
      <c r="P625" s="3"/>
      <c r="Q625" s="3"/>
      <c r="R625" s="3"/>
      <c r="S625" s="3"/>
      <c r="T625" s="3"/>
      <c r="U625" s="3"/>
      <c r="W625" s="149"/>
    </row>
    <row r="626" spans="2:23" ht="12.75">
      <c r="B626" s="2"/>
      <c r="C626" s="3"/>
      <c r="D626" s="4"/>
      <c r="E626" s="3"/>
      <c r="F626" s="3"/>
      <c r="G626" s="3"/>
      <c r="H626" s="3"/>
      <c r="I626" s="3"/>
      <c r="J626" s="3"/>
      <c r="K626" s="3"/>
      <c r="L626" s="3"/>
      <c r="M626" s="3"/>
      <c r="N626" s="3"/>
      <c r="O626" s="3"/>
      <c r="P626" s="3"/>
      <c r="Q626" s="3"/>
      <c r="R626" s="3"/>
      <c r="S626" s="3"/>
      <c r="T626" s="3"/>
      <c r="U626" s="3"/>
      <c r="W626" s="149"/>
    </row>
    <row r="627" spans="2:23" ht="12.75">
      <c r="B627" s="2"/>
      <c r="C627" s="3"/>
      <c r="D627" s="4"/>
      <c r="E627" s="3"/>
      <c r="F627" s="3"/>
      <c r="G627" s="3"/>
      <c r="H627" s="3"/>
      <c r="I627" s="3"/>
      <c r="J627" s="3"/>
      <c r="K627" s="3"/>
      <c r="L627" s="3"/>
      <c r="M627" s="3"/>
      <c r="N627" s="3"/>
      <c r="O627" s="3"/>
      <c r="P627" s="3"/>
      <c r="Q627" s="3"/>
      <c r="R627" s="3"/>
      <c r="S627" s="3"/>
      <c r="T627" s="3"/>
      <c r="U627" s="3"/>
      <c r="W627" s="149"/>
    </row>
    <row r="628" spans="2:23" ht="12.75">
      <c r="B628" s="2"/>
      <c r="C628" s="3"/>
      <c r="D628" s="4"/>
      <c r="E628" s="3"/>
      <c r="F628" s="3"/>
      <c r="G628" s="3"/>
      <c r="H628" s="3"/>
      <c r="I628" s="3"/>
      <c r="J628" s="3"/>
      <c r="K628" s="3"/>
      <c r="L628" s="3"/>
      <c r="M628" s="3"/>
      <c r="N628" s="3"/>
      <c r="O628" s="3"/>
      <c r="P628" s="3"/>
      <c r="Q628" s="3"/>
      <c r="R628" s="3"/>
      <c r="S628" s="3"/>
      <c r="T628" s="3"/>
      <c r="U628" s="3"/>
      <c r="W628" s="149"/>
    </row>
    <row r="629" spans="2:23" ht="12.75">
      <c r="B629" s="2"/>
      <c r="C629" s="3"/>
      <c r="D629" s="4"/>
      <c r="E629" s="3"/>
      <c r="F629" s="3"/>
      <c r="G629" s="3"/>
      <c r="H629" s="3"/>
      <c r="I629" s="3"/>
      <c r="J629" s="3"/>
      <c r="K629" s="3"/>
      <c r="L629" s="3"/>
      <c r="M629" s="3"/>
      <c r="N629" s="3"/>
      <c r="O629" s="3"/>
      <c r="P629" s="3"/>
      <c r="Q629" s="3"/>
      <c r="R629" s="3"/>
      <c r="S629" s="3"/>
      <c r="T629" s="3"/>
      <c r="U629" s="3"/>
      <c r="W629" s="149"/>
    </row>
    <row r="630" spans="2:23" ht="12.75">
      <c r="B630" s="2"/>
      <c r="C630" s="3"/>
      <c r="D630" s="4"/>
      <c r="E630" s="3"/>
      <c r="F630" s="3"/>
      <c r="G630" s="3"/>
      <c r="H630" s="3"/>
      <c r="I630" s="3"/>
      <c r="J630" s="3"/>
      <c r="K630" s="3"/>
      <c r="L630" s="3"/>
      <c r="M630" s="3"/>
      <c r="N630" s="3"/>
      <c r="O630" s="3"/>
      <c r="P630" s="3"/>
      <c r="Q630" s="3"/>
      <c r="R630" s="3"/>
      <c r="S630" s="3"/>
      <c r="T630" s="3"/>
      <c r="U630" s="3"/>
      <c r="W630" s="149"/>
    </row>
    <row r="631" spans="2:23" ht="12.75">
      <c r="B631" s="2"/>
      <c r="C631" s="3"/>
      <c r="D631" s="4"/>
      <c r="E631" s="3"/>
      <c r="F631" s="3"/>
      <c r="G631" s="3"/>
      <c r="H631" s="3"/>
      <c r="I631" s="3"/>
      <c r="J631" s="3"/>
      <c r="K631" s="3"/>
      <c r="L631" s="3"/>
      <c r="M631" s="3"/>
      <c r="N631" s="3"/>
      <c r="O631" s="3"/>
      <c r="P631" s="3"/>
      <c r="Q631" s="3"/>
      <c r="R631" s="3"/>
      <c r="S631" s="3"/>
      <c r="T631" s="3"/>
      <c r="U631" s="3"/>
      <c r="W631" s="149"/>
    </row>
    <row r="632" spans="2:23" ht="12.75">
      <c r="B632" s="2"/>
      <c r="C632" s="3"/>
      <c r="D632" s="4"/>
      <c r="E632" s="3"/>
      <c r="F632" s="3"/>
      <c r="G632" s="3"/>
      <c r="H632" s="3"/>
      <c r="I632" s="3"/>
      <c r="J632" s="3"/>
      <c r="K632" s="3"/>
      <c r="L632" s="3"/>
      <c r="M632" s="3"/>
      <c r="N632" s="3"/>
      <c r="O632" s="3"/>
      <c r="P632" s="3"/>
      <c r="Q632" s="3"/>
      <c r="R632" s="3"/>
      <c r="S632" s="3"/>
      <c r="T632" s="3"/>
      <c r="U632" s="3"/>
      <c r="W632" s="149"/>
    </row>
    <row r="633" spans="2:23" ht="12.75">
      <c r="B633" s="2"/>
      <c r="C633" s="3"/>
      <c r="D633" s="4"/>
      <c r="E633" s="3"/>
      <c r="F633" s="3"/>
      <c r="G633" s="3"/>
      <c r="H633" s="3"/>
      <c r="I633" s="3"/>
      <c r="J633" s="3"/>
      <c r="K633" s="3"/>
      <c r="L633" s="3"/>
      <c r="M633" s="3"/>
      <c r="N633" s="3"/>
      <c r="O633" s="3"/>
      <c r="P633" s="3"/>
      <c r="Q633" s="3"/>
      <c r="R633" s="3"/>
      <c r="S633" s="3"/>
      <c r="T633" s="3"/>
      <c r="U633" s="3"/>
      <c r="W633" s="149"/>
    </row>
    <row r="634" spans="2:23" ht="12.75">
      <c r="B634" s="2"/>
      <c r="C634" s="3"/>
      <c r="D634" s="4"/>
      <c r="E634" s="3"/>
      <c r="F634" s="3"/>
      <c r="G634" s="3"/>
      <c r="H634" s="3"/>
      <c r="I634" s="3"/>
      <c r="J634" s="3"/>
      <c r="K634" s="3"/>
      <c r="L634" s="3"/>
      <c r="M634" s="3"/>
      <c r="N634" s="3"/>
      <c r="O634" s="3"/>
      <c r="P634" s="3"/>
      <c r="Q634" s="3"/>
      <c r="R634" s="3"/>
      <c r="S634" s="3"/>
      <c r="T634" s="3"/>
      <c r="U634" s="3"/>
      <c r="W634" s="149"/>
    </row>
    <row r="635" spans="2:23" ht="12.75">
      <c r="B635" s="2"/>
      <c r="C635" s="3"/>
      <c r="D635" s="4"/>
      <c r="E635" s="3"/>
      <c r="F635" s="3"/>
      <c r="G635" s="3"/>
      <c r="H635" s="3"/>
      <c r="I635" s="3"/>
      <c r="J635" s="3"/>
      <c r="K635" s="3"/>
      <c r="L635" s="3"/>
      <c r="M635" s="3"/>
      <c r="N635" s="3"/>
      <c r="O635" s="3"/>
      <c r="P635" s="3"/>
      <c r="Q635" s="3"/>
      <c r="R635" s="3"/>
      <c r="S635" s="3"/>
      <c r="T635" s="3"/>
      <c r="U635" s="3"/>
      <c r="W635" s="149"/>
    </row>
    <row r="636" spans="2:23" ht="12.75">
      <c r="B636" s="2"/>
      <c r="C636" s="3"/>
      <c r="D636" s="4"/>
      <c r="E636" s="3"/>
      <c r="F636" s="3"/>
      <c r="G636" s="3"/>
      <c r="H636" s="3"/>
      <c r="I636" s="3"/>
      <c r="J636" s="3"/>
      <c r="K636" s="3"/>
      <c r="L636" s="3"/>
      <c r="M636" s="3"/>
      <c r="N636" s="3"/>
      <c r="O636" s="3"/>
      <c r="P636" s="3"/>
      <c r="Q636" s="3"/>
      <c r="R636" s="3"/>
      <c r="S636" s="3"/>
      <c r="T636" s="3"/>
      <c r="U636" s="3"/>
      <c r="W636" s="149"/>
    </row>
    <row r="637" spans="2:23" ht="12.75">
      <c r="B637" s="2"/>
      <c r="C637" s="3"/>
      <c r="D637" s="4"/>
      <c r="E637" s="3"/>
      <c r="F637" s="3"/>
      <c r="G637" s="3"/>
      <c r="H637" s="3"/>
      <c r="I637" s="3"/>
      <c r="J637" s="3"/>
      <c r="K637" s="3"/>
      <c r="L637" s="3"/>
      <c r="M637" s="3"/>
      <c r="N637" s="3"/>
      <c r="O637" s="3"/>
      <c r="P637" s="3"/>
      <c r="Q637" s="3"/>
      <c r="R637" s="3"/>
      <c r="S637" s="3"/>
      <c r="T637" s="3"/>
      <c r="U637" s="3"/>
      <c r="W637" s="149"/>
    </row>
    <row r="638" spans="2:23" ht="12.75">
      <c r="B638" s="2"/>
      <c r="C638" s="3"/>
      <c r="D638" s="4"/>
      <c r="E638" s="3"/>
      <c r="F638" s="3"/>
      <c r="G638" s="3"/>
      <c r="H638" s="3"/>
      <c r="I638" s="3"/>
      <c r="J638" s="3"/>
      <c r="K638" s="3"/>
      <c r="L638" s="3"/>
      <c r="M638" s="3"/>
      <c r="N638" s="3"/>
      <c r="O638" s="3"/>
      <c r="P638" s="3"/>
      <c r="Q638" s="3"/>
      <c r="R638" s="3"/>
      <c r="S638" s="3"/>
      <c r="T638" s="3"/>
      <c r="U638" s="3"/>
      <c r="W638" s="149"/>
    </row>
    <row r="639" spans="2:23" ht="12.75">
      <c r="B639" s="2"/>
      <c r="C639" s="3"/>
      <c r="D639" s="4"/>
      <c r="E639" s="3"/>
      <c r="F639" s="3"/>
      <c r="G639" s="3"/>
      <c r="H639" s="3"/>
      <c r="I639" s="3"/>
      <c r="J639" s="3"/>
      <c r="K639" s="3"/>
      <c r="L639" s="3"/>
      <c r="M639" s="3"/>
      <c r="N639" s="3"/>
      <c r="O639" s="3"/>
      <c r="P639" s="3"/>
      <c r="Q639" s="3"/>
      <c r="R639" s="3"/>
      <c r="S639" s="3"/>
      <c r="T639" s="3"/>
      <c r="U639" s="3"/>
      <c r="W639" s="149"/>
    </row>
    <row r="640" spans="2:23" ht="12.75">
      <c r="B640" s="2"/>
      <c r="C640" s="3"/>
      <c r="D640" s="4"/>
      <c r="E640" s="3"/>
      <c r="F640" s="3"/>
      <c r="G640" s="3"/>
      <c r="H640" s="3"/>
      <c r="I640" s="3"/>
      <c r="J640" s="3"/>
      <c r="K640" s="3"/>
      <c r="L640" s="3"/>
      <c r="M640" s="3"/>
      <c r="N640" s="3"/>
      <c r="O640" s="3"/>
      <c r="P640" s="3"/>
      <c r="Q640" s="3"/>
      <c r="R640" s="3"/>
      <c r="S640" s="3"/>
      <c r="T640" s="3"/>
      <c r="U640" s="3"/>
      <c r="W640" s="149"/>
    </row>
    <row r="641" spans="2:23" ht="12.75">
      <c r="B641" s="2"/>
      <c r="C641" s="3"/>
      <c r="D641" s="4"/>
      <c r="E641" s="3"/>
      <c r="F641" s="3"/>
      <c r="G641" s="3"/>
      <c r="H641" s="3"/>
      <c r="I641" s="3"/>
      <c r="J641" s="3"/>
      <c r="K641" s="3"/>
      <c r="L641" s="3"/>
      <c r="M641" s="3"/>
      <c r="N641" s="3"/>
      <c r="O641" s="3"/>
      <c r="P641" s="3"/>
      <c r="Q641" s="3"/>
      <c r="R641" s="3"/>
      <c r="S641" s="3"/>
      <c r="T641" s="3"/>
      <c r="U641" s="3"/>
      <c r="W641" s="149"/>
    </row>
    <row r="642" spans="2:23" ht="12.75">
      <c r="B642" s="2"/>
      <c r="C642" s="3"/>
      <c r="D642" s="4"/>
      <c r="E642" s="3"/>
      <c r="F642" s="3"/>
      <c r="G642" s="3"/>
      <c r="H642" s="3"/>
      <c r="I642" s="3"/>
      <c r="J642" s="3"/>
      <c r="K642" s="3"/>
      <c r="L642" s="3"/>
      <c r="M642" s="3"/>
      <c r="N642" s="3"/>
      <c r="O642" s="3"/>
      <c r="P642" s="3"/>
      <c r="Q642" s="3"/>
      <c r="R642" s="3"/>
      <c r="S642" s="3"/>
      <c r="T642" s="3"/>
      <c r="U642" s="3"/>
      <c r="W642" s="149"/>
    </row>
    <row r="643" spans="2:23" ht="12.75">
      <c r="B643" s="2"/>
      <c r="C643" s="3"/>
      <c r="D643" s="4"/>
      <c r="E643" s="3"/>
      <c r="F643" s="3"/>
      <c r="G643" s="3"/>
      <c r="H643" s="3"/>
      <c r="I643" s="3"/>
      <c r="J643" s="3"/>
      <c r="K643" s="3"/>
      <c r="L643" s="3"/>
      <c r="M643" s="3"/>
      <c r="N643" s="3"/>
      <c r="O643" s="3"/>
      <c r="P643" s="3"/>
      <c r="Q643" s="3"/>
      <c r="R643" s="3"/>
      <c r="S643" s="3"/>
      <c r="T643" s="3"/>
      <c r="U643" s="3"/>
      <c r="W643" s="149"/>
    </row>
    <row r="644" spans="2:23" ht="12.75">
      <c r="B644" s="2"/>
      <c r="C644" s="3"/>
      <c r="D644" s="4"/>
      <c r="E644" s="3"/>
      <c r="F644" s="3"/>
      <c r="G644" s="3"/>
      <c r="H644" s="3"/>
      <c r="I644" s="3"/>
      <c r="J644" s="3"/>
      <c r="K644" s="3"/>
      <c r="L644" s="3"/>
      <c r="M644" s="3"/>
      <c r="N644" s="3"/>
      <c r="O644" s="3"/>
      <c r="P644" s="3"/>
      <c r="Q644" s="3"/>
      <c r="R644" s="3"/>
      <c r="S644" s="3"/>
      <c r="T644" s="3"/>
      <c r="U644" s="3"/>
      <c r="W644" s="149"/>
    </row>
    <row r="645" spans="2:23" ht="12.75">
      <c r="B645" s="2"/>
      <c r="C645" s="3"/>
      <c r="D645" s="4"/>
      <c r="E645" s="3"/>
      <c r="F645" s="3"/>
      <c r="G645" s="3"/>
      <c r="H645" s="3"/>
      <c r="I645" s="3"/>
      <c r="J645" s="3"/>
      <c r="K645" s="3"/>
      <c r="L645" s="3"/>
      <c r="M645" s="3"/>
      <c r="N645" s="3"/>
      <c r="O645" s="3"/>
      <c r="P645" s="3"/>
      <c r="Q645" s="3"/>
      <c r="R645" s="3"/>
      <c r="S645" s="3"/>
      <c r="T645" s="3"/>
      <c r="U645" s="3"/>
      <c r="W645" s="149"/>
    </row>
    <row r="646" spans="2:23" ht="12.75">
      <c r="B646" s="2"/>
      <c r="C646" s="3"/>
      <c r="D646" s="4"/>
      <c r="E646" s="3"/>
      <c r="F646" s="3"/>
      <c r="G646" s="3"/>
      <c r="H646" s="3"/>
      <c r="I646" s="3"/>
      <c r="J646" s="3"/>
      <c r="K646" s="3"/>
      <c r="L646" s="3"/>
      <c r="M646" s="3"/>
      <c r="N646" s="3"/>
      <c r="O646" s="3"/>
      <c r="P646" s="3"/>
      <c r="Q646" s="3"/>
      <c r="R646" s="3"/>
      <c r="S646" s="3"/>
      <c r="T646" s="3"/>
      <c r="U646" s="3"/>
      <c r="W646" s="149"/>
    </row>
    <row r="647" spans="2:23" ht="12.75">
      <c r="B647" s="2"/>
      <c r="C647" s="3"/>
      <c r="D647" s="4"/>
      <c r="E647" s="3"/>
      <c r="F647" s="3"/>
      <c r="G647" s="3"/>
      <c r="H647" s="3"/>
      <c r="I647" s="3"/>
      <c r="J647" s="3"/>
      <c r="K647" s="3"/>
      <c r="L647" s="3"/>
      <c r="M647" s="3"/>
      <c r="N647" s="3"/>
      <c r="O647" s="3"/>
      <c r="P647" s="3"/>
      <c r="Q647" s="3"/>
      <c r="R647" s="3"/>
      <c r="S647" s="3"/>
      <c r="T647" s="3"/>
      <c r="U647" s="3"/>
      <c r="W647" s="149"/>
    </row>
    <row r="648" spans="2:23" ht="12.75">
      <c r="B648" s="2"/>
      <c r="C648" s="3"/>
      <c r="D648" s="4"/>
      <c r="E648" s="3"/>
      <c r="F648" s="3"/>
      <c r="G648" s="3"/>
      <c r="H648" s="3"/>
      <c r="I648" s="3"/>
      <c r="J648" s="3"/>
      <c r="K648" s="3"/>
      <c r="L648" s="3"/>
      <c r="M648" s="3"/>
      <c r="N648" s="3"/>
      <c r="O648" s="3"/>
      <c r="P648" s="3"/>
      <c r="Q648" s="3"/>
      <c r="R648" s="3"/>
      <c r="S648" s="3"/>
      <c r="T648" s="3"/>
      <c r="U648" s="3"/>
      <c r="W648" s="149"/>
    </row>
    <row r="649" spans="2:23" ht="12.75">
      <c r="B649" s="2"/>
      <c r="C649" s="3"/>
      <c r="D649" s="4"/>
      <c r="E649" s="3"/>
      <c r="F649" s="3"/>
      <c r="G649" s="3"/>
      <c r="H649" s="3"/>
      <c r="I649" s="3"/>
      <c r="J649" s="3"/>
      <c r="K649" s="3"/>
      <c r="L649" s="3"/>
      <c r="M649" s="3"/>
      <c r="N649" s="3"/>
      <c r="O649" s="3"/>
      <c r="P649" s="3"/>
      <c r="Q649" s="3"/>
      <c r="R649" s="3"/>
      <c r="S649" s="3"/>
      <c r="T649" s="3"/>
      <c r="U649" s="3"/>
      <c r="W649" s="149"/>
    </row>
    <row r="650" spans="2:23" ht="12.75">
      <c r="B650" s="2"/>
      <c r="C650" s="3"/>
      <c r="D650" s="4"/>
      <c r="E650" s="3"/>
      <c r="F650" s="3"/>
      <c r="G650" s="3"/>
      <c r="H650" s="3"/>
      <c r="I650" s="3"/>
      <c r="J650" s="3"/>
      <c r="K650" s="3"/>
      <c r="L650" s="3"/>
      <c r="M650" s="3"/>
      <c r="N650" s="3"/>
      <c r="O650" s="3"/>
      <c r="P650" s="3"/>
      <c r="Q650" s="3"/>
      <c r="R650" s="3"/>
      <c r="S650" s="3"/>
      <c r="T650" s="3"/>
      <c r="U650" s="3"/>
      <c r="W650" s="149"/>
    </row>
    <row r="651" spans="2:23" ht="12.75">
      <c r="B651" s="2"/>
      <c r="C651" s="3"/>
      <c r="D651" s="4"/>
      <c r="E651" s="3"/>
      <c r="F651" s="3"/>
      <c r="G651" s="3"/>
      <c r="H651" s="3"/>
      <c r="I651" s="3"/>
      <c r="J651" s="3"/>
      <c r="K651" s="3"/>
      <c r="L651" s="3"/>
      <c r="M651" s="3"/>
      <c r="N651" s="3"/>
      <c r="O651" s="3"/>
      <c r="P651" s="3"/>
      <c r="Q651" s="3"/>
      <c r="R651" s="3"/>
      <c r="S651" s="3"/>
      <c r="T651" s="3"/>
      <c r="U651" s="3"/>
      <c r="W651" s="149"/>
    </row>
    <row r="652" spans="2:23" ht="12.75">
      <c r="B652" s="2"/>
      <c r="C652" s="3"/>
      <c r="D652" s="4"/>
      <c r="E652" s="3"/>
      <c r="F652" s="3"/>
      <c r="G652" s="3"/>
      <c r="H652" s="3"/>
      <c r="I652" s="3"/>
      <c r="J652" s="3"/>
      <c r="K652" s="3"/>
      <c r="L652" s="3"/>
      <c r="M652" s="3"/>
      <c r="N652" s="3"/>
      <c r="O652" s="3"/>
      <c r="P652" s="3"/>
      <c r="Q652" s="3"/>
      <c r="R652" s="3"/>
      <c r="S652" s="3"/>
      <c r="T652" s="3"/>
      <c r="U652" s="3"/>
      <c r="W652" s="149"/>
    </row>
    <row r="653" spans="2:23" ht="12.75">
      <c r="B653" s="2"/>
      <c r="C653" s="3"/>
      <c r="D653" s="4"/>
      <c r="E653" s="3"/>
      <c r="F653" s="3"/>
      <c r="G653" s="3"/>
      <c r="H653" s="3"/>
      <c r="I653" s="3"/>
      <c r="J653" s="3"/>
      <c r="K653" s="3"/>
      <c r="L653" s="3"/>
      <c r="M653" s="3"/>
      <c r="N653" s="3"/>
      <c r="O653" s="3"/>
      <c r="P653" s="3"/>
      <c r="Q653" s="3"/>
      <c r="R653" s="3"/>
      <c r="S653" s="3"/>
      <c r="T653" s="3"/>
      <c r="U653" s="3"/>
      <c r="W653" s="149"/>
    </row>
    <row r="654" spans="2:23" ht="12.75">
      <c r="B654" s="2"/>
      <c r="C654" s="3"/>
      <c r="D654" s="4"/>
      <c r="E654" s="3"/>
      <c r="F654" s="3"/>
      <c r="G654" s="3"/>
      <c r="H654" s="3"/>
      <c r="I654" s="3"/>
      <c r="J654" s="3"/>
      <c r="K654" s="3"/>
      <c r="L654" s="3"/>
      <c r="M654" s="3"/>
      <c r="N654" s="3"/>
      <c r="O654" s="3"/>
      <c r="P654" s="3"/>
      <c r="Q654" s="3"/>
      <c r="R654" s="3"/>
      <c r="S654" s="3"/>
      <c r="T654" s="3"/>
      <c r="U654" s="3"/>
      <c r="W654" s="149"/>
    </row>
    <row r="655" spans="2:23" ht="12.75">
      <c r="B655" s="2"/>
      <c r="C655" s="3"/>
      <c r="D655" s="4"/>
      <c r="E655" s="3"/>
      <c r="F655" s="3"/>
      <c r="G655" s="3"/>
      <c r="H655" s="3"/>
      <c r="I655" s="3"/>
      <c r="J655" s="3"/>
      <c r="K655" s="3"/>
      <c r="L655" s="3"/>
      <c r="M655" s="3"/>
      <c r="N655" s="3"/>
      <c r="O655" s="3"/>
      <c r="P655" s="3"/>
      <c r="Q655" s="3"/>
      <c r="R655" s="3"/>
      <c r="S655" s="3"/>
      <c r="T655" s="3"/>
      <c r="U655" s="3"/>
      <c r="W655" s="149"/>
    </row>
    <row r="656" spans="2:23" ht="12.75">
      <c r="B656" s="2"/>
      <c r="C656" s="3"/>
      <c r="D656" s="4"/>
      <c r="E656" s="3"/>
      <c r="F656" s="3"/>
      <c r="G656" s="3"/>
      <c r="H656" s="3"/>
      <c r="I656" s="3"/>
      <c r="J656" s="3"/>
      <c r="K656" s="3"/>
      <c r="L656" s="3"/>
      <c r="M656" s="3"/>
      <c r="N656" s="3"/>
      <c r="O656" s="3"/>
      <c r="P656" s="3"/>
      <c r="Q656" s="3"/>
      <c r="R656" s="3"/>
      <c r="S656" s="3"/>
      <c r="T656" s="3"/>
      <c r="U656" s="3"/>
      <c r="W656" s="149"/>
    </row>
    <row r="657" spans="2:23" ht="12.75">
      <c r="B657" s="2"/>
      <c r="C657" s="3"/>
      <c r="D657" s="4"/>
      <c r="E657" s="3"/>
      <c r="F657" s="3"/>
      <c r="G657" s="3"/>
      <c r="H657" s="3"/>
      <c r="I657" s="3"/>
      <c r="J657" s="3"/>
      <c r="K657" s="3"/>
      <c r="L657" s="3"/>
      <c r="M657" s="3"/>
      <c r="N657" s="3"/>
      <c r="O657" s="3"/>
      <c r="P657" s="3"/>
      <c r="Q657" s="3"/>
      <c r="R657" s="3"/>
      <c r="S657" s="3"/>
      <c r="T657" s="3"/>
      <c r="U657" s="3"/>
      <c r="W657" s="149"/>
    </row>
    <row r="658" spans="2:23" ht="12.75">
      <c r="B658" s="2"/>
      <c r="C658" s="3"/>
      <c r="D658" s="4"/>
      <c r="E658" s="3"/>
      <c r="F658" s="3"/>
      <c r="G658" s="3"/>
      <c r="H658" s="3"/>
      <c r="I658" s="3"/>
      <c r="J658" s="3"/>
      <c r="K658" s="3"/>
      <c r="L658" s="3"/>
      <c r="M658" s="3"/>
      <c r="N658" s="3"/>
      <c r="O658" s="3"/>
      <c r="P658" s="3"/>
      <c r="Q658" s="3"/>
      <c r="R658" s="3"/>
      <c r="S658" s="3"/>
      <c r="T658" s="3"/>
      <c r="U658" s="3"/>
      <c r="W658" s="149"/>
    </row>
    <row r="659" spans="2:23" ht="12.75">
      <c r="B659" s="2"/>
      <c r="C659" s="3"/>
      <c r="D659" s="4"/>
      <c r="E659" s="3"/>
      <c r="F659" s="3"/>
      <c r="G659" s="3"/>
      <c r="H659" s="3"/>
      <c r="I659" s="3"/>
      <c r="J659" s="3"/>
      <c r="K659" s="3"/>
      <c r="L659" s="3"/>
      <c r="M659" s="3"/>
      <c r="N659" s="3"/>
      <c r="O659" s="3"/>
      <c r="P659" s="3"/>
      <c r="Q659" s="3"/>
      <c r="R659" s="3"/>
      <c r="S659" s="3"/>
      <c r="T659" s="3"/>
      <c r="U659" s="3"/>
      <c r="W659" s="149"/>
    </row>
    <row r="660" spans="2:23" ht="12.75">
      <c r="B660" s="2"/>
      <c r="C660" s="3"/>
      <c r="D660" s="4"/>
      <c r="E660" s="3"/>
      <c r="F660" s="3"/>
      <c r="G660" s="3"/>
      <c r="H660" s="3"/>
      <c r="I660" s="3"/>
      <c r="J660" s="3"/>
      <c r="K660" s="3"/>
      <c r="L660" s="3"/>
      <c r="M660" s="3"/>
      <c r="N660" s="3"/>
      <c r="O660" s="3"/>
      <c r="P660" s="3"/>
      <c r="Q660" s="3"/>
      <c r="R660" s="3"/>
      <c r="S660" s="3"/>
      <c r="T660" s="3"/>
      <c r="U660" s="3"/>
      <c r="W660" s="149"/>
    </row>
    <row r="661" spans="2:23" ht="12.75">
      <c r="B661" s="2"/>
      <c r="C661" s="3"/>
      <c r="D661" s="4"/>
      <c r="E661" s="3"/>
      <c r="F661" s="3"/>
      <c r="G661" s="3"/>
      <c r="H661" s="3"/>
      <c r="I661" s="3"/>
      <c r="J661" s="3"/>
      <c r="K661" s="3"/>
      <c r="L661" s="3"/>
      <c r="M661" s="3"/>
      <c r="N661" s="3"/>
      <c r="O661" s="3"/>
      <c r="P661" s="3"/>
      <c r="Q661" s="3"/>
      <c r="R661" s="3"/>
      <c r="S661" s="3"/>
      <c r="T661" s="3"/>
      <c r="U661" s="3"/>
      <c r="W661" s="149"/>
    </row>
    <row r="662" spans="2:23" ht="12.75">
      <c r="B662" s="2"/>
      <c r="C662" s="3"/>
      <c r="D662" s="4"/>
      <c r="E662" s="3"/>
      <c r="F662" s="3"/>
      <c r="G662" s="3"/>
      <c r="H662" s="3"/>
      <c r="I662" s="3"/>
      <c r="J662" s="3"/>
      <c r="K662" s="3"/>
      <c r="L662" s="3"/>
      <c r="M662" s="3"/>
      <c r="N662" s="3"/>
      <c r="O662" s="3"/>
      <c r="P662" s="3"/>
      <c r="Q662" s="3"/>
      <c r="R662" s="3"/>
      <c r="S662" s="3"/>
      <c r="T662" s="3"/>
      <c r="U662" s="3"/>
      <c r="W662" s="149"/>
    </row>
    <row r="663" spans="2:23" ht="12.75">
      <c r="B663" s="2"/>
      <c r="C663" s="3"/>
      <c r="D663" s="4"/>
      <c r="E663" s="3"/>
      <c r="F663" s="3"/>
      <c r="G663" s="3"/>
      <c r="H663" s="3"/>
      <c r="I663" s="3"/>
      <c r="J663" s="3"/>
      <c r="K663" s="3"/>
      <c r="L663" s="3"/>
      <c r="M663" s="3"/>
      <c r="N663" s="3"/>
      <c r="O663" s="3"/>
      <c r="P663" s="3"/>
      <c r="Q663" s="3"/>
      <c r="R663" s="3"/>
      <c r="S663" s="3"/>
      <c r="T663" s="3"/>
      <c r="U663" s="3"/>
      <c r="W663" s="149"/>
    </row>
    <row r="664" spans="2:23" ht="12.75">
      <c r="B664" s="2"/>
      <c r="C664" s="3"/>
      <c r="D664" s="4"/>
      <c r="E664" s="3"/>
      <c r="F664" s="3"/>
      <c r="G664" s="3"/>
      <c r="H664" s="3"/>
      <c r="I664" s="3"/>
      <c r="J664" s="3"/>
      <c r="K664" s="3"/>
      <c r="L664" s="3"/>
      <c r="M664" s="3"/>
      <c r="N664" s="3"/>
      <c r="O664" s="3"/>
      <c r="P664" s="3"/>
      <c r="Q664" s="3"/>
      <c r="R664" s="3"/>
      <c r="S664" s="3"/>
      <c r="T664" s="3"/>
      <c r="U664" s="3"/>
      <c r="W664" s="149"/>
    </row>
    <row r="665" spans="2:23" ht="12.75">
      <c r="B665" s="2"/>
      <c r="C665" s="3"/>
      <c r="D665" s="4"/>
      <c r="E665" s="3"/>
      <c r="F665" s="3"/>
      <c r="G665" s="3"/>
      <c r="H665" s="3"/>
      <c r="I665" s="3"/>
      <c r="J665" s="3"/>
      <c r="K665" s="3"/>
      <c r="L665" s="3"/>
      <c r="M665" s="3"/>
      <c r="N665" s="3"/>
      <c r="O665" s="3"/>
      <c r="P665" s="3"/>
      <c r="Q665" s="3"/>
      <c r="R665" s="3"/>
      <c r="S665" s="3"/>
      <c r="T665" s="3"/>
      <c r="U665" s="3"/>
      <c r="W665" s="149"/>
    </row>
    <row r="666" spans="2:23" ht="12.75">
      <c r="B666" s="2"/>
      <c r="C666" s="3"/>
      <c r="D666" s="4"/>
      <c r="E666" s="3"/>
      <c r="F666" s="3"/>
      <c r="G666" s="3"/>
      <c r="H666" s="3"/>
      <c r="I666" s="3"/>
      <c r="J666" s="3"/>
      <c r="K666" s="3"/>
      <c r="L666" s="3"/>
      <c r="M666" s="3"/>
      <c r="N666" s="3"/>
      <c r="O666" s="3"/>
      <c r="P666" s="3"/>
      <c r="Q666" s="3"/>
      <c r="R666" s="3"/>
      <c r="S666" s="3"/>
      <c r="T666" s="3"/>
      <c r="U666" s="3"/>
      <c r="W666" s="149"/>
    </row>
    <row r="667" spans="2:23" ht="12.75">
      <c r="B667" s="2"/>
      <c r="C667" s="3"/>
      <c r="D667" s="4"/>
      <c r="E667" s="3"/>
      <c r="F667" s="3"/>
      <c r="G667" s="3"/>
      <c r="H667" s="3"/>
      <c r="I667" s="3"/>
      <c r="J667" s="3"/>
      <c r="K667" s="3"/>
      <c r="L667" s="3"/>
      <c r="M667" s="3"/>
      <c r="N667" s="3"/>
      <c r="O667" s="3"/>
      <c r="P667" s="3"/>
      <c r="Q667" s="3"/>
      <c r="R667" s="3"/>
      <c r="S667" s="3"/>
      <c r="T667" s="3"/>
      <c r="U667" s="3"/>
      <c r="W667" s="149"/>
    </row>
    <row r="668" spans="2:23" ht="12.75">
      <c r="B668" s="2"/>
      <c r="C668" s="3"/>
      <c r="D668" s="4"/>
      <c r="E668" s="3"/>
      <c r="F668" s="3"/>
      <c r="G668" s="3"/>
      <c r="H668" s="3"/>
      <c r="I668" s="3"/>
      <c r="J668" s="3"/>
      <c r="K668" s="3"/>
      <c r="L668" s="3"/>
      <c r="M668" s="3"/>
      <c r="N668" s="3"/>
      <c r="O668" s="3"/>
      <c r="P668" s="3"/>
      <c r="Q668" s="3"/>
      <c r="R668" s="3"/>
      <c r="S668" s="3"/>
      <c r="T668" s="3"/>
      <c r="U668" s="3"/>
      <c r="W668" s="149"/>
    </row>
    <row r="669" spans="2:23" ht="12.75">
      <c r="B669" s="2"/>
      <c r="C669" s="3"/>
      <c r="D669" s="4"/>
      <c r="E669" s="3"/>
      <c r="F669" s="3"/>
      <c r="G669" s="3"/>
      <c r="H669" s="3"/>
      <c r="I669" s="3"/>
      <c r="J669" s="3"/>
      <c r="K669" s="3"/>
      <c r="L669" s="3"/>
      <c r="M669" s="3"/>
      <c r="N669" s="3"/>
      <c r="O669" s="3"/>
      <c r="P669" s="3"/>
      <c r="Q669" s="3"/>
      <c r="R669" s="3"/>
      <c r="S669" s="3"/>
      <c r="T669" s="3"/>
      <c r="U669" s="3"/>
      <c r="W669" s="149"/>
    </row>
    <row r="670" spans="2:23" ht="12.75">
      <c r="B670" s="2"/>
      <c r="C670" s="3"/>
      <c r="D670" s="4"/>
      <c r="E670" s="3"/>
      <c r="F670" s="3"/>
      <c r="G670" s="3"/>
      <c r="H670" s="3"/>
      <c r="I670" s="3"/>
      <c r="J670" s="3"/>
      <c r="K670" s="3"/>
      <c r="L670" s="3"/>
      <c r="M670" s="3"/>
      <c r="N670" s="3"/>
      <c r="O670" s="3"/>
      <c r="P670" s="3"/>
      <c r="Q670" s="3"/>
      <c r="R670" s="3"/>
      <c r="S670" s="3"/>
      <c r="T670" s="3"/>
      <c r="U670" s="3"/>
      <c r="W670" s="149"/>
    </row>
    <row r="671" spans="2:23" ht="12.75">
      <c r="B671" s="2"/>
      <c r="C671" s="3"/>
      <c r="D671" s="4"/>
      <c r="E671" s="3"/>
      <c r="F671" s="3"/>
      <c r="G671" s="3"/>
      <c r="H671" s="3"/>
      <c r="I671" s="3"/>
      <c r="J671" s="3"/>
      <c r="K671" s="3"/>
      <c r="L671" s="3"/>
      <c r="M671" s="3"/>
      <c r="N671" s="3"/>
      <c r="O671" s="3"/>
      <c r="P671" s="3"/>
      <c r="Q671" s="3"/>
      <c r="R671" s="3"/>
      <c r="S671" s="3"/>
      <c r="T671" s="3"/>
      <c r="U671" s="3"/>
      <c r="W671" s="149"/>
    </row>
    <row r="672" spans="2:23" ht="12.75">
      <c r="B672" s="2"/>
      <c r="C672" s="3"/>
      <c r="D672" s="4"/>
      <c r="E672" s="3"/>
      <c r="F672" s="3"/>
      <c r="G672" s="3"/>
      <c r="H672" s="3"/>
      <c r="I672" s="3"/>
      <c r="J672" s="3"/>
      <c r="K672" s="3"/>
      <c r="L672" s="3"/>
      <c r="M672" s="3"/>
      <c r="N672" s="3"/>
      <c r="O672" s="3"/>
      <c r="P672" s="3"/>
      <c r="Q672" s="3"/>
      <c r="R672" s="3"/>
      <c r="S672" s="3"/>
      <c r="T672" s="3"/>
      <c r="U672" s="3"/>
      <c r="W672" s="149"/>
    </row>
    <row r="673" spans="2:23" ht="12.75">
      <c r="B673" s="2"/>
      <c r="C673" s="3"/>
      <c r="D673" s="4"/>
      <c r="E673" s="3"/>
      <c r="F673" s="3"/>
      <c r="G673" s="3"/>
      <c r="H673" s="3"/>
      <c r="I673" s="3"/>
      <c r="J673" s="3"/>
      <c r="K673" s="3"/>
      <c r="L673" s="3"/>
      <c r="M673" s="3"/>
      <c r="N673" s="3"/>
      <c r="O673" s="3"/>
      <c r="P673" s="3"/>
      <c r="Q673" s="3"/>
      <c r="R673" s="3"/>
      <c r="S673" s="3"/>
      <c r="T673" s="3"/>
      <c r="U673" s="3"/>
      <c r="W673" s="149"/>
    </row>
    <row r="674" spans="2:23" ht="12.75">
      <c r="B674" s="2"/>
      <c r="C674" s="3"/>
      <c r="D674" s="4"/>
      <c r="E674" s="3"/>
      <c r="F674" s="3"/>
      <c r="G674" s="3"/>
      <c r="H674" s="3"/>
      <c r="I674" s="3"/>
      <c r="J674" s="3"/>
      <c r="K674" s="3"/>
      <c r="L674" s="3"/>
      <c r="M674" s="3"/>
      <c r="N674" s="3"/>
      <c r="O674" s="3"/>
      <c r="P674" s="3"/>
      <c r="Q674" s="3"/>
      <c r="R674" s="3"/>
      <c r="S674" s="3"/>
      <c r="T674" s="3"/>
      <c r="U674" s="3"/>
      <c r="W674" s="149"/>
    </row>
    <row r="675" spans="2:23" ht="12.75">
      <c r="B675" s="2"/>
      <c r="C675" s="3"/>
      <c r="D675" s="4"/>
      <c r="E675" s="3"/>
      <c r="F675" s="3"/>
      <c r="G675" s="3"/>
      <c r="H675" s="3"/>
      <c r="I675" s="3"/>
      <c r="J675" s="3"/>
      <c r="K675" s="3"/>
      <c r="L675" s="3"/>
      <c r="M675" s="3"/>
      <c r="N675" s="3"/>
      <c r="O675" s="3"/>
      <c r="P675" s="3"/>
      <c r="Q675" s="3"/>
      <c r="R675" s="3"/>
      <c r="S675" s="3"/>
      <c r="T675" s="3"/>
      <c r="U675" s="3"/>
      <c r="W675" s="149"/>
    </row>
    <row r="676" spans="2:23" ht="12.75">
      <c r="B676" s="2"/>
      <c r="C676" s="3"/>
      <c r="D676" s="4"/>
      <c r="E676" s="3"/>
      <c r="F676" s="3"/>
      <c r="G676" s="3"/>
      <c r="H676" s="3"/>
      <c r="I676" s="3"/>
      <c r="J676" s="3"/>
      <c r="K676" s="3"/>
      <c r="L676" s="3"/>
      <c r="M676" s="3"/>
      <c r="N676" s="3"/>
      <c r="O676" s="3"/>
      <c r="P676" s="3"/>
      <c r="Q676" s="3"/>
      <c r="R676" s="3"/>
      <c r="S676" s="3"/>
      <c r="T676" s="3"/>
      <c r="U676" s="3"/>
      <c r="W676" s="149"/>
    </row>
    <row r="677" spans="2:23" ht="12.75">
      <c r="B677" s="2"/>
      <c r="C677" s="3"/>
      <c r="D677" s="4"/>
      <c r="E677" s="3"/>
      <c r="F677" s="3"/>
      <c r="G677" s="3"/>
      <c r="H677" s="3"/>
      <c r="I677" s="3"/>
      <c r="J677" s="3"/>
      <c r="K677" s="3"/>
      <c r="L677" s="3"/>
      <c r="M677" s="3"/>
      <c r="N677" s="3"/>
      <c r="O677" s="3"/>
      <c r="P677" s="3"/>
      <c r="Q677" s="3"/>
      <c r="R677" s="3"/>
      <c r="S677" s="3"/>
      <c r="T677" s="3"/>
      <c r="U677" s="3"/>
      <c r="W677" s="149"/>
    </row>
    <row r="678" spans="2:23" ht="12.75">
      <c r="B678" s="2"/>
      <c r="C678" s="3"/>
      <c r="D678" s="4"/>
      <c r="E678" s="3"/>
      <c r="F678" s="3"/>
      <c r="G678" s="3"/>
      <c r="H678" s="3"/>
      <c r="I678" s="3"/>
      <c r="J678" s="3"/>
      <c r="K678" s="3"/>
      <c r="L678" s="3"/>
      <c r="M678" s="3"/>
      <c r="N678" s="3"/>
      <c r="O678" s="3"/>
      <c r="P678" s="3"/>
      <c r="Q678" s="3"/>
      <c r="R678" s="3"/>
      <c r="S678" s="3"/>
      <c r="T678" s="3"/>
      <c r="U678" s="3"/>
      <c r="W678" s="149"/>
    </row>
    <row r="679" spans="2:23" ht="12.75">
      <c r="B679" s="2"/>
      <c r="C679" s="3"/>
      <c r="D679" s="4"/>
      <c r="E679" s="3"/>
      <c r="F679" s="3"/>
      <c r="G679" s="3"/>
      <c r="H679" s="3"/>
      <c r="I679" s="3"/>
      <c r="J679" s="3"/>
      <c r="K679" s="3"/>
      <c r="L679" s="3"/>
      <c r="M679" s="3"/>
      <c r="N679" s="3"/>
      <c r="O679" s="3"/>
      <c r="P679" s="3"/>
      <c r="Q679" s="3"/>
      <c r="R679" s="3"/>
      <c r="S679" s="3"/>
      <c r="T679" s="3"/>
      <c r="U679" s="3"/>
      <c r="W679" s="149"/>
    </row>
    <row r="680" spans="2:23" ht="12.75">
      <c r="B680" s="2"/>
      <c r="C680" s="3"/>
      <c r="D680" s="4"/>
      <c r="E680" s="3"/>
      <c r="F680" s="3"/>
      <c r="G680" s="3"/>
      <c r="H680" s="3"/>
      <c r="I680" s="3"/>
      <c r="J680" s="3"/>
      <c r="K680" s="3"/>
      <c r="L680" s="3"/>
      <c r="M680" s="3"/>
      <c r="N680" s="3"/>
      <c r="O680" s="3"/>
      <c r="P680" s="3"/>
      <c r="Q680" s="3"/>
      <c r="R680" s="3"/>
      <c r="S680" s="3"/>
      <c r="T680" s="3"/>
      <c r="U680" s="3"/>
      <c r="W680" s="149"/>
    </row>
    <row r="681" spans="2:23" ht="12.75">
      <c r="B681" s="2"/>
      <c r="C681" s="3"/>
      <c r="D681" s="4"/>
      <c r="E681" s="3"/>
      <c r="F681" s="3"/>
      <c r="G681" s="3"/>
      <c r="H681" s="3"/>
      <c r="I681" s="3"/>
      <c r="J681" s="3"/>
      <c r="K681" s="3"/>
      <c r="L681" s="3"/>
      <c r="M681" s="3"/>
      <c r="N681" s="3"/>
      <c r="O681" s="3"/>
      <c r="P681" s="3"/>
      <c r="Q681" s="3"/>
      <c r="R681" s="3"/>
      <c r="S681" s="3"/>
      <c r="T681" s="3"/>
      <c r="U681" s="3"/>
      <c r="W681" s="149"/>
    </row>
    <row r="682" spans="2:23" ht="12.75">
      <c r="B682" s="2"/>
      <c r="C682" s="3"/>
      <c r="D682" s="4"/>
      <c r="E682" s="3"/>
      <c r="F682" s="3"/>
      <c r="G682" s="3"/>
      <c r="H682" s="3"/>
      <c r="I682" s="3"/>
      <c r="J682" s="3"/>
      <c r="K682" s="3"/>
      <c r="L682" s="3"/>
      <c r="M682" s="3"/>
      <c r="N682" s="3"/>
      <c r="O682" s="3"/>
      <c r="P682" s="3"/>
      <c r="Q682" s="3"/>
      <c r="R682" s="3"/>
      <c r="S682" s="3"/>
      <c r="T682" s="3"/>
      <c r="U682" s="3"/>
      <c r="W682" s="149"/>
    </row>
    <row r="683" spans="2:23" ht="12.75">
      <c r="B683" s="2"/>
      <c r="C683" s="3"/>
      <c r="D683" s="4"/>
      <c r="E683" s="3"/>
      <c r="F683" s="3"/>
      <c r="G683" s="3"/>
      <c r="H683" s="3"/>
      <c r="I683" s="3"/>
      <c r="J683" s="3"/>
      <c r="K683" s="3"/>
      <c r="L683" s="3"/>
      <c r="M683" s="3"/>
      <c r="N683" s="3"/>
      <c r="O683" s="3"/>
      <c r="P683" s="3"/>
      <c r="Q683" s="3"/>
      <c r="R683" s="3"/>
      <c r="S683" s="3"/>
      <c r="T683" s="3"/>
      <c r="U683" s="3"/>
      <c r="W683" s="149"/>
    </row>
    <row r="684" spans="2:23" ht="12.75">
      <c r="B684" s="2"/>
      <c r="C684" s="3"/>
      <c r="D684" s="4"/>
      <c r="E684" s="3"/>
      <c r="F684" s="3"/>
      <c r="G684" s="3"/>
      <c r="H684" s="3"/>
      <c r="I684" s="3"/>
      <c r="J684" s="3"/>
      <c r="K684" s="3"/>
      <c r="L684" s="3"/>
      <c r="M684" s="3"/>
      <c r="N684" s="3"/>
      <c r="O684" s="3"/>
      <c r="P684" s="3"/>
      <c r="Q684" s="3"/>
      <c r="R684" s="3"/>
      <c r="S684" s="3"/>
      <c r="T684" s="3"/>
      <c r="U684" s="3"/>
      <c r="W684" s="149"/>
    </row>
    <row r="685" spans="2:23" ht="12.75">
      <c r="B685" s="2"/>
      <c r="C685" s="3"/>
      <c r="D685" s="4"/>
      <c r="E685" s="3"/>
      <c r="F685" s="3"/>
      <c r="G685" s="3"/>
      <c r="H685" s="3"/>
      <c r="I685" s="3"/>
      <c r="J685" s="3"/>
      <c r="K685" s="3"/>
      <c r="L685" s="3"/>
      <c r="M685" s="3"/>
      <c r="N685" s="3"/>
      <c r="O685" s="3"/>
      <c r="P685" s="3"/>
      <c r="Q685" s="3"/>
      <c r="R685" s="3"/>
      <c r="S685" s="3"/>
      <c r="T685" s="3"/>
      <c r="U685" s="3"/>
      <c r="W685" s="149"/>
    </row>
    <row r="686" spans="2:23" ht="12.75">
      <c r="B686" s="2"/>
      <c r="C686" s="3"/>
      <c r="D686" s="4"/>
      <c r="E686" s="3"/>
      <c r="F686" s="3"/>
      <c r="G686" s="3"/>
      <c r="H686" s="3"/>
      <c r="I686" s="3"/>
      <c r="J686" s="3"/>
      <c r="K686" s="3"/>
      <c r="L686" s="3"/>
      <c r="M686" s="3"/>
      <c r="N686" s="3"/>
      <c r="O686" s="3"/>
      <c r="P686" s="3"/>
      <c r="Q686" s="3"/>
      <c r="R686" s="3"/>
      <c r="S686" s="3"/>
      <c r="T686" s="3"/>
      <c r="U686" s="3"/>
      <c r="W686" s="149"/>
    </row>
    <row r="687" spans="2:23" ht="12.75">
      <c r="B687" s="2"/>
      <c r="C687" s="3"/>
      <c r="D687" s="4"/>
      <c r="E687" s="3"/>
      <c r="F687" s="3"/>
      <c r="G687" s="3"/>
      <c r="H687" s="3"/>
      <c r="I687" s="3"/>
      <c r="J687" s="3"/>
      <c r="K687" s="3"/>
      <c r="L687" s="3"/>
      <c r="M687" s="3"/>
      <c r="N687" s="3"/>
      <c r="O687" s="3"/>
      <c r="P687" s="3"/>
      <c r="Q687" s="3"/>
      <c r="R687" s="3"/>
      <c r="S687" s="3"/>
      <c r="T687" s="3"/>
      <c r="U687" s="3"/>
      <c r="W687" s="149"/>
    </row>
    <row r="688" spans="2:23" ht="12.75">
      <c r="B688" s="2"/>
      <c r="C688" s="3"/>
      <c r="D688" s="4"/>
      <c r="E688" s="3"/>
      <c r="F688" s="3"/>
      <c r="G688" s="3"/>
      <c r="H688" s="3"/>
      <c r="I688" s="3"/>
      <c r="J688" s="3"/>
      <c r="K688" s="3"/>
      <c r="L688" s="3"/>
      <c r="M688" s="3"/>
      <c r="N688" s="3"/>
      <c r="O688" s="3"/>
      <c r="P688" s="3"/>
      <c r="Q688" s="3"/>
      <c r="R688" s="3"/>
      <c r="S688" s="3"/>
      <c r="T688" s="3"/>
      <c r="U688" s="3"/>
      <c r="W688" s="149"/>
    </row>
    <row r="689" spans="2:23" ht="12.75">
      <c r="B689" s="2"/>
      <c r="C689" s="3"/>
      <c r="D689" s="4"/>
      <c r="E689" s="3"/>
      <c r="F689" s="3"/>
      <c r="G689" s="3"/>
      <c r="H689" s="3"/>
      <c r="I689" s="3"/>
      <c r="J689" s="3"/>
      <c r="K689" s="3"/>
      <c r="L689" s="3"/>
      <c r="M689" s="3"/>
      <c r="N689" s="3"/>
      <c r="O689" s="3"/>
      <c r="P689" s="3"/>
      <c r="Q689" s="3"/>
      <c r="R689" s="3"/>
      <c r="S689" s="3"/>
      <c r="T689" s="3"/>
      <c r="U689" s="3"/>
      <c r="W689" s="149"/>
    </row>
    <row r="690" spans="2:23" ht="12.75">
      <c r="B690" s="2"/>
      <c r="C690" s="3"/>
      <c r="D690" s="4"/>
      <c r="E690" s="3"/>
      <c r="F690" s="3"/>
      <c r="G690" s="3"/>
      <c r="H690" s="3"/>
      <c r="I690" s="3"/>
      <c r="J690" s="3"/>
      <c r="K690" s="3"/>
      <c r="L690" s="3"/>
      <c r="M690" s="3"/>
      <c r="N690" s="3"/>
      <c r="O690" s="3"/>
      <c r="P690" s="3"/>
      <c r="Q690" s="3"/>
      <c r="R690" s="3"/>
      <c r="S690" s="3"/>
      <c r="T690" s="3"/>
      <c r="U690" s="3"/>
      <c r="W690" s="149"/>
    </row>
    <row r="691" spans="2:23" ht="12.75">
      <c r="B691" s="2"/>
      <c r="C691" s="3"/>
      <c r="D691" s="4"/>
      <c r="E691" s="3"/>
      <c r="F691" s="3"/>
      <c r="G691" s="3"/>
      <c r="H691" s="3"/>
      <c r="I691" s="3"/>
      <c r="J691" s="3"/>
      <c r="K691" s="3"/>
      <c r="L691" s="3"/>
      <c r="M691" s="3"/>
      <c r="N691" s="3"/>
      <c r="O691" s="3"/>
      <c r="P691" s="3"/>
      <c r="Q691" s="3"/>
      <c r="R691" s="3"/>
      <c r="S691" s="3"/>
      <c r="T691" s="3"/>
      <c r="U691" s="3"/>
      <c r="W691" s="149"/>
    </row>
    <row r="692" spans="2:23" ht="12.75">
      <c r="B692" s="2"/>
      <c r="C692" s="3"/>
      <c r="D692" s="4"/>
      <c r="E692" s="3"/>
      <c r="F692" s="3"/>
      <c r="G692" s="3"/>
      <c r="H692" s="3"/>
      <c r="I692" s="3"/>
      <c r="J692" s="3"/>
      <c r="K692" s="3"/>
      <c r="L692" s="3"/>
      <c r="M692" s="3"/>
      <c r="N692" s="3"/>
      <c r="O692" s="3"/>
      <c r="P692" s="3"/>
      <c r="Q692" s="3"/>
      <c r="R692" s="3"/>
      <c r="S692" s="3"/>
      <c r="T692" s="3"/>
      <c r="U692" s="3"/>
      <c r="W692" s="149"/>
    </row>
    <row r="693" spans="2:23" ht="12.75">
      <c r="B693" s="2"/>
      <c r="C693" s="3"/>
      <c r="D693" s="4"/>
      <c r="E693" s="3"/>
      <c r="F693" s="3"/>
      <c r="G693" s="3"/>
      <c r="H693" s="3"/>
      <c r="I693" s="3"/>
      <c r="J693" s="3"/>
      <c r="K693" s="3"/>
      <c r="L693" s="3"/>
      <c r="M693" s="3"/>
      <c r="N693" s="3"/>
      <c r="O693" s="3"/>
      <c r="P693" s="3"/>
      <c r="Q693" s="3"/>
      <c r="R693" s="3"/>
      <c r="S693" s="3"/>
      <c r="T693" s="3"/>
      <c r="U693" s="3"/>
      <c r="W693" s="149"/>
    </row>
    <row r="694" spans="2:23" ht="12.75">
      <c r="B694" s="2"/>
      <c r="C694" s="3"/>
      <c r="D694" s="4"/>
      <c r="E694" s="3"/>
      <c r="F694" s="3"/>
      <c r="G694" s="3"/>
      <c r="H694" s="3"/>
      <c r="I694" s="3"/>
      <c r="J694" s="3"/>
      <c r="K694" s="3"/>
      <c r="L694" s="3"/>
      <c r="M694" s="3"/>
      <c r="N694" s="3"/>
      <c r="O694" s="3"/>
      <c r="P694" s="3"/>
      <c r="Q694" s="3"/>
      <c r="R694" s="3"/>
      <c r="S694" s="3"/>
      <c r="T694" s="3"/>
      <c r="U694" s="3"/>
      <c r="W694" s="149"/>
    </row>
    <row r="695" spans="2:23" ht="12.75">
      <c r="B695" s="2"/>
      <c r="C695" s="3"/>
      <c r="D695" s="4"/>
      <c r="E695" s="3"/>
      <c r="F695" s="3"/>
      <c r="G695" s="3"/>
      <c r="H695" s="3"/>
      <c r="I695" s="3"/>
      <c r="J695" s="3"/>
      <c r="K695" s="3"/>
      <c r="L695" s="3"/>
      <c r="M695" s="3"/>
      <c r="N695" s="3"/>
      <c r="O695" s="3"/>
      <c r="P695" s="3"/>
      <c r="Q695" s="3"/>
      <c r="R695" s="3"/>
      <c r="S695" s="3"/>
      <c r="T695" s="3"/>
      <c r="U695" s="3"/>
      <c r="W695" s="149"/>
    </row>
    <row r="696" spans="2:23" ht="12.75">
      <c r="B696" s="2"/>
      <c r="C696" s="3"/>
      <c r="D696" s="4"/>
      <c r="E696" s="3"/>
      <c r="F696" s="3"/>
      <c r="G696" s="3"/>
      <c r="H696" s="3"/>
      <c r="I696" s="3"/>
      <c r="J696" s="3"/>
      <c r="K696" s="3"/>
      <c r="L696" s="3"/>
      <c r="M696" s="3"/>
      <c r="N696" s="3"/>
      <c r="O696" s="3"/>
      <c r="P696" s="3"/>
      <c r="Q696" s="3"/>
      <c r="R696" s="3"/>
      <c r="S696" s="3"/>
      <c r="T696" s="3"/>
      <c r="U696" s="3"/>
      <c r="W696" s="149"/>
    </row>
    <row r="697" spans="2:23" ht="12.75">
      <c r="B697" s="2"/>
      <c r="C697" s="3"/>
      <c r="D697" s="4"/>
      <c r="E697" s="3"/>
      <c r="F697" s="3"/>
      <c r="G697" s="3"/>
      <c r="H697" s="3"/>
      <c r="I697" s="3"/>
      <c r="J697" s="3"/>
      <c r="K697" s="3"/>
      <c r="L697" s="3"/>
      <c r="M697" s="3"/>
      <c r="N697" s="3"/>
      <c r="O697" s="3"/>
      <c r="P697" s="3"/>
      <c r="Q697" s="3"/>
      <c r="R697" s="3"/>
      <c r="S697" s="3"/>
      <c r="T697" s="3"/>
      <c r="U697" s="3"/>
      <c r="W697" s="149"/>
    </row>
    <row r="698" spans="2:23" ht="12.75">
      <c r="B698" s="2"/>
      <c r="C698" s="3"/>
      <c r="D698" s="4"/>
      <c r="E698" s="3"/>
      <c r="F698" s="3"/>
      <c r="G698" s="3"/>
      <c r="H698" s="3"/>
      <c r="I698" s="3"/>
      <c r="J698" s="3"/>
      <c r="K698" s="3"/>
      <c r="L698" s="3"/>
      <c r="M698" s="3"/>
      <c r="N698" s="3"/>
      <c r="O698" s="3"/>
      <c r="P698" s="3"/>
      <c r="Q698" s="3"/>
      <c r="R698" s="3"/>
      <c r="S698" s="3"/>
      <c r="T698" s="3"/>
      <c r="U698" s="3"/>
      <c r="W698" s="149"/>
    </row>
    <row r="699" spans="2:23" ht="12.75">
      <c r="B699" s="2"/>
      <c r="C699" s="3"/>
      <c r="D699" s="4"/>
      <c r="E699" s="3"/>
      <c r="F699" s="3"/>
      <c r="G699" s="3"/>
      <c r="H699" s="3"/>
      <c r="I699" s="3"/>
      <c r="J699" s="3"/>
      <c r="K699" s="3"/>
      <c r="L699" s="3"/>
      <c r="M699" s="3"/>
      <c r="N699" s="3"/>
      <c r="O699" s="3"/>
      <c r="P699" s="3"/>
      <c r="Q699" s="3"/>
      <c r="R699" s="3"/>
      <c r="S699" s="3"/>
      <c r="T699" s="3"/>
      <c r="U699" s="3"/>
      <c r="W699" s="149"/>
    </row>
    <row r="700" spans="2:23" ht="12.75">
      <c r="B700" s="2"/>
      <c r="C700" s="3"/>
      <c r="D700" s="4"/>
      <c r="E700" s="3"/>
      <c r="F700" s="3"/>
      <c r="G700" s="3"/>
      <c r="H700" s="3"/>
      <c r="I700" s="3"/>
      <c r="J700" s="3"/>
      <c r="K700" s="3"/>
      <c r="L700" s="3"/>
      <c r="M700" s="3"/>
      <c r="N700" s="3"/>
      <c r="O700" s="3"/>
      <c r="P700" s="3"/>
      <c r="Q700" s="3"/>
      <c r="R700" s="3"/>
      <c r="S700" s="3"/>
      <c r="T700" s="3"/>
      <c r="U700" s="3"/>
      <c r="W700" s="149"/>
    </row>
    <row r="701" spans="2:23" ht="12.75">
      <c r="B701" s="2"/>
      <c r="C701" s="3"/>
      <c r="D701" s="4"/>
      <c r="E701" s="3"/>
      <c r="F701" s="3"/>
      <c r="G701" s="3"/>
      <c r="H701" s="3"/>
      <c r="I701" s="3"/>
      <c r="J701" s="3"/>
      <c r="K701" s="3"/>
      <c r="L701" s="3"/>
      <c r="M701" s="3"/>
      <c r="N701" s="3"/>
      <c r="O701" s="3"/>
      <c r="P701" s="3"/>
      <c r="Q701" s="3"/>
      <c r="R701" s="3"/>
      <c r="S701" s="3"/>
      <c r="T701" s="3"/>
      <c r="U701" s="3"/>
      <c r="W701" s="149"/>
    </row>
    <row r="702" spans="2:23" ht="12.75">
      <c r="B702" s="2"/>
      <c r="C702" s="3"/>
      <c r="D702" s="4"/>
      <c r="E702" s="3"/>
      <c r="F702" s="3"/>
      <c r="G702" s="3"/>
      <c r="H702" s="3"/>
      <c r="I702" s="3"/>
      <c r="J702" s="3"/>
      <c r="K702" s="3"/>
      <c r="L702" s="3"/>
      <c r="M702" s="3"/>
      <c r="N702" s="3"/>
      <c r="O702" s="3"/>
      <c r="P702" s="3"/>
      <c r="Q702" s="3"/>
      <c r="R702" s="3"/>
      <c r="S702" s="3"/>
      <c r="T702" s="3"/>
      <c r="U702" s="3"/>
      <c r="W702" s="149"/>
    </row>
    <row r="703" spans="2:23" ht="12.75">
      <c r="B703" s="2"/>
      <c r="C703" s="3"/>
      <c r="D703" s="4"/>
      <c r="E703" s="3"/>
      <c r="F703" s="3"/>
      <c r="G703" s="3"/>
      <c r="H703" s="3"/>
      <c r="I703" s="3"/>
      <c r="J703" s="3"/>
      <c r="K703" s="3"/>
      <c r="L703" s="3"/>
      <c r="M703" s="3"/>
      <c r="N703" s="3"/>
      <c r="O703" s="3"/>
      <c r="P703" s="3"/>
      <c r="Q703" s="3"/>
      <c r="R703" s="3"/>
      <c r="S703" s="3"/>
      <c r="T703" s="3"/>
      <c r="U703" s="3"/>
      <c r="W703" s="149"/>
    </row>
    <row r="704" spans="2:23" ht="12.75">
      <c r="B704" s="2"/>
      <c r="C704" s="3"/>
      <c r="D704" s="4"/>
      <c r="E704" s="3"/>
      <c r="F704" s="3"/>
      <c r="G704" s="3"/>
      <c r="H704" s="3"/>
      <c r="I704" s="3"/>
      <c r="J704" s="3"/>
      <c r="K704" s="3"/>
      <c r="L704" s="3"/>
      <c r="M704" s="3"/>
      <c r="N704" s="3"/>
      <c r="O704" s="3"/>
      <c r="P704" s="3"/>
      <c r="Q704" s="3"/>
      <c r="R704" s="3"/>
      <c r="S704" s="3"/>
      <c r="T704" s="3"/>
      <c r="U704" s="3"/>
      <c r="W704" s="149"/>
    </row>
    <row r="705" spans="2:23" ht="12.75">
      <c r="B705" s="2"/>
      <c r="C705" s="3"/>
      <c r="D705" s="4"/>
      <c r="E705" s="3"/>
      <c r="F705" s="3"/>
      <c r="G705" s="3"/>
      <c r="H705" s="3"/>
      <c r="I705" s="3"/>
      <c r="J705" s="3"/>
      <c r="K705" s="3"/>
      <c r="L705" s="3"/>
      <c r="M705" s="3"/>
      <c r="N705" s="3"/>
      <c r="O705" s="3"/>
      <c r="P705" s="3"/>
      <c r="Q705" s="3"/>
      <c r="R705" s="3"/>
      <c r="S705" s="3"/>
      <c r="T705" s="3"/>
      <c r="U705" s="3"/>
      <c r="W705" s="149"/>
    </row>
    <row r="706" spans="2:23" ht="12.75">
      <c r="B706" s="2"/>
      <c r="C706" s="3"/>
      <c r="D706" s="4"/>
      <c r="E706" s="3"/>
      <c r="F706" s="3"/>
      <c r="G706" s="3"/>
      <c r="H706" s="3"/>
      <c r="I706" s="3"/>
      <c r="J706" s="3"/>
      <c r="K706" s="3"/>
      <c r="L706" s="3"/>
      <c r="M706" s="3"/>
      <c r="N706" s="3"/>
      <c r="O706" s="3"/>
      <c r="P706" s="3"/>
      <c r="Q706" s="3"/>
      <c r="R706" s="3"/>
      <c r="S706" s="3"/>
      <c r="T706" s="3"/>
      <c r="U706" s="3"/>
      <c r="W706" s="149"/>
    </row>
    <row r="707" spans="2:23" ht="12.75">
      <c r="B707" s="2"/>
      <c r="C707" s="3"/>
      <c r="D707" s="4"/>
      <c r="E707" s="3"/>
      <c r="F707" s="3"/>
      <c r="G707" s="3"/>
      <c r="H707" s="3"/>
      <c r="I707" s="3"/>
      <c r="J707" s="3"/>
      <c r="K707" s="3"/>
      <c r="L707" s="3"/>
      <c r="M707" s="3"/>
      <c r="N707" s="3"/>
      <c r="O707" s="3"/>
      <c r="P707" s="3"/>
      <c r="Q707" s="3"/>
      <c r="R707" s="3"/>
      <c r="S707" s="3"/>
      <c r="T707" s="3"/>
      <c r="U707" s="3"/>
      <c r="W707" s="149"/>
    </row>
    <row r="708" spans="2:23" ht="12.75">
      <c r="B708" s="2"/>
      <c r="C708" s="3"/>
      <c r="D708" s="4"/>
      <c r="E708" s="3"/>
      <c r="F708" s="3"/>
      <c r="G708" s="3"/>
      <c r="H708" s="3"/>
      <c r="I708" s="3"/>
      <c r="J708" s="3"/>
      <c r="K708" s="3"/>
      <c r="L708" s="3"/>
      <c r="M708" s="3"/>
      <c r="N708" s="3"/>
      <c r="O708" s="3"/>
      <c r="P708" s="3"/>
      <c r="Q708" s="3"/>
      <c r="R708" s="3"/>
      <c r="S708" s="3"/>
      <c r="T708" s="3"/>
      <c r="U708" s="3"/>
      <c r="W708" s="149"/>
    </row>
    <row r="709" spans="2:23" ht="12.75">
      <c r="B709" s="2"/>
      <c r="C709" s="3"/>
      <c r="D709" s="4"/>
      <c r="E709" s="3"/>
      <c r="F709" s="3"/>
      <c r="G709" s="3"/>
      <c r="H709" s="3"/>
      <c r="I709" s="3"/>
      <c r="J709" s="3"/>
      <c r="K709" s="3"/>
      <c r="L709" s="3"/>
      <c r="M709" s="3"/>
      <c r="N709" s="3"/>
      <c r="O709" s="3"/>
      <c r="P709" s="3"/>
      <c r="Q709" s="3"/>
      <c r="R709" s="3"/>
      <c r="S709" s="3"/>
      <c r="T709" s="3"/>
      <c r="U709" s="3"/>
      <c r="W709" s="149"/>
    </row>
    <row r="710" spans="2:23" ht="12.75">
      <c r="B710" s="2"/>
      <c r="C710" s="3"/>
      <c r="D710" s="4"/>
      <c r="E710" s="3"/>
      <c r="F710" s="3"/>
      <c r="G710" s="3"/>
      <c r="H710" s="3"/>
      <c r="I710" s="3"/>
      <c r="J710" s="3"/>
      <c r="K710" s="3"/>
      <c r="L710" s="3"/>
      <c r="M710" s="3"/>
      <c r="N710" s="3"/>
      <c r="O710" s="3"/>
      <c r="P710" s="3"/>
      <c r="Q710" s="3"/>
      <c r="R710" s="3"/>
      <c r="S710" s="3"/>
      <c r="T710" s="3"/>
      <c r="U710" s="3"/>
      <c r="W710" s="149"/>
    </row>
    <row r="711" spans="2:23" ht="12.75">
      <c r="B711" s="2"/>
      <c r="C711" s="3"/>
      <c r="D711" s="4"/>
      <c r="E711" s="3"/>
      <c r="F711" s="3"/>
      <c r="G711" s="3"/>
      <c r="H711" s="3"/>
      <c r="I711" s="3"/>
      <c r="J711" s="3"/>
      <c r="K711" s="3"/>
      <c r="L711" s="3"/>
      <c r="M711" s="3"/>
      <c r="N711" s="3"/>
      <c r="O711" s="3"/>
      <c r="P711" s="3"/>
      <c r="Q711" s="3"/>
      <c r="R711" s="3"/>
      <c r="S711" s="3"/>
      <c r="T711" s="3"/>
      <c r="U711" s="3"/>
      <c r="W711" s="149"/>
    </row>
    <row r="712" spans="2:23" ht="12.75">
      <c r="B712" s="2"/>
      <c r="C712" s="3"/>
      <c r="D712" s="4"/>
      <c r="E712" s="3"/>
      <c r="F712" s="3"/>
      <c r="G712" s="3"/>
      <c r="H712" s="3"/>
      <c r="I712" s="3"/>
      <c r="J712" s="3"/>
      <c r="K712" s="3"/>
      <c r="L712" s="3"/>
      <c r="M712" s="3"/>
      <c r="N712" s="3"/>
      <c r="O712" s="3"/>
      <c r="P712" s="3"/>
      <c r="Q712" s="3"/>
      <c r="R712" s="3"/>
      <c r="S712" s="3"/>
      <c r="T712" s="3"/>
      <c r="U712" s="3"/>
      <c r="W712" s="149"/>
    </row>
    <row r="713" spans="2:23" ht="12.75">
      <c r="B713" s="2"/>
      <c r="C713" s="3"/>
      <c r="D713" s="4"/>
      <c r="E713" s="3"/>
      <c r="F713" s="3"/>
      <c r="G713" s="3"/>
      <c r="H713" s="3"/>
      <c r="I713" s="3"/>
      <c r="J713" s="3"/>
      <c r="K713" s="3"/>
      <c r="L713" s="3"/>
      <c r="M713" s="3"/>
      <c r="N713" s="3"/>
      <c r="O713" s="3"/>
      <c r="P713" s="3"/>
      <c r="Q713" s="3"/>
      <c r="R713" s="3"/>
      <c r="S713" s="3"/>
      <c r="T713" s="3"/>
      <c r="U713" s="3"/>
      <c r="W713" s="149"/>
    </row>
    <row r="714" spans="2:23" ht="12.75">
      <c r="B714" s="2"/>
      <c r="C714" s="3"/>
      <c r="D714" s="4"/>
      <c r="E714" s="3"/>
      <c r="F714" s="3"/>
      <c r="G714" s="3"/>
      <c r="H714" s="3"/>
      <c r="I714" s="3"/>
      <c r="J714" s="3"/>
      <c r="K714" s="3"/>
      <c r="L714" s="3"/>
      <c r="M714" s="3"/>
      <c r="N714" s="3"/>
      <c r="O714" s="3"/>
      <c r="P714" s="3"/>
      <c r="Q714" s="3"/>
      <c r="R714" s="3"/>
      <c r="S714" s="3"/>
      <c r="T714" s="3"/>
      <c r="U714" s="3"/>
      <c r="W714" s="149"/>
    </row>
    <row r="715" spans="2:23" ht="12.75">
      <c r="B715" s="2"/>
      <c r="C715" s="3"/>
      <c r="D715" s="4"/>
      <c r="E715" s="3"/>
      <c r="F715" s="3"/>
      <c r="G715" s="3"/>
      <c r="H715" s="3"/>
      <c r="I715" s="3"/>
      <c r="J715" s="3"/>
      <c r="K715" s="3"/>
      <c r="L715" s="3"/>
      <c r="M715" s="3"/>
      <c r="N715" s="3"/>
      <c r="O715" s="3"/>
      <c r="P715" s="3"/>
      <c r="Q715" s="3"/>
      <c r="R715" s="3"/>
      <c r="S715" s="3"/>
      <c r="T715" s="3"/>
      <c r="U715" s="3"/>
      <c r="W715" s="149"/>
    </row>
    <row r="716" spans="2:23" ht="12.75">
      <c r="B716" s="2"/>
      <c r="C716" s="3"/>
      <c r="D716" s="4"/>
      <c r="E716" s="3"/>
      <c r="F716" s="3"/>
      <c r="G716" s="3"/>
      <c r="H716" s="3"/>
      <c r="I716" s="3"/>
      <c r="J716" s="3"/>
      <c r="K716" s="3"/>
      <c r="L716" s="3"/>
      <c r="M716" s="3"/>
      <c r="N716" s="3"/>
      <c r="O716" s="3"/>
      <c r="P716" s="3"/>
      <c r="Q716" s="3"/>
      <c r="R716" s="3"/>
      <c r="S716" s="3"/>
      <c r="T716" s="3"/>
      <c r="U716" s="3"/>
      <c r="W716" s="149"/>
    </row>
    <row r="717" spans="2:23" ht="12.75">
      <c r="B717" s="2"/>
      <c r="C717" s="3"/>
      <c r="D717" s="4"/>
      <c r="E717" s="3"/>
      <c r="F717" s="3"/>
      <c r="G717" s="3"/>
      <c r="H717" s="3"/>
      <c r="I717" s="3"/>
      <c r="J717" s="3"/>
      <c r="K717" s="3"/>
      <c r="L717" s="3"/>
      <c r="M717" s="3"/>
      <c r="N717" s="3"/>
      <c r="O717" s="3"/>
      <c r="P717" s="3"/>
      <c r="Q717" s="3"/>
      <c r="R717" s="3"/>
      <c r="S717" s="3"/>
      <c r="T717" s="3"/>
      <c r="U717" s="3"/>
      <c r="W717" s="149"/>
    </row>
    <row r="718" spans="2:23" ht="12.75">
      <c r="B718" s="2"/>
      <c r="C718" s="3"/>
      <c r="D718" s="4"/>
      <c r="E718" s="3"/>
      <c r="F718" s="3"/>
      <c r="G718" s="3"/>
      <c r="H718" s="3"/>
      <c r="I718" s="3"/>
      <c r="J718" s="3"/>
      <c r="K718" s="3"/>
      <c r="L718" s="3"/>
      <c r="M718" s="3"/>
      <c r="N718" s="3"/>
      <c r="O718" s="3"/>
      <c r="P718" s="3"/>
      <c r="Q718" s="3"/>
      <c r="R718" s="3"/>
      <c r="S718" s="3"/>
      <c r="T718" s="3"/>
      <c r="U718" s="3"/>
      <c r="W718" s="149"/>
    </row>
    <row r="719" spans="2:23" ht="12.75">
      <c r="B719" s="2"/>
      <c r="C719" s="3"/>
      <c r="D719" s="4"/>
      <c r="E719" s="3"/>
      <c r="F719" s="3"/>
      <c r="G719" s="3"/>
      <c r="H719" s="3"/>
      <c r="I719" s="3"/>
      <c r="J719" s="3"/>
      <c r="K719" s="3"/>
      <c r="L719" s="3"/>
      <c r="M719" s="3"/>
      <c r="N719" s="3"/>
      <c r="O719" s="3"/>
      <c r="P719" s="3"/>
      <c r="Q719" s="3"/>
      <c r="R719" s="3"/>
      <c r="S719" s="3"/>
      <c r="T719" s="3"/>
      <c r="U719" s="3"/>
      <c r="W719" s="149"/>
    </row>
    <row r="720" spans="2:23" ht="12.75">
      <c r="B720" s="2"/>
      <c r="C720" s="3"/>
      <c r="D720" s="4"/>
      <c r="E720" s="3"/>
      <c r="F720" s="3"/>
      <c r="G720" s="3"/>
      <c r="H720" s="3"/>
      <c r="I720" s="3"/>
      <c r="J720" s="3"/>
      <c r="K720" s="3"/>
      <c r="L720" s="3"/>
      <c r="M720" s="3"/>
      <c r="N720" s="3"/>
      <c r="O720" s="3"/>
      <c r="P720" s="3"/>
      <c r="Q720" s="3"/>
      <c r="R720" s="3"/>
      <c r="S720" s="3"/>
      <c r="T720" s="3"/>
      <c r="U720" s="3"/>
      <c r="W720" s="149"/>
    </row>
    <row r="721" spans="2:23" ht="12.75">
      <c r="B721" s="2"/>
      <c r="C721" s="3"/>
      <c r="D721" s="4"/>
      <c r="E721" s="3"/>
      <c r="F721" s="3"/>
      <c r="G721" s="3"/>
      <c r="H721" s="3"/>
      <c r="I721" s="3"/>
      <c r="J721" s="3"/>
      <c r="K721" s="3"/>
      <c r="L721" s="3"/>
      <c r="M721" s="3"/>
      <c r="N721" s="3"/>
      <c r="O721" s="3"/>
      <c r="P721" s="3"/>
      <c r="Q721" s="3"/>
      <c r="R721" s="3"/>
      <c r="S721" s="3"/>
      <c r="T721" s="3"/>
      <c r="U721" s="3"/>
      <c r="W721" s="149"/>
    </row>
    <row r="722" spans="2:23" ht="12.75">
      <c r="B722" s="2"/>
      <c r="C722" s="3"/>
      <c r="D722" s="4"/>
      <c r="E722" s="3"/>
      <c r="F722" s="3"/>
      <c r="G722" s="3"/>
      <c r="H722" s="3"/>
      <c r="I722" s="3"/>
      <c r="J722" s="3"/>
      <c r="K722" s="3"/>
      <c r="L722" s="3"/>
      <c r="M722" s="3"/>
      <c r="N722" s="3"/>
      <c r="O722" s="3"/>
      <c r="P722" s="3"/>
      <c r="Q722" s="3"/>
      <c r="R722" s="3"/>
      <c r="S722" s="3"/>
      <c r="T722" s="3"/>
      <c r="U722" s="3"/>
      <c r="W722" s="149"/>
    </row>
    <row r="723" spans="2:23" ht="12.75">
      <c r="B723" s="2"/>
      <c r="C723" s="3"/>
      <c r="D723" s="4"/>
      <c r="E723" s="3"/>
      <c r="F723" s="3"/>
      <c r="G723" s="3"/>
      <c r="H723" s="3"/>
      <c r="I723" s="3"/>
      <c r="J723" s="3"/>
      <c r="K723" s="3"/>
      <c r="L723" s="3"/>
      <c r="M723" s="3"/>
      <c r="N723" s="3"/>
      <c r="O723" s="3"/>
      <c r="P723" s="3"/>
      <c r="Q723" s="3"/>
      <c r="R723" s="3"/>
      <c r="S723" s="3"/>
      <c r="T723" s="3"/>
      <c r="U723" s="3"/>
      <c r="W723" s="149"/>
    </row>
    <row r="724" spans="2:23" ht="12.75">
      <c r="B724" s="2"/>
      <c r="C724" s="3"/>
      <c r="D724" s="4"/>
      <c r="E724" s="3"/>
      <c r="F724" s="3"/>
      <c r="G724" s="3"/>
      <c r="H724" s="3"/>
      <c r="I724" s="3"/>
      <c r="J724" s="3"/>
      <c r="K724" s="3"/>
      <c r="L724" s="3"/>
      <c r="M724" s="3"/>
      <c r="N724" s="3"/>
      <c r="O724" s="3"/>
      <c r="P724" s="3"/>
      <c r="Q724" s="3"/>
      <c r="R724" s="3"/>
      <c r="S724" s="3"/>
      <c r="T724" s="3"/>
      <c r="U724" s="3"/>
      <c r="W724" s="149"/>
    </row>
    <row r="725" spans="2:23" ht="12.75">
      <c r="B725" s="2"/>
      <c r="C725" s="3"/>
      <c r="D725" s="4"/>
      <c r="E725" s="3"/>
      <c r="F725" s="3"/>
      <c r="G725" s="3"/>
      <c r="H725" s="3"/>
      <c r="I725" s="3"/>
      <c r="J725" s="3"/>
      <c r="K725" s="3"/>
      <c r="L725" s="3"/>
      <c r="M725" s="3"/>
      <c r="N725" s="3"/>
      <c r="O725" s="3"/>
      <c r="P725" s="3"/>
      <c r="Q725" s="3"/>
      <c r="R725" s="3"/>
      <c r="S725" s="3"/>
      <c r="T725" s="3"/>
      <c r="U725" s="3"/>
      <c r="W725" s="149"/>
    </row>
    <row r="726" spans="2:23" ht="12.75">
      <c r="B726" s="2"/>
      <c r="C726" s="3"/>
      <c r="D726" s="4"/>
      <c r="E726" s="3"/>
      <c r="F726" s="3"/>
      <c r="G726" s="3"/>
      <c r="H726" s="3"/>
      <c r="I726" s="3"/>
      <c r="J726" s="3"/>
      <c r="K726" s="3"/>
      <c r="L726" s="3"/>
      <c r="M726" s="3"/>
      <c r="N726" s="3"/>
      <c r="O726" s="3"/>
      <c r="P726" s="3"/>
      <c r="Q726" s="3"/>
      <c r="R726" s="3"/>
      <c r="S726" s="3"/>
      <c r="T726" s="3"/>
      <c r="U726" s="3"/>
      <c r="W726" s="149"/>
    </row>
    <row r="727" spans="2:23" ht="12.75">
      <c r="B727" s="2"/>
      <c r="C727" s="3"/>
      <c r="D727" s="4"/>
      <c r="E727" s="3"/>
      <c r="F727" s="3"/>
      <c r="G727" s="3"/>
      <c r="H727" s="3"/>
      <c r="I727" s="3"/>
      <c r="J727" s="3"/>
      <c r="K727" s="3"/>
      <c r="L727" s="3"/>
      <c r="M727" s="3"/>
      <c r="N727" s="3"/>
      <c r="O727" s="3"/>
      <c r="P727" s="3"/>
      <c r="Q727" s="3"/>
      <c r="R727" s="3"/>
      <c r="S727" s="3"/>
      <c r="T727" s="3"/>
      <c r="U727" s="3"/>
      <c r="W727" s="149"/>
    </row>
    <row r="728" spans="2:23" ht="12.75">
      <c r="B728" s="2"/>
      <c r="C728" s="3"/>
      <c r="D728" s="4"/>
      <c r="E728" s="3"/>
      <c r="F728" s="3"/>
      <c r="G728" s="3"/>
      <c r="H728" s="3"/>
      <c r="I728" s="3"/>
      <c r="J728" s="3"/>
      <c r="K728" s="3"/>
      <c r="L728" s="3"/>
      <c r="M728" s="3"/>
      <c r="N728" s="3"/>
      <c r="O728" s="3"/>
      <c r="P728" s="3"/>
      <c r="Q728" s="3"/>
      <c r="R728" s="3"/>
      <c r="S728" s="3"/>
      <c r="T728" s="3"/>
      <c r="U728" s="3"/>
      <c r="W728" s="149"/>
    </row>
    <row r="729" spans="2:23" ht="12.75">
      <c r="B729" s="2"/>
      <c r="C729" s="3"/>
      <c r="D729" s="4"/>
      <c r="E729" s="3"/>
      <c r="F729" s="3"/>
      <c r="G729" s="3"/>
      <c r="H729" s="3"/>
      <c r="I729" s="3"/>
      <c r="J729" s="3"/>
      <c r="K729" s="3"/>
      <c r="L729" s="3"/>
      <c r="M729" s="3"/>
      <c r="N729" s="3"/>
      <c r="O729" s="3"/>
      <c r="P729" s="3"/>
      <c r="Q729" s="3"/>
      <c r="R729" s="3"/>
      <c r="S729" s="3"/>
      <c r="T729" s="3"/>
      <c r="U729" s="3"/>
      <c r="W729" s="149"/>
    </row>
    <row r="730" spans="2:23" ht="12.75">
      <c r="B730" s="2"/>
      <c r="C730" s="3"/>
      <c r="D730" s="4"/>
      <c r="E730" s="3"/>
      <c r="F730" s="3"/>
      <c r="G730" s="3"/>
      <c r="H730" s="3"/>
      <c r="I730" s="3"/>
      <c r="J730" s="3"/>
      <c r="K730" s="3"/>
      <c r="L730" s="3"/>
      <c r="M730" s="3"/>
      <c r="N730" s="3"/>
      <c r="O730" s="3"/>
      <c r="P730" s="3"/>
      <c r="Q730" s="3"/>
      <c r="R730" s="3"/>
      <c r="S730" s="3"/>
      <c r="T730" s="3"/>
      <c r="U730" s="3"/>
      <c r="W730" s="149"/>
    </row>
    <row r="731" spans="2:23" ht="12.75">
      <c r="B731" s="2"/>
      <c r="C731" s="3"/>
      <c r="D731" s="4"/>
      <c r="E731" s="3"/>
      <c r="F731" s="3"/>
      <c r="G731" s="3"/>
      <c r="H731" s="3"/>
      <c r="I731" s="3"/>
      <c r="J731" s="3"/>
      <c r="K731" s="3"/>
      <c r="L731" s="3"/>
      <c r="M731" s="3"/>
      <c r="N731" s="3"/>
      <c r="O731" s="3"/>
      <c r="P731" s="3"/>
      <c r="Q731" s="3"/>
      <c r="R731" s="3"/>
      <c r="S731" s="3"/>
      <c r="T731" s="3"/>
      <c r="U731" s="3"/>
      <c r="W731" s="149"/>
    </row>
    <row r="732" spans="2:23" ht="12.75">
      <c r="B732" s="2"/>
      <c r="C732" s="3"/>
      <c r="D732" s="4"/>
      <c r="E732" s="3"/>
      <c r="F732" s="3"/>
      <c r="G732" s="3"/>
      <c r="H732" s="3"/>
      <c r="I732" s="3"/>
      <c r="J732" s="3"/>
      <c r="K732" s="3"/>
      <c r="L732" s="3"/>
      <c r="M732" s="3"/>
      <c r="N732" s="3"/>
      <c r="O732" s="3"/>
      <c r="P732" s="3"/>
      <c r="Q732" s="3"/>
      <c r="R732" s="3"/>
      <c r="S732" s="3"/>
      <c r="T732" s="3"/>
      <c r="U732" s="3"/>
      <c r="W732" s="149"/>
    </row>
    <row r="733" spans="2:23" ht="12.75">
      <c r="B733" s="2"/>
      <c r="C733" s="3"/>
      <c r="D733" s="4"/>
      <c r="E733" s="3"/>
      <c r="F733" s="3"/>
      <c r="G733" s="3"/>
      <c r="H733" s="3"/>
      <c r="I733" s="3"/>
      <c r="J733" s="3"/>
      <c r="K733" s="3"/>
      <c r="L733" s="3"/>
      <c r="M733" s="3"/>
      <c r="N733" s="3"/>
      <c r="O733" s="3"/>
      <c r="P733" s="3"/>
      <c r="Q733" s="3"/>
      <c r="R733" s="3"/>
      <c r="S733" s="3"/>
      <c r="T733" s="3"/>
      <c r="U733" s="3"/>
      <c r="W733" s="149"/>
    </row>
    <row r="734" spans="2:23" ht="12.75">
      <c r="B734" s="2"/>
      <c r="C734" s="3"/>
      <c r="D734" s="4"/>
      <c r="E734" s="3"/>
      <c r="F734" s="3"/>
      <c r="G734" s="3"/>
      <c r="H734" s="3"/>
      <c r="I734" s="3"/>
      <c r="J734" s="3"/>
      <c r="K734" s="3"/>
      <c r="L734" s="3"/>
      <c r="M734" s="3"/>
      <c r="N734" s="3"/>
      <c r="O734" s="3"/>
      <c r="P734" s="3"/>
      <c r="Q734" s="3"/>
      <c r="R734" s="3"/>
      <c r="S734" s="3"/>
      <c r="T734" s="3"/>
      <c r="U734" s="3"/>
      <c r="W734" s="149"/>
    </row>
    <row r="735" spans="2:23" ht="12.75">
      <c r="B735" s="2"/>
      <c r="C735" s="3"/>
      <c r="D735" s="4"/>
      <c r="E735" s="3"/>
      <c r="F735" s="3"/>
      <c r="G735" s="3"/>
      <c r="H735" s="3"/>
      <c r="I735" s="3"/>
      <c r="J735" s="3"/>
      <c r="K735" s="3"/>
      <c r="L735" s="3"/>
      <c r="M735" s="3"/>
      <c r="N735" s="3"/>
      <c r="O735" s="3"/>
      <c r="P735" s="3"/>
      <c r="Q735" s="3"/>
      <c r="R735" s="3"/>
      <c r="S735" s="3"/>
      <c r="T735" s="3"/>
      <c r="U735" s="3"/>
      <c r="W735" s="149"/>
    </row>
    <row r="736" spans="2:23" ht="12.75">
      <c r="B736" s="2"/>
      <c r="C736" s="3"/>
      <c r="D736" s="4"/>
      <c r="E736" s="3"/>
      <c r="F736" s="3"/>
      <c r="G736" s="3"/>
      <c r="H736" s="3"/>
      <c r="I736" s="3"/>
      <c r="J736" s="3"/>
      <c r="K736" s="3"/>
      <c r="L736" s="3"/>
      <c r="M736" s="3"/>
      <c r="N736" s="3"/>
      <c r="O736" s="3"/>
      <c r="P736" s="3"/>
      <c r="Q736" s="3"/>
      <c r="R736" s="3"/>
      <c r="S736" s="3"/>
      <c r="T736" s="3"/>
      <c r="U736" s="3"/>
      <c r="W736" s="149"/>
    </row>
    <row r="737" spans="2:23" ht="12.75">
      <c r="B737" s="2"/>
      <c r="C737" s="3"/>
      <c r="D737" s="4"/>
      <c r="E737" s="3"/>
      <c r="F737" s="3"/>
      <c r="G737" s="3"/>
      <c r="H737" s="3"/>
      <c r="I737" s="3"/>
      <c r="J737" s="3"/>
      <c r="K737" s="3"/>
      <c r="L737" s="3"/>
      <c r="M737" s="3"/>
      <c r="N737" s="3"/>
      <c r="O737" s="3"/>
      <c r="P737" s="3"/>
      <c r="Q737" s="3"/>
      <c r="R737" s="3"/>
      <c r="S737" s="3"/>
      <c r="T737" s="3"/>
      <c r="U737" s="3"/>
      <c r="W737" s="149"/>
    </row>
    <row r="738" spans="2:23" ht="12.75">
      <c r="B738" s="2"/>
      <c r="C738" s="3"/>
      <c r="D738" s="4"/>
      <c r="E738" s="3"/>
      <c r="F738" s="3"/>
      <c r="G738" s="3"/>
      <c r="H738" s="3"/>
      <c r="I738" s="3"/>
      <c r="J738" s="3"/>
      <c r="K738" s="3"/>
      <c r="L738" s="3"/>
      <c r="M738" s="3"/>
      <c r="N738" s="3"/>
      <c r="O738" s="3"/>
      <c r="P738" s="3"/>
      <c r="Q738" s="3"/>
      <c r="R738" s="3"/>
      <c r="S738" s="3"/>
      <c r="T738" s="3"/>
      <c r="U738" s="3"/>
      <c r="W738" s="149"/>
    </row>
    <row r="739" spans="2:23" ht="12.75">
      <c r="B739" s="2"/>
      <c r="C739" s="3"/>
      <c r="D739" s="4"/>
      <c r="E739" s="3"/>
      <c r="F739" s="3"/>
      <c r="G739" s="3"/>
      <c r="H739" s="3"/>
      <c r="I739" s="3"/>
      <c r="J739" s="3"/>
      <c r="K739" s="3"/>
      <c r="L739" s="3"/>
      <c r="M739" s="3"/>
      <c r="N739" s="3"/>
      <c r="O739" s="3"/>
      <c r="P739" s="3"/>
      <c r="Q739" s="3"/>
      <c r="R739" s="3"/>
      <c r="S739" s="3"/>
      <c r="T739" s="3"/>
      <c r="U739" s="3"/>
      <c r="W739" s="149"/>
    </row>
    <row r="740" spans="2:23" ht="12.75">
      <c r="B740" s="2"/>
      <c r="C740" s="3"/>
      <c r="D740" s="4"/>
      <c r="E740" s="3"/>
      <c r="F740" s="3"/>
      <c r="G740" s="3"/>
      <c r="H740" s="3"/>
      <c r="I740" s="3"/>
      <c r="J740" s="3"/>
      <c r="K740" s="3"/>
      <c r="L740" s="3"/>
      <c r="M740" s="3"/>
      <c r="N740" s="3"/>
      <c r="O740" s="3"/>
      <c r="P740" s="3"/>
      <c r="Q740" s="3"/>
      <c r="R740" s="3"/>
      <c r="S740" s="3"/>
      <c r="T740" s="3"/>
      <c r="U740" s="3"/>
      <c r="W740" s="149"/>
    </row>
    <row r="741" spans="2:23" ht="12.75">
      <c r="B741" s="2"/>
      <c r="C741" s="3"/>
      <c r="D741" s="4"/>
      <c r="E741" s="3"/>
      <c r="F741" s="3"/>
      <c r="G741" s="3"/>
      <c r="H741" s="3"/>
      <c r="I741" s="3"/>
      <c r="J741" s="3"/>
      <c r="K741" s="3"/>
      <c r="L741" s="3"/>
      <c r="M741" s="3"/>
      <c r="N741" s="3"/>
      <c r="O741" s="3"/>
      <c r="P741" s="3"/>
      <c r="Q741" s="3"/>
      <c r="R741" s="3"/>
      <c r="S741" s="3"/>
      <c r="T741" s="3"/>
      <c r="U741" s="3"/>
      <c r="W741" s="149"/>
    </row>
    <row r="742" spans="2:23" ht="12.75">
      <c r="B742" s="2"/>
      <c r="C742" s="3"/>
      <c r="D742" s="4"/>
      <c r="E742" s="3"/>
      <c r="F742" s="3"/>
      <c r="G742" s="3"/>
      <c r="H742" s="3"/>
      <c r="I742" s="3"/>
      <c r="J742" s="3"/>
      <c r="K742" s="3"/>
      <c r="L742" s="3"/>
      <c r="M742" s="3"/>
      <c r="N742" s="3"/>
      <c r="O742" s="3"/>
      <c r="P742" s="3"/>
      <c r="Q742" s="3"/>
      <c r="R742" s="3"/>
      <c r="S742" s="3"/>
      <c r="T742" s="3"/>
      <c r="U742" s="3"/>
      <c r="W742" s="149"/>
    </row>
    <row r="743" spans="2:23" ht="12.75">
      <c r="B743" s="2"/>
      <c r="C743" s="3"/>
      <c r="D743" s="4"/>
      <c r="E743" s="3"/>
      <c r="F743" s="3"/>
      <c r="G743" s="3"/>
      <c r="H743" s="3"/>
      <c r="I743" s="3"/>
      <c r="J743" s="3"/>
      <c r="K743" s="3"/>
      <c r="L743" s="3"/>
      <c r="M743" s="3"/>
      <c r="N743" s="3"/>
      <c r="O743" s="3"/>
      <c r="P743" s="3"/>
      <c r="Q743" s="3"/>
      <c r="R743" s="3"/>
      <c r="S743" s="3"/>
      <c r="T743" s="3"/>
      <c r="U743" s="3"/>
      <c r="W743" s="149"/>
    </row>
    <row r="744" spans="2:23" ht="12.75">
      <c r="B744" s="2"/>
      <c r="C744" s="3"/>
      <c r="D744" s="4"/>
      <c r="E744" s="3"/>
      <c r="F744" s="3"/>
      <c r="G744" s="3"/>
      <c r="H744" s="3"/>
      <c r="I744" s="3"/>
      <c r="J744" s="3"/>
      <c r="K744" s="3"/>
      <c r="L744" s="3"/>
      <c r="M744" s="3"/>
      <c r="N744" s="3"/>
      <c r="O744" s="3"/>
      <c r="P744" s="3"/>
      <c r="Q744" s="3"/>
      <c r="R744" s="3"/>
      <c r="S744" s="3"/>
      <c r="T744" s="3"/>
      <c r="U744" s="3"/>
      <c r="W744" s="149"/>
    </row>
    <row r="745" spans="2:23" ht="12.75">
      <c r="B745" s="2"/>
      <c r="C745" s="3"/>
      <c r="D745" s="4"/>
      <c r="E745" s="3"/>
      <c r="F745" s="3"/>
      <c r="G745" s="3"/>
      <c r="H745" s="3"/>
      <c r="I745" s="3"/>
      <c r="J745" s="3"/>
      <c r="K745" s="3"/>
      <c r="L745" s="3"/>
      <c r="M745" s="3"/>
      <c r="N745" s="3"/>
      <c r="O745" s="3"/>
      <c r="P745" s="3"/>
      <c r="Q745" s="3"/>
      <c r="R745" s="3"/>
      <c r="S745" s="3"/>
      <c r="T745" s="3"/>
      <c r="U745" s="3"/>
      <c r="W745" s="149"/>
    </row>
    <row r="746" spans="2:23" ht="12.75">
      <c r="B746" s="2"/>
      <c r="C746" s="3"/>
      <c r="D746" s="4"/>
      <c r="E746" s="3"/>
      <c r="F746" s="3"/>
      <c r="G746" s="3"/>
      <c r="H746" s="3"/>
      <c r="I746" s="3"/>
      <c r="J746" s="3"/>
      <c r="K746" s="3"/>
      <c r="L746" s="3"/>
      <c r="M746" s="3"/>
      <c r="N746" s="3"/>
      <c r="O746" s="3"/>
      <c r="P746" s="3"/>
      <c r="Q746" s="3"/>
      <c r="R746" s="3"/>
      <c r="S746" s="3"/>
      <c r="T746" s="3"/>
      <c r="U746" s="3"/>
      <c r="W746" s="149"/>
    </row>
    <row r="747" spans="2:23" ht="12.75">
      <c r="B747" s="2"/>
      <c r="C747" s="3"/>
      <c r="D747" s="4"/>
      <c r="E747" s="3"/>
      <c r="F747" s="3"/>
      <c r="G747" s="3"/>
      <c r="H747" s="3"/>
      <c r="I747" s="3"/>
      <c r="J747" s="3"/>
      <c r="K747" s="3"/>
      <c r="L747" s="3"/>
      <c r="M747" s="3"/>
      <c r="N747" s="3"/>
      <c r="O747" s="3"/>
      <c r="P747" s="3"/>
      <c r="Q747" s="3"/>
      <c r="R747" s="3"/>
      <c r="S747" s="3"/>
      <c r="T747" s="3"/>
      <c r="U747" s="3"/>
      <c r="W747" s="149"/>
    </row>
    <row r="748" spans="2:23" ht="12.75">
      <c r="B748" s="2"/>
      <c r="C748" s="3"/>
      <c r="D748" s="4"/>
      <c r="E748" s="3"/>
      <c r="F748" s="3"/>
      <c r="G748" s="3"/>
      <c r="H748" s="3"/>
      <c r="I748" s="3"/>
      <c r="J748" s="3"/>
      <c r="K748" s="3"/>
      <c r="L748" s="3"/>
      <c r="M748" s="3"/>
      <c r="N748" s="3"/>
      <c r="O748" s="3"/>
      <c r="P748" s="3"/>
      <c r="Q748" s="3"/>
      <c r="R748" s="3"/>
      <c r="S748" s="3"/>
      <c r="T748" s="3"/>
      <c r="U748" s="3"/>
      <c r="W748" s="149"/>
    </row>
    <row r="749" spans="2:23" ht="12.75">
      <c r="B749" s="2"/>
      <c r="C749" s="3"/>
      <c r="D749" s="4"/>
      <c r="E749" s="3"/>
      <c r="F749" s="3"/>
      <c r="G749" s="3"/>
      <c r="H749" s="3"/>
      <c r="I749" s="3"/>
      <c r="J749" s="3"/>
      <c r="K749" s="3"/>
      <c r="L749" s="3"/>
      <c r="M749" s="3"/>
      <c r="N749" s="3"/>
      <c r="O749" s="3"/>
      <c r="P749" s="3"/>
      <c r="Q749" s="3"/>
      <c r="R749" s="3"/>
      <c r="S749" s="3"/>
      <c r="T749" s="3"/>
      <c r="U749" s="3"/>
      <c r="W749" s="149"/>
    </row>
    <row r="750" spans="2:23" ht="12.75">
      <c r="B750" s="2"/>
      <c r="C750" s="3"/>
      <c r="D750" s="4"/>
      <c r="E750" s="3"/>
      <c r="F750" s="3"/>
      <c r="G750" s="3"/>
      <c r="H750" s="3"/>
      <c r="I750" s="3"/>
      <c r="J750" s="3"/>
      <c r="K750" s="3"/>
      <c r="L750" s="3"/>
      <c r="M750" s="3"/>
      <c r="N750" s="3"/>
      <c r="O750" s="3"/>
      <c r="P750" s="3"/>
      <c r="Q750" s="3"/>
      <c r="R750" s="3"/>
      <c r="S750" s="3"/>
      <c r="T750" s="3"/>
      <c r="U750" s="3"/>
      <c r="W750" s="149"/>
    </row>
    <row r="751" spans="2:23" ht="12.75">
      <c r="B751" s="2"/>
      <c r="C751" s="3"/>
      <c r="D751" s="4"/>
      <c r="E751" s="3"/>
      <c r="F751" s="3"/>
      <c r="G751" s="3"/>
      <c r="H751" s="3"/>
      <c r="I751" s="3"/>
      <c r="J751" s="3"/>
      <c r="K751" s="3"/>
      <c r="L751" s="3"/>
      <c r="M751" s="3"/>
      <c r="N751" s="3"/>
      <c r="O751" s="3"/>
      <c r="P751" s="3"/>
      <c r="Q751" s="3"/>
      <c r="R751" s="3"/>
      <c r="S751" s="3"/>
      <c r="T751" s="3"/>
      <c r="U751" s="3"/>
      <c r="W751" s="149"/>
    </row>
    <row r="752" spans="2:23" ht="12.75">
      <c r="B752" s="2"/>
      <c r="C752" s="3"/>
      <c r="D752" s="4"/>
      <c r="E752" s="3"/>
      <c r="F752" s="3"/>
      <c r="G752" s="3"/>
      <c r="H752" s="3"/>
      <c r="I752" s="3"/>
      <c r="J752" s="3"/>
      <c r="K752" s="3"/>
      <c r="L752" s="3"/>
      <c r="M752" s="3"/>
      <c r="N752" s="3"/>
      <c r="O752" s="3"/>
      <c r="P752" s="3"/>
      <c r="Q752" s="3"/>
      <c r="R752" s="3"/>
      <c r="S752" s="3"/>
      <c r="T752" s="3"/>
      <c r="U752" s="3"/>
      <c r="W752" s="149"/>
    </row>
    <row r="753" spans="2:23" ht="12.75">
      <c r="B753" s="2"/>
      <c r="C753" s="3"/>
      <c r="D753" s="4"/>
      <c r="E753" s="3"/>
      <c r="F753" s="3"/>
      <c r="G753" s="3"/>
      <c r="H753" s="3"/>
      <c r="I753" s="3"/>
      <c r="J753" s="3"/>
      <c r="K753" s="3"/>
      <c r="L753" s="3"/>
      <c r="M753" s="3"/>
      <c r="N753" s="3"/>
      <c r="O753" s="3"/>
      <c r="P753" s="3"/>
      <c r="Q753" s="3"/>
      <c r="R753" s="3"/>
      <c r="S753" s="3"/>
      <c r="T753" s="3"/>
      <c r="U753" s="3"/>
      <c r="W753" s="149"/>
    </row>
    <row r="754" spans="2:23" ht="12.75">
      <c r="B754" s="2"/>
      <c r="C754" s="3"/>
      <c r="D754" s="4"/>
      <c r="E754" s="3"/>
      <c r="F754" s="3"/>
      <c r="G754" s="3"/>
      <c r="H754" s="3"/>
      <c r="I754" s="3"/>
      <c r="J754" s="3"/>
      <c r="K754" s="3"/>
      <c r="L754" s="3"/>
      <c r="M754" s="3"/>
      <c r="N754" s="3"/>
      <c r="O754" s="3"/>
      <c r="P754" s="3"/>
      <c r="Q754" s="3"/>
      <c r="R754" s="3"/>
      <c r="S754" s="3"/>
      <c r="T754" s="3"/>
      <c r="U754" s="3"/>
      <c r="W754" s="149"/>
    </row>
    <row r="755" spans="2:23" ht="12.75">
      <c r="B755" s="2"/>
      <c r="C755" s="3"/>
      <c r="D755" s="4"/>
      <c r="E755" s="3"/>
      <c r="F755" s="3"/>
      <c r="G755" s="3"/>
      <c r="H755" s="3"/>
      <c r="I755" s="3"/>
      <c r="J755" s="3"/>
      <c r="K755" s="3"/>
      <c r="L755" s="3"/>
      <c r="M755" s="3"/>
      <c r="N755" s="3"/>
      <c r="O755" s="3"/>
      <c r="P755" s="3"/>
      <c r="Q755" s="3"/>
      <c r="R755" s="3"/>
      <c r="S755" s="3"/>
      <c r="T755" s="3"/>
      <c r="U755" s="3"/>
      <c r="W755" s="149"/>
    </row>
    <row r="756" spans="2:23" ht="12.75">
      <c r="B756" s="2"/>
      <c r="C756" s="3"/>
      <c r="D756" s="4"/>
      <c r="E756" s="3"/>
      <c r="F756" s="3"/>
      <c r="G756" s="3"/>
      <c r="H756" s="3"/>
      <c r="I756" s="3"/>
      <c r="J756" s="3"/>
      <c r="K756" s="3"/>
      <c r="L756" s="3"/>
      <c r="M756" s="3"/>
      <c r="N756" s="3"/>
      <c r="O756" s="3"/>
      <c r="P756" s="3"/>
      <c r="Q756" s="3"/>
      <c r="R756" s="3"/>
      <c r="S756" s="3"/>
      <c r="T756" s="3"/>
      <c r="U756" s="3"/>
      <c r="W756" s="149"/>
    </row>
    <row r="757" spans="2:23" ht="12.75">
      <c r="B757" s="2"/>
      <c r="C757" s="3"/>
      <c r="D757" s="4"/>
      <c r="E757" s="3"/>
      <c r="F757" s="3"/>
      <c r="G757" s="3"/>
      <c r="H757" s="3"/>
      <c r="I757" s="3"/>
      <c r="J757" s="3"/>
      <c r="K757" s="3"/>
      <c r="L757" s="3"/>
      <c r="M757" s="3"/>
      <c r="N757" s="3"/>
      <c r="O757" s="3"/>
      <c r="P757" s="3"/>
      <c r="Q757" s="3"/>
      <c r="R757" s="3"/>
      <c r="S757" s="3"/>
      <c r="T757" s="3"/>
      <c r="U757" s="3"/>
      <c r="W757" s="149"/>
    </row>
    <row r="758" spans="2:23" ht="12.75">
      <c r="B758" s="2"/>
      <c r="C758" s="3"/>
      <c r="D758" s="4"/>
      <c r="E758" s="3"/>
      <c r="F758" s="3"/>
      <c r="G758" s="3"/>
      <c r="H758" s="3"/>
      <c r="I758" s="3"/>
      <c r="J758" s="3"/>
      <c r="K758" s="3"/>
      <c r="L758" s="3"/>
      <c r="M758" s="3"/>
      <c r="N758" s="3"/>
      <c r="O758" s="3"/>
      <c r="P758" s="3"/>
      <c r="Q758" s="3"/>
      <c r="R758" s="3"/>
      <c r="S758" s="3"/>
      <c r="T758" s="3"/>
      <c r="U758" s="3"/>
      <c r="W758" s="149"/>
    </row>
    <row r="759" spans="2:23" ht="12.75">
      <c r="B759" s="2"/>
      <c r="C759" s="3"/>
      <c r="D759" s="4"/>
      <c r="E759" s="3"/>
      <c r="F759" s="3"/>
      <c r="G759" s="3"/>
      <c r="H759" s="3"/>
      <c r="I759" s="3"/>
      <c r="J759" s="3"/>
      <c r="K759" s="3"/>
      <c r="L759" s="3"/>
      <c r="M759" s="3"/>
      <c r="N759" s="3"/>
      <c r="O759" s="3"/>
      <c r="P759" s="3"/>
      <c r="Q759" s="3"/>
      <c r="R759" s="3"/>
      <c r="S759" s="3"/>
      <c r="T759" s="3"/>
      <c r="U759" s="3"/>
      <c r="W759" s="149"/>
    </row>
    <row r="760" spans="2:23" ht="12.75">
      <c r="B760" s="2"/>
      <c r="C760" s="3"/>
      <c r="D760" s="4"/>
      <c r="E760" s="3"/>
      <c r="F760" s="3"/>
      <c r="G760" s="3"/>
      <c r="H760" s="3"/>
      <c r="I760" s="3"/>
      <c r="J760" s="3"/>
      <c r="K760" s="3"/>
      <c r="L760" s="3"/>
      <c r="M760" s="3"/>
      <c r="N760" s="3"/>
      <c r="O760" s="3"/>
      <c r="P760" s="3"/>
      <c r="Q760" s="3"/>
      <c r="R760" s="3"/>
      <c r="S760" s="3"/>
      <c r="T760" s="3"/>
      <c r="U760" s="3"/>
      <c r="W760" s="149"/>
    </row>
    <row r="761" spans="2:23" ht="12.75">
      <c r="B761" s="2"/>
      <c r="C761" s="3"/>
      <c r="D761" s="4"/>
      <c r="E761" s="3"/>
      <c r="F761" s="3"/>
      <c r="G761" s="3"/>
      <c r="H761" s="3"/>
      <c r="I761" s="3"/>
      <c r="J761" s="3"/>
      <c r="K761" s="3"/>
      <c r="L761" s="3"/>
      <c r="M761" s="3"/>
      <c r="N761" s="3"/>
      <c r="O761" s="3"/>
      <c r="P761" s="3"/>
      <c r="Q761" s="3"/>
      <c r="R761" s="3"/>
      <c r="S761" s="3"/>
      <c r="T761" s="3"/>
      <c r="U761" s="3"/>
      <c r="W761" s="149"/>
    </row>
    <row r="762" spans="2:23" ht="12.75">
      <c r="B762" s="2"/>
      <c r="C762" s="3"/>
      <c r="D762" s="4"/>
      <c r="E762" s="3"/>
      <c r="F762" s="3"/>
      <c r="G762" s="3"/>
      <c r="H762" s="3"/>
      <c r="I762" s="3"/>
      <c r="J762" s="3"/>
      <c r="K762" s="3"/>
      <c r="L762" s="3"/>
      <c r="M762" s="3"/>
      <c r="N762" s="3"/>
      <c r="O762" s="3"/>
      <c r="P762" s="3"/>
      <c r="Q762" s="3"/>
      <c r="R762" s="3"/>
      <c r="S762" s="3"/>
      <c r="T762" s="3"/>
      <c r="U762" s="3"/>
      <c r="W762" s="149"/>
    </row>
    <row r="763" spans="2:23" ht="12.75">
      <c r="B763" s="2"/>
      <c r="C763" s="3"/>
      <c r="D763" s="4"/>
      <c r="E763" s="3"/>
      <c r="F763" s="3"/>
      <c r="G763" s="3"/>
      <c r="H763" s="3"/>
      <c r="I763" s="3"/>
      <c r="J763" s="3"/>
      <c r="K763" s="3"/>
      <c r="L763" s="3"/>
      <c r="M763" s="3"/>
      <c r="N763" s="3"/>
      <c r="O763" s="3"/>
      <c r="P763" s="3"/>
      <c r="Q763" s="3"/>
      <c r="R763" s="3"/>
      <c r="S763" s="3"/>
      <c r="T763" s="3"/>
      <c r="U763" s="3"/>
      <c r="W763" s="149"/>
    </row>
    <row r="764" spans="2:23" ht="12.75">
      <c r="B764" s="2"/>
      <c r="C764" s="3"/>
      <c r="D764" s="4"/>
      <c r="E764" s="3"/>
      <c r="F764" s="3"/>
      <c r="G764" s="3"/>
      <c r="H764" s="3"/>
      <c r="I764" s="3"/>
      <c r="J764" s="3"/>
      <c r="K764" s="3"/>
      <c r="L764" s="3"/>
      <c r="M764" s="3"/>
      <c r="N764" s="3"/>
      <c r="O764" s="3"/>
      <c r="P764" s="3"/>
      <c r="Q764" s="3"/>
      <c r="R764" s="3"/>
      <c r="S764" s="3"/>
      <c r="T764" s="3"/>
      <c r="U764" s="3"/>
      <c r="W764" s="149"/>
    </row>
    <row r="765" spans="2:23" ht="12.75">
      <c r="B765" s="2"/>
      <c r="C765" s="3"/>
      <c r="D765" s="4"/>
      <c r="E765" s="3"/>
      <c r="F765" s="3"/>
      <c r="G765" s="3"/>
      <c r="H765" s="3"/>
      <c r="I765" s="3"/>
      <c r="J765" s="3"/>
      <c r="K765" s="3"/>
      <c r="L765" s="3"/>
      <c r="M765" s="3"/>
      <c r="N765" s="3"/>
      <c r="O765" s="3"/>
      <c r="P765" s="3"/>
      <c r="Q765" s="3"/>
      <c r="R765" s="3"/>
      <c r="S765" s="3"/>
      <c r="T765" s="3"/>
      <c r="U765" s="3"/>
      <c r="W765" s="149"/>
    </row>
    <row r="766" spans="2:23" ht="12.75">
      <c r="B766" s="2"/>
      <c r="C766" s="3"/>
      <c r="D766" s="4"/>
      <c r="E766" s="3"/>
      <c r="F766" s="3"/>
      <c r="G766" s="3"/>
      <c r="H766" s="3"/>
      <c r="I766" s="3"/>
      <c r="J766" s="3"/>
      <c r="K766" s="3"/>
      <c r="L766" s="3"/>
      <c r="M766" s="3"/>
      <c r="N766" s="3"/>
      <c r="O766" s="3"/>
      <c r="P766" s="3"/>
      <c r="Q766" s="3"/>
      <c r="R766" s="3"/>
      <c r="S766" s="3"/>
      <c r="T766" s="3"/>
      <c r="U766" s="3"/>
      <c r="W766" s="149"/>
    </row>
    <row r="767" spans="2:23" ht="12.75">
      <c r="B767" s="2"/>
      <c r="C767" s="3"/>
      <c r="D767" s="4"/>
      <c r="E767" s="3"/>
      <c r="F767" s="3"/>
      <c r="G767" s="3"/>
      <c r="H767" s="3"/>
      <c r="I767" s="3"/>
      <c r="J767" s="3"/>
      <c r="K767" s="3"/>
      <c r="L767" s="3"/>
      <c r="M767" s="3"/>
      <c r="N767" s="3"/>
      <c r="O767" s="3"/>
      <c r="P767" s="3"/>
      <c r="Q767" s="3"/>
      <c r="R767" s="3"/>
      <c r="S767" s="3"/>
      <c r="T767" s="3"/>
      <c r="U767" s="3"/>
      <c r="W767" s="149"/>
    </row>
    <row r="768" spans="2:23" ht="12.75">
      <c r="B768" s="2"/>
      <c r="C768" s="3"/>
      <c r="D768" s="4"/>
      <c r="E768" s="3"/>
      <c r="F768" s="3"/>
      <c r="G768" s="3"/>
      <c r="H768" s="3"/>
      <c r="I768" s="3"/>
      <c r="J768" s="3"/>
      <c r="K768" s="3"/>
      <c r="L768" s="3"/>
      <c r="M768" s="3"/>
      <c r="N768" s="3"/>
      <c r="O768" s="3"/>
      <c r="P768" s="3"/>
      <c r="Q768" s="3"/>
      <c r="R768" s="3"/>
      <c r="S768" s="3"/>
      <c r="T768" s="3"/>
      <c r="U768" s="3"/>
      <c r="W768" s="149"/>
    </row>
    <row r="769" spans="2:23" ht="12.75">
      <c r="B769" s="2"/>
      <c r="C769" s="3"/>
      <c r="D769" s="4"/>
      <c r="E769" s="3"/>
      <c r="F769" s="3"/>
      <c r="G769" s="3"/>
      <c r="H769" s="3"/>
      <c r="I769" s="3"/>
      <c r="J769" s="3"/>
      <c r="K769" s="3"/>
      <c r="L769" s="3"/>
      <c r="M769" s="3"/>
      <c r="N769" s="3"/>
      <c r="O769" s="3"/>
      <c r="P769" s="3"/>
      <c r="Q769" s="3"/>
      <c r="R769" s="3"/>
      <c r="S769" s="3"/>
      <c r="T769" s="3"/>
      <c r="U769" s="3"/>
      <c r="W769" s="149"/>
    </row>
    <row r="770" spans="2:23" ht="12.75">
      <c r="B770" s="2"/>
      <c r="C770" s="3"/>
      <c r="D770" s="4"/>
      <c r="E770" s="3"/>
      <c r="F770" s="3"/>
      <c r="G770" s="3"/>
      <c r="H770" s="3"/>
      <c r="I770" s="3"/>
      <c r="J770" s="3"/>
      <c r="K770" s="3"/>
      <c r="L770" s="3"/>
      <c r="M770" s="3"/>
      <c r="N770" s="3"/>
      <c r="O770" s="3"/>
      <c r="P770" s="3"/>
      <c r="Q770" s="3"/>
      <c r="R770" s="3"/>
      <c r="S770" s="3"/>
      <c r="T770" s="3"/>
      <c r="U770" s="3"/>
      <c r="W770" s="149"/>
    </row>
    <row r="771" spans="2:23" ht="12.75">
      <c r="B771" s="2"/>
      <c r="C771" s="3"/>
      <c r="D771" s="4"/>
      <c r="E771" s="3"/>
      <c r="F771" s="3"/>
      <c r="G771" s="3"/>
      <c r="H771" s="3"/>
      <c r="I771" s="3"/>
      <c r="J771" s="3"/>
      <c r="K771" s="3"/>
      <c r="L771" s="3"/>
      <c r="M771" s="3"/>
      <c r="N771" s="3"/>
      <c r="O771" s="3"/>
      <c r="P771" s="3"/>
      <c r="Q771" s="3"/>
      <c r="R771" s="3"/>
      <c r="S771" s="3"/>
      <c r="T771" s="3"/>
      <c r="U771" s="3"/>
      <c r="W771" s="149"/>
    </row>
    <row r="772" spans="2:23" ht="12.75">
      <c r="B772" s="2"/>
      <c r="C772" s="3"/>
      <c r="D772" s="4"/>
      <c r="E772" s="3"/>
      <c r="F772" s="3"/>
      <c r="G772" s="3"/>
      <c r="H772" s="3"/>
      <c r="I772" s="3"/>
      <c r="J772" s="3"/>
      <c r="K772" s="3"/>
      <c r="L772" s="3"/>
      <c r="M772" s="3"/>
      <c r="N772" s="3"/>
      <c r="O772" s="3"/>
      <c r="P772" s="3"/>
      <c r="Q772" s="3"/>
      <c r="R772" s="3"/>
      <c r="S772" s="3"/>
      <c r="T772" s="3"/>
      <c r="U772" s="3"/>
      <c r="W772" s="149"/>
    </row>
    <row r="773" spans="2:23" ht="12.75">
      <c r="B773" s="2"/>
      <c r="C773" s="3"/>
      <c r="D773" s="4"/>
      <c r="E773" s="3"/>
      <c r="F773" s="3"/>
      <c r="G773" s="3"/>
      <c r="H773" s="3"/>
      <c r="I773" s="3"/>
      <c r="J773" s="3"/>
      <c r="K773" s="3"/>
      <c r="L773" s="3"/>
      <c r="M773" s="3"/>
      <c r="N773" s="3"/>
      <c r="O773" s="3"/>
      <c r="P773" s="3"/>
      <c r="Q773" s="3"/>
      <c r="R773" s="3"/>
      <c r="S773" s="3"/>
      <c r="T773" s="3"/>
      <c r="U773" s="3"/>
      <c r="W773" s="149"/>
    </row>
    <row r="774" spans="2:23" ht="12.75">
      <c r="B774" s="2"/>
      <c r="C774" s="3"/>
      <c r="D774" s="4"/>
      <c r="E774" s="3"/>
      <c r="F774" s="3"/>
      <c r="G774" s="3"/>
      <c r="H774" s="3"/>
      <c r="I774" s="3"/>
      <c r="J774" s="3"/>
      <c r="K774" s="3"/>
      <c r="L774" s="3"/>
      <c r="M774" s="3"/>
      <c r="N774" s="3"/>
      <c r="O774" s="3"/>
      <c r="P774" s="3"/>
      <c r="Q774" s="3"/>
      <c r="R774" s="3"/>
      <c r="S774" s="3"/>
      <c r="T774" s="3"/>
      <c r="U774" s="3"/>
      <c r="W774" s="149"/>
    </row>
    <row r="775" spans="2:23" ht="12.75">
      <c r="B775" s="2"/>
      <c r="C775" s="3"/>
      <c r="D775" s="4"/>
      <c r="E775" s="3"/>
      <c r="F775" s="3"/>
      <c r="G775" s="3"/>
      <c r="H775" s="3"/>
      <c r="I775" s="3"/>
      <c r="J775" s="3"/>
      <c r="K775" s="3"/>
      <c r="L775" s="3"/>
      <c r="M775" s="3"/>
      <c r="N775" s="3"/>
      <c r="O775" s="3"/>
      <c r="P775" s="3"/>
      <c r="Q775" s="3"/>
      <c r="R775" s="3"/>
      <c r="S775" s="3"/>
      <c r="T775" s="3"/>
      <c r="U775" s="3"/>
      <c r="W775" s="149"/>
    </row>
    <row r="776" spans="2:23" ht="12.75">
      <c r="B776" s="2"/>
      <c r="C776" s="3"/>
      <c r="D776" s="4"/>
      <c r="E776" s="3"/>
      <c r="F776" s="3"/>
      <c r="G776" s="3"/>
      <c r="H776" s="3"/>
      <c r="I776" s="3"/>
      <c r="J776" s="3"/>
      <c r="K776" s="3"/>
      <c r="L776" s="3"/>
      <c r="M776" s="3"/>
      <c r="N776" s="3"/>
      <c r="O776" s="3"/>
      <c r="P776" s="3"/>
      <c r="Q776" s="3"/>
      <c r="R776" s="3"/>
      <c r="S776" s="3"/>
      <c r="T776" s="3"/>
      <c r="U776" s="3"/>
      <c r="W776" s="149"/>
    </row>
    <row r="777" spans="2:23" ht="12.75">
      <c r="B777" s="2"/>
      <c r="C777" s="3"/>
      <c r="D777" s="4"/>
      <c r="E777" s="3"/>
      <c r="F777" s="3"/>
      <c r="G777" s="3"/>
      <c r="H777" s="3"/>
      <c r="I777" s="3"/>
      <c r="J777" s="3"/>
      <c r="K777" s="3"/>
      <c r="L777" s="3"/>
      <c r="M777" s="3"/>
      <c r="N777" s="3"/>
      <c r="O777" s="3"/>
      <c r="P777" s="3"/>
      <c r="Q777" s="3"/>
      <c r="R777" s="3"/>
      <c r="S777" s="3"/>
      <c r="T777" s="3"/>
      <c r="U777" s="3"/>
      <c r="W777" s="149"/>
    </row>
    <row r="778" spans="2:23" ht="12.75">
      <c r="B778" s="2"/>
      <c r="C778" s="3"/>
      <c r="D778" s="4"/>
      <c r="E778" s="3"/>
      <c r="F778" s="3"/>
      <c r="G778" s="3"/>
      <c r="H778" s="3"/>
      <c r="I778" s="3"/>
      <c r="J778" s="3"/>
      <c r="K778" s="3"/>
      <c r="L778" s="3"/>
      <c r="M778" s="3"/>
      <c r="N778" s="3"/>
      <c r="O778" s="3"/>
      <c r="P778" s="3"/>
      <c r="Q778" s="3"/>
      <c r="R778" s="3"/>
      <c r="S778" s="3"/>
      <c r="T778" s="3"/>
      <c r="U778" s="3"/>
      <c r="W778" s="149"/>
    </row>
    <row r="779" spans="2:23" ht="12.75">
      <c r="B779" s="2"/>
      <c r="C779" s="3"/>
      <c r="D779" s="4"/>
      <c r="E779" s="3"/>
      <c r="F779" s="3"/>
      <c r="G779" s="3"/>
      <c r="H779" s="3"/>
      <c r="I779" s="3"/>
      <c r="J779" s="3"/>
      <c r="K779" s="3"/>
      <c r="L779" s="3"/>
      <c r="M779" s="3"/>
      <c r="N779" s="3"/>
      <c r="O779" s="3"/>
      <c r="P779" s="3"/>
      <c r="Q779" s="3"/>
      <c r="R779" s="3"/>
      <c r="S779" s="3"/>
      <c r="T779" s="3"/>
      <c r="U779" s="3"/>
      <c r="W779" s="149"/>
    </row>
    <row r="780" spans="2:23" ht="12.75">
      <c r="B780" s="2"/>
      <c r="C780" s="3"/>
      <c r="D780" s="4"/>
      <c r="E780" s="3"/>
      <c r="F780" s="3"/>
      <c r="G780" s="3"/>
      <c r="H780" s="3"/>
      <c r="I780" s="3"/>
      <c r="J780" s="3"/>
      <c r="K780" s="3"/>
      <c r="L780" s="3"/>
      <c r="M780" s="3"/>
      <c r="N780" s="3"/>
      <c r="O780" s="3"/>
      <c r="P780" s="3"/>
      <c r="Q780" s="3"/>
      <c r="R780" s="3"/>
      <c r="S780" s="3"/>
      <c r="T780" s="3"/>
      <c r="U780" s="3"/>
      <c r="W780" s="149"/>
    </row>
    <row r="781" spans="2:23" ht="12.75">
      <c r="B781" s="2"/>
      <c r="C781" s="3"/>
      <c r="D781" s="4"/>
      <c r="E781" s="3"/>
      <c r="F781" s="3"/>
      <c r="G781" s="3"/>
      <c r="H781" s="3"/>
      <c r="I781" s="3"/>
      <c r="J781" s="3"/>
      <c r="K781" s="3"/>
      <c r="L781" s="3"/>
      <c r="M781" s="3"/>
      <c r="N781" s="3"/>
      <c r="O781" s="3"/>
      <c r="P781" s="3"/>
      <c r="Q781" s="3"/>
      <c r="R781" s="3"/>
      <c r="S781" s="3"/>
      <c r="T781" s="3"/>
      <c r="U781" s="3"/>
      <c r="W781" s="149"/>
    </row>
    <row r="782" spans="2:23" ht="12.75">
      <c r="B782" s="2"/>
      <c r="C782" s="3"/>
      <c r="D782" s="4"/>
      <c r="E782" s="3"/>
      <c r="F782" s="3"/>
      <c r="G782" s="3"/>
      <c r="H782" s="3"/>
      <c r="I782" s="3"/>
      <c r="J782" s="3"/>
      <c r="K782" s="3"/>
      <c r="L782" s="3"/>
      <c r="M782" s="3"/>
      <c r="N782" s="3"/>
      <c r="O782" s="3"/>
      <c r="P782" s="3"/>
      <c r="Q782" s="3"/>
      <c r="R782" s="3"/>
      <c r="S782" s="3"/>
      <c r="T782" s="3"/>
      <c r="U782" s="3"/>
      <c r="W782" s="149"/>
    </row>
    <row r="783" spans="2:23" ht="12.75">
      <c r="B783" s="2"/>
      <c r="C783" s="3"/>
      <c r="D783" s="4"/>
      <c r="E783" s="3"/>
      <c r="F783" s="3"/>
      <c r="G783" s="3"/>
      <c r="H783" s="3"/>
      <c r="I783" s="3"/>
      <c r="J783" s="3"/>
      <c r="K783" s="3"/>
      <c r="L783" s="3"/>
      <c r="M783" s="3"/>
      <c r="N783" s="3"/>
      <c r="O783" s="3"/>
      <c r="P783" s="3"/>
      <c r="Q783" s="3"/>
      <c r="R783" s="3"/>
      <c r="S783" s="3"/>
      <c r="T783" s="3"/>
      <c r="U783" s="3"/>
      <c r="W783" s="149"/>
    </row>
    <row r="784" spans="2:23" ht="12.75">
      <c r="B784" s="2"/>
      <c r="C784" s="3"/>
      <c r="D784" s="4"/>
      <c r="E784" s="3"/>
      <c r="F784" s="3"/>
      <c r="G784" s="3"/>
      <c r="H784" s="3"/>
      <c r="I784" s="3"/>
      <c r="J784" s="3"/>
      <c r="K784" s="3"/>
      <c r="L784" s="3"/>
      <c r="M784" s="3"/>
      <c r="N784" s="3"/>
      <c r="O784" s="3"/>
      <c r="P784" s="3"/>
      <c r="Q784" s="3"/>
      <c r="R784" s="3"/>
      <c r="S784" s="3"/>
      <c r="T784" s="3"/>
      <c r="U784" s="3"/>
      <c r="W784" s="149"/>
    </row>
    <row r="785" spans="2:23" ht="12.75">
      <c r="B785" s="2"/>
      <c r="C785" s="3"/>
      <c r="D785" s="4"/>
      <c r="E785" s="3"/>
      <c r="F785" s="3"/>
      <c r="G785" s="3"/>
      <c r="H785" s="3"/>
      <c r="I785" s="3"/>
      <c r="J785" s="3"/>
      <c r="K785" s="3"/>
      <c r="L785" s="3"/>
      <c r="M785" s="3"/>
      <c r="N785" s="3"/>
      <c r="O785" s="3"/>
      <c r="P785" s="3"/>
      <c r="Q785" s="3"/>
      <c r="R785" s="3"/>
      <c r="S785" s="3"/>
      <c r="T785" s="3"/>
      <c r="U785" s="3"/>
      <c r="W785" s="149"/>
    </row>
    <row r="786" spans="2:23" ht="12.75">
      <c r="B786" s="2"/>
      <c r="C786" s="3"/>
      <c r="D786" s="4"/>
      <c r="E786" s="3"/>
      <c r="F786" s="3"/>
      <c r="G786" s="3"/>
      <c r="H786" s="3"/>
      <c r="I786" s="3"/>
      <c r="J786" s="3"/>
      <c r="K786" s="3"/>
      <c r="L786" s="3"/>
      <c r="M786" s="3"/>
      <c r="N786" s="3"/>
      <c r="O786" s="3"/>
      <c r="P786" s="3"/>
      <c r="Q786" s="3"/>
      <c r="R786" s="3"/>
      <c r="S786" s="3"/>
      <c r="T786" s="3"/>
      <c r="U786" s="3"/>
      <c r="W786" s="149"/>
    </row>
    <row r="787" spans="2:23" ht="12.75">
      <c r="B787" s="2"/>
      <c r="C787" s="3"/>
      <c r="D787" s="4"/>
      <c r="E787" s="3"/>
      <c r="F787" s="3"/>
      <c r="G787" s="3"/>
      <c r="H787" s="3"/>
      <c r="I787" s="3"/>
      <c r="J787" s="3"/>
      <c r="K787" s="3"/>
      <c r="L787" s="3"/>
      <c r="M787" s="3"/>
      <c r="N787" s="3"/>
      <c r="O787" s="3"/>
      <c r="P787" s="3"/>
      <c r="Q787" s="3"/>
      <c r="R787" s="3"/>
      <c r="S787" s="3"/>
      <c r="T787" s="3"/>
      <c r="U787" s="3"/>
      <c r="W787" s="149"/>
    </row>
    <row r="788" spans="2:23" ht="12.75">
      <c r="B788" s="2"/>
      <c r="C788" s="3"/>
      <c r="D788" s="4"/>
      <c r="E788" s="3"/>
      <c r="F788" s="3"/>
      <c r="G788" s="3"/>
      <c r="H788" s="3"/>
      <c r="I788" s="3"/>
      <c r="J788" s="3"/>
      <c r="K788" s="3"/>
      <c r="L788" s="3"/>
      <c r="M788" s="3"/>
      <c r="N788" s="3"/>
      <c r="O788" s="3"/>
      <c r="P788" s="3"/>
      <c r="Q788" s="3"/>
      <c r="R788" s="3"/>
      <c r="S788" s="3"/>
      <c r="T788" s="3"/>
      <c r="U788" s="3"/>
      <c r="W788" s="149"/>
    </row>
    <row r="789" spans="2:23" ht="12.75">
      <c r="B789" s="2"/>
      <c r="C789" s="3"/>
      <c r="D789" s="4"/>
      <c r="E789" s="3"/>
      <c r="F789" s="3"/>
      <c r="G789" s="3"/>
      <c r="H789" s="3"/>
      <c r="I789" s="3"/>
      <c r="J789" s="3"/>
      <c r="K789" s="3"/>
      <c r="L789" s="3"/>
      <c r="M789" s="3"/>
      <c r="N789" s="3"/>
      <c r="O789" s="3"/>
      <c r="P789" s="3"/>
      <c r="Q789" s="3"/>
      <c r="R789" s="3"/>
      <c r="S789" s="3"/>
      <c r="T789" s="3"/>
      <c r="U789" s="3"/>
      <c r="W789" s="149"/>
    </row>
    <row r="790" spans="2:23" ht="12.75">
      <c r="B790" s="2"/>
      <c r="C790" s="3"/>
      <c r="D790" s="4"/>
      <c r="E790" s="3"/>
      <c r="F790" s="3"/>
      <c r="G790" s="3"/>
      <c r="H790" s="3"/>
      <c r="I790" s="3"/>
      <c r="J790" s="3"/>
      <c r="K790" s="3"/>
      <c r="L790" s="3"/>
      <c r="M790" s="3"/>
      <c r="N790" s="3"/>
      <c r="O790" s="3"/>
      <c r="P790" s="3"/>
      <c r="Q790" s="3"/>
      <c r="R790" s="3"/>
      <c r="S790" s="3"/>
      <c r="T790" s="3"/>
      <c r="U790" s="3"/>
      <c r="W790" s="149"/>
    </row>
    <row r="791" spans="2:23" ht="12.75">
      <c r="B791" s="2"/>
      <c r="C791" s="3"/>
      <c r="D791" s="4"/>
      <c r="E791" s="3"/>
      <c r="F791" s="3"/>
      <c r="G791" s="3"/>
      <c r="H791" s="3"/>
      <c r="I791" s="3"/>
      <c r="J791" s="3"/>
      <c r="K791" s="3"/>
      <c r="L791" s="3"/>
      <c r="M791" s="3"/>
      <c r="N791" s="3"/>
      <c r="O791" s="3"/>
      <c r="P791" s="3"/>
      <c r="Q791" s="3"/>
      <c r="R791" s="3"/>
      <c r="S791" s="3"/>
      <c r="T791" s="3"/>
      <c r="U791" s="3"/>
      <c r="W791" s="149"/>
    </row>
    <row r="792" spans="2:23" ht="12.75">
      <c r="B792" s="2"/>
      <c r="C792" s="3"/>
      <c r="D792" s="4"/>
      <c r="E792" s="3"/>
      <c r="F792" s="3"/>
      <c r="G792" s="3"/>
      <c r="H792" s="3"/>
      <c r="I792" s="3"/>
      <c r="J792" s="3"/>
      <c r="K792" s="3"/>
      <c r="L792" s="3"/>
      <c r="M792" s="3"/>
      <c r="N792" s="3"/>
      <c r="O792" s="3"/>
      <c r="P792" s="3"/>
      <c r="Q792" s="3"/>
      <c r="R792" s="3"/>
      <c r="S792" s="3"/>
      <c r="T792" s="3"/>
      <c r="U792" s="3"/>
      <c r="W792" s="149"/>
    </row>
    <row r="793" spans="2:23" ht="12.75">
      <c r="B793" s="2"/>
      <c r="C793" s="3"/>
      <c r="D793" s="4"/>
      <c r="E793" s="3"/>
      <c r="F793" s="3"/>
      <c r="G793" s="3"/>
      <c r="H793" s="3"/>
      <c r="I793" s="3"/>
      <c r="J793" s="3"/>
      <c r="K793" s="3"/>
      <c r="L793" s="3"/>
      <c r="M793" s="3"/>
      <c r="N793" s="3"/>
      <c r="O793" s="3"/>
      <c r="P793" s="3"/>
      <c r="Q793" s="3"/>
      <c r="R793" s="3"/>
      <c r="S793" s="3"/>
      <c r="T793" s="3"/>
      <c r="U793" s="3"/>
      <c r="W793" s="149"/>
    </row>
    <row r="794" spans="2:23" ht="12.75">
      <c r="B794" s="2"/>
      <c r="C794" s="3"/>
      <c r="D794" s="4"/>
      <c r="E794" s="3"/>
      <c r="F794" s="3"/>
      <c r="G794" s="3"/>
      <c r="H794" s="3"/>
      <c r="I794" s="3"/>
      <c r="J794" s="3"/>
      <c r="K794" s="3"/>
      <c r="L794" s="3"/>
      <c r="M794" s="3"/>
      <c r="N794" s="3"/>
      <c r="O794" s="3"/>
      <c r="P794" s="3"/>
      <c r="Q794" s="3"/>
      <c r="R794" s="3"/>
      <c r="S794" s="3"/>
      <c r="T794" s="3"/>
      <c r="U794" s="3"/>
      <c r="W794" s="149"/>
    </row>
    <row r="795" spans="2:23" ht="12.75">
      <c r="B795" s="2"/>
      <c r="C795" s="3"/>
      <c r="D795" s="4"/>
      <c r="E795" s="3"/>
      <c r="F795" s="3"/>
      <c r="G795" s="3"/>
      <c r="H795" s="3"/>
      <c r="I795" s="3"/>
      <c r="J795" s="3"/>
      <c r="K795" s="3"/>
      <c r="L795" s="3"/>
      <c r="M795" s="3"/>
      <c r="N795" s="3"/>
      <c r="O795" s="3"/>
      <c r="P795" s="3"/>
      <c r="Q795" s="3"/>
      <c r="R795" s="3"/>
      <c r="S795" s="3"/>
      <c r="T795" s="3"/>
      <c r="U795" s="3"/>
      <c r="W795" s="149"/>
    </row>
    <row r="796" spans="2:23" ht="12.75">
      <c r="B796" s="2"/>
      <c r="C796" s="3"/>
      <c r="D796" s="4"/>
      <c r="E796" s="3"/>
      <c r="F796" s="3"/>
      <c r="G796" s="3"/>
      <c r="H796" s="3"/>
      <c r="I796" s="3"/>
      <c r="J796" s="3"/>
      <c r="K796" s="3"/>
      <c r="L796" s="3"/>
      <c r="M796" s="3"/>
      <c r="N796" s="3"/>
      <c r="O796" s="3"/>
      <c r="P796" s="3"/>
      <c r="Q796" s="3"/>
      <c r="R796" s="3"/>
      <c r="S796" s="3"/>
      <c r="T796" s="3"/>
      <c r="U796" s="3"/>
      <c r="W796" s="149"/>
    </row>
    <row r="797" spans="2:23" ht="12.75">
      <c r="B797" s="2"/>
      <c r="C797" s="3"/>
      <c r="D797" s="4"/>
      <c r="E797" s="3"/>
      <c r="F797" s="3"/>
      <c r="G797" s="3"/>
      <c r="H797" s="3"/>
      <c r="I797" s="3"/>
      <c r="J797" s="3"/>
      <c r="K797" s="3"/>
      <c r="L797" s="3"/>
      <c r="M797" s="3"/>
      <c r="N797" s="3"/>
      <c r="O797" s="3"/>
      <c r="P797" s="3"/>
      <c r="Q797" s="3"/>
      <c r="R797" s="3"/>
      <c r="S797" s="3"/>
      <c r="T797" s="3"/>
      <c r="U797" s="3"/>
      <c r="W797" s="149"/>
    </row>
    <row r="798" spans="2:23" ht="12.75">
      <c r="B798" s="2"/>
      <c r="C798" s="3"/>
      <c r="D798" s="4"/>
      <c r="E798" s="3"/>
      <c r="F798" s="3"/>
      <c r="G798" s="3"/>
      <c r="H798" s="3"/>
      <c r="I798" s="3"/>
      <c r="J798" s="3"/>
      <c r="K798" s="3"/>
      <c r="L798" s="3"/>
      <c r="M798" s="3"/>
      <c r="N798" s="3"/>
      <c r="O798" s="3"/>
      <c r="P798" s="3"/>
      <c r="Q798" s="3"/>
      <c r="R798" s="3"/>
      <c r="S798" s="3"/>
      <c r="T798" s="3"/>
      <c r="U798" s="3"/>
      <c r="W798" s="149"/>
    </row>
    <row r="799" spans="2:23" ht="12.75">
      <c r="B799" s="2"/>
      <c r="C799" s="3"/>
      <c r="D799" s="4"/>
      <c r="E799" s="3"/>
      <c r="F799" s="3"/>
      <c r="G799" s="3"/>
      <c r="H799" s="3"/>
      <c r="I799" s="3"/>
      <c r="J799" s="3"/>
      <c r="K799" s="3"/>
      <c r="L799" s="3"/>
      <c r="M799" s="3"/>
      <c r="N799" s="3"/>
      <c r="O799" s="3"/>
      <c r="P799" s="3"/>
      <c r="Q799" s="3"/>
      <c r="R799" s="3"/>
      <c r="S799" s="3"/>
      <c r="T799" s="3"/>
      <c r="U799" s="3"/>
      <c r="W799" s="149"/>
    </row>
    <row r="800" spans="2:23" ht="12.75">
      <c r="B800" s="2"/>
      <c r="C800" s="3"/>
      <c r="D800" s="4"/>
      <c r="E800" s="3"/>
      <c r="F800" s="3"/>
      <c r="G800" s="3"/>
      <c r="H800" s="3"/>
      <c r="I800" s="3"/>
      <c r="J800" s="3"/>
      <c r="K800" s="3"/>
      <c r="L800" s="3"/>
      <c r="M800" s="3"/>
      <c r="N800" s="3"/>
      <c r="O800" s="3"/>
      <c r="P800" s="3"/>
      <c r="Q800" s="3"/>
      <c r="R800" s="3"/>
      <c r="S800" s="3"/>
      <c r="T800" s="3"/>
      <c r="U800" s="3"/>
      <c r="W800" s="149"/>
    </row>
    <row r="801" spans="2:23" ht="12.75">
      <c r="B801" s="2"/>
      <c r="C801" s="3"/>
      <c r="D801" s="4"/>
      <c r="E801" s="3"/>
      <c r="F801" s="3"/>
      <c r="G801" s="3"/>
      <c r="H801" s="3"/>
      <c r="I801" s="3"/>
      <c r="J801" s="3"/>
      <c r="K801" s="3"/>
      <c r="L801" s="3"/>
      <c r="M801" s="3"/>
      <c r="N801" s="3"/>
      <c r="O801" s="3"/>
      <c r="P801" s="3"/>
      <c r="Q801" s="3"/>
      <c r="R801" s="3"/>
      <c r="S801" s="3"/>
      <c r="T801" s="3"/>
      <c r="U801" s="3"/>
      <c r="W801" s="149"/>
    </row>
    <row r="802" spans="2:23" ht="12.75">
      <c r="B802" s="2"/>
      <c r="C802" s="3"/>
      <c r="D802" s="4"/>
      <c r="E802" s="3"/>
      <c r="F802" s="3"/>
      <c r="G802" s="3"/>
      <c r="H802" s="3"/>
      <c r="I802" s="3"/>
      <c r="J802" s="3"/>
      <c r="K802" s="3"/>
      <c r="L802" s="3"/>
      <c r="M802" s="3"/>
      <c r="N802" s="3"/>
      <c r="O802" s="3"/>
      <c r="P802" s="3"/>
      <c r="Q802" s="3"/>
      <c r="R802" s="3"/>
      <c r="S802" s="3"/>
      <c r="T802" s="3"/>
      <c r="U802" s="3"/>
      <c r="W802" s="149"/>
    </row>
    <row r="803" spans="2:23" ht="12.75">
      <c r="B803" s="2"/>
      <c r="C803" s="3"/>
      <c r="D803" s="4"/>
      <c r="E803" s="3"/>
      <c r="F803" s="3"/>
      <c r="G803" s="3"/>
      <c r="H803" s="3"/>
      <c r="I803" s="3"/>
      <c r="J803" s="3"/>
      <c r="K803" s="3"/>
      <c r="L803" s="3"/>
      <c r="M803" s="3"/>
      <c r="N803" s="3"/>
      <c r="O803" s="3"/>
      <c r="P803" s="3"/>
      <c r="Q803" s="3"/>
      <c r="R803" s="3"/>
      <c r="S803" s="3"/>
      <c r="T803" s="3"/>
      <c r="U803" s="3"/>
      <c r="W803" s="149"/>
    </row>
    <row r="804" spans="2:23" ht="12.75">
      <c r="B804" s="2"/>
      <c r="C804" s="3"/>
      <c r="D804" s="4"/>
      <c r="E804" s="3"/>
      <c r="F804" s="3"/>
      <c r="G804" s="3"/>
      <c r="H804" s="3"/>
      <c r="I804" s="3"/>
      <c r="J804" s="3"/>
      <c r="K804" s="3"/>
      <c r="L804" s="3"/>
      <c r="M804" s="3"/>
      <c r="N804" s="3"/>
      <c r="O804" s="3"/>
      <c r="P804" s="3"/>
      <c r="Q804" s="3"/>
      <c r="R804" s="3"/>
      <c r="S804" s="3"/>
      <c r="T804" s="3"/>
      <c r="U804" s="3"/>
      <c r="W804" s="149"/>
    </row>
    <row r="805" spans="2:23" ht="12.75">
      <c r="B805" s="2"/>
      <c r="C805" s="3"/>
      <c r="D805" s="4"/>
      <c r="E805" s="3"/>
      <c r="F805" s="3"/>
      <c r="G805" s="3"/>
      <c r="H805" s="3"/>
      <c r="I805" s="3"/>
      <c r="J805" s="3"/>
      <c r="K805" s="3"/>
      <c r="L805" s="3"/>
      <c r="M805" s="3"/>
      <c r="N805" s="3"/>
      <c r="O805" s="3"/>
      <c r="P805" s="3"/>
      <c r="Q805" s="3"/>
      <c r="R805" s="3"/>
      <c r="S805" s="3"/>
      <c r="T805" s="3"/>
      <c r="U805" s="3"/>
      <c r="W805" s="149"/>
    </row>
    <row r="806" spans="2:23" ht="12.75">
      <c r="B806" s="2"/>
      <c r="C806" s="3"/>
      <c r="D806" s="4"/>
      <c r="E806" s="3"/>
      <c r="F806" s="3"/>
      <c r="G806" s="3"/>
      <c r="H806" s="3"/>
      <c r="I806" s="3"/>
      <c r="J806" s="3"/>
      <c r="K806" s="3"/>
      <c r="L806" s="3"/>
      <c r="M806" s="3"/>
      <c r="N806" s="3"/>
      <c r="O806" s="3"/>
      <c r="P806" s="3"/>
      <c r="Q806" s="3"/>
      <c r="R806" s="3"/>
      <c r="S806" s="3"/>
      <c r="T806" s="3"/>
      <c r="U806" s="3"/>
      <c r="W806" s="149"/>
    </row>
    <row r="807" spans="2:23" ht="12.75">
      <c r="B807" s="2"/>
      <c r="C807" s="3"/>
      <c r="D807" s="4"/>
      <c r="E807" s="3"/>
      <c r="F807" s="3"/>
      <c r="G807" s="3"/>
      <c r="H807" s="3"/>
      <c r="I807" s="3"/>
      <c r="J807" s="3"/>
      <c r="K807" s="3"/>
      <c r="L807" s="3"/>
      <c r="M807" s="3"/>
      <c r="N807" s="3"/>
      <c r="O807" s="3"/>
      <c r="P807" s="3"/>
      <c r="Q807" s="3"/>
      <c r="R807" s="3"/>
      <c r="S807" s="3"/>
      <c r="T807" s="3"/>
      <c r="U807" s="3"/>
      <c r="W807" s="149"/>
    </row>
    <row r="808" spans="2:23" ht="12.75">
      <c r="B808" s="2"/>
      <c r="C808" s="3"/>
      <c r="D808" s="4"/>
      <c r="E808" s="3"/>
      <c r="F808" s="3"/>
      <c r="G808" s="3"/>
      <c r="H808" s="3"/>
      <c r="I808" s="3"/>
      <c r="J808" s="3"/>
      <c r="K808" s="3"/>
      <c r="L808" s="3"/>
      <c r="M808" s="3"/>
      <c r="N808" s="3"/>
      <c r="O808" s="3"/>
      <c r="P808" s="3"/>
      <c r="Q808" s="3"/>
      <c r="R808" s="3"/>
      <c r="S808" s="3"/>
      <c r="T808" s="3"/>
      <c r="U808" s="3"/>
      <c r="W808" s="149"/>
    </row>
    <row r="809" spans="2:23" ht="12.75">
      <c r="B809" s="2"/>
      <c r="C809" s="3"/>
      <c r="D809" s="4"/>
      <c r="E809" s="3"/>
      <c r="F809" s="3"/>
      <c r="G809" s="3"/>
      <c r="H809" s="3"/>
      <c r="I809" s="3"/>
      <c r="J809" s="3"/>
      <c r="K809" s="3"/>
      <c r="L809" s="3"/>
      <c r="M809" s="3"/>
      <c r="N809" s="3"/>
      <c r="O809" s="3"/>
      <c r="P809" s="3"/>
      <c r="Q809" s="3"/>
      <c r="R809" s="3"/>
      <c r="S809" s="3"/>
      <c r="T809" s="3"/>
      <c r="U809" s="3"/>
      <c r="W809" s="149"/>
    </row>
    <row r="810" spans="2:23" ht="12.75">
      <c r="B810" s="2"/>
      <c r="C810" s="3"/>
      <c r="D810" s="4"/>
      <c r="E810" s="3"/>
      <c r="F810" s="3"/>
      <c r="G810" s="3"/>
      <c r="H810" s="3"/>
      <c r="I810" s="3"/>
      <c r="J810" s="3"/>
      <c r="K810" s="3"/>
      <c r="L810" s="3"/>
      <c r="M810" s="3"/>
      <c r="N810" s="3"/>
      <c r="O810" s="3"/>
      <c r="P810" s="3"/>
      <c r="Q810" s="3"/>
      <c r="R810" s="3"/>
      <c r="S810" s="3"/>
      <c r="T810" s="3"/>
      <c r="U810" s="3"/>
      <c r="W810" s="149"/>
    </row>
    <row r="811" spans="2:23" ht="12.75">
      <c r="B811" s="2"/>
      <c r="C811" s="3"/>
      <c r="D811" s="4"/>
      <c r="E811" s="3"/>
      <c r="F811" s="3"/>
      <c r="G811" s="3"/>
      <c r="H811" s="3"/>
      <c r="I811" s="3"/>
      <c r="J811" s="3"/>
      <c r="K811" s="3"/>
      <c r="L811" s="3"/>
      <c r="M811" s="3"/>
      <c r="N811" s="3"/>
      <c r="O811" s="3"/>
      <c r="P811" s="3"/>
      <c r="Q811" s="3"/>
      <c r="R811" s="3"/>
      <c r="S811" s="3"/>
      <c r="T811" s="3"/>
      <c r="U811" s="3"/>
      <c r="W811" s="149"/>
    </row>
    <row r="812" spans="2:23" ht="12.75">
      <c r="B812" s="2"/>
      <c r="C812" s="3"/>
      <c r="D812" s="4"/>
      <c r="E812" s="3"/>
      <c r="F812" s="3"/>
      <c r="G812" s="3"/>
      <c r="H812" s="3"/>
      <c r="I812" s="3"/>
      <c r="J812" s="3"/>
      <c r="K812" s="3"/>
      <c r="L812" s="3"/>
      <c r="M812" s="3"/>
      <c r="N812" s="3"/>
      <c r="O812" s="3"/>
      <c r="P812" s="3"/>
      <c r="Q812" s="3"/>
      <c r="R812" s="3"/>
      <c r="S812" s="3"/>
      <c r="T812" s="3"/>
      <c r="U812" s="3"/>
      <c r="W812" s="149"/>
    </row>
    <row r="813" spans="2:23" ht="12.75">
      <c r="B813" s="2"/>
      <c r="C813" s="3"/>
      <c r="D813" s="4"/>
      <c r="E813" s="3"/>
      <c r="F813" s="3"/>
      <c r="G813" s="3"/>
      <c r="H813" s="3"/>
      <c r="I813" s="3"/>
      <c r="J813" s="3"/>
      <c r="K813" s="3"/>
      <c r="L813" s="3"/>
      <c r="M813" s="3"/>
      <c r="N813" s="3"/>
      <c r="O813" s="3"/>
      <c r="P813" s="3"/>
      <c r="Q813" s="3"/>
      <c r="R813" s="3"/>
      <c r="S813" s="3"/>
      <c r="T813" s="3"/>
      <c r="U813" s="3"/>
      <c r="W813" s="149"/>
    </row>
    <row r="814" spans="2:23" ht="12.75">
      <c r="B814" s="2"/>
      <c r="C814" s="3"/>
      <c r="D814" s="4"/>
      <c r="E814" s="3"/>
      <c r="F814" s="3"/>
      <c r="G814" s="3"/>
      <c r="H814" s="3"/>
      <c r="I814" s="3"/>
      <c r="J814" s="3"/>
      <c r="K814" s="3"/>
      <c r="L814" s="3"/>
      <c r="M814" s="3"/>
      <c r="N814" s="3"/>
      <c r="O814" s="3"/>
      <c r="P814" s="3"/>
      <c r="Q814" s="3"/>
      <c r="R814" s="3"/>
      <c r="S814" s="3"/>
      <c r="T814" s="3"/>
      <c r="U814" s="3"/>
      <c r="W814" s="149"/>
    </row>
    <row r="815" spans="2:23" ht="12.75">
      <c r="B815" s="2"/>
      <c r="C815" s="3"/>
      <c r="D815" s="4"/>
      <c r="E815" s="3"/>
      <c r="F815" s="3"/>
      <c r="G815" s="3"/>
      <c r="H815" s="3"/>
      <c r="I815" s="3"/>
      <c r="J815" s="3"/>
      <c r="K815" s="3"/>
      <c r="L815" s="3"/>
      <c r="M815" s="3"/>
      <c r="N815" s="3"/>
      <c r="O815" s="3"/>
      <c r="P815" s="3"/>
      <c r="Q815" s="3"/>
      <c r="R815" s="3"/>
      <c r="S815" s="3"/>
      <c r="T815" s="3"/>
      <c r="U815" s="3"/>
      <c r="W815" s="149"/>
    </row>
    <row r="816" spans="2:23" ht="12.75">
      <c r="B816" s="2"/>
      <c r="C816" s="3"/>
      <c r="D816" s="4"/>
      <c r="E816" s="3"/>
      <c r="F816" s="3"/>
      <c r="G816" s="3"/>
      <c r="H816" s="3"/>
      <c r="I816" s="3"/>
      <c r="J816" s="3"/>
      <c r="K816" s="3"/>
      <c r="L816" s="3"/>
      <c r="M816" s="3"/>
      <c r="N816" s="3"/>
      <c r="O816" s="3"/>
      <c r="P816" s="3"/>
      <c r="Q816" s="3"/>
      <c r="R816" s="3"/>
      <c r="S816" s="3"/>
      <c r="T816" s="3"/>
      <c r="U816" s="3"/>
      <c r="W816" s="149"/>
    </row>
    <row r="817" spans="2:23" ht="12.75">
      <c r="B817" s="2"/>
      <c r="C817" s="3"/>
      <c r="D817" s="4"/>
      <c r="E817" s="3"/>
      <c r="F817" s="3"/>
      <c r="G817" s="3"/>
      <c r="H817" s="3"/>
      <c r="I817" s="3"/>
      <c r="J817" s="3"/>
      <c r="K817" s="3"/>
      <c r="L817" s="3"/>
      <c r="M817" s="3"/>
      <c r="N817" s="3"/>
      <c r="O817" s="3"/>
      <c r="P817" s="3"/>
      <c r="Q817" s="3"/>
      <c r="R817" s="3"/>
      <c r="S817" s="3"/>
      <c r="T817" s="3"/>
      <c r="U817" s="3"/>
      <c r="W817" s="149"/>
    </row>
    <row r="818" spans="2:23" ht="12.75">
      <c r="B818" s="2"/>
      <c r="C818" s="3"/>
      <c r="D818" s="4"/>
      <c r="E818" s="3"/>
      <c r="F818" s="3"/>
      <c r="G818" s="3"/>
      <c r="H818" s="3"/>
      <c r="I818" s="3"/>
      <c r="J818" s="3"/>
      <c r="K818" s="3"/>
      <c r="L818" s="3"/>
      <c r="M818" s="3"/>
      <c r="N818" s="3"/>
      <c r="O818" s="3"/>
      <c r="P818" s="3"/>
      <c r="Q818" s="3"/>
      <c r="R818" s="3"/>
      <c r="S818" s="3"/>
      <c r="T818" s="3"/>
      <c r="U818" s="3"/>
      <c r="W818" s="149"/>
    </row>
    <row r="819" spans="2:23" ht="12.75">
      <c r="B819" s="2"/>
      <c r="C819" s="3"/>
      <c r="D819" s="4"/>
      <c r="E819" s="3"/>
      <c r="F819" s="3"/>
      <c r="G819" s="3"/>
      <c r="H819" s="3"/>
      <c r="I819" s="3"/>
      <c r="J819" s="3"/>
      <c r="K819" s="3"/>
      <c r="L819" s="3"/>
      <c r="M819" s="3"/>
      <c r="N819" s="3"/>
      <c r="O819" s="3"/>
      <c r="P819" s="3"/>
      <c r="Q819" s="3"/>
      <c r="R819" s="3"/>
      <c r="S819" s="3"/>
      <c r="T819" s="3"/>
      <c r="U819" s="3"/>
      <c r="W819" s="149"/>
    </row>
    <row r="820" spans="2:23" ht="12.75">
      <c r="B820" s="2"/>
      <c r="C820" s="3"/>
      <c r="D820" s="4"/>
      <c r="E820" s="3"/>
      <c r="F820" s="3"/>
      <c r="G820" s="3"/>
      <c r="H820" s="3"/>
      <c r="I820" s="3"/>
      <c r="J820" s="3"/>
      <c r="K820" s="3"/>
      <c r="L820" s="3"/>
      <c r="M820" s="3"/>
      <c r="N820" s="3"/>
      <c r="O820" s="3"/>
      <c r="P820" s="3"/>
      <c r="Q820" s="3"/>
      <c r="R820" s="3"/>
      <c r="S820" s="3"/>
      <c r="T820" s="3"/>
      <c r="U820" s="3"/>
      <c r="W820" s="149"/>
    </row>
    <row r="821" spans="2:23" ht="12.75">
      <c r="B821" s="2"/>
      <c r="C821" s="3"/>
      <c r="D821" s="4"/>
      <c r="E821" s="3"/>
      <c r="F821" s="3"/>
      <c r="G821" s="3"/>
      <c r="H821" s="3"/>
      <c r="I821" s="3"/>
      <c r="J821" s="3"/>
      <c r="K821" s="3"/>
      <c r="L821" s="3"/>
      <c r="M821" s="3"/>
      <c r="N821" s="3"/>
      <c r="O821" s="3"/>
      <c r="P821" s="3"/>
      <c r="Q821" s="3"/>
      <c r="R821" s="3"/>
      <c r="S821" s="3"/>
      <c r="T821" s="3"/>
      <c r="U821" s="3"/>
      <c r="W821" s="149"/>
    </row>
    <row r="822" spans="2:23" ht="12.75">
      <c r="B822" s="2"/>
      <c r="C822" s="3"/>
      <c r="D822" s="4"/>
      <c r="E822" s="3"/>
      <c r="F822" s="3"/>
      <c r="G822" s="3"/>
      <c r="H822" s="3"/>
      <c r="I822" s="3"/>
      <c r="J822" s="3"/>
      <c r="K822" s="3"/>
      <c r="L822" s="3"/>
      <c r="M822" s="3"/>
      <c r="N822" s="3"/>
      <c r="O822" s="3"/>
      <c r="P822" s="3"/>
      <c r="Q822" s="3"/>
      <c r="R822" s="3"/>
      <c r="S822" s="3"/>
      <c r="T822" s="3"/>
      <c r="U822" s="3"/>
      <c r="W822" s="149"/>
    </row>
    <row r="823" spans="2:23" ht="12.75">
      <c r="B823" s="2"/>
      <c r="C823" s="3"/>
      <c r="D823" s="4"/>
      <c r="E823" s="3"/>
      <c r="F823" s="3"/>
      <c r="G823" s="3"/>
      <c r="H823" s="3"/>
      <c r="I823" s="3"/>
      <c r="J823" s="3"/>
      <c r="K823" s="3"/>
      <c r="L823" s="3"/>
      <c r="M823" s="3"/>
      <c r="N823" s="3"/>
      <c r="O823" s="3"/>
      <c r="P823" s="3"/>
      <c r="Q823" s="3"/>
      <c r="R823" s="3"/>
      <c r="S823" s="3"/>
      <c r="T823" s="3"/>
      <c r="U823" s="3"/>
      <c r="W823" s="149"/>
    </row>
    <row r="824" spans="2:23" ht="12.75">
      <c r="B824" s="2"/>
      <c r="C824" s="3"/>
      <c r="D824" s="4"/>
      <c r="E824" s="3"/>
      <c r="F824" s="3"/>
      <c r="G824" s="3"/>
      <c r="H824" s="3"/>
      <c r="I824" s="3"/>
      <c r="J824" s="3"/>
      <c r="K824" s="3"/>
      <c r="L824" s="3"/>
      <c r="M824" s="3"/>
      <c r="N824" s="3"/>
      <c r="O824" s="3"/>
      <c r="P824" s="3"/>
      <c r="Q824" s="3"/>
      <c r="R824" s="3"/>
      <c r="S824" s="3"/>
      <c r="T824" s="3"/>
      <c r="U824" s="3"/>
      <c r="W824" s="149"/>
    </row>
    <row r="825" spans="2:23" ht="12.75">
      <c r="B825" s="2"/>
      <c r="C825" s="3"/>
      <c r="D825" s="4"/>
      <c r="E825" s="3"/>
      <c r="F825" s="3"/>
      <c r="G825" s="3"/>
      <c r="H825" s="3"/>
      <c r="I825" s="3"/>
      <c r="J825" s="3"/>
      <c r="K825" s="3"/>
      <c r="L825" s="3"/>
      <c r="M825" s="3"/>
      <c r="N825" s="3"/>
      <c r="O825" s="3"/>
      <c r="P825" s="3"/>
      <c r="Q825" s="3"/>
      <c r="R825" s="3"/>
      <c r="S825" s="3"/>
      <c r="T825" s="3"/>
      <c r="U825" s="3"/>
      <c r="W825" s="149"/>
    </row>
    <row r="826" spans="2:23" ht="12.75">
      <c r="B826" s="2"/>
      <c r="C826" s="3"/>
      <c r="D826" s="4"/>
      <c r="E826" s="3"/>
      <c r="F826" s="3"/>
      <c r="G826" s="3"/>
      <c r="H826" s="3"/>
      <c r="I826" s="3"/>
      <c r="J826" s="3"/>
      <c r="K826" s="3"/>
      <c r="L826" s="3"/>
      <c r="M826" s="3"/>
      <c r="N826" s="3"/>
      <c r="O826" s="3"/>
      <c r="P826" s="3"/>
      <c r="Q826" s="3"/>
      <c r="R826" s="3"/>
      <c r="S826" s="3"/>
      <c r="T826" s="3"/>
      <c r="U826" s="3"/>
      <c r="W826" s="149"/>
    </row>
    <row r="827" spans="2:23" ht="12.75">
      <c r="B827" s="2"/>
      <c r="C827" s="3"/>
      <c r="D827" s="4"/>
      <c r="E827" s="3"/>
      <c r="F827" s="3"/>
      <c r="G827" s="3"/>
      <c r="H827" s="3"/>
      <c r="I827" s="3"/>
      <c r="J827" s="3"/>
      <c r="K827" s="3"/>
      <c r="L827" s="3"/>
      <c r="M827" s="3"/>
      <c r="N827" s="3"/>
      <c r="O827" s="3"/>
      <c r="P827" s="3"/>
      <c r="Q827" s="3"/>
      <c r="R827" s="3"/>
      <c r="S827" s="3"/>
      <c r="T827" s="3"/>
      <c r="U827" s="3"/>
      <c r="W827" s="149"/>
    </row>
    <row r="828" spans="2:23" ht="12.75">
      <c r="B828" s="2"/>
      <c r="C828" s="3"/>
      <c r="D828" s="4"/>
      <c r="E828" s="3"/>
      <c r="F828" s="3"/>
      <c r="G828" s="3"/>
      <c r="H828" s="3"/>
      <c r="I828" s="3"/>
      <c r="J828" s="3"/>
      <c r="K828" s="3"/>
      <c r="L828" s="3"/>
      <c r="M828" s="3"/>
      <c r="N828" s="3"/>
      <c r="O828" s="3"/>
      <c r="P828" s="3"/>
      <c r="Q828" s="3"/>
      <c r="R828" s="3"/>
      <c r="S828" s="3"/>
      <c r="T828" s="3"/>
      <c r="U828" s="3"/>
      <c r="W828" s="149"/>
    </row>
    <row r="829" spans="2:23" ht="12.75">
      <c r="B829" s="2"/>
      <c r="C829" s="3"/>
      <c r="D829" s="4"/>
      <c r="E829" s="3"/>
      <c r="F829" s="3"/>
      <c r="G829" s="3"/>
      <c r="H829" s="3"/>
      <c r="I829" s="3"/>
      <c r="J829" s="3"/>
      <c r="K829" s="3"/>
      <c r="L829" s="3"/>
      <c r="M829" s="3"/>
      <c r="N829" s="3"/>
      <c r="O829" s="3"/>
      <c r="P829" s="3"/>
      <c r="Q829" s="3"/>
      <c r="R829" s="3"/>
      <c r="S829" s="3"/>
      <c r="T829" s="3"/>
      <c r="U829" s="3"/>
      <c r="W829" s="149"/>
    </row>
    <row r="830" spans="2:23" ht="12.75">
      <c r="B830" s="2"/>
      <c r="C830" s="3"/>
      <c r="D830" s="4"/>
      <c r="E830" s="3"/>
      <c r="F830" s="3"/>
      <c r="G830" s="3"/>
      <c r="H830" s="3"/>
      <c r="I830" s="3"/>
      <c r="J830" s="3"/>
      <c r="K830" s="3"/>
      <c r="L830" s="3"/>
      <c r="M830" s="3"/>
      <c r="N830" s="3"/>
      <c r="O830" s="3"/>
      <c r="P830" s="3"/>
      <c r="Q830" s="3"/>
      <c r="R830" s="3"/>
      <c r="S830" s="3"/>
      <c r="T830" s="3"/>
      <c r="U830" s="3"/>
      <c r="W830" s="149"/>
    </row>
    <row r="831" spans="2:23" ht="12.75">
      <c r="B831" s="2"/>
      <c r="C831" s="3"/>
      <c r="D831" s="4"/>
      <c r="E831" s="3"/>
      <c r="F831" s="3"/>
      <c r="G831" s="3"/>
      <c r="H831" s="3"/>
      <c r="I831" s="3"/>
      <c r="J831" s="3"/>
      <c r="K831" s="3"/>
      <c r="L831" s="3"/>
      <c r="M831" s="3"/>
      <c r="N831" s="3"/>
      <c r="O831" s="3"/>
      <c r="P831" s="3"/>
      <c r="Q831" s="3"/>
      <c r="R831" s="3"/>
      <c r="S831" s="3"/>
      <c r="T831" s="3"/>
      <c r="U831" s="3"/>
      <c r="W831" s="149"/>
    </row>
    <row r="832" spans="2:23" ht="12.75">
      <c r="B832" s="2"/>
      <c r="C832" s="3"/>
      <c r="D832" s="4"/>
      <c r="E832" s="3"/>
      <c r="F832" s="3"/>
      <c r="G832" s="3"/>
      <c r="H832" s="3"/>
      <c r="I832" s="3"/>
      <c r="J832" s="3"/>
      <c r="K832" s="3"/>
      <c r="L832" s="3"/>
      <c r="M832" s="3"/>
      <c r="N832" s="3"/>
      <c r="O832" s="3"/>
      <c r="P832" s="3"/>
      <c r="Q832" s="3"/>
      <c r="R832" s="3"/>
      <c r="S832" s="3"/>
      <c r="T832" s="3"/>
      <c r="U832" s="3"/>
      <c r="W832" s="149"/>
    </row>
    <row r="833" spans="2:23" ht="12.75">
      <c r="B833" s="2"/>
      <c r="C833" s="3"/>
      <c r="D833" s="4"/>
      <c r="E833" s="3"/>
      <c r="F833" s="3"/>
      <c r="G833" s="3"/>
      <c r="H833" s="3"/>
      <c r="I833" s="3"/>
      <c r="J833" s="3"/>
      <c r="K833" s="3"/>
      <c r="L833" s="3"/>
      <c r="M833" s="3"/>
      <c r="N833" s="3"/>
      <c r="O833" s="3"/>
      <c r="P833" s="3"/>
      <c r="Q833" s="3"/>
      <c r="R833" s="3"/>
      <c r="S833" s="3"/>
      <c r="T833" s="3"/>
      <c r="U833" s="3"/>
      <c r="W833" s="149"/>
    </row>
    <row r="834" spans="2:23" ht="12.75">
      <c r="B834" s="2"/>
      <c r="C834" s="3"/>
      <c r="D834" s="4"/>
      <c r="E834" s="3"/>
      <c r="F834" s="3"/>
      <c r="G834" s="3"/>
      <c r="H834" s="3"/>
      <c r="I834" s="3"/>
      <c r="J834" s="3"/>
      <c r="K834" s="3"/>
      <c r="L834" s="3"/>
      <c r="M834" s="3"/>
      <c r="N834" s="3"/>
      <c r="O834" s="3"/>
      <c r="P834" s="3"/>
      <c r="Q834" s="3"/>
      <c r="R834" s="3"/>
      <c r="S834" s="3"/>
      <c r="T834" s="3"/>
      <c r="U834" s="3"/>
      <c r="W834" s="149"/>
    </row>
    <row r="835" spans="2:23" ht="12.75">
      <c r="B835" s="2"/>
      <c r="C835" s="3"/>
      <c r="D835" s="4"/>
      <c r="E835" s="3"/>
      <c r="F835" s="3"/>
      <c r="G835" s="3"/>
      <c r="H835" s="3"/>
      <c r="I835" s="3"/>
      <c r="J835" s="3"/>
      <c r="K835" s="3"/>
      <c r="L835" s="3"/>
      <c r="M835" s="3"/>
      <c r="N835" s="3"/>
      <c r="O835" s="3"/>
      <c r="P835" s="3"/>
      <c r="Q835" s="3"/>
      <c r="R835" s="3"/>
      <c r="S835" s="3"/>
      <c r="T835" s="3"/>
      <c r="U835" s="3"/>
      <c r="W835" s="149"/>
    </row>
    <row r="836" spans="2:23" ht="12.75">
      <c r="B836" s="2"/>
      <c r="C836" s="3"/>
      <c r="D836" s="4"/>
      <c r="E836" s="3"/>
      <c r="F836" s="3"/>
      <c r="G836" s="3"/>
      <c r="H836" s="3"/>
      <c r="I836" s="3"/>
      <c r="J836" s="3"/>
      <c r="K836" s="3"/>
      <c r="L836" s="3"/>
      <c r="M836" s="3"/>
      <c r="N836" s="3"/>
      <c r="O836" s="3"/>
      <c r="P836" s="3"/>
      <c r="Q836" s="3"/>
      <c r="R836" s="3"/>
      <c r="S836" s="3"/>
      <c r="T836" s="3"/>
      <c r="U836" s="3"/>
      <c r="W836" s="149"/>
    </row>
    <row r="837" spans="2:23" ht="12.75">
      <c r="B837" s="2"/>
      <c r="C837" s="3"/>
      <c r="D837" s="4"/>
      <c r="E837" s="3"/>
      <c r="F837" s="3"/>
      <c r="G837" s="3"/>
      <c r="H837" s="3"/>
      <c r="I837" s="3"/>
      <c r="J837" s="3"/>
      <c r="K837" s="3"/>
      <c r="L837" s="3"/>
      <c r="M837" s="3"/>
      <c r="N837" s="3"/>
      <c r="O837" s="3"/>
      <c r="P837" s="3"/>
      <c r="Q837" s="3"/>
      <c r="R837" s="3"/>
      <c r="S837" s="3"/>
      <c r="T837" s="3"/>
      <c r="U837" s="3"/>
      <c r="W837" s="149"/>
    </row>
    <row r="838" spans="2:23" ht="12.75">
      <c r="B838" s="2"/>
      <c r="C838" s="3"/>
      <c r="D838" s="4"/>
      <c r="E838" s="3"/>
      <c r="F838" s="3"/>
      <c r="G838" s="3"/>
      <c r="H838" s="3"/>
      <c r="I838" s="3"/>
      <c r="J838" s="3"/>
      <c r="K838" s="3"/>
      <c r="L838" s="3"/>
      <c r="M838" s="3"/>
      <c r="N838" s="3"/>
      <c r="O838" s="3"/>
      <c r="P838" s="3"/>
      <c r="Q838" s="3"/>
      <c r="R838" s="3"/>
      <c r="S838" s="3"/>
      <c r="T838" s="3"/>
      <c r="U838" s="3"/>
      <c r="W838" s="149"/>
    </row>
    <row r="839" spans="2:23" ht="12.75">
      <c r="B839" s="2"/>
      <c r="C839" s="3"/>
      <c r="D839" s="4"/>
      <c r="E839" s="3"/>
      <c r="F839" s="3"/>
      <c r="G839" s="3"/>
      <c r="H839" s="3"/>
      <c r="I839" s="3"/>
      <c r="J839" s="3"/>
      <c r="K839" s="3"/>
      <c r="L839" s="3"/>
      <c r="M839" s="3"/>
      <c r="N839" s="3"/>
      <c r="O839" s="3"/>
      <c r="P839" s="3"/>
      <c r="Q839" s="3"/>
      <c r="R839" s="3"/>
      <c r="S839" s="3"/>
      <c r="T839" s="3"/>
      <c r="U839" s="3"/>
      <c r="W839" s="149"/>
    </row>
    <row r="840" spans="2:23" ht="12.75">
      <c r="B840" s="2"/>
      <c r="C840" s="3"/>
      <c r="D840" s="4"/>
      <c r="E840" s="3"/>
      <c r="F840" s="3"/>
      <c r="G840" s="3"/>
      <c r="H840" s="3"/>
      <c r="I840" s="3"/>
      <c r="J840" s="3"/>
      <c r="K840" s="3"/>
      <c r="L840" s="3"/>
      <c r="M840" s="3"/>
      <c r="N840" s="3"/>
      <c r="O840" s="3"/>
      <c r="P840" s="3"/>
      <c r="Q840" s="3"/>
      <c r="R840" s="3"/>
      <c r="S840" s="3"/>
      <c r="T840" s="3"/>
      <c r="U840" s="3"/>
      <c r="W840" s="149"/>
    </row>
    <row r="841" spans="2:23" ht="12.75">
      <c r="B841" s="2"/>
      <c r="C841" s="3"/>
      <c r="D841" s="4"/>
      <c r="E841" s="3"/>
      <c r="F841" s="3"/>
      <c r="G841" s="3"/>
      <c r="H841" s="3"/>
      <c r="I841" s="3"/>
      <c r="J841" s="3"/>
      <c r="K841" s="3"/>
      <c r="L841" s="3"/>
      <c r="M841" s="3"/>
      <c r="N841" s="3"/>
      <c r="O841" s="3"/>
      <c r="P841" s="3"/>
      <c r="Q841" s="3"/>
      <c r="R841" s="3"/>
      <c r="S841" s="3"/>
      <c r="T841" s="3"/>
      <c r="U841" s="3"/>
      <c r="W841" s="149"/>
    </row>
    <row r="842" spans="2:23" ht="12.75">
      <c r="B842" s="2"/>
      <c r="C842" s="3"/>
      <c r="D842" s="4"/>
      <c r="E842" s="3"/>
      <c r="F842" s="3"/>
      <c r="G842" s="3"/>
      <c r="H842" s="3"/>
      <c r="I842" s="3"/>
      <c r="J842" s="3"/>
      <c r="K842" s="3"/>
      <c r="L842" s="3"/>
      <c r="M842" s="3"/>
      <c r="N842" s="3"/>
      <c r="O842" s="3"/>
      <c r="P842" s="3"/>
      <c r="Q842" s="3"/>
      <c r="R842" s="3"/>
      <c r="S842" s="3"/>
      <c r="T842" s="3"/>
      <c r="U842" s="3"/>
      <c r="W842" s="149"/>
    </row>
    <row r="843" spans="2:23" ht="12.75">
      <c r="B843" s="2"/>
      <c r="C843" s="3"/>
      <c r="D843" s="4"/>
      <c r="E843" s="3"/>
      <c r="F843" s="3"/>
      <c r="G843" s="3"/>
      <c r="H843" s="3"/>
      <c r="I843" s="3"/>
      <c r="J843" s="3"/>
      <c r="K843" s="3"/>
      <c r="L843" s="3"/>
      <c r="M843" s="3"/>
      <c r="N843" s="3"/>
      <c r="O843" s="3"/>
      <c r="P843" s="3"/>
      <c r="Q843" s="3"/>
      <c r="R843" s="3"/>
      <c r="S843" s="3"/>
      <c r="T843" s="3"/>
      <c r="U843" s="3"/>
      <c r="W843" s="149"/>
    </row>
    <row r="844" spans="2:23" ht="12.75">
      <c r="B844" s="2"/>
      <c r="C844" s="3"/>
      <c r="D844" s="4"/>
      <c r="E844" s="3"/>
      <c r="F844" s="3"/>
      <c r="G844" s="3"/>
      <c r="H844" s="3"/>
      <c r="I844" s="3"/>
      <c r="J844" s="3"/>
      <c r="K844" s="3"/>
      <c r="L844" s="3"/>
      <c r="M844" s="3"/>
      <c r="N844" s="3"/>
      <c r="O844" s="3"/>
      <c r="P844" s="3"/>
      <c r="Q844" s="3"/>
      <c r="R844" s="3"/>
      <c r="S844" s="3"/>
      <c r="T844" s="3"/>
      <c r="U844" s="3"/>
      <c r="W844" s="149"/>
    </row>
    <row r="845" spans="2:23" ht="12.75">
      <c r="B845" s="2"/>
      <c r="C845" s="3"/>
      <c r="D845" s="4"/>
      <c r="E845" s="3"/>
      <c r="F845" s="3"/>
      <c r="G845" s="3"/>
      <c r="H845" s="3"/>
      <c r="I845" s="3"/>
      <c r="J845" s="3"/>
      <c r="K845" s="3"/>
      <c r="L845" s="3"/>
      <c r="M845" s="3"/>
      <c r="N845" s="3"/>
      <c r="O845" s="3"/>
      <c r="P845" s="3"/>
      <c r="Q845" s="3"/>
      <c r="R845" s="3"/>
      <c r="S845" s="3"/>
      <c r="T845" s="3"/>
      <c r="U845" s="3"/>
      <c r="W845" s="149"/>
    </row>
    <row r="846" spans="2:23" ht="12.75">
      <c r="B846" s="2"/>
      <c r="C846" s="3"/>
      <c r="D846" s="4"/>
      <c r="E846" s="3"/>
      <c r="F846" s="3"/>
      <c r="G846" s="3"/>
      <c r="H846" s="3"/>
      <c r="I846" s="3"/>
      <c r="J846" s="3"/>
      <c r="K846" s="3"/>
      <c r="L846" s="3"/>
      <c r="M846" s="3"/>
      <c r="N846" s="3"/>
      <c r="O846" s="3"/>
      <c r="P846" s="3"/>
      <c r="Q846" s="3"/>
      <c r="R846" s="3"/>
      <c r="S846" s="3"/>
      <c r="T846" s="3"/>
      <c r="U846" s="3"/>
      <c r="W846" s="149"/>
    </row>
    <row r="847" spans="2:23" ht="12.75">
      <c r="B847" s="2"/>
      <c r="C847" s="3"/>
      <c r="D847" s="4"/>
      <c r="E847" s="3"/>
      <c r="F847" s="3"/>
      <c r="G847" s="3"/>
      <c r="H847" s="3"/>
      <c r="I847" s="3"/>
      <c r="J847" s="3"/>
      <c r="K847" s="3"/>
      <c r="L847" s="3"/>
      <c r="M847" s="3"/>
      <c r="N847" s="3"/>
      <c r="O847" s="3"/>
      <c r="P847" s="3"/>
      <c r="Q847" s="3"/>
      <c r="R847" s="3"/>
      <c r="S847" s="3"/>
      <c r="T847" s="3"/>
      <c r="U847" s="3"/>
      <c r="W847" s="149"/>
    </row>
    <row r="848" spans="2:23" ht="12.75">
      <c r="B848" s="2"/>
      <c r="C848" s="3"/>
      <c r="D848" s="4"/>
      <c r="E848" s="3"/>
      <c r="F848" s="3"/>
      <c r="G848" s="3"/>
      <c r="H848" s="3"/>
      <c r="I848" s="3"/>
      <c r="J848" s="3"/>
      <c r="K848" s="3"/>
      <c r="L848" s="3"/>
      <c r="M848" s="3"/>
      <c r="N848" s="3"/>
      <c r="O848" s="3"/>
      <c r="P848" s="3"/>
      <c r="Q848" s="3"/>
      <c r="R848" s="3"/>
      <c r="S848" s="3"/>
      <c r="T848" s="3"/>
      <c r="U848" s="3"/>
      <c r="W848" s="149"/>
    </row>
    <row r="849" spans="2:23" ht="12.75">
      <c r="B849" s="2"/>
      <c r="C849" s="3"/>
      <c r="D849" s="4"/>
      <c r="E849" s="3"/>
      <c r="F849" s="3"/>
      <c r="G849" s="3"/>
      <c r="H849" s="3"/>
      <c r="I849" s="3"/>
      <c r="J849" s="3"/>
      <c r="K849" s="3"/>
      <c r="L849" s="3"/>
      <c r="M849" s="3"/>
      <c r="N849" s="3"/>
      <c r="O849" s="3"/>
      <c r="P849" s="3"/>
      <c r="Q849" s="3"/>
      <c r="R849" s="3"/>
      <c r="S849" s="3"/>
      <c r="T849" s="3"/>
      <c r="U849" s="3"/>
      <c r="W849" s="149"/>
    </row>
    <row r="850" spans="2:23" ht="12.75">
      <c r="B850" s="2"/>
      <c r="C850" s="3"/>
      <c r="D850" s="4"/>
      <c r="E850" s="3"/>
      <c r="F850" s="3"/>
      <c r="G850" s="3"/>
      <c r="H850" s="3"/>
      <c r="I850" s="3"/>
      <c r="J850" s="3"/>
      <c r="K850" s="3"/>
      <c r="L850" s="3"/>
      <c r="M850" s="3"/>
      <c r="N850" s="3"/>
      <c r="O850" s="3"/>
      <c r="P850" s="3"/>
      <c r="Q850" s="3"/>
      <c r="R850" s="3"/>
      <c r="S850" s="3"/>
      <c r="T850" s="3"/>
      <c r="U850" s="3"/>
      <c r="W850" s="149"/>
    </row>
    <row r="851" spans="2:23" ht="12.75">
      <c r="B851" s="2"/>
      <c r="C851" s="3"/>
      <c r="D851" s="4"/>
      <c r="E851" s="3"/>
      <c r="F851" s="3"/>
      <c r="G851" s="3"/>
      <c r="H851" s="3"/>
      <c r="I851" s="3"/>
      <c r="J851" s="3"/>
      <c r="K851" s="3"/>
      <c r="L851" s="3"/>
      <c r="M851" s="3"/>
      <c r="N851" s="3"/>
      <c r="O851" s="3"/>
      <c r="P851" s="3"/>
      <c r="Q851" s="3"/>
      <c r="R851" s="3"/>
      <c r="S851" s="3"/>
      <c r="T851" s="3"/>
      <c r="U851" s="3"/>
      <c r="W851" s="149"/>
    </row>
    <row r="852" spans="2:23" ht="12.75">
      <c r="B852" s="2"/>
      <c r="C852" s="3"/>
      <c r="D852" s="4"/>
      <c r="E852" s="3"/>
      <c r="F852" s="3"/>
      <c r="G852" s="3"/>
      <c r="H852" s="3"/>
      <c r="I852" s="3"/>
      <c r="J852" s="3"/>
      <c r="K852" s="3"/>
      <c r="L852" s="3"/>
      <c r="M852" s="3"/>
      <c r="N852" s="3"/>
      <c r="O852" s="3"/>
      <c r="P852" s="3"/>
      <c r="Q852" s="3"/>
      <c r="R852" s="3"/>
      <c r="S852" s="3"/>
      <c r="T852" s="3"/>
      <c r="U852" s="3"/>
      <c r="W852" s="149"/>
    </row>
    <row r="853" spans="2:23" ht="12.75">
      <c r="B853" s="2"/>
      <c r="C853" s="3"/>
      <c r="D853" s="4"/>
      <c r="E853" s="3"/>
      <c r="F853" s="3"/>
      <c r="G853" s="3"/>
      <c r="H853" s="3"/>
      <c r="I853" s="3"/>
      <c r="J853" s="3"/>
      <c r="K853" s="3"/>
      <c r="L853" s="3"/>
      <c r="M853" s="3"/>
      <c r="N853" s="3"/>
      <c r="O853" s="3"/>
      <c r="P853" s="3"/>
      <c r="Q853" s="3"/>
      <c r="R853" s="3"/>
      <c r="S853" s="3"/>
      <c r="T853" s="3"/>
      <c r="U853" s="3"/>
      <c r="W853" s="149"/>
    </row>
    <row r="854" spans="2:23" ht="12.75">
      <c r="B854" s="2"/>
      <c r="C854" s="3"/>
      <c r="D854" s="4"/>
      <c r="E854" s="3"/>
      <c r="F854" s="3"/>
      <c r="G854" s="3"/>
      <c r="H854" s="3"/>
      <c r="I854" s="3"/>
      <c r="J854" s="3"/>
      <c r="K854" s="3"/>
      <c r="L854" s="3"/>
      <c r="M854" s="3"/>
      <c r="N854" s="3"/>
      <c r="O854" s="3"/>
      <c r="P854" s="3"/>
      <c r="Q854" s="3"/>
      <c r="R854" s="3"/>
      <c r="S854" s="3"/>
      <c r="T854" s="3"/>
      <c r="U854" s="3"/>
      <c r="W854" s="149"/>
    </row>
    <row r="855" spans="2:23" ht="12.75">
      <c r="B855" s="2"/>
      <c r="C855" s="3"/>
      <c r="D855" s="4"/>
      <c r="E855" s="3"/>
      <c r="F855" s="3"/>
      <c r="G855" s="3"/>
      <c r="H855" s="3"/>
      <c r="I855" s="3"/>
      <c r="J855" s="3"/>
      <c r="K855" s="3"/>
      <c r="L855" s="3"/>
      <c r="M855" s="3"/>
      <c r="N855" s="3"/>
      <c r="O855" s="3"/>
      <c r="P855" s="3"/>
      <c r="Q855" s="3"/>
      <c r="R855" s="3"/>
      <c r="S855" s="3"/>
      <c r="T855" s="3"/>
      <c r="U855" s="3"/>
      <c r="W855" s="149"/>
    </row>
    <row r="856" spans="2:23" ht="12.75">
      <c r="B856" s="2"/>
      <c r="C856" s="3"/>
      <c r="D856" s="4"/>
      <c r="E856" s="3"/>
      <c r="F856" s="3"/>
      <c r="G856" s="3"/>
      <c r="H856" s="3"/>
      <c r="I856" s="3"/>
      <c r="J856" s="3"/>
      <c r="K856" s="3"/>
      <c r="L856" s="3"/>
      <c r="M856" s="3"/>
      <c r="N856" s="3"/>
      <c r="O856" s="3"/>
      <c r="P856" s="3"/>
      <c r="Q856" s="3"/>
      <c r="R856" s="3"/>
      <c r="S856" s="3"/>
      <c r="T856" s="3"/>
      <c r="U856" s="3"/>
      <c r="W856" s="149"/>
    </row>
    <row r="857" spans="2:23" ht="12.75">
      <c r="B857" s="2"/>
      <c r="C857" s="3"/>
      <c r="D857" s="4"/>
      <c r="E857" s="3"/>
      <c r="F857" s="3"/>
      <c r="G857" s="3"/>
      <c r="H857" s="3"/>
      <c r="I857" s="3"/>
      <c r="J857" s="3"/>
      <c r="K857" s="3"/>
      <c r="L857" s="3"/>
      <c r="M857" s="3"/>
      <c r="N857" s="3"/>
      <c r="O857" s="3"/>
      <c r="P857" s="3"/>
      <c r="Q857" s="3"/>
      <c r="R857" s="3"/>
      <c r="S857" s="3"/>
      <c r="T857" s="3"/>
      <c r="U857" s="3"/>
      <c r="W857" s="149"/>
    </row>
    <row r="858" spans="2:23" ht="12.75">
      <c r="B858" s="2"/>
      <c r="C858" s="3"/>
      <c r="D858" s="4"/>
      <c r="E858" s="3"/>
      <c r="F858" s="3"/>
      <c r="G858" s="3"/>
      <c r="H858" s="3"/>
      <c r="I858" s="3"/>
      <c r="J858" s="3"/>
      <c r="K858" s="3"/>
      <c r="L858" s="3"/>
      <c r="M858" s="3"/>
      <c r="N858" s="3"/>
      <c r="O858" s="3"/>
      <c r="P858" s="3"/>
      <c r="Q858" s="3"/>
      <c r="R858" s="3"/>
      <c r="S858" s="3"/>
      <c r="T858" s="3"/>
      <c r="U858" s="3"/>
      <c r="W858" s="149"/>
    </row>
    <row r="859" spans="2:23" ht="12.75">
      <c r="B859" s="2"/>
      <c r="C859" s="3"/>
      <c r="D859" s="4"/>
      <c r="E859" s="3"/>
      <c r="F859" s="3"/>
      <c r="G859" s="3"/>
      <c r="H859" s="3"/>
      <c r="I859" s="3"/>
      <c r="J859" s="3"/>
      <c r="K859" s="3"/>
      <c r="L859" s="3"/>
      <c r="M859" s="3"/>
      <c r="N859" s="3"/>
      <c r="O859" s="3"/>
      <c r="P859" s="3"/>
      <c r="Q859" s="3"/>
      <c r="R859" s="3"/>
      <c r="S859" s="3"/>
      <c r="T859" s="3"/>
      <c r="U859" s="3"/>
      <c r="W859" s="149"/>
    </row>
    <row r="860" spans="2:23" ht="12.75">
      <c r="B860" s="2"/>
      <c r="C860" s="3"/>
      <c r="D860" s="4"/>
      <c r="E860" s="3"/>
      <c r="F860" s="3"/>
      <c r="G860" s="3"/>
      <c r="H860" s="3"/>
      <c r="I860" s="3"/>
      <c r="J860" s="3"/>
      <c r="K860" s="3"/>
      <c r="L860" s="3"/>
      <c r="M860" s="3"/>
      <c r="N860" s="3"/>
      <c r="O860" s="3"/>
      <c r="P860" s="3"/>
      <c r="Q860" s="3"/>
      <c r="R860" s="3"/>
      <c r="S860" s="3"/>
      <c r="T860" s="3"/>
      <c r="U860" s="3"/>
      <c r="W860" s="149"/>
    </row>
    <row r="861" spans="2:23" ht="12.75">
      <c r="B861" s="2"/>
      <c r="C861" s="3"/>
      <c r="D861" s="4"/>
      <c r="E861" s="3"/>
      <c r="F861" s="3"/>
      <c r="G861" s="3"/>
      <c r="H861" s="3"/>
      <c r="I861" s="3"/>
      <c r="J861" s="3"/>
      <c r="K861" s="3"/>
      <c r="L861" s="3"/>
      <c r="M861" s="3"/>
      <c r="N861" s="3"/>
      <c r="O861" s="3"/>
      <c r="P861" s="3"/>
      <c r="Q861" s="3"/>
      <c r="R861" s="3"/>
      <c r="S861" s="3"/>
      <c r="T861" s="3"/>
      <c r="U861" s="3"/>
      <c r="W861" s="149"/>
    </row>
    <row r="862" spans="2:23" ht="12.75">
      <c r="B862" s="2"/>
      <c r="C862" s="3"/>
      <c r="D862" s="4"/>
      <c r="E862" s="3"/>
      <c r="F862" s="3"/>
      <c r="G862" s="3"/>
      <c r="H862" s="3"/>
      <c r="I862" s="3"/>
      <c r="J862" s="3"/>
      <c r="K862" s="3"/>
      <c r="L862" s="3"/>
      <c r="M862" s="3"/>
      <c r="N862" s="3"/>
      <c r="O862" s="3"/>
      <c r="P862" s="3"/>
      <c r="Q862" s="3"/>
      <c r="R862" s="3"/>
      <c r="S862" s="3"/>
      <c r="T862" s="3"/>
      <c r="U862" s="3"/>
      <c r="W862" s="149"/>
    </row>
    <row r="863" spans="2:23" ht="12.75">
      <c r="B863" s="2"/>
      <c r="C863" s="3"/>
      <c r="D863" s="4"/>
      <c r="E863" s="3"/>
      <c r="F863" s="3"/>
      <c r="G863" s="3"/>
      <c r="H863" s="3"/>
      <c r="I863" s="3"/>
      <c r="J863" s="3"/>
      <c r="K863" s="3"/>
      <c r="L863" s="3"/>
      <c r="M863" s="3"/>
      <c r="N863" s="3"/>
      <c r="O863" s="3"/>
      <c r="P863" s="3"/>
      <c r="Q863" s="3"/>
      <c r="R863" s="3"/>
      <c r="S863" s="3"/>
      <c r="T863" s="3"/>
      <c r="U863" s="3"/>
      <c r="W863" s="149"/>
    </row>
    <row r="864" spans="2:23" ht="12.75">
      <c r="B864" s="2"/>
      <c r="C864" s="3"/>
      <c r="D864" s="4"/>
      <c r="E864" s="3"/>
      <c r="F864" s="3"/>
      <c r="G864" s="3"/>
      <c r="H864" s="3"/>
      <c r="I864" s="3"/>
      <c r="J864" s="3"/>
      <c r="K864" s="3"/>
      <c r="L864" s="3"/>
      <c r="M864" s="3"/>
      <c r="N864" s="3"/>
      <c r="O864" s="3"/>
      <c r="P864" s="3"/>
      <c r="Q864" s="3"/>
      <c r="R864" s="3"/>
      <c r="S864" s="3"/>
      <c r="T864" s="3"/>
      <c r="U864" s="3"/>
      <c r="W864" s="149"/>
    </row>
    <row r="865" spans="2:23" ht="12.75">
      <c r="B865" s="2"/>
      <c r="C865" s="3"/>
      <c r="D865" s="4"/>
      <c r="E865" s="3"/>
      <c r="F865" s="3"/>
      <c r="G865" s="3"/>
      <c r="H865" s="3"/>
      <c r="I865" s="3"/>
      <c r="J865" s="3"/>
      <c r="K865" s="3"/>
      <c r="L865" s="3"/>
      <c r="M865" s="3"/>
      <c r="N865" s="3"/>
      <c r="O865" s="3"/>
      <c r="P865" s="3"/>
      <c r="Q865" s="3"/>
      <c r="R865" s="3"/>
      <c r="S865" s="3"/>
      <c r="T865" s="3"/>
      <c r="U865" s="3"/>
      <c r="W865" s="149"/>
    </row>
    <row r="866" spans="2:23" ht="12.75">
      <c r="B866" s="2"/>
      <c r="C866" s="3"/>
      <c r="D866" s="4"/>
      <c r="E866" s="3"/>
      <c r="F866" s="3"/>
      <c r="G866" s="3"/>
      <c r="H866" s="3"/>
      <c r="I866" s="3"/>
      <c r="J866" s="3"/>
      <c r="K866" s="3"/>
      <c r="L866" s="3"/>
      <c r="M866" s="3"/>
      <c r="N866" s="3"/>
      <c r="O866" s="3"/>
      <c r="P866" s="3"/>
      <c r="Q866" s="3"/>
      <c r="R866" s="3"/>
      <c r="S866" s="3"/>
      <c r="T866" s="3"/>
      <c r="U866" s="3"/>
      <c r="W866" s="149"/>
    </row>
    <row r="867" spans="2:23" ht="12.75">
      <c r="B867" s="2"/>
      <c r="C867" s="3"/>
      <c r="D867" s="4"/>
      <c r="E867" s="3"/>
      <c r="F867" s="3"/>
      <c r="G867" s="3"/>
      <c r="H867" s="3"/>
      <c r="I867" s="3"/>
      <c r="J867" s="3"/>
      <c r="K867" s="3"/>
      <c r="L867" s="3"/>
      <c r="M867" s="3"/>
      <c r="N867" s="3"/>
      <c r="O867" s="3"/>
      <c r="P867" s="3"/>
      <c r="Q867" s="3"/>
      <c r="R867" s="3"/>
      <c r="S867" s="3"/>
      <c r="T867" s="3"/>
      <c r="U867" s="3"/>
      <c r="W867" s="149"/>
    </row>
    <row r="868" spans="2:23" ht="12.75">
      <c r="B868" s="2"/>
      <c r="C868" s="3"/>
      <c r="D868" s="4"/>
      <c r="E868" s="3"/>
      <c r="F868" s="3"/>
      <c r="G868" s="3"/>
      <c r="H868" s="3"/>
      <c r="I868" s="3"/>
      <c r="J868" s="3"/>
      <c r="K868" s="3"/>
      <c r="L868" s="3"/>
      <c r="M868" s="3"/>
      <c r="N868" s="3"/>
      <c r="O868" s="3"/>
      <c r="P868" s="3"/>
      <c r="Q868" s="3"/>
      <c r="R868" s="3"/>
      <c r="S868" s="3"/>
      <c r="T868" s="3"/>
      <c r="U868" s="3"/>
      <c r="W868" s="149"/>
    </row>
    <row r="869" spans="2:23" ht="12.75">
      <c r="B869" s="2"/>
      <c r="C869" s="3"/>
      <c r="D869" s="4"/>
      <c r="E869" s="3"/>
      <c r="F869" s="3"/>
      <c r="G869" s="3"/>
      <c r="H869" s="3"/>
      <c r="I869" s="3"/>
      <c r="J869" s="3"/>
      <c r="K869" s="3"/>
      <c r="L869" s="3"/>
      <c r="M869" s="3"/>
      <c r="N869" s="3"/>
      <c r="O869" s="3"/>
      <c r="P869" s="3"/>
      <c r="Q869" s="3"/>
      <c r="R869" s="3"/>
      <c r="S869" s="3"/>
      <c r="T869" s="3"/>
      <c r="U869" s="3"/>
      <c r="W869" s="149"/>
    </row>
    <row r="870" spans="2:23" ht="12.75">
      <c r="B870" s="2"/>
      <c r="C870" s="3"/>
      <c r="D870" s="4"/>
      <c r="E870" s="3"/>
      <c r="F870" s="3"/>
      <c r="G870" s="3"/>
      <c r="H870" s="3"/>
      <c r="I870" s="3"/>
      <c r="J870" s="3"/>
      <c r="K870" s="3"/>
      <c r="L870" s="3"/>
      <c r="M870" s="3"/>
      <c r="N870" s="3"/>
      <c r="O870" s="3"/>
      <c r="P870" s="3"/>
      <c r="Q870" s="3"/>
      <c r="R870" s="3"/>
      <c r="S870" s="3"/>
      <c r="T870" s="3"/>
      <c r="U870" s="3"/>
      <c r="W870" s="149"/>
    </row>
    <row r="871" spans="2:23" ht="12.75">
      <c r="B871" s="2"/>
      <c r="C871" s="3"/>
      <c r="D871" s="4"/>
      <c r="E871" s="3"/>
      <c r="F871" s="3"/>
      <c r="G871" s="3"/>
      <c r="H871" s="3"/>
      <c r="I871" s="3"/>
      <c r="J871" s="3"/>
      <c r="K871" s="3"/>
      <c r="L871" s="3"/>
      <c r="M871" s="3"/>
      <c r="N871" s="3"/>
      <c r="O871" s="3"/>
      <c r="P871" s="3"/>
      <c r="Q871" s="3"/>
      <c r="R871" s="3"/>
      <c r="S871" s="3"/>
      <c r="T871" s="3"/>
      <c r="U871" s="3"/>
      <c r="W871" s="149"/>
    </row>
    <row r="872" spans="2:23" ht="12.75">
      <c r="B872" s="2"/>
      <c r="C872" s="3"/>
      <c r="D872" s="4"/>
      <c r="E872" s="3"/>
      <c r="F872" s="3"/>
      <c r="G872" s="3"/>
      <c r="H872" s="3"/>
      <c r="I872" s="3"/>
      <c r="J872" s="3"/>
      <c r="K872" s="3"/>
      <c r="L872" s="3"/>
      <c r="M872" s="3"/>
      <c r="N872" s="3"/>
      <c r="O872" s="3"/>
      <c r="P872" s="3"/>
      <c r="Q872" s="3"/>
      <c r="R872" s="3"/>
      <c r="S872" s="3"/>
      <c r="T872" s="3"/>
      <c r="U872" s="3"/>
      <c r="W872" s="149"/>
    </row>
    <row r="873" spans="2:23" ht="12.75">
      <c r="B873" s="2"/>
      <c r="C873" s="3"/>
      <c r="D873" s="4"/>
      <c r="E873" s="3"/>
      <c r="F873" s="3"/>
      <c r="G873" s="3"/>
      <c r="H873" s="3"/>
      <c r="I873" s="3"/>
      <c r="J873" s="3"/>
      <c r="K873" s="3"/>
      <c r="L873" s="3"/>
      <c r="M873" s="3"/>
      <c r="N873" s="3"/>
      <c r="O873" s="3"/>
      <c r="P873" s="3"/>
      <c r="Q873" s="3"/>
      <c r="R873" s="3"/>
      <c r="S873" s="3"/>
      <c r="T873" s="3"/>
      <c r="U873" s="3"/>
      <c r="W873" s="149"/>
    </row>
    <row r="874" spans="2:23" ht="12.75">
      <c r="B874" s="2"/>
      <c r="C874" s="3"/>
      <c r="D874" s="4"/>
      <c r="E874" s="3"/>
      <c r="F874" s="3"/>
      <c r="G874" s="3"/>
      <c r="H874" s="3"/>
      <c r="I874" s="3"/>
      <c r="J874" s="3"/>
      <c r="K874" s="3"/>
      <c r="L874" s="3"/>
      <c r="M874" s="3"/>
      <c r="N874" s="3"/>
      <c r="O874" s="3"/>
      <c r="P874" s="3"/>
      <c r="Q874" s="3"/>
      <c r="R874" s="3"/>
      <c r="S874" s="3"/>
      <c r="T874" s="3"/>
      <c r="U874" s="3"/>
      <c r="W874" s="149"/>
    </row>
    <row r="875" spans="2:23" ht="12.75">
      <c r="B875" s="2"/>
      <c r="C875" s="3"/>
      <c r="D875" s="4"/>
      <c r="E875" s="3"/>
      <c r="F875" s="3"/>
      <c r="G875" s="3"/>
      <c r="H875" s="3"/>
      <c r="I875" s="3"/>
      <c r="J875" s="3"/>
      <c r="K875" s="3"/>
      <c r="L875" s="3"/>
      <c r="M875" s="3"/>
      <c r="N875" s="3"/>
      <c r="O875" s="3"/>
      <c r="P875" s="3"/>
      <c r="Q875" s="3"/>
      <c r="R875" s="3"/>
      <c r="S875" s="3"/>
      <c r="T875" s="3"/>
      <c r="U875" s="3"/>
      <c r="W875" s="149"/>
    </row>
    <row r="876" spans="2:23" ht="12.75">
      <c r="B876" s="2"/>
      <c r="C876" s="3"/>
      <c r="D876" s="4"/>
      <c r="E876" s="3"/>
      <c r="F876" s="3"/>
      <c r="G876" s="3"/>
      <c r="H876" s="3"/>
      <c r="I876" s="3"/>
      <c r="J876" s="3"/>
      <c r="K876" s="3"/>
      <c r="L876" s="3"/>
      <c r="M876" s="3"/>
      <c r="N876" s="3"/>
      <c r="O876" s="3"/>
      <c r="P876" s="3"/>
      <c r="Q876" s="3"/>
      <c r="R876" s="3"/>
      <c r="S876" s="3"/>
      <c r="T876" s="3"/>
      <c r="U876" s="3"/>
      <c r="W876" s="149"/>
    </row>
    <row r="877" spans="2:23" ht="12.75">
      <c r="B877" s="2"/>
      <c r="C877" s="3"/>
      <c r="D877" s="4"/>
      <c r="E877" s="3"/>
      <c r="F877" s="3"/>
      <c r="G877" s="3"/>
      <c r="H877" s="3"/>
      <c r="I877" s="3"/>
      <c r="J877" s="3"/>
      <c r="K877" s="3"/>
      <c r="L877" s="3"/>
      <c r="M877" s="3"/>
      <c r="N877" s="3"/>
      <c r="O877" s="3"/>
      <c r="P877" s="3"/>
      <c r="Q877" s="3"/>
      <c r="R877" s="3"/>
      <c r="S877" s="3"/>
      <c r="T877" s="3"/>
      <c r="U877" s="3"/>
      <c r="W877" s="149"/>
    </row>
    <row r="878" spans="2:23" ht="12.75">
      <c r="B878" s="2"/>
      <c r="C878" s="3"/>
      <c r="D878" s="4"/>
      <c r="E878" s="3"/>
      <c r="F878" s="3"/>
      <c r="G878" s="3"/>
      <c r="H878" s="3"/>
      <c r="I878" s="3"/>
      <c r="J878" s="3"/>
      <c r="K878" s="3"/>
      <c r="L878" s="3"/>
      <c r="M878" s="3"/>
      <c r="N878" s="3"/>
      <c r="O878" s="3"/>
      <c r="P878" s="3"/>
      <c r="Q878" s="3"/>
      <c r="R878" s="3"/>
      <c r="S878" s="3"/>
      <c r="T878" s="3"/>
      <c r="U878" s="3"/>
      <c r="W878" s="149"/>
    </row>
    <row r="879" spans="2:23" ht="12.75">
      <c r="B879" s="2"/>
      <c r="C879" s="3"/>
      <c r="D879" s="4"/>
      <c r="E879" s="3"/>
      <c r="F879" s="3"/>
      <c r="G879" s="3"/>
      <c r="H879" s="3"/>
      <c r="I879" s="3"/>
      <c r="J879" s="3"/>
      <c r="K879" s="3"/>
      <c r="L879" s="3"/>
      <c r="M879" s="3"/>
      <c r="N879" s="3"/>
      <c r="O879" s="3"/>
      <c r="P879" s="3"/>
      <c r="Q879" s="3"/>
      <c r="R879" s="3"/>
      <c r="S879" s="3"/>
      <c r="T879" s="3"/>
      <c r="U879" s="3"/>
      <c r="W879" s="149"/>
    </row>
    <row r="880" spans="2:23" ht="12.75">
      <c r="B880" s="2"/>
      <c r="C880" s="3"/>
      <c r="D880" s="4"/>
      <c r="E880" s="3"/>
      <c r="F880" s="3"/>
      <c r="G880" s="3"/>
      <c r="H880" s="3"/>
      <c r="I880" s="3"/>
      <c r="J880" s="3"/>
      <c r="K880" s="3"/>
      <c r="L880" s="3"/>
      <c r="M880" s="3"/>
      <c r="N880" s="3"/>
      <c r="O880" s="3"/>
      <c r="P880" s="3"/>
      <c r="Q880" s="3"/>
      <c r="R880" s="3"/>
      <c r="S880" s="3"/>
      <c r="T880" s="3"/>
      <c r="U880" s="3"/>
      <c r="W880" s="149"/>
    </row>
    <row r="881" spans="2:23" ht="12.75">
      <c r="B881" s="2"/>
      <c r="C881" s="3"/>
      <c r="D881" s="4"/>
      <c r="E881" s="3"/>
      <c r="F881" s="3"/>
      <c r="G881" s="3"/>
      <c r="H881" s="3"/>
      <c r="I881" s="3"/>
      <c r="J881" s="3"/>
      <c r="K881" s="3"/>
      <c r="L881" s="3"/>
      <c r="M881" s="3"/>
      <c r="N881" s="3"/>
      <c r="O881" s="3"/>
      <c r="P881" s="3"/>
      <c r="Q881" s="3"/>
      <c r="R881" s="3"/>
      <c r="S881" s="3"/>
      <c r="T881" s="3"/>
      <c r="U881" s="3"/>
      <c r="W881" s="149"/>
    </row>
    <row r="882" spans="2:23" ht="12.75">
      <c r="B882" s="2"/>
      <c r="C882" s="3"/>
      <c r="D882" s="4"/>
      <c r="E882" s="3"/>
      <c r="F882" s="3"/>
      <c r="G882" s="3"/>
      <c r="H882" s="3"/>
      <c r="I882" s="3"/>
      <c r="J882" s="3"/>
      <c r="K882" s="3"/>
      <c r="L882" s="3"/>
      <c r="M882" s="3"/>
      <c r="N882" s="3"/>
      <c r="O882" s="3"/>
      <c r="P882" s="3"/>
      <c r="Q882" s="3"/>
      <c r="R882" s="3"/>
      <c r="S882" s="3"/>
      <c r="T882" s="3"/>
      <c r="U882" s="3"/>
      <c r="W882" s="149"/>
    </row>
    <row r="883" spans="2:23" ht="12.75">
      <c r="B883" s="2"/>
      <c r="C883" s="3"/>
      <c r="D883" s="4"/>
      <c r="E883" s="3"/>
      <c r="F883" s="3"/>
      <c r="G883" s="3"/>
      <c r="H883" s="3"/>
      <c r="I883" s="3"/>
      <c r="J883" s="3"/>
      <c r="K883" s="3"/>
      <c r="L883" s="3"/>
      <c r="M883" s="3"/>
      <c r="N883" s="3"/>
      <c r="O883" s="3"/>
      <c r="P883" s="3"/>
      <c r="Q883" s="3"/>
      <c r="R883" s="3"/>
      <c r="S883" s="3"/>
      <c r="T883" s="3"/>
      <c r="U883" s="3"/>
      <c r="W883" s="149"/>
    </row>
    <row r="884" spans="2:23" ht="12.75">
      <c r="B884" s="2"/>
      <c r="C884" s="3"/>
      <c r="D884" s="4"/>
      <c r="E884" s="3"/>
      <c r="F884" s="3"/>
      <c r="G884" s="3"/>
      <c r="H884" s="3"/>
      <c r="I884" s="3"/>
      <c r="J884" s="3"/>
      <c r="K884" s="3"/>
      <c r="L884" s="3"/>
      <c r="M884" s="3"/>
      <c r="N884" s="3"/>
      <c r="O884" s="3"/>
      <c r="P884" s="3"/>
      <c r="Q884" s="3"/>
      <c r="R884" s="3"/>
      <c r="S884" s="3"/>
      <c r="T884" s="3"/>
      <c r="U884" s="3"/>
      <c r="W884" s="149"/>
    </row>
    <row r="885" spans="2:23" ht="12.75">
      <c r="B885" s="2"/>
      <c r="C885" s="3"/>
      <c r="D885" s="4"/>
      <c r="E885" s="3"/>
      <c r="F885" s="3"/>
      <c r="G885" s="3"/>
      <c r="H885" s="3"/>
      <c r="I885" s="3"/>
      <c r="J885" s="3"/>
      <c r="K885" s="3"/>
      <c r="L885" s="3"/>
      <c r="M885" s="3"/>
      <c r="N885" s="3"/>
      <c r="O885" s="3"/>
      <c r="P885" s="3"/>
      <c r="Q885" s="3"/>
      <c r="R885" s="3"/>
      <c r="S885" s="3"/>
      <c r="T885" s="3"/>
      <c r="U885" s="3"/>
      <c r="W885" s="149"/>
    </row>
    <row r="886" spans="2:23" ht="12.75">
      <c r="B886" s="2"/>
      <c r="C886" s="3"/>
      <c r="D886" s="4"/>
      <c r="E886" s="3"/>
      <c r="F886" s="3"/>
      <c r="G886" s="3"/>
      <c r="H886" s="3"/>
      <c r="I886" s="3"/>
      <c r="J886" s="3"/>
      <c r="K886" s="3"/>
      <c r="L886" s="3"/>
      <c r="M886" s="3"/>
      <c r="N886" s="3"/>
      <c r="O886" s="3"/>
      <c r="P886" s="3"/>
      <c r="Q886" s="3"/>
      <c r="R886" s="3"/>
      <c r="S886" s="3"/>
      <c r="T886" s="3"/>
      <c r="U886" s="3"/>
      <c r="W886" s="149"/>
    </row>
    <row r="887" spans="2:23" ht="12.75">
      <c r="B887" s="2"/>
      <c r="C887" s="3"/>
      <c r="D887" s="4"/>
      <c r="E887" s="3"/>
      <c r="F887" s="3"/>
      <c r="G887" s="3"/>
      <c r="H887" s="3"/>
      <c r="I887" s="3"/>
      <c r="J887" s="3"/>
      <c r="K887" s="3"/>
      <c r="L887" s="3"/>
      <c r="M887" s="3"/>
      <c r="N887" s="3"/>
      <c r="O887" s="3"/>
      <c r="P887" s="3"/>
      <c r="Q887" s="3"/>
      <c r="R887" s="3"/>
      <c r="S887" s="3"/>
      <c r="T887" s="3"/>
      <c r="U887" s="3"/>
      <c r="W887" s="149"/>
    </row>
    <row r="888" spans="2:23" ht="12.75">
      <c r="B888" s="2"/>
      <c r="C888" s="3"/>
      <c r="D888" s="4"/>
      <c r="E888" s="3"/>
      <c r="F888" s="3"/>
      <c r="G888" s="3"/>
      <c r="H888" s="3"/>
      <c r="I888" s="3"/>
      <c r="J888" s="3"/>
      <c r="K888" s="3"/>
      <c r="L888" s="3"/>
      <c r="M888" s="3"/>
      <c r="N888" s="3"/>
      <c r="O888" s="3"/>
      <c r="P888" s="3"/>
      <c r="Q888" s="3"/>
      <c r="R888" s="3"/>
      <c r="S888" s="3"/>
      <c r="T888" s="3"/>
      <c r="U888" s="3"/>
      <c r="W888" s="149"/>
    </row>
    <row r="889" spans="2:23" ht="12.75">
      <c r="B889" s="2"/>
      <c r="C889" s="3"/>
      <c r="D889" s="4"/>
      <c r="E889" s="3"/>
      <c r="F889" s="3"/>
      <c r="G889" s="3"/>
      <c r="H889" s="3"/>
      <c r="I889" s="3"/>
      <c r="J889" s="3"/>
      <c r="K889" s="3"/>
      <c r="L889" s="3"/>
      <c r="M889" s="3"/>
      <c r="N889" s="3"/>
      <c r="O889" s="3"/>
      <c r="P889" s="3"/>
      <c r="Q889" s="3"/>
      <c r="R889" s="3"/>
      <c r="S889" s="3"/>
      <c r="T889" s="3"/>
      <c r="U889" s="3"/>
      <c r="W889" s="149"/>
    </row>
    <row r="890" spans="2:23" ht="12.75">
      <c r="B890" s="2"/>
      <c r="C890" s="3"/>
      <c r="D890" s="4"/>
      <c r="E890" s="3"/>
      <c r="F890" s="3"/>
      <c r="G890" s="3"/>
      <c r="H890" s="3"/>
      <c r="I890" s="3"/>
      <c r="J890" s="3"/>
      <c r="K890" s="3"/>
      <c r="L890" s="3"/>
      <c r="M890" s="3"/>
      <c r="N890" s="3"/>
      <c r="O890" s="3"/>
      <c r="P890" s="3"/>
      <c r="Q890" s="3"/>
      <c r="R890" s="3"/>
      <c r="S890" s="3"/>
      <c r="T890" s="3"/>
      <c r="U890" s="3"/>
      <c r="W890" s="149"/>
    </row>
    <row r="891" spans="2:23" ht="12.75">
      <c r="B891" s="2"/>
      <c r="C891" s="3"/>
      <c r="D891" s="4"/>
      <c r="E891" s="3"/>
      <c r="F891" s="3"/>
      <c r="G891" s="3"/>
      <c r="H891" s="3"/>
      <c r="I891" s="3"/>
      <c r="J891" s="3"/>
      <c r="K891" s="3"/>
      <c r="L891" s="3"/>
      <c r="M891" s="3"/>
      <c r="N891" s="3"/>
      <c r="O891" s="3"/>
      <c r="P891" s="3"/>
      <c r="Q891" s="3"/>
      <c r="R891" s="3"/>
      <c r="S891" s="3"/>
      <c r="T891" s="3"/>
      <c r="U891" s="3"/>
      <c r="W891" s="149"/>
    </row>
    <row r="892" spans="2:23" ht="12.75">
      <c r="B892" s="2"/>
      <c r="C892" s="3"/>
      <c r="D892" s="4"/>
      <c r="E892" s="3"/>
      <c r="F892" s="3"/>
      <c r="G892" s="3"/>
      <c r="H892" s="3"/>
      <c r="I892" s="3"/>
      <c r="J892" s="3"/>
      <c r="K892" s="3"/>
      <c r="L892" s="3"/>
      <c r="M892" s="3"/>
      <c r="N892" s="3"/>
      <c r="O892" s="3"/>
      <c r="P892" s="3"/>
      <c r="Q892" s="3"/>
      <c r="R892" s="3"/>
      <c r="S892" s="3"/>
      <c r="T892" s="3"/>
      <c r="U892" s="3"/>
      <c r="W892" s="149"/>
    </row>
    <row r="893" spans="2:23" ht="12.75">
      <c r="B893" s="2"/>
      <c r="C893" s="3"/>
      <c r="D893" s="4"/>
      <c r="E893" s="3"/>
      <c r="F893" s="3"/>
      <c r="G893" s="3"/>
      <c r="H893" s="3"/>
      <c r="I893" s="3"/>
      <c r="J893" s="3"/>
      <c r="K893" s="3"/>
      <c r="L893" s="3"/>
      <c r="M893" s="3"/>
      <c r="N893" s="3"/>
      <c r="O893" s="3"/>
      <c r="P893" s="3"/>
      <c r="Q893" s="3"/>
      <c r="R893" s="3"/>
      <c r="S893" s="3"/>
      <c r="T893" s="3"/>
      <c r="U893" s="3"/>
      <c r="W893" s="149"/>
    </row>
    <row r="894" spans="2:23" ht="12.75">
      <c r="B894" s="2"/>
      <c r="C894" s="3"/>
      <c r="D894" s="4"/>
      <c r="E894" s="3"/>
      <c r="F894" s="3"/>
      <c r="G894" s="3"/>
      <c r="H894" s="3"/>
      <c r="I894" s="3"/>
      <c r="J894" s="3"/>
      <c r="K894" s="3"/>
      <c r="L894" s="3"/>
      <c r="M894" s="3"/>
      <c r="N894" s="3"/>
      <c r="O894" s="3"/>
      <c r="P894" s="3"/>
      <c r="Q894" s="3"/>
      <c r="R894" s="3"/>
      <c r="S894" s="3"/>
      <c r="T894" s="3"/>
      <c r="U894" s="3"/>
      <c r="W894" s="149"/>
    </row>
    <row r="895" spans="2:23" ht="12.75">
      <c r="B895" s="2"/>
      <c r="C895" s="3"/>
      <c r="D895" s="4"/>
      <c r="E895" s="3"/>
      <c r="F895" s="3"/>
      <c r="G895" s="3"/>
      <c r="H895" s="3"/>
      <c r="I895" s="3"/>
      <c r="J895" s="3"/>
      <c r="K895" s="3"/>
      <c r="L895" s="3"/>
      <c r="M895" s="3"/>
      <c r="N895" s="3"/>
      <c r="O895" s="3"/>
      <c r="P895" s="3"/>
      <c r="Q895" s="3"/>
      <c r="R895" s="3"/>
      <c r="S895" s="3"/>
      <c r="T895" s="3"/>
      <c r="U895" s="3"/>
      <c r="W895" s="149"/>
    </row>
    <row r="896" spans="2:23" ht="12.75">
      <c r="B896" s="2"/>
      <c r="C896" s="3"/>
      <c r="D896" s="4"/>
      <c r="E896" s="3"/>
      <c r="F896" s="3"/>
      <c r="G896" s="3"/>
      <c r="H896" s="3"/>
      <c r="I896" s="3"/>
      <c r="J896" s="3"/>
      <c r="K896" s="3"/>
      <c r="L896" s="3"/>
      <c r="M896" s="3"/>
      <c r="N896" s="3"/>
      <c r="O896" s="3"/>
      <c r="P896" s="3"/>
      <c r="Q896" s="3"/>
      <c r="R896" s="3"/>
      <c r="S896" s="3"/>
      <c r="T896" s="3"/>
      <c r="U896" s="3"/>
      <c r="W896" s="149"/>
    </row>
    <row r="897" spans="2:23" ht="12.75">
      <c r="B897" s="2"/>
      <c r="C897" s="3"/>
      <c r="D897" s="4"/>
      <c r="E897" s="3"/>
      <c r="F897" s="3"/>
      <c r="G897" s="3"/>
      <c r="H897" s="3"/>
      <c r="I897" s="3"/>
      <c r="J897" s="3"/>
      <c r="K897" s="3"/>
      <c r="L897" s="3"/>
      <c r="M897" s="3"/>
      <c r="N897" s="3"/>
      <c r="O897" s="3"/>
      <c r="P897" s="3"/>
      <c r="Q897" s="3"/>
      <c r="R897" s="3"/>
      <c r="S897" s="3"/>
      <c r="T897" s="3"/>
      <c r="U897" s="3"/>
      <c r="W897" s="149"/>
    </row>
    <row r="898" spans="2:23" ht="12.75">
      <c r="B898" s="2"/>
      <c r="C898" s="3"/>
      <c r="D898" s="4"/>
      <c r="E898" s="3"/>
      <c r="F898" s="3"/>
      <c r="G898" s="3"/>
      <c r="H898" s="3"/>
      <c r="I898" s="3"/>
      <c r="J898" s="3"/>
      <c r="K898" s="3"/>
      <c r="L898" s="3"/>
      <c r="M898" s="3"/>
      <c r="N898" s="3"/>
      <c r="O898" s="3"/>
      <c r="P898" s="3"/>
      <c r="Q898" s="3"/>
      <c r="R898" s="3"/>
      <c r="S898" s="3"/>
      <c r="T898" s="3"/>
      <c r="U898" s="3"/>
      <c r="W898" s="149"/>
    </row>
    <row r="899" spans="2:23" ht="12.75">
      <c r="B899" s="2"/>
      <c r="C899" s="3"/>
      <c r="D899" s="4"/>
      <c r="E899" s="3"/>
      <c r="F899" s="3"/>
      <c r="G899" s="3"/>
      <c r="H899" s="3"/>
      <c r="I899" s="3"/>
      <c r="J899" s="3"/>
      <c r="K899" s="3"/>
      <c r="L899" s="3"/>
      <c r="M899" s="3"/>
      <c r="N899" s="3"/>
      <c r="O899" s="3"/>
      <c r="P899" s="3"/>
      <c r="Q899" s="3"/>
      <c r="R899" s="3"/>
      <c r="S899" s="3"/>
      <c r="T899" s="3"/>
      <c r="U899" s="3"/>
      <c r="W899" s="149"/>
    </row>
    <row r="900" spans="2:23" ht="12.75">
      <c r="B900" s="2"/>
      <c r="C900" s="3"/>
      <c r="D900" s="4"/>
      <c r="E900" s="3"/>
      <c r="F900" s="3"/>
      <c r="G900" s="3"/>
      <c r="H900" s="3"/>
      <c r="I900" s="3"/>
      <c r="J900" s="3"/>
      <c r="K900" s="3"/>
      <c r="L900" s="3"/>
      <c r="M900" s="3"/>
      <c r="N900" s="3"/>
      <c r="O900" s="3"/>
      <c r="P900" s="3"/>
      <c r="Q900" s="3"/>
      <c r="R900" s="3"/>
      <c r="S900" s="3"/>
      <c r="T900" s="3"/>
      <c r="U900" s="3"/>
      <c r="W900" s="149"/>
    </row>
    <row r="901" spans="2:23" ht="12.75">
      <c r="B901" s="2"/>
      <c r="C901" s="3"/>
      <c r="D901" s="4"/>
      <c r="E901" s="3"/>
      <c r="F901" s="3"/>
      <c r="G901" s="3"/>
      <c r="H901" s="3"/>
      <c r="I901" s="3"/>
      <c r="J901" s="3"/>
      <c r="K901" s="3"/>
      <c r="L901" s="3"/>
      <c r="M901" s="3"/>
      <c r="N901" s="3"/>
      <c r="O901" s="3"/>
      <c r="P901" s="3"/>
      <c r="Q901" s="3"/>
      <c r="R901" s="3"/>
      <c r="S901" s="3"/>
      <c r="T901" s="3"/>
      <c r="U901" s="3"/>
      <c r="W901" s="149"/>
    </row>
    <row r="902" spans="2:23" ht="12.75">
      <c r="B902" s="2"/>
      <c r="C902" s="3"/>
      <c r="D902" s="4"/>
      <c r="E902" s="3"/>
      <c r="F902" s="3"/>
      <c r="G902" s="3"/>
      <c r="H902" s="3"/>
      <c r="I902" s="3"/>
      <c r="J902" s="3"/>
      <c r="K902" s="3"/>
      <c r="L902" s="3"/>
      <c r="M902" s="3"/>
      <c r="N902" s="3"/>
      <c r="O902" s="3"/>
      <c r="P902" s="3"/>
      <c r="Q902" s="3"/>
      <c r="R902" s="3"/>
      <c r="S902" s="3"/>
      <c r="T902" s="3"/>
      <c r="U902" s="3"/>
      <c r="W902" s="149"/>
    </row>
    <row r="903" spans="2:23" ht="12.75">
      <c r="B903" s="2"/>
      <c r="C903" s="3"/>
      <c r="D903" s="4"/>
      <c r="E903" s="3"/>
      <c r="F903" s="3"/>
      <c r="G903" s="3"/>
      <c r="H903" s="3"/>
      <c r="I903" s="3"/>
      <c r="J903" s="3"/>
      <c r="K903" s="3"/>
      <c r="L903" s="3"/>
      <c r="M903" s="3"/>
      <c r="N903" s="3"/>
      <c r="O903" s="3"/>
      <c r="P903" s="3"/>
      <c r="Q903" s="3"/>
      <c r="R903" s="3"/>
      <c r="S903" s="3"/>
      <c r="T903" s="3"/>
      <c r="U903" s="3"/>
      <c r="W903" s="149"/>
    </row>
    <row r="904" spans="2:23" ht="12.75">
      <c r="B904" s="2"/>
      <c r="C904" s="3"/>
      <c r="D904" s="4"/>
      <c r="E904" s="3"/>
      <c r="F904" s="3"/>
      <c r="G904" s="3"/>
      <c r="H904" s="3"/>
      <c r="I904" s="3"/>
      <c r="J904" s="3"/>
      <c r="K904" s="3"/>
      <c r="L904" s="3"/>
      <c r="M904" s="3"/>
      <c r="N904" s="3"/>
      <c r="O904" s="3"/>
      <c r="P904" s="3"/>
      <c r="Q904" s="3"/>
      <c r="R904" s="3"/>
      <c r="S904" s="3"/>
      <c r="T904" s="3"/>
      <c r="U904" s="3"/>
      <c r="W904" s="149"/>
    </row>
    <row r="905" spans="2:23" ht="12.75">
      <c r="B905" s="2"/>
      <c r="C905" s="3"/>
      <c r="D905" s="4"/>
      <c r="E905" s="3"/>
      <c r="F905" s="3"/>
      <c r="G905" s="3"/>
      <c r="H905" s="3"/>
      <c r="I905" s="3"/>
      <c r="J905" s="3"/>
      <c r="K905" s="3"/>
      <c r="L905" s="3"/>
      <c r="M905" s="3"/>
      <c r="N905" s="3"/>
      <c r="O905" s="3"/>
      <c r="P905" s="3"/>
      <c r="Q905" s="3"/>
      <c r="R905" s="3"/>
      <c r="S905" s="3"/>
      <c r="T905" s="3"/>
      <c r="U905" s="3"/>
      <c r="W905" s="149"/>
    </row>
    <row r="906" spans="2:23" ht="12.75">
      <c r="B906" s="2"/>
      <c r="C906" s="3"/>
      <c r="D906" s="4"/>
      <c r="E906" s="3"/>
      <c r="F906" s="3"/>
      <c r="G906" s="3"/>
      <c r="H906" s="3"/>
      <c r="I906" s="3"/>
      <c r="J906" s="3"/>
      <c r="K906" s="3"/>
      <c r="L906" s="3"/>
      <c r="M906" s="3"/>
      <c r="N906" s="3"/>
      <c r="O906" s="3"/>
      <c r="P906" s="3"/>
      <c r="Q906" s="3"/>
      <c r="R906" s="3"/>
      <c r="S906" s="3"/>
      <c r="T906" s="3"/>
      <c r="U906" s="3"/>
      <c r="W906" s="149"/>
    </row>
    <row r="907" spans="2:23" ht="12.75">
      <c r="B907" s="2"/>
      <c r="C907" s="3"/>
      <c r="D907" s="4"/>
      <c r="E907" s="3"/>
      <c r="F907" s="3"/>
      <c r="G907" s="3"/>
      <c r="H907" s="3"/>
      <c r="I907" s="3"/>
      <c r="J907" s="3"/>
      <c r="K907" s="3"/>
      <c r="L907" s="3"/>
      <c r="M907" s="3"/>
      <c r="N907" s="3"/>
      <c r="O907" s="3"/>
      <c r="P907" s="3"/>
      <c r="Q907" s="3"/>
      <c r="R907" s="3"/>
      <c r="S907" s="3"/>
      <c r="T907" s="3"/>
      <c r="U907" s="3"/>
      <c r="W907" s="149"/>
    </row>
    <row r="908" spans="2:23" ht="12.75">
      <c r="B908" s="2"/>
      <c r="C908" s="3"/>
      <c r="D908" s="4"/>
      <c r="E908" s="3"/>
      <c r="F908" s="3"/>
      <c r="G908" s="3"/>
      <c r="H908" s="3"/>
      <c r="I908" s="3"/>
      <c r="J908" s="3"/>
      <c r="K908" s="3"/>
      <c r="L908" s="3"/>
      <c r="M908" s="3"/>
      <c r="N908" s="3"/>
      <c r="O908" s="3"/>
      <c r="P908" s="3"/>
      <c r="Q908" s="3"/>
      <c r="R908" s="3"/>
      <c r="S908" s="3"/>
      <c r="T908" s="3"/>
      <c r="U908" s="3"/>
      <c r="W908" s="149"/>
    </row>
    <row r="909" spans="2:23" ht="12.75">
      <c r="B909" s="2"/>
      <c r="C909" s="3"/>
      <c r="D909" s="4"/>
      <c r="E909" s="3"/>
      <c r="F909" s="3"/>
      <c r="G909" s="3"/>
      <c r="H909" s="3"/>
      <c r="I909" s="3"/>
      <c r="J909" s="3"/>
      <c r="K909" s="3"/>
      <c r="L909" s="3"/>
      <c r="M909" s="3"/>
      <c r="N909" s="3"/>
      <c r="O909" s="3"/>
      <c r="P909" s="3"/>
      <c r="Q909" s="3"/>
      <c r="R909" s="3"/>
      <c r="S909" s="3"/>
      <c r="T909" s="3"/>
      <c r="U909" s="3"/>
      <c r="W909" s="149"/>
    </row>
    <row r="910" spans="2:23" ht="12.75">
      <c r="B910" s="2"/>
      <c r="C910" s="3"/>
      <c r="D910" s="4"/>
      <c r="E910" s="3"/>
      <c r="F910" s="3"/>
      <c r="G910" s="3"/>
      <c r="H910" s="3"/>
      <c r="I910" s="3"/>
      <c r="J910" s="3"/>
      <c r="K910" s="3"/>
      <c r="L910" s="3"/>
      <c r="M910" s="3"/>
      <c r="N910" s="3"/>
      <c r="O910" s="3"/>
      <c r="P910" s="3"/>
      <c r="Q910" s="3"/>
      <c r="R910" s="3"/>
      <c r="S910" s="3"/>
      <c r="T910" s="3"/>
      <c r="U910" s="3"/>
      <c r="W910" s="149"/>
    </row>
    <row r="911" spans="2:23" ht="12.75">
      <c r="B911" s="2"/>
      <c r="C911" s="3"/>
      <c r="D911" s="4"/>
      <c r="E911" s="3"/>
      <c r="F911" s="3"/>
      <c r="G911" s="3"/>
      <c r="H911" s="3"/>
      <c r="I911" s="3"/>
      <c r="J911" s="3"/>
      <c r="K911" s="3"/>
      <c r="L911" s="3"/>
      <c r="M911" s="3"/>
      <c r="N911" s="3"/>
      <c r="O911" s="3"/>
      <c r="P911" s="3"/>
      <c r="Q911" s="3"/>
      <c r="R911" s="3"/>
      <c r="S911" s="3"/>
      <c r="T911" s="3"/>
      <c r="U911" s="3"/>
      <c r="W911" s="149"/>
    </row>
    <row r="912" spans="2:23" ht="12.75">
      <c r="B912" s="2"/>
      <c r="C912" s="3"/>
      <c r="D912" s="4"/>
      <c r="E912" s="3"/>
      <c r="F912" s="3"/>
      <c r="G912" s="3"/>
      <c r="H912" s="3"/>
      <c r="I912" s="3"/>
      <c r="J912" s="3"/>
      <c r="K912" s="3"/>
      <c r="L912" s="3"/>
      <c r="M912" s="3"/>
      <c r="N912" s="3"/>
      <c r="O912" s="3"/>
      <c r="P912" s="3"/>
      <c r="Q912" s="3"/>
      <c r="R912" s="3"/>
      <c r="S912" s="3"/>
      <c r="T912" s="3"/>
      <c r="U912" s="3"/>
      <c r="W912" s="149"/>
    </row>
    <row r="913" spans="2:23" ht="12.75">
      <c r="B913" s="2"/>
      <c r="C913" s="3"/>
      <c r="D913" s="4"/>
      <c r="E913" s="3"/>
      <c r="F913" s="3"/>
      <c r="G913" s="3"/>
      <c r="H913" s="3"/>
      <c r="I913" s="3"/>
      <c r="J913" s="3"/>
      <c r="K913" s="3"/>
      <c r="L913" s="3"/>
      <c r="M913" s="3"/>
      <c r="N913" s="3"/>
      <c r="O913" s="3"/>
      <c r="P913" s="3"/>
      <c r="Q913" s="3"/>
      <c r="R913" s="3"/>
      <c r="S913" s="3"/>
      <c r="T913" s="3"/>
      <c r="U913" s="3"/>
      <c r="W913" s="149"/>
    </row>
    <row r="914" spans="2:23" ht="12.75">
      <c r="B914" s="2"/>
      <c r="C914" s="3"/>
      <c r="D914" s="4"/>
      <c r="E914" s="3"/>
      <c r="F914" s="3"/>
      <c r="G914" s="3"/>
      <c r="H914" s="3"/>
      <c r="I914" s="3"/>
      <c r="J914" s="3"/>
      <c r="K914" s="3"/>
      <c r="L914" s="3"/>
      <c r="M914" s="3"/>
      <c r="N914" s="3"/>
      <c r="O914" s="3"/>
      <c r="P914" s="3"/>
      <c r="Q914" s="3"/>
      <c r="R914" s="3"/>
      <c r="S914" s="3"/>
      <c r="T914" s="3"/>
      <c r="U914" s="3"/>
      <c r="W914" s="149"/>
    </row>
    <row r="915" spans="2:23" ht="12.75">
      <c r="B915" s="2"/>
      <c r="C915" s="3"/>
      <c r="D915" s="4"/>
      <c r="E915" s="3"/>
      <c r="F915" s="3"/>
      <c r="G915" s="3"/>
      <c r="H915" s="3"/>
      <c r="I915" s="3"/>
      <c r="J915" s="3"/>
      <c r="K915" s="3"/>
      <c r="L915" s="3"/>
      <c r="M915" s="3"/>
      <c r="N915" s="3"/>
      <c r="O915" s="3"/>
      <c r="P915" s="3"/>
      <c r="Q915" s="3"/>
      <c r="R915" s="3"/>
      <c r="S915" s="3"/>
      <c r="T915" s="3"/>
      <c r="U915" s="3"/>
      <c r="W915" s="149"/>
    </row>
    <row r="916" spans="2:23" ht="12.75">
      <c r="B916" s="2"/>
      <c r="C916" s="3"/>
      <c r="D916" s="4"/>
      <c r="E916" s="3"/>
      <c r="F916" s="3"/>
      <c r="G916" s="3"/>
      <c r="H916" s="3"/>
      <c r="I916" s="3"/>
      <c r="J916" s="3"/>
      <c r="K916" s="3"/>
      <c r="L916" s="3"/>
      <c r="M916" s="3"/>
      <c r="N916" s="3"/>
      <c r="O916" s="3"/>
      <c r="P916" s="3"/>
      <c r="Q916" s="3"/>
      <c r="R916" s="3"/>
      <c r="S916" s="3"/>
      <c r="T916" s="3"/>
      <c r="U916" s="3"/>
      <c r="W916" s="149"/>
    </row>
    <row r="917" spans="2:23" ht="12.75">
      <c r="B917" s="2"/>
      <c r="C917" s="3"/>
      <c r="D917" s="4"/>
      <c r="E917" s="3"/>
      <c r="F917" s="3"/>
      <c r="G917" s="3"/>
      <c r="H917" s="3"/>
      <c r="I917" s="3"/>
      <c r="J917" s="3"/>
      <c r="K917" s="3"/>
      <c r="L917" s="3"/>
      <c r="M917" s="3"/>
      <c r="N917" s="3"/>
      <c r="O917" s="3"/>
      <c r="P917" s="3"/>
      <c r="Q917" s="3"/>
      <c r="R917" s="3"/>
      <c r="S917" s="3"/>
      <c r="T917" s="3"/>
      <c r="U917" s="3"/>
      <c r="W917" s="149"/>
    </row>
    <row r="918" spans="2:23" ht="12.75">
      <c r="B918" s="2"/>
      <c r="C918" s="3"/>
      <c r="D918" s="4"/>
      <c r="E918" s="3"/>
      <c r="F918" s="3"/>
      <c r="G918" s="3"/>
      <c r="H918" s="3"/>
      <c r="I918" s="3"/>
      <c r="J918" s="3"/>
      <c r="K918" s="3"/>
      <c r="L918" s="3"/>
      <c r="M918" s="3"/>
      <c r="N918" s="3"/>
      <c r="O918" s="3"/>
      <c r="P918" s="3"/>
      <c r="Q918" s="3"/>
      <c r="R918" s="3"/>
      <c r="S918" s="3"/>
      <c r="T918" s="3"/>
      <c r="U918" s="3"/>
      <c r="W918" s="149"/>
    </row>
    <row r="919" spans="2:23" ht="12.75">
      <c r="B919" s="2"/>
      <c r="C919" s="3"/>
      <c r="D919" s="4"/>
      <c r="E919" s="3"/>
      <c r="F919" s="3"/>
      <c r="G919" s="3"/>
      <c r="H919" s="3"/>
      <c r="I919" s="3"/>
      <c r="J919" s="3"/>
      <c r="K919" s="3"/>
      <c r="L919" s="3"/>
      <c r="M919" s="3"/>
      <c r="N919" s="3"/>
      <c r="O919" s="3"/>
      <c r="P919" s="3"/>
      <c r="Q919" s="3"/>
      <c r="R919" s="3"/>
      <c r="S919" s="3"/>
      <c r="T919" s="3"/>
      <c r="U919" s="3"/>
      <c r="W919" s="149"/>
    </row>
    <row r="920" spans="2:23" ht="12.75">
      <c r="B920" s="2"/>
      <c r="C920" s="3"/>
      <c r="D920" s="4"/>
      <c r="E920" s="3"/>
      <c r="F920" s="3"/>
      <c r="G920" s="3"/>
      <c r="H920" s="3"/>
      <c r="I920" s="3"/>
      <c r="J920" s="3"/>
      <c r="K920" s="3"/>
      <c r="L920" s="3"/>
      <c r="M920" s="3"/>
      <c r="N920" s="3"/>
      <c r="O920" s="3"/>
      <c r="P920" s="3"/>
      <c r="Q920" s="3"/>
      <c r="R920" s="3"/>
      <c r="S920" s="3"/>
      <c r="T920" s="3"/>
      <c r="U920" s="3"/>
      <c r="W920" s="149"/>
    </row>
    <row r="921" spans="2:23" ht="12.75">
      <c r="B921" s="2"/>
      <c r="C921" s="3"/>
      <c r="D921" s="4"/>
      <c r="E921" s="3"/>
      <c r="F921" s="3"/>
      <c r="G921" s="3"/>
      <c r="H921" s="3"/>
      <c r="I921" s="3"/>
      <c r="J921" s="3"/>
      <c r="K921" s="3"/>
      <c r="L921" s="3"/>
      <c r="M921" s="3"/>
      <c r="N921" s="3"/>
      <c r="O921" s="3"/>
      <c r="P921" s="3"/>
      <c r="Q921" s="3"/>
      <c r="R921" s="3"/>
      <c r="S921" s="3"/>
      <c r="T921" s="3"/>
      <c r="U921" s="3"/>
      <c r="W921" s="149"/>
    </row>
    <row r="922" spans="2:23" ht="12.75">
      <c r="B922" s="2"/>
      <c r="C922" s="3"/>
      <c r="D922" s="4"/>
      <c r="E922" s="3"/>
      <c r="F922" s="3"/>
      <c r="G922" s="3"/>
      <c r="H922" s="3"/>
      <c r="I922" s="3"/>
      <c r="J922" s="3"/>
      <c r="K922" s="3"/>
      <c r="L922" s="3"/>
      <c r="M922" s="3"/>
      <c r="N922" s="3"/>
      <c r="O922" s="3"/>
      <c r="P922" s="3"/>
      <c r="Q922" s="3"/>
      <c r="R922" s="3"/>
      <c r="S922" s="3"/>
      <c r="T922" s="3"/>
      <c r="U922" s="3"/>
      <c r="W922" s="149"/>
    </row>
    <row r="923" spans="2:23" ht="12.75">
      <c r="B923" s="2"/>
      <c r="C923" s="3"/>
      <c r="D923" s="4"/>
      <c r="E923" s="3"/>
      <c r="F923" s="3"/>
      <c r="G923" s="3"/>
      <c r="H923" s="3"/>
      <c r="I923" s="3"/>
      <c r="J923" s="3"/>
      <c r="K923" s="3"/>
      <c r="L923" s="3"/>
      <c r="M923" s="3"/>
      <c r="N923" s="3"/>
      <c r="O923" s="3"/>
      <c r="P923" s="3"/>
      <c r="Q923" s="3"/>
      <c r="R923" s="3"/>
      <c r="S923" s="3"/>
      <c r="T923" s="3"/>
      <c r="U923" s="3"/>
      <c r="W923" s="149"/>
    </row>
    <row r="924" spans="2:23" ht="12.75">
      <c r="B924" s="2"/>
      <c r="C924" s="3"/>
      <c r="D924" s="4"/>
      <c r="E924" s="3"/>
      <c r="F924" s="3"/>
      <c r="G924" s="3"/>
      <c r="H924" s="3"/>
      <c r="I924" s="3"/>
      <c r="J924" s="3"/>
      <c r="K924" s="3"/>
      <c r="L924" s="3"/>
      <c r="M924" s="3"/>
      <c r="N924" s="3"/>
      <c r="O924" s="3"/>
      <c r="P924" s="3"/>
      <c r="Q924" s="3"/>
      <c r="R924" s="3"/>
      <c r="S924" s="3"/>
      <c r="T924" s="3"/>
      <c r="U924" s="3"/>
      <c r="W924" s="149"/>
    </row>
    <row r="925" spans="2:23" ht="12.75">
      <c r="B925" s="2"/>
      <c r="C925" s="3"/>
      <c r="D925" s="4"/>
      <c r="E925" s="3"/>
      <c r="F925" s="3"/>
      <c r="G925" s="3"/>
      <c r="H925" s="3"/>
      <c r="I925" s="3"/>
      <c r="J925" s="3"/>
      <c r="K925" s="3"/>
      <c r="L925" s="3"/>
      <c r="M925" s="3"/>
      <c r="N925" s="3"/>
      <c r="O925" s="3"/>
      <c r="P925" s="3"/>
      <c r="Q925" s="3"/>
      <c r="R925" s="3"/>
      <c r="S925" s="3"/>
      <c r="T925" s="3"/>
      <c r="U925" s="3"/>
      <c r="W925" s="149"/>
    </row>
    <row r="926" spans="2:23" ht="12.75">
      <c r="B926" s="2"/>
      <c r="C926" s="3"/>
      <c r="D926" s="4"/>
      <c r="E926" s="3"/>
      <c r="F926" s="3"/>
      <c r="G926" s="3"/>
      <c r="H926" s="3"/>
      <c r="I926" s="3"/>
      <c r="J926" s="3"/>
      <c r="K926" s="3"/>
      <c r="L926" s="3"/>
      <c r="M926" s="3"/>
      <c r="N926" s="3"/>
      <c r="O926" s="3"/>
      <c r="P926" s="3"/>
      <c r="Q926" s="3"/>
      <c r="R926" s="3"/>
      <c r="S926" s="3"/>
      <c r="T926" s="3"/>
      <c r="U926" s="3"/>
      <c r="W926" s="149"/>
    </row>
    <row r="927" spans="2:23" ht="12.75">
      <c r="B927" s="2"/>
      <c r="C927" s="3"/>
      <c r="D927" s="4"/>
      <c r="E927" s="3"/>
      <c r="F927" s="3"/>
      <c r="G927" s="3"/>
      <c r="H927" s="3"/>
      <c r="I927" s="3"/>
      <c r="J927" s="3"/>
      <c r="K927" s="3"/>
      <c r="L927" s="3"/>
      <c r="M927" s="3"/>
      <c r="N927" s="3"/>
      <c r="O927" s="3"/>
      <c r="P927" s="3"/>
      <c r="Q927" s="3"/>
      <c r="R927" s="3"/>
      <c r="S927" s="3"/>
      <c r="T927" s="3"/>
      <c r="U927" s="3"/>
      <c r="W927" s="149"/>
    </row>
    <row r="928" spans="2:23" ht="12.75">
      <c r="B928" s="2"/>
      <c r="C928" s="3"/>
      <c r="D928" s="4"/>
      <c r="E928" s="3"/>
      <c r="F928" s="3"/>
      <c r="G928" s="3"/>
      <c r="H928" s="3"/>
      <c r="I928" s="3"/>
      <c r="J928" s="3"/>
      <c r="K928" s="3"/>
      <c r="L928" s="3"/>
      <c r="M928" s="3"/>
      <c r="N928" s="3"/>
      <c r="O928" s="3"/>
      <c r="P928" s="3"/>
      <c r="Q928" s="3"/>
      <c r="R928" s="3"/>
      <c r="S928" s="3"/>
      <c r="T928" s="3"/>
      <c r="U928" s="3"/>
      <c r="W928" s="149"/>
    </row>
    <row r="929" spans="2:23" ht="12.75">
      <c r="B929" s="2"/>
      <c r="C929" s="3"/>
      <c r="D929" s="4"/>
      <c r="E929" s="3"/>
      <c r="F929" s="3"/>
      <c r="G929" s="3"/>
      <c r="H929" s="3"/>
      <c r="I929" s="3"/>
      <c r="J929" s="3"/>
      <c r="K929" s="3"/>
      <c r="L929" s="3"/>
      <c r="M929" s="3"/>
      <c r="N929" s="3"/>
      <c r="O929" s="3"/>
      <c r="P929" s="3"/>
      <c r="Q929" s="3"/>
      <c r="R929" s="3"/>
      <c r="S929" s="3"/>
      <c r="T929" s="3"/>
      <c r="U929" s="3"/>
      <c r="W929" s="149"/>
    </row>
    <row r="930" spans="2:23" ht="12.75">
      <c r="B930" s="2"/>
      <c r="C930" s="3"/>
      <c r="D930" s="4"/>
      <c r="E930" s="3"/>
      <c r="F930" s="3"/>
      <c r="G930" s="3"/>
      <c r="H930" s="3"/>
      <c r="I930" s="3"/>
      <c r="J930" s="3"/>
      <c r="K930" s="3"/>
      <c r="L930" s="3"/>
      <c r="M930" s="3"/>
      <c r="N930" s="3"/>
      <c r="O930" s="3"/>
      <c r="P930" s="3"/>
      <c r="Q930" s="3"/>
      <c r="R930" s="3"/>
      <c r="S930" s="3"/>
      <c r="T930" s="3"/>
      <c r="U930" s="3"/>
      <c r="W930" s="149"/>
    </row>
    <row r="931" spans="2:23" ht="12.75">
      <c r="B931" s="2"/>
      <c r="C931" s="3"/>
      <c r="D931" s="4"/>
      <c r="E931" s="3"/>
      <c r="F931" s="3"/>
      <c r="G931" s="3"/>
      <c r="H931" s="3"/>
      <c r="I931" s="3"/>
      <c r="J931" s="3"/>
      <c r="K931" s="3"/>
      <c r="L931" s="3"/>
      <c r="M931" s="3"/>
      <c r="N931" s="3"/>
      <c r="O931" s="3"/>
      <c r="P931" s="3"/>
      <c r="Q931" s="3"/>
      <c r="R931" s="3"/>
      <c r="S931" s="3"/>
      <c r="T931" s="3"/>
      <c r="U931" s="3"/>
      <c r="W931" s="149"/>
    </row>
    <row r="932" spans="2:23" ht="12.75">
      <c r="B932" s="2"/>
      <c r="C932" s="3"/>
      <c r="D932" s="4"/>
      <c r="E932" s="3"/>
      <c r="F932" s="3"/>
      <c r="G932" s="3"/>
      <c r="H932" s="3"/>
      <c r="I932" s="3"/>
      <c r="J932" s="3"/>
      <c r="K932" s="3"/>
      <c r="L932" s="3"/>
      <c r="M932" s="3"/>
      <c r="N932" s="3"/>
      <c r="O932" s="3"/>
      <c r="P932" s="3"/>
      <c r="Q932" s="3"/>
      <c r="R932" s="3"/>
      <c r="S932" s="3"/>
      <c r="T932" s="3"/>
      <c r="U932" s="3"/>
      <c r="W932" s="149"/>
    </row>
    <row r="933" spans="2:23" ht="12.75">
      <c r="B933" s="2"/>
      <c r="C933" s="3"/>
      <c r="D933" s="4"/>
      <c r="E933" s="3"/>
      <c r="F933" s="3"/>
      <c r="G933" s="3"/>
      <c r="H933" s="3"/>
      <c r="I933" s="3"/>
      <c r="J933" s="3"/>
      <c r="K933" s="3"/>
      <c r="L933" s="3"/>
      <c r="M933" s="3"/>
      <c r="N933" s="3"/>
      <c r="O933" s="3"/>
      <c r="P933" s="3"/>
      <c r="Q933" s="3"/>
      <c r="R933" s="3"/>
      <c r="S933" s="3"/>
      <c r="T933" s="3"/>
      <c r="U933" s="3"/>
      <c r="W933" s="149"/>
    </row>
    <row r="934" spans="2:23" ht="12.75">
      <c r="B934" s="2"/>
      <c r="C934" s="3"/>
      <c r="D934" s="4"/>
      <c r="E934" s="3"/>
      <c r="F934" s="3"/>
      <c r="G934" s="3"/>
      <c r="H934" s="3"/>
      <c r="I934" s="3"/>
      <c r="J934" s="3"/>
      <c r="K934" s="3"/>
      <c r="L934" s="3"/>
      <c r="M934" s="3"/>
      <c r="N934" s="3"/>
      <c r="O934" s="3"/>
      <c r="P934" s="3"/>
      <c r="Q934" s="3"/>
      <c r="R934" s="3"/>
      <c r="S934" s="3"/>
      <c r="T934" s="3"/>
      <c r="U934" s="3"/>
      <c r="W934" s="149"/>
    </row>
    <row r="935" spans="2:23" ht="12.75">
      <c r="B935" s="2"/>
      <c r="C935" s="3"/>
      <c r="D935" s="4"/>
      <c r="E935" s="3"/>
      <c r="F935" s="3"/>
      <c r="G935" s="3"/>
      <c r="H935" s="3"/>
      <c r="I935" s="3"/>
      <c r="J935" s="3"/>
      <c r="K935" s="3"/>
      <c r="L935" s="3"/>
      <c r="M935" s="3"/>
      <c r="N935" s="3"/>
      <c r="O935" s="3"/>
      <c r="P935" s="3"/>
      <c r="Q935" s="3"/>
      <c r="R935" s="3"/>
      <c r="S935" s="3"/>
      <c r="T935" s="3"/>
      <c r="U935" s="3"/>
      <c r="W935" s="149"/>
    </row>
    <row r="936" spans="2:23" ht="12.75">
      <c r="B936" s="2"/>
      <c r="C936" s="3"/>
      <c r="D936" s="4"/>
      <c r="E936" s="3"/>
      <c r="F936" s="3"/>
      <c r="G936" s="3"/>
      <c r="H936" s="3"/>
      <c r="I936" s="3"/>
      <c r="J936" s="3"/>
      <c r="K936" s="3"/>
      <c r="L936" s="3"/>
      <c r="M936" s="3"/>
      <c r="N936" s="3"/>
      <c r="O936" s="3"/>
      <c r="P936" s="3"/>
      <c r="Q936" s="3"/>
      <c r="R936" s="3"/>
      <c r="S936" s="3"/>
      <c r="T936" s="3"/>
      <c r="U936" s="3"/>
      <c r="W936" s="149"/>
    </row>
    <row r="937" spans="2:23" ht="12.75">
      <c r="B937" s="2"/>
      <c r="C937" s="3"/>
      <c r="D937" s="4"/>
      <c r="E937" s="3"/>
      <c r="F937" s="3"/>
      <c r="G937" s="3"/>
      <c r="H937" s="3"/>
      <c r="I937" s="3"/>
      <c r="J937" s="3"/>
      <c r="K937" s="3"/>
      <c r="L937" s="3"/>
      <c r="M937" s="3"/>
      <c r="N937" s="3"/>
      <c r="O937" s="3"/>
      <c r="P937" s="3"/>
      <c r="Q937" s="3"/>
      <c r="R937" s="3"/>
      <c r="S937" s="3"/>
      <c r="T937" s="3"/>
      <c r="U937" s="3"/>
      <c r="W937" s="149"/>
    </row>
    <row r="938" spans="2:23" ht="12.75">
      <c r="B938" s="2"/>
      <c r="C938" s="3"/>
      <c r="D938" s="4"/>
      <c r="E938" s="3"/>
      <c r="F938" s="3"/>
      <c r="G938" s="3"/>
      <c r="H938" s="3"/>
      <c r="I938" s="3"/>
      <c r="J938" s="3"/>
      <c r="K938" s="3"/>
      <c r="L938" s="3"/>
      <c r="M938" s="3"/>
      <c r="N938" s="3"/>
      <c r="O938" s="3"/>
      <c r="P938" s="3"/>
      <c r="Q938" s="3"/>
      <c r="R938" s="3"/>
      <c r="S938" s="3"/>
      <c r="T938" s="3"/>
      <c r="U938" s="3"/>
      <c r="W938" s="149"/>
    </row>
    <row r="939" spans="2:23" ht="12.75">
      <c r="B939" s="2"/>
      <c r="C939" s="3"/>
      <c r="D939" s="4"/>
      <c r="E939" s="3"/>
      <c r="F939" s="3"/>
      <c r="G939" s="3"/>
      <c r="H939" s="3"/>
      <c r="I939" s="3"/>
      <c r="J939" s="3"/>
      <c r="K939" s="3"/>
      <c r="L939" s="3"/>
      <c r="M939" s="3"/>
      <c r="N939" s="3"/>
      <c r="O939" s="3"/>
      <c r="P939" s="3"/>
      <c r="Q939" s="3"/>
      <c r="R939" s="3"/>
      <c r="S939" s="3"/>
      <c r="T939" s="3"/>
      <c r="U939" s="3"/>
      <c r="W939" s="149"/>
    </row>
  </sheetData>
  <mergeCells count="28">
    <mergeCell ref="B2:O2"/>
    <mergeCell ref="B3:O3"/>
    <mergeCell ref="B4:O4"/>
    <mergeCell ref="B5:O5"/>
    <mergeCell ref="B6:O6"/>
    <mergeCell ref="P33:S35"/>
    <mergeCell ref="O36:O37"/>
    <mergeCell ref="B36:G36"/>
    <mergeCell ref="H36:I36"/>
    <mergeCell ref="C38:D38"/>
    <mergeCell ref="K38:N38"/>
    <mergeCell ref="B33:D35"/>
    <mergeCell ref="E33:E35"/>
    <mergeCell ref="L33:L35"/>
    <mergeCell ref="M33:M35"/>
    <mergeCell ref="F33:F35"/>
    <mergeCell ref="G33:G35"/>
    <mergeCell ref="C42:C46"/>
    <mergeCell ref="C48:C51"/>
    <mergeCell ref="H33:H35"/>
    <mergeCell ref="O49:O50"/>
    <mergeCell ref="N33:N35"/>
    <mergeCell ref="O33:O35"/>
    <mergeCell ref="I33:I35"/>
    <mergeCell ref="H37:I37"/>
    <mergeCell ref="J33:J35"/>
    <mergeCell ref="K33:K35"/>
    <mergeCell ref="K45:K46"/>
  </mergeCells>
  <printOptions horizontalCentered="1" gridLines="1"/>
  <pageMargins left="0.7" right="0.7" top="0.75" bottom="0.75" header="0" footer="0"/>
  <pageSetup paperSize="9" pageOrder="overThenDown" orientation="landscape" cellComments="atEnd"/>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L939"/>
  <sheetViews>
    <sheetView workbookViewId="0">
      <pane ySplit="8" topLeftCell="A9" activePane="bottomLeft" state="frozen"/>
      <selection pane="bottomLeft" activeCell="B10" sqref="B10"/>
    </sheetView>
  </sheetViews>
  <sheetFormatPr defaultColWidth="12.5703125" defaultRowHeight="15.75" customHeight="1"/>
  <cols>
    <col min="1" max="1" width="1.85546875" customWidth="1"/>
    <col min="2" max="2" width="4.7109375" customWidth="1"/>
    <col min="3" max="3" width="12" customWidth="1"/>
    <col min="4" max="4" width="34.42578125" customWidth="1"/>
    <col min="5" max="5" width="17.85546875" hidden="1" customWidth="1"/>
    <col min="6" max="6" width="17.85546875" customWidth="1"/>
    <col min="7" max="7" width="18.28515625" hidden="1" customWidth="1"/>
    <col min="8" max="8" width="15.42578125" customWidth="1"/>
    <col min="9" max="9" width="13.5703125" customWidth="1"/>
    <col min="10" max="10" width="19.5703125" customWidth="1"/>
    <col min="11" max="11" width="21.5703125" customWidth="1"/>
    <col min="12" max="12" width="21.5703125" hidden="1" customWidth="1"/>
    <col min="13" max="13" width="18.42578125" hidden="1" customWidth="1"/>
    <col min="14" max="14" width="20.28515625" hidden="1" customWidth="1"/>
    <col min="15" max="15" width="22.140625" hidden="1" customWidth="1"/>
    <col min="16" max="16" width="8.7109375" hidden="1" customWidth="1"/>
    <col min="17" max="19" width="10.5703125" hidden="1" customWidth="1"/>
    <col min="20" max="20" width="30.140625" hidden="1" customWidth="1"/>
    <col min="21" max="23" width="12.5703125" hidden="1"/>
  </cols>
  <sheetData>
    <row r="1" spans="1:24" ht="9" customHeight="1">
      <c r="A1" s="1" t="s">
        <v>0</v>
      </c>
      <c r="B1" s="2"/>
      <c r="C1" s="3"/>
      <c r="D1" s="4"/>
      <c r="E1" s="3"/>
      <c r="F1" s="3"/>
      <c r="G1" s="3"/>
      <c r="H1" s="3"/>
      <c r="I1" s="3"/>
      <c r="J1" s="3"/>
      <c r="K1" s="3"/>
      <c r="L1" s="3"/>
      <c r="M1" s="3"/>
      <c r="N1" s="3"/>
      <c r="O1" s="3"/>
      <c r="P1" s="3"/>
      <c r="Q1" s="3"/>
      <c r="R1" s="3"/>
      <c r="S1" s="3"/>
      <c r="T1" s="3"/>
      <c r="U1" s="3"/>
      <c r="W1" s="149"/>
      <c r="X1" s="149"/>
    </row>
    <row r="2" spans="1:24" ht="51" customHeight="1">
      <c r="B2" s="1624" t="s">
        <v>1</v>
      </c>
      <c r="C2" s="1625"/>
      <c r="D2" s="1625"/>
      <c r="E2" s="1625"/>
      <c r="F2" s="1625"/>
      <c r="G2" s="1625"/>
      <c r="H2" s="1625"/>
      <c r="I2" s="1625"/>
      <c r="J2" s="1625"/>
      <c r="K2" s="1625"/>
      <c r="L2" s="1625"/>
      <c r="M2" s="1625"/>
      <c r="N2" s="1625"/>
      <c r="O2" s="1626"/>
      <c r="P2" s="5"/>
      <c r="Q2" s="5"/>
      <c r="R2" s="5"/>
      <c r="S2" s="5"/>
      <c r="T2" s="5"/>
      <c r="U2" s="3"/>
      <c r="W2" s="149"/>
      <c r="X2" s="149"/>
    </row>
    <row r="3" spans="1:24" ht="16.5">
      <c r="B3" s="1627" t="s">
        <v>2</v>
      </c>
      <c r="C3" s="1600"/>
      <c r="D3" s="1600"/>
      <c r="E3" s="1600"/>
      <c r="F3" s="1600"/>
      <c r="G3" s="1600"/>
      <c r="H3" s="1600"/>
      <c r="I3" s="1600"/>
      <c r="J3" s="1600"/>
      <c r="K3" s="1600"/>
      <c r="L3" s="1600"/>
      <c r="M3" s="1600"/>
      <c r="N3" s="1600"/>
      <c r="O3" s="1628"/>
      <c r="P3" s="6"/>
      <c r="Q3" s="6"/>
      <c r="R3" s="6"/>
      <c r="S3" s="6"/>
      <c r="T3" s="6"/>
      <c r="U3" s="3"/>
      <c r="W3" s="149"/>
      <c r="X3" s="149"/>
    </row>
    <row r="4" spans="1:24" ht="16.5">
      <c r="B4" s="1629" t="s">
        <v>3</v>
      </c>
      <c r="C4" s="1600"/>
      <c r="D4" s="1600"/>
      <c r="E4" s="1600"/>
      <c r="F4" s="1600"/>
      <c r="G4" s="1600"/>
      <c r="H4" s="1600"/>
      <c r="I4" s="1600"/>
      <c r="J4" s="1600"/>
      <c r="K4" s="1600"/>
      <c r="L4" s="1600"/>
      <c r="M4" s="1600"/>
      <c r="N4" s="1600"/>
      <c r="O4" s="1628"/>
      <c r="P4" s="7"/>
      <c r="Q4" s="7"/>
      <c r="R4" s="7"/>
      <c r="S4" s="7"/>
      <c r="T4" s="7"/>
      <c r="U4" s="3"/>
      <c r="W4" s="149"/>
      <c r="X4" s="149"/>
    </row>
    <row r="5" spans="1:24">
      <c r="B5" s="1630" t="s">
        <v>4</v>
      </c>
      <c r="C5" s="1600"/>
      <c r="D5" s="1600"/>
      <c r="E5" s="1600"/>
      <c r="F5" s="1600"/>
      <c r="G5" s="1600"/>
      <c r="H5" s="1600"/>
      <c r="I5" s="1600"/>
      <c r="J5" s="1600"/>
      <c r="K5" s="1600"/>
      <c r="L5" s="1600"/>
      <c r="M5" s="1600"/>
      <c r="N5" s="1600"/>
      <c r="O5" s="1628"/>
      <c r="P5" s="8"/>
      <c r="Q5" s="8"/>
      <c r="R5" s="8"/>
      <c r="S5" s="8"/>
      <c r="T5" s="8"/>
      <c r="U5" s="3"/>
      <c r="W5" s="149"/>
      <c r="X5" s="149"/>
    </row>
    <row r="6" spans="1:24" ht="5.25" customHeight="1">
      <c r="B6" s="1631"/>
      <c r="C6" s="1632"/>
      <c r="D6" s="1632"/>
      <c r="E6" s="1632"/>
      <c r="F6" s="1632"/>
      <c r="G6" s="1632"/>
      <c r="H6" s="1632"/>
      <c r="I6" s="1632"/>
      <c r="J6" s="1632"/>
      <c r="K6" s="1632"/>
      <c r="L6" s="1632"/>
      <c r="M6" s="1632"/>
      <c r="N6" s="1632"/>
      <c r="O6" s="1633"/>
      <c r="P6" s="5"/>
      <c r="Q6" s="5"/>
      <c r="R6" s="5"/>
      <c r="S6" s="5"/>
      <c r="T6" s="5"/>
      <c r="U6" s="3"/>
      <c r="W6" s="149"/>
      <c r="X6" s="149"/>
    </row>
    <row r="7" spans="1:24" ht="49.5">
      <c r="B7" s="9" t="s">
        <v>5</v>
      </c>
      <c r="C7" s="9" t="s">
        <v>6</v>
      </c>
      <c r="D7" s="10" t="s">
        <v>7</v>
      </c>
      <c r="E7" s="9" t="s">
        <v>8</v>
      </c>
      <c r="F7" s="9" t="s">
        <v>8</v>
      </c>
      <c r="G7" s="10" t="s">
        <v>9</v>
      </c>
      <c r="H7" s="10" t="s">
        <v>10</v>
      </c>
      <c r="I7" s="10" t="s">
        <v>11</v>
      </c>
      <c r="J7" s="10" t="s">
        <v>12</v>
      </c>
      <c r="K7" s="11" t="s">
        <v>13</v>
      </c>
      <c r="L7" s="11" t="s">
        <v>69</v>
      </c>
      <c r="M7" s="11"/>
      <c r="N7" s="11" t="s">
        <v>14</v>
      </c>
      <c r="O7" s="11" t="s">
        <v>15</v>
      </c>
      <c r="P7" s="11" t="s">
        <v>16</v>
      </c>
      <c r="Q7" s="11"/>
      <c r="R7" s="11"/>
      <c r="S7" s="11" t="s">
        <v>17</v>
      </c>
      <c r="T7" s="12" t="s">
        <v>18</v>
      </c>
      <c r="U7" s="3"/>
      <c r="W7" s="149"/>
      <c r="X7" s="149"/>
    </row>
    <row r="8" spans="1:24" ht="12.75" customHeight="1">
      <c r="B8" s="150"/>
      <c r="C8" s="151"/>
      <c r="D8" s="152"/>
      <c r="E8" s="153"/>
      <c r="F8" s="153"/>
      <c r="G8" s="153"/>
      <c r="H8" s="153"/>
      <c r="I8" s="153"/>
      <c r="J8" s="153"/>
      <c r="K8" s="153"/>
      <c r="L8" s="153"/>
      <c r="M8" s="153"/>
      <c r="N8" s="153"/>
      <c r="O8" s="153"/>
      <c r="P8" s="153"/>
      <c r="Q8" s="154"/>
      <c r="R8" s="154"/>
      <c r="S8" s="155"/>
      <c r="T8" s="3"/>
      <c r="U8" s="3"/>
      <c r="V8" s="3"/>
      <c r="W8" s="149"/>
      <c r="X8" s="149"/>
    </row>
    <row r="9" spans="1:24" ht="12.75">
      <c r="B9" s="156">
        <v>1</v>
      </c>
      <c r="C9" s="157" t="s">
        <v>19</v>
      </c>
      <c r="D9" s="158" t="s">
        <v>20</v>
      </c>
      <c r="E9" s="159">
        <f>F9</f>
        <v>227580</v>
      </c>
      <c r="F9" s="160">
        <f>SUMMARY!D4</f>
        <v>227580</v>
      </c>
      <c r="G9" s="160">
        <f>F9</f>
        <v>227580</v>
      </c>
      <c r="H9" s="160">
        <v>0</v>
      </c>
      <c r="I9" s="160">
        <v>124800</v>
      </c>
      <c r="J9" s="160">
        <f>I9-H9</f>
        <v>124800</v>
      </c>
      <c r="K9" s="160">
        <f>F9-J9</f>
        <v>102780</v>
      </c>
      <c r="L9" s="160">
        <v>75255.520000000004</v>
      </c>
      <c r="M9" s="160">
        <f>K9-F9</f>
        <v>-124800</v>
      </c>
      <c r="N9" s="160"/>
      <c r="O9" s="160">
        <f>F9-K9</f>
        <v>124800</v>
      </c>
      <c r="P9" s="161">
        <f>J9/F9*100</f>
        <v>54.83785921434221</v>
      </c>
      <c r="Q9" s="162">
        <f>K9/$K$33</f>
        <v>2.8894783504690384E-2</v>
      </c>
      <c r="R9" s="162">
        <f>Q9</f>
        <v>2.8894783504690384E-2</v>
      </c>
      <c r="S9" s="163"/>
      <c r="T9" s="164" t="s">
        <v>21</v>
      </c>
      <c r="U9" s="165"/>
      <c r="V9" s="165"/>
      <c r="W9" s="149"/>
      <c r="X9" s="149"/>
    </row>
    <row r="10" spans="1:24" ht="12.75">
      <c r="B10" s="166"/>
      <c r="C10" s="167"/>
      <c r="D10" s="168"/>
      <c r="E10" s="169"/>
      <c r="F10" s="170"/>
      <c r="G10" s="170"/>
      <c r="H10" s="169"/>
      <c r="I10" s="169"/>
      <c r="J10" s="160"/>
      <c r="K10" s="169"/>
      <c r="L10" s="169"/>
      <c r="M10" s="170"/>
      <c r="N10" s="170"/>
      <c r="O10" s="170"/>
      <c r="P10" s="161"/>
      <c r="Q10" s="162"/>
      <c r="R10" s="171"/>
      <c r="S10" s="172"/>
      <c r="T10" s="173"/>
      <c r="U10" s="3"/>
      <c r="V10" s="3"/>
      <c r="W10" s="149"/>
      <c r="X10" s="149"/>
    </row>
    <row r="11" spans="1:24" ht="12.75">
      <c r="B11" s="156">
        <v>2</v>
      </c>
      <c r="C11" s="157" t="s">
        <v>22</v>
      </c>
      <c r="D11" s="158" t="s">
        <v>23</v>
      </c>
      <c r="E11" s="159">
        <f>F11</f>
        <v>88252.5</v>
      </c>
      <c r="F11" s="160">
        <f>SUMMARY!D6</f>
        <v>88252.5</v>
      </c>
      <c r="G11" s="160">
        <f>F11</f>
        <v>88252.5</v>
      </c>
      <c r="H11" s="160">
        <v>0</v>
      </c>
      <c r="I11" s="160">
        <v>88252.5</v>
      </c>
      <c r="J11" s="160">
        <f>I11-H11</f>
        <v>88252.5</v>
      </c>
      <c r="K11" s="160">
        <f>F11-J11</f>
        <v>0</v>
      </c>
      <c r="L11" s="160">
        <v>0</v>
      </c>
      <c r="M11" s="160">
        <f>J11-K11</f>
        <v>88252.5</v>
      </c>
      <c r="N11" s="160"/>
      <c r="O11" s="160">
        <f>SUMMARY!G6</f>
        <v>88262.5</v>
      </c>
      <c r="P11" s="161">
        <f>J11/F11*100</f>
        <v>100</v>
      </c>
      <c r="Q11" s="162">
        <f>K11/$K$33</f>
        <v>0</v>
      </c>
      <c r="R11" s="162">
        <f>Q11</f>
        <v>0</v>
      </c>
      <c r="S11" s="163"/>
      <c r="T11" s="164" t="s">
        <v>24</v>
      </c>
      <c r="U11" s="165"/>
      <c r="V11" s="165"/>
      <c r="W11" s="149"/>
      <c r="X11" s="149"/>
    </row>
    <row r="12" spans="1:24" ht="12.75">
      <c r="B12" s="166"/>
      <c r="C12" s="167"/>
      <c r="D12" s="168"/>
      <c r="E12" s="169"/>
      <c r="F12" s="170"/>
      <c r="G12" s="170"/>
      <c r="H12" s="170"/>
      <c r="I12" s="170"/>
      <c r="J12" s="160"/>
      <c r="K12" s="160"/>
      <c r="L12" s="160"/>
      <c r="M12" s="170"/>
      <c r="N12" s="170"/>
      <c r="O12" s="170"/>
      <c r="P12" s="161"/>
      <c r="Q12" s="162"/>
      <c r="R12" s="171"/>
      <c r="S12" s="172"/>
      <c r="T12" s="173"/>
      <c r="U12" s="3"/>
      <c r="V12" s="3"/>
      <c r="W12" s="149"/>
      <c r="X12" s="149"/>
    </row>
    <row r="13" spans="1:24" ht="12.75">
      <c r="B13" s="156">
        <v>3</v>
      </c>
      <c r="C13" s="157" t="s">
        <v>25</v>
      </c>
      <c r="D13" s="158" t="s">
        <v>26</v>
      </c>
      <c r="E13" s="159">
        <f>F13</f>
        <v>200000</v>
      </c>
      <c r="F13" s="160">
        <v>200000</v>
      </c>
      <c r="G13" s="160">
        <v>0</v>
      </c>
      <c r="H13" s="170">
        <v>0</v>
      </c>
      <c r="I13" s="160">
        <v>200000</v>
      </c>
      <c r="J13" s="160">
        <f>I13-H13</f>
        <v>200000</v>
      </c>
      <c r="K13" s="160">
        <v>0</v>
      </c>
      <c r="L13" s="160">
        <v>0</v>
      </c>
      <c r="M13" s="160">
        <f>K13-J13</f>
        <v>-200000</v>
      </c>
      <c r="N13" s="160"/>
      <c r="O13" s="160">
        <f>F13-K13</f>
        <v>200000</v>
      </c>
      <c r="P13" s="161">
        <f>J13/F13*100</f>
        <v>100</v>
      </c>
      <c r="Q13" s="162">
        <f>K13/$K$33</f>
        <v>0</v>
      </c>
      <c r="R13" s="174"/>
      <c r="S13" s="163"/>
      <c r="T13" s="164" t="s">
        <v>27</v>
      </c>
      <c r="U13" s="165"/>
      <c r="V13" s="165"/>
      <c r="W13" s="149"/>
      <c r="X13" s="149"/>
    </row>
    <row r="14" spans="1:24" ht="12.75" customHeight="1">
      <c r="B14" s="166"/>
      <c r="C14" s="167"/>
      <c r="D14" s="168"/>
      <c r="E14" s="169"/>
      <c r="F14" s="170"/>
      <c r="G14" s="170"/>
      <c r="H14" s="170"/>
      <c r="I14" s="170"/>
      <c r="J14" s="160"/>
      <c r="K14" s="160"/>
      <c r="L14" s="160"/>
      <c r="M14" s="170"/>
      <c r="N14" s="170"/>
      <c r="O14" s="170"/>
      <c r="P14" s="161"/>
      <c r="Q14" s="162"/>
      <c r="R14" s="171"/>
      <c r="S14" s="172"/>
      <c r="T14" s="173"/>
      <c r="U14" s="3"/>
      <c r="V14" s="3"/>
      <c r="W14" s="149"/>
      <c r="X14" s="149"/>
    </row>
    <row r="15" spans="1:24" ht="12.75">
      <c r="B15" s="175">
        <v>4</v>
      </c>
      <c r="C15" s="176" t="s">
        <v>28</v>
      </c>
      <c r="D15" s="177" t="s">
        <v>29</v>
      </c>
      <c r="E15" s="178">
        <f>F17+F19</f>
        <v>1965370.94</v>
      </c>
      <c r="F15" s="179"/>
      <c r="G15" s="179"/>
      <c r="H15" s="179"/>
      <c r="I15" s="179"/>
      <c r="J15" s="160"/>
      <c r="K15" s="160"/>
      <c r="L15" s="160"/>
      <c r="M15" s="179"/>
      <c r="N15" s="179"/>
      <c r="O15" s="179"/>
      <c r="P15" s="161"/>
      <c r="Q15" s="162"/>
      <c r="R15" s="180">
        <f>SUM(Q17,Q19)</f>
        <v>0.43018203559547424</v>
      </c>
      <c r="S15" s="181"/>
      <c r="T15" s="182"/>
      <c r="U15" s="183"/>
      <c r="V15" s="183"/>
      <c r="W15" s="149"/>
      <c r="X15" s="149"/>
    </row>
    <row r="16" spans="1:24" ht="12.75">
      <c r="B16" s="166"/>
      <c r="C16" s="167"/>
      <c r="D16" s="168"/>
      <c r="E16" s="169"/>
      <c r="F16" s="170"/>
      <c r="G16" s="170"/>
      <c r="H16" s="170"/>
      <c r="I16" s="170"/>
      <c r="J16" s="160"/>
      <c r="K16" s="160"/>
      <c r="L16" s="160"/>
      <c r="M16" s="184"/>
      <c r="N16" s="184"/>
      <c r="O16" s="170"/>
      <c r="P16" s="161"/>
      <c r="Q16" s="162"/>
      <c r="R16" s="171"/>
      <c r="S16" s="172"/>
      <c r="T16" s="173"/>
      <c r="U16" s="3"/>
      <c r="V16" s="3"/>
      <c r="W16" s="149"/>
      <c r="X16" s="149"/>
    </row>
    <row r="17" spans="2:24" ht="12.75">
      <c r="B17" s="166"/>
      <c r="C17" s="167"/>
      <c r="D17" s="168" t="s">
        <v>30</v>
      </c>
      <c r="E17" s="169"/>
      <c r="F17" s="170">
        <f>SUMMARY!D11</f>
        <v>947257</v>
      </c>
      <c r="G17" s="170">
        <f>F17</f>
        <v>947257</v>
      </c>
      <c r="H17" s="170">
        <v>0</v>
      </c>
      <c r="I17" s="170">
        <f>F17-L17</f>
        <v>311793.25399999996</v>
      </c>
      <c r="J17" s="160">
        <f>I17-H17</f>
        <v>311793.25399999996</v>
      </c>
      <c r="K17" s="160">
        <f>F17-J17</f>
        <v>635463.74600000004</v>
      </c>
      <c r="L17" s="160">
        <v>635463.74600000004</v>
      </c>
      <c r="M17" s="184">
        <f>J17-K17</f>
        <v>-323670.49200000009</v>
      </c>
      <c r="N17" s="184"/>
      <c r="O17" s="170">
        <f>SUMMARY!G11</f>
        <v>291914.70844999998</v>
      </c>
      <c r="P17" s="161">
        <f>J17/F17*100</f>
        <v>32.915381359018717</v>
      </c>
      <c r="Q17" s="162">
        <f>K17/$K$33</f>
        <v>0.17864941978740573</v>
      </c>
      <c r="R17" s="171"/>
      <c r="S17" s="172">
        <v>12.1</v>
      </c>
      <c r="T17" s="173" t="s">
        <v>31</v>
      </c>
      <c r="U17" s="3"/>
      <c r="V17" s="3"/>
      <c r="W17" s="149"/>
      <c r="X17" s="149"/>
    </row>
    <row r="18" spans="2:24" ht="12.75">
      <c r="B18" s="166"/>
      <c r="C18" s="167"/>
      <c r="D18" s="168"/>
      <c r="E18" s="169"/>
      <c r="F18" s="170"/>
      <c r="G18" s="170"/>
      <c r="H18" s="169"/>
      <c r="I18" s="169"/>
      <c r="J18" s="160"/>
      <c r="K18" s="169"/>
      <c r="L18" s="169"/>
      <c r="M18" s="170"/>
      <c r="N18" s="170"/>
      <c r="O18" s="170"/>
      <c r="P18" s="161"/>
      <c r="Q18" s="162"/>
      <c r="R18" s="171"/>
      <c r="S18" s="172"/>
      <c r="T18" s="173"/>
      <c r="U18" s="3"/>
      <c r="V18" s="3"/>
      <c r="W18" s="149"/>
      <c r="X18" s="149"/>
    </row>
    <row r="19" spans="2:24" ht="18" customHeight="1">
      <c r="B19" s="166"/>
      <c r="C19" s="167"/>
      <c r="D19" s="168" t="s">
        <v>32</v>
      </c>
      <c r="E19" s="169"/>
      <c r="F19" s="170">
        <f>SUMMARY!D21</f>
        <v>1018113.94</v>
      </c>
      <c r="G19" s="170">
        <f>F19</f>
        <v>1018113.94</v>
      </c>
      <c r="H19" s="170">
        <v>0</v>
      </c>
      <c r="I19" s="170">
        <f>SUMMARY!G21</f>
        <v>123401.5</v>
      </c>
      <c r="J19" s="160">
        <f>I19-H19</f>
        <v>123401.5</v>
      </c>
      <c r="K19" s="160">
        <f>F19-J19</f>
        <v>894712.44</v>
      </c>
      <c r="L19" s="160">
        <v>384919.87599999999</v>
      </c>
      <c r="M19" s="45">
        <f>K19-J19</f>
        <v>771310.94</v>
      </c>
      <c r="N19" s="45">
        <f>SUMMARY!H21</f>
        <v>23100</v>
      </c>
      <c r="O19" s="170">
        <f>SUMMARY!G21</f>
        <v>123401.5</v>
      </c>
      <c r="P19" s="161">
        <f>J19/F19*100</f>
        <v>12.120598211237537</v>
      </c>
      <c r="Q19" s="162">
        <f>K19/$K$33</f>
        <v>0.25153261580806852</v>
      </c>
      <c r="R19" s="171"/>
      <c r="S19" s="172">
        <v>12.2</v>
      </c>
      <c r="T19" s="173" t="s">
        <v>33</v>
      </c>
      <c r="U19" s="3"/>
      <c r="V19" s="3"/>
      <c r="W19" s="149"/>
      <c r="X19" s="149"/>
    </row>
    <row r="20" spans="2:24" ht="12.75">
      <c r="B20" s="166"/>
      <c r="C20" s="167"/>
      <c r="D20" s="168"/>
      <c r="E20" s="169"/>
      <c r="F20" s="170"/>
      <c r="G20" s="170"/>
      <c r="H20" s="170"/>
      <c r="I20" s="170"/>
      <c r="J20" s="160"/>
      <c r="K20" s="160"/>
      <c r="L20" s="160"/>
      <c r="M20" s="170"/>
      <c r="N20" s="170"/>
      <c r="O20" s="170"/>
      <c r="P20" s="161"/>
      <c r="Q20" s="162"/>
      <c r="R20" s="171"/>
      <c r="S20" s="172"/>
      <c r="T20" s="173"/>
      <c r="U20" s="3"/>
      <c r="V20" s="3"/>
      <c r="W20" s="149"/>
      <c r="X20" s="149"/>
    </row>
    <row r="21" spans="2:24" ht="25.5">
      <c r="B21" s="156">
        <v>5</v>
      </c>
      <c r="C21" s="157" t="s">
        <v>28</v>
      </c>
      <c r="D21" s="158" t="s">
        <v>34</v>
      </c>
      <c r="E21" s="159">
        <f>F21</f>
        <v>28455</v>
      </c>
      <c r="F21" s="160">
        <f>SUMMARY!D27</f>
        <v>28455</v>
      </c>
      <c r="G21" s="160">
        <f>F21</f>
        <v>28455</v>
      </c>
      <c r="H21" s="160"/>
      <c r="I21" s="160">
        <f>SUMMARY!G27</f>
        <v>2100</v>
      </c>
      <c r="J21" s="160">
        <f>I21-H21</f>
        <v>2100</v>
      </c>
      <c r="K21" s="160">
        <f>F21-J21</f>
        <v>26355</v>
      </c>
      <c r="L21" s="160">
        <v>0</v>
      </c>
      <c r="M21" s="160">
        <f>K21</f>
        <v>26355</v>
      </c>
      <c r="N21" s="160"/>
      <c r="O21" s="160">
        <f>SUMMARY!G27</f>
        <v>2100</v>
      </c>
      <c r="P21" s="161">
        <f>J21/F21*100</f>
        <v>7.3800738007380069</v>
      </c>
      <c r="Q21" s="162">
        <f>K21/$K$33</f>
        <v>7.409243230843696E-3</v>
      </c>
      <c r="R21" s="162">
        <f>Q21</f>
        <v>7.409243230843696E-3</v>
      </c>
      <c r="S21" s="163"/>
      <c r="T21" s="164" t="s">
        <v>35</v>
      </c>
      <c r="U21" s="165"/>
      <c r="V21" s="165"/>
      <c r="W21" s="149"/>
      <c r="X21" s="149"/>
    </row>
    <row r="22" spans="2:24" ht="12.75">
      <c r="B22" s="166"/>
      <c r="C22" s="167"/>
      <c r="D22" s="168"/>
      <c r="E22" s="185"/>
      <c r="F22" s="186"/>
      <c r="G22" s="170"/>
      <c r="H22" s="170"/>
      <c r="I22" s="170"/>
      <c r="J22" s="160"/>
      <c r="K22" s="160"/>
      <c r="L22" s="160"/>
      <c r="M22" s="170"/>
      <c r="N22" s="170"/>
      <c r="O22" s="170"/>
      <c r="P22" s="161"/>
      <c r="Q22" s="162"/>
      <c r="R22" s="171"/>
      <c r="S22" s="172"/>
      <c r="T22" s="173"/>
      <c r="U22" s="3"/>
      <c r="V22" s="3"/>
      <c r="W22" s="149"/>
      <c r="X22" s="149"/>
    </row>
    <row r="23" spans="2:24" ht="25.5">
      <c r="B23" s="156">
        <v>6</v>
      </c>
      <c r="C23" s="157" t="s">
        <v>36</v>
      </c>
      <c r="D23" s="158" t="s">
        <v>37</v>
      </c>
      <c r="E23" s="159">
        <f>F23</f>
        <v>1436308.6070000001</v>
      </c>
      <c r="F23" s="160">
        <f>SUMMARY!D13</f>
        <v>1436308.6070000001</v>
      </c>
      <c r="G23" s="161">
        <f>F23</f>
        <v>1436308.6070000001</v>
      </c>
      <c r="H23" s="161">
        <f>SUMMARY!H13</f>
        <v>11890</v>
      </c>
      <c r="I23" s="170">
        <f>'SUMMARY OF BILL NO. (4 - 7)'!N75</f>
        <v>9991.8050000000003</v>
      </c>
      <c r="J23" s="160">
        <f>I23-H23</f>
        <v>-1898.1949999999997</v>
      </c>
      <c r="K23" s="160">
        <f>F23-J23</f>
        <v>1438206.8020000001</v>
      </c>
      <c r="L23" s="160">
        <v>1386819.2830000001</v>
      </c>
      <c r="M23" s="45">
        <f>K23-J23</f>
        <v>1440104.9970000002</v>
      </c>
      <c r="N23" s="45">
        <f>SUMMARY!H13</f>
        <v>11890</v>
      </c>
      <c r="O23" s="160">
        <f>SUMMARY!G13</f>
        <v>9991.8050000000003</v>
      </c>
      <c r="P23" s="161">
        <f>J23/F23*100</f>
        <v>-0.13215787963317549</v>
      </c>
      <c r="Q23" s="162">
        <f>K23/$K$33</f>
        <v>0.40432646603194311</v>
      </c>
      <c r="R23" s="162">
        <f>Q23</f>
        <v>0.40432646603194311</v>
      </c>
      <c r="S23" s="163">
        <v>12.2</v>
      </c>
      <c r="T23" s="164" t="s">
        <v>38</v>
      </c>
      <c r="U23" s="165"/>
      <c r="V23" s="165"/>
      <c r="W23" s="149"/>
      <c r="X23" s="149"/>
    </row>
    <row r="24" spans="2:24" ht="12.75">
      <c r="B24" s="166"/>
      <c r="C24" s="167"/>
      <c r="D24" s="168"/>
      <c r="E24" s="185"/>
      <c r="F24" s="186"/>
      <c r="G24" s="170"/>
      <c r="H24" s="169"/>
      <c r="I24" s="169"/>
      <c r="J24" s="160"/>
      <c r="K24" s="169"/>
      <c r="L24" s="169"/>
      <c r="M24" s="170"/>
      <c r="N24" s="170"/>
      <c r="O24" s="170"/>
      <c r="P24" s="161"/>
      <c r="Q24" s="162"/>
      <c r="R24" s="187"/>
      <c r="S24" s="172"/>
      <c r="T24" s="173"/>
      <c r="U24" s="3"/>
      <c r="V24" s="3"/>
      <c r="W24" s="149"/>
      <c r="X24" s="149"/>
    </row>
    <row r="25" spans="2:24" ht="25.5">
      <c r="B25" s="156">
        <v>7</v>
      </c>
      <c r="C25" s="157" t="s">
        <v>39</v>
      </c>
      <c r="D25" s="158" t="s">
        <v>40</v>
      </c>
      <c r="E25" s="159">
        <f>F25</f>
        <v>265674.67499999999</v>
      </c>
      <c r="F25" s="160">
        <f>SUMMARY!D16</f>
        <v>265674.67499999999</v>
      </c>
      <c r="G25" s="160">
        <f>F25</f>
        <v>265674.67499999999</v>
      </c>
      <c r="H25" s="160">
        <v>0</v>
      </c>
      <c r="I25" s="160">
        <f>'BILL NO 6 (STORM WATER)'!I36</f>
        <v>0</v>
      </c>
      <c r="J25" s="160">
        <f>I25-H25</f>
        <v>0</v>
      </c>
      <c r="K25" s="160">
        <f>F25-J25</f>
        <v>265674.67499999999</v>
      </c>
      <c r="L25" s="160">
        <v>6120.1350000000002</v>
      </c>
      <c r="M25" s="160">
        <f>J25-K25</f>
        <v>-265674.67499999999</v>
      </c>
      <c r="N25" s="160"/>
      <c r="O25" s="160">
        <f>F25-K25</f>
        <v>0</v>
      </c>
      <c r="P25" s="161">
        <f>J25/F25*100</f>
        <v>0</v>
      </c>
      <c r="Q25" s="162">
        <f>K25/$K$33</f>
        <v>7.4689747195991224E-2</v>
      </c>
      <c r="R25" s="162">
        <f>Q25</f>
        <v>7.4689747195991224E-2</v>
      </c>
      <c r="S25" s="163"/>
      <c r="T25" s="164" t="s">
        <v>41</v>
      </c>
      <c r="U25" s="165"/>
      <c r="V25" s="165"/>
      <c r="W25" s="149"/>
      <c r="X25" s="149"/>
    </row>
    <row r="26" spans="2:24" ht="12.75">
      <c r="B26" s="166"/>
      <c r="C26" s="167"/>
      <c r="D26" s="168"/>
      <c r="E26" s="185"/>
      <c r="F26" s="186"/>
      <c r="G26" s="170"/>
      <c r="H26" s="170"/>
      <c r="I26" s="170"/>
      <c r="J26" s="160"/>
      <c r="K26" s="160"/>
      <c r="L26" s="160"/>
      <c r="M26" s="170"/>
      <c r="N26" s="170"/>
      <c r="O26" s="170"/>
      <c r="P26" s="161"/>
      <c r="Q26" s="162"/>
      <c r="R26" s="171"/>
      <c r="S26" s="172"/>
      <c r="T26" s="173"/>
      <c r="U26" s="3"/>
      <c r="V26" s="3"/>
      <c r="W26" s="149"/>
      <c r="X26" s="149"/>
    </row>
    <row r="27" spans="2:24" ht="12.75">
      <c r="B27" s="156">
        <v>8</v>
      </c>
      <c r="C27" s="157" t="s">
        <v>42</v>
      </c>
      <c r="D27" s="188" t="s">
        <v>43</v>
      </c>
      <c r="E27" s="189">
        <f>F29+F31</f>
        <v>239991.02499999999</v>
      </c>
      <c r="F27" s="190"/>
      <c r="G27" s="160"/>
      <c r="H27" s="160"/>
      <c r="I27" s="160"/>
      <c r="J27" s="160"/>
      <c r="K27" s="160"/>
      <c r="L27" s="160"/>
      <c r="M27" s="160"/>
      <c r="N27" s="160"/>
      <c r="O27" s="160"/>
      <c r="P27" s="161"/>
      <c r="Q27" s="162"/>
      <c r="R27" s="162">
        <f>SUM(Q29,Q31)</f>
        <v>5.449772444105741E-2</v>
      </c>
      <c r="S27" s="163"/>
      <c r="T27" s="164"/>
      <c r="U27" s="165"/>
      <c r="V27" s="165"/>
      <c r="W27" s="149"/>
      <c r="X27" s="149"/>
    </row>
    <row r="28" spans="2:24" ht="12.75">
      <c r="B28" s="166"/>
      <c r="C28" s="191"/>
      <c r="D28" s="168"/>
      <c r="E28" s="185"/>
      <c r="F28" s="186"/>
      <c r="G28" s="170"/>
      <c r="H28" s="170"/>
      <c r="I28" s="170"/>
      <c r="J28" s="160"/>
      <c r="K28" s="160"/>
      <c r="L28" s="160"/>
      <c r="M28" s="186"/>
      <c r="N28" s="186"/>
      <c r="O28" s="186"/>
      <c r="P28" s="161"/>
      <c r="Q28" s="162"/>
      <c r="R28" s="171"/>
      <c r="S28" s="172"/>
      <c r="T28" s="173"/>
      <c r="U28" s="3"/>
      <c r="V28" s="3"/>
      <c r="W28" s="149"/>
      <c r="X28" s="149"/>
    </row>
    <row r="29" spans="2:24" ht="12.75">
      <c r="B29" s="166"/>
      <c r="C29" s="191"/>
      <c r="D29" s="168" t="s">
        <v>30</v>
      </c>
      <c r="E29" s="185"/>
      <c r="F29" s="186">
        <f>SUMMARY!D18</f>
        <v>36105</v>
      </c>
      <c r="G29" s="170">
        <f>F29</f>
        <v>36105</v>
      </c>
      <c r="H29" s="170">
        <v>0</v>
      </c>
      <c r="I29" s="170">
        <f>F29-L29</f>
        <v>10515.096000000001</v>
      </c>
      <c r="J29" s="160">
        <f>I29-H29</f>
        <v>10515.096000000001</v>
      </c>
      <c r="K29" s="160">
        <f>F29-J29</f>
        <v>25589.903999999999</v>
      </c>
      <c r="L29" s="160">
        <v>25589.903999999999</v>
      </c>
      <c r="M29" s="170">
        <f>K29-J29</f>
        <v>15074.807999999997</v>
      </c>
      <c r="N29" s="170"/>
      <c r="O29" s="170">
        <f>SUMMARY!G18</f>
        <v>10515.156000000001</v>
      </c>
      <c r="P29" s="161">
        <f>J29/F29*100</f>
        <v>29.123656003323646</v>
      </c>
      <c r="Q29" s="162">
        <f>K29/$K$33</f>
        <v>7.1941499901324235E-3</v>
      </c>
      <c r="R29" s="171"/>
      <c r="S29" s="172">
        <v>12.1</v>
      </c>
      <c r="T29" s="173" t="s">
        <v>44</v>
      </c>
      <c r="U29" s="3"/>
      <c r="V29" s="3"/>
      <c r="W29" s="149"/>
      <c r="X29" s="149"/>
    </row>
    <row r="30" spans="2:24" ht="12.75">
      <c r="B30" s="166"/>
      <c r="C30" s="191"/>
      <c r="D30" s="168"/>
      <c r="E30" s="185"/>
      <c r="F30" s="186"/>
      <c r="G30" s="170"/>
      <c r="H30" s="169"/>
      <c r="I30" s="169"/>
      <c r="J30" s="160"/>
      <c r="K30" s="169"/>
      <c r="L30" s="169"/>
      <c r="M30" s="186"/>
      <c r="N30" s="186"/>
      <c r="O30" s="186"/>
      <c r="P30" s="161"/>
      <c r="Q30" s="162"/>
      <c r="R30" s="171"/>
      <c r="S30" s="172"/>
      <c r="T30" s="173"/>
      <c r="U30" s="3"/>
      <c r="V30" s="3"/>
      <c r="W30" s="149"/>
      <c r="X30" s="149"/>
    </row>
    <row r="31" spans="2:24" ht="12.75">
      <c r="B31" s="166"/>
      <c r="C31" s="191"/>
      <c r="D31" s="168" t="s">
        <v>45</v>
      </c>
      <c r="E31" s="185"/>
      <c r="F31" s="186">
        <f>SUMMARY!D23</f>
        <v>203886.02499999999</v>
      </c>
      <c r="G31" s="184">
        <f>F31</f>
        <v>203886.02499999999</v>
      </c>
      <c r="H31" s="170">
        <v>0</v>
      </c>
      <c r="I31" s="170">
        <f>'BILL NO 7. (3 NHU)'!M193</f>
        <v>35625.156000000003</v>
      </c>
      <c r="J31" s="160">
        <f>I31-H31</f>
        <v>35625.156000000003</v>
      </c>
      <c r="K31" s="160">
        <f>F31-J31</f>
        <v>168260.86900000001</v>
      </c>
      <c r="L31" s="160">
        <v>28323</v>
      </c>
      <c r="M31" s="52">
        <f>K31-J31</f>
        <v>132635.71299999999</v>
      </c>
      <c r="N31" s="52">
        <f>SUMMARY!H23</f>
        <v>1111.44</v>
      </c>
      <c r="O31" s="186">
        <f>SUMMARY!G23</f>
        <v>25110</v>
      </c>
      <c r="P31" s="161">
        <f>J31/F31*100</f>
        <v>17.473073988273597</v>
      </c>
      <c r="Q31" s="162">
        <f>K31/$K$33</f>
        <v>4.7303574450924986E-2</v>
      </c>
      <c r="R31" s="171"/>
      <c r="S31" s="172">
        <v>12.2</v>
      </c>
      <c r="T31" s="173" t="s">
        <v>46</v>
      </c>
      <c r="U31" s="3"/>
      <c r="V31" s="3"/>
      <c r="W31" s="149"/>
      <c r="X31" s="149"/>
    </row>
    <row r="32" spans="2:24" ht="12.75">
      <c r="B32" s="192"/>
      <c r="C32" s="193"/>
      <c r="D32" s="194"/>
      <c r="E32" s="195"/>
      <c r="F32" s="196"/>
      <c r="G32" s="197"/>
      <c r="H32" s="198"/>
      <c r="I32" s="198"/>
      <c r="J32" s="160"/>
      <c r="K32" s="169"/>
      <c r="L32" s="198"/>
      <c r="M32" s="196"/>
      <c r="N32" s="196"/>
      <c r="O32" s="196"/>
      <c r="P32" s="199"/>
      <c r="Q32" s="162"/>
      <c r="R32" s="162"/>
      <c r="S32" s="200"/>
      <c r="T32" s="173"/>
      <c r="U32" s="3"/>
      <c r="V32" s="3"/>
      <c r="W32" s="149"/>
      <c r="X32" s="149"/>
    </row>
    <row r="33" spans="1:38" ht="12.75">
      <c r="B33" s="1636" t="s">
        <v>47</v>
      </c>
      <c r="C33" s="1637"/>
      <c r="D33" s="1638"/>
      <c r="E33" s="1614">
        <f>SUM(E9:E32)</f>
        <v>4451632.7470000004</v>
      </c>
      <c r="F33" s="1614">
        <f>SUM(F9:F31)</f>
        <v>4451632.7470000004</v>
      </c>
      <c r="G33" s="1614">
        <f>SUM(G9+G11+G17+G19+G21+G23+G25+G29+G31+G13)</f>
        <v>4251632.7470000004</v>
      </c>
      <c r="H33" s="1614">
        <f>SUM(H9+H11+H17+H19+H23+H25+H29+H31)</f>
        <v>11890</v>
      </c>
      <c r="I33" s="1614">
        <f t="shared" ref="I33:J33" si="0">SUM(I9+I11+I17+I19+I21+I23+I25+I29+I31+I13)</f>
        <v>906479.31099999999</v>
      </c>
      <c r="J33" s="1614">
        <f t="shared" si="0"/>
        <v>894589.31099999999</v>
      </c>
      <c r="K33" s="1614">
        <f>SUM(K9+K11+K17+K19+K21+K23+K25+K29+K31+K15+K13)</f>
        <v>3557043.4359999998</v>
      </c>
      <c r="L33" s="1614">
        <f>SUM(L9+L11+L17+L19+L21+L23+L25+L29+L31+L13)</f>
        <v>2542491.4639999997</v>
      </c>
      <c r="M33" s="1618">
        <f>F33-K33</f>
        <v>894589.31100000069</v>
      </c>
      <c r="N33" s="1618">
        <f>SUM(N9:N31)</f>
        <v>36101.440000000002</v>
      </c>
      <c r="O33" s="1618">
        <f>SUM(O9:O32)</f>
        <v>876095.66945000004</v>
      </c>
      <c r="P33" s="1647"/>
      <c r="Q33" s="1637"/>
      <c r="R33" s="1637"/>
      <c r="S33" s="1637"/>
      <c r="T33" s="76"/>
      <c r="U33" s="3"/>
      <c r="W33" s="149"/>
      <c r="X33" s="1646"/>
    </row>
    <row r="34" spans="1:38" ht="3" customHeight="1">
      <c r="B34" s="1619"/>
      <c r="C34" s="1600"/>
      <c r="D34" s="1601"/>
      <c r="E34" s="1612"/>
      <c r="F34" s="1612"/>
      <c r="G34" s="1612"/>
      <c r="H34" s="1612"/>
      <c r="I34" s="1612"/>
      <c r="J34" s="1612"/>
      <c r="K34" s="1612"/>
      <c r="L34" s="1612"/>
      <c r="M34" s="1619"/>
      <c r="N34" s="1619"/>
      <c r="O34" s="1619"/>
      <c r="P34" s="1619"/>
      <c r="Q34" s="1600"/>
      <c r="R34" s="1600"/>
      <c r="S34" s="1600"/>
      <c r="T34" s="76"/>
      <c r="U34" s="3"/>
      <c r="W34" s="149"/>
      <c r="X34" s="1600"/>
    </row>
    <row r="35" spans="1:38" ht="9" customHeight="1">
      <c r="B35" s="1620"/>
      <c r="C35" s="1595"/>
      <c r="D35" s="1639"/>
      <c r="E35" s="1613"/>
      <c r="F35" s="1613"/>
      <c r="G35" s="1613"/>
      <c r="H35" s="1613"/>
      <c r="I35" s="1613"/>
      <c r="J35" s="1613"/>
      <c r="K35" s="1613"/>
      <c r="L35" s="1613"/>
      <c r="M35" s="1620"/>
      <c r="N35" s="1620"/>
      <c r="O35" s="1620"/>
      <c r="P35" s="1619"/>
      <c r="Q35" s="1600"/>
      <c r="R35" s="1600"/>
      <c r="S35" s="1600"/>
      <c r="T35" s="76"/>
      <c r="U35" s="3"/>
      <c r="W35" s="149"/>
      <c r="X35" s="1600"/>
    </row>
    <row r="36" spans="1:38" ht="15" hidden="1">
      <c r="B36" s="1615"/>
      <c r="C36" s="1600"/>
      <c r="D36" s="1600"/>
      <c r="E36" s="1600"/>
      <c r="F36" s="1600"/>
      <c r="G36" s="1601"/>
      <c r="H36" s="1640">
        <f>I33-H33</f>
        <v>894589.31099999999</v>
      </c>
      <c r="I36" s="1598"/>
      <c r="J36" s="77"/>
      <c r="K36" s="78">
        <f>F33-K33</f>
        <v>894589.31100000069</v>
      </c>
      <c r="L36" s="202"/>
      <c r="M36" s="79"/>
      <c r="N36" s="80"/>
      <c r="O36" s="1621">
        <f>SUM(O33:O35)</f>
        <v>876095.66945000004</v>
      </c>
      <c r="P36" s="3"/>
      <c r="Q36" s="3"/>
      <c r="R36" s="3"/>
      <c r="S36" s="3"/>
      <c r="T36" s="3"/>
      <c r="U36" s="3"/>
      <c r="W36" s="149"/>
      <c r="X36" s="149"/>
    </row>
    <row r="37" spans="1:38" ht="15" hidden="1">
      <c r="B37" s="2"/>
      <c r="C37" s="3"/>
      <c r="D37" s="4"/>
      <c r="E37" s="81"/>
      <c r="F37" s="82"/>
      <c r="G37" s="82"/>
      <c r="H37" s="1641"/>
      <c r="I37" s="1598"/>
      <c r="J37" s="77"/>
      <c r="K37" s="83"/>
      <c r="L37" s="203"/>
      <c r="M37" s="84">
        <f>I33+J33</f>
        <v>1801068.622</v>
      </c>
      <c r="N37" s="85"/>
      <c r="O37" s="1613"/>
      <c r="P37" s="3"/>
      <c r="Q37" s="3"/>
      <c r="R37" s="3"/>
      <c r="S37" s="3"/>
      <c r="T37" s="3"/>
      <c r="U37" s="3"/>
      <c r="W37" s="149"/>
      <c r="X37" s="149"/>
    </row>
    <row r="38" spans="1:38" ht="30" hidden="1">
      <c r="A38" s="86"/>
      <c r="B38" s="2"/>
      <c r="C38" s="1642"/>
      <c r="D38" s="1600"/>
      <c r="E38" s="87"/>
      <c r="F38" s="88" t="s">
        <v>48</v>
      </c>
      <c r="G38" s="89"/>
      <c r="H38" s="89"/>
      <c r="I38" s="89"/>
      <c r="J38" s="89"/>
      <c r="K38" s="1643" t="s">
        <v>49</v>
      </c>
      <c r="L38" s="1597"/>
      <c r="M38" s="1597"/>
      <c r="N38" s="1598"/>
      <c r="O38" s="89" t="s">
        <v>50</v>
      </c>
      <c r="P38" s="2"/>
      <c r="Q38" s="90">
        <f>328588.41+7678.88</f>
        <v>336267.29</v>
      </c>
      <c r="R38" s="2"/>
      <c r="S38" s="2">
        <f>55*355</f>
        <v>19525</v>
      </c>
      <c r="T38" s="2"/>
      <c r="U38" s="2"/>
      <c r="V38" s="86"/>
      <c r="W38" s="201"/>
      <c r="X38" s="201"/>
      <c r="Y38" s="86"/>
      <c r="Z38" s="86"/>
      <c r="AA38" s="86"/>
      <c r="AB38" s="86"/>
      <c r="AC38" s="86"/>
      <c r="AD38" s="86"/>
      <c r="AE38" s="86"/>
      <c r="AF38" s="86"/>
      <c r="AG38" s="86"/>
      <c r="AH38" s="86"/>
      <c r="AI38" s="86"/>
      <c r="AJ38" s="86"/>
      <c r="AK38" s="86"/>
      <c r="AL38" s="86"/>
    </row>
    <row r="39" spans="1:38" ht="15" hidden="1">
      <c r="A39" s="91"/>
      <c r="B39" s="92"/>
      <c r="C39" s="93"/>
      <c r="D39" s="94"/>
      <c r="E39" s="92"/>
      <c r="F39" s="95"/>
      <c r="G39" s="95"/>
      <c r="H39" s="95"/>
      <c r="I39" s="95"/>
      <c r="J39" s="95"/>
      <c r="K39" s="95"/>
      <c r="L39" s="92"/>
      <c r="M39" s="92"/>
      <c r="N39" s="92"/>
      <c r="O39" s="92"/>
      <c r="P39" s="92"/>
      <c r="Q39" s="96">
        <f>Q38-220352</f>
        <v>115915.28999999998</v>
      </c>
      <c r="R39" s="92"/>
      <c r="S39" s="93">
        <f>S38*32</f>
        <v>624800</v>
      </c>
      <c r="T39" s="97">
        <f>S39+K33</f>
        <v>4181843.4359999998</v>
      </c>
      <c r="U39" s="98"/>
      <c r="V39" s="91"/>
      <c r="W39" s="204"/>
      <c r="X39" s="204"/>
      <c r="Y39" s="91"/>
      <c r="Z39" s="91"/>
      <c r="AA39" s="91"/>
      <c r="AB39" s="91"/>
      <c r="AC39" s="91"/>
      <c r="AD39" s="91"/>
      <c r="AE39" s="91"/>
      <c r="AF39" s="91"/>
      <c r="AG39" s="91"/>
      <c r="AH39" s="91"/>
      <c r="AI39" s="91"/>
      <c r="AJ39" s="91"/>
      <c r="AK39" s="91"/>
      <c r="AL39" s="91"/>
    </row>
    <row r="40" spans="1:38" ht="15" hidden="1">
      <c r="A40" s="86"/>
      <c r="B40" s="92"/>
      <c r="C40" s="92"/>
      <c r="D40" s="99" t="s">
        <v>51</v>
      </c>
      <c r="E40" s="100"/>
      <c r="F40" s="100" t="s">
        <v>52</v>
      </c>
      <c r="G40" s="100"/>
      <c r="H40" s="100"/>
      <c r="I40" s="100"/>
      <c r="J40" s="100"/>
      <c r="K40" s="100" t="s">
        <v>53</v>
      </c>
      <c r="L40" s="205"/>
      <c r="M40" s="97">
        <f>J33+K36</f>
        <v>1789178.6220000007</v>
      </c>
      <c r="N40" s="92"/>
      <c r="O40" s="93" t="e">
        <f>#REF!-F36</f>
        <v>#REF!</v>
      </c>
      <c r="P40" s="92"/>
      <c r="Q40" s="92"/>
      <c r="R40" s="92"/>
      <c r="S40" s="92"/>
      <c r="T40" s="92"/>
      <c r="U40" s="2"/>
      <c r="V40" s="86"/>
      <c r="W40" s="201"/>
      <c r="X40" s="201"/>
      <c r="Y40" s="86"/>
      <c r="Z40" s="86"/>
      <c r="AA40" s="86"/>
      <c r="AB40" s="86"/>
      <c r="AC40" s="86"/>
      <c r="AD40" s="86"/>
      <c r="AE40" s="86"/>
      <c r="AF40" s="86"/>
      <c r="AG40" s="86"/>
      <c r="AH40" s="86"/>
      <c r="AI40" s="86"/>
      <c r="AJ40" s="86"/>
      <c r="AK40" s="86"/>
      <c r="AL40" s="86"/>
    </row>
    <row r="41" spans="1:38" ht="6" hidden="1" customHeight="1">
      <c r="B41" s="98"/>
      <c r="C41" s="98"/>
      <c r="D41" s="101"/>
      <c r="E41" s="102"/>
      <c r="F41" s="103"/>
      <c r="G41" s="104"/>
      <c r="H41" s="104"/>
      <c r="I41" s="104"/>
      <c r="J41" s="104"/>
      <c r="K41" s="104"/>
      <c r="L41" s="206"/>
      <c r="M41" s="105"/>
      <c r="N41" s="105"/>
      <c r="O41" s="105"/>
      <c r="P41" s="105"/>
      <c r="Q41" s="105"/>
      <c r="R41" s="105"/>
      <c r="S41" s="105"/>
      <c r="T41" s="105"/>
      <c r="U41" s="3"/>
      <c r="W41" s="149"/>
      <c r="X41" s="149"/>
    </row>
    <row r="42" spans="1:38" ht="12.75" hidden="1">
      <c r="B42" s="98"/>
      <c r="C42" s="1607" t="s">
        <v>54</v>
      </c>
      <c r="D42" s="106" t="s">
        <v>55</v>
      </c>
      <c r="E42" s="107"/>
      <c r="F42" s="24">
        <f>F33</f>
        <v>4451632.7470000004</v>
      </c>
      <c r="G42" s="26"/>
      <c r="H42" s="26"/>
      <c r="I42" s="26"/>
      <c r="J42" s="26"/>
      <c r="K42" s="26">
        <f>F42/F42</f>
        <v>1</v>
      </c>
      <c r="L42" s="137"/>
      <c r="M42" s="105">
        <f>H37-J37</f>
        <v>0</v>
      </c>
      <c r="N42" s="105"/>
      <c r="O42" s="105"/>
      <c r="P42" s="105"/>
      <c r="Q42" s="105"/>
      <c r="R42" s="105"/>
      <c r="S42" s="105"/>
      <c r="T42" s="108">
        <f>F33-T39</f>
        <v>269789.31100000069</v>
      </c>
      <c r="U42" s="3"/>
      <c r="W42" s="149"/>
      <c r="X42" s="149"/>
    </row>
    <row r="43" spans="1:38" ht="12.75" hidden="1">
      <c r="B43" s="98"/>
      <c r="C43" s="1608"/>
      <c r="D43" s="109" t="s">
        <v>56</v>
      </c>
      <c r="E43" s="110"/>
      <c r="F43" s="111">
        <f>K33</f>
        <v>3557043.4359999998</v>
      </c>
      <c r="G43" s="112"/>
      <c r="H43" s="112"/>
      <c r="I43" s="112"/>
      <c r="J43" s="112"/>
      <c r="K43" s="112">
        <f>F43/F42</f>
        <v>0.79904242738737308</v>
      </c>
      <c r="L43" s="207"/>
      <c r="M43" s="105"/>
      <c r="N43" s="105"/>
      <c r="O43" s="105"/>
      <c r="P43" s="105"/>
      <c r="Q43" s="105"/>
      <c r="R43" s="105"/>
      <c r="S43" s="105"/>
      <c r="T43" s="105"/>
      <c r="U43" s="3"/>
      <c r="W43" s="149"/>
      <c r="X43" s="149"/>
    </row>
    <row r="44" spans="1:38" ht="12.75" hidden="1">
      <c r="B44" s="98"/>
      <c r="C44" s="1609"/>
      <c r="D44" s="106" t="s">
        <v>57</v>
      </c>
      <c r="E44" s="113"/>
      <c r="F44" s="24">
        <f>O36</f>
        <v>876095.66945000004</v>
      </c>
      <c r="G44" s="26"/>
      <c r="H44" s="26"/>
      <c r="I44" s="26"/>
      <c r="J44" s="26"/>
      <c r="K44" s="26">
        <f>F44/F42</f>
        <v>0.19680322237731979</v>
      </c>
      <c r="L44" s="137"/>
      <c r="M44" s="105"/>
      <c r="N44" s="105"/>
      <c r="O44" s="105"/>
      <c r="P44" s="105"/>
      <c r="Q44" s="105"/>
      <c r="R44" s="105"/>
      <c r="S44" s="105"/>
      <c r="T44" s="105"/>
      <c r="U44" s="3"/>
      <c r="W44" s="149"/>
      <c r="X44" s="149"/>
    </row>
    <row r="45" spans="1:38" ht="12.75" hidden="1">
      <c r="B45" s="98"/>
      <c r="C45" s="1608"/>
      <c r="D45" s="114" t="s">
        <v>58</v>
      </c>
      <c r="E45" s="115"/>
      <c r="F45" s="116">
        <f>SUMMARY!H23</f>
        <v>1111.44</v>
      </c>
      <c r="G45" s="117"/>
      <c r="H45" s="117"/>
      <c r="I45" s="117"/>
      <c r="J45" s="117"/>
      <c r="K45" s="1616">
        <f>(F45+F46)/F42</f>
        <v>4.9748811859928563E-2</v>
      </c>
      <c r="L45" s="207"/>
      <c r="M45" s="105"/>
      <c r="N45" s="105"/>
      <c r="O45" s="108">
        <f>F45+F46</f>
        <v>221463.44</v>
      </c>
      <c r="P45" s="105"/>
      <c r="Q45" s="105"/>
      <c r="R45" s="105"/>
      <c r="S45" s="105"/>
      <c r="T45" s="105"/>
      <c r="U45" s="3"/>
      <c r="W45" s="149"/>
      <c r="X45" s="149"/>
    </row>
    <row r="46" spans="1:38" ht="12.75" hidden="1">
      <c r="B46" s="98"/>
      <c r="C46" s="1610"/>
      <c r="D46" s="118" t="s">
        <v>59</v>
      </c>
      <c r="E46" s="119"/>
      <c r="F46" s="120">
        <v>220352</v>
      </c>
      <c r="G46" s="121"/>
      <c r="H46" s="121"/>
      <c r="I46" s="121"/>
      <c r="J46" s="121"/>
      <c r="K46" s="1617"/>
      <c r="L46" s="137"/>
      <c r="M46" s="105"/>
      <c r="N46" s="105"/>
      <c r="O46" s="105"/>
      <c r="P46" s="105"/>
      <c r="Q46" s="105"/>
      <c r="R46" s="105"/>
      <c r="S46" s="105"/>
      <c r="T46" s="105"/>
      <c r="U46" s="3"/>
      <c r="W46" s="149"/>
      <c r="X46" s="149"/>
    </row>
    <row r="47" spans="1:38" ht="21.75" hidden="1" customHeight="1">
      <c r="B47" s="98"/>
      <c r="C47" s="105"/>
      <c r="D47" s="122" t="s">
        <v>60</v>
      </c>
      <c r="E47" s="123"/>
      <c r="F47" s="123">
        <f>F42*K47</f>
        <v>3778506.8759999997</v>
      </c>
      <c r="G47" s="124"/>
      <c r="H47" s="124"/>
      <c r="I47" s="124"/>
      <c r="J47" s="124"/>
      <c r="K47" s="124">
        <f>K43+K45</f>
        <v>0.8487912392473016</v>
      </c>
      <c r="L47" s="208"/>
      <c r="M47" s="125"/>
      <c r="N47" s="125"/>
      <c r="O47" s="125"/>
      <c r="P47" s="105"/>
      <c r="Q47" s="105"/>
      <c r="R47" s="105"/>
      <c r="S47" s="105"/>
      <c r="T47" s="105"/>
      <c r="U47" s="3"/>
      <c r="W47" s="149"/>
      <c r="X47" s="149"/>
    </row>
    <row r="48" spans="1:38" ht="12.75" hidden="1">
      <c r="B48" s="2"/>
      <c r="C48" s="1611" t="s">
        <v>61</v>
      </c>
      <c r="D48" s="114" t="s">
        <v>62</v>
      </c>
      <c r="E48" s="126"/>
      <c r="F48" s="116"/>
      <c r="G48" s="117"/>
      <c r="H48" s="117"/>
      <c r="I48" s="117"/>
      <c r="J48" s="117"/>
      <c r="K48" s="117">
        <f>K42-K47</f>
        <v>0.1512087607526984</v>
      </c>
      <c r="L48" s="207"/>
      <c r="M48" s="105"/>
      <c r="N48" s="105"/>
      <c r="O48" s="105"/>
      <c r="P48" s="105"/>
      <c r="Q48" s="105"/>
      <c r="R48" s="105"/>
      <c r="S48" s="105"/>
      <c r="T48" s="105"/>
      <c r="U48" s="3"/>
      <c r="W48" s="149"/>
      <c r="X48" s="149"/>
    </row>
    <row r="49" spans="2:24" ht="25.5" hidden="1">
      <c r="B49" s="2"/>
      <c r="C49" s="1612"/>
      <c r="D49" s="127" t="s">
        <v>63</v>
      </c>
      <c r="E49" s="128"/>
      <c r="F49" s="128">
        <v>2193954.35</v>
      </c>
      <c r="G49" s="129"/>
      <c r="H49" s="129"/>
      <c r="I49" s="129"/>
      <c r="J49" s="129"/>
      <c r="K49" s="129">
        <f>2193954.35/F42</f>
        <v>0.49284262082907171</v>
      </c>
      <c r="L49" s="129"/>
      <c r="M49" s="130"/>
      <c r="N49" s="130"/>
      <c r="O49" s="1622">
        <f>(K49+K50)/2</f>
        <v>0.55481708762033333</v>
      </c>
      <c r="P49" s="105"/>
      <c r="Q49" s="105"/>
      <c r="R49" s="105"/>
      <c r="S49" s="105"/>
      <c r="T49" s="105"/>
      <c r="U49" s="3"/>
      <c r="W49" s="149"/>
      <c r="X49" s="149"/>
    </row>
    <row r="50" spans="2:24" ht="25.5" hidden="1">
      <c r="B50" s="2"/>
      <c r="C50" s="1612"/>
      <c r="D50" s="131" t="s">
        <v>64</v>
      </c>
      <c r="E50" s="132"/>
      <c r="F50" s="132">
        <v>2193954.35</v>
      </c>
      <c r="G50" s="133"/>
      <c r="H50" s="133"/>
      <c r="I50" s="133"/>
      <c r="J50" s="133"/>
      <c r="K50" s="133">
        <f>F50/F43</f>
        <v>0.61679155441159483</v>
      </c>
      <c r="L50" s="133"/>
      <c r="M50" s="134"/>
      <c r="N50" s="134"/>
      <c r="O50" s="1623"/>
      <c r="P50" s="105"/>
      <c r="Q50" s="105"/>
      <c r="R50" s="105"/>
      <c r="S50" s="105"/>
      <c r="T50" s="105"/>
      <c r="U50" s="3"/>
      <c r="W50" s="149"/>
      <c r="X50" s="149"/>
    </row>
    <row r="51" spans="2:24" ht="25.5" hidden="1">
      <c r="B51" s="2"/>
      <c r="C51" s="1613"/>
      <c r="D51" s="135" t="s">
        <v>65</v>
      </c>
      <c r="E51" s="136"/>
      <c r="F51" s="136">
        <v>110000</v>
      </c>
      <c r="G51" s="137"/>
      <c r="H51" s="137"/>
      <c r="I51" s="137"/>
      <c r="J51" s="137"/>
      <c r="K51" s="137">
        <f>F51/F42</f>
        <v>2.4710034778616923E-2</v>
      </c>
      <c r="L51" s="137"/>
      <c r="M51" s="29"/>
      <c r="N51" s="29"/>
      <c r="O51" s="29"/>
      <c r="P51" s="105"/>
      <c r="Q51" s="105"/>
      <c r="R51" s="105"/>
      <c r="S51" s="105"/>
      <c r="T51" s="105"/>
      <c r="U51" s="3"/>
      <c r="W51" s="149"/>
      <c r="X51" s="149"/>
    </row>
    <row r="52" spans="2:24" ht="12.75" hidden="1">
      <c r="B52" s="2"/>
      <c r="C52" s="3"/>
      <c r="D52" s="138"/>
      <c r="E52" s="139"/>
      <c r="F52" s="139"/>
      <c r="G52" s="140"/>
      <c r="H52" s="140"/>
      <c r="I52" s="140"/>
      <c r="J52" s="140"/>
      <c r="K52" s="141">
        <f>K50-K49+K51</f>
        <v>0.14865896836114004</v>
      </c>
      <c r="L52" s="140"/>
      <c r="M52" s="140"/>
      <c r="N52" s="140"/>
      <c r="O52" s="141">
        <f>69.5%-O49</f>
        <v>0.14018291237966662</v>
      </c>
      <c r="P52" s="105"/>
      <c r="Q52" s="105"/>
      <c r="R52" s="105"/>
      <c r="S52" s="105"/>
      <c r="T52" s="105"/>
      <c r="U52" s="3"/>
      <c r="W52" s="149"/>
      <c r="X52" s="149"/>
    </row>
    <row r="53" spans="2:24" ht="25.5" hidden="1">
      <c r="B53" s="2"/>
      <c r="C53" s="3"/>
      <c r="D53" s="135" t="s">
        <v>66</v>
      </c>
      <c r="E53" s="29"/>
      <c r="F53" s="29"/>
      <c r="G53" s="140"/>
      <c r="H53" s="140"/>
      <c r="I53" s="140"/>
      <c r="J53" s="140"/>
      <c r="K53" s="140" t="s">
        <v>67</v>
      </c>
      <c r="L53" s="140"/>
      <c r="M53" s="142"/>
      <c r="N53" s="142"/>
      <c r="O53" s="142" t="s">
        <v>68</v>
      </c>
      <c r="P53" s="105"/>
      <c r="Q53" s="105"/>
      <c r="R53" s="105"/>
      <c r="S53" s="105"/>
      <c r="T53" s="105"/>
      <c r="U53" s="3"/>
      <c r="W53" s="149"/>
      <c r="X53" s="149"/>
    </row>
    <row r="54" spans="2:24" ht="12.75" hidden="1">
      <c r="B54" s="2"/>
      <c r="C54" s="3"/>
      <c r="D54" s="4"/>
      <c r="E54" s="3"/>
      <c r="F54" s="3"/>
      <c r="G54" s="3"/>
      <c r="H54" s="3"/>
      <c r="I54" s="3"/>
      <c r="J54" s="3"/>
      <c r="K54" s="3"/>
      <c r="L54" s="3"/>
      <c r="M54" s="143"/>
      <c r="N54" s="143"/>
      <c r="O54" s="143"/>
      <c r="P54" s="3"/>
      <c r="Q54" s="3"/>
      <c r="R54" s="3"/>
      <c r="S54" s="3"/>
      <c r="T54" s="3"/>
      <c r="U54" s="3"/>
      <c r="W54" s="149"/>
      <c r="X54" s="149"/>
    </row>
    <row r="55" spans="2:24" ht="12.75" hidden="1">
      <c r="B55" s="2"/>
      <c r="C55" s="3"/>
      <c r="D55" s="4"/>
      <c r="E55" s="3"/>
      <c r="F55" s="3"/>
      <c r="G55" s="3"/>
      <c r="H55" s="3"/>
      <c r="I55" s="3"/>
      <c r="J55" s="3"/>
      <c r="K55" s="3"/>
      <c r="L55" s="3"/>
      <c r="M55" s="3"/>
      <c r="N55" s="3"/>
      <c r="O55" s="3"/>
      <c r="P55" s="3"/>
      <c r="Q55" s="3"/>
      <c r="R55" s="3"/>
      <c r="S55" s="3"/>
      <c r="T55" s="3"/>
      <c r="U55" s="3"/>
      <c r="W55" s="149"/>
      <c r="X55" s="149"/>
    </row>
    <row r="56" spans="2:24" ht="12.75" hidden="1">
      <c r="B56" s="2"/>
      <c r="C56" s="3"/>
      <c r="D56" s="4"/>
      <c r="E56" s="3"/>
      <c r="F56" s="3"/>
      <c r="G56" s="3"/>
      <c r="H56" s="3"/>
      <c r="I56" s="3"/>
      <c r="J56" s="3"/>
      <c r="K56" s="3"/>
      <c r="L56" s="3"/>
      <c r="M56" s="3"/>
      <c r="N56" s="3"/>
      <c r="O56" s="3"/>
      <c r="P56" s="3"/>
      <c r="Q56" s="3"/>
      <c r="R56" s="3"/>
      <c r="S56" s="3"/>
      <c r="T56" s="3"/>
      <c r="U56" s="3"/>
      <c r="W56" s="149"/>
      <c r="X56" s="149"/>
    </row>
    <row r="57" spans="2:24" ht="12.75" hidden="1">
      <c r="B57" s="2"/>
      <c r="C57" s="3"/>
      <c r="D57" s="4"/>
      <c r="E57" s="3"/>
      <c r="F57" s="3"/>
      <c r="G57" s="3"/>
      <c r="H57" s="3"/>
      <c r="I57" s="3"/>
      <c r="J57" s="3"/>
      <c r="K57" s="3"/>
      <c r="L57" s="3"/>
      <c r="M57" s="3"/>
      <c r="N57" s="3"/>
      <c r="O57" s="3"/>
      <c r="P57" s="3"/>
      <c r="Q57" s="3"/>
      <c r="R57" s="3"/>
      <c r="S57" s="3"/>
      <c r="T57" s="3"/>
      <c r="U57" s="3"/>
      <c r="W57" s="149"/>
      <c r="X57" s="149"/>
    </row>
    <row r="58" spans="2:24" ht="12.75">
      <c r="B58" s="2"/>
      <c r="C58" s="3"/>
      <c r="D58" s="4"/>
      <c r="E58" s="3"/>
      <c r="F58" s="3"/>
      <c r="G58" s="3"/>
      <c r="H58" s="3"/>
      <c r="I58" s="3"/>
      <c r="J58" s="3"/>
      <c r="K58" s="209">
        <f>J33+K33</f>
        <v>4451632.7469999995</v>
      </c>
      <c r="L58" s="3"/>
      <c r="M58" s="3"/>
      <c r="N58" s="3"/>
      <c r="O58" s="3"/>
      <c r="P58" s="3"/>
      <c r="Q58" s="3"/>
      <c r="R58" s="3"/>
      <c r="S58" s="3"/>
      <c r="T58" s="3"/>
      <c r="U58" s="3"/>
      <c r="W58" s="149"/>
      <c r="X58" s="149"/>
    </row>
    <row r="59" spans="2:24" ht="12.75">
      <c r="B59" s="2"/>
      <c r="C59" s="2"/>
      <c r="D59" s="210"/>
      <c r="E59" s="3"/>
      <c r="F59" s="3"/>
      <c r="G59" s="3"/>
      <c r="H59" s="2"/>
      <c r="I59" s="3"/>
      <c r="J59" s="3">
        <f>J33/32</f>
        <v>27955.91596875</v>
      </c>
      <c r="K59" s="3"/>
      <c r="L59" s="211"/>
      <c r="M59" s="3"/>
      <c r="N59" s="3"/>
      <c r="O59" s="3"/>
      <c r="P59" s="3"/>
      <c r="Q59" s="3"/>
      <c r="R59" s="3"/>
      <c r="S59" s="3"/>
      <c r="T59" s="3"/>
      <c r="U59" s="3"/>
      <c r="W59" s="149"/>
      <c r="X59" s="149"/>
    </row>
    <row r="60" spans="2:24" ht="12.75">
      <c r="B60" s="2"/>
      <c r="C60" s="3"/>
      <c r="D60" s="4"/>
      <c r="E60" s="3"/>
      <c r="F60" s="3"/>
      <c r="G60" s="3"/>
      <c r="H60" s="3"/>
      <c r="I60" s="3"/>
      <c r="J60" s="3">
        <f>J59/55</f>
        <v>508.28938125000002</v>
      </c>
      <c r="K60" s="211">
        <f>K58-F33</f>
        <v>0</v>
      </c>
      <c r="L60" s="3"/>
      <c r="M60" s="3"/>
      <c r="N60" s="3"/>
      <c r="O60" s="3"/>
      <c r="P60" s="3"/>
      <c r="Q60" s="3"/>
      <c r="R60" s="3"/>
      <c r="S60" s="3"/>
      <c r="T60" s="3"/>
      <c r="U60" s="3"/>
      <c r="W60" s="149"/>
      <c r="X60" s="149"/>
    </row>
    <row r="61" spans="2:24" ht="12.75">
      <c r="B61" s="2"/>
      <c r="C61" s="3"/>
      <c r="D61" s="4"/>
      <c r="E61" s="3"/>
      <c r="F61" s="3"/>
      <c r="G61" s="3"/>
      <c r="H61" s="3"/>
      <c r="I61" s="3"/>
      <c r="J61" s="3"/>
      <c r="K61" s="3"/>
      <c r="L61" s="3"/>
      <c r="M61" s="3"/>
      <c r="N61" s="3"/>
      <c r="O61" s="3"/>
      <c r="P61" s="3"/>
      <c r="Q61" s="3"/>
      <c r="R61" s="3"/>
      <c r="S61" s="3"/>
      <c r="T61" s="3"/>
      <c r="U61" s="3"/>
      <c r="W61" s="149"/>
      <c r="X61" s="149"/>
    </row>
    <row r="62" spans="2:24" ht="12.75">
      <c r="B62" s="2"/>
      <c r="C62" s="3"/>
      <c r="D62" s="4"/>
      <c r="E62" s="3"/>
      <c r="F62" s="3"/>
      <c r="G62" s="3"/>
      <c r="H62" s="3"/>
      <c r="I62" s="3"/>
      <c r="J62" s="3"/>
      <c r="K62" s="3"/>
      <c r="L62" s="3"/>
      <c r="M62" s="3"/>
      <c r="N62" s="3"/>
      <c r="O62" s="3"/>
      <c r="P62" s="3"/>
      <c r="Q62" s="3"/>
      <c r="R62" s="3"/>
      <c r="S62" s="3"/>
      <c r="T62" s="3"/>
      <c r="U62" s="3"/>
      <c r="W62" s="149"/>
      <c r="X62" s="149"/>
    </row>
    <row r="63" spans="2:24" ht="12.75">
      <c r="B63" s="2"/>
      <c r="C63" s="2"/>
      <c r="D63" s="4"/>
      <c r="E63" s="3"/>
      <c r="F63" s="3"/>
      <c r="G63" s="3"/>
      <c r="H63" s="3"/>
      <c r="I63" s="3"/>
      <c r="J63" s="3"/>
      <c r="K63" s="3"/>
      <c r="L63" s="3"/>
      <c r="M63" s="3"/>
      <c r="N63" s="3"/>
      <c r="O63" s="3"/>
      <c r="P63" s="3"/>
      <c r="Q63" s="3"/>
      <c r="R63" s="3"/>
      <c r="S63" s="3"/>
      <c r="T63" s="3"/>
      <c r="U63" s="3"/>
      <c r="W63" s="149"/>
      <c r="X63" s="149"/>
    </row>
    <row r="64" spans="2:24" ht="12.75">
      <c r="B64" s="2"/>
      <c r="C64" s="3"/>
      <c r="D64" s="4"/>
      <c r="E64" s="3"/>
      <c r="F64" s="3"/>
      <c r="G64" s="3"/>
      <c r="H64" s="3"/>
      <c r="I64" s="3"/>
      <c r="J64" s="3"/>
      <c r="K64" s="3"/>
      <c r="L64" s="3"/>
      <c r="M64" s="3"/>
      <c r="N64" s="3"/>
      <c r="O64" s="3"/>
      <c r="P64" s="3"/>
      <c r="Q64" s="3"/>
      <c r="R64" s="3"/>
      <c r="S64" s="3"/>
      <c r="T64" s="3"/>
      <c r="U64" s="3"/>
      <c r="W64" s="149"/>
      <c r="X64" s="149"/>
    </row>
    <row r="65" spans="2:24" ht="12.75">
      <c r="B65" s="2"/>
      <c r="C65" s="3"/>
      <c r="D65" s="4"/>
      <c r="E65" s="3"/>
      <c r="F65" s="3"/>
      <c r="G65" s="3"/>
      <c r="H65" s="3"/>
      <c r="I65" s="3"/>
      <c r="J65" s="3"/>
      <c r="K65" s="3"/>
      <c r="L65" s="3"/>
      <c r="M65" s="3"/>
      <c r="N65" s="3"/>
      <c r="O65" s="3"/>
      <c r="P65" s="3"/>
      <c r="Q65" s="3"/>
      <c r="R65" s="3"/>
      <c r="S65" s="3"/>
      <c r="T65" s="3"/>
      <c r="U65" s="3"/>
      <c r="W65" s="149"/>
      <c r="X65" s="149"/>
    </row>
    <row r="66" spans="2:24" ht="12.75">
      <c r="B66" s="2"/>
      <c r="C66" s="3"/>
      <c r="D66" s="4"/>
      <c r="E66" s="3"/>
      <c r="F66" s="3"/>
      <c r="G66" s="3"/>
      <c r="H66" s="3"/>
      <c r="I66" s="3"/>
      <c r="J66" s="3"/>
      <c r="K66" s="3"/>
      <c r="L66" s="3"/>
      <c r="M66" s="3"/>
      <c r="N66" s="3"/>
      <c r="O66" s="3"/>
      <c r="P66" s="3"/>
      <c r="Q66" s="3"/>
      <c r="R66" s="3"/>
      <c r="S66" s="3"/>
      <c r="T66" s="3"/>
      <c r="U66" s="3"/>
      <c r="W66" s="149"/>
      <c r="X66" s="149"/>
    </row>
    <row r="67" spans="2:24" ht="12.75">
      <c r="B67" s="2"/>
      <c r="C67" s="3"/>
      <c r="D67" s="4"/>
      <c r="E67" s="3"/>
      <c r="F67" s="3"/>
      <c r="G67" s="3"/>
      <c r="H67" s="3"/>
      <c r="I67" s="3"/>
      <c r="J67" s="3"/>
      <c r="K67" s="3"/>
      <c r="L67" s="3"/>
      <c r="M67" s="3"/>
      <c r="N67" s="3"/>
      <c r="O67" s="3"/>
      <c r="P67" s="3"/>
      <c r="Q67" s="3"/>
      <c r="R67" s="3"/>
      <c r="S67" s="3"/>
      <c r="T67" s="3"/>
      <c r="U67" s="3"/>
      <c r="W67" s="149"/>
      <c r="X67" s="149"/>
    </row>
    <row r="68" spans="2:24" ht="12.75">
      <c r="B68" s="2"/>
      <c r="C68" s="3"/>
      <c r="D68" s="4"/>
      <c r="E68" s="3"/>
      <c r="F68" s="3"/>
      <c r="G68" s="3"/>
      <c r="H68" s="3"/>
      <c r="I68" s="3"/>
      <c r="J68" s="3"/>
      <c r="K68" s="3"/>
      <c r="L68" s="3"/>
      <c r="M68" s="3"/>
      <c r="N68" s="3"/>
      <c r="O68" s="3"/>
      <c r="P68" s="3"/>
      <c r="Q68" s="3"/>
      <c r="R68" s="3"/>
      <c r="S68" s="3"/>
      <c r="T68" s="3"/>
      <c r="U68" s="3"/>
      <c r="W68" s="149"/>
      <c r="X68" s="149"/>
    </row>
    <row r="69" spans="2:24" ht="12.75">
      <c r="B69" s="2"/>
      <c r="C69" s="3"/>
      <c r="D69" s="4"/>
      <c r="E69" s="3"/>
      <c r="F69" s="3"/>
      <c r="G69" s="3"/>
      <c r="H69" s="3"/>
      <c r="I69" s="3"/>
      <c r="J69" s="3"/>
      <c r="K69" s="3"/>
      <c r="L69" s="3"/>
      <c r="M69" s="3"/>
      <c r="N69" s="3"/>
      <c r="O69" s="3"/>
      <c r="P69" s="3"/>
      <c r="Q69" s="3"/>
      <c r="R69" s="3"/>
      <c r="S69" s="3"/>
      <c r="T69" s="3"/>
      <c r="U69" s="3"/>
      <c r="W69" s="149"/>
      <c r="X69" s="149"/>
    </row>
    <row r="70" spans="2:24" ht="12.75">
      <c r="B70" s="2"/>
      <c r="C70" s="3"/>
      <c r="D70" s="4"/>
      <c r="E70" s="3"/>
      <c r="F70" s="3"/>
      <c r="G70" s="3"/>
      <c r="H70" s="3"/>
      <c r="I70" s="3"/>
      <c r="J70" s="3"/>
      <c r="K70" s="3"/>
      <c r="L70" s="3"/>
      <c r="M70" s="3"/>
      <c r="N70" s="3"/>
      <c r="O70" s="3"/>
      <c r="P70" s="3"/>
      <c r="Q70" s="3"/>
      <c r="R70" s="3"/>
      <c r="S70" s="3"/>
      <c r="T70" s="3"/>
      <c r="U70" s="3"/>
      <c r="W70" s="149"/>
      <c r="X70" s="149"/>
    </row>
    <row r="71" spans="2:24" ht="12.75">
      <c r="B71" s="2"/>
      <c r="C71" s="3"/>
      <c r="D71" s="4"/>
      <c r="E71" s="3"/>
      <c r="F71" s="3"/>
      <c r="G71" s="3"/>
      <c r="H71" s="3"/>
      <c r="I71" s="3"/>
      <c r="J71" s="3"/>
      <c r="K71" s="3"/>
      <c r="L71" s="3"/>
      <c r="M71" s="3"/>
      <c r="N71" s="3"/>
      <c r="O71" s="3"/>
      <c r="P71" s="3"/>
      <c r="Q71" s="3"/>
      <c r="R71" s="3"/>
      <c r="S71" s="3"/>
      <c r="T71" s="3"/>
      <c r="U71" s="3"/>
      <c r="W71" s="149"/>
      <c r="X71" s="149"/>
    </row>
    <row r="72" spans="2:24" ht="12.75">
      <c r="B72" s="2"/>
      <c r="C72" s="3"/>
      <c r="D72" s="4"/>
      <c r="E72" s="3"/>
      <c r="F72" s="3"/>
      <c r="G72" s="3"/>
      <c r="H72" s="3"/>
      <c r="I72" s="3"/>
      <c r="J72" s="3"/>
      <c r="K72" s="3"/>
      <c r="L72" s="3"/>
      <c r="M72" s="3"/>
      <c r="N72" s="3"/>
      <c r="O72" s="3"/>
      <c r="P72" s="3"/>
      <c r="Q72" s="3"/>
      <c r="R72" s="3"/>
      <c r="S72" s="3"/>
      <c r="T72" s="3"/>
      <c r="U72" s="3"/>
      <c r="W72" s="149"/>
      <c r="X72" s="149"/>
    </row>
    <row r="73" spans="2:24" ht="12.75">
      <c r="B73" s="2"/>
      <c r="C73" s="3"/>
      <c r="D73" s="4"/>
      <c r="E73" s="3"/>
      <c r="F73" s="3"/>
      <c r="G73" s="3"/>
      <c r="H73" s="3"/>
      <c r="I73" s="3"/>
      <c r="J73" s="3"/>
      <c r="K73" s="3"/>
      <c r="L73" s="3"/>
      <c r="M73" s="3"/>
      <c r="N73" s="3"/>
      <c r="O73" s="3"/>
      <c r="P73" s="3"/>
      <c r="Q73" s="3"/>
      <c r="R73" s="3"/>
      <c r="S73" s="3"/>
      <c r="T73" s="3"/>
      <c r="U73" s="3"/>
      <c r="W73" s="149"/>
      <c r="X73" s="149"/>
    </row>
    <row r="74" spans="2:24" ht="12.75">
      <c r="B74" s="2"/>
      <c r="C74" s="3"/>
      <c r="D74" s="4"/>
      <c r="E74" s="3"/>
      <c r="F74" s="3"/>
      <c r="G74" s="3"/>
      <c r="H74" s="3"/>
      <c r="I74" s="3"/>
      <c r="J74" s="3"/>
      <c r="K74" s="3"/>
      <c r="L74" s="3"/>
      <c r="M74" s="3"/>
      <c r="N74" s="3"/>
      <c r="O74" s="3"/>
      <c r="P74" s="3"/>
      <c r="Q74" s="3"/>
      <c r="R74" s="3"/>
      <c r="S74" s="3"/>
      <c r="T74" s="3"/>
      <c r="U74" s="3"/>
      <c r="W74" s="149"/>
      <c r="X74" s="149"/>
    </row>
    <row r="75" spans="2:24" ht="12.75">
      <c r="B75" s="2"/>
      <c r="C75" s="3"/>
      <c r="D75" s="4"/>
      <c r="E75" s="3"/>
      <c r="F75" s="3"/>
      <c r="G75" s="3"/>
      <c r="H75" s="3"/>
      <c r="I75" s="3"/>
      <c r="J75" s="3"/>
      <c r="K75" s="3"/>
      <c r="L75" s="3"/>
      <c r="M75" s="3"/>
      <c r="N75" s="3"/>
      <c r="O75" s="3"/>
      <c r="P75" s="3"/>
      <c r="Q75" s="3"/>
      <c r="R75" s="3"/>
      <c r="S75" s="3"/>
      <c r="T75" s="3"/>
      <c r="U75" s="3"/>
      <c r="W75" s="149"/>
      <c r="X75" s="149"/>
    </row>
    <row r="76" spans="2:24" ht="12.75">
      <c r="B76" s="2"/>
      <c r="C76" s="3"/>
      <c r="D76" s="4"/>
      <c r="E76" s="3"/>
      <c r="F76" s="3"/>
      <c r="G76" s="3"/>
      <c r="H76" s="3"/>
      <c r="I76" s="3"/>
      <c r="J76" s="3"/>
      <c r="K76" s="3"/>
      <c r="L76" s="3"/>
      <c r="M76" s="3"/>
      <c r="N76" s="3"/>
      <c r="O76" s="3"/>
      <c r="P76" s="3"/>
      <c r="Q76" s="3"/>
      <c r="R76" s="3"/>
      <c r="S76" s="3"/>
      <c r="T76" s="3"/>
      <c r="U76" s="3"/>
      <c r="W76" s="149"/>
      <c r="X76" s="149"/>
    </row>
    <row r="77" spans="2:24" ht="12.75">
      <c r="B77" s="2"/>
      <c r="C77" s="3"/>
      <c r="D77" s="4"/>
      <c r="E77" s="3"/>
      <c r="F77" s="3"/>
      <c r="G77" s="3"/>
      <c r="H77" s="3"/>
      <c r="I77" s="3"/>
      <c r="J77" s="3"/>
      <c r="K77" s="3"/>
      <c r="L77" s="3"/>
      <c r="M77" s="3"/>
      <c r="N77" s="3"/>
      <c r="O77" s="3"/>
      <c r="P77" s="3"/>
      <c r="Q77" s="3"/>
      <c r="R77" s="3"/>
      <c r="S77" s="3"/>
      <c r="T77" s="3"/>
      <c r="U77" s="3"/>
      <c r="W77" s="149"/>
      <c r="X77" s="149"/>
    </row>
    <row r="78" spans="2:24" ht="12.75">
      <c r="B78" s="2"/>
      <c r="C78" s="3"/>
      <c r="D78" s="4"/>
      <c r="E78" s="3"/>
      <c r="F78" s="3"/>
      <c r="G78" s="3"/>
      <c r="H78" s="3"/>
      <c r="I78" s="3"/>
      <c r="J78" s="3"/>
      <c r="K78" s="3"/>
      <c r="L78" s="3"/>
      <c r="M78" s="3"/>
      <c r="N78" s="3"/>
      <c r="O78" s="3"/>
      <c r="P78" s="3"/>
      <c r="Q78" s="3"/>
      <c r="R78" s="3"/>
      <c r="S78" s="3"/>
      <c r="T78" s="3"/>
      <c r="U78" s="3"/>
      <c r="W78" s="149"/>
      <c r="X78" s="149"/>
    </row>
    <row r="79" spans="2:24" ht="12.75">
      <c r="B79" s="2"/>
      <c r="C79" s="3"/>
      <c r="D79" s="4"/>
      <c r="E79" s="3"/>
      <c r="F79" s="3"/>
      <c r="G79" s="3"/>
      <c r="H79" s="3"/>
      <c r="I79" s="3"/>
      <c r="J79" s="3"/>
      <c r="K79" s="3"/>
      <c r="L79" s="3"/>
      <c r="M79" s="3"/>
      <c r="N79" s="3"/>
      <c r="O79" s="3"/>
      <c r="P79" s="3"/>
      <c r="Q79" s="3"/>
      <c r="R79" s="3"/>
      <c r="S79" s="3"/>
      <c r="T79" s="3"/>
      <c r="U79" s="3"/>
      <c r="W79" s="149"/>
      <c r="X79" s="149"/>
    </row>
    <row r="80" spans="2:24" ht="12.75">
      <c r="B80" s="2"/>
      <c r="C80" s="3"/>
      <c r="D80" s="4"/>
      <c r="E80" s="3"/>
      <c r="F80" s="3"/>
      <c r="G80" s="3"/>
      <c r="H80" s="3"/>
      <c r="I80" s="3"/>
      <c r="J80" s="3"/>
      <c r="K80" s="3"/>
      <c r="L80" s="3"/>
      <c r="M80" s="3"/>
      <c r="N80" s="3"/>
      <c r="O80" s="3"/>
      <c r="P80" s="3"/>
      <c r="Q80" s="3"/>
      <c r="R80" s="3"/>
      <c r="S80" s="3"/>
      <c r="T80" s="3"/>
      <c r="U80" s="3"/>
      <c r="W80" s="149"/>
      <c r="X80" s="149"/>
    </row>
    <row r="81" spans="2:24" ht="12.75">
      <c r="B81" s="2"/>
      <c r="C81" s="3"/>
      <c r="D81" s="4"/>
      <c r="E81" s="3"/>
      <c r="F81" s="3"/>
      <c r="G81" s="3"/>
      <c r="H81" s="3"/>
      <c r="I81" s="3"/>
      <c r="J81" s="3"/>
      <c r="K81" s="3"/>
      <c r="L81" s="3"/>
      <c r="M81" s="3"/>
      <c r="N81" s="3"/>
      <c r="O81" s="3"/>
      <c r="P81" s="3"/>
      <c r="Q81" s="3"/>
      <c r="R81" s="3"/>
      <c r="S81" s="3"/>
      <c r="T81" s="3"/>
      <c r="U81" s="3"/>
      <c r="W81" s="149"/>
      <c r="X81" s="149"/>
    </row>
    <row r="82" spans="2:24" ht="12.75">
      <c r="B82" s="2"/>
      <c r="C82" s="3"/>
      <c r="D82" s="4"/>
      <c r="E82" s="3"/>
      <c r="F82" s="3"/>
      <c r="G82" s="3"/>
      <c r="H82" s="3"/>
      <c r="I82" s="3"/>
      <c r="J82" s="3"/>
      <c r="K82" s="3"/>
      <c r="L82" s="3"/>
      <c r="M82" s="3"/>
      <c r="N82" s="3"/>
      <c r="O82" s="3"/>
      <c r="P82" s="3"/>
      <c r="Q82" s="3"/>
      <c r="R82" s="3"/>
      <c r="S82" s="3"/>
      <c r="T82" s="3"/>
      <c r="U82" s="3"/>
      <c r="W82" s="149"/>
      <c r="X82" s="149"/>
    </row>
    <row r="83" spans="2:24" ht="12.75">
      <c r="B83" s="2"/>
      <c r="C83" s="3"/>
      <c r="D83" s="4"/>
      <c r="E83" s="3"/>
      <c r="F83" s="3"/>
      <c r="G83" s="3"/>
      <c r="H83" s="3"/>
      <c r="I83" s="3"/>
      <c r="J83" s="3"/>
      <c r="K83" s="3"/>
      <c r="L83" s="3"/>
      <c r="M83" s="3"/>
      <c r="N83" s="3"/>
      <c r="O83" s="3"/>
      <c r="P83" s="3"/>
      <c r="Q83" s="3"/>
      <c r="R83" s="3"/>
      <c r="S83" s="3"/>
      <c r="T83" s="3"/>
      <c r="U83" s="3"/>
      <c r="W83" s="149"/>
      <c r="X83" s="149"/>
    </row>
    <row r="84" spans="2:24" ht="12.75">
      <c r="B84" s="2"/>
      <c r="C84" s="3"/>
      <c r="D84" s="4"/>
      <c r="E84" s="3"/>
      <c r="F84" s="3"/>
      <c r="G84" s="3"/>
      <c r="H84" s="3"/>
      <c r="I84" s="3"/>
      <c r="J84" s="3"/>
      <c r="K84" s="3"/>
      <c r="L84" s="3"/>
      <c r="M84" s="3"/>
      <c r="N84" s="3"/>
      <c r="O84" s="3"/>
      <c r="P84" s="3"/>
      <c r="Q84" s="3"/>
      <c r="R84" s="3"/>
      <c r="S84" s="3"/>
      <c r="T84" s="3"/>
      <c r="U84" s="3"/>
      <c r="W84" s="149"/>
      <c r="X84" s="149"/>
    </row>
    <row r="85" spans="2:24" ht="12.75">
      <c r="B85" s="2"/>
      <c r="C85" s="3"/>
      <c r="D85" s="4"/>
      <c r="E85" s="3"/>
      <c r="F85" s="3"/>
      <c r="G85" s="3"/>
      <c r="H85" s="3"/>
      <c r="I85" s="3"/>
      <c r="J85" s="3"/>
      <c r="K85" s="3"/>
      <c r="L85" s="3"/>
      <c r="M85" s="3"/>
      <c r="N85" s="3"/>
      <c r="O85" s="3"/>
      <c r="P85" s="3"/>
      <c r="Q85" s="3"/>
      <c r="R85" s="3"/>
      <c r="S85" s="3"/>
      <c r="T85" s="3"/>
      <c r="U85" s="3"/>
      <c r="W85" s="149"/>
      <c r="X85" s="149"/>
    </row>
    <row r="86" spans="2:24" ht="12.75">
      <c r="B86" s="2"/>
      <c r="C86" s="3"/>
      <c r="D86" s="4"/>
      <c r="E86" s="3"/>
      <c r="F86" s="3"/>
      <c r="G86" s="3"/>
      <c r="H86" s="3"/>
      <c r="I86" s="3"/>
      <c r="J86" s="3"/>
      <c r="K86" s="3"/>
      <c r="L86" s="3"/>
      <c r="M86" s="3"/>
      <c r="N86" s="3"/>
      <c r="O86" s="3"/>
      <c r="P86" s="3"/>
      <c r="Q86" s="3"/>
      <c r="R86" s="3"/>
      <c r="S86" s="3"/>
      <c r="T86" s="3"/>
      <c r="U86" s="3"/>
      <c r="W86" s="149"/>
      <c r="X86" s="149"/>
    </row>
    <row r="87" spans="2:24" ht="12.75">
      <c r="B87" s="2"/>
      <c r="C87" s="3"/>
      <c r="D87" s="4"/>
      <c r="E87" s="3"/>
      <c r="F87" s="3"/>
      <c r="G87" s="3"/>
      <c r="H87" s="3"/>
      <c r="I87" s="3"/>
      <c r="J87" s="3"/>
      <c r="K87" s="3"/>
      <c r="L87" s="3"/>
      <c r="M87" s="3"/>
      <c r="N87" s="3"/>
      <c r="O87" s="3"/>
      <c r="P87" s="3"/>
      <c r="Q87" s="3"/>
      <c r="R87" s="3"/>
      <c r="S87" s="3"/>
      <c r="T87" s="3"/>
      <c r="U87" s="3"/>
      <c r="W87" s="149"/>
      <c r="X87" s="149"/>
    </row>
    <row r="88" spans="2:24" ht="12.75">
      <c r="B88" s="2"/>
      <c r="C88" s="3"/>
      <c r="D88" s="4"/>
      <c r="E88" s="3"/>
      <c r="F88" s="3"/>
      <c r="G88" s="3"/>
      <c r="H88" s="3"/>
      <c r="I88" s="3"/>
      <c r="J88" s="3"/>
      <c r="K88" s="3"/>
      <c r="L88" s="3"/>
      <c r="M88" s="3"/>
      <c r="N88" s="3"/>
      <c r="O88" s="3"/>
      <c r="P88" s="3"/>
      <c r="Q88" s="3"/>
      <c r="R88" s="3"/>
      <c r="S88" s="3"/>
      <c r="T88" s="3"/>
      <c r="U88" s="3"/>
      <c r="W88" s="149"/>
      <c r="X88" s="149"/>
    </row>
    <row r="89" spans="2:24" ht="12.75">
      <c r="B89" s="2"/>
      <c r="C89" s="3"/>
      <c r="D89" s="4"/>
      <c r="E89" s="3"/>
      <c r="F89" s="3"/>
      <c r="G89" s="3"/>
      <c r="H89" s="3"/>
      <c r="I89" s="3"/>
      <c r="J89" s="3"/>
      <c r="K89" s="3"/>
      <c r="L89" s="3"/>
      <c r="M89" s="3"/>
      <c r="N89" s="3"/>
      <c r="O89" s="3"/>
      <c r="P89" s="3"/>
      <c r="Q89" s="3"/>
      <c r="R89" s="3"/>
      <c r="S89" s="3"/>
      <c r="T89" s="3"/>
      <c r="U89" s="3"/>
      <c r="W89" s="149"/>
      <c r="X89" s="149"/>
    </row>
    <row r="90" spans="2:24" ht="12.75">
      <c r="B90" s="2"/>
      <c r="C90" s="3"/>
      <c r="D90" s="4"/>
      <c r="E90" s="3"/>
      <c r="F90" s="3"/>
      <c r="G90" s="3"/>
      <c r="H90" s="3"/>
      <c r="I90" s="3"/>
      <c r="J90" s="3"/>
      <c r="K90" s="3"/>
      <c r="L90" s="3"/>
      <c r="M90" s="3"/>
      <c r="N90" s="3"/>
      <c r="O90" s="3"/>
      <c r="P90" s="3"/>
      <c r="Q90" s="3"/>
      <c r="R90" s="3"/>
      <c r="S90" s="3"/>
      <c r="T90" s="3"/>
      <c r="U90" s="3"/>
      <c r="W90" s="149"/>
      <c r="X90" s="149"/>
    </row>
    <row r="91" spans="2:24" ht="12.75">
      <c r="B91" s="2"/>
      <c r="C91" s="3"/>
      <c r="D91" s="4"/>
      <c r="E91" s="3"/>
      <c r="F91" s="3"/>
      <c r="G91" s="3"/>
      <c r="H91" s="3"/>
      <c r="I91" s="3"/>
      <c r="J91" s="3"/>
      <c r="K91" s="3"/>
      <c r="L91" s="3"/>
      <c r="M91" s="3"/>
      <c r="N91" s="3"/>
      <c r="O91" s="3"/>
      <c r="P91" s="3"/>
      <c r="Q91" s="3"/>
      <c r="R91" s="3"/>
      <c r="S91" s="3"/>
      <c r="T91" s="3"/>
      <c r="U91" s="3"/>
      <c r="W91" s="149"/>
      <c r="X91" s="149"/>
    </row>
    <row r="92" spans="2:24" ht="12.75">
      <c r="B92" s="2"/>
      <c r="C92" s="3"/>
      <c r="D92" s="4"/>
      <c r="E92" s="3"/>
      <c r="F92" s="3"/>
      <c r="G92" s="3"/>
      <c r="H92" s="3"/>
      <c r="I92" s="3"/>
      <c r="J92" s="3"/>
      <c r="K92" s="3"/>
      <c r="L92" s="3"/>
      <c r="M92" s="3"/>
      <c r="N92" s="3"/>
      <c r="O92" s="3"/>
      <c r="P92" s="3"/>
      <c r="Q92" s="3"/>
      <c r="R92" s="3"/>
      <c r="S92" s="3"/>
      <c r="T92" s="3"/>
      <c r="U92" s="3"/>
      <c r="W92" s="149"/>
      <c r="X92" s="149"/>
    </row>
    <row r="93" spans="2:24" ht="12.75">
      <c r="B93" s="2"/>
      <c r="C93" s="3"/>
      <c r="D93" s="4"/>
      <c r="E93" s="3"/>
      <c r="F93" s="3"/>
      <c r="G93" s="3"/>
      <c r="H93" s="3"/>
      <c r="I93" s="3"/>
      <c r="J93" s="3"/>
      <c r="K93" s="3"/>
      <c r="L93" s="3"/>
      <c r="M93" s="3"/>
      <c r="N93" s="3"/>
      <c r="O93" s="3"/>
      <c r="P93" s="3"/>
      <c r="Q93" s="3"/>
      <c r="R93" s="3"/>
      <c r="S93" s="3"/>
      <c r="T93" s="3"/>
      <c r="U93" s="3"/>
      <c r="W93" s="149"/>
      <c r="X93" s="149"/>
    </row>
    <row r="94" spans="2:24" ht="12.75">
      <c r="B94" s="2"/>
      <c r="C94" s="3"/>
      <c r="D94" s="4"/>
      <c r="E94" s="3"/>
      <c r="F94" s="3"/>
      <c r="G94" s="3"/>
      <c r="H94" s="3"/>
      <c r="I94" s="3"/>
      <c r="J94" s="3"/>
      <c r="K94" s="3"/>
      <c r="L94" s="3"/>
      <c r="M94" s="3"/>
      <c r="N94" s="3"/>
      <c r="O94" s="3"/>
      <c r="P94" s="3"/>
      <c r="Q94" s="3"/>
      <c r="R94" s="3"/>
      <c r="S94" s="3"/>
      <c r="T94" s="3"/>
      <c r="U94" s="3"/>
      <c r="W94" s="149"/>
      <c r="X94" s="149"/>
    </row>
    <row r="95" spans="2:24" ht="12.75">
      <c r="B95" s="2"/>
      <c r="C95" s="3"/>
      <c r="D95" s="4"/>
      <c r="E95" s="3"/>
      <c r="F95" s="3"/>
      <c r="G95" s="3"/>
      <c r="H95" s="3"/>
      <c r="I95" s="3"/>
      <c r="J95" s="3"/>
      <c r="K95" s="3"/>
      <c r="L95" s="3"/>
      <c r="M95" s="3"/>
      <c r="N95" s="3"/>
      <c r="O95" s="3"/>
      <c r="P95" s="3"/>
      <c r="Q95" s="3"/>
      <c r="R95" s="3"/>
      <c r="S95" s="3"/>
      <c r="T95" s="3"/>
      <c r="U95" s="3"/>
      <c r="W95" s="149"/>
      <c r="X95" s="149"/>
    </row>
    <row r="96" spans="2:24" ht="12.75">
      <c r="B96" s="2"/>
      <c r="C96" s="3"/>
      <c r="D96" s="4"/>
      <c r="E96" s="3"/>
      <c r="F96" s="3"/>
      <c r="G96" s="3"/>
      <c r="H96" s="3"/>
      <c r="I96" s="3"/>
      <c r="J96" s="3"/>
      <c r="K96" s="3"/>
      <c r="L96" s="3"/>
      <c r="M96" s="3"/>
      <c r="N96" s="3"/>
      <c r="O96" s="3"/>
      <c r="P96" s="3"/>
      <c r="Q96" s="3"/>
      <c r="R96" s="3"/>
      <c r="S96" s="3"/>
      <c r="T96" s="3"/>
      <c r="U96" s="3"/>
      <c r="W96" s="149"/>
      <c r="X96" s="149"/>
    </row>
    <row r="97" spans="2:24" ht="12.75">
      <c r="B97" s="2"/>
      <c r="C97" s="3"/>
      <c r="D97" s="4"/>
      <c r="E97" s="3"/>
      <c r="F97" s="3"/>
      <c r="G97" s="3"/>
      <c r="H97" s="3"/>
      <c r="I97" s="3"/>
      <c r="J97" s="3"/>
      <c r="K97" s="3"/>
      <c r="L97" s="3"/>
      <c r="M97" s="3"/>
      <c r="N97" s="3"/>
      <c r="O97" s="3"/>
      <c r="P97" s="3"/>
      <c r="Q97" s="3"/>
      <c r="R97" s="3"/>
      <c r="S97" s="3"/>
      <c r="T97" s="3"/>
      <c r="U97" s="3"/>
      <c r="W97" s="149"/>
      <c r="X97" s="149"/>
    </row>
    <row r="98" spans="2:24" ht="12.75">
      <c r="B98" s="2"/>
      <c r="C98" s="3"/>
      <c r="D98" s="4"/>
      <c r="E98" s="3"/>
      <c r="F98" s="3"/>
      <c r="G98" s="3"/>
      <c r="H98" s="3"/>
      <c r="I98" s="3"/>
      <c r="J98" s="3"/>
      <c r="K98" s="3"/>
      <c r="L98" s="3"/>
      <c r="M98" s="3"/>
      <c r="N98" s="3"/>
      <c r="O98" s="3"/>
      <c r="P98" s="3"/>
      <c r="Q98" s="3"/>
      <c r="R98" s="3"/>
      <c r="S98" s="3"/>
      <c r="T98" s="3"/>
      <c r="U98" s="3"/>
      <c r="W98" s="149"/>
      <c r="X98" s="149"/>
    </row>
    <row r="99" spans="2:24" ht="12.75">
      <c r="B99" s="2"/>
      <c r="C99" s="3"/>
      <c r="D99" s="4"/>
      <c r="E99" s="3"/>
      <c r="F99" s="3"/>
      <c r="G99" s="3"/>
      <c r="H99" s="3"/>
      <c r="I99" s="3"/>
      <c r="J99" s="3"/>
      <c r="K99" s="3"/>
      <c r="L99" s="3"/>
      <c r="M99" s="3"/>
      <c r="N99" s="3"/>
      <c r="O99" s="3"/>
      <c r="P99" s="3"/>
      <c r="Q99" s="3"/>
      <c r="R99" s="3"/>
      <c r="S99" s="3"/>
      <c r="T99" s="3"/>
      <c r="U99" s="3"/>
      <c r="W99" s="149"/>
      <c r="X99" s="149"/>
    </row>
    <row r="100" spans="2:24" ht="12.75">
      <c r="B100" s="2"/>
      <c r="C100" s="3"/>
      <c r="D100" s="4"/>
      <c r="E100" s="3"/>
      <c r="F100" s="3"/>
      <c r="G100" s="3"/>
      <c r="H100" s="3"/>
      <c r="I100" s="3"/>
      <c r="J100" s="3"/>
      <c r="K100" s="3"/>
      <c r="L100" s="3"/>
      <c r="M100" s="3"/>
      <c r="N100" s="3"/>
      <c r="O100" s="3"/>
      <c r="P100" s="3"/>
      <c r="Q100" s="3"/>
      <c r="R100" s="3"/>
      <c r="S100" s="3"/>
      <c r="T100" s="3"/>
      <c r="U100" s="3"/>
      <c r="W100" s="149"/>
      <c r="X100" s="149"/>
    </row>
    <row r="101" spans="2:24" ht="12.75">
      <c r="B101" s="2"/>
      <c r="C101" s="3"/>
      <c r="D101" s="4"/>
      <c r="E101" s="3"/>
      <c r="F101" s="3"/>
      <c r="G101" s="3"/>
      <c r="H101" s="3"/>
      <c r="I101" s="3"/>
      <c r="J101" s="3"/>
      <c r="K101" s="3"/>
      <c r="L101" s="3"/>
      <c r="M101" s="3"/>
      <c r="N101" s="3"/>
      <c r="O101" s="3"/>
      <c r="P101" s="3"/>
      <c r="Q101" s="3"/>
      <c r="R101" s="3"/>
      <c r="S101" s="3"/>
      <c r="T101" s="3"/>
      <c r="U101" s="3"/>
      <c r="W101" s="149"/>
      <c r="X101" s="149"/>
    </row>
    <row r="102" spans="2:24" ht="12.75">
      <c r="B102" s="2"/>
      <c r="C102" s="3"/>
      <c r="D102" s="4"/>
      <c r="E102" s="3"/>
      <c r="F102" s="3"/>
      <c r="G102" s="3"/>
      <c r="H102" s="3"/>
      <c r="I102" s="3"/>
      <c r="J102" s="3"/>
      <c r="K102" s="3"/>
      <c r="L102" s="3"/>
      <c r="M102" s="3"/>
      <c r="N102" s="3"/>
      <c r="O102" s="3"/>
      <c r="P102" s="3"/>
      <c r="Q102" s="3"/>
      <c r="R102" s="3"/>
      <c r="S102" s="3"/>
      <c r="T102" s="3"/>
      <c r="U102" s="3"/>
      <c r="W102" s="149"/>
      <c r="X102" s="149"/>
    </row>
    <row r="103" spans="2:24" ht="12.75">
      <c r="B103" s="2"/>
      <c r="C103" s="3"/>
      <c r="D103" s="4"/>
      <c r="E103" s="3"/>
      <c r="F103" s="3"/>
      <c r="G103" s="3"/>
      <c r="H103" s="3"/>
      <c r="I103" s="3"/>
      <c r="J103" s="3"/>
      <c r="K103" s="3"/>
      <c r="L103" s="3"/>
      <c r="M103" s="3"/>
      <c r="N103" s="3"/>
      <c r="O103" s="3"/>
      <c r="P103" s="3"/>
      <c r="Q103" s="3"/>
      <c r="R103" s="3"/>
      <c r="S103" s="3"/>
      <c r="T103" s="3"/>
      <c r="U103" s="3"/>
      <c r="W103" s="149"/>
      <c r="X103" s="149"/>
    </row>
    <row r="104" spans="2:24" ht="12.75">
      <c r="B104" s="2"/>
      <c r="C104" s="3"/>
      <c r="D104" s="4"/>
      <c r="E104" s="3"/>
      <c r="F104" s="3"/>
      <c r="G104" s="3"/>
      <c r="H104" s="3"/>
      <c r="I104" s="3"/>
      <c r="J104" s="3"/>
      <c r="K104" s="3"/>
      <c r="L104" s="3"/>
      <c r="M104" s="3"/>
      <c r="N104" s="3"/>
      <c r="O104" s="3"/>
      <c r="P104" s="3"/>
      <c r="Q104" s="3"/>
      <c r="R104" s="3"/>
      <c r="S104" s="3"/>
      <c r="T104" s="3"/>
      <c r="U104" s="3"/>
      <c r="W104" s="149"/>
      <c r="X104" s="149"/>
    </row>
    <row r="105" spans="2:24" ht="12.75">
      <c r="B105" s="2"/>
      <c r="C105" s="3"/>
      <c r="D105" s="4"/>
      <c r="E105" s="3"/>
      <c r="F105" s="3"/>
      <c r="G105" s="3"/>
      <c r="H105" s="3"/>
      <c r="I105" s="3"/>
      <c r="J105" s="3"/>
      <c r="K105" s="3"/>
      <c r="L105" s="3"/>
      <c r="M105" s="3"/>
      <c r="N105" s="3"/>
      <c r="O105" s="3"/>
      <c r="P105" s="3"/>
      <c r="Q105" s="3"/>
      <c r="R105" s="3"/>
      <c r="S105" s="3"/>
      <c r="T105" s="3"/>
      <c r="U105" s="3"/>
      <c r="W105" s="149"/>
      <c r="X105" s="149"/>
    </row>
    <row r="106" spans="2:24" ht="12.75">
      <c r="B106" s="2"/>
      <c r="C106" s="3"/>
      <c r="D106" s="4"/>
      <c r="E106" s="3"/>
      <c r="F106" s="3"/>
      <c r="G106" s="3"/>
      <c r="H106" s="3"/>
      <c r="I106" s="3"/>
      <c r="J106" s="3"/>
      <c r="K106" s="3"/>
      <c r="L106" s="3"/>
      <c r="M106" s="3"/>
      <c r="N106" s="3"/>
      <c r="O106" s="3"/>
      <c r="P106" s="3"/>
      <c r="Q106" s="3"/>
      <c r="R106" s="3"/>
      <c r="S106" s="3"/>
      <c r="T106" s="3"/>
      <c r="U106" s="3"/>
      <c r="W106" s="149"/>
      <c r="X106" s="149"/>
    </row>
    <row r="107" spans="2:24" ht="12.75">
      <c r="B107" s="2"/>
      <c r="C107" s="3"/>
      <c r="D107" s="4"/>
      <c r="E107" s="3"/>
      <c r="F107" s="3"/>
      <c r="G107" s="3"/>
      <c r="H107" s="3"/>
      <c r="I107" s="3"/>
      <c r="J107" s="3"/>
      <c r="K107" s="3"/>
      <c r="L107" s="3"/>
      <c r="M107" s="3"/>
      <c r="N107" s="3"/>
      <c r="O107" s="3"/>
      <c r="P107" s="3"/>
      <c r="Q107" s="3"/>
      <c r="R107" s="3"/>
      <c r="S107" s="3"/>
      <c r="T107" s="3"/>
      <c r="U107" s="3"/>
      <c r="W107" s="149"/>
      <c r="X107" s="149"/>
    </row>
    <row r="108" spans="2:24" ht="12.75">
      <c r="B108" s="2"/>
      <c r="C108" s="3"/>
      <c r="D108" s="4"/>
      <c r="E108" s="3"/>
      <c r="F108" s="3"/>
      <c r="G108" s="3"/>
      <c r="H108" s="3"/>
      <c r="I108" s="3"/>
      <c r="J108" s="3"/>
      <c r="K108" s="3"/>
      <c r="L108" s="3"/>
      <c r="M108" s="3"/>
      <c r="N108" s="3"/>
      <c r="O108" s="3"/>
      <c r="P108" s="3"/>
      <c r="Q108" s="3"/>
      <c r="R108" s="3"/>
      <c r="S108" s="3"/>
      <c r="T108" s="3"/>
      <c r="U108" s="3"/>
      <c r="W108" s="149"/>
      <c r="X108" s="149"/>
    </row>
    <row r="109" spans="2:24" ht="12.75">
      <c r="B109" s="2"/>
      <c r="C109" s="3"/>
      <c r="D109" s="4"/>
      <c r="E109" s="3"/>
      <c r="F109" s="3"/>
      <c r="G109" s="3"/>
      <c r="H109" s="3"/>
      <c r="I109" s="3"/>
      <c r="J109" s="3"/>
      <c r="K109" s="3"/>
      <c r="L109" s="3"/>
      <c r="M109" s="3"/>
      <c r="N109" s="3"/>
      <c r="O109" s="3"/>
      <c r="P109" s="3"/>
      <c r="Q109" s="3"/>
      <c r="R109" s="3"/>
      <c r="S109" s="3"/>
      <c r="T109" s="3"/>
      <c r="U109" s="3"/>
      <c r="W109" s="149"/>
      <c r="X109" s="149"/>
    </row>
    <row r="110" spans="2:24" ht="12.75">
      <c r="B110" s="2"/>
      <c r="C110" s="3"/>
      <c r="D110" s="4"/>
      <c r="E110" s="3"/>
      <c r="F110" s="3"/>
      <c r="G110" s="3"/>
      <c r="H110" s="3"/>
      <c r="I110" s="3"/>
      <c r="J110" s="3"/>
      <c r="K110" s="3"/>
      <c r="L110" s="3"/>
      <c r="M110" s="3"/>
      <c r="N110" s="3"/>
      <c r="O110" s="3"/>
      <c r="P110" s="3"/>
      <c r="Q110" s="3"/>
      <c r="R110" s="3"/>
      <c r="S110" s="3"/>
      <c r="T110" s="3"/>
      <c r="U110" s="3"/>
      <c r="W110" s="149"/>
      <c r="X110" s="149"/>
    </row>
    <row r="111" spans="2:24" ht="12.75">
      <c r="B111" s="2"/>
      <c r="C111" s="3"/>
      <c r="D111" s="4"/>
      <c r="E111" s="3"/>
      <c r="F111" s="3"/>
      <c r="G111" s="3"/>
      <c r="H111" s="3"/>
      <c r="I111" s="3"/>
      <c r="J111" s="3"/>
      <c r="K111" s="3"/>
      <c r="L111" s="3"/>
      <c r="M111" s="3"/>
      <c r="N111" s="3"/>
      <c r="O111" s="3"/>
      <c r="P111" s="3"/>
      <c r="Q111" s="3"/>
      <c r="R111" s="3"/>
      <c r="S111" s="3"/>
      <c r="T111" s="3"/>
      <c r="U111" s="3"/>
      <c r="W111" s="149"/>
      <c r="X111" s="149"/>
    </row>
    <row r="112" spans="2:24" ht="12.75">
      <c r="B112" s="2"/>
      <c r="C112" s="3"/>
      <c r="D112" s="4"/>
      <c r="E112" s="3"/>
      <c r="F112" s="3"/>
      <c r="G112" s="3"/>
      <c r="H112" s="3"/>
      <c r="I112" s="3"/>
      <c r="J112" s="3"/>
      <c r="K112" s="3"/>
      <c r="L112" s="3"/>
      <c r="M112" s="3"/>
      <c r="N112" s="3"/>
      <c r="O112" s="3"/>
      <c r="P112" s="3"/>
      <c r="Q112" s="3"/>
      <c r="R112" s="3"/>
      <c r="S112" s="3"/>
      <c r="T112" s="3"/>
      <c r="U112" s="3"/>
      <c r="W112" s="149"/>
      <c r="X112" s="149"/>
    </row>
    <row r="113" spans="2:24" ht="12.75">
      <c r="B113" s="2"/>
      <c r="C113" s="3"/>
      <c r="D113" s="4"/>
      <c r="E113" s="3"/>
      <c r="F113" s="3"/>
      <c r="G113" s="3"/>
      <c r="H113" s="3"/>
      <c r="I113" s="3"/>
      <c r="J113" s="3"/>
      <c r="K113" s="3"/>
      <c r="L113" s="3"/>
      <c r="M113" s="3"/>
      <c r="N113" s="3"/>
      <c r="O113" s="3"/>
      <c r="P113" s="3"/>
      <c r="Q113" s="3"/>
      <c r="R113" s="3"/>
      <c r="S113" s="3"/>
      <c r="T113" s="3"/>
      <c r="U113" s="3"/>
      <c r="W113" s="149"/>
      <c r="X113" s="149"/>
    </row>
    <row r="114" spans="2:24" ht="12.75">
      <c r="B114" s="2"/>
      <c r="C114" s="3"/>
      <c r="D114" s="4"/>
      <c r="E114" s="3"/>
      <c r="F114" s="3"/>
      <c r="G114" s="3"/>
      <c r="H114" s="3"/>
      <c r="I114" s="3"/>
      <c r="J114" s="3"/>
      <c r="K114" s="3"/>
      <c r="L114" s="3"/>
      <c r="M114" s="3"/>
      <c r="N114" s="3"/>
      <c r="O114" s="3"/>
      <c r="P114" s="3"/>
      <c r="Q114" s="3"/>
      <c r="R114" s="3"/>
      <c r="S114" s="3"/>
      <c r="T114" s="3"/>
      <c r="U114" s="3"/>
      <c r="W114" s="149"/>
      <c r="X114" s="149"/>
    </row>
    <row r="115" spans="2:24" ht="12.75">
      <c r="B115" s="2"/>
      <c r="C115" s="3"/>
      <c r="D115" s="4"/>
      <c r="E115" s="3"/>
      <c r="F115" s="3"/>
      <c r="G115" s="3"/>
      <c r="H115" s="3"/>
      <c r="I115" s="3"/>
      <c r="J115" s="3"/>
      <c r="K115" s="3"/>
      <c r="L115" s="3"/>
      <c r="M115" s="3"/>
      <c r="N115" s="3"/>
      <c r="O115" s="3"/>
      <c r="P115" s="3"/>
      <c r="Q115" s="3"/>
      <c r="R115" s="3"/>
      <c r="S115" s="3"/>
      <c r="T115" s="3"/>
      <c r="U115" s="3"/>
      <c r="W115" s="149"/>
      <c r="X115" s="149"/>
    </row>
    <row r="116" spans="2:24" ht="12.75">
      <c r="B116" s="2"/>
      <c r="C116" s="3"/>
      <c r="D116" s="4"/>
      <c r="E116" s="3"/>
      <c r="F116" s="3"/>
      <c r="G116" s="3"/>
      <c r="H116" s="3"/>
      <c r="I116" s="3"/>
      <c r="J116" s="3"/>
      <c r="K116" s="3"/>
      <c r="L116" s="3"/>
      <c r="M116" s="3"/>
      <c r="N116" s="3"/>
      <c r="O116" s="3"/>
      <c r="P116" s="3"/>
      <c r="Q116" s="3"/>
      <c r="R116" s="3"/>
      <c r="S116" s="3"/>
      <c r="T116" s="3"/>
      <c r="U116" s="3"/>
      <c r="W116" s="149"/>
      <c r="X116" s="149"/>
    </row>
    <row r="117" spans="2:24" ht="12.75">
      <c r="B117" s="2"/>
      <c r="C117" s="3"/>
      <c r="D117" s="4"/>
      <c r="E117" s="3"/>
      <c r="F117" s="3"/>
      <c r="G117" s="3"/>
      <c r="H117" s="3"/>
      <c r="I117" s="3"/>
      <c r="J117" s="3"/>
      <c r="K117" s="3"/>
      <c r="L117" s="3"/>
      <c r="M117" s="3"/>
      <c r="N117" s="3"/>
      <c r="O117" s="3"/>
      <c r="P117" s="3"/>
      <c r="Q117" s="3"/>
      <c r="R117" s="3"/>
      <c r="S117" s="3"/>
      <c r="T117" s="3"/>
      <c r="U117" s="3"/>
      <c r="W117" s="149"/>
      <c r="X117" s="149"/>
    </row>
    <row r="118" spans="2:24" ht="12.75">
      <c r="B118" s="2"/>
      <c r="C118" s="3"/>
      <c r="D118" s="4"/>
      <c r="E118" s="3"/>
      <c r="F118" s="3"/>
      <c r="G118" s="3"/>
      <c r="H118" s="3"/>
      <c r="I118" s="3"/>
      <c r="J118" s="3"/>
      <c r="K118" s="3"/>
      <c r="L118" s="3"/>
      <c r="M118" s="3"/>
      <c r="N118" s="3"/>
      <c r="O118" s="3"/>
      <c r="P118" s="3"/>
      <c r="Q118" s="3"/>
      <c r="R118" s="3"/>
      <c r="S118" s="3"/>
      <c r="T118" s="3"/>
      <c r="U118" s="3"/>
      <c r="W118" s="149"/>
      <c r="X118" s="149"/>
    </row>
    <row r="119" spans="2:24" ht="12.75">
      <c r="B119" s="2"/>
      <c r="C119" s="3"/>
      <c r="D119" s="4"/>
      <c r="E119" s="3"/>
      <c r="F119" s="3"/>
      <c r="G119" s="3"/>
      <c r="H119" s="3"/>
      <c r="I119" s="3"/>
      <c r="J119" s="3"/>
      <c r="K119" s="3"/>
      <c r="L119" s="3"/>
      <c r="M119" s="3"/>
      <c r="N119" s="3"/>
      <c r="O119" s="3"/>
      <c r="P119" s="3"/>
      <c r="Q119" s="3"/>
      <c r="R119" s="3"/>
      <c r="S119" s="3"/>
      <c r="T119" s="3"/>
      <c r="U119" s="3"/>
      <c r="W119" s="149"/>
      <c r="X119" s="149"/>
    </row>
    <row r="120" spans="2:24" ht="12.75">
      <c r="B120" s="2"/>
      <c r="C120" s="3"/>
      <c r="D120" s="4"/>
      <c r="E120" s="3"/>
      <c r="F120" s="3"/>
      <c r="G120" s="3"/>
      <c r="H120" s="3"/>
      <c r="I120" s="3"/>
      <c r="J120" s="3"/>
      <c r="K120" s="3"/>
      <c r="L120" s="3"/>
      <c r="M120" s="3"/>
      <c r="N120" s="3"/>
      <c r="O120" s="3"/>
      <c r="P120" s="3"/>
      <c r="Q120" s="3"/>
      <c r="R120" s="3"/>
      <c r="S120" s="3"/>
      <c r="T120" s="3"/>
      <c r="U120" s="3"/>
      <c r="W120" s="149"/>
      <c r="X120" s="149"/>
    </row>
    <row r="121" spans="2:24" ht="12.75">
      <c r="B121" s="2"/>
      <c r="C121" s="3"/>
      <c r="D121" s="4"/>
      <c r="E121" s="3"/>
      <c r="F121" s="3"/>
      <c r="G121" s="3"/>
      <c r="H121" s="3"/>
      <c r="I121" s="3"/>
      <c r="J121" s="3"/>
      <c r="K121" s="3"/>
      <c r="L121" s="3"/>
      <c r="M121" s="3"/>
      <c r="N121" s="3"/>
      <c r="O121" s="3"/>
      <c r="P121" s="3"/>
      <c r="Q121" s="3"/>
      <c r="R121" s="3"/>
      <c r="S121" s="3"/>
      <c r="T121" s="3"/>
      <c r="U121" s="3"/>
      <c r="W121" s="149"/>
      <c r="X121" s="149"/>
    </row>
    <row r="122" spans="2:24" ht="12.75">
      <c r="B122" s="2"/>
      <c r="C122" s="3"/>
      <c r="D122" s="4"/>
      <c r="E122" s="3"/>
      <c r="F122" s="3"/>
      <c r="G122" s="3"/>
      <c r="H122" s="3"/>
      <c r="I122" s="3"/>
      <c r="J122" s="3"/>
      <c r="K122" s="3"/>
      <c r="L122" s="3"/>
      <c r="M122" s="3"/>
      <c r="N122" s="3"/>
      <c r="O122" s="3"/>
      <c r="P122" s="3"/>
      <c r="Q122" s="3"/>
      <c r="R122" s="3"/>
      <c r="S122" s="3"/>
      <c r="T122" s="3"/>
      <c r="U122" s="3"/>
      <c r="W122" s="149"/>
      <c r="X122" s="149"/>
    </row>
    <row r="123" spans="2:24" ht="12.75">
      <c r="B123" s="2"/>
      <c r="C123" s="3"/>
      <c r="D123" s="4"/>
      <c r="E123" s="3"/>
      <c r="F123" s="3"/>
      <c r="G123" s="3"/>
      <c r="H123" s="3"/>
      <c r="I123" s="3"/>
      <c r="J123" s="3"/>
      <c r="K123" s="3"/>
      <c r="L123" s="3"/>
      <c r="M123" s="3"/>
      <c r="N123" s="3"/>
      <c r="O123" s="3"/>
      <c r="P123" s="3"/>
      <c r="Q123" s="3"/>
      <c r="R123" s="3"/>
      <c r="S123" s="3"/>
      <c r="T123" s="3"/>
      <c r="U123" s="3"/>
      <c r="W123" s="149"/>
      <c r="X123" s="149"/>
    </row>
    <row r="124" spans="2:24" ht="12.75">
      <c r="B124" s="2"/>
      <c r="C124" s="3"/>
      <c r="D124" s="4"/>
      <c r="E124" s="3"/>
      <c r="F124" s="3"/>
      <c r="G124" s="3"/>
      <c r="H124" s="3"/>
      <c r="I124" s="3"/>
      <c r="J124" s="3"/>
      <c r="K124" s="3"/>
      <c r="L124" s="3"/>
      <c r="M124" s="3"/>
      <c r="N124" s="3"/>
      <c r="O124" s="3"/>
      <c r="P124" s="3"/>
      <c r="Q124" s="3"/>
      <c r="R124" s="3"/>
      <c r="S124" s="3"/>
      <c r="T124" s="3"/>
      <c r="U124" s="3"/>
      <c r="W124" s="149"/>
      <c r="X124" s="149"/>
    </row>
    <row r="125" spans="2:24" ht="12.75">
      <c r="B125" s="2"/>
      <c r="C125" s="3"/>
      <c r="D125" s="4"/>
      <c r="E125" s="3"/>
      <c r="F125" s="3"/>
      <c r="G125" s="3"/>
      <c r="H125" s="3"/>
      <c r="I125" s="3"/>
      <c r="J125" s="3"/>
      <c r="K125" s="3"/>
      <c r="L125" s="3"/>
      <c r="M125" s="3"/>
      <c r="N125" s="3"/>
      <c r="O125" s="3"/>
      <c r="P125" s="3"/>
      <c r="Q125" s="3"/>
      <c r="R125" s="3"/>
      <c r="S125" s="3"/>
      <c r="T125" s="3"/>
      <c r="U125" s="3"/>
      <c r="W125" s="149"/>
      <c r="X125" s="149"/>
    </row>
    <row r="126" spans="2:24" ht="12.75">
      <c r="B126" s="2"/>
      <c r="C126" s="3"/>
      <c r="D126" s="4"/>
      <c r="E126" s="3"/>
      <c r="F126" s="3"/>
      <c r="G126" s="3"/>
      <c r="H126" s="3"/>
      <c r="I126" s="3"/>
      <c r="J126" s="3"/>
      <c r="K126" s="3"/>
      <c r="L126" s="3"/>
      <c r="M126" s="3"/>
      <c r="N126" s="3"/>
      <c r="O126" s="3"/>
      <c r="P126" s="3"/>
      <c r="Q126" s="3"/>
      <c r="R126" s="3"/>
      <c r="S126" s="3"/>
      <c r="T126" s="3"/>
      <c r="U126" s="3"/>
      <c r="W126" s="149"/>
      <c r="X126" s="149"/>
    </row>
    <row r="127" spans="2:24" ht="12.75">
      <c r="B127" s="2"/>
      <c r="C127" s="3"/>
      <c r="D127" s="4"/>
      <c r="E127" s="3"/>
      <c r="F127" s="3"/>
      <c r="G127" s="3"/>
      <c r="H127" s="3"/>
      <c r="I127" s="3"/>
      <c r="J127" s="3"/>
      <c r="K127" s="3"/>
      <c r="L127" s="3"/>
      <c r="M127" s="3"/>
      <c r="N127" s="3"/>
      <c r="O127" s="3"/>
      <c r="P127" s="3"/>
      <c r="Q127" s="3"/>
      <c r="R127" s="3"/>
      <c r="S127" s="3"/>
      <c r="T127" s="3"/>
      <c r="U127" s="3"/>
      <c r="W127" s="149"/>
      <c r="X127" s="149"/>
    </row>
    <row r="128" spans="2:24" ht="12.75">
      <c r="B128" s="2"/>
      <c r="C128" s="3"/>
      <c r="D128" s="4"/>
      <c r="E128" s="3"/>
      <c r="F128" s="3"/>
      <c r="G128" s="3"/>
      <c r="H128" s="3"/>
      <c r="I128" s="3"/>
      <c r="J128" s="3"/>
      <c r="K128" s="3"/>
      <c r="L128" s="3"/>
      <c r="M128" s="3"/>
      <c r="N128" s="3"/>
      <c r="O128" s="3"/>
      <c r="P128" s="3"/>
      <c r="Q128" s="3"/>
      <c r="R128" s="3"/>
      <c r="S128" s="3"/>
      <c r="T128" s="3"/>
      <c r="U128" s="3"/>
      <c r="W128" s="149"/>
      <c r="X128" s="149"/>
    </row>
    <row r="129" spans="2:24" ht="12.75">
      <c r="B129" s="2"/>
      <c r="C129" s="3"/>
      <c r="D129" s="4"/>
      <c r="E129" s="3"/>
      <c r="F129" s="3"/>
      <c r="G129" s="3"/>
      <c r="H129" s="3"/>
      <c r="I129" s="3"/>
      <c r="J129" s="3"/>
      <c r="K129" s="3"/>
      <c r="L129" s="3"/>
      <c r="M129" s="3"/>
      <c r="N129" s="3"/>
      <c r="O129" s="3"/>
      <c r="P129" s="3"/>
      <c r="Q129" s="3"/>
      <c r="R129" s="3"/>
      <c r="S129" s="3"/>
      <c r="T129" s="3"/>
      <c r="U129" s="3"/>
      <c r="W129" s="149"/>
      <c r="X129" s="149"/>
    </row>
    <row r="130" spans="2:24" ht="12.75">
      <c r="B130" s="2"/>
      <c r="C130" s="3"/>
      <c r="D130" s="4"/>
      <c r="E130" s="3"/>
      <c r="F130" s="3"/>
      <c r="G130" s="3"/>
      <c r="H130" s="3"/>
      <c r="I130" s="3"/>
      <c r="J130" s="3"/>
      <c r="K130" s="3"/>
      <c r="L130" s="3"/>
      <c r="M130" s="3"/>
      <c r="N130" s="3"/>
      <c r="O130" s="3"/>
      <c r="P130" s="3"/>
      <c r="Q130" s="3"/>
      <c r="R130" s="3"/>
      <c r="S130" s="3"/>
      <c r="T130" s="3"/>
      <c r="U130" s="3"/>
      <c r="W130" s="149"/>
      <c r="X130" s="149"/>
    </row>
    <row r="131" spans="2:24" ht="12.75">
      <c r="B131" s="2"/>
      <c r="C131" s="3"/>
      <c r="D131" s="4"/>
      <c r="E131" s="3"/>
      <c r="F131" s="3"/>
      <c r="G131" s="3"/>
      <c r="H131" s="3"/>
      <c r="I131" s="3"/>
      <c r="J131" s="3"/>
      <c r="K131" s="3"/>
      <c r="L131" s="3"/>
      <c r="M131" s="3"/>
      <c r="N131" s="3"/>
      <c r="O131" s="3"/>
      <c r="P131" s="3"/>
      <c r="Q131" s="3"/>
      <c r="R131" s="3"/>
      <c r="S131" s="3"/>
      <c r="T131" s="3"/>
      <c r="U131" s="3"/>
      <c r="W131" s="149"/>
      <c r="X131" s="149"/>
    </row>
    <row r="132" spans="2:24" ht="12.75">
      <c r="B132" s="2"/>
      <c r="C132" s="3"/>
      <c r="D132" s="4"/>
      <c r="E132" s="3"/>
      <c r="F132" s="3"/>
      <c r="G132" s="3"/>
      <c r="H132" s="3"/>
      <c r="I132" s="3"/>
      <c r="J132" s="3"/>
      <c r="K132" s="3"/>
      <c r="L132" s="3"/>
      <c r="M132" s="3"/>
      <c r="N132" s="3"/>
      <c r="O132" s="3"/>
      <c r="P132" s="3"/>
      <c r="Q132" s="3"/>
      <c r="R132" s="3"/>
      <c r="S132" s="3"/>
      <c r="T132" s="3"/>
      <c r="U132" s="3"/>
      <c r="W132" s="149"/>
      <c r="X132" s="149"/>
    </row>
    <row r="133" spans="2:24" ht="12.75">
      <c r="B133" s="2"/>
      <c r="C133" s="3"/>
      <c r="D133" s="4"/>
      <c r="E133" s="3"/>
      <c r="F133" s="3"/>
      <c r="G133" s="3"/>
      <c r="H133" s="3"/>
      <c r="I133" s="3"/>
      <c r="J133" s="3"/>
      <c r="K133" s="3"/>
      <c r="L133" s="3"/>
      <c r="M133" s="3"/>
      <c r="N133" s="3"/>
      <c r="O133" s="3"/>
      <c r="P133" s="3"/>
      <c r="Q133" s="3"/>
      <c r="R133" s="3"/>
      <c r="S133" s="3"/>
      <c r="T133" s="3"/>
      <c r="U133" s="3"/>
      <c r="W133" s="149"/>
      <c r="X133" s="149"/>
    </row>
    <row r="134" spans="2:24" ht="12.75">
      <c r="B134" s="2"/>
      <c r="C134" s="3"/>
      <c r="D134" s="4"/>
      <c r="E134" s="3"/>
      <c r="F134" s="3"/>
      <c r="G134" s="3"/>
      <c r="H134" s="3"/>
      <c r="I134" s="3"/>
      <c r="J134" s="3"/>
      <c r="K134" s="3"/>
      <c r="L134" s="3"/>
      <c r="M134" s="3"/>
      <c r="N134" s="3"/>
      <c r="O134" s="3"/>
      <c r="P134" s="3"/>
      <c r="Q134" s="3"/>
      <c r="R134" s="3"/>
      <c r="S134" s="3"/>
      <c r="T134" s="3"/>
      <c r="U134" s="3"/>
      <c r="W134" s="149"/>
      <c r="X134" s="149"/>
    </row>
    <row r="135" spans="2:24" ht="12.75">
      <c r="B135" s="2"/>
      <c r="C135" s="3"/>
      <c r="D135" s="4"/>
      <c r="E135" s="3"/>
      <c r="F135" s="3"/>
      <c r="G135" s="3"/>
      <c r="H135" s="3"/>
      <c r="I135" s="3"/>
      <c r="J135" s="3"/>
      <c r="K135" s="3"/>
      <c r="L135" s="3"/>
      <c r="M135" s="3"/>
      <c r="N135" s="3"/>
      <c r="O135" s="3"/>
      <c r="P135" s="3"/>
      <c r="Q135" s="3"/>
      <c r="R135" s="3"/>
      <c r="S135" s="3"/>
      <c r="T135" s="3"/>
      <c r="U135" s="3"/>
      <c r="W135" s="149"/>
      <c r="X135" s="149"/>
    </row>
    <row r="136" spans="2:24" ht="12.75">
      <c r="B136" s="2"/>
      <c r="C136" s="3"/>
      <c r="D136" s="4"/>
      <c r="E136" s="3"/>
      <c r="F136" s="3"/>
      <c r="G136" s="3"/>
      <c r="H136" s="3"/>
      <c r="I136" s="3"/>
      <c r="J136" s="3"/>
      <c r="K136" s="3"/>
      <c r="L136" s="3"/>
      <c r="M136" s="3"/>
      <c r="N136" s="3"/>
      <c r="O136" s="3"/>
      <c r="P136" s="3"/>
      <c r="Q136" s="3"/>
      <c r="R136" s="3"/>
      <c r="S136" s="3"/>
      <c r="T136" s="3"/>
      <c r="U136" s="3"/>
      <c r="W136" s="149"/>
      <c r="X136" s="149"/>
    </row>
    <row r="137" spans="2:24" ht="12.75">
      <c r="B137" s="2"/>
      <c r="C137" s="3"/>
      <c r="D137" s="4"/>
      <c r="E137" s="3"/>
      <c r="F137" s="3"/>
      <c r="G137" s="3"/>
      <c r="H137" s="3"/>
      <c r="I137" s="3"/>
      <c r="J137" s="3"/>
      <c r="K137" s="3"/>
      <c r="L137" s="3"/>
      <c r="M137" s="3"/>
      <c r="N137" s="3"/>
      <c r="O137" s="3"/>
      <c r="P137" s="3"/>
      <c r="Q137" s="3"/>
      <c r="R137" s="3"/>
      <c r="S137" s="3"/>
      <c r="T137" s="3"/>
      <c r="U137" s="3"/>
      <c r="W137" s="149"/>
      <c r="X137" s="149"/>
    </row>
    <row r="138" spans="2:24" ht="12.75">
      <c r="B138" s="2"/>
      <c r="C138" s="3"/>
      <c r="D138" s="4"/>
      <c r="E138" s="3"/>
      <c r="F138" s="3"/>
      <c r="G138" s="3"/>
      <c r="H138" s="3"/>
      <c r="I138" s="3"/>
      <c r="J138" s="3"/>
      <c r="K138" s="3"/>
      <c r="L138" s="3"/>
      <c r="M138" s="3"/>
      <c r="N138" s="3"/>
      <c r="O138" s="3"/>
      <c r="P138" s="3"/>
      <c r="Q138" s="3"/>
      <c r="R138" s="3"/>
      <c r="S138" s="3"/>
      <c r="T138" s="3"/>
      <c r="U138" s="3"/>
      <c r="W138" s="149"/>
      <c r="X138" s="149"/>
    </row>
    <row r="139" spans="2:24" ht="12.75">
      <c r="B139" s="2"/>
      <c r="C139" s="3"/>
      <c r="D139" s="4"/>
      <c r="E139" s="3"/>
      <c r="F139" s="3"/>
      <c r="G139" s="3"/>
      <c r="H139" s="3"/>
      <c r="I139" s="3"/>
      <c r="J139" s="3"/>
      <c r="K139" s="3"/>
      <c r="L139" s="3"/>
      <c r="M139" s="3"/>
      <c r="N139" s="3"/>
      <c r="O139" s="3"/>
      <c r="P139" s="3"/>
      <c r="Q139" s="3"/>
      <c r="R139" s="3"/>
      <c r="S139" s="3"/>
      <c r="T139" s="3"/>
      <c r="U139" s="3"/>
      <c r="W139" s="149"/>
      <c r="X139" s="149"/>
    </row>
    <row r="140" spans="2:24" ht="12.75">
      <c r="B140" s="2"/>
      <c r="C140" s="3"/>
      <c r="D140" s="4"/>
      <c r="E140" s="3"/>
      <c r="F140" s="3"/>
      <c r="G140" s="3"/>
      <c r="H140" s="3"/>
      <c r="I140" s="3"/>
      <c r="J140" s="3"/>
      <c r="K140" s="3"/>
      <c r="L140" s="3"/>
      <c r="M140" s="3"/>
      <c r="N140" s="3"/>
      <c r="O140" s="3"/>
      <c r="P140" s="3"/>
      <c r="Q140" s="3"/>
      <c r="R140" s="3"/>
      <c r="S140" s="3"/>
      <c r="T140" s="3"/>
      <c r="U140" s="3"/>
      <c r="W140" s="149"/>
      <c r="X140" s="149"/>
    </row>
    <row r="141" spans="2:24" ht="12.75">
      <c r="B141" s="2"/>
      <c r="C141" s="3"/>
      <c r="D141" s="4"/>
      <c r="E141" s="3"/>
      <c r="F141" s="3"/>
      <c r="G141" s="3"/>
      <c r="H141" s="3"/>
      <c r="I141" s="3"/>
      <c r="J141" s="3"/>
      <c r="K141" s="3"/>
      <c r="L141" s="3"/>
      <c r="M141" s="3"/>
      <c r="N141" s="3"/>
      <c r="O141" s="3"/>
      <c r="P141" s="3"/>
      <c r="Q141" s="3"/>
      <c r="R141" s="3"/>
      <c r="S141" s="3"/>
      <c r="T141" s="3"/>
      <c r="U141" s="3"/>
      <c r="W141" s="149"/>
      <c r="X141" s="149"/>
    </row>
    <row r="142" spans="2:24" ht="12.75">
      <c r="B142" s="2"/>
      <c r="C142" s="3"/>
      <c r="D142" s="4"/>
      <c r="E142" s="3"/>
      <c r="F142" s="3"/>
      <c r="G142" s="3"/>
      <c r="H142" s="3"/>
      <c r="I142" s="3"/>
      <c r="J142" s="3"/>
      <c r="K142" s="3"/>
      <c r="L142" s="3"/>
      <c r="M142" s="3"/>
      <c r="N142" s="3"/>
      <c r="O142" s="3"/>
      <c r="P142" s="3"/>
      <c r="Q142" s="3"/>
      <c r="R142" s="3"/>
      <c r="S142" s="3"/>
      <c r="T142" s="3"/>
      <c r="U142" s="3"/>
      <c r="W142" s="149"/>
      <c r="X142" s="149"/>
    </row>
    <row r="143" spans="2:24" ht="12.75">
      <c r="B143" s="2"/>
      <c r="C143" s="3"/>
      <c r="D143" s="4"/>
      <c r="E143" s="3"/>
      <c r="F143" s="3"/>
      <c r="G143" s="3"/>
      <c r="H143" s="3"/>
      <c r="I143" s="3"/>
      <c r="J143" s="3"/>
      <c r="K143" s="3"/>
      <c r="L143" s="3"/>
      <c r="M143" s="3"/>
      <c r="N143" s="3"/>
      <c r="O143" s="3"/>
      <c r="P143" s="3"/>
      <c r="Q143" s="3"/>
      <c r="R143" s="3"/>
      <c r="S143" s="3"/>
      <c r="T143" s="3"/>
      <c r="U143" s="3"/>
      <c r="W143" s="149"/>
      <c r="X143" s="149"/>
    </row>
    <row r="144" spans="2:24" ht="12.75">
      <c r="B144" s="2"/>
      <c r="C144" s="3"/>
      <c r="D144" s="4"/>
      <c r="E144" s="3"/>
      <c r="F144" s="3"/>
      <c r="G144" s="3"/>
      <c r="H144" s="3"/>
      <c r="I144" s="3"/>
      <c r="J144" s="3"/>
      <c r="K144" s="3"/>
      <c r="L144" s="3"/>
      <c r="M144" s="3"/>
      <c r="N144" s="3"/>
      <c r="O144" s="3"/>
      <c r="P144" s="3"/>
      <c r="Q144" s="3"/>
      <c r="R144" s="3"/>
      <c r="S144" s="3"/>
      <c r="T144" s="3"/>
      <c r="U144" s="3"/>
      <c r="W144" s="149"/>
      <c r="X144" s="149"/>
    </row>
    <row r="145" spans="2:24" ht="12.75">
      <c r="B145" s="2"/>
      <c r="C145" s="3"/>
      <c r="D145" s="4"/>
      <c r="E145" s="3"/>
      <c r="F145" s="3"/>
      <c r="G145" s="3"/>
      <c r="H145" s="3"/>
      <c r="I145" s="3"/>
      <c r="J145" s="3"/>
      <c r="K145" s="3"/>
      <c r="L145" s="3"/>
      <c r="M145" s="3"/>
      <c r="N145" s="3"/>
      <c r="O145" s="3"/>
      <c r="P145" s="3"/>
      <c r="Q145" s="3"/>
      <c r="R145" s="3"/>
      <c r="S145" s="3"/>
      <c r="T145" s="3"/>
      <c r="U145" s="3"/>
      <c r="W145" s="149"/>
      <c r="X145" s="149"/>
    </row>
    <row r="146" spans="2:24" ht="12.75">
      <c r="B146" s="2"/>
      <c r="C146" s="3"/>
      <c r="D146" s="4"/>
      <c r="E146" s="3"/>
      <c r="F146" s="3"/>
      <c r="G146" s="3"/>
      <c r="H146" s="3"/>
      <c r="I146" s="3"/>
      <c r="J146" s="3"/>
      <c r="K146" s="3"/>
      <c r="L146" s="3"/>
      <c r="M146" s="3"/>
      <c r="N146" s="3"/>
      <c r="O146" s="3"/>
      <c r="P146" s="3"/>
      <c r="Q146" s="3"/>
      <c r="R146" s="3"/>
      <c r="S146" s="3"/>
      <c r="T146" s="3"/>
      <c r="U146" s="3"/>
      <c r="W146" s="149"/>
      <c r="X146" s="149"/>
    </row>
    <row r="147" spans="2:24" ht="12.75">
      <c r="B147" s="2"/>
      <c r="C147" s="3"/>
      <c r="D147" s="4"/>
      <c r="E147" s="3"/>
      <c r="F147" s="3"/>
      <c r="G147" s="3"/>
      <c r="H147" s="3"/>
      <c r="I147" s="3"/>
      <c r="J147" s="3"/>
      <c r="K147" s="3"/>
      <c r="L147" s="3"/>
      <c r="M147" s="3"/>
      <c r="N147" s="3"/>
      <c r="O147" s="3"/>
      <c r="P147" s="3"/>
      <c r="Q147" s="3"/>
      <c r="R147" s="3"/>
      <c r="S147" s="3"/>
      <c r="T147" s="3"/>
      <c r="U147" s="3"/>
      <c r="W147" s="149"/>
      <c r="X147" s="149"/>
    </row>
    <row r="148" spans="2:24" ht="12.75">
      <c r="B148" s="2"/>
      <c r="C148" s="3"/>
      <c r="D148" s="4"/>
      <c r="E148" s="3"/>
      <c r="F148" s="3"/>
      <c r="G148" s="3"/>
      <c r="H148" s="3"/>
      <c r="I148" s="3"/>
      <c r="J148" s="3"/>
      <c r="K148" s="3"/>
      <c r="L148" s="3"/>
      <c r="M148" s="3"/>
      <c r="N148" s="3"/>
      <c r="O148" s="3"/>
      <c r="P148" s="3"/>
      <c r="Q148" s="3"/>
      <c r="R148" s="3"/>
      <c r="S148" s="3"/>
      <c r="T148" s="3"/>
      <c r="U148" s="3"/>
      <c r="W148" s="149"/>
      <c r="X148" s="149"/>
    </row>
    <row r="149" spans="2:24" ht="12.75">
      <c r="B149" s="2"/>
      <c r="C149" s="3"/>
      <c r="D149" s="4"/>
      <c r="E149" s="3"/>
      <c r="F149" s="3"/>
      <c r="G149" s="3"/>
      <c r="H149" s="3"/>
      <c r="I149" s="3"/>
      <c r="J149" s="3"/>
      <c r="K149" s="3"/>
      <c r="L149" s="3"/>
      <c r="M149" s="3"/>
      <c r="N149" s="3"/>
      <c r="O149" s="3"/>
      <c r="P149" s="3"/>
      <c r="Q149" s="3"/>
      <c r="R149" s="3"/>
      <c r="S149" s="3"/>
      <c r="T149" s="3"/>
      <c r="U149" s="3"/>
      <c r="W149" s="149"/>
      <c r="X149" s="149"/>
    </row>
    <row r="150" spans="2:24" ht="12.75">
      <c r="B150" s="2"/>
      <c r="C150" s="3"/>
      <c r="D150" s="4"/>
      <c r="E150" s="3"/>
      <c r="F150" s="3"/>
      <c r="G150" s="3"/>
      <c r="H150" s="3"/>
      <c r="I150" s="3"/>
      <c r="J150" s="3"/>
      <c r="K150" s="3"/>
      <c r="L150" s="3"/>
      <c r="M150" s="3"/>
      <c r="N150" s="3"/>
      <c r="O150" s="3"/>
      <c r="P150" s="3"/>
      <c r="Q150" s="3"/>
      <c r="R150" s="3"/>
      <c r="S150" s="3"/>
      <c r="T150" s="3"/>
      <c r="U150" s="3"/>
      <c r="W150" s="149"/>
      <c r="X150" s="149"/>
    </row>
    <row r="151" spans="2:24" ht="12.75">
      <c r="B151" s="2"/>
      <c r="C151" s="3"/>
      <c r="D151" s="4"/>
      <c r="E151" s="3"/>
      <c r="F151" s="3"/>
      <c r="G151" s="3"/>
      <c r="H151" s="3"/>
      <c r="I151" s="3"/>
      <c r="J151" s="3"/>
      <c r="K151" s="3"/>
      <c r="L151" s="3"/>
      <c r="M151" s="3"/>
      <c r="N151" s="3"/>
      <c r="O151" s="3"/>
      <c r="P151" s="3"/>
      <c r="Q151" s="3"/>
      <c r="R151" s="3"/>
      <c r="S151" s="3"/>
      <c r="T151" s="3"/>
      <c r="U151" s="3"/>
      <c r="W151" s="149"/>
      <c r="X151" s="149"/>
    </row>
    <row r="152" spans="2:24" ht="12.75">
      <c r="B152" s="2"/>
      <c r="C152" s="3"/>
      <c r="D152" s="4"/>
      <c r="E152" s="3"/>
      <c r="F152" s="3"/>
      <c r="G152" s="3"/>
      <c r="H152" s="3"/>
      <c r="I152" s="3"/>
      <c r="J152" s="3"/>
      <c r="K152" s="3"/>
      <c r="L152" s="3"/>
      <c r="M152" s="3"/>
      <c r="N152" s="3"/>
      <c r="O152" s="3"/>
      <c r="P152" s="3"/>
      <c r="Q152" s="3"/>
      <c r="R152" s="3"/>
      <c r="S152" s="3"/>
      <c r="T152" s="3"/>
      <c r="U152" s="3"/>
      <c r="W152" s="149"/>
      <c r="X152" s="149"/>
    </row>
    <row r="153" spans="2:24" ht="12.75">
      <c r="B153" s="2"/>
      <c r="C153" s="3"/>
      <c r="D153" s="4"/>
      <c r="E153" s="3"/>
      <c r="F153" s="3"/>
      <c r="G153" s="3"/>
      <c r="H153" s="3"/>
      <c r="I153" s="3"/>
      <c r="J153" s="3"/>
      <c r="K153" s="3"/>
      <c r="L153" s="3"/>
      <c r="M153" s="3"/>
      <c r="N153" s="3"/>
      <c r="O153" s="3"/>
      <c r="P153" s="3"/>
      <c r="Q153" s="3"/>
      <c r="R153" s="3"/>
      <c r="S153" s="3"/>
      <c r="T153" s="3"/>
      <c r="U153" s="3"/>
      <c r="W153" s="149"/>
      <c r="X153" s="149"/>
    </row>
    <row r="154" spans="2:24" ht="12.75">
      <c r="B154" s="2"/>
      <c r="C154" s="3"/>
      <c r="D154" s="4"/>
      <c r="E154" s="3"/>
      <c r="F154" s="3"/>
      <c r="G154" s="3"/>
      <c r="H154" s="3"/>
      <c r="I154" s="3"/>
      <c r="J154" s="3"/>
      <c r="K154" s="3"/>
      <c r="L154" s="3"/>
      <c r="M154" s="3"/>
      <c r="N154" s="3"/>
      <c r="O154" s="3"/>
      <c r="P154" s="3"/>
      <c r="Q154" s="3"/>
      <c r="R154" s="3"/>
      <c r="S154" s="3"/>
      <c r="T154" s="3"/>
      <c r="U154" s="3"/>
      <c r="W154" s="149"/>
      <c r="X154" s="149"/>
    </row>
    <row r="155" spans="2:24" ht="12.75">
      <c r="B155" s="2"/>
      <c r="C155" s="3"/>
      <c r="D155" s="4"/>
      <c r="E155" s="3"/>
      <c r="F155" s="3"/>
      <c r="G155" s="3"/>
      <c r="H155" s="3"/>
      <c r="I155" s="3"/>
      <c r="J155" s="3"/>
      <c r="K155" s="3"/>
      <c r="L155" s="3"/>
      <c r="M155" s="3"/>
      <c r="N155" s="3"/>
      <c r="O155" s="3"/>
      <c r="P155" s="3"/>
      <c r="Q155" s="3"/>
      <c r="R155" s="3"/>
      <c r="S155" s="3"/>
      <c r="T155" s="3"/>
      <c r="U155" s="3"/>
      <c r="W155" s="149"/>
      <c r="X155" s="149"/>
    </row>
    <row r="156" spans="2:24" ht="12.75">
      <c r="B156" s="2"/>
      <c r="C156" s="3"/>
      <c r="D156" s="4"/>
      <c r="E156" s="3"/>
      <c r="F156" s="3"/>
      <c r="G156" s="3"/>
      <c r="H156" s="3"/>
      <c r="I156" s="3"/>
      <c r="J156" s="3"/>
      <c r="K156" s="3"/>
      <c r="L156" s="3"/>
      <c r="M156" s="3"/>
      <c r="N156" s="3"/>
      <c r="O156" s="3"/>
      <c r="P156" s="3"/>
      <c r="Q156" s="3"/>
      <c r="R156" s="3"/>
      <c r="S156" s="3"/>
      <c r="T156" s="3"/>
      <c r="U156" s="3"/>
      <c r="W156" s="149"/>
      <c r="X156" s="149"/>
    </row>
    <row r="157" spans="2:24" ht="12.75">
      <c r="B157" s="2"/>
      <c r="C157" s="3"/>
      <c r="D157" s="4"/>
      <c r="E157" s="3"/>
      <c r="F157" s="3"/>
      <c r="G157" s="3"/>
      <c r="H157" s="3"/>
      <c r="I157" s="3"/>
      <c r="J157" s="3"/>
      <c r="K157" s="3"/>
      <c r="L157" s="3"/>
      <c r="M157" s="3"/>
      <c r="N157" s="3"/>
      <c r="O157" s="3"/>
      <c r="P157" s="3"/>
      <c r="Q157" s="3"/>
      <c r="R157" s="3"/>
      <c r="S157" s="3"/>
      <c r="T157" s="3"/>
      <c r="U157" s="3"/>
      <c r="W157" s="149"/>
      <c r="X157" s="149"/>
    </row>
    <row r="158" spans="2:24" ht="12.75">
      <c r="B158" s="2"/>
      <c r="C158" s="3"/>
      <c r="D158" s="4"/>
      <c r="E158" s="3"/>
      <c r="F158" s="3"/>
      <c r="G158" s="3"/>
      <c r="H158" s="3"/>
      <c r="I158" s="3"/>
      <c r="J158" s="3"/>
      <c r="K158" s="3"/>
      <c r="L158" s="3"/>
      <c r="M158" s="3"/>
      <c r="N158" s="3"/>
      <c r="O158" s="3"/>
      <c r="P158" s="3"/>
      <c r="Q158" s="3"/>
      <c r="R158" s="3"/>
      <c r="S158" s="3"/>
      <c r="T158" s="3"/>
      <c r="U158" s="3"/>
      <c r="W158" s="149"/>
      <c r="X158" s="149"/>
    </row>
    <row r="159" spans="2:24" ht="12.75">
      <c r="B159" s="2"/>
      <c r="C159" s="3"/>
      <c r="D159" s="4"/>
      <c r="E159" s="3"/>
      <c r="F159" s="3"/>
      <c r="G159" s="3"/>
      <c r="H159" s="3"/>
      <c r="I159" s="3"/>
      <c r="J159" s="3"/>
      <c r="K159" s="3"/>
      <c r="L159" s="3"/>
      <c r="M159" s="3"/>
      <c r="N159" s="3"/>
      <c r="O159" s="3"/>
      <c r="P159" s="3"/>
      <c r="Q159" s="3"/>
      <c r="R159" s="3"/>
      <c r="S159" s="3"/>
      <c r="T159" s="3"/>
      <c r="U159" s="3"/>
      <c r="W159" s="149"/>
      <c r="X159" s="149"/>
    </row>
    <row r="160" spans="2:24" ht="12.75">
      <c r="B160" s="2"/>
      <c r="C160" s="3"/>
      <c r="D160" s="4"/>
      <c r="E160" s="3"/>
      <c r="F160" s="3"/>
      <c r="G160" s="3"/>
      <c r="H160" s="3"/>
      <c r="I160" s="3"/>
      <c r="J160" s="3"/>
      <c r="K160" s="3"/>
      <c r="L160" s="3"/>
      <c r="M160" s="3"/>
      <c r="N160" s="3"/>
      <c r="O160" s="3"/>
      <c r="P160" s="3"/>
      <c r="Q160" s="3"/>
      <c r="R160" s="3"/>
      <c r="S160" s="3"/>
      <c r="T160" s="3"/>
      <c r="U160" s="3"/>
      <c r="W160" s="149"/>
      <c r="X160" s="149"/>
    </row>
    <row r="161" spans="2:24" ht="12.75">
      <c r="B161" s="2"/>
      <c r="C161" s="3"/>
      <c r="D161" s="4"/>
      <c r="E161" s="3"/>
      <c r="F161" s="3"/>
      <c r="G161" s="3"/>
      <c r="H161" s="3"/>
      <c r="I161" s="3"/>
      <c r="J161" s="3"/>
      <c r="K161" s="3"/>
      <c r="L161" s="3"/>
      <c r="M161" s="3"/>
      <c r="N161" s="3"/>
      <c r="O161" s="3"/>
      <c r="P161" s="3"/>
      <c r="Q161" s="3"/>
      <c r="R161" s="3"/>
      <c r="S161" s="3"/>
      <c r="T161" s="3"/>
      <c r="U161" s="3"/>
      <c r="W161" s="149"/>
      <c r="X161" s="149"/>
    </row>
    <row r="162" spans="2:24" ht="12.75">
      <c r="B162" s="2"/>
      <c r="C162" s="3"/>
      <c r="D162" s="4"/>
      <c r="E162" s="3"/>
      <c r="F162" s="3"/>
      <c r="G162" s="3"/>
      <c r="H162" s="3"/>
      <c r="I162" s="3"/>
      <c r="J162" s="3"/>
      <c r="K162" s="3"/>
      <c r="L162" s="3"/>
      <c r="M162" s="3"/>
      <c r="N162" s="3"/>
      <c r="O162" s="3"/>
      <c r="P162" s="3"/>
      <c r="Q162" s="3"/>
      <c r="R162" s="3"/>
      <c r="S162" s="3"/>
      <c r="T162" s="3"/>
      <c r="U162" s="3"/>
      <c r="W162" s="149"/>
      <c r="X162" s="149"/>
    </row>
    <row r="163" spans="2:24" ht="12.75">
      <c r="B163" s="2"/>
      <c r="C163" s="3"/>
      <c r="D163" s="4"/>
      <c r="E163" s="3"/>
      <c r="F163" s="3"/>
      <c r="G163" s="3"/>
      <c r="H163" s="3"/>
      <c r="I163" s="3"/>
      <c r="J163" s="3"/>
      <c r="K163" s="3"/>
      <c r="L163" s="3"/>
      <c r="M163" s="3"/>
      <c r="N163" s="3"/>
      <c r="O163" s="3"/>
      <c r="P163" s="3"/>
      <c r="Q163" s="3"/>
      <c r="R163" s="3"/>
      <c r="S163" s="3"/>
      <c r="T163" s="3"/>
      <c r="U163" s="3"/>
      <c r="W163" s="149"/>
      <c r="X163" s="149"/>
    </row>
    <row r="164" spans="2:24" ht="12.75">
      <c r="B164" s="2"/>
      <c r="C164" s="3"/>
      <c r="D164" s="4"/>
      <c r="E164" s="3"/>
      <c r="F164" s="3"/>
      <c r="G164" s="3"/>
      <c r="H164" s="3"/>
      <c r="I164" s="3"/>
      <c r="J164" s="3"/>
      <c r="K164" s="3"/>
      <c r="L164" s="3"/>
      <c r="M164" s="3"/>
      <c r="N164" s="3"/>
      <c r="O164" s="3"/>
      <c r="P164" s="3"/>
      <c r="Q164" s="3"/>
      <c r="R164" s="3"/>
      <c r="S164" s="3"/>
      <c r="T164" s="3"/>
      <c r="U164" s="3"/>
      <c r="W164" s="149"/>
      <c r="X164" s="149"/>
    </row>
    <row r="165" spans="2:24" ht="12.75">
      <c r="B165" s="2"/>
      <c r="C165" s="3"/>
      <c r="D165" s="4"/>
      <c r="E165" s="3"/>
      <c r="F165" s="3"/>
      <c r="G165" s="3"/>
      <c r="H165" s="3"/>
      <c r="I165" s="3"/>
      <c r="J165" s="3"/>
      <c r="K165" s="3"/>
      <c r="L165" s="3"/>
      <c r="M165" s="3"/>
      <c r="N165" s="3"/>
      <c r="O165" s="3"/>
      <c r="P165" s="3"/>
      <c r="Q165" s="3"/>
      <c r="R165" s="3"/>
      <c r="S165" s="3"/>
      <c r="T165" s="3"/>
      <c r="U165" s="3"/>
      <c r="W165" s="149"/>
      <c r="X165" s="149"/>
    </row>
    <row r="166" spans="2:24" ht="12.75">
      <c r="B166" s="2"/>
      <c r="C166" s="3"/>
      <c r="D166" s="4"/>
      <c r="E166" s="3"/>
      <c r="F166" s="3"/>
      <c r="G166" s="3"/>
      <c r="H166" s="3"/>
      <c r="I166" s="3"/>
      <c r="J166" s="3"/>
      <c r="K166" s="3"/>
      <c r="L166" s="3"/>
      <c r="M166" s="3"/>
      <c r="N166" s="3"/>
      <c r="O166" s="3"/>
      <c r="P166" s="3"/>
      <c r="Q166" s="3"/>
      <c r="R166" s="3"/>
      <c r="S166" s="3"/>
      <c r="T166" s="3"/>
      <c r="U166" s="3"/>
      <c r="W166" s="149"/>
      <c r="X166" s="149"/>
    </row>
    <row r="167" spans="2:24" ht="12.75">
      <c r="B167" s="2"/>
      <c r="C167" s="3"/>
      <c r="D167" s="4"/>
      <c r="E167" s="3"/>
      <c r="F167" s="3"/>
      <c r="G167" s="3"/>
      <c r="H167" s="3"/>
      <c r="I167" s="3"/>
      <c r="J167" s="3"/>
      <c r="K167" s="3"/>
      <c r="L167" s="3"/>
      <c r="M167" s="3"/>
      <c r="N167" s="3"/>
      <c r="O167" s="3"/>
      <c r="P167" s="3"/>
      <c r="Q167" s="3"/>
      <c r="R167" s="3"/>
      <c r="S167" s="3"/>
      <c r="T167" s="3"/>
      <c r="U167" s="3"/>
      <c r="W167" s="149"/>
      <c r="X167" s="149"/>
    </row>
    <row r="168" spans="2:24" ht="12.75">
      <c r="B168" s="2"/>
      <c r="C168" s="3"/>
      <c r="D168" s="4"/>
      <c r="E168" s="3"/>
      <c r="F168" s="3"/>
      <c r="G168" s="3"/>
      <c r="H168" s="3"/>
      <c r="I168" s="3"/>
      <c r="J168" s="3"/>
      <c r="K168" s="3"/>
      <c r="L168" s="3"/>
      <c r="M168" s="3"/>
      <c r="N168" s="3"/>
      <c r="O168" s="3"/>
      <c r="P168" s="3"/>
      <c r="Q168" s="3"/>
      <c r="R168" s="3"/>
      <c r="S168" s="3"/>
      <c r="T168" s="3"/>
      <c r="U168" s="3"/>
      <c r="W168" s="149"/>
      <c r="X168" s="149"/>
    </row>
    <row r="169" spans="2:24" ht="12.75">
      <c r="B169" s="2"/>
      <c r="C169" s="3"/>
      <c r="D169" s="4"/>
      <c r="E169" s="3"/>
      <c r="F169" s="3"/>
      <c r="G169" s="3"/>
      <c r="H169" s="3"/>
      <c r="I169" s="3"/>
      <c r="J169" s="3"/>
      <c r="K169" s="3"/>
      <c r="L169" s="3"/>
      <c r="M169" s="3"/>
      <c r="N169" s="3"/>
      <c r="O169" s="3"/>
      <c r="P169" s="3"/>
      <c r="Q169" s="3"/>
      <c r="R169" s="3"/>
      <c r="S169" s="3"/>
      <c r="T169" s="3"/>
      <c r="U169" s="3"/>
      <c r="W169" s="149"/>
      <c r="X169" s="149"/>
    </row>
    <row r="170" spans="2:24" ht="12.75">
      <c r="B170" s="2"/>
      <c r="C170" s="3"/>
      <c r="D170" s="4"/>
      <c r="E170" s="3"/>
      <c r="F170" s="3"/>
      <c r="G170" s="3"/>
      <c r="H170" s="3"/>
      <c r="I170" s="3"/>
      <c r="J170" s="3"/>
      <c r="K170" s="3"/>
      <c r="L170" s="3"/>
      <c r="M170" s="3"/>
      <c r="N170" s="3"/>
      <c r="O170" s="3"/>
      <c r="P170" s="3"/>
      <c r="Q170" s="3"/>
      <c r="R170" s="3"/>
      <c r="S170" s="3"/>
      <c r="T170" s="3"/>
      <c r="U170" s="3"/>
      <c r="W170" s="149"/>
      <c r="X170" s="149"/>
    </row>
    <row r="171" spans="2:24" ht="12.75">
      <c r="B171" s="2"/>
      <c r="C171" s="3"/>
      <c r="D171" s="4"/>
      <c r="E171" s="3"/>
      <c r="F171" s="3"/>
      <c r="G171" s="3"/>
      <c r="H171" s="3"/>
      <c r="I171" s="3"/>
      <c r="J171" s="3"/>
      <c r="K171" s="3"/>
      <c r="L171" s="3"/>
      <c r="M171" s="3"/>
      <c r="N171" s="3"/>
      <c r="O171" s="3"/>
      <c r="P171" s="3"/>
      <c r="Q171" s="3"/>
      <c r="R171" s="3"/>
      <c r="S171" s="3"/>
      <c r="T171" s="3"/>
      <c r="U171" s="3"/>
      <c r="W171" s="149"/>
      <c r="X171" s="149"/>
    </row>
    <row r="172" spans="2:24" ht="12.75">
      <c r="B172" s="2"/>
      <c r="C172" s="3"/>
      <c r="D172" s="4"/>
      <c r="E172" s="3"/>
      <c r="F172" s="3"/>
      <c r="G172" s="3"/>
      <c r="H172" s="3"/>
      <c r="I172" s="3"/>
      <c r="J172" s="3"/>
      <c r="K172" s="3"/>
      <c r="L172" s="3"/>
      <c r="M172" s="3"/>
      <c r="N172" s="3"/>
      <c r="O172" s="3"/>
      <c r="P172" s="3"/>
      <c r="Q172" s="3"/>
      <c r="R172" s="3"/>
      <c r="S172" s="3"/>
      <c r="T172" s="3"/>
      <c r="U172" s="3"/>
      <c r="W172" s="149"/>
      <c r="X172" s="149"/>
    </row>
    <row r="173" spans="2:24" ht="12.75">
      <c r="B173" s="2"/>
      <c r="C173" s="3"/>
      <c r="D173" s="4"/>
      <c r="E173" s="3"/>
      <c r="F173" s="3"/>
      <c r="G173" s="3"/>
      <c r="H173" s="3"/>
      <c r="I173" s="3"/>
      <c r="J173" s="3"/>
      <c r="K173" s="3"/>
      <c r="L173" s="3"/>
      <c r="M173" s="3"/>
      <c r="N173" s="3"/>
      <c r="O173" s="3"/>
      <c r="P173" s="3"/>
      <c r="Q173" s="3"/>
      <c r="R173" s="3"/>
      <c r="S173" s="3"/>
      <c r="T173" s="3"/>
      <c r="U173" s="3"/>
      <c r="W173" s="149"/>
      <c r="X173" s="149"/>
    </row>
    <row r="174" spans="2:24" ht="12.75">
      <c r="B174" s="2"/>
      <c r="C174" s="3"/>
      <c r="D174" s="4"/>
      <c r="E174" s="3"/>
      <c r="F174" s="3"/>
      <c r="G174" s="3"/>
      <c r="H174" s="3"/>
      <c r="I174" s="3"/>
      <c r="J174" s="3"/>
      <c r="K174" s="3"/>
      <c r="L174" s="3"/>
      <c r="M174" s="3"/>
      <c r="N174" s="3"/>
      <c r="O174" s="3"/>
      <c r="P174" s="3"/>
      <c r="Q174" s="3"/>
      <c r="R174" s="3"/>
      <c r="S174" s="3"/>
      <c r="T174" s="3"/>
      <c r="U174" s="3"/>
      <c r="W174" s="149"/>
      <c r="X174" s="149"/>
    </row>
    <row r="175" spans="2:24" ht="12.75">
      <c r="B175" s="2"/>
      <c r="C175" s="3"/>
      <c r="D175" s="4"/>
      <c r="E175" s="3"/>
      <c r="F175" s="3"/>
      <c r="G175" s="3"/>
      <c r="H175" s="3"/>
      <c r="I175" s="3"/>
      <c r="J175" s="3"/>
      <c r="K175" s="3"/>
      <c r="L175" s="3"/>
      <c r="M175" s="3"/>
      <c r="N175" s="3"/>
      <c r="O175" s="3"/>
      <c r="P175" s="3"/>
      <c r="Q175" s="3"/>
      <c r="R175" s="3"/>
      <c r="S175" s="3"/>
      <c r="T175" s="3"/>
      <c r="U175" s="3"/>
      <c r="W175" s="149"/>
      <c r="X175" s="149"/>
    </row>
    <row r="176" spans="2:24" ht="12.75">
      <c r="B176" s="2"/>
      <c r="C176" s="3"/>
      <c r="D176" s="4"/>
      <c r="E176" s="3"/>
      <c r="F176" s="3"/>
      <c r="G176" s="3"/>
      <c r="H176" s="3"/>
      <c r="I176" s="3"/>
      <c r="J176" s="3"/>
      <c r="K176" s="3"/>
      <c r="L176" s="3"/>
      <c r="M176" s="3"/>
      <c r="N176" s="3"/>
      <c r="O176" s="3"/>
      <c r="P176" s="3"/>
      <c r="Q176" s="3"/>
      <c r="R176" s="3"/>
      <c r="S176" s="3"/>
      <c r="T176" s="3"/>
      <c r="U176" s="3"/>
      <c r="W176" s="149"/>
      <c r="X176" s="149"/>
    </row>
    <row r="177" spans="2:24" ht="12.75">
      <c r="B177" s="2"/>
      <c r="C177" s="3"/>
      <c r="D177" s="4"/>
      <c r="E177" s="3"/>
      <c r="F177" s="3"/>
      <c r="G177" s="3"/>
      <c r="H177" s="3"/>
      <c r="I177" s="3"/>
      <c r="J177" s="3"/>
      <c r="K177" s="3"/>
      <c r="L177" s="3"/>
      <c r="M177" s="3"/>
      <c r="N177" s="3"/>
      <c r="O177" s="3"/>
      <c r="P177" s="3"/>
      <c r="Q177" s="3"/>
      <c r="R177" s="3"/>
      <c r="S177" s="3"/>
      <c r="T177" s="3"/>
      <c r="U177" s="3"/>
      <c r="W177" s="149"/>
      <c r="X177" s="149"/>
    </row>
    <row r="178" spans="2:24" ht="12.75">
      <c r="B178" s="2"/>
      <c r="C178" s="3"/>
      <c r="D178" s="4"/>
      <c r="E178" s="3"/>
      <c r="F178" s="3"/>
      <c r="G178" s="3"/>
      <c r="H178" s="3"/>
      <c r="I178" s="3"/>
      <c r="J178" s="3"/>
      <c r="K178" s="3"/>
      <c r="L178" s="3"/>
      <c r="M178" s="3"/>
      <c r="N178" s="3"/>
      <c r="O178" s="3"/>
      <c r="P178" s="3"/>
      <c r="Q178" s="3"/>
      <c r="R178" s="3"/>
      <c r="S178" s="3"/>
      <c r="T178" s="3"/>
      <c r="U178" s="3"/>
      <c r="W178" s="149"/>
      <c r="X178" s="149"/>
    </row>
    <row r="179" spans="2:24" ht="12.75">
      <c r="B179" s="2"/>
      <c r="C179" s="3"/>
      <c r="D179" s="4"/>
      <c r="E179" s="3"/>
      <c r="F179" s="3"/>
      <c r="G179" s="3"/>
      <c r="H179" s="3"/>
      <c r="I179" s="3"/>
      <c r="J179" s="3"/>
      <c r="K179" s="3"/>
      <c r="L179" s="3"/>
      <c r="M179" s="3"/>
      <c r="N179" s="3"/>
      <c r="O179" s="3"/>
      <c r="P179" s="3"/>
      <c r="Q179" s="3"/>
      <c r="R179" s="3"/>
      <c r="S179" s="3"/>
      <c r="T179" s="3"/>
      <c r="U179" s="3"/>
      <c r="W179" s="149"/>
      <c r="X179" s="149"/>
    </row>
    <row r="180" spans="2:24" ht="12.75">
      <c r="B180" s="2"/>
      <c r="C180" s="3"/>
      <c r="D180" s="4"/>
      <c r="E180" s="3"/>
      <c r="F180" s="3"/>
      <c r="G180" s="3"/>
      <c r="H180" s="3"/>
      <c r="I180" s="3"/>
      <c r="J180" s="3"/>
      <c r="K180" s="3"/>
      <c r="L180" s="3"/>
      <c r="M180" s="3"/>
      <c r="N180" s="3"/>
      <c r="O180" s="3"/>
      <c r="P180" s="3"/>
      <c r="Q180" s="3"/>
      <c r="R180" s="3"/>
      <c r="S180" s="3"/>
      <c r="T180" s="3"/>
      <c r="U180" s="3"/>
      <c r="W180" s="149"/>
      <c r="X180" s="149"/>
    </row>
    <row r="181" spans="2:24" ht="12.75">
      <c r="B181" s="2"/>
      <c r="C181" s="3"/>
      <c r="D181" s="4"/>
      <c r="E181" s="3"/>
      <c r="F181" s="3"/>
      <c r="G181" s="3"/>
      <c r="H181" s="3"/>
      <c r="I181" s="3"/>
      <c r="J181" s="3"/>
      <c r="K181" s="3"/>
      <c r="L181" s="3"/>
      <c r="M181" s="3"/>
      <c r="N181" s="3"/>
      <c r="O181" s="3"/>
      <c r="P181" s="3"/>
      <c r="Q181" s="3"/>
      <c r="R181" s="3"/>
      <c r="S181" s="3"/>
      <c r="T181" s="3"/>
      <c r="U181" s="3"/>
      <c r="W181" s="149"/>
      <c r="X181" s="149"/>
    </row>
    <row r="182" spans="2:24" ht="12.75">
      <c r="B182" s="2"/>
      <c r="C182" s="3"/>
      <c r="D182" s="4"/>
      <c r="E182" s="3"/>
      <c r="F182" s="3"/>
      <c r="G182" s="3"/>
      <c r="H182" s="3"/>
      <c r="I182" s="3"/>
      <c r="J182" s="3"/>
      <c r="K182" s="3"/>
      <c r="L182" s="3"/>
      <c r="M182" s="3"/>
      <c r="N182" s="3"/>
      <c r="O182" s="3"/>
      <c r="P182" s="3"/>
      <c r="Q182" s="3"/>
      <c r="R182" s="3"/>
      <c r="S182" s="3"/>
      <c r="T182" s="3"/>
      <c r="U182" s="3"/>
      <c r="W182" s="149"/>
      <c r="X182" s="149"/>
    </row>
    <row r="183" spans="2:24" ht="12.75">
      <c r="B183" s="2"/>
      <c r="C183" s="3"/>
      <c r="D183" s="4"/>
      <c r="E183" s="3"/>
      <c r="F183" s="3"/>
      <c r="G183" s="3"/>
      <c r="H183" s="3"/>
      <c r="I183" s="3"/>
      <c r="J183" s="3"/>
      <c r="K183" s="3"/>
      <c r="L183" s="3"/>
      <c r="M183" s="3"/>
      <c r="N183" s="3"/>
      <c r="O183" s="3"/>
      <c r="P183" s="3"/>
      <c r="Q183" s="3"/>
      <c r="R183" s="3"/>
      <c r="S183" s="3"/>
      <c r="T183" s="3"/>
      <c r="U183" s="3"/>
      <c r="W183" s="149"/>
      <c r="X183" s="149"/>
    </row>
    <row r="184" spans="2:24" ht="12.75">
      <c r="B184" s="2"/>
      <c r="C184" s="3"/>
      <c r="D184" s="4"/>
      <c r="E184" s="3"/>
      <c r="F184" s="3"/>
      <c r="G184" s="3"/>
      <c r="H184" s="3"/>
      <c r="I184" s="3"/>
      <c r="J184" s="3"/>
      <c r="K184" s="3"/>
      <c r="L184" s="3"/>
      <c r="M184" s="3"/>
      <c r="N184" s="3"/>
      <c r="O184" s="3"/>
      <c r="P184" s="3"/>
      <c r="Q184" s="3"/>
      <c r="R184" s="3"/>
      <c r="S184" s="3"/>
      <c r="T184" s="3"/>
      <c r="U184" s="3"/>
      <c r="W184" s="149"/>
      <c r="X184" s="149"/>
    </row>
    <row r="185" spans="2:24" ht="12.75">
      <c r="B185" s="2"/>
      <c r="C185" s="3"/>
      <c r="D185" s="4"/>
      <c r="E185" s="3"/>
      <c r="F185" s="3"/>
      <c r="G185" s="3"/>
      <c r="H185" s="3"/>
      <c r="I185" s="3"/>
      <c r="J185" s="3"/>
      <c r="K185" s="3"/>
      <c r="L185" s="3"/>
      <c r="M185" s="3"/>
      <c r="N185" s="3"/>
      <c r="O185" s="3"/>
      <c r="P185" s="3"/>
      <c r="Q185" s="3"/>
      <c r="R185" s="3"/>
      <c r="S185" s="3"/>
      <c r="T185" s="3"/>
      <c r="U185" s="3"/>
      <c r="W185" s="149"/>
      <c r="X185" s="149"/>
    </row>
    <row r="186" spans="2:24" ht="12.75">
      <c r="B186" s="2"/>
      <c r="C186" s="3"/>
      <c r="D186" s="4"/>
      <c r="E186" s="3"/>
      <c r="F186" s="3"/>
      <c r="G186" s="3"/>
      <c r="H186" s="3"/>
      <c r="I186" s="3"/>
      <c r="J186" s="3"/>
      <c r="K186" s="3"/>
      <c r="L186" s="3"/>
      <c r="M186" s="3"/>
      <c r="N186" s="3"/>
      <c r="O186" s="3"/>
      <c r="P186" s="3"/>
      <c r="Q186" s="3"/>
      <c r="R186" s="3"/>
      <c r="S186" s="3"/>
      <c r="T186" s="3"/>
      <c r="U186" s="3"/>
      <c r="W186" s="149"/>
      <c r="X186" s="149"/>
    </row>
    <row r="187" spans="2:24" ht="12.75">
      <c r="B187" s="2"/>
      <c r="C187" s="3"/>
      <c r="D187" s="4"/>
      <c r="E187" s="3"/>
      <c r="F187" s="3"/>
      <c r="G187" s="3"/>
      <c r="H187" s="3"/>
      <c r="I187" s="3"/>
      <c r="J187" s="3"/>
      <c r="K187" s="3"/>
      <c r="L187" s="3"/>
      <c r="M187" s="3"/>
      <c r="N187" s="3"/>
      <c r="O187" s="3"/>
      <c r="P187" s="3"/>
      <c r="Q187" s="3"/>
      <c r="R187" s="3"/>
      <c r="S187" s="3"/>
      <c r="T187" s="3"/>
      <c r="U187" s="3"/>
      <c r="W187" s="149"/>
      <c r="X187" s="149"/>
    </row>
    <row r="188" spans="2:24" ht="12.75">
      <c r="B188" s="2"/>
      <c r="C188" s="3"/>
      <c r="D188" s="4"/>
      <c r="E188" s="3"/>
      <c r="F188" s="3"/>
      <c r="G188" s="3"/>
      <c r="H188" s="3"/>
      <c r="I188" s="3"/>
      <c r="J188" s="3"/>
      <c r="K188" s="3"/>
      <c r="L188" s="3"/>
      <c r="M188" s="3"/>
      <c r="N188" s="3"/>
      <c r="O188" s="3"/>
      <c r="P188" s="3"/>
      <c r="Q188" s="3"/>
      <c r="R188" s="3"/>
      <c r="S188" s="3"/>
      <c r="T188" s="3"/>
      <c r="U188" s="3"/>
      <c r="W188" s="149"/>
      <c r="X188" s="149"/>
    </row>
    <row r="189" spans="2:24" ht="12.75">
      <c r="B189" s="2"/>
      <c r="C189" s="3"/>
      <c r="D189" s="4"/>
      <c r="E189" s="3"/>
      <c r="F189" s="3"/>
      <c r="G189" s="3"/>
      <c r="H189" s="3"/>
      <c r="I189" s="3"/>
      <c r="J189" s="3"/>
      <c r="K189" s="3"/>
      <c r="L189" s="3"/>
      <c r="M189" s="3"/>
      <c r="N189" s="3"/>
      <c r="O189" s="3"/>
      <c r="P189" s="3"/>
      <c r="Q189" s="3"/>
      <c r="R189" s="3"/>
      <c r="S189" s="3"/>
      <c r="T189" s="3"/>
      <c r="U189" s="3"/>
      <c r="W189" s="149"/>
      <c r="X189" s="149"/>
    </row>
    <row r="190" spans="2:24" ht="12.75">
      <c r="B190" s="2"/>
      <c r="C190" s="3"/>
      <c r="D190" s="4"/>
      <c r="E190" s="3"/>
      <c r="F190" s="3"/>
      <c r="G190" s="3"/>
      <c r="H190" s="3"/>
      <c r="I190" s="3"/>
      <c r="J190" s="3"/>
      <c r="K190" s="3"/>
      <c r="L190" s="3"/>
      <c r="M190" s="3"/>
      <c r="N190" s="3"/>
      <c r="O190" s="3"/>
      <c r="P190" s="3"/>
      <c r="Q190" s="3"/>
      <c r="R190" s="3"/>
      <c r="S190" s="3"/>
      <c r="T190" s="3"/>
      <c r="U190" s="3"/>
      <c r="W190" s="149"/>
      <c r="X190" s="149"/>
    </row>
    <row r="191" spans="2:24" ht="12.75">
      <c r="B191" s="2"/>
      <c r="C191" s="3"/>
      <c r="D191" s="4"/>
      <c r="E191" s="3"/>
      <c r="F191" s="3"/>
      <c r="G191" s="3"/>
      <c r="H191" s="3"/>
      <c r="I191" s="3"/>
      <c r="J191" s="3"/>
      <c r="K191" s="3"/>
      <c r="L191" s="3"/>
      <c r="M191" s="3"/>
      <c r="N191" s="3"/>
      <c r="O191" s="3"/>
      <c r="P191" s="3"/>
      <c r="Q191" s="3"/>
      <c r="R191" s="3"/>
      <c r="S191" s="3"/>
      <c r="T191" s="3"/>
      <c r="U191" s="3"/>
      <c r="W191" s="149"/>
      <c r="X191" s="149"/>
    </row>
    <row r="192" spans="2:24" ht="12.75">
      <c r="B192" s="2"/>
      <c r="C192" s="3"/>
      <c r="D192" s="4"/>
      <c r="E192" s="3"/>
      <c r="F192" s="3"/>
      <c r="G192" s="3"/>
      <c r="H192" s="3"/>
      <c r="I192" s="3"/>
      <c r="J192" s="3"/>
      <c r="K192" s="3"/>
      <c r="L192" s="3"/>
      <c r="M192" s="3"/>
      <c r="N192" s="3"/>
      <c r="O192" s="3"/>
      <c r="P192" s="3"/>
      <c r="Q192" s="3"/>
      <c r="R192" s="3"/>
      <c r="S192" s="3"/>
      <c r="T192" s="3"/>
      <c r="U192" s="3"/>
      <c r="W192" s="149"/>
      <c r="X192" s="149"/>
    </row>
    <row r="193" spans="2:24" ht="12.75">
      <c r="B193" s="2"/>
      <c r="C193" s="3"/>
      <c r="D193" s="4"/>
      <c r="E193" s="3"/>
      <c r="F193" s="3"/>
      <c r="G193" s="3"/>
      <c r="H193" s="3"/>
      <c r="I193" s="3"/>
      <c r="J193" s="3"/>
      <c r="K193" s="3"/>
      <c r="L193" s="3"/>
      <c r="M193" s="3"/>
      <c r="N193" s="3"/>
      <c r="O193" s="3"/>
      <c r="P193" s="3"/>
      <c r="Q193" s="3"/>
      <c r="R193" s="3"/>
      <c r="S193" s="3"/>
      <c r="T193" s="3"/>
      <c r="U193" s="3"/>
      <c r="W193" s="149"/>
      <c r="X193" s="149"/>
    </row>
    <row r="194" spans="2:24" ht="12.75">
      <c r="B194" s="2"/>
      <c r="C194" s="3"/>
      <c r="D194" s="4"/>
      <c r="E194" s="3"/>
      <c r="F194" s="3"/>
      <c r="G194" s="3"/>
      <c r="H194" s="3"/>
      <c r="I194" s="3"/>
      <c r="J194" s="3"/>
      <c r="K194" s="3"/>
      <c r="L194" s="3"/>
      <c r="M194" s="3"/>
      <c r="N194" s="3"/>
      <c r="O194" s="3"/>
      <c r="P194" s="3"/>
      <c r="Q194" s="3"/>
      <c r="R194" s="3"/>
      <c r="S194" s="3"/>
      <c r="T194" s="3"/>
      <c r="U194" s="3"/>
      <c r="W194" s="149"/>
      <c r="X194" s="149"/>
    </row>
    <row r="195" spans="2:24" ht="12.75">
      <c r="B195" s="2"/>
      <c r="C195" s="3"/>
      <c r="D195" s="4"/>
      <c r="E195" s="3"/>
      <c r="F195" s="3"/>
      <c r="G195" s="3"/>
      <c r="H195" s="3"/>
      <c r="I195" s="3"/>
      <c r="J195" s="3"/>
      <c r="K195" s="3"/>
      <c r="L195" s="3"/>
      <c r="M195" s="3"/>
      <c r="N195" s="3"/>
      <c r="O195" s="3"/>
      <c r="P195" s="3"/>
      <c r="Q195" s="3"/>
      <c r="R195" s="3"/>
      <c r="S195" s="3"/>
      <c r="T195" s="3"/>
      <c r="U195" s="3"/>
      <c r="W195" s="149"/>
      <c r="X195" s="149"/>
    </row>
    <row r="196" spans="2:24" ht="12.75">
      <c r="B196" s="2"/>
      <c r="C196" s="3"/>
      <c r="D196" s="4"/>
      <c r="E196" s="3"/>
      <c r="F196" s="3"/>
      <c r="G196" s="3"/>
      <c r="H196" s="3"/>
      <c r="I196" s="3"/>
      <c r="J196" s="3"/>
      <c r="K196" s="3"/>
      <c r="L196" s="3"/>
      <c r="M196" s="3"/>
      <c r="N196" s="3"/>
      <c r="O196" s="3"/>
      <c r="P196" s="3"/>
      <c r="Q196" s="3"/>
      <c r="R196" s="3"/>
      <c r="S196" s="3"/>
      <c r="T196" s="3"/>
      <c r="U196" s="3"/>
      <c r="W196" s="149"/>
      <c r="X196" s="149"/>
    </row>
    <row r="197" spans="2:24" ht="12.75">
      <c r="B197" s="2"/>
      <c r="C197" s="3"/>
      <c r="D197" s="4"/>
      <c r="E197" s="3"/>
      <c r="F197" s="3"/>
      <c r="G197" s="3"/>
      <c r="H197" s="3"/>
      <c r="I197" s="3"/>
      <c r="J197" s="3"/>
      <c r="K197" s="3"/>
      <c r="L197" s="3"/>
      <c r="M197" s="3"/>
      <c r="N197" s="3"/>
      <c r="O197" s="3"/>
      <c r="P197" s="3"/>
      <c r="Q197" s="3"/>
      <c r="R197" s="3"/>
      <c r="S197" s="3"/>
      <c r="T197" s="3"/>
      <c r="U197" s="3"/>
      <c r="W197" s="149"/>
      <c r="X197" s="149"/>
    </row>
    <row r="198" spans="2:24" ht="12.75">
      <c r="B198" s="2"/>
      <c r="C198" s="3"/>
      <c r="D198" s="4"/>
      <c r="E198" s="3"/>
      <c r="F198" s="3"/>
      <c r="G198" s="3"/>
      <c r="H198" s="3"/>
      <c r="I198" s="3"/>
      <c r="J198" s="3"/>
      <c r="K198" s="3"/>
      <c r="L198" s="3"/>
      <c r="M198" s="3"/>
      <c r="N198" s="3"/>
      <c r="O198" s="3"/>
      <c r="P198" s="3"/>
      <c r="Q198" s="3"/>
      <c r="R198" s="3"/>
      <c r="S198" s="3"/>
      <c r="T198" s="3"/>
      <c r="U198" s="3"/>
      <c r="W198" s="149"/>
      <c r="X198" s="149"/>
    </row>
    <row r="199" spans="2:24" ht="12.75">
      <c r="B199" s="2"/>
      <c r="C199" s="3"/>
      <c r="D199" s="4"/>
      <c r="E199" s="3"/>
      <c r="F199" s="3"/>
      <c r="G199" s="3"/>
      <c r="H199" s="3"/>
      <c r="I199" s="3"/>
      <c r="J199" s="3"/>
      <c r="K199" s="3"/>
      <c r="L199" s="3"/>
      <c r="M199" s="3"/>
      <c r="N199" s="3"/>
      <c r="O199" s="3"/>
      <c r="P199" s="3"/>
      <c r="Q199" s="3"/>
      <c r="R199" s="3"/>
      <c r="S199" s="3"/>
      <c r="T199" s="3"/>
      <c r="U199" s="3"/>
      <c r="W199" s="149"/>
      <c r="X199" s="149"/>
    </row>
    <row r="200" spans="2:24" ht="12.75">
      <c r="B200" s="2"/>
      <c r="C200" s="3"/>
      <c r="D200" s="4"/>
      <c r="E200" s="3"/>
      <c r="F200" s="3"/>
      <c r="G200" s="3"/>
      <c r="H200" s="3"/>
      <c r="I200" s="3"/>
      <c r="J200" s="3"/>
      <c r="K200" s="3"/>
      <c r="L200" s="3"/>
      <c r="M200" s="3"/>
      <c r="N200" s="3"/>
      <c r="O200" s="3"/>
      <c r="P200" s="3"/>
      <c r="Q200" s="3"/>
      <c r="R200" s="3"/>
      <c r="S200" s="3"/>
      <c r="T200" s="3"/>
      <c r="U200" s="3"/>
      <c r="W200" s="149"/>
      <c r="X200" s="149"/>
    </row>
    <row r="201" spans="2:24" ht="12.75">
      <c r="B201" s="2"/>
      <c r="C201" s="3"/>
      <c r="D201" s="4"/>
      <c r="E201" s="3"/>
      <c r="F201" s="3"/>
      <c r="G201" s="3"/>
      <c r="H201" s="3"/>
      <c r="I201" s="3"/>
      <c r="J201" s="3"/>
      <c r="K201" s="3"/>
      <c r="L201" s="3"/>
      <c r="M201" s="3"/>
      <c r="N201" s="3"/>
      <c r="O201" s="3"/>
      <c r="P201" s="3"/>
      <c r="Q201" s="3"/>
      <c r="R201" s="3"/>
      <c r="S201" s="3"/>
      <c r="T201" s="3"/>
      <c r="U201" s="3"/>
      <c r="W201" s="149"/>
      <c r="X201" s="149"/>
    </row>
    <row r="202" spans="2:24" ht="12.75">
      <c r="B202" s="2"/>
      <c r="C202" s="3"/>
      <c r="D202" s="4"/>
      <c r="E202" s="3"/>
      <c r="F202" s="3"/>
      <c r="G202" s="3"/>
      <c r="H202" s="3"/>
      <c r="I202" s="3"/>
      <c r="J202" s="3"/>
      <c r="K202" s="3"/>
      <c r="L202" s="3"/>
      <c r="M202" s="3"/>
      <c r="N202" s="3"/>
      <c r="O202" s="3"/>
      <c r="P202" s="3"/>
      <c r="Q202" s="3"/>
      <c r="R202" s="3"/>
      <c r="S202" s="3"/>
      <c r="T202" s="3"/>
      <c r="U202" s="3"/>
      <c r="W202" s="149"/>
      <c r="X202" s="149"/>
    </row>
    <row r="203" spans="2:24" ht="12.75">
      <c r="B203" s="2"/>
      <c r="C203" s="3"/>
      <c r="D203" s="4"/>
      <c r="E203" s="3"/>
      <c r="F203" s="3"/>
      <c r="G203" s="3"/>
      <c r="H203" s="3"/>
      <c r="I203" s="3"/>
      <c r="J203" s="3"/>
      <c r="K203" s="3"/>
      <c r="L203" s="3"/>
      <c r="M203" s="3"/>
      <c r="N203" s="3"/>
      <c r="O203" s="3"/>
      <c r="P203" s="3"/>
      <c r="Q203" s="3"/>
      <c r="R203" s="3"/>
      <c r="S203" s="3"/>
      <c r="T203" s="3"/>
      <c r="U203" s="3"/>
      <c r="W203" s="149"/>
      <c r="X203" s="149"/>
    </row>
    <row r="204" spans="2:24" ht="12.75">
      <c r="B204" s="2"/>
      <c r="C204" s="3"/>
      <c r="D204" s="4"/>
      <c r="E204" s="3"/>
      <c r="F204" s="3"/>
      <c r="G204" s="3"/>
      <c r="H204" s="3"/>
      <c r="I204" s="3"/>
      <c r="J204" s="3"/>
      <c r="K204" s="3"/>
      <c r="L204" s="3"/>
      <c r="M204" s="3"/>
      <c r="N204" s="3"/>
      <c r="O204" s="3"/>
      <c r="P204" s="3"/>
      <c r="Q204" s="3"/>
      <c r="R204" s="3"/>
      <c r="S204" s="3"/>
      <c r="T204" s="3"/>
      <c r="U204" s="3"/>
      <c r="W204" s="149"/>
      <c r="X204" s="149"/>
    </row>
    <row r="205" spans="2:24" ht="12.75">
      <c r="B205" s="2"/>
      <c r="C205" s="3"/>
      <c r="D205" s="4"/>
      <c r="E205" s="3"/>
      <c r="F205" s="3"/>
      <c r="G205" s="3"/>
      <c r="H205" s="3"/>
      <c r="I205" s="3"/>
      <c r="J205" s="3"/>
      <c r="K205" s="3"/>
      <c r="L205" s="3"/>
      <c r="M205" s="3"/>
      <c r="N205" s="3"/>
      <c r="O205" s="3"/>
      <c r="P205" s="3"/>
      <c r="Q205" s="3"/>
      <c r="R205" s="3"/>
      <c r="S205" s="3"/>
      <c r="T205" s="3"/>
      <c r="U205" s="3"/>
      <c r="W205" s="149"/>
      <c r="X205" s="149"/>
    </row>
    <row r="206" spans="2:24" ht="12.75">
      <c r="B206" s="2"/>
      <c r="C206" s="3"/>
      <c r="D206" s="4"/>
      <c r="E206" s="3"/>
      <c r="F206" s="3"/>
      <c r="G206" s="3"/>
      <c r="H206" s="3"/>
      <c r="I206" s="3"/>
      <c r="J206" s="3"/>
      <c r="K206" s="3"/>
      <c r="L206" s="3"/>
      <c r="M206" s="3"/>
      <c r="N206" s="3"/>
      <c r="O206" s="3"/>
      <c r="P206" s="3"/>
      <c r="Q206" s="3"/>
      <c r="R206" s="3"/>
      <c r="S206" s="3"/>
      <c r="T206" s="3"/>
      <c r="U206" s="3"/>
      <c r="W206" s="149"/>
      <c r="X206" s="149"/>
    </row>
    <row r="207" spans="2:24" ht="12.75">
      <c r="B207" s="2"/>
      <c r="C207" s="3"/>
      <c r="D207" s="4"/>
      <c r="E207" s="3"/>
      <c r="F207" s="3"/>
      <c r="G207" s="3"/>
      <c r="H207" s="3"/>
      <c r="I207" s="3"/>
      <c r="J207" s="3"/>
      <c r="K207" s="3"/>
      <c r="L207" s="3"/>
      <c r="M207" s="3"/>
      <c r="N207" s="3"/>
      <c r="O207" s="3"/>
      <c r="P207" s="3"/>
      <c r="Q207" s="3"/>
      <c r="R207" s="3"/>
      <c r="S207" s="3"/>
      <c r="T207" s="3"/>
      <c r="U207" s="3"/>
      <c r="W207" s="149"/>
      <c r="X207" s="149"/>
    </row>
    <row r="208" spans="2:24" ht="12.75">
      <c r="B208" s="2"/>
      <c r="C208" s="3"/>
      <c r="D208" s="4"/>
      <c r="E208" s="3"/>
      <c r="F208" s="3"/>
      <c r="G208" s="3"/>
      <c r="H208" s="3"/>
      <c r="I208" s="3"/>
      <c r="J208" s="3"/>
      <c r="K208" s="3"/>
      <c r="L208" s="3"/>
      <c r="M208" s="3"/>
      <c r="N208" s="3"/>
      <c r="O208" s="3"/>
      <c r="P208" s="3"/>
      <c r="Q208" s="3"/>
      <c r="R208" s="3"/>
      <c r="S208" s="3"/>
      <c r="T208" s="3"/>
      <c r="U208" s="3"/>
      <c r="W208" s="149"/>
      <c r="X208" s="149"/>
    </row>
    <row r="209" spans="2:24" ht="12.75">
      <c r="B209" s="2"/>
      <c r="C209" s="3"/>
      <c r="D209" s="4"/>
      <c r="E209" s="3"/>
      <c r="F209" s="3"/>
      <c r="G209" s="3"/>
      <c r="H209" s="3"/>
      <c r="I209" s="3"/>
      <c r="J209" s="3"/>
      <c r="K209" s="3"/>
      <c r="L209" s="3"/>
      <c r="M209" s="3"/>
      <c r="N209" s="3"/>
      <c r="O209" s="3"/>
      <c r="P209" s="3"/>
      <c r="Q209" s="3"/>
      <c r="R209" s="3"/>
      <c r="S209" s="3"/>
      <c r="T209" s="3"/>
      <c r="U209" s="3"/>
      <c r="W209" s="149"/>
      <c r="X209" s="149"/>
    </row>
    <row r="210" spans="2:24" ht="12.75">
      <c r="B210" s="2"/>
      <c r="C210" s="3"/>
      <c r="D210" s="4"/>
      <c r="E210" s="3"/>
      <c r="F210" s="3"/>
      <c r="G210" s="3"/>
      <c r="H210" s="3"/>
      <c r="I210" s="3"/>
      <c r="J210" s="3"/>
      <c r="K210" s="3"/>
      <c r="L210" s="3"/>
      <c r="M210" s="3"/>
      <c r="N210" s="3"/>
      <c r="O210" s="3"/>
      <c r="P210" s="3"/>
      <c r="Q210" s="3"/>
      <c r="R210" s="3"/>
      <c r="S210" s="3"/>
      <c r="T210" s="3"/>
      <c r="U210" s="3"/>
      <c r="W210" s="149"/>
      <c r="X210" s="149"/>
    </row>
    <row r="211" spans="2:24" ht="12.75">
      <c r="B211" s="2"/>
      <c r="C211" s="3"/>
      <c r="D211" s="4"/>
      <c r="E211" s="3"/>
      <c r="F211" s="3"/>
      <c r="G211" s="3"/>
      <c r="H211" s="3"/>
      <c r="I211" s="3"/>
      <c r="J211" s="3"/>
      <c r="K211" s="3"/>
      <c r="L211" s="3"/>
      <c r="M211" s="3"/>
      <c r="N211" s="3"/>
      <c r="O211" s="3"/>
      <c r="P211" s="3"/>
      <c r="Q211" s="3"/>
      <c r="R211" s="3"/>
      <c r="S211" s="3"/>
      <c r="T211" s="3"/>
      <c r="U211" s="3"/>
      <c r="W211" s="149"/>
      <c r="X211" s="149"/>
    </row>
    <row r="212" spans="2:24" ht="12.75">
      <c r="B212" s="2"/>
      <c r="C212" s="3"/>
      <c r="D212" s="4"/>
      <c r="E212" s="3"/>
      <c r="F212" s="3"/>
      <c r="G212" s="3"/>
      <c r="H212" s="3"/>
      <c r="I212" s="3"/>
      <c r="J212" s="3"/>
      <c r="K212" s="3"/>
      <c r="L212" s="3"/>
      <c r="M212" s="3"/>
      <c r="N212" s="3"/>
      <c r="O212" s="3"/>
      <c r="P212" s="3"/>
      <c r="Q212" s="3"/>
      <c r="R212" s="3"/>
      <c r="S212" s="3"/>
      <c r="T212" s="3"/>
      <c r="U212" s="3"/>
      <c r="W212" s="149"/>
      <c r="X212" s="149"/>
    </row>
    <row r="213" spans="2:24" ht="12.75">
      <c r="B213" s="2"/>
      <c r="C213" s="3"/>
      <c r="D213" s="4"/>
      <c r="E213" s="3"/>
      <c r="F213" s="3"/>
      <c r="G213" s="3"/>
      <c r="H213" s="3"/>
      <c r="I213" s="3"/>
      <c r="J213" s="3"/>
      <c r="K213" s="3"/>
      <c r="L213" s="3"/>
      <c r="M213" s="3"/>
      <c r="N213" s="3"/>
      <c r="O213" s="3"/>
      <c r="P213" s="3"/>
      <c r="Q213" s="3"/>
      <c r="R213" s="3"/>
      <c r="S213" s="3"/>
      <c r="T213" s="3"/>
      <c r="U213" s="3"/>
      <c r="W213" s="149"/>
      <c r="X213" s="149"/>
    </row>
    <row r="214" spans="2:24" ht="12.75">
      <c r="B214" s="2"/>
      <c r="C214" s="3"/>
      <c r="D214" s="4"/>
      <c r="E214" s="3"/>
      <c r="F214" s="3"/>
      <c r="G214" s="3"/>
      <c r="H214" s="3"/>
      <c r="I214" s="3"/>
      <c r="J214" s="3"/>
      <c r="K214" s="3"/>
      <c r="L214" s="3"/>
      <c r="M214" s="3"/>
      <c r="N214" s="3"/>
      <c r="O214" s="3"/>
      <c r="P214" s="3"/>
      <c r="Q214" s="3"/>
      <c r="R214" s="3"/>
      <c r="S214" s="3"/>
      <c r="T214" s="3"/>
      <c r="U214" s="3"/>
      <c r="W214" s="149"/>
      <c r="X214" s="149"/>
    </row>
    <row r="215" spans="2:24" ht="12.75">
      <c r="B215" s="2"/>
      <c r="C215" s="3"/>
      <c r="D215" s="4"/>
      <c r="E215" s="3"/>
      <c r="F215" s="3"/>
      <c r="G215" s="3"/>
      <c r="H215" s="3"/>
      <c r="I215" s="3"/>
      <c r="J215" s="3"/>
      <c r="K215" s="3"/>
      <c r="L215" s="3"/>
      <c r="M215" s="3"/>
      <c r="N215" s="3"/>
      <c r="O215" s="3"/>
      <c r="P215" s="3"/>
      <c r="Q215" s="3"/>
      <c r="R215" s="3"/>
      <c r="S215" s="3"/>
      <c r="T215" s="3"/>
      <c r="U215" s="3"/>
      <c r="W215" s="149"/>
      <c r="X215" s="149"/>
    </row>
    <row r="216" spans="2:24" ht="12.75">
      <c r="B216" s="2"/>
      <c r="C216" s="3"/>
      <c r="D216" s="4"/>
      <c r="E216" s="3"/>
      <c r="F216" s="3"/>
      <c r="G216" s="3"/>
      <c r="H216" s="3"/>
      <c r="I216" s="3"/>
      <c r="J216" s="3"/>
      <c r="K216" s="3"/>
      <c r="L216" s="3"/>
      <c r="M216" s="3"/>
      <c r="N216" s="3"/>
      <c r="O216" s="3"/>
      <c r="P216" s="3"/>
      <c r="Q216" s="3"/>
      <c r="R216" s="3"/>
      <c r="S216" s="3"/>
      <c r="T216" s="3"/>
      <c r="U216" s="3"/>
      <c r="W216" s="149"/>
      <c r="X216" s="149"/>
    </row>
    <row r="217" spans="2:24" ht="12.75">
      <c r="B217" s="2"/>
      <c r="C217" s="3"/>
      <c r="D217" s="4"/>
      <c r="E217" s="3"/>
      <c r="F217" s="3"/>
      <c r="G217" s="3"/>
      <c r="H217" s="3"/>
      <c r="I217" s="3"/>
      <c r="J217" s="3"/>
      <c r="K217" s="3"/>
      <c r="L217" s="3"/>
      <c r="M217" s="3"/>
      <c r="N217" s="3"/>
      <c r="O217" s="3"/>
      <c r="P217" s="3"/>
      <c r="Q217" s="3"/>
      <c r="R217" s="3"/>
      <c r="S217" s="3"/>
      <c r="T217" s="3"/>
      <c r="U217" s="3"/>
      <c r="W217" s="149"/>
      <c r="X217" s="149"/>
    </row>
    <row r="218" spans="2:24" ht="12.75">
      <c r="B218" s="2"/>
      <c r="C218" s="3"/>
      <c r="D218" s="4"/>
      <c r="E218" s="3"/>
      <c r="F218" s="3"/>
      <c r="G218" s="3"/>
      <c r="H218" s="3"/>
      <c r="I218" s="3"/>
      <c r="J218" s="3"/>
      <c r="K218" s="3"/>
      <c r="L218" s="3"/>
      <c r="M218" s="3"/>
      <c r="N218" s="3"/>
      <c r="O218" s="3"/>
      <c r="P218" s="3"/>
      <c r="Q218" s="3"/>
      <c r="R218" s="3"/>
      <c r="S218" s="3"/>
      <c r="T218" s="3"/>
      <c r="U218" s="3"/>
      <c r="W218" s="149"/>
      <c r="X218" s="149"/>
    </row>
    <row r="219" spans="2:24" ht="12.75">
      <c r="B219" s="2"/>
      <c r="C219" s="3"/>
      <c r="D219" s="4"/>
      <c r="E219" s="3"/>
      <c r="F219" s="3"/>
      <c r="G219" s="3"/>
      <c r="H219" s="3"/>
      <c r="I219" s="3"/>
      <c r="J219" s="3"/>
      <c r="K219" s="3"/>
      <c r="L219" s="3"/>
      <c r="M219" s="3"/>
      <c r="N219" s="3"/>
      <c r="O219" s="3"/>
      <c r="P219" s="3"/>
      <c r="Q219" s="3"/>
      <c r="R219" s="3"/>
      <c r="S219" s="3"/>
      <c r="T219" s="3"/>
      <c r="U219" s="3"/>
      <c r="W219" s="149"/>
      <c r="X219" s="149"/>
    </row>
    <row r="220" spans="2:24" ht="12.75">
      <c r="B220" s="2"/>
      <c r="C220" s="3"/>
      <c r="D220" s="4"/>
      <c r="E220" s="3"/>
      <c r="F220" s="3"/>
      <c r="G220" s="3"/>
      <c r="H220" s="3"/>
      <c r="I220" s="3"/>
      <c r="J220" s="3"/>
      <c r="K220" s="3"/>
      <c r="L220" s="3"/>
      <c r="M220" s="3"/>
      <c r="N220" s="3"/>
      <c r="O220" s="3"/>
      <c r="P220" s="3"/>
      <c r="Q220" s="3"/>
      <c r="R220" s="3"/>
      <c r="S220" s="3"/>
      <c r="T220" s="3"/>
      <c r="U220" s="3"/>
      <c r="W220" s="149"/>
      <c r="X220" s="149"/>
    </row>
    <row r="221" spans="2:24" ht="12.75">
      <c r="B221" s="2"/>
      <c r="C221" s="3"/>
      <c r="D221" s="4"/>
      <c r="E221" s="3"/>
      <c r="F221" s="3"/>
      <c r="G221" s="3"/>
      <c r="H221" s="3"/>
      <c r="I221" s="3"/>
      <c r="J221" s="3"/>
      <c r="K221" s="3"/>
      <c r="L221" s="3"/>
      <c r="M221" s="3"/>
      <c r="N221" s="3"/>
      <c r="O221" s="3"/>
      <c r="P221" s="3"/>
      <c r="Q221" s="3"/>
      <c r="R221" s="3"/>
      <c r="S221" s="3"/>
      <c r="T221" s="3"/>
      <c r="U221" s="3"/>
      <c r="W221" s="149"/>
      <c r="X221" s="149"/>
    </row>
    <row r="222" spans="2:24" ht="12.75">
      <c r="B222" s="2"/>
      <c r="C222" s="3"/>
      <c r="D222" s="4"/>
      <c r="E222" s="3"/>
      <c r="F222" s="3"/>
      <c r="G222" s="3"/>
      <c r="H222" s="3"/>
      <c r="I222" s="3"/>
      <c r="J222" s="3"/>
      <c r="K222" s="3"/>
      <c r="L222" s="3"/>
      <c r="M222" s="3"/>
      <c r="N222" s="3"/>
      <c r="O222" s="3"/>
      <c r="P222" s="3"/>
      <c r="Q222" s="3"/>
      <c r="R222" s="3"/>
      <c r="S222" s="3"/>
      <c r="T222" s="3"/>
      <c r="U222" s="3"/>
      <c r="W222" s="149"/>
      <c r="X222" s="149"/>
    </row>
    <row r="223" spans="2:24" ht="12.75">
      <c r="B223" s="2"/>
      <c r="C223" s="3"/>
      <c r="D223" s="4"/>
      <c r="E223" s="3"/>
      <c r="F223" s="3"/>
      <c r="G223" s="3"/>
      <c r="H223" s="3"/>
      <c r="I223" s="3"/>
      <c r="J223" s="3"/>
      <c r="K223" s="3"/>
      <c r="L223" s="3"/>
      <c r="M223" s="3"/>
      <c r="N223" s="3"/>
      <c r="O223" s="3"/>
      <c r="P223" s="3"/>
      <c r="Q223" s="3"/>
      <c r="R223" s="3"/>
      <c r="S223" s="3"/>
      <c r="T223" s="3"/>
      <c r="U223" s="3"/>
      <c r="W223" s="149"/>
      <c r="X223" s="149"/>
    </row>
    <row r="224" spans="2:24" ht="12.75">
      <c r="B224" s="2"/>
      <c r="C224" s="3"/>
      <c r="D224" s="4"/>
      <c r="E224" s="3"/>
      <c r="F224" s="3"/>
      <c r="G224" s="3"/>
      <c r="H224" s="3"/>
      <c r="I224" s="3"/>
      <c r="J224" s="3"/>
      <c r="K224" s="3"/>
      <c r="L224" s="3"/>
      <c r="M224" s="3"/>
      <c r="N224" s="3"/>
      <c r="O224" s="3"/>
      <c r="P224" s="3"/>
      <c r="Q224" s="3"/>
      <c r="R224" s="3"/>
      <c r="S224" s="3"/>
      <c r="T224" s="3"/>
      <c r="U224" s="3"/>
      <c r="W224" s="149"/>
      <c r="X224" s="149"/>
    </row>
    <row r="225" spans="2:24" ht="12.75">
      <c r="B225" s="2"/>
      <c r="C225" s="3"/>
      <c r="D225" s="4"/>
      <c r="E225" s="3"/>
      <c r="F225" s="3"/>
      <c r="G225" s="3"/>
      <c r="H225" s="3"/>
      <c r="I225" s="3"/>
      <c r="J225" s="3"/>
      <c r="K225" s="3"/>
      <c r="L225" s="3"/>
      <c r="M225" s="3"/>
      <c r="N225" s="3"/>
      <c r="O225" s="3"/>
      <c r="P225" s="3"/>
      <c r="Q225" s="3"/>
      <c r="R225" s="3"/>
      <c r="S225" s="3"/>
      <c r="T225" s="3"/>
      <c r="U225" s="3"/>
      <c r="W225" s="149"/>
      <c r="X225" s="149"/>
    </row>
    <row r="226" spans="2:24" ht="12.75">
      <c r="B226" s="2"/>
      <c r="C226" s="3"/>
      <c r="D226" s="4"/>
      <c r="E226" s="3"/>
      <c r="F226" s="3"/>
      <c r="G226" s="3"/>
      <c r="H226" s="3"/>
      <c r="I226" s="3"/>
      <c r="J226" s="3"/>
      <c r="K226" s="3"/>
      <c r="L226" s="3"/>
      <c r="M226" s="3"/>
      <c r="N226" s="3"/>
      <c r="O226" s="3"/>
      <c r="P226" s="3"/>
      <c r="Q226" s="3"/>
      <c r="R226" s="3"/>
      <c r="S226" s="3"/>
      <c r="T226" s="3"/>
      <c r="U226" s="3"/>
      <c r="W226" s="149"/>
      <c r="X226" s="149"/>
    </row>
    <row r="227" spans="2:24" ht="12.75">
      <c r="B227" s="2"/>
      <c r="C227" s="3"/>
      <c r="D227" s="4"/>
      <c r="E227" s="3"/>
      <c r="F227" s="3"/>
      <c r="G227" s="3"/>
      <c r="H227" s="3"/>
      <c r="I227" s="3"/>
      <c r="J227" s="3"/>
      <c r="K227" s="3"/>
      <c r="L227" s="3"/>
      <c r="M227" s="3"/>
      <c r="N227" s="3"/>
      <c r="O227" s="3"/>
      <c r="P227" s="3"/>
      <c r="Q227" s="3"/>
      <c r="R227" s="3"/>
      <c r="S227" s="3"/>
      <c r="T227" s="3"/>
      <c r="U227" s="3"/>
      <c r="W227" s="149"/>
      <c r="X227" s="149"/>
    </row>
    <row r="228" spans="2:24" ht="12.75">
      <c r="B228" s="2"/>
      <c r="C228" s="3"/>
      <c r="D228" s="4"/>
      <c r="E228" s="3"/>
      <c r="F228" s="3"/>
      <c r="G228" s="3"/>
      <c r="H228" s="3"/>
      <c r="I228" s="3"/>
      <c r="J228" s="3"/>
      <c r="K228" s="3"/>
      <c r="L228" s="3"/>
      <c r="M228" s="3"/>
      <c r="N228" s="3"/>
      <c r="O228" s="3"/>
      <c r="P228" s="3"/>
      <c r="Q228" s="3"/>
      <c r="R228" s="3"/>
      <c r="S228" s="3"/>
      <c r="T228" s="3"/>
      <c r="U228" s="3"/>
      <c r="W228" s="149"/>
      <c r="X228" s="149"/>
    </row>
    <row r="229" spans="2:24" ht="12.75">
      <c r="B229" s="2"/>
      <c r="C229" s="3"/>
      <c r="D229" s="4"/>
      <c r="E229" s="3"/>
      <c r="F229" s="3"/>
      <c r="G229" s="3"/>
      <c r="H229" s="3"/>
      <c r="I229" s="3"/>
      <c r="J229" s="3"/>
      <c r="K229" s="3"/>
      <c r="L229" s="3"/>
      <c r="M229" s="3"/>
      <c r="N229" s="3"/>
      <c r="O229" s="3"/>
      <c r="P229" s="3"/>
      <c r="Q229" s="3"/>
      <c r="R229" s="3"/>
      <c r="S229" s="3"/>
      <c r="T229" s="3"/>
      <c r="U229" s="3"/>
      <c r="W229" s="149"/>
      <c r="X229" s="149"/>
    </row>
    <row r="230" spans="2:24" ht="12.75">
      <c r="B230" s="2"/>
      <c r="C230" s="3"/>
      <c r="D230" s="4"/>
      <c r="E230" s="3"/>
      <c r="F230" s="3"/>
      <c r="G230" s="3"/>
      <c r="H230" s="3"/>
      <c r="I230" s="3"/>
      <c r="J230" s="3"/>
      <c r="K230" s="3"/>
      <c r="L230" s="3"/>
      <c r="M230" s="3"/>
      <c r="N230" s="3"/>
      <c r="O230" s="3"/>
      <c r="P230" s="3"/>
      <c r="Q230" s="3"/>
      <c r="R230" s="3"/>
      <c r="S230" s="3"/>
      <c r="T230" s="3"/>
      <c r="U230" s="3"/>
      <c r="W230" s="149"/>
      <c r="X230" s="149"/>
    </row>
    <row r="231" spans="2:24" ht="12.75">
      <c r="B231" s="2"/>
      <c r="C231" s="3"/>
      <c r="D231" s="4"/>
      <c r="E231" s="3"/>
      <c r="F231" s="3"/>
      <c r="G231" s="3"/>
      <c r="H231" s="3"/>
      <c r="I231" s="3"/>
      <c r="J231" s="3"/>
      <c r="K231" s="3"/>
      <c r="L231" s="3"/>
      <c r="M231" s="3"/>
      <c r="N231" s="3"/>
      <c r="O231" s="3"/>
      <c r="P231" s="3"/>
      <c r="Q231" s="3"/>
      <c r="R231" s="3"/>
      <c r="S231" s="3"/>
      <c r="T231" s="3"/>
      <c r="U231" s="3"/>
      <c r="W231" s="149"/>
      <c r="X231" s="149"/>
    </row>
    <row r="232" spans="2:24" ht="12.75">
      <c r="B232" s="2"/>
      <c r="C232" s="3"/>
      <c r="D232" s="4"/>
      <c r="E232" s="3"/>
      <c r="F232" s="3"/>
      <c r="G232" s="3"/>
      <c r="H232" s="3"/>
      <c r="I232" s="3"/>
      <c r="J232" s="3"/>
      <c r="K232" s="3"/>
      <c r="L232" s="3"/>
      <c r="M232" s="3"/>
      <c r="N232" s="3"/>
      <c r="O232" s="3"/>
      <c r="P232" s="3"/>
      <c r="Q232" s="3"/>
      <c r="R232" s="3"/>
      <c r="S232" s="3"/>
      <c r="T232" s="3"/>
      <c r="U232" s="3"/>
      <c r="W232" s="149"/>
      <c r="X232" s="149"/>
    </row>
    <row r="233" spans="2:24" ht="12.75">
      <c r="B233" s="2"/>
      <c r="C233" s="3"/>
      <c r="D233" s="4"/>
      <c r="E233" s="3"/>
      <c r="F233" s="3"/>
      <c r="G233" s="3"/>
      <c r="H233" s="3"/>
      <c r="I233" s="3"/>
      <c r="J233" s="3"/>
      <c r="K233" s="3"/>
      <c r="L233" s="3"/>
      <c r="M233" s="3"/>
      <c r="N233" s="3"/>
      <c r="O233" s="3"/>
      <c r="P233" s="3"/>
      <c r="Q233" s="3"/>
      <c r="R233" s="3"/>
      <c r="S233" s="3"/>
      <c r="T233" s="3"/>
      <c r="U233" s="3"/>
      <c r="W233" s="149"/>
      <c r="X233" s="149"/>
    </row>
    <row r="234" spans="2:24" ht="12.75">
      <c r="B234" s="2"/>
      <c r="C234" s="3"/>
      <c r="D234" s="4"/>
      <c r="E234" s="3"/>
      <c r="F234" s="3"/>
      <c r="G234" s="3"/>
      <c r="H234" s="3"/>
      <c r="I234" s="3"/>
      <c r="J234" s="3"/>
      <c r="K234" s="3"/>
      <c r="L234" s="3"/>
      <c r="M234" s="3"/>
      <c r="N234" s="3"/>
      <c r="O234" s="3"/>
      <c r="P234" s="3"/>
      <c r="Q234" s="3"/>
      <c r="R234" s="3"/>
      <c r="S234" s="3"/>
      <c r="T234" s="3"/>
      <c r="U234" s="3"/>
      <c r="W234" s="149"/>
      <c r="X234" s="149"/>
    </row>
    <row r="235" spans="2:24" ht="12.75">
      <c r="B235" s="2"/>
      <c r="C235" s="3"/>
      <c r="D235" s="4"/>
      <c r="E235" s="3"/>
      <c r="F235" s="3"/>
      <c r="G235" s="3"/>
      <c r="H235" s="3"/>
      <c r="I235" s="3"/>
      <c r="J235" s="3"/>
      <c r="K235" s="3"/>
      <c r="L235" s="3"/>
      <c r="M235" s="3"/>
      <c r="N235" s="3"/>
      <c r="O235" s="3"/>
      <c r="P235" s="3"/>
      <c r="Q235" s="3"/>
      <c r="R235" s="3"/>
      <c r="S235" s="3"/>
      <c r="T235" s="3"/>
      <c r="U235" s="3"/>
      <c r="W235" s="149"/>
      <c r="X235" s="149"/>
    </row>
    <row r="236" spans="2:24" ht="12.75">
      <c r="B236" s="2"/>
      <c r="C236" s="3"/>
      <c r="D236" s="4"/>
      <c r="E236" s="3"/>
      <c r="F236" s="3"/>
      <c r="G236" s="3"/>
      <c r="H236" s="3"/>
      <c r="I236" s="3"/>
      <c r="J236" s="3"/>
      <c r="K236" s="3"/>
      <c r="L236" s="3"/>
      <c r="M236" s="3"/>
      <c r="N236" s="3"/>
      <c r="O236" s="3"/>
      <c r="P236" s="3"/>
      <c r="Q236" s="3"/>
      <c r="R236" s="3"/>
      <c r="S236" s="3"/>
      <c r="T236" s="3"/>
      <c r="U236" s="3"/>
      <c r="W236" s="149"/>
      <c r="X236" s="149"/>
    </row>
    <row r="237" spans="2:24" ht="12.75">
      <c r="B237" s="2"/>
      <c r="C237" s="3"/>
      <c r="D237" s="4"/>
      <c r="E237" s="3"/>
      <c r="F237" s="3"/>
      <c r="G237" s="3"/>
      <c r="H237" s="3"/>
      <c r="I237" s="3"/>
      <c r="J237" s="3"/>
      <c r="K237" s="3"/>
      <c r="L237" s="3"/>
      <c r="M237" s="3"/>
      <c r="N237" s="3"/>
      <c r="O237" s="3"/>
      <c r="P237" s="3"/>
      <c r="Q237" s="3"/>
      <c r="R237" s="3"/>
      <c r="S237" s="3"/>
      <c r="T237" s="3"/>
      <c r="U237" s="3"/>
      <c r="W237" s="149"/>
      <c r="X237" s="149"/>
    </row>
    <row r="238" spans="2:24" ht="12.75">
      <c r="B238" s="2"/>
      <c r="C238" s="3"/>
      <c r="D238" s="4"/>
      <c r="E238" s="3"/>
      <c r="F238" s="3"/>
      <c r="G238" s="3"/>
      <c r="H238" s="3"/>
      <c r="I238" s="3"/>
      <c r="J238" s="3"/>
      <c r="K238" s="3"/>
      <c r="L238" s="3"/>
      <c r="M238" s="3"/>
      <c r="N238" s="3"/>
      <c r="O238" s="3"/>
      <c r="P238" s="3"/>
      <c r="Q238" s="3"/>
      <c r="R238" s="3"/>
      <c r="S238" s="3"/>
      <c r="T238" s="3"/>
      <c r="U238" s="3"/>
      <c r="W238" s="149"/>
      <c r="X238" s="149"/>
    </row>
    <row r="239" spans="2:24" ht="12.75">
      <c r="B239" s="2"/>
      <c r="C239" s="3"/>
      <c r="D239" s="4"/>
      <c r="E239" s="3"/>
      <c r="F239" s="3"/>
      <c r="G239" s="3"/>
      <c r="H239" s="3"/>
      <c r="I239" s="3"/>
      <c r="J239" s="3"/>
      <c r="K239" s="3"/>
      <c r="L239" s="3"/>
      <c r="M239" s="3"/>
      <c r="N239" s="3"/>
      <c r="O239" s="3"/>
      <c r="P239" s="3"/>
      <c r="Q239" s="3"/>
      <c r="R239" s="3"/>
      <c r="S239" s="3"/>
      <c r="T239" s="3"/>
      <c r="U239" s="3"/>
      <c r="W239" s="149"/>
      <c r="X239" s="149"/>
    </row>
    <row r="240" spans="2:24" ht="12.75">
      <c r="B240" s="2"/>
      <c r="C240" s="3"/>
      <c r="D240" s="4"/>
      <c r="E240" s="3"/>
      <c r="F240" s="3"/>
      <c r="G240" s="3"/>
      <c r="H240" s="3"/>
      <c r="I240" s="3"/>
      <c r="J240" s="3"/>
      <c r="K240" s="3"/>
      <c r="L240" s="3"/>
      <c r="M240" s="3"/>
      <c r="N240" s="3"/>
      <c r="O240" s="3"/>
      <c r="P240" s="3"/>
      <c r="Q240" s="3"/>
      <c r="R240" s="3"/>
      <c r="S240" s="3"/>
      <c r="T240" s="3"/>
      <c r="U240" s="3"/>
      <c r="W240" s="149"/>
      <c r="X240" s="149"/>
    </row>
    <row r="241" spans="2:24" ht="12.75">
      <c r="B241" s="2"/>
      <c r="C241" s="3"/>
      <c r="D241" s="4"/>
      <c r="E241" s="3"/>
      <c r="F241" s="3"/>
      <c r="G241" s="3"/>
      <c r="H241" s="3"/>
      <c r="I241" s="3"/>
      <c r="J241" s="3"/>
      <c r="K241" s="3"/>
      <c r="L241" s="3"/>
      <c r="M241" s="3"/>
      <c r="N241" s="3"/>
      <c r="O241" s="3"/>
      <c r="P241" s="3"/>
      <c r="Q241" s="3"/>
      <c r="R241" s="3"/>
      <c r="S241" s="3"/>
      <c r="T241" s="3"/>
      <c r="U241" s="3"/>
      <c r="W241" s="149"/>
      <c r="X241" s="149"/>
    </row>
    <row r="242" spans="2:24" ht="12.75">
      <c r="B242" s="2"/>
      <c r="C242" s="3"/>
      <c r="D242" s="4"/>
      <c r="E242" s="3"/>
      <c r="F242" s="3"/>
      <c r="G242" s="3"/>
      <c r="H242" s="3"/>
      <c r="I242" s="3"/>
      <c r="J242" s="3"/>
      <c r="K242" s="3"/>
      <c r="L242" s="3"/>
      <c r="M242" s="3"/>
      <c r="N242" s="3"/>
      <c r="O242" s="3"/>
      <c r="P242" s="3"/>
      <c r="Q242" s="3"/>
      <c r="R242" s="3"/>
      <c r="S242" s="3"/>
      <c r="T242" s="3"/>
      <c r="U242" s="3"/>
      <c r="W242" s="149"/>
      <c r="X242" s="149"/>
    </row>
    <row r="243" spans="2:24" ht="12.75">
      <c r="B243" s="2"/>
      <c r="C243" s="3"/>
      <c r="D243" s="4"/>
      <c r="E243" s="3"/>
      <c r="F243" s="3"/>
      <c r="G243" s="3"/>
      <c r="H243" s="3"/>
      <c r="I243" s="3"/>
      <c r="J243" s="3"/>
      <c r="K243" s="3"/>
      <c r="L243" s="3"/>
      <c r="M243" s="3"/>
      <c r="N243" s="3"/>
      <c r="O243" s="3"/>
      <c r="P243" s="3"/>
      <c r="Q243" s="3"/>
      <c r="R243" s="3"/>
      <c r="S243" s="3"/>
      <c r="T243" s="3"/>
      <c r="U243" s="3"/>
      <c r="W243" s="149"/>
      <c r="X243" s="149"/>
    </row>
    <row r="244" spans="2:24" ht="12.75">
      <c r="B244" s="2"/>
      <c r="C244" s="3"/>
      <c r="D244" s="4"/>
      <c r="E244" s="3"/>
      <c r="F244" s="3"/>
      <c r="G244" s="3"/>
      <c r="H244" s="3"/>
      <c r="I244" s="3"/>
      <c r="J244" s="3"/>
      <c r="K244" s="3"/>
      <c r="L244" s="3"/>
      <c r="M244" s="3"/>
      <c r="N244" s="3"/>
      <c r="O244" s="3"/>
      <c r="P244" s="3"/>
      <c r="Q244" s="3"/>
      <c r="R244" s="3"/>
      <c r="S244" s="3"/>
      <c r="T244" s="3"/>
      <c r="U244" s="3"/>
      <c r="W244" s="149"/>
      <c r="X244" s="149"/>
    </row>
    <row r="245" spans="2:24" ht="12.75">
      <c r="B245" s="2"/>
      <c r="C245" s="3"/>
      <c r="D245" s="4"/>
      <c r="E245" s="3"/>
      <c r="F245" s="3"/>
      <c r="G245" s="3"/>
      <c r="H245" s="3"/>
      <c r="I245" s="3"/>
      <c r="J245" s="3"/>
      <c r="K245" s="3"/>
      <c r="L245" s="3"/>
      <c r="M245" s="3"/>
      <c r="N245" s="3"/>
      <c r="O245" s="3"/>
      <c r="P245" s="3"/>
      <c r="Q245" s="3"/>
      <c r="R245" s="3"/>
      <c r="S245" s="3"/>
      <c r="T245" s="3"/>
      <c r="U245" s="3"/>
      <c r="W245" s="149"/>
      <c r="X245" s="149"/>
    </row>
    <row r="246" spans="2:24" ht="12.75">
      <c r="B246" s="2"/>
      <c r="C246" s="3"/>
      <c r="D246" s="4"/>
      <c r="E246" s="3"/>
      <c r="F246" s="3"/>
      <c r="G246" s="3"/>
      <c r="H246" s="3"/>
      <c r="I246" s="3"/>
      <c r="J246" s="3"/>
      <c r="K246" s="3"/>
      <c r="L246" s="3"/>
      <c r="M246" s="3"/>
      <c r="N246" s="3"/>
      <c r="O246" s="3"/>
      <c r="P246" s="3"/>
      <c r="Q246" s="3"/>
      <c r="R246" s="3"/>
      <c r="S246" s="3"/>
      <c r="T246" s="3"/>
      <c r="U246" s="3"/>
      <c r="W246" s="149"/>
      <c r="X246" s="149"/>
    </row>
    <row r="247" spans="2:24" ht="12.75">
      <c r="B247" s="2"/>
      <c r="C247" s="3"/>
      <c r="D247" s="4"/>
      <c r="E247" s="3"/>
      <c r="F247" s="3"/>
      <c r="G247" s="3"/>
      <c r="H247" s="3"/>
      <c r="I247" s="3"/>
      <c r="J247" s="3"/>
      <c r="K247" s="3"/>
      <c r="L247" s="3"/>
      <c r="M247" s="3"/>
      <c r="N247" s="3"/>
      <c r="O247" s="3"/>
      <c r="P247" s="3"/>
      <c r="Q247" s="3"/>
      <c r="R247" s="3"/>
      <c r="S247" s="3"/>
      <c r="T247" s="3"/>
      <c r="U247" s="3"/>
      <c r="W247" s="149"/>
      <c r="X247" s="149"/>
    </row>
    <row r="248" spans="2:24" ht="12.75">
      <c r="B248" s="2"/>
      <c r="C248" s="3"/>
      <c r="D248" s="4"/>
      <c r="E248" s="3"/>
      <c r="F248" s="3"/>
      <c r="G248" s="3"/>
      <c r="H248" s="3"/>
      <c r="I248" s="3"/>
      <c r="J248" s="3"/>
      <c r="K248" s="3"/>
      <c r="L248" s="3"/>
      <c r="M248" s="3"/>
      <c r="N248" s="3"/>
      <c r="O248" s="3"/>
      <c r="P248" s="3"/>
      <c r="Q248" s="3"/>
      <c r="R248" s="3"/>
      <c r="S248" s="3"/>
      <c r="T248" s="3"/>
      <c r="U248" s="3"/>
      <c r="W248" s="149"/>
      <c r="X248" s="149"/>
    </row>
    <row r="249" spans="2:24" ht="12.75">
      <c r="B249" s="2"/>
      <c r="C249" s="3"/>
      <c r="D249" s="4"/>
      <c r="E249" s="3"/>
      <c r="F249" s="3"/>
      <c r="G249" s="3"/>
      <c r="H249" s="3"/>
      <c r="I249" s="3"/>
      <c r="J249" s="3"/>
      <c r="K249" s="3"/>
      <c r="L249" s="3"/>
      <c r="M249" s="3"/>
      <c r="N249" s="3"/>
      <c r="O249" s="3"/>
      <c r="P249" s="3"/>
      <c r="Q249" s="3"/>
      <c r="R249" s="3"/>
      <c r="S249" s="3"/>
      <c r="T249" s="3"/>
      <c r="U249" s="3"/>
      <c r="W249" s="149"/>
      <c r="X249" s="149"/>
    </row>
    <row r="250" spans="2:24" ht="12.75">
      <c r="B250" s="2"/>
      <c r="C250" s="3"/>
      <c r="D250" s="4"/>
      <c r="E250" s="3"/>
      <c r="F250" s="3"/>
      <c r="G250" s="3"/>
      <c r="H250" s="3"/>
      <c r="I250" s="3"/>
      <c r="J250" s="3"/>
      <c r="K250" s="3"/>
      <c r="L250" s="3"/>
      <c r="M250" s="3"/>
      <c r="N250" s="3"/>
      <c r="O250" s="3"/>
      <c r="P250" s="3"/>
      <c r="Q250" s="3"/>
      <c r="R250" s="3"/>
      <c r="S250" s="3"/>
      <c r="T250" s="3"/>
      <c r="U250" s="3"/>
      <c r="W250" s="149"/>
      <c r="X250" s="149"/>
    </row>
    <row r="251" spans="2:24" ht="12.75">
      <c r="B251" s="2"/>
      <c r="C251" s="3"/>
      <c r="D251" s="4"/>
      <c r="E251" s="3"/>
      <c r="F251" s="3"/>
      <c r="G251" s="3"/>
      <c r="H251" s="3"/>
      <c r="I251" s="3"/>
      <c r="J251" s="3"/>
      <c r="K251" s="3"/>
      <c r="L251" s="3"/>
      <c r="M251" s="3"/>
      <c r="N251" s="3"/>
      <c r="O251" s="3"/>
      <c r="P251" s="3"/>
      <c r="Q251" s="3"/>
      <c r="R251" s="3"/>
      <c r="S251" s="3"/>
      <c r="T251" s="3"/>
      <c r="U251" s="3"/>
      <c r="W251" s="149"/>
      <c r="X251" s="149"/>
    </row>
    <row r="252" spans="2:24" ht="12.75">
      <c r="B252" s="2"/>
      <c r="C252" s="3"/>
      <c r="D252" s="4"/>
      <c r="E252" s="3"/>
      <c r="F252" s="3"/>
      <c r="G252" s="3"/>
      <c r="H252" s="3"/>
      <c r="I252" s="3"/>
      <c r="J252" s="3"/>
      <c r="K252" s="3"/>
      <c r="L252" s="3"/>
      <c r="M252" s="3"/>
      <c r="N252" s="3"/>
      <c r="O252" s="3"/>
      <c r="P252" s="3"/>
      <c r="Q252" s="3"/>
      <c r="R252" s="3"/>
      <c r="S252" s="3"/>
      <c r="T252" s="3"/>
      <c r="U252" s="3"/>
      <c r="W252" s="149"/>
      <c r="X252" s="149"/>
    </row>
    <row r="253" spans="2:24" ht="12.75">
      <c r="B253" s="2"/>
      <c r="C253" s="3"/>
      <c r="D253" s="4"/>
      <c r="E253" s="3"/>
      <c r="F253" s="3"/>
      <c r="G253" s="3"/>
      <c r="H253" s="3"/>
      <c r="I253" s="3"/>
      <c r="J253" s="3"/>
      <c r="K253" s="3"/>
      <c r="L253" s="3"/>
      <c r="M253" s="3"/>
      <c r="N253" s="3"/>
      <c r="O253" s="3"/>
      <c r="P253" s="3"/>
      <c r="Q253" s="3"/>
      <c r="R253" s="3"/>
      <c r="S253" s="3"/>
      <c r="T253" s="3"/>
      <c r="U253" s="3"/>
      <c r="W253" s="149"/>
      <c r="X253" s="149"/>
    </row>
    <row r="254" spans="2:24" ht="12.75">
      <c r="B254" s="2"/>
      <c r="C254" s="3"/>
      <c r="D254" s="4"/>
      <c r="E254" s="3"/>
      <c r="F254" s="3"/>
      <c r="G254" s="3"/>
      <c r="H254" s="3"/>
      <c r="I254" s="3"/>
      <c r="J254" s="3"/>
      <c r="K254" s="3"/>
      <c r="L254" s="3"/>
      <c r="M254" s="3"/>
      <c r="N254" s="3"/>
      <c r="O254" s="3"/>
      <c r="P254" s="3"/>
      <c r="Q254" s="3"/>
      <c r="R254" s="3"/>
      <c r="S254" s="3"/>
      <c r="T254" s="3"/>
      <c r="U254" s="3"/>
      <c r="W254" s="149"/>
      <c r="X254" s="149"/>
    </row>
    <row r="255" spans="2:24" ht="12.75">
      <c r="B255" s="2"/>
      <c r="C255" s="3"/>
      <c r="D255" s="4"/>
      <c r="E255" s="3"/>
      <c r="F255" s="3"/>
      <c r="G255" s="3"/>
      <c r="H255" s="3"/>
      <c r="I255" s="3"/>
      <c r="J255" s="3"/>
      <c r="K255" s="3"/>
      <c r="L255" s="3"/>
      <c r="M255" s="3"/>
      <c r="N255" s="3"/>
      <c r="O255" s="3"/>
      <c r="P255" s="3"/>
      <c r="Q255" s="3"/>
      <c r="R255" s="3"/>
      <c r="S255" s="3"/>
      <c r="T255" s="3"/>
      <c r="U255" s="3"/>
      <c r="W255" s="149"/>
      <c r="X255" s="149"/>
    </row>
    <row r="256" spans="2:24" ht="12.75">
      <c r="B256" s="2"/>
      <c r="C256" s="3"/>
      <c r="D256" s="4"/>
      <c r="E256" s="3"/>
      <c r="F256" s="3"/>
      <c r="G256" s="3"/>
      <c r="H256" s="3"/>
      <c r="I256" s="3"/>
      <c r="J256" s="3"/>
      <c r="K256" s="3"/>
      <c r="L256" s="3"/>
      <c r="M256" s="3"/>
      <c r="N256" s="3"/>
      <c r="O256" s="3"/>
      <c r="P256" s="3"/>
      <c r="Q256" s="3"/>
      <c r="R256" s="3"/>
      <c r="S256" s="3"/>
      <c r="T256" s="3"/>
      <c r="U256" s="3"/>
      <c r="W256" s="149"/>
      <c r="X256" s="149"/>
    </row>
    <row r="257" spans="2:24" ht="12.75">
      <c r="B257" s="2"/>
      <c r="C257" s="3"/>
      <c r="D257" s="4"/>
      <c r="E257" s="3"/>
      <c r="F257" s="3"/>
      <c r="G257" s="3"/>
      <c r="H257" s="3"/>
      <c r="I257" s="3"/>
      <c r="J257" s="3"/>
      <c r="K257" s="3"/>
      <c r="L257" s="3"/>
      <c r="M257" s="3"/>
      <c r="N257" s="3"/>
      <c r="O257" s="3"/>
      <c r="P257" s="3"/>
      <c r="Q257" s="3"/>
      <c r="R257" s="3"/>
      <c r="S257" s="3"/>
      <c r="T257" s="3"/>
      <c r="U257" s="3"/>
      <c r="W257" s="149"/>
      <c r="X257" s="149"/>
    </row>
    <row r="258" spans="2:24" ht="12.75">
      <c r="B258" s="2"/>
      <c r="C258" s="3"/>
      <c r="D258" s="4"/>
      <c r="E258" s="3"/>
      <c r="F258" s="3"/>
      <c r="G258" s="3"/>
      <c r="H258" s="3"/>
      <c r="I258" s="3"/>
      <c r="J258" s="3"/>
      <c r="K258" s="3"/>
      <c r="L258" s="3"/>
      <c r="M258" s="3"/>
      <c r="N258" s="3"/>
      <c r="O258" s="3"/>
      <c r="P258" s="3"/>
      <c r="Q258" s="3"/>
      <c r="R258" s="3"/>
      <c r="S258" s="3"/>
      <c r="T258" s="3"/>
      <c r="U258" s="3"/>
      <c r="W258" s="149"/>
      <c r="X258" s="149"/>
    </row>
    <row r="259" spans="2:24" ht="12.75">
      <c r="B259" s="2"/>
      <c r="C259" s="3"/>
      <c r="D259" s="4"/>
      <c r="E259" s="3"/>
      <c r="F259" s="3"/>
      <c r="G259" s="3"/>
      <c r="H259" s="3"/>
      <c r="I259" s="3"/>
      <c r="J259" s="3"/>
      <c r="K259" s="3"/>
      <c r="L259" s="3"/>
      <c r="M259" s="3"/>
      <c r="N259" s="3"/>
      <c r="O259" s="3"/>
      <c r="P259" s="3"/>
      <c r="Q259" s="3"/>
      <c r="R259" s="3"/>
      <c r="S259" s="3"/>
      <c r="T259" s="3"/>
      <c r="U259" s="3"/>
      <c r="W259" s="149"/>
      <c r="X259" s="149"/>
    </row>
    <row r="260" spans="2:24" ht="12.75">
      <c r="B260" s="2"/>
      <c r="C260" s="3"/>
      <c r="D260" s="4"/>
      <c r="E260" s="3"/>
      <c r="F260" s="3"/>
      <c r="G260" s="3"/>
      <c r="H260" s="3"/>
      <c r="I260" s="3"/>
      <c r="J260" s="3"/>
      <c r="K260" s="3"/>
      <c r="L260" s="3"/>
      <c r="M260" s="3"/>
      <c r="N260" s="3"/>
      <c r="O260" s="3"/>
      <c r="P260" s="3"/>
      <c r="Q260" s="3"/>
      <c r="R260" s="3"/>
      <c r="S260" s="3"/>
      <c r="T260" s="3"/>
      <c r="U260" s="3"/>
      <c r="W260" s="149"/>
      <c r="X260" s="149"/>
    </row>
    <row r="261" spans="2:24" ht="12.75">
      <c r="B261" s="2"/>
      <c r="C261" s="3"/>
      <c r="D261" s="4"/>
      <c r="E261" s="3"/>
      <c r="F261" s="3"/>
      <c r="G261" s="3"/>
      <c r="H261" s="3"/>
      <c r="I261" s="3"/>
      <c r="J261" s="3"/>
      <c r="K261" s="3"/>
      <c r="L261" s="3"/>
      <c r="M261" s="3"/>
      <c r="N261" s="3"/>
      <c r="O261" s="3"/>
      <c r="P261" s="3"/>
      <c r="Q261" s="3"/>
      <c r="R261" s="3"/>
      <c r="S261" s="3"/>
      <c r="T261" s="3"/>
      <c r="U261" s="3"/>
      <c r="W261" s="149"/>
      <c r="X261" s="149"/>
    </row>
    <row r="262" spans="2:24" ht="12.75">
      <c r="B262" s="2"/>
      <c r="C262" s="3"/>
      <c r="D262" s="4"/>
      <c r="E262" s="3"/>
      <c r="F262" s="3"/>
      <c r="G262" s="3"/>
      <c r="H262" s="3"/>
      <c r="I262" s="3"/>
      <c r="J262" s="3"/>
      <c r="K262" s="3"/>
      <c r="L262" s="3"/>
      <c r="M262" s="3"/>
      <c r="N262" s="3"/>
      <c r="O262" s="3"/>
      <c r="P262" s="3"/>
      <c r="Q262" s="3"/>
      <c r="R262" s="3"/>
      <c r="S262" s="3"/>
      <c r="T262" s="3"/>
      <c r="U262" s="3"/>
      <c r="W262" s="149"/>
      <c r="X262" s="149"/>
    </row>
    <row r="263" spans="2:24" ht="12.75">
      <c r="B263" s="2"/>
      <c r="C263" s="3"/>
      <c r="D263" s="4"/>
      <c r="E263" s="3"/>
      <c r="F263" s="3"/>
      <c r="G263" s="3"/>
      <c r="H263" s="3"/>
      <c r="I263" s="3"/>
      <c r="J263" s="3"/>
      <c r="K263" s="3"/>
      <c r="L263" s="3"/>
      <c r="M263" s="3"/>
      <c r="N263" s="3"/>
      <c r="O263" s="3"/>
      <c r="P263" s="3"/>
      <c r="Q263" s="3"/>
      <c r="R263" s="3"/>
      <c r="S263" s="3"/>
      <c r="T263" s="3"/>
      <c r="U263" s="3"/>
      <c r="W263" s="149"/>
      <c r="X263" s="149"/>
    </row>
    <row r="264" spans="2:24" ht="12.75">
      <c r="B264" s="2"/>
      <c r="C264" s="3"/>
      <c r="D264" s="4"/>
      <c r="E264" s="3"/>
      <c r="F264" s="3"/>
      <c r="G264" s="3"/>
      <c r="H264" s="3"/>
      <c r="I264" s="3"/>
      <c r="J264" s="3"/>
      <c r="K264" s="3"/>
      <c r="L264" s="3"/>
      <c r="M264" s="3"/>
      <c r="N264" s="3"/>
      <c r="O264" s="3"/>
      <c r="P264" s="3"/>
      <c r="Q264" s="3"/>
      <c r="R264" s="3"/>
      <c r="S264" s="3"/>
      <c r="T264" s="3"/>
      <c r="U264" s="3"/>
      <c r="W264" s="149"/>
      <c r="X264" s="149"/>
    </row>
    <row r="265" spans="2:24" ht="12.75">
      <c r="B265" s="2"/>
      <c r="C265" s="3"/>
      <c r="D265" s="4"/>
      <c r="E265" s="3"/>
      <c r="F265" s="3"/>
      <c r="G265" s="3"/>
      <c r="H265" s="3"/>
      <c r="I265" s="3"/>
      <c r="J265" s="3"/>
      <c r="K265" s="3"/>
      <c r="L265" s="3"/>
      <c r="M265" s="3"/>
      <c r="N265" s="3"/>
      <c r="O265" s="3"/>
      <c r="P265" s="3"/>
      <c r="Q265" s="3"/>
      <c r="R265" s="3"/>
      <c r="S265" s="3"/>
      <c r="T265" s="3"/>
      <c r="U265" s="3"/>
      <c r="W265" s="149"/>
      <c r="X265" s="149"/>
    </row>
    <row r="266" spans="2:24" ht="12.75">
      <c r="B266" s="2"/>
      <c r="C266" s="3"/>
      <c r="D266" s="4"/>
      <c r="E266" s="3"/>
      <c r="F266" s="3"/>
      <c r="G266" s="3"/>
      <c r="H266" s="3"/>
      <c r="I266" s="3"/>
      <c r="J266" s="3"/>
      <c r="K266" s="3"/>
      <c r="L266" s="3"/>
      <c r="M266" s="3"/>
      <c r="N266" s="3"/>
      <c r="O266" s="3"/>
      <c r="P266" s="3"/>
      <c r="Q266" s="3"/>
      <c r="R266" s="3"/>
      <c r="S266" s="3"/>
      <c r="T266" s="3"/>
      <c r="U266" s="3"/>
      <c r="W266" s="149"/>
      <c r="X266" s="149"/>
    </row>
    <row r="267" spans="2:24" ht="12.75">
      <c r="B267" s="2"/>
      <c r="C267" s="3"/>
      <c r="D267" s="4"/>
      <c r="E267" s="3"/>
      <c r="F267" s="3"/>
      <c r="G267" s="3"/>
      <c r="H267" s="3"/>
      <c r="I267" s="3"/>
      <c r="J267" s="3"/>
      <c r="K267" s="3"/>
      <c r="L267" s="3"/>
      <c r="M267" s="3"/>
      <c r="N267" s="3"/>
      <c r="O267" s="3"/>
      <c r="P267" s="3"/>
      <c r="Q267" s="3"/>
      <c r="R267" s="3"/>
      <c r="S267" s="3"/>
      <c r="T267" s="3"/>
      <c r="U267" s="3"/>
      <c r="W267" s="149"/>
      <c r="X267" s="149"/>
    </row>
    <row r="268" spans="2:24" ht="12.75">
      <c r="B268" s="2"/>
      <c r="C268" s="3"/>
      <c r="D268" s="4"/>
      <c r="E268" s="3"/>
      <c r="F268" s="3"/>
      <c r="G268" s="3"/>
      <c r="H268" s="3"/>
      <c r="I268" s="3"/>
      <c r="J268" s="3"/>
      <c r="K268" s="3"/>
      <c r="L268" s="3"/>
      <c r="M268" s="3"/>
      <c r="N268" s="3"/>
      <c r="O268" s="3"/>
      <c r="P268" s="3"/>
      <c r="Q268" s="3"/>
      <c r="R268" s="3"/>
      <c r="S268" s="3"/>
      <c r="T268" s="3"/>
      <c r="U268" s="3"/>
      <c r="W268" s="149"/>
      <c r="X268" s="149"/>
    </row>
    <row r="269" spans="2:24" ht="12.75">
      <c r="B269" s="2"/>
      <c r="C269" s="3"/>
      <c r="D269" s="4"/>
      <c r="E269" s="3"/>
      <c r="F269" s="3"/>
      <c r="G269" s="3"/>
      <c r="H269" s="3"/>
      <c r="I269" s="3"/>
      <c r="J269" s="3"/>
      <c r="K269" s="3"/>
      <c r="L269" s="3"/>
      <c r="M269" s="3"/>
      <c r="N269" s="3"/>
      <c r="O269" s="3"/>
      <c r="P269" s="3"/>
      <c r="Q269" s="3"/>
      <c r="R269" s="3"/>
      <c r="S269" s="3"/>
      <c r="T269" s="3"/>
      <c r="U269" s="3"/>
      <c r="W269" s="149"/>
      <c r="X269" s="149"/>
    </row>
    <row r="270" spans="2:24" ht="12.75">
      <c r="B270" s="2"/>
      <c r="C270" s="3"/>
      <c r="D270" s="4"/>
      <c r="E270" s="3"/>
      <c r="F270" s="3"/>
      <c r="G270" s="3"/>
      <c r="H270" s="3"/>
      <c r="I270" s="3"/>
      <c r="J270" s="3"/>
      <c r="K270" s="3"/>
      <c r="L270" s="3"/>
      <c r="M270" s="3"/>
      <c r="N270" s="3"/>
      <c r="O270" s="3"/>
      <c r="P270" s="3"/>
      <c r="Q270" s="3"/>
      <c r="R270" s="3"/>
      <c r="S270" s="3"/>
      <c r="T270" s="3"/>
      <c r="U270" s="3"/>
      <c r="W270" s="149"/>
      <c r="X270" s="149"/>
    </row>
    <row r="271" spans="2:24" ht="12.75">
      <c r="B271" s="2"/>
      <c r="C271" s="3"/>
      <c r="D271" s="4"/>
      <c r="E271" s="3"/>
      <c r="F271" s="3"/>
      <c r="G271" s="3"/>
      <c r="H271" s="3"/>
      <c r="I271" s="3"/>
      <c r="J271" s="3"/>
      <c r="K271" s="3"/>
      <c r="L271" s="3"/>
      <c r="M271" s="3"/>
      <c r="N271" s="3"/>
      <c r="O271" s="3"/>
      <c r="P271" s="3"/>
      <c r="Q271" s="3"/>
      <c r="R271" s="3"/>
      <c r="S271" s="3"/>
      <c r="T271" s="3"/>
      <c r="U271" s="3"/>
      <c r="W271" s="149"/>
      <c r="X271" s="149"/>
    </row>
    <row r="272" spans="2:24" ht="12.75">
      <c r="B272" s="2"/>
      <c r="C272" s="3"/>
      <c r="D272" s="4"/>
      <c r="E272" s="3"/>
      <c r="F272" s="3"/>
      <c r="G272" s="3"/>
      <c r="H272" s="3"/>
      <c r="I272" s="3"/>
      <c r="J272" s="3"/>
      <c r="K272" s="3"/>
      <c r="L272" s="3"/>
      <c r="M272" s="3"/>
      <c r="N272" s="3"/>
      <c r="O272" s="3"/>
      <c r="P272" s="3"/>
      <c r="Q272" s="3"/>
      <c r="R272" s="3"/>
      <c r="S272" s="3"/>
      <c r="T272" s="3"/>
      <c r="U272" s="3"/>
      <c r="W272" s="149"/>
      <c r="X272" s="149"/>
    </row>
    <row r="273" spans="2:24" ht="12.75">
      <c r="B273" s="2"/>
      <c r="C273" s="3"/>
      <c r="D273" s="4"/>
      <c r="E273" s="3"/>
      <c r="F273" s="3"/>
      <c r="G273" s="3"/>
      <c r="H273" s="3"/>
      <c r="I273" s="3"/>
      <c r="J273" s="3"/>
      <c r="K273" s="3"/>
      <c r="L273" s="3"/>
      <c r="M273" s="3"/>
      <c r="N273" s="3"/>
      <c r="O273" s="3"/>
      <c r="P273" s="3"/>
      <c r="Q273" s="3"/>
      <c r="R273" s="3"/>
      <c r="S273" s="3"/>
      <c r="T273" s="3"/>
      <c r="U273" s="3"/>
      <c r="W273" s="149"/>
      <c r="X273" s="149"/>
    </row>
    <row r="274" spans="2:24" ht="12.75">
      <c r="B274" s="2"/>
      <c r="C274" s="3"/>
      <c r="D274" s="4"/>
      <c r="E274" s="3"/>
      <c r="F274" s="3"/>
      <c r="G274" s="3"/>
      <c r="H274" s="3"/>
      <c r="I274" s="3"/>
      <c r="J274" s="3"/>
      <c r="K274" s="3"/>
      <c r="L274" s="3"/>
      <c r="M274" s="3"/>
      <c r="N274" s="3"/>
      <c r="O274" s="3"/>
      <c r="P274" s="3"/>
      <c r="Q274" s="3"/>
      <c r="R274" s="3"/>
      <c r="S274" s="3"/>
      <c r="T274" s="3"/>
      <c r="U274" s="3"/>
      <c r="W274" s="149"/>
      <c r="X274" s="149"/>
    </row>
    <row r="275" spans="2:24" ht="12.75">
      <c r="B275" s="2"/>
      <c r="C275" s="3"/>
      <c r="D275" s="4"/>
      <c r="E275" s="3"/>
      <c r="F275" s="3"/>
      <c r="G275" s="3"/>
      <c r="H275" s="3"/>
      <c r="I275" s="3"/>
      <c r="J275" s="3"/>
      <c r="K275" s="3"/>
      <c r="L275" s="3"/>
      <c r="M275" s="3"/>
      <c r="N275" s="3"/>
      <c r="O275" s="3"/>
      <c r="P275" s="3"/>
      <c r="Q275" s="3"/>
      <c r="R275" s="3"/>
      <c r="S275" s="3"/>
      <c r="T275" s="3"/>
      <c r="U275" s="3"/>
      <c r="W275" s="149"/>
      <c r="X275" s="149"/>
    </row>
    <row r="276" spans="2:24" ht="12.75">
      <c r="B276" s="2"/>
      <c r="C276" s="3"/>
      <c r="D276" s="4"/>
      <c r="E276" s="3"/>
      <c r="F276" s="3"/>
      <c r="G276" s="3"/>
      <c r="H276" s="3"/>
      <c r="I276" s="3"/>
      <c r="J276" s="3"/>
      <c r="K276" s="3"/>
      <c r="L276" s="3"/>
      <c r="M276" s="3"/>
      <c r="N276" s="3"/>
      <c r="O276" s="3"/>
      <c r="P276" s="3"/>
      <c r="Q276" s="3"/>
      <c r="R276" s="3"/>
      <c r="S276" s="3"/>
      <c r="T276" s="3"/>
      <c r="U276" s="3"/>
      <c r="W276" s="149"/>
      <c r="X276" s="149"/>
    </row>
    <row r="277" spans="2:24" ht="12.75">
      <c r="B277" s="2"/>
      <c r="C277" s="3"/>
      <c r="D277" s="4"/>
      <c r="E277" s="3"/>
      <c r="F277" s="3"/>
      <c r="G277" s="3"/>
      <c r="H277" s="3"/>
      <c r="I277" s="3"/>
      <c r="J277" s="3"/>
      <c r="K277" s="3"/>
      <c r="L277" s="3"/>
      <c r="M277" s="3"/>
      <c r="N277" s="3"/>
      <c r="O277" s="3"/>
      <c r="P277" s="3"/>
      <c r="Q277" s="3"/>
      <c r="R277" s="3"/>
      <c r="S277" s="3"/>
      <c r="T277" s="3"/>
      <c r="U277" s="3"/>
      <c r="W277" s="149"/>
      <c r="X277" s="149"/>
    </row>
    <row r="278" spans="2:24" ht="12.75">
      <c r="B278" s="2"/>
      <c r="C278" s="3"/>
      <c r="D278" s="4"/>
      <c r="E278" s="3"/>
      <c r="F278" s="3"/>
      <c r="G278" s="3"/>
      <c r="H278" s="3"/>
      <c r="I278" s="3"/>
      <c r="J278" s="3"/>
      <c r="K278" s="3"/>
      <c r="L278" s="3"/>
      <c r="M278" s="3"/>
      <c r="N278" s="3"/>
      <c r="O278" s="3"/>
      <c r="P278" s="3"/>
      <c r="Q278" s="3"/>
      <c r="R278" s="3"/>
      <c r="S278" s="3"/>
      <c r="T278" s="3"/>
      <c r="U278" s="3"/>
      <c r="W278" s="149"/>
      <c r="X278" s="149"/>
    </row>
    <row r="279" spans="2:24" ht="12.75">
      <c r="B279" s="2"/>
      <c r="C279" s="3"/>
      <c r="D279" s="4"/>
      <c r="E279" s="3"/>
      <c r="F279" s="3"/>
      <c r="G279" s="3"/>
      <c r="H279" s="3"/>
      <c r="I279" s="3"/>
      <c r="J279" s="3"/>
      <c r="K279" s="3"/>
      <c r="L279" s="3"/>
      <c r="M279" s="3"/>
      <c r="N279" s="3"/>
      <c r="O279" s="3"/>
      <c r="P279" s="3"/>
      <c r="Q279" s="3"/>
      <c r="R279" s="3"/>
      <c r="S279" s="3"/>
      <c r="T279" s="3"/>
      <c r="U279" s="3"/>
      <c r="W279" s="149"/>
      <c r="X279" s="149"/>
    </row>
    <row r="280" spans="2:24" ht="12.75">
      <c r="B280" s="2"/>
      <c r="C280" s="3"/>
      <c r="D280" s="4"/>
      <c r="E280" s="3"/>
      <c r="F280" s="3"/>
      <c r="G280" s="3"/>
      <c r="H280" s="3"/>
      <c r="I280" s="3"/>
      <c r="J280" s="3"/>
      <c r="K280" s="3"/>
      <c r="L280" s="3"/>
      <c r="M280" s="3"/>
      <c r="N280" s="3"/>
      <c r="O280" s="3"/>
      <c r="P280" s="3"/>
      <c r="Q280" s="3"/>
      <c r="R280" s="3"/>
      <c r="S280" s="3"/>
      <c r="T280" s="3"/>
      <c r="U280" s="3"/>
      <c r="W280" s="149"/>
      <c r="X280" s="149"/>
    </row>
    <row r="281" spans="2:24" ht="12.75">
      <c r="B281" s="2"/>
      <c r="C281" s="3"/>
      <c r="D281" s="4"/>
      <c r="E281" s="3"/>
      <c r="F281" s="3"/>
      <c r="G281" s="3"/>
      <c r="H281" s="3"/>
      <c r="I281" s="3"/>
      <c r="J281" s="3"/>
      <c r="K281" s="3"/>
      <c r="L281" s="3"/>
      <c r="M281" s="3"/>
      <c r="N281" s="3"/>
      <c r="O281" s="3"/>
      <c r="P281" s="3"/>
      <c r="Q281" s="3"/>
      <c r="R281" s="3"/>
      <c r="S281" s="3"/>
      <c r="T281" s="3"/>
      <c r="U281" s="3"/>
      <c r="W281" s="149"/>
      <c r="X281" s="149"/>
    </row>
    <row r="282" spans="2:24" ht="12.75">
      <c r="B282" s="2"/>
      <c r="C282" s="3"/>
      <c r="D282" s="4"/>
      <c r="E282" s="3"/>
      <c r="F282" s="3"/>
      <c r="G282" s="3"/>
      <c r="H282" s="3"/>
      <c r="I282" s="3"/>
      <c r="J282" s="3"/>
      <c r="K282" s="3"/>
      <c r="L282" s="3"/>
      <c r="M282" s="3"/>
      <c r="N282" s="3"/>
      <c r="O282" s="3"/>
      <c r="P282" s="3"/>
      <c r="Q282" s="3"/>
      <c r="R282" s="3"/>
      <c r="S282" s="3"/>
      <c r="T282" s="3"/>
      <c r="U282" s="3"/>
      <c r="W282" s="149"/>
      <c r="X282" s="149"/>
    </row>
    <row r="283" spans="2:24" ht="12.75">
      <c r="B283" s="2"/>
      <c r="C283" s="3"/>
      <c r="D283" s="4"/>
      <c r="E283" s="3"/>
      <c r="F283" s="3"/>
      <c r="G283" s="3"/>
      <c r="H283" s="3"/>
      <c r="I283" s="3"/>
      <c r="J283" s="3"/>
      <c r="K283" s="3"/>
      <c r="L283" s="3"/>
      <c r="M283" s="3"/>
      <c r="N283" s="3"/>
      <c r="O283" s="3"/>
      <c r="P283" s="3"/>
      <c r="Q283" s="3"/>
      <c r="R283" s="3"/>
      <c r="S283" s="3"/>
      <c r="T283" s="3"/>
      <c r="U283" s="3"/>
      <c r="W283" s="149"/>
      <c r="X283" s="149"/>
    </row>
    <row r="284" spans="2:24" ht="12.75">
      <c r="B284" s="2"/>
      <c r="C284" s="3"/>
      <c r="D284" s="4"/>
      <c r="E284" s="3"/>
      <c r="F284" s="3"/>
      <c r="G284" s="3"/>
      <c r="H284" s="3"/>
      <c r="I284" s="3"/>
      <c r="J284" s="3"/>
      <c r="K284" s="3"/>
      <c r="L284" s="3"/>
      <c r="M284" s="3"/>
      <c r="N284" s="3"/>
      <c r="O284" s="3"/>
      <c r="P284" s="3"/>
      <c r="Q284" s="3"/>
      <c r="R284" s="3"/>
      <c r="S284" s="3"/>
      <c r="T284" s="3"/>
      <c r="U284" s="3"/>
      <c r="W284" s="149"/>
      <c r="X284" s="149"/>
    </row>
    <row r="285" spans="2:24" ht="12.75">
      <c r="B285" s="2"/>
      <c r="C285" s="3"/>
      <c r="D285" s="4"/>
      <c r="E285" s="3"/>
      <c r="F285" s="3"/>
      <c r="G285" s="3"/>
      <c r="H285" s="3"/>
      <c r="I285" s="3"/>
      <c r="J285" s="3"/>
      <c r="K285" s="3"/>
      <c r="L285" s="3"/>
      <c r="M285" s="3"/>
      <c r="N285" s="3"/>
      <c r="O285" s="3"/>
      <c r="P285" s="3"/>
      <c r="Q285" s="3"/>
      <c r="R285" s="3"/>
      <c r="S285" s="3"/>
      <c r="T285" s="3"/>
      <c r="U285" s="3"/>
      <c r="W285" s="149"/>
      <c r="X285" s="149"/>
    </row>
    <row r="286" spans="2:24" ht="12.75">
      <c r="B286" s="2"/>
      <c r="C286" s="3"/>
      <c r="D286" s="4"/>
      <c r="E286" s="3"/>
      <c r="F286" s="3"/>
      <c r="G286" s="3"/>
      <c r="H286" s="3"/>
      <c r="I286" s="3"/>
      <c r="J286" s="3"/>
      <c r="K286" s="3"/>
      <c r="L286" s="3"/>
      <c r="M286" s="3"/>
      <c r="N286" s="3"/>
      <c r="O286" s="3"/>
      <c r="P286" s="3"/>
      <c r="Q286" s="3"/>
      <c r="R286" s="3"/>
      <c r="S286" s="3"/>
      <c r="T286" s="3"/>
      <c r="U286" s="3"/>
      <c r="W286" s="149"/>
      <c r="X286" s="149"/>
    </row>
    <row r="287" spans="2:24" ht="12.75">
      <c r="B287" s="2"/>
      <c r="C287" s="3"/>
      <c r="D287" s="4"/>
      <c r="E287" s="3"/>
      <c r="F287" s="3"/>
      <c r="G287" s="3"/>
      <c r="H287" s="3"/>
      <c r="I287" s="3"/>
      <c r="J287" s="3"/>
      <c r="K287" s="3"/>
      <c r="L287" s="3"/>
      <c r="M287" s="3"/>
      <c r="N287" s="3"/>
      <c r="O287" s="3"/>
      <c r="P287" s="3"/>
      <c r="Q287" s="3"/>
      <c r="R287" s="3"/>
      <c r="S287" s="3"/>
      <c r="T287" s="3"/>
      <c r="U287" s="3"/>
      <c r="W287" s="149"/>
      <c r="X287" s="149"/>
    </row>
    <row r="288" spans="2:24" ht="12.75">
      <c r="B288" s="2"/>
      <c r="C288" s="3"/>
      <c r="D288" s="4"/>
      <c r="E288" s="3"/>
      <c r="F288" s="3"/>
      <c r="G288" s="3"/>
      <c r="H288" s="3"/>
      <c r="I288" s="3"/>
      <c r="J288" s="3"/>
      <c r="K288" s="3"/>
      <c r="L288" s="3"/>
      <c r="M288" s="3"/>
      <c r="N288" s="3"/>
      <c r="O288" s="3"/>
      <c r="P288" s="3"/>
      <c r="Q288" s="3"/>
      <c r="R288" s="3"/>
      <c r="S288" s="3"/>
      <c r="T288" s="3"/>
      <c r="U288" s="3"/>
      <c r="W288" s="149"/>
      <c r="X288" s="149"/>
    </row>
    <row r="289" spans="2:24" ht="12.75">
      <c r="B289" s="2"/>
      <c r="C289" s="3"/>
      <c r="D289" s="4"/>
      <c r="E289" s="3"/>
      <c r="F289" s="3"/>
      <c r="G289" s="3"/>
      <c r="H289" s="3"/>
      <c r="I289" s="3"/>
      <c r="J289" s="3"/>
      <c r="K289" s="3"/>
      <c r="L289" s="3"/>
      <c r="M289" s="3"/>
      <c r="N289" s="3"/>
      <c r="O289" s="3"/>
      <c r="P289" s="3"/>
      <c r="Q289" s="3"/>
      <c r="R289" s="3"/>
      <c r="S289" s="3"/>
      <c r="T289" s="3"/>
      <c r="U289" s="3"/>
      <c r="W289" s="149"/>
      <c r="X289" s="149"/>
    </row>
    <row r="290" spans="2:24" ht="12.75">
      <c r="B290" s="2"/>
      <c r="C290" s="3"/>
      <c r="D290" s="4"/>
      <c r="E290" s="3"/>
      <c r="F290" s="3"/>
      <c r="G290" s="3"/>
      <c r="H290" s="3"/>
      <c r="I290" s="3"/>
      <c r="J290" s="3"/>
      <c r="K290" s="3"/>
      <c r="L290" s="3"/>
      <c r="M290" s="3"/>
      <c r="N290" s="3"/>
      <c r="O290" s="3"/>
      <c r="P290" s="3"/>
      <c r="Q290" s="3"/>
      <c r="R290" s="3"/>
      <c r="S290" s="3"/>
      <c r="T290" s="3"/>
      <c r="U290" s="3"/>
      <c r="W290" s="149"/>
      <c r="X290" s="149"/>
    </row>
    <row r="291" spans="2:24" ht="12.75">
      <c r="B291" s="2"/>
      <c r="C291" s="3"/>
      <c r="D291" s="4"/>
      <c r="E291" s="3"/>
      <c r="F291" s="3"/>
      <c r="G291" s="3"/>
      <c r="H291" s="3"/>
      <c r="I291" s="3"/>
      <c r="J291" s="3"/>
      <c r="K291" s="3"/>
      <c r="L291" s="3"/>
      <c r="M291" s="3"/>
      <c r="N291" s="3"/>
      <c r="O291" s="3"/>
      <c r="P291" s="3"/>
      <c r="Q291" s="3"/>
      <c r="R291" s="3"/>
      <c r="S291" s="3"/>
      <c r="T291" s="3"/>
      <c r="U291" s="3"/>
      <c r="W291" s="149"/>
      <c r="X291" s="149"/>
    </row>
    <row r="292" spans="2:24" ht="12.75">
      <c r="B292" s="2"/>
      <c r="C292" s="3"/>
      <c r="D292" s="4"/>
      <c r="E292" s="3"/>
      <c r="F292" s="3"/>
      <c r="G292" s="3"/>
      <c r="H292" s="3"/>
      <c r="I292" s="3"/>
      <c r="J292" s="3"/>
      <c r="K292" s="3"/>
      <c r="L292" s="3"/>
      <c r="M292" s="3"/>
      <c r="N292" s="3"/>
      <c r="O292" s="3"/>
      <c r="P292" s="3"/>
      <c r="Q292" s="3"/>
      <c r="R292" s="3"/>
      <c r="S292" s="3"/>
      <c r="T292" s="3"/>
      <c r="U292" s="3"/>
      <c r="W292" s="149"/>
      <c r="X292" s="149"/>
    </row>
    <row r="293" spans="2:24" ht="12.75">
      <c r="B293" s="2"/>
      <c r="C293" s="3"/>
      <c r="D293" s="4"/>
      <c r="E293" s="3"/>
      <c r="F293" s="3"/>
      <c r="G293" s="3"/>
      <c r="H293" s="3"/>
      <c r="I293" s="3"/>
      <c r="J293" s="3"/>
      <c r="K293" s="3"/>
      <c r="L293" s="3"/>
      <c r="M293" s="3"/>
      <c r="N293" s="3"/>
      <c r="O293" s="3"/>
      <c r="P293" s="3"/>
      <c r="Q293" s="3"/>
      <c r="R293" s="3"/>
      <c r="S293" s="3"/>
      <c r="T293" s="3"/>
      <c r="U293" s="3"/>
      <c r="W293" s="149"/>
      <c r="X293" s="149"/>
    </row>
    <row r="294" spans="2:24" ht="12.75">
      <c r="B294" s="2"/>
      <c r="C294" s="3"/>
      <c r="D294" s="4"/>
      <c r="E294" s="3"/>
      <c r="F294" s="3"/>
      <c r="G294" s="3"/>
      <c r="H294" s="3"/>
      <c r="I294" s="3"/>
      <c r="J294" s="3"/>
      <c r="K294" s="3"/>
      <c r="L294" s="3"/>
      <c r="M294" s="3"/>
      <c r="N294" s="3"/>
      <c r="O294" s="3"/>
      <c r="P294" s="3"/>
      <c r="Q294" s="3"/>
      <c r="R294" s="3"/>
      <c r="S294" s="3"/>
      <c r="T294" s="3"/>
      <c r="U294" s="3"/>
      <c r="W294" s="149"/>
      <c r="X294" s="149"/>
    </row>
    <row r="295" spans="2:24" ht="12.75">
      <c r="B295" s="2"/>
      <c r="C295" s="3"/>
      <c r="D295" s="4"/>
      <c r="E295" s="3"/>
      <c r="F295" s="3"/>
      <c r="G295" s="3"/>
      <c r="H295" s="3"/>
      <c r="I295" s="3"/>
      <c r="J295" s="3"/>
      <c r="K295" s="3"/>
      <c r="L295" s="3"/>
      <c r="M295" s="3"/>
      <c r="N295" s="3"/>
      <c r="O295" s="3"/>
      <c r="P295" s="3"/>
      <c r="Q295" s="3"/>
      <c r="R295" s="3"/>
      <c r="S295" s="3"/>
      <c r="T295" s="3"/>
      <c r="U295" s="3"/>
      <c r="W295" s="149"/>
      <c r="X295" s="149"/>
    </row>
    <row r="296" spans="2:24" ht="12.75">
      <c r="B296" s="2"/>
      <c r="C296" s="3"/>
      <c r="D296" s="4"/>
      <c r="E296" s="3"/>
      <c r="F296" s="3"/>
      <c r="G296" s="3"/>
      <c r="H296" s="3"/>
      <c r="I296" s="3"/>
      <c r="J296" s="3"/>
      <c r="K296" s="3"/>
      <c r="L296" s="3"/>
      <c r="M296" s="3"/>
      <c r="N296" s="3"/>
      <c r="O296" s="3"/>
      <c r="P296" s="3"/>
      <c r="Q296" s="3"/>
      <c r="R296" s="3"/>
      <c r="S296" s="3"/>
      <c r="T296" s="3"/>
      <c r="U296" s="3"/>
      <c r="W296" s="149"/>
      <c r="X296" s="149"/>
    </row>
    <row r="297" spans="2:24" ht="12.75">
      <c r="B297" s="2"/>
      <c r="C297" s="3"/>
      <c r="D297" s="4"/>
      <c r="E297" s="3"/>
      <c r="F297" s="3"/>
      <c r="G297" s="3"/>
      <c r="H297" s="3"/>
      <c r="I297" s="3"/>
      <c r="J297" s="3"/>
      <c r="K297" s="3"/>
      <c r="L297" s="3"/>
      <c r="M297" s="3"/>
      <c r="N297" s="3"/>
      <c r="O297" s="3"/>
      <c r="P297" s="3"/>
      <c r="Q297" s="3"/>
      <c r="R297" s="3"/>
      <c r="S297" s="3"/>
      <c r="T297" s="3"/>
      <c r="U297" s="3"/>
      <c r="W297" s="149"/>
      <c r="X297" s="149"/>
    </row>
    <row r="298" spans="2:24" ht="12.75">
      <c r="B298" s="2"/>
      <c r="C298" s="3"/>
      <c r="D298" s="4"/>
      <c r="E298" s="3"/>
      <c r="F298" s="3"/>
      <c r="G298" s="3"/>
      <c r="H298" s="3"/>
      <c r="I298" s="3"/>
      <c r="J298" s="3"/>
      <c r="K298" s="3"/>
      <c r="L298" s="3"/>
      <c r="M298" s="3"/>
      <c r="N298" s="3"/>
      <c r="O298" s="3"/>
      <c r="P298" s="3"/>
      <c r="Q298" s="3"/>
      <c r="R298" s="3"/>
      <c r="S298" s="3"/>
      <c r="T298" s="3"/>
      <c r="U298" s="3"/>
      <c r="W298" s="149"/>
      <c r="X298" s="149"/>
    </row>
    <row r="299" spans="2:24" ht="12.75">
      <c r="B299" s="2"/>
      <c r="C299" s="3"/>
      <c r="D299" s="4"/>
      <c r="E299" s="3"/>
      <c r="F299" s="3"/>
      <c r="G299" s="3"/>
      <c r="H299" s="3"/>
      <c r="I299" s="3"/>
      <c r="J299" s="3"/>
      <c r="K299" s="3"/>
      <c r="L299" s="3"/>
      <c r="M299" s="3"/>
      <c r="N299" s="3"/>
      <c r="O299" s="3"/>
      <c r="P299" s="3"/>
      <c r="Q299" s="3"/>
      <c r="R299" s="3"/>
      <c r="S299" s="3"/>
      <c r="T299" s="3"/>
      <c r="U299" s="3"/>
      <c r="W299" s="149"/>
      <c r="X299" s="149"/>
    </row>
    <row r="300" spans="2:24" ht="12.75">
      <c r="B300" s="2"/>
      <c r="C300" s="3"/>
      <c r="D300" s="4"/>
      <c r="E300" s="3"/>
      <c r="F300" s="3"/>
      <c r="G300" s="3"/>
      <c r="H300" s="3"/>
      <c r="I300" s="3"/>
      <c r="J300" s="3"/>
      <c r="K300" s="3"/>
      <c r="L300" s="3"/>
      <c r="M300" s="3"/>
      <c r="N300" s="3"/>
      <c r="O300" s="3"/>
      <c r="P300" s="3"/>
      <c r="Q300" s="3"/>
      <c r="R300" s="3"/>
      <c r="S300" s="3"/>
      <c r="T300" s="3"/>
      <c r="U300" s="3"/>
      <c r="W300" s="149"/>
      <c r="X300" s="149"/>
    </row>
    <row r="301" spans="2:24" ht="12.75">
      <c r="B301" s="2"/>
      <c r="C301" s="3"/>
      <c r="D301" s="4"/>
      <c r="E301" s="3"/>
      <c r="F301" s="3"/>
      <c r="G301" s="3"/>
      <c r="H301" s="3"/>
      <c r="I301" s="3"/>
      <c r="J301" s="3"/>
      <c r="K301" s="3"/>
      <c r="L301" s="3"/>
      <c r="M301" s="3"/>
      <c r="N301" s="3"/>
      <c r="O301" s="3"/>
      <c r="P301" s="3"/>
      <c r="Q301" s="3"/>
      <c r="R301" s="3"/>
      <c r="S301" s="3"/>
      <c r="T301" s="3"/>
      <c r="U301" s="3"/>
      <c r="W301" s="149"/>
      <c r="X301" s="149"/>
    </row>
    <row r="302" spans="2:24" ht="12.75">
      <c r="B302" s="2"/>
      <c r="C302" s="3"/>
      <c r="D302" s="4"/>
      <c r="E302" s="3"/>
      <c r="F302" s="3"/>
      <c r="G302" s="3"/>
      <c r="H302" s="3"/>
      <c r="I302" s="3"/>
      <c r="J302" s="3"/>
      <c r="K302" s="3"/>
      <c r="L302" s="3"/>
      <c r="M302" s="3"/>
      <c r="N302" s="3"/>
      <c r="O302" s="3"/>
      <c r="P302" s="3"/>
      <c r="Q302" s="3"/>
      <c r="R302" s="3"/>
      <c r="S302" s="3"/>
      <c r="T302" s="3"/>
      <c r="U302" s="3"/>
      <c r="W302" s="149"/>
      <c r="X302" s="149"/>
    </row>
    <row r="303" spans="2:24" ht="12.75">
      <c r="B303" s="2"/>
      <c r="C303" s="3"/>
      <c r="D303" s="4"/>
      <c r="E303" s="3"/>
      <c r="F303" s="3"/>
      <c r="G303" s="3"/>
      <c r="H303" s="3"/>
      <c r="I303" s="3"/>
      <c r="J303" s="3"/>
      <c r="K303" s="3"/>
      <c r="L303" s="3"/>
      <c r="M303" s="3"/>
      <c r="N303" s="3"/>
      <c r="O303" s="3"/>
      <c r="P303" s="3"/>
      <c r="Q303" s="3"/>
      <c r="R303" s="3"/>
      <c r="S303" s="3"/>
      <c r="T303" s="3"/>
      <c r="U303" s="3"/>
      <c r="W303" s="149"/>
      <c r="X303" s="149"/>
    </row>
    <row r="304" spans="2:24" ht="12.75">
      <c r="B304" s="2"/>
      <c r="C304" s="3"/>
      <c r="D304" s="4"/>
      <c r="E304" s="3"/>
      <c r="F304" s="3"/>
      <c r="G304" s="3"/>
      <c r="H304" s="3"/>
      <c r="I304" s="3"/>
      <c r="J304" s="3"/>
      <c r="K304" s="3"/>
      <c r="L304" s="3"/>
      <c r="M304" s="3"/>
      <c r="N304" s="3"/>
      <c r="O304" s="3"/>
      <c r="P304" s="3"/>
      <c r="Q304" s="3"/>
      <c r="R304" s="3"/>
      <c r="S304" s="3"/>
      <c r="T304" s="3"/>
      <c r="U304" s="3"/>
      <c r="W304" s="149"/>
      <c r="X304" s="149"/>
    </row>
    <row r="305" spans="2:24" ht="12.75">
      <c r="B305" s="2"/>
      <c r="C305" s="3"/>
      <c r="D305" s="4"/>
      <c r="E305" s="3"/>
      <c r="F305" s="3"/>
      <c r="G305" s="3"/>
      <c r="H305" s="3"/>
      <c r="I305" s="3"/>
      <c r="J305" s="3"/>
      <c r="K305" s="3"/>
      <c r="L305" s="3"/>
      <c r="M305" s="3"/>
      <c r="N305" s="3"/>
      <c r="O305" s="3"/>
      <c r="P305" s="3"/>
      <c r="Q305" s="3"/>
      <c r="R305" s="3"/>
      <c r="S305" s="3"/>
      <c r="T305" s="3"/>
      <c r="U305" s="3"/>
      <c r="W305" s="149"/>
      <c r="X305" s="149"/>
    </row>
    <row r="306" spans="2:24" ht="12.75">
      <c r="B306" s="2"/>
      <c r="C306" s="3"/>
      <c r="D306" s="4"/>
      <c r="E306" s="3"/>
      <c r="F306" s="3"/>
      <c r="G306" s="3"/>
      <c r="H306" s="3"/>
      <c r="I306" s="3"/>
      <c r="J306" s="3"/>
      <c r="K306" s="3"/>
      <c r="L306" s="3"/>
      <c r="M306" s="3"/>
      <c r="N306" s="3"/>
      <c r="O306" s="3"/>
      <c r="P306" s="3"/>
      <c r="Q306" s="3"/>
      <c r="R306" s="3"/>
      <c r="S306" s="3"/>
      <c r="T306" s="3"/>
      <c r="U306" s="3"/>
      <c r="W306" s="149"/>
      <c r="X306" s="149"/>
    </row>
    <row r="307" spans="2:24" ht="12.75">
      <c r="B307" s="2"/>
      <c r="C307" s="3"/>
      <c r="D307" s="4"/>
      <c r="E307" s="3"/>
      <c r="F307" s="3"/>
      <c r="G307" s="3"/>
      <c r="H307" s="3"/>
      <c r="I307" s="3"/>
      <c r="J307" s="3"/>
      <c r="K307" s="3"/>
      <c r="L307" s="3"/>
      <c r="M307" s="3"/>
      <c r="N307" s="3"/>
      <c r="O307" s="3"/>
      <c r="P307" s="3"/>
      <c r="Q307" s="3"/>
      <c r="R307" s="3"/>
      <c r="S307" s="3"/>
      <c r="T307" s="3"/>
      <c r="U307" s="3"/>
      <c r="W307" s="149"/>
      <c r="X307" s="149"/>
    </row>
    <row r="308" spans="2:24" ht="12.75">
      <c r="B308" s="2"/>
      <c r="C308" s="3"/>
      <c r="D308" s="4"/>
      <c r="E308" s="3"/>
      <c r="F308" s="3"/>
      <c r="G308" s="3"/>
      <c r="H308" s="3"/>
      <c r="I308" s="3"/>
      <c r="J308" s="3"/>
      <c r="K308" s="3"/>
      <c r="L308" s="3"/>
      <c r="M308" s="3"/>
      <c r="N308" s="3"/>
      <c r="O308" s="3"/>
      <c r="P308" s="3"/>
      <c r="Q308" s="3"/>
      <c r="R308" s="3"/>
      <c r="S308" s="3"/>
      <c r="T308" s="3"/>
      <c r="U308" s="3"/>
      <c r="W308" s="149"/>
      <c r="X308" s="149"/>
    </row>
    <row r="309" spans="2:24" ht="12.75">
      <c r="B309" s="2"/>
      <c r="C309" s="3"/>
      <c r="D309" s="4"/>
      <c r="E309" s="3"/>
      <c r="F309" s="3"/>
      <c r="G309" s="3"/>
      <c r="H309" s="3"/>
      <c r="I309" s="3"/>
      <c r="J309" s="3"/>
      <c r="K309" s="3"/>
      <c r="L309" s="3"/>
      <c r="M309" s="3"/>
      <c r="N309" s="3"/>
      <c r="O309" s="3"/>
      <c r="P309" s="3"/>
      <c r="Q309" s="3"/>
      <c r="R309" s="3"/>
      <c r="S309" s="3"/>
      <c r="T309" s="3"/>
      <c r="U309" s="3"/>
      <c r="W309" s="149"/>
      <c r="X309" s="149"/>
    </row>
    <row r="310" spans="2:24" ht="12.75">
      <c r="B310" s="2"/>
      <c r="C310" s="3"/>
      <c r="D310" s="4"/>
      <c r="E310" s="3"/>
      <c r="F310" s="3"/>
      <c r="G310" s="3"/>
      <c r="H310" s="3"/>
      <c r="I310" s="3"/>
      <c r="J310" s="3"/>
      <c r="K310" s="3"/>
      <c r="L310" s="3"/>
      <c r="M310" s="3"/>
      <c r="N310" s="3"/>
      <c r="O310" s="3"/>
      <c r="P310" s="3"/>
      <c r="Q310" s="3"/>
      <c r="R310" s="3"/>
      <c r="S310" s="3"/>
      <c r="T310" s="3"/>
      <c r="U310" s="3"/>
      <c r="W310" s="149"/>
      <c r="X310" s="149"/>
    </row>
    <row r="311" spans="2:24" ht="12.75">
      <c r="B311" s="2"/>
      <c r="C311" s="3"/>
      <c r="D311" s="4"/>
      <c r="E311" s="3"/>
      <c r="F311" s="3"/>
      <c r="G311" s="3"/>
      <c r="H311" s="3"/>
      <c r="I311" s="3"/>
      <c r="J311" s="3"/>
      <c r="K311" s="3"/>
      <c r="L311" s="3"/>
      <c r="M311" s="3"/>
      <c r="N311" s="3"/>
      <c r="O311" s="3"/>
      <c r="P311" s="3"/>
      <c r="Q311" s="3"/>
      <c r="R311" s="3"/>
      <c r="S311" s="3"/>
      <c r="T311" s="3"/>
      <c r="U311" s="3"/>
      <c r="W311" s="149"/>
      <c r="X311" s="149"/>
    </row>
    <row r="312" spans="2:24" ht="12.75">
      <c r="B312" s="2"/>
      <c r="C312" s="3"/>
      <c r="D312" s="4"/>
      <c r="E312" s="3"/>
      <c r="F312" s="3"/>
      <c r="G312" s="3"/>
      <c r="H312" s="3"/>
      <c r="I312" s="3"/>
      <c r="J312" s="3"/>
      <c r="K312" s="3"/>
      <c r="L312" s="3"/>
      <c r="M312" s="3"/>
      <c r="N312" s="3"/>
      <c r="O312" s="3"/>
      <c r="P312" s="3"/>
      <c r="Q312" s="3"/>
      <c r="R312" s="3"/>
      <c r="S312" s="3"/>
      <c r="T312" s="3"/>
      <c r="U312" s="3"/>
      <c r="W312" s="149"/>
      <c r="X312" s="149"/>
    </row>
    <row r="313" spans="2:24" ht="12.75">
      <c r="B313" s="2"/>
      <c r="C313" s="3"/>
      <c r="D313" s="4"/>
      <c r="E313" s="3"/>
      <c r="F313" s="3"/>
      <c r="G313" s="3"/>
      <c r="H313" s="3"/>
      <c r="I313" s="3"/>
      <c r="J313" s="3"/>
      <c r="K313" s="3"/>
      <c r="L313" s="3"/>
      <c r="M313" s="3"/>
      <c r="N313" s="3"/>
      <c r="O313" s="3"/>
      <c r="P313" s="3"/>
      <c r="Q313" s="3"/>
      <c r="R313" s="3"/>
      <c r="S313" s="3"/>
      <c r="T313" s="3"/>
      <c r="U313" s="3"/>
      <c r="W313" s="149"/>
      <c r="X313" s="149"/>
    </row>
    <row r="314" spans="2:24" ht="12.75">
      <c r="B314" s="2"/>
      <c r="C314" s="3"/>
      <c r="D314" s="4"/>
      <c r="E314" s="3"/>
      <c r="F314" s="3"/>
      <c r="G314" s="3"/>
      <c r="H314" s="3"/>
      <c r="I314" s="3"/>
      <c r="J314" s="3"/>
      <c r="K314" s="3"/>
      <c r="L314" s="3"/>
      <c r="M314" s="3"/>
      <c r="N314" s="3"/>
      <c r="O314" s="3"/>
      <c r="P314" s="3"/>
      <c r="Q314" s="3"/>
      <c r="R314" s="3"/>
      <c r="S314" s="3"/>
      <c r="T314" s="3"/>
      <c r="U314" s="3"/>
      <c r="W314" s="149"/>
      <c r="X314" s="149"/>
    </row>
    <row r="315" spans="2:24" ht="12.75">
      <c r="B315" s="2"/>
      <c r="C315" s="3"/>
      <c r="D315" s="4"/>
      <c r="E315" s="3"/>
      <c r="F315" s="3"/>
      <c r="G315" s="3"/>
      <c r="H315" s="3"/>
      <c r="I315" s="3"/>
      <c r="J315" s="3"/>
      <c r="K315" s="3"/>
      <c r="L315" s="3"/>
      <c r="M315" s="3"/>
      <c r="N315" s="3"/>
      <c r="O315" s="3"/>
      <c r="P315" s="3"/>
      <c r="Q315" s="3"/>
      <c r="R315" s="3"/>
      <c r="S315" s="3"/>
      <c r="T315" s="3"/>
      <c r="U315" s="3"/>
      <c r="W315" s="149"/>
      <c r="X315" s="149"/>
    </row>
    <row r="316" spans="2:24" ht="12.75">
      <c r="B316" s="2"/>
      <c r="C316" s="3"/>
      <c r="D316" s="4"/>
      <c r="E316" s="3"/>
      <c r="F316" s="3"/>
      <c r="G316" s="3"/>
      <c r="H316" s="3"/>
      <c r="I316" s="3"/>
      <c r="J316" s="3"/>
      <c r="K316" s="3"/>
      <c r="L316" s="3"/>
      <c r="M316" s="3"/>
      <c r="N316" s="3"/>
      <c r="O316" s="3"/>
      <c r="P316" s="3"/>
      <c r="Q316" s="3"/>
      <c r="R316" s="3"/>
      <c r="S316" s="3"/>
      <c r="T316" s="3"/>
      <c r="U316" s="3"/>
      <c r="W316" s="149"/>
      <c r="X316" s="149"/>
    </row>
    <row r="317" spans="2:24" ht="12.75">
      <c r="B317" s="2"/>
      <c r="C317" s="3"/>
      <c r="D317" s="4"/>
      <c r="E317" s="3"/>
      <c r="F317" s="3"/>
      <c r="G317" s="3"/>
      <c r="H317" s="3"/>
      <c r="I317" s="3"/>
      <c r="J317" s="3"/>
      <c r="K317" s="3"/>
      <c r="L317" s="3"/>
      <c r="M317" s="3"/>
      <c r="N317" s="3"/>
      <c r="O317" s="3"/>
      <c r="P317" s="3"/>
      <c r="Q317" s="3"/>
      <c r="R317" s="3"/>
      <c r="S317" s="3"/>
      <c r="T317" s="3"/>
      <c r="U317" s="3"/>
      <c r="W317" s="149"/>
      <c r="X317" s="149"/>
    </row>
    <row r="318" spans="2:24" ht="12.75">
      <c r="B318" s="2"/>
      <c r="C318" s="3"/>
      <c r="D318" s="4"/>
      <c r="E318" s="3"/>
      <c r="F318" s="3"/>
      <c r="G318" s="3"/>
      <c r="H318" s="3"/>
      <c r="I318" s="3"/>
      <c r="J318" s="3"/>
      <c r="K318" s="3"/>
      <c r="L318" s="3"/>
      <c r="M318" s="3"/>
      <c r="N318" s="3"/>
      <c r="O318" s="3"/>
      <c r="P318" s="3"/>
      <c r="Q318" s="3"/>
      <c r="R318" s="3"/>
      <c r="S318" s="3"/>
      <c r="T318" s="3"/>
      <c r="U318" s="3"/>
      <c r="W318" s="149"/>
      <c r="X318" s="149"/>
    </row>
    <row r="319" spans="2:24" ht="12.75">
      <c r="B319" s="2"/>
      <c r="C319" s="3"/>
      <c r="D319" s="4"/>
      <c r="E319" s="3"/>
      <c r="F319" s="3"/>
      <c r="G319" s="3"/>
      <c r="H319" s="3"/>
      <c r="I319" s="3"/>
      <c r="J319" s="3"/>
      <c r="K319" s="3"/>
      <c r="L319" s="3"/>
      <c r="M319" s="3"/>
      <c r="N319" s="3"/>
      <c r="O319" s="3"/>
      <c r="P319" s="3"/>
      <c r="Q319" s="3"/>
      <c r="R319" s="3"/>
      <c r="S319" s="3"/>
      <c r="T319" s="3"/>
      <c r="U319" s="3"/>
      <c r="W319" s="149"/>
      <c r="X319" s="149"/>
    </row>
    <row r="320" spans="2:24" ht="12.75">
      <c r="B320" s="2"/>
      <c r="C320" s="3"/>
      <c r="D320" s="4"/>
      <c r="E320" s="3"/>
      <c r="F320" s="3"/>
      <c r="G320" s="3"/>
      <c r="H320" s="3"/>
      <c r="I320" s="3"/>
      <c r="J320" s="3"/>
      <c r="K320" s="3"/>
      <c r="L320" s="3"/>
      <c r="M320" s="3"/>
      <c r="N320" s="3"/>
      <c r="O320" s="3"/>
      <c r="P320" s="3"/>
      <c r="Q320" s="3"/>
      <c r="R320" s="3"/>
      <c r="S320" s="3"/>
      <c r="T320" s="3"/>
      <c r="U320" s="3"/>
      <c r="W320" s="149"/>
      <c r="X320" s="149"/>
    </row>
    <row r="321" spans="2:24" ht="12.75">
      <c r="B321" s="2"/>
      <c r="C321" s="3"/>
      <c r="D321" s="4"/>
      <c r="E321" s="3"/>
      <c r="F321" s="3"/>
      <c r="G321" s="3"/>
      <c r="H321" s="3"/>
      <c r="I321" s="3"/>
      <c r="J321" s="3"/>
      <c r="K321" s="3"/>
      <c r="L321" s="3"/>
      <c r="M321" s="3"/>
      <c r="N321" s="3"/>
      <c r="O321" s="3"/>
      <c r="P321" s="3"/>
      <c r="Q321" s="3"/>
      <c r="R321" s="3"/>
      <c r="S321" s="3"/>
      <c r="T321" s="3"/>
      <c r="U321" s="3"/>
      <c r="W321" s="149"/>
      <c r="X321" s="149"/>
    </row>
    <row r="322" spans="2:24" ht="12.75">
      <c r="B322" s="2"/>
      <c r="C322" s="3"/>
      <c r="D322" s="4"/>
      <c r="E322" s="3"/>
      <c r="F322" s="3"/>
      <c r="G322" s="3"/>
      <c r="H322" s="3"/>
      <c r="I322" s="3"/>
      <c r="J322" s="3"/>
      <c r="K322" s="3"/>
      <c r="L322" s="3"/>
      <c r="M322" s="3"/>
      <c r="N322" s="3"/>
      <c r="O322" s="3"/>
      <c r="P322" s="3"/>
      <c r="Q322" s="3"/>
      <c r="R322" s="3"/>
      <c r="S322" s="3"/>
      <c r="T322" s="3"/>
      <c r="U322" s="3"/>
      <c r="W322" s="149"/>
      <c r="X322" s="149"/>
    </row>
    <row r="323" spans="2:24" ht="12.75">
      <c r="B323" s="2"/>
      <c r="C323" s="3"/>
      <c r="D323" s="4"/>
      <c r="E323" s="3"/>
      <c r="F323" s="3"/>
      <c r="G323" s="3"/>
      <c r="H323" s="3"/>
      <c r="I323" s="3"/>
      <c r="J323" s="3"/>
      <c r="K323" s="3"/>
      <c r="L323" s="3"/>
      <c r="M323" s="3"/>
      <c r="N323" s="3"/>
      <c r="O323" s="3"/>
      <c r="P323" s="3"/>
      <c r="Q323" s="3"/>
      <c r="R323" s="3"/>
      <c r="S323" s="3"/>
      <c r="T323" s="3"/>
      <c r="U323" s="3"/>
      <c r="W323" s="149"/>
      <c r="X323" s="149"/>
    </row>
    <row r="324" spans="2:24" ht="12.75">
      <c r="B324" s="2"/>
      <c r="C324" s="3"/>
      <c r="D324" s="4"/>
      <c r="E324" s="3"/>
      <c r="F324" s="3"/>
      <c r="G324" s="3"/>
      <c r="H324" s="3"/>
      <c r="I324" s="3"/>
      <c r="J324" s="3"/>
      <c r="K324" s="3"/>
      <c r="L324" s="3"/>
      <c r="M324" s="3"/>
      <c r="N324" s="3"/>
      <c r="O324" s="3"/>
      <c r="P324" s="3"/>
      <c r="Q324" s="3"/>
      <c r="R324" s="3"/>
      <c r="S324" s="3"/>
      <c r="T324" s="3"/>
      <c r="U324" s="3"/>
      <c r="W324" s="149"/>
      <c r="X324" s="149"/>
    </row>
    <row r="325" spans="2:24" ht="12.75">
      <c r="B325" s="2"/>
      <c r="C325" s="3"/>
      <c r="D325" s="4"/>
      <c r="E325" s="3"/>
      <c r="F325" s="3"/>
      <c r="G325" s="3"/>
      <c r="H325" s="3"/>
      <c r="I325" s="3"/>
      <c r="J325" s="3"/>
      <c r="K325" s="3"/>
      <c r="L325" s="3"/>
      <c r="M325" s="3"/>
      <c r="N325" s="3"/>
      <c r="O325" s="3"/>
      <c r="P325" s="3"/>
      <c r="Q325" s="3"/>
      <c r="R325" s="3"/>
      <c r="S325" s="3"/>
      <c r="T325" s="3"/>
      <c r="U325" s="3"/>
      <c r="W325" s="149"/>
      <c r="X325" s="149"/>
    </row>
    <row r="326" spans="2:24" ht="12.75">
      <c r="B326" s="2"/>
      <c r="C326" s="3"/>
      <c r="D326" s="4"/>
      <c r="E326" s="3"/>
      <c r="F326" s="3"/>
      <c r="G326" s="3"/>
      <c r="H326" s="3"/>
      <c r="I326" s="3"/>
      <c r="J326" s="3"/>
      <c r="K326" s="3"/>
      <c r="L326" s="3"/>
      <c r="M326" s="3"/>
      <c r="N326" s="3"/>
      <c r="O326" s="3"/>
      <c r="P326" s="3"/>
      <c r="Q326" s="3"/>
      <c r="R326" s="3"/>
      <c r="S326" s="3"/>
      <c r="T326" s="3"/>
      <c r="U326" s="3"/>
      <c r="W326" s="149"/>
      <c r="X326" s="149"/>
    </row>
    <row r="327" spans="2:24" ht="12.75">
      <c r="B327" s="2"/>
      <c r="C327" s="3"/>
      <c r="D327" s="4"/>
      <c r="E327" s="3"/>
      <c r="F327" s="3"/>
      <c r="G327" s="3"/>
      <c r="H327" s="3"/>
      <c r="I327" s="3"/>
      <c r="J327" s="3"/>
      <c r="K327" s="3"/>
      <c r="L327" s="3"/>
      <c r="M327" s="3"/>
      <c r="N327" s="3"/>
      <c r="O327" s="3"/>
      <c r="P327" s="3"/>
      <c r="Q327" s="3"/>
      <c r="R327" s="3"/>
      <c r="S327" s="3"/>
      <c r="T327" s="3"/>
      <c r="U327" s="3"/>
      <c r="W327" s="149"/>
      <c r="X327" s="149"/>
    </row>
    <row r="328" spans="2:24" ht="12.75">
      <c r="B328" s="2"/>
      <c r="C328" s="3"/>
      <c r="D328" s="4"/>
      <c r="E328" s="3"/>
      <c r="F328" s="3"/>
      <c r="G328" s="3"/>
      <c r="H328" s="3"/>
      <c r="I328" s="3"/>
      <c r="J328" s="3"/>
      <c r="K328" s="3"/>
      <c r="L328" s="3"/>
      <c r="M328" s="3"/>
      <c r="N328" s="3"/>
      <c r="O328" s="3"/>
      <c r="P328" s="3"/>
      <c r="Q328" s="3"/>
      <c r="R328" s="3"/>
      <c r="S328" s="3"/>
      <c r="T328" s="3"/>
      <c r="U328" s="3"/>
      <c r="W328" s="149"/>
      <c r="X328" s="149"/>
    </row>
    <row r="329" spans="2:24" ht="12.75">
      <c r="B329" s="2"/>
      <c r="C329" s="3"/>
      <c r="D329" s="4"/>
      <c r="E329" s="3"/>
      <c r="F329" s="3"/>
      <c r="G329" s="3"/>
      <c r="H329" s="3"/>
      <c r="I329" s="3"/>
      <c r="J329" s="3"/>
      <c r="K329" s="3"/>
      <c r="L329" s="3"/>
      <c r="M329" s="3"/>
      <c r="N329" s="3"/>
      <c r="O329" s="3"/>
      <c r="P329" s="3"/>
      <c r="Q329" s="3"/>
      <c r="R329" s="3"/>
      <c r="S329" s="3"/>
      <c r="T329" s="3"/>
      <c r="U329" s="3"/>
      <c r="W329" s="149"/>
      <c r="X329" s="149"/>
    </row>
    <row r="330" spans="2:24" ht="12.75">
      <c r="B330" s="2"/>
      <c r="C330" s="3"/>
      <c r="D330" s="4"/>
      <c r="E330" s="3"/>
      <c r="F330" s="3"/>
      <c r="G330" s="3"/>
      <c r="H330" s="3"/>
      <c r="I330" s="3"/>
      <c r="J330" s="3"/>
      <c r="K330" s="3"/>
      <c r="L330" s="3"/>
      <c r="M330" s="3"/>
      <c r="N330" s="3"/>
      <c r="O330" s="3"/>
      <c r="P330" s="3"/>
      <c r="Q330" s="3"/>
      <c r="R330" s="3"/>
      <c r="S330" s="3"/>
      <c r="T330" s="3"/>
      <c r="U330" s="3"/>
      <c r="W330" s="149"/>
      <c r="X330" s="149"/>
    </row>
    <row r="331" spans="2:24" ht="12.75">
      <c r="B331" s="2"/>
      <c r="C331" s="3"/>
      <c r="D331" s="4"/>
      <c r="E331" s="3"/>
      <c r="F331" s="3"/>
      <c r="G331" s="3"/>
      <c r="H331" s="3"/>
      <c r="I331" s="3"/>
      <c r="J331" s="3"/>
      <c r="K331" s="3"/>
      <c r="L331" s="3"/>
      <c r="M331" s="3"/>
      <c r="N331" s="3"/>
      <c r="O331" s="3"/>
      <c r="P331" s="3"/>
      <c r="Q331" s="3"/>
      <c r="R331" s="3"/>
      <c r="S331" s="3"/>
      <c r="T331" s="3"/>
      <c r="U331" s="3"/>
      <c r="W331" s="149"/>
      <c r="X331" s="149"/>
    </row>
    <row r="332" spans="2:24" ht="12.75">
      <c r="B332" s="2"/>
      <c r="C332" s="3"/>
      <c r="D332" s="4"/>
      <c r="E332" s="3"/>
      <c r="F332" s="3"/>
      <c r="G332" s="3"/>
      <c r="H332" s="3"/>
      <c r="I332" s="3"/>
      <c r="J332" s="3"/>
      <c r="K332" s="3"/>
      <c r="L332" s="3"/>
      <c r="M332" s="3"/>
      <c r="N332" s="3"/>
      <c r="O332" s="3"/>
      <c r="P332" s="3"/>
      <c r="Q332" s="3"/>
      <c r="R332" s="3"/>
      <c r="S332" s="3"/>
      <c r="T332" s="3"/>
      <c r="U332" s="3"/>
      <c r="W332" s="149"/>
      <c r="X332" s="149"/>
    </row>
    <row r="333" spans="2:24" ht="12.75">
      <c r="B333" s="2"/>
      <c r="C333" s="3"/>
      <c r="D333" s="4"/>
      <c r="E333" s="3"/>
      <c r="F333" s="3"/>
      <c r="G333" s="3"/>
      <c r="H333" s="3"/>
      <c r="I333" s="3"/>
      <c r="J333" s="3"/>
      <c r="K333" s="3"/>
      <c r="L333" s="3"/>
      <c r="M333" s="3"/>
      <c r="N333" s="3"/>
      <c r="O333" s="3"/>
      <c r="P333" s="3"/>
      <c r="Q333" s="3"/>
      <c r="R333" s="3"/>
      <c r="S333" s="3"/>
      <c r="T333" s="3"/>
      <c r="U333" s="3"/>
      <c r="W333" s="149"/>
      <c r="X333" s="149"/>
    </row>
    <row r="334" spans="2:24" ht="12.75">
      <c r="B334" s="2"/>
      <c r="C334" s="3"/>
      <c r="D334" s="4"/>
      <c r="E334" s="3"/>
      <c r="F334" s="3"/>
      <c r="G334" s="3"/>
      <c r="H334" s="3"/>
      <c r="I334" s="3"/>
      <c r="J334" s="3"/>
      <c r="K334" s="3"/>
      <c r="L334" s="3"/>
      <c r="M334" s="3"/>
      <c r="N334" s="3"/>
      <c r="O334" s="3"/>
      <c r="P334" s="3"/>
      <c r="Q334" s="3"/>
      <c r="R334" s="3"/>
      <c r="S334" s="3"/>
      <c r="T334" s="3"/>
      <c r="U334" s="3"/>
      <c r="W334" s="149"/>
      <c r="X334" s="149"/>
    </row>
    <row r="335" spans="2:24" ht="12.75">
      <c r="B335" s="2"/>
      <c r="C335" s="3"/>
      <c r="D335" s="4"/>
      <c r="E335" s="3"/>
      <c r="F335" s="3"/>
      <c r="G335" s="3"/>
      <c r="H335" s="3"/>
      <c r="I335" s="3"/>
      <c r="J335" s="3"/>
      <c r="K335" s="3"/>
      <c r="L335" s="3"/>
      <c r="M335" s="3"/>
      <c r="N335" s="3"/>
      <c r="O335" s="3"/>
      <c r="P335" s="3"/>
      <c r="Q335" s="3"/>
      <c r="R335" s="3"/>
      <c r="S335" s="3"/>
      <c r="T335" s="3"/>
      <c r="U335" s="3"/>
      <c r="W335" s="149"/>
      <c r="X335" s="149"/>
    </row>
    <row r="336" spans="2:24" ht="12.75">
      <c r="B336" s="2"/>
      <c r="C336" s="3"/>
      <c r="D336" s="4"/>
      <c r="E336" s="3"/>
      <c r="F336" s="3"/>
      <c r="G336" s="3"/>
      <c r="H336" s="3"/>
      <c r="I336" s="3"/>
      <c r="J336" s="3"/>
      <c r="K336" s="3"/>
      <c r="L336" s="3"/>
      <c r="M336" s="3"/>
      <c r="N336" s="3"/>
      <c r="O336" s="3"/>
      <c r="P336" s="3"/>
      <c r="Q336" s="3"/>
      <c r="R336" s="3"/>
      <c r="S336" s="3"/>
      <c r="T336" s="3"/>
      <c r="U336" s="3"/>
      <c r="W336" s="149"/>
      <c r="X336" s="149"/>
    </row>
    <row r="337" spans="2:24" ht="12.75">
      <c r="B337" s="2"/>
      <c r="C337" s="3"/>
      <c r="D337" s="4"/>
      <c r="E337" s="3"/>
      <c r="F337" s="3"/>
      <c r="G337" s="3"/>
      <c r="H337" s="3"/>
      <c r="I337" s="3"/>
      <c r="J337" s="3"/>
      <c r="K337" s="3"/>
      <c r="L337" s="3"/>
      <c r="M337" s="3"/>
      <c r="N337" s="3"/>
      <c r="O337" s="3"/>
      <c r="P337" s="3"/>
      <c r="Q337" s="3"/>
      <c r="R337" s="3"/>
      <c r="S337" s="3"/>
      <c r="T337" s="3"/>
      <c r="U337" s="3"/>
      <c r="W337" s="149"/>
      <c r="X337" s="149"/>
    </row>
    <row r="338" spans="2:24" ht="12.75">
      <c r="B338" s="2"/>
      <c r="C338" s="3"/>
      <c r="D338" s="4"/>
      <c r="E338" s="3"/>
      <c r="F338" s="3"/>
      <c r="G338" s="3"/>
      <c r="H338" s="3"/>
      <c r="I338" s="3"/>
      <c r="J338" s="3"/>
      <c r="K338" s="3"/>
      <c r="L338" s="3"/>
      <c r="M338" s="3"/>
      <c r="N338" s="3"/>
      <c r="O338" s="3"/>
      <c r="P338" s="3"/>
      <c r="Q338" s="3"/>
      <c r="R338" s="3"/>
      <c r="S338" s="3"/>
      <c r="T338" s="3"/>
      <c r="U338" s="3"/>
      <c r="W338" s="149"/>
      <c r="X338" s="149"/>
    </row>
    <row r="339" spans="2:24" ht="12.75">
      <c r="B339" s="2"/>
      <c r="C339" s="3"/>
      <c r="D339" s="4"/>
      <c r="E339" s="3"/>
      <c r="F339" s="3"/>
      <c r="G339" s="3"/>
      <c r="H339" s="3"/>
      <c r="I339" s="3"/>
      <c r="J339" s="3"/>
      <c r="K339" s="3"/>
      <c r="L339" s="3"/>
      <c r="M339" s="3"/>
      <c r="N339" s="3"/>
      <c r="O339" s="3"/>
      <c r="P339" s="3"/>
      <c r="Q339" s="3"/>
      <c r="R339" s="3"/>
      <c r="S339" s="3"/>
      <c r="T339" s="3"/>
      <c r="U339" s="3"/>
      <c r="W339" s="149"/>
      <c r="X339" s="149"/>
    </row>
    <row r="340" spans="2:24" ht="12.75">
      <c r="B340" s="2"/>
      <c r="C340" s="3"/>
      <c r="D340" s="4"/>
      <c r="E340" s="3"/>
      <c r="F340" s="3"/>
      <c r="G340" s="3"/>
      <c r="H340" s="3"/>
      <c r="I340" s="3"/>
      <c r="J340" s="3"/>
      <c r="K340" s="3"/>
      <c r="L340" s="3"/>
      <c r="M340" s="3"/>
      <c r="N340" s="3"/>
      <c r="O340" s="3"/>
      <c r="P340" s="3"/>
      <c r="Q340" s="3"/>
      <c r="R340" s="3"/>
      <c r="S340" s="3"/>
      <c r="T340" s="3"/>
      <c r="U340" s="3"/>
      <c r="W340" s="149"/>
      <c r="X340" s="149"/>
    </row>
    <row r="341" spans="2:24" ht="12.75">
      <c r="B341" s="2"/>
      <c r="C341" s="3"/>
      <c r="D341" s="4"/>
      <c r="E341" s="3"/>
      <c r="F341" s="3"/>
      <c r="G341" s="3"/>
      <c r="H341" s="3"/>
      <c r="I341" s="3"/>
      <c r="J341" s="3"/>
      <c r="K341" s="3"/>
      <c r="L341" s="3"/>
      <c r="M341" s="3"/>
      <c r="N341" s="3"/>
      <c r="O341" s="3"/>
      <c r="P341" s="3"/>
      <c r="Q341" s="3"/>
      <c r="R341" s="3"/>
      <c r="S341" s="3"/>
      <c r="T341" s="3"/>
      <c r="U341" s="3"/>
      <c r="W341" s="149"/>
      <c r="X341" s="149"/>
    </row>
    <row r="342" spans="2:24" ht="12.75">
      <c r="B342" s="2"/>
      <c r="C342" s="3"/>
      <c r="D342" s="4"/>
      <c r="E342" s="3"/>
      <c r="F342" s="3"/>
      <c r="G342" s="3"/>
      <c r="H342" s="3"/>
      <c r="I342" s="3"/>
      <c r="J342" s="3"/>
      <c r="K342" s="3"/>
      <c r="L342" s="3"/>
      <c r="M342" s="3"/>
      <c r="N342" s="3"/>
      <c r="O342" s="3"/>
      <c r="P342" s="3"/>
      <c r="Q342" s="3"/>
      <c r="R342" s="3"/>
      <c r="S342" s="3"/>
      <c r="T342" s="3"/>
      <c r="U342" s="3"/>
      <c r="W342" s="149"/>
      <c r="X342" s="149"/>
    </row>
    <row r="343" spans="2:24" ht="12.75">
      <c r="B343" s="2"/>
      <c r="C343" s="3"/>
      <c r="D343" s="4"/>
      <c r="E343" s="3"/>
      <c r="F343" s="3"/>
      <c r="G343" s="3"/>
      <c r="H343" s="3"/>
      <c r="I343" s="3"/>
      <c r="J343" s="3"/>
      <c r="K343" s="3"/>
      <c r="L343" s="3"/>
      <c r="M343" s="3"/>
      <c r="N343" s="3"/>
      <c r="O343" s="3"/>
      <c r="P343" s="3"/>
      <c r="Q343" s="3"/>
      <c r="R343" s="3"/>
      <c r="S343" s="3"/>
      <c r="T343" s="3"/>
      <c r="U343" s="3"/>
      <c r="W343" s="149"/>
      <c r="X343" s="149"/>
    </row>
    <row r="344" spans="2:24" ht="12.75">
      <c r="B344" s="2"/>
      <c r="C344" s="3"/>
      <c r="D344" s="4"/>
      <c r="E344" s="3"/>
      <c r="F344" s="3"/>
      <c r="G344" s="3"/>
      <c r="H344" s="3"/>
      <c r="I344" s="3"/>
      <c r="J344" s="3"/>
      <c r="K344" s="3"/>
      <c r="L344" s="3"/>
      <c r="M344" s="3"/>
      <c r="N344" s="3"/>
      <c r="O344" s="3"/>
      <c r="P344" s="3"/>
      <c r="Q344" s="3"/>
      <c r="R344" s="3"/>
      <c r="S344" s="3"/>
      <c r="T344" s="3"/>
      <c r="U344" s="3"/>
      <c r="W344" s="149"/>
      <c r="X344" s="149"/>
    </row>
    <row r="345" spans="2:24" ht="12.75">
      <c r="B345" s="2"/>
      <c r="C345" s="3"/>
      <c r="D345" s="4"/>
      <c r="E345" s="3"/>
      <c r="F345" s="3"/>
      <c r="G345" s="3"/>
      <c r="H345" s="3"/>
      <c r="I345" s="3"/>
      <c r="J345" s="3"/>
      <c r="K345" s="3"/>
      <c r="L345" s="3"/>
      <c r="M345" s="3"/>
      <c r="N345" s="3"/>
      <c r="O345" s="3"/>
      <c r="P345" s="3"/>
      <c r="Q345" s="3"/>
      <c r="R345" s="3"/>
      <c r="S345" s="3"/>
      <c r="T345" s="3"/>
      <c r="U345" s="3"/>
      <c r="W345" s="149"/>
      <c r="X345" s="149"/>
    </row>
    <row r="346" spans="2:24" ht="12.75">
      <c r="B346" s="2"/>
      <c r="C346" s="3"/>
      <c r="D346" s="4"/>
      <c r="E346" s="3"/>
      <c r="F346" s="3"/>
      <c r="G346" s="3"/>
      <c r="H346" s="3"/>
      <c r="I346" s="3"/>
      <c r="J346" s="3"/>
      <c r="K346" s="3"/>
      <c r="L346" s="3"/>
      <c r="M346" s="3"/>
      <c r="N346" s="3"/>
      <c r="O346" s="3"/>
      <c r="P346" s="3"/>
      <c r="Q346" s="3"/>
      <c r="R346" s="3"/>
      <c r="S346" s="3"/>
      <c r="T346" s="3"/>
      <c r="U346" s="3"/>
      <c r="W346" s="149"/>
      <c r="X346" s="149"/>
    </row>
    <row r="347" spans="2:24" ht="12.75">
      <c r="B347" s="2"/>
      <c r="C347" s="3"/>
      <c r="D347" s="4"/>
      <c r="E347" s="3"/>
      <c r="F347" s="3"/>
      <c r="G347" s="3"/>
      <c r="H347" s="3"/>
      <c r="I347" s="3"/>
      <c r="J347" s="3"/>
      <c r="K347" s="3"/>
      <c r="L347" s="3"/>
      <c r="M347" s="3"/>
      <c r="N347" s="3"/>
      <c r="O347" s="3"/>
      <c r="P347" s="3"/>
      <c r="Q347" s="3"/>
      <c r="R347" s="3"/>
      <c r="S347" s="3"/>
      <c r="T347" s="3"/>
      <c r="U347" s="3"/>
      <c r="W347" s="149"/>
      <c r="X347" s="149"/>
    </row>
    <row r="348" spans="2:24" ht="12.75">
      <c r="B348" s="2"/>
      <c r="C348" s="3"/>
      <c r="D348" s="4"/>
      <c r="E348" s="3"/>
      <c r="F348" s="3"/>
      <c r="G348" s="3"/>
      <c r="H348" s="3"/>
      <c r="I348" s="3"/>
      <c r="J348" s="3"/>
      <c r="K348" s="3"/>
      <c r="L348" s="3"/>
      <c r="M348" s="3"/>
      <c r="N348" s="3"/>
      <c r="O348" s="3"/>
      <c r="P348" s="3"/>
      <c r="Q348" s="3"/>
      <c r="R348" s="3"/>
      <c r="S348" s="3"/>
      <c r="T348" s="3"/>
      <c r="U348" s="3"/>
      <c r="W348" s="149"/>
      <c r="X348" s="149"/>
    </row>
    <row r="349" spans="2:24" ht="12.75">
      <c r="B349" s="2"/>
      <c r="C349" s="3"/>
      <c r="D349" s="4"/>
      <c r="E349" s="3"/>
      <c r="F349" s="3"/>
      <c r="G349" s="3"/>
      <c r="H349" s="3"/>
      <c r="I349" s="3"/>
      <c r="J349" s="3"/>
      <c r="K349" s="3"/>
      <c r="L349" s="3"/>
      <c r="M349" s="3"/>
      <c r="N349" s="3"/>
      <c r="O349" s="3"/>
      <c r="P349" s="3"/>
      <c r="Q349" s="3"/>
      <c r="R349" s="3"/>
      <c r="S349" s="3"/>
      <c r="T349" s="3"/>
      <c r="U349" s="3"/>
      <c r="W349" s="149"/>
      <c r="X349" s="149"/>
    </row>
    <row r="350" spans="2:24" ht="12.75">
      <c r="B350" s="2"/>
      <c r="C350" s="3"/>
      <c r="D350" s="4"/>
      <c r="E350" s="3"/>
      <c r="F350" s="3"/>
      <c r="G350" s="3"/>
      <c r="H350" s="3"/>
      <c r="I350" s="3"/>
      <c r="J350" s="3"/>
      <c r="K350" s="3"/>
      <c r="L350" s="3"/>
      <c r="M350" s="3"/>
      <c r="N350" s="3"/>
      <c r="O350" s="3"/>
      <c r="P350" s="3"/>
      <c r="Q350" s="3"/>
      <c r="R350" s="3"/>
      <c r="S350" s="3"/>
      <c r="T350" s="3"/>
      <c r="U350" s="3"/>
      <c r="W350" s="149"/>
      <c r="X350" s="149"/>
    </row>
    <row r="351" spans="2:24" ht="12.75">
      <c r="B351" s="2"/>
      <c r="C351" s="3"/>
      <c r="D351" s="4"/>
      <c r="E351" s="3"/>
      <c r="F351" s="3"/>
      <c r="G351" s="3"/>
      <c r="H351" s="3"/>
      <c r="I351" s="3"/>
      <c r="J351" s="3"/>
      <c r="K351" s="3"/>
      <c r="L351" s="3"/>
      <c r="M351" s="3"/>
      <c r="N351" s="3"/>
      <c r="O351" s="3"/>
      <c r="P351" s="3"/>
      <c r="Q351" s="3"/>
      <c r="R351" s="3"/>
      <c r="S351" s="3"/>
      <c r="T351" s="3"/>
      <c r="U351" s="3"/>
      <c r="W351" s="149"/>
      <c r="X351" s="149"/>
    </row>
    <row r="352" spans="2:24" ht="12.75">
      <c r="B352" s="2"/>
      <c r="C352" s="3"/>
      <c r="D352" s="4"/>
      <c r="E352" s="3"/>
      <c r="F352" s="3"/>
      <c r="G352" s="3"/>
      <c r="H352" s="3"/>
      <c r="I352" s="3"/>
      <c r="J352" s="3"/>
      <c r="K352" s="3"/>
      <c r="L352" s="3"/>
      <c r="M352" s="3"/>
      <c r="N352" s="3"/>
      <c r="O352" s="3"/>
      <c r="P352" s="3"/>
      <c r="Q352" s="3"/>
      <c r="R352" s="3"/>
      <c r="S352" s="3"/>
      <c r="T352" s="3"/>
      <c r="U352" s="3"/>
      <c r="W352" s="149"/>
      <c r="X352" s="149"/>
    </row>
    <row r="353" spans="2:24" ht="12.75">
      <c r="B353" s="2"/>
      <c r="C353" s="3"/>
      <c r="D353" s="4"/>
      <c r="E353" s="3"/>
      <c r="F353" s="3"/>
      <c r="G353" s="3"/>
      <c r="H353" s="3"/>
      <c r="I353" s="3"/>
      <c r="J353" s="3"/>
      <c r="K353" s="3"/>
      <c r="L353" s="3"/>
      <c r="M353" s="3"/>
      <c r="N353" s="3"/>
      <c r="O353" s="3"/>
      <c r="P353" s="3"/>
      <c r="Q353" s="3"/>
      <c r="R353" s="3"/>
      <c r="S353" s="3"/>
      <c r="T353" s="3"/>
      <c r="U353" s="3"/>
      <c r="W353" s="149"/>
      <c r="X353" s="149"/>
    </row>
    <row r="354" spans="2:24" ht="12.75">
      <c r="B354" s="2"/>
      <c r="C354" s="3"/>
      <c r="D354" s="4"/>
      <c r="E354" s="3"/>
      <c r="F354" s="3"/>
      <c r="G354" s="3"/>
      <c r="H354" s="3"/>
      <c r="I354" s="3"/>
      <c r="J354" s="3"/>
      <c r="K354" s="3"/>
      <c r="L354" s="3"/>
      <c r="M354" s="3"/>
      <c r="N354" s="3"/>
      <c r="O354" s="3"/>
      <c r="P354" s="3"/>
      <c r="Q354" s="3"/>
      <c r="R354" s="3"/>
      <c r="S354" s="3"/>
      <c r="T354" s="3"/>
      <c r="U354" s="3"/>
      <c r="W354" s="149"/>
      <c r="X354" s="149"/>
    </row>
    <row r="355" spans="2:24" ht="12.75">
      <c r="B355" s="2"/>
      <c r="C355" s="3"/>
      <c r="D355" s="4"/>
      <c r="E355" s="3"/>
      <c r="F355" s="3"/>
      <c r="G355" s="3"/>
      <c r="H355" s="3"/>
      <c r="I355" s="3"/>
      <c r="J355" s="3"/>
      <c r="K355" s="3"/>
      <c r="L355" s="3"/>
      <c r="M355" s="3"/>
      <c r="N355" s="3"/>
      <c r="O355" s="3"/>
      <c r="P355" s="3"/>
      <c r="Q355" s="3"/>
      <c r="R355" s="3"/>
      <c r="S355" s="3"/>
      <c r="T355" s="3"/>
      <c r="U355" s="3"/>
      <c r="W355" s="149"/>
      <c r="X355" s="149"/>
    </row>
    <row r="356" spans="2:24" ht="12.75">
      <c r="B356" s="2"/>
      <c r="C356" s="3"/>
      <c r="D356" s="4"/>
      <c r="E356" s="3"/>
      <c r="F356" s="3"/>
      <c r="G356" s="3"/>
      <c r="H356" s="3"/>
      <c r="I356" s="3"/>
      <c r="J356" s="3"/>
      <c r="K356" s="3"/>
      <c r="L356" s="3"/>
      <c r="M356" s="3"/>
      <c r="N356" s="3"/>
      <c r="O356" s="3"/>
      <c r="P356" s="3"/>
      <c r="Q356" s="3"/>
      <c r="R356" s="3"/>
      <c r="S356" s="3"/>
      <c r="T356" s="3"/>
      <c r="U356" s="3"/>
      <c r="W356" s="149"/>
      <c r="X356" s="149"/>
    </row>
    <row r="357" spans="2:24" ht="12.75">
      <c r="B357" s="2"/>
      <c r="C357" s="3"/>
      <c r="D357" s="4"/>
      <c r="E357" s="3"/>
      <c r="F357" s="3"/>
      <c r="G357" s="3"/>
      <c r="H357" s="3"/>
      <c r="I357" s="3"/>
      <c r="J357" s="3"/>
      <c r="K357" s="3"/>
      <c r="L357" s="3"/>
      <c r="M357" s="3"/>
      <c r="N357" s="3"/>
      <c r="O357" s="3"/>
      <c r="P357" s="3"/>
      <c r="Q357" s="3"/>
      <c r="R357" s="3"/>
      <c r="S357" s="3"/>
      <c r="T357" s="3"/>
      <c r="U357" s="3"/>
      <c r="W357" s="149"/>
      <c r="X357" s="149"/>
    </row>
    <row r="358" spans="2:24" ht="12.75">
      <c r="B358" s="2"/>
      <c r="C358" s="3"/>
      <c r="D358" s="4"/>
      <c r="E358" s="3"/>
      <c r="F358" s="3"/>
      <c r="G358" s="3"/>
      <c r="H358" s="3"/>
      <c r="I358" s="3"/>
      <c r="J358" s="3"/>
      <c r="K358" s="3"/>
      <c r="L358" s="3"/>
      <c r="M358" s="3"/>
      <c r="N358" s="3"/>
      <c r="O358" s="3"/>
      <c r="P358" s="3"/>
      <c r="Q358" s="3"/>
      <c r="R358" s="3"/>
      <c r="S358" s="3"/>
      <c r="T358" s="3"/>
      <c r="U358" s="3"/>
      <c r="W358" s="149"/>
      <c r="X358" s="149"/>
    </row>
    <row r="359" spans="2:24" ht="12.75">
      <c r="B359" s="2"/>
      <c r="C359" s="3"/>
      <c r="D359" s="4"/>
      <c r="E359" s="3"/>
      <c r="F359" s="3"/>
      <c r="G359" s="3"/>
      <c r="H359" s="3"/>
      <c r="I359" s="3"/>
      <c r="J359" s="3"/>
      <c r="K359" s="3"/>
      <c r="L359" s="3"/>
      <c r="M359" s="3"/>
      <c r="N359" s="3"/>
      <c r="O359" s="3"/>
      <c r="P359" s="3"/>
      <c r="Q359" s="3"/>
      <c r="R359" s="3"/>
      <c r="S359" s="3"/>
      <c r="T359" s="3"/>
      <c r="U359" s="3"/>
      <c r="W359" s="149"/>
      <c r="X359" s="149"/>
    </row>
    <row r="360" spans="2:24" ht="12.75">
      <c r="B360" s="2"/>
      <c r="C360" s="3"/>
      <c r="D360" s="4"/>
      <c r="E360" s="3"/>
      <c r="F360" s="3"/>
      <c r="G360" s="3"/>
      <c r="H360" s="3"/>
      <c r="I360" s="3"/>
      <c r="J360" s="3"/>
      <c r="K360" s="3"/>
      <c r="L360" s="3"/>
      <c r="M360" s="3"/>
      <c r="N360" s="3"/>
      <c r="O360" s="3"/>
      <c r="P360" s="3"/>
      <c r="Q360" s="3"/>
      <c r="R360" s="3"/>
      <c r="S360" s="3"/>
      <c r="T360" s="3"/>
      <c r="U360" s="3"/>
      <c r="W360" s="149"/>
      <c r="X360" s="149"/>
    </row>
    <row r="361" spans="2:24" ht="12.75">
      <c r="B361" s="2"/>
      <c r="C361" s="3"/>
      <c r="D361" s="4"/>
      <c r="E361" s="3"/>
      <c r="F361" s="3"/>
      <c r="G361" s="3"/>
      <c r="H361" s="3"/>
      <c r="I361" s="3"/>
      <c r="J361" s="3"/>
      <c r="K361" s="3"/>
      <c r="L361" s="3"/>
      <c r="M361" s="3"/>
      <c r="N361" s="3"/>
      <c r="O361" s="3"/>
      <c r="P361" s="3"/>
      <c r="Q361" s="3"/>
      <c r="R361" s="3"/>
      <c r="S361" s="3"/>
      <c r="T361" s="3"/>
      <c r="U361" s="3"/>
      <c r="W361" s="149"/>
      <c r="X361" s="149"/>
    </row>
    <row r="362" spans="2:24" ht="12.75">
      <c r="B362" s="2"/>
      <c r="C362" s="3"/>
      <c r="D362" s="4"/>
      <c r="E362" s="3"/>
      <c r="F362" s="3"/>
      <c r="G362" s="3"/>
      <c r="H362" s="3"/>
      <c r="I362" s="3"/>
      <c r="J362" s="3"/>
      <c r="K362" s="3"/>
      <c r="L362" s="3"/>
      <c r="M362" s="3"/>
      <c r="N362" s="3"/>
      <c r="O362" s="3"/>
      <c r="P362" s="3"/>
      <c r="Q362" s="3"/>
      <c r="R362" s="3"/>
      <c r="S362" s="3"/>
      <c r="T362" s="3"/>
      <c r="U362" s="3"/>
      <c r="W362" s="149"/>
      <c r="X362" s="149"/>
    </row>
    <row r="363" spans="2:24" ht="12.75">
      <c r="B363" s="2"/>
      <c r="C363" s="3"/>
      <c r="D363" s="4"/>
      <c r="E363" s="3"/>
      <c r="F363" s="3"/>
      <c r="G363" s="3"/>
      <c r="H363" s="3"/>
      <c r="I363" s="3"/>
      <c r="J363" s="3"/>
      <c r="K363" s="3"/>
      <c r="L363" s="3"/>
      <c r="M363" s="3"/>
      <c r="N363" s="3"/>
      <c r="O363" s="3"/>
      <c r="P363" s="3"/>
      <c r="Q363" s="3"/>
      <c r="R363" s="3"/>
      <c r="S363" s="3"/>
      <c r="T363" s="3"/>
      <c r="U363" s="3"/>
      <c r="W363" s="149"/>
      <c r="X363" s="149"/>
    </row>
    <row r="364" spans="2:24" ht="12.75">
      <c r="B364" s="2"/>
      <c r="C364" s="3"/>
      <c r="D364" s="4"/>
      <c r="E364" s="3"/>
      <c r="F364" s="3"/>
      <c r="G364" s="3"/>
      <c r="H364" s="3"/>
      <c r="I364" s="3"/>
      <c r="J364" s="3"/>
      <c r="K364" s="3"/>
      <c r="L364" s="3"/>
      <c r="M364" s="3"/>
      <c r="N364" s="3"/>
      <c r="O364" s="3"/>
      <c r="P364" s="3"/>
      <c r="Q364" s="3"/>
      <c r="R364" s="3"/>
      <c r="S364" s="3"/>
      <c r="T364" s="3"/>
      <c r="U364" s="3"/>
      <c r="W364" s="149"/>
      <c r="X364" s="149"/>
    </row>
    <row r="365" spans="2:24" ht="12.75">
      <c r="B365" s="2"/>
      <c r="C365" s="3"/>
      <c r="D365" s="4"/>
      <c r="E365" s="3"/>
      <c r="F365" s="3"/>
      <c r="G365" s="3"/>
      <c r="H365" s="3"/>
      <c r="I365" s="3"/>
      <c r="J365" s="3"/>
      <c r="K365" s="3"/>
      <c r="L365" s="3"/>
      <c r="M365" s="3"/>
      <c r="N365" s="3"/>
      <c r="O365" s="3"/>
      <c r="P365" s="3"/>
      <c r="Q365" s="3"/>
      <c r="R365" s="3"/>
      <c r="S365" s="3"/>
      <c r="T365" s="3"/>
      <c r="U365" s="3"/>
      <c r="W365" s="149"/>
      <c r="X365" s="149"/>
    </row>
    <row r="366" spans="2:24" ht="12.75">
      <c r="B366" s="2"/>
      <c r="C366" s="3"/>
      <c r="D366" s="4"/>
      <c r="E366" s="3"/>
      <c r="F366" s="3"/>
      <c r="G366" s="3"/>
      <c r="H366" s="3"/>
      <c r="I366" s="3"/>
      <c r="J366" s="3"/>
      <c r="K366" s="3"/>
      <c r="L366" s="3"/>
      <c r="M366" s="3"/>
      <c r="N366" s="3"/>
      <c r="O366" s="3"/>
      <c r="P366" s="3"/>
      <c r="Q366" s="3"/>
      <c r="R366" s="3"/>
      <c r="S366" s="3"/>
      <c r="T366" s="3"/>
      <c r="U366" s="3"/>
      <c r="W366" s="149"/>
      <c r="X366" s="149"/>
    </row>
    <row r="367" spans="2:24" ht="12.75">
      <c r="B367" s="2"/>
      <c r="C367" s="3"/>
      <c r="D367" s="4"/>
      <c r="E367" s="3"/>
      <c r="F367" s="3"/>
      <c r="G367" s="3"/>
      <c r="H367" s="3"/>
      <c r="I367" s="3"/>
      <c r="J367" s="3"/>
      <c r="K367" s="3"/>
      <c r="L367" s="3"/>
      <c r="M367" s="3"/>
      <c r="N367" s="3"/>
      <c r="O367" s="3"/>
      <c r="P367" s="3"/>
      <c r="Q367" s="3"/>
      <c r="R367" s="3"/>
      <c r="S367" s="3"/>
      <c r="T367" s="3"/>
      <c r="U367" s="3"/>
      <c r="W367" s="149"/>
      <c r="X367" s="149"/>
    </row>
    <row r="368" spans="2:24" ht="12.75">
      <c r="B368" s="2"/>
      <c r="C368" s="3"/>
      <c r="D368" s="4"/>
      <c r="E368" s="3"/>
      <c r="F368" s="3"/>
      <c r="G368" s="3"/>
      <c r="H368" s="3"/>
      <c r="I368" s="3"/>
      <c r="J368" s="3"/>
      <c r="K368" s="3"/>
      <c r="L368" s="3"/>
      <c r="M368" s="3"/>
      <c r="N368" s="3"/>
      <c r="O368" s="3"/>
      <c r="P368" s="3"/>
      <c r="Q368" s="3"/>
      <c r="R368" s="3"/>
      <c r="S368" s="3"/>
      <c r="T368" s="3"/>
      <c r="U368" s="3"/>
      <c r="W368" s="149"/>
      <c r="X368" s="149"/>
    </row>
    <row r="369" spans="2:24" ht="12.75">
      <c r="B369" s="2"/>
      <c r="C369" s="3"/>
      <c r="D369" s="4"/>
      <c r="E369" s="3"/>
      <c r="F369" s="3"/>
      <c r="G369" s="3"/>
      <c r="H369" s="3"/>
      <c r="I369" s="3"/>
      <c r="J369" s="3"/>
      <c r="K369" s="3"/>
      <c r="L369" s="3"/>
      <c r="M369" s="3"/>
      <c r="N369" s="3"/>
      <c r="O369" s="3"/>
      <c r="P369" s="3"/>
      <c r="Q369" s="3"/>
      <c r="R369" s="3"/>
      <c r="S369" s="3"/>
      <c r="T369" s="3"/>
      <c r="U369" s="3"/>
      <c r="W369" s="149"/>
      <c r="X369" s="149"/>
    </row>
    <row r="370" spans="2:24" ht="12.75">
      <c r="B370" s="2"/>
      <c r="C370" s="3"/>
      <c r="D370" s="4"/>
      <c r="E370" s="3"/>
      <c r="F370" s="3"/>
      <c r="G370" s="3"/>
      <c r="H370" s="3"/>
      <c r="I370" s="3"/>
      <c r="J370" s="3"/>
      <c r="K370" s="3"/>
      <c r="L370" s="3"/>
      <c r="M370" s="3"/>
      <c r="N370" s="3"/>
      <c r="O370" s="3"/>
      <c r="P370" s="3"/>
      <c r="Q370" s="3"/>
      <c r="R370" s="3"/>
      <c r="S370" s="3"/>
      <c r="T370" s="3"/>
      <c r="U370" s="3"/>
      <c r="W370" s="149"/>
      <c r="X370" s="149"/>
    </row>
    <row r="371" spans="2:24" ht="12.75">
      <c r="B371" s="2"/>
      <c r="C371" s="3"/>
      <c r="D371" s="4"/>
      <c r="E371" s="3"/>
      <c r="F371" s="3"/>
      <c r="G371" s="3"/>
      <c r="H371" s="3"/>
      <c r="I371" s="3"/>
      <c r="J371" s="3"/>
      <c r="K371" s="3"/>
      <c r="L371" s="3"/>
      <c r="M371" s="3"/>
      <c r="N371" s="3"/>
      <c r="O371" s="3"/>
      <c r="P371" s="3"/>
      <c r="Q371" s="3"/>
      <c r="R371" s="3"/>
      <c r="S371" s="3"/>
      <c r="T371" s="3"/>
      <c r="U371" s="3"/>
      <c r="W371" s="149"/>
      <c r="X371" s="149"/>
    </row>
    <row r="372" spans="2:24" ht="12.75">
      <c r="B372" s="2"/>
      <c r="C372" s="3"/>
      <c r="D372" s="4"/>
      <c r="E372" s="3"/>
      <c r="F372" s="3"/>
      <c r="G372" s="3"/>
      <c r="H372" s="3"/>
      <c r="I372" s="3"/>
      <c r="J372" s="3"/>
      <c r="K372" s="3"/>
      <c r="L372" s="3"/>
      <c r="M372" s="3"/>
      <c r="N372" s="3"/>
      <c r="O372" s="3"/>
      <c r="P372" s="3"/>
      <c r="Q372" s="3"/>
      <c r="R372" s="3"/>
      <c r="S372" s="3"/>
      <c r="T372" s="3"/>
      <c r="U372" s="3"/>
      <c r="W372" s="149"/>
      <c r="X372" s="149"/>
    </row>
    <row r="373" spans="2:24" ht="12.75">
      <c r="B373" s="2"/>
      <c r="C373" s="3"/>
      <c r="D373" s="4"/>
      <c r="E373" s="3"/>
      <c r="F373" s="3"/>
      <c r="G373" s="3"/>
      <c r="H373" s="3"/>
      <c r="I373" s="3"/>
      <c r="J373" s="3"/>
      <c r="K373" s="3"/>
      <c r="L373" s="3"/>
      <c r="M373" s="3"/>
      <c r="N373" s="3"/>
      <c r="O373" s="3"/>
      <c r="P373" s="3"/>
      <c r="Q373" s="3"/>
      <c r="R373" s="3"/>
      <c r="S373" s="3"/>
      <c r="T373" s="3"/>
      <c r="U373" s="3"/>
      <c r="W373" s="149"/>
      <c r="X373" s="149"/>
    </row>
    <row r="374" spans="2:24" ht="12.75">
      <c r="B374" s="2"/>
      <c r="C374" s="3"/>
      <c r="D374" s="4"/>
      <c r="E374" s="3"/>
      <c r="F374" s="3"/>
      <c r="G374" s="3"/>
      <c r="H374" s="3"/>
      <c r="I374" s="3"/>
      <c r="J374" s="3"/>
      <c r="K374" s="3"/>
      <c r="L374" s="3"/>
      <c r="M374" s="3"/>
      <c r="N374" s="3"/>
      <c r="O374" s="3"/>
      <c r="P374" s="3"/>
      <c r="Q374" s="3"/>
      <c r="R374" s="3"/>
      <c r="S374" s="3"/>
      <c r="T374" s="3"/>
      <c r="U374" s="3"/>
      <c r="W374" s="149"/>
      <c r="X374" s="149"/>
    </row>
    <row r="375" spans="2:24" ht="12.75">
      <c r="B375" s="2"/>
      <c r="C375" s="3"/>
      <c r="D375" s="4"/>
      <c r="E375" s="3"/>
      <c r="F375" s="3"/>
      <c r="G375" s="3"/>
      <c r="H375" s="3"/>
      <c r="I375" s="3"/>
      <c r="J375" s="3"/>
      <c r="K375" s="3"/>
      <c r="L375" s="3"/>
      <c r="M375" s="3"/>
      <c r="N375" s="3"/>
      <c r="O375" s="3"/>
      <c r="P375" s="3"/>
      <c r="Q375" s="3"/>
      <c r="R375" s="3"/>
      <c r="S375" s="3"/>
      <c r="T375" s="3"/>
      <c r="U375" s="3"/>
      <c r="W375" s="149"/>
      <c r="X375" s="149"/>
    </row>
    <row r="376" spans="2:24" ht="12.75">
      <c r="B376" s="2"/>
      <c r="C376" s="3"/>
      <c r="D376" s="4"/>
      <c r="E376" s="3"/>
      <c r="F376" s="3"/>
      <c r="G376" s="3"/>
      <c r="H376" s="3"/>
      <c r="I376" s="3"/>
      <c r="J376" s="3"/>
      <c r="K376" s="3"/>
      <c r="L376" s="3"/>
      <c r="M376" s="3"/>
      <c r="N376" s="3"/>
      <c r="O376" s="3"/>
      <c r="P376" s="3"/>
      <c r="Q376" s="3"/>
      <c r="R376" s="3"/>
      <c r="S376" s="3"/>
      <c r="T376" s="3"/>
      <c r="U376" s="3"/>
      <c r="W376" s="149"/>
      <c r="X376" s="149"/>
    </row>
    <row r="377" spans="2:24" ht="12.75">
      <c r="B377" s="2"/>
      <c r="C377" s="3"/>
      <c r="D377" s="4"/>
      <c r="E377" s="3"/>
      <c r="F377" s="3"/>
      <c r="G377" s="3"/>
      <c r="H377" s="3"/>
      <c r="I377" s="3"/>
      <c r="J377" s="3"/>
      <c r="K377" s="3"/>
      <c r="L377" s="3"/>
      <c r="M377" s="3"/>
      <c r="N377" s="3"/>
      <c r="O377" s="3"/>
      <c r="P377" s="3"/>
      <c r="Q377" s="3"/>
      <c r="R377" s="3"/>
      <c r="S377" s="3"/>
      <c r="T377" s="3"/>
      <c r="U377" s="3"/>
      <c r="W377" s="149"/>
      <c r="X377" s="149"/>
    </row>
    <row r="378" spans="2:24" ht="12.75">
      <c r="B378" s="2"/>
      <c r="C378" s="3"/>
      <c r="D378" s="4"/>
      <c r="E378" s="3"/>
      <c r="F378" s="3"/>
      <c r="G378" s="3"/>
      <c r="H378" s="3"/>
      <c r="I378" s="3"/>
      <c r="J378" s="3"/>
      <c r="K378" s="3"/>
      <c r="L378" s="3"/>
      <c r="M378" s="3"/>
      <c r="N378" s="3"/>
      <c r="O378" s="3"/>
      <c r="P378" s="3"/>
      <c r="Q378" s="3"/>
      <c r="R378" s="3"/>
      <c r="S378" s="3"/>
      <c r="T378" s="3"/>
      <c r="U378" s="3"/>
      <c r="W378" s="149"/>
      <c r="X378" s="149"/>
    </row>
    <row r="379" spans="2:24" ht="12.75">
      <c r="B379" s="2"/>
      <c r="C379" s="3"/>
      <c r="D379" s="4"/>
      <c r="E379" s="3"/>
      <c r="F379" s="3"/>
      <c r="G379" s="3"/>
      <c r="H379" s="3"/>
      <c r="I379" s="3"/>
      <c r="J379" s="3"/>
      <c r="K379" s="3"/>
      <c r="L379" s="3"/>
      <c r="M379" s="3"/>
      <c r="N379" s="3"/>
      <c r="O379" s="3"/>
      <c r="P379" s="3"/>
      <c r="Q379" s="3"/>
      <c r="R379" s="3"/>
      <c r="S379" s="3"/>
      <c r="T379" s="3"/>
      <c r="U379" s="3"/>
      <c r="W379" s="149"/>
      <c r="X379" s="149"/>
    </row>
    <row r="380" spans="2:24" ht="12.75">
      <c r="B380" s="2"/>
      <c r="C380" s="3"/>
      <c r="D380" s="4"/>
      <c r="E380" s="3"/>
      <c r="F380" s="3"/>
      <c r="G380" s="3"/>
      <c r="H380" s="3"/>
      <c r="I380" s="3"/>
      <c r="J380" s="3"/>
      <c r="K380" s="3"/>
      <c r="L380" s="3"/>
      <c r="M380" s="3"/>
      <c r="N380" s="3"/>
      <c r="O380" s="3"/>
      <c r="P380" s="3"/>
      <c r="Q380" s="3"/>
      <c r="R380" s="3"/>
      <c r="S380" s="3"/>
      <c r="T380" s="3"/>
      <c r="U380" s="3"/>
      <c r="W380" s="149"/>
      <c r="X380" s="149"/>
    </row>
    <row r="381" spans="2:24" ht="12.75">
      <c r="B381" s="2"/>
      <c r="C381" s="3"/>
      <c r="D381" s="4"/>
      <c r="E381" s="3"/>
      <c r="F381" s="3"/>
      <c r="G381" s="3"/>
      <c r="H381" s="3"/>
      <c r="I381" s="3"/>
      <c r="J381" s="3"/>
      <c r="K381" s="3"/>
      <c r="L381" s="3"/>
      <c r="M381" s="3"/>
      <c r="N381" s="3"/>
      <c r="O381" s="3"/>
      <c r="P381" s="3"/>
      <c r="Q381" s="3"/>
      <c r="R381" s="3"/>
      <c r="S381" s="3"/>
      <c r="T381" s="3"/>
      <c r="U381" s="3"/>
      <c r="W381" s="149"/>
      <c r="X381" s="149"/>
    </row>
    <row r="382" spans="2:24" ht="12.75">
      <c r="B382" s="2"/>
      <c r="C382" s="3"/>
      <c r="D382" s="4"/>
      <c r="E382" s="3"/>
      <c r="F382" s="3"/>
      <c r="G382" s="3"/>
      <c r="H382" s="3"/>
      <c r="I382" s="3"/>
      <c r="J382" s="3"/>
      <c r="K382" s="3"/>
      <c r="L382" s="3"/>
      <c r="M382" s="3"/>
      <c r="N382" s="3"/>
      <c r="O382" s="3"/>
      <c r="P382" s="3"/>
      <c r="Q382" s="3"/>
      <c r="R382" s="3"/>
      <c r="S382" s="3"/>
      <c r="T382" s="3"/>
      <c r="U382" s="3"/>
      <c r="W382" s="149"/>
      <c r="X382" s="149"/>
    </row>
    <row r="383" spans="2:24" ht="12.75">
      <c r="B383" s="2"/>
      <c r="C383" s="3"/>
      <c r="D383" s="4"/>
      <c r="E383" s="3"/>
      <c r="F383" s="3"/>
      <c r="G383" s="3"/>
      <c r="H383" s="3"/>
      <c r="I383" s="3"/>
      <c r="J383" s="3"/>
      <c r="K383" s="3"/>
      <c r="L383" s="3"/>
      <c r="M383" s="3"/>
      <c r="N383" s="3"/>
      <c r="O383" s="3"/>
      <c r="P383" s="3"/>
      <c r="Q383" s="3"/>
      <c r="R383" s="3"/>
      <c r="S383" s="3"/>
      <c r="T383" s="3"/>
      <c r="U383" s="3"/>
      <c r="W383" s="149"/>
      <c r="X383" s="149"/>
    </row>
    <row r="384" spans="2:24" ht="12.75">
      <c r="B384" s="2"/>
      <c r="C384" s="3"/>
      <c r="D384" s="4"/>
      <c r="E384" s="3"/>
      <c r="F384" s="3"/>
      <c r="G384" s="3"/>
      <c r="H384" s="3"/>
      <c r="I384" s="3"/>
      <c r="J384" s="3"/>
      <c r="K384" s="3"/>
      <c r="L384" s="3"/>
      <c r="M384" s="3"/>
      <c r="N384" s="3"/>
      <c r="O384" s="3"/>
      <c r="P384" s="3"/>
      <c r="Q384" s="3"/>
      <c r="R384" s="3"/>
      <c r="S384" s="3"/>
      <c r="T384" s="3"/>
      <c r="U384" s="3"/>
      <c r="W384" s="149"/>
      <c r="X384" s="149"/>
    </row>
    <row r="385" spans="2:24" ht="12.75">
      <c r="B385" s="2"/>
      <c r="C385" s="3"/>
      <c r="D385" s="4"/>
      <c r="E385" s="3"/>
      <c r="F385" s="3"/>
      <c r="G385" s="3"/>
      <c r="H385" s="3"/>
      <c r="I385" s="3"/>
      <c r="J385" s="3"/>
      <c r="K385" s="3"/>
      <c r="L385" s="3"/>
      <c r="M385" s="3"/>
      <c r="N385" s="3"/>
      <c r="O385" s="3"/>
      <c r="P385" s="3"/>
      <c r="Q385" s="3"/>
      <c r="R385" s="3"/>
      <c r="S385" s="3"/>
      <c r="T385" s="3"/>
      <c r="U385" s="3"/>
      <c r="W385" s="149"/>
      <c r="X385" s="149"/>
    </row>
    <row r="386" spans="2:24" ht="12.75">
      <c r="B386" s="2"/>
      <c r="C386" s="3"/>
      <c r="D386" s="4"/>
      <c r="E386" s="3"/>
      <c r="F386" s="3"/>
      <c r="G386" s="3"/>
      <c r="H386" s="3"/>
      <c r="I386" s="3"/>
      <c r="J386" s="3"/>
      <c r="K386" s="3"/>
      <c r="L386" s="3"/>
      <c r="M386" s="3"/>
      <c r="N386" s="3"/>
      <c r="O386" s="3"/>
      <c r="P386" s="3"/>
      <c r="Q386" s="3"/>
      <c r="R386" s="3"/>
      <c r="S386" s="3"/>
      <c r="T386" s="3"/>
      <c r="U386" s="3"/>
      <c r="W386" s="149"/>
      <c r="X386" s="149"/>
    </row>
    <row r="387" spans="2:24" ht="12.75">
      <c r="B387" s="2"/>
      <c r="C387" s="3"/>
      <c r="D387" s="4"/>
      <c r="E387" s="3"/>
      <c r="F387" s="3"/>
      <c r="G387" s="3"/>
      <c r="H387" s="3"/>
      <c r="I387" s="3"/>
      <c r="J387" s="3"/>
      <c r="K387" s="3"/>
      <c r="L387" s="3"/>
      <c r="M387" s="3"/>
      <c r="N387" s="3"/>
      <c r="O387" s="3"/>
      <c r="P387" s="3"/>
      <c r="Q387" s="3"/>
      <c r="R387" s="3"/>
      <c r="S387" s="3"/>
      <c r="T387" s="3"/>
      <c r="U387" s="3"/>
      <c r="W387" s="149"/>
      <c r="X387" s="149"/>
    </row>
    <row r="388" spans="2:24" ht="12.75">
      <c r="B388" s="2"/>
      <c r="C388" s="3"/>
      <c r="D388" s="4"/>
      <c r="E388" s="3"/>
      <c r="F388" s="3"/>
      <c r="G388" s="3"/>
      <c r="H388" s="3"/>
      <c r="I388" s="3"/>
      <c r="J388" s="3"/>
      <c r="K388" s="3"/>
      <c r="L388" s="3"/>
      <c r="M388" s="3"/>
      <c r="N388" s="3"/>
      <c r="O388" s="3"/>
      <c r="P388" s="3"/>
      <c r="Q388" s="3"/>
      <c r="R388" s="3"/>
      <c r="S388" s="3"/>
      <c r="T388" s="3"/>
      <c r="U388" s="3"/>
      <c r="W388" s="149"/>
      <c r="X388" s="149"/>
    </row>
    <row r="389" spans="2:24" ht="12.75">
      <c r="B389" s="2"/>
      <c r="C389" s="3"/>
      <c r="D389" s="4"/>
      <c r="E389" s="3"/>
      <c r="F389" s="3"/>
      <c r="G389" s="3"/>
      <c r="H389" s="3"/>
      <c r="I389" s="3"/>
      <c r="J389" s="3"/>
      <c r="K389" s="3"/>
      <c r="L389" s="3"/>
      <c r="M389" s="3"/>
      <c r="N389" s="3"/>
      <c r="O389" s="3"/>
      <c r="P389" s="3"/>
      <c r="Q389" s="3"/>
      <c r="R389" s="3"/>
      <c r="S389" s="3"/>
      <c r="T389" s="3"/>
      <c r="U389" s="3"/>
      <c r="W389" s="149"/>
      <c r="X389" s="149"/>
    </row>
    <row r="390" spans="2:24" ht="12.75">
      <c r="B390" s="2"/>
      <c r="C390" s="3"/>
      <c r="D390" s="4"/>
      <c r="E390" s="3"/>
      <c r="F390" s="3"/>
      <c r="G390" s="3"/>
      <c r="H390" s="3"/>
      <c r="I390" s="3"/>
      <c r="J390" s="3"/>
      <c r="K390" s="3"/>
      <c r="L390" s="3"/>
      <c r="M390" s="3"/>
      <c r="N390" s="3"/>
      <c r="O390" s="3"/>
      <c r="P390" s="3"/>
      <c r="Q390" s="3"/>
      <c r="R390" s="3"/>
      <c r="S390" s="3"/>
      <c r="T390" s="3"/>
      <c r="U390" s="3"/>
      <c r="W390" s="149"/>
      <c r="X390" s="149"/>
    </row>
    <row r="391" spans="2:24" ht="12.75">
      <c r="B391" s="2"/>
      <c r="C391" s="3"/>
      <c r="D391" s="4"/>
      <c r="E391" s="3"/>
      <c r="F391" s="3"/>
      <c r="G391" s="3"/>
      <c r="H391" s="3"/>
      <c r="I391" s="3"/>
      <c r="J391" s="3"/>
      <c r="K391" s="3"/>
      <c r="L391" s="3"/>
      <c r="M391" s="3"/>
      <c r="N391" s="3"/>
      <c r="O391" s="3"/>
      <c r="P391" s="3"/>
      <c r="Q391" s="3"/>
      <c r="R391" s="3"/>
      <c r="S391" s="3"/>
      <c r="T391" s="3"/>
      <c r="U391" s="3"/>
      <c r="W391" s="149"/>
      <c r="X391" s="149"/>
    </row>
    <row r="392" spans="2:24" ht="12.75">
      <c r="B392" s="2"/>
      <c r="C392" s="3"/>
      <c r="D392" s="4"/>
      <c r="E392" s="3"/>
      <c r="F392" s="3"/>
      <c r="G392" s="3"/>
      <c r="H392" s="3"/>
      <c r="I392" s="3"/>
      <c r="J392" s="3"/>
      <c r="K392" s="3"/>
      <c r="L392" s="3"/>
      <c r="M392" s="3"/>
      <c r="N392" s="3"/>
      <c r="O392" s="3"/>
      <c r="P392" s="3"/>
      <c r="Q392" s="3"/>
      <c r="R392" s="3"/>
      <c r="S392" s="3"/>
      <c r="T392" s="3"/>
      <c r="U392" s="3"/>
      <c r="W392" s="149"/>
      <c r="X392" s="149"/>
    </row>
    <row r="393" spans="2:24" ht="12.75">
      <c r="B393" s="2"/>
      <c r="C393" s="3"/>
      <c r="D393" s="4"/>
      <c r="E393" s="3"/>
      <c r="F393" s="3"/>
      <c r="G393" s="3"/>
      <c r="H393" s="3"/>
      <c r="I393" s="3"/>
      <c r="J393" s="3"/>
      <c r="K393" s="3"/>
      <c r="L393" s="3"/>
      <c r="M393" s="3"/>
      <c r="N393" s="3"/>
      <c r="O393" s="3"/>
      <c r="P393" s="3"/>
      <c r="Q393" s="3"/>
      <c r="R393" s="3"/>
      <c r="S393" s="3"/>
      <c r="T393" s="3"/>
      <c r="U393" s="3"/>
      <c r="W393" s="149"/>
      <c r="X393" s="149"/>
    </row>
    <row r="394" spans="2:24" ht="12.75">
      <c r="B394" s="2"/>
      <c r="C394" s="3"/>
      <c r="D394" s="4"/>
      <c r="E394" s="3"/>
      <c r="F394" s="3"/>
      <c r="G394" s="3"/>
      <c r="H394" s="3"/>
      <c r="I394" s="3"/>
      <c r="J394" s="3"/>
      <c r="K394" s="3"/>
      <c r="L394" s="3"/>
      <c r="M394" s="3"/>
      <c r="N394" s="3"/>
      <c r="O394" s="3"/>
      <c r="P394" s="3"/>
      <c r="Q394" s="3"/>
      <c r="R394" s="3"/>
      <c r="S394" s="3"/>
      <c r="T394" s="3"/>
      <c r="U394" s="3"/>
      <c r="W394" s="149"/>
      <c r="X394" s="149"/>
    </row>
    <row r="395" spans="2:24" ht="12.75">
      <c r="B395" s="2"/>
      <c r="C395" s="3"/>
      <c r="D395" s="4"/>
      <c r="E395" s="3"/>
      <c r="F395" s="3"/>
      <c r="G395" s="3"/>
      <c r="H395" s="3"/>
      <c r="I395" s="3"/>
      <c r="J395" s="3"/>
      <c r="K395" s="3"/>
      <c r="L395" s="3"/>
      <c r="M395" s="3"/>
      <c r="N395" s="3"/>
      <c r="O395" s="3"/>
      <c r="P395" s="3"/>
      <c r="Q395" s="3"/>
      <c r="R395" s="3"/>
      <c r="S395" s="3"/>
      <c r="T395" s="3"/>
      <c r="U395" s="3"/>
      <c r="W395" s="149"/>
      <c r="X395" s="149"/>
    </row>
    <row r="396" spans="2:24" ht="12.75">
      <c r="B396" s="2"/>
      <c r="C396" s="3"/>
      <c r="D396" s="4"/>
      <c r="E396" s="3"/>
      <c r="F396" s="3"/>
      <c r="G396" s="3"/>
      <c r="H396" s="3"/>
      <c r="I396" s="3"/>
      <c r="J396" s="3"/>
      <c r="K396" s="3"/>
      <c r="L396" s="3"/>
      <c r="M396" s="3"/>
      <c r="N396" s="3"/>
      <c r="O396" s="3"/>
      <c r="P396" s="3"/>
      <c r="Q396" s="3"/>
      <c r="R396" s="3"/>
      <c r="S396" s="3"/>
      <c r="T396" s="3"/>
      <c r="U396" s="3"/>
      <c r="W396" s="149"/>
      <c r="X396" s="149"/>
    </row>
    <row r="397" spans="2:24" ht="12.75">
      <c r="B397" s="2"/>
      <c r="C397" s="3"/>
      <c r="D397" s="4"/>
      <c r="E397" s="3"/>
      <c r="F397" s="3"/>
      <c r="G397" s="3"/>
      <c r="H397" s="3"/>
      <c r="I397" s="3"/>
      <c r="J397" s="3"/>
      <c r="K397" s="3"/>
      <c r="L397" s="3"/>
      <c r="M397" s="3"/>
      <c r="N397" s="3"/>
      <c r="O397" s="3"/>
      <c r="P397" s="3"/>
      <c r="Q397" s="3"/>
      <c r="R397" s="3"/>
      <c r="S397" s="3"/>
      <c r="T397" s="3"/>
      <c r="U397" s="3"/>
      <c r="W397" s="149"/>
      <c r="X397" s="149"/>
    </row>
    <row r="398" spans="2:24" ht="12.75">
      <c r="B398" s="2"/>
      <c r="C398" s="3"/>
      <c r="D398" s="4"/>
      <c r="E398" s="3"/>
      <c r="F398" s="3"/>
      <c r="G398" s="3"/>
      <c r="H398" s="3"/>
      <c r="I398" s="3"/>
      <c r="J398" s="3"/>
      <c r="K398" s="3"/>
      <c r="L398" s="3"/>
      <c r="M398" s="3"/>
      <c r="N398" s="3"/>
      <c r="O398" s="3"/>
      <c r="P398" s="3"/>
      <c r="Q398" s="3"/>
      <c r="R398" s="3"/>
      <c r="S398" s="3"/>
      <c r="T398" s="3"/>
      <c r="U398" s="3"/>
      <c r="W398" s="149"/>
      <c r="X398" s="149"/>
    </row>
    <row r="399" spans="2:24" ht="12.75">
      <c r="B399" s="2"/>
      <c r="C399" s="3"/>
      <c r="D399" s="4"/>
      <c r="E399" s="3"/>
      <c r="F399" s="3"/>
      <c r="G399" s="3"/>
      <c r="H399" s="3"/>
      <c r="I399" s="3"/>
      <c r="J399" s="3"/>
      <c r="K399" s="3"/>
      <c r="L399" s="3"/>
      <c r="M399" s="3"/>
      <c r="N399" s="3"/>
      <c r="O399" s="3"/>
      <c r="P399" s="3"/>
      <c r="Q399" s="3"/>
      <c r="R399" s="3"/>
      <c r="S399" s="3"/>
      <c r="T399" s="3"/>
      <c r="U399" s="3"/>
      <c r="W399" s="149"/>
      <c r="X399" s="149"/>
    </row>
    <row r="400" spans="2:24" ht="12.75">
      <c r="B400" s="2"/>
      <c r="C400" s="3"/>
      <c r="D400" s="4"/>
      <c r="E400" s="3"/>
      <c r="F400" s="3"/>
      <c r="G400" s="3"/>
      <c r="H400" s="3"/>
      <c r="I400" s="3"/>
      <c r="J400" s="3"/>
      <c r="K400" s="3"/>
      <c r="L400" s="3"/>
      <c r="M400" s="3"/>
      <c r="N400" s="3"/>
      <c r="O400" s="3"/>
      <c r="P400" s="3"/>
      <c r="Q400" s="3"/>
      <c r="R400" s="3"/>
      <c r="S400" s="3"/>
      <c r="T400" s="3"/>
      <c r="U400" s="3"/>
      <c r="W400" s="149"/>
      <c r="X400" s="149"/>
    </row>
    <row r="401" spans="2:24" ht="12.75">
      <c r="B401" s="2"/>
      <c r="C401" s="3"/>
      <c r="D401" s="4"/>
      <c r="E401" s="3"/>
      <c r="F401" s="3"/>
      <c r="G401" s="3"/>
      <c r="H401" s="3"/>
      <c r="I401" s="3"/>
      <c r="J401" s="3"/>
      <c r="K401" s="3"/>
      <c r="L401" s="3"/>
      <c r="M401" s="3"/>
      <c r="N401" s="3"/>
      <c r="O401" s="3"/>
      <c r="P401" s="3"/>
      <c r="Q401" s="3"/>
      <c r="R401" s="3"/>
      <c r="S401" s="3"/>
      <c r="T401" s="3"/>
      <c r="U401" s="3"/>
      <c r="W401" s="149"/>
      <c r="X401" s="149"/>
    </row>
    <row r="402" spans="2:24" ht="12.75">
      <c r="B402" s="2"/>
      <c r="C402" s="3"/>
      <c r="D402" s="4"/>
      <c r="E402" s="3"/>
      <c r="F402" s="3"/>
      <c r="G402" s="3"/>
      <c r="H402" s="3"/>
      <c r="I402" s="3"/>
      <c r="J402" s="3"/>
      <c r="K402" s="3"/>
      <c r="L402" s="3"/>
      <c r="M402" s="3"/>
      <c r="N402" s="3"/>
      <c r="O402" s="3"/>
      <c r="P402" s="3"/>
      <c r="Q402" s="3"/>
      <c r="R402" s="3"/>
      <c r="S402" s="3"/>
      <c r="T402" s="3"/>
      <c r="U402" s="3"/>
      <c r="W402" s="149"/>
      <c r="X402" s="149"/>
    </row>
    <row r="403" spans="2:24" ht="12.75">
      <c r="B403" s="2"/>
      <c r="C403" s="3"/>
      <c r="D403" s="4"/>
      <c r="E403" s="3"/>
      <c r="F403" s="3"/>
      <c r="G403" s="3"/>
      <c r="H403" s="3"/>
      <c r="I403" s="3"/>
      <c r="J403" s="3"/>
      <c r="K403" s="3"/>
      <c r="L403" s="3"/>
      <c r="M403" s="3"/>
      <c r="N403" s="3"/>
      <c r="O403" s="3"/>
      <c r="P403" s="3"/>
      <c r="Q403" s="3"/>
      <c r="R403" s="3"/>
      <c r="S403" s="3"/>
      <c r="T403" s="3"/>
      <c r="U403" s="3"/>
      <c r="W403" s="149"/>
      <c r="X403" s="149"/>
    </row>
    <row r="404" spans="2:24" ht="12.75">
      <c r="B404" s="2"/>
      <c r="C404" s="3"/>
      <c r="D404" s="4"/>
      <c r="E404" s="3"/>
      <c r="F404" s="3"/>
      <c r="G404" s="3"/>
      <c r="H404" s="3"/>
      <c r="I404" s="3"/>
      <c r="J404" s="3"/>
      <c r="K404" s="3"/>
      <c r="L404" s="3"/>
      <c r="M404" s="3"/>
      <c r="N404" s="3"/>
      <c r="O404" s="3"/>
      <c r="P404" s="3"/>
      <c r="Q404" s="3"/>
      <c r="R404" s="3"/>
      <c r="S404" s="3"/>
      <c r="T404" s="3"/>
      <c r="U404" s="3"/>
      <c r="W404" s="149"/>
      <c r="X404" s="149"/>
    </row>
    <row r="405" spans="2:24" ht="12.75">
      <c r="B405" s="2"/>
      <c r="C405" s="3"/>
      <c r="D405" s="4"/>
      <c r="E405" s="3"/>
      <c r="F405" s="3"/>
      <c r="G405" s="3"/>
      <c r="H405" s="3"/>
      <c r="I405" s="3"/>
      <c r="J405" s="3"/>
      <c r="K405" s="3"/>
      <c r="L405" s="3"/>
      <c r="M405" s="3"/>
      <c r="N405" s="3"/>
      <c r="O405" s="3"/>
      <c r="P405" s="3"/>
      <c r="Q405" s="3"/>
      <c r="R405" s="3"/>
      <c r="S405" s="3"/>
      <c r="T405" s="3"/>
      <c r="U405" s="3"/>
      <c r="W405" s="149"/>
      <c r="X405" s="149"/>
    </row>
    <row r="406" spans="2:24" ht="12.75">
      <c r="B406" s="2"/>
      <c r="C406" s="3"/>
      <c r="D406" s="4"/>
      <c r="E406" s="3"/>
      <c r="F406" s="3"/>
      <c r="G406" s="3"/>
      <c r="H406" s="3"/>
      <c r="I406" s="3"/>
      <c r="J406" s="3"/>
      <c r="K406" s="3"/>
      <c r="L406" s="3"/>
      <c r="M406" s="3"/>
      <c r="N406" s="3"/>
      <c r="O406" s="3"/>
      <c r="P406" s="3"/>
      <c r="Q406" s="3"/>
      <c r="R406" s="3"/>
      <c r="S406" s="3"/>
      <c r="T406" s="3"/>
      <c r="U406" s="3"/>
      <c r="W406" s="149"/>
      <c r="X406" s="149"/>
    </row>
    <row r="407" spans="2:24" ht="12.75">
      <c r="B407" s="2"/>
      <c r="C407" s="3"/>
      <c r="D407" s="4"/>
      <c r="E407" s="3"/>
      <c r="F407" s="3"/>
      <c r="G407" s="3"/>
      <c r="H407" s="3"/>
      <c r="I407" s="3"/>
      <c r="J407" s="3"/>
      <c r="K407" s="3"/>
      <c r="L407" s="3"/>
      <c r="M407" s="3"/>
      <c r="N407" s="3"/>
      <c r="O407" s="3"/>
      <c r="P407" s="3"/>
      <c r="Q407" s="3"/>
      <c r="R407" s="3"/>
      <c r="S407" s="3"/>
      <c r="T407" s="3"/>
      <c r="U407" s="3"/>
      <c r="W407" s="149"/>
      <c r="X407" s="149"/>
    </row>
    <row r="408" spans="2:24" ht="12.75">
      <c r="B408" s="2"/>
      <c r="C408" s="3"/>
      <c r="D408" s="4"/>
      <c r="E408" s="3"/>
      <c r="F408" s="3"/>
      <c r="G408" s="3"/>
      <c r="H408" s="3"/>
      <c r="I408" s="3"/>
      <c r="J408" s="3"/>
      <c r="K408" s="3"/>
      <c r="L408" s="3"/>
      <c r="M408" s="3"/>
      <c r="N408" s="3"/>
      <c r="O408" s="3"/>
      <c r="P408" s="3"/>
      <c r="Q408" s="3"/>
      <c r="R408" s="3"/>
      <c r="S408" s="3"/>
      <c r="T408" s="3"/>
      <c r="U408" s="3"/>
      <c r="W408" s="149"/>
      <c r="X408" s="149"/>
    </row>
    <row r="409" spans="2:24" ht="12.75">
      <c r="B409" s="2"/>
      <c r="C409" s="3"/>
      <c r="D409" s="4"/>
      <c r="E409" s="3"/>
      <c r="F409" s="3"/>
      <c r="G409" s="3"/>
      <c r="H409" s="3"/>
      <c r="I409" s="3"/>
      <c r="J409" s="3"/>
      <c r="K409" s="3"/>
      <c r="L409" s="3"/>
      <c r="M409" s="3"/>
      <c r="N409" s="3"/>
      <c r="O409" s="3"/>
      <c r="P409" s="3"/>
      <c r="Q409" s="3"/>
      <c r="R409" s="3"/>
      <c r="S409" s="3"/>
      <c r="T409" s="3"/>
      <c r="U409" s="3"/>
      <c r="W409" s="149"/>
      <c r="X409" s="149"/>
    </row>
    <row r="410" spans="2:24" ht="12.75">
      <c r="B410" s="2"/>
      <c r="C410" s="3"/>
      <c r="D410" s="4"/>
      <c r="E410" s="3"/>
      <c r="F410" s="3"/>
      <c r="G410" s="3"/>
      <c r="H410" s="3"/>
      <c r="I410" s="3"/>
      <c r="J410" s="3"/>
      <c r="K410" s="3"/>
      <c r="L410" s="3"/>
      <c r="M410" s="3"/>
      <c r="N410" s="3"/>
      <c r="O410" s="3"/>
      <c r="P410" s="3"/>
      <c r="Q410" s="3"/>
      <c r="R410" s="3"/>
      <c r="S410" s="3"/>
      <c r="T410" s="3"/>
      <c r="U410" s="3"/>
      <c r="W410" s="149"/>
      <c r="X410" s="149"/>
    </row>
    <row r="411" spans="2:24" ht="12.75">
      <c r="B411" s="2"/>
      <c r="C411" s="3"/>
      <c r="D411" s="4"/>
      <c r="E411" s="3"/>
      <c r="F411" s="3"/>
      <c r="G411" s="3"/>
      <c r="H411" s="3"/>
      <c r="I411" s="3"/>
      <c r="J411" s="3"/>
      <c r="K411" s="3"/>
      <c r="L411" s="3"/>
      <c r="M411" s="3"/>
      <c r="N411" s="3"/>
      <c r="O411" s="3"/>
      <c r="P411" s="3"/>
      <c r="Q411" s="3"/>
      <c r="R411" s="3"/>
      <c r="S411" s="3"/>
      <c r="T411" s="3"/>
      <c r="U411" s="3"/>
      <c r="W411" s="149"/>
      <c r="X411" s="149"/>
    </row>
    <row r="412" spans="2:24" ht="12.75">
      <c r="B412" s="2"/>
      <c r="C412" s="3"/>
      <c r="D412" s="4"/>
      <c r="E412" s="3"/>
      <c r="F412" s="3"/>
      <c r="G412" s="3"/>
      <c r="H412" s="3"/>
      <c r="I412" s="3"/>
      <c r="J412" s="3"/>
      <c r="K412" s="3"/>
      <c r="L412" s="3"/>
      <c r="M412" s="3"/>
      <c r="N412" s="3"/>
      <c r="O412" s="3"/>
      <c r="P412" s="3"/>
      <c r="Q412" s="3"/>
      <c r="R412" s="3"/>
      <c r="S412" s="3"/>
      <c r="T412" s="3"/>
      <c r="U412" s="3"/>
      <c r="W412" s="149"/>
      <c r="X412" s="149"/>
    </row>
    <row r="413" spans="2:24" ht="12.75">
      <c r="B413" s="2"/>
      <c r="C413" s="3"/>
      <c r="D413" s="4"/>
      <c r="E413" s="3"/>
      <c r="F413" s="3"/>
      <c r="G413" s="3"/>
      <c r="H413" s="3"/>
      <c r="I413" s="3"/>
      <c r="J413" s="3"/>
      <c r="K413" s="3"/>
      <c r="L413" s="3"/>
      <c r="M413" s="3"/>
      <c r="N413" s="3"/>
      <c r="O413" s="3"/>
      <c r="P413" s="3"/>
      <c r="Q413" s="3"/>
      <c r="R413" s="3"/>
      <c r="S413" s="3"/>
      <c r="T413" s="3"/>
      <c r="U413" s="3"/>
      <c r="W413" s="149"/>
      <c r="X413" s="149"/>
    </row>
    <row r="414" spans="2:24" ht="12.75">
      <c r="B414" s="2"/>
      <c r="C414" s="3"/>
      <c r="D414" s="4"/>
      <c r="E414" s="3"/>
      <c r="F414" s="3"/>
      <c r="G414" s="3"/>
      <c r="H414" s="3"/>
      <c r="I414" s="3"/>
      <c r="J414" s="3"/>
      <c r="K414" s="3"/>
      <c r="L414" s="3"/>
      <c r="M414" s="3"/>
      <c r="N414" s="3"/>
      <c r="O414" s="3"/>
      <c r="P414" s="3"/>
      <c r="Q414" s="3"/>
      <c r="R414" s="3"/>
      <c r="S414" s="3"/>
      <c r="T414" s="3"/>
      <c r="U414" s="3"/>
      <c r="W414" s="149"/>
      <c r="X414" s="149"/>
    </row>
    <row r="415" spans="2:24" ht="12.75">
      <c r="B415" s="2"/>
      <c r="C415" s="3"/>
      <c r="D415" s="4"/>
      <c r="E415" s="3"/>
      <c r="F415" s="3"/>
      <c r="G415" s="3"/>
      <c r="H415" s="3"/>
      <c r="I415" s="3"/>
      <c r="J415" s="3"/>
      <c r="K415" s="3"/>
      <c r="L415" s="3"/>
      <c r="M415" s="3"/>
      <c r="N415" s="3"/>
      <c r="O415" s="3"/>
      <c r="P415" s="3"/>
      <c r="Q415" s="3"/>
      <c r="R415" s="3"/>
      <c r="S415" s="3"/>
      <c r="T415" s="3"/>
      <c r="U415" s="3"/>
      <c r="W415" s="149"/>
      <c r="X415" s="149"/>
    </row>
    <row r="416" spans="2:24" ht="12.75">
      <c r="B416" s="2"/>
      <c r="C416" s="3"/>
      <c r="D416" s="4"/>
      <c r="E416" s="3"/>
      <c r="F416" s="3"/>
      <c r="G416" s="3"/>
      <c r="H416" s="3"/>
      <c r="I416" s="3"/>
      <c r="J416" s="3"/>
      <c r="K416" s="3"/>
      <c r="L416" s="3"/>
      <c r="M416" s="3"/>
      <c r="N416" s="3"/>
      <c r="O416" s="3"/>
      <c r="P416" s="3"/>
      <c r="Q416" s="3"/>
      <c r="R416" s="3"/>
      <c r="S416" s="3"/>
      <c r="T416" s="3"/>
      <c r="U416" s="3"/>
      <c r="W416" s="149"/>
      <c r="X416" s="149"/>
    </row>
    <row r="417" spans="2:24" ht="12.75">
      <c r="B417" s="2"/>
      <c r="C417" s="3"/>
      <c r="D417" s="4"/>
      <c r="E417" s="3"/>
      <c r="F417" s="3"/>
      <c r="G417" s="3"/>
      <c r="H417" s="3"/>
      <c r="I417" s="3"/>
      <c r="J417" s="3"/>
      <c r="K417" s="3"/>
      <c r="L417" s="3"/>
      <c r="M417" s="3"/>
      <c r="N417" s="3"/>
      <c r="O417" s="3"/>
      <c r="P417" s="3"/>
      <c r="Q417" s="3"/>
      <c r="R417" s="3"/>
      <c r="S417" s="3"/>
      <c r="T417" s="3"/>
      <c r="U417" s="3"/>
      <c r="W417" s="149"/>
      <c r="X417" s="149"/>
    </row>
    <row r="418" spans="2:24" ht="12.75">
      <c r="B418" s="2"/>
      <c r="C418" s="3"/>
      <c r="D418" s="4"/>
      <c r="E418" s="3"/>
      <c r="F418" s="3"/>
      <c r="G418" s="3"/>
      <c r="H418" s="3"/>
      <c r="I418" s="3"/>
      <c r="J418" s="3"/>
      <c r="K418" s="3"/>
      <c r="L418" s="3"/>
      <c r="M418" s="3"/>
      <c r="N418" s="3"/>
      <c r="O418" s="3"/>
      <c r="P418" s="3"/>
      <c r="Q418" s="3"/>
      <c r="R418" s="3"/>
      <c r="S418" s="3"/>
      <c r="T418" s="3"/>
      <c r="U418" s="3"/>
      <c r="W418" s="149"/>
      <c r="X418" s="149"/>
    </row>
    <row r="419" spans="2:24" ht="12.75">
      <c r="B419" s="2"/>
      <c r="C419" s="3"/>
      <c r="D419" s="4"/>
      <c r="E419" s="3"/>
      <c r="F419" s="3"/>
      <c r="G419" s="3"/>
      <c r="H419" s="3"/>
      <c r="I419" s="3"/>
      <c r="J419" s="3"/>
      <c r="K419" s="3"/>
      <c r="L419" s="3"/>
      <c r="M419" s="3"/>
      <c r="N419" s="3"/>
      <c r="O419" s="3"/>
      <c r="P419" s="3"/>
      <c r="Q419" s="3"/>
      <c r="R419" s="3"/>
      <c r="S419" s="3"/>
      <c r="T419" s="3"/>
      <c r="U419" s="3"/>
      <c r="W419" s="149"/>
      <c r="X419" s="149"/>
    </row>
    <row r="420" spans="2:24" ht="12.75">
      <c r="B420" s="2"/>
      <c r="C420" s="3"/>
      <c r="D420" s="4"/>
      <c r="E420" s="3"/>
      <c r="F420" s="3"/>
      <c r="G420" s="3"/>
      <c r="H420" s="3"/>
      <c r="I420" s="3"/>
      <c r="J420" s="3"/>
      <c r="K420" s="3"/>
      <c r="L420" s="3"/>
      <c r="M420" s="3"/>
      <c r="N420" s="3"/>
      <c r="O420" s="3"/>
      <c r="P420" s="3"/>
      <c r="Q420" s="3"/>
      <c r="R420" s="3"/>
      <c r="S420" s="3"/>
      <c r="T420" s="3"/>
      <c r="U420" s="3"/>
      <c r="W420" s="149"/>
      <c r="X420" s="149"/>
    </row>
    <row r="421" spans="2:24" ht="12.75">
      <c r="B421" s="2"/>
      <c r="C421" s="3"/>
      <c r="D421" s="4"/>
      <c r="E421" s="3"/>
      <c r="F421" s="3"/>
      <c r="G421" s="3"/>
      <c r="H421" s="3"/>
      <c r="I421" s="3"/>
      <c r="J421" s="3"/>
      <c r="K421" s="3"/>
      <c r="L421" s="3"/>
      <c r="M421" s="3"/>
      <c r="N421" s="3"/>
      <c r="O421" s="3"/>
      <c r="P421" s="3"/>
      <c r="Q421" s="3"/>
      <c r="R421" s="3"/>
      <c r="S421" s="3"/>
      <c r="T421" s="3"/>
      <c r="U421" s="3"/>
      <c r="W421" s="149"/>
      <c r="X421" s="149"/>
    </row>
    <row r="422" spans="2:24" ht="12.75">
      <c r="B422" s="2"/>
      <c r="C422" s="3"/>
      <c r="D422" s="4"/>
      <c r="E422" s="3"/>
      <c r="F422" s="3"/>
      <c r="G422" s="3"/>
      <c r="H422" s="3"/>
      <c r="I422" s="3"/>
      <c r="J422" s="3"/>
      <c r="K422" s="3"/>
      <c r="L422" s="3"/>
      <c r="M422" s="3"/>
      <c r="N422" s="3"/>
      <c r="O422" s="3"/>
      <c r="P422" s="3"/>
      <c r="Q422" s="3"/>
      <c r="R422" s="3"/>
      <c r="S422" s="3"/>
      <c r="T422" s="3"/>
      <c r="U422" s="3"/>
      <c r="W422" s="149"/>
      <c r="X422" s="149"/>
    </row>
    <row r="423" spans="2:24" ht="12.75">
      <c r="B423" s="2"/>
      <c r="C423" s="3"/>
      <c r="D423" s="4"/>
      <c r="E423" s="3"/>
      <c r="F423" s="3"/>
      <c r="G423" s="3"/>
      <c r="H423" s="3"/>
      <c r="I423" s="3"/>
      <c r="J423" s="3"/>
      <c r="K423" s="3"/>
      <c r="L423" s="3"/>
      <c r="M423" s="3"/>
      <c r="N423" s="3"/>
      <c r="O423" s="3"/>
      <c r="P423" s="3"/>
      <c r="Q423" s="3"/>
      <c r="R423" s="3"/>
      <c r="S423" s="3"/>
      <c r="T423" s="3"/>
      <c r="U423" s="3"/>
      <c r="W423" s="149"/>
      <c r="X423" s="149"/>
    </row>
    <row r="424" spans="2:24" ht="12.75">
      <c r="B424" s="2"/>
      <c r="C424" s="3"/>
      <c r="D424" s="4"/>
      <c r="E424" s="3"/>
      <c r="F424" s="3"/>
      <c r="G424" s="3"/>
      <c r="H424" s="3"/>
      <c r="I424" s="3"/>
      <c r="J424" s="3"/>
      <c r="K424" s="3"/>
      <c r="L424" s="3"/>
      <c r="M424" s="3"/>
      <c r="N424" s="3"/>
      <c r="O424" s="3"/>
      <c r="P424" s="3"/>
      <c r="Q424" s="3"/>
      <c r="R424" s="3"/>
      <c r="S424" s="3"/>
      <c r="T424" s="3"/>
      <c r="U424" s="3"/>
      <c r="W424" s="149"/>
      <c r="X424" s="149"/>
    </row>
    <row r="425" spans="2:24" ht="12.75">
      <c r="B425" s="2"/>
      <c r="C425" s="3"/>
      <c r="D425" s="4"/>
      <c r="E425" s="3"/>
      <c r="F425" s="3"/>
      <c r="G425" s="3"/>
      <c r="H425" s="3"/>
      <c r="I425" s="3"/>
      <c r="J425" s="3"/>
      <c r="K425" s="3"/>
      <c r="L425" s="3"/>
      <c r="M425" s="3"/>
      <c r="N425" s="3"/>
      <c r="O425" s="3"/>
      <c r="P425" s="3"/>
      <c r="Q425" s="3"/>
      <c r="R425" s="3"/>
      <c r="S425" s="3"/>
      <c r="T425" s="3"/>
      <c r="U425" s="3"/>
      <c r="W425" s="149"/>
      <c r="X425" s="149"/>
    </row>
    <row r="426" spans="2:24" ht="12.75">
      <c r="B426" s="2"/>
      <c r="C426" s="3"/>
      <c r="D426" s="4"/>
      <c r="E426" s="3"/>
      <c r="F426" s="3"/>
      <c r="G426" s="3"/>
      <c r="H426" s="3"/>
      <c r="I426" s="3"/>
      <c r="J426" s="3"/>
      <c r="K426" s="3"/>
      <c r="L426" s="3"/>
      <c r="M426" s="3"/>
      <c r="N426" s="3"/>
      <c r="O426" s="3"/>
      <c r="P426" s="3"/>
      <c r="Q426" s="3"/>
      <c r="R426" s="3"/>
      <c r="S426" s="3"/>
      <c r="T426" s="3"/>
      <c r="U426" s="3"/>
      <c r="W426" s="149"/>
      <c r="X426" s="149"/>
    </row>
    <row r="427" spans="2:24" ht="12.75">
      <c r="B427" s="2"/>
      <c r="C427" s="3"/>
      <c r="D427" s="4"/>
      <c r="E427" s="3"/>
      <c r="F427" s="3"/>
      <c r="G427" s="3"/>
      <c r="H427" s="3"/>
      <c r="I427" s="3"/>
      <c r="J427" s="3"/>
      <c r="K427" s="3"/>
      <c r="L427" s="3"/>
      <c r="M427" s="3"/>
      <c r="N427" s="3"/>
      <c r="O427" s="3"/>
      <c r="P427" s="3"/>
      <c r="Q427" s="3"/>
      <c r="R427" s="3"/>
      <c r="S427" s="3"/>
      <c r="T427" s="3"/>
      <c r="U427" s="3"/>
      <c r="W427" s="149"/>
      <c r="X427" s="149"/>
    </row>
    <row r="428" spans="2:24" ht="12.75">
      <c r="B428" s="2"/>
      <c r="C428" s="3"/>
      <c r="D428" s="4"/>
      <c r="E428" s="3"/>
      <c r="F428" s="3"/>
      <c r="G428" s="3"/>
      <c r="H428" s="3"/>
      <c r="I428" s="3"/>
      <c r="J428" s="3"/>
      <c r="K428" s="3"/>
      <c r="L428" s="3"/>
      <c r="M428" s="3"/>
      <c r="N428" s="3"/>
      <c r="O428" s="3"/>
      <c r="P428" s="3"/>
      <c r="Q428" s="3"/>
      <c r="R428" s="3"/>
      <c r="S428" s="3"/>
      <c r="T428" s="3"/>
      <c r="U428" s="3"/>
      <c r="W428" s="149"/>
      <c r="X428" s="149"/>
    </row>
    <row r="429" spans="2:24" ht="12.75">
      <c r="B429" s="2"/>
      <c r="C429" s="3"/>
      <c r="D429" s="4"/>
      <c r="E429" s="3"/>
      <c r="F429" s="3"/>
      <c r="G429" s="3"/>
      <c r="H429" s="3"/>
      <c r="I429" s="3"/>
      <c r="J429" s="3"/>
      <c r="K429" s="3"/>
      <c r="L429" s="3"/>
      <c r="M429" s="3"/>
      <c r="N429" s="3"/>
      <c r="O429" s="3"/>
      <c r="P429" s="3"/>
      <c r="Q429" s="3"/>
      <c r="R429" s="3"/>
      <c r="S429" s="3"/>
      <c r="T429" s="3"/>
      <c r="U429" s="3"/>
      <c r="W429" s="149"/>
      <c r="X429" s="149"/>
    </row>
    <row r="430" spans="2:24" ht="12.75">
      <c r="B430" s="2"/>
      <c r="C430" s="3"/>
      <c r="D430" s="4"/>
      <c r="E430" s="3"/>
      <c r="F430" s="3"/>
      <c r="G430" s="3"/>
      <c r="H430" s="3"/>
      <c r="I430" s="3"/>
      <c r="J430" s="3"/>
      <c r="K430" s="3"/>
      <c r="L430" s="3"/>
      <c r="M430" s="3"/>
      <c r="N430" s="3"/>
      <c r="O430" s="3"/>
      <c r="P430" s="3"/>
      <c r="Q430" s="3"/>
      <c r="R430" s="3"/>
      <c r="S430" s="3"/>
      <c r="T430" s="3"/>
      <c r="U430" s="3"/>
      <c r="W430" s="149"/>
      <c r="X430" s="149"/>
    </row>
    <row r="431" spans="2:24" ht="12.75">
      <c r="B431" s="2"/>
      <c r="C431" s="3"/>
      <c r="D431" s="4"/>
      <c r="E431" s="3"/>
      <c r="F431" s="3"/>
      <c r="G431" s="3"/>
      <c r="H431" s="3"/>
      <c r="I431" s="3"/>
      <c r="J431" s="3"/>
      <c r="K431" s="3"/>
      <c r="L431" s="3"/>
      <c r="M431" s="3"/>
      <c r="N431" s="3"/>
      <c r="O431" s="3"/>
      <c r="P431" s="3"/>
      <c r="Q431" s="3"/>
      <c r="R431" s="3"/>
      <c r="S431" s="3"/>
      <c r="T431" s="3"/>
      <c r="U431" s="3"/>
      <c r="W431" s="149"/>
      <c r="X431" s="149"/>
    </row>
    <row r="432" spans="2:24" ht="12.75">
      <c r="B432" s="2"/>
      <c r="C432" s="3"/>
      <c r="D432" s="4"/>
      <c r="E432" s="3"/>
      <c r="F432" s="3"/>
      <c r="G432" s="3"/>
      <c r="H432" s="3"/>
      <c r="I432" s="3"/>
      <c r="J432" s="3"/>
      <c r="K432" s="3"/>
      <c r="L432" s="3"/>
      <c r="M432" s="3"/>
      <c r="N432" s="3"/>
      <c r="O432" s="3"/>
      <c r="P432" s="3"/>
      <c r="Q432" s="3"/>
      <c r="R432" s="3"/>
      <c r="S432" s="3"/>
      <c r="T432" s="3"/>
      <c r="U432" s="3"/>
      <c r="W432" s="149"/>
      <c r="X432" s="149"/>
    </row>
    <row r="433" spans="2:24" ht="12.75">
      <c r="B433" s="2"/>
      <c r="C433" s="3"/>
      <c r="D433" s="4"/>
      <c r="E433" s="3"/>
      <c r="F433" s="3"/>
      <c r="G433" s="3"/>
      <c r="H433" s="3"/>
      <c r="I433" s="3"/>
      <c r="J433" s="3"/>
      <c r="K433" s="3"/>
      <c r="L433" s="3"/>
      <c r="M433" s="3"/>
      <c r="N433" s="3"/>
      <c r="O433" s="3"/>
      <c r="P433" s="3"/>
      <c r="Q433" s="3"/>
      <c r="R433" s="3"/>
      <c r="S433" s="3"/>
      <c r="T433" s="3"/>
      <c r="U433" s="3"/>
      <c r="W433" s="149"/>
      <c r="X433" s="149"/>
    </row>
    <row r="434" spans="2:24" ht="12.75">
      <c r="B434" s="2"/>
      <c r="C434" s="3"/>
      <c r="D434" s="4"/>
      <c r="E434" s="3"/>
      <c r="F434" s="3"/>
      <c r="G434" s="3"/>
      <c r="H434" s="3"/>
      <c r="I434" s="3"/>
      <c r="J434" s="3"/>
      <c r="K434" s="3"/>
      <c r="L434" s="3"/>
      <c r="M434" s="3"/>
      <c r="N434" s="3"/>
      <c r="O434" s="3"/>
      <c r="P434" s="3"/>
      <c r="Q434" s="3"/>
      <c r="R434" s="3"/>
      <c r="S434" s="3"/>
      <c r="T434" s="3"/>
      <c r="U434" s="3"/>
      <c r="W434" s="149"/>
      <c r="X434" s="149"/>
    </row>
    <row r="435" spans="2:24" ht="12.75">
      <c r="B435" s="2"/>
      <c r="C435" s="3"/>
      <c r="D435" s="4"/>
      <c r="E435" s="3"/>
      <c r="F435" s="3"/>
      <c r="G435" s="3"/>
      <c r="H435" s="3"/>
      <c r="I435" s="3"/>
      <c r="J435" s="3"/>
      <c r="K435" s="3"/>
      <c r="L435" s="3"/>
      <c r="M435" s="3"/>
      <c r="N435" s="3"/>
      <c r="O435" s="3"/>
      <c r="P435" s="3"/>
      <c r="Q435" s="3"/>
      <c r="R435" s="3"/>
      <c r="S435" s="3"/>
      <c r="T435" s="3"/>
      <c r="U435" s="3"/>
      <c r="W435" s="149"/>
      <c r="X435" s="149"/>
    </row>
    <row r="436" spans="2:24" ht="12.75">
      <c r="B436" s="2"/>
      <c r="C436" s="3"/>
      <c r="D436" s="4"/>
      <c r="E436" s="3"/>
      <c r="F436" s="3"/>
      <c r="G436" s="3"/>
      <c r="H436" s="3"/>
      <c r="I436" s="3"/>
      <c r="J436" s="3"/>
      <c r="K436" s="3"/>
      <c r="L436" s="3"/>
      <c r="M436" s="3"/>
      <c r="N436" s="3"/>
      <c r="O436" s="3"/>
      <c r="P436" s="3"/>
      <c r="Q436" s="3"/>
      <c r="R436" s="3"/>
      <c r="S436" s="3"/>
      <c r="T436" s="3"/>
      <c r="U436" s="3"/>
      <c r="W436" s="149"/>
      <c r="X436" s="149"/>
    </row>
    <row r="437" spans="2:24" ht="12.75">
      <c r="B437" s="2"/>
      <c r="C437" s="3"/>
      <c r="D437" s="4"/>
      <c r="E437" s="3"/>
      <c r="F437" s="3"/>
      <c r="G437" s="3"/>
      <c r="H437" s="3"/>
      <c r="I437" s="3"/>
      <c r="J437" s="3"/>
      <c r="K437" s="3"/>
      <c r="L437" s="3"/>
      <c r="M437" s="3"/>
      <c r="N437" s="3"/>
      <c r="O437" s="3"/>
      <c r="P437" s="3"/>
      <c r="Q437" s="3"/>
      <c r="R437" s="3"/>
      <c r="S437" s="3"/>
      <c r="T437" s="3"/>
      <c r="U437" s="3"/>
      <c r="W437" s="149"/>
      <c r="X437" s="149"/>
    </row>
    <row r="438" spans="2:24" ht="12.75">
      <c r="B438" s="2"/>
      <c r="C438" s="3"/>
      <c r="D438" s="4"/>
      <c r="E438" s="3"/>
      <c r="F438" s="3"/>
      <c r="G438" s="3"/>
      <c r="H438" s="3"/>
      <c r="I438" s="3"/>
      <c r="J438" s="3"/>
      <c r="K438" s="3"/>
      <c r="L438" s="3"/>
      <c r="M438" s="3"/>
      <c r="N438" s="3"/>
      <c r="O438" s="3"/>
      <c r="P438" s="3"/>
      <c r="Q438" s="3"/>
      <c r="R438" s="3"/>
      <c r="S438" s="3"/>
      <c r="T438" s="3"/>
      <c r="U438" s="3"/>
      <c r="W438" s="149"/>
      <c r="X438" s="149"/>
    </row>
    <row r="439" spans="2:24" ht="12.75">
      <c r="B439" s="2"/>
      <c r="C439" s="3"/>
      <c r="D439" s="4"/>
      <c r="E439" s="3"/>
      <c r="F439" s="3"/>
      <c r="G439" s="3"/>
      <c r="H439" s="3"/>
      <c r="I439" s="3"/>
      <c r="J439" s="3"/>
      <c r="K439" s="3"/>
      <c r="L439" s="3"/>
      <c r="M439" s="3"/>
      <c r="N439" s="3"/>
      <c r="O439" s="3"/>
      <c r="P439" s="3"/>
      <c r="Q439" s="3"/>
      <c r="R439" s="3"/>
      <c r="S439" s="3"/>
      <c r="T439" s="3"/>
      <c r="U439" s="3"/>
      <c r="W439" s="149"/>
      <c r="X439" s="149"/>
    </row>
    <row r="440" spans="2:24" ht="12.75">
      <c r="B440" s="2"/>
      <c r="C440" s="3"/>
      <c r="D440" s="4"/>
      <c r="E440" s="3"/>
      <c r="F440" s="3"/>
      <c r="G440" s="3"/>
      <c r="H440" s="3"/>
      <c r="I440" s="3"/>
      <c r="J440" s="3"/>
      <c r="K440" s="3"/>
      <c r="L440" s="3"/>
      <c r="M440" s="3"/>
      <c r="N440" s="3"/>
      <c r="O440" s="3"/>
      <c r="P440" s="3"/>
      <c r="Q440" s="3"/>
      <c r="R440" s="3"/>
      <c r="S440" s="3"/>
      <c r="T440" s="3"/>
      <c r="U440" s="3"/>
      <c r="W440" s="149"/>
      <c r="X440" s="149"/>
    </row>
    <row r="441" spans="2:24" ht="12.75">
      <c r="B441" s="2"/>
      <c r="C441" s="3"/>
      <c r="D441" s="4"/>
      <c r="E441" s="3"/>
      <c r="F441" s="3"/>
      <c r="G441" s="3"/>
      <c r="H441" s="3"/>
      <c r="I441" s="3"/>
      <c r="J441" s="3"/>
      <c r="K441" s="3"/>
      <c r="L441" s="3"/>
      <c r="M441" s="3"/>
      <c r="N441" s="3"/>
      <c r="O441" s="3"/>
      <c r="P441" s="3"/>
      <c r="Q441" s="3"/>
      <c r="R441" s="3"/>
      <c r="S441" s="3"/>
      <c r="T441" s="3"/>
      <c r="U441" s="3"/>
      <c r="W441" s="149"/>
      <c r="X441" s="149"/>
    </row>
    <row r="442" spans="2:24" ht="12.75">
      <c r="B442" s="2"/>
      <c r="C442" s="3"/>
      <c r="D442" s="4"/>
      <c r="E442" s="3"/>
      <c r="F442" s="3"/>
      <c r="G442" s="3"/>
      <c r="H442" s="3"/>
      <c r="I442" s="3"/>
      <c r="J442" s="3"/>
      <c r="K442" s="3"/>
      <c r="L442" s="3"/>
      <c r="M442" s="3"/>
      <c r="N442" s="3"/>
      <c r="O442" s="3"/>
      <c r="P442" s="3"/>
      <c r="Q442" s="3"/>
      <c r="R442" s="3"/>
      <c r="S442" s="3"/>
      <c r="T442" s="3"/>
      <c r="U442" s="3"/>
      <c r="W442" s="149"/>
      <c r="X442" s="149"/>
    </row>
    <row r="443" spans="2:24" ht="12.75">
      <c r="B443" s="2"/>
      <c r="C443" s="3"/>
      <c r="D443" s="4"/>
      <c r="E443" s="3"/>
      <c r="F443" s="3"/>
      <c r="G443" s="3"/>
      <c r="H443" s="3"/>
      <c r="I443" s="3"/>
      <c r="J443" s="3"/>
      <c r="K443" s="3"/>
      <c r="L443" s="3"/>
      <c r="M443" s="3"/>
      <c r="N443" s="3"/>
      <c r="O443" s="3"/>
      <c r="P443" s="3"/>
      <c r="Q443" s="3"/>
      <c r="R443" s="3"/>
      <c r="S443" s="3"/>
      <c r="T443" s="3"/>
      <c r="U443" s="3"/>
      <c r="W443" s="149"/>
      <c r="X443" s="149"/>
    </row>
    <row r="444" spans="2:24" ht="12.75">
      <c r="B444" s="2"/>
      <c r="C444" s="3"/>
      <c r="D444" s="4"/>
      <c r="E444" s="3"/>
      <c r="F444" s="3"/>
      <c r="G444" s="3"/>
      <c r="H444" s="3"/>
      <c r="I444" s="3"/>
      <c r="J444" s="3"/>
      <c r="K444" s="3"/>
      <c r="L444" s="3"/>
      <c r="M444" s="3"/>
      <c r="N444" s="3"/>
      <c r="O444" s="3"/>
      <c r="P444" s="3"/>
      <c r="Q444" s="3"/>
      <c r="R444" s="3"/>
      <c r="S444" s="3"/>
      <c r="T444" s="3"/>
      <c r="U444" s="3"/>
      <c r="W444" s="149"/>
      <c r="X444" s="149"/>
    </row>
    <row r="445" spans="2:24" ht="12.75">
      <c r="B445" s="2"/>
      <c r="C445" s="3"/>
      <c r="D445" s="4"/>
      <c r="E445" s="3"/>
      <c r="F445" s="3"/>
      <c r="G445" s="3"/>
      <c r="H445" s="3"/>
      <c r="I445" s="3"/>
      <c r="J445" s="3"/>
      <c r="K445" s="3"/>
      <c r="L445" s="3"/>
      <c r="M445" s="3"/>
      <c r="N445" s="3"/>
      <c r="O445" s="3"/>
      <c r="P445" s="3"/>
      <c r="Q445" s="3"/>
      <c r="R445" s="3"/>
      <c r="S445" s="3"/>
      <c r="T445" s="3"/>
      <c r="U445" s="3"/>
      <c r="W445" s="149"/>
      <c r="X445" s="149"/>
    </row>
    <row r="446" spans="2:24" ht="12.75">
      <c r="B446" s="2"/>
      <c r="C446" s="3"/>
      <c r="D446" s="4"/>
      <c r="E446" s="3"/>
      <c r="F446" s="3"/>
      <c r="G446" s="3"/>
      <c r="H446" s="3"/>
      <c r="I446" s="3"/>
      <c r="J446" s="3"/>
      <c r="K446" s="3"/>
      <c r="L446" s="3"/>
      <c r="M446" s="3"/>
      <c r="N446" s="3"/>
      <c r="O446" s="3"/>
      <c r="P446" s="3"/>
      <c r="Q446" s="3"/>
      <c r="R446" s="3"/>
      <c r="S446" s="3"/>
      <c r="T446" s="3"/>
      <c r="U446" s="3"/>
      <c r="W446" s="149"/>
      <c r="X446" s="149"/>
    </row>
    <row r="447" spans="2:24" ht="12.75">
      <c r="B447" s="2"/>
      <c r="C447" s="3"/>
      <c r="D447" s="4"/>
      <c r="E447" s="3"/>
      <c r="F447" s="3"/>
      <c r="G447" s="3"/>
      <c r="H447" s="3"/>
      <c r="I447" s="3"/>
      <c r="J447" s="3"/>
      <c r="K447" s="3"/>
      <c r="L447" s="3"/>
      <c r="M447" s="3"/>
      <c r="N447" s="3"/>
      <c r="O447" s="3"/>
      <c r="P447" s="3"/>
      <c r="Q447" s="3"/>
      <c r="R447" s="3"/>
      <c r="S447" s="3"/>
      <c r="T447" s="3"/>
      <c r="U447" s="3"/>
      <c r="W447" s="149"/>
      <c r="X447" s="149"/>
    </row>
    <row r="448" spans="2:24" ht="12.75">
      <c r="B448" s="2"/>
      <c r="C448" s="3"/>
      <c r="D448" s="4"/>
      <c r="E448" s="3"/>
      <c r="F448" s="3"/>
      <c r="G448" s="3"/>
      <c r="H448" s="3"/>
      <c r="I448" s="3"/>
      <c r="J448" s="3"/>
      <c r="K448" s="3"/>
      <c r="L448" s="3"/>
      <c r="M448" s="3"/>
      <c r="N448" s="3"/>
      <c r="O448" s="3"/>
      <c r="P448" s="3"/>
      <c r="Q448" s="3"/>
      <c r="R448" s="3"/>
      <c r="S448" s="3"/>
      <c r="T448" s="3"/>
      <c r="U448" s="3"/>
      <c r="W448" s="149"/>
      <c r="X448" s="149"/>
    </row>
    <row r="449" spans="2:24" ht="12.75">
      <c r="B449" s="2"/>
      <c r="C449" s="3"/>
      <c r="D449" s="4"/>
      <c r="E449" s="3"/>
      <c r="F449" s="3"/>
      <c r="G449" s="3"/>
      <c r="H449" s="3"/>
      <c r="I449" s="3"/>
      <c r="J449" s="3"/>
      <c r="K449" s="3"/>
      <c r="L449" s="3"/>
      <c r="M449" s="3"/>
      <c r="N449" s="3"/>
      <c r="O449" s="3"/>
      <c r="P449" s="3"/>
      <c r="Q449" s="3"/>
      <c r="R449" s="3"/>
      <c r="S449" s="3"/>
      <c r="T449" s="3"/>
      <c r="U449" s="3"/>
      <c r="W449" s="149"/>
      <c r="X449" s="149"/>
    </row>
    <row r="450" spans="2:24" ht="12.75">
      <c r="B450" s="2"/>
      <c r="C450" s="3"/>
      <c r="D450" s="4"/>
      <c r="E450" s="3"/>
      <c r="F450" s="3"/>
      <c r="G450" s="3"/>
      <c r="H450" s="3"/>
      <c r="I450" s="3"/>
      <c r="J450" s="3"/>
      <c r="K450" s="3"/>
      <c r="L450" s="3"/>
      <c r="M450" s="3"/>
      <c r="N450" s="3"/>
      <c r="O450" s="3"/>
      <c r="P450" s="3"/>
      <c r="Q450" s="3"/>
      <c r="R450" s="3"/>
      <c r="S450" s="3"/>
      <c r="T450" s="3"/>
      <c r="U450" s="3"/>
      <c r="W450" s="149"/>
      <c r="X450" s="149"/>
    </row>
    <row r="451" spans="2:24" ht="12.75">
      <c r="B451" s="2"/>
      <c r="C451" s="3"/>
      <c r="D451" s="4"/>
      <c r="E451" s="3"/>
      <c r="F451" s="3"/>
      <c r="G451" s="3"/>
      <c r="H451" s="3"/>
      <c r="I451" s="3"/>
      <c r="J451" s="3"/>
      <c r="K451" s="3"/>
      <c r="L451" s="3"/>
      <c r="M451" s="3"/>
      <c r="N451" s="3"/>
      <c r="O451" s="3"/>
      <c r="P451" s="3"/>
      <c r="Q451" s="3"/>
      <c r="R451" s="3"/>
      <c r="S451" s="3"/>
      <c r="T451" s="3"/>
      <c r="U451" s="3"/>
      <c r="W451" s="149"/>
      <c r="X451" s="149"/>
    </row>
    <row r="452" spans="2:24" ht="12.75">
      <c r="B452" s="2"/>
      <c r="C452" s="3"/>
      <c r="D452" s="4"/>
      <c r="E452" s="3"/>
      <c r="F452" s="3"/>
      <c r="G452" s="3"/>
      <c r="H452" s="3"/>
      <c r="I452" s="3"/>
      <c r="J452" s="3"/>
      <c r="K452" s="3"/>
      <c r="L452" s="3"/>
      <c r="M452" s="3"/>
      <c r="N452" s="3"/>
      <c r="O452" s="3"/>
      <c r="P452" s="3"/>
      <c r="Q452" s="3"/>
      <c r="R452" s="3"/>
      <c r="S452" s="3"/>
      <c r="T452" s="3"/>
      <c r="U452" s="3"/>
      <c r="W452" s="149"/>
      <c r="X452" s="149"/>
    </row>
    <row r="453" spans="2:24" ht="12.75">
      <c r="B453" s="2"/>
      <c r="C453" s="3"/>
      <c r="D453" s="4"/>
      <c r="E453" s="3"/>
      <c r="F453" s="3"/>
      <c r="G453" s="3"/>
      <c r="H453" s="3"/>
      <c r="I453" s="3"/>
      <c r="J453" s="3"/>
      <c r="K453" s="3"/>
      <c r="L453" s="3"/>
      <c r="M453" s="3"/>
      <c r="N453" s="3"/>
      <c r="O453" s="3"/>
      <c r="P453" s="3"/>
      <c r="Q453" s="3"/>
      <c r="R453" s="3"/>
      <c r="S453" s="3"/>
      <c r="T453" s="3"/>
      <c r="U453" s="3"/>
      <c r="W453" s="149"/>
      <c r="X453" s="149"/>
    </row>
    <row r="454" spans="2:24" ht="12.75">
      <c r="B454" s="2"/>
      <c r="C454" s="3"/>
      <c r="D454" s="4"/>
      <c r="E454" s="3"/>
      <c r="F454" s="3"/>
      <c r="G454" s="3"/>
      <c r="H454" s="3"/>
      <c r="I454" s="3"/>
      <c r="J454" s="3"/>
      <c r="K454" s="3"/>
      <c r="L454" s="3"/>
      <c r="M454" s="3"/>
      <c r="N454" s="3"/>
      <c r="O454" s="3"/>
      <c r="P454" s="3"/>
      <c r="Q454" s="3"/>
      <c r="R454" s="3"/>
      <c r="S454" s="3"/>
      <c r="T454" s="3"/>
      <c r="U454" s="3"/>
      <c r="W454" s="149"/>
      <c r="X454" s="149"/>
    </row>
    <row r="455" spans="2:24" ht="12.75">
      <c r="B455" s="2"/>
      <c r="C455" s="3"/>
      <c r="D455" s="4"/>
      <c r="E455" s="3"/>
      <c r="F455" s="3"/>
      <c r="G455" s="3"/>
      <c r="H455" s="3"/>
      <c r="I455" s="3"/>
      <c r="J455" s="3"/>
      <c r="K455" s="3"/>
      <c r="L455" s="3"/>
      <c r="M455" s="3"/>
      <c r="N455" s="3"/>
      <c r="O455" s="3"/>
      <c r="P455" s="3"/>
      <c r="Q455" s="3"/>
      <c r="R455" s="3"/>
      <c r="S455" s="3"/>
      <c r="T455" s="3"/>
      <c r="U455" s="3"/>
      <c r="W455" s="149"/>
      <c r="X455" s="149"/>
    </row>
    <row r="456" spans="2:24" ht="12.75">
      <c r="B456" s="2"/>
      <c r="C456" s="3"/>
      <c r="D456" s="4"/>
      <c r="E456" s="3"/>
      <c r="F456" s="3"/>
      <c r="G456" s="3"/>
      <c r="H456" s="3"/>
      <c r="I456" s="3"/>
      <c r="J456" s="3"/>
      <c r="K456" s="3"/>
      <c r="L456" s="3"/>
      <c r="M456" s="3"/>
      <c r="N456" s="3"/>
      <c r="O456" s="3"/>
      <c r="P456" s="3"/>
      <c r="Q456" s="3"/>
      <c r="R456" s="3"/>
      <c r="S456" s="3"/>
      <c r="T456" s="3"/>
      <c r="U456" s="3"/>
      <c r="W456" s="149"/>
      <c r="X456" s="149"/>
    </row>
    <row r="457" spans="2:24" ht="12.75">
      <c r="B457" s="2"/>
      <c r="C457" s="3"/>
      <c r="D457" s="4"/>
      <c r="E457" s="3"/>
      <c r="F457" s="3"/>
      <c r="G457" s="3"/>
      <c r="H457" s="3"/>
      <c r="I457" s="3"/>
      <c r="J457" s="3"/>
      <c r="K457" s="3"/>
      <c r="L457" s="3"/>
      <c r="M457" s="3"/>
      <c r="N457" s="3"/>
      <c r="O457" s="3"/>
      <c r="P457" s="3"/>
      <c r="Q457" s="3"/>
      <c r="R457" s="3"/>
      <c r="S457" s="3"/>
      <c r="T457" s="3"/>
      <c r="U457" s="3"/>
      <c r="W457" s="149"/>
      <c r="X457" s="149"/>
    </row>
    <row r="458" spans="2:24" ht="12.75">
      <c r="B458" s="2"/>
      <c r="C458" s="3"/>
      <c r="D458" s="4"/>
      <c r="E458" s="3"/>
      <c r="F458" s="3"/>
      <c r="G458" s="3"/>
      <c r="H458" s="3"/>
      <c r="I458" s="3"/>
      <c r="J458" s="3"/>
      <c r="K458" s="3"/>
      <c r="L458" s="3"/>
      <c r="M458" s="3"/>
      <c r="N458" s="3"/>
      <c r="O458" s="3"/>
      <c r="P458" s="3"/>
      <c r="Q458" s="3"/>
      <c r="R458" s="3"/>
      <c r="S458" s="3"/>
      <c r="T458" s="3"/>
      <c r="U458" s="3"/>
      <c r="W458" s="149"/>
      <c r="X458" s="149"/>
    </row>
    <row r="459" spans="2:24" ht="12.75">
      <c r="B459" s="2"/>
      <c r="C459" s="3"/>
      <c r="D459" s="4"/>
      <c r="E459" s="3"/>
      <c r="F459" s="3"/>
      <c r="G459" s="3"/>
      <c r="H459" s="3"/>
      <c r="I459" s="3"/>
      <c r="J459" s="3"/>
      <c r="K459" s="3"/>
      <c r="L459" s="3"/>
      <c r="M459" s="3"/>
      <c r="N459" s="3"/>
      <c r="O459" s="3"/>
      <c r="P459" s="3"/>
      <c r="Q459" s="3"/>
      <c r="R459" s="3"/>
      <c r="S459" s="3"/>
      <c r="T459" s="3"/>
      <c r="U459" s="3"/>
      <c r="W459" s="149"/>
      <c r="X459" s="149"/>
    </row>
    <row r="460" spans="2:24" ht="12.75">
      <c r="B460" s="2"/>
      <c r="C460" s="3"/>
      <c r="D460" s="4"/>
      <c r="E460" s="3"/>
      <c r="F460" s="3"/>
      <c r="G460" s="3"/>
      <c r="H460" s="3"/>
      <c r="I460" s="3"/>
      <c r="J460" s="3"/>
      <c r="K460" s="3"/>
      <c r="L460" s="3"/>
      <c r="M460" s="3"/>
      <c r="N460" s="3"/>
      <c r="O460" s="3"/>
      <c r="P460" s="3"/>
      <c r="Q460" s="3"/>
      <c r="R460" s="3"/>
      <c r="S460" s="3"/>
      <c r="T460" s="3"/>
      <c r="U460" s="3"/>
      <c r="W460" s="149"/>
      <c r="X460" s="149"/>
    </row>
    <row r="461" spans="2:24" ht="12.75">
      <c r="B461" s="2"/>
      <c r="C461" s="3"/>
      <c r="D461" s="4"/>
      <c r="E461" s="3"/>
      <c r="F461" s="3"/>
      <c r="G461" s="3"/>
      <c r="H461" s="3"/>
      <c r="I461" s="3"/>
      <c r="J461" s="3"/>
      <c r="K461" s="3"/>
      <c r="L461" s="3"/>
      <c r="M461" s="3"/>
      <c r="N461" s="3"/>
      <c r="O461" s="3"/>
      <c r="P461" s="3"/>
      <c r="Q461" s="3"/>
      <c r="R461" s="3"/>
      <c r="S461" s="3"/>
      <c r="T461" s="3"/>
      <c r="U461" s="3"/>
      <c r="W461" s="149"/>
      <c r="X461" s="149"/>
    </row>
    <row r="462" spans="2:24" ht="12.75">
      <c r="B462" s="2"/>
      <c r="C462" s="3"/>
      <c r="D462" s="4"/>
      <c r="E462" s="3"/>
      <c r="F462" s="3"/>
      <c r="G462" s="3"/>
      <c r="H462" s="3"/>
      <c r="I462" s="3"/>
      <c r="J462" s="3"/>
      <c r="K462" s="3"/>
      <c r="L462" s="3"/>
      <c r="M462" s="3"/>
      <c r="N462" s="3"/>
      <c r="O462" s="3"/>
      <c r="P462" s="3"/>
      <c r="Q462" s="3"/>
      <c r="R462" s="3"/>
      <c r="S462" s="3"/>
      <c r="T462" s="3"/>
      <c r="U462" s="3"/>
      <c r="W462" s="149"/>
      <c r="X462" s="149"/>
    </row>
    <row r="463" spans="2:24" ht="12.75">
      <c r="B463" s="2"/>
      <c r="C463" s="3"/>
      <c r="D463" s="4"/>
      <c r="E463" s="3"/>
      <c r="F463" s="3"/>
      <c r="G463" s="3"/>
      <c r="H463" s="3"/>
      <c r="I463" s="3"/>
      <c r="J463" s="3"/>
      <c r="K463" s="3"/>
      <c r="L463" s="3"/>
      <c r="M463" s="3"/>
      <c r="N463" s="3"/>
      <c r="O463" s="3"/>
      <c r="P463" s="3"/>
      <c r="Q463" s="3"/>
      <c r="R463" s="3"/>
      <c r="S463" s="3"/>
      <c r="T463" s="3"/>
      <c r="U463" s="3"/>
      <c r="W463" s="149"/>
      <c r="X463" s="149"/>
    </row>
    <row r="464" spans="2:24" ht="12.75">
      <c r="B464" s="2"/>
      <c r="C464" s="3"/>
      <c r="D464" s="4"/>
      <c r="E464" s="3"/>
      <c r="F464" s="3"/>
      <c r="G464" s="3"/>
      <c r="H464" s="3"/>
      <c r="I464" s="3"/>
      <c r="J464" s="3"/>
      <c r="K464" s="3"/>
      <c r="L464" s="3"/>
      <c r="M464" s="3"/>
      <c r="N464" s="3"/>
      <c r="O464" s="3"/>
      <c r="P464" s="3"/>
      <c r="Q464" s="3"/>
      <c r="R464" s="3"/>
      <c r="S464" s="3"/>
      <c r="T464" s="3"/>
      <c r="U464" s="3"/>
      <c r="W464" s="149"/>
      <c r="X464" s="149"/>
    </row>
    <row r="465" spans="2:24" ht="12.75">
      <c r="B465" s="2"/>
      <c r="C465" s="3"/>
      <c r="D465" s="4"/>
      <c r="E465" s="3"/>
      <c r="F465" s="3"/>
      <c r="G465" s="3"/>
      <c r="H465" s="3"/>
      <c r="I465" s="3"/>
      <c r="J465" s="3"/>
      <c r="K465" s="3"/>
      <c r="L465" s="3"/>
      <c r="M465" s="3"/>
      <c r="N465" s="3"/>
      <c r="O465" s="3"/>
      <c r="P465" s="3"/>
      <c r="Q465" s="3"/>
      <c r="R465" s="3"/>
      <c r="S465" s="3"/>
      <c r="T465" s="3"/>
      <c r="U465" s="3"/>
      <c r="W465" s="149"/>
      <c r="X465" s="149"/>
    </row>
    <row r="466" spans="2:24" ht="12.75">
      <c r="B466" s="2"/>
      <c r="C466" s="3"/>
      <c r="D466" s="4"/>
      <c r="E466" s="3"/>
      <c r="F466" s="3"/>
      <c r="G466" s="3"/>
      <c r="H466" s="3"/>
      <c r="I466" s="3"/>
      <c r="J466" s="3"/>
      <c r="K466" s="3"/>
      <c r="L466" s="3"/>
      <c r="M466" s="3"/>
      <c r="N466" s="3"/>
      <c r="O466" s="3"/>
      <c r="P466" s="3"/>
      <c r="Q466" s="3"/>
      <c r="R466" s="3"/>
      <c r="S466" s="3"/>
      <c r="T466" s="3"/>
      <c r="U466" s="3"/>
      <c r="W466" s="149"/>
      <c r="X466" s="149"/>
    </row>
    <row r="467" spans="2:24" ht="12.75">
      <c r="B467" s="2"/>
      <c r="C467" s="3"/>
      <c r="D467" s="4"/>
      <c r="E467" s="3"/>
      <c r="F467" s="3"/>
      <c r="G467" s="3"/>
      <c r="H467" s="3"/>
      <c r="I467" s="3"/>
      <c r="J467" s="3"/>
      <c r="K467" s="3"/>
      <c r="L467" s="3"/>
      <c r="M467" s="3"/>
      <c r="N467" s="3"/>
      <c r="O467" s="3"/>
      <c r="P467" s="3"/>
      <c r="Q467" s="3"/>
      <c r="R467" s="3"/>
      <c r="S467" s="3"/>
      <c r="T467" s="3"/>
      <c r="U467" s="3"/>
      <c r="W467" s="149"/>
      <c r="X467" s="149"/>
    </row>
    <row r="468" spans="2:24" ht="12.75">
      <c r="B468" s="2"/>
      <c r="C468" s="3"/>
      <c r="D468" s="4"/>
      <c r="E468" s="3"/>
      <c r="F468" s="3"/>
      <c r="G468" s="3"/>
      <c r="H468" s="3"/>
      <c r="I468" s="3"/>
      <c r="J468" s="3"/>
      <c r="K468" s="3"/>
      <c r="L468" s="3"/>
      <c r="M468" s="3"/>
      <c r="N468" s="3"/>
      <c r="O468" s="3"/>
      <c r="P468" s="3"/>
      <c r="Q468" s="3"/>
      <c r="R468" s="3"/>
      <c r="S468" s="3"/>
      <c r="T468" s="3"/>
      <c r="U468" s="3"/>
      <c r="W468" s="149"/>
      <c r="X468" s="149"/>
    </row>
    <row r="469" spans="2:24" ht="12.75">
      <c r="B469" s="2"/>
      <c r="C469" s="3"/>
      <c r="D469" s="4"/>
      <c r="E469" s="3"/>
      <c r="F469" s="3"/>
      <c r="G469" s="3"/>
      <c r="H469" s="3"/>
      <c r="I469" s="3"/>
      <c r="J469" s="3"/>
      <c r="K469" s="3"/>
      <c r="L469" s="3"/>
      <c r="M469" s="3"/>
      <c r="N469" s="3"/>
      <c r="O469" s="3"/>
      <c r="P469" s="3"/>
      <c r="Q469" s="3"/>
      <c r="R469" s="3"/>
      <c r="S469" s="3"/>
      <c r="T469" s="3"/>
      <c r="U469" s="3"/>
      <c r="W469" s="149"/>
      <c r="X469" s="149"/>
    </row>
    <row r="470" spans="2:24" ht="12.75">
      <c r="B470" s="2"/>
      <c r="C470" s="3"/>
      <c r="D470" s="4"/>
      <c r="E470" s="3"/>
      <c r="F470" s="3"/>
      <c r="G470" s="3"/>
      <c r="H470" s="3"/>
      <c r="I470" s="3"/>
      <c r="J470" s="3"/>
      <c r="K470" s="3"/>
      <c r="L470" s="3"/>
      <c r="M470" s="3"/>
      <c r="N470" s="3"/>
      <c r="O470" s="3"/>
      <c r="P470" s="3"/>
      <c r="Q470" s="3"/>
      <c r="R470" s="3"/>
      <c r="S470" s="3"/>
      <c r="T470" s="3"/>
      <c r="U470" s="3"/>
      <c r="W470" s="149"/>
      <c r="X470" s="149"/>
    </row>
    <row r="471" spans="2:24" ht="12.75">
      <c r="B471" s="2"/>
      <c r="C471" s="3"/>
      <c r="D471" s="4"/>
      <c r="E471" s="3"/>
      <c r="F471" s="3"/>
      <c r="G471" s="3"/>
      <c r="H471" s="3"/>
      <c r="I471" s="3"/>
      <c r="J471" s="3"/>
      <c r="K471" s="3"/>
      <c r="L471" s="3"/>
      <c r="M471" s="3"/>
      <c r="N471" s="3"/>
      <c r="O471" s="3"/>
      <c r="P471" s="3"/>
      <c r="Q471" s="3"/>
      <c r="R471" s="3"/>
      <c r="S471" s="3"/>
      <c r="T471" s="3"/>
      <c r="U471" s="3"/>
      <c r="W471" s="149"/>
      <c r="X471" s="149"/>
    </row>
    <row r="472" spans="2:24" ht="12.75">
      <c r="B472" s="2"/>
      <c r="C472" s="3"/>
      <c r="D472" s="4"/>
      <c r="E472" s="3"/>
      <c r="F472" s="3"/>
      <c r="G472" s="3"/>
      <c r="H472" s="3"/>
      <c r="I472" s="3"/>
      <c r="J472" s="3"/>
      <c r="K472" s="3"/>
      <c r="L472" s="3"/>
      <c r="M472" s="3"/>
      <c r="N472" s="3"/>
      <c r="O472" s="3"/>
      <c r="P472" s="3"/>
      <c r="Q472" s="3"/>
      <c r="R472" s="3"/>
      <c r="S472" s="3"/>
      <c r="T472" s="3"/>
      <c r="U472" s="3"/>
      <c r="W472" s="149"/>
      <c r="X472" s="149"/>
    </row>
    <row r="473" spans="2:24" ht="12.75">
      <c r="B473" s="2"/>
      <c r="C473" s="3"/>
      <c r="D473" s="4"/>
      <c r="E473" s="3"/>
      <c r="F473" s="3"/>
      <c r="G473" s="3"/>
      <c r="H473" s="3"/>
      <c r="I473" s="3"/>
      <c r="J473" s="3"/>
      <c r="K473" s="3"/>
      <c r="L473" s="3"/>
      <c r="M473" s="3"/>
      <c r="N473" s="3"/>
      <c r="O473" s="3"/>
      <c r="P473" s="3"/>
      <c r="Q473" s="3"/>
      <c r="R473" s="3"/>
      <c r="S473" s="3"/>
      <c r="T473" s="3"/>
      <c r="U473" s="3"/>
      <c r="W473" s="149"/>
      <c r="X473" s="149"/>
    </row>
    <row r="474" spans="2:24" ht="12.75">
      <c r="B474" s="2"/>
      <c r="C474" s="3"/>
      <c r="D474" s="4"/>
      <c r="E474" s="3"/>
      <c r="F474" s="3"/>
      <c r="G474" s="3"/>
      <c r="H474" s="3"/>
      <c r="I474" s="3"/>
      <c r="J474" s="3"/>
      <c r="K474" s="3"/>
      <c r="L474" s="3"/>
      <c r="M474" s="3"/>
      <c r="N474" s="3"/>
      <c r="O474" s="3"/>
      <c r="P474" s="3"/>
      <c r="Q474" s="3"/>
      <c r="R474" s="3"/>
      <c r="S474" s="3"/>
      <c r="T474" s="3"/>
      <c r="U474" s="3"/>
      <c r="W474" s="149"/>
      <c r="X474" s="149"/>
    </row>
    <row r="475" spans="2:24" ht="12.75">
      <c r="B475" s="2"/>
      <c r="C475" s="3"/>
      <c r="D475" s="4"/>
      <c r="E475" s="3"/>
      <c r="F475" s="3"/>
      <c r="G475" s="3"/>
      <c r="H475" s="3"/>
      <c r="I475" s="3"/>
      <c r="J475" s="3"/>
      <c r="K475" s="3"/>
      <c r="L475" s="3"/>
      <c r="M475" s="3"/>
      <c r="N475" s="3"/>
      <c r="O475" s="3"/>
      <c r="P475" s="3"/>
      <c r="Q475" s="3"/>
      <c r="R475" s="3"/>
      <c r="S475" s="3"/>
      <c r="T475" s="3"/>
      <c r="U475" s="3"/>
      <c r="W475" s="149"/>
      <c r="X475" s="149"/>
    </row>
    <row r="476" spans="2:24" ht="12.75">
      <c r="B476" s="2"/>
      <c r="C476" s="3"/>
      <c r="D476" s="4"/>
      <c r="E476" s="3"/>
      <c r="F476" s="3"/>
      <c r="G476" s="3"/>
      <c r="H476" s="3"/>
      <c r="I476" s="3"/>
      <c r="J476" s="3"/>
      <c r="K476" s="3"/>
      <c r="L476" s="3"/>
      <c r="M476" s="3"/>
      <c r="N476" s="3"/>
      <c r="O476" s="3"/>
      <c r="P476" s="3"/>
      <c r="Q476" s="3"/>
      <c r="R476" s="3"/>
      <c r="S476" s="3"/>
      <c r="T476" s="3"/>
      <c r="U476" s="3"/>
      <c r="W476" s="149"/>
      <c r="X476" s="149"/>
    </row>
    <row r="477" spans="2:24" ht="12.75">
      <c r="B477" s="2"/>
      <c r="C477" s="3"/>
      <c r="D477" s="4"/>
      <c r="E477" s="3"/>
      <c r="F477" s="3"/>
      <c r="G477" s="3"/>
      <c r="H477" s="3"/>
      <c r="I477" s="3"/>
      <c r="J477" s="3"/>
      <c r="K477" s="3"/>
      <c r="L477" s="3"/>
      <c r="M477" s="3"/>
      <c r="N477" s="3"/>
      <c r="O477" s="3"/>
      <c r="P477" s="3"/>
      <c r="Q477" s="3"/>
      <c r="R477" s="3"/>
      <c r="S477" s="3"/>
      <c r="T477" s="3"/>
      <c r="U477" s="3"/>
      <c r="W477" s="149"/>
      <c r="X477" s="149"/>
    </row>
    <row r="478" spans="2:24" ht="12.75">
      <c r="B478" s="2"/>
      <c r="C478" s="3"/>
      <c r="D478" s="4"/>
      <c r="E478" s="3"/>
      <c r="F478" s="3"/>
      <c r="G478" s="3"/>
      <c r="H478" s="3"/>
      <c r="I478" s="3"/>
      <c r="J478" s="3"/>
      <c r="K478" s="3"/>
      <c r="L478" s="3"/>
      <c r="M478" s="3"/>
      <c r="N478" s="3"/>
      <c r="O478" s="3"/>
      <c r="P478" s="3"/>
      <c r="Q478" s="3"/>
      <c r="R478" s="3"/>
      <c r="S478" s="3"/>
      <c r="T478" s="3"/>
      <c r="U478" s="3"/>
      <c r="W478" s="149"/>
      <c r="X478" s="149"/>
    </row>
    <row r="479" spans="2:24" ht="12.75">
      <c r="B479" s="2"/>
      <c r="C479" s="3"/>
      <c r="D479" s="4"/>
      <c r="E479" s="3"/>
      <c r="F479" s="3"/>
      <c r="G479" s="3"/>
      <c r="H479" s="3"/>
      <c r="I479" s="3"/>
      <c r="J479" s="3"/>
      <c r="K479" s="3"/>
      <c r="L479" s="3"/>
      <c r="M479" s="3"/>
      <c r="N479" s="3"/>
      <c r="O479" s="3"/>
      <c r="P479" s="3"/>
      <c r="Q479" s="3"/>
      <c r="R479" s="3"/>
      <c r="S479" s="3"/>
      <c r="T479" s="3"/>
      <c r="U479" s="3"/>
      <c r="W479" s="149"/>
      <c r="X479" s="149"/>
    </row>
    <row r="480" spans="2:24" ht="12.75">
      <c r="B480" s="2"/>
      <c r="C480" s="3"/>
      <c r="D480" s="4"/>
      <c r="E480" s="3"/>
      <c r="F480" s="3"/>
      <c r="G480" s="3"/>
      <c r="H480" s="3"/>
      <c r="I480" s="3"/>
      <c r="J480" s="3"/>
      <c r="K480" s="3"/>
      <c r="L480" s="3"/>
      <c r="M480" s="3"/>
      <c r="N480" s="3"/>
      <c r="O480" s="3"/>
      <c r="P480" s="3"/>
      <c r="Q480" s="3"/>
      <c r="R480" s="3"/>
      <c r="S480" s="3"/>
      <c r="T480" s="3"/>
      <c r="U480" s="3"/>
      <c r="W480" s="149"/>
      <c r="X480" s="149"/>
    </row>
    <row r="481" spans="2:24" ht="12.75">
      <c r="B481" s="2"/>
      <c r="C481" s="3"/>
      <c r="D481" s="4"/>
      <c r="E481" s="3"/>
      <c r="F481" s="3"/>
      <c r="G481" s="3"/>
      <c r="H481" s="3"/>
      <c r="I481" s="3"/>
      <c r="J481" s="3"/>
      <c r="K481" s="3"/>
      <c r="L481" s="3"/>
      <c r="M481" s="3"/>
      <c r="N481" s="3"/>
      <c r="O481" s="3"/>
      <c r="P481" s="3"/>
      <c r="Q481" s="3"/>
      <c r="R481" s="3"/>
      <c r="S481" s="3"/>
      <c r="T481" s="3"/>
      <c r="U481" s="3"/>
      <c r="W481" s="149"/>
      <c r="X481" s="149"/>
    </row>
    <row r="482" spans="2:24" ht="12.75">
      <c r="B482" s="2"/>
      <c r="C482" s="3"/>
      <c r="D482" s="4"/>
      <c r="E482" s="3"/>
      <c r="F482" s="3"/>
      <c r="G482" s="3"/>
      <c r="H482" s="3"/>
      <c r="I482" s="3"/>
      <c r="J482" s="3"/>
      <c r="K482" s="3"/>
      <c r="L482" s="3"/>
      <c r="M482" s="3"/>
      <c r="N482" s="3"/>
      <c r="O482" s="3"/>
      <c r="P482" s="3"/>
      <c r="Q482" s="3"/>
      <c r="R482" s="3"/>
      <c r="S482" s="3"/>
      <c r="T482" s="3"/>
      <c r="U482" s="3"/>
      <c r="W482" s="149"/>
      <c r="X482" s="149"/>
    </row>
    <row r="483" spans="2:24" ht="12.75">
      <c r="B483" s="2"/>
      <c r="C483" s="3"/>
      <c r="D483" s="4"/>
      <c r="E483" s="3"/>
      <c r="F483" s="3"/>
      <c r="G483" s="3"/>
      <c r="H483" s="3"/>
      <c r="I483" s="3"/>
      <c r="J483" s="3"/>
      <c r="K483" s="3"/>
      <c r="L483" s="3"/>
      <c r="M483" s="3"/>
      <c r="N483" s="3"/>
      <c r="O483" s="3"/>
      <c r="P483" s="3"/>
      <c r="Q483" s="3"/>
      <c r="R483" s="3"/>
      <c r="S483" s="3"/>
      <c r="T483" s="3"/>
      <c r="U483" s="3"/>
      <c r="W483" s="149"/>
      <c r="X483" s="149"/>
    </row>
    <row r="484" spans="2:24" ht="12.75">
      <c r="B484" s="2"/>
      <c r="C484" s="3"/>
      <c r="D484" s="4"/>
      <c r="E484" s="3"/>
      <c r="F484" s="3"/>
      <c r="G484" s="3"/>
      <c r="H484" s="3"/>
      <c r="I484" s="3"/>
      <c r="J484" s="3"/>
      <c r="K484" s="3"/>
      <c r="L484" s="3"/>
      <c r="M484" s="3"/>
      <c r="N484" s="3"/>
      <c r="O484" s="3"/>
      <c r="P484" s="3"/>
      <c r="Q484" s="3"/>
      <c r="R484" s="3"/>
      <c r="S484" s="3"/>
      <c r="T484" s="3"/>
      <c r="U484" s="3"/>
      <c r="W484" s="149"/>
      <c r="X484" s="149"/>
    </row>
    <row r="485" spans="2:24" ht="12.75">
      <c r="B485" s="2"/>
      <c r="C485" s="3"/>
      <c r="D485" s="4"/>
      <c r="E485" s="3"/>
      <c r="F485" s="3"/>
      <c r="G485" s="3"/>
      <c r="H485" s="3"/>
      <c r="I485" s="3"/>
      <c r="J485" s="3"/>
      <c r="K485" s="3"/>
      <c r="L485" s="3"/>
      <c r="M485" s="3"/>
      <c r="N485" s="3"/>
      <c r="O485" s="3"/>
      <c r="P485" s="3"/>
      <c r="Q485" s="3"/>
      <c r="R485" s="3"/>
      <c r="S485" s="3"/>
      <c r="T485" s="3"/>
      <c r="U485" s="3"/>
      <c r="W485" s="149"/>
      <c r="X485" s="149"/>
    </row>
    <row r="486" spans="2:24" ht="12.75">
      <c r="B486" s="2"/>
      <c r="C486" s="3"/>
      <c r="D486" s="4"/>
      <c r="E486" s="3"/>
      <c r="F486" s="3"/>
      <c r="G486" s="3"/>
      <c r="H486" s="3"/>
      <c r="I486" s="3"/>
      <c r="J486" s="3"/>
      <c r="K486" s="3"/>
      <c r="L486" s="3"/>
      <c r="M486" s="3"/>
      <c r="N486" s="3"/>
      <c r="O486" s="3"/>
      <c r="P486" s="3"/>
      <c r="Q486" s="3"/>
      <c r="R486" s="3"/>
      <c r="S486" s="3"/>
      <c r="T486" s="3"/>
      <c r="U486" s="3"/>
      <c r="W486" s="149"/>
      <c r="X486" s="149"/>
    </row>
    <row r="487" spans="2:24" ht="12.75">
      <c r="B487" s="2"/>
      <c r="C487" s="3"/>
      <c r="D487" s="4"/>
      <c r="E487" s="3"/>
      <c r="F487" s="3"/>
      <c r="G487" s="3"/>
      <c r="H487" s="3"/>
      <c r="I487" s="3"/>
      <c r="J487" s="3"/>
      <c r="K487" s="3"/>
      <c r="L487" s="3"/>
      <c r="M487" s="3"/>
      <c r="N487" s="3"/>
      <c r="O487" s="3"/>
      <c r="P487" s="3"/>
      <c r="Q487" s="3"/>
      <c r="R487" s="3"/>
      <c r="S487" s="3"/>
      <c r="T487" s="3"/>
      <c r="U487" s="3"/>
      <c r="W487" s="149"/>
      <c r="X487" s="149"/>
    </row>
    <row r="488" spans="2:24" ht="12.75">
      <c r="B488" s="2"/>
      <c r="C488" s="3"/>
      <c r="D488" s="4"/>
      <c r="E488" s="3"/>
      <c r="F488" s="3"/>
      <c r="G488" s="3"/>
      <c r="H488" s="3"/>
      <c r="I488" s="3"/>
      <c r="J488" s="3"/>
      <c r="K488" s="3"/>
      <c r="L488" s="3"/>
      <c r="M488" s="3"/>
      <c r="N488" s="3"/>
      <c r="O488" s="3"/>
      <c r="P488" s="3"/>
      <c r="Q488" s="3"/>
      <c r="R488" s="3"/>
      <c r="S488" s="3"/>
      <c r="T488" s="3"/>
      <c r="U488" s="3"/>
      <c r="W488" s="149"/>
      <c r="X488" s="149"/>
    </row>
    <row r="489" spans="2:24" ht="12.75">
      <c r="B489" s="2"/>
      <c r="C489" s="3"/>
      <c r="D489" s="4"/>
      <c r="E489" s="3"/>
      <c r="F489" s="3"/>
      <c r="G489" s="3"/>
      <c r="H489" s="3"/>
      <c r="I489" s="3"/>
      <c r="J489" s="3"/>
      <c r="K489" s="3"/>
      <c r="L489" s="3"/>
      <c r="M489" s="3"/>
      <c r="N489" s="3"/>
      <c r="O489" s="3"/>
      <c r="P489" s="3"/>
      <c r="Q489" s="3"/>
      <c r="R489" s="3"/>
      <c r="S489" s="3"/>
      <c r="T489" s="3"/>
      <c r="U489" s="3"/>
      <c r="W489" s="149"/>
      <c r="X489" s="149"/>
    </row>
    <row r="490" spans="2:24" ht="12.75">
      <c r="B490" s="2"/>
      <c r="C490" s="3"/>
      <c r="D490" s="4"/>
      <c r="E490" s="3"/>
      <c r="F490" s="3"/>
      <c r="G490" s="3"/>
      <c r="H490" s="3"/>
      <c r="I490" s="3"/>
      <c r="J490" s="3"/>
      <c r="K490" s="3"/>
      <c r="L490" s="3"/>
      <c r="M490" s="3"/>
      <c r="N490" s="3"/>
      <c r="O490" s="3"/>
      <c r="P490" s="3"/>
      <c r="Q490" s="3"/>
      <c r="R490" s="3"/>
      <c r="S490" s="3"/>
      <c r="T490" s="3"/>
      <c r="U490" s="3"/>
      <c r="W490" s="149"/>
      <c r="X490" s="149"/>
    </row>
    <row r="491" spans="2:24" ht="12.75">
      <c r="B491" s="2"/>
      <c r="C491" s="3"/>
      <c r="D491" s="4"/>
      <c r="E491" s="3"/>
      <c r="F491" s="3"/>
      <c r="G491" s="3"/>
      <c r="H491" s="3"/>
      <c r="I491" s="3"/>
      <c r="J491" s="3"/>
      <c r="K491" s="3"/>
      <c r="L491" s="3"/>
      <c r="M491" s="3"/>
      <c r="N491" s="3"/>
      <c r="O491" s="3"/>
      <c r="P491" s="3"/>
      <c r="Q491" s="3"/>
      <c r="R491" s="3"/>
      <c r="S491" s="3"/>
      <c r="T491" s="3"/>
      <c r="U491" s="3"/>
      <c r="W491" s="149"/>
      <c r="X491" s="149"/>
    </row>
    <row r="492" spans="2:24" ht="12.75">
      <c r="B492" s="2"/>
      <c r="C492" s="3"/>
      <c r="D492" s="4"/>
      <c r="E492" s="3"/>
      <c r="F492" s="3"/>
      <c r="G492" s="3"/>
      <c r="H492" s="3"/>
      <c r="I492" s="3"/>
      <c r="J492" s="3"/>
      <c r="K492" s="3"/>
      <c r="L492" s="3"/>
      <c r="M492" s="3"/>
      <c r="N492" s="3"/>
      <c r="O492" s="3"/>
      <c r="P492" s="3"/>
      <c r="Q492" s="3"/>
      <c r="R492" s="3"/>
      <c r="S492" s="3"/>
      <c r="T492" s="3"/>
      <c r="U492" s="3"/>
      <c r="W492" s="149"/>
      <c r="X492" s="149"/>
    </row>
    <row r="493" spans="2:24" ht="12.75">
      <c r="B493" s="2"/>
      <c r="C493" s="3"/>
      <c r="D493" s="4"/>
      <c r="E493" s="3"/>
      <c r="F493" s="3"/>
      <c r="G493" s="3"/>
      <c r="H493" s="3"/>
      <c r="I493" s="3"/>
      <c r="J493" s="3"/>
      <c r="K493" s="3"/>
      <c r="L493" s="3"/>
      <c r="M493" s="3"/>
      <c r="N493" s="3"/>
      <c r="O493" s="3"/>
      <c r="P493" s="3"/>
      <c r="Q493" s="3"/>
      <c r="R493" s="3"/>
      <c r="S493" s="3"/>
      <c r="T493" s="3"/>
      <c r="U493" s="3"/>
      <c r="W493" s="149"/>
      <c r="X493" s="149"/>
    </row>
    <row r="494" spans="2:24" ht="12.75">
      <c r="B494" s="2"/>
      <c r="C494" s="3"/>
      <c r="D494" s="4"/>
      <c r="E494" s="3"/>
      <c r="F494" s="3"/>
      <c r="G494" s="3"/>
      <c r="H494" s="3"/>
      <c r="I494" s="3"/>
      <c r="J494" s="3"/>
      <c r="K494" s="3"/>
      <c r="L494" s="3"/>
      <c r="M494" s="3"/>
      <c r="N494" s="3"/>
      <c r="O494" s="3"/>
      <c r="P494" s="3"/>
      <c r="Q494" s="3"/>
      <c r="R494" s="3"/>
      <c r="S494" s="3"/>
      <c r="T494" s="3"/>
      <c r="U494" s="3"/>
      <c r="W494" s="149"/>
      <c r="X494" s="149"/>
    </row>
    <row r="495" spans="2:24" ht="12.75">
      <c r="B495" s="2"/>
      <c r="C495" s="3"/>
      <c r="D495" s="4"/>
      <c r="E495" s="3"/>
      <c r="F495" s="3"/>
      <c r="G495" s="3"/>
      <c r="H495" s="3"/>
      <c r="I495" s="3"/>
      <c r="J495" s="3"/>
      <c r="K495" s="3"/>
      <c r="L495" s="3"/>
      <c r="M495" s="3"/>
      <c r="N495" s="3"/>
      <c r="O495" s="3"/>
      <c r="P495" s="3"/>
      <c r="Q495" s="3"/>
      <c r="R495" s="3"/>
      <c r="S495" s="3"/>
      <c r="T495" s="3"/>
      <c r="U495" s="3"/>
      <c r="W495" s="149"/>
      <c r="X495" s="149"/>
    </row>
    <row r="496" spans="2:24" ht="12.75">
      <c r="B496" s="2"/>
      <c r="C496" s="3"/>
      <c r="D496" s="4"/>
      <c r="E496" s="3"/>
      <c r="F496" s="3"/>
      <c r="G496" s="3"/>
      <c r="H496" s="3"/>
      <c r="I496" s="3"/>
      <c r="J496" s="3"/>
      <c r="K496" s="3"/>
      <c r="L496" s="3"/>
      <c r="M496" s="3"/>
      <c r="N496" s="3"/>
      <c r="O496" s="3"/>
      <c r="P496" s="3"/>
      <c r="Q496" s="3"/>
      <c r="R496" s="3"/>
      <c r="S496" s="3"/>
      <c r="T496" s="3"/>
      <c r="U496" s="3"/>
      <c r="W496" s="149"/>
      <c r="X496" s="149"/>
    </row>
    <row r="497" spans="2:24" ht="12.75">
      <c r="B497" s="2"/>
      <c r="C497" s="3"/>
      <c r="D497" s="4"/>
      <c r="E497" s="3"/>
      <c r="F497" s="3"/>
      <c r="G497" s="3"/>
      <c r="H497" s="3"/>
      <c r="I497" s="3"/>
      <c r="J497" s="3"/>
      <c r="K497" s="3"/>
      <c r="L497" s="3"/>
      <c r="M497" s="3"/>
      <c r="N497" s="3"/>
      <c r="O497" s="3"/>
      <c r="P497" s="3"/>
      <c r="Q497" s="3"/>
      <c r="R497" s="3"/>
      <c r="S497" s="3"/>
      <c r="T497" s="3"/>
      <c r="U497" s="3"/>
      <c r="W497" s="149"/>
      <c r="X497" s="149"/>
    </row>
    <row r="498" spans="2:24" ht="12.75">
      <c r="B498" s="2"/>
      <c r="C498" s="3"/>
      <c r="D498" s="4"/>
      <c r="E498" s="3"/>
      <c r="F498" s="3"/>
      <c r="G498" s="3"/>
      <c r="H498" s="3"/>
      <c r="I498" s="3"/>
      <c r="J498" s="3"/>
      <c r="K498" s="3"/>
      <c r="L498" s="3"/>
      <c r="M498" s="3"/>
      <c r="N498" s="3"/>
      <c r="O498" s="3"/>
      <c r="P498" s="3"/>
      <c r="Q498" s="3"/>
      <c r="R498" s="3"/>
      <c r="S498" s="3"/>
      <c r="T498" s="3"/>
      <c r="U498" s="3"/>
      <c r="W498" s="149"/>
      <c r="X498" s="149"/>
    </row>
    <row r="499" spans="2:24" ht="12.75">
      <c r="B499" s="2"/>
      <c r="C499" s="3"/>
      <c r="D499" s="4"/>
      <c r="E499" s="3"/>
      <c r="F499" s="3"/>
      <c r="G499" s="3"/>
      <c r="H499" s="3"/>
      <c r="I499" s="3"/>
      <c r="J499" s="3"/>
      <c r="K499" s="3"/>
      <c r="L499" s="3"/>
      <c r="M499" s="3"/>
      <c r="N499" s="3"/>
      <c r="O499" s="3"/>
      <c r="P499" s="3"/>
      <c r="Q499" s="3"/>
      <c r="R499" s="3"/>
      <c r="S499" s="3"/>
      <c r="T499" s="3"/>
      <c r="U499" s="3"/>
      <c r="W499" s="149"/>
      <c r="X499" s="149"/>
    </row>
    <row r="500" spans="2:24" ht="12.75">
      <c r="B500" s="2"/>
      <c r="C500" s="3"/>
      <c r="D500" s="4"/>
      <c r="E500" s="3"/>
      <c r="F500" s="3"/>
      <c r="G500" s="3"/>
      <c r="H500" s="3"/>
      <c r="I500" s="3"/>
      <c r="J500" s="3"/>
      <c r="K500" s="3"/>
      <c r="L500" s="3"/>
      <c r="M500" s="3"/>
      <c r="N500" s="3"/>
      <c r="O500" s="3"/>
      <c r="P500" s="3"/>
      <c r="Q500" s="3"/>
      <c r="R500" s="3"/>
      <c r="S500" s="3"/>
      <c r="T500" s="3"/>
      <c r="U500" s="3"/>
      <c r="W500" s="149"/>
      <c r="X500" s="149"/>
    </row>
    <row r="501" spans="2:24" ht="12.75">
      <c r="B501" s="2"/>
      <c r="C501" s="3"/>
      <c r="D501" s="4"/>
      <c r="E501" s="3"/>
      <c r="F501" s="3"/>
      <c r="G501" s="3"/>
      <c r="H501" s="3"/>
      <c r="I501" s="3"/>
      <c r="J501" s="3"/>
      <c r="K501" s="3"/>
      <c r="L501" s="3"/>
      <c r="M501" s="3"/>
      <c r="N501" s="3"/>
      <c r="O501" s="3"/>
      <c r="P501" s="3"/>
      <c r="Q501" s="3"/>
      <c r="R501" s="3"/>
      <c r="S501" s="3"/>
      <c r="T501" s="3"/>
      <c r="U501" s="3"/>
      <c r="W501" s="149"/>
      <c r="X501" s="149"/>
    </row>
    <row r="502" spans="2:24" ht="12.75">
      <c r="B502" s="2"/>
      <c r="C502" s="3"/>
      <c r="D502" s="4"/>
      <c r="E502" s="3"/>
      <c r="F502" s="3"/>
      <c r="G502" s="3"/>
      <c r="H502" s="3"/>
      <c r="I502" s="3"/>
      <c r="J502" s="3"/>
      <c r="K502" s="3"/>
      <c r="L502" s="3"/>
      <c r="M502" s="3"/>
      <c r="N502" s="3"/>
      <c r="O502" s="3"/>
      <c r="P502" s="3"/>
      <c r="Q502" s="3"/>
      <c r="R502" s="3"/>
      <c r="S502" s="3"/>
      <c r="T502" s="3"/>
      <c r="U502" s="3"/>
      <c r="W502" s="149"/>
      <c r="X502" s="149"/>
    </row>
    <row r="503" spans="2:24" ht="12.75">
      <c r="B503" s="2"/>
      <c r="C503" s="3"/>
      <c r="D503" s="4"/>
      <c r="E503" s="3"/>
      <c r="F503" s="3"/>
      <c r="G503" s="3"/>
      <c r="H503" s="3"/>
      <c r="I503" s="3"/>
      <c r="J503" s="3"/>
      <c r="K503" s="3"/>
      <c r="L503" s="3"/>
      <c r="M503" s="3"/>
      <c r="N503" s="3"/>
      <c r="O503" s="3"/>
      <c r="P503" s="3"/>
      <c r="Q503" s="3"/>
      <c r="R503" s="3"/>
      <c r="S503" s="3"/>
      <c r="T503" s="3"/>
      <c r="U503" s="3"/>
      <c r="W503" s="149"/>
      <c r="X503" s="149"/>
    </row>
    <row r="504" spans="2:24" ht="12.75">
      <c r="B504" s="2"/>
      <c r="C504" s="3"/>
      <c r="D504" s="4"/>
      <c r="E504" s="3"/>
      <c r="F504" s="3"/>
      <c r="G504" s="3"/>
      <c r="H504" s="3"/>
      <c r="I504" s="3"/>
      <c r="J504" s="3"/>
      <c r="K504" s="3"/>
      <c r="L504" s="3"/>
      <c r="M504" s="3"/>
      <c r="N504" s="3"/>
      <c r="O504" s="3"/>
      <c r="P504" s="3"/>
      <c r="Q504" s="3"/>
      <c r="R504" s="3"/>
      <c r="S504" s="3"/>
      <c r="T504" s="3"/>
      <c r="U504" s="3"/>
      <c r="W504" s="149"/>
      <c r="X504" s="149"/>
    </row>
    <row r="505" spans="2:24" ht="12.75">
      <c r="B505" s="2"/>
      <c r="C505" s="3"/>
      <c r="D505" s="4"/>
      <c r="E505" s="3"/>
      <c r="F505" s="3"/>
      <c r="G505" s="3"/>
      <c r="H505" s="3"/>
      <c r="I505" s="3"/>
      <c r="J505" s="3"/>
      <c r="K505" s="3"/>
      <c r="L505" s="3"/>
      <c r="M505" s="3"/>
      <c r="N505" s="3"/>
      <c r="O505" s="3"/>
      <c r="P505" s="3"/>
      <c r="Q505" s="3"/>
      <c r="R505" s="3"/>
      <c r="S505" s="3"/>
      <c r="T505" s="3"/>
      <c r="U505" s="3"/>
      <c r="W505" s="149"/>
      <c r="X505" s="149"/>
    </row>
    <row r="506" spans="2:24" ht="12.75">
      <c r="B506" s="2"/>
      <c r="C506" s="3"/>
      <c r="D506" s="4"/>
      <c r="E506" s="3"/>
      <c r="F506" s="3"/>
      <c r="G506" s="3"/>
      <c r="H506" s="3"/>
      <c r="I506" s="3"/>
      <c r="J506" s="3"/>
      <c r="K506" s="3"/>
      <c r="L506" s="3"/>
      <c r="M506" s="3"/>
      <c r="N506" s="3"/>
      <c r="O506" s="3"/>
      <c r="P506" s="3"/>
      <c r="Q506" s="3"/>
      <c r="R506" s="3"/>
      <c r="S506" s="3"/>
      <c r="T506" s="3"/>
      <c r="U506" s="3"/>
      <c r="W506" s="149"/>
      <c r="X506" s="149"/>
    </row>
    <row r="507" spans="2:24" ht="12.75">
      <c r="B507" s="2"/>
      <c r="C507" s="3"/>
      <c r="D507" s="4"/>
      <c r="E507" s="3"/>
      <c r="F507" s="3"/>
      <c r="G507" s="3"/>
      <c r="H507" s="3"/>
      <c r="I507" s="3"/>
      <c r="J507" s="3"/>
      <c r="K507" s="3"/>
      <c r="L507" s="3"/>
      <c r="M507" s="3"/>
      <c r="N507" s="3"/>
      <c r="O507" s="3"/>
      <c r="P507" s="3"/>
      <c r="Q507" s="3"/>
      <c r="R507" s="3"/>
      <c r="S507" s="3"/>
      <c r="T507" s="3"/>
      <c r="U507" s="3"/>
      <c r="W507" s="149"/>
      <c r="X507" s="149"/>
    </row>
    <row r="508" spans="2:24" ht="12.75">
      <c r="B508" s="2"/>
      <c r="C508" s="3"/>
      <c r="D508" s="4"/>
      <c r="E508" s="3"/>
      <c r="F508" s="3"/>
      <c r="G508" s="3"/>
      <c r="H508" s="3"/>
      <c r="I508" s="3"/>
      <c r="J508" s="3"/>
      <c r="K508" s="3"/>
      <c r="L508" s="3"/>
      <c r="M508" s="3"/>
      <c r="N508" s="3"/>
      <c r="O508" s="3"/>
      <c r="P508" s="3"/>
      <c r="Q508" s="3"/>
      <c r="R508" s="3"/>
      <c r="S508" s="3"/>
      <c r="T508" s="3"/>
      <c r="U508" s="3"/>
      <c r="W508" s="149"/>
      <c r="X508" s="149"/>
    </row>
    <row r="509" spans="2:24" ht="12.75">
      <c r="B509" s="2"/>
      <c r="C509" s="3"/>
      <c r="D509" s="4"/>
      <c r="E509" s="3"/>
      <c r="F509" s="3"/>
      <c r="G509" s="3"/>
      <c r="H509" s="3"/>
      <c r="I509" s="3"/>
      <c r="J509" s="3"/>
      <c r="K509" s="3"/>
      <c r="L509" s="3"/>
      <c r="M509" s="3"/>
      <c r="N509" s="3"/>
      <c r="O509" s="3"/>
      <c r="P509" s="3"/>
      <c r="Q509" s="3"/>
      <c r="R509" s="3"/>
      <c r="S509" s="3"/>
      <c r="T509" s="3"/>
      <c r="U509" s="3"/>
      <c r="W509" s="149"/>
      <c r="X509" s="149"/>
    </row>
    <row r="510" spans="2:24" ht="12.75">
      <c r="B510" s="2"/>
      <c r="C510" s="3"/>
      <c r="D510" s="4"/>
      <c r="E510" s="3"/>
      <c r="F510" s="3"/>
      <c r="G510" s="3"/>
      <c r="H510" s="3"/>
      <c r="I510" s="3"/>
      <c r="J510" s="3"/>
      <c r="K510" s="3"/>
      <c r="L510" s="3"/>
      <c r="M510" s="3"/>
      <c r="N510" s="3"/>
      <c r="O510" s="3"/>
      <c r="P510" s="3"/>
      <c r="Q510" s="3"/>
      <c r="R510" s="3"/>
      <c r="S510" s="3"/>
      <c r="T510" s="3"/>
      <c r="U510" s="3"/>
      <c r="W510" s="149"/>
      <c r="X510" s="149"/>
    </row>
    <row r="511" spans="2:24" ht="12.75">
      <c r="B511" s="2"/>
      <c r="C511" s="3"/>
      <c r="D511" s="4"/>
      <c r="E511" s="3"/>
      <c r="F511" s="3"/>
      <c r="G511" s="3"/>
      <c r="H511" s="3"/>
      <c r="I511" s="3"/>
      <c r="J511" s="3"/>
      <c r="K511" s="3"/>
      <c r="L511" s="3"/>
      <c r="M511" s="3"/>
      <c r="N511" s="3"/>
      <c r="O511" s="3"/>
      <c r="P511" s="3"/>
      <c r="Q511" s="3"/>
      <c r="R511" s="3"/>
      <c r="S511" s="3"/>
      <c r="T511" s="3"/>
      <c r="U511" s="3"/>
      <c r="W511" s="149"/>
      <c r="X511" s="149"/>
    </row>
    <row r="512" spans="2:24" ht="12.75">
      <c r="B512" s="2"/>
      <c r="C512" s="3"/>
      <c r="D512" s="4"/>
      <c r="E512" s="3"/>
      <c r="F512" s="3"/>
      <c r="G512" s="3"/>
      <c r="H512" s="3"/>
      <c r="I512" s="3"/>
      <c r="J512" s="3"/>
      <c r="K512" s="3"/>
      <c r="L512" s="3"/>
      <c r="M512" s="3"/>
      <c r="N512" s="3"/>
      <c r="O512" s="3"/>
      <c r="P512" s="3"/>
      <c r="Q512" s="3"/>
      <c r="R512" s="3"/>
      <c r="S512" s="3"/>
      <c r="T512" s="3"/>
      <c r="U512" s="3"/>
      <c r="W512" s="149"/>
      <c r="X512" s="149"/>
    </row>
    <row r="513" spans="2:24" ht="12.75">
      <c r="B513" s="2"/>
      <c r="C513" s="3"/>
      <c r="D513" s="4"/>
      <c r="E513" s="3"/>
      <c r="F513" s="3"/>
      <c r="G513" s="3"/>
      <c r="H513" s="3"/>
      <c r="I513" s="3"/>
      <c r="J513" s="3"/>
      <c r="K513" s="3"/>
      <c r="L513" s="3"/>
      <c r="M513" s="3"/>
      <c r="N513" s="3"/>
      <c r="O513" s="3"/>
      <c r="P513" s="3"/>
      <c r="Q513" s="3"/>
      <c r="R513" s="3"/>
      <c r="S513" s="3"/>
      <c r="T513" s="3"/>
      <c r="U513" s="3"/>
      <c r="W513" s="149"/>
      <c r="X513" s="149"/>
    </row>
    <row r="514" spans="2:24" ht="12.75">
      <c r="B514" s="2"/>
      <c r="C514" s="3"/>
      <c r="D514" s="4"/>
      <c r="E514" s="3"/>
      <c r="F514" s="3"/>
      <c r="G514" s="3"/>
      <c r="H514" s="3"/>
      <c r="I514" s="3"/>
      <c r="J514" s="3"/>
      <c r="K514" s="3"/>
      <c r="L514" s="3"/>
      <c r="M514" s="3"/>
      <c r="N514" s="3"/>
      <c r="O514" s="3"/>
      <c r="P514" s="3"/>
      <c r="Q514" s="3"/>
      <c r="R514" s="3"/>
      <c r="S514" s="3"/>
      <c r="T514" s="3"/>
      <c r="U514" s="3"/>
      <c r="W514" s="149"/>
      <c r="X514" s="149"/>
    </row>
    <row r="515" spans="2:24" ht="12.75">
      <c r="B515" s="2"/>
      <c r="C515" s="3"/>
      <c r="D515" s="4"/>
      <c r="E515" s="3"/>
      <c r="F515" s="3"/>
      <c r="G515" s="3"/>
      <c r="H515" s="3"/>
      <c r="I515" s="3"/>
      <c r="J515" s="3"/>
      <c r="K515" s="3"/>
      <c r="L515" s="3"/>
      <c r="M515" s="3"/>
      <c r="N515" s="3"/>
      <c r="O515" s="3"/>
      <c r="P515" s="3"/>
      <c r="Q515" s="3"/>
      <c r="R515" s="3"/>
      <c r="S515" s="3"/>
      <c r="T515" s="3"/>
      <c r="U515" s="3"/>
      <c r="W515" s="149"/>
      <c r="X515" s="149"/>
    </row>
    <row r="516" spans="2:24" ht="12.75">
      <c r="B516" s="2"/>
      <c r="C516" s="3"/>
      <c r="D516" s="4"/>
      <c r="E516" s="3"/>
      <c r="F516" s="3"/>
      <c r="G516" s="3"/>
      <c r="H516" s="3"/>
      <c r="I516" s="3"/>
      <c r="J516" s="3"/>
      <c r="K516" s="3"/>
      <c r="L516" s="3"/>
      <c r="M516" s="3"/>
      <c r="N516" s="3"/>
      <c r="O516" s="3"/>
      <c r="P516" s="3"/>
      <c r="Q516" s="3"/>
      <c r="R516" s="3"/>
      <c r="S516" s="3"/>
      <c r="T516" s="3"/>
      <c r="U516" s="3"/>
      <c r="W516" s="149"/>
      <c r="X516" s="149"/>
    </row>
    <row r="517" spans="2:24" ht="12.75">
      <c r="B517" s="2"/>
      <c r="C517" s="3"/>
      <c r="D517" s="4"/>
      <c r="E517" s="3"/>
      <c r="F517" s="3"/>
      <c r="G517" s="3"/>
      <c r="H517" s="3"/>
      <c r="I517" s="3"/>
      <c r="J517" s="3"/>
      <c r="K517" s="3"/>
      <c r="L517" s="3"/>
      <c r="M517" s="3"/>
      <c r="N517" s="3"/>
      <c r="O517" s="3"/>
      <c r="P517" s="3"/>
      <c r="Q517" s="3"/>
      <c r="R517" s="3"/>
      <c r="S517" s="3"/>
      <c r="T517" s="3"/>
      <c r="U517" s="3"/>
      <c r="W517" s="149"/>
      <c r="X517" s="149"/>
    </row>
    <row r="518" spans="2:24" ht="12.75">
      <c r="B518" s="2"/>
      <c r="C518" s="3"/>
      <c r="D518" s="4"/>
      <c r="E518" s="3"/>
      <c r="F518" s="3"/>
      <c r="G518" s="3"/>
      <c r="H518" s="3"/>
      <c r="I518" s="3"/>
      <c r="J518" s="3"/>
      <c r="K518" s="3"/>
      <c r="L518" s="3"/>
      <c r="M518" s="3"/>
      <c r="N518" s="3"/>
      <c r="O518" s="3"/>
      <c r="P518" s="3"/>
      <c r="Q518" s="3"/>
      <c r="R518" s="3"/>
      <c r="S518" s="3"/>
      <c r="T518" s="3"/>
      <c r="U518" s="3"/>
      <c r="W518" s="149"/>
      <c r="X518" s="149"/>
    </row>
    <row r="519" spans="2:24" ht="12.75">
      <c r="B519" s="2"/>
      <c r="C519" s="3"/>
      <c r="D519" s="4"/>
      <c r="E519" s="3"/>
      <c r="F519" s="3"/>
      <c r="G519" s="3"/>
      <c r="H519" s="3"/>
      <c r="I519" s="3"/>
      <c r="J519" s="3"/>
      <c r="K519" s="3"/>
      <c r="L519" s="3"/>
      <c r="M519" s="3"/>
      <c r="N519" s="3"/>
      <c r="O519" s="3"/>
      <c r="P519" s="3"/>
      <c r="Q519" s="3"/>
      <c r="R519" s="3"/>
      <c r="S519" s="3"/>
      <c r="T519" s="3"/>
      <c r="U519" s="3"/>
      <c r="W519" s="149"/>
      <c r="X519" s="149"/>
    </row>
    <row r="520" spans="2:24" ht="12.75">
      <c r="B520" s="2"/>
      <c r="C520" s="3"/>
      <c r="D520" s="4"/>
      <c r="E520" s="3"/>
      <c r="F520" s="3"/>
      <c r="G520" s="3"/>
      <c r="H520" s="3"/>
      <c r="I520" s="3"/>
      <c r="J520" s="3"/>
      <c r="K520" s="3"/>
      <c r="L520" s="3"/>
      <c r="M520" s="3"/>
      <c r="N520" s="3"/>
      <c r="O520" s="3"/>
      <c r="P520" s="3"/>
      <c r="Q520" s="3"/>
      <c r="R520" s="3"/>
      <c r="S520" s="3"/>
      <c r="T520" s="3"/>
      <c r="U520" s="3"/>
      <c r="W520" s="149"/>
      <c r="X520" s="149"/>
    </row>
    <row r="521" spans="2:24" ht="12.75">
      <c r="B521" s="2"/>
      <c r="C521" s="3"/>
      <c r="D521" s="4"/>
      <c r="E521" s="3"/>
      <c r="F521" s="3"/>
      <c r="G521" s="3"/>
      <c r="H521" s="3"/>
      <c r="I521" s="3"/>
      <c r="J521" s="3"/>
      <c r="K521" s="3"/>
      <c r="L521" s="3"/>
      <c r="M521" s="3"/>
      <c r="N521" s="3"/>
      <c r="O521" s="3"/>
      <c r="P521" s="3"/>
      <c r="Q521" s="3"/>
      <c r="R521" s="3"/>
      <c r="S521" s="3"/>
      <c r="T521" s="3"/>
      <c r="U521" s="3"/>
      <c r="W521" s="149"/>
      <c r="X521" s="149"/>
    </row>
    <row r="522" spans="2:24" ht="12.75">
      <c r="B522" s="2"/>
      <c r="C522" s="3"/>
      <c r="D522" s="4"/>
      <c r="E522" s="3"/>
      <c r="F522" s="3"/>
      <c r="G522" s="3"/>
      <c r="H522" s="3"/>
      <c r="I522" s="3"/>
      <c r="J522" s="3"/>
      <c r="K522" s="3"/>
      <c r="L522" s="3"/>
      <c r="M522" s="3"/>
      <c r="N522" s="3"/>
      <c r="O522" s="3"/>
      <c r="P522" s="3"/>
      <c r="Q522" s="3"/>
      <c r="R522" s="3"/>
      <c r="S522" s="3"/>
      <c r="T522" s="3"/>
      <c r="U522" s="3"/>
      <c r="W522" s="149"/>
      <c r="X522" s="149"/>
    </row>
    <row r="523" spans="2:24" ht="12.75">
      <c r="B523" s="2"/>
      <c r="C523" s="3"/>
      <c r="D523" s="4"/>
      <c r="E523" s="3"/>
      <c r="F523" s="3"/>
      <c r="G523" s="3"/>
      <c r="H523" s="3"/>
      <c r="I523" s="3"/>
      <c r="J523" s="3"/>
      <c r="K523" s="3"/>
      <c r="L523" s="3"/>
      <c r="M523" s="3"/>
      <c r="N523" s="3"/>
      <c r="O523" s="3"/>
      <c r="P523" s="3"/>
      <c r="Q523" s="3"/>
      <c r="R523" s="3"/>
      <c r="S523" s="3"/>
      <c r="T523" s="3"/>
      <c r="U523" s="3"/>
      <c r="W523" s="149"/>
      <c r="X523" s="149"/>
    </row>
    <row r="524" spans="2:24" ht="12.75">
      <c r="B524" s="2"/>
      <c r="C524" s="3"/>
      <c r="D524" s="4"/>
      <c r="E524" s="3"/>
      <c r="F524" s="3"/>
      <c r="G524" s="3"/>
      <c r="H524" s="3"/>
      <c r="I524" s="3"/>
      <c r="J524" s="3"/>
      <c r="K524" s="3"/>
      <c r="L524" s="3"/>
      <c r="M524" s="3"/>
      <c r="N524" s="3"/>
      <c r="O524" s="3"/>
      <c r="P524" s="3"/>
      <c r="Q524" s="3"/>
      <c r="R524" s="3"/>
      <c r="S524" s="3"/>
      <c r="T524" s="3"/>
      <c r="U524" s="3"/>
      <c r="W524" s="149"/>
      <c r="X524" s="149"/>
    </row>
    <row r="525" spans="2:24" ht="12.75">
      <c r="B525" s="2"/>
      <c r="C525" s="3"/>
      <c r="D525" s="4"/>
      <c r="E525" s="3"/>
      <c r="F525" s="3"/>
      <c r="G525" s="3"/>
      <c r="H525" s="3"/>
      <c r="I525" s="3"/>
      <c r="J525" s="3"/>
      <c r="K525" s="3"/>
      <c r="L525" s="3"/>
      <c r="M525" s="3"/>
      <c r="N525" s="3"/>
      <c r="O525" s="3"/>
      <c r="P525" s="3"/>
      <c r="Q525" s="3"/>
      <c r="R525" s="3"/>
      <c r="S525" s="3"/>
      <c r="T525" s="3"/>
      <c r="U525" s="3"/>
      <c r="W525" s="149"/>
      <c r="X525" s="149"/>
    </row>
    <row r="526" spans="2:24" ht="12.75">
      <c r="B526" s="2"/>
      <c r="C526" s="3"/>
      <c r="D526" s="4"/>
      <c r="E526" s="3"/>
      <c r="F526" s="3"/>
      <c r="G526" s="3"/>
      <c r="H526" s="3"/>
      <c r="I526" s="3"/>
      <c r="J526" s="3"/>
      <c r="K526" s="3"/>
      <c r="L526" s="3"/>
      <c r="M526" s="3"/>
      <c r="N526" s="3"/>
      <c r="O526" s="3"/>
      <c r="P526" s="3"/>
      <c r="Q526" s="3"/>
      <c r="R526" s="3"/>
      <c r="S526" s="3"/>
      <c r="T526" s="3"/>
      <c r="U526" s="3"/>
      <c r="W526" s="149"/>
      <c r="X526" s="149"/>
    </row>
    <row r="527" spans="2:24" ht="12.75">
      <c r="B527" s="2"/>
      <c r="C527" s="3"/>
      <c r="D527" s="4"/>
      <c r="E527" s="3"/>
      <c r="F527" s="3"/>
      <c r="G527" s="3"/>
      <c r="H527" s="3"/>
      <c r="I527" s="3"/>
      <c r="J527" s="3"/>
      <c r="K527" s="3"/>
      <c r="L527" s="3"/>
      <c r="M527" s="3"/>
      <c r="N527" s="3"/>
      <c r="O527" s="3"/>
      <c r="P527" s="3"/>
      <c r="Q527" s="3"/>
      <c r="R527" s="3"/>
      <c r="S527" s="3"/>
      <c r="T527" s="3"/>
      <c r="U527" s="3"/>
      <c r="W527" s="149"/>
      <c r="X527" s="149"/>
    </row>
    <row r="528" spans="2:24" ht="12.75">
      <c r="B528" s="2"/>
      <c r="C528" s="3"/>
      <c r="D528" s="4"/>
      <c r="E528" s="3"/>
      <c r="F528" s="3"/>
      <c r="G528" s="3"/>
      <c r="H528" s="3"/>
      <c r="I528" s="3"/>
      <c r="J528" s="3"/>
      <c r="K528" s="3"/>
      <c r="L528" s="3"/>
      <c r="M528" s="3"/>
      <c r="N528" s="3"/>
      <c r="O528" s="3"/>
      <c r="P528" s="3"/>
      <c r="Q528" s="3"/>
      <c r="R528" s="3"/>
      <c r="S528" s="3"/>
      <c r="T528" s="3"/>
      <c r="U528" s="3"/>
      <c r="W528" s="149"/>
      <c r="X528" s="149"/>
    </row>
    <row r="529" spans="2:24" ht="12.75">
      <c r="B529" s="2"/>
      <c r="C529" s="3"/>
      <c r="D529" s="4"/>
      <c r="E529" s="3"/>
      <c r="F529" s="3"/>
      <c r="G529" s="3"/>
      <c r="H529" s="3"/>
      <c r="I529" s="3"/>
      <c r="J529" s="3"/>
      <c r="K529" s="3"/>
      <c r="L529" s="3"/>
      <c r="M529" s="3"/>
      <c r="N529" s="3"/>
      <c r="O529" s="3"/>
      <c r="P529" s="3"/>
      <c r="Q529" s="3"/>
      <c r="R529" s="3"/>
      <c r="S529" s="3"/>
      <c r="T529" s="3"/>
      <c r="U529" s="3"/>
      <c r="W529" s="149"/>
      <c r="X529" s="149"/>
    </row>
    <row r="530" spans="2:24" ht="12.75">
      <c r="B530" s="2"/>
      <c r="C530" s="3"/>
      <c r="D530" s="4"/>
      <c r="E530" s="3"/>
      <c r="F530" s="3"/>
      <c r="G530" s="3"/>
      <c r="H530" s="3"/>
      <c r="I530" s="3"/>
      <c r="J530" s="3"/>
      <c r="K530" s="3"/>
      <c r="L530" s="3"/>
      <c r="M530" s="3"/>
      <c r="N530" s="3"/>
      <c r="O530" s="3"/>
      <c r="P530" s="3"/>
      <c r="Q530" s="3"/>
      <c r="R530" s="3"/>
      <c r="S530" s="3"/>
      <c r="T530" s="3"/>
      <c r="U530" s="3"/>
      <c r="W530" s="149"/>
      <c r="X530" s="149"/>
    </row>
    <row r="531" spans="2:24" ht="12.75">
      <c r="B531" s="2"/>
      <c r="C531" s="3"/>
      <c r="D531" s="4"/>
      <c r="E531" s="3"/>
      <c r="F531" s="3"/>
      <c r="G531" s="3"/>
      <c r="H531" s="3"/>
      <c r="I531" s="3"/>
      <c r="J531" s="3"/>
      <c r="K531" s="3"/>
      <c r="L531" s="3"/>
      <c r="M531" s="3"/>
      <c r="N531" s="3"/>
      <c r="O531" s="3"/>
      <c r="P531" s="3"/>
      <c r="Q531" s="3"/>
      <c r="R531" s="3"/>
      <c r="S531" s="3"/>
      <c r="T531" s="3"/>
      <c r="U531" s="3"/>
      <c r="W531" s="149"/>
      <c r="X531" s="149"/>
    </row>
    <row r="532" spans="2:24" ht="12.75">
      <c r="B532" s="2"/>
      <c r="C532" s="3"/>
      <c r="D532" s="4"/>
      <c r="E532" s="3"/>
      <c r="F532" s="3"/>
      <c r="G532" s="3"/>
      <c r="H532" s="3"/>
      <c r="I532" s="3"/>
      <c r="J532" s="3"/>
      <c r="K532" s="3"/>
      <c r="L532" s="3"/>
      <c r="M532" s="3"/>
      <c r="N532" s="3"/>
      <c r="O532" s="3"/>
      <c r="P532" s="3"/>
      <c r="Q532" s="3"/>
      <c r="R532" s="3"/>
      <c r="S532" s="3"/>
      <c r="T532" s="3"/>
      <c r="U532" s="3"/>
      <c r="W532" s="149"/>
      <c r="X532" s="149"/>
    </row>
    <row r="533" spans="2:24" ht="12.75">
      <c r="B533" s="2"/>
      <c r="C533" s="3"/>
      <c r="D533" s="4"/>
      <c r="E533" s="3"/>
      <c r="F533" s="3"/>
      <c r="G533" s="3"/>
      <c r="H533" s="3"/>
      <c r="I533" s="3"/>
      <c r="J533" s="3"/>
      <c r="K533" s="3"/>
      <c r="L533" s="3"/>
      <c r="M533" s="3"/>
      <c r="N533" s="3"/>
      <c r="O533" s="3"/>
      <c r="P533" s="3"/>
      <c r="Q533" s="3"/>
      <c r="R533" s="3"/>
      <c r="S533" s="3"/>
      <c r="T533" s="3"/>
      <c r="U533" s="3"/>
      <c r="W533" s="149"/>
      <c r="X533" s="149"/>
    </row>
    <row r="534" spans="2:24" ht="12.75">
      <c r="B534" s="2"/>
      <c r="C534" s="3"/>
      <c r="D534" s="4"/>
      <c r="E534" s="3"/>
      <c r="F534" s="3"/>
      <c r="G534" s="3"/>
      <c r="H534" s="3"/>
      <c r="I534" s="3"/>
      <c r="J534" s="3"/>
      <c r="K534" s="3"/>
      <c r="L534" s="3"/>
      <c r="M534" s="3"/>
      <c r="N534" s="3"/>
      <c r="O534" s="3"/>
      <c r="P534" s="3"/>
      <c r="Q534" s="3"/>
      <c r="R534" s="3"/>
      <c r="S534" s="3"/>
      <c r="T534" s="3"/>
      <c r="U534" s="3"/>
      <c r="W534" s="149"/>
      <c r="X534" s="149"/>
    </row>
    <row r="535" spans="2:24" ht="12.75">
      <c r="B535" s="2"/>
      <c r="C535" s="3"/>
      <c r="D535" s="4"/>
      <c r="E535" s="3"/>
      <c r="F535" s="3"/>
      <c r="G535" s="3"/>
      <c r="H535" s="3"/>
      <c r="I535" s="3"/>
      <c r="J535" s="3"/>
      <c r="K535" s="3"/>
      <c r="L535" s="3"/>
      <c r="M535" s="3"/>
      <c r="N535" s="3"/>
      <c r="O535" s="3"/>
      <c r="P535" s="3"/>
      <c r="Q535" s="3"/>
      <c r="R535" s="3"/>
      <c r="S535" s="3"/>
      <c r="T535" s="3"/>
      <c r="U535" s="3"/>
      <c r="W535" s="149"/>
      <c r="X535" s="149"/>
    </row>
    <row r="536" spans="2:24" ht="12.75">
      <c r="B536" s="2"/>
      <c r="C536" s="3"/>
      <c r="D536" s="4"/>
      <c r="E536" s="3"/>
      <c r="F536" s="3"/>
      <c r="G536" s="3"/>
      <c r="H536" s="3"/>
      <c r="I536" s="3"/>
      <c r="J536" s="3"/>
      <c r="K536" s="3"/>
      <c r="L536" s="3"/>
      <c r="M536" s="3"/>
      <c r="N536" s="3"/>
      <c r="O536" s="3"/>
      <c r="P536" s="3"/>
      <c r="Q536" s="3"/>
      <c r="R536" s="3"/>
      <c r="S536" s="3"/>
      <c r="T536" s="3"/>
      <c r="U536" s="3"/>
      <c r="W536" s="149"/>
      <c r="X536" s="149"/>
    </row>
    <row r="537" spans="2:24" ht="12.75">
      <c r="B537" s="2"/>
      <c r="C537" s="3"/>
      <c r="D537" s="4"/>
      <c r="E537" s="3"/>
      <c r="F537" s="3"/>
      <c r="G537" s="3"/>
      <c r="H537" s="3"/>
      <c r="I537" s="3"/>
      <c r="J537" s="3"/>
      <c r="K537" s="3"/>
      <c r="L537" s="3"/>
      <c r="M537" s="3"/>
      <c r="N537" s="3"/>
      <c r="O537" s="3"/>
      <c r="P537" s="3"/>
      <c r="Q537" s="3"/>
      <c r="R537" s="3"/>
      <c r="S537" s="3"/>
      <c r="T537" s="3"/>
      <c r="U537" s="3"/>
      <c r="W537" s="149"/>
      <c r="X537" s="149"/>
    </row>
    <row r="538" spans="2:24" ht="12.75">
      <c r="B538" s="2"/>
      <c r="C538" s="3"/>
      <c r="D538" s="4"/>
      <c r="E538" s="3"/>
      <c r="F538" s="3"/>
      <c r="G538" s="3"/>
      <c r="H538" s="3"/>
      <c r="I538" s="3"/>
      <c r="J538" s="3"/>
      <c r="K538" s="3"/>
      <c r="L538" s="3"/>
      <c r="M538" s="3"/>
      <c r="N538" s="3"/>
      <c r="O538" s="3"/>
      <c r="P538" s="3"/>
      <c r="Q538" s="3"/>
      <c r="R538" s="3"/>
      <c r="S538" s="3"/>
      <c r="T538" s="3"/>
      <c r="U538" s="3"/>
      <c r="W538" s="149"/>
      <c r="X538" s="149"/>
    </row>
    <row r="539" spans="2:24" ht="12.75">
      <c r="B539" s="2"/>
      <c r="C539" s="3"/>
      <c r="D539" s="4"/>
      <c r="E539" s="3"/>
      <c r="F539" s="3"/>
      <c r="G539" s="3"/>
      <c r="H539" s="3"/>
      <c r="I539" s="3"/>
      <c r="J539" s="3"/>
      <c r="K539" s="3"/>
      <c r="L539" s="3"/>
      <c r="M539" s="3"/>
      <c r="N539" s="3"/>
      <c r="O539" s="3"/>
      <c r="P539" s="3"/>
      <c r="Q539" s="3"/>
      <c r="R539" s="3"/>
      <c r="S539" s="3"/>
      <c r="T539" s="3"/>
      <c r="U539" s="3"/>
      <c r="W539" s="149"/>
      <c r="X539" s="149"/>
    </row>
    <row r="540" spans="2:24" ht="12.75">
      <c r="B540" s="2"/>
      <c r="C540" s="3"/>
      <c r="D540" s="4"/>
      <c r="E540" s="3"/>
      <c r="F540" s="3"/>
      <c r="G540" s="3"/>
      <c r="H540" s="3"/>
      <c r="I540" s="3"/>
      <c r="J540" s="3"/>
      <c r="K540" s="3"/>
      <c r="L540" s="3"/>
      <c r="M540" s="3"/>
      <c r="N540" s="3"/>
      <c r="O540" s="3"/>
      <c r="P540" s="3"/>
      <c r="Q540" s="3"/>
      <c r="R540" s="3"/>
      <c r="S540" s="3"/>
      <c r="T540" s="3"/>
      <c r="U540" s="3"/>
      <c r="W540" s="149"/>
      <c r="X540" s="149"/>
    </row>
    <row r="541" spans="2:24" ht="12.75">
      <c r="B541" s="2"/>
      <c r="C541" s="3"/>
      <c r="D541" s="4"/>
      <c r="E541" s="3"/>
      <c r="F541" s="3"/>
      <c r="G541" s="3"/>
      <c r="H541" s="3"/>
      <c r="I541" s="3"/>
      <c r="J541" s="3"/>
      <c r="K541" s="3"/>
      <c r="L541" s="3"/>
      <c r="M541" s="3"/>
      <c r="N541" s="3"/>
      <c r="O541" s="3"/>
      <c r="P541" s="3"/>
      <c r="Q541" s="3"/>
      <c r="R541" s="3"/>
      <c r="S541" s="3"/>
      <c r="T541" s="3"/>
      <c r="U541" s="3"/>
      <c r="W541" s="149"/>
      <c r="X541" s="149"/>
    </row>
    <row r="542" spans="2:24" ht="12.75">
      <c r="B542" s="2"/>
      <c r="C542" s="3"/>
      <c r="D542" s="4"/>
      <c r="E542" s="3"/>
      <c r="F542" s="3"/>
      <c r="G542" s="3"/>
      <c r="H542" s="3"/>
      <c r="I542" s="3"/>
      <c r="J542" s="3"/>
      <c r="K542" s="3"/>
      <c r="L542" s="3"/>
      <c r="M542" s="3"/>
      <c r="N542" s="3"/>
      <c r="O542" s="3"/>
      <c r="P542" s="3"/>
      <c r="Q542" s="3"/>
      <c r="R542" s="3"/>
      <c r="S542" s="3"/>
      <c r="T542" s="3"/>
      <c r="U542" s="3"/>
      <c r="W542" s="149"/>
      <c r="X542" s="149"/>
    </row>
    <row r="543" spans="2:24" ht="12.75">
      <c r="B543" s="2"/>
      <c r="C543" s="3"/>
      <c r="D543" s="4"/>
      <c r="E543" s="3"/>
      <c r="F543" s="3"/>
      <c r="G543" s="3"/>
      <c r="H543" s="3"/>
      <c r="I543" s="3"/>
      <c r="J543" s="3"/>
      <c r="K543" s="3"/>
      <c r="L543" s="3"/>
      <c r="M543" s="3"/>
      <c r="N543" s="3"/>
      <c r="O543" s="3"/>
      <c r="P543" s="3"/>
      <c r="Q543" s="3"/>
      <c r="R543" s="3"/>
      <c r="S543" s="3"/>
      <c r="T543" s="3"/>
      <c r="U543" s="3"/>
      <c r="W543" s="149"/>
      <c r="X543" s="149"/>
    </row>
    <row r="544" spans="2:24" ht="12.75">
      <c r="B544" s="2"/>
      <c r="C544" s="3"/>
      <c r="D544" s="4"/>
      <c r="E544" s="3"/>
      <c r="F544" s="3"/>
      <c r="G544" s="3"/>
      <c r="H544" s="3"/>
      <c r="I544" s="3"/>
      <c r="J544" s="3"/>
      <c r="K544" s="3"/>
      <c r="L544" s="3"/>
      <c r="M544" s="3"/>
      <c r="N544" s="3"/>
      <c r="O544" s="3"/>
      <c r="P544" s="3"/>
      <c r="Q544" s="3"/>
      <c r="R544" s="3"/>
      <c r="S544" s="3"/>
      <c r="T544" s="3"/>
      <c r="U544" s="3"/>
      <c r="W544" s="149"/>
      <c r="X544" s="149"/>
    </row>
    <row r="545" spans="2:24" ht="12.75">
      <c r="B545" s="2"/>
      <c r="C545" s="3"/>
      <c r="D545" s="4"/>
      <c r="E545" s="3"/>
      <c r="F545" s="3"/>
      <c r="G545" s="3"/>
      <c r="H545" s="3"/>
      <c r="I545" s="3"/>
      <c r="J545" s="3"/>
      <c r="K545" s="3"/>
      <c r="L545" s="3"/>
      <c r="M545" s="3"/>
      <c r="N545" s="3"/>
      <c r="O545" s="3"/>
      <c r="P545" s="3"/>
      <c r="Q545" s="3"/>
      <c r="R545" s="3"/>
      <c r="S545" s="3"/>
      <c r="T545" s="3"/>
      <c r="U545" s="3"/>
      <c r="W545" s="149"/>
      <c r="X545" s="149"/>
    </row>
    <row r="546" spans="2:24" ht="12.75">
      <c r="B546" s="2"/>
      <c r="C546" s="3"/>
      <c r="D546" s="4"/>
      <c r="E546" s="3"/>
      <c r="F546" s="3"/>
      <c r="G546" s="3"/>
      <c r="H546" s="3"/>
      <c r="I546" s="3"/>
      <c r="J546" s="3"/>
      <c r="K546" s="3"/>
      <c r="L546" s="3"/>
      <c r="M546" s="3"/>
      <c r="N546" s="3"/>
      <c r="O546" s="3"/>
      <c r="P546" s="3"/>
      <c r="Q546" s="3"/>
      <c r="R546" s="3"/>
      <c r="S546" s="3"/>
      <c r="T546" s="3"/>
      <c r="U546" s="3"/>
      <c r="W546" s="149"/>
      <c r="X546" s="149"/>
    </row>
    <row r="547" spans="2:24" ht="12.75">
      <c r="B547" s="2"/>
      <c r="C547" s="3"/>
      <c r="D547" s="4"/>
      <c r="E547" s="3"/>
      <c r="F547" s="3"/>
      <c r="G547" s="3"/>
      <c r="H547" s="3"/>
      <c r="I547" s="3"/>
      <c r="J547" s="3"/>
      <c r="K547" s="3"/>
      <c r="L547" s="3"/>
      <c r="M547" s="3"/>
      <c r="N547" s="3"/>
      <c r="O547" s="3"/>
      <c r="P547" s="3"/>
      <c r="Q547" s="3"/>
      <c r="R547" s="3"/>
      <c r="S547" s="3"/>
      <c r="T547" s="3"/>
      <c r="U547" s="3"/>
      <c r="W547" s="149"/>
      <c r="X547" s="149"/>
    </row>
    <row r="548" spans="2:24" ht="12.75">
      <c r="B548" s="2"/>
      <c r="C548" s="3"/>
      <c r="D548" s="4"/>
      <c r="E548" s="3"/>
      <c r="F548" s="3"/>
      <c r="G548" s="3"/>
      <c r="H548" s="3"/>
      <c r="I548" s="3"/>
      <c r="J548" s="3"/>
      <c r="K548" s="3"/>
      <c r="L548" s="3"/>
      <c r="M548" s="3"/>
      <c r="N548" s="3"/>
      <c r="O548" s="3"/>
      <c r="P548" s="3"/>
      <c r="Q548" s="3"/>
      <c r="R548" s="3"/>
      <c r="S548" s="3"/>
      <c r="T548" s="3"/>
      <c r="U548" s="3"/>
      <c r="W548" s="149"/>
      <c r="X548" s="149"/>
    </row>
    <row r="549" spans="2:24" ht="12.75">
      <c r="B549" s="2"/>
      <c r="C549" s="3"/>
      <c r="D549" s="4"/>
      <c r="E549" s="3"/>
      <c r="F549" s="3"/>
      <c r="G549" s="3"/>
      <c r="H549" s="3"/>
      <c r="I549" s="3"/>
      <c r="J549" s="3"/>
      <c r="K549" s="3"/>
      <c r="L549" s="3"/>
      <c r="M549" s="3"/>
      <c r="N549" s="3"/>
      <c r="O549" s="3"/>
      <c r="P549" s="3"/>
      <c r="Q549" s="3"/>
      <c r="R549" s="3"/>
      <c r="S549" s="3"/>
      <c r="T549" s="3"/>
      <c r="U549" s="3"/>
      <c r="W549" s="149"/>
      <c r="X549" s="149"/>
    </row>
    <row r="550" spans="2:24" ht="12.75">
      <c r="B550" s="2"/>
      <c r="C550" s="3"/>
      <c r="D550" s="4"/>
      <c r="E550" s="3"/>
      <c r="F550" s="3"/>
      <c r="G550" s="3"/>
      <c r="H550" s="3"/>
      <c r="I550" s="3"/>
      <c r="J550" s="3"/>
      <c r="K550" s="3"/>
      <c r="L550" s="3"/>
      <c r="M550" s="3"/>
      <c r="N550" s="3"/>
      <c r="O550" s="3"/>
      <c r="P550" s="3"/>
      <c r="Q550" s="3"/>
      <c r="R550" s="3"/>
      <c r="S550" s="3"/>
      <c r="T550" s="3"/>
      <c r="U550" s="3"/>
      <c r="W550" s="149"/>
      <c r="X550" s="149"/>
    </row>
    <row r="551" spans="2:24" ht="12.75">
      <c r="B551" s="2"/>
      <c r="C551" s="3"/>
      <c r="D551" s="4"/>
      <c r="E551" s="3"/>
      <c r="F551" s="3"/>
      <c r="G551" s="3"/>
      <c r="H551" s="3"/>
      <c r="I551" s="3"/>
      <c r="J551" s="3"/>
      <c r="K551" s="3"/>
      <c r="L551" s="3"/>
      <c r="M551" s="3"/>
      <c r="N551" s="3"/>
      <c r="O551" s="3"/>
      <c r="P551" s="3"/>
      <c r="Q551" s="3"/>
      <c r="R551" s="3"/>
      <c r="S551" s="3"/>
      <c r="T551" s="3"/>
      <c r="U551" s="3"/>
      <c r="W551" s="149"/>
      <c r="X551" s="149"/>
    </row>
    <row r="552" spans="2:24" ht="12.75">
      <c r="B552" s="2"/>
      <c r="C552" s="3"/>
      <c r="D552" s="4"/>
      <c r="E552" s="3"/>
      <c r="F552" s="3"/>
      <c r="G552" s="3"/>
      <c r="H552" s="3"/>
      <c r="I552" s="3"/>
      <c r="J552" s="3"/>
      <c r="K552" s="3"/>
      <c r="L552" s="3"/>
      <c r="M552" s="3"/>
      <c r="N552" s="3"/>
      <c r="O552" s="3"/>
      <c r="P552" s="3"/>
      <c r="Q552" s="3"/>
      <c r="R552" s="3"/>
      <c r="S552" s="3"/>
      <c r="T552" s="3"/>
      <c r="U552" s="3"/>
      <c r="W552" s="149"/>
      <c r="X552" s="149"/>
    </row>
    <row r="553" spans="2:24" ht="12.75">
      <c r="B553" s="2"/>
      <c r="C553" s="3"/>
      <c r="D553" s="4"/>
      <c r="E553" s="3"/>
      <c r="F553" s="3"/>
      <c r="G553" s="3"/>
      <c r="H553" s="3"/>
      <c r="I553" s="3"/>
      <c r="J553" s="3"/>
      <c r="K553" s="3"/>
      <c r="L553" s="3"/>
      <c r="M553" s="3"/>
      <c r="N553" s="3"/>
      <c r="O553" s="3"/>
      <c r="P553" s="3"/>
      <c r="Q553" s="3"/>
      <c r="R553" s="3"/>
      <c r="S553" s="3"/>
      <c r="T553" s="3"/>
      <c r="U553" s="3"/>
      <c r="W553" s="149"/>
      <c r="X553" s="149"/>
    </row>
    <row r="554" spans="2:24" ht="12.75">
      <c r="B554" s="2"/>
      <c r="C554" s="3"/>
      <c r="D554" s="4"/>
      <c r="E554" s="3"/>
      <c r="F554" s="3"/>
      <c r="G554" s="3"/>
      <c r="H554" s="3"/>
      <c r="I554" s="3"/>
      <c r="J554" s="3"/>
      <c r="K554" s="3"/>
      <c r="L554" s="3"/>
      <c r="M554" s="3"/>
      <c r="N554" s="3"/>
      <c r="O554" s="3"/>
      <c r="P554" s="3"/>
      <c r="Q554" s="3"/>
      <c r="R554" s="3"/>
      <c r="S554" s="3"/>
      <c r="T554" s="3"/>
      <c r="U554" s="3"/>
      <c r="W554" s="149"/>
      <c r="X554" s="149"/>
    </row>
    <row r="555" spans="2:24" ht="12.75">
      <c r="B555" s="2"/>
      <c r="C555" s="3"/>
      <c r="D555" s="4"/>
      <c r="E555" s="3"/>
      <c r="F555" s="3"/>
      <c r="G555" s="3"/>
      <c r="H555" s="3"/>
      <c r="I555" s="3"/>
      <c r="J555" s="3"/>
      <c r="K555" s="3"/>
      <c r="L555" s="3"/>
      <c r="M555" s="3"/>
      <c r="N555" s="3"/>
      <c r="O555" s="3"/>
      <c r="P555" s="3"/>
      <c r="Q555" s="3"/>
      <c r="R555" s="3"/>
      <c r="S555" s="3"/>
      <c r="T555" s="3"/>
      <c r="U555" s="3"/>
      <c r="W555" s="149"/>
      <c r="X555" s="149"/>
    </row>
    <row r="556" spans="2:24" ht="12.75">
      <c r="B556" s="2"/>
      <c r="C556" s="3"/>
      <c r="D556" s="4"/>
      <c r="E556" s="3"/>
      <c r="F556" s="3"/>
      <c r="G556" s="3"/>
      <c r="H556" s="3"/>
      <c r="I556" s="3"/>
      <c r="J556" s="3"/>
      <c r="K556" s="3"/>
      <c r="L556" s="3"/>
      <c r="M556" s="3"/>
      <c r="N556" s="3"/>
      <c r="O556" s="3"/>
      <c r="P556" s="3"/>
      <c r="Q556" s="3"/>
      <c r="R556" s="3"/>
      <c r="S556" s="3"/>
      <c r="T556" s="3"/>
      <c r="U556" s="3"/>
      <c r="W556" s="149"/>
      <c r="X556" s="149"/>
    </row>
    <row r="557" spans="2:24" ht="12.75">
      <c r="B557" s="2"/>
      <c r="C557" s="3"/>
      <c r="D557" s="4"/>
      <c r="E557" s="3"/>
      <c r="F557" s="3"/>
      <c r="G557" s="3"/>
      <c r="H557" s="3"/>
      <c r="I557" s="3"/>
      <c r="J557" s="3"/>
      <c r="K557" s="3"/>
      <c r="L557" s="3"/>
      <c r="M557" s="3"/>
      <c r="N557" s="3"/>
      <c r="O557" s="3"/>
      <c r="P557" s="3"/>
      <c r="Q557" s="3"/>
      <c r="R557" s="3"/>
      <c r="S557" s="3"/>
      <c r="T557" s="3"/>
      <c r="U557" s="3"/>
      <c r="W557" s="149"/>
      <c r="X557" s="149"/>
    </row>
    <row r="558" spans="2:24" ht="12.75">
      <c r="B558" s="2"/>
      <c r="C558" s="3"/>
      <c r="D558" s="4"/>
      <c r="E558" s="3"/>
      <c r="F558" s="3"/>
      <c r="G558" s="3"/>
      <c r="H558" s="3"/>
      <c r="I558" s="3"/>
      <c r="J558" s="3"/>
      <c r="K558" s="3"/>
      <c r="L558" s="3"/>
      <c r="M558" s="3"/>
      <c r="N558" s="3"/>
      <c r="O558" s="3"/>
      <c r="P558" s="3"/>
      <c r="Q558" s="3"/>
      <c r="R558" s="3"/>
      <c r="S558" s="3"/>
      <c r="T558" s="3"/>
      <c r="U558" s="3"/>
      <c r="W558" s="149"/>
      <c r="X558" s="149"/>
    </row>
    <row r="559" spans="2:24" ht="12.75">
      <c r="B559" s="2"/>
      <c r="C559" s="3"/>
      <c r="D559" s="4"/>
      <c r="E559" s="3"/>
      <c r="F559" s="3"/>
      <c r="G559" s="3"/>
      <c r="H559" s="3"/>
      <c r="I559" s="3"/>
      <c r="J559" s="3"/>
      <c r="K559" s="3"/>
      <c r="L559" s="3"/>
      <c r="M559" s="3"/>
      <c r="N559" s="3"/>
      <c r="O559" s="3"/>
      <c r="P559" s="3"/>
      <c r="Q559" s="3"/>
      <c r="R559" s="3"/>
      <c r="S559" s="3"/>
      <c r="T559" s="3"/>
      <c r="U559" s="3"/>
      <c r="W559" s="149"/>
      <c r="X559" s="149"/>
    </row>
    <row r="560" spans="2:24" ht="12.75">
      <c r="B560" s="2"/>
      <c r="C560" s="3"/>
      <c r="D560" s="4"/>
      <c r="E560" s="3"/>
      <c r="F560" s="3"/>
      <c r="G560" s="3"/>
      <c r="H560" s="3"/>
      <c r="I560" s="3"/>
      <c r="J560" s="3"/>
      <c r="K560" s="3"/>
      <c r="L560" s="3"/>
      <c r="M560" s="3"/>
      <c r="N560" s="3"/>
      <c r="O560" s="3"/>
      <c r="P560" s="3"/>
      <c r="Q560" s="3"/>
      <c r="R560" s="3"/>
      <c r="S560" s="3"/>
      <c r="T560" s="3"/>
      <c r="U560" s="3"/>
      <c r="W560" s="149"/>
      <c r="X560" s="149"/>
    </row>
    <row r="561" spans="2:24" ht="12.75">
      <c r="B561" s="2"/>
      <c r="C561" s="3"/>
      <c r="D561" s="4"/>
      <c r="E561" s="3"/>
      <c r="F561" s="3"/>
      <c r="G561" s="3"/>
      <c r="H561" s="3"/>
      <c r="I561" s="3"/>
      <c r="J561" s="3"/>
      <c r="K561" s="3"/>
      <c r="L561" s="3"/>
      <c r="M561" s="3"/>
      <c r="N561" s="3"/>
      <c r="O561" s="3"/>
      <c r="P561" s="3"/>
      <c r="Q561" s="3"/>
      <c r="R561" s="3"/>
      <c r="S561" s="3"/>
      <c r="T561" s="3"/>
      <c r="U561" s="3"/>
      <c r="W561" s="149"/>
      <c r="X561" s="149"/>
    </row>
    <row r="562" spans="2:24" ht="12.75">
      <c r="B562" s="2"/>
      <c r="C562" s="3"/>
      <c r="D562" s="4"/>
      <c r="E562" s="3"/>
      <c r="F562" s="3"/>
      <c r="G562" s="3"/>
      <c r="H562" s="3"/>
      <c r="I562" s="3"/>
      <c r="J562" s="3"/>
      <c r="K562" s="3"/>
      <c r="L562" s="3"/>
      <c r="M562" s="3"/>
      <c r="N562" s="3"/>
      <c r="O562" s="3"/>
      <c r="P562" s="3"/>
      <c r="Q562" s="3"/>
      <c r="R562" s="3"/>
      <c r="S562" s="3"/>
      <c r="T562" s="3"/>
      <c r="U562" s="3"/>
      <c r="W562" s="149"/>
      <c r="X562" s="149"/>
    </row>
    <row r="563" spans="2:24" ht="12.75">
      <c r="B563" s="2"/>
      <c r="C563" s="3"/>
      <c r="D563" s="4"/>
      <c r="E563" s="3"/>
      <c r="F563" s="3"/>
      <c r="G563" s="3"/>
      <c r="H563" s="3"/>
      <c r="I563" s="3"/>
      <c r="J563" s="3"/>
      <c r="K563" s="3"/>
      <c r="L563" s="3"/>
      <c r="M563" s="3"/>
      <c r="N563" s="3"/>
      <c r="O563" s="3"/>
      <c r="P563" s="3"/>
      <c r="Q563" s="3"/>
      <c r="R563" s="3"/>
      <c r="S563" s="3"/>
      <c r="T563" s="3"/>
      <c r="U563" s="3"/>
      <c r="W563" s="149"/>
      <c r="X563" s="149"/>
    </row>
    <row r="564" spans="2:24" ht="12.75">
      <c r="B564" s="2"/>
      <c r="C564" s="3"/>
      <c r="D564" s="4"/>
      <c r="E564" s="3"/>
      <c r="F564" s="3"/>
      <c r="G564" s="3"/>
      <c r="H564" s="3"/>
      <c r="I564" s="3"/>
      <c r="J564" s="3"/>
      <c r="K564" s="3"/>
      <c r="L564" s="3"/>
      <c r="M564" s="3"/>
      <c r="N564" s="3"/>
      <c r="O564" s="3"/>
      <c r="P564" s="3"/>
      <c r="Q564" s="3"/>
      <c r="R564" s="3"/>
      <c r="S564" s="3"/>
      <c r="T564" s="3"/>
      <c r="U564" s="3"/>
      <c r="W564" s="149"/>
      <c r="X564" s="149"/>
    </row>
    <row r="565" spans="2:24" ht="12.75">
      <c r="B565" s="2"/>
      <c r="C565" s="3"/>
      <c r="D565" s="4"/>
      <c r="E565" s="3"/>
      <c r="F565" s="3"/>
      <c r="G565" s="3"/>
      <c r="H565" s="3"/>
      <c r="I565" s="3"/>
      <c r="J565" s="3"/>
      <c r="K565" s="3"/>
      <c r="L565" s="3"/>
      <c r="M565" s="3"/>
      <c r="N565" s="3"/>
      <c r="O565" s="3"/>
      <c r="P565" s="3"/>
      <c r="Q565" s="3"/>
      <c r="R565" s="3"/>
      <c r="S565" s="3"/>
      <c r="T565" s="3"/>
      <c r="U565" s="3"/>
      <c r="W565" s="149"/>
      <c r="X565" s="149"/>
    </row>
    <row r="566" spans="2:24" ht="12.75">
      <c r="B566" s="2"/>
      <c r="C566" s="3"/>
      <c r="D566" s="4"/>
      <c r="E566" s="3"/>
      <c r="F566" s="3"/>
      <c r="G566" s="3"/>
      <c r="H566" s="3"/>
      <c r="I566" s="3"/>
      <c r="J566" s="3"/>
      <c r="K566" s="3"/>
      <c r="L566" s="3"/>
      <c r="M566" s="3"/>
      <c r="N566" s="3"/>
      <c r="O566" s="3"/>
      <c r="P566" s="3"/>
      <c r="Q566" s="3"/>
      <c r="R566" s="3"/>
      <c r="S566" s="3"/>
      <c r="T566" s="3"/>
      <c r="U566" s="3"/>
      <c r="W566" s="149"/>
      <c r="X566" s="149"/>
    </row>
    <row r="567" spans="2:24" ht="12.75">
      <c r="B567" s="2"/>
      <c r="C567" s="3"/>
      <c r="D567" s="4"/>
      <c r="E567" s="3"/>
      <c r="F567" s="3"/>
      <c r="G567" s="3"/>
      <c r="H567" s="3"/>
      <c r="I567" s="3"/>
      <c r="J567" s="3"/>
      <c r="K567" s="3"/>
      <c r="L567" s="3"/>
      <c r="M567" s="3"/>
      <c r="N567" s="3"/>
      <c r="O567" s="3"/>
      <c r="P567" s="3"/>
      <c r="Q567" s="3"/>
      <c r="R567" s="3"/>
      <c r="S567" s="3"/>
      <c r="T567" s="3"/>
      <c r="U567" s="3"/>
      <c r="W567" s="149"/>
      <c r="X567" s="149"/>
    </row>
    <row r="568" spans="2:24" ht="12.75">
      <c r="B568" s="2"/>
      <c r="C568" s="3"/>
      <c r="D568" s="4"/>
      <c r="E568" s="3"/>
      <c r="F568" s="3"/>
      <c r="G568" s="3"/>
      <c r="H568" s="3"/>
      <c r="I568" s="3"/>
      <c r="J568" s="3"/>
      <c r="K568" s="3"/>
      <c r="L568" s="3"/>
      <c r="M568" s="3"/>
      <c r="N568" s="3"/>
      <c r="O568" s="3"/>
      <c r="P568" s="3"/>
      <c r="Q568" s="3"/>
      <c r="R568" s="3"/>
      <c r="S568" s="3"/>
      <c r="T568" s="3"/>
      <c r="U568" s="3"/>
      <c r="W568" s="149"/>
      <c r="X568" s="149"/>
    </row>
    <row r="569" spans="2:24" ht="12.75">
      <c r="B569" s="2"/>
      <c r="C569" s="3"/>
      <c r="D569" s="4"/>
      <c r="E569" s="3"/>
      <c r="F569" s="3"/>
      <c r="G569" s="3"/>
      <c r="H569" s="3"/>
      <c r="I569" s="3"/>
      <c r="J569" s="3"/>
      <c r="K569" s="3"/>
      <c r="L569" s="3"/>
      <c r="M569" s="3"/>
      <c r="N569" s="3"/>
      <c r="O569" s="3"/>
      <c r="P569" s="3"/>
      <c r="Q569" s="3"/>
      <c r="R569" s="3"/>
      <c r="S569" s="3"/>
      <c r="T569" s="3"/>
      <c r="U569" s="3"/>
      <c r="W569" s="149"/>
      <c r="X569" s="149"/>
    </row>
    <row r="570" spans="2:24" ht="12.75">
      <c r="B570" s="2"/>
      <c r="C570" s="3"/>
      <c r="D570" s="4"/>
      <c r="E570" s="3"/>
      <c r="F570" s="3"/>
      <c r="G570" s="3"/>
      <c r="H570" s="3"/>
      <c r="I570" s="3"/>
      <c r="J570" s="3"/>
      <c r="K570" s="3"/>
      <c r="L570" s="3"/>
      <c r="M570" s="3"/>
      <c r="N570" s="3"/>
      <c r="O570" s="3"/>
      <c r="P570" s="3"/>
      <c r="Q570" s="3"/>
      <c r="R570" s="3"/>
      <c r="S570" s="3"/>
      <c r="T570" s="3"/>
      <c r="U570" s="3"/>
      <c r="W570" s="149"/>
      <c r="X570" s="149"/>
    </row>
    <row r="571" spans="2:24" ht="12.75">
      <c r="B571" s="2"/>
      <c r="C571" s="3"/>
      <c r="D571" s="4"/>
      <c r="E571" s="3"/>
      <c r="F571" s="3"/>
      <c r="G571" s="3"/>
      <c r="H571" s="3"/>
      <c r="I571" s="3"/>
      <c r="J571" s="3"/>
      <c r="K571" s="3"/>
      <c r="L571" s="3"/>
      <c r="M571" s="3"/>
      <c r="N571" s="3"/>
      <c r="O571" s="3"/>
      <c r="P571" s="3"/>
      <c r="Q571" s="3"/>
      <c r="R571" s="3"/>
      <c r="S571" s="3"/>
      <c r="T571" s="3"/>
      <c r="U571" s="3"/>
      <c r="W571" s="149"/>
      <c r="X571" s="149"/>
    </row>
    <row r="572" spans="2:24" ht="12.75">
      <c r="B572" s="2"/>
      <c r="C572" s="3"/>
      <c r="D572" s="4"/>
      <c r="E572" s="3"/>
      <c r="F572" s="3"/>
      <c r="G572" s="3"/>
      <c r="H572" s="3"/>
      <c r="I572" s="3"/>
      <c r="J572" s="3"/>
      <c r="K572" s="3"/>
      <c r="L572" s="3"/>
      <c r="M572" s="3"/>
      <c r="N572" s="3"/>
      <c r="O572" s="3"/>
      <c r="P572" s="3"/>
      <c r="Q572" s="3"/>
      <c r="R572" s="3"/>
      <c r="S572" s="3"/>
      <c r="T572" s="3"/>
      <c r="U572" s="3"/>
      <c r="W572" s="149"/>
      <c r="X572" s="149"/>
    </row>
    <row r="573" spans="2:24" ht="12.75">
      <c r="B573" s="2"/>
      <c r="C573" s="3"/>
      <c r="D573" s="4"/>
      <c r="E573" s="3"/>
      <c r="F573" s="3"/>
      <c r="G573" s="3"/>
      <c r="H573" s="3"/>
      <c r="I573" s="3"/>
      <c r="J573" s="3"/>
      <c r="K573" s="3"/>
      <c r="L573" s="3"/>
      <c r="M573" s="3"/>
      <c r="N573" s="3"/>
      <c r="O573" s="3"/>
      <c r="P573" s="3"/>
      <c r="Q573" s="3"/>
      <c r="R573" s="3"/>
      <c r="S573" s="3"/>
      <c r="T573" s="3"/>
      <c r="U573" s="3"/>
      <c r="W573" s="149"/>
      <c r="X573" s="149"/>
    </row>
    <row r="574" spans="2:24" ht="12.75">
      <c r="B574" s="2"/>
      <c r="C574" s="3"/>
      <c r="D574" s="4"/>
      <c r="E574" s="3"/>
      <c r="F574" s="3"/>
      <c r="G574" s="3"/>
      <c r="H574" s="3"/>
      <c r="I574" s="3"/>
      <c r="J574" s="3"/>
      <c r="K574" s="3"/>
      <c r="L574" s="3"/>
      <c r="M574" s="3"/>
      <c r="N574" s="3"/>
      <c r="O574" s="3"/>
      <c r="P574" s="3"/>
      <c r="Q574" s="3"/>
      <c r="R574" s="3"/>
      <c r="S574" s="3"/>
      <c r="T574" s="3"/>
      <c r="U574" s="3"/>
      <c r="W574" s="149"/>
      <c r="X574" s="149"/>
    </row>
    <row r="575" spans="2:24" ht="12.75">
      <c r="B575" s="2"/>
      <c r="C575" s="3"/>
      <c r="D575" s="4"/>
      <c r="E575" s="3"/>
      <c r="F575" s="3"/>
      <c r="G575" s="3"/>
      <c r="H575" s="3"/>
      <c r="I575" s="3"/>
      <c r="J575" s="3"/>
      <c r="K575" s="3"/>
      <c r="L575" s="3"/>
      <c r="M575" s="3"/>
      <c r="N575" s="3"/>
      <c r="O575" s="3"/>
      <c r="P575" s="3"/>
      <c r="Q575" s="3"/>
      <c r="R575" s="3"/>
      <c r="S575" s="3"/>
      <c r="T575" s="3"/>
      <c r="U575" s="3"/>
      <c r="W575" s="149"/>
      <c r="X575" s="149"/>
    </row>
    <row r="576" spans="2:24" ht="12.75">
      <c r="B576" s="2"/>
      <c r="C576" s="3"/>
      <c r="D576" s="4"/>
      <c r="E576" s="3"/>
      <c r="F576" s="3"/>
      <c r="G576" s="3"/>
      <c r="H576" s="3"/>
      <c r="I576" s="3"/>
      <c r="J576" s="3"/>
      <c r="K576" s="3"/>
      <c r="L576" s="3"/>
      <c r="M576" s="3"/>
      <c r="N576" s="3"/>
      <c r="O576" s="3"/>
      <c r="P576" s="3"/>
      <c r="Q576" s="3"/>
      <c r="R576" s="3"/>
      <c r="S576" s="3"/>
      <c r="T576" s="3"/>
      <c r="U576" s="3"/>
      <c r="W576" s="149"/>
      <c r="X576" s="149"/>
    </row>
    <row r="577" spans="2:24" ht="12.75">
      <c r="B577" s="2"/>
      <c r="C577" s="3"/>
      <c r="D577" s="4"/>
      <c r="E577" s="3"/>
      <c r="F577" s="3"/>
      <c r="G577" s="3"/>
      <c r="H577" s="3"/>
      <c r="I577" s="3"/>
      <c r="J577" s="3"/>
      <c r="K577" s="3"/>
      <c r="L577" s="3"/>
      <c r="M577" s="3"/>
      <c r="N577" s="3"/>
      <c r="O577" s="3"/>
      <c r="P577" s="3"/>
      <c r="Q577" s="3"/>
      <c r="R577" s="3"/>
      <c r="S577" s="3"/>
      <c r="T577" s="3"/>
      <c r="U577" s="3"/>
      <c r="W577" s="149"/>
      <c r="X577" s="149"/>
    </row>
    <row r="578" spans="2:24" ht="12.75">
      <c r="B578" s="2"/>
      <c r="C578" s="3"/>
      <c r="D578" s="4"/>
      <c r="E578" s="3"/>
      <c r="F578" s="3"/>
      <c r="G578" s="3"/>
      <c r="H578" s="3"/>
      <c r="I578" s="3"/>
      <c r="J578" s="3"/>
      <c r="K578" s="3"/>
      <c r="L578" s="3"/>
      <c r="M578" s="3"/>
      <c r="N578" s="3"/>
      <c r="O578" s="3"/>
      <c r="P578" s="3"/>
      <c r="Q578" s="3"/>
      <c r="R578" s="3"/>
      <c r="S578" s="3"/>
      <c r="T578" s="3"/>
      <c r="U578" s="3"/>
      <c r="W578" s="149"/>
      <c r="X578" s="149"/>
    </row>
    <row r="579" spans="2:24" ht="12.75">
      <c r="B579" s="2"/>
      <c r="C579" s="3"/>
      <c r="D579" s="4"/>
      <c r="E579" s="3"/>
      <c r="F579" s="3"/>
      <c r="G579" s="3"/>
      <c r="H579" s="3"/>
      <c r="I579" s="3"/>
      <c r="J579" s="3"/>
      <c r="K579" s="3"/>
      <c r="L579" s="3"/>
      <c r="M579" s="3"/>
      <c r="N579" s="3"/>
      <c r="O579" s="3"/>
      <c r="P579" s="3"/>
      <c r="Q579" s="3"/>
      <c r="R579" s="3"/>
      <c r="S579" s="3"/>
      <c r="T579" s="3"/>
      <c r="U579" s="3"/>
      <c r="W579" s="149"/>
      <c r="X579" s="149"/>
    </row>
    <row r="580" spans="2:24" ht="12.75">
      <c r="B580" s="2"/>
      <c r="C580" s="3"/>
      <c r="D580" s="4"/>
      <c r="E580" s="3"/>
      <c r="F580" s="3"/>
      <c r="G580" s="3"/>
      <c r="H580" s="3"/>
      <c r="I580" s="3"/>
      <c r="J580" s="3"/>
      <c r="K580" s="3"/>
      <c r="L580" s="3"/>
      <c r="M580" s="3"/>
      <c r="N580" s="3"/>
      <c r="O580" s="3"/>
      <c r="P580" s="3"/>
      <c r="Q580" s="3"/>
      <c r="R580" s="3"/>
      <c r="S580" s="3"/>
      <c r="T580" s="3"/>
      <c r="U580" s="3"/>
      <c r="W580" s="149"/>
      <c r="X580" s="149"/>
    </row>
    <row r="581" spans="2:24" ht="12.75">
      <c r="B581" s="2"/>
      <c r="C581" s="3"/>
      <c r="D581" s="4"/>
      <c r="E581" s="3"/>
      <c r="F581" s="3"/>
      <c r="G581" s="3"/>
      <c r="H581" s="3"/>
      <c r="I581" s="3"/>
      <c r="J581" s="3"/>
      <c r="K581" s="3"/>
      <c r="L581" s="3"/>
      <c r="M581" s="3"/>
      <c r="N581" s="3"/>
      <c r="O581" s="3"/>
      <c r="P581" s="3"/>
      <c r="Q581" s="3"/>
      <c r="R581" s="3"/>
      <c r="S581" s="3"/>
      <c r="T581" s="3"/>
      <c r="U581" s="3"/>
      <c r="W581" s="149"/>
      <c r="X581" s="149"/>
    </row>
    <row r="582" spans="2:24" ht="12.75">
      <c r="B582" s="2"/>
      <c r="C582" s="3"/>
      <c r="D582" s="4"/>
      <c r="E582" s="3"/>
      <c r="F582" s="3"/>
      <c r="G582" s="3"/>
      <c r="H582" s="3"/>
      <c r="I582" s="3"/>
      <c r="J582" s="3"/>
      <c r="K582" s="3"/>
      <c r="L582" s="3"/>
      <c r="M582" s="3"/>
      <c r="N582" s="3"/>
      <c r="O582" s="3"/>
      <c r="P582" s="3"/>
      <c r="Q582" s="3"/>
      <c r="R582" s="3"/>
      <c r="S582" s="3"/>
      <c r="T582" s="3"/>
      <c r="U582" s="3"/>
      <c r="W582" s="149"/>
      <c r="X582" s="149"/>
    </row>
    <row r="583" spans="2:24" ht="12.75">
      <c r="B583" s="2"/>
      <c r="C583" s="3"/>
      <c r="D583" s="4"/>
      <c r="E583" s="3"/>
      <c r="F583" s="3"/>
      <c r="G583" s="3"/>
      <c r="H583" s="3"/>
      <c r="I583" s="3"/>
      <c r="J583" s="3"/>
      <c r="K583" s="3"/>
      <c r="L583" s="3"/>
      <c r="M583" s="3"/>
      <c r="N583" s="3"/>
      <c r="O583" s="3"/>
      <c r="P583" s="3"/>
      <c r="Q583" s="3"/>
      <c r="R583" s="3"/>
      <c r="S583" s="3"/>
      <c r="T583" s="3"/>
      <c r="U583" s="3"/>
      <c r="W583" s="149"/>
      <c r="X583" s="149"/>
    </row>
    <row r="584" spans="2:24" ht="12.75">
      <c r="B584" s="2"/>
      <c r="C584" s="3"/>
      <c r="D584" s="4"/>
      <c r="E584" s="3"/>
      <c r="F584" s="3"/>
      <c r="G584" s="3"/>
      <c r="H584" s="3"/>
      <c r="I584" s="3"/>
      <c r="J584" s="3"/>
      <c r="K584" s="3"/>
      <c r="L584" s="3"/>
      <c r="M584" s="3"/>
      <c r="N584" s="3"/>
      <c r="O584" s="3"/>
      <c r="P584" s="3"/>
      <c r="Q584" s="3"/>
      <c r="R584" s="3"/>
      <c r="S584" s="3"/>
      <c r="T584" s="3"/>
      <c r="U584" s="3"/>
      <c r="W584" s="149"/>
      <c r="X584" s="149"/>
    </row>
    <row r="585" spans="2:24" ht="12.75">
      <c r="B585" s="2"/>
      <c r="C585" s="3"/>
      <c r="D585" s="4"/>
      <c r="E585" s="3"/>
      <c r="F585" s="3"/>
      <c r="G585" s="3"/>
      <c r="H585" s="3"/>
      <c r="I585" s="3"/>
      <c r="J585" s="3"/>
      <c r="K585" s="3"/>
      <c r="L585" s="3"/>
      <c r="M585" s="3"/>
      <c r="N585" s="3"/>
      <c r="O585" s="3"/>
      <c r="P585" s="3"/>
      <c r="Q585" s="3"/>
      <c r="R585" s="3"/>
      <c r="S585" s="3"/>
      <c r="T585" s="3"/>
      <c r="U585" s="3"/>
      <c r="W585" s="149"/>
      <c r="X585" s="149"/>
    </row>
    <row r="586" spans="2:24" ht="12.75">
      <c r="B586" s="2"/>
      <c r="C586" s="3"/>
      <c r="D586" s="4"/>
      <c r="E586" s="3"/>
      <c r="F586" s="3"/>
      <c r="G586" s="3"/>
      <c r="H586" s="3"/>
      <c r="I586" s="3"/>
      <c r="J586" s="3"/>
      <c r="K586" s="3"/>
      <c r="L586" s="3"/>
      <c r="M586" s="3"/>
      <c r="N586" s="3"/>
      <c r="O586" s="3"/>
      <c r="P586" s="3"/>
      <c r="Q586" s="3"/>
      <c r="R586" s="3"/>
      <c r="S586" s="3"/>
      <c r="T586" s="3"/>
      <c r="U586" s="3"/>
      <c r="W586" s="149"/>
      <c r="X586" s="149"/>
    </row>
    <row r="587" spans="2:24" ht="12.75">
      <c r="B587" s="2"/>
      <c r="C587" s="3"/>
      <c r="D587" s="4"/>
      <c r="E587" s="3"/>
      <c r="F587" s="3"/>
      <c r="G587" s="3"/>
      <c r="H587" s="3"/>
      <c r="I587" s="3"/>
      <c r="J587" s="3"/>
      <c r="K587" s="3"/>
      <c r="L587" s="3"/>
      <c r="M587" s="3"/>
      <c r="N587" s="3"/>
      <c r="O587" s="3"/>
      <c r="P587" s="3"/>
      <c r="Q587" s="3"/>
      <c r="R587" s="3"/>
      <c r="S587" s="3"/>
      <c r="T587" s="3"/>
      <c r="U587" s="3"/>
      <c r="W587" s="149"/>
      <c r="X587" s="149"/>
    </row>
    <row r="588" spans="2:24" ht="12.75">
      <c r="B588" s="2"/>
      <c r="C588" s="3"/>
      <c r="D588" s="4"/>
      <c r="E588" s="3"/>
      <c r="F588" s="3"/>
      <c r="G588" s="3"/>
      <c r="H588" s="3"/>
      <c r="I588" s="3"/>
      <c r="J588" s="3"/>
      <c r="K588" s="3"/>
      <c r="L588" s="3"/>
      <c r="M588" s="3"/>
      <c r="N588" s="3"/>
      <c r="O588" s="3"/>
      <c r="P588" s="3"/>
      <c r="Q588" s="3"/>
      <c r="R588" s="3"/>
      <c r="S588" s="3"/>
      <c r="T588" s="3"/>
      <c r="U588" s="3"/>
      <c r="W588" s="149"/>
      <c r="X588" s="149"/>
    </row>
    <row r="589" spans="2:24" ht="12.75">
      <c r="B589" s="2"/>
      <c r="C589" s="3"/>
      <c r="D589" s="4"/>
      <c r="E589" s="3"/>
      <c r="F589" s="3"/>
      <c r="G589" s="3"/>
      <c r="H589" s="3"/>
      <c r="I589" s="3"/>
      <c r="J589" s="3"/>
      <c r="K589" s="3"/>
      <c r="L589" s="3"/>
      <c r="M589" s="3"/>
      <c r="N589" s="3"/>
      <c r="O589" s="3"/>
      <c r="P589" s="3"/>
      <c r="Q589" s="3"/>
      <c r="R589" s="3"/>
      <c r="S589" s="3"/>
      <c r="T589" s="3"/>
      <c r="U589" s="3"/>
      <c r="W589" s="149"/>
      <c r="X589" s="149"/>
    </row>
    <row r="590" spans="2:24" ht="12.75">
      <c r="B590" s="2"/>
      <c r="C590" s="3"/>
      <c r="D590" s="4"/>
      <c r="E590" s="3"/>
      <c r="F590" s="3"/>
      <c r="G590" s="3"/>
      <c r="H590" s="3"/>
      <c r="I590" s="3"/>
      <c r="J590" s="3"/>
      <c r="K590" s="3"/>
      <c r="L590" s="3"/>
      <c r="M590" s="3"/>
      <c r="N590" s="3"/>
      <c r="O590" s="3"/>
      <c r="P590" s="3"/>
      <c r="Q590" s="3"/>
      <c r="R590" s="3"/>
      <c r="S590" s="3"/>
      <c r="T590" s="3"/>
      <c r="U590" s="3"/>
      <c r="W590" s="149"/>
      <c r="X590" s="149"/>
    </row>
    <row r="591" spans="2:24" ht="12.75">
      <c r="B591" s="2"/>
      <c r="C591" s="3"/>
      <c r="D591" s="4"/>
      <c r="E591" s="3"/>
      <c r="F591" s="3"/>
      <c r="G591" s="3"/>
      <c r="H591" s="3"/>
      <c r="I591" s="3"/>
      <c r="J591" s="3"/>
      <c r="K591" s="3"/>
      <c r="L591" s="3"/>
      <c r="M591" s="3"/>
      <c r="N591" s="3"/>
      <c r="O591" s="3"/>
      <c r="P591" s="3"/>
      <c r="Q591" s="3"/>
      <c r="R591" s="3"/>
      <c r="S591" s="3"/>
      <c r="T591" s="3"/>
      <c r="U591" s="3"/>
      <c r="W591" s="149"/>
      <c r="X591" s="149"/>
    </row>
    <row r="592" spans="2:24" ht="12.75">
      <c r="B592" s="2"/>
      <c r="C592" s="3"/>
      <c r="D592" s="4"/>
      <c r="E592" s="3"/>
      <c r="F592" s="3"/>
      <c r="G592" s="3"/>
      <c r="H592" s="3"/>
      <c r="I592" s="3"/>
      <c r="J592" s="3"/>
      <c r="K592" s="3"/>
      <c r="L592" s="3"/>
      <c r="M592" s="3"/>
      <c r="N592" s="3"/>
      <c r="O592" s="3"/>
      <c r="P592" s="3"/>
      <c r="Q592" s="3"/>
      <c r="R592" s="3"/>
      <c r="S592" s="3"/>
      <c r="T592" s="3"/>
      <c r="U592" s="3"/>
      <c r="W592" s="149"/>
      <c r="X592" s="149"/>
    </row>
    <row r="593" spans="2:24" ht="12.75">
      <c r="B593" s="2"/>
      <c r="C593" s="3"/>
      <c r="D593" s="4"/>
      <c r="E593" s="3"/>
      <c r="F593" s="3"/>
      <c r="G593" s="3"/>
      <c r="H593" s="3"/>
      <c r="I593" s="3"/>
      <c r="J593" s="3"/>
      <c r="K593" s="3"/>
      <c r="L593" s="3"/>
      <c r="M593" s="3"/>
      <c r="N593" s="3"/>
      <c r="O593" s="3"/>
      <c r="P593" s="3"/>
      <c r="Q593" s="3"/>
      <c r="R593" s="3"/>
      <c r="S593" s="3"/>
      <c r="T593" s="3"/>
      <c r="U593" s="3"/>
      <c r="W593" s="149"/>
      <c r="X593" s="149"/>
    </row>
    <row r="594" spans="2:24" ht="12.75">
      <c r="B594" s="2"/>
      <c r="C594" s="3"/>
      <c r="D594" s="4"/>
      <c r="E594" s="3"/>
      <c r="F594" s="3"/>
      <c r="G594" s="3"/>
      <c r="H594" s="3"/>
      <c r="I594" s="3"/>
      <c r="J594" s="3"/>
      <c r="K594" s="3"/>
      <c r="L594" s="3"/>
      <c r="M594" s="3"/>
      <c r="N594" s="3"/>
      <c r="O594" s="3"/>
      <c r="P594" s="3"/>
      <c r="Q594" s="3"/>
      <c r="R594" s="3"/>
      <c r="S594" s="3"/>
      <c r="T594" s="3"/>
      <c r="U594" s="3"/>
      <c r="W594" s="149"/>
      <c r="X594" s="149"/>
    </row>
    <row r="595" spans="2:24" ht="12.75">
      <c r="B595" s="2"/>
      <c r="C595" s="3"/>
      <c r="D595" s="4"/>
      <c r="E595" s="3"/>
      <c r="F595" s="3"/>
      <c r="G595" s="3"/>
      <c r="H595" s="3"/>
      <c r="I595" s="3"/>
      <c r="J595" s="3"/>
      <c r="K595" s="3"/>
      <c r="L595" s="3"/>
      <c r="M595" s="3"/>
      <c r="N595" s="3"/>
      <c r="O595" s="3"/>
      <c r="P595" s="3"/>
      <c r="Q595" s="3"/>
      <c r="R595" s="3"/>
      <c r="S595" s="3"/>
      <c r="T595" s="3"/>
      <c r="U595" s="3"/>
      <c r="W595" s="149"/>
      <c r="X595" s="149"/>
    </row>
    <row r="596" spans="2:24" ht="12.75">
      <c r="B596" s="2"/>
      <c r="C596" s="3"/>
      <c r="D596" s="4"/>
      <c r="E596" s="3"/>
      <c r="F596" s="3"/>
      <c r="G596" s="3"/>
      <c r="H596" s="3"/>
      <c r="I596" s="3"/>
      <c r="J596" s="3"/>
      <c r="K596" s="3"/>
      <c r="L596" s="3"/>
      <c r="M596" s="3"/>
      <c r="N596" s="3"/>
      <c r="O596" s="3"/>
      <c r="P596" s="3"/>
      <c r="Q596" s="3"/>
      <c r="R596" s="3"/>
      <c r="S596" s="3"/>
      <c r="T596" s="3"/>
      <c r="U596" s="3"/>
      <c r="W596" s="149"/>
      <c r="X596" s="149"/>
    </row>
    <row r="597" spans="2:24" ht="12.75">
      <c r="B597" s="2"/>
      <c r="C597" s="3"/>
      <c r="D597" s="4"/>
      <c r="E597" s="3"/>
      <c r="F597" s="3"/>
      <c r="G597" s="3"/>
      <c r="H597" s="3"/>
      <c r="I597" s="3"/>
      <c r="J597" s="3"/>
      <c r="K597" s="3"/>
      <c r="L597" s="3"/>
      <c r="M597" s="3"/>
      <c r="N597" s="3"/>
      <c r="O597" s="3"/>
      <c r="P597" s="3"/>
      <c r="Q597" s="3"/>
      <c r="R597" s="3"/>
      <c r="S597" s="3"/>
      <c r="T597" s="3"/>
      <c r="U597" s="3"/>
      <c r="W597" s="149"/>
      <c r="X597" s="149"/>
    </row>
    <row r="598" spans="2:24" ht="12.75">
      <c r="B598" s="2"/>
      <c r="C598" s="3"/>
      <c r="D598" s="4"/>
      <c r="E598" s="3"/>
      <c r="F598" s="3"/>
      <c r="G598" s="3"/>
      <c r="H598" s="3"/>
      <c r="I598" s="3"/>
      <c r="J598" s="3"/>
      <c r="K598" s="3"/>
      <c r="L598" s="3"/>
      <c r="M598" s="3"/>
      <c r="N598" s="3"/>
      <c r="O598" s="3"/>
      <c r="P598" s="3"/>
      <c r="Q598" s="3"/>
      <c r="R598" s="3"/>
      <c r="S598" s="3"/>
      <c r="T598" s="3"/>
      <c r="U598" s="3"/>
      <c r="W598" s="149"/>
      <c r="X598" s="149"/>
    </row>
    <row r="599" spans="2:24" ht="12.75">
      <c r="B599" s="2"/>
      <c r="C599" s="3"/>
      <c r="D599" s="4"/>
      <c r="E599" s="3"/>
      <c r="F599" s="3"/>
      <c r="G599" s="3"/>
      <c r="H599" s="3"/>
      <c r="I599" s="3"/>
      <c r="J599" s="3"/>
      <c r="K599" s="3"/>
      <c r="L599" s="3"/>
      <c r="M599" s="3"/>
      <c r="N599" s="3"/>
      <c r="O599" s="3"/>
      <c r="P599" s="3"/>
      <c r="Q599" s="3"/>
      <c r="R599" s="3"/>
      <c r="S599" s="3"/>
      <c r="T599" s="3"/>
      <c r="U599" s="3"/>
      <c r="W599" s="149"/>
      <c r="X599" s="149"/>
    </row>
    <row r="600" spans="2:24" ht="12.75">
      <c r="B600" s="2"/>
      <c r="C600" s="3"/>
      <c r="D600" s="4"/>
      <c r="E600" s="3"/>
      <c r="F600" s="3"/>
      <c r="G600" s="3"/>
      <c r="H600" s="3"/>
      <c r="I600" s="3"/>
      <c r="J600" s="3"/>
      <c r="K600" s="3"/>
      <c r="L600" s="3"/>
      <c r="M600" s="3"/>
      <c r="N600" s="3"/>
      <c r="O600" s="3"/>
      <c r="P600" s="3"/>
      <c r="Q600" s="3"/>
      <c r="R600" s="3"/>
      <c r="S600" s="3"/>
      <c r="T600" s="3"/>
      <c r="U600" s="3"/>
      <c r="W600" s="149"/>
      <c r="X600" s="149"/>
    </row>
    <row r="601" spans="2:24" ht="12.75">
      <c r="B601" s="2"/>
      <c r="C601" s="3"/>
      <c r="D601" s="4"/>
      <c r="E601" s="3"/>
      <c r="F601" s="3"/>
      <c r="G601" s="3"/>
      <c r="H601" s="3"/>
      <c r="I601" s="3"/>
      <c r="J601" s="3"/>
      <c r="K601" s="3"/>
      <c r="L601" s="3"/>
      <c r="M601" s="3"/>
      <c r="N601" s="3"/>
      <c r="O601" s="3"/>
      <c r="P601" s="3"/>
      <c r="Q601" s="3"/>
      <c r="R601" s="3"/>
      <c r="S601" s="3"/>
      <c r="T601" s="3"/>
      <c r="U601" s="3"/>
      <c r="W601" s="149"/>
      <c r="X601" s="149"/>
    </row>
    <row r="602" spans="2:24" ht="12.75">
      <c r="B602" s="2"/>
      <c r="C602" s="3"/>
      <c r="D602" s="4"/>
      <c r="E602" s="3"/>
      <c r="F602" s="3"/>
      <c r="G602" s="3"/>
      <c r="H602" s="3"/>
      <c r="I602" s="3"/>
      <c r="J602" s="3"/>
      <c r="K602" s="3"/>
      <c r="L602" s="3"/>
      <c r="M602" s="3"/>
      <c r="N602" s="3"/>
      <c r="O602" s="3"/>
      <c r="P602" s="3"/>
      <c r="Q602" s="3"/>
      <c r="R602" s="3"/>
      <c r="S602" s="3"/>
      <c r="T602" s="3"/>
      <c r="U602" s="3"/>
      <c r="W602" s="149"/>
      <c r="X602" s="149"/>
    </row>
    <row r="603" spans="2:24" ht="12.75">
      <c r="B603" s="2"/>
      <c r="C603" s="3"/>
      <c r="D603" s="4"/>
      <c r="E603" s="3"/>
      <c r="F603" s="3"/>
      <c r="G603" s="3"/>
      <c r="H603" s="3"/>
      <c r="I603" s="3"/>
      <c r="J603" s="3"/>
      <c r="K603" s="3"/>
      <c r="L603" s="3"/>
      <c r="M603" s="3"/>
      <c r="N603" s="3"/>
      <c r="O603" s="3"/>
      <c r="P603" s="3"/>
      <c r="Q603" s="3"/>
      <c r="R603" s="3"/>
      <c r="S603" s="3"/>
      <c r="T603" s="3"/>
      <c r="U603" s="3"/>
      <c r="W603" s="149"/>
      <c r="X603" s="149"/>
    </row>
    <row r="604" spans="2:24" ht="12.75">
      <c r="B604" s="2"/>
      <c r="C604" s="3"/>
      <c r="D604" s="4"/>
      <c r="E604" s="3"/>
      <c r="F604" s="3"/>
      <c r="G604" s="3"/>
      <c r="H604" s="3"/>
      <c r="I604" s="3"/>
      <c r="J604" s="3"/>
      <c r="K604" s="3"/>
      <c r="L604" s="3"/>
      <c r="M604" s="3"/>
      <c r="N604" s="3"/>
      <c r="O604" s="3"/>
      <c r="P604" s="3"/>
      <c r="Q604" s="3"/>
      <c r="R604" s="3"/>
      <c r="S604" s="3"/>
      <c r="T604" s="3"/>
      <c r="U604" s="3"/>
      <c r="W604" s="149"/>
      <c r="X604" s="149"/>
    </row>
    <row r="605" spans="2:24" ht="12.75">
      <c r="B605" s="2"/>
      <c r="C605" s="3"/>
      <c r="D605" s="4"/>
      <c r="E605" s="3"/>
      <c r="F605" s="3"/>
      <c r="G605" s="3"/>
      <c r="H605" s="3"/>
      <c r="I605" s="3"/>
      <c r="J605" s="3"/>
      <c r="K605" s="3"/>
      <c r="L605" s="3"/>
      <c r="M605" s="3"/>
      <c r="N605" s="3"/>
      <c r="O605" s="3"/>
      <c r="P605" s="3"/>
      <c r="Q605" s="3"/>
      <c r="R605" s="3"/>
      <c r="S605" s="3"/>
      <c r="T605" s="3"/>
      <c r="U605" s="3"/>
      <c r="W605" s="149"/>
      <c r="X605" s="149"/>
    </row>
    <row r="606" spans="2:24" ht="12.75">
      <c r="B606" s="2"/>
      <c r="C606" s="3"/>
      <c r="D606" s="4"/>
      <c r="E606" s="3"/>
      <c r="F606" s="3"/>
      <c r="G606" s="3"/>
      <c r="H606" s="3"/>
      <c r="I606" s="3"/>
      <c r="J606" s="3"/>
      <c r="K606" s="3"/>
      <c r="L606" s="3"/>
      <c r="M606" s="3"/>
      <c r="N606" s="3"/>
      <c r="O606" s="3"/>
      <c r="P606" s="3"/>
      <c r="Q606" s="3"/>
      <c r="R606" s="3"/>
      <c r="S606" s="3"/>
      <c r="T606" s="3"/>
      <c r="U606" s="3"/>
      <c r="W606" s="149"/>
      <c r="X606" s="149"/>
    </row>
    <row r="607" spans="2:24" ht="12.75">
      <c r="B607" s="2"/>
      <c r="C607" s="3"/>
      <c r="D607" s="4"/>
      <c r="E607" s="3"/>
      <c r="F607" s="3"/>
      <c r="G607" s="3"/>
      <c r="H607" s="3"/>
      <c r="I607" s="3"/>
      <c r="J607" s="3"/>
      <c r="K607" s="3"/>
      <c r="L607" s="3"/>
      <c r="M607" s="3"/>
      <c r="N607" s="3"/>
      <c r="O607" s="3"/>
      <c r="P607" s="3"/>
      <c r="Q607" s="3"/>
      <c r="R607" s="3"/>
      <c r="S607" s="3"/>
      <c r="T607" s="3"/>
      <c r="U607" s="3"/>
      <c r="W607" s="149"/>
      <c r="X607" s="149"/>
    </row>
    <row r="608" spans="2:24" ht="12.75">
      <c r="B608" s="2"/>
      <c r="C608" s="3"/>
      <c r="D608" s="4"/>
      <c r="E608" s="3"/>
      <c r="F608" s="3"/>
      <c r="G608" s="3"/>
      <c r="H608" s="3"/>
      <c r="I608" s="3"/>
      <c r="J608" s="3"/>
      <c r="K608" s="3"/>
      <c r="L608" s="3"/>
      <c r="M608" s="3"/>
      <c r="N608" s="3"/>
      <c r="O608" s="3"/>
      <c r="P608" s="3"/>
      <c r="Q608" s="3"/>
      <c r="R608" s="3"/>
      <c r="S608" s="3"/>
      <c r="T608" s="3"/>
      <c r="U608" s="3"/>
      <c r="W608" s="149"/>
      <c r="X608" s="149"/>
    </row>
    <row r="609" spans="2:24" ht="12.75">
      <c r="B609" s="2"/>
      <c r="C609" s="3"/>
      <c r="D609" s="4"/>
      <c r="E609" s="3"/>
      <c r="F609" s="3"/>
      <c r="G609" s="3"/>
      <c r="H609" s="3"/>
      <c r="I609" s="3"/>
      <c r="J609" s="3"/>
      <c r="K609" s="3"/>
      <c r="L609" s="3"/>
      <c r="M609" s="3"/>
      <c r="N609" s="3"/>
      <c r="O609" s="3"/>
      <c r="P609" s="3"/>
      <c r="Q609" s="3"/>
      <c r="R609" s="3"/>
      <c r="S609" s="3"/>
      <c r="T609" s="3"/>
      <c r="U609" s="3"/>
      <c r="W609" s="149"/>
      <c r="X609" s="149"/>
    </row>
    <row r="610" spans="2:24" ht="12.75">
      <c r="B610" s="2"/>
      <c r="C610" s="3"/>
      <c r="D610" s="4"/>
      <c r="E610" s="3"/>
      <c r="F610" s="3"/>
      <c r="G610" s="3"/>
      <c r="H610" s="3"/>
      <c r="I610" s="3"/>
      <c r="J610" s="3"/>
      <c r="K610" s="3"/>
      <c r="L610" s="3"/>
      <c r="M610" s="3"/>
      <c r="N610" s="3"/>
      <c r="O610" s="3"/>
      <c r="P610" s="3"/>
      <c r="Q610" s="3"/>
      <c r="R610" s="3"/>
      <c r="S610" s="3"/>
      <c r="T610" s="3"/>
      <c r="U610" s="3"/>
      <c r="W610" s="149"/>
      <c r="X610" s="149"/>
    </row>
    <row r="611" spans="2:24" ht="12.75">
      <c r="B611" s="2"/>
      <c r="C611" s="3"/>
      <c r="D611" s="4"/>
      <c r="E611" s="3"/>
      <c r="F611" s="3"/>
      <c r="G611" s="3"/>
      <c r="H611" s="3"/>
      <c r="I611" s="3"/>
      <c r="J611" s="3"/>
      <c r="K611" s="3"/>
      <c r="L611" s="3"/>
      <c r="M611" s="3"/>
      <c r="N611" s="3"/>
      <c r="O611" s="3"/>
      <c r="P611" s="3"/>
      <c r="Q611" s="3"/>
      <c r="R611" s="3"/>
      <c r="S611" s="3"/>
      <c r="T611" s="3"/>
      <c r="U611" s="3"/>
      <c r="W611" s="149"/>
      <c r="X611" s="149"/>
    </row>
    <row r="612" spans="2:24" ht="12.75">
      <c r="B612" s="2"/>
      <c r="C612" s="3"/>
      <c r="D612" s="4"/>
      <c r="E612" s="3"/>
      <c r="F612" s="3"/>
      <c r="G612" s="3"/>
      <c r="H612" s="3"/>
      <c r="I612" s="3"/>
      <c r="J612" s="3"/>
      <c r="K612" s="3"/>
      <c r="L612" s="3"/>
      <c r="M612" s="3"/>
      <c r="N612" s="3"/>
      <c r="O612" s="3"/>
      <c r="P612" s="3"/>
      <c r="Q612" s="3"/>
      <c r="R612" s="3"/>
      <c r="S612" s="3"/>
      <c r="T612" s="3"/>
      <c r="U612" s="3"/>
      <c r="W612" s="149"/>
      <c r="X612" s="149"/>
    </row>
    <row r="613" spans="2:24" ht="12.75">
      <c r="B613" s="2"/>
      <c r="C613" s="3"/>
      <c r="D613" s="4"/>
      <c r="E613" s="3"/>
      <c r="F613" s="3"/>
      <c r="G613" s="3"/>
      <c r="H613" s="3"/>
      <c r="I613" s="3"/>
      <c r="J613" s="3"/>
      <c r="K613" s="3"/>
      <c r="L613" s="3"/>
      <c r="M613" s="3"/>
      <c r="N613" s="3"/>
      <c r="O613" s="3"/>
      <c r="P613" s="3"/>
      <c r="Q613" s="3"/>
      <c r="R613" s="3"/>
      <c r="S613" s="3"/>
      <c r="T613" s="3"/>
      <c r="U613" s="3"/>
      <c r="W613" s="149"/>
      <c r="X613" s="149"/>
    </row>
    <row r="614" spans="2:24" ht="12.75">
      <c r="B614" s="2"/>
      <c r="C614" s="3"/>
      <c r="D614" s="4"/>
      <c r="E614" s="3"/>
      <c r="F614" s="3"/>
      <c r="G614" s="3"/>
      <c r="H614" s="3"/>
      <c r="I614" s="3"/>
      <c r="J614" s="3"/>
      <c r="K614" s="3"/>
      <c r="L614" s="3"/>
      <c r="M614" s="3"/>
      <c r="N614" s="3"/>
      <c r="O614" s="3"/>
      <c r="P614" s="3"/>
      <c r="Q614" s="3"/>
      <c r="R614" s="3"/>
      <c r="S614" s="3"/>
      <c r="T614" s="3"/>
      <c r="U614" s="3"/>
      <c r="W614" s="149"/>
      <c r="X614" s="149"/>
    </row>
    <row r="615" spans="2:24" ht="12.75">
      <c r="B615" s="2"/>
      <c r="C615" s="3"/>
      <c r="D615" s="4"/>
      <c r="E615" s="3"/>
      <c r="F615" s="3"/>
      <c r="G615" s="3"/>
      <c r="H615" s="3"/>
      <c r="I615" s="3"/>
      <c r="J615" s="3"/>
      <c r="K615" s="3"/>
      <c r="L615" s="3"/>
      <c r="M615" s="3"/>
      <c r="N615" s="3"/>
      <c r="O615" s="3"/>
      <c r="P615" s="3"/>
      <c r="Q615" s="3"/>
      <c r="R615" s="3"/>
      <c r="S615" s="3"/>
      <c r="T615" s="3"/>
      <c r="U615" s="3"/>
      <c r="W615" s="149"/>
      <c r="X615" s="149"/>
    </row>
    <row r="616" spans="2:24" ht="12.75">
      <c r="B616" s="2"/>
      <c r="C616" s="3"/>
      <c r="D616" s="4"/>
      <c r="E616" s="3"/>
      <c r="F616" s="3"/>
      <c r="G616" s="3"/>
      <c r="H616" s="3"/>
      <c r="I616" s="3"/>
      <c r="J616" s="3"/>
      <c r="K616" s="3"/>
      <c r="L616" s="3"/>
      <c r="M616" s="3"/>
      <c r="N616" s="3"/>
      <c r="O616" s="3"/>
      <c r="P616" s="3"/>
      <c r="Q616" s="3"/>
      <c r="R616" s="3"/>
      <c r="S616" s="3"/>
      <c r="T616" s="3"/>
      <c r="U616" s="3"/>
      <c r="W616" s="149"/>
      <c r="X616" s="149"/>
    </row>
    <row r="617" spans="2:24" ht="12.75">
      <c r="B617" s="2"/>
      <c r="C617" s="3"/>
      <c r="D617" s="4"/>
      <c r="E617" s="3"/>
      <c r="F617" s="3"/>
      <c r="G617" s="3"/>
      <c r="H617" s="3"/>
      <c r="I617" s="3"/>
      <c r="J617" s="3"/>
      <c r="K617" s="3"/>
      <c r="L617" s="3"/>
      <c r="M617" s="3"/>
      <c r="N617" s="3"/>
      <c r="O617" s="3"/>
      <c r="P617" s="3"/>
      <c r="Q617" s="3"/>
      <c r="R617" s="3"/>
      <c r="S617" s="3"/>
      <c r="T617" s="3"/>
      <c r="U617" s="3"/>
      <c r="W617" s="149"/>
      <c r="X617" s="149"/>
    </row>
    <row r="618" spans="2:24" ht="12.75">
      <c r="B618" s="2"/>
      <c r="C618" s="3"/>
      <c r="D618" s="4"/>
      <c r="E618" s="3"/>
      <c r="F618" s="3"/>
      <c r="G618" s="3"/>
      <c r="H618" s="3"/>
      <c r="I618" s="3"/>
      <c r="J618" s="3"/>
      <c r="K618" s="3"/>
      <c r="L618" s="3"/>
      <c r="M618" s="3"/>
      <c r="N618" s="3"/>
      <c r="O618" s="3"/>
      <c r="P618" s="3"/>
      <c r="Q618" s="3"/>
      <c r="R618" s="3"/>
      <c r="S618" s="3"/>
      <c r="T618" s="3"/>
      <c r="U618" s="3"/>
      <c r="W618" s="149"/>
      <c r="X618" s="149"/>
    </row>
    <row r="619" spans="2:24" ht="12.75">
      <c r="B619" s="2"/>
      <c r="C619" s="3"/>
      <c r="D619" s="4"/>
      <c r="E619" s="3"/>
      <c r="F619" s="3"/>
      <c r="G619" s="3"/>
      <c r="H619" s="3"/>
      <c r="I619" s="3"/>
      <c r="J619" s="3"/>
      <c r="K619" s="3"/>
      <c r="L619" s="3"/>
      <c r="M619" s="3"/>
      <c r="N619" s="3"/>
      <c r="O619" s="3"/>
      <c r="P619" s="3"/>
      <c r="Q619" s="3"/>
      <c r="R619" s="3"/>
      <c r="S619" s="3"/>
      <c r="T619" s="3"/>
      <c r="U619" s="3"/>
      <c r="W619" s="149"/>
      <c r="X619" s="149"/>
    </row>
    <row r="620" spans="2:24" ht="12.75">
      <c r="B620" s="2"/>
      <c r="C620" s="3"/>
      <c r="D620" s="4"/>
      <c r="E620" s="3"/>
      <c r="F620" s="3"/>
      <c r="G620" s="3"/>
      <c r="H620" s="3"/>
      <c r="I620" s="3"/>
      <c r="J620" s="3"/>
      <c r="K620" s="3"/>
      <c r="L620" s="3"/>
      <c r="M620" s="3"/>
      <c r="N620" s="3"/>
      <c r="O620" s="3"/>
      <c r="P620" s="3"/>
      <c r="Q620" s="3"/>
      <c r="R620" s="3"/>
      <c r="S620" s="3"/>
      <c r="T620" s="3"/>
      <c r="U620" s="3"/>
      <c r="W620" s="149"/>
      <c r="X620" s="149"/>
    </row>
    <row r="621" spans="2:24" ht="12.75">
      <c r="B621" s="2"/>
      <c r="C621" s="3"/>
      <c r="D621" s="4"/>
      <c r="E621" s="3"/>
      <c r="F621" s="3"/>
      <c r="G621" s="3"/>
      <c r="H621" s="3"/>
      <c r="I621" s="3"/>
      <c r="J621" s="3"/>
      <c r="K621" s="3"/>
      <c r="L621" s="3"/>
      <c r="M621" s="3"/>
      <c r="N621" s="3"/>
      <c r="O621" s="3"/>
      <c r="P621" s="3"/>
      <c r="Q621" s="3"/>
      <c r="R621" s="3"/>
      <c r="S621" s="3"/>
      <c r="T621" s="3"/>
      <c r="U621" s="3"/>
      <c r="W621" s="149"/>
      <c r="X621" s="149"/>
    </row>
    <row r="622" spans="2:24" ht="12.75">
      <c r="B622" s="2"/>
      <c r="C622" s="3"/>
      <c r="D622" s="4"/>
      <c r="E622" s="3"/>
      <c r="F622" s="3"/>
      <c r="G622" s="3"/>
      <c r="H622" s="3"/>
      <c r="I622" s="3"/>
      <c r="J622" s="3"/>
      <c r="K622" s="3"/>
      <c r="L622" s="3"/>
      <c r="M622" s="3"/>
      <c r="N622" s="3"/>
      <c r="O622" s="3"/>
      <c r="P622" s="3"/>
      <c r="Q622" s="3"/>
      <c r="R622" s="3"/>
      <c r="S622" s="3"/>
      <c r="T622" s="3"/>
      <c r="U622" s="3"/>
      <c r="W622" s="149"/>
      <c r="X622" s="149"/>
    </row>
    <row r="623" spans="2:24" ht="12.75">
      <c r="B623" s="2"/>
      <c r="C623" s="3"/>
      <c r="D623" s="4"/>
      <c r="E623" s="3"/>
      <c r="F623" s="3"/>
      <c r="G623" s="3"/>
      <c r="H623" s="3"/>
      <c r="I623" s="3"/>
      <c r="J623" s="3"/>
      <c r="K623" s="3"/>
      <c r="L623" s="3"/>
      <c r="M623" s="3"/>
      <c r="N623" s="3"/>
      <c r="O623" s="3"/>
      <c r="P623" s="3"/>
      <c r="Q623" s="3"/>
      <c r="R623" s="3"/>
      <c r="S623" s="3"/>
      <c r="T623" s="3"/>
      <c r="U623" s="3"/>
      <c r="W623" s="149"/>
      <c r="X623" s="149"/>
    </row>
    <row r="624" spans="2:24" ht="12.75">
      <c r="B624" s="2"/>
      <c r="C624" s="3"/>
      <c r="D624" s="4"/>
      <c r="E624" s="3"/>
      <c r="F624" s="3"/>
      <c r="G624" s="3"/>
      <c r="H624" s="3"/>
      <c r="I624" s="3"/>
      <c r="J624" s="3"/>
      <c r="K624" s="3"/>
      <c r="L624" s="3"/>
      <c r="M624" s="3"/>
      <c r="N624" s="3"/>
      <c r="O624" s="3"/>
      <c r="P624" s="3"/>
      <c r="Q624" s="3"/>
      <c r="R624" s="3"/>
      <c r="S624" s="3"/>
      <c r="T624" s="3"/>
      <c r="U624" s="3"/>
      <c r="W624" s="149"/>
      <c r="X624" s="149"/>
    </row>
    <row r="625" spans="2:24" ht="12.75">
      <c r="B625" s="2"/>
      <c r="C625" s="3"/>
      <c r="D625" s="4"/>
      <c r="E625" s="3"/>
      <c r="F625" s="3"/>
      <c r="G625" s="3"/>
      <c r="H625" s="3"/>
      <c r="I625" s="3"/>
      <c r="J625" s="3"/>
      <c r="K625" s="3"/>
      <c r="L625" s="3"/>
      <c r="M625" s="3"/>
      <c r="N625" s="3"/>
      <c r="O625" s="3"/>
      <c r="P625" s="3"/>
      <c r="Q625" s="3"/>
      <c r="R625" s="3"/>
      <c r="S625" s="3"/>
      <c r="T625" s="3"/>
      <c r="U625" s="3"/>
      <c r="W625" s="149"/>
      <c r="X625" s="149"/>
    </row>
    <row r="626" spans="2:24" ht="12.75">
      <c r="B626" s="2"/>
      <c r="C626" s="3"/>
      <c r="D626" s="4"/>
      <c r="E626" s="3"/>
      <c r="F626" s="3"/>
      <c r="G626" s="3"/>
      <c r="H626" s="3"/>
      <c r="I626" s="3"/>
      <c r="J626" s="3"/>
      <c r="K626" s="3"/>
      <c r="L626" s="3"/>
      <c r="M626" s="3"/>
      <c r="N626" s="3"/>
      <c r="O626" s="3"/>
      <c r="P626" s="3"/>
      <c r="Q626" s="3"/>
      <c r="R626" s="3"/>
      <c r="S626" s="3"/>
      <c r="T626" s="3"/>
      <c r="U626" s="3"/>
      <c r="W626" s="149"/>
      <c r="X626" s="149"/>
    </row>
    <row r="627" spans="2:24" ht="12.75">
      <c r="B627" s="2"/>
      <c r="C627" s="3"/>
      <c r="D627" s="4"/>
      <c r="E627" s="3"/>
      <c r="F627" s="3"/>
      <c r="G627" s="3"/>
      <c r="H627" s="3"/>
      <c r="I627" s="3"/>
      <c r="J627" s="3"/>
      <c r="K627" s="3"/>
      <c r="L627" s="3"/>
      <c r="M627" s="3"/>
      <c r="N627" s="3"/>
      <c r="O627" s="3"/>
      <c r="P627" s="3"/>
      <c r="Q627" s="3"/>
      <c r="R627" s="3"/>
      <c r="S627" s="3"/>
      <c r="T627" s="3"/>
      <c r="U627" s="3"/>
      <c r="W627" s="149"/>
      <c r="X627" s="149"/>
    </row>
    <row r="628" spans="2:24" ht="12.75">
      <c r="B628" s="2"/>
      <c r="C628" s="3"/>
      <c r="D628" s="4"/>
      <c r="E628" s="3"/>
      <c r="F628" s="3"/>
      <c r="G628" s="3"/>
      <c r="H628" s="3"/>
      <c r="I628" s="3"/>
      <c r="J628" s="3"/>
      <c r="K628" s="3"/>
      <c r="L628" s="3"/>
      <c r="M628" s="3"/>
      <c r="N628" s="3"/>
      <c r="O628" s="3"/>
      <c r="P628" s="3"/>
      <c r="Q628" s="3"/>
      <c r="R628" s="3"/>
      <c r="S628" s="3"/>
      <c r="T628" s="3"/>
      <c r="U628" s="3"/>
      <c r="W628" s="149"/>
      <c r="X628" s="149"/>
    </row>
    <row r="629" spans="2:24" ht="12.75">
      <c r="B629" s="2"/>
      <c r="C629" s="3"/>
      <c r="D629" s="4"/>
      <c r="E629" s="3"/>
      <c r="F629" s="3"/>
      <c r="G629" s="3"/>
      <c r="H629" s="3"/>
      <c r="I629" s="3"/>
      <c r="J629" s="3"/>
      <c r="K629" s="3"/>
      <c r="L629" s="3"/>
      <c r="M629" s="3"/>
      <c r="N629" s="3"/>
      <c r="O629" s="3"/>
      <c r="P629" s="3"/>
      <c r="Q629" s="3"/>
      <c r="R629" s="3"/>
      <c r="S629" s="3"/>
      <c r="T629" s="3"/>
      <c r="U629" s="3"/>
      <c r="W629" s="149"/>
      <c r="X629" s="149"/>
    </row>
    <row r="630" spans="2:24" ht="12.75">
      <c r="B630" s="2"/>
      <c r="C630" s="3"/>
      <c r="D630" s="4"/>
      <c r="E630" s="3"/>
      <c r="F630" s="3"/>
      <c r="G630" s="3"/>
      <c r="H630" s="3"/>
      <c r="I630" s="3"/>
      <c r="J630" s="3"/>
      <c r="K630" s="3"/>
      <c r="L630" s="3"/>
      <c r="M630" s="3"/>
      <c r="N630" s="3"/>
      <c r="O630" s="3"/>
      <c r="P630" s="3"/>
      <c r="Q630" s="3"/>
      <c r="R630" s="3"/>
      <c r="S630" s="3"/>
      <c r="T630" s="3"/>
      <c r="U630" s="3"/>
      <c r="W630" s="149"/>
      <c r="X630" s="149"/>
    </row>
    <row r="631" spans="2:24" ht="12.75">
      <c r="B631" s="2"/>
      <c r="C631" s="3"/>
      <c r="D631" s="4"/>
      <c r="E631" s="3"/>
      <c r="F631" s="3"/>
      <c r="G631" s="3"/>
      <c r="H631" s="3"/>
      <c r="I631" s="3"/>
      <c r="J631" s="3"/>
      <c r="K631" s="3"/>
      <c r="L631" s="3"/>
      <c r="M631" s="3"/>
      <c r="N631" s="3"/>
      <c r="O631" s="3"/>
      <c r="P631" s="3"/>
      <c r="Q631" s="3"/>
      <c r="R631" s="3"/>
      <c r="S631" s="3"/>
      <c r="T631" s="3"/>
      <c r="U631" s="3"/>
      <c r="W631" s="149"/>
      <c r="X631" s="149"/>
    </row>
    <row r="632" spans="2:24" ht="12.75">
      <c r="B632" s="2"/>
      <c r="C632" s="3"/>
      <c r="D632" s="4"/>
      <c r="E632" s="3"/>
      <c r="F632" s="3"/>
      <c r="G632" s="3"/>
      <c r="H632" s="3"/>
      <c r="I632" s="3"/>
      <c r="J632" s="3"/>
      <c r="K632" s="3"/>
      <c r="L632" s="3"/>
      <c r="M632" s="3"/>
      <c r="N632" s="3"/>
      <c r="O632" s="3"/>
      <c r="P632" s="3"/>
      <c r="Q632" s="3"/>
      <c r="R632" s="3"/>
      <c r="S632" s="3"/>
      <c r="T632" s="3"/>
      <c r="U632" s="3"/>
      <c r="W632" s="149"/>
      <c r="X632" s="149"/>
    </row>
    <row r="633" spans="2:24" ht="12.75">
      <c r="B633" s="2"/>
      <c r="C633" s="3"/>
      <c r="D633" s="4"/>
      <c r="E633" s="3"/>
      <c r="F633" s="3"/>
      <c r="G633" s="3"/>
      <c r="H633" s="3"/>
      <c r="I633" s="3"/>
      <c r="J633" s="3"/>
      <c r="K633" s="3"/>
      <c r="L633" s="3"/>
      <c r="M633" s="3"/>
      <c r="N633" s="3"/>
      <c r="O633" s="3"/>
      <c r="P633" s="3"/>
      <c r="Q633" s="3"/>
      <c r="R633" s="3"/>
      <c r="S633" s="3"/>
      <c r="T633" s="3"/>
      <c r="U633" s="3"/>
      <c r="W633" s="149"/>
      <c r="X633" s="149"/>
    </row>
    <row r="634" spans="2:24" ht="12.75">
      <c r="B634" s="2"/>
      <c r="C634" s="3"/>
      <c r="D634" s="4"/>
      <c r="E634" s="3"/>
      <c r="F634" s="3"/>
      <c r="G634" s="3"/>
      <c r="H634" s="3"/>
      <c r="I634" s="3"/>
      <c r="J634" s="3"/>
      <c r="K634" s="3"/>
      <c r="L634" s="3"/>
      <c r="M634" s="3"/>
      <c r="N634" s="3"/>
      <c r="O634" s="3"/>
      <c r="P634" s="3"/>
      <c r="Q634" s="3"/>
      <c r="R634" s="3"/>
      <c r="S634" s="3"/>
      <c r="T634" s="3"/>
      <c r="U634" s="3"/>
      <c r="W634" s="149"/>
      <c r="X634" s="149"/>
    </row>
    <row r="635" spans="2:24" ht="12.75">
      <c r="B635" s="2"/>
      <c r="C635" s="3"/>
      <c r="D635" s="4"/>
      <c r="E635" s="3"/>
      <c r="F635" s="3"/>
      <c r="G635" s="3"/>
      <c r="H635" s="3"/>
      <c r="I635" s="3"/>
      <c r="J635" s="3"/>
      <c r="K635" s="3"/>
      <c r="L635" s="3"/>
      <c r="M635" s="3"/>
      <c r="N635" s="3"/>
      <c r="O635" s="3"/>
      <c r="P635" s="3"/>
      <c r="Q635" s="3"/>
      <c r="R635" s="3"/>
      <c r="S635" s="3"/>
      <c r="T635" s="3"/>
      <c r="U635" s="3"/>
      <c r="W635" s="149"/>
      <c r="X635" s="149"/>
    </row>
    <row r="636" spans="2:24" ht="12.75">
      <c r="B636" s="2"/>
      <c r="C636" s="3"/>
      <c r="D636" s="4"/>
      <c r="E636" s="3"/>
      <c r="F636" s="3"/>
      <c r="G636" s="3"/>
      <c r="H636" s="3"/>
      <c r="I636" s="3"/>
      <c r="J636" s="3"/>
      <c r="K636" s="3"/>
      <c r="L636" s="3"/>
      <c r="M636" s="3"/>
      <c r="N636" s="3"/>
      <c r="O636" s="3"/>
      <c r="P636" s="3"/>
      <c r="Q636" s="3"/>
      <c r="R636" s="3"/>
      <c r="S636" s="3"/>
      <c r="T636" s="3"/>
      <c r="U636" s="3"/>
      <c r="W636" s="149"/>
      <c r="X636" s="149"/>
    </row>
    <row r="637" spans="2:24" ht="12.75">
      <c r="B637" s="2"/>
      <c r="C637" s="3"/>
      <c r="D637" s="4"/>
      <c r="E637" s="3"/>
      <c r="F637" s="3"/>
      <c r="G637" s="3"/>
      <c r="H637" s="3"/>
      <c r="I637" s="3"/>
      <c r="J637" s="3"/>
      <c r="K637" s="3"/>
      <c r="L637" s="3"/>
      <c r="M637" s="3"/>
      <c r="N637" s="3"/>
      <c r="O637" s="3"/>
      <c r="P637" s="3"/>
      <c r="Q637" s="3"/>
      <c r="R637" s="3"/>
      <c r="S637" s="3"/>
      <c r="T637" s="3"/>
      <c r="U637" s="3"/>
      <c r="W637" s="149"/>
      <c r="X637" s="149"/>
    </row>
    <row r="638" spans="2:24" ht="12.75">
      <c r="B638" s="2"/>
      <c r="C638" s="3"/>
      <c r="D638" s="4"/>
      <c r="E638" s="3"/>
      <c r="F638" s="3"/>
      <c r="G638" s="3"/>
      <c r="H638" s="3"/>
      <c r="I638" s="3"/>
      <c r="J638" s="3"/>
      <c r="K638" s="3"/>
      <c r="L638" s="3"/>
      <c r="M638" s="3"/>
      <c r="N638" s="3"/>
      <c r="O638" s="3"/>
      <c r="P638" s="3"/>
      <c r="Q638" s="3"/>
      <c r="R638" s="3"/>
      <c r="S638" s="3"/>
      <c r="T638" s="3"/>
      <c r="U638" s="3"/>
      <c r="W638" s="149"/>
      <c r="X638" s="149"/>
    </row>
    <row r="639" spans="2:24" ht="12.75">
      <c r="B639" s="2"/>
      <c r="C639" s="3"/>
      <c r="D639" s="4"/>
      <c r="E639" s="3"/>
      <c r="F639" s="3"/>
      <c r="G639" s="3"/>
      <c r="H639" s="3"/>
      <c r="I639" s="3"/>
      <c r="J639" s="3"/>
      <c r="K639" s="3"/>
      <c r="L639" s="3"/>
      <c r="M639" s="3"/>
      <c r="N639" s="3"/>
      <c r="O639" s="3"/>
      <c r="P639" s="3"/>
      <c r="Q639" s="3"/>
      <c r="R639" s="3"/>
      <c r="S639" s="3"/>
      <c r="T639" s="3"/>
      <c r="U639" s="3"/>
      <c r="W639" s="149"/>
      <c r="X639" s="149"/>
    </row>
    <row r="640" spans="2:24" ht="12.75">
      <c r="B640" s="2"/>
      <c r="C640" s="3"/>
      <c r="D640" s="4"/>
      <c r="E640" s="3"/>
      <c r="F640" s="3"/>
      <c r="G640" s="3"/>
      <c r="H640" s="3"/>
      <c r="I640" s="3"/>
      <c r="J640" s="3"/>
      <c r="K640" s="3"/>
      <c r="L640" s="3"/>
      <c r="M640" s="3"/>
      <c r="N640" s="3"/>
      <c r="O640" s="3"/>
      <c r="P640" s="3"/>
      <c r="Q640" s="3"/>
      <c r="R640" s="3"/>
      <c r="S640" s="3"/>
      <c r="T640" s="3"/>
      <c r="U640" s="3"/>
      <c r="W640" s="149"/>
      <c r="X640" s="149"/>
    </row>
    <row r="641" spans="2:24" ht="12.75">
      <c r="B641" s="2"/>
      <c r="C641" s="3"/>
      <c r="D641" s="4"/>
      <c r="E641" s="3"/>
      <c r="F641" s="3"/>
      <c r="G641" s="3"/>
      <c r="H641" s="3"/>
      <c r="I641" s="3"/>
      <c r="J641" s="3"/>
      <c r="K641" s="3"/>
      <c r="L641" s="3"/>
      <c r="M641" s="3"/>
      <c r="N641" s="3"/>
      <c r="O641" s="3"/>
      <c r="P641" s="3"/>
      <c r="Q641" s="3"/>
      <c r="R641" s="3"/>
      <c r="S641" s="3"/>
      <c r="T641" s="3"/>
      <c r="U641" s="3"/>
      <c r="W641" s="149"/>
      <c r="X641" s="149"/>
    </row>
    <row r="642" spans="2:24" ht="12.75">
      <c r="B642" s="2"/>
      <c r="C642" s="3"/>
      <c r="D642" s="4"/>
      <c r="E642" s="3"/>
      <c r="F642" s="3"/>
      <c r="G642" s="3"/>
      <c r="H642" s="3"/>
      <c r="I642" s="3"/>
      <c r="J642" s="3"/>
      <c r="K642" s="3"/>
      <c r="L642" s="3"/>
      <c r="M642" s="3"/>
      <c r="N642" s="3"/>
      <c r="O642" s="3"/>
      <c r="P642" s="3"/>
      <c r="Q642" s="3"/>
      <c r="R642" s="3"/>
      <c r="S642" s="3"/>
      <c r="T642" s="3"/>
      <c r="U642" s="3"/>
      <c r="W642" s="149"/>
      <c r="X642" s="149"/>
    </row>
    <row r="643" spans="2:24" ht="12.75">
      <c r="B643" s="2"/>
      <c r="C643" s="3"/>
      <c r="D643" s="4"/>
      <c r="E643" s="3"/>
      <c r="F643" s="3"/>
      <c r="G643" s="3"/>
      <c r="H643" s="3"/>
      <c r="I643" s="3"/>
      <c r="J643" s="3"/>
      <c r="K643" s="3"/>
      <c r="L643" s="3"/>
      <c r="M643" s="3"/>
      <c r="N643" s="3"/>
      <c r="O643" s="3"/>
      <c r="P643" s="3"/>
      <c r="Q643" s="3"/>
      <c r="R643" s="3"/>
      <c r="S643" s="3"/>
      <c r="T643" s="3"/>
      <c r="U643" s="3"/>
      <c r="W643" s="149"/>
      <c r="X643" s="149"/>
    </row>
    <row r="644" spans="2:24" ht="12.75">
      <c r="B644" s="2"/>
      <c r="C644" s="3"/>
      <c r="D644" s="4"/>
      <c r="E644" s="3"/>
      <c r="F644" s="3"/>
      <c r="G644" s="3"/>
      <c r="H644" s="3"/>
      <c r="I644" s="3"/>
      <c r="J644" s="3"/>
      <c r="K644" s="3"/>
      <c r="L644" s="3"/>
      <c r="M644" s="3"/>
      <c r="N644" s="3"/>
      <c r="O644" s="3"/>
      <c r="P644" s="3"/>
      <c r="Q644" s="3"/>
      <c r="R644" s="3"/>
      <c r="S644" s="3"/>
      <c r="T644" s="3"/>
      <c r="U644" s="3"/>
      <c r="W644" s="149"/>
      <c r="X644" s="149"/>
    </row>
    <row r="645" spans="2:24" ht="12.75">
      <c r="B645" s="2"/>
      <c r="C645" s="3"/>
      <c r="D645" s="4"/>
      <c r="E645" s="3"/>
      <c r="F645" s="3"/>
      <c r="G645" s="3"/>
      <c r="H645" s="3"/>
      <c r="I645" s="3"/>
      <c r="J645" s="3"/>
      <c r="K645" s="3"/>
      <c r="L645" s="3"/>
      <c r="M645" s="3"/>
      <c r="N645" s="3"/>
      <c r="O645" s="3"/>
      <c r="P645" s="3"/>
      <c r="Q645" s="3"/>
      <c r="R645" s="3"/>
      <c r="S645" s="3"/>
      <c r="T645" s="3"/>
      <c r="U645" s="3"/>
      <c r="W645" s="149"/>
      <c r="X645" s="149"/>
    </row>
    <row r="646" spans="2:24" ht="12.75">
      <c r="B646" s="2"/>
      <c r="C646" s="3"/>
      <c r="D646" s="4"/>
      <c r="E646" s="3"/>
      <c r="F646" s="3"/>
      <c r="G646" s="3"/>
      <c r="H646" s="3"/>
      <c r="I646" s="3"/>
      <c r="J646" s="3"/>
      <c r="K646" s="3"/>
      <c r="L646" s="3"/>
      <c r="M646" s="3"/>
      <c r="N646" s="3"/>
      <c r="O646" s="3"/>
      <c r="P646" s="3"/>
      <c r="Q646" s="3"/>
      <c r="R646" s="3"/>
      <c r="S646" s="3"/>
      <c r="T646" s="3"/>
      <c r="U646" s="3"/>
      <c r="W646" s="149"/>
      <c r="X646" s="149"/>
    </row>
    <row r="647" spans="2:24" ht="12.75">
      <c r="B647" s="2"/>
      <c r="C647" s="3"/>
      <c r="D647" s="4"/>
      <c r="E647" s="3"/>
      <c r="F647" s="3"/>
      <c r="G647" s="3"/>
      <c r="H647" s="3"/>
      <c r="I647" s="3"/>
      <c r="J647" s="3"/>
      <c r="K647" s="3"/>
      <c r="L647" s="3"/>
      <c r="M647" s="3"/>
      <c r="N647" s="3"/>
      <c r="O647" s="3"/>
      <c r="P647" s="3"/>
      <c r="Q647" s="3"/>
      <c r="R647" s="3"/>
      <c r="S647" s="3"/>
      <c r="T647" s="3"/>
      <c r="U647" s="3"/>
      <c r="W647" s="149"/>
      <c r="X647" s="149"/>
    </row>
    <row r="648" spans="2:24" ht="12.75">
      <c r="B648" s="2"/>
      <c r="C648" s="3"/>
      <c r="D648" s="4"/>
      <c r="E648" s="3"/>
      <c r="F648" s="3"/>
      <c r="G648" s="3"/>
      <c r="H648" s="3"/>
      <c r="I648" s="3"/>
      <c r="J648" s="3"/>
      <c r="K648" s="3"/>
      <c r="L648" s="3"/>
      <c r="M648" s="3"/>
      <c r="N648" s="3"/>
      <c r="O648" s="3"/>
      <c r="P648" s="3"/>
      <c r="Q648" s="3"/>
      <c r="R648" s="3"/>
      <c r="S648" s="3"/>
      <c r="T648" s="3"/>
      <c r="U648" s="3"/>
      <c r="W648" s="149"/>
      <c r="X648" s="149"/>
    </row>
    <row r="649" spans="2:24" ht="12.75">
      <c r="B649" s="2"/>
      <c r="C649" s="3"/>
      <c r="D649" s="4"/>
      <c r="E649" s="3"/>
      <c r="F649" s="3"/>
      <c r="G649" s="3"/>
      <c r="H649" s="3"/>
      <c r="I649" s="3"/>
      <c r="J649" s="3"/>
      <c r="K649" s="3"/>
      <c r="L649" s="3"/>
      <c r="M649" s="3"/>
      <c r="N649" s="3"/>
      <c r="O649" s="3"/>
      <c r="P649" s="3"/>
      <c r="Q649" s="3"/>
      <c r="R649" s="3"/>
      <c r="S649" s="3"/>
      <c r="T649" s="3"/>
      <c r="U649" s="3"/>
      <c r="W649" s="149"/>
      <c r="X649" s="149"/>
    </row>
    <row r="650" spans="2:24" ht="12.75">
      <c r="B650" s="2"/>
      <c r="C650" s="3"/>
      <c r="D650" s="4"/>
      <c r="E650" s="3"/>
      <c r="F650" s="3"/>
      <c r="G650" s="3"/>
      <c r="H650" s="3"/>
      <c r="I650" s="3"/>
      <c r="J650" s="3"/>
      <c r="K650" s="3"/>
      <c r="L650" s="3"/>
      <c r="M650" s="3"/>
      <c r="N650" s="3"/>
      <c r="O650" s="3"/>
      <c r="P650" s="3"/>
      <c r="Q650" s="3"/>
      <c r="R650" s="3"/>
      <c r="S650" s="3"/>
      <c r="T650" s="3"/>
      <c r="U650" s="3"/>
      <c r="W650" s="149"/>
      <c r="X650" s="149"/>
    </row>
    <row r="651" spans="2:24" ht="12.75">
      <c r="B651" s="2"/>
      <c r="C651" s="3"/>
      <c r="D651" s="4"/>
      <c r="E651" s="3"/>
      <c r="F651" s="3"/>
      <c r="G651" s="3"/>
      <c r="H651" s="3"/>
      <c r="I651" s="3"/>
      <c r="J651" s="3"/>
      <c r="K651" s="3"/>
      <c r="L651" s="3"/>
      <c r="M651" s="3"/>
      <c r="N651" s="3"/>
      <c r="O651" s="3"/>
      <c r="P651" s="3"/>
      <c r="Q651" s="3"/>
      <c r="R651" s="3"/>
      <c r="S651" s="3"/>
      <c r="T651" s="3"/>
      <c r="U651" s="3"/>
      <c r="W651" s="149"/>
      <c r="X651" s="149"/>
    </row>
    <row r="652" spans="2:24" ht="12.75">
      <c r="B652" s="2"/>
      <c r="C652" s="3"/>
      <c r="D652" s="4"/>
      <c r="E652" s="3"/>
      <c r="F652" s="3"/>
      <c r="G652" s="3"/>
      <c r="H652" s="3"/>
      <c r="I652" s="3"/>
      <c r="J652" s="3"/>
      <c r="K652" s="3"/>
      <c r="L652" s="3"/>
      <c r="M652" s="3"/>
      <c r="N652" s="3"/>
      <c r="O652" s="3"/>
      <c r="P652" s="3"/>
      <c r="Q652" s="3"/>
      <c r="R652" s="3"/>
      <c r="S652" s="3"/>
      <c r="T652" s="3"/>
      <c r="U652" s="3"/>
      <c r="W652" s="149"/>
      <c r="X652" s="149"/>
    </row>
    <row r="653" spans="2:24" ht="12.75">
      <c r="B653" s="2"/>
      <c r="C653" s="3"/>
      <c r="D653" s="4"/>
      <c r="E653" s="3"/>
      <c r="F653" s="3"/>
      <c r="G653" s="3"/>
      <c r="H653" s="3"/>
      <c r="I653" s="3"/>
      <c r="J653" s="3"/>
      <c r="K653" s="3"/>
      <c r="L653" s="3"/>
      <c r="M653" s="3"/>
      <c r="N653" s="3"/>
      <c r="O653" s="3"/>
      <c r="P653" s="3"/>
      <c r="Q653" s="3"/>
      <c r="R653" s="3"/>
      <c r="S653" s="3"/>
      <c r="T653" s="3"/>
      <c r="U653" s="3"/>
      <c r="W653" s="149"/>
      <c r="X653" s="149"/>
    </row>
    <row r="654" spans="2:24" ht="12.75">
      <c r="B654" s="2"/>
      <c r="C654" s="3"/>
      <c r="D654" s="4"/>
      <c r="E654" s="3"/>
      <c r="F654" s="3"/>
      <c r="G654" s="3"/>
      <c r="H654" s="3"/>
      <c r="I654" s="3"/>
      <c r="J654" s="3"/>
      <c r="K654" s="3"/>
      <c r="L654" s="3"/>
      <c r="M654" s="3"/>
      <c r="N654" s="3"/>
      <c r="O654" s="3"/>
      <c r="P654" s="3"/>
      <c r="Q654" s="3"/>
      <c r="R654" s="3"/>
      <c r="S654" s="3"/>
      <c r="T654" s="3"/>
      <c r="U654" s="3"/>
      <c r="W654" s="149"/>
      <c r="X654" s="149"/>
    </row>
    <row r="655" spans="2:24" ht="12.75">
      <c r="B655" s="2"/>
      <c r="C655" s="3"/>
      <c r="D655" s="4"/>
      <c r="E655" s="3"/>
      <c r="F655" s="3"/>
      <c r="G655" s="3"/>
      <c r="H655" s="3"/>
      <c r="I655" s="3"/>
      <c r="J655" s="3"/>
      <c r="K655" s="3"/>
      <c r="L655" s="3"/>
      <c r="M655" s="3"/>
      <c r="N655" s="3"/>
      <c r="O655" s="3"/>
      <c r="P655" s="3"/>
      <c r="Q655" s="3"/>
      <c r="R655" s="3"/>
      <c r="S655" s="3"/>
      <c r="T655" s="3"/>
      <c r="U655" s="3"/>
      <c r="W655" s="149"/>
      <c r="X655" s="149"/>
    </row>
    <row r="656" spans="2:24" ht="12.75">
      <c r="B656" s="2"/>
      <c r="C656" s="3"/>
      <c r="D656" s="4"/>
      <c r="E656" s="3"/>
      <c r="F656" s="3"/>
      <c r="G656" s="3"/>
      <c r="H656" s="3"/>
      <c r="I656" s="3"/>
      <c r="J656" s="3"/>
      <c r="K656" s="3"/>
      <c r="L656" s="3"/>
      <c r="M656" s="3"/>
      <c r="N656" s="3"/>
      <c r="O656" s="3"/>
      <c r="P656" s="3"/>
      <c r="Q656" s="3"/>
      <c r="R656" s="3"/>
      <c r="S656" s="3"/>
      <c r="T656" s="3"/>
      <c r="U656" s="3"/>
      <c r="W656" s="149"/>
      <c r="X656" s="149"/>
    </row>
    <row r="657" spans="2:24" ht="12.75">
      <c r="B657" s="2"/>
      <c r="C657" s="3"/>
      <c r="D657" s="4"/>
      <c r="E657" s="3"/>
      <c r="F657" s="3"/>
      <c r="G657" s="3"/>
      <c r="H657" s="3"/>
      <c r="I657" s="3"/>
      <c r="J657" s="3"/>
      <c r="K657" s="3"/>
      <c r="L657" s="3"/>
      <c r="M657" s="3"/>
      <c r="N657" s="3"/>
      <c r="O657" s="3"/>
      <c r="P657" s="3"/>
      <c r="Q657" s="3"/>
      <c r="R657" s="3"/>
      <c r="S657" s="3"/>
      <c r="T657" s="3"/>
      <c r="U657" s="3"/>
      <c r="W657" s="149"/>
      <c r="X657" s="149"/>
    </row>
    <row r="658" spans="2:24" ht="12.75">
      <c r="B658" s="2"/>
      <c r="C658" s="3"/>
      <c r="D658" s="4"/>
      <c r="E658" s="3"/>
      <c r="F658" s="3"/>
      <c r="G658" s="3"/>
      <c r="H658" s="3"/>
      <c r="I658" s="3"/>
      <c r="J658" s="3"/>
      <c r="K658" s="3"/>
      <c r="L658" s="3"/>
      <c r="M658" s="3"/>
      <c r="N658" s="3"/>
      <c r="O658" s="3"/>
      <c r="P658" s="3"/>
      <c r="Q658" s="3"/>
      <c r="R658" s="3"/>
      <c r="S658" s="3"/>
      <c r="T658" s="3"/>
      <c r="U658" s="3"/>
      <c r="W658" s="149"/>
      <c r="X658" s="149"/>
    </row>
    <row r="659" spans="2:24" ht="12.75">
      <c r="B659" s="2"/>
      <c r="C659" s="3"/>
      <c r="D659" s="4"/>
      <c r="E659" s="3"/>
      <c r="F659" s="3"/>
      <c r="G659" s="3"/>
      <c r="H659" s="3"/>
      <c r="I659" s="3"/>
      <c r="J659" s="3"/>
      <c r="K659" s="3"/>
      <c r="L659" s="3"/>
      <c r="M659" s="3"/>
      <c r="N659" s="3"/>
      <c r="O659" s="3"/>
      <c r="P659" s="3"/>
      <c r="Q659" s="3"/>
      <c r="R659" s="3"/>
      <c r="S659" s="3"/>
      <c r="T659" s="3"/>
      <c r="U659" s="3"/>
      <c r="W659" s="149"/>
      <c r="X659" s="149"/>
    </row>
    <row r="660" spans="2:24" ht="12.75">
      <c r="B660" s="2"/>
      <c r="C660" s="3"/>
      <c r="D660" s="4"/>
      <c r="E660" s="3"/>
      <c r="F660" s="3"/>
      <c r="G660" s="3"/>
      <c r="H660" s="3"/>
      <c r="I660" s="3"/>
      <c r="J660" s="3"/>
      <c r="K660" s="3"/>
      <c r="L660" s="3"/>
      <c r="M660" s="3"/>
      <c r="N660" s="3"/>
      <c r="O660" s="3"/>
      <c r="P660" s="3"/>
      <c r="Q660" s="3"/>
      <c r="R660" s="3"/>
      <c r="S660" s="3"/>
      <c r="T660" s="3"/>
      <c r="U660" s="3"/>
      <c r="W660" s="149"/>
      <c r="X660" s="149"/>
    </row>
    <row r="661" spans="2:24" ht="12.75">
      <c r="B661" s="2"/>
      <c r="C661" s="3"/>
      <c r="D661" s="4"/>
      <c r="E661" s="3"/>
      <c r="F661" s="3"/>
      <c r="G661" s="3"/>
      <c r="H661" s="3"/>
      <c r="I661" s="3"/>
      <c r="J661" s="3"/>
      <c r="K661" s="3"/>
      <c r="L661" s="3"/>
      <c r="M661" s="3"/>
      <c r="N661" s="3"/>
      <c r="O661" s="3"/>
      <c r="P661" s="3"/>
      <c r="Q661" s="3"/>
      <c r="R661" s="3"/>
      <c r="S661" s="3"/>
      <c r="T661" s="3"/>
      <c r="U661" s="3"/>
      <c r="W661" s="149"/>
      <c r="X661" s="149"/>
    </row>
    <row r="662" spans="2:24" ht="12.75">
      <c r="B662" s="2"/>
      <c r="C662" s="3"/>
      <c r="D662" s="4"/>
      <c r="E662" s="3"/>
      <c r="F662" s="3"/>
      <c r="G662" s="3"/>
      <c r="H662" s="3"/>
      <c r="I662" s="3"/>
      <c r="J662" s="3"/>
      <c r="K662" s="3"/>
      <c r="L662" s="3"/>
      <c r="M662" s="3"/>
      <c r="N662" s="3"/>
      <c r="O662" s="3"/>
      <c r="P662" s="3"/>
      <c r="Q662" s="3"/>
      <c r="R662" s="3"/>
      <c r="S662" s="3"/>
      <c r="T662" s="3"/>
      <c r="U662" s="3"/>
      <c r="W662" s="149"/>
      <c r="X662" s="149"/>
    </row>
    <row r="663" spans="2:24" ht="12.75">
      <c r="B663" s="2"/>
      <c r="C663" s="3"/>
      <c r="D663" s="4"/>
      <c r="E663" s="3"/>
      <c r="F663" s="3"/>
      <c r="G663" s="3"/>
      <c r="H663" s="3"/>
      <c r="I663" s="3"/>
      <c r="J663" s="3"/>
      <c r="K663" s="3"/>
      <c r="L663" s="3"/>
      <c r="M663" s="3"/>
      <c r="N663" s="3"/>
      <c r="O663" s="3"/>
      <c r="P663" s="3"/>
      <c r="Q663" s="3"/>
      <c r="R663" s="3"/>
      <c r="S663" s="3"/>
      <c r="T663" s="3"/>
      <c r="U663" s="3"/>
      <c r="W663" s="149"/>
      <c r="X663" s="149"/>
    </row>
    <row r="664" spans="2:24" ht="12.75">
      <c r="B664" s="2"/>
      <c r="C664" s="3"/>
      <c r="D664" s="4"/>
      <c r="E664" s="3"/>
      <c r="F664" s="3"/>
      <c r="G664" s="3"/>
      <c r="H664" s="3"/>
      <c r="I664" s="3"/>
      <c r="J664" s="3"/>
      <c r="K664" s="3"/>
      <c r="L664" s="3"/>
      <c r="M664" s="3"/>
      <c r="N664" s="3"/>
      <c r="O664" s="3"/>
      <c r="P664" s="3"/>
      <c r="Q664" s="3"/>
      <c r="R664" s="3"/>
      <c r="S664" s="3"/>
      <c r="T664" s="3"/>
      <c r="U664" s="3"/>
      <c r="W664" s="149"/>
      <c r="X664" s="149"/>
    </row>
    <row r="665" spans="2:24" ht="12.75">
      <c r="B665" s="2"/>
      <c r="C665" s="3"/>
      <c r="D665" s="4"/>
      <c r="E665" s="3"/>
      <c r="F665" s="3"/>
      <c r="G665" s="3"/>
      <c r="H665" s="3"/>
      <c r="I665" s="3"/>
      <c r="J665" s="3"/>
      <c r="K665" s="3"/>
      <c r="L665" s="3"/>
      <c r="M665" s="3"/>
      <c r="N665" s="3"/>
      <c r="O665" s="3"/>
      <c r="P665" s="3"/>
      <c r="Q665" s="3"/>
      <c r="R665" s="3"/>
      <c r="S665" s="3"/>
      <c r="T665" s="3"/>
      <c r="U665" s="3"/>
      <c r="W665" s="149"/>
      <c r="X665" s="149"/>
    </row>
    <row r="666" spans="2:24" ht="12.75">
      <c r="B666" s="2"/>
      <c r="C666" s="3"/>
      <c r="D666" s="4"/>
      <c r="E666" s="3"/>
      <c r="F666" s="3"/>
      <c r="G666" s="3"/>
      <c r="H666" s="3"/>
      <c r="I666" s="3"/>
      <c r="J666" s="3"/>
      <c r="K666" s="3"/>
      <c r="L666" s="3"/>
      <c r="M666" s="3"/>
      <c r="N666" s="3"/>
      <c r="O666" s="3"/>
      <c r="P666" s="3"/>
      <c r="Q666" s="3"/>
      <c r="R666" s="3"/>
      <c r="S666" s="3"/>
      <c r="T666" s="3"/>
      <c r="U666" s="3"/>
      <c r="W666" s="149"/>
      <c r="X666" s="149"/>
    </row>
    <row r="667" spans="2:24" ht="12.75">
      <c r="B667" s="2"/>
      <c r="C667" s="3"/>
      <c r="D667" s="4"/>
      <c r="E667" s="3"/>
      <c r="F667" s="3"/>
      <c r="G667" s="3"/>
      <c r="H667" s="3"/>
      <c r="I667" s="3"/>
      <c r="J667" s="3"/>
      <c r="K667" s="3"/>
      <c r="L667" s="3"/>
      <c r="M667" s="3"/>
      <c r="N667" s="3"/>
      <c r="O667" s="3"/>
      <c r="P667" s="3"/>
      <c r="Q667" s="3"/>
      <c r="R667" s="3"/>
      <c r="S667" s="3"/>
      <c r="T667" s="3"/>
      <c r="U667" s="3"/>
      <c r="W667" s="149"/>
      <c r="X667" s="149"/>
    </row>
    <row r="668" spans="2:24" ht="12.75">
      <c r="B668" s="2"/>
      <c r="C668" s="3"/>
      <c r="D668" s="4"/>
      <c r="E668" s="3"/>
      <c r="F668" s="3"/>
      <c r="G668" s="3"/>
      <c r="H668" s="3"/>
      <c r="I668" s="3"/>
      <c r="J668" s="3"/>
      <c r="K668" s="3"/>
      <c r="L668" s="3"/>
      <c r="M668" s="3"/>
      <c r="N668" s="3"/>
      <c r="O668" s="3"/>
      <c r="P668" s="3"/>
      <c r="Q668" s="3"/>
      <c r="R668" s="3"/>
      <c r="S668" s="3"/>
      <c r="T668" s="3"/>
      <c r="U668" s="3"/>
      <c r="W668" s="149"/>
      <c r="X668" s="149"/>
    </row>
    <row r="669" spans="2:24" ht="12.75">
      <c r="B669" s="2"/>
      <c r="C669" s="3"/>
      <c r="D669" s="4"/>
      <c r="E669" s="3"/>
      <c r="F669" s="3"/>
      <c r="G669" s="3"/>
      <c r="H669" s="3"/>
      <c r="I669" s="3"/>
      <c r="J669" s="3"/>
      <c r="K669" s="3"/>
      <c r="L669" s="3"/>
      <c r="M669" s="3"/>
      <c r="N669" s="3"/>
      <c r="O669" s="3"/>
      <c r="P669" s="3"/>
      <c r="Q669" s="3"/>
      <c r="R669" s="3"/>
      <c r="S669" s="3"/>
      <c r="T669" s="3"/>
      <c r="U669" s="3"/>
      <c r="W669" s="149"/>
      <c r="X669" s="149"/>
    </row>
    <row r="670" spans="2:24" ht="12.75">
      <c r="B670" s="2"/>
      <c r="C670" s="3"/>
      <c r="D670" s="4"/>
      <c r="E670" s="3"/>
      <c r="F670" s="3"/>
      <c r="G670" s="3"/>
      <c r="H670" s="3"/>
      <c r="I670" s="3"/>
      <c r="J670" s="3"/>
      <c r="K670" s="3"/>
      <c r="L670" s="3"/>
      <c r="M670" s="3"/>
      <c r="N670" s="3"/>
      <c r="O670" s="3"/>
      <c r="P670" s="3"/>
      <c r="Q670" s="3"/>
      <c r="R670" s="3"/>
      <c r="S670" s="3"/>
      <c r="T670" s="3"/>
      <c r="U670" s="3"/>
      <c r="W670" s="149"/>
      <c r="X670" s="149"/>
    </row>
    <row r="671" spans="2:24" ht="12.75">
      <c r="B671" s="2"/>
      <c r="C671" s="3"/>
      <c r="D671" s="4"/>
      <c r="E671" s="3"/>
      <c r="F671" s="3"/>
      <c r="G671" s="3"/>
      <c r="H671" s="3"/>
      <c r="I671" s="3"/>
      <c r="J671" s="3"/>
      <c r="K671" s="3"/>
      <c r="L671" s="3"/>
      <c r="M671" s="3"/>
      <c r="N671" s="3"/>
      <c r="O671" s="3"/>
      <c r="P671" s="3"/>
      <c r="Q671" s="3"/>
      <c r="R671" s="3"/>
      <c r="S671" s="3"/>
      <c r="T671" s="3"/>
      <c r="U671" s="3"/>
      <c r="W671" s="149"/>
      <c r="X671" s="149"/>
    </row>
    <row r="672" spans="2:24" ht="12.75">
      <c r="B672" s="2"/>
      <c r="C672" s="3"/>
      <c r="D672" s="4"/>
      <c r="E672" s="3"/>
      <c r="F672" s="3"/>
      <c r="G672" s="3"/>
      <c r="H672" s="3"/>
      <c r="I672" s="3"/>
      <c r="J672" s="3"/>
      <c r="K672" s="3"/>
      <c r="L672" s="3"/>
      <c r="M672" s="3"/>
      <c r="N672" s="3"/>
      <c r="O672" s="3"/>
      <c r="P672" s="3"/>
      <c r="Q672" s="3"/>
      <c r="R672" s="3"/>
      <c r="S672" s="3"/>
      <c r="T672" s="3"/>
      <c r="U672" s="3"/>
      <c r="W672" s="149"/>
      <c r="X672" s="149"/>
    </row>
    <row r="673" spans="2:24" ht="12.75">
      <c r="B673" s="2"/>
      <c r="C673" s="3"/>
      <c r="D673" s="4"/>
      <c r="E673" s="3"/>
      <c r="F673" s="3"/>
      <c r="G673" s="3"/>
      <c r="H673" s="3"/>
      <c r="I673" s="3"/>
      <c r="J673" s="3"/>
      <c r="K673" s="3"/>
      <c r="L673" s="3"/>
      <c r="M673" s="3"/>
      <c r="N673" s="3"/>
      <c r="O673" s="3"/>
      <c r="P673" s="3"/>
      <c r="Q673" s="3"/>
      <c r="R673" s="3"/>
      <c r="S673" s="3"/>
      <c r="T673" s="3"/>
      <c r="U673" s="3"/>
      <c r="W673" s="149"/>
      <c r="X673" s="149"/>
    </row>
    <row r="674" spans="2:24" ht="12.75">
      <c r="B674" s="2"/>
      <c r="C674" s="3"/>
      <c r="D674" s="4"/>
      <c r="E674" s="3"/>
      <c r="F674" s="3"/>
      <c r="G674" s="3"/>
      <c r="H674" s="3"/>
      <c r="I674" s="3"/>
      <c r="J674" s="3"/>
      <c r="K674" s="3"/>
      <c r="L674" s="3"/>
      <c r="M674" s="3"/>
      <c r="N674" s="3"/>
      <c r="O674" s="3"/>
      <c r="P674" s="3"/>
      <c r="Q674" s="3"/>
      <c r="R674" s="3"/>
      <c r="S674" s="3"/>
      <c r="T674" s="3"/>
      <c r="U674" s="3"/>
      <c r="W674" s="149"/>
      <c r="X674" s="149"/>
    </row>
    <row r="675" spans="2:24" ht="12.75">
      <c r="B675" s="2"/>
      <c r="C675" s="3"/>
      <c r="D675" s="4"/>
      <c r="E675" s="3"/>
      <c r="F675" s="3"/>
      <c r="G675" s="3"/>
      <c r="H675" s="3"/>
      <c r="I675" s="3"/>
      <c r="J675" s="3"/>
      <c r="K675" s="3"/>
      <c r="L675" s="3"/>
      <c r="M675" s="3"/>
      <c r="N675" s="3"/>
      <c r="O675" s="3"/>
      <c r="P675" s="3"/>
      <c r="Q675" s="3"/>
      <c r="R675" s="3"/>
      <c r="S675" s="3"/>
      <c r="T675" s="3"/>
      <c r="U675" s="3"/>
      <c r="W675" s="149"/>
      <c r="X675" s="149"/>
    </row>
    <row r="676" spans="2:24" ht="12.75">
      <c r="B676" s="2"/>
      <c r="C676" s="3"/>
      <c r="D676" s="4"/>
      <c r="E676" s="3"/>
      <c r="F676" s="3"/>
      <c r="G676" s="3"/>
      <c r="H676" s="3"/>
      <c r="I676" s="3"/>
      <c r="J676" s="3"/>
      <c r="K676" s="3"/>
      <c r="L676" s="3"/>
      <c r="M676" s="3"/>
      <c r="N676" s="3"/>
      <c r="O676" s="3"/>
      <c r="P676" s="3"/>
      <c r="Q676" s="3"/>
      <c r="R676" s="3"/>
      <c r="S676" s="3"/>
      <c r="T676" s="3"/>
      <c r="U676" s="3"/>
      <c r="W676" s="149"/>
      <c r="X676" s="149"/>
    </row>
    <row r="677" spans="2:24" ht="12.75">
      <c r="B677" s="2"/>
      <c r="C677" s="3"/>
      <c r="D677" s="4"/>
      <c r="E677" s="3"/>
      <c r="F677" s="3"/>
      <c r="G677" s="3"/>
      <c r="H677" s="3"/>
      <c r="I677" s="3"/>
      <c r="J677" s="3"/>
      <c r="K677" s="3"/>
      <c r="L677" s="3"/>
      <c r="M677" s="3"/>
      <c r="N677" s="3"/>
      <c r="O677" s="3"/>
      <c r="P677" s="3"/>
      <c r="Q677" s="3"/>
      <c r="R677" s="3"/>
      <c r="S677" s="3"/>
      <c r="T677" s="3"/>
      <c r="U677" s="3"/>
      <c r="W677" s="149"/>
      <c r="X677" s="149"/>
    </row>
    <row r="678" spans="2:24" ht="12.75">
      <c r="B678" s="2"/>
      <c r="C678" s="3"/>
      <c r="D678" s="4"/>
      <c r="E678" s="3"/>
      <c r="F678" s="3"/>
      <c r="G678" s="3"/>
      <c r="H678" s="3"/>
      <c r="I678" s="3"/>
      <c r="J678" s="3"/>
      <c r="K678" s="3"/>
      <c r="L678" s="3"/>
      <c r="M678" s="3"/>
      <c r="N678" s="3"/>
      <c r="O678" s="3"/>
      <c r="P678" s="3"/>
      <c r="Q678" s="3"/>
      <c r="R678" s="3"/>
      <c r="S678" s="3"/>
      <c r="T678" s="3"/>
      <c r="U678" s="3"/>
      <c r="W678" s="149"/>
      <c r="X678" s="149"/>
    </row>
    <row r="679" spans="2:24" ht="12.75">
      <c r="B679" s="2"/>
      <c r="C679" s="3"/>
      <c r="D679" s="4"/>
      <c r="E679" s="3"/>
      <c r="F679" s="3"/>
      <c r="G679" s="3"/>
      <c r="H679" s="3"/>
      <c r="I679" s="3"/>
      <c r="J679" s="3"/>
      <c r="K679" s="3"/>
      <c r="L679" s="3"/>
      <c r="M679" s="3"/>
      <c r="N679" s="3"/>
      <c r="O679" s="3"/>
      <c r="P679" s="3"/>
      <c r="Q679" s="3"/>
      <c r="R679" s="3"/>
      <c r="S679" s="3"/>
      <c r="T679" s="3"/>
      <c r="U679" s="3"/>
      <c r="W679" s="149"/>
      <c r="X679" s="149"/>
    </row>
    <row r="680" spans="2:24" ht="12.75">
      <c r="B680" s="2"/>
      <c r="C680" s="3"/>
      <c r="D680" s="4"/>
      <c r="E680" s="3"/>
      <c r="F680" s="3"/>
      <c r="G680" s="3"/>
      <c r="H680" s="3"/>
      <c r="I680" s="3"/>
      <c r="J680" s="3"/>
      <c r="K680" s="3"/>
      <c r="L680" s="3"/>
      <c r="M680" s="3"/>
      <c r="N680" s="3"/>
      <c r="O680" s="3"/>
      <c r="P680" s="3"/>
      <c r="Q680" s="3"/>
      <c r="R680" s="3"/>
      <c r="S680" s="3"/>
      <c r="T680" s="3"/>
      <c r="U680" s="3"/>
      <c r="W680" s="149"/>
      <c r="X680" s="149"/>
    </row>
    <row r="681" spans="2:24" ht="12.75">
      <c r="B681" s="2"/>
      <c r="C681" s="3"/>
      <c r="D681" s="4"/>
      <c r="E681" s="3"/>
      <c r="F681" s="3"/>
      <c r="G681" s="3"/>
      <c r="H681" s="3"/>
      <c r="I681" s="3"/>
      <c r="J681" s="3"/>
      <c r="K681" s="3"/>
      <c r="L681" s="3"/>
      <c r="M681" s="3"/>
      <c r="N681" s="3"/>
      <c r="O681" s="3"/>
      <c r="P681" s="3"/>
      <c r="Q681" s="3"/>
      <c r="R681" s="3"/>
      <c r="S681" s="3"/>
      <c r="T681" s="3"/>
      <c r="U681" s="3"/>
      <c r="W681" s="149"/>
      <c r="X681" s="149"/>
    </row>
    <row r="682" spans="2:24" ht="12.75">
      <c r="B682" s="2"/>
      <c r="C682" s="3"/>
      <c r="D682" s="4"/>
      <c r="E682" s="3"/>
      <c r="F682" s="3"/>
      <c r="G682" s="3"/>
      <c r="H682" s="3"/>
      <c r="I682" s="3"/>
      <c r="J682" s="3"/>
      <c r="K682" s="3"/>
      <c r="L682" s="3"/>
      <c r="M682" s="3"/>
      <c r="N682" s="3"/>
      <c r="O682" s="3"/>
      <c r="P682" s="3"/>
      <c r="Q682" s="3"/>
      <c r="R682" s="3"/>
      <c r="S682" s="3"/>
      <c r="T682" s="3"/>
      <c r="U682" s="3"/>
      <c r="W682" s="149"/>
      <c r="X682" s="149"/>
    </row>
    <row r="683" spans="2:24" ht="12.75">
      <c r="B683" s="2"/>
      <c r="C683" s="3"/>
      <c r="D683" s="4"/>
      <c r="E683" s="3"/>
      <c r="F683" s="3"/>
      <c r="G683" s="3"/>
      <c r="H683" s="3"/>
      <c r="I683" s="3"/>
      <c r="J683" s="3"/>
      <c r="K683" s="3"/>
      <c r="L683" s="3"/>
      <c r="M683" s="3"/>
      <c r="N683" s="3"/>
      <c r="O683" s="3"/>
      <c r="P683" s="3"/>
      <c r="Q683" s="3"/>
      <c r="R683" s="3"/>
      <c r="S683" s="3"/>
      <c r="T683" s="3"/>
      <c r="U683" s="3"/>
      <c r="W683" s="149"/>
      <c r="X683" s="149"/>
    </row>
    <row r="684" spans="2:24" ht="12.75">
      <c r="B684" s="2"/>
      <c r="C684" s="3"/>
      <c r="D684" s="4"/>
      <c r="E684" s="3"/>
      <c r="F684" s="3"/>
      <c r="G684" s="3"/>
      <c r="H684" s="3"/>
      <c r="I684" s="3"/>
      <c r="J684" s="3"/>
      <c r="K684" s="3"/>
      <c r="L684" s="3"/>
      <c r="M684" s="3"/>
      <c r="N684" s="3"/>
      <c r="O684" s="3"/>
      <c r="P684" s="3"/>
      <c r="Q684" s="3"/>
      <c r="R684" s="3"/>
      <c r="S684" s="3"/>
      <c r="T684" s="3"/>
      <c r="U684" s="3"/>
      <c r="W684" s="149"/>
      <c r="X684" s="149"/>
    </row>
    <row r="685" spans="2:24" ht="12.75">
      <c r="B685" s="2"/>
      <c r="C685" s="3"/>
      <c r="D685" s="4"/>
      <c r="E685" s="3"/>
      <c r="F685" s="3"/>
      <c r="G685" s="3"/>
      <c r="H685" s="3"/>
      <c r="I685" s="3"/>
      <c r="J685" s="3"/>
      <c r="K685" s="3"/>
      <c r="L685" s="3"/>
      <c r="M685" s="3"/>
      <c r="N685" s="3"/>
      <c r="O685" s="3"/>
      <c r="P685" s="3"/>
      <c r="Q685" s="3"/>
      <c r="R685" s="3"/>
      <c r="S685" s="3"/>
      <c r="T685" s="3"/>
      <c r="U685" s="3"/>
      <c r="W685" s="149"/>
      <c r="X685" s="149"/>
    </row>
    <row r="686" spans="2:24" ht="12.75">
      <c r="B686" s="2"/>
      <c r="C686" s="3"/>
      <c r="D686" s="4"/>
      <c r="E686" s="3"/>
      <c r="F686" s="3"/>
      <c r="G686" s="3"/>
      <c r="H686" s="3"/>
      <c r="I686" s="3"/>
      <c r="J686" s="3"/>
      <c r="K686" s="3"/>
      <c r="L686" s="3"/>
      <c r="M686" s="3"/>
      <c r="N686" s="3"/>
      <c r="O686" s="3"/>
      <c r="P686" s="3"/>
      <c r="Q686" s="3"/>
      <c r="R686" s="3"/>
      <c r="S686" s="3"/>
      <c r="T686" s="3"/>
      <c r="U686" s="3"/>
      <c r="W686" s="149"/>
      <c r="X686" s="149"/>
    </row>
    <row r="687" spans="2:24" ht="12.75">
      <c r="B687" s="2"/>
      <c r="C687" s="3"/>
      <c r="D687" s="4"/>
      <c r="E687" s="3"/>
      <c r="F687" s="3"/>
      <c r="G687" s="3"/>
      <c r="H687" s="3"/>
      <c r="I687" s="3"/>
      <c r="J687" s="3"/>
      <c r="K687" s="3"/>
      <c r="L687" s="3"/>
      <c r="M687" s="3"/>
      <c r="N687" s="3"/>
      <c r="O687" s="3"/>
      <c r="P687" s="3"/>
      <c r="Q687" s="3"/>
      <c r="R687" s="3"/>
      <c r="S687" s="3"/>
      <c r="T687" s="3"/>
      <c r="U687" s="3"/>
      <c r="W687" s="149"/>
      <c r="X687" s="149"/>
    </row>
    <row r="688" spans="2:24" ht="12.75">
      <c r="B688" s="2"/>
      <c r="C688" s="3"/>
      <c r="D688" s="4"/>
      <c r="E688" s="3"/>
      <c r="F688" s="3"/>
      <c r="G688" s="3"/>
      <c r="H688" s="3"/>
      <c r="I688" s="3"/>
      <c r="J688" s="3"/>
      <c r="K688" s="3"/>
      <c r="L688" s="3"/>
      <c r="M688" s="3"/>
      <c r="N688" s="3"/>
      <c r="O688" s="3"/>
      <c r="P688" s="3"/>
      <c r="Q688" s="3"/>
      <c r="R688" s="3"/>
      <c r="S688" s="3"/>
      <c r="T688" s="3"/>
      <c r="U688" s="3"/>
      <c r="W688" s="149"/>
      <c r="X688" s="149"/>
    </row>
    <row r="689" spans="2:24" ht="12.75">
      <c r="B689" s="2"/>
      <c r="C689" s="3"/>
      <c r="D689" s="4"/>
      <c r="E689" s="3"/>
      <c r="F689" s="3"/>
      <c r="G689" s="3"/>
      <c r="H689" s="3"/>
      <c r="I689" s="3"/>
      <c r="J689" s="3"/>
      <c r="K689" s="3"/>
      <c r="L689" s="3"/>
      <c r="M689" s="3"/>
      <c r="N689" s="3"/>
      <c r="O689" s="3"/>
      <c r="P689" s="3"/>
      <c r="Q689" s="3"/>
      <c r="R689" s="3"/>
      <c r="S689" s="3"/>
      <c r="T689" s="3"/>
      <c r="U689" s="3"/>
      <c r="W689" s="149"/>
      <c r="X689" s="149"/>
    </row>
    <row r="690" spans="2:24" ht="12.75">
      <c r="B690" s="2"/>
      <c r="C690" s="3"/>
      <c r="D690" s="4"/>
      <c r="E690" s="3"/>
      <c r="F690" s="3"/>
      <c r="G690" s="3"/>
      <c r="H690" s="3"/>
      <c r="I690" s="3"/>
      <c r="J690" s="3"/>
      <c r="K690" s="3"/>
      <c r="L690" s="3"/>
      <c r="M690" s="3"/>
      <c r="N690" s="3"/>
      <c r="O690" s="3"/>
      <c r="P690" s="3"/>
      <c r="Q690" s="3"/>
      <c r="R690" s="3"/>
      <c r="S690" s="3"/>
      <c r="T690" s="3"/>
      <c r="U690" s="3"/>
      <c r="W690" s="149"/>
      <c r="X690" s="149"/>
    </row>
    <row r="691" spans="2:24" ht="12.75">
      <c r="B691" s="2"/>
      <c r="C691" s="3"/>
      <c r="D691" s="4"/>
      <c r="E691" s="3"/>
      <c r="F691" s="3"/>
      <c r="G691" s="3"/>
      <c r="H691" s="3"/>
      <c r="I691" s="3"/>
      <c r="J691" s="3"/>
      <c r="K691" s="3"/>
      <c r="L691" s="3"/>
      <c r="M691" s="3"/>
      <c r="N691" s="3"/>
      <c r="O691" s="3"/>
      <c r="P691" s="3"/>
      <c r="Q691" s="3"/>
      <c r="R691" s="3"/>
      <c r="S691" s="3"/>
      <c r="T691" s="3"/>
      <c r="U691" s="3"/>
      <c r="W691" s="149"/>
      <c r="X691" s="149"/>
    </row>
    <row r="692" spans="2:24" ht="12.75">
      <c r="B692" s="2"/>
      <c r="C692" s="3"/>
      <c r="D692" s="4"/>
      <c r="E692" s="3"/>
      <c r="F692" s="3"/>
      <c r="G692" s="3"/>
      <c r="H692" s="3"/>
      <c r="I692" s="3"/>
      <c r="J692" s="3"/>
      <c r="K692" s="3"/>
      <c r="L692" s="3"/>
      <c r="M692" s="3"/>
      <c r="N692" s="3"/>
      <c r="O692" s="3"/>
      <c r="P692" s="3"/>
      <c r="Q692" s="3"/>
      <c r="R692" s="3"/>
      <c r="S692" s="3"/>
      <c r="T692" s="3"/>
      <c r="U692" s="3"/>
      <c r="W692" s="149"/>
      <c r="X692" s="149"/>
    </row>
    <row r="693" spans="2:24" ht="12.75">
      <c r="B693" s="2"/>
      <c r="C693" s="3"/>
      <c r="D693" s="4"/>
      <c r="E693" s="3"/>
      <c r="F693" s="3"/>
      <c r="G693" s="3"/>
      <c r="H693" s="3"/>
      <c r="I693" s="3"/>
      <c r="J693" s="3"/>
      <c r="K693" s="3"/>
      <c r="L693" s="3"/>
      <c r="M693" s="3"/>
      <c r="N693" s="3"/>
      <c r="O693" s="3"/>
      <c r="P693" s="3"/>
      <c r="Q693" s="3"/>
      <c r="R693" s="3"/>
      <c r="S693" s="3"/>
      <c r="T693" s="3"/>
      <c r="U693" s="3"/>
      <c r="W693" s="149"/>
      <c r="X693" s="149"/>
    </row>
    <row r="694" spans="2:24" ht="12.75">
      <c r="B694" s="2"/>
      <c r="C694" s="3"/>
      <c r="D694" s="4"/>
      <c r="E694" s="3"/>
      <c r="F694" s="3"/>
      <c r="G694" s="3"/>
      <c r="H694" s="3"/>
      <c r="I694" s="3"/>
      <c r="J694" s="3"/>
      <c r="K694" s="3"/>
      <c r="L694" s="3"/>
      <c r="M694" s="3"/>
      <c r="N694" s="3"/>
      <c r="O694" s="3"/>
      <c r="P694" s="3"/>
      <c r="Q694" s="3"/>
      <c r="R694" s="3"/>
      <c r="S694" s="3"/>
      <c r="T694" s="3"/>
      <c r="U694" s="3"/>
      <c r="W694" s="149"/>
      <c r="X694" s="149"/>
    </row>
    <row r="695" spans="2:24" ht="12.75">
      <c r="B695" s="2"/>
      <c r="C695" s="3"/>
      <c r="D695" s="4"/>
      <c r="E695" s="3"/>
      <c r="F695" s="3"/>
      <c r="G695" s="3"/>
      <c r="H695" s="3"/>
      <c r="I695" s="3"/>
      <c r="J695" s="3"/>
      <c r="K695" s="3"/>
      <c r="L695" s="3"/>
      <c r="M695" s="3"/>
      <c r="N695" s="3"/>
      <c r="O695" s="3"/>
      <c r="P695" s="3"/>
      <c r="Q695" s="3"/>
      <c r="R695" s="3"/>
      <c r="S695" s="3"/>
      <c r="T695" s="3"/>
      <c r="U695" s="3"/>
      <c r="W695" s="149"/>
      <c r="X695" s="149"/>
    </row>
    <row r="696" spans="2:24" ht="12.75">
      <c r="B696" s="2"/>
      <c r="C696" s="3"/>
      <c r="D696" s="4"/>
      <c r="E696" s="3"/>
      <c r="F696" s="3"/>
      <c r="G696" s="3"/>
      <c r="H696" s="3"/>
      <c r="I696" s="3"/>
      <c r="J696" s="3"/>
      <c r="K696" s="3"/>
      <c r="L696" s="3"/>
      <c r="M696" s="3"/>
      <c r="N696" s="3"/>
      <c r="O696" s="3"/>
      <c r="P696" s="3"/>
      <c r="Q696" s="3"/>
      <c r="R696" s="3"/>
      <c r="S696" s="3"/>
      <c r="T696" s="3"/>
      <c r="U696" s="3"/>
      <c r="W696" s="149"/>
      <c r="X696" s="149"/>
    </row>
    <row r="697" spans="2:24" ht="12.75">
      <c r="B697" s="2"/>
      <c r="C697" s="3"/>
      <c r="D697" s="4"/>
      <c r="E697" s="3"/>
      <c r="F697" s="3"/>
      <c r="G697" s="3"/>
      <c r="H697" s="3"/>
      <c r="I697" s="3"/>
      <c r="J697" s="3"/>
      <c r="K697" s="3"/>
      <c r="L697" s="3"/>
      <c r="M697" s="3"/>
      <c r="N697" s="3"/>
      <c r="O697" s="3"/>
      <c r="P697" s="3"/>
      <c r="Q697" s="3"/>
      <c r="R697" s="3"/>
      <c r="S697" s="3"/>
      <c r="T697" s="3"/>
      <c r="U697" s="3"/>
      <c r="W697" s="149"/>
      <c r="X697" s="149"/>
    </row>
    <row r="698" spans="2:24" ht="12.75">
      <c r="B698" s="2"/>
      <c r="C698" s="3"/>
      <c r="D698" s="4"/>
      <c r="E698" s="3"/>
      <c r="F698" s="3"/>
      <c r="G698" s="3"/>
      <c r="H698" s="3"/>
      <c r="I698" s="3"/>
      <c r="J698" s="3"/>
      <c r="K698" s="3"/>
      <c r="L698" s="3"/>
      <c r="M698" s="3"/>
      <c r="N698" s="3"/>
      <c r="O698" s="3"/>
      <c r="P698" s="3"/>
      <c r="Q698" s="3"/>
      <c r="R698" s="3"/>
      <c r="S698" s="3"/>
      <c r="T698" s="3"/>
      <c r="U698" s="3"/>
      <c r="W698" s="149"/>
      <c r="X698" s="149"/>
    </row>
    <row r="699" spans="2:24" ht="12.75">
      <c r="B699" s="2"/>
      <c r="C699" s="3"/>
      <c r="D699" s="4"/>
      <c r="E699" s="3"/>
      <c r="F699" s="3"/>
      <c r="G699" s="3"/>
      <c r="H699" s="3"/>
      <c r="I699" s="3"/>
      <c r="J699" s="3"/>
      <c r="K699" s="3"/>
      <c r="L699" s="3"/>
      <c r="M699" s="3"/>
      <c r="N699" s="3"/>
      <c r="O699" s="3"/>
      <c r="P699" s="3"/>
      <c r="Q699" s="3"/>
      <c r="R699" s="3"/>
      <c r="S699" s="3"/>
      <c r="T699" s="3"/>
      <c r="U699" s="3"/>
      <c r="W699" s="149"/>
      <c r="X699" s="149"/>
    </row>
    <row r="700" spans="2:24" ht="12.75">
      <c r="B700" s="2"/>
      <c r="C700" s="3"/>
      <c r="D700" s="4"/>
      <c r="E700" s="3"/>
      <c r="F700" s="3"/>
      <c r="G700" s="3"/>
      <c r="H700" s="3"/>
      <c r="I700" s="3"/>
      <c r="J700" s="3"/>
      <c r="K700" s="3"/>
      <c r="L700" s="3"/>
      <c r="M700" s="3"/>
      <c r="N700" s="3"/>
      <c r="O700" s="3"/>
      <c r="P700" s="3"/>
      <c r="Q700" s="3"/>
      <c r="R700" s="3"/>
      <c r="S700" s="3"/>
      <c r="T700" s="3"/>
      <c r="U700" s="3"/>
      <c r="W700" s="149"/>
      <c r="X700" s="149"/>
    </row>
    <row r="701" spans="2:24" ht="12.75">
      <c r="B701" s="2"/>
      <c r="C701" s="3"/>
      <c r="D701" s="4"/>
      <c r="E701" s="3"/>
      <c r="F701" s="3"/>
      <c r="G701" s="3"/>
      <c r="H701" s="3"/>
      <c r="I701" s="3"/>
      <c r="J701" s="3"/>
      <c r="K701" s="3"/>
      <c r="L701" s="3"/>
      <c r="M701" s="3"/>
      <c r="N701" s="3"/>
      <c r="O701" s="3"/>
      <c r="P701" s="3"/>
      <c r="Q701" s="3"/>
      <c r="R701" s="3"/>
      <c r="S701" s="3"/>
      <c r="T701" s="3"/>
      <c r="U701" s="3"/>
      <c r="W701" s="149"/>
      <c r="X701" s="149"/>
    </row>
    <row r="702" spans="2:24" ht="12.75">
      <c r="B702" s="2"/>
      <c r="C702" s="3"/>
      <c r="D702" s="4"/>
      <c r="E702" s="3"/>
      <c r="F702" s="3"/>
      <c r="G702" s="3"/>
      <c r="H702" s="3"/>
      <c r="I702" s="3"/>
      <c r="J702" s="3"/>
      <c r="K702" s="3"/>
      <c r="L702" s="3"/>
      <c r="M702" s="3"/>
      <c r="N702" s="3"/>
      <c r="O702" s="3"/>
      <c r="P702" s="3"/>
      <c r="Q702" s="3"/>
      <c r="R702" s="3"/>
      <c r="S702" s="3"/>
      <c r="T702" s="3"/>
      <c r="U702" s="3"/>
      <c r="W702" s="149"/>
      <c r="X702" s="149"/>
    </row>
    <row r="703" spans="2:24" ht="12.75">
      <c r="B703" s="2"/>
      <c r="C703" s="3"/>
      <c r="D703" s="4"/>
      <c r="E703" s="3"/>
      <c r="F703" s="3"/>
      <c r="G703" s="3"/>
      <c r="H703" s="3"/>
      <c r="I703" s="3"/>
      <c r="J703" s="3"/>
      <c r="K703" s="3"/>
      <c r="L703" s="3"/>
      <c r="M703" s="3"/>
      <c r="N703" s="3"/>
      <c r="O703" s="3"/>
      <c r="P703" s="3"/>
      <c r="Q703" s="3"/>
      <c r="R703" s="3"/>
      <c r="S703" s="3"/>
      <c r="T703" s="3"/>
      <c r="U703" s="3"/>
      <c r="W703" s="149"/>
      <c r="X703" s="149"/>
    </row>
    <row r="704" spans="2:24" ht="12.75">
      <c r="B704" s="2"/>
      <c r="C704" s="3"/>
      <c r="D704" s="4"/>
      <c r="E704" s="3"/>
      <c r="F704" s="3"/>
      <c r="G704" s="3"/>
      <c r="H704" s="3"/>
      <c r="I704" s="3"/>
      <c r="J704" s="3"/>
      <c r="K704" s="3"/>
      <c r="L704" s="3"/>
      <c r="M704" s="3"/>
      <c r="N704" s="3"/>
      <c r="O704" s="3"/>
      <c r="P704" s="3"/>
      <c r="Q704" s="3"/>
      <c r="R704" s="3"/>
      <c r="S704" s="3"/>
      <c r="T704" s="3"/>
      <c r="U704" s="3"/>
      <c r="W704" s="149"/>
      <c r="X704" s="149"/>
    </row>
    <row r="705" spans="2:24" ht="12.75">
      <c r="B705" s="2"/>
      <c r="C705" s="3"/>
      <c r="D705" s="4"/>
      <c r="E705" s="3"/>
      <c r="F705" s="3"/>
      <c r="G705" s="3"/>
      <c r="H705" s="3"/>
      <c r="I705" s="3"/>
      <c r="J705" s="3"/>
      <c r="K705" s="3"/>
      <c r="L705" s="3"/>
      <c r="M705" s="3"/>
      <c r="N705" s="3"/>
      <c r="O705" s="3"/>
      <c r="P705" s="3"/>
      <c r="Q705" s="3"/>
      <c r="R705" s="3"/>
      <c r="S705" s="3"/>
      <c r="T705" s="3"/>
      <c r="U705" s="3"/>
      <c r="W705" s="149"/>
      <c r="X705" s="149"/>
    </row>
    <row r="706" spans="2:24" ht="12.75">
      <c r="B706" s="2"/>
      <c r="C706" s="3"/>
      <c r="D706" s="4"/>
      <c r="E706" s="3"/>
      <c r="F706" s="3"/>
      <c r="G706" s="3"/>
      <c r="H706" s="3"/>
      <c r="I706" s="3"/>
      <c r="J706" s="3"/>
      <c r="K706" s="3"/>
      <c r="L706" s="3"/>
      <c r="M706" s="3"/>
      <c r="N706" s="3"/>
      <c r="O706" s="3"/>
      <c r="P706" s="3"/>
      <c r="Q706" s="3"/>
      <c r="R706" s="3"/>
      <c r="S706" s="3"/>
      <c r="T706" s="3"/>
      <c r="U706" s="3"/>
      <c r="W706" s="149"/>
      <c r="X706" s="149"/>
    </row>
    <row r="707" spans="2:24" ht="12.75">
      <c r="B707" s="2"/>
      <c r="C707" s="3"/>
      <c r="D707" s="4"/>
      <c r="E707" s="3"/>
      <c r="F707" s="3"/>
      <c r="G707" s="3"/>
      <c r="H707" s="3"/>
      <c r="I707" s="3"/>
      <c r="J707" s="3"/>
      <c r="K707" s="3"/>
      <c r="L707" s="3"/>
      <c r="M707" s="3"/>
      <c r="N707" s="3"/>
      <c r="O707" s="3"/>
      <c r="P707" s="3"/>
      <c r="Q707" s="3"/>
      <c r="R707" s="3"/>
      <c r="S707" s="3"/>
      <c r="T707" s="3"/>
      <c r="U707" s="3"/>
      <c r="W707" s="149"/>
      <c r="X707" s="149"/>
    </row>
    <row r="708" spans="2:24" ht="12.75">
      <c r="B708" s="2"/>
      <c r="C708" s="3"/>
      <c r="D708" s="4"/>
      <c r="E708" s="3"/>
      <c r="F708" s="3"/>
      <c r="G708" s="3"/>
      <c r="H708" s="3"/>
      <c r="I708" s="3"/>
      <c r="J708" s="3"/>
      <c r="K708" s="3"/>
      <c r="L708" s="3"/>
      <c r="M708" s="3"/>
      <c r="N708" s="3"/>
      <c r="O708" s="3"/>
      <c r="P708" s="3"/>
      <c r="Q708" s="3"/>
      <c r="R708" s="3"/>
      <c r="S708" s="3"/>
      <c r="T708" s="3"/>
      <c r="U708" s="3"/>
      <c r="W708" s="149"/>
      <c r="X708" s="149"/>
    </row>
    <row r="709" spans="2:24" ht="12.75">
      <c r="B709" s="2"/>
      <c r="C709" s="3"/>
      <c r="D709" s="4"/>
      <c r="E709" s="3"/>
      <c r="F709" s="3"/>
      <c r="G709" s="3"/>
      <c r="H709" s="3"/>
      <c r="I709" s="3"/>
      <c r="J709" s="3"/>
      <c r="K709" s="3"/>
      <c r="L709" s="3"/>
      <c r="M709" s="3"/>
      <c r="N709" s="3"/>
      <c r="O709" s="3"/>
      <c r="P709" s="3"/>
      <c r="Q709" s="3"/>
      <c r="R709" s="3"/>
      <c r="S709" s="3"/>
      <c r="T709" s="3"/>
      <c r="U709" s="3"/>
      <c r="W709" s="149"/>
      <c r="X709" s="149"/>
    </row>
    <row r="710" spans="2:24" ht="12.75">
      <c r="B710" s="2"/>
      <c r="C710" s="3"/>
      <c r="D710" s="4"/>
      <c r="E710" s="3"/>
      <c r="F710" s="3"/>
      <c r="G710" s="3"/>
      <c r="H710" s="3"/>
      <c r="I710" s="3"/>
      <c r="J710" s="3"/>
      <c r="K710" s="3"/>
      <c r="L710" s="3"/>
      <c r="M710" s="3"/>
      <c r="N710" s="3"/>
      <c r="O710" s="3"/>
      <c r="P710" s="3"/>
      <c r="Q710" s="3"/>
      <c r="R710" s="3"/>
      <c r="S710" s="3"/>
      <c r="T710" s="3"/>
      <c r="U710" s="3"/>
      <c r="W710" s="149"/>
      <c r="X710" s="149"/>
    </row>
    <row r="711" spans="2:24" ht="12.75">
      <c r="B711" s="2"/>
      <c r="C711" s="3"/>
      <c r="D711" s="4"/>
      <c r="E711" s="3"/>
      <c r="F711" s="3"/>
      <c r="G711" s="3"/>
      <c r="H711" s="3"/>
      <c r="I711" s="3"/>
      <c r="J711" s="3"/>
      <c r="K711" s="3"/>
      <c r="L711" s="3"/>
      <c r="M711" s="3"/>
      <c r="N711" s="3"/>
      <c r="O711" s="3"/>
      <c r="P711" s="3"/>
      <c r="Q711" s="3"/>
      <c r="R711" s="3"/>
      <c r="S711" s="3"/>
      <c r="T711" s="3"/>
      <c r="U711" s="3"/>
      <c r="W711" s="149"/>
      <c r="X711" s="149"/>
    </row>
    <row r="712" spans="2:24" ht="12.75">
      <c r="B712" s="2"/>
      <c r="C712" s="3"/>
      <c r="D712" s="4"/>
      <c r="E712" s="3"/>
      <c r="F712" s="3"/>
      <c r="G712" s="3"/>
      <c r="H712" s="3"/>
      <c r="I712" s="3"/>
      <c r="J712" s="3"/>
      <c r="K712" s="3"/>
      <c r="L712" s="3"/>
      <c r="M712" s="3"/>
      <c r="N712" s="3"/>
      <c r="O712" s="3"/>
      <c r="P712" s="3"/>
      <c r="Q712" s="3"/>
      <c r="R712" s="3"/>
      <c r="S712" s="3"/>
      <c r="T712" s="3"/>
      <c r="U712" s="3"/>
      <c r="W712" s="149"/>
      <c r="X712" s="149"/>
    </row>
    <row r="713" spans="2:24" ht="12.75">
      <c r="B713" s="2"/>
      <c r="C713" s="3"/>
      <c r="D713" s="4"/>
      <c r="E713" s="3"/>
      <c r="F713" s="3"/>
      <c r="G713" s="3"/>
      <c r="H713" s="3"/>
      <c r="I713" s="3"/>
      <c r="J713" s="3"/>
      <c r="K713" s="3"/>
      <c r="L713" s="3"/>
      <c r="M713" s="3"/>
      <c r="N713" s="3"/>
      <c r="O713" s="3"/>
      <c r="P713" s="3"/>
      <c r="Q713" s="3"/>
      <c r="R713" s="3"/>
      <c r="S713" s="3"/>
      <c r="T713" s="3"/>
      <c r="U713" s="3"/>
      <c r="W713" s="149"/>
      <c r="X713" s="149"/>
    </row>
    <row r="714" spans="2:24" ht="12.75">
      <c r="B714" s="2"/>
      <c r="C714" s="3"/>
      <c r="D714" s="4"/>
      <c r="E714" s="3"/>
      <c r="F714" s="3"/>
      <c r="G714" s="3"/>
      <c r="H714" s="3"/>
      <c r="I714" s="3"/>
      <c r="J714" s="3"/>
      <c r="K714" s="3"/>
      <c r="L714" s="3"/>
      <c r="M714" s="3"/>
      <c r="N714" s="3"/>
      <c r="O714" s="3"/>
      <c r="P714" s="3"/>
      <c r="Q714" s="3"/>
      <c r="R714" s="3"/>
      <c r="S714" s="3"/>
      <c r="T714" s="3"/>
      <c r="U714" s="3"/>
      <c r="W714" s="149"/>
      <c r="X714" s="149"/>
    </row>
    <row r="715" spans="2:24" ht="12.75">
      <c r="B715" s="2"/>
      <c r="C715" s="3"/>
      <c r="D715" s="4"/>
      <c r="E715" s="3"/>
      <c r="F715" s="3"/>
      <c r="G715" s="3"/>
      <c r="H715" s="3"/>
      <c r="I715" s="3"/>
      <c r="J715" s="3"/>
      <c r="K715" s="3"/>
      <c r="L715" s="3"/>
      <c r="M715" s="3"/>
      <c r="N715" s="3"/>
      <c r="O715" s="3"/>
      <c r="P715" s="3"/>
      <c r="Q715" s="3"/>
      <c r="R715" s="3"/>
      <c r="S715" s="3"/>
      <c r="T715" s="3"/>
      <c r="U715" s="3"/>
      <c r="W715" s="149"/>
      <c r="X715" s="149"/>
    </row>
    <row r="716" spans="2:24" ht="12.75">
      <c r="B716" s="2"/>
      <c r="C716" s="3"/>
      <c r="D716" s="4"/>
      <c r="E716" s="3"/>
      <c r="F716" s="3"/>
      <c r="G716" s="3"/>
      <c r="H716" s="3"/>
      <c r="I716" s="3"/>
      <c r="J716" s="3"/>
      <c r="K716" s="3"/>
      <c r="L716" s="3"/>
      <c r="M716" s="3"/>
      <c r="N716" s="3"/>
      <c r="O716" s="3"/>
      <c r="P716" s="3"/>
      <c r="Q716" s="3"/>
      <c r="R716" s="3"/>
      <c r="S716" s="3"/>
      <c r="T716" s="3"/>
      <c r="U716" s="3"/>
      <c r="W716" s="149"/>
      <c r="X716" s="149"/>
    </row>
    <row r="717" spans="2:24" ht="12.75">
      <c r="B717" s="2"/>
      <c r="C717" s="3"/>
      <c r="D717" s="4"/>
      <c r="E717" s="3"/>
      <c r="F717" s="3"/>
      <c r="G717" s="3"/>
      <c r="H717" s="3"/>
      <c r="I717" s="3"/>
      <c r="J717" s="3"/>
      <c r="K717" s="3"/>
      <c r="L717" s="3"/>
      <c r="M717" s="3"/>
      <c r="N717" s="3"/>
      <c r="O717" s="3"/>
      <c r="P717" s="3"/>
      <c r="Q717" s="3"/>
      <c r="R717" s="3"/>
      <c r="S717" s="3"/>
      <c r="T717" s="3"/>
      <c r="U717" s="3"/>
      <c r="W717" s="149"/>
      <c r="X717" s="149"/>
    </row>
    <row r="718" spans="2:24" ht="12.75">
      <c r="B718" s="2"/>
      <c r="C718" s="3"/>
      <c r="D718" s="4"/>
      <c r="E718" s="3"/>
      <c r="F718" s="3"/>
      <c r="G718" s="3"/>
      <c r="H718" s="3"/>
      <c r="I718" s="3"/>
      <c r="J718" s="3"/>
      <c r="K718" s="3"/>
      <c r="L718" s="3"/>
      <c r="M718" s="3"/>
      <c r="N718" s="3"/>
      <c r="O718" s="3"/>
      <c r="P718" s="3"/>
      <c r="Q718" s="3"/>
      <c r="R718" s="3"/>
      <c r="S718" s="3"/>
      <c r="T718" s="3"/>
      <c r="U718" s="3"/>
      <c r="W718" s="149"/>
      <c r="X718" s="149"/>
    </row>
    <row r="719" spans="2:24" ht="12.75">
      <c r="B719" s="2"/>
      <c r="C719" s="3"/>
      <c r="D719" s="4"/>
      <c r="E719" s="3"/>
      <c r="F719" s="3"/>
      <c r="G719" s="3"/>
      <c r="H719" s="3"/>
      <c r="I719" s="3"/>
      <c r="J719" s="3"/>
      <c r="K719" s="3"/>
      <c r="L719" s="3"/>
      <c r="M719" s="3"/>
      <c r="N719" s="3"/>
      <c r="O719" s="3"/>
      <c r="P719" s="3"/>
      <c r="Q719" s="3"/>
      <c r="R719" s="3"/>
      <c r="S719" s="3"/>
      <c r="T719" s="3"/>
      <c r="U719" s="3"/>
      <c r="W719" s="149"/>
      <c r="X719" s="149"/>
    </row>
    <row r="720" spans="2:24" ht="12.75">
      <c r="B720" s="2"/>
      <c r="C720" s="3"/>
      <c r="D720" s="4"/>
      <c r="E720" s="3"/>
      <c r="F720" s="3"/>
      <c r="G720" s="3"/>
      <c r="H720" s="3"/>
      <c r="I720" s="3"/>
      <c r="J720" s="3"/>
      <c r="K720" s="3"/>
      <c r="L720" s="3"/>
      <c r="M720" s="3"/>
      <c r="N720" s="3"/>
      <c r="O720" s="3"/>
      <c r="P720" s="3"/>
      <c r="Q720" s="3"/>
      <c r="R720" s="3"/>
      <c r="S720" s="3"/>
      <c r="T720" s="3"/>
      <c r="U720" s="3"/>
      <c r="W720" s="149"/>
      <c r="X720" s="149"/>
    </row>
    <row r="721" spans="2:24" ht="12.75">
      <c r="B721" s="2"/>
      <c r="C721" s="3"/>
      <c r="D721" s="4"/>
      <c r="E721" s="3"/>
      <c r="F721" s="3"/>
      <c r="G721" s="3"/>
      <c r="H721" s="3"/>
      <c r="I721" s="3"/>
      <c r="J721" s="3"/>
      <c r="K721" s="3"/>
      <c r="L721" s="3"/>
      <c r="M721" s="3"/>
      <c r="N721" s="3"/>
      <c r="O721" s="3"/>
      <c r="P721" s="3"/>
      <c r="Q721" s="3"/>
      <c r="R721" s="3"/>
      <c r="S721" s="3"/>
      <c r="T721" s="3"/>
      <c r="U721" s="3"/>
      <c r="W721" s="149"/>
      <c r="X721" s="149"/>
    </row>
    <row r="722" spans="2:24" ht="12.75">
      <c r="B722" s="2"/>
      <c r="C722" s="3"/>
      <c r="D722" s="4"/>
      <c r="E722" s="3"/>
      <c r="F722" s="3"/>
      <c r="G722" s="3"/>
      <c r="H722" s="3"/>
      <c r="I722" s="3"/>
      <c r="J722" s="3"/>
      <c r="K722" s="3"/>
      <c r="L722" s="3"/>
      <c r="M722" s="3"/>
      <c r="N722" s="3"/>
      <c r="O722" s="3"/>
      <c r="P722" s="3"/>
      <c r="Q722" s="3"/>
      <c r="R722" s="3"/>
      <c r="S722" s="3"/>
      <c r="T722" s="3"/>
      <c r="U722" s="3"/>
      <c r="W722" s="149"/>
      <c r="X722" s="149"/>
    </row>
    <row r="723" spans="2:24" ht="12.75">
      <c r="B723" s="2"/>
      <c r="C723" s="3"/>
      <c r="D723" s="4"/>
      <c r="E723" s="3"/>
      <c r="F723" s="3"/>
      <c r="G723" s="3"/>
      <c r="H723" s="3"/>
      <c r="I723" s="3"/>
      <c r="J723" s="3"/>
      <c r="K723" s="3"/>
      <c r="L723" s="3"/>
      <c r="M723" s="3"/>
      <c r="N723" s="3"/>
      <c r="O723" s="3"/>
      <c r="P723" s="3"/>
      <c r="Q723" s="3"/>
      <c r="R723" s="3"/>
      <c r="S723" s="3"/>
      <c r="T723" s="3"/>
      <c r="U723" s="3"/>
      <c r="W723" s="149"/>
      <c r="X723" s="149"/>
    </row>
    <row r="724" spans="2:24" ht="12.75">
      <c r="B724" s="2"/>
      <c r="C724" s="3"/>
      <c r="D724" s="4"/>
      <c r="E724" s="3"/>
      <c r="F724" s="3"/>
      <c r="G724" s="3"/>
      <c r="H724" s="3"/>
      <c r="I724" s="3"/>
      <c r="J724" s="3"/>
      <c r="K724" s="3"/>
      <c r="L724" s="3"/>
      <c r="M724" s="3"/>
      <c r="N724" s="3"/>
      <c r="O724" s="3"/>
      <c r="P724" s="3"/>
      <c r="Q724" s="3"/>
      <c r="R724" s="3"/>
      <c r="S724" s="3"/>
      <c r="T724" s="3"/>
      <c r="U724" s="3"/>
      <c r="W724" s="149"/>
      <c r="X724" s="149"/>
    </row>
    <row r="725" spans="2:24" ht="12.75">
      <c r="B725" s="2"/>
      <c r="C725" s="3"/>
      <c r="D725" s="4"/>
      <c r="E725" s="3"/>
      <c r="F725" s="3"/>
      <c r="G725" s="3"/>
      <c r="H725" s="3"/>
      <c r="I725" s="3"/>
      <c r="J725" s="3"/>
      <c r="K725" s="3"/>
      <c r="L725" s="3"/>
      <c r="M725" s="3"/>
      <c r="N725" s="3"/>
      <c r="O725" s="3"/>
      <c r="P725" s="3"/>
      <c r="Q725" s="3"/>
      <c r="R725" s="3"/>
      <c r="S725" s="3"/>
      <c r="T725" s="3"/>
      <c r="U725" s="3"/>
      <c r="W725" s="149"/>
      <c r="X725" s="149"/>
    </row>
    <row r="726" spans="2:24" ht="12.75">
      <c r="B726" s="2"/>
      <c r="C726" s="3"/>
      <c r="D726" s="4"/>
      <c r="E726" s="3"/>
      <c r="F726" s="3"/>
      <c r="G726" s="3"/>
      <c r="H726" s="3"/>
      <c r="I726" s="3"/>
      <c r="J726" s="3"/>
      <c r="K726" s="3"/>
      <c r="L726" s="3"/>
      <c r="M726" s="3"/>
      <c r="N726" s="3"/>
      <c r="O726" s="3"/>
      <c r="P726" s="3"/>
      <c r="Q726" s="3"/>
      <c r="R726" s="3"/>
      <c r="S726" s="3"/>
      <c r="T726" s="3"/>
      <c r="U726" s="3"/>
      <c r="W726" s="149"/>
      <c r="X726" s="149"/>
    </row>
    <row r="727" spans="2:24" ht="12.75">
      <c r="B727" s="2"/>
      <c r="C727" s="3"/>
      <c r="D727" s="4"/>
      <c r="E727" s="3"/>
      <c r="F727" s="3"/>
      <c r="G727" s="3"/>
      <c r="H727" s="3"/>
      <c r="I727" s="3"/>
      <c r="J727" s="3"/>
      <c r="K727" s="3"/>
      <c r="L727" s="3"/>
      <c r="M727" s="3"/>
      <c r="N727" s="3"/>
      <c r="O727" s="3"/>
      <c r="P727" s="3"/>
      <c r="Q727" s="3"/>
      <c r="R727" s="3"/>
      <c r="S727" s="3"/>
      <c r="T727" s="3"/>
      <c r="U727" s="3"/>
      <c r="W727" s="149"/>
      <c r="X727" s="149"/>
    </row>
    <row r="728" spans="2:24" ht="12.75">
      <c r="B728" s="2"/>
      <c r="C728" s="3"/>
      <c r="D728" s="4"/>
      <c r="E728" s="3"/>
      <c r="F728" s="3"/>
      <c r="G728" s="3"/>
      <c r="H728" s="3"/>
      <c r="I728" s="3"/>
      <c r="J728" s="3"/>
      <c r="K728" s="3"/>
      <c r="L728" s="3"/>
      <c r="M728" s="3"/>
      <c r="N728" s="3"/>
      <c r="O728" s="3"/>
      <c r="P728" s="3"/>
      <c r="Q728" s="3"/>
      <c r="R728" s="3"/>
      <c r="S728" s="3"/>
      <c r="T728" s="3"/>
      <c r="U728" s="3"/>
      <c r="W728" s="149"/>
      <c r="X728" s="149"/>
    </row>
    <row r="729" spans="2:24" ht="12.75">
      <c r="B729" s="2"/>
      <c r="C729" s="3"/>
      <c r="D729" s="4"/>
      <c r="E729" s="3"/>
      <c r="F729" s="3"/>
      <c r="G729" s="3"/>
      <c r="H729" s="3"/>
      <c r="I729" s="3"/>
      <c r="J729" s="3"/>
      <c r="K729" s="3"/>
      <c r="L729" s="3"/>
      <c r="M729" s="3"/>
      <c r="N729" s="3"/>
      <c r="O729" s="3"/>
      <c r="P729" s="3"/>
      <c r="Q729" s="3"/>
      <c r="R729" s="3"/>
      <c r="S729" s="3"/>
      <c r="T729" s="3"/>
      <c r="U729" s="3"/>
      <c r="W729" s="149"/>
      <c r="X729" s="149"/>
    </row>
    <row r="730" spans="2:24" ht="12.75">
      <c r="B730" s="2"/>
      <c r="C730" s="3"/>
      <c r="D730" s="4"/>
      <c r="E730" s="3"/>
      <c r="F730" s="3"/>
      <c r="G730" s="3"/>
      <c r="H730" s="3"/>
      <c r="I730" s="3"/>
      <c r="J730" s="3"/>
      <c r="K730" s="3"/>
      <c r="L730" s="3"/>
      <c r="M730" s="3"/>
      <c r="N730" s="3"/>
      <c r="O730" s="3"/>
      <c r="P730" s="3"/>
      <c r="Q730" s="3"/>
      <c r="R730" s="3"/>
      <c r="S730" s="3"/>
      <c r="T730" s="3"/>
      <c r="U730" s="3"/>
      <c r="W730" s="149"/>
      <c r="X730" s="149"/>
    </row>
    <row r="731" spans="2:24" ht="12.75">
      <c r="B731" s="2"/>
      <c r="C731" s="3"/>
      <c r="D731" s="4"/>
      <c r="E731" s="3"/>
      <c r="F731" s="3"/>
      <c r="G731" s="3"/>
      <c r="H731" s="3"/>
      <c r="I731" s="3"/>
      <c r="J731" s="3"/>
      <c r="K731" s="3"/>
      <c r="L731" s="3"/>
      <c r="M731" s="3"/>
      <c r="N731" s="3"/>
      <c r="O731" s="3"/>
      <c r="P731" s="3"/>
      <c r="Q731" s="3"/>
      <c r="R731" s="3"/>
      <c r="S731" s="3"/>
      <c r="T731" s="3"/>
      <c r="U731" s="3"/>
      <c r="W731" s="149"/>
      <c r="X731" s="149"/>
    </row>
    <row r="732" spans="2:24" ht="12.75">
      <c r="B732" s="2"/>
      <c r="C732" s="3"/>
      <c r="D732" s="4"/>
      <c r="E732" s="3"/>
      <c r="F732" s="3"/>
      <c r="G732" s="3"/>
      <c r="H732" s="3"/>
      <c r="I732" s="3"/>
      <c r="J732" s="3"/>
      <c r="K732" s="3"/>
      <c r="L732" s="3"/>
      <c r="M732" s="3"/>
      <c r="N732" s="3"/>
      <c r="O732" s="3"/>
      <c r="P732" s="3"/>
      <c r="Q732" s="3"/>
      <c r="R732" s="3"/>
      <c r="S732" s="3"/>
      <c r="T732" s="3"/>
      <c r="U732" s="3"/>
      <c r="W732" s="149"/>
      <c r="X732" s="149"/>
    </row>
    <row r="733" spans="2:24" ht="12.75">
      <c r="B733" s="2"/>
      <c r="C733" s="3"/>
      <c r="D733" s="4"/>
      <c r="E733" s="3"/>
      <c r="F733" s="3"/>
      <c r="G733" s="3"/>
      <c r="H733" s="3"/>
      <c r="I733" s="3"/>
      <c r="J733" s="3"/>
      <c r="K733" s="3"/>
      <c r="L733" s="3"/>
      <c r="M733" s="3"/>
      <c r="N733" s="3"/>
      <c r="O733" s="3"/>
      <c r="P733" s="3"/>
      <c r="Q733" s="3"/>
      <c r="R733" s="3"/>
      <c r="S733" s="3"/>
      <c r="T733" s="3"/>
      <c r="U733" s="3"/>
      <c r="W733" s="149"/>
      <c r="X733" s="149"/>
    </row>
    <row r="734" spans="2:24" ht="12.75">
      <c r="B734" s="2"/>
      <c r="C734" s="3"/>
      <c r="D734" s="4"/>
      <c r="E734" s="3"/>
      <c r="F734" s="3"/>
      <c r="G734" s="3"/>
      <c r="H734" s="3"/>
      <c r="I734" s="3"/>
      <c r="J734" s="3"/>
      <c r="K734" s="3"/>
      <c r="L734" s="3"/>
      <c r="M734" s="3"/>
      <c r="N734" s="3"/>
      <c r="O734" s="3"/>
      <c r="P734" s="3"/>
      <c r="Q734" s="3"/>
      <c r="R734" s="3"/>
      <c r="S734" s="3"/>
      <c r="T734" s="3"/>
      <c r="U734" s="3"/>
      <c r="W734" s="149"/>
      <c r="X734" s="149"/>
    </row>
    <row r="735" spans="2:24" ht="12.75">
      <c r="B735" s="2"/>
      <c r="C735" s="3"/>
      <c r="D735" s="4"/>
      <c r="E735" s="3"/>
      <c r="F735" s="3"/>
      <c r="G735" s="3"/>
      <c r="H735" s="3"/>
      <c r="I735" s="3"/>
      <c r="J735" s="3"/>
      <c r="K735" s="3"/>
      <c r="L735" s="3"/>
      <c r="M735" s="3"/>
      <c r="N735" s="3"/>
      <c r="O735" s="3"/>
      <c r="P735" s="3"/>
      <c r="Q735" s="3"/>
      <c r="R735" s="3"/>
      <c r="S735" s="3"/>
      <c r="T735" s="3"/>
      <c r="U735" s="3"/>
      <c r="W735" s="149"/>
      <c r="X735" s="149"/>
    </row>
    <row r="736" spans="2:24" ht="12.75">
      <c r="B736" s="2"/>
      <c r="C736" s="3"/>
      <c r="D736" s="4"/>
      <c r="E736" s="3"/>
      <c r="F736" s="3"/>
      <c r="G736" s="3"/>
      <c r="H736" s="3"/>
      <c r="I736" s="3"/>
      <c r="J736" s="3"/>
      <c r="K736" s="3"/>
      <c r="L736" s="3"/>
      <c r="M736" s="3"/>
      <c r="N736" s="3"/>
      <c r="O736" s="3"/>
      <c r="P736" s="3"/>
      <c r="Q736" s="3"/>
      <c r="R736" s="3"/>
      <c r="S736" s="3"/>
      <c r="T736" s="3"/>
      <c r="U736" s="3"/>
      <c r="W736" s="149"/>
      <c r="X736" s="149"/>
    </row>
    <row r="737" spans="2:24" ht="12.75">
      <c r="B737" s="2"/>
      <c r="C737" s="3"/>
      <c r="D737" s="4"/>
      <c r="E737" s="3"/>
      <c r="F737" s="3"/>
      <c r="G737" s="3"/>
      <c r="H737" s="3"/>
      <c r="I737" s="3"/>
      <c r="J737" s="3"/>
      <c r="K737" s="3"/>
      <c r="L737" s="3"/>
      <c r="M737" s="3"/>
      <c r="N737" s="3"/>
      <c r="O737" s="3"/>
      <c r="P737" s="3"/>
      <c r="Q737" s="3"/>
      <c r="R737" s="3"/>
      <c r="S737" s="3"/>
      <c r="T737" s="3"/>
      <c r="U737" s="3"/>
      <c r="W737" s="149"/>
      <c r="X737" s="149"/>
    </row>
    <row r="738" spans="2:24" ht="12.75">
      <c r="B738" s="2"/>
      <c r="C738" s="3"/>
      <c r="D738" s="4"/>
      <c r="E738" s="3"/>
      <c r="F738" s="3"/>
      <c r="G738" s="3"/>
      <c r="H738" s="3"/>
      <c r="I738" s="3"/>
      <c r="J738" s="3"/>
      <c r="K738" s="3"/>
      <c r="L738" s="3"/>
      <c r="M738" s="3"/>
      <c r="N738" s="3"/>
      <c r="O738" s="3"/>
      <c r="P738" s="3"/>
      <c r="Q738" s="3"/>
      <c r="R738" s="3"/>
      <c r="S738" s="3"/>
      <c r="T738" s="3"/>
      <c r="U738" s="3"/>
      <c r="W738" s="149"/>
      <c r="X738" s="149"/>
    </row>
    <row r="739" spans="2:24" ht="12.75">
      <c r="B739" s="2"/>
      <c r="C739" s="3"/>
      <c r="D739" s="4"/>
      <c r="E739" s="3"/>
      <c r="F739" s="3"/>
      <c r="G739" s="3"/>
      <c r="H739" s="3"/>
      <c r="I739" s="3"/>
      <c r="J739" s="3"/>
      <c r="K739" s="3"/>
      <c r="L739" s="3"/>
      <c r="M739" s="3"/>
      <c r="N739" s="3"/>
      <c r="O739" s="3"/>
      <c r="P739" s="3"/>
      <c r="Q739" s="3"/>
      <c r="R739" s="3"/>
      <c r="S739" s="3"/>
      <c r="T739" s="3"/>
      <c r="U739" s="3"/>
      <c r="W739" s="149"/>
      <c r="X739" s="149"/>
    </row>
    <row r="740" spans="2:24" ht="12.75">
      <c r="B740" s="2"/>
      <c r="C740" s="3"/>
      <c r="D740" s="4"/>
      <c r="E740" s="3"/>
      <c r="F740" s="3"/>
      <c r="G740" s="3"/>
      <c r="H740" s="3"/>
      <c r="I740" s="3"/>
      <c r="J740" s="3"/>
      <c r="K740" s="3"/>
      <c r="L740" s="3"/>
      <c r="M740" s="3"/>
      <c r="N740" s="3"/>
      <c r="O740" s="3"/>
      <c r="P740" s="3"/>
      <c r="Q740" s="3"/>
      <c r="R740" s="3"/>
      <c r="S740" s="3"/>
      <c r="T740" s="3"/>
      <c r="U740" s="3"/>
      <c r="W740" s="149"/>
      <c r="X740" s="149"/>
    </row>
    <row r="741" spans="2:24" ht="12.75">
      <c r="B741" s="2"/>
      <c r="C741" s="3"/>
      <c r="D741" s="4"/>
      <c r="E741" s="3"/>
      <c r="F741" s="3"/>
      <c r="G741" s="3"/>
      <c r="H741" s="3"/>
      <c r="I741" s="3"/>
      <c r="J741" s="3"/>
      <c r="K741" s="3"/>
      <c r="L741" s="3"/>
      <c r="M741" s="3"/>
      <c r="N741" s="3"/>
      <c r="O741" s="3"/>
      <c r="P741" s="3"/>
      <c r="Q741" s="3"/>
      <c r="R741" s="3"/>
      <c r="S741" s="3"/>
      <c r="T741" s="3"/>
      <c r="U741" s="3"/>
      <c r="W741" s="149"/>
      <c r="X741" s="149"/>
    </row>
    <row r="742" spans="2:24" ht="12.75">
      <c r="B742" s="2"/>
      <c r="C742" s="3"/>
      <c r="D742" s="4"/>
      <c r="E742" s="3"/>
      <c r="F742" s="3"/>
      <c r="G742" s="3"/>
      <c r="H742" s="3"/>
      <c r="I742" s="3"/>
      <c r="J742" s="3"/>
      <c r="K742" s="3"/>
      <c r="L742" s="3"/>
      <c r="M742" s="3"/>
      <c r="N742" s="3"/>
      <c r="O742" s="3"/>
      <c r="P742" s="3"/>
      <c r="Q742" s="3"/>
      <c r="R742" s="3"/>
      <c r="S742" s="3"/>
      <c r="T742" s="3"/>
      <c r="U742" s="3"/>
      <c r="W742" s="149"/>
      <c r="X742" s="149"/>
    </row>
    <row r="743" spans="2:24" ht="12.75">
      <c r="B743" s="2"/>
      <c r="C743" s="3"/>
      <c r="D743" s="4"/>
      <c r="E743" s="3"/>
      <c r="F743" s="3"/>
      <c r="G743" s="3"/>
      <c r="H743" s="3"/>
      <c r="I743" s="3"/>
      <c r="J743" s="3"/>
      <c r="K743" s="3"/>
      <c r="L743" s="3"/>
      <c r="M743" s="3"/>
      <c r="N743" s="3"/>
      <c r="O743" s="3"/>
      <c r="P743" s="3"/>
      <c r="Q743" s="3"/>
      <c r="R743" s="3"/>
      <c r="S743" s="3"/>
      <c r="T743" s="3"/>
      <c r="U743" s="3"/>
      <c r="W743" s="149"/>
      <c r="X743" s="149"/>
    </row>
    <row r="744" spans="2:24" ht="12.75">
      <c r="B744" s="2"/>
      <c r="C744" s="3"/>
      <c r="D744" s="4"/>
      <c r="E744" s="3"/>
      <c r="F744" s="3"/>
      <c r="G744" s="3"/>
      <c r="H744" s="3"/>
      <c r="I744" s="3"/>
      <c r="J744" s="3"/>
      <c r="K744" s="3"/>
      <c r="L744" s="3"/>
      <c r="M744" s="3"/>
      <c r="N744" s="3"/>
      <c r="O744" s="3"/>
      <c r="P744" s="3"/>
      <c r="Q744" s="3"/>
      <c r="R744" s="3"/>
      <c r="S744" s="3"/>
      <c r="T744" s="3"/>
      <c r="U744" s="3"/>
      <c r="W744" s="149"/>
      <c r="X744" s="149"/>
    </row>
    <row r="745" spans="2:24" ht="12.75">
      <c r="B745" s="2"/>
      <c r="C745" s="3"/>
      <c r="D745" s="4"/>
      <c r="E745" s="3"/>
      <c r="F745" s="3"/>
      <c r="G745" s="3"/>
      <c r="H745" s="3"/>
      <c r="I745" s="3"/>
      <c r="J745" s="3"/>
      <c r="K745" s="3"/>
      <c r="L745" s="3"/>
      <c r="M745" s="3"/>
      <c r="N745" s="3"/>
      <c r="O745" s="3"/>
      <c r="P745" s="3"/>
      <c r="Q745" s="3"/>
      <c r="R745" s="3"/>
      <c r="S745" s="3"/>
      <c r="T745" s="3"/>
      <c r="U745" s="3"/>
      <c r="W745" s="149"/>
      <c r="X745" s="149"/>
    </row>
    <row r="746" spans="2:24" ht="12.75">
      <c r="B746" s="2"/>
      <c r="C746" s="3"/>
      <c r="D746" s="4"/>
      <c r="E746" s="3"/>
      <c r="F746" s="3"/>
      <c r="G746" s="3"/>
      <c r="H746" s="3"/>
      <c r="I746" s="3"/>
      <c r="J746" s="3"/>
      <c r="K746" s="3"/>
      <c r="L746" s="3"/>
      <c r="M746" s="3"/>
      <c r="N746" s="3"/>
      <c r="O746" s="3"/>
      <c r="P746" s="3"/>
      <c r="Q746" s="3"/>
      <c r="R746" s="3"/>
      <c r="S746" s="3"/>
      <c r="T746" s="3"/>
      <c r="U746" s="3"/>
      <c r="W746" s="149"/>
      <c r="X746" s="149"/>
    </row>
    <row r="747" spans="2:24" ht="12.75">
      <c r="B747" s="2"/>
      <c r="C747" s="3"/>
      <c r="D747" s="4"/>
      <c r="E747" s="3"/>
      <c r="F747" s="3"/>
      <c r="G747" s="3"/>
      <c r="H747" s="3"/>
      <c r="I747" s="3"/>
      <c r="J747" s="3"/>
      <c r="K747" s="3"/>
      <c r="L747" s="3"/>
      <c r="M747" s="3"/>
      <c r="N747" s="3"/>
      <c r="O747" s="3"/>
      <c r="P747" s="3"/>
      <c r="Q747" s="3"/>
      <c r="R747" s="3"/>
      <c r="S747" s="3"/>
      <c r="T747" s="3"/>
      <c r="U747" s="3"/>
      <c r="W747" s="149"/>
      <c r="X747" s="149"/>
    </row>
    <row r="748" spans="2:24" ht="12.75">
      <c r="B748" s="2"/>
      <c r="C748" s="3"/>
      <c r="D748" s="4"/>
      <c r="E748" s="3"/>
      <c r="F748" s="3"/>
      <c r="G748" s="3"/>
      <c r="H748" s="3"/>
      <c r="I748" s="3"/>
      <c r="J748" s="3"/>
      <c r="K748" s="3"/>
      <c r="L748" s="3"/>
      <c r="M748" s="3"/>
      <c r="N748" s="3"/>
      <c r="O748" s="3"/>
      <c r="P748" s="3"/>
      <c r="Q748" s="3"/>
      <c r="R748" s="3"/>
      <c r="S748" s="3"/>
      <c r="T748" s="3"/>
      <c r="U748" s="3"/>
      <c r="W748" s="149"/>
      <c r="X748" s="149"/>
    </row>
    <row r="749" spans="2:24" ht="12.75">
      <c r="B749" s="2"/>
      <c r="C749" s="3"/>
      <c r="D749" s="4"/>
      <c r="E749" s="3"/>
      <c r="F749" s="3"/>
      <c r="G749" s="3"/>
      <c r="H749" s="3"/>
      <c r="I749" s="3"/>
      <c r="J749" s="3"/>
      <c r="K749" s="3"/>
      <c r="L749" s="3"/>
      <c r="M749" s="3"/>
      <c r="N749" s="3"/>
      <c r="O749" s="3"/>
      <c r="P749" s="3"/>
      <c r="Q749" s="3"/>
      <c r="R749" s="3"/>
      <c r="S749" s="3"/>
      <c r="T749" s="3"/>
      <c r="U749" s="3"/>
      <c r="W749" s="149"/>
      <c r="X749" s="149"/>
    </row>
    <row r="750" spans="2:24" ht="12.75">
      <c r="B750" s="2"/>
      <c r="C750" s="3"/>
      <c r="D750" s="4"/>
      <c r="E750" s="3"/>
      <c r="F750" s="3"/>
      <c r="G750" s="3"/>
      <c r="H750" s="3"/>
      <c r="I750" s="3"/>
      <c r="J750" s="3"/>
      <c r="K750" s="3"/>
      <c r="L750" s="3"/>
      <c r="M750" s="3"/>
      <c r="N750" s="3"/>
      <c r="O750" s="3"/>
      <c r="P750" s="3"/>
      <c r="Q750" s="3"/>
      <c r="R750" s="3"/>
      <c r="S750" s="3"/>
      <c r="T750" s="3"/>
      <c r="U750" s="3"/>
      <c r="W750" s="149"/>
      <c r="X750" s="149"/>
    </row>
    <row r="751" spans="2:24" ht="12.75">
      <c r="B751" s="2"/>
      <c r="C751" s="3"/>
      <c r="D751" s="4"/>
      <c r="E751" s="3"/>
      <c r="F751" s="3"/>
      <c r="G751" s="3"/>
      <c r="H751" s="3"/>
      <c r="I751" s="3"/>
      <c r="J751" s="3"/>
      <c r="K751" s="3"/>
      <c r="L751" s="3"/>
      <c r="M751" s="3"/>
      <c r="N751" s="3"/>
      <c r="O751" s="3"/>
      <c r="P751" s="3"/>
      <c r="Q751" s="3"/>
      <c r="R751" s="3"/>
      <c r="S751" s="3"/>
      <c r="T751" s="3"/>
      <c r="U751" s="3"/>
      <c r="W751" s="149"/>
      <c r="X751" s="149"/>
    </row>
    <row r="752" spans="2:24" ht="12.75">
      <c r="B752" s="2"/>
      <c r="C752" s="3"/>
      <c r="D752" s="4"/>
      <c r="E752" s="3"/>
      <c r="F752" s="3"/>
      <c r="G752" s="3"/>
      <c r="H752" s="3"/>
      <c r="I752" s="3"/>
      <c r="J752" s="3"/>
      <c r="K752" s="3"/>
      <c r="L752" s="3"/>
      <c r="M752" s="3"/>
      <c r="N752" s="3"/>
      <c r="O752" s="3"/>
      <c r="P752" s="3"/>
      <c r="Q752" s="3"/>
      <c r="R752" s="3"/>
      <c r="S752" s="3"/>
      <c r="T752" s="3"/>
      <c r="U752" s="3"/>
      <c r="W752" s="149"/>
      <c r="X752" s="149"/>
    </row>
    <row r="753" spans="2:24" ht="12.75">
      <c r="B753" s="2"/>
      <c r="C753" s="3"/>
      <c r="D753" s="4"/>
      <c r="E753" s="3"/>
      <c r="F753" s="3"/>
      <c r="G753" s="3"/>
      <c r="H753" s="3"/>
      <c r="I753" s="3"/>
      <c r="J753" s="3"/>
      <c r="K753" s="3"/>
      <c r="L753" s="3"/>
      <c r="M753" s="3"/>
      <c r="N753" s="3"/>
      <c r="O753" s="3"/>
      <c r="P753" s="3"/>
      <c r="Q753" s="3"/>
      <c r="R753" s="3"/>
      <c r="S753" s="3"/>
      <c r="T753" s="3"/>
      <c r="U753" s="3"/>
      <c r="W753" s="149"/>
      <c r="X753" s="149"/>
    </row>
    <row r="754" spans="2:24" ht="12.75">
      <c r="B754" s="2"/>
      <c r="C754" s="3"/>
      <c r="D754" s="4"/>
      <c r="E754" s="3"/>
      <c r="F754" s="3"/>
      <c r="G754" s="3"/>
      <c r="H754" s="3"/>
      <c r="I754" s="3"/>
      <c r="J754" s="3"/>
      <c r="K754" s="3"/>
      <c r="L754" s="3"/>
      <c r="M754" s="3"/>
      <c r="N754" s="3"/>
      <c r="O754" s="3"/>
      <c r="P754" s="3"/>
      <c r="Q754" s="3"/>
      <c r="R754" s="3"/>
      <c r="S754" s="3"/>
      <c r="T754" s="3"/>
      <c r="U754" s="3"/>
      <c r="W754" s="149"/>
      <c r="X754" s="149"/>
    </row>
    <row r="755" spans="2:24" ht="12.75">
      <c r="B755" s="2"/>
      <c r="C755" s="3"/>
      <c r="D755" s="4"/>
      <c r="E755" s="3"/>
      <c r="F755" s="3"/>
      <c r="G755" s="3"/>
      <c r="H755" s="3"/>
      <c r="I755" s="3"/>
      <c r="J755" s="3"/>
      <c r="K755" s="3"/>
      <c r="L755" s="3"/>
      <c r="M755" s="3"/>
      <c r="N755" s="3"/>
      <c r="O755" s="3"/>
      <c r="P755" s="3"/>
      <c r="Q755" s="3"/>
      <c r="R755" s="3"/>
      <c r="S755" s="3"/>
      <c r="T755" s="3"/>
      <c r="U755" s="3"/>
      <c r="W755" s="149"/>
      <c r="X755" s="149"/>
    </row>
    <row r="756" spans="2:24" ht="12.75">
      <c r="B756" s="2"/>
      <c r="C756" s="3"/>
      <c r="D756" s="4"/>
      <c r="E756" s="3"/>
      <c r="F756" s="3"/>
      <c r="G756" s="3"/>
      <c r="H756" s="3"/>
      <c r="I756" s="3"/>
      <c r="J756" s="3"/>
      <c r="K756" s="3"/>
      <c r="L756" s="3"/>
      <c r="M756" s="3"/>
      <c r="N756" s="3"/>
      <c r="O756" s="3"/>
      <c r="P756" s="3"/>
      <c r="Q756" s="3"/>
      <c r="R756" s="3"/>
      <c r="S756" s="3"/>
      <c r="T756" s="3"/>
      <c r="U756" s="3"/>
      <c r="W756" s="149"/>
      <c r="X756" s="149"/>
    </row>
    <row r="757" spans="2:24" ht="12.75">
      <c r="B757" s="2"/>
      <c r="C757" s="3"/>
      <c r="D757" s="4"/>
      <c r="E757" s="3"/>
      <c r="F757" s="3"/>
      <c r="G757" s="3"/>
      <c r="H757" s="3"/>
      <c r="I757" s="3"/>
      <c r="J757" s="3"/>
      <c r="K757" s="3"/>
      <c r="L757" s="3"/>
      <c r="M757" s="3"/>
      <c r="N757" s="3"/>
      <c r="O757" s="3"/>
      <c r="P757" s="3"/>
      <c r="Q757" s="3"/>
      <c r="R757" s="3"/>
      <c r="S757" s="3"/>
      <c r="T757" s="3"/>
      <c r="U757" s="3"/>
      <c r="W757" s="149"/>
      <c r="X757" s="149"/>
    </row>
    <row r="758" spans="2:24" ht="12.75">
      <c r="B758" s="2"/>
      <c r="C758" s="3"/>
      <c r="D758" s="4"/>
      <c r="E758" s="3"/>
      <c r="F758" s="3"/>
      <c r="G758" s="3"/>
      <c r="H758" s="3"/>
      <c r="I758" s="3"/>
      <c r="J758" s="3"/>
      <c r="K758" s="3"/>
      <c r="L758" s="3"/>
      <c r="M758" s="3"/>
      <c r="N758" s="3"/>
      <c r="O758" s="3"/>
      <c r="P758" s="3"/>
      <c r="Q758" s="3"/>
      <c r="R758" s="3"/>
      <c r="S758" s="3"/>
      <c r="T758" s="3"/>
      <c r="U758" s="3"/>
      <c r="W758" s="149"/>
      <c r="X758" s="149"/>
    </row>
    <row r="759" spans="2:24" ht="12.75">
      <c r="B759" s="2"/>
      <c r="C759" s="3"/>
      <c r="D759" s="4"/>
      <c r="E759" s="3"/>
      <c r="F759" s="3"/>
      <c r="G759" s="3"/>
      <c r="H759" s="3"/>
      <c r="I759" s="3"/>
      <c r="J759" s="3"/>
      <c r="K759" s="3"/>
      <c r="L759" s="3"/>
      <c r="M759" s="3"/>
      <c r="N759" s="3"/>
      <c r="O759" s="3"/>
      <c r="P759" s="3"/>
      <c r="Q759" s="3"/>
      <c r="R759" s="3"/>
      <c r="S759" s="3"/>
      <c r="T759" s="3"/>
      <c r="U759" s="3"/>
      <c r="W759" s="149"/>
      <c r="X759" s="149"/>
    </row>
    <row r="760" spans="2:24" ht="12.75">
      <c r="B760" s="2"/>
      <c r="C760" s="3"/>
      <c r="D760" s="4"/>
      <c r="E760" s="3"/>
      <c r="F760" s="3"/>
      <c r="G760" s="3"/>
      <c r="H760" s="3"/>
      <c r="I760" s="3"/>
      <c r="J760" s="3"/>
      <c r="K760" s="3"/>
      <c r="L760" s="3"/>
      <c r="M760" s="3"/>
      <c r="N760" s="3"/>
      <c r="O760" s="3"/>
      <c r="P760" s="3"/>
      <c r="Q760" s="3"/>
      <c r="R760" s="3"/>
      <c r="S760" s="3"/>
      <c r="T760" s="3"/>
      <c r="U760" s="3"/>
      <c r="W760" s="149"/>
      <c r="X760" s="149"/>
    </row>
    <row r="761" spans="2:24" ht="12.75">
      <c r="B761" s="2"/>
      <c r="C761" s="3"/>
      <c r="D761" s="4"/>
      <c r="E761" s="3"/>
      <c r="F761" s="3"/>
      <c r="G761" s="3"/>
      <c r="H761" s="3"/>
      <c r="I761" s="3"/>
      <c r="J761" s="3"/>
      <c r="K761" s="3"/>
      <c r="L761" s="3"/>
      <c r="M761" s="3"/>
      <c r="N761" s="3"/>
      <c r="O761" s="3"/>
      <c r="P761" s="3"/>
      <c r="Q761" s="3"/>
      <c r="R761" s="3"/>
      <c r="S761" s="3"/>
      <c r="T761" s="3"/>
      <c r="U761" s="3"/>
      <c r="W761" s="149"/>
      <c r="X761" s="149"/>
    </row>
    <row r="762" spans="2:24" ht="12.75">
      <c r="B762" s="2"/>
      <c r="C762" s="3"/>
      <c r="D762" s="4"/>
      <c r="E762" s="3"/>
      <c r="F762" s="3"/>
      <c r="G762" s="3"/>
      <c r="H762" s="3"/>
      <c r="I762" s="3"/>
      <c r="J762" s="3"/>
      <c r="K762" s="3"/>
      <c r="L762" s="3"/>
      <c r="M762" s="3"/>
      <c r="N762" s="3"/>
      <c r="O762" s="3"/>
      <c r="P762" s="3"/>
      <c r="Q762" s="3"/>
      <c r="R762" s="3"/>
      <c r="S762" s="3"/>
      <c r="T762" s="3"/>
      <c r="U762" s="3"/>
      <c r="W762" s="149"/>
      <c r="X762" s="149"/>
    </row>
    <row r="763" spans="2:24" ht="12.75">
      <c r="B763" s="2"/>
      <c r="C763" s="3"/>
      <c r="D763" s="4"/>
      <c r="E763" s="3"/>
      <c r="F763" s="3"/>
      <c r="G763" s="3"/>
      <c r="H763" s="3"/>
      <c r="I763" s="3"/>
      <c r="J763" s="3"/>
      <c r="K763" s="3"/>
      <c r="L763" s="3"/>
      <c r="M763" s="3"/>
      <c r="N763" s="3"/>
      <c r="O763" s="3"/>
      <c r="P763" s="3"/>
      <c r="Q763" s="3"/>
      <c r="R763" s="3"/>
      <c r="S763" s="3"/>
      <c r="T763" s="3"/>
      <c r="U763" s="3"/>
      <c r="W763" s="149"/>
      <c r="X763" s="149"/>
    </row>
    <row r="764" spans="2:24" ht="12.75">
      <c r="B764" s="2"/>
      <c r="C764" s="3"/>
      <c r="D764" s="4"/>
      <c r="E764" s="3"/>
      <c r="F764" s="3"/>
      <c r="G764" s="3"/>
      <c r="H764" s="3"/>
      <c r="I764" s="3"/>
      <c r="J764" s="3"/>
      <c r="K764" s="3"/>
      <c r="L764" s="3"/>
      <c r="M764" s="3"/>
      <c r="N764" s="3"/>
      <c r="O764" s="3"/>
      <c r="P764" s="3"/>
      <c r="Q764" s="3"/>
      <c r="R764" s="3"/>
      <c r="S764" s="3"/>
      <c r="T764" s="3"/>
      <c r="U764" s="3"/>
      <c r="W764" s="149"/>
      <c r="X764" s="149"/>
    </row>
    <row r="765" spans="2:24" ht="12.75">
      <c r="B765" s="2"/>
      <c r="C765" s="3"/>
      <c r="D765" s="4"/>
      <c r="E765" s="3"/>
      <c r="F765" s="3"/>
      <c r="G765" s="3"/>
      <c r="H765" s="3"/>
      <c r="I765" s="3"/>
      <c r="J765" s="3"/>
      <c r="K765" s="3"/>
      <c r="L765" s="3"/>
      <c r="M765" s="3"/>
      <c r="N765" s="3"/>
      <c r="O765" s="3"/>
      <c r="P765" s="3"/>
      <c r="Q765" s="3"/>
      <c r="R765" s="3"/>
      <c r="S765" s="3"/>
      <c r="T765" s="3"/>
      <c r="U765" s="3"/>
      <c r="W765" s="149"/>
      <c r="X765" s="149"/>
    </row>
    <row r="766" spans="2:24" ht="12.75">
      <c r="B766" s="2"/>
      <c r="C766" s="3"/>
      <c r="D766" s="4"/>
      <c r="E766" s="3"/>
      <c r="F766" s="3"/>
      <c r="G766" s="3"/>
      <c r="H766" s="3"/>
      <c r="I766" s="3"/>
      <c r="J766" s="3"/>
      <c r="K766" s="3"/>
      <c r="L766" s="3"/>
      <c r="M766" s="3"/>
      <c r="N766" s="3"/>
      <c r="O766" s="3"/>
      <c r="P766" s="3"/>
      <c r="Q766" s="3"/>
      <c r="R766" s="3"/>
      <c r="S766" s="3"/>
      <c r="T766" s="3"/>
      <c r="U766" s="3"/>
      <c r="W766" s="149"/>
      <c r="X766" s="149"/>
    </row>
    <row r="767" spans="2:24" ht="12.75">
      <c r="B767" s="2"/>
      <c r="C767" s="3"/>
      <c r="D767" s="4"/>
      <c r="E767" s="3"/>
      <c r="F767" s="3"/>
      <c r="G767" s="3"/>
      <c r="H767" s="3"/>
      <c r="I767" s="3"/>
      <c r="J767" s="3"/>
      <c r="K767" s="3"/>
      <c r="L767" s="3"/>
      <c r="M767" s="3"/>
      <c r="N767" s="3"/>
      <c r="O767" s="3"/>
      <c r="P767" s="3"/>
      <c r="Q767" s="3"/>
      <c r="R767" s="3"/>
      <c r="S767" s="3"/>
      <c r="T767" s="3"/>
      <c r="U767" s="3"/>
      <c r="W767" s="149"/>
      <c r="X767" s="149"/>
    </row>
    <row r="768" spans="2:24" ht="12.75">
      <c r="B768" s="2"/>
      <c r="C768" s="3"/>
      <c r="D768" s="4"/>
      <c r="E768" s="3"/>
      <c r="F768" s="3"/>
      <c r="G768" s="3"/>
      <c r="H768" s="3"/>
      <c r="I768" s="3"/>
      <c r="J768" s="3"/>
      <c r="K768" s="3"/>
      <c r="L768" s="3"/>
      <c r="M768" s="3"/>
      <c r="N768" s="3"/>
      <c r="O768" s="3"/>
      <c r="P768" s="3"/>
      <c r="Q768" s="3"/>
      <c r="R768" s="3"/>
      <c r="S768" s="3"/>
      <c r="T768" s="3"/>
      <c r="U768" s="3"/>
      <c r="W768" s="149"/>
      <c r="X768" s="149"/>
    </row>
    <row r="769" spans="2:24" ht="12.75">
      <c r="B769" s="2"/>
      <c r="C769" s="3"/>
      <c r="D769" s="4"/>
      <c r="E769" s="3"/>
      <c r="F769" s="3"/>
      <c r="G769" s="3"/>
      <c r="H769" s="3"/>
      <c r="I769" s="3"/>
      <c r="J769" s="3"/>
      <c r="K769" s="3"/>
      <c r="L769" s="3"/>
      <c r="M769" s="3"/>
      <c r="N769" s="3"/>
      <c r="O769" s="3"/>
      <c r="P769" s="3"/>
      <c r="Q769" s="3"/>
      <c r="R769" s="3"/>
      <c r="S769" s="3"/>
      <c r="T769" s="3"/>
      <c r="U769" s="3"/>
      <c r="W769" s="149"/>
      <c r="X769" s="149"/>
    </row>
    <row r="770" spans="2:24" ht="12.75">
      <c r="B770" s="2"/>
      <c r="C770" s="3"/>
      <c r="D770" s="4"/>
      <c r="E770" s="3"/>
      <c r="F770" s="3"/>
      <c r="G770" s="3"/>
      <c r="H770" s="3"/>
      <c r="I770" s="3"/>
      <c r="J770" s="3"/>
      <c r="K770" s="3"/>
      <c r="L770" s="3"/>
      <c r="M770" s="3"/>
      <c r="N770" s="3"/>
      <c r="O770" s="3"/>
      <c r="P770" s="3"/>
      <c r="Q770" s="3"/>
      <c r="R770" s="3"/>
      <c r="S770" s="3"/>
      <c r="T770" s="3"/>
      <c r="U770" s="3"/>
      <c r="W770" s="149"/>
      <c r="X770" s="149"/>
    </row>
    <row r="771" spans="2:24" ht="12.75">
      <c r="B771" s="2"/>
      <c r="C771" s="3"/>
      <c r="D771" s="4"/>
      <c r="E771" s="3"/>
      <c r="F771" s="3"/>
      <c r="G771" s="3"/>
      <c r="H771" s="3"/>
      <c r="I771" s="3"/>
      <c r="J771" s="3"/>
      <c r="K771" s="3"/>
      <c r="L771" s="3"/>
      <c r="M771" s="3"/>
      <c r="N771" s="3"/>
      <c r="O771" s="3"/>
      <c r="P771" s="3"/>
      <c r="Q771" s="3"/>
      <c r="R771" s="3"/>
      <c r="S771" s="3"/>
      <c r="T771" s="3"/>
      <c r="U771" s="3"/>
      <c r="W771" s="149"/>
      <c r="X771" s="149"/>
    </row>
    <row r="772" spans="2:24" ht="12.75">
      <c r="B772" s="2"/>
      <c r="C772" s="3"/>
      <c r="D772" s="4"/>
      <c r="E772" s="3"/>
      <c r="F772" s="3"/>
      <c r="G772" s="3"/>
      <c r="H772" s="3"/>
      <c r="I772" s="3"/>
      <c r="J772" s="3"/>
      <c r="K772" s="3"/>
      <c r="L772" s="3"/>
      <c r="M772" s="3"/>
      <c r="N772" s="3"/>
      <c r="O772" s="3"/>
      <c r="P772" s="3"/>
      <c r="Q772" s="3"/>
      <c r="R772" s="3"/>
      <c r="S772" s="3"/>
      <c r="T772" s="3"/>
      <c r="U772" s="3"/>
      <c r="W772" s="149"/>
      <c r="X772" s="149"/>
    </row>
    <row r="773" spans="2:24" ht="12.75">
      <c r="B773" s="2"/>
      <c r="C773" s="3"/>
      <c r="D773" s="4"/>
      <c r="E773" s="3"/>
      <c r="F773" s="3"/>
      <c r="G773" s="3"/>
      <c r="H773" s="3"/>
      <c r="I773" s="3"/>
      <c r="J773" s="3"/>
      <c r="K773" s="3"/>
      <c r="L773" s="3"/>
      <c r="M773" s="3"/>
      <c r="N773" s="3"/>
      <c r="O773" s="3"/>
      <c r="P773" s="3"/>
      <c r="Q773" s="3"/>
      <c r="R773" s="3"/>
      <c r="S773" s="3"/>
      <c r="T773" s="3"/>
      <c r="U773" s="3"/>
      <c r="W773" s="149"/>
      <c r="X773" s="149"/>
    </row>
    <row r="774" spans="2:24" ht="12.75">
      <c r="B774" s="2"/>
      <c r="C774" s="3"/>
      <c r="D774" s="4"/>
      <c r="E774" s="3"/>
      <c r="F774" s="3"/>
      <c r="G774" s="3"/>
      <c r="H774" s="3"/>
      <c r="I774" s="3"/>
      <c r="J774" s="3"/>
      <c r="K774" s="3"/>
      <c r="L774" s="3"/>
      <c r="M774" s="3"/>
      <c r="N774" s="3"/>
      <c r="O774" s="3"/>
      <c r="P774" s="3"/>
      <c r="Q774" s="3"/>
      <c r="R774" s="3"/>
      <c r="S774" s="3"/>
      <c r="T774" s="3"/>
      <c r="U774" s="3"/>
      <c r="W774" s="149"/>
      <c r="X774" s="149"/>
    </row>
    <row r="775" spans="2:24" ht="12.75">
      <c r="B775" s="2"/>
      <c r="C775" s="3"/>
      <c r="D775" s="4"/>
      <c r="E775" s="3"/>
      <c r="F775" s="3"/>
      <c r="G775" s="3"/>
      <c r="H775" s="3"/>
      <c r="I775" s="3"/>
      <c r="J775" s="3"/>
      <c r="K775" s="3"/>
      <c r="L775" s="3"/>
      <c r="M775" s="3"/>
      <c r="N775" s="3"/>
      <c r="O775" s="3"/>
      <c r="P775" s="3"/>
      <c r="Q775" s="3"/>
      <c r="R775" s="3"/>
      <c r="S775" s="3"/>
      <c r="T775" s="3"/>
      <c r="U775" s="3"/>
      <c r="W775" s="149"/>
      <c r="X775" s="149"/>
    </row>
    <row r="776" spans="2:24" ht="12.75">
      <c r="B776" s="2"/>
      <c r="C776" s="3"/>
      <c r="D776" s="4"/>
      <c r="E776" s="3"/>
      <c r="F776" s="3"/>
      <c r="G776" s="3"/>
      <c r="H776" s="3"/>
      <c r="I776" s="3"/>
      <c r="J776" s="3"/>
      <c r="K776" s="3"/>
      <c r="L776" s="3"/>
      <c r="M776" s="3"/>
      <c r="N776" s="3"/>
      <c r="O776" s="3"/>
      <c r="P776" s="3"/>
      <c r="Q776" s="3"/>
      <c r="R776" s="3"/>
      <c r="S776" s="3"/>
      <c r="T776" s="3"/>
      <c r="U776" s="3"/>
      <c r="W776" s="149"/>
      <c r="X776" s="149"/>
    </row>
    <row r="777" spans="2:24" ht="12.75">
      <c r="B777" s="2"/>
      <c r="C777" s="3"/>
      <c r="D777" s="4"/>
      <c r="E777" s="3"/>
      <c r="F777" s="3"/>
      <c r="G777" s="3"/>
      <c r="H777" s="3"/>
      <c r="I777" s="3"/>
      <c r="J777" s="3"/>
      <c r="K777" s="3"/>
      <c r="L777" s="3"/>
      <c r="M777" s="3"/>
      <c r="N777" s="3"/>
      <c r="O777" s="3"/>
      <c r="P777" s="3"/>
      <c r="Q777" s="3"/>
      <c r="R777" s="3"/>
      <c r="S777" s="3"/>
      <c r="T777" s="3"/>
      <c r="U777" s="3"/>
      <c r="W777" s="149"/>
      <c r="X777" s="149"/>
    </row>
    <row r="778" spans="2:24" ht="12.75">
      <c r="B778" s="2"/>
      <c r="C778" s="3"/>
      <c r="D778" s="4"/>
      <c r="E778" s="3"/>
      <c r="F778" s="3"/>
      <c r="G778" s="3"/>
      <c r="H778" s="3"/>
      <c r="I778" s="3"/>
      <c r="J778" s="3"/>
      <c r="K778" s="3"/>
      <c r="L778" s="3"/>
      <c r="M778" s="3"/>
      <c r="N778" s="3"/>
      <c r="O778" s="3"/>
      <c r="P778" s="3"/>
      <c r="Q778" s="3"/>
      <c r="R778" s="3"/>
      <c r="S778" s="3"/>
      <c r="T778" s="3"/>
      <c r="U778" s="3"/>
      <c r="W778" s="149"/>
      <c r="X778" s="149"/>
    </row>
    <row r="779" spans="2:24" ht="12.75">
      <c r="B779" s="2"/>
      <c r="C779" s="3"/>
      <c r="D779" s="4"/>
      <c r="E779" s="3"/>
      <c r="F779" s="3"/>
      <c r="G779" s="3"/>
      <c r="H779" s="3"/>
      <c r="I779" s="3"/>
      <c r="J779" s="3"/>
      <c r="K779" s="3"/>
      <c r="L779" s="3"/>
      <c r="M779" s="3"/>
      <c r="N779" s="3"/>
      <c r="O779" s="3"/>
      <c r="P779" s="3"/>
      <c r="Q779" s="3"/>
      <c r="R779" s="3"/>
      <c r="S779" s="3"/>
      <c r="T779" s="3"/>
      <c r="U779" s="3"/>
      <c r="W779" s="149"/>
      <c r="X779" s="149"/>
    </row>
    <row r="780" spans="2:24" ht="12.75">
      <c r="B780" s="2"/>
      <c r="C780" s="3"/>
      <c r="D780" s="4"/>
      <c r="E780" s="3"/>
      <c r="F780" s="3"/>
      <c r="G780" s="3"/>
      <c r="H780" s="3"/>
      <c r="I780" s="3"/>
      <c r="J780" s="3"/>
      <c r="K780" s="3"/>
      <c r="L780" s="3"/>
      <c r="M780" s="3"/>
      <c r="N780" s="3"/>
      <c r="O780" s="3"/>
      <c r="P780" s="3"/>
      <c r="Q780" s="3"/>
      <c r="R780" s="3"/>
      <c r="S780" s="3"/>
      <c r="T780" s="3"/>
      <c r="U780" s="3"/>
      <c r="W780" s="149"/>
      <c r="X780" s="149"/>
    </row>
    <row r="781" spans="2:24" ht="12.75">
      <c r="B781" s="2"/>
      <c r="C781" s="3"/>
      <c r="D781" s="4"/>
      <c r="E781" s="3"/>
      <c r="F781" s="3"/>
      <c r="G781" s="3"/>
      <c r="H781" s="3"/>
      <c r="I781" s="3"/>
      <c r="J781" s="3"/>
      <c r="K781" s="3"/>
      <c r="L781" s="3"/>
      <c r="M781" s="3"/>
      <c r="N781" s="3"/>
      <c r="O781" s="3"/>
      <c r="P781" s="3"/>
      <c r="Q781" s="3"/>
      <c r="R781" s="3"/>
      <c r="S781" s="3"/>
      <c r="T781" s="3"/>
      <c r="U781" s="3"/>
      <c r="W781" s="149"/>
      <c r="X781" s="149"/>
    </row>
    <row r="782" spans="2:24" ht="12.75">
      <c r="B782" s="2"/>
      <c r="C782" s="3"/>
      <c r="D782" s="4"/>
      <c r="E782" s="3"/>
      <c r="F782" s="3"/>
      <c r="G782" s="3"/>
      <c r="H782" s="3"/>
      <c r="I782" s="3"/>
      <c r="J782" s="3"/>
      <c r="K782" s="3"/>
      <c r="L782" s="3"/>
      <c r="M782" s="3"/>
      <c r="N782" s="3"/>
      <c r="O782" s="3"/>
      <c r="P782" s="3"/>
      <c r="Q782" s="3"/>
      <c r="R782" s="3"/>
      <c r="S782" s="3"/>
      <c r="T782" s="3"/>
      <c r="U782" s="3"/>
      <c r="W782" s="149"/>
      <c r="X782" s="149"/>
    </row>
    <row r="783" spans="2:24" ht="12.75">
      <c r="B783" s="2"/>
      <c r="C783" s="3"/>
      <c r="D783" s="4"/>
      <c r="E783" s="3"/>
      <c r="F783" s="3"/>
      <c r="G783" s="3"/>
      <c r="H783" s="3"/>
      <c r="I783" s="3"/>
      <c r="J783" s="3"/>
      <c r="K783" s="3"/>
      <c r="L783" s="3"/>
      <c r="M783" s="3"/>
      <c r="N783" s="3"/>
      <c r="O783" s="3"/>
      <c r="P783" s="3"/>
      <c r="Q783" s="3"/>
      <c r="R783" s="3"/>
      <c r="S783" s="3"/>
      <c r="T783" s="3"/>
      <c r="U783" s="3"/>
      <c r="W783" s="149"/>
      <c r="X783" s="149"/>
    </row>
    <row r="784" spans="2:24" ht="12.75">
      <c r="B784" s="2"/>
      <c r="C784" s="3"/>
      <c r="D784" s="4"/>
      <c r="E784" s="3"/>
      <c r="F784" s="3"/>
      <c r="G784" s="3"/>
      <c r="H784" s="3"/>
      <c r="I784" s="3"/>
      <c r="J784" s="3"/>
      <c r="K784" s="3"/>
      <c r="L784" s="3"/>
      <c r="M784" s="3"/>
      <c r="N784" s="3"/>
      <c r="O784" s="3"/>
      <c r="P784" s="3"/>
      <c r="Q784" s="3"/>
      <c r="R784" s="3"/>
      <c r="S784" s="3"/>
      <c r="T784" s="3"/>
      <c r="U784" s="3"/>
      <c r="W784" s="149"/>
      <c r="X784" s="149"/>
    </row>
    <row r="785" spans="2:24" ht="12.75">
      <c r="B785" s="2"/>
      <c r="C785" s="3"/>
      <c r="D785" s="4"/>
      <c r="E785" s="3"/>
      <c r="F785" s="3"/>
      <c r="G785" s="3"/>
      <c r="H785" s="3"/>
      <c r="I785" s="3"/>
      <c r="J785" s="3"/>
      <c r="K785" s="3"/>
      <c r="L785" s="3"/>
      <c r="M785" s="3"/>
      <c r="N785" s="3"/>
      <c r="O785" s="3"/>
      <c r="P785" s="3"/>
      <c r="Q785" s="3"/>
      <c r="R785" s="3"/>
      <c r="S785" s="3"/>
      <c r="T785" s="3"/>
      <c r="U785" s="3"/>
      <c r="W785" s="149"/>
      <c r="X785" s="149"/>
    </row>
    <row r="786" spans="2:24" ht="12.75">
      <c r="B786" s="2"/>
      <c r="C786" s="3"/>
      <c r="D786" s="4"/>
      <c r="E786" s="3"/>
      <c r="F786" s="3"/>
      <c r="G786" s="3"/>
      <c r="H786" s="3"/>
      <c r="I786" s="3"/>
      <c r="J786" s="3"/>
      <c r="K786" s="3"/>
      <c r="L786" s="3"/>
      <c r="M786" s="3"/>
      <c r="N786" s="3"/>
      <c r="O786" s="3"/>
      <c r="P786" s="3"/>
      <c r="Q786" s="3"/>
      <c r="R786" s="3"/>
      <c r="S786" s="3"/>
      <c r="T786" s="3"/>
      <c r="U786" s="3"/>
      <c r="W786" s="149"/>
      <c r="X786" s="149"/>
    </row>
    <row r="787" spans="2:24" ht="12.75">
      <c r="B787" s="2"/>
      <c r="C787" s="3"/>
      <c r="D787" s="4"/>
      <c r="E787" s="3"/>
      <c r="F787" s="3"/>
      <c r="G787" s="3"/>
      <c r="H787" s="3"/>
      <c r="I787" s="3"/>
      <c r="J787" s="3"/>
      <c r="K787" s="3"/>
      <c r="L787" s="3"/>
      <c r="M787" s="3"/>
      <c r="N787" s="3"/>
      <c r="O787" s="3"/>
      <c r="P787" s="3"/>
      <c r="Q787" s="3"/>
      <c r="R787" s="3"/>
      <c r="S787" s="3"/>
      <c r="T787" s="3"/>
      <c r="U787" s="3"/>
      <c r="W787" s="149"/>
      <c r="X787" s="149"/>
    </row>
    <row r="788" spans="2:24" ht="12.75">
      <c r="B788" s="2"/>
      <c r="C788" s="3"/>
      <c r="D788" s="4"/>
      <c r="E788" s="3"/>
      <c r="F788" s="3"/>
      <c r="G788" s="3"/>
      <c r="H788" s="3"/>
      <c r="I788" s="3"/>
      <c r="J788" s="3"/>
      <c r="K788" s="3"/>
      <c r="L788" s="3"/>
      <c r="M788" s="3"/>
      <c r="N788" s="3"/>
      <c r="O788" s="3"/>
      <c r="P788" s="3"/>
      <c r="Q788" s="3"/>
      <c r="R788" s="3"/>
      <c r="S788" s="3"/>
      <c r="T788" s="3"/>
      <c r="U788" s="3"/>
      <c r="W788" s="149"/>
      <c r="X788" s="149"/>
    </row>
    <row r="789" spans="2:24" ht="12.75">
      <c r="B789" s="2"/>
      <c r="C789" s="3"/>
      <c r="D789" s="4"/>
      <c r="E789" s="3"/>
      <c r="F789" s="3"/>
      <c r="G789" s="3"/>
      <c r="H789" s="3"/>
      <c r="I789" s="3"/>
      <c r="J789" s="3"/>
      <c r="K789" s="3"/>
      <c r="L789" s="3"/>
      <c r="M789" s="3"/>
      <c r="N789" s="3"/>
      <c r="O789" s="3"/>
      <c r="P789" s="3"/>
      <c r="Q789" s="3"/>
      <c r="R789" s="3"/>
      <c r="S789" s="3"/>
      <c r="T789" s="3"/>
      <c r="U789" s="3"/>
      <c r="W789" s="149"/>
      <c r="X789" s="149"/>
    </row>
    <row r="790" spans="2:24" ht="12.75">
      <c r="B790" s="2"/>
      <c r="C790" s="3"/>
      <c r="D790" s="4"/>
      <c r="E790" s="3"/>
      <c r="F790" s="3"/>
      <c r="G790" s="3"/>
      <c r="H790" s="3"/>
      <c r="I790" s="3"/>
      <c r="J790" s="3"/>
      <c r="K790" s="3"/>
      <c r="L790" s="3"/>
      <c r="M790" s="3"/>
      <c r="N790" s="3"/>
      <c r="O790" s="3"/>
      <c r="P790" s="3"/>
      <c r="Q790" s="3"/>
      <c r="R790" s="3"/>
      <c r="S790" s="3"/>
      <c r="T790" s="3"/>
      <c r="U790" s="3"/>
      <c r="W790" s="149"/>
      <c r="X790" s="149"/>
    </row>
    <row r="791" spans="2:24" ht="12.75">
      <c r="B791" s="2"/>
      <c r="C791" s="3"/>
      <c r="D791" s="4"/>
      <c r="E791" s="3"/>
      <c r="F791" s="3"/>
      <c r="G791" s="3"/>
      <c r="H791" s="3"/>
      <c r="I791" s="3"/>
      <c r="J791" s="3"/>
      <c r="K791" s="3"/>
      <c r="L791" s="3"/>
      <c r="M791" s="3"/>
      <c r="N791" s="3"/>
      <c r="O791" s="3"/>
      <c r="P791" s="3"/>
      <c r="Q791" s="3"/>
      <c r="R791" s="3"/>
      <c r="S791" s="3"/>
      <c r="T791" s="3"/>
      <c r="U791" s="3"/>
      <c r="W791" s="149"/>
      <c r="X791" s="149"/>
    </row>
    <row r="792" spans="2:24" ht="12.75">
      <c r="B792" s="2"/>
      <c r="C792" s="3"/>
      <c r="D792" s="4"/>
      <c r="E792" s="3"/>
      <c r="F792" s="3"/>
      <c r="G792" s="3"/>
      <c r="H792" s="3"/>
      <c r="I792" s="3"/>
      <c r="J792" s="3"/>
      <c r="K792" s="3"/>
      <c r="L792" s="3"/>
      <c r="M792" s="3"/>
      <c r="N792" s="3"/>
      <c r="O792" s="3"/>
      <c r="P792" s="3"/>
      <c r="Q792" s="3"/>
      <c r="R792" s="3"/>
      <c r="S792" s="3"/>
      <c r="T792" s="3"/>
      <c r="U792" s="3"/>
      <c r="W792" s="149"/>
      <c r="X792" s="149"/>
    </row>
    <row r="793" spans="2:24" ht="12.75">
      <c r="B793" s="2"/>
      <c r="C793" s="3"/>
      <c r="D793" s="4"/>
      <c r="E793" s="3"/>
      <c r="F793" s="3"/>
      <c r="G793" s="3"/>
      <c r="H793" s="3"/>
      <c r="I793" s="3"/>
      <c r="J793" s="3"/>
      <c r="K793" s="3"/>
      <c r="L793" s="3"/>
      <c r="M793" s="3"/>
      <c r="N793" s="3"/>
      <c r="O793" s="3"/>
      <c r="P793" s="3"/>
      <c r="Q793" s="3"/>
      <c r="R793" s="3"/>
      <c r="S793" s="3"/>
      <c r="T793" s="3"/>
      <c r="U793" s="3"/>
      <c r="W793" s="149"/>
      <c r="X793" s="149"/>
    </row>
    <row r="794" spans="2:24" ht="12.75">
      <c r="B794" s="2"/>
      <c r="C794" s="3"/>
      <c r="D794" s="4"/>
      <c r="E794" s="3"/>
      <c r="F794" s="3"/>
      <c r="G794" s="3"/>
      <c r="H794" s="3"/>
      <c r="I794" s="3"/>
      <c r="J794" s="3"/>
      <c r="K794" s="3"/>
      <c r="L794" s="3"/>
      <c r="M794" s="3"/>
      <c r="N794" s="3"/>
      <c r="O794" s="3"/>
      <c r="P794" s="3"/>
      <c r="Q794" s="3"/>
      <c r="R794" s="3"/>
      <c r="S794" s="3"/>
      <c r="T794" s="3"/>
      <c r="U794" s="3"/>
      <c r="W794" s="149"/>
      <c r="X794" s="149"/>
    </row>
    <row r="795" spans="2:24" ht="12.75">
      <c r="B795" s="2"/>
      <c r="C795" s="3"/>
      <c r="D795" s="4"/>
      <c r="E795" s="3"/>
      <c r="F795" s="3"/>
      <c r="G795" s="3"/>
      <c r="H795" s="3"/>
      <c r="I795" s="3"/>
      <c r="J795" s="3"/>
      <c r="K795" s="3"/>
      <c r="L795" s="3"/>
      <c r="M795" s="3"/>
      <c r="N795" s="3"/>
      <c r="O795" s="3"/>
      <c r="P795" s="3"/>
      <c r="Q795" s="3"/>
      <c r="R795" s="3"/>
      <c r="S795" s="3"/>
      <c r="T795" s="3"/>
      <c r="U795" s="3"/>
      <c r="W795" s="149"/>
      <c r="X795" s="149"/>
    </row>
    <row r="796" spans="2:24" ht="12.75">
      <c r="B796" s="2"/>
      <c r="C796" s="3"/>
      <c r="D796" s="4"/>
      <c r="E796" s="3"/>
      <c r="F796" s="3"/>
      <c r="G796" s="3"/>
      <c r="H796" s="3"/>
      <c r="I796" s="3"/>
      <c r="J796" s="3"/>
      <c r="K796" s="3"/>
      <c r="L796" s="3"/>
      <c r="M796" s="3"/>
      <c r="N796" s="3"/>
      <c r="O796" s="3"/>
      <c r="P796" s="3"/>
      <c r="Q796" s="3"/>
      <c r="R796" s="3"/>
      <c r="S796" s="3"/>
      <c r="T796" s="3"/>
      <c r="U796" s="3"/>
      <c r="W796" s="149"/>
      <c r="X796" s="149"/>
    </row>
    <row r="797" spans="2:24" ht="12.75">
      <c r="B797" s="2"/>
      <c r="C797" s="3"/>
      <c r="D797" s="4"/>
      <c r="E797" s="3"/>
      <c r="F797" s="3"/>
      <c r="G797" s="3"/>
      <c r="H797" s="3"/>
      <c r="I797" s="3"/>
      <c r="J797" s="3"/>
      <c r="K797" s="3"/>
      <c r="L797" s="3"/>
      <c r="M797" s="3"/>
      <c r="N797" s="3"/>
      <c r="O797" s="3"/>
      <c r="P797" s="3"/>
      <c r="Q797" s="3"/>
      <c r="R797" s="3"/>
      <c r="S797" s="3"/>
      <c r="T797" s="3"/>
      <c r="U797" s="3"/>
      <c r="W797" s="149"/>
      <c r="X797" s="149"/>
    </row>
    <row r="798" spans="2:24" ht="12.75">
      <c r="B798" s="2"/>
      <c r="C798" s="3"/>
      <c r="D798" s="4"/>
      <c r="E798" s="3"/>
      <c r="F798" s="3"/>
      <c r="G798" s="3"/>
      <c r="H798" s="3"/>
      <c r="I798" s="3"/>
      <c r="J798" s="3"/>
      <c r="K798" s="3"/>
      <c r="L798" s="3"/>
      <c r="M798" s="3"/>
      <c r="N798" s="3"/>
      <c r="O798" s="3"/>
      <c r="P798" s="3"/>
      <c r="Q798" s="3"/>
      <c r="R798" s="3"/>
      <c r="S798" s="3"/>
      <c r="T798" s="3"/>
      <c r="U798" s="3"/>
      <c r="W798" s="149"/>
      <c r="X798" s="149"/>
    </row>
    <row r="799" spans="2:24" ht="12.75">
      <c r="B799" s="2"/>
      <c r="C799" s="3"/>
      <c r="D799" s="4"/>
      <c r="E799" s="3"/>
      <c r="F799" s="3"/>
      <c r="G799" s="3"/>
      <c r="H799" s="3"/>
      <c r="I799" s="3"/>
      <c r="J799" s="3"/>
      <c r="K799" s="3"/>
      <c r="L799" s="3"/>
      <c r="M799" s="3"/>
      <c r="N799" s="3"/>
      <c r="O799" s="3"/>
      <c r="P799" s="3"/>
      <c r="Q799" s="3"/>
      <c r="R799" s="3"/>
      <c r="S799" s="3"/>
      <c r="T799" s="3"/>
      <c r="U799" s="3"/>
      <c r="W799" s="149"/>
      <c r="X799" s="149"/>
    </row>
    <row r="800" spans="2:24" ht="12.75">
      <c r="B800" s="2"/>
      <c r="C800" s="3"/>
      <c r="D800" s="4"/>
      <c r="E800" s="3"/>
      <c r="F800" s="3"/>
      <c r="G800" s="3"/>
      <c r="H800" s="3"/>
      <c r="I800" s="3"/>
      <c r="J800" s="3"/>
      <c r="K800" s="3"/>
      <c r="L800" s="3"/>
      <c r="M800" s="3"/>
      <c r="N800" s="3"/>
      <c r="O800" s="3"/>
      <c r="P800" s="3"/>
      <c r="Q800" s="3"/>
      <c r="R800" s="3"/>
      <c r="S800" s="3"/>
      <c r="T800" s="3"/>
      <c r="U800" s="3"/>
      <c r="W800" s="149"/>
      <c r="X800" s="149"/>
    </row>
    <row r="801" spans="2:24" ht="12.75">
      <c r="B801" s="2"/>
      <c r="C801" s="3"/>
      <c r="D801" s="4"/>
      <c r="E801" s="3"/>
      <c r="F801" s="3"/>
      <c r="G801" s="3"/>
      <c r="H801" s="3"/>
      <c r="I801" s="3"/>
      <c r="J801" s="3"/>
      <c r="K801" s="3"/>
      <c r="L801" s="3"/>
      <c r="M801" s="3"/>
      <c r="N801" s="3"/>
      <c r="O801" s="3"/>
      <c r="P801" s="3"/>
      <c r="Q801" s="3"/>
      <c r="R801" s="3"/>
      <c r="S801" s="3"/>
      <c r="T801" s="3"/>
      <c r="U801" s="3"/>
      <c r="W801" s="149"/>
      <c r="X801" s="149"/>
    </row>
    <row r="802" spans="2:24" ht="12.75">
      <c r="B802" s="2"/>
      <c r="C802" s="3"/>
      <c r="D802" s="4"/>
      <c r="E802" s="3"/>
      <c r="F802" s="3"/>
      <c r="G802" s="3"/>
      <c r="H802" s="3"/>
      <c r="I802" s="3"/>
      <c r="J802" s="3"/>
      <c r="K802" s="3"/>
      <c r="L802" s="3"/>
      <c r="M802" s="3"/>
      <c r="N802" s="3"/>
      <c r="O802" s="3"/>
      <c r="P802" s="3"/>
      <c r="Q802" s="3"/>
      <c r="R802" s="3"/>
      <c r="S802" s="3"/>
      <c r="T802" s="3"/>
      <c r="U802" s="3"/>
      <c r="W802" s="149"/>
      <c r="X802" s="149"/>
    </row>
    <row r="803" spans="2:24" ht="12.75">
      <c r="B803" s="2"/>
      <c r="C803" s="3"/>
      <c r="D803" s="4"/>
      <c r="E803" s="3"/>
      <c r="F803" s="3"/>
      <c r="G803" s="3"/>
      <c r="H803" s="3"/>
      <c r="I803" s="3"/>
      <c r="J803" s="3"/>
      <c r="K803" s="3"/>
      <c r="L803" s="3"/>
      <c r="M803" s="3"/>
      <c r="N803" s="3"/>
      <c r="O803" s="3"/>
      <c r="P803" s="3"/>
      <c r="Q803" s="3"/>
      <c r="R803" s="3"/>
      <c r="S803" s="3"/>
      <c r="T803" s="3"/>
      <c r="U803" s="3"/>
      <c r="W803" s="149"/>
      <c r="X803" s="149"/>
    </row>
    <row r="804" spans="2:24" ht="12.75">
      <c r="B804" s="2"/>
      <c r="C804" s="3"/>
      <c r="D804" s="4"/>
      <c r="E804" s="3"/>
      <c r="F804" s="3"/>
      <c r="G804" s="3"/>
      <c r="H804" s="3"/>
      <c r="I804" s="3"/>
      <c r="J804" s="3"/>
      <c r="K804" s="3"/>
      <c r="L804" s="3"/>
      <c r="M804" s="3"/>
      <c r="N804" s="3"/>
      <c r="O804" s="3"/>
      <c r="P804" s="3"/>
      <c r="Q804" s="3"/>
      <c r="R804" s="3"/>
      <c r="S804" s="3"/>
      <c r="T804" s="3"/>
      <c r="U804" s="3"/>
      <c r="W804" s="149"/>
      <c r="X804" s="149"/>
    </row>
    <row r="805" spans="2:24" ht="12.75">
      <c r="B805" s="2"/>
      <c r="C805" s="3"/>
      <c r="D805" s="4"/>
      <c r="E805" s="3"/>
      <c r="F805" s="3"/>
      <c r="G805" s="3"/>
      <c r="H805" s="3"/>
      <c r="I805" s="3"/>
      <c r="J805" s="3"/>
      <c r="K805" s="3"/>
      <c r="L805" s="3"/>
      <c r="M805" s="3"/>
      <c r="N805" s="3"/>
      <c r="O805" s="3"/>
      <c r="P805" s="3"/>
      <c r="Q805" s="3"/>
      <c r="R805" s="3"/>
      <c r="S805" s="3"/>
      <c r="T805" s="3"/>
      <c r="U805" s="3"/>
      <c r="W805" s="149"/>
      <c r="X805" s="149"/>
    </row>
    <row r="806" spans="2:24" ht="12.75">
      <c r="B806" s="2"/>
      <c r="C806" s="3"/>
      <c r="D806" s="4"/>
      <c r="E806" s="3"/>
      <c r="F806" s="3"/>
      <c r="G806" s="3"/>
      <c r="H806" s="3"/>
      <c r="I806" s="3"/>
      <c r="J806" s="3"/>
      <c r="K806" s="3"/>
      <c r="L806" s="3"/>
      <c r="M806" s="3"/>
      <c r="N806" s="3"/>
      <c r="O806" s="3"/>
      <c r="P806" s="3"/>
      <c r="Q806" s="3"/>
      <c r="R806" s="3"/>
      <c r="S806" s="3"/>
      <c r="T806" s="3"/>
      <c r="U806" s="3"/>
      <c r="W806" s="149"/>
      <c r="X806" s="149"/>
    </row>
    <row r="807" spans="2:24" ht="12.75">
      <c r="B807" s="2"/>
      <c r="C807" s="3"/>
      <c r="D807" s="4"/>
      <c r="E807" s="3"/>
      <c r="F807" s="3"/>
      <c r="G807" s="3"/>
      <c r="H807" s="3"/>
      <c r="I807" s="3"/>
      <c r="J807" s="3"/>
      <c r="K807" s="3"/>
      <c r="L807" s="3"/>
      <c r="M807" s="3"/>
      <c r="N807" s="3"/>
      <c r="O807" s="3"/>
      <c r="P807" s="3"/>
      <c r="Q807" s="3"/>
      <c r="R807" s="3"/>
      <c r="S807" s="3"/>
      <c r="T807" s="3"/>
      <c r="U807" s="3"/>
      <c r="W807" s="149"/>
      <c r="X807" s="149"/>
    </row>
    <row r="808" spans="2:24" ht="12.75">
      <c r="B808" s="2"/>
      <c r="C808" s="3"/>
      <c r="D808" s="4"/>
      <c r="E808" s="3"/>
      <c r="F808" s="3"/>
      <c r="G808" s="3"/>
      <c r="H808" s="3"/>
      <c r="I808" s="3"/>
      <c r="J808" s="3"/>
      <c r="K808" s="3"/>
      <c r="L808" s="3"/>
      <c r="M808" s="3"/>
      <c r="N808" s="3"/>
      <c r="O808" s="3"/>
      <c r="P808" s="3"/>
      <c r="Q808" s="3"/>
      <c r="R808" s="3"/>
      <c r="S808" s="3"/>
      <c r="T808" s="3"/>
      <c r="U808" s="3"/>
      <c r="W808" s="149"/>
      <c r="X808" s="149"/>
    </row>
    <row r="809" spans="2:24" ht="12.75">
      <c r="B809" s="2"/>
      <c r="C809" s="3"/>
      <c r="D809" s="4"/>
      <c r="E809" s="3"/>
      <c r="F809" s="3"/>
      <c r="G809" s="3"/>
      <c r="H809" s="3"/>
      <c r="I809" s="3"/>
      <c r="J809" s="3"/>
      <c r="K809" s="3"/>
      <c r="L809" s="3"/>
      <c r="M809" s="3"/>
      <c r="N809" s="3"/>
      <c r="O809" s="3"/>
      <c r="P809" s="3"/>
      <c r="Q809" s="3"/>
      <c r="R809" s="3"/>
      <c r="S809" s="3"/>
      <c r="T809" s="3"/>
      <c r="U809" s="3"/>
      <c r="W809" s="149"/>
      <c r="X809" s="149"/>
    </row>
    <row r="810" spans="2:24" ht="12.75">
      <c r="B810" s="2"/>
      <c r="C810" s="3"/>
      <c r="D810" s="4"/>
      <c r="E810" s="3"/>
      <c r="F810" s="3"/>
      <c r="G810" s="3"/>
      <c r="H810" s="3"/>
      <c r="I810" s="3"/>
      <c r="J810" s="3"/>
      <c r="K810" s="3"/>
      <c r="L810" s="3"/>
      <c r="M810" s="3"/>
      <c r="N810" s="3"/>
      <c r="O810" s="3"/>
      <c r="P810" s="3"/>
      <c r="Q810" s="3"/>
      <c r="R810" s="3"/>
      <c r="S810" s="3"/>
      <c r="T810" s="3"/>
      <c r="U810" s="3"/>
      <c r="W810" s="149"/>
      <c r="X810" s="149"/>
    </row>
    <row r="811" spans="2:24" ht="12.75">
      <c r="B811" s="2"/>
      <c r="C811" s="3"/>
      <c r="D811" s="4"/>
      <c r="E811" s="3"/>
      <c r="F811" s="3"/>
      <c r="G811" s="3"/>
      <c r="H811" s="3"/>
      <c r="I811" s="3"/>
      <c r="J811" s="3"/>
      <c r="K811" s="3"/>
      <c r="L811" s="3"/>
      <c r="M811" s="3"/>
      <c r="N811" s="3"/>
      <c r="O811" s="3"/>
      <c r="P811" s="3"/>
      <c r="Q811" s="3"/>
      <c r="R811" s="3"/>
      <c r="S811" s="3"/>
      <c r="T811" s="3"/>
      <c r="U811" s="3"/>
      <c r="W811" s="149"/>
      <c r="X811" s="149"/>
    </row>
    <row r="812" spans="2:24" ht="12.75">
      <c r="B812" s="2"/>
      <c r="C812" s="3"/>
      <c r="D812" s="4"/>
      <c r="E812" s="3"/>
      <c r="F812" s="3"/>
      <c r="G812" s="3"/>
      <c r="H812" s="3"/>
      <c r="I812" s="3"/>
      <c r="J812" s="3"/>
      <c r="K812" s="3"/>
      <c r="L812" s="3"/>
      <c r="M812" s="3"/>
      <c r="N812" s="3"/>
      <c r="O812" s="3"/>
      <c r="P812" s="3"/>
      <c r="Q812" s="3"/>
      <c r="R812" s="3"/>
      <c r="S812" s="3"/>
      <c r="T812" s="3"/>
      <c r="U812" s="3"/>
      <c r="W812" s="149"/>
      <c r="X812" s="149"/>
    </row>
    <row r="813" spans="2:24" ht="12.75">
      <c r="B813" s="2"/>
      <c r="C813" s="3"/>
      <c r="D813" s="4"/>
      <c r="E813" s="3"/>
      <c r="F813" s="3"/>
      <c r="G813" s="3"/>
      <c r="H813" s="3"/>
      <c r="I813" s="3"/>
      <c r="J813" s="3"/>
      <c r="K813" s="3"/>
      <c r="L813" s="3"/>
      <c r="M813" s="3"/>
      <c r="N813" s="3"/>
      <c r="O813" s="3"/>
      <c r="P813" s="3"/>
      <c r="Q813" s="3"/>
      <c r="R813" s="3"/>
      <c r="S813" s="3"/>
      <c r="T813" s="3"/>
      <c r="U813" s="3"/>
      <c r="W813" s="149"/>
      <c r="X813" s="149"/>
    </row>
    <row r="814" spans="2:24" ht="12.75">
      <c r="B814" s="2"/>
      <c r="C814" s="3"/>
      <c r="D814" s="4"/>
      <c r="E814" s="3"/>
      <c r="F814" s="3"/>
      <c r="G814" s="3"/>
      <c r="H814" s="3"/>
      <c r="I814" s="3"/>
      <c r="J814" s="3"/>
      <c r="K814" s="3"/>
      <c r="L814" s="3"/>
      <c r="M814" s="3"/>
      <c r="N814" s="3"/>
      <c r="O814" s="3"/>
      <c r="P814" s="3"/>
      <c r="Q814" s="3"/>
      <c r="R814" s="3"/>
      <c r="S814" s="3"/>
      <c r="T814" s="3"/>
      <c r="U814" s="3"/>
      <c r="W814" s="149"/>
      <c r="X814" s="149"/>
    </row>
    <row r="815" spans="2:24" ht="12.75">
      <c r="B815" s="2"/>
      <c r="C815" s="3"/>
      <c r="D815" s="4"/>
      <c r="E815" s="3"/>
      <c r="F815" s="3"/>
      <c r="G815" s="3"/>
      <c r="H815" s="3"/>
      <c r="I815" s="3"/>
      <c r="J815" s="3"/>
      <c r="K815" s="3"/>
      <c r="L815" s="3"/>
      <c r="M815" s="3"/>
      <c r="N815" s="3"/>
      <c r="O815" s="3"/>
      <c r="P815" s="3"/>
      <c r="Q815" s="3"/>
      <c r="R815" s="3"/>
      <c r="S815" s="3"/>
      <c r="T815" s="3"/>
      <c r="U815" s="3"/>
      <c r="W815" s="149"/>
      <c r="X815" s="149"/>
    </row>
    <row r="816" spans="2:24" ht="12.75">
      <c r="B816" s="2"/>
      <c r="C816" s="3"/>
      <c r="D816" s="4"/>
      <c r="E816" s="3"/>
      <c r="F816" s="3"/>
      <c r="G816" s="3"/>
      <c r="H816" s="3"/>
      <c r="I816" s="3"/>
      <c r="J816" s="3"/>
      <c r="K816" s="3"/>
      <c r="L816" s="3"/>
      <c r="M816" s="3"/>
      <c r="N816" s="3"/>
      <c r="O816" s="3"/>
      <c r="P816" s="3"/>
      <c r="Q816" s="3"/>
      <c r="R816" s="3"/>
      <c r="S816" s="3"/>
      <c r="T816" s="3"/>
      <c r="U816" s="3"/>
      <c r="W816" s="149"/>
      <c r="X816" s="149"/>
    </row>
    <row r="817" spans="2:24" ht="12.75">
      <c r="B817" s="2"/>
      <c r="C817" s="3"/>
      <c r="D817" s="4"/>
      <c r="E817" s="3"/>
      <c r="F817" s="3"/>
      <c r="G817" s="3"/>
      <c r="H817" s="3"/>
      <c r="I817" s="3"/>
      <c r="J817" s="3"/>
      <c r="K817" s="3"/>
      <c r="L817" s="3"/>
      <c r="M817" s="3"/>
      <c r="N817" s="3"/>
      <c r="O817" s="3"/>
      <c r="P817" s="3"/>
      <c r="Q817" s="3"/>
      <c r="R817" s="3"/>
      <c r="S817" s="3"/>
      <c r="T817" s="3"/>
      <c r="U817" s="3"/>
      <c r="W817" s="149"/>
      <c r="X817" s="149"/>
    </row>
    <row r="818" spans="2:24" ht="12.75">
      <c r="B818" s="2"/>
      <c r="C818" s="3"/>
      <c r="D818" s="4"/>
      <c r="E818" s="3"/>
      <c r="F818" s="3"/>
      <c r="G818" s="3"/>
      <c r="H818" s="3"/>
      <c r="I818" s="3"/>
      <c r="J818" s="3"/>
      <c r="K818" s="3"/>
      <c r="L818" s="3"/>
      <c r="M818" s="3"/>
      <c r="N818" s="3"/>
      <c r="O818" s="3"/>
      <c r="P818" s="3"/>
      <c r="Q818" s="3"/>
      <c r="R818" s="3"/>
      <c r="S818" s="3"/>
      <c r="T818" s="3"/>
      <c r="U818" s="3"/>
      <c r="W818" s="149"/>
      <c r="X818" s="149"/>
    </row>
    <row r="819" spans="2:24" ht="12.75">
      <c r="B819" s="2"/>
      <c r="C819" s="3"/>
      <c r="D819" s="4"/>
      <c r="E819" s="3"/>
      <c r="F819" s="3"/>
      <c r="G819" s="3"/>
      <c r="H819" s="3"/>
      <c r="I819" s="3"/>
      <c r="J819" s="3"/>
      <c r="K819" s="3"/>
      <c r="L819" s="3"/>
      <c r="M819" s="3"/>
      <c r="N819" s="3"/>
      <c r="O819" s="3"/>
      <c r="P819" s="3"/>
      <c r="Q819" s="3"/>
      <c r="R819" s="3"/>
      <c r="S819" s="3"/>
      <c r="T819" s="3"/>
      <c r="U819" s="3"/>
      <c r="W819" s="149"/>
      <c r="X819" s="149"/>
    </row>
    <row r="820" spans="2:24" ht="12.75">
      <c r="B820" s="2"/>
      <c r="C820" s="3"/>
      <c r="D820" s="4"/>
      <c r="E820" s="3"/>
      <c r="F820" s="3"/>
      <c r="G820" s="3"/>
      <c r="H820" s="3"/>
      <c r="I820" s="3"/>
      <c r="J820" s="3"/>
      <c r="K820" s="3"/>
      <c r="L820" s="3"/>
      <c r="M820" s="3"/>
      <c r="N820" s="3"/>
      <c r="O820" s="3"/>
      <c r="P820" s="3"/>
      <c r="Q820" s="3"/>
      <c r="R820" s="3"/>
      <c r="S820" s="3"/>
      <c r="T820" s="3"/>
      <c r="U820" s="3"/>
      <c r="W820" s="149"/>
      <c r="X820" s="149"/>
    </row>
    <row r="821" spans="2:24" ht="12.75">
      <c r="B821" s="2"/>
      <c r="C821" s="3"/>
      <c r="D821" s="4"/>
      <c r="E821" s="3"/>
      <c r="F821" s="3"/>
      <c r="G821" s="3"/>
      <c r="H821" s="3"/>
      <c r="I821" s="3"/>
      <c r="J821" s="3"/>
      <c r="K821" s="3"/>
      <c r="L821" s="3"/>
      <c r="M821" s="3"/>
      <c r="N821" s="3"/>
      <c r="O821" s="3"/>
      <c r="P821" s="3"/>
      <c r="Q821" s="3"/>
      <c r="R821" s="3"/>
      <c r="S821" s="3"/>
      <c r="T821" s="3"/>
      <c r="U821" s="3"/>
      <c r="W821" s="149"/>
      <c r="X821" s="149"/>
    </row>
    <row r="822" spans="2:24" ht="12.75">
      <c r="B822" s="2"/>
      <c r="C822" s="3"/>
      <c r="D822" s="4"/>
      <c r="E822" s="3"/>
      <c r="F822" s="3"/>
      <c r="G822" s="3"/>
      <c r="H822" s="3"/>
      <c r="I822" s="3"/>
      <c r="J822" s="3"/>
      <c r="K822" s="3"/>
      <c r="L822" s="3"/>
      <c r="M822" s="3"/>
      <c r="N822" s="3"/>
      <c r="O822" s="3"/>
      <c r="P822" s="3"/>
      <c r="Q822" s="3"/>
      <c r="R822" s="3"/>
      <c r="S822" s="3"/>
      <c r="T822" s="3"/>
      <c r="U822" s="3"/>
      <c r="W822" s="149"/>
      <c r="X822" s="149"/>
    </row>
    <row r="823" spans="2:24" ht="12.75">
      <c r="B823" s="2"/>
      <c r="C823" s="3"/>
      <c r="D823" s="4"/>
      <c r="E823" s="3"/>
      <c r="F823" s="3"/>
      <c r="G823" s="3"/>
      <c r="H823" s="3"/>
      <c r="I823" s="3"/>
      <c r="J823" s="3"/>
      <c r="K823" s="3"/>
      <c r="L823" s="3"/>
      <c r="M823" s="3"/>
      <c r="N823" s="3"/>
      <c r="O823" s="3"/>
      <c r="P823" s="3"/>
      <c r="Q823" s="3"/>
      <c r="R823" s="3"/>
      <c r="S823" s="3"/>
      <c r="T823" s="3"/>
      <c r="U823" s="3"/>
      <c r="W823" s="149"/>
      <c r="X823" s="149"/>
    </row>
    <row r="824" spans="2:24" ht="12.75">
      <c r="B824" s="2"/>
      <c r="C824" s="3"/>
      <c r="D824" s="4"/>
      <c r="E824" s="3"/>
      <c r="F824" s="3"/>
      <c r="G824" s="3"/>
      <c r="H824" s="3"/>
      <c r="I824" s="3"/>
      <c r="J824" s="3"/>
      <c r="K824" s="3"/>
      <c r="L824" s="3"/>
      <c r="M824" s="3"/>
      <c r="N824" s="3"/>
      <c r="O824" s="3"/>
      <c r="P824" s="3"/>
      <c r="Q824" s="3"/>
      <c r="R824" s="3"/>
      <c r="S824" s="3"/>
      <c r="T824" s="3"/>
      <c r="U824" s="3"/>
      <c r="W824" s="149"/>
      <c r="X824" s="149"/>
    </row>
    <row r="825" spans="2:24" ht="12.75">
      <c r="B825" s="2"/>
      <c r="C825" s="3"/>
      <c r="D825" s="4"/>
      <c r="E825" s="3"/>
      <c r="F825" s="3"/>
      <c r="G825" s="3"/>
      <c r="H825" s="3"/>
      <c r="I825" s="3"/>
      <c r="J825" s="3"/>
      <c r="K825" s="3"/>
      <c r="L825" s="3"/>
      <c r="M825" s="3"/>
      <c r="N825" s="3"/>
      <c r="O825" s="3"/>
      <c r="P825" s="3"/>
      <c r="Q825" s="3"/>
      <c r="R825" s="3"/>
      <c r="S825" s="3"/>
      <c r="T825" s="3"/>
      <c r="U825" s="3"/>
      <c r="W825" s="149"/>
      <c r="X825" s="149"/>
    </row>
    <row r="826" spans="2:24" ht="12.75">
      <c r="B826" s="2"/>
      <c r="C826" s="3"/>
      <c r="D826" s="4"/>
      <c r="E826" s="3"/>
      <c r="F826" s="3"/>
      <c r="G826" s="3"/>
      <c r="H826" s="3"/>
      <c r="I826" s="3"/>
      <c r="J826" s="3"/>
      <c r="K826" s="3"/>
      <c r="L826" s="3"/>
      <c r="M826" s="3"/>
      <c r="N826" s="3"/>
      <c r="O826" s="3"/>
      <c r="P826" s="3"/>
      <c r="Q826" s="3"/>
      <c r="R826" s="3"/>
      <c r="S826" s="3"/>
      <c r="T826" s="3"/>
      <c r="U826" s="3"/>
      <c r="W826" s="149"/>
      <c r="X826" s="149"/>
    </row>
    <row r="827" spans="2:24" ht="12.75">
      <c r="B827" s="2"/>
      <c r="C827" s="3"/>
      <c r="D827" s="4"/>
      <c r="E827" s="3"/>
      <c r="F827" s="3"/>
      <c r="G827" s="3"/>
      <c r="H827" s="3"/>
      <c r="I827" s="3"/>
      <c r="J827" s="3"/>
      <c r="K827" s="3"/>
      <c r="L827" s="3"/>
      <c r="M827" s="3"/>
      <c r="N827" s="3"/>
      <c r="O827" s="3"/>
      <c r="P827" s="3"/>
      <c r="Q827" s="3"/>
      <c r="R827" s="3"/>
      <c r="S827" s="3"/>
      <c r="T827" s="3"/>
      <c r="U827" s="3"/>
      <c r="W827" s="149"/>
      <c r="X827" s="149"/>
    </row>
    <row r="828" spans="2:24" ht="12.75">
      <c r="B828" s="2"/>
      <c r="C828" s="3"/>
      <c r="D828" s="4"/>
      <c r="E828" s="3"/>
      <c r="F828" s="3"/>
      <c r="G828" s="3"/>
      <c r="H828" s="3"/>
      <c r="I828" s="3"/>
      <c r="J828" s="3"/>
      <c r="K828" s="3"/>
      <c r="L828" s="3"/>
      <c r="M828" s="3"/>
      <c r="N828" s="3"/>
      <c r="O828" s="3"/>
      <c r="P828" s="3"/>
      <c r="Q828" s="3"/>
      <c r="R828" s="3"/>
      <c r="S828" s="3"/>
      <c r="T828" s="3"/>
      <c r="U828" s="3"/>
      <c r="W828" s="149"/>
      <c r="X828" s="149"/>
    </row>
    <row r="829" spans="2:24" ht="12.75">
      <c r="B829" s="2"/>
      <c r="C829" s="3"/>
      <c r="D829" s="4"/>
      <c r="E829" s="3"/>
      <c r="F829" s="3"/>
      <c r="G829" s="3"/>
      <c r="H829" s="3"/>
      <c r="I829" s="3"/>
      <c r="J829" s="3"/>
      <c r="K829" s="3"/>
      <c r="L829" s="3"/>
      <c r="M829" s="3"/>
      <c r="N829" s="3"/>
      <c r="O829" s="3"/>
      <c r="P829" s="3"/>
      <c r="Q829" s="3"/>
      <c r="R829" s="3"/>
      <c r="S829" s="3"/>
      <c r="T829" s="3"/>
      <c r="U829" s="3"/>
      <c r="W829" s="149"/>
      <c r="X829" s="149"/>
    </row>
    <row r="830" spans="2:24" ht="12.75">
      <c r="B830" s="2"/>
      <c r="C830" s="3"/>
      <c r="D830" s="4"/>
      <c r="E830" s="3"/>
      <c r="F830" s="3"/>
      <c r="G830" s="3"/>
      <c r="H830" s="3"/>
      <c r="I830" s="3"/>
      <c r="J830" s="3"/>
      <c r="K830" s="3"/>
      <c r="L830" s="3"/>
      <c r="M830" s="3"/>
      <c r="N830" s="3"/>
      <c r="O830" s="3"/>
      <c r="P830" s="3"/>
      <c r="Q830" s="3"/>
      <c r="R830" s="3"/>
      <c r="S830" s="3"/>
      <c r="T830" s="3"/>
      <c r="U830" s="3"/>
      <c r="W830" s="149"/>
      <c r="X830" s="149"/>
    </row>
    <row r="831" spans="2:24" ht="12.75">
      <c r="B831" s="2"/>
      <c r="C831" s="3"/>
      <c r="D831" s="4"/>
      <c r="E831" s="3"/>
      <c r="F831" s="3"/>
      <c r="G831" s="3"/>
      <c r="H831" s="3"/>
      <c r="I831" s="3"/>
      <c r="J831" s="3"/>
      <c r="K831" s="3"/>
      <c r="L831" s="3"/>
      <c r="M831" s="3"/>
      <c r="N831" s="3"/>
      <c r="O831" s="3"/>
      <c r="P831" s="3"/>
      <c r="Q831" s="3"/>
      <c r="R831" s="3"/>
      <c r="S831" s="3"/>
      <c r="T831" s="3"/>
      <c r="U831" s="3"/>
      <c r="W831" s="149"/>
      <c r="X831" s="149"/>
    </row>
    <row r="832" spans="2:24" ht="12.75">
      <c r="B832" s="2"/>
      <c r="C832" s="3"/>
      <c r="D832" s="4"/>
      <c r="E832" s="3"/>
      <c r="F832" s="3"/>
      <c r="G832" s="3"/>
      <c r="H832" s="3"/>
      <c r="I832" s="3"/>
      <c r="J832" s="3"/>
      <c r="K832" s="3"/>
      <c r="L832" s="3"/>
      <c r="M832" s="3"/>
      <c r="N832" s="3"/>
      <c r="O832" s="3"/>
      <c r="P832" s="3"/>
      <c r="Q832" s="3"/>
      <c r="R832" s="3"/>
      <c r="S832" s="3"/>
      <c r="T832" s="3"/>
      <c r="U832" s="3"/>
      <c r="W832" s="149"/>
      <c r="X832" s="149"/>
    </row>
    <row r="833" spans="2:24" ht="12.75">
      <c r="B833" s="2"/>
      <c r="C833" s="3"/>
      <c r="D833" s="4"/>
      <c r="E833" s="3"/>
      <c r="F833" s="3"/>
      <c r="G833" s="3"/>
      <c r="H833" s="3"/>
      <c r="I833" s="3"/>
      <c r="J833" s="3"/>
      <c r="K833" s="3"/>
      <c r="L833" s="3"/>
      <c r="M833" s="3"/>
      <c r="N833" s="3"/>
      <c r="O833" s="3"/>
      <c r="P833" s="3"/>
      <c r="Q833" s="3"/>
      <c r="R833" s="3"/>
      <c r="S833" s="3"/>
      <c r="T833" s="3"/>
      <c r="U833" s="3"/>
      <c r="W833" s="149"/>
      <c r="X833" s="149"/>
    </row>
    <row r="834" spans="2:24" ht="12.75">
      <c r="B834" s="2"/>
      <c r="C834" s="3"/>
      <c r="D834" s="4"/>
      <c r="E834" s="3"/>
      <c r="F834" s="3"/>
      <c r="G834" s="3"/>
      <c r="H834" s="3"/>
      <c r="I834" s="3"/>
      <c r="J834" s="3"/>
      <c r="K834" s="3"/>
      <c r="L834" s="3"/>
      <c r="M834" s="3"/>
      <c r="N834" s="3"/>
      <c r="O834" s="3"/>
      <c r="P834" s="3"/>
      <c r="Q834" s="3"/>
      <c r="R834" s="3"/>
      <c r="S834" s="3"/>
      <c r="T834" s="3"/>
      <c r="U834" s="3"/>
      <c r="W834" s="149"/>
      <c r="X834" s="149"/>
    </row>
    <row r="835" spans="2:24" ht="12.75">
      <c r="B835" s="2"/>
      <c r="C835" s="3"/>
      <c r="D835" s="4"/>
      <c r="E835" s="3"/>
      <c r="F835" s="3"/>
      <c r="G835" s="3"/>
      <c r="H835" s="3"/>
      <c r="I835" s="3"/>
      <c r="J835" s="3"/>
      <c r="K835" s="3"/>
      <c r="L835" s="3"/>
      <c r="M835" s="3"/>
      <c r="N835" s="3"/>
      <c r="O835" s="3"/>
      <c r="P835" s="3"/>
      <c r="Q835" s="3"/>
      <c r="R835" s="3"/>
      <c r="S835" s="3"/>
      <c r="T835" s="3"/>
      <c r="U835" s="3"/>
      <c r="W835" s="149"/>
      <c r="X835" s="149"/>
    </row>
    <row r="836" spans="2:24" ht="12.75">
      <c r="B836" s="2"/>
      <c r="C836" s="3"/>
      <c r="D836" s="4"/>
      <c r="E836" s="3"/>
      <c r="F836" s="3"/>
      <c r="G836" s="3"/>
      <c r="H836" s="3"/>
      <c r="I836" s="3"/>
      <c r="J836" s="3"/>
      <c r="K836" s="3"/>
      <c r="L836" s="3"/>
      <c r="M836" s="3"/>
      <c r="N836" s="3"/>
      <c r="O836" s="3"/>
      <c r="P836" s="3"/>
      <c r="Q836" s="3"/>
      <c r="R836" s="3"/>
      <c r="S836" s="3"/>
      <c r="T836" s="3"/>
      <c r="U836" s="3"/>
      <c r="W836" s="149"/>
      <c r="X836" s="149"/>
    </row>
    <row r="837" spans="2:24" ht="12.75">
      <c r="B837" s="2"/>
      <c r="C837" s="3"/>
      <c r="D837" s="4"/>
      <c r="E837" s="3"/>
      <c r="F837" s="3"/>
      <c r="G837" s="3"/>
      <c r="H837" s="3"/>
      <c r="I837" s="3"/>
      <c r="J837" s="3"/>
      <c r="K837" s="3"/>
      <c r="L837" s="3"/>
      <c r="M837" s="3"/>
      <c r="N837" s="3"/>
      <c r="O837" s="3"/>
      <c r="P837" s="3"/>
      <c r="Q837" s="3"/>
      <c r="R837" s="3"/>
      <c r="S837" s="3"/>
      <c r="T837" s="3"/>
      <c r="U837" s="3"/>
      <c r="W837" s="149"/>
      <c r="X837" s="149"/>
    </row>
    <row r="838" spans="2:24" ht="12.75">
      <c r="B838" s="2"/>
      <c r="C838" s="3"/>
      <c r="D838" s="4"/>
      <c r="E838" s="3"/>
      <c r="F838" s="3"/>
      <c r="G838" s="3"/>
      <c r="H838" s="3"/>
      <c r="I838" s="3"/>
      <c r="J838" s="3"/>
      <c r="K838" s="3"/>
      <c r="L838" s="3"/>
      <c r="M838" s="3"/>
      <c r="N838" s="3"/>
      <c r="O838" s="3"/>
      <c r="P838" s="3"/>
      <c r="Q838" s="3"/>
      <c r="R838" s="3"/>
      <c r="S838" s="3"/>
      <c r="T838" s="3"/>
      <c r="U838" s="3"/>
      <c r="W838" s="149"/>
      <c r="X838" s="149"/>
    </row>
    <row r="839" spans="2:24" ht="12.75">
      <c r="B839" s="2"/>
      <c r="C839" s="3"/>
      <c r="D839" s="4"/>
      <c r="E839" s="3"/>
      <c r="F839" s="3"/>
      <c r="G839" s="3"/>
      <c r="H839" s="3"/>
      <c r="I839" s="3"/>
      <c r="J839" s="3"/>
      <c r="K839" s="3"/>
      <c r="L839" s="3"/>
      <c r="M839" s="3"/>
      <c r="N839" s="3"/>
      <c r="O839" s="3"/>
      <c r="P839" s="3"/>
      <c r="Q839" s="3"/>
      <c r="R839" s="3"/>
      <c r="S839" s="3"/>
      <c r="T839" s="3"/>
      <c r="U839" s="3"/>
      <c r="W839" s="149"/>
      <c r="X839" s="149"/>
    </row>
    <row r="840" spans="2:24" ht="12.75">
      <c r="B840" s="2"/>
      <c r="C840" s="3"/>
      <c r="D840" s="4"/>
      <c r="E840" s="3"/>
      <c r="F840" s="3"/>
      <c r="G840" s="3"/>
      <c r="H840" s="3"/>
      <c r="I840" s="3"/>
      <c r="J840" s="3"/>
      <c r="K840" s="3"/>
      <c r="L840" s="3"/>
      <c r="M840" s="3"/>
      <c r="N840" s="3"/>
      <c r="O840" s="3"/>
      <c r="P840" s="3"/>
      <c r="Q840" s="3"/>
      <c r="R840" s="3"/>
      <c r="S840" s="3"/>
      <c r="T840" s="3"/>
      <c r="U840" s="3"/>
      <c r="W840" s="149"/>
      <c r="X840" s="149"/>
    </row>
    <row r="841" spans="2:24" ht="12.75">
      <c r="B841" s="2"/>
      <c r="C841" s="3"/>
      <c r="D841" s="4"/>
      <c r="E841" s="3"/>
      <c r="F841" s="3"/>
      <c r="G841" s="3"/>
      <c r="H841" s="3"/>
      <c r="I841" s="3"/>
      <c r="J841" s="3"/>
      <c r="K841" s="3"/>
      <c r="L841" s="3"/>
      <c r="M841" s="3"/>
      <c r="N841" s="3"/>
      <c r="O841" s="3"/>
      <c r="P841" s="3"/>
      <c r="Q841" s="3"/>
      <c r="R841" s="3"/>
      <c r="S841" s="3"/>
      <c r="T841" s="3"/>
      <c r="U841" s="3"/>
      <c r="W841" s="149"/>
      <c r="X841" s="149"/>
    </row>
    <row r="842" spans="2:24" ht="12.75">
      <c r="B842" s="2"/>
      <c r="C842" s="3"/>
      <c r="D842" s="4"/>
      <c r="E842" s="3"/>
      <c r="F842" s="3"/>
      <c r="G842" s="3"/>
      <c r="H842" s="3"/>
      <c r="I842" s="3"/>
      <c r="J842" s="3"/>
      <c r="K842" s="3"/>
      <c r="L842" s="3"/>
      <c r="M842" s="3"/>
      <c r="N842" s="3"/>
      <c r="O842" s="3"/>
      <c r="P842" s="3"/>
      <c r="Q842" s="3"/>
      <c r="R842" s="3"/>
      <c r="S842" s="3"/>
      <c r="T842" s="3"/>
      <c r="U842" s="3"/>
      <c r="W842" s="149"/>
      <c r="X842" s="149"/>
    </row>
    <row r="843" spans="2:24" ht="12.75">
      <c r="B843" s="2"/>
      <c r="C843" s="3"/>
      <c r="D843" s="4"/>
      <c r="E843" s="3"/>
      <c r="F843" s="3"/>
      <c r="G843" s="3"/>
      <c r="H843" s="3"/>
      <c r="I843" s="3"/>
      <c r="J843" s="3"/>
      <c r="K843" s="3"/>
      <c r="L843" s="3"/>
      <c r="M843" s="3"/>
      <c r="N843" s="3"/>
      <c r="O843" s="3"/>
      <c r="P843" s="3"/>
      <c r="Q843" s="3"/>
      <c r="R843" s="3"/>
      <c r="S843" s="3"/>
      <c r="T843" s="3"/>
      <c r="U843" s="3"/>
      <c r="W843" s="149"/>
      <c r="X843" s="149"/>
    </row>
    <row r="844" spans="2:24" ht="12.75">
      <c r="B844" s="2"/>
      <c r="C844" s="3"/>
      <c r="D844" s="4"/>
      <c r="E844" s="3"/>
      <c r="F844" s="3"/>
      <c r="G844" s="3"/>
      <c r="H844" s="3"/>
      <c r="I844" s="3"/>
      <c r="J844" s="3"/>
      <c r="K844" s="3"/>
      <c r="L844" s="3"/>
      <c r="M844" s="3"/>
      <c r="N844" s="3"/>
      <c r="O844" s="3"/>
      <c r="P844" s="3"/>
      <c r="Q844" s="3"/>
      <c r="R844" s="3"/>
      <c r="S844" s="3"/>
      <c r="T844" s="3"/>
      <c r="U844" s="3"/>
      <c r="W844" s="149"/>
      <c r="X844" s="149"/>
    </row>
    <row r="845" spans="2:24" ht="12.75">
      <c r="B845" s="2"/>
      <c r="C845" s="3"/>
      <c r="D845" s="4"/>
      <c r="E845" s="3"/>
      <c r="F845" s="3"/>
      <c r="G845" s="3"/>
      <c r="H845" s="3"/>
      <c r="I845" s="3"/>
      <c r="J845" s="3"/>
      <c r="K845" s="3"/>
      <c r="L845" s="3"/>
      <c r="M845" s="3"/>
      <c r="N845" s="3"/>
      <c r="O845" s="3"/>
      <c r="P845" s="3"/>
      <c r="Q845" s="3"/>
      <c r="R845" s="3"/>
      <c r="S845" s="3"/>
      <c r="T845" s="3"/>
      <c r="U845" s="3"/>
      <c r="W845" s="149"/>
      <c r="X845" s="149"/>
    </row>
    <row r="846" spans="2:24" ht="12.75">
      <c r="B846" s="2"/>
      <c r="C846" s="3"/>
      <c r="D846" s="4"/>
      <c r="E846" s="3"/>
      <c r="F846" s="3"/>
      <c r="G846" s="3"/>
      <c r="H846" s="3"/>
      <c r="I846" s="3"/>
      <c r="J846" s="3"/>
      <c r="K846" s="3"/>
      <c r="L846" s="3"/>
      <c r="M846" s="3"/>
      <c r="N846" s="3"/>
      <c r="O846" s="3"/>
      <c r="P846" s="3"/>
      <c r="Q846" s="3"/>
      <c r="R846" s="3"/>
      <c r="S846" s="3"/>
      <c r="T846" s="3"/>
      <c r="U846" s="3"/>
      <c r="W846" s="149"/>
      <c r="X846" s="149"/>
    </row>
    <row r="847" spans="2:24" ht="12.75">
      <c r="B847" s="2"/>
      <c r="C847" s="3"/>
      <c r="D847" s="4"/>
      <c r="E847" s="3"/>
      <c r="F847" s="3"/>
      <c r="G847" s="3"/>
      <c r="H847" s="3"/>
      <c r="I847" s="3"/>
      <c r="J847" s="3"/>
      <c r="K847" s="3"/>
      <c r="L847" s="3"/>
      <c r="M847" s="3"/>
      <c r="N847" s="3"/>
      <c r="O847" s="3"/>
      <c r="P847" s="3"/>
      <c r="Q847" s="3"/>
      <c r="R847" s="3"/>
      <c r="S847" s="3"/>
      <c r="T847" s="3"/>
      <c r="U847" s="3"/>
      <c r="W847" s="149"/>
      <c r="X847" s="149"/>
    </row>
    <row r="848" spans="2:24" ht="12.75">
      <c r="B848" s="2"/>
      <c r="C848" s="3"/>
      <c r="D848" s="4"/>
      <c r="E848" s="3"/>
      <c r="F848" s="3"/>
      <c r="G848" s="3"/>
      <c r="H848" s="3"/>
      <c r="I848" s="3"/>
      <c r="J848" s="3"/>
      <c r="K848" s="3"/>
      <c r="L848" s="3"/>
      <c r="M848" s="3"/>
      <c r="N848" s="3"/>
      <c r="O848" s="3"/>
      <c r="P848" s="3"/>
      <c r="Q848" s="3"/>
      <c r="R848" s="3"/>
      <c r="S848" s="3"/>
      <c r="T848" s="3"/>
      <c r="U848" s="3"/>
      <c r="W848" s="149"/>
      <c r="X848" s="149"/>
    </row>
    <row r="849" spans="2:24" ht="12.75">
      <c r="B849" s="2"/>
      <c r="C849" s="3"/>
      <c r="D849" s="4"/>
      <c r="E849" s="3"/>
      <c r="F849" s="3"/>
      <c r="G849" s="3"/>
      <c r="H849" s="3"/>
      <c r="I849" s="3"/>
      <c r="J849" s="3"/>
      <c r="K849" s="3"/>
      <c r="L849" s="3"/>
      <c r="M849" s="3"/>
      <c r="N849" s="3"/>
      <c r="O849" s="3"/>
      <c r="P849" s="3"/>
      <c r="Q849" s="3"/>
      <c r="R849" s="3"/>
      <c r="S849" s="3"/>
      <c r="T849" s="3"/>
      <c r="U849" s="3"/>
      <c r="W849" s="149"/>
      <c r="X849" s="149"/>
    </row>
    <row r="850" spans="2:24" ht="12.75">
      <c r="B850" s="2"/>
      <c r="C850" s="3"/>
      <c r="D850" s="4"/>
      <c r="E850" s="3"/>
      <c r="F850" s="3"/>
      <c r="G850" s="3"/>
      <c r="H850" s="3"/>
      <c r="I850" s="3"/>
      <c r="J850" s="3"/>
      <c r="K850" s="3"/>
      <c r="L850" s="3"/>
      <c r="M850" s="3"/>
      <c r="N850" s="3"/>
      <c r="O850" s="3"/>
      <c r="P850" s="3"/>
      <c r="Q850" s="3"/>
      <c r="R850" s="3"/>
      <c r="S850" s="3"/>
      <c r="T850" s="3"/>
      <c r="U850" s="3"/>
      <c r="W850" s="149"/>
      <c r="X850" s="149"/>
    </row>
    <row r="851" spans="2:24" ht="12.75">
      <c r="B851" s="2"/>
      <c r="C851" s="3"/>
      <c r="D851" s="4"/>
      <c r="E851" s="3"/>
      <c r="F851" s="3"/>
      <c r="G851" s="3"/>
      <c r="H851" s="3"/>
      <c r="I851" s="3"/>
      <c r="J851" s="3"/>
      <c r="K851" s="3"/>
      <c r="L851" s="3"/>
      <c r="M851" s="3"/>
      <c r="N851" s="3"/>
      <c r="O851" s="3"/>
      <c r="P851" s="3"/>
      <c r="Q851" s="3"/>
      <c r="R851" s="3"/>
      <c r="S851" s="3"/>
      <c r="T851" s="3"/>
      <c r="U851" s="3"/>
      <c r="W851" s="149"/>
      <c r="X851" s="149"/>
    </row>
    <row r="852" spans="2:24" ht="12.75">
      <c r="B852" s="2"/>
      <c r="C852" s="3"/>
      <c r="D852" s="4"/>
      <c r="E852" s="3"/>
      <c r="F852" s="3"/>
      <c r="G852" s="3"/>
      <c r="H852" s="3"/>
      <c r="I852" s="3"/>
      <c r="J852" s="3"/>
      <c r="K852" s="3"/>
      <c r="L852" s="3"/>
      <c r="M852" s="3"/>
      <c r="N852" s="3"/>
      <c r="O852" s="3"/>
      <c r="P852" s="3"/>
      <c r="Q852" s="3"/>
      <c r="R852" s="3"/>
      <c r="S852" s="3"/>
      <c r="T852" s="3"/>
      <c r="U852" s="3"/>
      <c r="W852" s="149"/>
      <c r="X852" s="149"/>
    </row>
    <row r="853" spans="2:24" ht="12.75">
      <c r="B853" s="2"/>
      <c r="C853" s="3"/>
      <c r="D853" s="4"/>
      <c r="E853" s="3"/>
      <c r="F853" s="3"/>
      <c r="G853" s="3"/>
      <c r="H853" s="3"/>
      <c r="I853" s="3"/>
      <c r="J853" s="3"/>
      <c r="K853" s="3"/>
      <c r="L853" s="3"/>
      <c r="M853" s="3"/>
      <c r="N853" s="3"/>
      <c r="O853" s="3"/>
      <c r="P853" s="3"/>
      <c r="Q853" s="3"/>
      <c r="R853" s="3"/>
      <c r="S853" s="3"/>
      <c r="T853" s="3"/>
      <c r="U853" s="3"/>
      <c r="W853" s="149"/>
      <c r="X853" s="149"/>
    </row>
    <row r="854" spans="2:24" ht="12.75">
      <c r="B854" s="2"/>
      <c r="C854" s="3"/>
      <c r="D854" s="4"/>
      <c r="E854" s="3"/>
      <c r="F854" s="3"/>
      <c r="G854" s="3"/>
      <c r="H854" s="3"/>
      <c r="I854" s="3"/>
      <c r="J854" s="3"/>
      <c r="K854" s="3"/>
      <c r="L854" s="3"/>
      <c r="M854" s="3"/>
      <c r="N854" s="3"/>
      <c r="O854" s="3"/>
      <c r="P854" s="3"/>
      <c r="Q854" s="3"/>
      <c r="R854" s="3"/>
      <c r="S854" s="3"/>
      <c r="T854" s="3"/>
      <c r="U854" s="3"/>
      <c r="W854" s="149"/>
      <c r="X854" s="149"/>
    </row>
    <row r="855" spans="2:24" ht="12.75">
      <c r="B855" s="2"/>
      <c r="C855" s="3"/>
      <c r="D855" s="4"/>
      <c r="E855" s="3"/>
      <c r="F855" s="3"/>
      <c r="G855" s="3"/>
      <c r="H855" s="3"/>
      <c r="I855" s="3"/>
      <c r="J855" s="3"/>
      <c r="K855" s="3"/>
      <c r="L855" s="3"/>
      <c r="M855" s="3"/>
      <c r="N855" s="3"/>
      <c r="O855" s="3"/>
      <c r="P855" s="3"/>
      <c r="Q855" s="3"/>
      <c r="R855" s="3"/>
      <c r="S855" s="3"/>
      <c r="T855" s="3"/>
      <c r="U855" s="3"/>
      <c r="W855" s="149"/>
      <c r="X855" s="149"/>
    </row>
    <row r="856" spans="2:24" ht="12.75">
      <c r="B856" s="2"/>
      <c r="C856" s="3"/>
      <c r="D856" s="4"/>
      <c r="E856" s="3"/>
      <c r="F856" s="3"/>
      <c r="G856" s="3"/>
      <c r="H856" s="3"/>
      <c r="I856" s="3"/>
      <c r="J856" s="3"/>
      <c r="K856" s="3"/>
      <c r="L856" s="3"/>
      <c r="M856" s="3"/>
      <c r="N856" s="3"/>
      <c r="O856" s="3"/>
      <c r="P856" s="3"/>
      <c r="Q856" s="3"/>
      <c r="R856" s="3"/>
      <c r="S856" s="3"/>
      <c r="T856" s="3"/>
      <c r="U856" s="3"/>
      <c r="W856" s="149"/>
      <c r="X856" s="149"/>
    </row>
    <row r="857" spans="2:24" ht="12.75">
      <c r="B857" s="2"/>
      <c r="C857" s="3"/>
      <c r="D857" s="4"/>
      <c r="E857" s="3"/>
      <c r="F857" s="3"/>
      <c r="G857" s="3"/>
      <c r="H857" s="3"/>
      <c r="I857" s="3"/>
      <c r="J857" s="3"/>
      <c r="K857" s="3"/>
      <c r="L857" s="3"/>
      <c r="M857" s="3"/>
      <c r="N857" s="3"/>
      <c r="O857" s="3"/>
      <c r="P857" s="3"/>
      <c r="Q857" s="3"/>
      <c r="R857" s="3"/>
      <c r="S857" s="3"/>
      <c r="T857" s="3"/>
      <c r="U857" s="3"/>
      <c r="W857" s="149"/>
      <c r="X857" s="149"/>
    </row>
    <row r="858" spans="2:24" ht="12.75">
      <c r="B858" s="2"/>
      <c r="C858" s="3"/>
      <c r="D858" s="4"/>
      <c r="E858" s="3"/>
      <c r="F858" s="3"/>
      <c r="G858" s="3"/>
      <c r="H858" s="3"/>
      <c r="I858" s="3"/>
      <c r="J858" s="3"/>
      <c r="K858" s="3"/>
      <c r="L858" s="3"/>
      <c r="M858" s="3"/>
      <c r="N858" s="3"/>
      <c r="O858" s="3"/>
      <c r="P858" s="3"/>
      <c r="Q858" s="3"/>
      <c r="R858" s="3"/>
      <c r="S858" s="3"/>
      <c r="T858" s="3"/>
      <c r="U858" s="3"/>
      <c r="W858" s="149"/>
      <c r="X858" s="149"/>
    </row>
    <row r="859" spans="2:24" ht="12.75">
      <c r="B859" s="2"/>
      <c r="C859" s="3"/>
      <c r="D859" s="4"/>
      <c r="E859" s="3"/>
      <c r="F859" s="3"/>
      <c r="G859" s="3"/>
      <c r="H859" s="3"/>
      <c r="I859" s="3"/>
      <c r="J859" s="3"/>
      <c r="K859" s="3"/>
      <c r="L859" s="3"/>
      <c r="M859" s="3"/>
      <c r="N859" s="3"/>
      <c r="O859" s="3"/>
      <c r="P859" s="3"/>
      <c r="Q859" s="3"/>
      <c r="R859" s="3"/>
      <c r="S859" s="3"/>
      <c r="T859" s="3"/>
      <c r="U859" s="3"/>
      <c r="W859" s="149"/>
      <c r="X859" s="149"/>
    </row>
    <row r="860" spans="2:24" ht="12.75">
      <c r="B860" s="2"/>
      <c r="C860" s="3"/>
      <c r="D860" s="4"/>
      <c r="E860" s="3"/>
      <c r="F860" s="3"/>
      <c r="G860" s="3"/>
      <c r="H860" s="3"/>
      <c r="I860" s="3"/>
      <c r="J860" s="3"/>
      <c r="K860" s="3"/>
      <c r="L860" s="3"/>
      <c r="M860" s="3"/>
      <c r="N860" s="3"/>
      <c r="O860" s="3"/>
      <c r="P860" s="3"/>
      <c r="Q860" s="3"/>
      <c r="R860" s="3"/>
      <c r="S860" s="3"/>
      <c r="T860" s="3"/>
      <c r="U860" s="3"/>
      <c r="W860" s="149"/>
      <c r="X860" s="149"/>
    </row>
    <row r="861" spans="2:24" ht="12.75">
      <c r="B861" s="2"/>
      <c r="C861" s="3"/>
      <c r="D861" s="4"/>
      <c r="E861" s="3"/>
      <c r="F861" s="3"/>
      <c r="G861" s="3"/>
      <c r="H861" s="3"/>
      <c r="I861" s="3"/>
      <c r="J861" s="3"/>
      <c r="K861" s="3"/>
      <c r="L861" s="3"/>
      <c r="M861" s="3"/>
      <c r="N861" s="3"/>
      <c r="O861" s="3"/>
      <c r="P861" s="3"/>
      <c r="Q861" s="3"/>
      <c r="R861" s="3"/>
      <c r="S861" s="3"/>
      <c r="T861" s="3"/>
      <c r="U861" s="3"/>
      <c r="W861" s="149"/>
      <c r="X861" s="149"/>
    </row>
    <row r="862" spans="2:24" ht="12.75">
      <c r="B862" s="2"/>
      <c r="C862" s="3"/>
      <c r="D862" s="4"/>
      <c r="E862" s="3"/>
      <c r="F862" s="3"/>
      <c r="G862" s="3"/>
      <c r="H862" s="3"/>
      <c r="I862" s="3"/>
      <c r="J862" s="3"/>
      <c r="K862" s="3"/>
      <c r="L862" s="3"/>
      <c r="M862" s="3"/>
      <c r="N862" s="3"/>
      <c r="O862" s="3"/>
      <c r="P862" s="3"/>
      <c r="Q862" s="3"/>
      <c r="R862" s="3"/>
      <c r="S862" s="3"/>
      <c r="T862" s="3"/>
      <c r="U862" s="3"/>
      <c r="W862" s="149"/>
      <c r="X862" s="149"/>
    </row>
    <row r="863" spans="2:24" ht="12.75">
      <c r="B863" s="2"/>
      <c r="C863" s="3"/>
      <c r="D863" s="4"/>
      <c r="E863" s="3"/>
      <c r="F863" s="3"/>
      <c r="G863" s="3"/>
      <c r="H863" s="3"/>
      <c r="I863" s="3"/>
      <c r="J863" s="3"/>
      <c r="K863" s="3"/>
      <c r="L863" s="3"/>
      <c r="M863" s="3"/>
      <c r="N863" s="3"/>
      <c r="O863" s="3"/>
      <c r="P863" s="3"/>
      <c r="Q863" s="3"/>
      <c r="R863" s="3"/>
      <c r="S863" s="3"/>
      <c r="T863" s="3"/>
      <c r="U863" s="3"/>
      <c r="W863" s="149"/>
      <c r="X863" s="149"/>
    </row>
    <row r="864" spans="2:24" ht="12.75">
      <c r="B864" s="2"/>
      <c r="C864" s="3"/>
      <c r="D864" s="4"/>
      <c r="E864" s="3"/>
      <c r="F864" s="3"/>
      <c r="G864" s="3"/>
      <c r="H864" s="3"/>
      <c r="I864" s="3"/>
      <c r="J864" s="3"/>
      <c r="K864" s="3"/>
      <c r="L864" s="3"/>
      <c r="M864" s="3"/>
      <c r="N864" s="3"/>
      <c r="O864" s="3"/>
      <c r="P864" s="3"/>
      <c r="Q864" s="3"/>
      <c r="R864" s="3"/>
      <c r="S864" s="3"/>
      <c r="T864" s="3"/>
      <c r="U864" s="3"/>
      <c r="W864" s="149"/>
      <c r="X864" s="149"/>
    </row>
    <row r="865" spans="2:24" ht="12.75">
      <c r="B865" s="2"/>
      <c r="C865" s="3"/>
      <c r="D865" s="4"/>
      <c r="E865" s="3"/>
      <c r="F865" s="3"/>
      <c r="G865" s="3"/>
      <c r="H865" s="3"/>
      <c r="I865" s="3"/>
      <c r="J865" s="3"/>
      <c r="K865" s="3"/>
      <c r="L865" s="3"/>
      <c r="M865" s="3"/>
      <c r="N865" s="3"/>
      <c r="O865" s="3"/>
      <c r="P865" s="3"/>
      <c r="Q865" s="3"/>
      <c r="R865" s="3"/>
      <c r="S865" s="3"/>
      <c r="T865" s="3"/>
      <c r="U865" s="3"/>
      <c r="W865" s="149"/>
      <c r="X865" s="149"/>
    </row>
    <row r="866" spans="2:24" ht="12.75">
      <c r="B866" s="2"/>
      <c r="C866" s="3"/>
      <c r="D866" s="4"/>
      <c r="E866" s="3"/>
      <c r="F866" s="3"/>
      <c r="G866" s="3"/>
      <c r="H866" s="3"/>
      <c r="I866" s="3"/>
      <c r="J866" s="3"/>
      <c r="K866" s="3"/>
      <c r="L866" s="3"/>
      <c r="M866" s="3"/>
      <c r="N866" s="3"/>
      <c r="O866" s="3"/>
      <c r="P866" s="3"/>
      <c r="Q866" s="3"/>
      <c r="R866" s="3"/>
      <c r="S866" s="3"/>
      <c r="T866" s="3"/>
      <c r="U866" s="3"/>
      <c r="W866" s="149"/>
      <c r="X866" s="149"/>
    </row>
    <row r="867" spans="2:24" ht="12.75">
      <c r="B867" s="2"/>
      <c r="C867" s="3"/>
      <c r="D867" s="4"/>
      <c r="E867" s="3"/>
      <c r="F867" s="3"/>
      <c r="G867" s="3"/>
      <c r="H867" s="3"/>
      <c r="I867" s="3"/>
      <c r="J867" s="3"/>
      <c r="K867" s="3"/>
      <c r="L867" s="3"/>
      <c r="M867" s="3"/>
      <c r="N867" s="3"/>
      <c r="O867" s="3"/>
      <c r="P867" s="3"/>
      <c r="Q867" s="3"/>
      <c r="R867" s="3"/>
      <c r="S867" s="3"/>
      <c r="T867" s="3"/>
      <c r="U867" s="3"/>
      <c r="W867" s="149"/>
      <c r="X867" s="149"/>
    </row>
    <row r="868" spans="2:24" ht="12.75">
      <c r="B868" s="2"/>
      <c r="C868" s="3"/>
      <c r="D868" s="4"/>
      <c r="E868" s="3"/>
      <c r="F868" s="3"/>
      <c r="G868" s="3"/>
      <c r="H868" s="3"/>
      <c r="I868" s="3"/>
      <c r="J868" s="3"/>
      <c r="K868" s="3"/>
      <c r="L868" s="3"/>
      <c r="M868" s="3"/>
      <c r="N868" s="3"/>
      <c r="O868" s="3"/>
      <c r="P868" s="3"/>
      <c r="Q868" s="3"/>
      <c r="R868" s="3"/>
      <c r="S868" s="3"/>
      <c r="T868" s="3"/>
      <c r="U868" s="3"/>
      <c r="W868" s="149"/>
      <c r="X868" s="149"/>
    </row>
    <row r="869" spans="2:24" ht="12.75">
      <c r="B869" s="2"/>
      <c r="C869" s="3"/>
      <c r="D869" s="4"/>
      <c r="E869" s="3"/>
      <c r="F869" s="3"/>
      <c r="G869" s="3"/>
      <c r="H869" s="3"/>
      <c r="I869" s="3"/>
      <c r="J869" s="3"/>
      <c r="K869" s="3"/>
      <c r="L869" s="3"/>
      <c r="M869" s="3"/>
      <c r="N869" s="3"/>
      <c r="O869" s="3"/>
      <c r="P869" s="3"/>
      <c r="Q869" s="3"/>
      <c r="R869" s="3"/>
      <c r="S869" s="3"/>
      <c r="T869" s="3"/>
      <c r="U869" s="3"/>
      <c r="W869" s="149"/>
      <c r="X869" s="149"/>
    </row>
    <row r="870" spans="2:24" ht="12.75">
      <c r="B870" s="2"/>
      <c r="C870" s="3"/>
      <c r="D870" s="4"/>
      <c r="E870" s="3"/>
      <c r="F870" s="3"/>
      <c r="G870" s="3"/>
      <c r="H870" s="3"/>
      <c r="I870" s="3"/>
      <c r="J870" s="3"/>
      <c r="K870" s="3"/>
      <c r="L870" s="3"/>
      <c r="M870" s="3"/>
      <c r="N870" s="3"/>
      <c r="O870" s="3"/>
      <c r="P870" s="3"/>
      <c r="Q870" s="3"/>
      <c r="R870" s="3"/>
      <c r="S870" s="3"/>
      <c r="T870" s="3"/>
      <c r="U870" s="3"/>
      <c r="W870" s="149"/>
      <c r="X870" s="149"/>
    </row>
    <row r="871" spans="2:24" ht="12.75">
      <c r="B871" s="2"/>
      <c r="C871" s="3"/>
      <c r="D871" s="4"/>
      <c r="E871" s="3"/>
      <c r="F871" s="3"/>
      <c r="G871" s="3"/>
      <c r="H871" s="3"/>
      <c r="I871" s="3"/>
      <c r="J871" s="3"/>
      <c r="K871" s="3"/>
      <c r="L871" s="3"/>
      <c r="M871" s="3"/>
      <c r="N871" s="3"/>
      <c r="O871" s="3"/>
      <c r="P871" s="3"/>
      <c r="Q871" s="3"/>
      <c r="R871" s="3"/>
      <c r="S871" s="3"/>
      <c r="T871" s="3"/>
      <c r="U871" s="3"/>
      <c r="W871" s="149"/>
      <c r="X871" s="149"/>
    </row>
    <row r="872" spans="2:24" ht="12.75">
      <c r="B872" s="2"/>
      <c r="C872" s="3"/>
      <c r="D872" s="4"/>
      <c r="E872" s="3"/>
      <c r="F872" s="3"/>
      <c r="G872" s="3"/>
      <c r="H872" s="3"/>
      <c r="I872" s="3"/>
      <c r="J872" s="3"/>
      <c r="K872" s="3"/>
      <c r="L872" s="3"/>
      <c r="M872" s="3"/>
      <c r="N872" s="3"/>
      <c r="O872" s="3"/>
      <c r="P872" s="3"/>
      <c r="Q872" s="3"/>
      <c r="R872" s="3"/>
      <c r="S872" s="3"/>
      <c r="T872" s="3"/>
      <c r="U872" s="3"/>
      <c r="W872" s="149"/>
      <c r="X872" s="149"/>
    </row>
    <row r="873" spans="2:24" ht="12.75">
      <c r="B873" s="2"/>
      <c r="C873" s="3"/>
      <c r="D873" s="4"/>
      <c r="E873" s="3"/>
      <c r="F873" s="3"/>
      <c r="G873" s="3"/>
      <c r="H873" s="3"/>
      <c r="I873" s="3"/>
      <c r="J873" s="3"/>
      <c r="K873" s="3"/>
      <c r="L873" s="3"/>
      <c r="M873" s="3"/>
      <c r="N873" s="3"/>
      <c r="O873" s="3"/>
      <c r="P873" s="3"/>
      <c r="Q873" s="3"/>
      <c r="R873" s="3"/>
      <c r="S873" s="3"/>
      <c r="T873" s="3"/>
      <c r="U873" s="3"/>
      <c r="W873" s="149"/>
      <c r="X873" s="149"/>
    </row>
    <row r="874" spans="2:24" ht="12.75">
      <c r="B874" s="2"/>
      <c r="C874" s="3"/>
      <c r="D874" s="4"/>
      <c r="E874" s="3"/>
      <c r="F874" s="3"/>
      <c r="G874" s="3"/>
      <c r="H874" s="3"/>
      <c r="I874" s="3"/>
      <c r="J874" s="3"/>
      <c r="K874" s="3"/>
      <c r="L874" s="3"/>
      <c r="M874" s="3"/>
      <c r="N874" s="3"/>
      <c r="O874" s="3"/>
      <c r="P874" s="3"/>
      <c r="Q874" s="3"/>
      <c r="R874" s="3"/>
      <c r="S874" s="3"/>
      <c r="T874" s="3"/>
      <c r="U874" s="3"/>
      <c r="W874" s="149"/>
      <c r="X874" s="149"/>
    </row>
    <row r="875" spans="2:24" ht="12.75">
      <c r="B875" s="2"/>
      <c r="C875" s="3"/>
      <c r="D875" s="4"/>
      <c r="E875" s="3"/>
      <c r="F875" s="3"/>
      <c r="G875" s="3"/>
      <c r="H875" s="3"/>
      <c r="I875" s="3"/>
      <c r="J875" s="3"/>
      <c r="K875" s="3"/>
      <c r="L875" s="3"/>
      <c r="M875" s="3"/>
      <c r="N875" s="3"/>
      <c r="O875" s="3"/>
      <c r="P875" s="3"/>
      <c r="Q875" s="3"/>
      <c r="R875" s="3"/>
      <c r="S875" s="3"/>
      <c r="T875" s="3"/>
      <c r="U875" s="3"/>
      <c r="W875" s="149"/>
      <c r="X875" s="149"/>
    </row>
    <row r="876" spans="2:24" ht="12.75">
      <c r="B876" s="2"/>
      <c r="C876" s="3"/>
      <c r="D876" s="4"/>
      <c r="E876" s="3"/>
      <c r="F876" s="3"/>
      <c r="G876" s="3"/>
      <c r="H876" s="3"/>
      <c r="I876" s="3"/>
      <c r="J876" s="3"/>
      <c r="K876" s="3"/>
      <c r="L876" s="3"/>
      <c r="M876" s="3"/>
      <c r="N876" s="3"/>
      <c r="O876" s="3"/>
      <c r="P876" s="3"/>
      <c r="Q876" s="3"/>
      <c r="R876" s="3"/>
      <c r="S876" s="3"/>
      <c r="T876" s="3"/>
      <c r="U876" s="3"/>
      <c r="W876" s="149"/>
      <c r="X876" s="149"/>
    </row>
    <row r="877" spans="2:24" ht="12.75">
      <c r="B877" s="2"/>
      <c r="C877" s="3"/>
      <c r="D877" s="4"/>
      <c r="E877" s="3"/>
      <c r="F877" s="3"/>
      <c r="G877" s="3"/>
      <c r="H877" s="3"/>
      <c r="I877" s="3"/>
      <c r="J877" s="3"/>
      <c r="K877" s="3"/>
      <c r="L877" s="3"/>
      <c r="M877" s="3"/>
      <c r="N877" s="3"/>
      <c r="O877" s="3"/>
      <c r="P877" s="3"/>
      <c r="Q877" s="3"/>
      <c r="R877" s="3"/>
      <c r="S877" s="3"/>
      <c r="T877" s="3"/>
      <c r="U877" s="3"/>
      <c r="W877" s="149"/>
      <c r="X877" s="149"/>
    </row>
    <row r="878" spans="2:24" ht="12.75">
      <c r="B878" s="2"/>
      <c r="C878" s="3"/>
      <c r="D878" s="4"/>
      <c r="E878" s="3"/>
      <c r="F878" s="3"/>
      <c r="G878" s="3"/>
      <c r="H878" s="3"/>
      <c r="I878" s="3"/>
      <c r="J878" s="3"/>
      <c r="K878" s="3"/>
      <c r="L878" s="3"/>
      <c r="M878" s="3"/>
      <c r="N878" s="3"/>
      <c r="O878" s="3"/>
      <c r="P878" s="3"/>
      <c r="Q878" s="3"/>
      <c r="R878" s="3"/>
      <c r="S878" s="3"/>
      <c r="T878" s="3"/>
      <c r="U878" s="3"/>
      <c r="W878" s="149"/>
      <c r="X878" s="149"/>
    </row>
    <row r="879" spans="2:24" ht="12.75">
      <c r="B879" s="2"/>
      <c r="C879" s="3"/>
      <c r="D879" s="4"/>
      <c r="E879" s="3"/>
      <c r="F879" s="3"/>
      <c r="G879" s="3"/>
      <c r="H879" s="3"/>
      <c r="I879" s="3"/>
      <c r="J879" s="3"/>
      <c r="K879" s="3"/>
      <c r="L879" s="3"/>
      <c r="M879" s="3"/>
      <c r="N879" s="3"/>
      <c r="O879" s="3"/>
      <c r="P879" s="3"/>
      <c r="Q879" s="3"/>
      <c r="R879" s="3"/>
      <c r="S879" s="3"/>
      <c r="T879" s="3"/>
      <c r="U879" s="3"/>
      <c r="W879" s="149"/>
      <c r="X879" s="149"/>
    </row>
    <row r="880" spans="2:24" ht="12.75">
      <c r="B880" s="2"/>
      <c r="C880" s="3"/>
      <c r="D880" s="4"/>
      <c r="E880" s="3"/>
      <c r="F880" s="3"/>
      <c r="G880" s="3"/>
      <c r="H880" s="3"/>
      <c r="I880" s="3"/>
      <c r="J880" s="3"/>
      <c r="K880" s="3"/>
      <c r="L880" s="3"/>
      <c r="M880" s="3"/>
      <c r="N880" s="3"/>
      <c r="O880" s="3"/>
      <c r="P880" s="3"/>
      <c r="Q880" s="3"/>
      <c r="R880" s="3"/>
      <c r="S880" s="3"/>
      <c r="T880" s="3"/>
      <c r="U880" s="3"/>
      <c r="W880" s="149"/>
      <c r="X880" s="149"/>
    </row>
    <row r="881" spans="2:24" ht="12.75">
      <c r="B881" s="2"/>
      <c r="C881" s="3"/>
      <c r="D881" s="4"/>
      <c r="E881" s="3"/>
      <c r="F881" s="3"/>
      <c r="G881" s="3"/>
      <c r="H881" s="3"/>
      <c r="I881" s="3"/>
      <c r="J881" s="3"/>
      <c r="K881" s="3"/>
      <c r="L881" s="3"/>
      <c r="M881" s="3"/>
      <c r="N881" s="3"/>
      <c r="O881" s="3"/>
      <c r="P881" s="3"/>
      <c r="Q881" s="3"/>
      <c r="R881" s="3"/>
      <c r="S881" s="3"/>
      <c r="T881" s="3"/>
      <c r="U881" s="3"/>
      <c r="W881" s="149"/>
      <c r="X881" s="149"/>
    </row>
    <row r="882" spans="2:24" ht="12.75">
      <c r="B882" s="2"/>
      <c r="C882" s="3"/>
      <c r="D882" s="4"/>
      <c r="E882" s="3"/>
      <c r="F882" s="3"/>
      <c r="G882" s="3"/>
      <c r="H882" s="3"/>
      <c r="I882" s="3"/>
      <c r="J882" s="3"/>
      <c r="K882" s="3"/>
      <c r="L882" s="3"/>
      <c r="M882" s="3"/>
      <c r="N882" s="3"/>
      <c r="O882" s="3"/>
      <c r="P882" s="3"/>
      <c r="Q882" s="3"/>
      <c r="R882" s="3"/>
      <c r="S882" s="3"/>
      <c r="T882" s="3"/>
      <c r="U882" s="3"/>
      <c r="W882" s="149"/>
      <c r="X882" s="149"/>
    </row>
    <row r="883" spans="2:24" ht="12.75">
      <c r="B883" s="2"/>
      <c r="C883" s="3"/>
      <c r="D883" s="4"/>
      <c r="E883" s="3"/>
      <c r="F883" s="3"/>
      <c r="G883" s="3"/>
      <c r="H883" s="3"/>
      <c r="I883" s="3"/>
      <c r="J883" s="3"/>
      <c r="K883" s="3"/>
      <c r="L883" s="3"/>
      <c r="M883" s="3"/>
      <c r="N883" s="3"/>
      <c r="O883" s="3"/>
      <c r="P883" s="3"/>
      <c r="Q883" s="3"/>
      <c r="R883" s="3"/>
      <c r="S883" s="3"/>
      <c r="T883" s="3"/>
      <c r="U883" s="3"/>
      <c r="W883" s="149"/>
      <c r="X883" s="149"/>
    </row>
    <row r="884" spans="2:24" ht="12.75">
      <c r="B884" s="2"/>
      <c r="C884" s="3"/>
      <c r="D884" s="4"/>
      <c r="E884" s="3"/>
      <c r="F884" s="3"/>
      <c r="G884" s="3"/>
      <c r="H884" s="3"/>
      <c r="I884" s="3"/>
      <c r="J884" s="3"/>
      <c r="K884" s="3"/>
      <c r="L884" s="3"/>
      <c r="M884" s="3"/>
      <c r="N884" s="3"/>
      <c r="O884" s="3"/>
      <c r="P884" s="3"/>
      <c r="Q884" s="3"/>
      <c r="R884" s="3"/>
      <c r="S884" s="3"/>
      <c r="T884" s="3"/>
      <c r="U884" s="3"/>
      <c r="W884" s="149"/>
      <c r="X884" s="149"/>
    </row>
    <row r="885" spans="2:24" ht="12.75">
      <c r="B885" s="2"/>
      <c r="C885" s="3"/>
      <c r="D885" s="4"/>
      <c r="E885" s="3"/>
      <c r="F885" s="3"/>
      <c r="G885" s="3"/>
      <c r="H885" s="3"/>
      <c r="I885" s="3"/>
      <c r="J885" s="3"/>
      <c r="K885" s="3"/>
      <c r="L885" s="3"/>
      <c r="M885" s="3"/>
      <c r="N885" s="3"/>
      <c r="O885" s="3"/>
      <c r="P885" s="3"/>
      <c r="Q885" s="3"/>
      <c r="R885" s="3"/>
      <c r="S885" s="3"/>
      <c r="T885" s="3"/>
      <c r="U885" s="3"/>
      <c r="W885" s="149"/>
      <c r="X885" s="149"/>
    </row>
    <row r="886" spans="2:24" ht="12.75">
      <c r="B886" s="2"/>
      <c r="C886" s="3"/>
      <c r="D886" s="4"/>
      <c r="E886" s="3"/>
      <c r="F886" s="3"/>
      <c r="G886" s="3"/>
      <c r="H886" s="3"/>
      <c r="I886" s="3"/>
      <c r="J886" s="3"/>
      <c r="K886" s="3"/>
      <c r="L886" s="3"/>
      <c r="M886" s="3"/>
      <c r="N886" s="3"/>
      <c r="O886" s="3"/>
      <c r="P886" s="3"/>
      <c r="Q886" s="3"/>
      <c r="R886" s="3"/>
      <c r="S886" s="3"/>
      <c r="T886" s="3"/>
      <c r="U886" s="3"/>
      <c r="W886" s="149"/>
      <c r="X886" s="149"/>
    </row>
    <row r="887" spans="2:24" ht="12.75">
      <c r="B887" s="2"/>
      <c r="C887" s="3"/>
      <c r="D887" s="4"/>
      <c r="E887" s="3"/>
      <c r="F887" s="3"/>
      <c r="G887" s="3"/>
      <c r="H887" s="3"/>
      <c r="I887" s="3"/>
      <c r="J887" s="3"/>
      <c r="K887" s="3"/>
      <c r="L887" s="3"/>
      <c r="M887" s="3"/>
      <c r="N887" s="3"/>
      <c r="O887" s="3"/>
      <c r="P887" s="3"/>
      <c r="Q887" s="3"/>
      <c r="R887" s="3"/>
      <c r="S887" s="3"/>
      <c r="T887" s="3"/>
      <c r="U887" s="3"/>
      <c r="W887" s="149"/>
      <c r="X887" s="149"/>
    </row>
    <row r="888" spans="2:24" ht="12.75">
      <c r="B888" s="2"/>
      <c r="C888" s="3"/>
      <c r="D888" s="4"/>
      <c r="E888" s="3"/>
      <c r="F888" s="3"/>
      <c r="G888" s="3"/>
      <c r="H888" s="3"/>
      <c r="I888" s="3"/>
      <c r="J888" s="3"/>
      <c r="K888" s="3"/>
      <c r="L888" s="3"/>
      <c r="M888" s="3"/>
      <c r="N888" s="3"/>
      <c r="O888" s="3"/>
      <c r="P888" s="3"/>
      <c r="Q888" s="3"/>
      <c r="R888" s="3"/>
      <c r="S888" s="3"/>
      <c r="T888" s="3"/>
      <c r="U888" s="3"/>
      <c r="W888" s="149"/>
      <c r="X888" s="149"/>
    </row>
    <row r="889" spans="2:24" ht="12.75">
      <c r="B889" s="2"/>
      <c r="C889" s="3"/>
      <c r="D889" s="4"/>
      <c r="E889" s="3"/>
      <c r="F889" s="3"/>
      <c r="G889" s="3"/>
      <c r="H889" s="3"/>
      <c r="I889" s="3"/>
      <c r="J889" s="3"/>
      <c r="K889" s="3"/>
      <c r="L889" s="3"/>
      <c r="M889" s="3"/>
      <c r="N889" s="3"/>
      <c r="O889" s="3"/>
      <c r="P889" s="3"/>
      <c r="Q889" s="3"/>
      <c r="R889" s="3"/>
      <c r="S889" s="3"/>
      <c r="T889" s="3"/>
      <c r="U889" s="3"/>
      <c r="W889" s="149"/>
      <c r="X889" s="149"/>
    </row>
    <row r="890" spans="2:24" ht="12.75">
      <c r="B890" s="2"/>
      <c r="C890" s="3"/>
      <c r="D890" s="4"/>
      <c r="E890" s="3"/>
      <c r="F890" s="3"/>
      <c r="G890" s="3"/>
      <c r="H890" s="3"/>
      <c r="I890" s="3"/>
      <c r="J890" s="3"/>
      <c r="K890" s="3"/>
      <c r="L890" s="3"/>
      <c r="M890" s="3"/>
      <c r="N890" s="3"/>
      <c r="O890" s="3"/>
      <c r="P890" s="3"/>
      <c r="Q890" s="3"/>
      <c r="R890" s="3"/>
      <c r="S890" s="3"/>
      <c r="T890" s="3"/>
      <c r="U890" s="3"/>
      <c r="W890" s="149"/>
      <c r="X890" s="149"/>
    </row>
    <row r="891" spans="2:24" ht="12.75">
      <c r="B891" s="2"/>
      <c r="C891" s="3"/>
      <c r="D891" s="4"/>
      <c r="E891" s="3"/>
      <c r="F891" s="3"/>
      <c r="G891" s="3"/>
      <c r="H891" s="3"/>
      <c r="I891" s="3"/>
      <c r="J891" s="3"/>
      <c r="K891" s="3"/>
      <c r="L891" s="3"/>
      <c r="M891" s="3"/>
      <c r="N891" s="3"/>
      <c r="O891" s="3"/>
      <c r="P891" s="3"/>
      <c r="Q891" s="3"/>
      <c r="R891" s="3"/>
      <c r="S891" s="3"/>
      <c r="T891" s="3"/>
      <c r="U891" s="3"/>
      <c r="W891" s="149"/>
      <c r="X891" s="149"/>
    </row>
    <row r="892" spans="2:24" ht="12.75">
      <c r="B892" s="2"/>
      <c r="C892" s="3"/>
      <c r="D892" s="4"/>
      <c r="E892" s="3"/>
      <c r="F892" s="3"/>
      <c r="G892" s="3"/>
      <c r="H892" s="3"/>
      <c r="I892" s="3"/>
      <c r="J892" s="3"/>
      <c r="K892" s="3"/>
      <c r="L892" s="3"/>
      <c r="M892" s="3"/>
      <c r="N892" s="3"/>
      <c r="O892" s="3"/>
      <c r="P892" s="3"/>
      <c r="Q892" s="3"/>
      <c r="R892" s="3"/>
      <c r="S892" s="3"/>
      <c r="T892" s="3"/>
      <c r="U892" s="3"/>
      <c r="W892" s="149"/>
      <c r="X892" s="149"/>
    </row>
    <row r="893" spans="2:24" ht="12.75">
      <c r="B893" s="2"/>
      <c r="C893" s="3"/>
      <c r="D893" s="4"/>
      <c r="E893" s="3"/>
      <c r="F893" s="3"/>
      <c r="G893" s="3"/>
      <c r="H893" s="3"/>
      <c r="I893" s="3"/>
      <c r="J893" s="3"/>
      <c r="K893" s="3"/>
      <c r="L893" s="3"/>
      <c r="M893" s="3"/>
      <c r="N893" s="3"/>
      <c r="O893" s="3"/>
      <c r="P893" s="3"/>
      <c r="Q893" s="3"/>
      <c r="R893" s="3"/>
      <c r="S893" s="3"/>
      <c r="T893" s="3"/>
      <c r="U893" s="3"/>
      <c r="W893" s="149"/>
      <c r="X893" s="149"/>
    </row>
    <row r="894" spans="2:24" ht="12.75">
      <c r="B894" s="2"/>
      <c r="C894" s="3"/>
      <c r="D894" s="4"/>
      <c r="E894" s="3"/>
      <c r="F894" s="3"/>
      <c r="G894" s="3"/>
      <c r="H894" s="3"/>
      <c r="I894" s="3"/>
      <c r="J894" s="3"/>
      <c r="K894" s="3"/>
      <c r="L894" s="3"/>
      <c r="M894" s="3"/>
      <c r="N894" s="3"/>
      <c r="O894" s="3"/>
      <c r="P894" s="3"/>
      <c r="Q894" s="3"/>
      <c r="R894" s="3"/>
      <c r="S894" s="3"/>
      <c r="T894" s="3"/>
      <c r="U894" s="3"/>
      <c r="W894" s="149"/>
      <c r="X894" s="149"/>
    </row>
    <row r="895" spans="2:24" ht="12.75">
      <c r="B895" s="2"/>
      <c r="C895" s="3"/>
      <c r="D895" s="4"/>
      <c r="E895" s="3"/>
      <c r="F895" s="3"/>
      <c r="G895" s="3"/>
      <c r="H895" s="3"/>
      <c r="I895" s="3"/>
      <c r="J895" s="3"/>
      <c r="K895" s="3"/>
      <c r="L895" s="3"/>
      <c r="M895" s="3"/>
      <c r="N895" s="3"/>
      <c r="O895" s="3"/>
      <c r="P895" s="3"/>
      <c r="Q895" s="3"/>
      <c r="R895" s="3"/>
      <c r="S895" s="3"/>
      <c r="T895" s="3"/>
      <c r="U895" s="3"/>
      <c r="W895" s="149"/>
      <c r="X895" s="149"/>
    </row>
    <row r="896" spans="2:24" ht="12.75">
      <c r="B896" s="2"/>
      <c r="C896" s="3"/>
      <c r="D896" s="4"/>
      <c r="E896" s="3"/>
      <c r="F896" s="3"/>
      <c r="G896" s="3"/>
      <c r="H896" s="3"/>
      <c r="I896" s="3"/>
      <c r="J896" s="3"/>
      <c r="K896" s="3"/>
      <c r="L896" s="3"/>
      <c r="M896" s="3"/>
      <c r="N896" s="3"/>
      <c r="O896" s="3"/>
      <c r="P896" s="3"/>
      <c r="Q896" s="3"/>
      <c r="R896" s="3"/>
      <c r="S896" s="3"/>
      <c r="T896" s="3"/>
      <c r="U896" s="3"/>
      <c r="W896" s="149"/>
      <c r="X896" s="149"/>
    </row>
    <row r="897" spans="2:24" ht="12.75">
      <c r="B897" s="2"/>
      <c r="C897" s="3"/>
      <c r="D897" s="4"/>
      <c r="E897" s="3"/>
      <c r="F897" s="3"/>
      <c r="G897" s="3"/>
      <c r="H897" s="3"/>
      <c r="I897" s="3"/>
      <c r="J897" s="3"/>
      <c r="K897" s="3"/>
      <c r="L897" s="3"/>
      <c r="M897" s="3"/>
      <c r="N897" s="3"/>
      <c r="O897" s="3"/>
      <c r="P897" s="3"/>
      <c r="Q897" s="3"/>
      <c r="R897" s="3"/>
      <c r="S897" s="3"/>
      <c r="T897" s="3"/>
      <c r="U897" s="3"/>
      <c r="W897" s="149"/>
      <c r="X897" s="149"/>
    </row>
    <row r="898" spans="2:24" ht="12.75">
      <c r="B898" s="2"/>
      <c r="C898" s="3"/>
      <c r="D898" s="4"/>
      <c r="E898" s="3"/>
      <c r="F898" s="3"/>
      <c r="G898" s="3"/>
      <c r="H898" s="3"/>
      <c r="I898" s="3"/>
      <c r="J898" s="3"/>
      <c r="K898" s="3"/>
      <c r="L898" s="3"/>
      <c r="M898" s="3"/>
      <c r="N898" s="3"/>
      <c r="O898" s="3"/>
      <c r="P898" s="3"/>
      <c r="Q898" s="3"/>
      <c r="R898" s="3"/>
      <c r="S898" s="3"/>
      <c r="T898" s="3"/>
      <c r="U898" s="3"/>
      <c r="W898" s="149"/>
      <c r="X898" s="149"/>
    </row>
    <row r="899" spans="2:24" ht="12.75">
      <c r="B899" s="2"/>
      <c r="C899" s="3"/>
      <c r="D899" s="4"/>
      <c r="E899" s="3"/>
      <c r="F899" s="3"/>
      <c r="G899" s="3"/>
      <c r="H899" s="3"/>
      <c r="I899" s="3"/>
      <c r="J899" s="3"/>
      <c r="K899" s="3"/>
      <c r="L899" s="3"/>
      <c r="M899" s="3"/>
      <c r="N899" s="3"/>
      <c r="O899" s="3"/>
      <c r="P899" s="3"/>
      <c r="Q899" s="3"/>
      <c r="R899" s="3"/>
      <c r="S899" s="3"/>
      <c r="T899" s="3"/>
      <c r="U899" s="3"/>
      <c r="W899" s="149"/>
      <c r="X899" s="149"/>
    </row>
    <row r="900" spans="2:24" ht="12.75">
      <c r="B900" s="2"/>
      <c r="C900" s="3"/>
      <c r="D900" s="4"/>
      <c r="E900" s="3"/>
      <c r="F900" s="3"/>
      <c r="G900" s="3"/>
      <c r="H900" s="3"/>
      <c r="I900" s="3"/>
      <c r="J900" s="3"/>
      <c r="K900" s="3"/>
      <c r="L900" s="3"/>
      <c r="M900" s="3"/>
      <c r="N900" s="3"/>
      <c r="O900" s="3"/>
      <c r="P900" s="3"/>
      <c r="Q900" s="3"/>
      <c r="R900" s="3"/>
      <c r="S900" s="3"/>
      <c r="T900" s="3"/>
      <c r="U900" s="3"/>
      <c r="W900" s="149"/>
      <c r="X900" s="149"/>
    </row>
    <row r="901" spans="2:24" ht="12.75">
      <c r="B901" s="2"/>
      <c r="C901" s="3"/>
      <c r="D901" s="4"/>
      <c r="E901" s="3"/>
      <c r="F901" s="3"/>
      <c r="G901" s="3"/>
      <c r="H901" s="3"/>
      <c r="I901" s="3"/>
      <c r="J901" s="3"/>
      <c r="K901" s="3"/>
      <c r="L901" s="3"/>
      <c r="M901" s="3"/>
      <c r="N901" s="3"/>
      <c r="O901" s="3"/>
      <c r="P901" s="3"/>
      <c r="Q901" s="3"/>
      <c r="R901" s="3"/>
      <c r="S901" s="3"/>
      <c r="T901" s="3"/>
      <c r="U901" s="3"/>
      <c r="W901" s="149"/>
      <c r="X901" s="149"/>
    </row>
    <row r="902" spans="2:24" ht="12.75">
      <c r="B902" s="2"/>
      <c r="C902" s="3"/>
      <c r="D902" s="4"/>
      <c r="E902" s="3"/>
      <c r="F902" s="3"/>
      <c r="G902" s="3"/>
      <c r="H902" s="3"/>
      <c r="I902" s="3"/>
      <c r="J902" s="3"/>
      <c r="K902" s="3"/>
      <c r="L902" s="3"/>
      <c r="M902" s="3"/>
      <c r="N902" s="3"/>
      <c r="O902" s="3"/>
      <c r="P902" s="3"/>
      <c r="Q902" s="3"/>
      <c r="R902" s="3"/>
      <c r="S902" s="3"/>
      <c r="T902" s="3"/>
      <c r="U902" s="3"/>
      <c r="W902" s="149"/>
      <c r="X902" s="149"/>
    </row>
    <row r="903" spans="2:24" ht="12.75">
      <c r="B903" s="2"/>
      <c r="C903" s="3"/>
      <c r="D903" s="4"/>
      <c r="E903" s="3"/>
      <c r="F903" s="3"/>
      <c r="G903" s="3"/>
      <c r="H903" s="3"/>
      <c r="I903" s="3"/>
      <c r="J903" s="3"/>
      <c r="K903" s="3"/>
      <c r="L903" s="3"/>
      <c r="M903" s="3"/>
      <c r="N903" s="3"/>
      <c r="O903" s="3"/>
      <c r="P903" s="3"/>
      <c r="Q903" s="3"/>
      <c r="R903" s="3"/>
      <c r="S903" s="3"/>
      <c r="T903" s="3"/>
      <c r="U903" s="3"/>
      <c r="W903" s="149"/>
      <c r="X903" s="149"/>
    </row>
    <row r="904" spans="2:24" ht="12.75">
      <c r="B904" s="2"/>
      <c r="C904" s="3"/>
      <c r="D904" s="4"/>
      <c r="E904" s="3"/>
      <c r="F904" s="3"/>
      <c r="G904" s="3"/>
      <c r="H904" s="3"/>
      <c r="I904" s="3"/>
      <c r="J904" s="3"/>
      <c r="K904" s="3"/>
      <c r="L904" s="3"/>
      <c r="M904" s="3"/>
      <c r="N904" s="3"/>
      <c r="O904" s="3"/>
      <c r="P904" s="3"/>
      <c r="Q904" s="3"/>
      <c r="R904" s="3"/>
      <c r="S904" s="3"/>
      <c r="T904" s="3"/>
      <c r="U904" s="3"/>
      <c r="W904" s="149"/>
      <c r="X904" s="149"/>
    </row>
    <row r="905" spans="2:24" ht="12.75">
      <c r="B905" s="2"/>
      <c r="C905" s="3"/>
      <c r="D905" s="4"/>
      <c r="E905" s="3"/>
      <c r="F905" s="3"/>
      <c r="G905" s="3"/>
      <c r="H905" s="3"/>
      <c r="I905" s="3"/>
      <c r="J905" s="3"/>
      <c r="K905" s="3"/>
      <c r="L905" s="3"/>
      <c r="M905" s="3"/>
      <c r="N905" s="3"/>
      <c r="O905" s="3"/>
      <c r="P905" s="3"/>
      <c r="Q905" s="3"/>
      <c r="R905" s="3"/>
      <c r="S905" s="3"/>
      <c r="T905" s="3"/>
      <c r="U905" s="3"/>
      <c r="W905" s="149"/>
      <c r="X905" s="149"/>
    </row>
    <row r="906" spans="2:24" ht="12.75">
      <c r="B906" s="2"/>
      <c r="C906" s="3"/>
      <c r="D906" s="4"/>
      <c r="E906" s="3"/>
      <c r="F906" s="3"/>
      <c r="G906" s="3"/>
      <c r="H906" s="3"/>
      <c r="I906" s="3"/>
      <c r="J906" s="3"/>
      <c r="K906" s="3"/>
      <c r="L906" s="3"/>
      <c r="M906" s="3"/>
      <c r="N906" s="3"/>
      <c r="O906" s="3"/>
      <c r="P906" s="3"/>
      <c r="Q906" s="3"/>
      <c r="R906" s="3"/>
      <c r="S906" s="3"/>
      <c r="T906" s="3"/>
      <c r="U906" s="3"/>
      <c r="W906" s="149"/>
      <c r="X906" s="149"/>
    </row>
    <row r="907" spans="2:24" ht="12.75">
      <c r="B907" s="2"/>
      <c r="C907" s="3"/>
      <c r="D907" s="4"/>
      <c r="E907" s="3"/>
      <c r="F907" s="3"/>
      <c r="G907" s="3"/>
      <c r="H907" s="3"/>
      <c r="I907" s="3"/>
      <c r="J907" s="3"/>
      <c r="K907" s="3"/>
      <c r="L907" s="3"/>
      <c r="M907" s="3"/>
      <c r="N907" s="3"/>
      <c r="O907" s="3"/>
      <c r="P907" s="3"/>
      <c r="Q907" s="3"/>
      <c r="R907" s="3"/>
      <c r="S907" s="3"/>
      <c r="T907" s="3"/>
      <c r="U907" s="3"/>
      <c r="W907" s="149"/>
      <c r="X907" s="149"/>
    </row>
    <row r="908" spans="2:24" ht="12.75">
      <c r="B908" s="2"/>
      <c r="C908" s="3"/>
      <c r="D908" s="4"/>
      <c r="E908" s="3"/>
      <c r="F908" s="3"/>
      <c r="G908" s="3"/>
      <c r="H908" s="3"/>
      <c r="I908" s="3"/>
      <c r="J908" s="3"/>
      <c r="K908" s="3"/>
      <c r="L908" s="3"/>
      <c r="M908" s="3"/>
      <c r="N908" s="3"/>
      <c r="O908" s="3"/>
      <c r="P908" s="3"/>
      <c r="Q908" s="3"/>
      <c r="R908" s="3"/>
      <c r="S908" s="3"/>
      <c r="T908" s="3"/>
      <c r="U908" s="3"/>
      <c r="W908" s="149"/>
      <c r="X908" s="149"/>
    </row>
    <row r="909" spans="2:24" ht="12.75">
      <c r="B909" s="2"/>
      <c r="C909" s="3"/>
      <c r="D909" s="4"/>
      <c r="E909" s="3"/>
      <c r="F909" s="3"/>
      <c r="G909" s="3"/>
      <c r="H909" s="3"/>
      <c r="I909" s="3"/>
      <c r="J909" s="3"/>
      <c r="K909" s="3"/>
      <c r="L909" s="3"/>
      <c r="M909" s="3"/>
      <c r="N909" s="3"/>
      <c r="O909" s="3"/>
      <c r="P909" s="3"/>
      <c r="Q909" s="3"/>
      <c r="R909" s="3"/>
      <c r="S909" s="3"/>
      <c r="T909" s="3"/>
      <c r="U909" s="3"/>
      <c r="W909" s="149"/>
      <c r="X909" s="149"/>
    </row>
    <row r="910" spans="2:24" ht="12.75">
      <c r="B910" s="2"/>
      <c r="C910" s="3"/>
      <c r="D910" s="4"/>
      <c r="E910" s="3"/>
      <c r="F910" s="3"/>
      <c r="G910" s="3"/>
      <c r="H910" s="3"/>
      <c r="I910" s="3"/>
      <c r="J910" s="3"/>
      <c r="K910" s="3"/>
      <c r="L910" s="3"/>
      <c r="M910" s="3"/>
      <c r="N910" s="3"/>
      <c r="O910" s="3"/>
      <c r="P910" s="3"/>
      <c r="Q910" s="3"/>
      <c r="R910" s="3"/>
      <c r="S910" s="3"/>
      <c r="T910" s="3"/>
      <c r="U910" s="3"/>
      <c r="W910" s="149"/>
      <c r="X910" s="149"/>
    </row>
    <row r="911" spans="2:24" ht="12.75">
      <c r="B911" s="2"/>
      <c r="C911" s="3"/>
      <c r="D911" s="4"/>
      <c r="E911" s="3"/>
      <c r="F911" s="3"/>
      <c r="G911" s="3"/>
      <c r="H911" s="3"/>
      <c r="I911" s="3"/>
      <c r="J911" s="3"/>
      <c r="K911" s="3"/>
      <c r="L911" s="3"/>
      <c r="M911" s="3"/>
      <c r="N911" s="3"/>
      <c r="O911" s="3"/>
      <c r="P911" s="3"/>
      <c r="Q911" s="3"/>
      <c r="R911" s="3"/>
      <c r="S911" s="3"/>
      <c r="T911" s="3"/>
      <c r="U911" s="3"/>
      <c r="W911" s="149"/>
      <c r="X911" s="149"/>
    </row>
    <row r="912" spans="2:24" ht="12.75">
      <c r="B912" s="2"/>
      <c r="C912" s="3"/>
      <c r="D912" s="4"/>
      <c r="E912" s="3"/>
      <c r="F912" s="3"/>
      <c r="G912" s="3"/>
      <c r="H912" s="3"/>
      <c r="I912" s="3"/>
      <c r="J912" s="3"/>
      <c r="K912" s="3"/>
      <c r="L912" s="3"/>
      <c r="M912" s="3"/>
      <c r="N912" s="3"/>
      <c r="O912" s="3"/>
      <c r="P912" s="3"/>
      <c r="Q912" s="3"/>
      <c r="R912" s="3"/>
      <c r="S912" s="3"/>
      <c r="T912" s="3"/>
      <c r="U912" s="3"/>
      <c r="W912" s="149"/>
      <c r="X912" s="149"/>
    </row>
    <row r="913" spans="2:24" ht="12.75">
      <c r="B913" s="2"/>
      <c r="C913" s="3"/>
      <c r="D913" s="4"/>
      <c r="E913" s="3"/>
      <c r="F913" s="3"/>
      <c r="G913" s="3"/>
      <c r="H913" s="3"/>
      <c r="I913" s="3"/>
      <c r="J913" s="3"/>
      <c r="K913" s="3"/>
      <c r="L913" s="3"/>
      <c r="M913" s="3"/>
      <c r="N913" s="3"/>
      <c r="O913" s="3"/>
      <c r="P913" s="3"/>
      <c r="Q913" s="3"/>
      <c r="R913" s="3"/>
      <c r="S913" s="3"/>
      <c r="T913" s="3"/>
      <c r="U913" s="3"/>
      <c r="W913" s="149"/>
      <c r="X913" s="149"/>
    </row>
    <row r="914" spans="2:24" ht="12.75">
      <c r="B914" s="2"/>
      <c r="C914" s="3"/>
      <c r="D914" s="4"/>
      <c r="E914" s="3"/>
      <c r="F914" s="3"/>
      <c r="G914" s="3"/>
      <c r="H914" s="3"/>
      <c r="I914" s="3"/>
      <c r="J914" s="3"/>
      <c r="K914" s="3"/>
      <c r="L914" s="3"/>
      <c r="M914" s="3"/>
      <c r="N914" s="3"/>
      <c r="O914" s="3"/>
      <c r="P914" s="3"/>
      <c r="Q914" s="3"/>
      <c r="R914" s="3"/>
      <c r="S914" s="3"/>
      <c r="T914" s="3"/>
      <c r="U914" s="3"/>
      <c r="W914" s="149"/>
      <c r="X914" s="149"/>
    </row>
    <row r="915" spans="2:24" ht="12.75">
      <c r="B915" s="2"/>
      <c r="C915" s="3"/>
      <c r="D915" s="4"/>
      <c r="E915" s="3"/>
      <c r="F915" s="3"/>
      <c r="G915" s="3"/>
      <c r="H915" s="3"/>
      <c r="I915" s="3"/>
      <c r="J915" s="3"/>
      <c r="K915" s="3"/>
      <c r="L915" s="3"/>
      <c r="M915" s="3"/>
      <c r="N915" s="3"/>
      <c r="O915" s="3"/>
      <c r="P915" s="3"/>
      <c r="Q915" s="3"/>
      <c r="R915" s="3"/>
      <c r="S915" s="3"/>
      <c r="T915" s="3"/>
      <c r="U915" s="3"/>
      <c r="W915" s="149"/>
      <c r="X915" s="149"/>
    </row>
    <row r="916" spans="2:24" ht="12.75">
      <c r="B916" s="2"/>
      <c r="C916" s="3"/>
      <c r="D916" s="4"/>
      <c r="E916" s="3"/>
      <c r="F916" s="3"/>
      <c r="G916" s="3"/>
      <c r="H916" s="3"/>
      <c r="I916" s="3"/>
      <c r="J916" s="3"/>
      <c r="K916" s="3"/>
      <c r="L916" s="3"/>
      <c r="M916" s="3"/>
      <c r="N916" s="3"/>
      <c r="O916" s="3"/>
      <c r="P916" s="3"/>
      <c r="Q916" s="3"/>
      <c r="R916" s="3"/>
      <c r="S916" s="3"/>
      <c r="T916" s="3"/>
      <c r="U916" s="3"/>
      <c r="W916" s="149"/>
      <c r="X916" s="149"/>
    </row>
    <row r="917" spans="2:24" ht="12.75">
      <c r="B917" s="2"/>
      <c r="C917" s="3"/>
      <c r="D917" s="4"/>
      <c r="E917" s="3"/>
      <c r="F917" s="3"/>
      <c r="G917" s="3"/>
      <c r="H917" s="3"/>
      <c r="I917" s="3"/>
      <c r="J917" s="3"/>
      <c r="K917" s="3"/>
      <c r="L917" s="3"/>
      <c r="M917" s="3"/>
      <c r="N917" s="3"/>
      <c r="O917" s="3"/>
      <c r="P917" s="3"/>
      <c r="Q917" s="3"/>
      <c r="R917" s="3"/>
      <c r="S917" s="3"/>
      <c r="T917" s="3"/>
      <c r="U917" s="3"/>
      <c r="W917" s="149"/>
      <c r="X917" s="149"/>
    </row>
    <row r="918" spans="2:24" ht="12.75">
      <c r="B918" s="2"/>
      <c r="C918" s="3"/>
      <c r="D918" s="4"/>
      <c r="E918" s="3"/>
      <c r="F918" s="3"/>
      <c r="G918" s="3"/>
      <c r="H918" s="3"/>
      <c r="I918" s="3"/>
      <c r="J918" s="3"/>
      <c r="K918" s="3"/>
      <c r="L918" s="3"/>
      <c r="M918" s="3"/>
      <c r="N918" s="3"/>
      <c r="O918" s="3"/>
      <c r="P918" s="3"/>
      <c r="Q918" s="3"/>
      <c r="R918" s="3"/>
      <c r="S918" s="3"/>
      <c r="T918" s="3"/>
      <c r="U918" s="3"/>
      <c r="W918" s="149"/>
      <c r="X918" s="149"/>
    </row>
    <row r="919" spans="2:24" ht="12.75">
      <c r="B919" s="2"/>
      <c r="C919" s="3"/>
      <c r="D919" s="4"/>
      <c r="E919" s="3"/>
      <c r="F919" s="3"/>
      <c r="G919" s="3"/>
      <c r="H919" s="3"/>
      <c r="I919" s="3"/>
      <c r="J919" s="3"/>
      <c r="K919" s="3"/>
      <c r="L919" s="3"/>
      <c r="M919" s="3"/>
      <c r="N919" s="3"/>
      <c r="O919" s="3"/>
      <c r="P919" s="3"/>
      <c r="Q919" s="3"/>
      <c r="R919" s="3"/>
      <c r="S919" s="3"/>
      <c r="T919" s="3"/>
      <c r="U919" s="3"/>
      <c r="W919" s="149"/>
      <c r="X919" s="149"/>
    </row>
    <row r="920" spans="2:24" ht="12.75">
      <c r="B920" s="2"/>
      <c r="C920" s="3"/>
      <c r="D920" s="4"/>
      <c r="E920" s="3"/>
      <c r="F920" s="3"/>
      <c r="G920" s="3"/>
      <c r="H920" s="3"/>
      <c r="I920" s="3"/>
      <c r="J920" s="3"/>
      <c r="K920" s="3"/>
      <c r="L920" s="3"/>
      <c r="M920" s="3"/>
      <c r="N920" s="3"/>
      <c r="O920" s="3"/>
      <c r="P920" s="3"/>
      <c r="Q920" s="3"/>
      <c r="R920" s="3"/>
      <c r="S920" s="3"/>
      <c r="T920" s="3"/>
      <c r="U920" s="3"/>
      <c r="W920" s="149"/>
      <c r="X920" s="149"/>
    </row>
    <row r="921" spans="2:24" ht="12.75">
      <c r="B921" s="2"/>
      <c r="C921" s="3"/>
      <c r="D921" s="4"/>
      <c r="E921" s="3"/>
      <c r="F921" s="3"/>
      <c r="G921" s="3"/>
      <c r="H921" s="3"/>
      <c r="I921" s="3"/>
      <c r="J921" s="3"/>
      <c r="K921" s="3"/>
      <c r="L921" s="3"/>
      <c r="M921" s="3"/>
      <c r="N921" s="3"/>
      <c r="O921" s="3"/>
      <c r="P921" s="3"/>
      <c r="Q921" s="3"/>
      <c r="R921" s="3"/>
      <c r="S921" s="3"/>
      <c r="T921" s="3"/>
      <c r="U921" s="3"/>
      <c r="W921" s="149"/>
      <c r="X921" s="149"/>
    </row>
    <row r="922" spans="2:24" ht="12.75">
      <c r="B922" s="2"/>
      <c r="C922" s="3"/>
      <c r="D922" s="4"/>
      <c r="E922" s="3"/>
      <c r="F922" s="3"/>
      <c r="G922" s="3"/>
      <c r="H922" s="3"/>
      <c r="I922" s="3"/>
      <c r="J922" s="3"/>
      <c r="K922" s="3"/>
      <c r="L922" s="3"/>
      <c r="M922" s="3"/>
      <c r="N922" s="3"/>
      <c r="O922" s="3"/>
      <c r="P922" s="3"/>
      <c r="Q922" s="3"/>
      <c r="R922" s="3"/>
      <c r="S922" s="3"/>
      <c r="T922" s="3"/>
      <c r="U922" s="3"/>
      <c r="W922" s="149"/>
      <c r="X922" s="149"/>
    </row>
    <row r="923" spans="2:24" ht="12.75">
      <c r="B923" s="2"/>
      <c r="C923" s="3"/>
      <c r="D923" s="4"/>
      <c r="E923" s="3"/>
      <c r="F923" s="3"/>
      <c r="G923" s="3"/>
      <c r="H923" s="3"/>
      <c r="I923" s="3"/>
      <c r="J923" s="3"/>
      <c r="K923" s="3"/>
      <c r="L923" s="3"/>
      <c r="M923" s="3"/>
      <c r="N923" s="3"/>
      <c r="O923" s="3"/>
      <c r="P923" s="3"/>
      <c r="Q923" s="3"/>
      <c r="R923" s="3"/>
      <c r="S923" s="3"/>
      <c r="T923" s="3"/>
      <c r="U923" s="3"/>
      <c r="W923" s="149"/>
      <c r="X923" s="149"/>
    </row>
    <row r="924" spans="2:24" ht="12.75">
      <c r="B924" s="2"/>
      <c r="C924" s="3"/>
      <c r="D924" s="4"/>
      <c r="E924" s="3"/>
      <c r="F924" s="3"/>
      <c r="G924" s="3"/>
      <c r="H924" s="3"/>
      <c r="I924" s="3"/>
      <c r="J924" s="3"/>
      <c r="K924" s="3"/>
      <c r="L924" s="3"/>
      <c r="M924" s="3"/>
      <c r="N924" s="3"/>
      <c r="O924" s="3"/>
      <c r="P924" s="3"/>
      <c r="Q924" s="3"/>
      <c r="R924" s="3"/>
      <c r="S924" s="3"/>
      <c r="T924" s="3"/>
      <c r="U924" s="3"/>
      <c r="W924" s="149"/>
      <c r="X924" s="149"/>
    </row>
    <row r="925" spans="2:24" ht="12.75">
      <c r="B925" s="2"/>
      <c r="C925" s="3"/>
      <c r="D925" s="4"/>
      <c r="E925" s="3"/>
      <c r="F925" s="3"/>
      <c r="G925" s="3"/>
      <c r="H925" s="3"/>
      <c r="I925" s="3"/>
      <c r="J925" s="3"/>
      <c r="K925" s="3"/>
      <c r="L925" s="3"/>
      <c r="M925" s="3"/>
      <c r="N925" s="3"/>
      <c r="O925" s="3"/>
      <c r="P925" s="3"/>
      <c r="Q925" s="3"/>
      <c r="R925" s="3"/>
      <c r="S925" s="3"/>
      <c r="T925" s="3"/>
      <c r="U925" s="3"/>
      <c r="W925" s="149"/>
      <c r="X925" s="149"/>
    </row>
    <row r="926" spans="2:24" ht="12.75">
      <c r="B926" s="2"/>
      <c r="C926" s="3"/>
      <c r="D926" s="4"/>
      <c r="E926" s="3"/>
      <c r="F926" s="3"/>
      <c r="G926" s="3"/>
      <c r="H926" s="3"/>
      <c r="I926" s="3"/>
      <c r="J926" s="3"/>
      <c r="K926" s="3"/>
      <c r="L926" s="3"/>
      <c r="M926" s="3"/>
      <c r="N926" s="3"/>
      <c r="O926" s="3"/>
      <c r="P926" s="3"/>
      <c r="Q926" s="3"/>
      <c r="R926" s="3"/>
      <c r="S926" s="3"/>
      <c r="T926" s="3"/>
      <c r="U926" s="3"/>
      <c r="W926" s="149"/>
      <c r="X926" s="149"/>
    </row>
    <row r="927" spans="2:24" ht="12.75">
      <c r="B927" s="2"/>
      <c r="C927" s="3"/>
      <c r="D927" s="4"/>
      <c r="E927" s="3"/>
      <c r="F927" s="3"/>
      <c r="G927" s="3"/>
      <c r="H927" s="3"/>
      <c r="I927" s="3"/>
      <c r="J927" s="3"/>
      <c r="K927" s="3"/>
      <c r="L927" s="3"/>
      <c r="M927" s="3"/>
      <c r="N927" s="3"/>
      <c r="O927" s="3"/>
      <c r="P927" s="3"/>
      <c r="Q927" s="3"/>
      <c r="R927" s="3"/>
      <c r="S927" s="3"/>
      <c r="T927" s="3"/>
      <c r="U927" s="3"/>
      <c r="W927" s="149"/>
      <c r="X927" s="149"/>
    </row>
    <row r="928" spans="2:24" ht="12.75">
      <c r="B928" s="2"/>
      <c r="C928" s="3"/>
      <c r="D928" s="4"/>
      <c r="E928" s="3"/>
      <c r="F928" s="3"/>
      <c r="G928" s="3"/>
      <c r="H928" s="3"/>
      <c r="I928" s="3"/>
      <c r="J928" s="3"/>
      <c r="K928" s="3"/>
      <c r="L928" s="3"/>
      <c r="M928" s="3"/>
      <c r="N928" s="3"/>
      <c r="O928" s="3"/>
      <c r="P928" s="3"/>
      <c r="Q928" s="3"/>
      <c r="R928" s="3"/>
      <c r="S928" s="3"/>
      <c r="T928" s="3"/>
      <c r="U928" s="3"/>
      <c r="W928" s="149"/>
      <c r="X928" s="149"/>
    </row>
    <row r="929" spans="2:24" ht="12.75">
      <c r="B929" s="2"/>
      <c r="C929" s="3"/>
      <c r="D929" s="4"/>
      <c r="E929" s="3"/>
      <c r="F929" s="3"/>
      <c r="G929" s="3"/>
      <c r="H929" s="3"/>
      <c r="I929" s="3"/>
      <c r="J929" s="3"/>
      <c r="K929" s="3"/>
      <c r="L929" s="3"/>
      <c r="M929" s="3"/>
      <c r="N929" s="3"/>
      <c r="O929" s="3"/>
      <c r="P929" s="3"/>
      <c r="Q929" s="3"/>
      <c r="R929" s="3"/>
      <c r="S929" s="3"/>
      <c r="T929" s="3"/>
      <c r="U929" s="3"/>
      <c r="W929" s="149"/>
      <c r="X929" s="149"/>
    </row>
    <row r="930" spans="2:24" ht="12.75">
      <c r="B930" s="2"/>
      <c r="C930" s="3"/>
      <c r="D930" s="4"/>
      <c r="E930" s="3"/>
      <c r="F930" s="3"/>
      <c r="G930" s="3"/>
      <c r="H930" s="3"/>
      <c r="I930" s="3"/>
      <c r="J930" s="3"/>
      <c r="K930" s="3"/>
      <c r="L930" s="3"/>
      <c r="M930" s="3"/>
      <c r="N930" s="3"/>
      <c r="O930" s="3"/>
      <c r="P930" s="3"/>
      <c r="Q930" s="3"/>
      <c r="R930" s="3"/>
      <c r="S930" s="3"/>
      <c r="T930" s="3"/>
      <c r="U930" s="3"/>
      <c r="W930" s="149"/>
      <c r="X930" s="149"/>
    </row>
    <row r="931" spans="2:24" ht="12.75">
      <c r="B931" s="2"/>
      <c r="C931" s="3"/>
      <c r="D931" s="4"/>
      <c r="E931" s="3"/>
      <c r="F931" s="3"/>
      <c r="G931" s="3"/>
      <c r="H931" s="3"/>
      <c r="I931" s="3"/>
      <c r="J931" s="3"/>
      <c r="K931" s="3"/>
      <c r="L931" s="3"/>
      <c r="M931" s="3"/>
      <c r="N931" s="3"/>
      <c r="O931" s="3"/>
      <c r="P931" s="3"/>
      <c r="Q931" s="3"/>
      <c r="R931" s="3"/>
      <c r="S931" s="3"/>
      <c r="T931" s="3"/>
      <c r="U931" s="3"/>
      <c r="W931" s="149"/>
      <c r="X931" s="149"/>
    </row>
    <row r="932" spans="2:24" ht="12.75">
      <c r="B932" s="2"/>
      <c r="C932" s="3"/>
      <c r="D932" s="4"/>
      <c r="E932" s="3"/>
      <c r="F932" s="3"/>
      <c r="G932" s="3"/>
      <c r="H932" s="3"/>
      <c r="I932" s="3"/>
      <c r="J932" s="3"/>
      <c r="K932" s="3"/>
      <c r="L932" s="3"/>
      <c r="M932" s="3"/>
      <c r="N932" s="3"/>
      <c r="O932" s="3"/>
      <c r="P932" s="3"/>
      <c r="Q932" s="3"/>
      <c r="R932" s="3"/>
      <c r="S932" s="3"/>
      <c r="T932" s="3"/>
      <c r="U932" s="3"/>
      <c r="W932" s="149"/>
      <c r="X932" s="149"/>
    </row>
    <row r="933" spans="2:24" ht="12.75">
      <c r="B933" s="2"/>
      <c r="C933" s="3"/>
      <c r="D933" s="4"/>
      <c r="E933" s="3"/>
      <c r="F933" s="3"/>
      <c r="G933" s="3"/>
      <c r="H933" s="3"/>
      <c r="I933" s="3"/>
      <c r="J933" s="3"/>
      <c r="K933" s="3"/>
      <c r="L933" s="3"/>
      <c r="M933" s="3"/>
      <c r="N933" s="3"/>
      <c r="O933" s="3"/>
      <c r="P933" s="3"/>
      <c r="Q933" s="3"/>
      <c r="R933" s="3"/>
      <c r="S933" s="3"/>
      <c r="T933" s="3"/>
      <c r="U933" s="3"/>
      <c r="W933" s="149"/>
      <c r="X933" s="149"/>
    </row>
    <row r="934" spans="2:24" ht="12.75">
      <c r="B934" s="2"/>
      <c r="C934" s="3"/>
      <c r="D934" s="4"/>
      <c r="E934" s="3"/>
      <c r="F934" s="3"/>
      <c r="G934" s="3"/>
      <c r="H934" s="3"/>
      <c r="I934" s="3"/>
      <c r="J934" s="3"/>
      <c r="K934" s="3"/>
      <c r="L934" s="3"/>
      <c r="M934" s="3"/>
      <c r="N934" s="3"/>
      <c r="O934" s="3"/>
      <c r="P934" s="3"/>
      <c r="Q934" s="3"/>
      <c r="R934" s="3"/>
      <c r="S934" s="3"/>
      <c r="T934" s="3"/>
      <c r="U934" s="3"/>
      <c r="W934" s="149"/>
      <c r="X934" s="149"/>
    </row>
    <row r="935" spans="2:24" ht="12.75">
      <c r="B935" s="2"/>
      <c r="C935" s="3"/>
      <c r="D935" s="4"/>
      <c r="E935" s="3"/>
      <c r="F935" s="3"/>
      <c r="G935" s="3"/>
      <c r="H935" s="3"/>
      <c r="I935" s="3"/>
      <c r="J935" s="3"/>
      <c r="K935" s="3"/>
      <c r="L935" s="3"/>
      <c r="M935" s="3"/>
      <c r="N935" s="3"/>
      <c r="O935" s="3"/>
      <c r="P935" s="3"/>
      <c r="Q935" s="3"/>
      <c r="R935" s="3"/>
      <c r="S935" s="3"/>
      <c r="T935" s="3"/>
      <c r="U935" s="3"/>
      <c r="W935" s="149"/>
      <c r="X935" s="149"/>
    </row>
    <row r="936" spans="2:24" ht="12.75">
      <c r="B936" s="2"/>
      <c r="C936" s="3"/>
      <c r="D936" s="4"/>
      <c r="E936" s="3"/>
      <c r="F936" s="3"/>
      <c r="G936" s="3"/>
      <c r="H936" s="3"/>
      <c r="I936" s="3"/>
      <c r="J936" s="3"/>
      <c r="K936" s="3"/>
      <c r="L936" s="3"/>
      <c r="M936" s="3"/>
      <c r="N936" s="3"/>
      <c r="O936" s="3"/>
      <c r="P936" s="3"/>
      <c r="Q936" s="3"/>
      <c r="R936" s="3"/>
      <c r="S936" s="3"/>
      <c r="T936" s="3"/>
      <c r="U936" s="3"/>
      <c r="W936" s="149"/>
      <c r="X936" s="149"/>
    </row>
    <row r="937" spans="2:24" ht="12.75">
      <c r="B937" s="2"/>
      <c r="C937" s="3"/>
      <c r="D937" s="4"/>
      <c r="E937" s="3"/>
      <c r="F937" s="3"/>
      <c r="G937" s="3"/>
      <c r="H937" s="3"/>
      <c r="I937" s="3"/>
      <c r="J937" s="3"/>
      <c r="K937" s="3"/>
      <c r="L937" s="3"/>
      <c r="M937" s="3"/>
      <c r="N937" s="3"/>
      <c r="O937" s="3"/>
      <c r="P937" s="3"/>
      <c r="Q937" s="3"/>
      <c r="R937" s="3"/>
      <c r="S937" s="3"/>
      <c r="T937" s="3"/>
      <c r="U937" s="3"/>
      <c r="W937" s="149"/>
      <c r="X937" s="149"/>
    </row>
    <row r="938" spans="2:24" ht="12.75">
      <c r="B938" s="2"/>
      <c r="C938" s="3"/>
      <c r="D938" s="4"/>
      <c r="E938" s="3"/>
      <c r="F938" s="3"/>
      <c r="G938" s="3"/>
      <c r="H938" s="3"/>
      <c r="I938" s="3"/>
      <c r="J938" s="3"/>
      <c r="K938" s="3"/>
      <c r="L938" s="3"/>
      <c r="M938" s="3"/>
      <c r="N938" s="3"/>
      <c r="O938" s="3"/>
      <c r="P938" s="3"/>
      <c r="Q938" s="3"/>
      <c r="R938" s="3"/>
      <c r="S938" s="3"/>
      <c r="T938" s="3"/>
      <c r="U938" s="3"/>
      <c r="W938" s="149"/>
      <c r="X938" s="149"/>
    </row>
    <row r="939" spans="2:24" ht="12.75">
      <c r="B939" s="2"/>
      <c r="C939" s="3"/>
      <c r="D939" s="4"/>
      <c r="E939" s="3"/>
      <c r="F939" s="3"/>
      <c r="G939" s="3"/>
      <c r="H939" s="3"/>
      <c r="I939" s="3"/>
      <c r="J939" s="3"/>
      <c r="K939" s="3"/>
      <c r="L939" s="3"/>
      <c r="M939" s="3"/>
      <c r="N939" s="3"/>
      <c r="O939" s="3"/>
      <c r="P939" s="3"/>
      <c r="Q939" s="3"/>
      <c r="R939" s="3"/>
      <c r="S939" s="3"/>
      <c r="T939" s="3"/>
      <c r="U939" s="3"/>
      <c r="W939" s="149"/>
      <c r="X939" s="149"/>
    </row>
  </sheetData>
  <mergeCells count="29">
    <mergeCell ref="C48:C51"/>
    <mergeCell ref="B2:O2"/>
    <mergeCell ref="B3:O3"/>
    <mergeCell ref="B4:O4"/>
    <mergeCell ref="B5:O5"/>
    <mergeCell ref="B6:O6"/>
    <mergeCell ref="B33:D35"/>
    <mergeCell ref="E33:E35"/>
    <mergeCell ref="O49:O50"/>
    <mergeCell ref="G33:G35"/>
    <mergeCell ref="H33:H35"/>
    <mergeCell ref="I33:I35"/>
    <mergeCell ref="H37:I37"/>
    <mergeCell ref="X33:X35"/>
    <mergeCell ref="B36:G36"/>
    <mergeCell ref="H36:I36"/>
    <mergeCell ref="C38:D38"/>
    <mergeCell ref="C42:C46"/>
    <mergeCell ref="K45:K46"/>
    <mergeCell ref="K38:N38"/>
    <mergeCell ref="N33:N35"/>
    <mergeCell ref="O33:O35"/>
    <mergeCell ref="P33:S35"/>
    <mergeCell ref="J33:J35"/>
    <mergeCell ref="K33:K35"/>
    <mergeCell ref="L33:L35"/>
    <mergeCell ref="M33:M35"/>
    <mergeCell ref="O36:O37"/>
    <mergeCell ref="F33:F35"/>
  </mergeCells>
  <printOptions horizontalCentered="1" gridLines="1"/>
  <pageMargins left="0.7" right="0.7" top="0.75" bottom="0.75" header="0" footer="0"/>
  <pageSetup paperSize="9" pageOrder="overThenDown" orientation="landscape" cellComments="atEnd"/>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heetViews>
  <sheetFormatPr defaultColWidth="12.5703125" defaultRowHeight="15.75" customHeight="1"/>
  <cols>
    <col min="1" max="1" width="4.42578125" customWidth="1"/>
    <col min="2" max="2" width="7.5703125" customWidth="1"/>
    <col min="3" max="3" width="30.140625" customWidth="1"/>
    <col min="4" max="6" width="11" customWidth="1"/>
    <col min="7" max="7" width="13.140625" customWidth="1"/>
  </cols>
  <sheetData>
    <row r="1" spans="1:26">
      <c r="B1" s="212"/>
      <c r="D1" s="212"/>
      <c r="E1" s="213"/>
      <c r="F1" s="213"/>
      <c r="G1" s="214"/>
    </row>
    <row r="2" spans="1:26">
      <c r="A2" s="215"/>
      <c r="B2" s="215" t="s">
        <v>5</v>
      </c>
      <c r="C2" s="215" t="s">
        <v>70</v>
      </c>
      <c r="D2" s="215" t="s">
        <v>71</v>
      </c>
      <c r="E2" s="216" t="s">
        <v>72</v>
      </c>
      <c r="F2" s="216" t="s">
        <v>73</v>
      </c>
      <c r="G2" s="217" t="s">
        <v>52</v>
      </c>
      <c r="H2" s="215"/>
      <c r="I2" s="215"/>
      <c r="J2" s="215"/>
      <c r="K2" s="215"/>
      <c r="L2" s="215"/>
      <c r="M2" s="215"/>
      <c r="N2" s="215"/>
      <c r="O2" s="215"/>
      <c r="P2" s="215"/>
      <c r="Q2" s="215"/>
      <c r="R2" s="215"/>
      <c r="S2" s="215"/>
      <c r="T2" s="215"/>
      <c r="U2" s="215"/>
      <c r="V2" s="215"/>
      <c r="W2" s="215"/>
      <c r="X2" s="215"/>
      <c r="Y2" s="215"/>
      <c r="Z2" s="215"/>
    </row>
    <row r="3" spans="1:26">
      <c r="B3" s="212">
        <v>1</v>
      </c>
      <c r="C3" s="1" t="s">
        <v>74</v>
      </c>
      <c r="D3" s="212" t="s">
        <v>75</v>
      </c>
      <c r="E3" s="213">
        <v>1760</v>
      </c>
      <c r="F3" s="213">
        <v>447.71</v>
      </c>
      <c r="G3" s="214">
        <f>E3*F3</f>
        <v>787969.6</v>
      </c>
    </row>
    <row r="4" spans="1:26">
      <c r="B4" s="212"/>
      <c r="D4" s="212"/>
      <c r="E4" s="213"/>
      <c r="F4" s="213"/>
      <c r="G4" s="214"/>
    </row>
    <row r="5" spans="1:26">
      <c r="B5" s="212">
        <v>2</v>
      </c>
      <c r="C5" s="1" t="s">
        <v>76</v>
      </c>
      <c r="D5" s="212"/>
      <c r="E5" s="213"/>
      <c r="F5" s="213"/>
      <c r="G5" s="214"/>
    </row>
    <row r="6" spans="1:26">
      <c r="B6" s="212"/>
      <c r="C6" s="1" t="s">
        <v>77</v>
      </c>
      <c r="D6" s="212" t="s">
        <v>78</v>
      </c>
      <c r="E6" s="213">
        <v>20</v>
      </c>
      <c r="F6" s="213">
        <v>1300</v>
      </c>
      <c r="G6" s="214">
        <f t="shared" ref="G6:G7" si="0">E6*F6</f>
        <v>26000</v>
      </c>
    </row>
    <row r="7" spans="1:26">
      <c r="B7" s="212"/>
      <c r="C7" s="1" t="s">
        <v>79</v>
      </c>
      <c r="D7" s="212" t="s">
        <v>78</v>
      </c>
      <c r="E7" s="213">
        <v>20</v>
      </c>
      <c r="F7" s="213">
        <v>400</v>
      </c>
      <c r="G7" s="214">
        <f t="shared" si="0"/>
        <v>8000</v>
      </c>
    </row>
    <row r="8" spans="1:26">
      <c r="B8" s="212"/>
      <c r="D8" s="212"/>
      <c r="E8" s="213"/>
      <c r="F8" s="213"/>
      <c r="G8" s="214"/>
    </row>
    <row r="9" spans="1:26">
      <c r="B9" s="212"/>
      <c r="D9" s="212"/>
      <c r="E9" s="213"/>
      <c r="F9" s="213"/>
      <c r="G9" s="214"/>
    </row>
    <row r="10" spans="1:26">
      <c r="B10" s="212"/>
      <c r="D10" s="212"/>
      <c r="E10" s="213"/>
      <c r="F10" s="213"/>
      <c r="G10" s="217">
        <f>SUM(G3:G9)</f>
        <v>821969.6</v>
      </c>
    </row>
    <row r="11" spans="1:26">
      <c r="B11" s="212"/>
      <c r="D11" s="212"/>
      <c r="E11" s="213"/>
      <c r="F11" s="213"/>
      <c r="G11" s="214"/>
    </row>
    <row r="12" spans="1:26">
      <c r="B12" s="212"/>
      <c r="D12" s="212"/>
      <c r="E12" s="213"/>
      <c r="F12" s="213"/>
      <c r="G12" s="214"/>
    </row>
    <row r="13" spans="1:26">
      <c r="B13" s="212"/>
      <c r="D13" s="212"/>
      <c r="E13" s="213"/>
      <c r="F13" s="213"/>
      <c r="G13" s="214"/>
    </row>
    <row r="14" spans="1:26">
      <c r="B14" s="212"/>
      <c r="D14" s="212"/>
      <c r="E14" s="213"/>
      <c r="F14" s="213"/>
      <c r="G14" s="214"/>
    </row>
    <row r="15" spans="1:26">
      <c r="B15" s="212"/>
      <c r="D15" s="212"/>
      <c r="E15" s="213"/>
      <c r="F15" s="213"/>
      <c r="G15" s="214"/>
    </row>
    <row r="16" spans="1:26">
      <c r="B16" s="212"/>
      <c r="D16" s="212"/>
      <c r="E16" s="213"/>
      <c r="F16" s="213"/>
      <c r="G16" s="214"/>
    </row>
    <row r="17" spans="2:7">
      <c r="B17" s="212"/>
      <c r="D17" s="212"/>
      <c r="E17" s="213"/>
      <c r="F17" s="213"/>
      <c r="G17" s="214"/>
    </row>
    <row r="18" spans="2:7">
      <c r="B18" s="212"/>
      <c r="D18" s="212"/>
      <c r="E18" s="213"/>
      <c r="F18" s="213"/>
      <c r="G18" s="214"/>
    </row>
    <row r="19" spans="2:7">
      <c r="B19" s="212"/>
      <c r="D19" s="212"/>
      <c r="E19" s="213"/>
      <c r="F19" s="213"/>
      <c r="G19" s="214"/>
    </row>
    <row r="20" spans="2:7">
      <c r="B20" s="212"/>
      <c r="D20" s="212"/>
      <c r="E20" s="213"/>
      <c r="F20" s="213"/>
      <c r="G20" s="214"/>
    </row>
    <row r="21" spans="2:7">
      <c r="B21" s="212"/>
      <c r="D21" s="212"/>
      <c r="E21" s="213"/>
      <c r="F21" s="213"/>
      <c r="G21" s="214"/>
    </row>
    <row r="22" spans="2:7">
      <c r="B22" s="212"/>
      <c r="D22" s="212"/>
      <c r="E22" s="213"/>
      <c r="F22" s="213"/>
      <c r="G22" s="214"/>
    </row>
    <row r="23" spans="2:7">
      <c r="B23" s="212"/>
      <c r="D23" s="212"/>
      <c r="E23" s="213"/>
      <c r="F23" s="213"/>
      <c r="G23" s="214"/>
    </row>
    <row r="24" spans="2:7">
      <c r="B24" s="212"/>
      <c r="D24" s="212"/>
      <c r="E24" s="213"/>
      <c r="F24" s="213"/>
      <c r="G24" s="214"/>
    </row>
    <row r="25" spans="2:7">
      <c r="B25" s="212"/>
      <c r="D25" s="212"/>
      <c r="E25" s="213"/>
      <c r="F25" s="213"/>
      <c r="G25" s="214"/>
    </row>
    <row r="26" spans="2:7">
      <c r="B26" s="212"/>
      <c r="D26" s="212"/>
      <c r="E26" s="213"/>
      <c r="F26" s="213"/>
      <c r="G26" s="214"/>
    </row>
    <row r="27" spans="2:7">
      <c r="B27" s="212"/>
      <c r="D27" s="212"/>
      <c r="E27" s="213"/>
      <c r="F27" s="213"/>
      <c r="G27" s="214"/>
    </row>
    <row r="28" spans="2:7">
      <c r="B28" s="212"/>
      <c r="D28" s="212"/>
      <c r="E28" s="213"/>
      <c r="F28" s="213"/>
      <c r="G28" s="214"/>
    </row>
    <row r="29" spans="2:7">
      <c r="B29" s="212"/>
      <c r="D29" s="212"/>
      <c r="E29" s="213"/>
      <c r="F29" s="213"/>
      <c r="G29" s="214"/>
    </row>
    <row r="30" spans="2:7">
      <c r="B30" s="212"/>
      <c r="D30" s="212"/>
      <c r="E30" s="213"/>
      <c r="F30" s="213"/>
      <c r="G30" s="214"/>
    </row>
    <row r="31" spans="2:7">
      <c r="B31" s="212"/>
      <c r="D31" s="212"/>
      <c r="E31" s="213"/>
      <c r="F31" s="213"/>
      <c r="G31" s="214"/>
    </row>
    <row r="32" spans="2:7">
      <c r="B32" s="212"/>
      <c r="D32" s="212"/>
      <c r="E32" s="213"/>
      <c r="F32" s="213"/>
      <c r="G32" s="214"/>
    </row>
    <row r="33" spans="2:7">
      <c r="B33" s="212"/>
      <c r="D33" s="212"/>
      <c r="E33" s="213"/>
      <c r="F33" s="213"/>
      <c r="G33" s="214"/>
    </row>
    <row r="34" spans="2:7">
      <c r="B34" s="212"/>
      <c r="D34" s="212"/>
      <c r="E34" s="213"/>
      <c r="F34" s="213"/>
      <c r="G34" s="214"/>
    </row>
    <row r="35" spans="2:7">
      <c r="B35" s="212"/>
      <c r="D35" s="212"/>
      <c r="E35" s="213"/>
      <c r="F35" s="213"/>
      <c r="G35" s="214"/>
    </row>
    <row r="36" spans="2:7">
      <c r="B36" s="212"/>
      <c r="D36" s="212"/>
      <c r="E36" s="213"/>
      <c r="F36" s="213"/>
      <c r="G36" s="214"/>
    </row>
    <row r="37" spans="2:7">
      <c r="B37" s="212"/>
      <c r="D37" s="212"/>
      <c r="E37" s="213"/>
      <c r="F37" s="213"/>
      <c r="G37" s="214"/>
    </row>
    <row r="38" spans="2:7">
      <c r="B38" s="212"/>
      <c r="D38" s="212"/>
      <c r="E38" s="213"/>
      <c r="F38" s="213"/>
      <c r="G38" s="214"/>
    </row>
    <row r="39" spans="2:7">
      <c r="B39" s="212"/>
      <c r="D39" s="212"/>
      <c r="E39" s="213"/>
      <c r="F39" s="213"/>
      <c r="G39" s="214"/>
    </row>
    <row r="40" spans="2:7">
      <c r="B40" s="212"/>
      <c r="D40" s="212"/>
      <c r="E40" s="213"/>
      <c r="F40" s="213"/>
      <c r="G40" s="214"/>
    </row>
    <row r="41" spans="2:7">
      <c r="B41" s="212"/>
      <c r="D41" s="212"/>
      <c r="E41" s="213"/>
      <c r="F41" s="213"/>
      <c r="G41" s="214"/>
    </row>
    <row r="42" spans="2:7">
      <c r="B42" s="212"/>
      <c r="D42" s="212"/>
      <c r="E42" s="213"/>
      <c r="F42" s="213"/>
      <c r="G42" s="214"/>
    </row>
    <row r="43" spans="2:7">
      <c r="B43" s="212"/>
      <c r="D43" s="212"/>
      <c r="E43" s="213"/>
      <c r="F43" s="213"/>
      <c r="G43" s="214"/>
    </row>
    <row r="44" spans="2:7">
      <c r="B44" s="212"/>
      <c r="D44" s="212"/>
      <c r="E44" s="213"/>
      <c r="F44" s="213"/>
      <c r="G44" s="214"/>
    </row>
    <row r="45" spans="2:7">
      <c r="B45" s="212"/>
      <c r="D45" s="212"/>
      <c r="E45" s="213"/>
      <c r="F45" s="213"/>
      <c r="G45" s="214"/>
    </row>
    <row r="46" spans="2:7">
      <c r="B46" s="212"/>
      <c r="D46" s="212"/>
      <c r="E46" s="213"/>
      <c r="F46" s="213"/>
      <c r="G46" s="214"/>
    </row>
    <row r="47" spans="2:7">
      <c r="B47" s="212"/>
      <c r="D47" s="212"/>
      <c r="E47" s="213"/>
      <c r="F47" s="213"/>
      <c r="G47" s="214"/>
    </row>
    <row r="48" spans="2:7">
      <c r="B48" s="212"/>
      <c r="D48" s="212"/>
      <c r="E48" s="213"/>
      <c r="F48" s="213"/>
      <c r="G48" s="214"/>
    </row>
    <row r="49" spans="2:7">
      <c r="B49" s="212"/>
      <c r="D49" s="212"/>
      <c r="E49" s="213"/>
      <c r="F49" s="213"/>
      <c r="G49" s="214"/>
    </row>
    <row r="50" spans="2:7">
      <c r="B50" s="212"/>
      <c r="D50" s="212"/>
      <c r="E50" s="213"/>
      <c r="F50" s="213"/>
      <c r="G50" s="214"/>
    </row>
    <row r="51" spans="2:7">
      <c r="B51" s="212"/>
      <c r="D51" s="212"/>
      <c r="E51" s="213"/>
      <c r="F51" s="213"/>
      <c r="G51" s="214"/>
    </row>
    <row r="52" spans="2:7">
      <c r="B52" s="212"/>
      <c r="D52" s="212"/>
      <c r="E52" s="213"/>
      <c r="F52" s="213"/>
      <c r="G52" s="214"/>
    </row>
    <row r="53" spans="2:7">
      <c r="B53" s="212"/>
      <c r="D53" s="212"/>
      <c r="E53" s="213"/>
      <c r="F53" s="213"/>
      <c r="G53" s="214"/>
    </row>
    <row r="54" spans="2:7">
      <c r="B54" s="212"/>
      <c r="D54" s="212"/>
      <c r="E54" s="213"/>
      <c r="F54" s="213"/>
      <c r="G54" s="214"/>
    </row>
    <row r="55" spans="2:7">
      <c r="B55" s="212"/>
      <c r="D55" s="212"/>
      <c r="E55" s="213"/>
      <c r="F55" s="213"/>
      <c r="G55" s="214"/>
    </row>
    <row r="56" spans="2:7">
      <c r="B56" s="212"/>
      <c r="D56" s="212"/>
      <c r="E56" s="213"/>
      <c r="F56" s="213"/>
      <c r="G56" s="214"/>
    </row>
    <row r="57" spans="2:7">
      <c r="B57" s="212"/>
      <c r="D57" s="212"/>
      <c r="E57" s="213"/>
      <c r="F57" s="213"/>
      <c r="G57" s="214"/>
    </row>
    <row r="58" spans="2:7">
      <c r="B58" s="212"/>
      <c r="D58" s="212"/>
      <c r="E58" s="213"/>
      <c r="F58" s="213"/>
      <c r="G58" s="214"/>
    </row>
    <row r="59" spans="2:7">
      <c r="B59" s="212"/>
      <c r="D59" s="212"/>
      <c r="E59" s="213"/>
      <c r="F59" s="213"/>
      <c r="G59" s="214"/>
    </row>
    <row r="60" spans="2:7">
      <c r="B60" s="212"/>
      <c r="D60" s="212"/>
      <c r="E60" s="213"/>
      <c r="F60" s="213"/>
      <c r="G60" s="214"/>
    </row>
    <row r="61" spans="2:7">
      <c r="B61" s="212"/>
      <c r="D61" s="212"/>
      <c r="E61" s="213"/>
      <c r="F61" s="213"/>
      <c r="G61" s="214"/>
    </row>
    <row r="62" spans="2:7">
      <c r="B62" s="212"/>
      <c r="D62" s="212"/>
      <c r="E62" s="213"/>
      <c r="F62" s="213"/>
      <c r="G62" s="214"/>
    </row>
    <row r="63" spans="2:7">
      <c r="B63" s="212"/>
      <c r="D63" s="212"/>
      <c r="E63" s="213"/>
      <c r="F63" s="213"/>
      <c r="G63" s="214"/>
    </row>
    <row r="64" spans="2:7">
      <c r="B64" s="212"/>
      <c r="D64" s="212"/>
      <c r="E64" s="213"/>
      <c r="F64" s="213"/>
      <c r="G64" s="214"/>
    </row>
    <row r="65" spans="2:7">
      <c r="B65" s="212"/>
      <c r="D65" s="212"/>
      <c r="E65" s="213"/>
      <c r="F65" s="213"/>
      <c r="G65" s="214"/>
    </row>
    <row r="66" spans="2:7">
      <c r="B66" s="212"/>
      <c r="D66" s="212"/>
      <c r="E66" s="213"/>
      <c r="F66" s="213"/>
      <c r="G66" s="214"/>
    </row>
    <row r="67" spans="2:7">
      <c r="B67" s="212"/>
      <c r="D67" s="212"/>
      <c r="E67" s="213"/>
      <c r="F67" s="213"/>
      <c r="G67" s="214"/>
    </row>
    <row r="68" spans="2:7">
      <c r="B68" s="212"/>
      <c r="D68" s="212"/>
      <c r="E68" s="213"/>
      <c r="F68" s="213"/>
      <c r="G68" s="214"/>
    </row>
    <row r="69" spans="2:7">
      <c r="B69" s="212"/>
      <c r="D69" s="212"/>
      <c r="E69" s="213"/>
      <c r="F69" s="213"/>
      <c r="G69" s="214"/>
    </row>
    <row r="70" spans="2:7">
      <c r="B70" s="212"/>
      <c r="D70" s="212"/>
      <c r="E70" s="213"/>
      <c r="F70" s="213"/>
      <c r="G70" s="214"/>
    </row>
    <row r="71" spans="2:7">
      <c r="B71" s="212"/>
      <c r="D71" s="212"/>
      <c r="E71" s="213"/>
      <c r="F71" s="213"/>
      <c r="G71" s="214"/>
    </row>
    <row r="72" spans="2:7">
      <c r="B72" s="212"/>
      <c r="D72" s="212"/>
      <c r="E72" s="213"/>
      <c r="F72" s="213"/>
      <c r="G72" s="214"/>
    </row>
    <row r="73" spans="2:7">
      <c r="B73" s="212"/>
      <c r="D73" s="212"/>
      <c r="E73" s="213"/>
      <c r="F73" s="213"/>
      <c r="G73" s="214"/>
    </row>
    <row r="74" spans="2:7">
      <c r="B74" s="212"/>
      <c r="D74" s="212"/>
      <c r="E74" s="213"/>
      <c r="F74" s="213"/>
      <c r="G74" s="214"/>
    </row>
    <row r="75" spans="2:7">
      <c r="B75" s="212"/>
      <c r="D75" s="212"/>
      <c r="E75" s="213"/>
      <c r="F75" s="213"/>
      <c r="G75" s="214"/>
    </row>
    <row r="76" spans="2:7">
      <c r="B76" s="212"/>
      <c r="D76" s="212"/>
      <c r="E76" s="213"/>
      <c r="F76" s="213"/>
      <c r="G76" s="214"/>
    </row>
    <row r="77" spans="2:7">
      <c r="B77" s="212"/>
      <c r="D77" s="212"/>
      <c r="E77" s="213"/>
      <c r="F77" s="213"/>
      <c r="G77" s="214"/>
    </row>
    <row r="78" spans="2:7">
      <c r="B78" s="212"/>
      <c r="D78" s="212"/>
      <c r="E78" s="213"/>
      <c r="F78" s="213"/>
      <c r="G78" s="214"/>
    </row>
    <row r="79" spans="2:7">
      <c r="B79" s="212"/>
      <c r="D79" s="212"/>
      <c r="E79" s="213"/>
      <c r="F79" s="213"/>
      <c r="G79" s="214"/>
    </row>
    <row r="80" spans="2:7">
      <c r="B80" s="212"/>
      <c r="D80" s="212"/>
      <c r="E80" s="213"/>
      <c r="F80" s="213"/>
      <c r="G80" s="214"/>
    </row>
    <row r="81" spans="2:7">
      <c r="B81" s="212"/>
      <c r="D81" s="212"/>
      <c r="E81" s="213"/>
      <c r="F81" s="213"/>
      <c r="G81" s="214"/>
    </row>
    <row r="82" spans="2:7">
      <c r="B82" s="212"/>
      <c r="D82" s="212"/>
      <c r="E82" s="213"/>
      <c r="F82" s="213"/>
      <c r="G82" s="214"/>
    </row>
    <row r="83" spans="2:7">
      <c r="B83" s="212"/>
      <c r="D83" s="212"/>
      <c r="E83" s="213"/>
      <c r="F83" s="213"/>
      <c r="G83" s="214"/>
    </row>
    <row r="84" spans="2:7">
      <c r="B84" s="212"/>
      <c r="D84" s="212"/>
      <c r="E84" s="213"/>
      <c r="F84" s="213"/>
      <c r="G84" s="214"/>
    </row>
    <row r="85" spans="2:7">
      <c r="B85" s="212"/>
      <c r="D85" s="212"/>
      <c r="E85" s="213"/>
      <c r="F85" s="213"/>
      <c r="G85" s="214"/>
    </row>
    <row r="86" spans="2:7">
      <c r="B86" s="212"/>
      <c r="D86" s="212"/>
      <c r="E86" s="213"/>
      <c r="F86" s="213"/>
      <c r="G86" s="214"/>
    </row>
    <row r="87" spans="2:7">
      <c r="B87" s="212"/>
      <c r="D87" s="212"/>
      <c r="E87" s="213"/>
      <c r="F87" s="213"/>
      <c r="G87" s="214"/>
    </row>
    <row r="88" spans="2:7">
      <c r="B88" s="212"/>
      <c r="D88" s="212"/>
      <c r="E88" s="213"/>
      <c r="F88" s="213"/>
      <c r="G88" s="214"/>
    </row>
    <row r="89" spans="2:7">
      <c r="B89" s="212"/>
      <c r="D89" s="212"/>
      <c r="E89" s="213"/>
      <c r="F89" s="213"/>
      <c r="G89" s="214"/>
    </row>
    <row r="90" spans="2:7">
      <c r="B90" s="212"/>
      <c r="D90" s="212"/>
      <c r="E90" s="213"/>
      <c r="F90" s="213"/>
      <c r="G90" s="214"/>
    </row>
    <row r="91" spans="2:7">
      <c r="B91" s="212"/>
      <c r="D91" s="212"/>
      <c r="E91" s="213"/>
      <c r="F91" s="213"/>
      <c r="G91" s="214"/>
    </row>
    <row r="92" spans="2:7">
      <c r="B92" s="212"/>
      <c r="D92" s="212"/>
      <c r="E92" s="213"/>
      <c r="F92" s="213"/>
      <c r="G92" s="214"/>
    </row>
    <row r="93" spans="2:7">
      <c r="B93" s="212"/>
      <c r="D93" s="212"/>
      <c r="E93" s="213"/>
      <c r="F93" s="213"/>
      <c r="G93" s="214"/>
    </row>
    <row r="94" spans="2:7">
      <c r="B94" s="212"/>
      <c r="D94" s="212"/>
      <c r="E94" s="213"/>
      <c r="F94" s="213"/>
      <c r="G94" s="214"/>
    </row>
    <row r="95" spans="2:7">
      <c r="B95" s="212"/>
      <c r="D95" s="212"/>
      <c r="E95" s="213"/>
      <c r="F95" s="213"/>
      <c r="G95" s="214"/>
    </row>
    <row r="96" spans="2:7">
      <c r="B96" s="212"/>
      <c r="D96" s="212"/>
      <c r="E96" s="213"/>
      <c r="F96" s="213"/>
      <c r="G96" s="214"/>
    </row>
    <row r="97" spans="2:7">
      <c r="B97" s="212"/>
      <c r="D97" s="212"/>
      <c r="E97" s="213"/>
      <c r="F97" s="213"/>
      <c r="G97" s="214"/>
    </row>
    <row r="98" spans="2:7">
      <c r="B98" s="212"/>
      <c r="D98" s="212"/>
      <c r="E98" s="213"/>
      <c r="F98" s="213"/>
      <c r="G98" s="214"/>
    </row>
    <row r="99" spans="2:7">
      <c r="B99" s="212"/>
      <c r="D99" s="212"/>
      <c r="E99" s="213"/>
      <c r="F99" s="213"/>
      <c r="G99" s="214"/>
    </row>
    <row r="100" spans="2:7">
      <c r="B100" s="212"/>
      <c r="D100" s="212"/>
      <c r="E100" s="213"/>
      <c r="F100" s="213"/>
      <c r="G100" s="214"/>
    </row>
    <row r="101" spans="2:7">
      <c r="B101" s="212"/>
      <c r="D101" s="212"/>
      <c r="E101" s="213"/>
      <c r="F101" s="213"/>
      <c r="G101" s="214"/>
    </row>
    <row r="102" spans="2:7">
      <c r="B102" s="212"/>
      <c r="D102" s="212"/>
      <c r="E102" s="213"/>
      <c r="F102" s="213"/>
      <c r="G102" s="214"/>
    </row>
    <row r="103" spans="2:7">
      <c r="B103" s="212"/>
      <c r="D103" s="212"/>
      <c r="E103" s="213"/>
      <c r="F103" s="213"/>
      <c r="G103" s="214"/>
    </row>
    <row r="104" spans="2:7">
      <c r="B104" s="212"/>
      <c r="D104" s="212"/>
      <c r="E104" s="213"/>
      <c r="F104" s="213"/>
      <c r="G104" s="214"/>
    </row>
    <row r="105" spans="2:7">
      <c r="B105" s="212"/>
      <c r="D105" s="212"/>
      <c r="E105" s="213"/>
      <c r="F105" s="213"/>
      <c r="G105" s="214"/>
    </row>
    <row r="106" spans="2:7">
      <c r="B106" s="212"/>
      <c r="D106" s="212"/>
      <c r="E106" s="213"/>
      <c r="F106" s="213"/>
      <c r="G106" s="214"/>
    </row>
    <row r="107" spans="2:7">
      <c r="B107" s="212"/>
      <c r="D107" s="212"/>
      <c r="E107" s="213"/>
      <c r="F107" s="213"/>
      <c r="G107" s="214"/>
    </row>
    <row r="108" spans="2:7">
      <c r="B108" s="212"/>
      <c r="D108" s="212"/>
      <c r="E108" s="213"/>
      <c r="F108" s="213"/>
      <c r="G108" s="214"/>
    </row>
    <row r="109" spans="2:7">
      <c r="B109" s="212"/>
      <c r="D109" s="212"/>
      <c r="E109" s="213"/>
      <c r="F109" s="213"/>
      <c r="G109" s="214"/>
    </row>
    <row r="110" spans="2:7">
      <c r="B110" s="212"/>
      <c r="D110" s="212"/>
      <c r="E110" s="213"/>
      <c r="F110" s="213"/>
      <c r="G110" s="214"/>
    </row>
    <row r="111" spans="2:7">
      <c r="B111" s="212"/>
      <c r="D111" s="212"/>
      <c r="E111" s="213"/>
      <c r="F111" s="213"/>
      <c r="G111" s="214"/>
    </row>
    <row r="112" spans="2:7">
      <c r="B112" s="212"/>
      <c r="D112" s="212"/>
      <c r="E112" s="213"/>
      <c r="F112" s="213"/>
      <c r="G112" s="214"/>
    </row>
    <row r="113" spans="2:7">
      <c r="B113" s="212"/>
      <c r="D113" s="212"/>
      <c r="E113" s="213"/>
      <c r="F113" s="213"/>
      <c r="G113" s="214"/>
    </row>
    <row r="114" spans="2:7">
      <c r="B114" s="212"/>
      <c r="D114" s="212"/>
      <c r="E114" s="213"/>
      <c r="F114" s="213"/>
      <c r="G114" s="214"/>
    </row>
    <row r="115" spans="2:7">
      <c r="B115" s="212"/>
      <c r="D115" s="212"/>
      <c r="E115" s="213"/>
      <c r="F115" s="213"/>
      <c r="G115" s="214"/>
    </row>
    <row r="116" spans="2:7">
      <c r="B116" s="212"/>
      <c r="D116" s="212"/>
      <c r="E116" s="213"/>
      <c r="F116" s="213"/>
      <c r="G116" s="214"/>
    </row>
    <row r="117" spans="2:7">
      <c r="B117" s="212"/>
      <c r="D117" s="212"/>
      <c r="E117" s="213"/>
      <c r="F117" s="213"/>
      <c r="G117" s="214"/>
    </row>
    <row r="118" spans="2:7">
      <c r="B118" s="212"/>
      <c r="D118" s="212"/>
      <c r="E118" s="213"/>
      <c r="F118" s="213"/>
      <c r="G118" s="214"/>
    </row>
    <row r="119" spans="2:7">
      <c r="B119" s="212"/>
      <c r="D119" s="212"/>
      <c r="E119" s="213"/>
      <c r="F119" s="213"/>
      <c r="G119" s="214"/>
    </row>
    <row r="120" spans="2:7">
      <c r="B120" s="212"/>
      <c r="D120" s="212"/>
      <c r="E120" s="213"/>
      <c r="F120" s="213"/>
      <c r="G120" s="214"/>
    </row>
    <row r="121" spans="2:7">
      <c r="B121" s="212"/>
      <c r="D121" s="212"/>
      <c r="E121" s="213"/>
      <c r="F121" s="213"/>
      <c r="G121" s="214"/>
    </row>
    <row r="122" spans="2:7">
      <c r="B122" s="212"/>
      <c r="D122" s="212"/>
      <c r="E122" s="213"/>
      <c r="F122" s="213"/>
      <c r="G122" s="214"/>
    </row>
    <row r="123" spans="2:7">
      <c r="B123" s="212"/>
      <c r="D123" s="212"/>
      <c r="E123" s="213"/>
      <c r="F123" s="213"/>
      <c r="G123" s="214"/>
    </row>
    <row r="124" spans="2:7">
      <c r="B124" s="212"/>
      <c r="D124" s="212"/>
      <c r="E124" s="213"/>
      <c r="F124" s="213"/>
      <c r="G124" s="214"/>
    </row>
    <row r="125" spans="2:7">
      <c r="B125" s="212"/>
      <c r="D125" s="212"/>
      <c r="E125" s="213"/>
      <c r="F125" s="213"/>
      <c r="G125" s="214"/>
    </row>
    <row r="126" spans="2:7">
      <c r="B126" s="212"/>
      <c r="D126" s="212"/>
      <c r="E126" s="213"/>
      <c r="F126" s="213"/>
      <c r="G126" s="214"/>
    </row>
    <row r="127" spans="2:7">
      <c r="B127" s="212"/>
      <c r="D127" s="212"/>
      <c r="E127" s="213"/>
      <c r="F127" s="213"/>
      <c r="G127" s="214"/>
    </row>
    <row r="128" spans="2:7">
      <c r="B128" s="212"/>
      <c r="D128" s="212"/>
      <c r="E128" s="213"/>
      <c r="F128" s="213"/>
      <c r="G128" s="214"/>
    </row>
    <row r="129" spans="2:7">
      <c r="B129" s="212"/>
      <c r="D129" s="212"/>
      <c r="E129" s="213"/>
      <c r="F129" s="213"/>
      <c r="G129" s="214"/>
    </row>
    <row r="130" spans="2:7">
      <c r="B130" s="212"/>
      <c r="D130" s="212"/>
      <c r="E130" s="213"/>
      <c r="F130" s="213"/>
      <c r="G130" s="214"/>
    </row>
    <row r="131" spans="2:7">
      <c r="B131" s="212"/>
      <c r="D131" s="212"/>
      <c r="E131" s="213"/>
      <c r="F131" s="213"/>
      <c r="G131" s="214"/>
    </row>
    <row r="132" spans="2:7">
      <c r="B132" s="212"/>
      <c r="D132" s="212"/>
      <c r="E132" s="213"/>
      <c r="F132" s="213"/>
      <c r="G132" s="214"/>
    </row>
    <row r="133" spans="2:7">
      <c r="B133" s="212"/>
      <c r="D133" s="212"/>
      <c r="E133" s="213"/>
      <c r="F133" s="213"/>
      <c r="G133" s="214"/>
    </row>
    <row r="134" spans="2:7">
      <c r="B134" s="212"/>
      <c r="D134" s="212"/>
      <c r="E134" s="213"/>
      <c r="F134" s="213"/>
      <c r="G134" s="214"/>
    </row>
    <row r="135" spans="2:7">
      <c r="B135" s="212"/>
      <c r="D135" s="212"/>
      <c r="E135" s="213"/>
      <c r="F135" s="213"/>
      <c r="G135" s="214"/>
    </row>
    <row r="136" spans="2:7">
      <c r="B136" s="212"/>
      <c r="D136" s="212"/>
      <c r="E136" s="213"/>
      <c r="F136" s="213"/>
      <c r="G136" s="214"/>
    </row>
    <row r="137" spans="2:7">
      <c r="B137" s="212"/>
      <c r="D137" s="212"/>
      <c r="E137" s="213"/>
      <c r="F137" s="213"/>
      <c r="G137" s="214"/>
    </row>
    <row r="138" spans="2:7">
      <c r="B138" s="212"/>
      <c r="D138" s="212"/>
      <c r="E138" s="213"/>
      <c r="F138" s="213"/>
      <c r="G138" s="214"/>
    </row>
    <row r="139" spans="2:7">
      <c r="B139" s="212"/>
      <c r="D139" s="212"/>
      <c r="E139" s="213"/>
      <c r="F139" s="213"/>
      <c r="G139" s="214"/>
    </row>
    <row r="140" spans="2:7">
      <c r="B140" s="212"/>
      <c r="D140" s="212"/>
      <c r="E140" s="213"/>
      <c r="F140" s="213"/>
      <c r="G140" s="214"/>
    </row>
    <row r="141" spans="2:7">
      <c r="B141" s="212"/>
      <c r="D141" s="212"/>
      <c r="E141" s="213"/>
      <c r="F141" s="213"/>
      <c r="G141" s="214"/>
    </row>
    <row r="142" spans="2:7">
      <c r="B142" s="212"/>
      <c r="D142" s="212"/>
      <c r="E142" s="213"/>
      <c r="F142" s="213"/>
      <c r="G142" s="214"/>
    </row>
    <row r="143" spans="2:7">
      <c r="B143" s="212"/>
      <c r="D143" s="212"/>
      <c r="E143" s="213"/>
      <c r="F143" s="213"/>
      <c r="G143" s="214"/>
    </row>
    <row r="144" spans="2:7">
      <c r="B144" s="212"/>
      <c r="D144" s="212"/>
      <c r="E144" s="213"/>
      <c r="F144" s="213"/>
      <c r="G144" s="214"/>
    </row>
    <row r="145" spans="2:7">
      <c r="B145" s="212"/>
      <c r="D145" s="212"/>
      <c r="E145" s="213"/>
      <c r="F145" s="213"/>
      <c r="G145" s="214"/>
    </row>
    <row r="146" spans="2:7">
      <c r="B146" s="212"/>
      <c r="D146" s="212"/>
      <c r="E146" s="213"/>
      <c r="F146" s="213"/>
      <c r="G146" s="214"/>
    </row>
    <row r="147" spans="2:7">
      <c r="B147" s="212"/>
      <c r="D147" s="212"/>
      <c r="E147" s="213"/>
      <c r="F147" s="213"/>
      <c r="G147" s="214"/>
    </row>
    <row r="148" spans="2:7">
      <c r="B148" s="212"/>
      <c r="D148" s="212"/>
      <c r="E148" s="213"/>
      <c r="F148" s="213"/>
      <c r="G148" s="214"/>
    </row>
    <row r="149" spans="2:7">
      <c r="B149" s="212"/>
      <c r="D149" s="212"/>
      <c r="E149" s="213"/>
      <c r="F149" s="213"/>
      <c r="G149" s="214"/>
    </row>
    <row r="150" spans="2:7">
      <c r="B150" s="212"/>
      <c r="D150" s="212"/>
      <c r="E150" s="213"/>
      <c r="F150" s="213"/>
      <c r="G150" s="214"/>
    </row>
    <row r="151" spans="2:7">
      <c r="B151" s="212"/>
      <c r="D151" s="212"/>
      <c r="E151" s="213"/>
      <c r="F151" s="213"/>
      <c r="G151" s="214"/>
    </row>
    <row r="152" spans="2:7">
      <c r="B152" s="212"/>
      <c r="D152" s="212"/>
      <c r="E152" s="213"/>
      <c r="F152" s="213"/>
      <c r="G152" s="214"/>
    </row>
    <row r="153" spans="2:7">
      <c r="B153" s="212"/>
      <c r="D153" s="212"/>
      <c r="E153" s="213"/>
      <c r="F153" s="213"/>
      <c r="G153" s="214"/>
    </row>
    <row r="154" spans="2:7">
      <c r="B154" s="212"/>
      <c r="D154" s="212"/>
      <c r="E154" s="213"/>
      <c r="F154" s="213"/>
      <c r="G154" s="214"/>
    </row>
    <row r="155" spans="2:7">
      <c r="B155" s="212"/>
      <c r="D155" s="212"/>
      <c r="E155" s="213"/>
      <c r="F155" s="213"/>
      <c r="G155" s="214"/>
    </row>
    <row r="156" spans="2:7">
      <c r="B156" s="212"/>
      <c r="D156" s="212"/>
      <c r="E156" s="213"/>
      <c r="F156" s="213"/>
      <c r="G156" s="214"/>
    </row>
    <row r="157" spans="2:7">
      <c r="B157" s="212"/>
      <c r="D157" s="212"/>
      <c r="E157" s="213"/>
      <c r="F157" s="213"/>
      <c r="G157" s="214"/>
    </row>
    <row r="158" spans="2:7">
      <c r="B158" s="212"/>
      <c r="D158" s="212"/>
      <c r="E158" s="213"/>
      <c r="F158" s="213"/>
      <c r="G158" s="214"/>
    </row>
    <row r="159" spans="2:7">
      <c r="B159" s="212"/>
      <c r="D159" s="212"/>
      <c r="E159" s="213"/>
      <c r="F159" s="213"/>
      <c r="G159" s="214"/>
    </row>
    <row r="160" spans="2:7">
      <c r="B160" s="212"/>
      <c r="D160" s="212"/>
      <c r="E160" s="213"/>
      <c r="F160" s="213"/>
      <c r="G160" s="214"/>
    </row>
    <row r="161" spans="2:7">
      <c r="B161" s="212"/>
      <c r="D161" s="212"/>
      <c r="E161" s="213"/>
      <c r="F161" s="213"/>
      <c r="G161" s="214"/>
    </row>
    <row r="162" spans="2:7">
      <c r="B162" s="212"/>
      <c r="D162" s="212"/>
      <c r="E162" s="213"/>
      <c r="F162" s="213"/>
      <c r="G162" s="214"/>
    </row>
    <row r="163" spans="2:7">
      <c r="B163" s="212"/>
      <c r="D163" s="212"/>
      <c r="E163" s="213"/>
      <c r="F163" s="213"/>
      <c r="G163" s="214"/>
    </row>
    <row r="164" spans="2:7">
      <c r="B164" s="212"/>
      <c r="D164" s="212"/>
      <c r="E164" s="213"/>
      <c r="F164" s="213"/>
      <c r="G164" s="214"/>
    </row>
    <row r="165" spans="2:7">
      <c r="B165" s="212"/>
      <c r="D165" s="212"/>
      <c r="E165" s="213"/>
      <c r="F165" s="213"/>
      <c r="G165" s="214"/>
    </row>
    <row r="166" spans="2:7">
      <c r="B166" s="212"/>
      <c r="D166" s="212"/>
      <c r="E166" s="213"/>
      <c r="F166" s="213"/>
      <c r="G166" s="214"/>
    </row>
    <row r="167" spans="2:7">
      <c r="B167" s="212"/>
      <c r="D167" s="212"/>
      <c r="E167" s="213"/>
      <c r="F167" s="213"/>
      <c r="G167" s="214"/>
    </row>
    <row r="168" spans="2:7">
      <c r="B168" s="212"/>
      <c r="D168" s="212"/>
      <c r="E168" s="213"/>
      <c r="F168" s="213"/>
      <c r="G168" s="214"/>
    </row>
    <row r="169" spans="2:7">
      <c r="B169" s="212"/>
      <c r="D169" s="212"/>
      <c r="E169" s="213"/>
      <c r="F169" s="213"/>
      <c r="G169" s="214"/>
    </row>
    <row r="170" spans="2:7">
      <c r="B170" s="212"/>
      <c r="D170" s="212"/>
      <c r="E170" s="213"/>
      <c r="F170" s="213"/>
      <c r="G170" s="214"/>
    </row>
    <row r="171" spans="2:7">
      <c r="B171" s="212"/>
      <c r="D171" s="212"/>
      <c r="E171" s="213"/>
      <c r="F171" s="213"/>
      <c r="G171" s="214"/>
    </row>
    <row r="172" spans="2:7">
      <c r="B172" s="212"/>
      <c r="D172" s="212"/>
      <c r="E172" s="213"/>
      <c r="F172" s="213"/>
      <c r="G172" s="214"/>
    </row>
    <row r="173" spans="2:7">
      <c r="B173" s="212"/>
      <c r="D173" s="212"/>
      <c r="E173" s="213"/>
      <c r="F173" s="213"/>
      <c r="G173" s="214"/>
    </row>
    <row r="174" spans="2:7">
      <c r="B174" s="212"/>
      <c r="D174" s="212"/>
      <c r="E174" s="213"/>
      <c r="F174" s="213"/>
      <c r="G174" s="214"/>
    </row>
    <row r="175" spans="2:7">
      <c r="B175" s="212"/>
      <c r="D175" s="212"/>
      <c r="E175" s="213"/>
      <c r="F175" s="213"/>
      <c r="G175" s="214"/>
    </row>
    <row r="176" spans="2:7">
      <c r="B176" s="212"/>
      <c r="D176" s="212"/>
      <c r="E176" s="213"/>
      <c r="F176" s="213"/>
      <c r="G176" s="214"/>
    </row>
    <row r="177" spans="2:7">
      <c r="B177" s="212"/>
      <c r="D177" s="212"/>
      <c r="E177" s="213"/>
      <c r="F177" s="213"/>
      <c r="G177" s="214"/>
    </row>
    <row r="178" spans="2:7">
      <c r="B178" s="212"/>
      <c r="D178" s="212"/>
      <c r="E178" s="213"/>
      <c r="F178" s="213"/>
      <c r="G178" s="214"/>
    </row>
    <row r="179" spans="2:7">
      <c r="B179" s="212"/>
      <c r="D179" s="212"/>
      <c r="E179" s="213"/>
      <c r="F179" s="213"/>
      <c r="G179" s="214"/>
    </row>
    <row r="180" spans="2:7">
      <c r="B180" s="212"/>
      <c r="D180" s="212"/>
      <c r="E180" s="213"/>
      <c r="F180" s="213"/>
      <c r="G180" s="214"/>
    </row>
    <row r="181" spans="2:7">
      <c r="B181" s="212"/>
      <c r="D181" s="212"/>
      <c r="E181" s="213"/>
      <c r="F181" s="213"/>
      <c r="G181" s="214"/>
    </row>
    <row r="182" spans="2:7">
      <c r="B182" s="212"/>
      <c r="D182" s="212"/>
      <c r="E182" s="213"/>
      <c r="F182" s="213"/>
      <c r="G182" s="214"/>
    </row>
    <row r="183" spans="2:7">
      <c r="B183" s="212"/>
      <c r="D183" s="212"/>
      <c r="E183" s="213"/>
      <c r="F183" s="213"/>
      <c r="G183" s="214"/>
    </row>
    <row r="184" spans="2:7">
      <c r="B184" s="212"/>
      <c r="D184" s="212"/>
      <c r="E184" s="213"/>
      <c r="F184" s="213"/>
      <c r="G184" s="214"/>
    </row>
    <row r="185" spans="2:7">
      <c r="B185" s="212"/>
      <c r="D185" s="212"/>
      <c r="E185" s="213"/>
      <c r="F185" s="213"/>
      <c r="G185" s="214"/>
    </row>
    <row r="186" spans="2:7">
      <c r="B186" s="212"/>
      <c r="D186" s="212"/>
      <c r="E186" s="213"/>
      <c r="F186" s="213"/>
      <c r="G186" s="214"/>
    </row>
    <row r="187" spans="2:7">
      <c r="B187" s="212"/>
      <c r="D187" s="212"/>
      <c r="E187" s="213"/>
      <c r="F187" s="213"/>
      <c r="G187" s="214"/>
    </row>
    <row r="188" spans="2:7">
      <c r="B188" s="212"/>
      <c r="D188" s="212"/>
      <c r="E188" s="213"/>
      <c r="F188" s="213"/>
      <c r="G188" s="214"/>
    </row>
    <row r="189" spans="2:7">
      <c r="B189" s="212"/>
      <c r="D189" s="212"/>
      <c r="E189" s="213"/>
      <c r="F189" s="213"/>
      <c r="G189" s="214"/>
    </row>
    <row r="190" spans="2:7">
      <c r="B190" s="212"/>
      <c r="D190" s="212"/>
      <c r="E190" s="213"/>
      <c r="F190" s="213"/>
      <c r="G190" s="214"/>
    </row>
    <row r="191" spans="2:7">
      <c r="B191" s="212"/>
      <c r="D191" s="212"/>
      <c r="E191" s="213"/>
      <c r="F191" s="213"/>
      <c r="G191" s="214"/>
    </row>
    <row r="192" spans="2:7">
      <c r="B192" s="212"/>
      <c r="D192" s="212"/>
      <c r="E192" s="213"/>
      <c r="F192" s="213"/>
      <c r="G192" s="214"/>
    </row>
    <row r="193" spans="2:7">
      <c r="B193" s="212"/>
      <c r="D193" s="212"/>
      <c r="E193" s="213"/>
      <c r="F193" s="213"/>
      <c r="G193" s="214"/>
    </row>
    <row r="194" spans="2:7">
      <c r="B194" s="212"/>
      <c r="D194" s="212"/>
      <c r="E194" s="213"/>
      <c r="F194" s="213"/>
      <c r="G194" s="214"/>
    </row>
    <row r="195" spans="2:7">
      <c r="B195" s="212"/>
      <c r="D195" s="212"/>
      <c r="E195" s="213"/>
      <c r="F195" s="213"/>
      <c r="G195" s="214"/>
    </row>
    <row r="196" spans="2:7">
      <c r="B196" s="212"/>
      <c r="D196" s="212"/>
      <c r="E196" s="213"/>
      <c r="F196" s="213"/>
      <c r="G196" s="214"/>
    </row>
    <row r="197" spans="2:7">
      <c r="B197" s="212"/>
      <c r="D197" s="212"/>
      <c r="E197" s="213"/>
      <c r="F197" s="213"/>
      <c r="G197" s="214"/>
    </row>
    <row r="198" spans="2:7">
      <c r="B198" s="212"/>
      <c r="D198" s="212"/>
      <c r="E198" s="213"/>
      <c r="F198" s="213"/>
      <c r="G198" s="214"/>
    </row>
    <row r="199" spans="2:7">
      <c r="B199" s="212"/>
      <c r="D199" s="212"/>
      <c r="E199" s="213"/>
      <c r="F199" s="213"/>
      <c r="G199" s="214"/>
    </row>
    <row r="200" spans="2:7">
      <c r="B200" s="212"/>
      <c r="D200" s="212"/>
      <c r="E200" s="213"/>
      <c r="F200" s="213"/>
      <c r="G200" s="214"/>
    </row>
    <row r="201" spans="2:7">
      <c r="B201" s="212"/>
      <c r="D201" s="212"/>
      <c r="E201" s="213"/>
      <c r="F201" s="213"/>
      <c r="G201" s="214"/>
    </row>
    <row r="202" spans="2:7">
      <c r="B202" s="212"/>
      <c r="D202" s="212"/>
      <c r="E202" s="213"/>
      <c r="F202" s="213"/>
      <c r="G202" s="214"/>
    </row>
    <row r="203" spans="2:7">
      <c r="B203" s="212"/>
      <c r="D203" s="212"/>
      <c r="E203" s="213"/>
      <c r="F203" s="213"/>
      <c r="G203" s="214"/>
    </row>
    <row r="204" spans="2:7">
      <c r="B204" s="212"/>
      <c r="D204" s="212"/>
      <c r="E204" s="213"/>
      <c r="F204" s="213"/>
      <c r="G204" s="214"/>
    </row>
    <row r="205" spans="2:7">
      <c r="B205" s="212"/>
      <c r="D205" s="212"/>
      <c r="E205" s="213"/>
      <c r="F205" s="213"/>
      <c r="G205" s="214"/>
    </row>
    <row r="206" spans="2:7">
      <c r="B206" s="212"/>
      <c r="D206" s="212"/>
      <c r="E206" s="213"/>
      <c r="F206" s="213"/>
      <c r="G206" s="214"/>
    </row>
    <row r="207" spans="2:7">
      <c r="B207" s="212"/>
      <c r="D207" s="212"/>
      <c r="E207" s="213"/>
      <c r="F207" s="213"/>
      <c r="G207" s="214"/>
    </row>
    <row r="208" spans="2:7">
      <c r="B208" s="212"/>
      <c r="D208" s="212"/>
      <c r="E208" s="213"/>
      <c r="F208" s="213"/>
      <c r="G208" s="214"/>
    </row>
    <row r="209" spans="2:7">
      <c r="B209" s="212"/>
      <c r="D209" s="212"/>
      <c r="E209" s="213"/>
      <c r="F209" s="213"/>
      <c r="G209" s="214"/>
    </row>
    <row r="210" spans="2:7">
      <c r="B210" s="212"/>
      <c r="D210" s="212"/>
      <c r="E210" s="213"/>
      <c r="F210" s="213"/>
      <c r="G210" s="214"/>
    </row>
    <row r="211" spans="2:7">
      <c r="B211" s="212"/>
      <c r="D211" s="212"/>
      <c r="E211" s="213"/>
      <c r="F211" s="213"/>
      <c r="G211" s="214"/>
    </row>
    <row r="212" spans="2:7">
      <c r="B212" s="212"/>
      <c r="D212" s="212"/>
      <c r="E212" s="213"/>
      <c r="F212" s="213"/>
      <c r="G212" s="214"/>
    </row>
    <row r="213" spans="2:7">
      <c r="B213" s="212"/>
      <c r="D213" s="212"/>
      <c r="E213" s="213"/>
      <c r="F213" s="213"/>
      <c r="G213" s="214"/>
    </row>
    <row r="214" spans="2:7">
      <c r="B214" s="212"/>
      <c r="D214" s="212"/>
      <c r="E214" s="213"/>
      <c r="F214" s="213"/>
      <c r="G214" s="214"/>
    </row>
    <row r="215" spans="2:7">
      <c r="B215" s="212"/>
      <c r="D215" s="212"/>
      <c r="E215" s="213"/>
      <c r="F215" s="213"/>
      <c r="G215" s="214"/>
    </row>
    <row r="216" spans="2:7">
      <c r="B216" s="212"/>
      <c r="D216" s="212"/>
      <c r="E216" s="213"/>
      <c r="F216" s="213"/>
      <c r="G216" s="214"/>
    </row>
    <row r="217" spans="2:7">
      <c r="B217" s="212"/>
      <c r="D217" s="212"/>
      <c r="E217" s="213"/>
      <c r="F217" s="213"/>
      <c r="G217" s="214"/>
    </row>
    <row r="218" spans="2:7">
      <c r="B218" s="212"/>
      <c r="D218" s="212"/>
      <c r="E218" s="213"/>
      <c r="F218" s="213"/>
      <c r="G218" s="214"/>
    </row>
    <row r="219" spans="2:7">
      <c r="B219" s="212"/>
      <c r="D219" s="212"/>
      <c r="E219" s="213"/>
      <c r="F219" s="213"/>
      <c r="G219" s="214"/>
    </row>
    <row r="220" spans="2:7">
      <c r="B220" s="212"/>
      <c r="D220" s="212"/>
      <c r="E220" s="213"/>
      <c r="F220" s="213"/>
      <c r="G220" s="214"/>
    </row>
    <row r="221" spans="2:7">
      <c r="B221" s="212"/>
      <c r="D221" s="212"/>
      <c r="E221" s="213"/>
      <c r="F221" s="213"/>
      <c r="G221" s="214"/>
    </row>
    <row r="222" spans="2:7">
      <c r="B222" s="212"/>
      <c r="D222" s="212"/>
      <c r="E222" s="213"/>
      <c r="F222" s="213"/>
      <c r="G222" s="214"/>
    </row>
    <row r="223" spans="2:7">
      <c r="B223" s="212"/>
      <c r="D223" s="212"/>
      <c r="E223" s="213"/>
      <c r="F223" s="213"/>
      <c r="G223" s="214"/>
    </row>
    <row r="224" spans="2:7">
      <c r="B224" s="212"/>
      <c r="D224" s="212"/>
      <c r="E224" s="213"/>
      <c r="F224" s="213"/>
      <c r="G224" s="214"/>
    </row>
    <row r="225" spans="2:7">
      <c r="B225" s="212"/>
      <c r="D225" s="212"/>
      <c r="E225" s="213"/>
      <c r="F225" s="213"/>
      <c r="G225" s="214"/>
    </row>
    <row r="226" spans="2:7">
      <c r="B226" s="212"/>
      <c r="D226" s="212"/>
      <c r="E226" s="213"/>
      <c r="F226" s="213"/>
      <c r="G226" s="214"/>
    </row>
    <row r="227" spans="2:7">
      <c r="B227" s="212"/>
      <c r="D227" s="212"/>
      <c r="E227" s="213"/>
      <c r="F227" s="213"/>
      <c r="G227" s="214"/>
    </row>
    <row r="228" spans="2:7">
      <c r="B228" s="212"/>
      <c r="D228" s="212"/>
      <c r="E228" s="213"/>
      <c r="F228" s="213"/>
      <c r="G228" s="214"/>
    </row>
    <row r="229" spans="2:7">
      <c r="B229" s="212"/>
      <c r="D229" s="212"/>
      <c r="E229" s="213"/>
      <c r="F229" s="213"/>
      <c r="G229" s="214"/>
    </row>
    <row r="230" spans="2:7">
      <c r="B230" s="212"/>
      <c r="D230" s="212"/>
      <c r="E230" s="213"/>
      <c r="F230" s="213"/>
      <c r="G230" s="214"/>
    </row>
    <row r="231" spans="2:7">
      <c r="B231" s="212"/>
      <c r="D231" s="212"/>
      <c r="E231" s="213"/>
      <c r="F231" s="213"/>
      <c r="G231" s="214"/>
    </row>
    <row r="232" spans="2:7">
      <c r="B232" s="212"/>
      <c r="D232" s="212"/>
      <c r="E232" s="213"/>
      <c r="F232" s="213"/>
      <c r="G232" s="214"/>
    </row>
    <row r="233" spans="2:7">
      <c r="B233" s="212"/>
      <c r="D233" s="212"/>
      <c r="E233" s="213"/>
      <c r="F233" s="213"/>
      <c r="G233" s="214"/>
    </row>
    <row r="234" spans="2:7">
      <c r="B234" s="212"/>
      <c r="D234" s="212"/>
      <c r="E234" s="213"/>
      <c r="F234" s="213"/>
      <c r="G234" s="214"/>
    </row>
    <row r="235" spans="2:7">
      <c r="B235" s="212"/>
      <c r="D235" s="212"/>
      <c r="E235" s="213"/>
      <c r="F235" s="213"/>
      <c r="G235" s="214"/>
    </row>
    <row r="236" spans="2:7">
      <c r="B236" s="212"/>
      <c r="D236" s="212"/>
      <c r="E236" s="213"/>
      <c r="F236" s="213"/>
      <c r="G236" s="214"/>
    </row>
    <row r="237" spans="2:7">
      <c r="B237" s="212"/>
      <c r="D237" s="212"/>
      <c r="E237" s="213"/>
      <c r="F237" s="213"/>
      <c r="G237" s="214"/>
    </row>
    <row r="238" spans="2:7">
      <c r="B238" s="212"/>
      <c r="D238" s="212"/>
      <c r="E238" s="213"/>
      <c r="F238" s="213"/>
      <c r="G238" s="214"/>
    </row>
    <row r="239" spans="2:7">
      <c r="B239" s="212"/>
      <c r="D239" s="212"/>
      <c r="E239" s="213"/>
      <c r="F239" s="213"/>
      <c r="G239" s="214"/>
    </row>
    <row r="240" spans="2:7">
      <c r="B240" s="212"/>
      <c r="D240" s="212"/>
      <c r="E240" s="213"/>
      <c r="F240" s="213"/>
      <c r="G240" s="214"/>
    </row>
    <row r="241" spans="2:7">
      <c r="B241" s="212"/>
      <c r="D241" s="212"/>
      <c r="E241" s="213"/>
      <c r="F241" s="213"/>
      <c r="G241" s="214"/>
    </row>
    <row r="242" spans="2:7">
      <c r="B242" s="212"/>
      <c r="D242" s="212"/>
      <c r="E242" s="213"/>
      <c r="F242" s="213"/>
      <c r="G242" s="214"/>
    </row>
    <row r="243" spans="2:7">
      <c r="B243" s="212"/>
      <c r="D243" s="212"/>
      <c r="E243" s="213"/>
      <c r="F243" s="213"/>
      <c r="G243" s="214"/>
    </row>
    <row r="244" spans="2:7">
      <c r="B244" s="212"/>
      <c r="D244" s="212"/>
      <c r="E244" s="213"/>
      <c r="F244" s="213"/>
      <c r="G244" s="214"/>
    </row>
    <row r="245" spans="2:7">
      <c r="B245" s="212"/>
      <c r="D245" s="212"/>
      <c r="E245" s="213"/>
      <c r="F245" s="213"/>
      <c r="G245" s="214"/>
    </row>
    <row r="246" spans="2:7">
      <c r="B246" s="212"/>
      <c r="D246" s="212"/>
      <c r="E246" s="213"/>
      <c r="F246" s="213"/>
      <c r="G246" s="214"/>
    </row>
    <row r="247" spans="2:7">
      <c r="B247" s="212"/>
      <c r="D247" s="212"/>
      <c r="E247" s="213"/>
      <c r="F247" s="213"/>
      <c r="G247" s="214"/>
    </row>
    <row r="248" spans="2:7">
      <c r="B248" s="212"/>
      <c r="D248" s="212"/>
      <c r="E248" s="213"/>
      <c r="F248" s="213"/>
      <c r="G248" s="214"/>
    </row>
    <row r="249" spans="2:7">
      <c r="B249" s="212"/>
      <c r="D249" s="212"/>
      <c r="E249" s="213"/>
      <c r="F249" s="213"/>
      <c r="G249" s="214"/>
    </row>
    <row r="250" spans="2:7">
      <c r="B250" s="212"/>
      <c r="D250" s="212"/>
      <c r="E250" s="213"/>
      <c r="F250" s="213"/>
      <c r="G250" s="214"/>
    </row>
    <row r="251" spans="2:7">
      <c r="B251" s="212"/>
      <c r="D251" s="212"/>
      <c r="E251" s="213"/>
      <c r="F251" s="213"/>
      <c r="G251" s="214"/>
    </row>
    <row r="252" spans="2:7">
      <c r="B252" s="212"/>
      <c r="D252" s="212"/>
      <c r="E252" s="213"/>
      <c r="F252" s="213"/>
      <c r="G252" s="214"/>
    </row>
    <row r="253" spans="2:7">
      <c r="B253" s="212"/>
      <c r="D253" s="212"/>
      <c r="E253" s="213"/>
      <c r="F253" s="213"/>
      <c r="G253" s="214"/>
    </row>
    <row r="254" spans="2:7">
      <c r="B254" s="212"/>
      <c r="D254" s="212"/>
      <c r="E254" s="213"/>
      <c r="F254" s="213"/>
      <c r="G254" s="214"/>
    </row>
    <row r="255" spans="2:7">
      <c r="B255" s="212"/>
      <c r="D255" s="212"/>
      <c r="E255" s="213"/>
      <c r="F255" s="213"/>
      <c r="G255" s="214"/>
    </row>
    <row r="256" spans="2:7">
      <c r="B256" s="212"/>
      <c r="D256" s="212"/>
      <c r="E256" s="213"/>
      <c r="F256" s="213"/>
      <c r="G256" s="214"/>
    </row>
    <row r="257" spans="2:7">
      <c r="B257" s="212"/>
      <c r="D257" s="212"/>
      <c r="E257" s="213"/>
      <c r="F257" s="213"/>
      <c r="G257" s="214"/>
    </row>
    <row r="258" spans="2:7">
      <c r="B258" s="212"/>
      <c r="D258" s="212"/>
      <c r="E258" s="213"/>
      <c r="F258" s="213"/>
      <c r="G258" s="214"/>
    </row>
    <row r="259" spans="2:7">
      <c r="B259" s="212"/>
      <c r="D259" s="212"/>
      <c r="E259" s="213"/>
      <c r="F259" s="213"/>
      <c r="G259" s="214"/>
    </row>
    <row r="260" spans="2:7">
      <c r="B260" s="212"/>
      <c r="D260" s="212"/>
      <c r="E260" s="213"/>
      <c r="F260" s="213"/>
      <c r="G260" s="214"/>
    </row>
    <row r="261" spans="2:7">
      <c r="B261" s="212"/>
      <c r="D261" s="212"/>
      <c r="E261" s="213"/>
      <c r="F261" s="213"/>
      <c r="G261" s="214"/>
    </row>
    <row r="262" spans="2:7">
      <c r="B262" s="212"/>
      <c r="D262" s="212"/>
      <c r="E262" s="213"/>
      <c r="F262" s="213"/>
      <c r="G262" s="214"/>
    </row>
    <row r="263" spans="2:7">
      <c r="B263" s="212"/>
      <c r="D263" s="212"/>
      <c r="E263" s="213"/>
      <c r="F263" s="213"/>
      <c r="G263" s="214"/>
    </row>
    <row r="264" spans="2:7">
      <c r="B264" s="212"/>
      <c r="D264" s="212"/>
      <c r="E264" s="213"/>
      <c r="F264" s="213"/>
      <c r="G264" s="214"/>
    </row>
    <row r="265" spans="2:7">
      <c r="B265" s="212"/>
      <c r="D265" s="212"/>
      <c r="E265" s="213"/>
      <c r="F265" s="213"/>
      <c r="G265" s="214"/>
    </row>
    <row r="266" spans="2:7">
      <c r="B266" s="212"/>
      <c r="D266" s="212"/>
      <c r="E266" s="213"/>
      <c r="F266" s="213"/>
      <c r="G266" s="214"/>
    </row>
    <row r="267" spans="2:7">
      <c r="B267" s="212"/>
      <c r="D267" s="212"/>
      <c r="E267" s="213"/>
      <c r="F267" s="213"/>
      <c r="G267" s="214"/>
    </row>
    <row r="268" spans="2:7">
      <c r="B268" s="212"/>
      <c r="D268" s="212"/>
      <c r="E268" s="213"/>
      <c r="F268" s="213"/>
      <c r="G268" s="214"/>
    </row>
    <row r="269" spans="2:7">
      <c r="B269" s="212"/>
      <c r="D269" s="212"/>
      <c r="E269" s="213"/>
      <c r="F269" s="213"/>
      <c r="G269" s="214"/>
    </row>
    <row r="270" spans="2:7">
      <c r="B270" s="212"/>
      <c r="D270" s="212"/>
      <c r="E270" s="213"/>
      <c r="F270" s="213"/>
      <c r="G270" s="214"/>
    </row>
    <row r="271" spans="2:7">
      <c r="B271" s="212"/>
      <c r="D271" s="212"/>
      <c r="E271" s="213"/>
      <c r="F271" s="213"/>
      <c r="G271" s="214"/>
    </row>
    <row r="272" spans="2:7">
      <c r="B272" s="212"/>
      <c r="D272" s="212"/>
      <c r="E272" s="213"/>
      <c r="F272" s="213"/>
      <c r="G272" s="214"/>
    </row>
    <row r="273" spans="2:7">
      <c r="B273" s="212"/>
      <c r="D273" s="212"/>
      <c r="E273" s="213"/>
      <c r="F273" s="213"/>
      <c r="G273" s="214"/>
    </row>
    <row r="274" spans="2:7">
      <c r="B274" s="212"/>
      <c r="D274" s="212"/>
      <c r="E274" s="213"/>
      <c r="F274" s="213"/>
      <c r="G274" s="214"/>
    </row>
    <row r="275" spans="2:7">
      <c r="B275" s="212"/>
      <c r="D275" s="212"/>
      <c r="E275" s="213"/>
      <c r="F275" s="213"/>
      <c r="G275" s="214"/>
    </row>
    <row r="276" spans="2:7">
      <c r="B276" s="212"/>
      <c r="D276" s="212"/>
      <c r="E276" s="213"/>
      <c r="F276" s="213"/>
      <c r="G276" s="214"/>
    </row>
    <row r="277" spans="2:7">
      <c r="B277" s="212"/>
      <c r="D277" s="212"/>
      <c r="E277" s="213"/>
      <c r="F277" s="213"/>
      <c r="G277" s="214"/>
    </row>
    <row r="278" spans="2:7">
      <c r="B278" s="212"/>
      <c r="D278" s="212"/>
      <c r="E278" s="213"/>
      <c r="F278" s="213"/>
      <c r="G278" s="214"/>
    </row>
    <row r="279" spans="2:7">
      <c r="B279" s="212"/>
      <c r="D279" s="212"/>
      <c r="E279" s="213"/>
      <c r="F279" s="213"/>
      <c r="G279" s="214"/>
    </row>
    <row r="280" spans="2:7">
      <c r="B280" s="212"/>
      <c r="D280" s="212"/>
      <c r="E280" s="213"/>
      <c r="F280" s="213"/>
      <c r="G280" s="214"/>
    </row>
    <row r="281" spans="2:7">
      <c r="B281" s="212"/>
      <c r="D281" s="212"/>
      <c r="E281" s="213"/>
      <c r="F281" s="213"/>
      <c r="G281" s="214"/>
    </row>
    <row r="282" spans="2:7">
      <c r="B282" s="212"/>
      <c r="D282" s="212"/>
      <c r="E282" s="213"/>
      <c r="F282" s="213"/>
      <c r="G282" s="214"/>
    </row>
    <row r="283" spans="2:7">
      <c r="B283" s="212"/>
      <c r="D283" s="212"/>
      <c r="E283" s="213"/>
      <c r="F283" s="213"/>
      <c r="G283" s="214"/>
    </row>
    <row r="284" spans="2:7">
      <c r="B284" s="212"/>
      <c r="D284" s="212"/>
      <c r="E284" s="213"/>
      <c r="F284" s="213"/>
      <c r="G284" s="214"/>
    </row>
    <row r="285" spans="2:7">
      <c r="B285" s="212"/>
      <c r="D285" s="212"/>
      <c r="E285" s="213"/>
      <c r="F285" s="213"/>
      <c r="G285" s="214"/>
    </row>
    <row r="286" spans="2:7">
      <c r="B286" s="212"/>
      <c r="D286" s="212"/>
      <c r="E286" s="213"/>
      <c r="F286" s="213"/>
      <c r="G286" s="214"/>
    </row>
    <row r="287" spans="2:7">
      <c r="B287" s="212"/>
      <c r="D287" s="212"/>
      <c r="E287" s="213"/>
      <c r="F287" s="213"/>
      <c r="G287" s="214"/>
    </row>
    <row r="288" spans="2:7">
      <c r="B288" s="212"/>
      <c r="D288" s="212"/>
      <c r="E288" s="213"/>
      <c r="F288" s="213"/>
      <c r="G288" s="214"/>
    </row>
    <row r="289" spans="2:7">
      <c r="B289" s="212"/>
      <c r="D289" s="212"/>
      <c r="E289" s="213"/>
      <c r="F289" s="213"/>
      <c r="G289" s="214"/>
    </row>
    <row r="290" spans="2:7">
      <c r="B290" s="212"/>
      <c r="D290" s="212"/>
      <c r="E290" s="213"/>
      <c r="F290" s="213"/>
      <c r="G290" s="214"/>
    </row>
    <row r="291" spans="2:7">
      <c r="B291" s="212"/>
      <c r="D291" s="212"/>
      <c r="E291" s="213"/>
      <c r="F291" s="213"/>
      <c r="G291" s="214"/>
    </row>
    <row r="292" spans="2:7">
      <c r="B292" s="212"/>
      <c r="D292" s="212"/>
      <c r="E292" s="213"/>
      <c r="F292" s="213"/>
      <c r="G292" s="214"/>
    </row>
    <row r="293" spans="2:7">
      <c r="B293" s="212"/>
      <c r="D293" s="212"/>
      <c r="E293" s="213"/>
      <c r="F293" s="213"/>
      <c r="G293" s="214"/>
    </row>
    <row r="294" spans="2:7">
      <c r="B294" s="212"/>
      <c r="D294" s="212"/>
      <c r="E294" s="213"/>
      <c r="F294" s="213"/>
      <c r="G294" s="214"/>
    </row>
    <row r="295" spans="2:7">
      <c r="B295" s="212"/>
      <c r="D295" s="212"/>
      <c r="E295" s="213"/>
      <c r="F295" s="213"/>
      <c r="G295" s="214"/>
    </row>
    <row r="296" spans="2:7">
      <c r="B296" s="212"/>
      <c r="D296" s="212"/>
      <c r="E296" s="213"/>
      <c r="F296" s="213"/>
      <c r="G296" s="214"/>
    </row>
    <row r="297" spans="2:7">
      <c r="B297" s="212"/>
      <c r="D297" s="212"/>
      <c r="E297" s="213"/>
      <c r="F297" s="213"/>
      <c r="G297" s="214"/>
    </row>
    <row r="298" spans="2:7">
      <c r="B298" s="212"/>
      <c r="D298" s="212"/>
      <c r="E298" s="213"/>
      <c r="F298" s="213"/>
      <c r="G298" s="214"/>
    </row>
    <row r="299" spans="2:7">
      <c r="B299" s="212"/>
      <c r="D299" s="212"/>
      <c r="E299" s="213"/>
      <c r="F299" s="213"/>
      <c r="G299" s="214"/>
    </row>
    <row r="300" spans="2:7">
      <c r="B300" s="212"/>
      <c r="D300" s="212"/>
      <c r="E300" s="213"/>
      <c r="F300" s="213"/>
      <c r="G300" s="214"/>
    </row>
    <row r="301" spans="2:7">
      <c r="B301" s="212"/>
      <c r="D301" s="212"/>
      <c r="E301" s="213"/>
      <c r="F301" s="213"/>
      <c r="G301" s="214"/>
    </row>
    <row r="302" spans="2:7">
      <c r="B302" s="212"/>
      <c r="D302" s="212"/>
      <c r="E302" s="213"/>
      <c r="F302" s="213"/>
      <c r="G302" s="214"/>
    </row>
    <row r="303" spans="2:7">
      <c r="B303" s="212"/>
      <c r="D303" s="212"/>
      <c r="E303" s="213"/>
      <c r="F303" s="213"/>
      <c r="G303" s="214"/>
    </row>
    <row r="304" spans="2:7">
      <c r="B304" s="212"/>
      <c r="D304" s="212"/>
      <c r="E304" s="213"/>
      <c r="F304" s="213"/>
      <c r="G304" s="214"/>
    </row>
    <row r="305" spans="2:7">
      <c r="B305" s="212"/>
      <c r="D305" s="212"/>
      <c r="E305" s="213"/>
      <c r="F305" s="213"/>
      <c r="G305" s="214"/>
    </row>
    <row r="306" spans="2:7">
      <c r="B306" s="212"/>
      <c r="D306" s="212"/>
      <c r="E306" s="213"/>
      <c r="F306" s="213"/>
      <c r="G306" s="214"/>
    </row>
    <row r="307" spans="2:7">
      <c r="B307" s="212"/>
      <c r="D307" s="212"/>
      <c r="E307" s="213"/>
      <c r="F307" s="213"/>
      <c r="G307" s="214"/>
    </row>
    <row r="308" spans="2:7">
      <c r="B308" s="212"/>
      <c r="D308" s="212"/>
      <c r="E308" s="213"/>
      <c r="F308" s="213"/>
      <c r="G308" s="214"/>
    </row>
    <row r="309" spans="2:7">
      <c r="B309" s="212"/>
      <c r="D309" s="212"/>
      <c r="E309" s="213"/>
      <c r="F309" s="213"/>
      <c r="G309" s="214"/>
    </row>
    <row r="310" spans="2:7">
      <c r="B310" s="212"/>
      <c r="D310" s="212"/>
      <c r="E310" s="213"/>
      <c r="F310" s="213"/>
      <c r="G310" s="214"/>
    </row>
    <row r="311" spans="2:7">
      <c r="B311" s="212"/>
      <c r="D311" s="212"/>
      <c r="E311" s="213"/>
      <c r="F311" s="213"/>
      <c r="G311" s="214"/>
    </row>
    <row r="312" spans="2:7">
      <c r="B312" s="212"/>
      <c r="D312" s="212"/>
      <c r="E312" s="213"/>
      <c r="F312" s="213"/>
      <c r="G312" s="214"/>
    </row>
    <row r="313" spans="2:7">
      <c r="B313" s="212"/>
      <c r="D313" s="212"/>
      <c r="E313" s="213"/>
      <c r="F313" s="213"/>
      <c r="G313" s="214"/>
    </row>
    <row r="314" spans="2:7">
      <c r="B314" s="212"/>
      <c r="D314" s="212"/>
      <c r="E314" s="213"/>
      <c r="F314" s="213"/>
      <c r="G314" s="214"/>
    </row>
    <row r="315" spans="2:7">
      <c r="B315" s="212"/>
      <c r="D315" s="212"/>
      <c r="E315" s="213"/>
      <c r="F315" s="213"/>
      <c r="G315" s="214"/>
    </row>
    <row r="316" spans="2:7">
      <c r="B316" s="212"/>
      <c r="D316" s="212"/>
      <c r="E316" s="213"/>
      <c r="F316" s="213"/>
      <c r="G316" s="214"/>
    </row>
    <row r="317" spans="2:7">
      <c r="B317" s="212"/>
      <c r="D317" s="212"/>
      <c r="E317" s="213"/>
      <c r="F317" s="213"/>
      <c r="G317" s="214"/>
    </row>
    <row r="318" spans="2:7">
      <c r="B318" s="212"/>
      <c r="D318" s="212"/>
      <c r="E318" s="213"/>
      <c r="F318" s="213"/>
      <c r="G318" s="214"/>
    </row>
    <row r="319" spans="2:7">
      <c r="B319" s="212"/>
      <c r="D319" s="212"/>
      <c r="E319" s="213"/>
      <c r="F319" s="213"/>
      <c r="G319" s="214"/>
    </row>
    <row r="320" spans="2:7">
      <c r="B320" s="212"/>
      <c r="D320" s="212"/>
      <c r="E320" s="213"/>
      <c r="F320" s="213"/>
      <c r="G320" s="214"/>
    </row>
    <row r="321" spans="2:7">
      <c r="B321" s="212"/>
      <c r="D321" s="212"/>
      <c r="E321" s="213"/>
      <c r="F321" s="213"/>
      <c r="G321" s="214"/>
    </row>
    <row r="322" spans="2:7">
      <c r="B322" s="212"/>
      <c r="D322" s="212"/>
      <c r="E322" s="213"/>
      <c r="F322" s="213"/>
      <c r="G322" s="214"/>
    </row>
    <row r="323" spans="2:7">
      <c r="B323" s="212"/>
      <c r="D323" s="212"/>
      <c r="E323" s="213"/>
      <c r="F323" s="213"/>
      <c r="G323" s="214"/>
    </row>
    <row r="324" spans="2:7">
      <c r="B324" s="212"/>
      <c r="D324" s="212"/>
      <c r="E324" s="213"/>
      <c r="F324" s="213"/>
      <c r="G324" s="214"/>
    </row>
    <row r="325" spans="2:7">
      <c r="B325" s="212"/>
      <c r="D325" s="212"/>
      <c r="E325" s="213"/>
      <c r="F325" s="213"/>
      <c r="G325" s="214"/>
    </row>
    <row r="326" spans="2:7">
      <c r="B326" s="212"/>
      <c r="D326" s="212"/>
      <c r="E326" s="213"/>
      <c r="F326" s="213"/>
      <c r="G326" s="214"/>
    </row>
    <row r="327" spans="2:7">
      <c r="B327" s="212"/>
      <c r="D327" s="212"/>
      <c r="E327" s="213"/>
      <c r="F327" s="213"/>
      <c r="G327" s="214"/>
    </row>
    <row r="328" spans="2:7">
      <c r="B328" s="212"/>
      <c r="D328" s="212"/>
      <c r="E328" s="213"/>
      <c r="F328" s="213"/>
      <c r="G328" s="214"/>
    </row>
    <row r="329" spans="2:7">
      <c r="B329" s="212"/>
      <c r="D329" s="212"/>
      <c r="E329" s="213"/>
      <c r="F329" s="213"/>
      <c r="G329" s="214"/>
    </row>
    <row r="330" spans="2:7">
      <c r="B330" s="212"/>
      <c r="D330" s="212"/>
      <c r="E330" s="213"/>
      <c r="F330" s="213"/>
      <c r="G330" s="214"/>
    </row>
    <row r="331" spans="2:7">
      <c r="B331" s="212"/>
      <c r="D331" s="212"/>
      <c r="E331" s="213"/>
      <c r="F331" s="213"/>
      <c r="G331" s="214"/>
    </row>
    <row r="332" spans="2:7">
      <c r="B332" s="212"/>
      <c r="D332" s="212"/>
      <c r="E332" s="213"/>
      <c r="F332" s="213"/>
      <c r="G332" s="214"/>
    </row>
    <row r="333" spans="2:7">
      <c r="B333" s="212"/>
      <c r="D333" s="212"/>
      <c r="E333" s="213"/>
      <c r="F333" s="213"/>
      <c r="G333" s="214"/>
    </row>
    <row r="334" spans="2:7">
      <c r="B334" s="212"/>
      <c r="D334" s="212"/>
      <c r="E334" s="213"/>
      <c r="F334" s="213"/>
      <c r="G334" s="214"/>
    </row>
    <row r="335" spans="2:7">
      <c r="B335" s="212"/>
      <c r="D335" s="212"/>
      <c r="E335" s="213"/>
      <c r="F335" s="213"/>
      <c r="G335" s="214"/>
    </row>
    <row r="336" spans="2:7">
      <c r="B336" s="212"/>
      <c r="D336" s="212"/>
      <c r="E336" s="213"/>
      <c r="F336" s="213"/>
      <c r="G336" s="214"/>
    </row>
    <row r="337" spans="2:7">
      <c r="B337" s="212"/>
      <c r="D337" s="212"/>
      <c r="E337" s="213"/>
      <c r="F337" s="213"/>
      <c r="G337" s="214"/>
    </row>
    <row r="338" spans="2:7">
      <c r="B338" s="212"/>
      <c r="D338" s="212"/>
      <c r="E338" s="213"/>
      <c r="F338" s="213"/>
      <c r="G338" s="214"/>
    </row>
    <row r="339" spans="2:7">
      <c r="B339" s="212"/>
      <c r="D339" s="212"/>
      <c r="E339" s="213"/>
      <c r="F339" s="213"/>
      <c r="G339" s="214"/>
    </row>
    <row r="340" spans="2:7">
      <c r="B340" s="212"/>
      <c r="D340" s="212"/>
      <c r="E340" s="213"/>
      <c r="F340" s="213"/>
      <c r="G340" s="214"/>
    </row>
    <row r="341" spans="2:7">
      <c r="B341" s="212"/>
      <c r="D341" s="212"/>
      <c r="E341" s="213"/>
      <c r="F341" s="213"/>
      <c r="G341" s="214"/>
    </row>
    <row r="342" spans="2:7">
      <c r="B342" s="212"/>
      <c r="D342" s="212"/>
      <c r="E342" s="213"/>
      <c r="F342" s="213"/>
      <c r="G342" s="214"/>
    </row>
    <row r="343" spans="2:7">
      <c r="B343" s="212"/>
      <c r="D343" s="212"/>
      <c r="E343" s="213"/>
      <c r="F343" s="213"/>
      <c r="G343" s="214"/>
    </row>
    <row r="344" spans="2:7">
      <c r="B344" s="212"/>
      <c r="D344" s="212"/>
      <c r="E344" s="213"/>
      <c r="F344" s="213"/>
      <c r="G344" s="214"/>
    </row>
    <row r="345" spans="2:7">
      <c r="B345" s="212"/>
      <c r="D345" s="212"/>
      <c r="E345" s="213"/>
      <c r="F345" s="213"/>
      <c r="G345" s="214"/>
    </row>
    <row r="346" spans="2:7">
      <c r="B346" s="212"/>
      <c r="D346" s="212"/>
      <c r="E346" s="213"/>
      <c r="F346" s="213"/>
      <c r="G346" s="214"/>
    </row>
    <row r="347" spans="2:7">
      <c r="B347" s="212"/>
      <c r="D347" s="212"/>
      <c r="E347" s="213"/>
      <c r="F347" s="213"/>
      <c r="G347" s="214"/>
    </row>
    <row r="348" spans="2:7">
      <c r="B348" s="212"/>
      <c r="D348" s="212"/>
      <c r="E348" s="213"/>
      <c r="F348" s="213"/>
      <c r="G348" s="214"/>
    </row>
    <row r="349" spans="2:7">
      <c r="B349" s="212"/>
      <c r="D349" s="212"/>
      <c r="E349" s="213"/>
      <c r="F349" s="213"/>
      <c r="G349" s="214"/>
    </row>
    <row r="350" spans="2:7">
      <c r="B350" s="212"/>
      <c r="D350" s="212"/>
      <c r="E350" s="213"/>
      <c r="F350" s="213"/>
      <c r="G350" s="214"/>
    </row>
    <row r="351" spans="2:7">
      <c r="B351" s="212"/>
      <c r="D351" s="212"/>
      <c r="E351" s="213"/>
      <c r="F351" s="213"/>
      <c r="G351" s="214"/>
    </row>
    <row r="352" spans="2:7">
      <c r="B352" s="212"/>
      <c r="D352" s="212"/>
      <c r="E352" s="213"/>
      <c r="F352" s="213"/>
      <c r="G352" s="214"/>
    </row>
    <row r="353" spans="2:7">
      <c r="B353" s="212"/>
      <c r="D353" s="212"/>
      <c r="E353" s="213"/>
      <c r="F353" s="213"/>
      <c r="G353" s="214"/>
    </row>
    <row r="354" spans="2:7">
      <c r="B354" s="212"/>
      <c r="D354" s="212"/>
      <c r="E354" s="213"/>
      <c r="F354" s="213"/>
      <c r="G354" s="214"/>
    </row>
    <row r="355" spans="2:7">
      <c r="B355" s="212"/>
      <c r="D355" s="212"/>
      <c r="E355" s="213"/>
      <c r="F355" s="213"/>
      <c r="G355" s="214"/>
    </row>
    <row r="356" spans="2:7">
      <c r="B356" s="212"/>
      <c r="D356" s="212"/>
      <c r="E356" s="213"/>
      <c r="F356" s="213"/>
      <c r="G356" s="214"/>
    </row>
    <row r="357" spans="2:7">
      <c r="B357" s="212"/>
      <c r="D357" s="212"/>
      <c r="E357" s="213"/>
      <c r="F357" s="213"/>
      <c r="G357" s="214"/>
    </row>
    <row r="358" spans="2:7">
      <c r="B358" s="212"/>
      <c r="D358" s="212"/>
      <c r="E358" s="213"/>
      <c r="F358" s="213"/>
      <c r="G358" s="214"/>
    </row>
    <row r="359" spans="2:7">
      <c r="B359" s="212"/>
      <c r="D359" s="212"/>
      <c r="E359" s="213"/>
      <c r="F359" s="213"/>
      <c r="G359" s="214"/>
    </row>
    <row r="360" spans="2:7">
      <c r="B360" s="212"/>
      <c r="D360" s="212"/>
      <c r="E360" s="213"/>
      <c r="F360" s="213"/>
      <c r="G360" s="214"/>
    </row>
    <row r="361" spans="2:7">
      <c r="B361" s="212"/>
      <c r="D361" s="212"/>
      <c r="E361" s="213"/>
      <c r="F361" s="213"/>
      <c r="G361" s="214"/>
    </row>
    <row r="362" spans="2:7">
      <c r="B362" s="212"/>
      <c r="D362" s="212"/>
      <c r="E362" s="213"/>
      <c r="F362" s="213"/>
      <c r="G362" s="214"/>
    </row>
    <row r="363" spans="2:7">
      <c r="B363" s="212"/>
      <c r="D363" s="212"/>
      <c r="E363" s="213"/>
      <c r="F363" s="213"/>
      <c r="G363" s="214"/>
    </row>
    <row r="364" spans="2:7">
      <c r="B364" s="212"/>
      <c r="D364" s="212"/>
      <c r="E364" s="213"/>
      <c r="F364" s="213"/>
      <c r="G364" s="214"/>
    </row>
    <row r="365" spans="2:7">
      <c r="B365" s="212"/>
      <c r="D365" s="212"/>
      <c r="E365" s="213"/>
      <c r="F365" s="213"/>
      <c r="G365" s="214"/>
    </row>
    <row r="366" spans="2:7">
      <c r="B366" s="212"/>
      <c r="D366" s="212"/>
      <c r="E366" s="213"/>
      <c r="F366" s="213"/>
      <c r="G366" s="214"/>
    </row>
    <row r="367" spans="2:7">
      <c r="B367" s="212"/>
      <c r="D367" s="212"/>
      <c r="E367" s="213"/>
      <c r="F367" s="213"/>
      <c r="G367" s="214"/>
    </row>
    <row r="368" spans="2:7">
      <c r="B368" s="212"/>
      <c r="D368" s="212"/>
      <c r="E368" s="213"/>
      <c r="F368" s="213"/>
      <c r="G368" s="214"/>
    </row>
    <row r="369" spans="2:7">
      <c r="B369" s="212"/>
      <c r="D369" s="212"/>
      <c r="E369" s="213"/>
      <c r="F369" s="213"/>
      <c r="G369" s="214"/>
    </row>
    <row r="370" spans="2:7">
      <c r="B370" s="212"/>
      <c r="D370" s="212"/>
      <c r="E370" s="213"/>
      <c r="F370" s="213"/>
      <c r="G370" s="214"/>
    </row>
    <row r="371" spans="2:7">
      <c r="B371" s="212"/>
      <c r="D371" s="212"/>
      <c r="E371" s="213"/>
      <c r="F371" s="213"/>
      <c r="G371" s="214"/>
    </row>
    <row r="372" spans="2:7">
      <c r="B372" s="212"/>
      <c r="D372" s="212"/>
      <c r="E372" s="213"/>
      <c r="F372" s="213"/>
      <c r="G372" s="214"/>
    </row>
    <row r="373" spans="2:7">
      <c r="B373" s="212"/>
      <c r="D373" s="212"/>
      <c r="E373" s="213"/>
      <c r="F373" s="213"/>
      <c r="G373" s="214"/>
    </row>
    <row r="374" spans="2:7">
      <c r="B374" s="212"/>
      <c r="D374" s="212"/>
      <c r="E374" s="213"/>
      <c r="F374" s="213"/>
      <c r="G374" s="214"/>
    </row>
    <row r="375" spans="2:7">
      <c r="B375" s="212"/>
      <c r="D375" s="212"/>
      <c r="E375" s="213"/>
      <c r="F375" s="213"/>
      <c r="G375" s="214"/>
    </row>
    <row r="376" spans="2:7">
      <c r="B376" s="212"/>
      <c r="D376" s="212"/>
      <c r="E376" s="213"/>
      <c r="F376" s="213"/>
      <c r="G376" s="214"/>
    </row>
    <row r="377" spans="2:7">
      <c r="B377" s="212"/>
      <c r="D377" s="212"/>
      <c r="E377" s="213"/>
      <c r="F377" s="213"/>
      <c r="G377" s="214"/>
    </row>
    <row r="378" spans="2:7">
      <c r="B378" s="212"/>
      <c r="D378" s="212"/>
      <c r="E378" s="213"/>
      <c r="F378" s="213"/>
      <c r="G378" s="214"/>
    </row>
    <row r="379" spans="2:7">
      <c r="B379" s="212"/>
      <c r="D379" s="212"/>
      <c r="E379" s="213"/>
      <c r="F379" s="213"/>
      <c r="G379" s="214"/>
    </row>
    <row r="380" spans="2:7">
      <c r="B380" s="212"/>
      <c r="D380" s="212"/>
      <c r="E380" s="213"/>
      <c r="F380" s="213"/>
      <c r="G380" s="214"/>
    </row>
    <row r="381" spans="2:7">
      <c r="B381" s="212"/>
      <c r="D381" s="212"/>
      <c r="E381" s="213"/>
      <c r="F381" s="213"/>
      <c r="G381" s="214"/>
    </row>
    <row r="382" spans="2:7">
      <c r="B382" s="212"/>
      <c r="D382" s="212"/>
      <c r="E382" s="213"/>
      <c r="F382" s="213"/>
      <c r="G382" s="214"/>
    </row>
    <row r="383" spans="2:7">
      <c r="B383" s="212"/>
      <c r="D383" s="212"/>
      <c r="E383" s="213"/>
      <c r="F383" s="213"/>
      <c r="G383" s="214"/>
    </row>
    <row r="384" spans="2:7">
      <c r="B384" s="212"/>
      <c r="D384" s="212"/>
      <c r="E384" s="213"/>
      <c r="F384" s="213"/>
      <c r="G384" s="214"/>
    </row>
    <row r="385" spans="2:7">
      <c r="B385" s="212"/>
      <c r="D385" s="212"/>
      <c r="E385" s="213"/>
      <c r="F385" s="213"/>
      <c r="G385" s="214"/>
    </row>
    <row r="386" spans="2:7">
      <c r="B386" s="212"/>
      <c r="D386" s="212"/>
      <c r="E386" s="213"/>
      <c r="F386" s="213"/>
      <c r="G386" s="214"/>
    </row>
    <row r="387" spans="2:7">
      <c r="B387" s="212"/>
      <c r="D387" s="212"/>
      <c r="E387" s="213"/>
      <c r="F387" s="213"/>
      <c r="G387" s="214"/>
    </row>
    <row r="388" spans="2:7">
      <c r="B388" s="212"/>
      <c r="D388" s="212"/>
      <c r="E388" s="213"/>
      <c r="F388" s="213"/>
      <c r="G388" s="214"/>
    </row>
    <row r="389" spans="2:7">
      <c r="B389" s="212"/>
      <c r="D389" s="212"/>
      <c r="E389" s="213"/>
      <c r="F389" s="213"/>
      <c r="G389" s="214"/>
    </row>
    <row r="390" spans="2:7">
      <c r="B390" s="212"/>
      <c r="D390" s="212"/>
      <c r="E390" s="213"/>
      <c r="F390" s="213"/>
      <c r="G390" s="214"/>
    </row>
    <row r="391" spans="2:7">
      <c r="B391" s="212"/>
      <c r="D391" s="212"/>
      <c r="E391" s="213"/>
      <c r="F391" s="213"/>
      <c r="G391" s="214"/>
    </row>
    <row r="392" spans="2:7">
      <c r="B392" s="212"/>
      <c r="D392" s="212"/>
      <c r="E392" s="213"/>
      <c r="F392" s="213"/>
      <c r="G392" s="214"/>
    </row>
    <row r="393" spans="2:7">
      <c r="B393" s="212"/>
      <c r="D393" s="212"/>
      <c r="E393" s="213"/>
      <c r="F393" s="213"/>
      <c r="G393" s="214"/>
    </row>
    <row r="394" spans="2:7">
      <c r="B394" s="212"/>
      <c r="D394" s="212"/>
      <c r="E394" s="213"/>
      <c r="F394" s="213"/>
      <c r="G394" s="214"/>
    </row>
    <row r="395" spans="2:7">
      <c r="B395" s="212"/>
      <c r="D395" s="212"/>
      <c r="E395" s="213"/>
      <c r="F395" s="213"/>
      <c r="G395" s="214"/>
    </row>
    <row r="396" spans="2:7">
      <c r="B396" s="212"/>
      <c r="D396" s="212"/>
      <c r="E396" s="213"/>
      <c r="F396" s="213"/>
      <c r="G396" s="214"/>
    </row>
    <row r="397" spans="2:7">
      <c r="B397" s="212"/>
      <c r="D397" s="212"/>
      <c r="E397" s="213"/>
      <c r="F397" s="213"/>
      <c r="G397" s="214"/>
    </row>
    <row r="398" spans="2:7">
      <c r="B398" s="212"/>
      <c r="D398" s="212"/>
      <c r="E398" s="213"/>
      <c r="F398" s="213"/>
      <c r="G398" s="214"/>
    </row>
    <row r="399" spans="2:7">
      <c r="B399" s="212"/>
      <c r="D399" s="212"/>
      <c r="E399" s="213"/>
      <c r="F399" s="213"/>
      <c r="G399" s="214"/>
    </row>
    <row r="400" spans="2:7">
      <c r="B400" s="212"/>
      <c r="D400" s="212"/>
      <c r="E400" s="213"/>
      <c r="F400" s="213"/>
      <c r="G400" s="214"/>
    </row>
    <row r="401" spans="2:7">
      <c r="B401" s="212"/>
      <c r="D401" s="212"/>
      <c r="E401" s="213"/>
      <c r="F401" s="213"/>
      <c r="G401" s="214"/>
    </row>
    <row r="402" spans="2:7">
      <c r="B402" s="212"/>
      <c r="D402" s="212"/>
      <c r="E402" s="213"/>
      <c r="F402" s="213"/>
      <c r="G402" s="214"/>
    </row>
    <row r="403" spans="2:7">
      <c r="B403" s="212"/>
      <c r="D403" s="212"/>
      <c r="E403" s="213"/>
      <c r="F403" s="213"/>
      <c r="G403" s="214"/>
    </row>
    <row r="404" spans="2:7">
      <c r="B404" s="212"/>
      <c r="D404" s="212"/>
      <c r="E404" s="213"/>
      <c r="F404" s="213"/>
      <c r="G404" s="214"/>
    </row>
    <row r="405" spans="2:7">
      <c r="B405" s="212"/>
      <c r="D405" s="212"/>
      <c r="E405" s="213"/>
      <c r="F405" s="213"/>
      <c r="G405" s="214"/>
    </row>
    <row r="406" spans="2:7">
      <c r="B406" s="212"/>
      <c r="D406" s="212"/>
      <c r="E406" s="213"/>
      <c r="F406" s="213"/>
      <c r="G406" s="214"/>
    </row>
    <row r="407" spans="2:7">
      <c r="B407" s="212"/>
      <c r="D407" s="212"/>
      <c r="E407" s="213"/>
      <c r="F407" s="213"/>
      <c r="G407" s="214"/>
    </row>
    <row r="408" spans="2:7">
      <c r="B408" s="212"/>
      <c r="D408" s="212"/>
      <c r="E408" s="213"/>
      <c r="F408" s="213"/>
      <c r="G408" s="214"/>
    </row>
    <row r="409" spans="2:7">
      <c r="B409" s="212"/>
      <c r="D409" s="212"/>
      <c r="E409" s="213"/>
      <c r="F409" s="213"/>
      <c r="G409" s="214"/>
    </row>
    <row r="410" spans="2:7">
      <c r="B410" s="212"/>
      <c r="D410" s="212"/>
      <c r="E410" s="213"/>
      <c r="F410" s="213"/>
      <c r="G410" s="214"/>
    </row>
    <row r="411" spans="2:7">
      <c r="B411" s="212"/>
      <c r="D411" s="212"/>
      <c r="E411" s="213"/>
      <c r="F411" s="213"/>
      <c r="G411" s="214"/>
    </row>
    <row r="412" spans="2:7">
      <c r="B412" s="212"/>
      <c r="D412" s="212"/>
      <c r="E412" s="213"/>
      <c r="F412" s="213"/>
      <c r="G412" s="214"/>
    </row>
    <row r="413" spans="2:7">
      <c r="B413" s="212"/>
      <c r="D413" s="212"/>
      <c r="E413" s="213"/>
      <c r="F413" s="213"/>
      <c r="G413" s="214"/>
    </row>
    <row r="414" spans="2:7">
      <c r="B414" s="212"/>
      <c r="D414" s="212"/>
      <c r="E414" s="213"/>
      <c r="F414" s="213"/>
      <c r="G414" s="214"/>
    </row>
    <row r="415" spans="2:7">
      <c r="B415" s="212"/>
      <c r="D415" s="212"/>
      <c r="E415" s="213"/>
      <c r="F415" s="213"/>
      <c r="G415" s="214"/>
    </row>
    <row r="416" spans="2:7">
      <c r="B416" s="212"/>
      <c r="D416" s="212"/>
      <c r="E416" s="213"/>
      <c r="F416" s="213"/>
      <c r="G416" s="214"/>
    </row>
    <row r="417" spans="2:7">
      <c r="B417" s="212"/>
      <c r="D417" s="212"/>
      <c r="E417" s="213"/>
      <c r="F417" s="213"/>
      <c r="G417" s="214"/>
    </row>
    <row r="418" spans="2:7">
      <c r="B418" s="212"/>
      <c r="D418" s="212"/>
      <c r="E418" s="213"/>
      <c r="F418" s="213"/>
      <c r="G418" s="214"/>
    </row>
    <row r="419" spans="2:7">
      <c r="B419" s="212"/>
      <c r="D419" s="212"/>
      <c r="E419" s="213"/>
      <c r="F419" s="213"/>
      <c r="G419" s="214"/>
    </row>
    <row r="420" spans="2:7">
      <c r="B420" s="212"/>
      <c r="D420" s="212"/>
      <c r="E420" s="213"/>
      <c r="F420" s="213"/>
      <c r="G420" s="214"/>
    </row>
    <row r="421" spans="2:7">
      <c r="B421" s="212"/>
      <c r="D421" s="212"/>
      <c r="E421" s="213"/>
      <c r="F421" s="213"/>
      <c r="G421" s="214"/>
    </row>
    <row r="422" spans="2:7">
      <c r="B422" s="212"/>
      <c r="D422" s="212"/>
      <c r="E422" s="213"/>
      <c r="F422" s="213"/>
      <c r="G422" s="214"/>
    </row>
    <row r="423" spans="2:7">
      <c r="B423" s="212"/>
      <c r="D423" s="212"/>
      <c r="E423" s="213"/>
      <c r="F423" s="213"/>
      <c r="G423" s="214"/>
    </row>
    <row r="424" spans="2:7">
      <c r="B424" s="212"/>
      <c r="D424" s="212"/>
      <c r="E424" s="213"/>
      <c r="F424" s="213"/>
      <c r="G424" s="214"/>
    </row>
    <row r="425" spans="2:7">
      <c r="B425" s="212"/>
      <c r="D425" s="212"/>
      <c r="E425" s="213"/>
      <c r="F425" s="213"/>
      <c r="G425" s="214"/>
    </row>
    <row r="426" spans="2:7">
      <c r="B426" s="212"/>
      <c r="D426" s="212"/>
      <c r="E426" s="213"/>
      <c r="F426" s="213"/>
      <c r="G426" s="214"/>
    </row>
    <row r="427" spans="2:7">
      <c r="B427" s="212"/>
      <c r="D427" s="212"/>
      <c r="E427" s="213"/>
      <c r="F427" s="213"/>
      <c r="G427" s="214"/>
    </row>
    <row r="428" spans="2:7">
      <c r="B428" s="212"/>
      <c r="D428" s="212"/>
      <c r="E428" s="213"/>
      <c r="F428" s="213"/>
      <c r="G428" s="214"/>
    </row>
    <row r="429" spans="2:7">
      <c r="B429" s="212"/>
      <c r="D429" s="212"/>
      <c r="E429" s="213"/>
      <c r="F429" s="213"/>
      <c r="G429" s="214"/>
    </row>
    <row r="430" spans="2:7">
      <c r="B430" s="212"/>
      <c r="D430" s="212"/>
      <c r="E430" s="213"/>
      <c r="F430" s="213"/>
      <c r="G430" s="214"/>
    </row>
    <row r="431" spans="2:7">
      <c r="B431" s="212"/>
      <c r="D431" s="212"/>
      <c r="E431" s="213"/>
      <c r="F431" s="213"/>
      <c r="G431" s="214"/>
    </row>
    <row r="432" spans="2:7">
      <c r="B432" s="212"/>
      <c r="D432" s="212"/>
      <c r="E432" s="213"/>
      <c r="F432" s="213"/>
      <c r="G432" s="214"/>
    </row>
    <row r="433" spans="2:7">
      <c r="B433" s="212"/>
      <c r="D433" s="212"/>
      <c r="E433" s="213"/>
      <c r="F433" s="213"/>
      <c r="G433" s="214"/>
    </row>
    <row r="434" spans="2:7">
      <c r="B434" s="212"/>
      <c r="D434" s="212"/>
      <c r="E434" s="213"/>
      <c r="F434" s="213"/>
      <c r="G434" s="214"/>
    </row>
    <row r="435" spans="2:7">
      <c r="B435" s="212"/>
      <c r="D435" s="212"/>
      <c r="E435" s="213"/>
      <c r="F435" s="213"/>
      <c r="G435" s="214"/>
    </row>
    <row r="436" spans="2:7">
      <c r="B436" s="212"/>
      <c r="D436" s="212"/>
      <c r="E436" s="213"/>
      <c r="F436" s="213"/>
      <c r="G436" s="214"/>
    </row>
    <row r="437" spans="2:7">
      <c r="B437" s="212"/>
      <c r="D437" s="212"/>
      <c r="E437" s="213"/>
      <c r="F437" s="213"/>
      <c r="G437" s="214"/>
    </row>
    <row r="438" spans="2:7">
      <c r="B438" s="212"/>
      <c r="D438" s="212"/>
      <c r="E438" s="213"/>
      <c r="F438" s="213"/>
      <c r="G438" s="214"/>
    </row>
    <row r="439" spans="2:7">
      <c r="B439" s="212"/>
      <c r="D439" s="212"/>
      <c r="E439" s="213"/>
      <c r="F439" s="213"/>
      <c r="G439" s="214"/>
    </row>
    <row r="440" spans="2:7">
      <c r="B440" s="212"/>
      <c r="D440" s="212"/>
      <c r="E440" s="213"/>
      <c r="F440" s="213"/>
      <c r="G440" s="214"/>
    </row>
    <row r="441" spans="2:7">
      <c r="B441" s="212"/>
      <c r="D441" s="212"/>
      <c r="E441" s="213"/>
      <c r="F441" s="213"/>
      <c r="G441" s="214"/>
    </row>
    <row r="442" spans="2:7">
      <c r="B442" s="212"/>
      <c r="D442" s="212"/>
      <c r="E442" s="213"/>
      <c r="F442" s="213"/>
      <c r="G442" s="214"/>
    </row>
    <row r="443" spans="2:7">
      <c r="B443" s="212"/>
      <c r="D443" s="212"/>
      <c r="E443" s="213"/>
      <c r="F443" s="213"/>
      <c r="G443" s="214"/>
    </row>
    <row r="444" spans="2:7">
      <c r="B444" s="212"/>
      <c r="D444" s="212"/>
      <c r="E444" s="213"/>
      <c r="F444" s="213"/>
      <c r="G444" s="214"/>
    </row>
    <row r="445" spans="2:7">
      <c r="B445" s="212"/>
      <c r="D445" s="212"/>
      <c r="E445" s="213"/>
      <c r="F445" s="213"/>
      <c r="G445" s="214"/>
    </row>
    <row r="446" spans="2:7">
      <c r="B446" s="212"/>
      <c r="D446" s="212"/>
      <c r="E446" s="213"/>
      <c r="F446" s="213"/>
      <c r="G446" s="214"/>
    </row>
    <row r="447" spans="2:7">
      <c r="B447" s="212"/>
      <c r="D447" s="212"/>
      <c r="E447" s="213"/>
      <c r="F447" s="213"/>
      <c r="G447" s="214"/>
    </row>
    <row r="448" spans="2:7">
      <c r="B448" s="212"/>
      <c r="D448" s="212"/>
      <c r="E448" s="213"/>
      <c r="F448" s="213"/>
      <c r="G448" s="214"/>
    </row>
    <row r="449" spans="2:7">
      <c r="B449" s="212"/>
      <c r="D449" s="212"/>
      <c r="E449" s="213"/>
      <c r="F449" s="213"/>
      <c r="G449" s="214"/>
    </row>
    <row r="450" spans="2:7">
      <c r="B450" s="212"/>
      <c r="D450" s="212"/>
      <c r="E450" s="213"/>
      <c r="F450" s="213"/>
      <c r="G450" s="214"/>
    </row>
    <row r="451" spans="2:7">
      <c r="B451" s="212"/>
      <c r="D451" s="212"/>
      <c r="E451" s="213"/>
      <c r="F451" s="213"/>
      <c r="G451" s="214"/>
    </row>
    <row r="452" spans="2:7">
      <c r="B452" s="212"/>
      <c r="D452" s="212"/>
      <c r="E452" s="213"/>
      <c r="F452" s="213"/>
      <c r="G452" s="214"/>
    </row>
    <row r="453" spans="2:7">
      <c r="B453" s="212"/>
      <c r="D453" s="212"/>
      <c r="E453" s="213"/>
      <c r="F453" s="213"/>
      <c r="G453" s="214"/>
    </row>
    <row r="454" spans="2:7">
      <c r="B454" s="212"/>
      <c r="D454" s="212"/>
      <c r="E454" s="213"/>
      <c r="F454" s="213"/>
      <c r="G454" s="214"/>
    </row>
    <row r="455" spans="2:7">
      <c r="B455" s="212"/>
      <c r="D455" s="212"/>
      <c r="E455" s="213"/>
      <c r="F455" s="213"/>
      <c r="G455" s="214"/>
    </row>
    <row r="456" spans="2:7">
      <c r="B456" s="212"/>
      <c r="D456" s="212"/>
      <c r="E456" s="213"/>
      <c r="F456" s="213"/>
      <c r="G456" s="214"/>
    </row>
    <row r="457" spans="2:7">
      <c r="B457" s="212"/>
      <c r="D457" s="212"/>
      <c r="E457" s="213"/>
      <c r="F457" s="213"/>
      <c r="G457" s="214"/>
    </row>
    <row r="458" spans="2:7">
      <c r="B458" s="212"/>
      <c r="D458" s="212"/>
      <c r="E458" s="213"/>
      <c r="F458" s="213"/>
      <c r="G458" s="214"/>
    </row>
    <row r="459" spans="2:7">
      <c r="B459" s="212"/>
      <c r="D459" s="212"/>
      <c r="E459" s="213"/>
      <c r="F459" s="213"/>
      <c r="G459" s="214"/>
    </row>
    <row r="460" spans="2:7">
      <c r="B460" s="212"/>
      <c r="D460" s="212"/>
      <c r="E460" s="213"/>
      <c r="F460" s="213"/>
      <c r="G460" s="214"/>
    </row>
    <row r="461" spans="2:7">
      <c r="B461" s="212"/>
      <c r="D461" s="212"/>
      <c r="E461" s="213"/>
      <c r="F461" s="213"/>
      <c r="G461" s="214"/>
    </row>
    <row r="462" spans="2:7">
      <c r="B462" s="212"/>
      <c r="D462" s="212"/>
      <c r="E462" s="213"/>
      <c r="F462" s="213"/>
      <c r="G462" s="214"/>
    </row>
    <row r="463" spans="2:7">
      <c r="B463" s="212"/>
      <c r="D463" s="212"/>
      <c r="E463" s="213"/>
      <c r="F463" s="213"/>
      <c r="G463" s="214"/>
    </row>
    <row r="464" spans="2:7">
      <c r="B464" s="212"/>
      <c r="D464" s="212"/>
      <c r="E464" s="213"/>
      <c r="F464" s="213"/>
      <c r="G464" s="214"/>
    </row>
    <row r="465" spans="2:7">
      <c r="B465" s="212"/>
      <c r="D465" s="212"/>
      <c r="E465" s="213"/>
      <c r="F465" s="213"/>
      <c r="G465" s="214"/>
    </row>
    <row r="466" spans="2:7">
      <c r="B466" s="212"/>
      <c r="D466" s="212"/>
      <c r="E466" s="213"/>
      <c r="F466" s="213"/>
      <c r="G466" s="214"/>
    </row>
    <row r="467" spans="2:7">
      <c r="B467" s="212"/>
      <c r="D467" s="212"/>
      <c r="E467" s="213"/>
      <c r="F467" s="213"/>
      <c r="G467" s="214"/>
    </row>
    <row r="468" spans="2:7">
      <c r="B468" s="212"/>
      <c r="D468" s="212"/>
      <c r="E468" s="213"/>
      <c r="F468" s="213"/>
      <c r="G468" s="214"/>
    </row>
    <row r="469" spans="2:7">
      <c r="B469" s="212"/>
      <c r="D469" s="212"/>
      <c r="E469" s="213"/>
      <c r="F469" s="213"/>
      <c r="G469" s="214"/>
    </row>
    <row r="470" spans="2:7">
      <c r="B470" s="212"/>
      <c r="D470" s="212"/>
      <c r="E470" s="213"/>
      <c r="F470" s="213"/>
      <c r="G470" s="214"/>
    </row>
    <row r="471" spans="2:7">
      <c r="B471" s="212"/>
      <c r="D471" s="212"/>
      <c r="E471" s="213"/>
      <c r="F471" s="213"/>
      <c r="G471" s="214"/>
    </row>
    <row r="472" spans="2:7">
      <c r="B472" s="212"/>
      <c r="D472" s="212"/>
      <c r="E472" s="213"/>
      <c r="F472" s="213"/>
      <c r="G472" s="214"/>
    </row>
    <row r="473" spans="2:7">
      <c r="B473" s="212"/>
      <c r="D473" s="212"/>
      <c r="E473" s="213"/>
      <c r="F473" s="213"/>
      <c r="G473" s="214"/>
    </row>
    <row r="474" spans="2:7">
      <c r="B474" s="212"/>
      <c r="D474" s="212"/>
      <c r="E474" s="213"/>
      <c r="F474" s="213"/>
      <c r="G474" s="214"/>
    </row>
    <row r="475" spans="2:7">
      <c r="B475" s="212"/>
      <c r="D475" s="212"/>
      <c r="E475" s="213"/>
      <c r="F475" s="213"/>
      <c r="G475" s="214"/>
    </row>
    <row r="476" spans="2:7">
      <c r="B476" s="212"/>
      <c r="D476" s="212"/>
      <c r="E476" s="213"/>
      <c r="F476" s="213"/>
      <c r="G476" s="214"/>
    </row>
    <row r="477" spans="2:7">
      <c r="B477" s="212"/>
      <c r="D477" s="212"/>
      <c r="E477" s="213"/>
      <c r="F477" s="213"/>
      <c r="G477" s="214"/>
    </row>
    <row r="478" spans="2:7">
      <c r="B478" s="212"/>
      <c r="D478" s="212"/>
      <c r="E478" s="213"/>
      <c r="F478" s="213"/>
      <c r="G478" s="214"/>
    </row>
    <row r="479" spans="2:7">
      <c r="B479" s="212"/>
      <c r="D479" s="212"/>
      <c r="E479" s="213"/>
      <c r="F479" s="213"/>
      <c r="G479" s="214"/>
    </row>
    <row r="480" spans="2:7">
      <c r="B480" s="212"/>
      <c r="D480" s="212"/>
      <c r="E480" s="213"/>
      <c r="F480" s="213"/>
      <c r="G480" s="214"/>
    </row>
    <row r="481" spans="2:7">
      <c r="B481" s="212"/>
      <c r="D481" s="212"/>
      <c r="E481" s="213"/>
      <c r="F481" s="213"/>
      <c r="G481" s="214"/>
    </row>
    <row r="482" spans="2:7">
      <c r="B482" s="212"/>
      <c r="D482" s="212"/>
      <c r="E482" s="213"/>
      <c r="F482" s="213"/>
      <c r="G482" s="214"/>
    </row>
    <row r="483" spans="2:7">
      <c r="B483" s="212"/>
      <c r="D483" s="212"/>
      <c r="E483" s="213"/>
      <c r="F483" s="213"/>
      <c r="G483" s="214"/>
    </row>
    <row r="484" spans="2:7">
      <c r="B484" s="212"/>
      <c r="D484" s="212"/>
      <c r="E484" s="213"/>
      <c r="F484" s="213"/>
      <c r="G484" s="214"/>
    </row>
    <row r="485" spans="2:7">
      <c r="B485" s="212"/>
      <c r="D485" s="212"/>
      <c r="E485" s="213"/>
      <c r="F485" s="213"/>
      <c r="G485" s="214"/>
    </row>
    <row r="486" spans="2:7">
      <c r="B486" s="212"/>
      <c r="D486" s="212"/>
      <c r="E486" s="213"/>
      <c r="F486" s="213"/>
      <c r="G486" s="214"/>
    </row>
    <row r="487" spans="2:7">
      <c r="B487" s="212"/>
      <c r="D487" s="212"/>
      <c r="E487" s="213"/>
      <c r="F487" s="213"/>
      <c r="G487" s="214"/>
    </row>
    <row r="488" spans="2:7">
      <c r="B488" s="212"/>
      <c r="D488" s="212"/>
      <c r="E488" s="213"/>
      <c r="F488" s="213"/>
      <c r="G488" s="214"/>
    </row>
    <row r="489" spans="2:7">
      <c r="B489" s="212"/>
      <c r="D489" s="212"/>
      <c r="E489" s="213"/>
      <c r="F489" s="213"/>
      <c r="G489" s="214"/>
    </row>
    <row r="490" spans="2:7">
      <c r="B490" s="212"/>
      <c r="D490" s="212"/>
      <c r="E490" s="213"/>
      <c r="F490" s="213"/>
      <c r="G490" s="214"/>
    </row>
    <row r="491" spans="2:7">
      <c r="B491" s="212"/>
      <c r="D491" s="212"/>
      <c r="E491" s="213"/>
      <c r="F491" s="213"/>
      <c r="G491" s="214"/>
    </row>
    <row r="492" spans="2:7">
      <c r="B492" s="212"/>
      <c r="D492" s="212"/>
      <c r="E492" s="213"/>
      <c r="F492" s="213"/>
      <c r="G492" s="214"/>
    </row>
    <row r="493" spans="2:7">
      <c r="B493" s="212"/>
      <c r="D493" s="212"/>
      <c r="E493" s="213"/>
      <c r="F493" s="213"/>
      <c r="G493" s="214"/>
    </row>
    <row r="494" spans="2:7">
      <c r="B494" s="212"/>
      <c r="D494" s="212"/>
      <c r="E494" s="213"/>
      <c r="F494" s="213"/>
      <c r="G494" s="214"/>
    </row>
    <row r="495" spans="2:7">
      <c r="B495" s="212"/>
      <c r="D495" s="212"/>
      <c r="E495" s="213"/>
      <c r="F495" s="213"/>
      <c r="G495" s="214"/>
    </row>
    <row r="496" spans="2:7">
      <c r="B496" s="212"/>
      <c r="D496" s="212"/>
      <c r="E496" s="213"/>
      <c r="F496" s="213"/>
      <c r="G496" s="214"/>
    </row>
    <row r="497" spans="2:7">
      <c r="B497" s="212"/>
      <c r="D497" s="212"/>
      <c r="E497" s="213"/>
      <c r="F497" s="213"/>
      <c r="G497" s="214"/>
    </row>
    <row r="498" spans="2:7">
      <c r="B498" s="212"/>
      <c r="D498" s="212"/>
      <c r="E498" s="213"/>
      <c r="F498" s="213"/>
      <c r="G498" s="214"/>
    </row>
    <row r="499" spans="2:7">
      <c r="B499" s="212"/>
      <c r="D499" s="212"/>
      <c r="E499" s="213"/>
      <c r="F499" s="213"/>
      <c r="G499" s="214"/>
    </row>
    <row r="500" spans="2:7">
      <c r="B500" s="212"/>
      <c r="D500" s="212"/>
      <c r="E500" s="213"/>
      <c r="F500" s="213"/>
      <c r="G500" s="214"/>
    </row>
    <row r="501" spans="2:7">
      <c r="B501" s="212"/>
      <c r="D501" s="212"/>
      <c r="E501" s="213"/>
      <c r="F501" s="213"/>
      <c r="G501" s="214"/>
    </row>
    <row r="502" spans="2:7">
      <c r="B502" s="212"/>
      <c r="D502" s="212"/>
      <c r="E502" s="213"/>
      <c r="F502" s="213"/>
      <c r="G502" s="214"/>
    </row>
    <row r="503" spans="2:7">
      <c r="B503" s="212"/>
      <c r="D503" s="212"/>
      <c r="E503" s="213"/>
      <c r="F503" s="213"/>
      <c r="G503" s="214"/>
    </row>
    <row r="504" spans="2:7">
      <c r="B504" s="212"/>
      <c r="D504" s="212"/>
      <c r="E504" s="213"/>
      <c r="F504" s="213"/>
      <c r="G504" s="214"/>
    </row>
    <row r="505" spans="2:7">
      <c r="B505" s="212"/>
      <c r="D505" s="212"/>
      <c r="E505" s="213"/>
      <c r="F505" s="213"/>
      <c r="G505" s="214"/>
    </row>
    <row r="506" spans="2:7">
      <c r="B506" s="212"/>
      <c r="D506" s="212"/>
      <c r="E506" s="213"/>
      <c r="F506" s="213"/>
      <c r="G506" s="214"/>
    </row>
    <row r="507" spans="2:7">
      <c r="B507" s="212"/>
      <c r="D507" s="212"/>
      <c r="E507" s="213"/>
      <c r="F507" s="213"/>
      <c r="G507" s="214"/>
    </row>
    <row r="508" spans="2:7">
      <c r="B508" s="212"/>
      <c r="D508" s="212"/>
      <c r="E508" s="213"/>
      <c r="F508" s="213"/>
      <c r="G508" s="214"/>
    </row>
    <row r="509" spans="2:7">
      <c r="B509" s="212"/>
      <c r="D509" s="212"/>
      <c r="E509" s="213"/>
      <c r="F509" s="213"/>
      <c r="G509" s="214"/>
    </row>
    <row r="510" spans="2:7">
      <c r="B510" s="212"/>
      <c r="D510" s="212"/>
      <c r="E510" s="213"/>
      <c r="F510" s="213"/>
      <c r="G510" s="214"/>
    </row>
    <row r="511" spans="2:7">
      <c r="B511" s="212"/>
      <c r="D511" s="212"/>
      <c r="E511" s="213"/>
      <c r="F511" s="213"/>
      <c r="G511" s="214"/>
    </row>
    <row r="512" spans="2:7">
      <c r="B512" s="212"/>
      <c r="D512" s="212"/>
      <c r="E512" s="213"/>
      <c r="F512" s="213"/>
      <c r="G512" s="214"/>
    </row>
    <row r="513" spans="2:7">
      <c r="B513" s="212"/>
      <c r="D513" s="212"/>
      <c r="E513" s="213"/>
      <c r="F513" s="213"/>
      <c r="G513" s="214"/>
    </row>
    <row r="514" spans="2:7">
      <c r="B514" s="212"/>
      <c r="D514" s="212"/>
      <c r="E514" s="213"/>
      <c r="F514" s="213"/>
      <c r="G514" s="214"/>
    </row>
    <row r="515" spans="2:7">
      <c r="B515" s="212"/>
      <c r="D515" s="212"/>
      <c r="E515" s="213"/>
      <c r="F515" s="213"/>
      <c r="G515" s="214"/>
    </row>
    <row r="516" spans="2:7">
      <c r="B516" s="212"/>
      <c r="D516" s="212"/>
      <c r="E516" s="213"/>
      <c r="F516" s="213"/>
      <c r="G516" s="214"/>
    </row>
    <row r="517" spans="2:7">
      <c r="B517" s="212"/>
      <c r="D517" s="212"/>
      <c r="E517" s="213"/>
      <c r="F517" s="213"/>
      <c r="G517" s="214"/>
    </row>
    <row r="518" spans="2:7">
      <c r="B518" s="212"/>
      <c r="D518" s="212"/>
      <c r="E518" s="213"/>
      <c r="F518" s="213"/>
      <c r="G518" s="214"/>
    </row>
    <row r="519" spans="2:7">
      <c r="B519" s="212"/>
      <c r="D519" s="212"/>
      <c r="E519" s="213"/>
      <c r="F519" s="213"/>
      <c r="G519" s="214"/>
    </row>
    <row r="520" spans="2:7">
      <c r="B520" s="212"/>
      <c r="D520" s="212"/>
      <c r="E520" s="213"/>
      <c r="F520" s="213"/>
      <c r="G520" s="214"/>
    </row>
    <row r="521" spans="2:7">
      <c r="B521" s="212"/>
      <c r="D521" s="212"/>
      <c r="E521" s="213"/>
      <c r="F521" s="213"/>
      <c r="G521" s="214"/>
    </row>
    <row r="522" spans="2:7">
      <c r="B522" s="212"/>
      <c r="D522" s="212"/>
      <c r="E522" s="213"/>
      <c r="F522" s="213"/>
      <c r="G522" s="214"/>
    </row>
    <row r="523" spans="2:7">
      <c r="B523" s="212"/>
      <c r="D523" s="212"/>
      <c r="E523" s="213"/>
      <c r="F523" s="213"/>
      <c r="G523" s="214"/>
    </row>
    <row r="524" spans="2:7">
      <c r="B524" s="212"/>
      <c r="D524" s="212"/>
      <c r="E524" s="213"/>
      <c r="F524" s="213"/>
      <c r="G524" s="214"/>
    </row>
    <row r="525" spans="2:7">
      <c r="B525" s="212"/>
      <c r="D525" s="212"/>
      <c r="E525" s="213"/>
      <c r="F525" s="213"/>
      <c r="G525" s="214"/>
    </row>
    <row r="526" spans="2:7">
      <c r="B526" s="212"/>
      <c r="D526" s="212"/>
      <c r="E526" s="213"/>
      <c r="F526" s="213"/>
      <c r="G526" s="214"/>
    </row>
    <row r="527" spans="2:7">
      <c r="B527" s="212"/>
      <c r="D527" s="212"/>
      <c r="E527" s="213"/>
      <c r="F527" s="213"/>
      <c r="G527" s="214"/>
    </row>
    <row r="528" spans="2:7">
      <c r="B528" s="212"/>
      <c r="D528" s="212"/>
      <c r="E528" s="213"/>
      <c r="F528" s="213"/>
      <c r="G528" s="214"/>
    </row>
    <row r="529" spans="2:7">
      <c r="B529" s="212"/>
      <c r="D529" s="212"/>
      <c r="E529" s="213"/>
      <c r="F529" s="213"/>
      <c r="G529" s="214"/>
    </row>
    <row r="530" spans="2:7">
      <c r="B530" s="212"/>
      <c r="D530" s="212"/>
      <c r="E530" s="213"/>
      <c r="F530" s="213"/>
      <c r="G530" s="214"/>
    </row>
    <row r="531" spans="2:7">
      <c r="B531" s="212"/>
      <c r="D531" s="212"/>
      <c r="E531" s="213"/>
      <c r="F531" s="213"/>
      <c r="G531" s="214"/>
    </row>
    <row r="532" spans="2:7">
      <c r="B532" s="212"/>
      <c r="D532" s="212"/>
      <c r="E532" s="213"/>
      <c r="F532" s="213"/>
      <c r="G532" s="214"/>
    </row>
    <row r="533" spans="2:7">
      <c r="B533" s="212"/>
      <c r="D533" s="212"/>
      <c r="E533" s="213"/>
      <c r="F533" s="213"/>
      <c r="G533" s="214"/>
    </row>
    <row r="534" spans="2:7">
      <c r="B534" s="212"/>
      <c r="D534" s="212"/>
      <c r="E534" s="213"/>
      <c r="F534" s="213"/>
      <c r="G534" s="214"/>
    </row>
    <row r="535" spans="2:7">
      <c r="B535" s="212"/>
      <c r="D535" s="212"/>
      <c r="E535" s="213"/>
      <c r="F535" s="213"/>
      <c r="G535" s="214"/>
    </row>
    <row r="536" spans="2:7">
      <c r="B536" s="212"/>
      <c r="D536" s="212"/>
      <c r="E536" s="213"/>
      <c r="F536" s="213"/>
      <c r="G536" s="214"/>
    </row>
    <row r="537" spans="2:7">
      <c r="B537" s="212"/>
      <c r="D537" s="212"/>
      <c r="E537" s="213"/>
      <c r="F537" s="213"/>
      <c r="G537" s="214"/>
    </row>
    <row r="538" spans="2:7">
      <c r="B538" s="212"/>
      <c r="D538" s="212"/>
      <c r="E538" s="213"/>
      <c r="F538" s="213"/>
      <c r="G538" s="214"/>
    </row>
    <row r="539" spans="2:7">
      <c r="B539" s="212"/>
      <c r="D539" s="212"/>
      <c r="E539" s="213"/>
      <c r="F539" s="213"/>
      <c r="G539" s="214"/>
    </row>
    <row r="540" spans="2:7">
      <c r="B540" s="212"/>
      <c r="D540" s="212"/>
      <c r="E540" s="213"/>
      <c r="F540" s="213"/>
      <c r="G540" s="214"/>
    </row>
    <row r="541" spans="2:7">
      <c r="B541" s="212"/>
      <c r="D541" s="212"/>
      <c r="E541" s="213"/>
      <c r="F541" s="213"/>
      <c r="G541" s="214"/>
    </row>
    <row r="542" spans="2:7">
      <c r="B542" s="212"/>
      <c r="D542" s="212"/>
      <c r="E542" s="213"/>
      <c r="F542" s="213"/>
      <c r="G542" s="214"/>
    </row>
    <row r="543" spans="2:7">
      <c r="B543" s="212"/>
      <c r="D543" s="212"/>
      <c r="E543" s="213"/>
      <c r="F543" s="213"/>
      <c r="G543" s="214"/>
    </row>
    <row r="544" spans="2:7">
      <c r="B544" s="212"/>
      <c r="D544" s="212"/>
      <c r="E544" s="213"/>
      <c r="F544" s="213"/>
      <c r="G544" s="214"/>
    </row>
    <row r="545" spans="2:7">
      <c r="B545" s="212"/>
      <c r="D545" s="212"/>
      <c r="E545" s="213"/>
      <c r="F545" s="213"/>
      <c r="G545" s="214"/>
    </row>
    <row r="546" spans="2:7">
      <c r="B546" s="212"/>
      <c r="D546" s="212"/>
      <c r="E546" s="213"/>
      <c r="F546" s="213"/>
      <c r="G546" s="214"/>
    </row>
    <row r="547" spans="2:7">
      <c r="B547" s="212"/>
      <c r="D547" s="212"/>
      <c r="E547" s="213"/>
      <c r="F547" s="213"/>
      <c r="G547" s="214"/>
    </row>
    <row r="548" spans="2:7">
      <c r="B548" s="212"/>
      <c r="D548" s="212"/>
      <c r="E548" s="213"/>
      <c r="F548" s="213"/>
      <c r="G548" s="214"/>
    </row>
    <row r="549" spans="2:7">
      <c r="B549" s="212"/>
      <c r="D549" s="212"/>
      <c r="E549" s="213"/>
      <c r="F549" s="213"/>
      <c r="G549" s="214"/>
    </row>
    <row r="550" spans="2:7">
      <c r="B550" s="212"/>
      <c r="D550" s="212"/>
      <c r="E550" s="213"/>
      <c r="F550" s="213"/>
      <c r="G550" s="214"/>
    </row>
    <row r="551" spans="2:7">
      <c r="B551" s="212"/>
      <c r="D551" s="212"/>
      <c r="E551" s="213"/>
      <c r="F551" s="213"/>
      <c r="G551" s="214"/>
    </row>
    <row r="552" spans="2:7">
      <c r="B552" s="212"/>
      <c r="D552" s="212"/>
      <c r="E552" s="213"/>
      <c r="F552" s="213"/>
      <c r="G552" s="214"/>
    </row>
    <row r="553" spans="2:7">
      <c r="B553" s="212"/>
      <c r="D553" s="212"/>
      <c r="E553" s="213"/>
      <c r="F553" s="213"/>
      <c r="G553" s="214"/>
    </row>
    <row r="554" spans="2:7">
      <c r="B554" s="212"/>
      <c r="D554" s="212"/>
      <c r="E554" s="213"/>
      <c r="F554" s="213"/>
      <c r="G554" s="214"/>
    </row>
    <row r="555" spans="2:7">
      <c r="B555" s="212"/>
      <c r="D555" s="212"/>
      <c r="E555" s="213"/>
      <c r="F555" s="213"/>
      <c r="G555" s="214"/>
    </row>
    <row r="556" spans="2:7">
      <c r="B556" s="212"/>
      <c r="D556" s="212"/>
      <c r="E556" s="213"/>
      <c r="F556" s="213"/>
      <c r="G556" s="214"/>
    </row>
    <row r="557" spans="2:7">
      <c r="B557" s="212"/>
      <c r="D557" s="212"/>
      <c r="E557" s="213"/>
      <c r="F557" s="213"/>
      <c r="G557" s="214"/>
    </row>
    <row r="558" spans="2:7">
      <c r="B558" s="212"/>
      <c r="D558" s="212"/>
      <c r="E558" s="213"/>
      <c r="F558" s="213"/>
      <c r="G558" s="214"/>
    </row>
    <row r="559" spans="2:7">
      <c r="B559" s="212"/>
      <c r="D559" s="212"/>
      <c r="E559" s="213"/>
      <c r="F559" s="213"/>
      <c r="G559" s="214"/>
    </row>
    <row r="560" spans="2:7">
      <c r="B560" s="212"/>
      <c r="D560" s="212"/>
      <c r="E560" s="213"/>
      <c r="F560" s="213"/>
      <c r="G560" s="214"/>
    </row>
    <row r="561" spans="2:7">
      <c r="B561" s="212"/>
      <c r="D561" s="212"/>
      <c r="E561" s="213"/>
      <c r="F561" s="213"/>
      <c r="G561" s="214"/>
    </row>
    <row r="562" spans="2:7">
      <c r="B562" s="212"/>
      <c r="D562" s="212"/>
      <c r="E562" s="213"/>
      <c r="F562" s="213"/>
      <c r="G562" s="214"/>
    </row>
    <row r="563" spans="2:7">
      <c r="B563" s="212"/>
      <c r="D563" s="212"/>
      <c r="E563" s="213"/>
      <c r="F563" s="213"/>
      <c r="G563" s="214"/>
    </row>
    <row r="564" spans="2:7">
      <c r="B564" s="212"/>
      <c r="D564" s="212"/>
      <c r="E564" s="213"/>
      <c r="F564" s="213"/>
      <c r="G564" s="214"/>
    </row>
    <row r="565" spans="2:7">
      <c r="B565" s="212"/>
      <c r="D565" s="212"/>
      <c r="E565" s="213"/>
      <c r="F565" s="213"/>
      <c r="G565" s="214"/>
    </row>
    <row r="566" spans="2:7">
      <c r="B566" s="212"/>
      <c r="D566" s="212"/>
      <c r="E566" s="213"/>
      <c r="F566" s="213"/>
      <c r="G566" s="214"/>
    </row>
    <row r="567" spans="2:7">
      <c r="B567" s="212"/>
      <c r="D567" s="212"/>
      <c r="E567" s="213"/>
      <c r="F567" s="213"/>
      <c r="G567" s="214"/>
    </row>
    <row r="568" spans="2:7">
      <c r="B568" s="212"/>
      <c r="D568" s="212"/>
      <c r="E568" s="213"/>
      <c r="F568" s="213"/>
      <c r="G568" s="214"/>
    </row>
    <row r="569" spans="2:7">
      <c r="B569" s="212"/>
      <c r="D569" s="212"/>
      <c r="E569" s="213"/>
      <c r="F569" s="213"/>
      <c r="G569" s="214"/>
    </row>
    <row r="570" spans="2:7">
      <c r="B570" s="212"/>
      <c r="D570" s="212"/>
      <c r="E570" s="213"/>
      <c r="F570" s="213"/>
      <c r="G570" s="214"/>
    </row>
    <row r="571" spans="2:7">
      <c r="B571" s="212"/>
      <c r="D571" s="212"/>
      <c r="E571" s="213"/>
      <c r="F571" s="213"/>
      <c r="G571" s="214"/>
    </row>
    <row r="572" spans="2:7">
      <c r="B572" s="212"/>
      <c r="D572" s="212"/>
      <c r="E572" s="213"/>
      <c r="F572" s="213"/>
      <c r="G572" s="214"/>
    </row>
    <row r="573" spans="2:7">
      <c r="B573" s="212"/>
      <c r="D573" s="212"/>
      <c r="E573" s="213"/>
      <c r="F573" s="213"/>
      <c r="G573" s="214"/>
    </row>
    <row r="574" spans="2:7">
      <c r="B574" s="212"/>
      <c r="D574" s="212"/>
      <c r="E574" s="213"/>
      <c r="F574" s="213"/>
      <c r="G574" s="214"/>
    </row>
    <row r="575" spans="2:7">
      <c r="B575" s="212"/>
      <c r="D575" s="212"/>
      <c r="E575" s="213"/>
      <c r="F575" s="213"/>
      <c r="G575" s="214"/>
    </row>
    <row r="576" spans="2:7">
      <c r="B576" s="212"/>
      <c r="D576" s="212"/>
      <c r="E576" s="213"/>
      <c r="F576" s="213"/>
      <c r="G576" s="214"/>
    </row>
    <row r="577" spans="2:7">
      <c r="B577" s="212"/>
      <c r="D577" s="212"/>
      <c r="E577" s="213"/>
      <c r="F577" s="213"/>
      <c r="G577" s="214"/>
    </row>
    <row r="578" spans="2:7">
      <c r="B578" s="212"/>
      <c r="D578" s="212"/>
      <c r="E578" s="213"/>
      <c r="F578" s="213"/>
      <c r="G578" s="214"/>
    </row>
    <row r="579" spans="2:7">
      <c r="B579" s="212"/>
      <c r="D579" s="212"/>
      <c r="E579" s="213"/>
      <c r="F579" s="213"/>
      <c r="G579" s="214"/>
    </row>
    <row r="580" spans="2:7">
      <c r="B580" s="212"/>
      <c r="D580" s="212"/>
      <c r="E580" s="213"/>
      <c r="F580" s="213"/>
      <c r="G580" s="214"/>
    </row>
    <row r="581" spans="2:7">
      <c r="B581" s="212"/>
      <c r="D581" s="212"/>
      <c r="E581" s="213"/>
      <c r="F581" s="213"/>
      <c r="G581" s="214"/>
    </row>
    <row r="582" spans="2:7">
      <c r="B582" s="212"/>
      <c r="D582" s="212"/>
      <c r="E582" s="213"/>
      <c r="F582" s="213"/>
      <c r="G582" s="214"/>
    </row>
    <row r="583" spans="2:7">
      <c r="B583" s="212"/>
      <c r="D583" s="212"/>
      <c r="E583" s="213"/>
      <c r="F583" s="213"/>
      <c r="G583" s="214"/>
    </row>
    <row r="584" spans="2:7">
      <c r="B584" s="212"/>
      <c r="D584" s="212"/>
      <c r="E584" s="213"/>
      <c r="F584" s="213"/>
      <c r="G584" s="214"/>
    </row>
    <row r="585" spans="2:7">
      <c r="B585" s="212"/>
      <c r="D585" s="212"/>
      <c r="E585" s="213"/>
      <c r="F585" s="213"/>
      <c r="G585" s="214"/>
    </row>
    <row r="586" spans="2:7">
      <c r="B586" s="212"/>
      <c r="D586" s="212"/>
      <c r="E586" s="213"/>
      <c r="F586" s="213"/>
      <c r="G586" s="214"/>
    </row>
    <row r="587" spans="2:7">
      <c r="B587" s="212"/>
      <c r="D587" s="212"/>
      <c r="E587" s="213"/>
      <c r="F587" s="213"/>
      <c r="G587" s="214"/>
    </row>
    <row r="588" spans="2:7">
      <c r="B588" s="212"/>
      <c r="D588" s="212"/>
      <c r="E588" s="213"/>
      <c r="F588" s="213"/>
      <c r="G588" s="214"/>
    </row>
    <row r="589" spans="2:7">
      <c r="B589" s="212"/>
      <c r="D589" s="212"/>
      <c r="E589" s="213"/>
      <c r="F589" s="213"/>
      <c r="G589" s="214"/>
    </row>
    <row r="590" spans="2:7">
      <c r="B590" s="212"/>
      <c r="D590" s="212"/>
      <c r="E590" s="213"/>
      <c r="F590" s="213"/>
      <c r="G590" s="214"/>
    </row>
    <row r="591" spans="2:7">
      <c r="B591" s="212"/>
      <c r="D591" s="212"/>
      <c r="E591" s="213"/>
      <c r="F591" s="213"/>
      <c r="G591" s="214"/>
    </row>
    <row r="592" spans="2:7">
      <c r="B592" s="212"/>
      <c r="D592" s="212"/>
      <c r="E592" s="213"/>
      <c r="F592" s="213"/>
      <c r="G592" s="214"/>
    </row>
    <row r="593" spans="2:7">
      <c r="B593" s="212"/>
      <c r="D593" s="212"/>
      <c r="E593" s="213"/>
      <c r="F593" s="213"/>
      <c r="G593" s="214"/>
    </row>
    <row r="594" spans="2:7">
      <c r="B594" s="212"/>
      <c r="D594" s="212"/>
      <c r="E594" s="213"/>
      <c r="F594" s="213"/>
      <c r="G594" s="214"/>
    </row>
    <row r="595" spans="2:7">
      <c r="B595" s="212"/>
      <c r="D595" s="212"/>
      <c r="E595" s="213"/>
      <c r="F595" s="213"/>
      <c r="G595" s="214"/>
    </row>
    <row r="596" spans="2:7">
      <c r="B596" s="212"/>
      <c r="D596" s="212"/>
      <c r="E596" s="213"/>
      <c r="F596" s="213"/>
      <c r="G596" s="214"/>
    </row>
    <row r="597" spans="2:7">
      <c r="B597" s="212"/>
      <c r="D597" s="212"/>
      <c r="E597" s="213"/>
      <c r="F597" s="213"/>
      <c r="G597" s="214"/>
    </row>
    <row r="598" spans="2:7">
      <c r="B598" s="212"/>
      <c r="D598" s="212"/>
      <c r="E598" s="213"/>
      <c r="F598" s="213"/>
      <c r="G598" s="214"/>
    </row>
    <row r="599" spans="2:7">
      <c r="B599" s="212"/>
      <c r="D599" s="212"/>
      <c r="E599" s="213"/>
      <c r="F599" s="213"/>
      <c r="G599" s="214"/>
    </row>
    <row r="600" spans="2:7">
      <c r="B600" s="212"/>
      <c r="D600" s="212"/>
      <c r="E600" s="213"/>
      <c r="F600" s="213"/>
      <c r="G600" s="214"/>
    </row>
    <row r="601" spans="2:7">
      <c r="B601" s="212"/>
      <c r="D601" s="212"/>
      <c r="E601" s="213"/>
      <c r="F601" s="213"/>
      <c r="G601" s="214"/>
    </row>
    <row r="602" spans="2:7">
      <c r="B602" s="212"/>
      <c r="D602" s="212"/>
      <c r="E602" s="213"/>
      <c r="F602" s="213"/>
      <c r="G602" s="214"/>
    </row>
    <row r="603" spans="2:7">
      <c r="B603" s="212"/>
      <c r="D603" s="212"/>
      <c r="E603" s="213"/>
      <c r="F603" s="213"/>
      <c r="G603" s="214"/>
    </row>
    <row r="604" spans="2:7">
      <c r="B604" s="212"/>
      <c r="D604" s="212"/>
      <c r="E604" s="213"/>
      <c r="F604" s="213"/>
      <c r="G604" s="214"/>
    </row>
    <row r="605" spans="2:7">
      <c r="B605" s="212"/>
      <c r="D605" s="212"/>
      <c r="E605" s="213"/>
      <c r="F605" s="213"/>
      <c r="G605" s="214"/>
    </row>
    <row r="606" spans="2:7">
      <c r="B606" s="212"/>
      <c r="D606" s="212"/>
      <c r="E606" s="213"/>
      <c r="F606" s="213"/>
      <c r="G606" s="214"/>
    </row>
    <row r="607" spans="2:7">
      <c r="B607" s="212"/>
      <c r="D607" s="212"/>
      <c r="E607" s="213"/>
      <c r="F607" s="213"/>
      <c r="G607" s="214"/>
    </row>
    <row r="608" spans="2:7">
      <c r="B608" s="212"/>
      <c r="D608" s="212"/>
      <c r="E608" s="213"/>
      <c r="F608" s="213"/>
      <c r="G608" s="214"/>
    </row>
    <row r="609" spans="2:7">
      <c r="B609" s="212"/>
      <c r="D609" s="212"/>
      <c r="E609" s="213"/>
      <c r="F609" s="213"/>
      <c r="G609" s="214"/>
    </row>
    <row r="610" spans="2:7">
      <c r="B610" s="212"/>
      <c r="D610" s="212"/>
      <c r="E610" s="213"/>
      <c r="F610" s="213"/>
      <c r="G610" s="214"/>
    </row>
    <row r="611" spans="2:7">
      <c r="B611" s="212"/>
      <c r="D611" s="212"/>
      <c r="E611" s="213"/>
      <c r="F611" s="213"/>
      <c r="G611" s="214"/>
    </row>
    <row r="612" spans="2:7">
      <c r="B612" s="212"/>
      <c r="D612" s="212"/>
      <c r="E612" s="213"/>
      <c r="F612" s="213"/>
      <c r="G612" s="214"/>
    </row>
    <row r="613" spans="2:7">
      <c r="B613" s="212"/>
      <c r="D613" s="212"/>
      <c r="E613" s="213"/>
      <c r="F613" s="213"/>
      <c r="G613" s="214"/>
    </row>
    <row r="614" spans="2:7">
      <c r="B614" s="212"/>
      <c r="D614" s="212"/>
      <c r="E614" s="213"/>
      <c r="F614" s="213"/>
      <c r="G614" s="214"/>
    </row>
    <row r="615" spans="2:7">
      <c r="B615" s="212"/>
      <c r="D615" s="212"/>
      <c r="E615" s="213"/>
      <c r="F615" s="213"/>
      <c r="G615" s="214"/>
    </row>
    <row r="616" spans="2:7">
      <c r="B616" s="212"/>
      <c r="D616" s="212"/>
      <c r="E616" s="213"/>
      <c r="F616" s="213"/>
      <c r="G616" s="214"/>
    </row>
    <row r="617" spans="2:7">
      <c r="B617" s="212"/>
      <c r="D617" s="212"/>
      <c r="E617" s="213"/>
      <c r="F617" s="213"/>
      <c r="G617" s="214"/>
    </row>
    <row r="618" spans="2:7">
      <c r="B618" s="212"/>
      <c r="D618" s="212"/>
      <c r="E618" s="213"/>
      <c r="F618" s="213"/>
      <c r="G618" s="214"/>
    </row>
    <row r="619" spans="2:7">
      <c r="B619" s="212"/>
      <c r="D619" s="212"/>
      <c r="E619" s="213"/>
      <c r="F619" s="213"/>
      <c r="G619" s="214"/>
    </row>
    <row r="620" spans="2:7">
      <c r="B620" s="212"/>
      <c r="D620" s="212"/>
      <c r="E620" s="213"/>
      <c r="F620" s="213"/>
      <c r="G620" s="214"/>
    </row>
    <row r="621" spans="2:7">
      <c r="B621" s="212"/>
      <c r="D621" s="212"/>
      <c r="E621" s="213"/>
      <c r="F621" s="213"/>
      <c r="G621" s="214"/>
    </row>
    <row r="622" spans="2:7">
      <c r="B622" s="212"/>
      <c r="D622" s="212"/>
      <c r="E622" s="213"/>
      <c r="F622" s="213"/>
      <c r="G622" s="214"/>
    </row>
    <row r="623" spans="2:7">
      <c r="B623" s="212"/>
      <c r="D623" s="212"/>
      <c r="E623" s="213"/>
      <c r="F623" s="213"/>
      <c r="G623" s="214"/>
    </row>
    <row r="624" spans="2:7">
      <c r="B624" s="212"/>
      <c r="D624" s="212"/>
      <c r="E624" s="213"/>
      <c r="F624" s="213"/>
      <c r="G624" s="214"/>
    </row>
    <row r="625" spans="2:7">
      <c r="B625" s="212"/>
      <c r="D625" s="212"/>
      <c r="E625" s="213"/>
      <c r="F625" s="213"/>
      <c r="G625" s="214"/>
    </row>
    <row r="626" spans="2:7">
      <c r="B626" s="212"/>
      <c r="D626" s="212"/>
      <c r="E626" s="213"/>
      <c r="F626" s="213"/>
      <c r="G626" s="214"/>
    </row>
    <row r="627" spans="2:7">
      <c r="B627" s="212"/>
      <c r="D627" s="212"/>
      <c r="E627" s="213"/>
      <c r="F627" s="213"/>
      <c r="G627" s="214"/>
    </row>
    <row r="628" spans="2:7">
      <c r="B628" s="212"/>
      <c r="D628" s="212"/>
      <c r="E628" s="213"/>
      <c r="F628" s="213"/>
      <c r="G628" s="214"/>
    </row>
    <row r="629" spans="2:7">
      <c r="B629" s="212"/>
      <c r="D629" s="212"/>
      <c r="E629" s="213"/>
      <c r="F629" s="213"/>
      <c r="G629" s="214"/>
    </row>
    <row r="630" spans="2:7">
      <c r="B630" s="212"/>
      <c r="D630" s="212"/>
      <c r="E630" s="213"/>
      <c r="F630" s="213"/>
      <c r="G630" s="214"/>
    </row>
    <row r="631" spans="2:7">
      <c r="B631" s="212"/>
      <c r="D631" s="212"/>
      <c r="E631" s="213"/>
      <c r="F631" s="213"/>
      <c r="G631" s="214"/>
    </row>
    <row r="632" spans="2:7">
      <c r="B632" s="212"/>
      <c r="D632" s="212"/>
      <c r="E632" s="213"/>
      <c r="F632" s="213"/>
      <c r="G632" s="214"/>
    </row>
    <row r="633" spans="2:7">
      <c r="B633" s="212"/>
      <c r="D633" s="212"/>
      <c r="E633" s="213"/>
      <c r="F633" s="213"/>
      <c r="G633" s="214"/>
    </row>
    <row r="634" spans="2:7">
      <c r="B634" s="212"/>
      <c r="D634" s="212"/>
      <c r="E634" s="213"/>
      <c r="F634" s="213"/>
      <c r="G634" s="214"/>
    </row>
    <row r="635" spans="2:7">
      <c r="B635" s="212"/>
      <c r="D635" s="212"/>
      <c r="E635" s="213"/>
      <c r="F635" s="213"/>
      <c r="G635" s="214"/>
    </row>
    <row r="636" spans="2:7">
      <c r="B636" s="212"/>
      <c r="D636" s="212"/>
      <c r="E636" s="213"/>
      <c r="F636" s="213"/>
      <c r="G636" s="214"/>
    </row>
    <row r="637" spans="2:7">
      <c r="B637" s="212"/>
      <c r="D637" s="212"/>
      <c r="E637" s="213"/>
      <c r="F637" s="213"/>
      <c r="G637" s="214"/>
    </row>
    <row r="638" spans="2:7">
      <c r="B638" s="212"/>
      <c r="D638" s="212"/>
      <c r="E638" s="213"/>
      <c r="F638" s="213"/>
      <c r="G638" s="214"/>
    </row>
    <row r="639" spans="2:7">
      <c r="B639" s="212"/>
      <c r="D639" s="212"/>
      <c r="E639" s="213"/>
      <c r="F639" s="213"/>
      <c r="G639" s="214"/>
    </row>
    <row r="640" spans="2:7">
      <c r="B640" s="212"/>
      <c r="D640" s="212"/>
      <c r="E640" s="213"/>
      <c r="F640" s="213"/>
      <c r="G640" s="214"/>
    </row>
    <row r="641" spans="2:7">
      <c r="B641" s="212"/>
      <c r="D641" s="212"/>
      <c r="E641" s="213"/>
      <c r="F641" s="213"/>
      <c r="G641" s="214"/>
    </row>
    <row r="642" spans="2:7">
      <c r="B642" s="212"/>
      <c r="D642" s="212"/>
      <c r="E642" s="213"/>
      <c r="F642" s="213"/>
      <c r="G642" s="214"/>
    </row>
    <row r="643" spans="2:7">
      <c r="B643" s="212"/>
      <c r="D643" s="212"/>
      <c r="E643" s="213"/>
      <c r="F643" s="213"/>
      <c r="G643" s="214"/>
    </row>
    <row r="644" spans="2:7">
      <c r="B644" s="212"/>
      <c r="D644" s="212"/>
      <c r="E644" s="213"/>
      <c r="F644" s="213"/>
      <c r="G644" s="214"/>
    </row>
    <row r="645" spans="2:7">
      <c r="B645" s="212"/>
      <c r="D645" s="212"/>
      <c r="E645" s="213"/>
      <c r="F645" s="213"/>
      <c r="G645" s="214"/>
    </row>
    <row r="646" spans="2:7">
      <c r="B646" s="212"/>
      <c r="D646" s="212"/>
      <c r="E646" s="213"/>
      <c r="F646" s="213"/>
      <c r="G646" s="214"/>
    </row>
    <row r="647" spans="2:7">
      <c r="B647" s="212"/>
      <c r="D647" s="212"/>
      <c r="E647" s="213"/>
      <c r="F647" s="213"/>
      <c r="G647" s="214"/>
    </row>
    <row r="648" spans="2:7">
      <c r="B648" s="212"/>
      <c r="D648" s="212"/>
      <c r="E648" s="213"/>
      <c r="F648" s="213"/>
      <c r="G648" s="214"/>
    </row>
    <row r="649" spans="2:7">
      <c r="B649" s="212"/>
      <c r="D649" s="212"/>
      <c r="E649" s="213"/>
      <c r="F649" s="213"/>
      <c r="G649" s="214"/>
    </row>
    <row r="650" spans="2:7">
      <c r="B650" s="212"/>
      <c r="D650" s="212"/>
      <c r="E650" s="213"/>
      <c r="F650" s="213"/>
      <c r="G650" s="214"/>
    </row>
    <row r="651" spans="2:7">
      <c r="B651" s="212"/>
      <c r="D651" s="212"/>
      <c r="E651" s="213"/>
      <c r="F651" s="213"/>
      <c r="G651" s="214"/>
    </row>
    <row r="652" spans="2:7">
      <c r="B652" s="212"/>
      <c r="D652" s="212"/>
      <c r="E652" s="213"/>
      <c r="F652" s="213"/>
      <c r="G652" s="214"/>
    </row>
    <row r="653" spans="2:7">
      <c r="B653" s="212"/>
      <c r="D653" s="212"/>
      <c r="E653" s="213"/>
      <c r="F653" s="213"/>
      <c r="G653" s="214"/>
    </row>
    <row r="654" spans="2:7">
      <c r="B654" s="212"/>
      <c r="D654" s="212"/>
      <c r="E654" s="213"/>
      <c r="F654" s="213"/>
      <c r="G654" s="214"/>
    </row>
    <row r="655" spans="2:7">
      <c r="B655" s="212"/>
      <c r="D655" s="212"/>
      <c r="E655" s="213"/>
      <c r="F655" s="213"/>
      <c r="G655" s="214"/>
    </row>
    <row r="656" spans="2:7">
      <c r="B656" s="212"/>
      <c r="D656" s="212"/>
      <c r="E656" s="213"/>
      <c r="F656" s="213"/>
      <c r="G656" s="214"/>
    </row>
    <row r="657" spans="2:7">
      <c r="B657" s="212"/>
      <c r="D657" s="212"/>
      <c r="E657" s="213"/>
      <c r="F657" s="213"/>
      <c r="G657" s="214"/>
    </row>
    <row r="658" spans="2:7">
      <c r="B658" s="212"/>
      <c r="D658" s="212"/>
      <c r="E658" s="213"/>
      <c r="F658" s="213"/>
      <c r="G658" s="214"/>
    </row>
    <row r="659" spans="2:7">
      <c r="B659" s="212"/>
      <c r="D659" s="212"/>
      <c r="E659" s="213"/>
      <c r="F659" s="213"/>
      <c r="G659" s="214"/>
    </row>
    <row r="660" spans="2:7">
      <c r="B660" s="212"/>
      <c r="D660" s="212"/>
      <c r="E660" s="213"/>
      <c r="F660" s="213"/>
      <c r="G660" s="214"/>
    </row>
    <row r="661" spans="2:7">
      <c r="B661" s="212"/>
      <c r="D661" s="212"/>
      <c r="E661" s="213"/>
      <c r="F661" s="213"/>
      <c r="G661" s="214"/>
    </row>
    <row r="662" spans="2:7">
      <c r="B662" s="212"/>
      <c r="D662" s="212"/>
      <c r="E662" s="213"/>
      <c r="F662" s="213"/>
      <c r="G662" s="214"/>
    </row>
    <row r="663" spans="2:7">
      <c r="B663" s="212"/>
      <c r="D663" s="212"/>
      <c r="E663" s="213"/>
      <c r="F663" s="213"/>
      <c r="G663" s="214"/>
    </row>
    <row r="664" spans="2:7">
      <c r="B664" s="212"/>
      <c r="D664" s="212"/>
      <c r="E664" s="213"/>
      <c r="F664" s="213"/>
      <c r="G664" s="214"/>
    </row>
    <row r="665" spans="2:7">
      <c r="B665" s="212"/>
      <c r="D665" s="212"/>
      <c r="E665" s="213"/>
      <c r="F665" s="213"/>
      <c r="G665" s="214"/>
    </row>
    <row r="666" spans="2:7">
      <c r="B666" s="212"/>
      <c r="D666" s="212"/>
      <c r="E666" s="213"/>
      <c r="F666" s="213"/>
      <c r="G666" s="214"/>
    </row>
    <row r="667" spans="2:7">
      <c r="B667" s="212"/>
      <c r="D667" s="212"/>
      <c r="E667" s="213"/>
      <c r="F667" s="213"/>
      <c r="G667" s="214"/>
    </row>
    <row r="668" spans="2:7">
      <c r="B668" s="212"/>
      <c r="D668" s="212"/>
      <c r="E668" s="213"/>
      <c r="F668" s="213"/>
      <c r="G668" s="214"/>
    </row>
    <row r="669" spans="2:7">
      <c r="B669" s="212"/>
      <c r="D669" s="212"/>
      <c r="E669" s="213"/>
      <c r="F669" s="213"/>
      <c r="G669" s="214"/>
    </row>
    <row r="670" spans="2:7">
      <c r="B670" s="212"/>
      <c r="D670" s="212"/>
      <c r="E670" s="213"/>
      <c r="F670" s="213"/>
      <c r="G670" s="214"/>
    </row>
    <row r="671" spans="2:7">
      <c r="B671" s="212"/>
      <c r="D671" s="212"/>
      <c r="E671" s="213"/>
      <c r="F671" s="213"/>
      <c r="G671" s="214"/>
    </row>
    <row r="672" spans="2:7">
      <c r="B672" s="212"/>
      <c r="D672" s="212"/>
      <c r="E672" s="213"/>
      <c r="F672" s="213"/>
      <c r="G672" s="214"/>
    </row>
    <row r="673" spans="2:7">
      <c r="B673" s="212"/>
      <c r="D673" s="212"/>
      <c r="E673" s="213"/>
      <c r="F673" s="213"/>
      <c r="G673" s="214"/>
    </row>
    <row r="674" spans="2:7">
      <c r="B674" s="212"/>
      <c r="D674" s="212"/>
      <c r="E674" s="213"/>
      <c r="F674" s="213"/>
      <c r="G674" s="214"/>
    </row>
    <row r="675" spans="2:7">
      <c r="B675" s="212"/>
      <c r="D675" s="212"/>
      <c r="E675" s="213"/>
      <c r="F675" s="213"/>
      <c r="G675" s="214"/>
    </row>
    <row r="676" spans="2:7">
      <c r="B676" s="212"/>
      <c r="D676" s="212"/>
      <c r="E676" s="213"/>
      <c r="F676" s="213"/>
      <c r="G676" s="214"/>
    </row>
    <row r="677" spans="2:7">
      <c r="B677" s="212"/>
      <c r="D677" s="212"/>
      <c r="E677" s="213"/>
      <c r="F677" s="213"/>
      <c r="G677" s="214"/>
    </row>
    <row r="678" spans="2:7">
      <c r="B678" s="212"/>
      <c r="D678" s="212"/>
      <c r="E678" s="213"/>
      <c r="F678" s="213"/>
      <c r="G678" s="214"/>
    </row>
    <row r="679" spans="2:7">
      <c r="B679" s="212"/>
      <c r="D679" s="212"/>
      <c r="E679" s="213"/>
      <c r="F679" s="213"/>
      <c r="G679" s="214"/>
    </row>
    <row r="680" spans="2:7">
      <c r="B680" s="212"/>
      <c r="D680" s="212"/>
      <c r="E680" s="213"/>
      <c r="F680" s="213"/>
      <c r="G680" s="214"/>
    </row>
    <row r="681" spans="2:7">
      <c r="B681" s="212"/>
      <c r="D681" s="212"/>
      <c r="E681" s="213"/>
      <c r="F681" s="213"/>
      <c r="G681" s="214"/>
    </row>
    <row r="682" spans="2:7">
      <c r="B682" s="212"/>
      <c r="D682" s="212"/>
      <c r="E682" s="213"/>
      <c r="F682" s="213"/>
      <c r="G682" s="214"/>
    </row>
    <row r="683" spans="2:7">
      <c r="B683" s="212"/>
      <c r="D683" s="212"/>
      <c r="E683" s="213"/>
      <c r="F683" s="213"/>
      <c r="G683" s="214"/>
    </row>
    <row r="684" spans="2:7">
      <c r="B684" s="212"/>
      <c r="D684" s="212"/>
      <c r="E684" s="213"/>
      <c r="F684" s="213"/>
      <c r="G684" s="214"/>
    </row>
    <row r="685" spans="2:7">
      <c r="B685" s="212"/>
      <c r="D685" s="212"/>
      <c r="E685" s="213"/>
      <c r="F685" s="213"/>
      <c r="G685" s="214"/>
    </row>
    <row r="686" spans="2:7">
      <c r="B686" s="212"/>
      <c r="D686" s="212"/>
      <c r="E686" s="213"/>
      <c r="F686" s="213"/>
      <c r="G686" s="214"/>
    </row>
    <row r="687" spans="2:7">
      <c r="B687" s="212"/>
      <c r="D687" s="212"/>
      <c r="E687" s="213"/>
      <c r="F687" s="213"/>
      <c r="G687" s="214"/>
    </row>
    <row r="688" spans="2:7">
      <c r="B688" s="212"/>
      <c r="D688" s="212"/>
      <c r="E688" s="213"/>
      <c r="F688" s="213"/>
      <c r="G688" s="214"/>
    </row>
    <row r="689" spans="2:7">
      <c r="B689" s="212"/>
      <c r="D689" s="212"/>
      <c r="E689" s="213"/>
      <c r="F689" s="213"/>
      <c r="G689" s="214"/>
    </row>
    <row r="690" spans="2:7">
      <c r="B690" s="212"/>
      <c r="D690" s="212"/>
      <c r="E690" s="213"/>
      <c r="F690" s="213"/>
      <c r="G690" s="214"/>
    </row>
    <row r="691" spans="2:7">
      <c r="B691" s="212"/>
      <c r="D691" s="212"/>
      <c r="E691" s="213"/>
      <c r="F691" s="213"/>
      <c r="G691" s="214"/>
    </row>
    <row r="692" spans="2:7">
      <c r="B692" s="212"/>
      <c r="D692" s="212"/>
      <c r="E692" s="213"/>
      <c r="F692" s="213"/>
      <c r="G692" s="214"/>
    </row>
    <row r="693" spans="2:7">
      <c r="B693" s="212"/>
      <c r="D693" s="212"/>
      <c r="E693" s="213"/>
      <c r="F693" s="213"/>
      <c r="G693" s="214"/>
    </row>
    <row r="694" spans="2:7">
      <c r="B694" s="212"/>
      <c r="D694" s="212"/>
      <c r="E694" s="213"/>
      <c r="F694" s="213"/>
      <c r="G694" s="214"/>
    </row>
    <row r="695" spans="2:7">
      <c r="B695" s="212"/>
      <c r="D695" s="212"/>
      <c r="E695" s="213"/>
      <c r="F695" s="213"/>
      <c r="G695" s="214"/>
    </row>
    <row r="696" spans="2:7">
      <c r="B696" s="212"/>
      <c r="D696" s="212"/>
      <c r="E696" s="213"/>
      <c r="F696" s="213"/>
      <c r="G696" s="214"/>
    </row>
    <row r="697" spans="2:7">
      <c r="B697" s="212"/>
      <c r="D697" s="212"/>
      <c r="E697" s="213"/>
      <c r="F697" s="213"/>
      <c r="G697" s="214"/>
    </row>
    <row r="698" spans="2:7">
      <c r="B698" s="212"/>
      <c r="D698" s="212"/>
      <c r="E698" s="213"/>
      <c r="F698" s="213"/>
      <c r="G698" s="214"/>
    </row>
    <row r="699" spans="2:7">
      <c r="B699" s="212"/>
      <c r="D699" s="212"/>
      <c r="E699" s="213"/>
      <c r="F699" s="213"/>
      <c r="G699" s="214"/>
    </row>
    <row r="700" spans="2:7">
      <c r="B700" s="212"/>
      <c r="D700" s="212"/>
      <c r="E700" s="213"/>
      <c r="F700" s="213"/>
      <c r="G700" s="214"/>
    </row>
    <row r="701" spans="2:7">
      <c r="B701" s="212"/>
      <c r="D701" s="212"/>
      <c r="E701" s="213"/>
      <c r="F701" s="213"/>
      <c r="G701" s="214"/>
    </row>
    <row r="702" spans="2:7">
      <c r="B702" s="212"/>
      <c r="D702" s="212"/>
      <c r="E702" s="213"/>
      <c r="F702" s="213"/>
      <c r="G702" s="214"/>
    </row>
    <row r="703" spans="2:7">
      <c r="B703" s="212"/>
      <c r="D703" s="212"/>
      <c r="E703" s="213"/>
      <c r="F703" s="213"/>
      <c r="G703" s="214"/>
    </row>
    <row r="704" spans="2:7">
      <c r="B704" s="212"/>
      <c r="D704" s="212"/>
      <c r="E704" s="213"/>
      <c r="F704" s="213"/>
      <c r="G704" s="214"/>
    </row>
    <row r="705" spans="2:7">
      <c r="B705" s="212"/>
      <c r="D705" s="212"/>
      <c r="E705" s="213"/>
      <c r="F705" s="213"/>
      <c r="G705" s="214"/>
    </row>
    <row r="706" spans="2:7">
      <c r="B706" s="212"/>
      <c r="D706" s="212"/>
      <c r="E706" s="213"/>
      <c r="F706" s="213"/>
      <c r="G706" s="214"/>
    </row>
    <row r="707" spans="2:7">
      <c r="B707" s="212"/>
      <c r="D707" s="212"/>
      <c r="E707" s="213"/>
      <c r="F707" s="213"/>
      <c r="G707" s="214"/>
    </row>
    <row r="708" spans="2:7">
      <c r="B708" s="212"/>
      <c r="D708" s="212"/>
      <c r="E708" s="213"/>
      <c r="F708" s="213"/>
      <c r="G708" s="214"/>
    </row>
    <row r="709" spans="2:7">
      <c r="B709" s="212"/>
      <c r="D709" s="212"/>
      <c r="E709" s="213"/>
      <c r="F709" s="213"/>
      <c r="G709" s="214"/>
    </row>
    <row r="710" spans="2:7">
      <c r="B710" s="212"/>
      <c r="D710" s="212"/>
      <c r="E710" s="213"/>
      <c r="F710" s="213"/>
      <c r="G710" s="214"/>
    </row>
    <row r="711" spans="2:7">
      <c r="B711" s="212"/>
      <c r="D711" s="212"/>
      <c r="E711" s="213"/>
      <c r="F711" s="213"/>
      <c r="G711" s="214"/>
    </row>
    <row r="712" spans="2:7">
      <c r="B712" s="212"/>
      <c r="D712" s="212"/>
      <c r="E712" s="213"/>
      <c r="F712" s="213"/>
      <c r="G712" s="214"/>
    </row>
    <row r="713" spans="2:7">
      <c r="B713" s="212"/>
      <c r="D713" s="212"/>
      <c r="E713" s="213"/>
      <c r="F713" s="213"/>
      <c r="G713" s="214"/>
    </row>
    <row r="714" spans="2:7">
      <c r="B714" s="212"/>
      <c r="D714" s="212"/>
      <c r="E714" s="213"/>
      <c r="F714" s="213"/>
      <c r="G714" s="214"/>
    </row>
    <row r="715" spans="2:7">
      <c r="B715" s="212"/>
      <c r="D715" s="212"/>
      <c r="E715" s="213"/>
      <c r="F715" s="213"/>
      <c r="G715" s="214"/>
    </row>
    <row r="716" spans="2:7">
      <c r="B716" s="212"/>
      <c r="D716" s="212"/>
      <c r="E716" s="213"/>
      <c r="F716" s="213"/>
      <c r="G716" s="214"/>
    </row>
    <row r="717" spans="2:7">
      <c r="B717" s="212"/>
      <c r="D717" s="212"/>
      <c r="E717" s="213"/>
      <c r="F717" s="213"/>
      <c r="G717" s="214"/>
    </row>
    <row r="718" spans="2:7">
      <c r="B718" s="212"/>
      <c r="D718" s="212"/>
      <c r="E718" s="213"/>
      <c r="F718" s="213"/>
      <c r="G718" s="214"/>
    </row>
    <row r="719" spans="2:7">
      <c r="B719" s="212"/>
      <c r="D719" s="212"/>
      <c r="E719" s="213"/>
      <c r="F719" s="213"/>
      <c r="G719" s="214"/>
    </row>
    <row r="720" spans="2:7">
      <c r="B720" s="212"/>
      <c r="D720" s="212"/>
      <c r="E720" s="213"/>
      <c r="F720" s="213"/>
      <c r="G720" s="214"/>
    </row>
    <row r="721" spans="2:7">
      <c r="B721" s="212"/>
      <c r="D721" s="212"/>
      <c r="E721" s="213"/>
      <c r="F721" s="213"/>
      <c r="G721" s="214"/>
    </row>
    <row r="722" spans="2:7">
      <c r="B722" s="212"/>
      <c r="D722" s="212"/>
      <c r="E722" s="213"/>
      <c r="F722" s="213"/>
      <c r="G722" s="214"/>
    </row>
    <row r="723" spans="2:7">
      <c r="B723" s="212"/>
      <c r="D723" s="212"/>
      <c r="E723" s="213"/>
      <c r="F723" s="213"/>
      <c r="G723" s="214"/>
    </row>
    <row r="724" spans="2:7">
      <c r="B724" s="212"/>
      <c r="D724" s="212"/>
      <c r="E724" s="213"/>
      <c r="F724" s="213"/>
      <c r="G724" s="214"/>
    </row>
    <row r="725" spans="2:7">
      <c r="B725" s="212"/>
      <c r="D725" s="212"/>
      <c r="E725" s="213"/>
      <c r="F725" s="213"/>
      <c r="G725" s="214"/>
    </row>
    <row r="726" spans="2:7">
      <c r="B726" s="212"/>
      <c r="D726" s="212"/>
      <c r="E726" s="213"/>
      <c r="F726" s="213"/>
      <c r="G726" s="214"/>
    </row>
    <row r="727" spans="2:7">
      <c r="B727" s="212"/>
      <c r="D727" s="212"/>
      <c r="E727" s="213"/>
      <c r="F727" s="213"/>
      <c r="G727" s="214"/>
    </row>
    <row r="728" spans="2:7">
      <c r="B728" s="212"/>
      <c r="D728" s="212"/>
      <c r="E728" s="213"/>
      <c r="F728" s="213"/>
      <c r="G728" s="214"/>
    </row>
    <row r="729" spans="2:7">
      <c r="B729" s="212"/>
      <c r="D729" s="212"/>
      <c r="E729" s="213"/>
      <c r="F729" s="213"/>
      <c r="G729" s="214"/>
    </row>
    <row r="730" spans="2:7">
      <c r="B730" s="212"/>
      <c r="D730" s="212"/>
      <c r="E730" s="213"/>
      <c r="F730" s="213"/>
      <c r="G730" s="214"/>
    </row>
    <row r="731" spans="2:7">
      <c r="B731" s="212"/>
      <c r="D731" s="212"/>
      <c r="E731" s="213"/>
      <c r="F731" s="213"/>
      <c r="G731" s="214"/>
    </row>
    <row r="732" spans="2:7">
      <c r="B732" s="212"/>
      <c r="D732" s="212"/>
      <c r="E732" s="213"/>
      <c r="F732" s="213"/>
      <c r="G732" s="214"/>
    </row>
    <row r="733" spans="2:7">
      <c r="B733" s="212"/>
      <c r="D733" s="212"/>
      <c r="E733" s="213"/>
      <c r="F733" s="213"/>
      <c r="G733" s="214"/>
    </row>
    <row r="734" spans="2:7">
      <c r="B734" s="212"/>
      <c r="D734" s="212"/>
      <c r="E734" s="213"/>
      <c r="F734" s="213"/>
      <c r="G734" s="214"/>
    </row>
    <row r="735" spans="2:7">
      <c r="B735" s="212"/>
      <c r="D735" s="212"/>
      <c r="E735" s="213"/>
      <c r="F735" s="213"/>
      <c r="G735" s="214"/>
    </row>
    <row r="736" spans="2:7">
      <c r="B736" s="212"/>
      <c r="D736" s="212"/>
      <c r="E736" s="213"/>
      <c r="F736" s="213"/>
      <c r="G736" s="214"/>
    </row>
    <row r="737" spans="2:7">
      <c r="B737" s="212"/>
      <c r="D737" s="212"/>
      <c r="E737" s="213"/>
      <c r="F737" s="213"/>
      <c r="G737" s="214"/>
    </row>
    <row r="738" spans="2:7">
      <c r="B738" s="212"/>
      <c r="D738" s="212"/>
      <c r="E738" s="213"/>
      <c r="F738" s="213"/>
      <c r="G738" s="214"/>
    </row>
    <row r="739" spans="2:7">
      <c r="B739" s="212"/>
      <c r="D739" s="212"/>
      <c r="E739" s="213"/>
      <c r="F739" s="213"/>
      <c r="G739" s="214"/>
    </row>
    <row r="740" spans="2:7">
      <c r="B740" s="212"/>
      <c r="D740" s="212"/>
      <c r="E740" s="213"/>
      <c r="F740" s="213"/>
      <c r="G740" s="214"/>
    </row>
    <row r="741" spans="2:7">
      <c r="B741" s="212"/>
      <c r="D741" s="212"/>
      <c r="E741" s="213"/>
      <c r="F741" s="213"/>
      <c r="G741" s="214"/>
    </row>
    <row r="742" spans="2:7">
      <c r="B742" s="212"/>
      <c r="D742" s="212"/>
      <c r="E742" s="213"/>
      <c r="F742" s="213"/>
      <c r="G742" s="214"/>
    </row>
    <row r="743" spans="2:7">
      <c r="B743" s="212"/>
      <c r="D743" s="212"/>
      <c r="E743" s="213"/>
      <c r="F743" s="213"/>
      <c r="G743" s="214"/>
    </row>
    <row r="744" spans="2:7">
      <c r="B744" s="212"/>
      <c r="D744" s="212"/>
      <c r="E744" s="213"/>
      <c r="F744" s="213"/>
      <c r="G744" s="214"/>
    </row>
    <row r="745" spans="2:7">
      <c r="B745" s="212"/>
      <c r="D745" s="212"/>
      <c r="E745" s="213"/>
      <c r="F745" s="213"/>
      <c r="G745" s="214"/>
    </row>
    <row r="746" spans="2:7">
      <c r="B746" s="212"/>
      <c r="D746" s="212"/>
      <c r="E746" s="213"/>
      <c r="F746" s="213"/>
      <c r="G746" s="214"/>
    </row>
    <row r="747" spans="2:7">
      <c r="B747" s="212"/>
      <c r="D747" s="212"/>
      <c r="E747" s="213"/>
      <c r="F747" s="213"/>
      <c r="G747" s="214"/>
    </row>
    <row r="748" spans="2:7">
      <c r="B748" s="212"/>
      <c r="D748" s="212"/>
      <c r="E748" s="213"/>
      <c r="F748" s="213"/>
      <c r="G748" s="214"/>
    </row>
    <row r="749" spans="2:7">
      <c r="B749" s="212"/>
      <c r="D749" s="212"/>
      <c r="E749" s="213"/>
      <c r="F749" s="213"/>
      <c r="G749" s="214"/>
    </row>
    <row r="750" spans="2:7">
      <c r="B750" s="212"/>
      <c r="D750" s="212"/>
      <c r="E750" s="213"/>
      <c r="F750" s="213"/>
      <c r="G750" s="214"/>
    </row>
    <row r="751" spans="2:7">
      <c r="B751" s="212"/>
      <c r="D751" s="212"/>
      <c r="E751" s="213"/>
      <c r="F751" s="213"/>
      <c r="G751" s="214"/>
    </row>
    <row r="752" spans="2:7">
      <c r="B752" s="212"/>
      <c r="D752" s="212"/>
      <c r="E752" s="213"/>
      <c r="F752" s="213"/>
      <c r="G752" s="214"/>
    </row>
    <row r="753" spans="2:7">
      <c r="B753" s="212"/>
      <c r="D753" s="212"/>
      <c r="E753" s="213"/>
      <c r="F753" s="213"/>
      <c r="G753" s="214"/>
    </row>
    <row r="754" spans="2:7">
      <c r="B754" s="212"/>
      <c r="D754" s="212"/>
      <c r="E754" s="213"/>
      <c r="F754" s="213"/>
      <c r="G754" s="214"/>
    </row>
    <row r="755" spans="2:7">
      <c r="B755" s="212"/>
      <c r="D755" s="212"/>
      <c r="E755" s="213"/>
      <c r="F755" s="213"/>
      <c r="G755" s="214"/>
    </row>
    <row r="756" spans="2:7">
      <c r="B756" s="212"/>
      <c r="D756" s="212"/>
      <c r="E756" s="213"/>
      <c r="F756" s="213"/>
      <c r="G756" s="214"/>
    </row>
    <row r="757" spans="2:7">
      <c r="B757" s="212"/>
      <c r="D757" s="212"/>
      <c r="E757" s="213"/>
      <c r="F757" s="213"/>
      <c r="G757" s="214"/>
    </row>
    <row r="758" spans="2:7">
      <c r="B758" s="212"/>
      <c r="D758" s="212"/>
      <c r="E758" s="213"/>
      <c r="F758" s="213"/>
      <c r="G758" s="214"/>
    </row>
    <row r="759" spans="2:7">
      <c r="B759" s="212"/>
      <c r="D759" s="212"/>
      <c r="E759" s="213"/>
      <c r="F759" s="213"/>
      <c r="G759" s="214"/>
    </row>
    <row r="760" spans="2:7">
      <c r="B760" s="212"/>
      <c r="D760" s="212"/>
      <c r="E760" s="213"/>
      <c r="F760" s="213"/>
      <c r="G760" s="214"/>
    </row>
    <row r="761" spans="2:7">
      <c r="B761" s="212"/>
      <c r="D761" s="212"/>
      <c r="E761" s="213"/>
      <c r="F761" s="213"/>
      <c r="G761" s="214"/>
    </row>
    <row r="762" spans="2:7">
      <c r="B762" s="212"/>
      <c r="D762" s="212"/>
      <c r="E762" s="213"/>
      <c r="F762" s="213"/>
      <c r="G762" s="214"/>
    </row>
    <row r="763" spans="2:7">
      <c r="B763" s="212"/>
      <c r="D763" s="212"/>
      <c r="E763" s="213"/>
      <c r="F763" s="213"/>
      <c r="G763" s="214"/>
    </row>
    <row r="764" spans="2:7">
      <c r="B764" s="212"/>
      <c r="D764" s="212"/>
      <c r="E764" s="213"/>
      <c r="F764" s="213"/>
      <c r="G764" s="214"/>
    </row>
    <row r="765" spans="2:7">
      <c r="B765" s="212"/>
      <c r="D765" s="212"/>
      <c r="E765" s="213"/>
      <c r="F765" s="213"/>
      <c r="G765" s="214"/>
    </row>
    <row r="766" spans="2:7">
      <c r="B766" s="212"/>
      <c r="D766" s="212"/>
      <c r="E766" s="213"/>
      <c r="F766" s="213"/>
      <c r="G766" s="214"/>
    </row>
    <row r="767" spans="2:7">
      <c r="B767" s="212"/>
      <c r="D767" s="212"/>
      <c r="E767" s="213"/>
      <c r="F767" s="213"/>
      <c r="G767" s="214"/>
    </row>
    <row r="768" spans="2:7">
      <c r="B768" s="212"/>
      <c r="D768" s="212"/>
      <c r="E768" s="213"/>
      <c r="F768" s="213"/>
      <c r="G768" s="214"/>
    </row>
    <row r="769" spans="2:7">
      <c r="B769" s="212"/>
      <c r="D769" s="212"/>
      <c r="E769" s="213"/>
      <c r="F769" s="213"/>
      <c r="G769" s="214"/>
    </row>
    <row r="770" spans="2:7">
      <c r="B770" s="212"/>
      <c r="D770" s="212"/>
      <c r="E770" s="213"/>
      <c r="F770" s="213"/>
      <c r="G770" s="214"/>
    </row>
    <row r="771" spans="2:7">
      <c r="B771" s="212"/>
      <c r="D771" s="212"/>
      <c r="E771" s="213"/>
      <c r="F771" s="213"/>
      <c r="G771" s="214"/>
    </row>
    <row r="772" spans="2:7">
      <c r="B772" s="212"/>
      <c r="D772" s="212"/>
      <c r="E772" s="213"/>
      <c r="F772" s="213"/>
      <c r="G772" s="214"/>
    </row>
    <row r="773" spans="2:7">
      <c r="B773" s="212"/>
      <c r="D773" s="212"/>
      <c r="E773" s="213"/>
      <c r="F773" s="213"/>
      <c r="G773" s="214"/>
    </row>
    <row r="774" spans="2:7">
      <c r="B774" s="212"/>
      <c r="D774" s="212"/>
      <c r="E774" s="213"/>
      <c r="F774" s="213"/>
      <c r="G774" s="214"/>
    </row>
    <row r="775" spans="2:7">
      <c r="B775" s="212"/>
      <c r="D775" s="212"/>
      <c r="E775" s="213"/>
      <c r="F775" s="213"/>
      <c r="G775" s="214"/>
    </row>
    <row r="776" spans="2:7">
      <c r="B776" s="212"/>
      <c r="D776" s="212"/>
      <c r="E776" s="213"/>
      <c r="F776" s="213"/>
      <c r="G776" s="214"/>
    </row>
    <row r="777" spans="2:7">
      <c r="B777" s="212"/>
      <c r="D777" s="212"/>
      <c r="E777" s="213"/>
      <c r="F777" s="213"/>
      <c r="G777" s="214"/>
    </row>
    <row r="778" spans="2:7">
      <c r="B778" s="212"/>
      <c r="D778" s="212"/>
      <c r="E778" s="213"/>
      <c r="F778" s="213"/>
      <c r="G778" s="214"/>
    </row>
    <row r="779" spans="2:7">
      <c r="B779" s="212"/>
      <c r="D779" s="212"/>
      <c r="E779" s="213"/>
      <c r="F779" s="213"/>
      <c r="G779" s="214"/>
    </row>
    <row r="780" spans="2:7">
      <c r="B780" s="212"/>
      <c r="D780" s="212"/>
      <c r="E780" s="213"/>
      <c r="F780" s="213"/>
      <c r="G780" s="214"/>
    </row>
    <row r="781" spans="2:7">
      <c r="B781" s="212"/>
      <c r="D781" s="212"/>
      <c r="E781" s="213"/>
      <c r="F781" s="213"/>
      <c r="G781" s="214"/>
    </row>
    <row r="782" spans="2:7">
      <c r="B782" s="212"/>
      <c r="D782" s="212"/>
      <c r="E782" s="213"/>
      <c r="F782" s="213"/>
      <c r="G782" s="214"/>
    </row>
    <row r="783" spans="2:7">
      <c r="B783" s="212"/>
      <c r="D783" s="212"/>
      <c r="E783" s="213"/>
      <c r="F783" s="213"/>
      <c r="G783" s="214"/>
    </row>
    <row r="784" spans="2:7">
      <c r="B784" s="212"/>
      <c r="D784" s="212"/>
      <c r="E784" s="213"/>
      <c r="F784" s="213"/>
      <c r="G784" s="214"/>
    </row>
    <row r="785" spans="2:7">
      <c r="B785" s="212"/>
      <c r="D785" s="212"/>
      <c r="E785" s="213"/>
      <c r="F785" s="213"/>
      <c r="G785" s="214"/>
    </row>
    <row r="786" spans="2:7">
      <c r="B786" s="212"/>
      <c r="D786" s="212"/>
      <c r="E786" s="213"/>
      <c r="F786" s="213"/>
      <c r="G786" s="214"/>
    </row>
    <row r="787" spans="2:7">
      <c r="B787" s="212"/>
      <c r="D787" s="212"/>
      <c r="E787" s="213"/>
      <c r="F787" s="213"/>
      <c r="G787" s="214"/>
    </row>
    <row r="788" spans="2:7">
      <c r="B788" s="212"/>
      <c r="D788" s="212"/>
      <c r="E788" s="213"/>
      <c r="F788" s="213"/>
      <c r="G788" s="214"/>
    </row>
    <row r="789" spans="2:7">
      <c r="B789" s="212"/>
      <c r="D789" s="212"/>
      <c r="E789" s="213"/>
      <c r="F789" s="213"/>
      <c r="G789" s="214"/>
    </row>
    <row r="790" spans="2:7">
      <c r="B790" s="212"/>
      <c r="D790" s="212"/>
      <c r="E790" s="213"/>
      <c r="F790" s="213"/>
      <c r="G790" s="214"/>
    </row>
    <row r="791" spans="2:7">
      <c r="B791" s="212"/>
      <c r="D791" s="212"/>
      <c r="E791" s="213"/>
      <c r="F791" s="213"/>
      <c r="G791" s="214"/>
    </row>
    <row r="792" spans="2:7">
      <c r="B792" s="212"/>
      <c r="D792" s="212"/>
      <c r="E792" s="213"/>
      <c r="F792" s="213"/>
      <c r="G792" s="214"/>
    </row>
    <row r="793" spans="2:7">
      <c r="B793" s="212"/>
      <c r="D793" s="212"/>
      <c r="E793" s="213"/>
      <c r="F793" s="213"/>
      <c r="G793" s="214"/>
    </row>
    <row r="794" spans="2:7">
      <c r="B794" s="212"/>
      <c r="D794" s="212"/>
      <c r="E794" s="213"/>
      <c r="F794" s="213"/>
      <c r="G794" s="214"/>
    </row>
    <row r="795" spans="2:7">
      <c r="B795" s="212"/>
      <c r="D795" s="212"/>
      <c r="E795" s="213"/>
      <c r="F795" s="213"/>
      <c r="G795" s="214"/>
    </row>
    <row r="796" spans="2:7">
      <c r="B796" s="212"/>
      <c r="D796" s="212"/>
      <c r="E796" s="213"/>
      <c r="F796" s="213"/>
      <c r="G796" s="214"/>
    </row>
    <row r="797" spans="2:7">
      <c r="B797" s="212"/>
      <c r="D797" s="212"/>
      <c r="E797" s="213"/>
      <c r="F797" s="213"/>
      <c r="G797" s="214"/>
    </row>
    <row r="798" spans="2:7">
      <c r="B798" s="212"/>
      <c r="D798" s="212"/>
      <c r="E798" s="213"/>
      <c r="F798" s="213"/>
      <c r="G798" s="214"/>
    </row>
    <row r="799" spans="2:7">
      <c r="B799" s="212"/>
      <c r="D799" s="212"/>
      <c r="E799" s="213"/>
      <c r="F799" s="213"/>
      <c r="G799" s="214"/>
    </row>
    <row r="800" spans="2:7">
      <c r="B800" s="212"/>
      <c r="D800" s="212"/>
      <c r="E800" s="213"/>
      <c r="F800" s="213"/>
      <c r="G800" s="214"/>
    </row>
    <row r="801" spans="2:7">
      <c r="B801" s="212"/>
      <c r="D801" s="212"/>
      <c r="E801" s="213"/>
      <c r="F801" s="213"/>
      <c r="G801" s="214"/>
    </row>
    <row r="802" spans="2:7">
      <c r="B802" s="212"/>
      <c r="D802" s="212"/>
      <c r="E802" s="213"/>
      <c r="F802" s="213"/>
      <c r="G802" s="214"/>
    </row>
    <row r="803" spans="2:7">
      <c r="B803" s="212"/>
      <c r="D803" s="212"/>
      <c r="E803" s="213"/>
      <c r="F803" s="213"/>
      <c r="G803" s="214"/>
    </row>
    <row r="804" spans="2:7">
      <c r="B804" s="212"/>
      <c r="D804" s="212"/>
      <c r="E804" s="213"/>
      <c r="F804" s="213"/>
      <c r="G804" s="214"/>
    </row>
    <row r="805" spans="2:7">
      <c r="B805" s="212"/>
      <c r="D805" s="212"/>
      <c r="E805" s="213"/>
      <c r="F805" s="213"/>
      <c r="G805" s="214"/>
    </row>
    <row r="806" spans="2:7">
      <c r="B806" s="212"/>
      <c r="D806" s="212"/>
      <c r="E806" s="213"/>
      <c r="F806" s="213"/>
      <c r="G806" s="214"/>
    </row>
    <row r="807" spans="2:7">
      <c r="B807" s="212"/>
      <c r="D807" s="212"/>
      <c r="E807" s="213"/>
      <c r="F807" s="213"/>
      <c r="G807" s="214"/>
    </row>
    <row r="808" spans="2:7">
      <c r="B808" s="212"/>
      <c r="D808" s="212"/>
      <c r="E808" s="213"/>
      <c r="F808" s="213"/>
      <c r="G808" s="214"/>
    </row>
    <row r="809" spans="2:7">
      <c r="B809" s="212"/>
      <c r="D809" s="212"/>
      <c r="E809" s="213"/>
      <c r="F809" s="213"/>
      <c r="G809" s="214"/>
    </row>
    <row r="810" spans="2:7">
      <c r="B810" s="212"/>
      <c r="D810" s="212"/>
      <c r="E810" s="213"/>
      <c r="F810" s="213"/>
      <c r="G810" s="214"/>
    </row>
    <row r="811" spans="2:7">
      <c r="B811" s="212"/>
      <c r="D811" s="212"/>
      <c r="E811" s="213"/>
      <c r="F811" s="213"/>
      <c r="G811" s="214"/>
    </row>
    <row r="812" spans="2:7">
      <c r="B812" s="212"/>
      <c r="D812" s="212"/>
      <c r="E812" s="213"/>
      <c r="F812" s="213"/>
      <c r="G812" s="214"/>
    </row>
    <row r="813" spans="2:7">
      <c r="B813" s="212"/>
      <c r="D813" s="212"/>
      <c r="E813" s="213"/>
      <c r="F813" s="213"/>
      <c r="G813" s="214"/>
    </row>
    <row r="814" spans="2:7">
      <c r="B814" s="212"/>
      <c r="D814" s="212"/>
      <c r="E814" s="213"/>
      <c r="F814" s="213"/>
      <c r="G814" s="214"/>
    </row>
    <row r="815" spans="2:7">
      <c r="B815" s="212"/>
      <c r="D815" s="212"/>
      <c r="E815" s="213"/>
      <c r="F815" s="213"/>
      <c r="G815" s="214"/>
    </row>
    <row r="816" spans="2:7">
      <c r="B816" s="212"/>
      <c r="D816" s="212"/>
      <c r="E816" s="213"/>
      <c r="F816" s="213"/>
      <c r="G816" s="214"/>
    </row>
    <row r="817" spans="2:7">
      <c r="B817" s="212"/>
      <c r="D817" s="212"/>
      <c r="E817" s="213"/>
      <c r="F817" s="213"/>
      <c r="G817" s="214"/>
    </row>
    <row r="818" spans="2:7">
      <c r="B818" s="212"/>
      <c r="D818" s="212"/>
      <c r="E818" s="213"/>
      <c r="F818" s="213"/>
      <c r="G818" s="214"/>
    </row>
    <row r="819" spans="2:7">
      <c r="B819" s="212"/>
      <c r="D819" s="212"/>
      <c r="E819" s="213"/>
      <c r="F819" s="213"/>
      <c r="G819" s="214"/>
    </row>
    <row r="820" spans="2:7">
      <c r="B820" s="212"/>
      <c r="D820" s="212"/>
      <c r="E820" s="213"/>
      <c r="F820" s="213"/>
      <c r="G820" s="214"/>
    </row>
    <row r="821" spans="2:7">
      <c r="B821" s="212"/>
      <c r="D821" s="212"/>
      <c r="E821" s="213"/>
      <c r="F821" s="213"/>
      <c r="G821" s="214"/>
    </row>
    <row r="822" spans="2:7">
      <c r="B822" s="212"/>
      <c r="D822" s="212"/>
      <c r="E822" s="213"/>
      <c r="F822" s="213"/>
      <c r="G822" s="214"/>
    </row>
    <row r="823" spans="2:7">
      <c r="B823" s="212"/>
      <c r="D823" s="212"/>
      <c r="E823" s="213"/>
      <c r="F823" s="213"/>
      <c r="G823" s="214"/>
    </row>
    <row r="824" spans="2:7">
      <c r="B824" s="212"/>
      <c r="D824" s="212"/>
      <c r="E824" s="213"/>
      <c r="F824" s="213"/>
      <c r="G824" s="214"/>
    </row>
    <row r="825" spans="2:7">
      <c r="B825" s="212"/>
      <c r="D825" s="212"/>
      <c r="E825" s="213"/>
      <c r="F825" s="213"/>
      <c r="G825" s="214"/>
    </row>
    <row r="826" spans="2:7">
      <c r="B826" s="212"/>
      <c r="D826" s="212"/>
      <c r="E826" s="213"/>
      <c r="F826" s="213"/>
      <c r="G826" s="214"/>
    </row>
    <row r="827" spans="2:7">
      <c r="B827" s="212"/>
      <c r="D827" s="212"/>
      <c r="E827" s="213"/>
      <c r="F827" s="213"/>
      <c r="G827" s="214"/>
    </row>
    <row r="828" spans="2:7">
      <c r="B828" s="212"/>
      <c r="D828" s="212"/>
      <c r="E828" s="213"/>
      <c r="F828" s="213"/>
      <c r="G828" s="214"/>
    </row>
    <row r="829" spans="2:7">
      <c r="B829" s="212"/>
      <c r="D829" s="212"/>
      <c r="E829" s="213"/>
      <c r="F829" s="213"/>
      <c r="G829" s="214"/>
    </row>
    <row r="830" spans="2:7">
      <c r="B830" s="212"/>
      <c r="D830" s="212"/>
      <c r="E830" s="213"/>
      <c r="F830" s="213"/>
      <c r="G830" s="214"/>
    </row>
    <row r="831" spans="2:7">
      <c r="B831" s="212"/>
      <c r="D831" s="212"/>
      <c r="E831" s="213"/>
      <c r="F831" s="213"/>
      <c r="G831" s="214"/>
    </row>
    <row r="832" spans="2:7">
      <c r="B832" s="212"/>
      <c r="D832" s="212"/>
      <c r="E832" s="213"/>
      <c r="F832" s="213"/>
      <c r="G832" s="214"/>
    </row>
    <row r="833" spans="2:7">
      <c r="B833" s="212"/>
      <c r="D833" s="212"/>
      <c r="E833" s="213"/>
      <c r="F833" s="213"/>
      <c r="G833" s="214"/>
    </row>
    <row r="834" spans="2:7">
      <c r="B834" s="212"/>
      <c r="D834" s="212"/>
      <c r="E834" s="213"/>
      <c r="F834" s="213"/>
      <c r="G834" s="214"/>
    </row>
    <row r="835" spans="2:7">
      <c r="B835" s="212"/>
      <c r="D835" s="212"/>
      <c r="E835" s="213"/>
      <c r="F835" s="213"/>
      <c r="G835" s="214"/>
    </row>
    <row r="836" spans="2:7">
      <c r="B836" s="212"/>
      <c r="D836" s="212"/>
      <c r="E836" s="213"/>
      <c r="F836" s="213"/>
      <c r="G836" s="214"/>
    </row>
    <row r="837" spans="2:7">
      <c r="B837" s="212"/>
      <c r="D837" s="212"/>
      <c r="E837" s="213"/>
      <c r="F837" s="213"/>
      <c r="G837" s="214"/>
    </row>
    <row r="838" spans="2:7">
      <c r="B838" s="212"/>
      <c r="D838" s="212"/>
      <c r="E838" s="213"/>
      <c r="F838" s="213"/>
      <c r="G838" s="214"/>
    </row>
    <row r="839" spans="2:7">
      <c r="B839" s="212"/>
      <c r="D839" s="212"/>
      <c r="E839" s="213"/>
      <c r="F839" s="213"/>
      <c r="G839" s="214"/>
    </row>
    <row r="840" spans="2:7">
      <c r="B840" s="212"/>
      <c r="D840" s="212"/>
      <c r="E840" s="213"/>
      <c r="F840" s="213"/>
      <c r="G840" s="214"/>
    </row>
    <row r="841" spans="2:7">
      <c r="B841" s="212"/>
      <c r="D841" s="212"/>
      <c r="E841" s="213"/>
      <c r="F841" s="213"/>
      <c r="G841" s="214"/>
    </row>
    <row r="842" spans="2:7">
      <c r="B842" s="212"/>
      <c r="D842" s="212"/>
      <c r="E842" s="213"/>
      <c r="F842" s="213"/>
      <c r="G842" s="214"/>
    </row>
    <row r="843" spans="2:7">
      <c r="B843" s="212"/>
      <c r="D843" s="212"/>
      <c r="E843" s="213"/>
      <c r="F843" s="213"/>
      <c r="G843" s="214"/>
    </row>
    <row r="844" spans="2:7">
      <c r="B844" s="212"/>
      <c r="D844" s="212"/>
      <c r="E844" s="213"/>
      <c r="F844" s="213"/>
      <c r="G844" s="214"/>
    </row>
    <row r="845" spans="2:7">
      <c r="B845" s="212"/>
      <c r="D845" s="212"/>
      <c r="E845" s="213"/>
      <c r="F845" s="213"/>
      <c r="G845" s="214"/>
    </row>
    <row r="846" spans="2:7">
      <c r="B846" s="212"/>
      <c r="D846" s="212"/>
      <c r="E846" s="213"/>
      <c r="F846" s="213"/>
      <c r="G846" s="214"/>
    </row>
    <row r="847" spans="2:7">
      <c r="B847" s="212"/>
      <c r="D847" s="212"/>
      <c r="E847" s="213"/>
      <c r="F847" s="213"/>
      <c r="G847" s="214"/>
    </row>
    <row r="848" spans="2:7">
      <c r="B848" s="212"/>
      <c r="D848" s="212"/>
      <c r="E848" s="213"/>
      <c r="F848" s="213"/>
      <c r="G848" s="214"/>
    </row>
    <row r="849" spans="2:7">
      <c r="B849" s="212"/>
      <c r="D849" s="212"/>
      <c r="E849" s="213"/>
      <c r="F849" s="213"/>
      <c r="G849" s="214"/>
    </row>
    <row r="850" spans="2:7">
      <c r="B850" s="212"/>
      <c r="D850" s="212"/>
      <c r="E850" s="213"/>
      <c r="F850" s="213"/>
      <c r="G850" s="214"/>
    </row>
    <row r="851" spans="2:7">
      <c r="B851" s="212"/>
      <c r="D851" s="212"/>
      <c r="E851" s="213"/>
      <c r="F851" s="213"/>
      <c r="G851" s="214"/>
    </row>
    <row r="852" spans="2:7">
      <c r="B852" s="212"/>
      <c r="D852" s="212"/>
      <c r="E852" s="213"/>
      <c r="F852" s="213"/>
      <c r="G852" s="214"/>
    </row>
    <row r="853" spans="2:7">
      <c r="B853" s="212"/>
      <c r="D853" s="212"/>
      <c r="E853" s="213"/>
      <c r="F853" s="213"/>
      <c r="G853" s="214"/>
    </row>
    <row r="854" spans="2:7">
      <c r="B854" s="212"/>
      <c r="D854" s="212"/>
      <c r="E854" s="213"/>
      <c r="F854" s="213"/>
      <c r="G854" s="214"/>
    </row>
    <row r="855" spans="2:7">
      <c r="B855" s="212"/>
      <c r="D855" s="212"/>
      <c r="E855" s="213"/>
      <c r="F855" s="213"/>
      <c r="G855" s="214"/>
    </row>
    <row r="856" spans="2:7">
      <c r="B856" s="212"/>
      <c r="D856" s="212"/>
      <c r="E856" s="213"/>
      <c r="F856" s="213"/>
      <c r="G856" s="214"/>
    </row>
    <row r="857" spans="2:7">
      <c r="B857" s="212"/>
      <c r="D857" s="212"/>
      <c r="E857" s="213"/>
      <c r="F857" s="213"/>
      <c r="G857" s="214"/>
    </row>
    <row r="858" spans="2:7">
      <c r="B858" s="212"/>
      <c r="D858" s="212"/>
      <c r="E858" s="213"/>
      <c r="F858" s="213"/>
      <c r="G858" s="214"/>
    </row>
    <row r="859" spans="2:7">
      <c r="B859" s="212"/>
      <c r="D859" s="212"/>
      <c r="E859" s="213"/>
      <c r="F859" s="213"/>
      <c r="G859" s="214"/>
    </row>
    <row r="860" spans="2:7">
      <c r="B860" s="212"/>
      <c r="D860" s="212"/>
      <c r="E860" s="213"/>
      <c r="F860" s="213"/>
      <c r="G860" s="214"/>
    </row>
    <row r="861" spans="2:7">
      <c r="B861" s="212"/>
      <c r="D861" s="212"/>
      <c r="E861" s="213"/>
      <c r="F861" s="213"/>
      <c r="G861" s="214"/>
    </row>
    <row r="862" spans="2:7">
      <c r="B862" s="212"/>
      <c r="D862" s="212"/>
      <c r="E862" s="213"/>
      <c r="F862" s="213"/>
      <c r="G862" s="214"/>
    </row>
    <row r="863" spans="2:7">
      <c r="B863" s="212"/>
      <c r="D863" s="212"/>
      <c r="E863" s="213"/>
      <c r="F863" s="213"/>
      <c r="G863" s="214"/>
    </row>
    <row r="864" spans="2:7">
      <c r="B864" s="212"/>
      <c r="D864" s="212"/>
      <c r="E864" s="213"/>
      <c r="F864" s="213"/>
      <c r="G864" s="214"/>
    </row>
    <row r="865" spans="2:7">
      <c r="B865" s="212"/>
      <c r="D865" s="212"/>
      <c r="E865" s="213"/>
      <c r="F865" s="213"/>
      <c r="G865" s="214"/>
    </row>
    <row r="866" spans="2:7">
      <c r="B866" s="212"/>
      <c r="D866" s="212"/>
      <c r="E866" s="213"/>
      <c r="F866" s="213"/>
      <c r="G866" s="214"/>
    </row>
    <row r="867" spans="2:7">
      <c r="B867" s="212"/>
      <c r="D867" s="212"/>
      <c r="E867" s="213"/>
      <c r="F867" s="213"/>
      <c r="G867" s="214"/>
    </row>
    <row r="868" spans="2:7">
      <c r="B868" s="212"/>
      <c r="D868" s="212"/>
      <c r="E868" s="213"/>
      <c r="F868" s="213"/>
      <c r="G868" s="214"/>
    </row>
    <row r="869" spans="2:7">
      <c r="B869" s="212"/>
      <c r="D869" s="212"/>
      <c r="E869" s="213"/>
      <c r="F869" s="213"/>
      <c r="G869" s="214"/>
    </row>
    <row r="870" spans="2:7">
      <c r="B870" s="212"/>
      <c r="D870" s="212"/>
      <c r="E870" s="213"/>
      <c r="F870" s="213"/>
      <c r="G870" s="214"/>
    </row>
    <row r="871" spans="2:7">
      <c r="B871" s="212"/>
      <c r="D871" s="212"/>
      <c r="E871" s="213"/>
      <c r="F871" s="213"/>
      <c r="G871" s="214"/>
    </row>
    <row r="872" spans="2:7">
      <c r="B872" s="212"/>
      <c r="D872" s="212"/>
      <c r="E872" s="213"/>
      <c r="F872" s="213"/>
      <c r="G872" s="214"/>
    </row>
    <row r="873" spans="2:7">
      <c r="B873" s="212"/>
      <c r="D873" s="212"/>
      <c r="E873" s="213"/>
      <c r="F873" s="213"/>
      <c r="G873" s="214"/>
    </row>
    <row r="874" spans="2:7">
      <c r="B874" s="212"/>
      <c r="D874" s="212"/>
      <c r="E874" s="213"/>
      <c r="F874" s="213"/>
      <c r="G874" s="214"/>
    </row>
    <row r="875" spans="2:7">
      <c r="B875" s="212"/>
      <c r="D875" s="212"/>
      <c r="E875" s="213"/>
      <c r="F875" s="213"/>
      <c r="G875" s="214"/>
    </row>
    <row r="876" spans="2:7">
      <c r="B876" s="212"/>
      <c r="D876" s="212"/>
      <c r="E876" s="213"/>
      <c r="F876" s="213"/>
      <c r="G876" s="214"/>
    </row>
    <row r="877" spans="2:7">
      <c r="B877" s="212"/>
      <c r="D877" s="212"/>
      <c r="E877" s="213"/>
      <c r="F877" s="213"/>
      <c r="G877" s="214"/>
    </row>
    <row r="878" spans="2:7">
      <c r="B878" s="212"/>
      <c r="D878" s="212"/>
      <c r="E878" s="213"/>
      <c r="F878" s="213"/>
      <c r="G878" s="214"/>
    </row>
    <row r="879" spans="2:7">
      <c r="B879" s="212"/>
      <c r="D879" s="212"/>
      <c r="E879" s="213"/>
      <c r="F879" s="213"/>
      <c r="G879" s="214"/>
    </row>
    <row r="880" spans="2:7">
      <c r="B880" s="212"/>
      <c r="D880" s="212"/>
      <c r="E880" s="213"/>
      <c r="F880" s="213"/>
      <c r="G880" s="214"/>
    </row>
    <row r="881" spans="2:7">
      <c r="B881" s="212"/>
      <c r="D881" s="212"/>
      <c r="E881" s="213"/>
      <c r="F881" s="213"/>
      <c r="G881" s="214"/>
    </row>
    <row r="882" spans="2:7">
      <c r="B882" s="212"/>
      <c r="D882" s="212"/>
      <c r="E882" s="213"/>
      <c r="F882" s="213"/>
      <c r="G882" s="214"/>
    </row>
    <row r="883" spans="2:7">
      <c r="B883" s="212"/>
      <c r="D883" s="212"/>
      <c r="E883" s="213"/>
      <c r="F883" s="213"/>
      <c r="G883" s="214"/>
    </row>
    <row r="884" spans="2:7">
      <c r="B884" s="212"/>
      <c r="D884" s="212"/>
      <c r="E884" s="213"/>
      <c r="F884" s="213"/>
      <c r="G884" s="214"/>
    </row>
    <row r="885" spans="2:7">
      <c r="B885" s="212"/>
      <c r="D885" s="212"/>
      <c r="E885" s="213"/>
      <c r="F885" s="213"/>
      <c r="G885" s="214"/>
    </row>
    <row r="886" spans="2:7">
      <c r="B886" s="212"/>
      <c r="D886" s="212"/>
      <c r="E886" s="213"/>
      <c r="F886" s="213"/>
      <c r="G886" s="214"/>
    </row>
    <row r="887" spans="2:7">
      <c r="B887" s="212"/>
      <c r="D887" s="212"/>
      <c r="E887" s="213"/>
      <c r="F887" s="213"/>
      <c r="G887" s="214"/>
    </row>
    <row r="888" spans="2:7">
      <c r="B888" s="212"/>
      <c r="D888" s="212"/>
      <c r="E888" s="213"/>
      <c r="F888" s="213"/>
      <c r="G888" s="214"/>
    </row>
    <row r="889" spans="2:7">
      <c r="B889" s="212"/>
      <c r="D889" s="212"/>
      <c r="E889" s="213"/>
      <c r="F889" s="213"/>
      <c r="G889" s="214"/>
    </row>
    <row r="890" spans="2:7">
      <c r="B890" s="212"/>
      <c r="D890" s="212"/>
      <c r="E890" s="213"/>
      <c r="F890" s="213"/>
      <c r="G890" s="214"/>
    </row>
    <row r="891" spans="2:7">
      <c r="B891" s="212"/>
      <c r="D891" s="212"/>
      <c r="E891" s="213"/>
      <c r="F891" s="213"/>
      <c r="G891" s="214"/>
    </row>
    <row r="892" spans="2:7">
      <c r="B892" s="212"/>
      <c r="D892" s="212"/>
      <c r="E892" s="213"/>
      <c r="F892" s="213"/>
      <c r="G892" s="214"/>
    </row>
    <row r="893" spans="2:7">
      <c r="B893" s="212"/>
      <c r="D893" s="212"/>
      <c r="E893" s="213"/>
      <c r="F893" s="213"/>
      <c r="G893" s="214"/>
    </row>
    <row r="894" spans="2:7">
      <c r="B894" s="212"/>
      <c r="D894" s="212"/>
      <c r="E894" s="213"/>
      <c r="F894" s="213"/>
      <c r="G894" s="214"/>
    </row>
    <row r="895" spans="2:7">
      <c r="B895" s="212"/>
      <c r="D895" s="212"/>
      <c r="E895" s="213"/>
      <c r="F895" s="213"/>
      <c r="G895" s="214"/>
    </row>
    <row r="896" spans="2:7">
      <c r="B896" s="212"/>
      <c r="D896" s="212"/>
      <c r="E896" s="213"/>
      <c r="F896" s="213"/>
      <c r="G896" s="214"/>
    </row>
    <row r="897" spans="2:7">
      <c r="B897" s="212"/>
      <c r="D897" s="212"/>
      <c r="E897" s="213"/>
      <c r="F897" s="213"/>
      <c r="G897" s="214"/>
    </row>
    <row r="898" spans="2:7">
      <c r="B898" s="212"/>
      <c r="D898" s="212"/>
      <c r="E898" s="213"/>
      <c r="F898" s="213"/>
      <c r="G898" s="214"/>
    </row>
    <row r="899" spans="2:7">
      <c r="B899" s="212"/>
      <c r="D899" s="212"/>
      <c r="E899" s="213"/>
      <c r="F899" s="213"/>
      <c r="G899" s="214"/>
    </row>
    <row r="900" spans="2:7">
      <c r="B900" s="212"/>
      <c r="D900" s="212"/>
      <c r="E900" s="213"/>
      <c r="F900" s="213"/>
      <c r="G900" s="214"/>
    </row>
    <row r="901" spans="2:7">
      <c r="B901" s="212"/>
      <c r="D901" s="212"/>
      <c r="E901" s="213"/>
      <c r="F901" s="213"/>
      <c r="G901" s="214"/>
    </row>
    <row r="902" spans="2:7">
      <c r="B902" s="212"/>
      <c r="D902" s="212"/>
      <c r="E902" s="213"/>
      <c r="F902" s="213"/>
      <c r="G902" s="214"/>
    </row>
    <row r="903" spans="2:7">
      <c r="B903" s="212"/>
      <c r="D903" s="212"/>
      <c r="E903" s="213"/>
      <c r="F903" s="213"/>
      <c r="G903" s="214"/>
    </row>
    <row r="904" spans="2:7">
      <c r="B904" s="212"/>
      <c r="D904" s="212"/>
      <c r="E904" s="213"/>
      <c r="F904" s="213"/>
      <c r="G904" s="214"/>
    </row>
    <row r="905" spans="2:7">
      <c r="B905" s="212"/>
      <c r="D905" s="212"/>
      <c r="E905" s="213"/>
      <c r="F905" s="213"/>
      <c r="G905" s="214"/>
    </row>
    <row r="906" spans="2:7">
      <c r="B906" s="212"/>
      <c r="D906" s="212"/>
      <c r="E906" s="213"/>
      <c r="F906" s="213"/>
      <c r="G906" s="214"/>
    </row>
    <row r="907" spans="2:7">
      <c r="B907" s="212"/>
      <c r="D907" s="212"/>
      <c r="E907" s="213"/>
      <c r="F907" s="213"/>
      <c r="G907" s="214"/>
    </row>
    <row r="908" spans="2:7">
      <c r="B908" s="212"/>
      <c r="D908" s="212"/>
      <c r="E908" s="213"/>
      <c r="F908" s="213"/>
      <c r="G908" s="214"/>
    </row>
    <row r="909" spans="2:7">
      <c r="B909" s="212"/>
      <c r="D909" s="212"/>
      <c r="E909" s="213"/>
      <c r="F909" s="213"/>
      <c r="G909" s="214"/>
    </row>
    <row r="910" spans="2:7">
      <c r="B910" s="212"/>
      <c r="D910" s="212"/>
      <c r="E910" s="213"/>
      <c r="F910" s="213"/>
      <c r="G910" s="214"/>
    </row>
    <row r="911" spans="2:7">
      <c r="B911" s="212"/>
      <c r="D911" s="212"/>
      <c r="E911" s="213"/>
      <c r="F911" s="213"/>
      <c r="G911" s="214"/>
    </row>
    <row r="912" spans="2:7">
      <c r="B912" s="212"/>
      <c r="D912" s="212"/>
      <c r="E912" s="213"/>
      <c r="F912" s="213"/>
      <c r="G912" s="214"/>
    </row>
    <row r="913" spans="2:7">
      <c r="B913" s="212"/>
      <c r="D913" s="212"/>
      <c r="E913" s="213"/>
      <c r="F913" s="213"/>
      <c r="G913" s="214"/>
    </row>
    <row r="914" spans="2:7">
      <c r="B914" s="212"/>
      <c r="D914" s="212"/>
      <c r="E914" s="213"/>
      <c r="F914" s="213"/>
      <c r="G914" s="214"/>
    </row>
    <row r="915" spans="2:7">
      <c r="B915" s="212"/>
      <c r="D915" s="212"/>
      <c r="E915" s="213"/>
      <c r="F915" s="213"/>
      <c r="G915" s="214"/>
    </row>
    <row r="916" spans="2:7">
      <c r="B916" s="212"/>
      <c r="D916" s="212"/>
      <c r="E916" s="213"/>
      <c r="F916" s="213"/>
      <c r="G916" s="214"/>
    </row>
    <row r="917" spans="2:7">
      <c r="B917" s="212"/>
      <c r="D917" s="212"/>
      <c r="E917" s="213"/>
      <c r="F917" s="213"/>
      <c r="G917" s="214"/>
    </row>
    <row r="918" spans="2:7">
      <c r="B918" s="212"/>
      <c r="D918" s="212"/>
      <c r="E918" s="213"/>
      <c r="F918" s="213"/>
      <c r="G918" s="214"/>
    </row>
    <row r="919" spans="2:7">
      <c r="B919" s="212"/>
      <c r="D919" s="212"/>
      <c r="E919" s="213"/>
      <c r="F919" s="213"/>
      <c r="G919" s="214"/>
    </row>
    <row r="920" spans="2:7">
      <c r="B920" s="212"/>
      <c r="D920" s="212"/>
      <c r="E920" s="213"/>
      <c r="F920" s="213"/>
      <c r="G920" s="214"/>
    </row>
    <row r="921" spans="2:7">
      <c r="B921" s="212"/>
      <c r="D921" s="212"/>
      <c r="E921" s="213"/>
      <c r="F921" s="213"/>
      <c r="G921" s="214"/>
    </row>
    <row r="922" spans="2:7">
      <c r="B922" s="212"/>
      <c r="D922" s="212"/>
      <c r="E922" s="213"/>
      <c r="F922" s="213"/>
      <c r="G922" s="214"/>
    </row>
    <row r="923" spans="2:7">
      <c r="B923" s="212"/>
      <c r="D923" s="212"/>
      <c r="E923" s="213"/>
      <c r="F923" s="213"/>
      <c r="G923" s="214"/>
    </row>
    <row r="924" spans="2:7">
      <c r="B924" s="212"/>
      <c r="D924" s="212"/>
      <c r="E924" s="213"/>
      <c r="F924" s="213"/>
      <c r="G924" s="214"/>
    </row>
    <row r="925" spans="2:7">
      <c r="B925" s="212"/>
      <c r="D925" s="212"/>
      <c r="E925" s="213"/>
      <c r="F925" s="213"/>
      <c r="G925" s="214"/>
    </row>
    <row r="926" spans="2:7">
      <c r="B926" s="212"/>
      <c r="D926" s="212"/>
      <c r="E926" s="213"/>
      <c r="F926" s="213"/>
      <c r="G926" s="214"/>
    </row>
    <row r="927" spans="2:7">
      <c r="B927" s="212"/>
      <c r="D927" s="212"/>
      <c r="E927" s="213"/>
      <c r="F927" s="213"/>
      <c r="G927" s="214"/>
    </row>
    <row r="928" spans="2:7">
      <c r="B928" s="212"/>
      <c r="D928" s="212"/>
      <c r="E928" s="213"/>
      <c r="F928" s="213"/>
      <c r="G928" s="214"/>
    </row>
    <row r="929" spans="2:7">
      <c r="B929" s="212"/>
      <c r="D929" s="212"/>
      <c r="E929" s="213"/>
      <c r="F929" s="213"/>
      <c r="G929" s="214"/>
    </row>
    <row r="930" spans="2:7">
      <c r="B930" s="212"/>
      <c r="D930" s="212"/>
      <c r="E930" s="213"/>
      <c r="F930" s="213"/>
      <c r="G930" s="214"/>
    </row>
    <row r="931" spans="2:7">
      <c r="B931" s="212"/>
      <c r="D931" s="212"/>
      <c r="E931" s="213"/>
      <c r="F931" s="213"/>
      <c r="G931" s="214"/>
    </row>
    <row r="932" spans="2:7">
      <c r="B932" s="212"/>
      <c r="D932" s="212"/>
      <c r="E932" s="213"/>
      <c r="F932" s="213"/>
      <c r="G932" s="214"/>
    </row>
    <row r="933" spans="2:7">
      <c r="B933" s="212"/>
      <c r="D933" s="212"/>
      <c r="E933" s="213"/>
      <c r="F933" s="213"/>
      <c r="G933" s="214"/>
    </row>
    <row r="934" spans="2:7">
      <c r="B934" s="212"/>
      <c r="D934" s="212"/>
      <c r="E934" s="213"/>
      <c r="F934" s="213"/>
      <c r="G934" s="214"/>
    </row>
    <row r="935" spans="2:7">
      <c r="B935" s="212"/>
      <c r="D935" s="212"/>
      <c r="E935" s="213"/>
      <c r="F935" s="213"/>
      <c r="G935" s="214"/>
    </row>
    <row r="936" spans="2:7">
      <c r="B936" s="212"/>
      <c r="D936" s="212"/>
      <c r="E936" s="213"/>
      <c r="F936" s="213"/>
      <c r="G936" s="214"/>
    </row>
    <row r="937" spans="2:7">
      <c r="B937" s="212"/>
      <c r="D937" s="212"/>
      <c r="E937" s="213"/>
      <c r="F937" s="213"/>
      <c r="G937" s="214"/>
    </row>
    <row r="938" spans="2:7">
      <c r="B938" s="212"/>
      <c r="D938" s="212"/>
      <c r="E938" s="213"/>
      <c r="F938" s="213"/>
      <c r="G938" s="214"/>
    </row>
    <row r="939" spans="2:7">
      <c r="B939" s="212"/>
      <c r="D939" s="212"/>
      <c r="E939" s="213"/>
      <c r="F939" s="213"/>
      <c r="G939" s="214"/>
    </row>
    <row r="940" spans="2:7">
      <c r="B940" s="212"/>
      <c r="D940" s="212"/>
      <c r="E940" s="213"/>
      <c r="F940" s="213"/>
      <c r="G940" s="214"/>
    </row>
    <row r="941" spans="2:7">
      <c r="B941" s="212"/>
      <c r="D941" s="212"/>
      <c r="E941" s="213"/>
      <c r="F941" s="213"/>
      <c r="G941" s="214"/>
    </row>
    <row r="942" spans="2:7">
      <c r="B942" s="212"/>
      <c r="D942" s="212"/>
      <c r="E942" s="213"/>
      <c r="F942" s="213"/>
      <c r="G942" s="214"/>
    </row>
    <row r="943" spans="2:7">
      <c r="B943" s="212"/>
      <c r="D943" s="212"/>
      <c r="E943" s="213"/>
      <c r="F943" s="213"/>
      <c r="G943" s="214"/>
    </row>
    <row r="944" spans="2:7">
      <c r="B944" s="212"/>
      <c r="D944" s="212"/>
      <c r="E944" s="213"/>
      <c r="F944" s="213"/>
      <c r="G944" s="214"/>
    </row>
    <row r="945" spans="2:7">
      <c r="B945" s="212"/>
      <c r="D945" s="212"/>
      <c r="E945" s="213"/>
      <c r="F945" s="213"/>
      <c r="G945" s="214"/>
    </row>
    <row r="946" spans="2:7">
      <c r="B946" s="212"/>
      <c r="D946" s="212"/>
      <c r="E946" s="213"/>
      <c r="F946" s="213"/>
      <c r="G946" s="214"/>
    </row>
    <row r="947" spans="2:7">
      <c r="B947" s="212"/>
      <c r="D947" s="212"/>
      <c r="E947" s="213"/>
      <c r="F947" s="213"/>
      <c r="G947" s="214"/>
    </row>
    <row r="948" spans="2:7">
      <c r="B948" s="212"/>
      <c r="D948" s="212"/>
      <c r="E948" s="213"/>
      <c r="F948" s="213"/>
      <c r="G948" s="214"/>
    </row>
    <row r="949" spans="2:7">
      <c r="B949" s="212"/>
      <c r="D949" s="212"/>
      <c r="E949" s="213"/>
      <c r="F949" s="213"/>
      <c r="G949" s="214"/>
    </row>
    <row r="950" spans="2:7">
      <c r="B950" s="212"/>
      <c r="D950" s="212"/>
      <c r="E950" s="213"/>
      <c r="F950" s="213"/>
      <c r="G950" s="214"/>
    </row>
    <row r="951" spans="2:7">
      <c r="B951" s="212"/>
      <c r="D951" s="212"/>
      <c r="E951" s="213"/>
      <c r="F951" s="213"/>
      <c r="G951" s="214"/>
    </row>
    <row r="952" spans="2:7">
      <c r="B952" s="212"/>
      <c r="D952" s="212"/>
      <c r="E952" s="213"/>
      <c r="F952" s="213"/>
      <c r="G952" s="214"/>
    </row>
    <row r="953" spans="2:7">
      <c r="B953" s="212"/>
      <c r="D953" s="212"/>
      <c r="E953" s="213"/>
      <c r="F953" s="213"/>
      <c r="G953" s="214"/>
    </row>
    <row r="954" spans="2:7">
      <c r="B954" s="212"/>
      <c r="D954" s="212"/>
      <c r="E954" s="213"/>
      <c r="F954" s="213"/>
      <c r="G954" s="214"/>
    </row>
    <row r="955" spans="2:7">
      <c r="B955" s="212"/>
      <c r="D955" s="212"/>
      <c r="E955" s="213"/>
      <c r="F955" s="213"/>
      <c r="G955" s="214"/>
    </row>
    <row r="956" spans="2:7">
      <c r="B956" s="212"/>
      <c r="D956" s="212"/>
      <c r="E956" s="213"/>
      <c r="F956" s="213"/>
      <c r="G956" s="214"/>
    </row>
    <row r="957" spans="2:7">
      <c r="B957" s="212"/>
      <c r="D957" s="212"/>
      <c r="E957" s="213"/>
      <c r="F957" s="213"/>
      <c r="G957" s="214"/>
    </row>
    <row r="958" spans="2:7">
      <c r="B958" s="212"/>
      <c r="D958" s="212"/>
      <c r="E958" s="213"/>
      <c r="F958" s="213"/>
      <c r="G958" s="214"/>
    </row>
    <row r="959" spans="2:7">
      <c r="B959" s="212"/>
      <c r="D959" s="212"/>
      <c r="E959" s="213"/>
      <c r="F959" s="213"/>
      <c r="G959" s="214"/>
    </row>
    <row r="960" spans="2:7">
      <c r="B960" s="212"/>
      <c r="D960" s="212"/>
      <c r="E960" s="213"/>
      <c r="F960" s="213"/>
      <c r="G960" s="214"/>
    </row>
    <row r="961" spans="2:7">
      <c r="B961" s="212"/>
      <c r="D961" s="212"/>
      <c r="E961" s="213"/>
      <c r="F961" s="213"/>
      <c r="G961" s="214"/>
    </row>
    <row r="962" spans="2:7">
      <c r="B962" s="212"/>
      <c r="D962" s="212"/>
      <c r="E962" s="213"/>
      <c r="F962" s="213"/>
      <c r="G962" s="214"/>
    </row>
    <row r="963" spans="2:7">
      <c r="B963" s="212"/>
      <c r="D963" s="212"/>
      <c r="E963" s="213"/>
      <c r="F963" s="213"/>
      <c r="G963" s="214"/>
    </row>
    <row r="964" spans="2:7">
      <c r="B964" s="212"/>
      <c r="D964" s="212"/>
      <c r="E964" s="213"/>
      <c r="F964" s="213"/>
      <c r="G964" s="214"/>
    </row>
    <row r="965" spans="2:7">
      <c r="B965" s="212"/>
      <c r="D965" s="212"/>
      <c r="E965" s="213"/>
      <c r="F965" s="213"/>
      <c r="G965" s="214"/>
    </row>
    <row r="966" spans="2:7">
      <c r="B966" s="212"/>
      <c r="D966" s="212"/>
      <c r="E966" s="213"/>
      <c r="F966" s="213"/>
      <c r="G966" s="214"/>
    </row>
    <row r="967" spans="2:7">
      <c r="B967" s="212"/>
      <c r="D967" s="212"/>
      <c r="E967" s="213"/>
      <c r="F967" s="213"/>
      <c r="G967" s="214"/>
    </row>
    <row r="968" spans="2:7">
      <c r="B968" s="212"/>
      <c r="D968" s="212"/>
      <c r="E968" s="213"/>
      <c r="F968" s="213"/>
      <c r="G968" s="214"/>
    </row>
    <row r="969" spans="2:7">
      <c r="B969" s="212"/>
      <c r="D969" s="212"/>
      <c r="E969" s="213"/>
      <c r="F969" s="213"/>
      <c r="G969" s="214"/>
    </row>
    <row r="970" spans="2:7">
      <c r="B970" s="212"/>
      <c r="D970" s="212"/>
      <c r="E970" s="213"/>
      <c r="F970" s="213"/>
      <c r="G970" s="214"/>
    </row>
    <row r="971" spans="2:7">
      <c r="B971" s="212"/>
      <c r="D971" s="212"/>
      <c r="E971" s="213"/>
      <c r="F971" s="213"/>
      <c r="G971" s="214"/>
    </row>
    <row r="972" spans="2:7">
      <c r="B972" s="212"/>
      <c r="D972" s="212"/>
      <c r="E972" s="213"/>
      <c r="F972" s="213"/>
      <c r="G972" s="214"/>
    </row>
    <row r="973" spans="2:7">
      <c r="B973" s="212"/>
      <c r="D973" s="212"/>
      <c r="E973" s="213"/>
      <c r="F973" s="213"/>
      <c r="G973" s="214"/>
    </row>
    <row r="974" spans="2:7">
      <c r="B974" s="212"/>
      <c r="D974" s="212"/>
      <c r="E974" s="213"/>
      <c r="F974" s="213"/>
      <c r="G974" s="214"/>
    </row>
    <row r="975" spans="2:7">
      <c r="B975" s="212"/>
      <c r="D975" s="212"/>
      <c r="E975" s="213"/>
      <c r="F975" s="213"/>
      <c r="G975" s="214"/>
    </row>
    <row r="976" spans="2:7">
      <c r="B976" s="212"/>
      <c r="D976" s="212"/>
      <c r="E976" s="213"/>
      <c r="F976" s="213"/>
      <c r="G976" s="214"/>
    </row>
    <row r="977" spans="2:7">
      <c r="B977" s="212"/>
      <c r="D977" s="212"/>
      <c r="E977" s="213"/>
      <c r="F977" s="213"/>
      <c r="G977" s="214"/>
    </row>
    <row r="978" spans="2:7">
      <c r="B978" s="212"/>
      <c r="D978" s="212"/>
      <c r="E978" s="213"/>
      <c r="F978" s="213"/>
      <c r="G978" s="214"/>
    </row>
    <row r="979" spans="2:7">
      <c r="B979" s="212"/>
      <c r="D979" s="212"/>
      <c r="E979" s="213"/>
      <c r="F979" s="213"/>
      <c r="G979" s="214"/>
    </row>
    <row r="980" spans="2:7">
      <c r="B980" s="212"/>
      <c r="D980" s="212"/>
      <c r="E980" s="213"/>
      <c r="F980" s="213"/>
      <c r="G980" s="214"/>
    </row>
    <row r="981" spans="2:7">
      <c r="B981" s="212"/>
      <c r="D981" s="212"/>
      <c r="E981" s="213"/>
      <c r="F981" s="213"/>
      <c r="G981" s="214"/>
    </row>
    <row r="982" spans="2:7">
      <c r="B982" s="212"/>
      <c r="D982" s="212"/>
      <c r="E982" s="213"/>
      <c r="F982" s="213"/>
      <c r="G982" s="214"/>
    </row>
    <row r="983" spans="2:7">
      <c r="B983" s="212"/>
      <c r="D983" s="212"/>
      <c r="E983" s="213"/>
      <c r="F983" s="213"/>
      <c r="G983" s="214"/>
    </row>
    <row r="984" spans="2:7">
      <c r="B984" s="212"/>
      <c r="D984" s="212"/>
      <c r="E984" s="213"/>
      <c r="F984" s="213"/>
      <c r="G984" s="214"/>
    </row>
    <row r="985" spans="2:7">
      <c r="B985" s="212"/>
      <c r="D985" s="212"/>
      <c r="E985" s="213"/>
      <c r="F985" s="213"/>
      <c r="G985" s="214"/>
    </row>
    <row r="986" spans="2:7">
      <c r="B986" s="212"/>
      <c r="D986" s="212"/>
      <c r="E986" s="213"/>
      <c r="F986" s="213"/>
      <c r="G986" s="214"/>
    </row>
    <row r="987" spans="2:7">
      <c r="B987" s="212"/>
      <c r="D987" s="212"/>
      <c r="E987" s="213"/>
      <c r="F987" s="213"/>
      <c r="G987" s="214"/>
    </row>
    <row r="988" spans="2:7">
      <c r="B988" s="212"/>
      <c r="D988" s="212"/>
      <c r="E988" s="213"/>
      <c r="F988" s="213"/>
      <c r="G988" s="214"/>
    </row>
    <row r="989" spans="2:7">
      <c r="B989" s="212"/>
      <c r="D989" s="212"/>
      <c r="E989" s="213"/>
      <c r="F989" s="213"/>
      <c r="G989" s="214"/>
    </row>
    <row r="990" spans="2:7">
      <c r="B990" s="212"/>
      <c r="D990" s="212"/>
      <c r="E990" s="213"/>
      <c r="F990" s="213"/>
      <c r="G990" s="214"/>
    </row>
    <row r="991" spans="2:7">
      <c r="B991" s="212"/>
      <c r="D991" s="212"/>
      <c r="E991" s="213"/>
      <c r="F991" s="213"/>
      <c r="G991" s="214"/>
    </row>
    <row r="992" spans="2:7">
      <c r="B992" s="212"/>
      <c r="D992" s="212"/>
      <c r="E992" s="213"/>
      <c r="F992" s="213"/>
      <c r="G992" s="214"/>
    </row>
    <row r="993" spans="2:7">
      <c r="B993" s="212"/>
      <c r="D993" s="212"/>
      <c r="E993" s="213"/>
      <c r="F993" s="213"/>
      <c r="G993" s="214"/>
    </row>
    <row r="994" spans="2:7">
      <c r="B994" s="212"/>
      <c r="D994" s="212"/>
      <c r="E994" s="213"/>
      <c r="F994" s="213"/>
      <c r="G994" s="214"/>
    </row>
    <row r="995" spans="2:7">
      <c r="B995" s="212"/>
      <c r="D995" s="212"/>
      <c r="E995" s="213"/>
      <c r="F995" s="213"/>
      <c r="G995" s="214"/>
    </row>
    <row r="996" spans="2:7">
      <c r="B996" s="212"/>
      <c r="D996" s="212"/>
      <c r="E996" s="213"/>
      <c r="F996" s="213"/>
      <c r="G996" s="214"/>
    </row>
    <row r="997" spans="2:7">
      <c r="B997" s="212"/>
      <c r="D997" s="212"/>
      <c r="E997" s="213"/>
      <c r="F997" s="213"/>
      <c r="G997" s="214"/>
    </row>
    <row r="998" spans="2:7">
      <c r="B998" s="212"/>
      <c r="D998" s="212"/>
      <c r="E998" s="213"/>
      <c r="F998" s="213"/>
      <c r="G998" s="214"/>
    </row>
    <row r="999" spans="2:7">
      <c r="B999" s="212"/>
      <c r="D999" s="212"/>
      <c r="E999" s="213"/>
      <c r="F999" s="213"/>
      <c r="G999" s="214"/>
    </row>
    <row r="1000" spans="2:7">
      <c r="B1000" s="212"/>
      <c r="D1000" s="212"/>
      <c r="E1000" s="213"/>
      <c r="F1000" s="213"/>
      <c r="G1000" s="21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C1023"/>
  <sheetViews>
    <sheetView workbookViewId="0">
      <pane ySplit="37" topLeftCell="A38" activePane="bottomLeft" state="frozen"/>
      <selection pane="bottomLeft" activeCell="G21" sqref="G21"/>
    </sheetView>
  </sheetViews>
  <sheetFormatPr defaultColWidth="12.5703125" defaultRowHeight="15.75" customHeight="1"/>
  <cols>
    <col min="1" max="1" width="1.28515625" customWidth="1"/>
    <col min="2" max="2" width="9.28515625" customWidth="1"/>
    <col min="3" max="3" width="38.28515625" customWidth="1"/>
    <col min="4" max="4" width="17" customWidth="1"/>
    <col min="5" max="5" width="17.140625" customWidth="1"/>
    <col min="6" max="9" width="17" customWidth="1"/>
  </cols>
  <sheetData>
    <row r="1" spans="1:29" ht="6.75" customHeight="1">
      <c r="B1" s="218"/>
      <c r="C1" s="219"/>
      <c r="D1" s="218"/>
      <c r="E1" s="218"/>
      <c r="F1" s="218"/>
      <c r="G1" s="218"/>
      <c r="H1" s="218"/>
      <c r="I1" s="218"/>
      <c r="J1" s="220"/>
      <c r="K1" s="220"/>
      <c r="L1" s="220"/>
      <c r="M1" s="220"/>
    </row>
    <row r="2" spans="1:29" ht="38.25">
      <c r="A2" s="86"/>
      <c r="B2" s="221" t="s">
        <v>5</v>
      </c>
      <c r="C2" s="222" t="s">
        <v>7</v>
      </c>
      <c r="D2" s="221" t="s">
        <v>8</v>
      </c>
      <c r="E2" s="223" t="s">
        <v>80</v>
      </c>
      <c r="F2" s="223"/>
      <c r="G2" s="223" t="s">
        <v>81</v>
      </c>
      <c r="H2" s="223" t="s">
        <v>82</v>
      </c>
      <c r="I2" s="223" t="s">
        <v>83</v>
      </c>
      <c r="J2" s="224"/>
      <c r="K2" s="224"/>
      <c r="L2" s="224"/>
      <c r="M2" s="224"/>
      <c r="N2" s="86"/>
      <c r="O2" s="86"/>
      <c r="P2" s="86"/>
      <c r="Q2" s="86"/>
      <c r="R2" s="86"/>
      <c r="S2" s="86"/>
      <c r="T2" s="86"/>
      <c r="U2" s="86"/>
      <c r="V2" s="86"/>
      <c r="W2" s="86"/>
      <c r="X2" s="86"/>
      <c r="Y2" s="86"/>
      <c r="Z2" s="86"/>
      <c r="AA2" s="86"/>
      <c r="AB2" s="86"/>
      <c r="AC2" s="86"/>
    </row>
    <row r="3" spans="1:29" ht="6" customHeight="1">
      <c r="B3" s="225"/>
      <c r="C3" s="226"/>
      <c r="D3" s="227"/>
      <c r="E3" s="227"/>
      <c r="F3" s="228"/>
      <c r="G3" s="228"/>
      <c r="H3" s="228"/>
      <c r="I3" s="229"/>
      <c r="J3" s="220"/>
      <c r="K3" s="220"/>
      <c r="L3" s="220"/>
      <c r="M3" s="220"/>
    </row>
    <row r="4" spans="1:29" ht="12.75">
      <c r="B4" s="230" t="s">
        <v>19</v>
      </c>
      <c r="C4" s="231" t="s">
        <v>20</v>
      </c>
      <c r="D4" s="232">
        <f>'BILL NO 1. (PRELIMINARIES)'!I146</f>
        <v>227580</v>
      </c>
      <c r="E4" s="232">
        <f>'BILL NO 1. (PRELIMINARIES)'!J146</f>
        <v>102780</v>
      </c>
      <c r="F4" s="233"/>
      <c r="G4" s="234">
        <f>'BILL NO 1. (PRELIMINARIES)'!L146</f>
        <v>124800</v>
      </c>
      <c r="H4" s="233"/>
      <c r="I4" s="235" t="s">
        <v>84</v>
      </c>
      <c r="J4" s="220"/>
      <c r="K4" s="220"/>
      <c r="L4" s="220"/>
      <c r="M4" s="220"/>
    </row>
    <row r="5" spans="1:29" ht="12.75">
      <c r="B5" s="230"/>
      <c r="C5" s="236"/>
      <c r="D5" s="237"/>
      <c r="E5" s="237"/>
      <c r="F5" s="233"/>
      <c r="G5" s="233"/>
      <c r="H5" s="233"/>
      <c r="I5" s="235"/>
      <c r="J5" s="220"/>
      <c r="K5" s="220"/>
      <c r="L5" s="220"/>
      <c r="M5" s="220"/>
    </row>
    <row r="6" spans="1:29" ht="12.75">
      <c r="B6" s="230" t="s">
        <v>22</v>
      </c>
      <c r="C6" s="231" t="s">
        <v>85</v>
      </c>
      <c r="D6" s="232">
        <f>'BILL NO 2. (DAY WORK)'!H120</f>
        <v>88252.5</v>
      </c>
      <c r="E6" s="232">
        <f>'BILL NO 2. (DAY WORK)'!J120</f>
        <v>0</v>
      </c>
      <c r="F6" s="233"/>
      <c r="G6" s="238">
        <f>'BILL NO 2. (DAY WORK)'!K120</f>
        <v>88262.5</v>
      </c>
      <c r="H6" s="239"/>
      <c r="I6" s="235" t="s">
        <v>84</v>
      </c>
      <c r="J6" s="220"/>
      <c r="K6" s="220"/>
      <c r="L6" s="220"/>
      <c r="M6" s="220"/>
    </row>
    <row r="7" spans="1:29" ht="12.75">
      <c r="B7" s="230"/>
      <c r="C7" s="236"/>
      <c r="D7" s="237"/>
      <c r="E7" s="237"/>
      <c r="F7" s="233"/>
      <c r="G7" s="233"/>
      <c r="H7" s="233"/>
      <c r="I7" s="235"/>
      <c r="J7" s="220"/>
      <c r="K7" s="220"/>
      <c r="L7" s="220"/>
      <c r="M7" s="220"/>
    </row>
    <row r="8" spans="1:29" ht="12.75">
      <c r="B8" s="230" t="s">
        <v>25</v>
      </c>
      <c r="C8" s="231" t="s">
        <v>26</v>
      </c>
      <c r="D8" s="232">
        <f>'BILL NO 3. (PROVISIONAL SUM)'!I11</f>
        <v>200000</v>
      </c>
      <c r="E8" s="240">
        <v>0</v>
      </c>
      <c r="F8" s="233"/>
      <c r="G8" s="238">
        <f>'BILL NO 3. (PROVISIONAL SUM)'!K11</f>
        <v>200000</v>
      </c>
      <c r="H8" s="239"/>
      <c r="I8" s="235" t="s">
        <v>84</v>
      </c>
      <c r="J8" s="220"/>
      <c r="K8" s="220"/>
      <c r="L8" s="220"/>
      <c r="M8" s="220"/>
    </row>
    <row r="9" spans="1:29" ht="12.75">
      <c r="B9" s="241"/>
      <c r="C9" s="242"/>
      <c r="D9" s="243"/>
      <c r="E9" s="243"/>
      <c r="F9" s="239"/>
      <c r="G9" s="239"/>
      <c r="H9" s="239"/>
      <c r="I9" s="235"/>
      <c r="J9" s="220"/>
      <c r="K9" s="220"/>
      <c r="L9" s="220"/>
      <c r="M9" s="220"/>
    </row>
    <row r="10" spans="1:29" ht="12.75">
      <c r="B10" s="244"/>
      <c r="C10" s="245" t="s">
        <v>86</v>
      </c>
      <c r="D10" s="246"/>
      <c r="E10" s="246"/>
      <c r="F10" s="247"/>
      <c r="G10" s="247"/>
      <c r="H10" s="247"/>
      <c r="I10" s="248"/>
      <c r="J10" s="220"/>
      <c r="K10" s="220"/>
      <c r="L10" s="220"/>
      <c r="M10" s="220"/>
    </row>
    <row r="11" spans="1:29" ht="12.75">
      <c r="B11" s="241" t="s">
        <v>28</v>
      </c>
      <c r="C11" s="249" t="s">
        <v>87</v>
      </c>
      <c r="D11" s="250">
        <f>'BILL NO4. (20 NHU)'!I34</f>
        <v>947257</v>
      </c>
      <c r="E11" s="250">
        <f>'BILL NO4. (20 NHU)'!K34</f>
        <v>656066.04154999997</v>
      </c>
      <c r="F11" s="239"/>
      <c r="G11" s="238">
        <f>'BILL NO4. (20 NHU)'!M34</f>
        <v>291914.70844999998</v>
      </c>
      <c r="H11" s="239"/>
      <c r="I11" s="235" t="s">
        <v>84</v>
      </c>
      <c r="J11" s="220"/>
      <c r="K11" s="220"/>
      <c r="L11" s="220"/>
      <c r="M11" s="220"/>
    </row>
    <row r="12" spans="1:29" ht="12.75">
      <c r="B12" s="241"/>
      <c r="C12" s="249"/>
      <c r="D12" s="243"/>
      <c r="E12" s="243"/>
      <c r="F12" s="239"/>
      <c r="G12" s="239"/>
      <c r="H12" s="239"/>
      <c r="I12" s="235"/>
      <c r="J12" s="220"/>
      <c r="K12" s="220"/>
      <c r="L12" s="220"/>
      <c r="M12" s="220"/>
    </row>
    <row r="13" spans="1:29" ht="12.75">
      <c r="B13" s="241" t="s">
        <v>36</v>
      </c>
      <c r="C13" s="251" t="s">
        <v>88</v>
      </c>
      <c r="D13" s="252">
        <f>'BILL NO 5. (MAINTENANCE HOUSING'!I116</f>
        <v>1436308.6070000001</v>
      </c>
      <c r="E13" s="250">
        <f>'BILL NO 5. (MAINTENANCE HOUSING'!K116</f>
        <v>1426316.8020000001</v>
      </c>
      <c r="F13" s="239"/>
      <c r="G13" s="238">
        <f>'SUMMARY OF BILL NO. (4 - 7)'!N75</f>
        <v>9991.8050000000003</v>
      </c>
      <c r="H13" s="253">
        <f>'APPENDIX - B'!G24</f>
        <v>11890</v>
      </c>
      <c r="I13" s="235" t="s">
        <v>84</v>
      </c>
      <c r="J13" s="220"/>
      <c r="K13" s="220"/>
      <c r="L13" s="220"/>
      <c r="M13" s="220"/>
    </row>
    <row r="14" spans="1:29" ht="12.75">
      <c r="B14" s="241"/>
      <c r="C14" s="249"/>
      <c r="D14" s="243"/>
      <c r="E14" s="243"/>
      <c r="F14" s="239"/>
      <c r="G14" s="239"/>
      <c r="H14" s="239"/>
      <c r="I14" s="235"/>
      <c r="J14" s="220"/>
      <c r="K14" s="220"/>
      <c r="L14" s="220"/>
      <c r="M14" s="220"/>
    </row>
    <row r="15" spans="1:29" ht="12.75">
      <c r="B15" s="241"/>
      <c r="C15" s="249"/>
      <c r="D15" s="243"/>
      <c r="E15" s="243"/>
      <c r="F15" s="238"/>
      <c r="G15" s="238"/>
      <c r="H15" s="239"/>
      <c r="I15" s="235"/>
      <c r="J15" s="220"/>
      <c r="K15" s="220"/>
      <c r="L15" s="220"/>
      <c r="M15" s="220"/>
    </row>
    <row r="16" spans="1:29" ht="12.75">
      <c r="B16" s="241" t="s">
        <v>39</v>
      </c>
      <c r="C16" s="249" t="s">
        <v>40</v>
      </c>
      <c r="D16" s="254">
        <f>'BILL NO 6 (STORM WATER)'!I35</f>
        <v>265674.67499999999</v>
      </c>
      <c r="E16" s="243"/>
      <c r="F16" s="238"/>
      <c r="G16" s="238">
        <f>'Copy of BILL NO 6 (STORM WATER)'!K51</f>
        <v>265674.67499999999</v>
      </c>
      <c r="H16" s="239"/>
      <c r="I16" s="235" t="s">
        <v>84</v>
      </c>
      <c r="J16" s="220"/>
      <c r="K16" s="220"/>
      <c r="L16" s="220"/>
      <c r="M16" s="220"/>
    </row>
    <row r="17" spans="2:13" ht="12.75">
      <c r="B17" s="241"/>
      <c r="C17" s="249"/>
      <c r="D17" s="243"/>
      <c r="E17" s="243"/>
      <c r="F17" s="239"/>
      <c r="G17" s="239"/>
      <c r="H17" s="239"/>
      <c r="I17" s="235"/>
      <c r="J17" s="220"/>
      <c r="K17" s="220"/>
      <c r="L17" s="220"/>
      <c r="M17" s="220"/>
    </row>
    <row r="18" spans="2:13" ht="12.75">
      <c r="B18" s="241" t="s">
        <v>42</v>
      </c>
      <c r="C18" s="249" t="s">
        <v>89</v>
      </c>
      <c r="D18" s="250">
        <f>'BILL NO 7. (3 NHU)'!I33*3</f>
        <v>36105</v>
      </c>
      <c r="E18" s="250">
        <f>'BILL NO 7. (3 NHU)'!K33*3</f>
        <v>25589.843999999997</v>
      </c>
      <c r="F18" s="238"/>
      <c r="G18" s="238">
        <f>'BILL NO 7. (3 NHU)'!M33*3</f>
        <v>10515.156000000001</v>
      </c>
      <c r="H18" s="239"/>
      <c r="I18" s="235" t="s">
        <v>84</v>
      </c>
      <c r="J18" s="220"/>
      <c r="K18" s="220"/>
      <c r="L18" s="220"/>
      <c r="M18" s="220"/>
    </row>
    <row r="19" spans="2:13" ht="12.75">
      <c r="B19" s="255"/>
      <c r="C19" s="256"/>
      <c r="D19" s="257"/>
      <c r="E19" s="257"/>
      <c r="F19" s="258"/>
      <c r="G19" s="258"/>
      <c r="H19" s="258"/>
      <c r="I19" s="235"/>
      <c r="J19" s="220"/>
      <c r="K19" s="220"/>
      <c r="L19" s="220"/>
      <c r="M19" s="220"/>
    </row>
    <row r="20" spans="2:13" ht="12.75">
      <c r="B20" s="259"/>
      <c r="C20" s="260" t="s">
        <v>90</v>
      </c>
      <c r="D20" s="261"/>
      <c r="E20" s="261"/>
      <c r="F20" s="262"/>
      <c r="G20" s="262"/>
      <c r="H20" s="262"/>
      <c r="I20" s="248"/>
      <c r="J20" s="220"/>
      <c r="K20" s="220"/>
      <c r="L20" s="220"/>
      <c r="M20" s="220"/>
    </row>
    <row r="21" spans="2:13" ht="12.75">
      <c r="B21" s="241" t="s">
        <v>28</v>
      </c>
      <c r="C21" s="249" t="s">
        <v>87</v>
      </c>
      <c r="D21" s="250">
        <f>'BILL NO4. (20 NHU)'!I371-D11</f>
        <v>1018113.94</v>
      </c>
      <c r="E21" s="250">
        <f>'BILL NO4. (20 NHU)'!K371-E11</f>
        <v>894712.44000000018</v>
      </c>
      <c r="F21" s="239"/>
      <c r="G21" s="238">
        <f>'BILL NO4. (20 NHU)'!M371-G11</f>
        <v>123401.5</v>
      </c>
      <c r="H21" s="238">
        <f>'BILL NO4. (20 NHU)'!O371</f>
        <v>23100</v>
      </c>
      <c r="I21" s="235"/>
      <c r="J21" s="220"/>
      <c r="K21" s="220"/>
      <c r="L21" s="220"/>
      <c r="M21" s="220"/>
    </row>
    <row r="22" spans="2:13" ht="12.75">
      <c r="B22" s="241"/>
      <c r="C22" s="249"/>
      <c r="D22" s="243"/>
      <c r="E22" s="243"/>
      <c r="F22" s="239"/>
      <c r="G22" s="239"/>
      <c r="H22" s="239"/>
      <c r="I22" s="235"/>
      <c r="J22" s="220"/>
      <c r="K22" s="220"/>
      <c r="L22" s="220"/>
      <c r="M22" s="220"/>
    </row>
    <row r="23" spans="2:13" ht="12.75">
      <c r="B23" s="241" t="s">
        <v>42</v>
      </c>
      <c r="C23" s="249" t="s">
        <v>89</v>
      </c>
      <c r="D23" s="250">
        <f>SUM('BILL NO 7. (3 NHU)'!I194+'BILL NO 7. (3 NHU)'!I115+'BILL NO 7. (3 NHU)'!I52+'BILL NO 7. (3 NHU)'!I46+'BILL NO 7. (3 NHU)'!I41+'BILL NO 7. (3 NHU)'!I36)*3+0.025</f>
        <v>203886.02499999999</v>
      </c>
      <c r="E23" s="250">
        <f>SUM('BILL NO 7. (3 NHU)'!K194+'BILL NO 7. (3 NHU)'!K115+'BILL NO 7. (3 NHU)'!K52+'BILL NO 7. (3 NHU)'!K46+'BILL NO 7. (3 NHU)'!K41+'BILL NO 7. (3 NHU)'!K36)*3</f>
        <v>181521</v>
      </c>
      <c r="F23" s="238"/>
      <c r="G23" s="238">
        <f>'BILL NO 7. (3 NHU)'!M193-G18</f>
        <v>25110</v>
      </c>
      <c r="H23" s="263">
        <f>'SUM. OF ADD. WORKS (BILL NO. 4 '!G17</f>
        <v>1111.44</v>
      </c>
      <c r="I23" s="235" t="s">
        <v>84</v>
      </c>
      <c r="J23" s="220"/>
      <c r="K23" s="220"/>
      <c r="L23" s="220"/>
      <c r="M23" s="220"/>
    </row>
    <row r="24" spans="2:13" ht="12.75">
      <c r="B24" s="255"/>
      <c r="C24" s="256"/>
      <c r="D24" s="257"/>
      <c r="E24" s="257"/>
      <c r="F24" s="258"/>
      <c r="G24" s="258"/>
      <c r="H24" s="258"/>
      <c r="I24" s="235"/>
      <c r="J24" s="220"/>
      <c r="K24" s="220"/>
      <c r="L24" s="220"/>
      <c r="M24" s="220"/>
    </row>
    <row r="25" spans="2:13" ht="12.75">
      <c r="B25" s="255"/>
      <c r="C25" s="249"/>
      <c r="D25" s="257"/>
      <c r="E25" s="257"/>
      <c r="F25" s="258"/>
      <c r="G25" s="258"/>
      <c r="H25" s="258"/>
      <c r="I25" s="235"/>
      <c r="J25" s="220"/>
      <c r="K25" s="220"/>
      <c r="L25" s="220"/>
      <c r="M25" s="220"/>
    </row>
    <row r="26" spans="2:13" ht="12.75">
      <c r="B26" s="255"/>
      <c r="C26" s="256"/>
      <c r="D26" s="257"/>
      <c r="E26" s="257"/>
      <c r="F26" s="258"/>
      <c r="G26" s="258"/>
      <c r="H26" s="258"/>
      <c r="I26" s="235"/>
      <c r="J26" s="220"/>
      <c r="K26" s="220"/>
      <c r="L26" s="220"/>
      <c r="M26" s="220"/>
    </row>
    <row r="27" spans="2:13" ht="12.75">
      <c r="B27" s="259" t="s">
        <v>28</v>
      </c>
      <c r="C27" s="264" t="s">
        <v>91</v>
      </c>
      <c r="D27" s="265">
        <f>'BILL NO 4 (20 NHU EXTERNAL WORK'!I15</f>
        <v>28455</v>
      </c>
      <c r="E27" s="265">
        <f>'BILL NO 4 (20 NHU EXTERNAL WORK'!K15</f>
        <v>26355</v>
      </c>
      <c r="F27" s="266"/>
      <c r="G27" s="266">
        <f>'BILL NO 4 (20 NHU EXTERNAL WORK'!M14</f>
        <v>2100</v>
      </c>
      <c r="H27" s="267"/>
      <c r="I27" s="268" t="s">
        <v>84</v>
      </c>
      <c r="J27" s="220"/>
      <c r="K27" s="220"/>
      <c r="L27" s="220"/>
      <c r="M27" s="220"/>
    </row>
    <row r="28" spans="2:13" ht="6" customHeight="1">
      <c r="B28" s="269"/>
      <c r="C28" s="270"/>
      <c r="D28" s="270"/>
      <c r="E28" s="270"/>
      <c r="F28" s="270"/>
      <c r="G28" s="270"/>
      <c r="H28" s="270"/>
      <c r="I28" s="271"/>
      <c r="J28" s="220"/>
      <c r="K28" s="220"/>
      <c r="L28" s="220"/>
      <c r="M28" s="220"/>
    </row>
    <row r="29" spans="2:13" ht="25.5" customHeight="1">
      <c r="B29" s="272"/>
      <c r="C29" s="273"/>
      <c r="D29" s="274">
        <f>SUM(D4:D28)</f>
        <v>4451632.7469999995</v>
      </c>
      <c r="E29" s="274">
        <f>SUM(E4:E28)+I21</f>
        <v>3313341.1275500003</v>
      </c>
      <c r="F29" s="274">
        <f>D29-E29</f>
        <v>1138291.6194499992</v>
      </c>
      <c r="G29" s="274">
        <f>SUM(G4:G28)</f>
        <v>1141770.34445</v>
      </c>
      <c r="H29" s="275"/>
      <c r="I29" s="276"/>
      <c r="J29" s="220"/>
      <c r="K29" s="220"/>
      <c r="L29" s="220"/>
      <c r="M29" s="220"/>
    </row>
    <row r="30" spans="2:13" ht="12.75">
      <c r="B30" s="277"/>
      <c r="C30" s="278"/>
      <c r="D30" s="278"/>
      <c r="E30" s="278"/>
      <c r="F30" s="278"/>
      <c r="G30" s="278"/>
      <c r="H30" s="278"/>
      <c r="I30" s="279"/>
      <c r="J30" s="220"/>
      <c r="K30" s="220"/>
      <c r="L30" s="220"/>
      <c r="M30" s="220"/>
    </row>
    <row r="31" spans="2:13" ht="12.75">
      <c r="B31" s="1648"/>
      <c r="C31" s="1637"/>
      <c r="D31" s="1637"/>
      <c r="E31" s="1637"/>
      <c r="F31" s="1637"/>
      <c r="G31" s="1638"/>
      <c r="H31" s="218"/>
      <c r="I31" s="218"/>
      <c r="J31" s="220"/>
      <c r="K31" s="220"/>
      <c r="L31" s="220"/>
      <c r="M31" s="220"/>
    </row>
    <row r="32" spans="2:13" ht="12.75">
      <c r="B32" s="1619"/>
      <c r="C32" s="1600"/>
      <c r="D32" s="1600"/>
      <c r="E32" s="1600"/>
      <c r="F32" s="1600"/>
      <c r="G32" s="1601"/>
      <c r="H32" s="218"/>
      <c r="I32" s="218"/>
      <c r="J32" s="220"/>
      <c r="K32" s="220"/>
      <c r="L32" s="220"/>
      <c r="M32" s="220"/>
    </row>
    <row r="33" spans="2:13" ht="12.75">
      <c r="B33" s="1620"/>
      <c r="C33" s="1595"/>
      <c r="D33" s="1595"/>
      <c r="E33" s="1595"/>
      <c r="F33" s="1595"/>
      <c r="G33" s="1639"/>
      <c r="H33" s="218"/>
      <c r="I33" s="218"/>
      <c r="J33" s="220"/>
      <c r="K33" s="220"/>
      <c r="L33" s="220"/>
      <c r="M33" s="220"/>
    </row>
    <row r="34" spans="2:13" ht="12.75">
      <c r="B34" s="218"/>
      <c r="C34" s="219"/>
      <c r="D34" s="218"/>
      <c r="E34" s="218"/>
      <c r="F34" s="218"/>
      <c r="G34" s="218"/>
      <c r="H34" s="218"/>
      <c r="I34" s="218"/>
      <c r="J34" s="220"/>
      <c r="K34" s="220"/>
      <c r="L34" s="220"/>
      <c r="M34" s="220"/>
    </row>
    <row r="35" spans="2:13" ht="12.75">
      <c r="B35" s="218"/>
      <c r="C35" s="219"/>
      <c r="D35" s="218"/>
      <c r="E35" s="218"/>
      <c r="F35" s="218"/>
      <c r="G35" s="218"/>
      <c r="H35" s="218"/>
      <c r="I35" s="218"/>
      <c r="J35" s="220"/>
      <c r="K35" s="220"/>
      <c r="L35" s="220"/>
      <c r="M35" s="220"/>
    </row>
    <row r="36" spans="2:13" ht="12.75">
      <c r="B36" s="218"/>
      <c r="C36" s="219"/>
      <c r="D36" s="218"/>
      <c r="E36" s="218"/>
      <c r="F36" s="218"/>
      <c r="G36" s="218"/>
      <c r="H36" s="218"/>
      <c r="I36" s="218"/>
      <c r="J36" s="220"/>
      <c r="K36" s="220"/>
      <c r="L36" s="220"/>
      <c r="M36" s="220"/>
    </row>
    <row r="37" spans="2:13" ht="12.75">
      <c r="B37" s="218"/>
      <c r="C37" s="219"/>
      <c r="D37" s="218"/>
      <c r="E37" s="218"/>
      <c r="F37" s="218"/>
      <c r="G37" s="218"/>
      <c r="H37" s="218"/>
      <c r="I37" s="218"/>
      <c r="J37" s="220"/>
      <c r="K37" s="220"/>
      <c r="L37" s="220"/>
      <c r="M37" s="220"/>
    </row>
    <row r="38" spans="2:13" ht="12.75">
      <c r="B38" s="218"/>
      <c r="C38" s="219"/>
      <c r="D38" s="218"/>
      <c r="E38" s="218"/>
      <c r="F38" s="218"/>
      <c r="G38" s="218"/>
      <c r="H38" s="218"/>
      <c r="I38" s="218"/>
      <c r="J38" s="220"/>
      <c r="K38" s="220"/>
      <c r="L38" s="220"/>
      <c r="M38" s="220"/>
    </row>
    <row r="39" spans="2:13" ht="12.75">
      <c r="B39" s="218"/>
      <c r="C39" s="219"/>
      <c r="D39" s="218"/>
      <c r="E39" s="218"/>
      <c r="F39" s="218"/>
      <c r="G39" s="218"/>
      <c r="H39" s="218"/>
      <c r="I39" s="218"/>
      <c r="J39" s="220"/>
      <c r="K39" s="220"/>
      <c r="L39" s="220"/>
      <c r="M39" s="220"/>
    </row>
    <row r="40" spans="2:13" ht="12.75">
      <c r="B40" s="218"/>
      <c r="C40" s="219"/>
      <c r="D40" s="218"/>
      <c r="E40" s="218"/>
      <c r="F40" s="218"/>
      <c r="G40" s="218"/>
      <c r="H40" s="218"/>
      <c r="I40" s="218"/>
      <c r="J40" s="220"/>
      <c r="K40" s="220"/>
      <c r="L40" s="220"/>
      <c r="M40" s="220"/>
    </row>
    <row r="41" spans="2:13" ht="12.75">
      <c r="B41" s="218"/>
      <c r="C41" s="219"/>
      <c r="D41" s="218"/>
      <c r="E41" s="218"/>
      <c r="F41" s="218"/>
      <c r="G41" s="218"/>
      <c r="H41" s="218"/>
      <c r="I41" s="218"/>
      <c r="J41" s="220"/>
      <c r="K41" s="220"/>
      <c r="L41" s="220"/>
      <c r="M41" s="220"/>
    </row>
    <row r="42" spans="2:13" ht="12.75">
      <c r="B42" s="218"/>
      <c r="C42" s="219"/>
      <c r="D42" s="218"/>
      <c r="E42" s="218"/>
      <c r="F42" s="218"/>
      <c r="G42" s="218"/>
      <c r="H42" s="218"/>
      <c r="I42" s="218"/>
      <c r="J42" s="220"/>
      <c r="K42" s="220"/>
      <c r="L42" s="220"/>
      <c r="M42" s="220"/>
    </row>
    <row r="43" spans="2:13" ht="12.75">
      <c r="B43" s="218"/>
      <c r="C43" s="219"/>
      <c r="D43" s="218"/>
      <c r="E43" s="218"/>
      <c r="F43" s="218"/>
      <c r="G43" s="218"/>
      <c r="H43" s="218"/>
      <c r="I43" s="218"/>
      <c r="J43" s="220"/>
      <c r="K43" s="220"/>
      <c r="L43" s="220"/>
      <c r="M43" s="220"/>
    </row>
    <row r="44" spans="2:13" ht="12.75">
      <c r="B44" s="218"/>
      <c r="C44" s="219"/>
      <c r="D44" s="218"/>
      <c r="E44" s="218"/>
      <c r="F44" s="218"/>
      <c r="G44" s="218"/>
      <c r="H44" s="218"/>
      <c r="I44" s="218"/>
      <c r="J44" s="220"/>
      <c r="K44" s="220"/>
      <c r="L44" s="220"/>
      <c r="M44" s="220"/>
    </row>
    <row r="45" spans="2:13" ht="12.75">
      <c r="B45" s="218"/>
      <c r="C45" s="219"/>
      <c r="D45" s="218"/>
      <c r="E45" s="218"/>
      <c r="F45" s="218"/>
      <c r="G45" s="218"/>
      <c r="H45" s="218"/>
      <c r="I45" s="218"/>
      <c r="J45" s="220"/>
      <c r="K45" s="220"/>
      <c r="L45" s="220"/>
      <c r="M45" s="220"/>
    </row>
    <row r="46" spans="2:13" ht="12.75">
      <c r="B46" s="218"/>
      <c r="C46" s="219"/>
      <c r="D46" s="218"/>
      <c r="E46" s="218"/>
      <c r="F46" s="218"/>
      <c r="G46" s="218"/>
      <c r="H46" s="218"/>
      <c r="I46" s="218"/>
      <c r="J46" s="220"/>
      <c r="K46" s="220"/>
      <c r="L46" s="220"/>
      <c r="M46" s="220"/>
    </row>
    <row r="47" spans="2:13" ht="12.75">
      <c r="B47" s="218"/>
      <c r="C47" s="219"/>
      <c r="D47" s="218"/>
      <c r="E47" s="218"/>
      <c r="F47" s="218"/>
      <c r="G47" s="218"/>
      <c r="H47" s="218"/>
      <c r="I47" s="218"/>
      <c r="J47" s="220"/>
      <c r="K47" s="220"/>
      <c r="L47" s="220"/>
      <c r="M47" s="220"/>
    </row>
    <row r="48" spans="2:13" ht="12.75">
      <c r="B48" s="218"/>
      <c r="C48" s="219"/>
      <c r="D48" s="218"/>
      <c r="E48" s="218"/>
      <c r="F48" s="218"/>
      <c r="G48" s="218"/>
      <c r="H48" s="218"/>
      <c r="I48" s="218"/>
      <c r="J48" s="220"/>
      <c r="K48" s="220"/>
      <c r="L48" s="220"/>
      <c r="M48" s="220"/>
    </row>
    <row r="49" spans="2:13" ht="12.75">
      <c r="B49" s="218"/>
      <c r="C49" s="219"/>
      <c r="D49" s="218"/>
      <c r="E49" s="218"/>
      <c r="F49" s="218"/>
      <c r="G49" s="218"/>
      <c r="H49" s="218"/>
      <c r="I49" s="218"/>
      <c r="J49" s="220"/>
      <c r="K49" s="220"/>
      <c r="L49" s="220"/>
      <c r="M49" s="220"/>
    </row>
    <row r="50" spans="2:13" ht="12.75">
      <c r="B50" s="218"/>
      <c r="C50" s="219"/>
      <c r="D50" s="218"/>
      <c r="E50" s="218"/>
      <c r="F50" s="218"/>
      <c r="G50" s="218"/>
      <c r="H50" s="218"/>
      <c r="I50" s="218"/>
      <c r="J50" s="220"/>
      <c r="K50" s="220"/>
      <c r="L50" s="220"/>
      <c r="M50" s="220"/>
    </row>
    <row r="51" spans="2:13" ht="12.75">
      <c r="B51" s="218"/>
      <c r="C51" s="219"/>
      <c r="D51" s="218"/>
      <c r="E51" s="218"/>
      <c r="F51" s="218"/>
      <c r="G51" s="218"/>
      <c r="H51" s="218"/>
      <c r="I51" s="218"/>
      <c r="J51" s="220"/>
      <c r="K51" s="220"/>
      <c r="L51" s="220"/>
      <c r="M51" s="220"/>
    </row>
    <row r="52" spans="2:13" ht="12.75">
      <c r="B52" s="218"/>
      <c r="C52" s="219"/>
      <c r="D52" s="218"/>
      <c r="E52" s="218"/>
      <c r="F52" s="218"/>
      <c r="G52" s="218"/>
      <c r="H52" s="218"/>
      <c r="I52" s="218"/>
      <c r="J52" s="220"/>
      <c r="K52" s="220"/>
      <c r="L52" s="220"/>
      <c r="M52" s="220"/>
    </row>
    <row r="53" spans="2:13" ht="12.75">
      <c r="B53" s="218"/>
      <c r="C53" s="219"/>
      <c r="D53" s="218"/>
      <c r="E53" s="218"/>
      <c r="F53" s="218"/>
      <c r="G53" s="218"/>
      <c r="H53" s="218"/>
      <c r="I53" s="218"/>
      <c r="J53" s="220"/>
      <c r="K53" s="220"/>
      <c r="L53" s="220"/>
      <c r="M53" s="220"/>
    </row>
    <row r="54" spans="2:13" ht="12.75">
      <c r="B54" s="218"/>
      <c r="C54" s="219"/>
      <c r="D54" s="218"/>
      <c r="E54" s="218"/>
      <c r="F54" s="218"/>
      <c r="G54" s="218"/>
      <c r="H54" s="218"/>
      <c r="I54" s="218"/>
      <c r="J54" s="220"/>
      <c r="K54" s="220"/>
      <c r="L54" s="220"/>
      <c r="M54" s="220"/>
    </row>
    <row r="55" spans="2:13" ht="12.75">
      <c r="B55" s="218"/>
      <c r="C55" s="219"/>
      <c r="D55" s="218"/>
      <c r="E55" s="218"/>
      <c r="F55" s="218"/>
      <c r="G55" s="218"/>
      <c r="H55" s="218"/>
      <c r="I55" s="218"/>
      <c r="J55" s="220"/>
      <c r="K55" s="220"/>
      <c r="L55" s="220"/>
      <c r="M55" s="220"/>
    </row>
    <row r="56" spans="2:13" ht="12.75">
      <c r="B56" s="218"/>
      <c r="C56" s="219"/>
      <c r="D56" s="218"/>
      <c r="E56" s="218"/>
      <c r="F56" s="218"/>
      <c r="G56" s="218"/>
      <c r="H56" s="218"/>
      <c r="I56" s="218"/>
      <c r="J56" s="220"/>
      <c r="K56" s="220"/>
      <c r="L56" s="220"/>
      <c r="M56" s="220"/>
    </row>
    <row r="57" spans="2:13" ht="12.75">
      <c r="B57" s="218"/>
      <c r="C57" s="219"/>
      <c r="D57" s="218"/>
      <c r="E57" s="218"/>
      <c r="F57" s="218"/>
      <c r="G57" s="218"/>
      <c r="H57" s="218"/>
      <c r="I57" s="218"/>
      <c r="J57" s="220"/>
      <c r="K57" s="220"/>
      <c r="L57" s="220"/>
      <c r="M57" s="220"/>
    </row>
    <row r="58" spans="2:13" ht="12.75">
      <c r="B58" s="218"/>
      <c r="C58" s="219"/>
      <c r="D58" s="218"/>
      <c r="E58" s="218"/>
      <c r="F58" s="218"/>
      <c r="G58" s="218"/>
      <c r="H58" s="218"/>
      <c r="I58" s="218"/>
      <c r="J58" s="220"/>
      <c r="K58" s="220"/>
      <c r="L58" s="220"/>
      <c r="M58" s="220"/>
    </row>
    <row r="59" spans="2:13" ht="12.75">
      <c r="B59" s="218"/>
      <c r="C59" s="219"/>
      <c r="D59" s="218"/>
      <c r="E59" s="218"/>
      <c r="F59" s="218"/>
      <c r="G59" s="218"/>
      <c r="H59" s="218"/>
      <c r="I59" s="218"/>
      <c r="J59" s="220"/>
      <c r="K59" s="220"/>
      <c r="L59" s="220"/>
      <c r="M59" s="220"/>
    </row>
    <row r="60" spans="2:13" ht="12.75">
      <c r="B60" s="218"/>
      <c r="C60" s="219"/>
      <c r="D60" s="218"/>
      <c r="E60" s="218"/>
      <c r="F60" s="218"/>
      <c r="G60" s="218"/>
      <c r="H60" s="218"/>
      <c r="I60" s="218"/>
      <c r="J60" s="220"/>
      <c r="K60" s="220"/>
      <c r="L60" s="220"/>
      <c r="M60" s="220"/>
    </row>
    <row r="61" spans="2:13" ht="12.75">
      <c r="B61" s="218"/>
      <c r="C61" s="219"/>
      <c r="D61" s="218"/>
      <c r="E61" s="218"/>
      <c r="F61" s="218"/>
      <c r="G61" s="218"/>
      <c r="H61" s="218"/>
      <c r="I61" s="218"/>
      <c r="J61" s="220"/>
      <c r="K61" s="220"/>
      <c r="L61" s="220"/>
      <c r="M61" s="220"/>
    </row>
    <row r="62" spans="2:13" ht="12.75">
      <c r="B62" s="218"/>
      <c r="C62" s="219"/>
      <c r="D62" s="218"/>
      <c r="E62" s="218"/>
      <c r="F62" s="218"/>
      <c r="G62" s="218"/>
      <c r="H62" s="218"/>
      <c r="I62" s="218"/>
      <c r="J62" s="220"/>
      <c r="K62" s="220"/>
      <c r="L62" s="220"/>
      <c r="M62" s="220"/>
    </row>
    <row r="63" spans="2:13" ht="12.75">
      <c r="B63" s="218"/>
      <c r="C63" s="219"/>
      <c r="D63" s="218"/>
      <c r="E63" s="218"/>
      <c r="F63" s="218"/>
      <c r="G63" s="218"/>
      <c r="H63" s="218"/>
      <c r="I63" s="218"/>
      <c r="J63" s="220"/>
      <c r="K63" s="220"/>
      <c r="L63" s="220"/>
      <c r="M63" s="220"/>
    </row>
    <row r="64" spans="2:13" ht="12.75">
      <c r="B64" s="218"/>
      <c r="C64" s="219"/>
      <c r="D64" s="218"/>
      <c r="E64" s="218"/>
      <c r="F64" s="218"/>
      <c r="G64" s="218"/>
      <c r="H64" s="218"/>
      <c r="I64" s="218"/>
      <c r="J64" s="220"/>
      <c r="K64" s="220"/>
      <c r="L64" s="220"/>
      <c r="M64" s="220"/>
    </row>
    <row r="65" spans="2:13" ht="12.75">
      <c r="B65" s="218"/>
      <c r="C65" s="219"/>
      <c r="D65" s="218"/>
      <c r="E65" s="218"/>
      <c r="F65" s="218"/>
      <c r="G65" s="218"/>
      <c r="H65" s="218"/>
      <c r="I65" s="218"/>
      <c r="J65" s="220"/>
      <c r="K65" s="220"/>
      <c r="L65" s="220"/>
      <c r="M65" s="220"/>
    </row>
    <row r="66" spans="2:13" ht="12.75">
      <c r="B66" s="218"/>
      <c r="C66" s="219"/>
      <c r="D66" s="218"/>
      <c r="E66" s="218"/>
      <c r="F66" s="218"/>
      <c r="G66" s="218"/>
      <c r="H66" s="218"/>
      <c r="I66" s="218"/>
      <c r="J66" s="220"/>
      <c r="K66" s="220"/>
      <c r="L66" s="220"/>
      <c r="M66" s="220"/>
    </row>
    <row r="67" spans="2:13" ht="12.75">
      <c r="B67" s="218"/>
      <c r="C67" s="219"/>
      <c r="D67" s="218"/>
      <c r="E67" s="218"/>
      <c r="F67" s="218"/>
      <c r="G67" s="218"/>
      <c r="H67" s="218"/>
      <c r="I67" s="218"/>
      <c r="J67" s="220"/>
      <c r="K67" s="220"/>
      <c r="L67" s="220"/>
      <c r="M67" s="220"/>
    </row>
    <row r="68" spans="2:13" ht="12.75">
      <c r="B68" s="218"/>
      <c r="C68" s="219"/>
      <c r="D68" s="218"/>
      <c r="E68" s="218"/>
      <c r="F68" s="218"/>
      <c r="G68" s="218"/>
      <c r="H68" s="218"/>
      <c r="I68" s="218"/>
      <c r="J68" s="220"/>
      <c r="K68" s="220"/>
      <c r="L68" s="220"/>
      <c r="M68" s="220"/>
    </row>
    <row r="69" spans="2:13" ht="12.75">
      <c r="B69" s="218"/>
      <c r="C69" s="219"/>
      <c r="D69" s="218"/>
      <c r="E69" s="218"/>
      <c r="F69" s="218"/>
      <c r="G69" s="218"/>
      <c r="H69" s="218"/>
      <c r="I69" s="218"/>
      <c r="J69" s="220"/>
      <c r="K69" s="220"/>
      <c r="L69" s="220"/>
      <c r="M69" s="220"/>
    </row>
    <row r="70" spans="2:13" ht="12.75">
      <c r="B70" s="218"/>
      <c r="C70" s="219"/>
      <c r="D70" s="218"/>
      <c r="E70" s="218"/>
      <c r="F70" s="218"/>
      <c r="G70" s="218"/>
      <c r="H70" s="218"/>
      <c r="I70" s="218"/>
      <c r="J70" s="220"/>
      <c r="K70" s="220"/>
      <c r="L70" s="220"/>
      <c r="M70" s="220"/>
    </row>
    <row r="71" spans="2:13" ht="12.75">
      <c r="B71" s="218"/>
      <c r="C71" s="219"/>
      <c r="D71" s="218"/>
      <c r="E71" s="218"/>
      <c r="F71" s="218"/>
      <c r="G71" s="218"/>
      <c r="H71" s="218"/>
      <c r="I71" s="218"/>
      <c r="J71" s="220"/>
      <c r="K71" s="220"/>
      <c r="L71" s="220"/>
      <c r="M71" s="220"/>
    </row>
    <row r="72" spans="2:13" ht="12.75">
      <c r="B72" s="218"/>
      <c r="C72" s="219"/>
      <c r="D72" s="218"/>
      <c r="E72" s="218"/>
      <c r="F72" s="218"/>
      <c r="G72" s="218"/>
      <c r="H72" s="218"/>
      <c r="I72" s="218"/>
      <c r="J72" s="220"/>
      <c r="K72" s="220"/>
      <c r="L72" s="220"/>
      <c r="M72" s="220"/>
    </row>
    <row r="73" spans="2:13" ht="12.75">
      <c r="B73" s="218"/>
      <c r="C73" s="219"/>
      <c r="D73" s="218"/>
      <c r="E73" s="218"/>
      <c r="F73" s="218"/>
      <c r="G73" s="218"/>
      <c r="H73" s="218"/>
      <c r="I73" s="218"/>
      <c r="J73" s="220"/>
      <c r="K73" s="220"/>
      <c r="L73" s="220"/>
      <c r="M73" s="220"/>
    </row>
    <row r="74" spans="2:13" ht="12.75">
      <c r="B74" s="218"/>
      <c r="C74" s="219"/>
      <c r="D74" s="218"/>
      <c r="E74" s="218"/>
      <c r="F74" s="218"/>
      <c r="G74" s="218"/>
      <c r="H74" s="218"/>
      <c r="I74" s="218"/>
      <c r="J74" s="220"/>
      <c r="K74" s="220"/>
      <c r="L74" s="220"/>
      <c r="M74" s="220"/>
    </row>
    <row r="75" spans="2:13" ht="12.75">
      <c r="B75" s="218"/>
      <c r="C75" s="219"/>
      <c r="D75" s="218"/>
      <c r="E75" s="218"/>
      <c r="F75" s="218"/>
      <c r="G75" s="218"/>
      <c r="H75" s="218"/>
      <c r="I75" s="218"/>
      <c r="J75" s="220"/>
      <c r="K75" s="220"/>
      <c r="L75" s="220"/>
      <c r="M75" s="220"/>
    </row>
    <row r="76" spans="2:13" ht="12.75">
      <c r="B76" s="218"/>
      <c r="C76" s="219"/>
      <c r="D76" s="218"/>
      <c r="E76" s="218"/>
      <c r="F76" s="218"/>
      <c r="G76" s="218"/>
      <c r="H76" s="218"/>
      <c r="I76" s="218"/>
      <c r="J76" s="220"/>
      <c r="K76" s="220"/>
      <c r="L76" s="220"/>
      <c r="M76" s="220"/>
    </row>
    <row r="77" spans="2:13" ht="12.75">
      <c r="B77" s="218"/>
      <c r="C77" s="219"/>
      <c r="D77" s="218"/>
      <c r="E77" s="218"/>
      <c r="F77" s="218"/>
      <c r="G77" s="218"/>
      <c r="H77" s="218"/>
      <c r="I77" s="218"/>
      <c r="J77" s="220"/>
      <c r="K77" s="220"/>
      <c r="L77" s="220"/>
      <c r="M77" s="220"/>
    </row>
    <row r="78" spans="2:13" ht="12.75">
      <c r="B78" s="218"/>
      <c r="C78" s="219"/>
      <c r="D78" s="218"/>
      <c r="E78" s="218"/>
      <c r="F78" s="218"/>
      <c r="G78" s="218"/>
      <c r="H78" s="218"/>
      <c r="I78" s="218"/>
      <c r="J78" s="220"/>
      <c r="K78" s="220"/>
      <c r="L78" s="220"/>
      <c r="M78" s="220"/>
    </row>
    <row r="79" spans="2:13" ht="12.75">
      <c r="B79" s="218"/>
      <c r="C79" s="219"/>
      <c r="D79" s="218"/>
      <c r="E79" s="218"/>
      <c r="F79" s="218"/>
      <c r="G79" s="218"/>
      <c r="H79" s="218"/>
      <c r="I79" s="218"/>
      <c r="J79" s="220"/>
      <c r="K79" s="220"/>
      <c r="L79" s="220"/>
      <c r="M79" s="220"/>
    </row>
    <row r="80" spans="2:13" ht="12.75">
      <c r="B80" s="218"/>
      <c r="C80" s="219"/>
      <c r="D80" s="218"/>
      <c r="E80" s="218"/>
      <c r="F80" s="218"/>
      <c r="G80" s="218"/>
      <c r="H80" s="218"/>
      <c r="I80" s="218"/>
      <c r="J80" s="220"/>
      <c r="K80" s="220"/>
      <c r="L80" s="220"/>
      <c r="M80" s="220"/>
    </row>
    <row r="81" spans="2:13" ht="12.75">
      <c r="B81" s="218"/>
      <c r="C81" s="219"/>
      <c r="D81" s="218"/>
      <c r="E81" s="218"/>
      <c r="F81" s="218"/>
      <c r="G81" s="218"/>
      <c r="H81" s="218"/>
      <c r="I81" s="218"/>
      <c r="J81" s="220"/>
      <c r="K81" s="220"/>
      <c r="L81" s="220"/>
      <c r="M81" s="220"/>
    </row>
    <row r="82" spans="2:13" ht="12.75">
      <c r="B82" s="218"/>
      <c r="C82" s="219"/>
      <c r="D82" s="218"/>
      <c r="E82" s="218"/>
      <c r="F82" s="218"/>
      <c r="G82" s="218"/>
      <c r="H82" s="218"/>
      <c r="I82" s="218"/>
      <c r="J82" s="220"/>
      <c r="K82" s="220"/>
      <c r="L82" s="220"/>
      <c r="M82" s="220"/>
    </row>
    <row r="83" spans="2:13" ht="12.75">
      <c r="B83" s="218"/>
      <c r="C83" s="219"/>
      <c r="D83" s="218"/>
      <c r="E83" s="218"/>
      <c r="F83" s="218"/>
      <c r="G83" s="218"/>
      <c r="H83" s="218"/>
      <c r="I83" s="218"/>
      <c r="J83" s="220"/>
      <c r="K83" s="220"/>
      <c r="L83" s="220"/>
      <c r="M83" s="220"/>
    </row>
    <row r="84" spans="2:13" ht="12.75">
      <c r="B84" s="218"/>
      <c r="C84" s="219"/>
      <c r="D84" s="218"/>
      <c r="E84" s="218"/>
      <c r="F84" s="218"/>
      <c r="G84" s="218"/>
      <c r="H84" s="218"/>
      <c r="I84" s="218"/>
      <c r="J84" s="220"/>
      <c r="K84" s="220"/>
      <c r="L84" s="220"/>
      <c r="M84" s="220"/>
    </row>
    <row r="85" spans="2:13" ht="12.75">
      <c r="B85" s="218"/>
      <c r="C85" s="219"/>
      <c r="D85" s="218"/>
      <c r="E85" s="218"/>
      <c r="F85" s="218"/>
      <c r="G85" s="218"/>
      <c r="H85" s="218"/>
      <c r="I85" s="218"/>
      <c r="J85" s="220"/>
      <c r="K85" s="220"/>
      <c r="L85" s="220"/>
      <c r="M85" s="220"/>
    </row>
    <row r="86" spans="2:13" ht="12.75">
      <c r="B86" s="218"/>
      <c r="C86" s="219"/>
      <c r="D86" s="218"/>
      <c r="E86" s="218"/>
      <c r="F86" s="218"/>
      <c r="G86" s="218"/>
      <c r="H86" s="218"/>
      <c r="I86" s="218"/>
      <c r="J86" s="220"/>
      <c r="K86" s="220"/>
      <c r="L86" s="220"/>
      <c r="M86" s="220"/>
    </row>
    <row r="87" spans="2:13" ht="12.75">
      <c r="B87" s="218"/>
      <c r="C87" s="219"/>
      <c r="D87" s="218"/>
      <c r="E87" s="218"/>
      <c r="F87" s="218"/>
      <c r="G87" s="218"/>
      <c r="H87" s="218"/>
      <c r="I87" s="218"/>
      <c r="J87" s="220"/>
      <c r="K87" s="220"/>
      <c r="L87" s="220"/>
      <c r="M87" s="220"/>
    </row>
    <row r="88" spans="2:13" ht="12.75">
      <c r="B88" s="218"/>
      <c r="C88" s="219"/>
      <c r="D88" s="218"/>
      <c r="E88" s="218"/>
      <c r="F88" s="218"/>
      <c r="G88" s="218"/>
      <c r="H88" s="218"/>
      <c r="I88" s="218"/>
      <c r="J88" s="220"/>
      <c r="K88" s="220"/>
      <c r="L88" s="220"/>
      <c r="M88" s="220"/>
    </row>
    <row r="89" spans="2:13" ht="12.75">
      <c r="B89" s="218"/>
      <c r="C89" s="219"/>
      <c r="D89" s="218"/>
      <c r="E89" s="218"/>
      <c r="F89" s="218"/>
      <c r="G89" s="218"/>
      <c r="H89" s="218"/>
      <c r="I89" s="218"/>
      <c r="J89" s="220"/>
      <c r="K89" s="220"/>
      <c r="L89" s="220"/>
      <c r="M89" s="220"/>
    </row>
    <row r="90" spans="2:13" ht="12.75">
      <c r="B90" s="218"/>
      <c r="C90" s="219"/>
      <c r="D90" s="218"/>
      <c r="E90" s="218"/>
      <c r="F90" s="218"/>
      <c r="G90" s="218"/>
      <c r="H90" s="218"/>
      <c r="I90" s="218"/>
      <c r="J90" s="220"/>
      <c r="K90" s="220"/>
      <c r="L90" s="220"/>
      <c r="M90" s="220"/>
    </row>
    <row r="91" spans="2:13" ht="12.75">
      <c r="B91" s="218"/>
      <c r="C91" s="219"/>
      <c r="D91" s="218"/>
      <c r="E91" s="218"/>
      <c r="F91" s="218"/>
      <c r="G91" s="218"/>
      <c r="H91" s="218"/>
      <c r="I91" s="218"/>
      <c r="J91" s="220"/>
      <c r="K91" s="220"/>
      <c r="L91" s="220"/>
      <c r="M91" s="220"/>
    </row>
    <row r="92" spans="2:13" ht="12.75">
      <c r="B92" s="218"/>
      <c r="C92" s="219"/>
      <c r="D92" s="218"/>
      <c r="E92" s="218"/>
      <c r="F92" s="218"/>
      <c r="G92" s="218"/>
      <c r="H92" s="218"/>
      <c r="I92" s="218"/>
      <c r="J92" s="220"/>
      <c r="K92" s="220"/>
      <c r="L92" s="220"/>
      <c r="M92" s="220"/>
    </row>
    <row r="93" spans="2:13" ht="12.75">
      <c r="B93" s="218"/>
      <c r="C93" s="219"/>
      <c r="D93" s="218"/>
      <c r="E93" s="218"/>
      <c r="F93" s="218"/>
      <c r="G93" s="218"/>
      <c r="H93" s="218"/>
      <c r="I93" s="218"/>
      <c r="J93" s="220"/>
      <c r="K93" s="220"/>
      <c r="L93" s="220"/>
      <c r="M93" s="220"/>
    </row>
    <row r="94" spans="2:13" ht="12.75">
      <c r="B94" s="218"/>
      <c r="C94" s="219"/>
      <c r="D94" s="218"/>
      <c r="E94" s="218"/>
      <c r="F94" s="218"/>
      <c r="G94" s="218"/>
      <c r="H94" s="218"/>
      <c r="I94" s="218"/>
      <c r="J94" s="220"/>
      <c r="K94" s="220"/>
      <c r="L94" s="220"/>
      <c r="M94" s="220"/>
    </row>
    <row r="95" spans="2:13" ht="12.75">
      <c r="B95" s="218"/>
      <c r="C95" s="219"/>
      <c r="D95" s="218"/>
      <c r="E95" s="218"/>
      <c r="F95" s="218"/>
      <c r="G95" s="218"/>
      <c r="H95" s="218"/>
      <c r="I95" s="218"/>
      <c r="J95" s="220"/>
      <c r="K95" s="220"/>
      <c r="L95" s="220"/>
      <c r="M95" s="220"/>
    </row>
    <row r="96" spans="2:13" ht="12.75">
      <c r="B96" s="218"/>
      <c r="C96" s="219"/>
      <c r="D96" s="218"/>
      <c r="E96" s="218"/>
      <c r="F96" s="218"/>
      <c r="G96" s="218"/>
      <c r="H96" s="218"/>
      <c r="I96" s="218"/>
      <c r="J96" s="220"/>
      <c r="K96" s="220"/>
      <c r="L96" s="220"/>
      <c r="M96" s="220"/>
    </row>
    <row r="97" spans="2:13" ht="12.75">
      <c r="B97" s="218"/>
      <c r="C97" s="219"/>
      <c r="D97" s="218"/>
      <c r="E97" s="218"/>
      <c r="F97" s="218"/>
      <c r="G97" s="218"/>
      <c r="H97" s="218"/>
      <c r="I97" s="218"/>
      <c r="J97" s="220"/>
      <c r="K97" s="220"/>
      <c r="L97" s="220"/>
      <c r="M97" s="220"/>
    </row>
    <row r="98" spans="2:13" ht="12.75">
      <c r="B98" s="218"/>
      <c r="C98" s="219"/>
      <c r="D98" s="218"/>
      <c r="E98" s="218"/>
      <c r="F98" s="218"/>
      <c r="G98" s="218"/>
      <c r="H98" s="218"/>
      <c r="I98" s="218"/>
      <c r="J98" s="220"/>
      <c r="K98" s="220"/>
      <c r="L98" s="220"/>
      <c r="M98" s="220"/>
    </row>
    <row r="99" spans="2:13" ht="12.75">
      <c r="B99" s="218"/>
      <c r="C99" s="219"/>
      <c r="D99" s="218"/>
      <c r="E99" s="218"/>
      <c r="F99" s="218"/>
      <c r="G99" s="218"/>
      <c r="H99" s="218"/>
      <c r="I99" s="218"/>
      <c r="J99" s="220"/>
      <c r="K99" s="220"/>
      <c r="L99" s="220"/>
      <c r="M99" s="220"/>
    </row>
    <row r="100" spans="2:13" ht="12.75">
      <c r="B100" s="218"/>
      <c r="C100" s="219"/>
      <c r="D100" s="218"/>
      <c r="E100" s="218"/>
      <c r="F100" s="218"/>
      <c r="G100" s="218"/>
      <c r="H100" s="218"/>
      <c r="I100" s="218"/>
      <c r="J100" s="220"/>
      <c r="K100" s="220"/>
      <c r="L100" s="220"/>
      <c r="M100" s="220"/>
    </row>
    <row r="101" spans="2:13" ht="12.75">
      <c r="B101" s="218"/>
      <c r="C101" s="219"/>
      <c r="D101" s="218"/>
      <c r="E101" s="218"/>
      <c r="F101" s="218"/>
      <c r="G101" s="218"/>
      <c r="H101" s="218"/>
      <c r="I101" s="218"/>
      <c r="J101" s="220"/>
      <c r="K101" s="220"/>
      <c r="L101" s="220"/>
      <c r="M101" s="220"/>
    </row>
    <row r="102" spans="2:13" ht="12.75">
      <c r="B102" s="218"/>
      <c r="C102" s="219"/>
      <c r="D102" s="218"/>
      <c r="E102" s="218"/>
      <c r="F102" s="218"/>
      <c r="G102" s="218"/>
      <c r="H102" s="218"/>
      <c r="I102" s="218"/>
      <c r="J102" s="220"/>
      <c r="K102" s="220"/>
      <c r="L102" s="220"/>
      <c r="M102" s="220"/>
    </row>
    <row r="103" spans="2:13" ht="12.75">
      <c r="B103" s="218"/>
      <c r="C103" s="219"/>
      <c r="D103" s="218"/>
      <c r="E103" s="218"/>
      <c r="F103" s="218"/>
      <c r="G103" s="218"/>
      <c r="H103" s="218"/>
      <c r="I103" s="218"/>
      <c r="J103" s="220"/>
      <c r="K103" s="220"/>
      <c r="L103" s="220"/>
      <c r="M103" s="220"/>
    </row>
    <row r="104" spans="2:13" ht="12.75">
      <c r="B104" s="218"/>
      <c r="C104" s="219"/>
      <c r="D104" s="218"/>
      <c r="E104" s="218"/>
      <c r="F104" s="218"/>
      <c r="G104" s="218"/>
      <c r="H104" s="218"/>
      <c r="I104" s="218"/>
      <c r="J104" s="220"/>
      <c r="K104" s="220"/>
      <c r="L104" s="220"/>
      <c r="M104" s="220"/>
    </row>
    <row r="105" spans="2:13" ht="12.75">
      <c r="B105" s="218"/>
      <c r="C105" s="219"/>
      <c r="D105" s="218"/>
      <c r="E105" s="218"/>
      <c r="F105" s="218"/>
      <c r="G105" s="218"/>
      <c r="H105" s="218"/>
      <c r="I105" s="218"/>
      <c r="J105" s="220"/>
      <c r="K105" s="220"/>
      <c r="L105" s="220"/>
      <c r="M105" s="220"/>
    </row>
    <row r="106" spans="2:13" ht="12.75">
      <c r="B106" s="218"/>
      <c r="C106" s="219"/>
      <c r="D106" s="218"/>
      <c r="E106" s="218"/>
      <c r="F106" s="218"/>
      <c r="G106" s="218"/>
      <c r="H106" s="218"/>
      <c r="I106" s="218"/>
      <c r="J106" s="220"/>
      <c r="K106" s="220"/>
      <c r="L106" s="220"/>
      <c r="M106" s="220"/>
    </row>
    <row r="107" spans="2:13" ht="12.75">
      <c r="B107" s="218"/>
      <c r="C107" s="219"/>
      <c r="D107" s="218"/>
      <c r="E107" s="218"/>
      <c r="F107" s="218"/>
      <c r="G107" s="218"/>
      <c r="H107" s="218"/>
      <c r="I107" s="218"/>
      <c r="J107" s="220"/>
      <c r="K107" s="220"/>
      <c r="L107" s="220"/>
      <c r="M107" s="220"/>
    </row>
    <row r="108" spans="2:13" ht="12.75">
      <c r="B108" s="218"/>
      <c r="C108" s="219"/>
      <c r="D108" s="218"/>
      <c r="E108" s="218"/>
      <c r="F108" s="218"/>
      <c r="G108" s="218"/>
      <c r="H108" s="218"/>
      <c r="I108" s="218"/>
      <c r="J108" s="220"/>
      <c r="K108" s="220"/>
      <c r="L108" s="220"/>
      <c r="M108" s="220"/>
    </row>
    <row r="109" spans="2:13" ht="12.75">
      <c r="B109" s="218"/>
      <c r="C109" s="219"/>
      <c r="D109" s="218"/>
      <c r="E109" s="218"/>
      <c r="F109" s="218"/>
      <c r="G109" s="218"/>
      <c r="H109" s="218"/>
      <c r="I109" s="218"/>
      <c r="J109" s="220"/>
      <c r="K109" s="220"/>
      <c r="L109" s="220"/>
      <c r="M109" s="220"/>
    </row>
    <row r="110" spans="2:13" ht="12.75">
      <c r="B110" s="218"/>
      <c r="C110" s="219"/>
      <c r="D110" s="218"/>
      <c r="E110" s="218"/>
      <c r="F110" s="218"/>
      <c r="G110" s="218"/>
      <c r="H110" s="218"/>
      <c r="I110" s="218"/>
      <c r="J110" s="220"/>
      <c r="K110" s="220"/>
      <c r="L110" s="220"/>
      <c r="M110" s="220"/>
    </row>
    <row r="111" spans="2:13" ht="12.75">
      <c r="B111" s="218"/>
      <c r="C111" s="219"/>
      <c r="D111" s="218"/>
      <c r="E111" s="218"/>
      <c r="F111" s="218"/>
      <c r="G111" s="218"/>
      <c r="H111" s="218"/>
      <c r="I111" s="218"/>
      <c r="J111" s="220"/>
      <c r="K111" s="220"/>
      <c r="L111" s="220"/>
      <c r="M111" s="220"/>
    </row>
    <row r="112" spans="2:13" ht="12.75">
      <c r="B112" s="218"/>
      <c r="C112" s="219"/>
      <c r="D112" s="218"/>
      <c r="E112" s="218"/>
      <c r="F112" s="218"/>
      <c r="G112" s="218"/>
      <c r="H112" s="218"/>
      <c r="I112" s="218"/>
      <c r="J112" s="220"/>
      <c r="K112" s="220"/>
      <c r="L112" s="220"/>
      <c r="M112" s="220"/>
    </row>
    <row r="113" spans="2:13" ht="12.75">
      <c r="B113" s="218"/>
      <c r="C113" s="219"/>
      <c r="D113" s="218"/>
      <c r="E113" s="218"/>
      <c r="F113" s="218"/>
      <c r="G113" s="218"/>
      <c r="H113" s="218"/>
      <c r="I113" s="218"/>
      <c r="J113" s="220"/>
      <c r="K113" s="220"/>
      <c r="L113" s="220"/>
      <c r="M113" s="220"/>
    </row>
    <row r="114" spans="2:13" ht="12.75">
      <c r="B114" s="218"/>
      <c r="C114" s="219"/>
      <c r="D114" s="218"/>
      <c r="E114" s="218"/>
      <c r="F114" s="218"/>
      <c r="G114" s="218"/>
      <c r="H114" s="218"/>
      <c r="I114" s="218"/>
      <c r="J114" s="220"/>
      <c r="K114" s="220"/>
      <c r="L114" s="220"/>
      <c r="M114" s="220"/>
    </row>
    <row r="115" spans="2:13" ht="12.75">
      <c r="B115" s="218"/>
      <c r="C115" s="219"/>
      <c r="D115" s="218"/>
      <c r="E115" s="218"/>
      <c r="F115" s="218"/>
      <c r="G115" s="218"/>
      <c r="H115" s="218"/>
      <c r="I115" s="218"/>
      <c r="J115" s="220"/>
      <c r="K115" s="220"/>
      <c r="L115" s="220"/>
      <c r="M115" s="220"/>
    </row>
    <row r="116" spans="2:13" ht="12.75">
      <c r="B116" s="218"/>
      <c r="C116" s="219"/>
      <c r="D116" s="218"/>
      <c r="E116" s="218"/>
      <c r="F116" s="218"/>
      <c r="G116" s="218"/>
      <c r="H116" s="218"/>
      <c r="I116" s="218"/>
      <c r="J116" s="220"/>
      <c r="K116" s="220"/>
      <c r="L116" s="220"/>
      <c r="M116" s="220"/>
    </row>
    <row r="117" spans="2:13" ht="12.75">
      <c r="B117" s="218"/>
      <c r="C117" s="219"/>
      <c r="D117" s="218"/>
      <c r="E117" s="218"/>
      <c r="F117" s="218"/>
      <c r="G117" s="218"/>
      <c r="H117" s="218"/>
      <c r="I117" s="218"/>
      <c r="J117" s="220"/>
      <c r="K117" s="220"/>
      <c r="L117" s="220"/>
      <c r="M117" s="220"/>
    </row>
    <row r="118" spans="2:13" ht="12.75">
      <c r="B118" s="218"/>
      <c r="C118" s="219"/>
      <c r="D118" s="218"/>
      <c r="E118" s="218"/>
      <c r="F118" s="218"/>
      <c r="G118" s="218"/>
      <c r="H118" s="218"/>
      <c r="I118" s="218"/>
      <c r="J118" s="220"/>
      <c r="K118" s="220"/>
      <c r="L118" s="220"/>
      <c r="M118" s="220"/>
    </row>
    <row r="119" spans="2:13" ht="12.75">
      <c r="B119" s="218"/>
      <c r="C119" s="219"/>
      <c r="D119" s="218"/>
      <c r="E119" s="218"/>
      <c r="F119" s="218"/>
      <c r="G119" s="218"/>
      <c r="H119" s="218"/>
      <c r="I119" s="218"/>
      <c r="J119" s="220"/>
      <c r="K119" s="220"/>
      <c r="L119" s="220"/>
      <c r="M119" s="220"/>
    </row>
    <row r="120" spans="2:13" ht="12.75">
      <c r="B120" s="218"/>
      <c r="C120" s="219"/>
      <c r="D120" s="218"/>
      <c r="E120" s="218"/>
      <c r="F120" s="218"/>
      <c r="G120" s="218"/>
      <c r="H120" s="218"/>
      <c r="I120" s="218"/>
      <c r="J120" s="220"/>
      <c r="K120" s="220"/>
      <c r="L120" s="220"/>
      <c r="M120" s="220"/>
    </row>
    <row r="121" spans="2:13" ht="12.75">
      <c r="B121" s="218"/>
      <c r="C121" s="219"/>
      <c r="D121" s="218"/>
      <c r="E121" s="218"/>
      <c r="F121" s="218"/>
      <c r="G121" s="218"/>
      <c r="H121" s="218"/>
      <c r="I121" s="218"/>
      <c r="J121" s="220"/>
      <c r="K121" s="220"/>
      <c r="L121" s="220"/>
      <c r="M121" s="220"/>
    </row>
    <row r="122" spans="2:13" ht="12.75">
      <c r="B122" s="218"/>
      <c r="C122" s="219"/>
      <c r="D122" s="218"/>
      <c r="E122" s="218"/>
      <c r="F122" s="218"/>
      <c r="G122" s="218"/>
      <c r="H122" s="218"/>
      <c r="I122" s="218"/>
      <c r="J122" s="220"/>
      <c r="K122" s="220"/>
      <c r="L122" s="220"/>
      <c r="M122" s="220"/>
    </row>
    <row r="123" spans="2:13" ht="12.75">
      <c r="B123" s="218"/>
      <c r="C123" s="219"/>
      <c r="D123" s="218"/>
      <c r="E123" s="218"/>
      <c r="F123" s="218"/>
      <c r="G123" s="218"/>
      <c r="H123" s="218"/>
      <c r="I123" s="218"/>
      <c r="J123" s="220"/>
      <c r="K123" s="220"/>
      <c r="L123" s="220"/>
      <c r="M123" s="220"/>
    </row>
    <row r="124" spans="2:13" ht="12.75">
      <c r="B124" s="218"/>
      <c r="C124" s="219"/>
      <c r="D124" s="218"/>
      <c r="E124" s="218"/>
      <c r="F124" s="218"/>
      <c r="G124" s="218"/>
      <c r="H124" s="218"/>
      <c r="I124" s="218"/>
      <c r="J124" s="220"/>
      <c r="K124" s="220"/>
      <c r="L124" s="220"/>
      <c r="M124" s="220"/>
    </row>
    <row r="125" spans="2:13" ht="12.75">
      <c r="B125" s="218"/>
      <c r="C125" s="219"/>
      <c r="D125" s="218"/>
      <c r="E125" s="218"/>
      <c r="F125" s="218"/>
      <c r="G125" s="218"/>
      <c r="H125" s="218"/>
      <c r="I125" s="218"/>
      <c r="J125" s="220"/>
      <c r="K125" s="220"/>
      <c r="L125" s="220"/>
      <c r="M125" s="220"/>
    </row>
    <row r="126" spans="2:13" ht="12.75">
      <c r="B126" s="218"/>
      <c r="C126" s="219"/>
      <c r="D126" s="218"/>
      <c r="E126" s="218"/>
      <c r="F126" s="218"/>
      <c r="G126" s="218"/>
      <c r="H126" s="218"/>
      <c r="I126" s="218"/>
      <c r="J126" s="220"/>
      <c r="K126" s="220"/>
      <c r="L126" s="220"/>
      <c r="M126" s="220"/>
    </row>
    <row r="127" spans="2:13" ht="12.75">
      <c r="B127" s="218"/>
      <c r="C127" s="219"/>
      <c r="D127" s="218"/>
      <c r="E127" s="218"/>
      <c r="F127" s="218"/>
      <c r="G127" s="218"/>
      <c r="H127" s="218"/>
      <c r="I127" s="218"/>
      <c r="J127" s="220"/>
      <c r="K127" s="220"/>
      <c r="L127" s="220"/>
      <c r="M127" s="220"/>
    </row>
    <row r="128" spans="2:13" ht="12.75">
      <c r="B128" s="218"/>
      <c r="C128" s="219"/>
      <c r="D128" s="218"/>
      <c r="E128" s="218"/>
      <c r="F128" s="218"/>
      <c r="G128" s="218"/>
      <c r="H128" s="218"/>
      <c r="I128" s="218"/>
      <c r="J128" s="220"/>
      <c r="K128" s="220"/>
      <c r="L128" s="220"/>
      <c r="M128" s="220"/>
    </row>
    <row r="129" spans="2:13" ht="12.75">
      <c r="B129" s="218"/>
      <c r="C129" s="219"/>
      <c r="D129" s="218"/>
      <c r="E129" s="218"/>
      <c r="F129" s="218"/>
      <c r="G129" s="218"/>
      <c r="H129" s="218"/>
      <c r="I129" s="218"/>
      <c r="J129" s="220"/>
      <c r="K129" s="220"/>
      <c r="L129" s="220"/>
      <c r="M129" s="220"/>
    </row>
    <row r="130" spans="2:13" ht="12.75">
      <c r="B130" s="218"/>
      <c r="C130" s="219"/>
      <c r="D130" s="218"/>
      <c r="E130" s="218"/>
      <c r="F130" s="218"/>
      <c r="G130" s="218"/>
      <c r="H130" s="218"/>
      <c r="I130" s="218"/>
      <c r="J130" s="220"/>
      <c r="K130" s="220"/>
      <c r="L130" s="220"/>
      <c r="M130" s="220"/>
    </row>
    <row r="131" spans="2:13" ht="12.75">
      <c r="B131" s="218"/>
      <c r="C131" s="219"/>
      <c r="D131" s="218"/>
      <c r="E131" s="218"/>
      <c r="F131" s="218"/>
      <c r="G131" s="218"/>
      <c r="H131" s="218"/>
      <c r="I131" s="218"/>
      <c r="J131" s="220"/>
      <c r="K131" s="220"/>
      <c r="L131" s="220"/>
      <c r="M131" s="220"/>
    </row>
    <row r="132" spans="2:13" ht="12.75">
      <c r="B132" s="218"/>
      <c r="C132" s="219"/>
      <c r="D132" s="218"/>
      <c r="E132" s="218"/>
      <c r="F132" s="218"/>
      <c r="G132" s="218"/>
      <c r="H132" s="218"/>
      <c r="I132" s="218"/>
      <c r="J132" s="220"/>
      <c r="K132" s="220"/>
      <c r="L132" s="220"/>
      <c r="M132" s="220"/>
    </row>
    <row r="133" spans="2:13" ht="12.75">
      <c r="B133" s="218"/>
      <c r="C133" s="219"/>
      <c r="D133" s="218"/>
      <c r="E133" s="218"/>
      <c r="F133" s="218"/>
      <c r="G133" s="218"/>
      <c r="H133" s="218"/>
      <c r="I133" s="218"/>
      <c r="J133" s="220"/>
      <c r="K133" s="220"/>
      <c r="L133" s="220"/>
      <c r="M133" s="220"/>
    </row>
    <row r="134" spans="2:13" ht="12.75">
      <c r="B134" s="218"/>
      <c r="C134" s="219"/>
      <c r="D134" s="218"/>
      <c r="E134" s="218"/>
      <c r="F134" s="218"/>
      <c r="G134" s="218"/>
      <c r="H134" s="218"/>
      <c r="I134" s="218"/>
      <c r="J134" s="220"/>
      <c r="K134" s="220"/>
      <c r="L134" s="220"/>
      <c r="M134" s="220"/>
    </row>
    <row r="135" spans="2:13" ht="12.75">
      <c r="B135" s="218"/>
      <c r="C135" s="219"/>
      <c r="D135" s="218"/>
      <c r="E135" s="218"/>
      <c r="F135" s="218"/>
      <c r="G135" s="218"/>
      <c r="H135" s="218"/>
      <c r="I135" s="218"/>
      <c r="J135" s="220"/>
      <c r="K135" s="220"/>
      <c r="L135" s="220"/>
      <c r="M135" s="220"/>
    </row>
    <row r="136" spans="2:13" ht="12.75">
      <c r="B136" s="218"/>
      <c r="C136" s="219"/>
      <c r="D136" s="218"/>
      <c r="E136" s="218"/>
      <c r="F136" s="218"/>
      <c r="G136" s="218"/>
      <c r="H136" s="218"/>
      <c r="I136" s="218"/>
      <c r="J136" s="220"/>
      <c r="K136" s="220"/>
      <c r="L136" s="220"/>
      <c r="M136" s="220"/>
    </row>
    <row r="137" spans="2:13" ht="12.75">
      <c r="B137" s="218"/>
      <c r="C137" s="219"/>
      <c r="D137" s="218"/>
      <c r="E137" s="218"/>
      <c r="F137" s="218"/>
      <c r="G137" s="218"/>
      <c r="H137" s="218"/>
      <c r="I137" s="218"/>
      <c r="J137" s="220"/>
      <c r="K137" s="220"/>
      <c r="L137" s="220"/>
      <c r="M137" s="220"/>
    </row>
    <row r="138" spans="2:13" ht="12.75">
      <c r="B138" s="218"/>
      <c r="C138" s="219"/>
      <c r="D138" s="218"/>
      <c r="E138" s="218"/>
      <c r="F138" s="218"/>
      <c r="G138" s="218"/>
      <c r="H138" s="218"/>
      <c r="I138" s="218"/>
      <c r="J138" s="220"/>
      <c r="K138" s="220"/>
      <c r="L138" s="220"/>
      <c r="M138" s="220"/>
    </row>
    <row r="139" spans="2:13" ht="12.75">
      <c r="B139" s="218"/>
      <c r="C139" s="219"/>
      <c r="D139" s="218"/>
      <c r="E139" s="218"/>
      <c r="F139" s="218"/>
      <c r="G139" s="218"/>
      <c r="H139" s="218"/>
      <c r="I139" s="218"/>
      <c r="J139" s="220"/>
      <c r="K139" s="220"/>
      <c r="L139" s="220"/>
      <c r="M139" s="220"/>
    </row>
    <row r="140" spans="2:13" ht="12.75">
      <c r="B140" s="218"/>
      <c r="C140" s="219"/>
      <c r="D140" s="218"/>
      <c r="E140" s="218"/>
      <c r="F140" s="218"/>
      <c r="G140" s="218"/>
      <c r="H140" s="218"/>
      <c r="I140" s="218"/>
      <c r="J140" s="220"/>
      <c r="K140" s="220"/>
      <c r="L140" s="220"/>
      <c r="M140" s="220"/>
    </row>
    <row r="141" spans="2:13" ht="12.75">
      <c r="B141" s="218"/>
      <c r="C141" s="219"/>
      <c r="D141" s="218"/>
      <c r="E141" s="218"/>
      <c r="F141" s="218"/>
      <c r="G141" s="218"/>
      <c r="H141" s="218"/>
      <c r="I141" s="218"/>
      <c r="J141" s="220"/>
      <c r="K141" s="220"/>
      <c r="L141" s="220"/>
      <c r="M141" s="220"/>
    </row>
    <row r="142" spans="2:13" ht="12.75">
      <c r="B142" s="218"/>
      <c r="C142" s="219"/>
      <c r="D142" s="218"/>
      <c r="E142" s="218"/>
      <c r="F142" s="218"/>
      <c r="G142" s="218"/>
      <c r="H142" s="218"/>
      <c r="I142" s="218"/>
      <c r="J142" s="220"/>
      <c r="K142" s="220"/>
      <c r="L142" s="220"/>
      <c r="M142" s="220"/>
    </row>
    <row r="143" spans="2:13" ht="12.75">
      <c r="B143" s="218"/>
      <c r="C143" s="219"/>
      <c r="D143" s="218"/>
      <c r="E143" s="218"/>
      <c r="F143" s="218"/>
      <c r="G143" s="218"/>
      <c r="H143" s="218"/>
      <c r="I143" s="218"/>
      <c r="J143" s="220"/>
      <c r="K143" s="220"/>
      <c r="L143" s="220"/>
      <c r="M143" s="220"/>
    </row>
    <row r="144" spans="2:13" ht="12.75">
      <c r="B144" s="218"/>
      <c r="C144" s="219"/>
      <c r="D144" s="218"/>
      <c r="E144" s="218"/>
      <c r="F144" s="218"/>
      <c r="G144" s="218"/>
      <c r="H144" s="218"/>
      <c r="I144" s="218"/>
      <c r="J144" s="220"/>
      <c r="K144" s="220"/>
      <c r="L144" s="220"/>
      <c r="M144" s="220"/>
    </row>
    <row r="145" spans="2:13" ht="12.75">
      <c r="B145" s="218"/>
      <c r="C145" s="219"/>
      <c r="D145" s="218"/>
      <c r="E145" s="218"/>
      <c r="F145" s="218"/>
      <c r="G145" s="218"/>
      <c r="H145" s="218"/>
      <c r="I145" s="218"/>
      <c r="J145" s="220"/>
      <c r="K145" s="220"/>
      <c r="L145" s="220"/>
      <c r="M145" s="220"/>
    </row>
    <row r="146" spans="2:13" ht="12.75">
      <c r="B146" s="218"/>
      <c r="C146" s="219"/>
      <c r="D146" s="218"/>
      <c r="E146" s="218"/>
      <c r="F146" s="218"/>
      <c r="G146" s="218"/>
      <c r="H146" s="218"/>
      <c r="I146" s="218"/>
      <c r="J146" s="220"/>
      <c r="K146" s="220"/>
      <c r="L146" s="220"/>
      <c r="M146" s="220"/>
    </row>
    <row r="147" spans="2:13" ht="12.75">
      <c r="B147" s="218"/>
      <c r="C147" s="219"/>
      <c r="D147" s="218"/>
      <c r="E147" s="218"/>
      <c r="F147" s="218"/>
      <c r="G147" s="218"/>
      <c r="H147" s="218"/>
      <c r="I147" s="218"/>
      <c r="J147" s="220"/>
      <c r="K147" s="220"/>
      <c r="L147" s="220"/>
      <c r="M147" s="220"/>
    </row>
    <row r="148" spans="2:13" ht="12.75">
      <c r="B148" s="218"/>
      <c r="C148" s="219"/>
      <c r="D148" s="218"/>
      <c r="E148" s="218"/>
      <c r="F148" s="218"/>
      <c r="G148" s="218"/>
      <c r="H148" s="218"/>
      <c r="I148" s="218"/>
      <c r="J148" s="220"/>
      <c r="K148" s="220"/>
      <c r="L148" s="220"/>
      <c r="M148" s="220"/>
    </row>
    <row r="149" spans="2:13" ht="12.75">
      <c r="B149" s="218"/>
      <c r="C149" s="219"/>
      <c r="D149" s="218"/>
      <c r="E149" s="218"/>
      <c r="F149" s="218"/>
      <c r="G149" s="218"/>
      <c r="H149" s="218"/>
      <c r="I149" s="218"/>
      <c r="J149" s="220"/>
      <c r="K149" s="220"/>
      <c r="L149" s="220"/>
      <c r="M149" s="220"/>
    </row>
    <row r="150" spans="2:13" ht="12.75">
      <c r="B150" s="218"/>
      <c r="C150" s="219"/>
      <c r="D150" s="218"/>
      <c r="E150" s="218"/>
      <c r="F150" s="218"/>
      <c r="G150" s="218"/>
      <c r="H150" s="218"/>
      <c r="I150" s="218"/>
      <c r="J150" s="220"/>
      <c r="K150" s="220"/>
      <c r="L150" s="220"/>
      <c r="M150" s="220"/>
    </row>
    <row r="151" spans="2:13" ht="12.75">
      <c r="B151" s="218"/>
      <c r="C151" s="219"/>
      <c r="D151" s="218"/>
      <c r="E151" s="218"/>
      <c r="F151" s="218"/>
      <c r="G151" s="218"/>
      <c r="H151" s="218"/>
      <c r="I151" s="218"/>
      <c r="J151" s="220"/>
      <c r="K151" s="220"/>
      <c r="L151" s="220"/>
      <c r="M151" s="220"/>
    </row>
    <row r="152" spans="2:13" ht="12.75">
      <c r="B152" s="218"/>
      <c r="C152" s="219"/>
      <c r="D152" s="218"/>
      <c r="E152" s="218"/>
      <c r="F152" s="218"/>
      <c r="G152" s="218"/>
      <c r="H152" s="218"/>
      <c r="I152" s="218"/>
      <c r="J152" s="220"/>
      <c r="K152" s="220"/>
      <c r="L152" s="220"/>
      <c r="M152" s="220"/>
    </row>
    <row r="153" spans="2:13" ht="12.75">
      <c r="B153" s="218"/>
      <c r="C153" s="219"/>
      <c r="D153" s="218"/>
      <c r="E153" s="218"/>
      <c r="F153" s="218"/>
      <c r="G153" s="218"/>
      <c r="H153" s="218"/>
      <c r="I153" s="218"/>
      <c r="J153" s="220"/>
      <c r="K153" s="220"/>
      <c r="L153" s="220"/>
      <c r="M153" s="220"/>
    </row>
    <row r="154" spans="2:13" ht="12.75">
      <c r="B154" s="218"/>
      <c r="C154" s="219"/>
      <c r="D154" s="218"/>
      <c r="E154" s="218"/>
      <c r="F154" s="218"/>
      <c r="G154" s="218"/>
      <c r="H154" s="218"/>
      <c r="I154" s="218"/>
      <c r="J154" s="220"/>
      <c r="K154" s="220"/>
      <c r="L154" s="220"/>
      <c r="M154" s="220"/>
    </row>
    <row r="155" spans="2:13" ht="12.75">
      <c r="B155" s="218"/>
      <c r="C155" s="219"/>
      <c r="D155" s="218"/>
      <c r="E155" s="218"/>
      <c r="F155" s="218"/>
      <c r="G155" s="218"/>
      <c r="H155" s="218"/>
      <c r="I155" s="218"/>
      <c r="J155" s="220"/>
      <c r="K155" s="220"/>
      <c r="L155" s="220"/>
      <c r="M155" s="220"/>
    </row>
    <row r="156" spans="2:13" ht="12.75">
      <c r="B156" s="218"/>
      <c r="C156" s="219"/>
      <c r="D156" s="218"/>
      <c r="E156" s="218"/>
      <c r="F156" s="218"/>
      <c r="G156" s="218"/>
      <c r="H156" s="218"/>
      <c r="I156" s="218"/>
      <c r="J156" s="220"/>
      <c r="K156" s="220"/>
      <c r="L156" s="220"/>
      <c r="M156" s="220"/>
    </row>
    <row r="157" spans="2:13" ht="12.75">
      <c r="B157" s="218"/>
      <c r="C157" s="219"/>
      <c r="D157" s="218"/>
      <c r="E157" s="218"/>
      <c r="F157" s="218"/>
      <c r="G157" s="218"/>
      <c r="H157" s="218"/>
      <c r="I157" s="218"/>
      <c r="J157" s="220"/>
      <c r="K157" s="220"/>
      <c r="L157" s="220"/>
      <c r="M157" s="220"/>
    </row>
    <row r="158" spans="2:13" ht="12.75">
      <c r="B158" s="218"/>
      <c r="C158" s="219"/>
      <c r="D158" s="218"/>
      <c r="E158" s="218"/>
      <c r="F158" s="218"/>
      <c r="G158" s="218"/>
      <c r="H158" s="218"/>
      <c r="I158" s="218"/>
      <c r="J158" s="220"/>
      <c r="K158" s="220"/>
      <c r="L158" s="220"/>
      <c r="M158" s="220"/>
    </row>
    <row r="159" spans="2:13" ht="12.75">
      <c r="B159" s="218"/>
      <c r="C159" s="219"/>
      <c r="D159" s="218"/>
      <c r="E159" s="218"/>
      <c r="F159" s="218"/>
      <c r="G159" s="218"/>
      <c r="H159" s="218"/>
      <c r="I159" s="218"/>
      <c r="J159" s="220"/>
      <c r="K159" s="220"/>
      <c r="L159" s="220"/>
      <c r="M159" s="220"/>
    </row>
    <row r="160" spans="2:13" ht="12.75">
      <c r="B160" s="218"/>
      <c r="C160" s="219"/>
      <c r="D160" s="218"/>
      <c r="E160" s="218"/>
      <c r="F160" s="218"/>
      <c r="G160" s="218"/>
      <c r="H160" s="218"/>
      <c r="I160" s="218"/>
      <c r="J160" s="220"/>
      <c r="K160" s="220"/>
      <c r="L160" s="220"/>
      <c r="M160" s="220"/>
    </row>
    <row r="161" spans="2:13" ht="12.75">
      <c r="B161" s="218"/>
      <c r="C161" s="219"/>
      <c r="D161" s="218"/>
      <c r="E161" s="218"/>
      <c r="F161" s="218"/>
      <c r="G161" s="218"/>
      <c r="H161" s="218"/>
      <c r="I161" s="218"/>
      <c r="J161" s="220"/>
      <c r="K161" s="220"/>
      <c r="L161" s="220"/>
      <c r="M161" s="220"/>
    </row>
    <row r="162" spans="2:13" ht="12.75">
      <c r="B162" s="218"/>
      <c r="C162" s="219"/>
      <c r="D162" s="218"/>
      <c r="E162" s="218"/>
      <c r="F162" s="218"/>
      <c r="G162" s="218"/>
      <c r="H162" s="218"/>
      <c r="I162" s="218"/>
      <c r="J162" s="220"/>
      <c r="K162" s="220"/>
      <c r="L162" s="220"/>
      <c r="M162" s="220"/>
    </row>
    <row r="163" spans="2:13" ht="12.75">
      <c r="B163" s="218"/>
      <c r="C163" s="219"/>
      <c r="D163" s="218"/>
      <c r="E163" s="218"/>
      <c r="F163" s="218"/>
      <c r="G163" s="218"/>
      <c r="H163" s="218"/>
      <c r="I163" s="218"/>
      <c r="J163" s="220"/>
      <c r="K163" s="220"/>
      <c r="L163" s="220"/>
      <c r="M163" s="220"/>
    </row>
    <row r="164" spans="2:13" ht="12.75">
      <c r="B164" s="218"/>
      <c r="C164" s="219"/>
      <c r="D164" s="218"/>
      <c r="E164" s="218"/>
      <c r="F164" s="218"/>
      <c r="G164" s="218"/>
      <c r="H164" s="218"/>
      <c r="I164" s="218"/>
      <c r="J164" s="220"/>
      <c r="K164" s="220"/>
      <c r="L164" s="220"/>
      <c r="M164" s="220"/>
    </row>
    <row r="165" spans="2:13" ht="12.75">
      <c r="B165" s="218"/>
      <c r="C165" s="219"/>
      <c r="D165" s="218"/>
      <c r="E165" s="218"/>
      <c r="F165" s="218"/>
      <c r="G165" s="218"/>
      <c r="H165" s="218"/>
      <c r="I165" s="218"/>
      <c r="J165" s="220"/>
      <c r="K165" s="220"/>
      <c r="L165" s="220"/>
      <c r="M165" s="220"/>
    </row>
    <row r="166" spans="2:13" ht="12.75">
      <c r="B166" s="218"/>
      <c r="C166" s="219"/>
      <c r="D166" s="218"/>
      <c r="E166" s="218"/>
      <c r="F166" s="218"/>
      <c r="G166" s="218"/>
      <c r="H166" s="218"/>
      <c r="I166" s="218"/>
      <c r="J166" s="220"/>
      <c r="K166" s="220"/>
      <c r="L166" s="220"/>
      <c r="M166" s="220"/>
    </row>
    <row r="167" spans="2:13" ht="12.75">
      <c r="B167" s="218"/>
      <c r="C167" s="219"/>
      <c r="D167" s="218"/>
      <c r="E167" s="218"/>
      <c r="F167" s="218"/>
      <c r="G167" s="218"/>
      <c r="H167" s="218"/>
      <c r="I167" s="218"/>
      <c r="J167" s="220"/>
      <c r="K167" s="220"/>
      <c r="L167" s="220"/>
      <c r="M167" s="220"/>
    </row>
    <row r="168" spans="2:13" ht="12.75">
      <c r="B168" s="218"/>
      <c r="C168" s="219"/>
      <c r="D168" s="218"/>
      <c r="E168" s="218"/>
      <c r="F168" s="218"/>
      <c r="G168" s="218"/>
      <c r="H168" s="218"/>
      <c r="I168" s="218"/>
      <c r="J168" s="220"/>
      <c r="K168" s="220"/>
      <c r="L168" s="220"/>
      <c r="M168" s="220"/>
    </row>
    <row r="169" spans="2:13" ht="12.75">
      <c r="B169" s="218"/>
      <c r="C169" s="219"/>
      <c r="D169" s="218"/>
      <c r="E169" s="218"/>
      <c r="F169" s="218"/>
      <c r="G169" s="218"/>
      <c r="H169" s="218"/>
      <c r="I169" s="218"/>
      <c r="J169" s="220"/>
      <c r="K169" s="220"/>
      <c r="L169" s="220"/>
      <c r="M169" s="220"/>
    </row>
    <row r="170" spans="2:13" ht="12.75">
      <c r="B170" s="218"/>
      <c r="C170" s="219"/>
      <c r="D170" s="218"/>
      <c r="E170" s="218"/>
      <c r="F170" s="218"/>
      <c r="G170" s="218"/>
      <c r="H170" s="218"/>
      <c r="I170" s="218"/>
      <c r="J170" s="220"/>
      <c r="K170" s="220"/>
      <c r="L170" s="220"/>
      <c r="M170" s="220"/>
    </row>
    <row r="171" spans="2:13" ht="12.75">
      <c r="B171" s="218"/>
      <c r="C171" s="219"/>
      <c r="D171" s="218"/>
      <c r="E171" s="218"/>
      <c r="F171" s="218"/>
      <c r="G171" s="218"/>
      <c r="H171" s="218"/>
      <c r="I171" s="218"/>
      <c r="J171" s="220"/>
      <c r="K171" s="220"/>
      <c r="L171" s="220"/>
      <c r="M171" s="220"/>
    </row>
    <row r="172" spans="2:13" ht="12.75">
      <c r="B172" s="218"/>
      <c r="C172" s="219"/>
      <c r="D172" s="218"/>
      <c r="E172" s="218"/>
      <c r="F172" s="218"/>
      <c r="G172" s="218"/>
      <c r="H172" s="218"/>
      <c r="I172" s="218"/>
      <c r="J172" s="220"/>
      <c r="K172" s="220"/>
      <c r="L172" s="220"/>
      <c r="M172" s="220"/>
    </row>
    <row r="173" spans="2:13" ht="12.75">
      <c r="B173" s="218"/>
      <c r="C173" s="219"/>
      <c r="D173" s="218"/>
      <c r="E173" s="218"/>
      <c r="F173" s="218"/>
      <c r="G173" s="218"/>
      <c r="H173" s="218"/>
      <c r="I173" s="218"/>
      <c r="J173" s="220"/>
      <c r="K173" s="220"/>
      <c r="L173" s="220"/>
      <c r="M173" s="220"/>
    </row>
    <row r="174" spans="2:13" ht="12.75">
      <c r="B174" s="218"/>
      <c r="C174" s="219"/>
      <c r="D174" s="218"/>
      <c r="E174" s="218"/>
      <c r="F174" s="218"/>
      <c r="G174" s="218"/>
      <c r="H174" s="218"/>
      <c r="I174" s="218"/>
      <c r="J174" s="220"/>
      <c r="K174" s="220"/>
      <c r="L174" s="220"/>
      <c r="M174" s="220"/>
    </row>
    <row r="175" spans="2:13" ht="12.75">
      <c r="B175" s="218"/>
      <c r="C175" s="219"/>
      <c r="D175" s="218"/>
      <c r="E175" s="218"/>
      <c r="F175" s="218"/>
      <c r="G175" s="218"/>
      <c r="H175" s="218"/>
      <c r="I175" s="218"/>
      <c r="J175" s="220"/>
      <c r="K175" s="220"/>
      <c r="L175" s="220"/>
      <c r="M175" s="220"/>
    </row>
    <row r="176" spans="2:13" ht="12.75">
      <c r="B176" s="218"/>
      <c r="C176" s="219"/>
      <c r="D176" s="218"/>
      <c r="E176" s="218"/>
      <c r="F176" s="218"/>
      <c r="G176" s="218"/>
      <c r="H176" s="218"/>
      <c r="I176" s="218"/>
      <c r="J176" s="220"/>
      <c r="K176" s="220"/>
      <c r="L176" s="220"/>
      <c r="M176" s="220"/>
    </row>
    <row r="177" spans="2:13" ht="12.75">
      <c r="B177" s="218"/>
      <c r="C177" s="219"/>
      <c r="D177" s="218"/>
      <c r="E177" s="218"/>
      <c r="F177" s="218"/>
      <c r="G177" s="218"/>
      <c r="H177" s="218"/>
      <c r="I177" s="218"/>
      <c r="J177" s="220"/>
      <c r="K177" s="220"/>
      <c r="L177" s="220"/>
      <c r="M177" s="220"/>
    </row>
    <row r="178" spans="2:13" ht="12.75">
      <c r="B178" s="218"/>
      <c r="C178" s="219"/>
      <c r="D178" s="218"/>
      <c r="E178" s="218"/>
      <c r="F178" s="218"/>
      <c r="G178" s="218"/>
      <c r="H178" s="218"/>
      <c r="I178" s="218"/>
      <c r="J178" s="220"/>
      <c r="K178" s="220"/>
      <c r="L178" s="220"/>
      <c r="M178" s="220"/>
    </row>
    <row r="179" spans="2:13" ht="12.75">
      <c r="B179" s="218"/>
      <c r="C179" s="219"/>
      <c r="D179" s="218"/>
      <c r="E179" s="218"/>
      <c r="F179" s="218"/>
      <c r="G179" s="218"/>
      <c r="H179" s="218"/>
      <c r="I179" s="218"/>
      <c r="J179" s="220"/>
      <c r="K179" s="220"/>
      <c r="L179" s="220"/>
      <c r="M179" s="220"/>
    </row>
    <row r="180" spans="2:13" ht="12.75">
      <c r="B180" s="218"/>
      <c r="C180" s="219"/>
      <c r="D180" s="218"/>
      <c r="E180" s="218"/>
      <c r="F180" s="218"/>
      <c r="G180" s="218"/>
      <c r="H180" s="218"/>
      <c r="I180" s="218"/>
      <c r="J180" s="220"/>
      <c r="K180" s="220"/>
      <c r="L180" s="220"/>
      <c r="M180" s="220"/>
    </row>
    <row r="181" spans="2:13" ht="12.75">
      <c r="B181" s="218"/>
      <c r="C181" s="219"/>
      <c r="D181" s="218"/>
      <c r="E181" s="218"/>
      <c r="F181" s="218"/>
      <c r="G181" s="218"/>
      <c r="H181" s="218"/>
      <c r="I181" s="218"/>
      <c r="J181" s="220"/>
      <c r="K181" s="220"/>
      <c r="L181" s="220"/>
      <c r="M181" s="220"/>
    </row>
    <row r="182" spans="2:13" ht="12.75">
      <c r="B182" s="218"/>
      <c r="C182" s="219"/>
      <c r="D182" s="218"/>
      <c r="E182" s="218"/>
      <c r="F182" s="218"/>
      <c r="G182" s="218"/>
      <c r="H182" s="218"/>
      <c r="I182" s="218"/>
      <c r="J182" s="220"/>
      <c r="K182" s="220"/>
      <c r="L182" s="220"/>
      <c r="M182" s="220"/>
    </row>
    <row r="183" spans="2:13" ht="12.75">
      <c r="B183" s="218"/>
      <c r="C183" s="219"/>
      <c r="D183" s="218"/>
      <c r="E183" s="218"/>
      <c r="F183" s="218"/>
      <c r="G183" s="218"/>
      <c r="H183" s="218"/>
      <c r="I183" s="218"/>
      <c r="J183" s="220"/>
      <c r="K183" s="220"/>
      <c r="L183" s="220"/>
      <c r="M183" s="220"/>
    </row>
    <row r="184" spans="2:13" ht="12.75">
      <c r="B184" s="218"/>
      <c r="C184" s="219"/>
      <c r="D184" s="218"/>
      <c r="E184" s="218"/>
      <c r="F184" s="218"/>
      <c r="G184" s="218"/>
      <c r="H184" s="218"/>
      <c r="I184" s="218"/>
      <c r="J184" s="220"/>
      <c r="K184" s="220"/>
      <c r="L184" s="220"/>
      <c r="M184" s="220"/>
    </row>
    <row r="185" spans="2:13" ht="12.75">
      <c r="B185" s="218"/>
      <c r="C185" s="219"/>
      <c r="D185" s="218"/>
      <c r="E185" s="218"/>
      <c r="F185" s="218"/>
      <c r="G185" s="218"/>
      <c r="H185" s="218"/>
      <c r="I185" s="218"/>
      <c r="J185" s="220"/>
      <c r="K185" s="220"/>
      <c r="L185" s="220"/>
      <c r="M185" s="220"/>
    </row>
    <row r="186" spans="2:13" ht="12.75">
      <c r="B186" s="218"/>
      <c r="C186" s="219"/>
      <c r="D186" s="218"/>
      <c r="E186" s="218"/>
      <c r="F186" s="218"/>
      <c r="G186" s="218"/>
      <c r="H186" s="218"/>
      <c r="I186" s="218"/>
      <c r="J186" s="220"/>
      <c r="K186" s="220"/>
      <c r="L186" s="220"/>
      <c r="M186" s="220"/>
    </row>
    <row r="187" spans="2:13" ht="12.75">
      <c r="B187" s="218"/>
      <c r="C187" s="219"/>
      <c r="D187" s="218"/>
      <c r="E187" s="218"/>
      <c r="F187" s="218"/>
      <c r="G187" s="218"/>
      <c r="H187" s="218"/>
      <c r="I187" s="218"/>
      <c r="J187" s="220"/>
      <c r="K187" s="220"/>
      <c r="L187" s="220"/>
      <c r="M187" s="220"/>
    </row>
    <row r="188" spans="2:13" ht="12.75">
      <c r="B188" s="218"/>
      <c r="C188" s="219"/>
      <c r="D188" s="218"/>
      <c r="E188" s="218"/>
      <c r="F188" s="218"/>
      <c r="G188" s="218"/>
      <c r="H188" s="218"/>
      <c r="I188" s="218"/>
      <c r="J188" s="220"/>
      <c r="K188" s="220"/>
      <c r="L188" s="220"/>
      <c r="M188" s="220"/>
    </row>
    <row r="189" spans="2:13" ht="12.75">
      <c r="B189" s="218"/>
      <c r="C189" s="219"/>
      <c r="D189" s="218"/>
      <c r="E189" s="218"/>
      <c r="F189" s="218"/>
      <c r="G189" s="218"/>
      <c r="H189" s="218"/>
      <c r="I189" s="218"/>
      <c r="J189" s="220"/>
      <c r="K189" s="220"/>
      <c r="L189" s="220"/>
      <c r="M189" s="220"/>
    </row>
    <row r="190" spans="2:13" ht="12.75">
      <c r="B190" s="218"/>
      <c r="C190" s="219"/>
      <c r="D190" s="218"/>
      <c r="E190" s="218"/>
      <c r="F190" s="218"/>
      <c r="G190" s="218"/>
      <c r="H190" s="218"/>
      <c r="I190" s="218"/>
      <c r="J190" s="220"/>
      <c r="K190" s="220"/>
      <c r="L190" s="220"/>
      <c r="M190" s="220"/>
    </row>
    <row r="191" spans="2:13" ht="12.75">
      <c r="B191" s="218"/>
      <c r="C191" s="219"/>
      <c r="D191" s="218"/>
      <c r="E191" s="218"/>
      <c r="F191" s="218"/>
      <c r="G191" s="218"/>
      <c r="H191" s="218"/>
      <c r="I191" s="218"/>
      <c r="J191" s="220"/>
      <c r="K191" s="220"/>
      <c r="L191" s="220"/>
      <c r="M191" s="220"/>
    </row>
    <row r="192" spans="2:13" ht="12.75">
      <c r="B192" s="218"/>
      <c r="C192" s="219"/>
      <c r="D192" s="218"/>
      <c r="E192" s="218"/>
      <c r="F192" s="218"/>
      <c r="G192" s="218"/>
      <c r="H192" s="218"/>
      <c r="I192" s="218"/>
      <c r="J192" s="220"/>
      <c r="K192" s="220"/>
      <c r="L192" s="220"/>
      <c r="M192" s="220"/>
    </row>
    <row r="193" spans="2:13" ht="12.75">
      <c r="B193" s="218"/>
      <c r="C193" s="219"/>
      <c r="D193" s="218"/>
      <c r="E193" s="218"/>
      <c r="F193" s="218"/>
      <c r="G193" s="218"/>
      <c r="H193" s="218"/>
      <c r="I193" s="218"/>
      <c r="J193" s="220"/>
      <c r="K193" s="220"/>
      <c r="L193" s="220"/>
      <c r="M193" s="220"/>
    </row>
    <row r="194" spans="2:13" ht="12.75">
      <c r="B194" s="218"/>
      <c r="C194" s="219"/>
      <c r="D194" s="218"/>
      <c r="E194" s="218"/>
      <c r="F194" s="218"/>
      <c r="G194" s="218"/>
      <c r="H194" s="218"/>
      <c r="I194" s="218"/>
      <c r="J194" s="220"/>
      <c r="K194" s="220"/>
      <c r="L194" s="220"/>
      <c r="M194" s="220"/>
    </row>
    <row r="195" spans="2:13" ht="12.75">
      <c r="B195" s="218"/>
      <c r="C195" s="219"/>
      <c r="D195" s="218"/>
      <c r="E195" s="218"/>
      <c r="F195" s="218"/>
      <c r="G195" s="218"/>
      <c r="H195" s="218"/>
      <c r="I195" s="218"/>
      <c r="J195" s="220"/>
      <c r="K195" s="220"/>
      <c r="L195" s="220"/>
      <c r="M195" s="220"/>
    </row>
    <row r="196" spans="2:13" ht="12.75">
      <c r="B196" s="218"/>
      <c r="C196" s="219"/>
      <c r="D196" s="218"/>
      <c r="E196" s="218"/>
      <c r="F196" s="218"/>
      <c r="G196" s="218"/>
      <c r="H196" s="218"/>
      <c r="I196" s="218"/>
      <c r="J196" s="220"/>
      <c r="K196" s="220"/>
      <c r="L196" s="220"/>
      <c r="M196" s="220"/>
    </row>
    <row r="197" spans="2:13" ht="12.75">
      <c r="B197" s="218"/>
      <c r="C197" s="219"/>
      <c r="D197" s="218"/>
      <c r="E197" s="218"/>
      <c r="F197" s="218"/>
      <c r="G197" s="218"/>
      <c r="H197" s="218"/>
      <c r="I197" s="218"/>
      <c r="J197" s="220"/>
      <c r="K197" s="220"/>
      <c r="L197" s="220"/>
      <c r="M197" s="220"/>
    </row>
    <row r="198" spans="2:13" ht="12.75">
      <c r="B198" s="218"/>
      <c r="C198" s="219"/>
      <c r="D198" s="218"/>
      <c r="E198" s="218"/>
      <c r="F198" s="218"/>
      <c r="G198" s="218"/>
      <c r="H198" s="218"/>
      <c r="I198" s="218"/>
      <c r="J198" s="220"/>
      <c r="K198" s="220"/>
      <c r="L198" s="220"/>
      <c r="M198" s="220"/>
    </row>
    <row r="199" spans="2:13" ht="12.75">
      <c r="B199" s="218"/>
      <c r="C199" s="219"/>
      <c r="D199" s="218"/>
      <c r="E199" s="218"/>
      <c r="F199" s="218"/>
      <c r="G199" s="218"/>
      <c r="H199" s="218"/>
      <c r="I199" s="218"/>
      <c r="J199" s="220"/>
      <c r="K199" s="220"/>
      <c r="L199" s="220"/>
      <c r="M199" s="220"/>
    </row>
    <row r="200" spans="2:13" ht="12.75">
      <c r="B200" s="218"/>
      <c r="C200" s="219"/>
      <c r="D200" s="218"/>
      <c r="E200" s="218"/>
      <c r="F200" s="218"/>
      <c r="G200" s="218"/>
      <c r="H200" s="218"/>
      <c r="I200" s="218"/>
      <c r="J200" s="220"/>
      <c r="K200" s="220"/>
      <c r="L200" s="220"/>
      <c r="M200" s="220"/>
    </row>
    <row r="201" spans="2:13" ht="12.75">
      <c r="B201" s="218"/>
      <c r="C201" s="219"/>
      <c r="D201" s="218"/>
      <c r="E201" s="218"/>
      <c r="F201" s="218"/>
      <c r="G201" s="218"/>
      <c r="H201" s="218"/>
      <c r="I201" s="218"/>
      <c r="J201" s="220"/>
      <c r="K201" s="220"/>
      <c r="L201" s="220"/>
      <c r="M201" s="220"/>
    </row>
    <row r="202" spans="2:13" ht="12.75">
      <c r="B202" s="218"/>
      <c r="C202" s="219"/>
      <c r="D202" s="218"/>
      <c r="E202" s="218"/>
      <c r="F202" s="218"/>
      <c r="G202" s="218"/>
      <c r="H202" s="218"/>
      <c r="I202" s="218"/>
      <c r="J202" s="220"/>
      <c r="K202" s="220"/>
      <c r="L202" s="220"/>
      <c r="M202" s="220"/>
    </row>
    <row r="203" spans="2:13" ht="12.75">
      <c r="B203" s="218"/>
      <c r="C203" s="219"/>
      <c r="D203" s="218"/>
      <c r="E203" s="218"/>
      <c r="F203" s="218"/>
      <c r="G203" s="218"/>
      <c r="H203" s="218"/>
      <c r="I203" s="218"/>
      <c r="J203" s="220"/>
      <c r="K203" s="220"/>
      <c r="L203" s="220"/>
      <c r="M203" s="220"/>
    </row>
    <row r="204" spans="2:13" ht="12.75">
      <c r="B204" s="218"/>
      <c r="C204" s="219"/>
      <c r="D204" s="218"/>
      <c r="E204" s="218"/>
      <c r="F204" s="218"/>
      <c r="G204" s="218"/>
      <c r="H204" s="218"/>
      <c r="I204" s="218"/>
      <c r="J204" s="220"/>
      <c r="K204" s="220"/>
      <c r="L204" s="220"/>
      <c r="M204" s="220"/>
    </row>
    <row r="205" spans="2:13" ht="12.75">
      <c r="B205" s="218"/>
      <c r="C205" s="219"/>
      <c r="D205" s="218"/>
      <c r="E205" s="218"/>
      <c r="F205" s="218"/>
      <c r="G205" s="218"/>
      <c r="H205" s="218"/>
      <c r="I205" s="218"/>
      <c r="J205" s="220"/>
      <c r="K205" s="220"/>
      <c r="L205" s="220"/>
      <c r="M205" s="220"/>
    </row>
    <row r="206" spans="2:13" ht="12.75">
      <c r="B206" s="218"/>
      <c r="C206" s="219"/>
      <c r="D206" s="218"/>
      <c r="E206" s="218"/>
      <c r="F206" s="218"/>
      <c r="G206" s="218"/>
      <c r="H206" s="218"/>
      <c r="I206" s="218"/>
      <c r="J206" s="220"/>
      <c r="K206" s="220"/>
      <c r="L206" s="220"/>
      <c r="M206" s="220"/>
    </row>
    <row r="207" spans="2:13" ht="12.75">
      <c r="B207" s="218"/>
      <c r="C207" s="219"/>
      <c r="D207" s="218"/>
      <c r="E207" s="218"/>
      <c r="F207" s="218"/>
      <c r="G207" s="218"/>
      <c r="H207" s="218"/>
      <c r="I207" s="218"/>
      <c r="J207" s="220"/>
      <c r="K207" s="220"/>
      <c r="L207" s="220"/>
      <c r="M207" s="220"/>
    </row>
    <row r="208" spans="2:13" ht="12.75">
      <c r="B208" s="218"/>
      <c r="C208" s="219"/>
      <c r="D208" s="218"/>
      <c r="E208" s="218"/>
      <c r="F208" s="218"/>
      <c r="G208" s="218"/>
      <c r="H208" s="218"/>
      <c r="I208" s="218"/>
      <c r="J208" s="220"/>
      <c r="K208" s="220"/>
      <c r="L208" s="220"/>
      <c r="M208" s="220"/>
    </row>
    <row r="209" spans="2:13" ht="12.75">
      <c r="B209" s="218"/>
      <c r="C209" s="219"/>
      <c r="D209" s="218"/>
      <c r="E209" s="218"/>
      <c r="F209" s="218"/>
      <c r="G209" s="218"/>
      <c r="H209" s="218"/>
      <c r="I209" s="218"/>
      <c r="J209" s="220"/>
      <c r="K209" s="220"/>
      <c r="L209" s="220"/>
      <c r="M209" s="220"/>
    </row>
    <row r="210" spans="2:13" ht="12.75">
      <c r="B210" s="218"/>
      <c r="C210" s="219"/>
      <c r="D210" s="218"/>
      <c r="E210" s="218"/>
      <c r="F210" s="218"/>
      <c r="G210" s="218"/>
      <c r="H210" s="218"/>
      <c r="I210" s="218"/>
      <c r="J210" s="220"/>
      <c r="K210" s="220"/>
      <c r="L210" s="220"/>
      <c r="M210" s="220"/>
    </row>
    <row r="211" spans="2:13" ht="12.75">
      <c r="B211" s="218"/>
      <c r="C211" s="219"/>
      <c r="D211" s="218"/>
      <c r="E211" s="218"/>
      <c r="F211" s="218"/>
      <c r="G211" s="218"/>
      <c r="H211" s="218"/>
      <c r="I211" s="218"/>
      <c r="J211" s="220"/>
      <c r="K211" s="220"/>
      <c r="L211" s="220"/>
      <c r="M211" s="220"/>
    </row>
    <row r="212" spans="2:13" ht="12.75">
      <c r="B212" s="218"/>
      <c r="C212" s="219"/>
      <c r="D212" s="218"/>
      <c r="E212" s="218"/>
      <c r="F212" s="218"/>
      <c r="G212" s="218"/>
      <c r="H212" s="218"/>
      <c r="I212" s="218"/>
      <c r="J212" s="220"/>
      <c r="K212" s="220"/>
      <c r="L212" s="220"/>
      <c r="M212" s="220"/>
    </row>
    <row r="213" spans="2:13" ht="12.75">
      <c r="B213" s="218"/>
      <c r="C213" s="219"/>
      <c r="D213" s="218"/>
      <c r="E213" s="218"/>
      <c r="F213" s="218"/>
      <c r="G213" s="218"/>
      <c r="H213" s="218"/>
      <c r="I213" s="218"/>
      <c r="J213" s="220"/>
      <c r="K213" s="220"/>
      <c r="L213" s="220"/>
      <c r="M213" s="220"/>
    </row>
    <row r="214" spans="2:13" ht="12.75">
      <c r="B214" s="218"/>
      <c r="C214" s="219"/>
      <c r="D214" s="218"/>
      <c r="E214" s="218"/>
      <c r="F214" s="218"/>
      <c r="G214" s="218"/>
      <c r="H214" s="218"/>
      <c r="I214" s="218"/>
      <c r="J214" s="220"/>
      <c r="K214" s="220"/>
      <c r="L214" s="220"/>
      <c r="M214" s="220"/>
    </row>
    <row r="215" spans="2:13" ht="12.75">
      <c r="B215" s="218"/>
      <c r="C215" s="219"/>
      <c r="D215" s="218"/>
      <c r="E215" s="218"/>
      <c r="F215" s="218"/>
      <c r="G215" s="218"/>
      <c r="H215" s="218"/>
      <c r="I215" s="218"/>
      <c r="J215" s="220"/>
      <c r="K215" s="220"/>
      <c r="L215" s="220"/>
      <c r="M215" s="220"/>
    </row>
    <row r="216" spans="2:13" ht="12.75">
      <c r="B216" s="218"/>
      <c r="C216" s="219"/>
      <c r="D216" s="218"/>
      <c r="E216" s="218"/>
      <c r="F216" s="218"/>
      <c r="G216" s="218"/>
      <c r="H216" s="218"/>
      <c r="I216" s="218"/>
      <c r="J216" s="220"/>
      <c r="K216" s="220"/>
      <c r="L216" s="220"/>
      <c r="M216" s="220"/>
    </row>
    <row r="217" spans="2:13" ht="12.75">
      <c r="B217" s="218"/>
      <c r="C217" s="219"/>
      <c r="D217" s="218"/>
      <c r="E217" s="218"/>
      <c r="F217" s="218"/>
      <c r="G217" s="218"/>
      <c r="H217" s="218"/>
      <c r="I217" s="218"/>
      <c r="J217" s="220"/>
      <c r="K217" s="220"/>
      <c r="L217" s="220"/>
      <c r="M217" s="220"/>
    </row>
    <row r="218" spans="2:13" ht="12.75">
      <c r="B218" s="218"/>
      <c r="C218" s="219"/>
      <c r="D218" s="218"/>
      <c r="E218" s="218"/>
      <c r="F218" s="218"/>
      <c r="G218" s="218"/>
      <c r="H218" s="218"/>
      <c r="I218" s="218"/>
      <c r="J218" s="220"/>
      <c r="K218" s="220"/>
      <c r="L218" s="220"/>
      <c r="M218" s="220"/>
    </row>
    <row r="219" spans="2:13" ht="12.75">
      <c r="B219" s="218"/>
      <c r="C219" s="219"/>
      <c r="D219" s="218"/>
      <c r="E219" s="218"/>
      <c r="F219" s="218"/>
      <c r="G219" s="218"/>
      <c r="H219" s="218"/>
      <c r="I219" s="218"/>
      <c r="J219" s="220"/>
      <c r="K219" s="220"/>
      <c r="L219" s="220"/>
      <c r="M219" s="220"/>
    </row>
    <row r="220" spans="2:13" ht="12.75">
      <c r="B220" s="218"/>
      <c r="C220" s="219"/>
      <c r="D220" s="218"/>
      <c r="E220" s="218"/>
      <c r="F220" s="218"/>
      <c r="G220" s="218"/>
      <c r="H220" s="218"/>
      <c r="I220" s="218"/>
      <c r="J220" s="220"/>
      <c r="K220" s="220"/>
      <c r="L220" s="220"/>
      <c r="M220" s="220"/>
    </row>
    <row r="221" spans="2:13" ht="12.75">
      <c r="B221" s="218"/>
      <c r="C221" s="219"/>
      <c r="D221" s="218"/>
      <c r="E221" s="218"/>
      <c r="F221" s="218"/>
      <c r="G221" s="218"/>
      <c r="H221" s="218"/>
      <c r="I221" s="218"/>
      <c r="J221" s="220"/>
      <c r="K221" s="220"/>
      <c r="L221" s="220"/>
      <c r="M221" s="220"/>
    </row>
    <row r="222" spans="2:13" ht="12.75">
      <c r="B222" s="218"/>
      <c r="C222" s="219"/>
      <c r="D222" s="218"/>
      <c r="E222" s="218"/>
      <c r="F222" s="218"/>
      <c r="G222" s="218"/>
      <c r="H222" s="218"/>
      <c r="I222" s="218"/>
      <c r="J222" s="220"/>
      <c r="K222" s="220"/>
      <c r="L222" s="220"/>
      <c r="M222" s="220"/>
    </row>
    <row r="223" spans="2:13" ht="12.75">
      <c r="B223" s="218"/>
      <c r="C223" s="219"/>
      <c r="D223" s="218"/>
      <c r="E223" s="218"/>
      <c r="F223" s="218"/>
      <c r="G223" s="218"/>
      <c r="H223" s="218"/>
      <c r="I223" s="218"/>
      <c r="J223" s="220"/>
      <c r="K223" s="220"/>
      <c r="L223" s="220"/>
      <c r="M223" s="220"/>
    </row>
    <row r="224" spans="2:13" ht="12.75">
      <c r="B224" s="218"/>
      <c r="C224" s="219"/>
      <c r="D224" s="218"/>
      <c r="E224" s="218"/>
      <c r="F224" s="218"/>
      <c r="G224" s="218"/>
      <c r="H224" s="218"/>
      <c r="I224" s="218"/>
      <c r="J224" s="220"/>
      <c r="K224" s="220"/>
      <c r="L224" s="220"/>
      <c r="M224" s="220"/>
    </row>
    <row r="225" spans="2:13" ht="12.75">
      <c r="B225" s="218"/>
      <c r="C225" s="219"/>
      <c r="D225" s="218"/>
      <c r="E225" s="218"/>
      <c r="F225" s="218"/>
      <c r="G225" s="218"/>
      <c r="H225" s="218"/>
      <c r="I225" s="218"/>
      <c r="J225" s="220"/>
      <c r="K225" s="220"/>
      <c r="L225" s="220"/>
      <c r="M225" s="220"/>
    </row>
    <row r="226" spans="2:13" ht="12.75">
      <c r="B226" s="218"/>
      <c r="C226" s="219"/>
      <c r="D226" s="218"/>
      <c r="E226" s="218"/>
      <c r="F226" s="218"/>
      <c r="G226" s="218"/>
      <c r="H226" s="218"/>
      <c r="I226" s="218"/>
      <c r="J226" s="220"/>
      <c r="K226" s="220"/>
      <c r="L226" s="220"/>
      <c r="M226" s="220"/>
    </row>
    <row r="227" spans="2:13" ht="12.75">
      <c r="B227" s="218"/>
      <c r="C227" s="219"/>
      <c r="D227" s="218"/>
      <c r="E227" s="218"/>
      <c r="F227" s="218"/>
      <c r="G227" s="218"/>
      <c r="H227" s="218"/>
      <c r="I227" s="218"/>
      <c r="J227" s="220"/>
      <c r="K227" s="220"/>
      <c r="L227" s="220"/>
      <c r="M227" s="220"/>
    </row>
    <row r="228" spans="2:13" ht="12.75">
      <c r="B228" s="218"/>
      <c r="C228" s="219"/>
      <c r="D228" s="218"/>
      <c r="E228" s="218"/>
      <c r="F228" s="218"/>
      <c r="G228" s="218"/>
      <c r="H228" s="218"/>
      <c r="I228" s="218"/>
      <c r="J228" s="220"/>
      <c r="K228" s="220"/>
      <c r="L228" s="220"/>
      <c r="M228" s="220"/>
    </row>
    <row r="229" spans="2:13" ht="12.75">
      <c r="B229" s="218"/>
      <c r="C229" s="219"/>
      <c r="D229" s="218"/>
      <c r="E229" s="218"/>
      <c r="F229" s="218"/>
      <c r="G229" s="218"/>
      <c r="H229" s="218"/>
      <c r="I229" s="218"/>
      <c r="J229" s="220"/>
      <c r="K229" s="220"/>
      <c r="L229" s="220"/>
      <c r="M229" s="220"/>
    </row>
    <row r="230" spans="2:13" ht="12.75">
      <c r="B230" s="218"/>
      <c r="C230" s="219"/>
      <c r="D230" s="218"/>
      <c r="E230" s="218"/>
      <c r="F230" s="218"/>
      <c r="G230" s="218"/>
      <c r="H230" s="218"/>
      <c r="I230" s="218"/>
      <c r="J230" s="220"/>
      <c r="K230" s="220"/>
      <c r="L230" s="220"/>
      <c r="M230" s="220"/>
    </row>
    <row r="231" spans="2:13" ht="12.75">
      <c r="B231" s="218"/>
      <c r="C231" s="219"/>
      <c r="D231" s="218"/>
      <c r="E231" s="218"/>
      <c r="F231" s="218"/>
      <c r="G231" s="218"/>
      <c r="H231" s="218"/>
      <c r="I231" s="218"/>
      <c r="J231" s="220"/>
      <c r="K231" s="220"/>
      <c r="L231" s="220"/>
      <c r="M231" s="220"/>
    </row>
    <row r="232" spans="2:13" ht="12.75">
      <c r="B232" s="218"/>
      <c r="C232" s="219"/>
      <c r="D232" s="218"/>
      <c r="E232" s="218"/>
      <c r="F232" s="218"/>
      <c r="G232" s="218"/>
      <c r="H232" s="218"/>
      <c r="I232" s="218"/>
      <c r="J232" s="220"/>
      <c r="K232" s="220"/>
      <c r="L232" s="220"/>
      <c r="M232" s="220"/>
    </row>
    <row r="233" spans="2:13" ht="12.75">
      <c r="B233" s="218"/>
      <c r="C233" s="219"/>
      <c r="D233" s="218"/>
      <c r="E233" s="218"/>
      <c r="F233" s="218"/>
      <c r="G233" s="218"/>
      <c r="H233" s="218"/>
      <c r="I233" s="218"/>
      <c r="J233" s="220"/>
      <c r="K233" s="220"/>
      <c r="L233" s="220"/>
      <c r="M233" s="220"/>
    </row>
    <row r="234" spans="2:13" ht="12.75">
      <c r="B234" s="218"/>
      <c r="C234" s="219"/>
      <c r="D234" s="218"/>
      <c r="E234" s="218"/>
      <c r="F234" s="218"/>
      <c r="G234" s="218"/>
      <c r="H234" s="218"/>
      <c r="I234" s="218"/>
      <c r="J234" s="220"/>
      <c r="K234" s="220"/>
      <c r="L234" s="220"/>
      <c r="M234" s="220"/>
    </row>
    <row r="235" spans="2:13" ht="12.75">
      <c r="B235" s="218"/>
      <c r="C235" s="219"/>
      <c r="D235" s="218"/>
      <c r="E235" s="218"/>
      <c r="F235" s="218"/>
      <c r="G235" s="218"/>
      <c r="H235" s="218"/>
      <c r="I235" s="218"/>
      <c r="J235" s="220"/>
      <c r="K235" s="220"/>
      <c r="L235" s="220"/>
      <c r="M235" s="220"/>
    </row>
    <row r="236" spans="2:13" ht="12.75">
      <c r="B236" s="218"/>
      <c r="C236" s="219"/>
      <c r="D236" s="218"/>
      <c r="E236" s="218"/>
      <c r="F236" s="218"/>
      <c r="G236" s="218"/>
      <c r="H236" s="218"/>
      <c r="I236" s="218"/>
      <c r="J236" s="220"/>
      <c r="K236" s="220"/>
      <c r="L236" s="220"/>
      <c r="M236" s="220"/>
    </row>
    <row r="237" spans="2:13" ht="12.75">
      <c r="B237" s="218"/>
      <c r="C237" s="219"/>
      <c r="D237" s="218"/>
      <c r="E237" s="218"/>
      <c r="F237" s="218"/>
      <c r="G237" s="218"/>
      <c r="H237" s="218"/>
      <c r="I237" s="218"/>
      <c r="J237" s="220"/>
      <c r="K237" s="220"/>
      <c r="L237" s="220"/>
      <c r="M237" s="220"/>
    </row>
    <row r="238" spans="2:13" ht="12.75">
      <c r="B238" s="218"/>
      <c r="C238" s="219"/>
      <c r="D238" s="218"/>
      <c r="E238" s="218"/>
      <c r="F238" s="218"/>
      <c r="G238" s="218"/>
      <c r="H238" s="218"/>
      <c r="I238" s="218"/>
      <c r="J238" s="220"/>
      <c r="K238" s="220"/>
      <c r="L238" s="220"/>
      <c r="M238" s="220"/>
    </row>
    <row r="239" spans="2:13" ht="12.75">
      <c r="B239" s="218"/>
      <c r="C239" s="219"/>
      <c r="D239" s="218"/>
      <c r="E239" s="218"/>
      <c r="F239" s="218"/>
      <c r="G239" s="218"/>
      <c r="H239" s="218"/>
      <c r="I239" s="218"/>
      <c r="J239" s="220"/>
      <c r="K239" s="220"/>
      <c r="L239" s="220"/>
      <c r="M239" s="220"/>
    </row>
    <row r="240" spans="2:13" ht="12.75">
      <c r="B240" s="218"/>
      <c r="C240" s="219"/>
      <c r="D240" s="218"/>
      <c r="E240" s="218"/>
      <c r="F240" s="218"/>
      <c r="G240" s="218"/>
      <c r="H240" s="218"/>
      <c r="I240" s="218"/>
      <c r="J240" s="220"/>
      <c r="K240" s="220"/>
      <c r="L240" s="220"/>
      <c r="M240" s="220"/>
    </row>
    <row r="241" spans="2:13" ht="12.75">
      <c r="B241" s="218"/>
      <c r="C241" s="219"/>
      <c r="D241" s="218"/>
      <c r="E241" s="218"/>
      <c r="F241" s="218"/>
      <c r="G241" s="218"/>
      <c r="H241" s="218"/>
      <c r="I241" s="218"/>
      <c r="J241" s="220"/>
      <c r="K241" s="220"/>
      <c r="L241" s="220"/>
      <c r="M241" s="220"/>
    </row>
    <row r="242" spans="2:13" ht="12.75">
      <c r="B242" s="218"/>
      <c r="C242" s="219"/>
      <c r="D242" s="218"/>
      <c r="E242" s="218"/>
      <c r="F242" s="218"/>
      <c r="G242" s="218"/>
      <c r="H242" s="218"/>
      <c r="I242" s="218"/>
      <c r="J242" s="220"/>
      <c r="K242" s="220"/>
      <c r="L242" s="220"/>
      <c r="M242" s="220"/>
    </row>
    <row r="243" spans="2:13" ht="12.75">
      <c r="B243" s="218"/>
      <c r="C243" s="219"/>
      <c r="D243" s="218"/>
      <c r="E243" s="218"/>
      <c r="F243" s="218"/>
      <c r="G243" s="218"/>
      <c r="H243" s="218"/>
      <c r="I243" s="218"/>
      <c r="J243" s="220"/>
      <c r="K243" s="220"/>
      <c r="L243" s="220"/>
      <c r="M243" s="220"/>
    </row>
    <row r="244" spans="2:13" ht="12.75">
      <c r="B244" s="218"/>
      <c r="C244" s="219"/>
      <c r="D244" s="218"/>
      <c r="E244" s="218"/>
      <c r="F244" s="218"/>
      <c r="G244" s="218"/>
      <c r="H244" s="218"/>
      <c r="I244" s="218"/>
      <c r="J244" s="220"/>
      <c r="K244" s="220"/>
      <c r="L244" s="220"/>
      <c r="M244" s="220"/>
    </row>
    <row r="245" spans="2:13" ht="12.75">
      <c r="B245" s="218"/>
      <c r="C245" s="219"/>
      <c r="D245" s="218"/>
      <c r="E245" s="218"/>
      <c r="F245" s="218"/>
      <c r="G245" s="218"/>
      <c r="H245" s="218"/>
      <c r="I245" s="218"/>
      <c r="J245" s="220"/>
      <c r="K245" s="220"/>
      <c r="L245" s="220"/>
      <c r="M245" s="220"/>
    </row>
    <row r="246" spans="2:13" ht="12.75">
      <c r="B246" s="218"/>
      <c r="C246" s="219"/>
      <c r="D246" s="218"/>
      <c r="E246" s="218"/>
      <c r="F246" s="218"/>
      <c r="G246" s="218"/>
      <c r="H246" s="218"/>
      <c r="I246" s="218"/>
      <c r="J246" s="220"/>
      <c r="K246" s="220"/>
      <c r="L246" s="220"/>
      <c r="M246" s="220"/>
    </row>
    <row r="247" spans="2:13" ht="12.75">
      <c r="B247" s="218"/>
      <c r="C247" s="219"/>
      <c r="D247" s="218"/>
      <c r="E247" s="218"/>
      <c r="F247" s="218"/>
      <c r="G247" s="218"/>
      <c r="H247" s="218"/>
      <c r="I247" s="218"/>
      <c r="J247" s="220"/>
      <c r="K247" s="220"/>
      <c r="L247" s="220"/>
      <c r="M247" s="220"/>
    </row>
    <row r="248" spans="2:13" ht="12.75">
      <c r="B248" s="218"/>
      <c r="C248" s="219"/>
      <c r="D248" s="218"/>
      <c r="E248" s="218"/>
      <c r="F248" s="218"/>
      <c r="G248" s="218"/>
      <c r="H248" s="218"/>
      <c r="I248" s="218"/>
      <c r="J248" s="220"/>
      <c r="K248" s="220"/>
      <c r="L248" s="220"/>
      <c r="M248" s="220"/>
    </row>
    <row r="249" spans="2:13" ht="12.75">
      <c r="B249" s="218"/>
      <c r="C249" s="219"/>
      <c r="D249" s="218"/>
      <c r="E249" s="218"/>
      <c r="F249" s="218"/>
      <c r="G249" s="218"/>
      <c r="H249" s="218"/>
      <c r="I249" s="218"/>
      <c r="J249" s="220"/>
      <c r="K249" s="220"/>
      <c r="L249" s="220"/>
      <c r="M249" s="220"/>
    </row>
    <row r="250" spans="2:13" ht="12.75">
      <c r="B250" s="218"/>
      <c r="C250" s="219"/>
      <c r="D250" s="218"/>
      <c r="E250" s="218"/>
      <c r="F250" s="218"/>
      <c r="G250" s="218"/>
      <c r="H250" s="218"/>
      <c r="I250" s="218"/>
      <c r="J250" s="220"/>
      <c r="K250" s="220"/>
      <c r="L250" s="220"/>
      <c r="M250" s="220"/>
    </row>
    <row r="251" spans="2:13" ht="12.75">
      <c r="B251" s="218"/>
      <c r="C251" s="219"/>
      <c r="D251" s="218"/>
      <c r="E251" s="218"/>
      <c r="F251" s="218"/>
      <c r="G251" s="218"/>
      <c r="H251" s="218"/>
      <c r="I251" s="218"/>
      <c r="J251" s="220"/>
      <c r="K251" s="220"/>
      <c r="L251" s="220"/>
      <c r="M251" s="220"/>
    </row>
    <row r="252" spans="2:13" ht="12.75">
      <c r="B252" s="218"/>
      <c r="C252" s="219"/>
      <c r="D252" s="218"/>
      <c r="E252" s="218"/>
      <c r="F252" s="218"/>
      <c r="G252" s="218"/>
      <c r="H252" s="218"/>
      <c r="I252" s="218"/>
      <c r="J252" s="220"/>
      <c r="K252" s="220"/>
      <c r="L252" s="220"/>
      <c r="M252" s="220"/>
    </row>
    <row r="253" spans="2:13" ht="12.75">
      <c r="B253" s="218"/>
      <c r="C253" s="219"/>
      <c r="D253" s="218"/>
      <c r="E253" s="218"/>
      <c r="F253" s="218"/>
      <c r="G253" s="218"/>
      <c r="H253" s="218"/>
      <c r="I253" s="218"/>
      <c r="J253" s="220"/>
      <c r="K253" s="220"/>
      <c r="L253" s="220"/>
      <c r="M253" s="220"/>
    </row>
    <row r="254" spans="2:13" ht="12.75">
      <c r="B254" s="218"/>
      <c r="C254" s="219"/>
      <c r="D254" s="218"/>
      <c r="E254" s="218"/>
      <c r="F254" s="218"/>
      <c r="G254" s="218"/>
      <c r="H254" s="218"/>
      <c r="I254" s="218"/>
      <c r="J254" s="220"/>
      <c r="K254" s="220"/>
      <c r="L254" s="220"/>
      <c r="M254" s="220"/>
    </row>
    <row r="255" spans="2:13" ht="12.75">
      <c r="B255" s="218"/>
      <c r="C255" s="219"/>
      <c r="D255" s="218"/>
      <c r="E255" s="218"/>
      <c r="F255" s="218"/>
      <c r="G255" s="218"/>
      <c r="H255" s="218"/>
      <c r="I255" s="218"/>
      <c r="J255" s="220"/>
      <c r="K255" s="220"/>
      <c r="L255" s="220"/>
      <c r="M255" s="220"/>
    </row>
    <row r="256" spans="2:13" ht="12.75">
      <c r="B256" s="218"/>
      <c r="C256" s="219"/>
      <c r="D256" s="218"/>
      <c r="E256" s="218"/>
      <c r="F256" s="218"/>
      <c r="G256" s="218"/>
      <c r="H256" s="218"/>
      <c r="I256" s="218"/>
      <c r="J256" s="220"/>
      <c r="K256" s="220"/>
      <c r="L256" s="220"/>
      <c r="M256" s="220"/>
    </row>
    <row r="257" spans="2:13" ht="12.75">
      <c r="B257" s="218"/>
      <c r="C257" s="219"/>
      <c r="D257" s="218"/>
      <c r="E257" s="218"/>
      <c r="F257" s="218"/>
      <c r="G257" s="218"/>
      <c r="H257" s="218"/>
      <c r="I257" s="218"/>
      <c r="J257" s="220"/>
      <c r="K257" s="220"/>
      <c r="L257" s="220"/>
      <c r="M257" s="220"/>
    </row>
    <row r="258" spans="2:13" ht="12.75">
      <c r="B258" s="218"/>
      <c r="C258" s="219"/>
      <c r="D258" s="218"/>
      <c r="E258" s="218"/>
      <c r="F258" s="218"/>
      <c r="G258" s="218"/>
      <c r="H258" s="218"/>
      <c r="I258" s="218"/>
      <c r="J258" s="220"/>
      <c r="K258" s="220"/>
      <c r="L258" s="220"/>
      <c r="M258" s="220"/>
    </row>
    <row r="259" spans="2:13" ht="12.75">
      <c r="B259" s="218"/>
      <c r="C259" s="219"/>
      <c r="D259" s="218"/>
      <c r="E259" s="218"/>
      <c r="F259" s="218"/>
      <c r="G259" s="218"/>
      <c r="H259" s="218"/>
      <c r="I259" s="218"/>
      <c r="J259" s="220"/>
      <c r="K259" s="220"/>
      <c r="L259" s="220"/>
      <c r="M259" s="220"/>
    </row>
    <row r="260" spans="2:13" ht="12.75">
      <c r="B260" s="218"/>
      <c r="C260" s="219"/>
      <c r="D260" s="218"/>
      <c r="E260" s="218"/>
      <c r="F260" s="218"/>
      <c r="G260" s="218"/>
      <c r="H260" s="218"/>
      <c r="I260" s="218"/>
      <c r="J260" s="220"/>
      <c r="K260" s="220"/>
      <c r="L260" s="220"/>
      <c r="M260" s="220"/>
    </row>
    <row r="261" spans="2:13" ht="12.75">
      <c r="B261" s="218"/>
      <c r="C261" s="219"/>
      <c r="D261" s="218"/>
      <c r="E261" s="218"/>
      <c r="F261" s="218"/>
      <c r="G261" s="218"/>
      <c r="H261" s="218"/>
      <c r="I261" s="218"/>
      <c r="J261" s="220"/>
      <c r="K261" s="220"/>
      <c r="L261" s="220"/>
      <c r="M261" s="220"/>
    </row>
    <row r="262" spans="2:13" ht="12.75">
      <c r="B262" s="218"/>
      <c r="C262" s="219"/>
      <c r="D262" s="218"/>
      <c r="E262" s="218"/>
      <c r="F262" s="218"/>
      <c r="G262" s="218"/>
      <c r="H262" s="218"/>
      <c r="I262" s="218"/>
      <c r="J262" s="220"/>
      <c r="K262" s="220"/>
      <c r="L262" s="220"/>
      <c r="M262" s="220"/>
    </row>
    <row r="263" spans="2:13" ht="12.75">
      <c r="B263" s="218"/>
      <c r="C263" s="219"/>
      <c r="D263" s="218"/>
      <c r="E263" s="218"/>
      <c r="F263" s="218"/>
      <c r="G263" s="218"/>
      <c r="H263" s="218"/>
      <c r="I263" s="218"/>
      <c r="J263" s="220"/>
      <c r="K263" s="220"/>
      <c r="L263" s="220"/>
      <c r="M263" s="220"/>
    </row>
    <row r="264" spans="2:13" ht="12.75">
      <c r="B264" s="218"/>
      <c r="C264" s="219"/>
      <c r="D264" s="218"/>
      <c r="E264" s="218"/>
      <c r="F264" s="218"/>
      <c r="G264" s="218"/>
      <c r="H264" s="218"/>
      <c r="I264" s="218"/>
      <c r="J264" s="220"/>
      <c r="K264" s="220"/>
      <c r="L264" s="220"/>
      <c r="M264" s="220"/>
    </row>
    <row r="265" spans="2:13" ht="12.75">
      <c r="B265" s="218"/>
      <c r="C265" s="219"/>
      <c r="D265" s="218"/>
      <c r="E265" s="218"/>
      <c r="F265" s="218"/>
      <c r="G265" s="218"/>
      <c r="H265" s="218"/>
      <c r="I265" s="218"/>
      <c r="J265" s="220"/>
      <c r="K265" s="220"/>
      <c r="L265" s="220"/>
      <c r="M265" s="220"/>
    </row>
    <row r="266" spans="2:13" ht="12.75">
      <c r="B266" s="218"/>
      <c r="C266" s="219"/>
      <c r="D266" s="218"/>
      <c r="E266" s="218"/>
      <c r="F266" s="218"/>
      <c r="G266" s="218"/>
      <c r="H266" s="218"/>
      <c r="I266" s="218"/>
      <c r="J266" s="220"/>
      <c r="K266" s="220"/>
      <c r="L266" s="220"/>
      <c r="M266" s="220"/>
    </row>
    <row r="267" spans="2:13" ht="12.75">
      <c r="B267" s="218"/>
      <c r="C267" s="219"/>
      <c r="D267" s="218"/>
      <c r="E267" s="218"/>
      <c r="F267" s="218"/>
      <c r="G267" s="218"/>
      <c r="H267" s="218"/>
      <c r="I267" s="218"/>
      <c r="J267" s="220"/>
      <c r="K267" s="220"/>
      <c r="L267" s="220"/>
      <c r="M267" s="220"/>
    </row>
    <row r="268" spans="2:13" ht="12.75">
      <c r="B268" s="218"/>
      <c r="C268" s="219"/>
      <c r="D268" s="218"/>
      <c r="E268" s="218"/>
      <c r="F268" s="218"/>
      <c r="G268" s="218"/>
      <c r="H268" s="218"/>
      <c r="I268" s="218"/>
      <c r="J268" s="220"/>
      <c r="K268" s="220"/>
      <c r="L268" s="220"/>
      <c r="M268" s="220"/>
    </row>
    <row r="269" spans="2:13" ht="12.75">
      <c r="B269" s="218"/>
      <c r="C269" s="219"/>
      <c r="D269" s="218"/>
      <c r="E269" s="218"/>
      <c r="F269" s="218"/>
      <c r="G269" s="218"/>
      <c r="H269" s="218"/>
      <c r="I269" s="218"/>
      <c r="J269" s="220"/>
      <c r="K269" s="220"/>
      <c r="L269" s="220"/>
      <c r="M269" s="220"/>
    </row>
    <row r="270" spans="2:13" ht="12.75">
      <c r="B270" s="218"/>
      <c r="C270" s="219"/>
      <c r="D270" s="218"/>
      <c r="E270" s="218"/>
      <c r="F270" s="218"/>
      <c r="G270" s="218"/>
      <c r="H270" s="218"/>
      <c r="I270" s="218"/>
      <c r="J270" s="220"/>
      <c r="K270" s="220"/>
      <c r="L270" s="220"/>
      <c r="M270" s="220"/>
    </row>
    <row r="271" spans="2:13" ht="12.75">
      <c r="B271" s="218"/>
      <c r="C271" s="219"/>
      <c r="D271" s="218"/>
      <c r="E271" s="218"/>
      <c r="F271" s="218"/>
      <c r="G271" s="218"/>
      <c r="H271" s="218"/>
      <c r="I271" s="218"/>
      <c r="J271" s="220"/>
      <c r="K271" s="220"/>
      <c r="L271" s="220"/>
      <c r="M271" s="220"/>
    </row>
    <row r="272" spans="2:13" ht="12.75">
      <c r="B272" s="218"/>
      <c r="C272" s="219"/>
      <c r="D272" s="218"/>
      <c r="E272" s="218"/>
      <c r="F272" s="218"/>
      <c r="G272" s="218"/>
      <c r="H272" s="218"/>
      <c r="I272" s="218"/>
      <c r="J272" s="220"/>
      <c r="K272" s="220"/>
      <c r="L272" s="220"/>
      <c r="M272" s="220"/>
    </row>
    <row r="273" spans="2:13" ht="12.75">
      <c r="B273" s="218"/>
      <c r="C273" s="219"/>
      <c r="D273" s="218"/>
      <c r="E273" s="218"/>
      <c r="F273" s="218"/>
      <c r="G273" s="218"/>
      <c r="H273" s="218"/>
      <c r="I273" s="218"/>
      <c r="J273" s="220"/>
      <c r="K273" s="220"/>
      <c r="L273" s="220"/>
      <c r="M273" s="220"/>
    </row>
    <row r="274" spans="2:13" ht="12.75">
      <c r="B274" s="218"/>
      <c r="C274" s="219"/>
      <c r="D274" s="218"/>
      <c r="E274" s="218"/>
      <c r="F274" s="218"/>
      <c r="G274" s="218"/>
      <c r="H274" s="218"/>
      <c r="I274" s="218"/>
      <c r="J274" s="220"/>
      <c r="K274" s="220"/>
      <c r="L274" s="220"/>
      <c r="M274" s="220"/>
    </row>
    <row r="275" spans="2:13" ht="12.75">
      <c r="B275" s="218"/>
      <c r="C275" s="219"/>
      <c r="D275" s="218"/>
      <c r="E275" s="218"/>
      <c r="F275" s="218"/>
      <c r="G275" s="218"/>
      <c r="H275" s="218"/>
      <c r="I275" s="218"/>
      <c r="J275" s="220"/>
      <c r="K275" s="220"/>
      <c r="L275" s="220"/>
      <c r="M275" s="220"/>
    </row>
    <row r="276" spans="2:13" ht="12.75">
      <c r="B276" s="218"/>
      <c r="C276" s="219"/>
      <c r="D276" s="218"/>
      <c r="E276" s="218"/>
      <c r="F276" s="218"/>
      <c r="G276" s="218"/>
      <c r="H276" s="218"/>
      <c r="I276" s="218"/>
      <c r="J276" s="220"/>
      <c r="K276" s="220"/>
      <c r="L276" s="220"/>
      <c r="M276" s="220"/>
    </row>
    <row r="277" spans="2:13" ht="12.75">
      <c r="B277" s="218"/>
      <c r="C277" s="219"/>
      <c r="D277" s="218"/>
      <c r="E277" s="218"/>
      <c r="F277" s="218"/>
      <c r="G277" s="218"/>
      <c r="H277" s="218"/>
      <c r="I277" s="218"/>
      <c r="J277" s="220"/>
      <c r="K277" s="220"/>
      <c r="L277" s="220"/>
      <c r="M277" s="220"/>
    </row>
    <row r="278" spans="2:13" ht="12.75">
      <c r="B278" s="218"/>
      <c r="C278" s="219"/>
      <c r="D278" s="218"/>
      <c r="E278" s="218"/>
      <c r="F278" s="218"/>
      <c r="G278" s="218"/>
      <c r="H278" s="218"/>
      <c r="I278" s="218"/>
      <c r="J278" s="220"/>
      <c r="K278" s="220"/>
      <c r="L278" s="220"/>
      <c r="M278" s="220"/>
    </row>
    <row r="279" spans="2:13" ht="12.75">
      <c r="B279" s="218"/>
      <c r="C279" s="219"/>
      <c r="D279" s="218"/>
      <c r="E279" s="218"/>
      <c r="F279" s="218"/>
      <c r="G279" s="218"/>
      <c r="H279" s="218"/>
      <c r="I279" s="218"/>
      <c r="J279" s="220"/>
      <c r="K279" s="220"/>
      <c r="L279" s="220"/>
      <c r="M279" s="220"/>
    </row>
    <row r="280" spans="2:13" ht="12.75">
      <c r="B280" s="218"/>
      <c r="C280" s="219"/>
      <c r="D280" s="218"/>
      <c r="E280" s="218"/>
      <c r="F280" s="218"/>
      <c r="G280" s="218"/>
      <c r="H280" s="218"/>
      <c r="I280" s="218"/>
      <c r="J280" s="220"/>
      <c r="K280" s="220"/>
      <c r="L280" s="220"/>
      <c r="M280" s="220"/>
    </row>
    <row r="281" spans="2:13" ht="12.75">
      <c r="B281" s="218"/>
      <c r="C281" s="219"/>
      <c r="D281" s="218"/>
      <c r="E281" s="218"/>
      <c r="F281" s="218"/>
      <c r="G281" s="218"/>
      <c r="H281" s="218"/>
      <c r="I281" s="218"/>
      <c r="J281" s="220"/>
      <c r="K281" s="220"/>
      <c r="L281" s="220"/>
      <c r="M281" s="220"/>
    </row>
    <row r="282" spans="2:13" ht="12.75">
      <c r="B282" s="218"/>
      <c r="C282" s="219"/>
      <c r="D282" s="218"/>
      <c r="E282" s="218"/>
      <c r="F282" s="218"/>
      <c r="G282" s="218"/>
      <c r="H282" s="218"/>
      <c r="I282" s="218"/>
      <c r="J282" s="220"/>
      <c r="K282" s="220"/>
      <c r="L282" s="220"/>
      <c r="M282" s="220"/>
    </row>
    <row r="283" spans="2:13" ht="12.75">
      <c r="B283" s="218"/>
      <c r="C283" s="219"/>
      <c r="D283" s="218"/>
      <c r="E283" s="218"/>
      <c r="F283" s="218"/>
      <c r="G283" s="218"/>
      <c r="H283" s="218"/>
      <c r="I283" s="218"/>
      <c r="J283" s="220"/>
      <c r="K283" s="220"/>
      <c r="L283" s="220"/>
      <c r="M283" s="220"/>
    </row>
    <row r="284" spans="2:13" ht="12.75">
      <c r="B284" s="218"/>
      <c r="C284" s="219"/>
      <c r="D284" s="218"/>
      <c r="E284" s="218"/>
      <c r="F284" s="218"/>
      <c r="G284" s="218"/>
      <c r="H284" s="218"/>
      <c r="I284" s="218"/>
      <c r="J284" s="220"/>
      <c r="K284" s="220"/>
      <c r="L284" s="220"/>
      <c r="M284" s="220"/>
    </row>
    <row r="285" spans="2:13" ht="12.75">
      <c r="B285" s="218"/>
      <c r="C285" s="219"/>
      <c r="D285" s="218"/>
      <c r="E285" s="218"/>
      <c r="F285" s="218"/>
      <c r="G285" s="218"/>
      <c r="H285" s="218"/>
      <c r="I285" s="218"/>
      <c r="J285" s="220"/>
      <c r="K285" s="220"/>
      <c r="L285" s="220"/>
      <c r="M285" s="220"/>
    </row>
    <row r="286" spans="2:13" ht="12.75">
      <c r="B286" s="218"/>
      <c r="C286" s="219"/>
      <c r="D286" s="218"/>
      <c r="E286" s="218"/>
      <c r="F286" s="218"/>
      <c r="G286" s="218"/>
      <c r="H286" s="218"/>
      <c r="I286" s="218"/>
      <c r="J286" s="220"/>
      <c r="K286" s="220"/>
      <c r="L286" s="220"/>
      <c r="M286" s="220"/>
    </row>
    <row r="287" spans="2:13" ht="12.75">
      <c r="B287" s="218"/>
      <c r="C287" s="219"/>
      <c r="D287" s="218"/>
      <c r="E287" s="218"/>
      <c r="F287" s="218"/>
      <c r="G287" s="218"/>
      <c r="H287" s="218"/>
      <c r="I287" s="218"/>
      <c r="J287" s="220"/>
      <c r="K287" s="220"/>
      <c r="L287" s="220"/>
      <c r="M287" s="220"/>
    </row>
    <row r="288" spans="2:13" ht="12.75">
      <c r="B288" s="218"/>
      <c r="C288" s="219"/>
      <c r="D288" s="218"/>
      <c r="E288" s="218"/>
      <c r="F288" s="218"/>
      <c r="G288" s="218"/>
      <c r="H288" s="218"/>
      <c r="I288" s="218"/>
      <c r="J288" s="220"/>
      <c r="K288" s="220"/>
      <c r="L288" s="220"/>
      <c r="M288" s="220"/>
    </row>
    <row r="289" spans="2:13" ht="12.75">
      <c r="B289" s="218"/>
      <c r="C289" s="219"/>
      <c r="D289" s="218"/>
      <c r="E289" s="218"/>
      <c r="F289" s="218"/>
      <c r="G289" s="218"/>
      <c r="H289" s="218"/>
      <c r="I289" s="218"/>
      <c r="J289" s="220"/>
      <c r="K289" s="220"/>
      <c r="L289" s="220"/>
      <c r="M289" s="220"/>
    </row>
    <row r="290" spans="2:13" ht="12.75">
      <c r="B290" s="218"/>
      <c r="C290" s="219"/>
      <c r="D290" s="218"/>
      <c r="E290" s="218"/>
      <c r="F290" s="218"/>
      <c r="G290" s="218"/>
      <c r="H290" s="218"/>
      <c r="I290" s="218"/>
      <c r="J290" s="220"/>
      <c r="K290" s="220"/>
      <c r="L290" s="220"/>
      <c r="M290" s="220"/>
    </row>
    <row r="291" spans="2:13" ht="12.75">
      <c r="B291" s="218"/>
      <c r="C291" s="219"/>
      <c r="D291" s="218"/>
      <c r="E291" s="218"/>
      <c r="F291" s="218"/>
      <c r="G291" s="218"/>
      <c r="H291" s="218"/>
      <c r="I291" s="218"/>
      <c r="J291" s="220"/>
      <c r="K291" s="220"/>
      <c r="L291" s="220"/>
      <c r="M291" s="220"/>
    </row>
    <row r="292" spans="2:13" ht="12.75">
      <c r="B292" s="218"/>
      <c r="C292" s="219"/>
      <c r="D292" s="218"/>
      <c r="E292" s="218"/>
      <c r="F292" s="218"/>
      <c r="G292" s="218"/>
      <c r="H292" s="218"/>
      <c r="I292" s="218"/>
      <c r="J292" s="220"/>
      <c r="K292" s="220"/>
      <c r="L292" s="220"/>
      <c r="M292" s="220"/>
    </row>
    <row r="293" spans="2:13" ht="12.75">
      <c r="B293" s="218"/>
      <c r="C293" s="219"/>
      <c r="D293" s="218"/>
      <c r="E293" s="218"/>
      <c r="F293" s="218"/>
      <c r="G293" s="218"/>
      <c r="H293" s="218"/>
      <c r="I293" s="218"/>
      <c r="J293" s="220"/>
      <c r="K293" s="220"/>
      <c r="L293" s="220"/>
      <c r="M293" s="220"/>
    </row>
    <row r="294" spans="2:13" ht="12.75">
      <c r="B294" s="218"/>
      <c r="C294" s="219"/>
      <c r="D294" s="218"/>
      <c r="E294" s="218"/>
      <c r="F294" s="218"/>
      <c r="G294" s="218"/>
      <c r="H294" s="218"/>
      <c r="I294" s="218"/>
      <c r="J294" s="220"/>
      <c r="K294" s="220"/>
      <c r="L294" s="220"/>
      <c r="M294" s="220"/>
    </row>
    <row r="295" spans="2:13" ht="12.75">
      <c r="B295" s="218"/>
      <c r="C295" s="219"/>
      <c r="D295" s="218"/>
      <c r="E295" s="218"/>
      <c r="F295" s="218"/>
      <c r="G295" s="218"/>
      <c r="H295" s="218"/>
      <c r="I295" s="218"/>
      <c r="J295" s="220"/>
      <c r="K295" s="220"/>
      <c r="L295" s="220"/>
      <c r="M295" s="220"/>
    </row>
    <row r="296" spans="2:13" ht="12.75">
      <c r="B296" s="218"/>
      <c r="C296" s="219"/>
      <c r="D296" s="218"/>
      <c r="E296" s="218"/>
      <c r="F296" s="218"/>
      <c r="G296" s="218"/>
      <c r="H296" s="218"/>
      <c r="I296" s="218"/>
      <c r="J296" s="220"/>
      <c r="K296" s="220"/>
      <c r="L296" s="220"/>
      <c r="M296" s="220"/>
    </row>
    <row r="297" spans="2:13" ht="12.75">
      <c r="B297" s="218"/>
      <c r="C297" s="219"/>
      <c r="D297" s="218"/>
      <c r="E297" s="218"/>
      <c r="F297" s="218"/>
      <c r="G297" s="218"/>
      <c r="H297" s="218"/>
      <c r="I297" s="218"/>
      <c r="J297" s="220"/>
      <c r="K297" s="220"/>
      <c r="L297" s="220"/>
      <c r="M297" s="220"/>
    </row>
    <row r="298" spans="2:13" ht="12.75">
      <c r="B298" s="218"/>
      <c r="C298" s="219"/>
      <c r="D298" s="218"/>
      <c r="E298" s="218"/>
      <c r="F298" s="218"/>
      <c r="G298" s="218"/>
      <c r="H298" s="218"/>
      <c r="I298" s="218"/>
      <c r="J298" s="220"/>
      <c r="K298" s="220"/>
      <c r="L298" s="220"/>
      <c r="M298" s="220"/>
    </row>
    <row r="299" spans="2:13" ht="12.75">
      <c r="B299" s="218"/>
      <c r="C299" s="219"/>
      <c r="D299" s="218"/>
      <c r="E299" s="218"/>
      <c r="F299" s="218"/>
      <c r="G299" s="218"/>
      <c r="H299" s="218"/>
      <c r="I299" s="218"/>
      <c r="J299" s="220"/>
      <c r="K299" s="220"/>
      <c r="L299" s="220"/>
      <c r="M299" s="220"/>
    </row>
    <row r="300" spans="2:13" ht="12.75">
      <c r="B300" s="218"/>
      <c r="C300" s="219"/>
      <c r="D300" s="218"/>
      <c r="E300" s="218"/>
      <c r="F300" s="218"/>
      <c r="G300" s="218"/>
      <c r="H300" s="218"/>
      <c r="I300" s="218"/>
      <c r="J300" s="220"/>
      <c r="K300" s="220"/>
      <c r="L300" s="220"/>
      <c r="M300" s="220"/>
    </row>
    <row r="301" spans="2:13" ht="12.75">
      <c r="B301" s="218"/>
      <c r="C301" s="219"/>
      <c r="D301" s="218"/>
      <c r="E301" s="218"/>
      <c r="F301" s="218"/>
      <c r="G301" s="218"/>
      <c r="H301" s="218"/>
      <c r="I301" s="218"/>
      <c r="J301" s="220"/>
      <c r="K301" s="220"/>
      <c r="L301" s="220"/>
      <c r="M301" s="220"/>
    </row>
    <row r="302" spans="2:13" ht="12.75">
      <c r="B302" s="218"/>
      <c r="C302" s="219"/>
      <c r="D302" s="218"/>
      <c r="E302" s="218"/>
      <c r="F302" s="218"/>
      <c r="G302" s="218"/>
      <c r="H302" s="218"/>
      <c r="I302" s="218"/>
      <c r="J302" s="220"/>
      <c r="K302" s="220"/>
      <c r="L302" s="220"/>
      <c r="M302" s="220"/>
    </row>
    <row r="303" spans="2:13" ht="12.75">
      <c r="B303" s="218"/>
      <c r="C303" s="219"/>
      <c r="D303" s="218"/>
      <c r="E303" s="218"/>
      <c r="F303" s="218"/>
      <c r="G303" s="218"/>
      <c r="H303" s="218"/>
      <c r="I303" s="218"/>
      <c r="J303" s="220"/>
      <c r="K303" s="220"/>
      <c r="L303" s="220"/>
      <c r="M303" s="220"/>
    </row>
    <row r="304" spans="2:13" ht="12.75">
      <c r="B304" s="218"/>
      <c r="C304" s="219"/>
      <c r="D304" s="218"/>
      <c r="E304" s="218"/>
      <c r="F304" s="218"/>
      <c r="G304" s="218"/>
      <c r="H304" s="218"/>
      <c r="I304" s="218"/>
      <c r="J304" s="220"/>
      <c r="K304" s="220"/>
      <c r="L304" s="220"/>
      <c r="M304" s="220"/>
    </row>
    <row r="305" spans="2:13" ht="12.75">
      <c r="B305" s="218"/>
      <c r="C305" s="219"/>
      <c r="D305" s="218"/>
      <c r="E305" s="218"/>
      <c r="F305" s="218"/>
      <c r="G305" s="218"/>
      <c r="H305" s="218"/>
      <c r="I305" s="218"/>
      <c r="J305" s="220"/>
      <c r="K305" s="220"/>
      <c r="L305" s="220"/>
      <c r="M305" s="220"/>
    </row>
    <row r="306" spans="2:13" ht="12.75">
      <c r="B306" s="218"/>
      <c r="C306" s="219"/>
      <c r="D306" s="218"/>
      <c r="E306" s="218"/>
      <c r="F306" s="218"/>
      <c r="G306" s="218"/>
      <c r="H306" s="218"/>
      <c r="I306" s="218"/>
      <c r="J306" s="220"/>
      <c r="K306" s="220"/>
      <c r="L306" s="220"/>
      <c r="M306" s="220"/>
    </row>
    <row r="307" spans="2:13" ht="12.75">
      <c r="B307" s="218"/>
      <c r="C307" s="219"/>
      <c r="D307" s="218"/>
      <c r="E307" s="218"/>
      <c r="F307" s="218"/>
      <c r="G307" s="218"/>
      <c r="H307" s="218"/>
      <c r="I307" s="218"/>
      <c r="J307" s="220"/>
      <c r="K307" s="220"/>
      <c r="L307" s="220"/>
      <c r="M307" s="220"/>
    </row>
    <row r="308" spans="2:13" ht="12.75">
      <c r="B308" s="218"/>
      <c r="C308" s="219"/>
      <c r="D308" s="218"/>
      <c r="E308" s="218"/>
      <c r="F308" s="218"/>
      <c r="G308" s="218"/>
      <c r="H308" s="218"/>
      <c r="I308" s="218"/>
      <c r="J308" s="220"/>
      <c r="K308" s="220"/>
      <c r="L308" s="220"/>
      <c r="M308" s="220"/>
    </row>
    <row r="309" spans="2:13" ht="12.75">
      <c r="B309" s="218"/>
      <c r="C309" s="219"/>
      <c r="D309" s="218"/>
      <c r="E309" s="218"/>
      <c r="F309" s="218"/>
      <c r="G309" s="218"/>
      <c r="H309" s="218"/>
      <c r="I309" s="218"/>
      <c r="J309" s="220"/>
      <c r="K309" s="220"/>
      <c r="L309" s="220"/>
      <c r="M309" s="220"/>
    </row>
    <row r="310" spans="2:13" ht="12.75">
      <c r="B310" s="218"/>
      <c r="C310" s="219"/>
      <c r="D310" s="218"/>
      <c r="E310" s="218"/>
      <c r="F310" s="218"/>
      <c r="G310" s="218"/>
      <c r="H310" s="218"/>
      <c r="I310" s="218"/>
      <c r="J310" s="220"/>
      <c r="K310" s="220"/>
      <c r="L310" s="220"/>
      <c r="M310" s="220"/>
    </row>
    <row r="311" spans="2:13" ht="12.75">
      <c r="B311" s="218"/>
      <c r="C311" s="219"/>
      <c r="D311" s="218"/>
      <c r="E311" s="218"/>
      <c r="F311" s="218"/>
      <c r="G311" s="218"/>
      <c r="H311" s="218"/>
      <c r="I311" s="218"/>
      <c r="J311" s="220"/>
      <c r="K311" s="220"/>
      <c r="L311" s="220"/>
      <c r="M311" s="220"/>
    </row>
    <row r="312" spans="2:13" ht="12.75">
      <c r="B312" s="218"/>
      <c r="C312" s="219"/>
      <c r="D312" s="218"/>
      <c r="E312" s="218"/>
      <c r="F312" s="218"/>
      <c r="G312" s="218"/>
      <c r="H312" s="218"/>
      <c r="I312" s="218"/>
      <c r="J312" s="220"/>
      <c r="K312" s="220"/>
      <c r="L312" s="220"/>
      <c r="M312" s="220"/>
    </row>
    <row r="313" spans="2:13" ht="12.75">
      <c r="B313" s="218"/>
      <c r="C313" s="219"/>
      <c r="D313" s="218"/>
      <c r="E313" s="218"/>
      <c r="F313" s="218"/>
      <c r="G313" s="218"/>
      <c r="H313" s="218"/>
      <c r="I313" s="218"/>
      <c r="J313" s="220"/>
      <c r="K313" s="220"/>
      <c r="L313" s="220"/>
      <c r="M313" s="220"/>
    </row>
    <row r="314" spans="2:13" ht="12.75">
      <c r="B314" s="218"/>
      <c r="C314" s="219"/>
      <c r="D314" s="218"/>
      <c r="E314" s="218"/>
      <c r="F314" s="218"/>
      <c r="G314" s="218"/>
      <c r="H314" s="218"/>
      <c r="I314" s="218"/>
      <c r="J314" s="220"/>
      <c r="K314" s="220"/>
      <c r="L314" s="220"/>
      <c r="M314" s="220"/>
    </row>
    <row r="315" spans="2:13" ht="12.75">
      <c r="B315" s="218"/>
      <c r="C315" s="219"/>
      <c r="D315" s="218"/>
      <c r="E315" s="218"/>
      <c r="F315" s="218"/>
      <c r="G315" s="218"/>
      <c r="H315" s="218"/>
      <c r="I315" s="218"/>
      <c r="J315" s="220"/>
      <c r="K315" s="220"/>
      <c r="L315" s="220"/>
      <c r="M315" s="220"/>
    </row>
    <row r="316" spans="2:13" ht="12.75">
      <c r="B316" s="218"/>
      <c r="C316" s="219"/>
      <c r="D316" s="218"/>
      <c r="E316" s="218"/>
      <c r="F316" s="218"/>
      <c r="G316" s="218"/>
      <c r="H316" s="218"/>
      <c r="I316" s="218"/>
      <c r="J316" s="220"/>
      <c r="K316" s="220"/>
      <c r="L316" s="220"/>
      <c r="M316" s="220"/>
    </row>
    <row r="317" spans="2:13" ht="12.75">
      <c r="B317" s="218"/>
      <c r="C317" s="219"/>
      <c r="D317" s="218"/>
      <c r="E317" s="218"/>
      <c r="F317" s="218"/>
      <c r="G317" s="218"/>
      <c r="H317" s="218"/>
      <c r="I317" s="218"/>
      <c r="J317" s="220"/>
      <c r="K317" s="220"/>
      <c r="L317" s="220"/>
      <c r="M317" s="220"/>
    </row>
    <row r="318" spans="2:13" ht="12.75">
      <c r="B318" s="218"/>
      <c r="C318" s="219"/>
      <c r="D318" s="218"/>
      <c r="E318" s="218"/>
      <c r="F318" s="218"/>
      <c r="G318" s="218"/>
      <c r="H318" s="218"/>
      <c r="I318" s="218"/>
      <c r="J318" s="220"/>
      <c r="K318" s="220"/>
      <c r="L318" s="220"/>
      <c r="M318" s="220"/>
    </row>
    <row r="319" spans="2:13" ht="12.75">
      <c r="B319" s="218"/>
      <c r="C319" s="219"/>
      <c r="D319" s="218"/>
      <c r="E319" s="218"/>
      <c r="F319" s="218"/>
      <c r="G319" s="218"/>
      <c r="H319" s="218"/>
      <c r="I319" s="218"/>
      <c r="J319" s="220"/>
      <c r="K319" s="220"/>
      <c r="L319" s="220"/>
      <c r="M319" s="220"/>
    </row>
    <row r="320" spans="2:13" ht="12.75">
      <c r="B320" s="218"/>
      <c r="C320" s="219"/>
      <c r="D320" s="218"/>
      <c r="E320" s="218"/>
      <c r="F320" s="218"/>
      <c r="G320" s="218"/>
      <c r="H320" s="218"/>
      <c r="I320" s="218"/>
      <c r="J320" s="220"/>
      <c r="K320" s="220"/>
      <c r="L320" s="220"/>
      <c r="M320" s="220"/>
    </row>
    <row r="321" spans="2:13" ht="12.75">
      <c r="B321" s="218"/>
      <c r="C321" s="219"/>
      <c r="D321" s="218"/>
      <c r="E321" s="218"/>
      <c r="F321" s="218"/>
      <c r="G321" s="218"/>
      <c r="H321" s="218"/>
      <c r="I321" s="218"/>
      <c r="J321" s="220"/>
      <c r="K321" s="220"/>
      <c r="L321" s="220"/>
      <c r="M321" s="220"/>
    </row>
    <row r="322" spans="2:13" ht="12.75">
      <c r="B322" s="218"/>
      <c r="C322" s="219"/>
      <c r="D322" s="218"/>
      <c r="E322" s="218"/>
      <c r="F322" s="218"/>
      <c r="G322" s="218"/>
      <c r="H322" s="218"/>
      <c r="I322" s="218"/>
      <c r="J322" s="220"/>
      <c r="K322" s="220"/>
      <c r="L322" s="220"/>
      <c r="M322" s="220"/>
    </row>
    <row r="323" spans="2:13" ht="12.75">
      <c r="B323" s="218"/>
      <c r="C323" s="219"/>
      <c r="D323" s="218"/>
      <c r="E323" s="218"/>
      <c r="F323" s="218"/>
      <c r="G323" s="218"/>
      <c r="H323" s="218"/>
      <c r="I323" s="218"/>
      <c r="J323" s="220"/>
      <c r="K323" s="220"/>
      <c r="L323" s="220"/>
      <c r="M323" s="220"/>
    </row>
    <row r="324" spans="2:13" ht="12.75">
      <c r="B324" s="218"/>
      <c r="C324" s="219"/>
      <c r="D324" s="218"/>
      <c r="E324" s="218"/>
      <c r="F324" s="218"/>
      <c r="G324" s="218"/>
      <c r="H324" s="218"/>
      <c r="I324" s="218"/>
      <c r="J324" s="220"/>
      <c r="K324" s="220"/>
      <c r="L324" s="220"/>
      <c r="M324" s="220"/>
    </row>
    <row r="325" spans="2:13" ht="12.75">
      <c r="B325" s="218"/>
      <c r="C325" s="219"/>
      <c r="D325" s="218"/>
      <c r="E325" s="218"/>
      <c r="F325" s="218"/>
      <c r="G325" s="218"/>
      <c r="H325" s="218"/>
      <c r="I325" s="218"/>
      <c r="J325" s="220"/>
      <c r="K325" s="220"/>
      <c r="L325" s="220"/>
      <c r="M325" s="220"/>
    </row>
    <row r="326" spans="2:13" ht="12.75">
      <c r="B326" s="218"/>
      <c r="C326" s="219"/>
      <c r="D326" s="218"/>
      <c r="E326" s="218"/>
      <c r="F326" s="218"/>
      <c r="G326" s="218"/>
      <c r="H326" s="218"/>
      <c r="I326" s="218"/>
      <c r="J326" s="220"/>
      <c r="K326" s="220"/>
      <c r="L326" s="220"/>
      <c r="M326" s="220"/>
    </row>
    <row r="327" spans="2:13" ht="12.75">
      <c r="B327" s="218"/>
      <c r="C327" s="219"/>
      <c r="D327" s="218"/>
      <c r="E327" s="218"/>
      <c r="F327" s="218"/>
      <c r="G327" s="218"/>
      <c r="H327" s="218"/>
      <c r="I327" s="218"/>
      <c r="J327" s="220"/>
      <c r="K327" s="220"/>
      <c r="L327" s="220"/>
      <c r="M327" s="220"/>
    </row>
    <row r="328" spans="2:13" ht="12.75">
      <c r="B328" s="218"/>
      <c r="C328" s="219"/>
      <c r="D328" s="218"/>
      <c r="E328" s="218"/>
      <c r="F328" s="218"/>
      <c r="G328" s="218"/>
      <c r="H328" s="218"/>
      <c r="I328" s="218"/>
      <c r="J328" s="220"/>
      <c r="K328" s="220"/>
      <c r="L328" s="220"/>
      <c r="M328" s="220"/>
    </row>
    <row r="329" spans="2:13" ht="12.75">
      <c r="B329" s="218"/>
      <c r="C329" s="219"/>
      <c r="D329" s="218"/>
      <c r="E329" s="218"/>
      <c r="F329" s="218"/>
      <c r="G329" s="218"/>
      <c r="H329" s="218"/>
      <c r="I329" s="218"/>
      <c r="J329" s="220"/>
      <c r="K329" s="220"/>
      <c r="L329" s="220"/>
      <c r="M329" s="220"/>
    </row>
    <row r="330" spans="2:13" ht="12.75">
      <c r="B330" s="218"/>
      <c r="C330" s="219"/>
      <c r="D330" s="218"/>
      <c r="E330" s="218"/>
      <c r="F330" s="218"/>
      <c r="G330" s="218"/>
      <c r="H330" s="218"/>
      <c r="I330" s="218"/>
      <c r="J330" s="220"/>
      <c r="K330" s="220"/>
      <c r="L330" s="220"/>
      <c r="M330" s="220"/>
    </row>
    <row r="331" spans="2:13" ht="12.75">
      <c r="B331" s="218"/>
      <c r="C331" s="219"/>
      <c r="D331" s="218"/>
      <c r="E331" s="218"/>
      <c r="F331" s="218"/>
      <c r="G331" s="218"/>
      <c r="H331" s="218"/>
      <c r="I331" s="218"/>
      <c r="J331" s="220"/>
      <c r="K331" s="220"/>
      <c r="L331" s="220"/>
      <c r="M331" s="220"/>
    </row>
    <row r="332" spans="2:13" ht="12.75">
      <c r="B332" s="218"/>
      <c r="C332" s="219"/>
      <c r="D332" s="218"/>
      <c r="E332" s="218"/>
      <c r="F332" s="218"/>
      <c r="G332" s="218"/>
      <c r="H332" s="218"/>
      <c r="I332" s="218"/>
      <c r="J332" s="220"/>
      <c r="K332" s="220"/>
      <c r="L332" s="220"/>
      <c r="M332" s="220"/>
    </row>
    <row r="333" spans="2:13" ht="12.75">
      <c r="B333" s="218"/>
      <c r="C333" s="219"/>
      <c r="D333" s="218"/>
      <c r="E333" s="218"/>
      <c r="F333" s="218"/>
      <c r="G333" s="218"/>
      <c r="H333" s="218"/>
      <c r="I333" s="218"/>
      <c r="J333" s="220"/>
      <c r="K333" s="220"/>
      <c r="L333" s="220"/>
      <c r="M333" s="220"/>
    </row>
    <row r="334" spans="2:13" ht="12.75">
      <c r="B334" s="218"/>
      <c r="C334" s="219"/>
      <c r="D334" s="218"/>
      <c r="E334" s="218"/>
      <c r="F334" s="218"/>
      <c r="G334" s="218"/>
      <c r="H334" s="218"/>
      <c r="I334" s="218"/>
      <c r="J334" s="220"/>
      <c r="K334" s="220"/>
      <c r="L334" s="220"/>
      <c r="M334" s="220"/>
    </row>
    <row r="335" spans="2:13" ht="12.75">
      <c r="B335" s="218"/>
      <c r="C335" s="219"/>
      <c r="D335" s="218"/>
      <c r="E335" s="218"/>
      <c r="F335" s="218"/>
      <c r="G335" s="218"/>
      <c r="H335" s="218"/>
      <c r="I335" s="218"/>
      <c r="J335" s="220"/>
      <c r="K335" s="220"/>
      <c r="L335" s="220"/>
      <c r="M335" s="220"/>
    </row>
    <row r="336" spans="2:13" ht="12.75">
      <c r="B336" s="218"/>
      <c r="C336" s="219"/>
      <c r="D336" s="218"/>
      <c r="E336" s="218"/>
      <c r="F336" s="218"/>
      <c r="G336" s="218"/>
      <c r="H336" s="218"/>
      <c r="I336" s="218"/>
      <c r="J336" s="220"/>
      <c r="K336" s="220"/>
      <c r="L336" s="220"/>
      <c r="M336" s="220"/>
    </row>
    <row r="337" spans="2:13" ht="12.75">
      <c r="B337" s="218"/>
      <c r="C337" s="219"/>
      <c r="D337" s="218"/>
      <c r="E337" s="218"/>
      <c r="F337" s="218"/>
      <c r="G337" s="218"/>
      <c r="H337" s="218"/>
      <c r="I337" s="218"/>
      <c r="J337" s="220"/>
      <c r="K337" s="220"/>
      <c r="L337" s="220"/>
      <c r="M337" s="220"/>
    </row>
    <row r="338" spans="2:13" ht="12.75">
      <c r="B338" s="218"/>
      <c r="C338" s="219"/>
      <c r="D338" s="218"/>
      <c r="E338" s="218"/>
      <c r="F338" s="218"/>
      <c r="G338" s="218"/>
      <c r="H338" s="218"/>
      <c r="I338" s="218"/>
      <c r="J338" s="220"/>
      <c r="K338" s="220"/>
      <c r="L338" s="220"/>
      <c r="M338" s="220"/>
    </row>
    <row r="339" spans="2:13" ht="12.75">
      <c r="B339" s="218"/>
      <c r="C339" s="219"/>
      <c r="D339" s="218"/>
      <c r="E339" s="218"/>
      <c r="F339" s="218"/>
      <c r="G339" s="218"/>
      <c r="H339" s="218"/>
      <c r="I339" s="218"/>
      <c r="J339" s="220"/>
      <c r="K339" s="220"/>
      <c r="L339" s="220"/>
      <c r="M339" s="220"/>
    </row>
    <row r="340" spans="2:13" ht="12.75">
      <c r="B340" s="218"/>
      <c r="C340" s="219"/>
      <c r="D340" s="218"/>
      <c r="E340" s="218"/>
      <c r="F340" s="218"/>
      <c r="G340" s="218"/>
      <c r="H340" s="218"/>
      <c r="I340" s="218"/>
      <c r="J340" s="220"/>
      <c r="K340" s="220"/>
      <c r="L340" s="220"/>
      <c r="M340" s="220"/>
    </row>
    <row r="341" spans="2:13" ht="12.75">
      <c r="B341" s="218"/>
      <c r="C341" s="219"/>
      <c r="D341" s="218"/>
      <c r="E341" s="218"/>
      <c r="F341" s="218"/>
      <c r="G341" s="218"/>
      <c r="H341" s="218"/>
      <c r="I341" s="218"/>
      <c r="J341" s="220"/>
      <c r="K341" s="220"/>
      <c r="L341" s="220"/>
      <c r="M341" s="220"/>
    </row>
    <row r="342" spans="2:13" ht="12.75">
      <c r="B342" s="218"/>
      <c r="C342" s="219"/>
      <c r="D342" s="218"/>
      <c r="E342" s="218"/>
      <c r="F342" s="218"/>
      <c r="G342" s="218"/>
      <c r="H342" s="218"/>
      <c r="I342" s="218"/>
      <c r="J342" s="220"/>
      <c r="K342" s="220"/>
      <c r="L342" s="220"/>
      <c r="M342" s="220"/>
    </row>
    <row r="343" spans="2:13" ht="12.75">
      <c r="B343" s="218"/>
      <c r="C343" s="219"/>
      <c r="D343" s="218"/>
      <c r="E343" s="218"/>
      <c r="F343" s="218"/>
      <c r="G343" s="218"/>
      <c r="H343" s="218"/>
      <c r="I343" s="218"/>
      <c r="J343" s="220"/>
      <c r="K343" s="220"/>
      <c r="L343" s="220"/>
      <c r="M343" s="220"/>
    </row>
    <row r="344" spans="2:13" ht="12.75">
      <c r="B344" s="218"/>
      <c r="C344" s="219"/>
      <c r="D344" s="218"/>
      <c r="E344" s="218"/>
      <c r="F344" s="218"/>
      <c r="G344" s="218"/>
      <c r="H344" s="218"/>
      <c r="I344" s="218"/>
      <c r="J344" s="220"/>
      <c r="K344" s="220"/>
      <c r="L344" s="220"/>
      <c r="M344" s="220"/>
    </row>
    <row r="345" spans="2:13" ht="12.75">
      <c r="B345" s="218"/>
      <c r="C345" s="219"/>
      <c r="D345" s="218"/>
      <c r="E345" s="218"/>
      <c r="F345" s="218"/>
      <c r="G345" s="218"/>
      <c r="H345" s="218"/>
      <c r="I345" s="218"/>
      <c r="J345" s="220"/>
      <c r="K345" s="220"/>
      <c r="L345" s="220"/>
      <c r="M345" s="220"/>
    </row>
    <row r="346" spans="2:13" ht="12.75">
      <c r="B346" s="218"/>
      <c r="C346" s="219"/>
      <c r="D346" s="218"/>
      <c r="E346" s="218"/>
      <c r="F346" s="218"/>
      <c r="G346" s="218"/>
      <c r="H346" s="218"/>
      <c r="I346" s="218"/>
      <c r="J346" s="220"/>
      <c r="K346" s="220"/>
      <c r="L346" s="220"/>
      <c r="M346" s="220"/>
    </row>
    <row r="347" spans="2:13" ht="12.75">
      <c r="B347" s="218"/>
      <c r="C347" s="219"/>
      <c r="D347" s="218"/>
      <c r="E347" s="218"/>
      <c r="F347" s="218"/>
      <c r="G347" s="218"/>
      <c r="H347" s="218"/>
      <c r="I347" s="218"/>
      <c r="J347" s="220"/>
      <c r="K347" s="220"/>
      <c r="L347" s="220"/>
      <c r="M347" s="220"/>
    </row>
    <row r="348" spans="2:13" ht="12.75">
      <c r="B348" s="218"/>
      <c r="C348" s="219"/>
      <c r="D348" s="218"/>
      <c r="E348" s="218"/>
      <c r="F348" s="218"/>
      <c r="G348" s="218"/>
      <c r="H348" s="218"/>
      <c r="I348" s="218"/>
      <c r="J348" s="220"/>
      <c r="K348" s="220"/>
      <c r="L348" s="220"/>
      <c r="M348" s="220"/>
    </row>
    <row r="349" spans="2:13" ht="12.75">
      <c r="B349" s="218"/>
      <c r="C349" s="219"/>
      <c r="D349" s="218"/>
      <c r="E349" s="218"/>
      <c r="F349" s="218"/>
      <c r="G349" s="218"/>
      <c r="H349" s="218"/>
      <c r="I349" s="218"/>
      <c r="J349" s="220"/>
      <c r="K349" s="220"/>
      <c r="L349" s="220"/>
      <c r="M349" s="220"/>
    </row>
    <row r="350" spans="2:13" ht="12.75">
      <c r="B350" s="218"/>
      <c r="C350" s="219"/>
      <c r="D350" s="218"/>
      <c r="E350" s="218"/>
      <c r="F350" s="218"/>
      <c r="G350" s="218"/>
      <c r="H350" s="218"/>
      <c r="I350" s="218"/>
      <c r="J350" s="220"/>
      <c r="K350" s="220"/>
      <c r="L350" s="220"/>
      <c r="M350" s="220"/>
    </row>
    <row r="351" spans="2:13" ht="12.75">
      <c r="B351" s="218"/>
      <c r="C351" s="219"/>
      <c r="D351" s="218"/>
      <c r="E351" s="218"/>
      <c r="F351" s="218"/>
      <c r="G351" s="218"/>
      <c r="H351" s="218"/>
      <c r="I351" s="218"/>
      <c r="J351" s="220"/>
      <c r="K351" s="220"/>
      <c r="L351" s="220"/>
      <c r="M351" s="220"/>
    </row>
    <row r="352" spans="2:13" ht="12.75">
      <c r="B352" s="218"/>
      <c r="C352" s="219"/>
      <c r="D352" s="218"/>
      <c r="E352" s="218"/>
      <c r="F352" s="218"/>
      <c r="G352" s="218"/>
      <c r="H352" s="218"/>
      <c r="I352" s="218"/>
      <c r="J352" s="220"/>
      <c r="K352" s="220"/>
      <c r="L352" s="220"/>
      <c r="M352" s="220"/>
    </row>
    <row r="353" spans="2:13" ht="12.75">
      <c r="B353" s="218"/>
      <c r="C353" s="219"/>
      <c r="D353" s="218"/>
      <c r="E353" s="218"/>
      <c r="F353" s="218"/>
      <c r="G353" s="218"/>
      <c r="H353" s="218"/>
      <c r="I353" s="218"/>
      <c r="J353" s="220"/>
      <c r="K353" s="220"/>
      <c r="L353" s="220"/>
      <c r="M353" s="220"/>
    </row>
    <row r="354" spans="2:13" ht="12.75">
      <c r="B354" s="218"/>
      <c r="C354" s="219"/>
      <c r="D354" s="218"/>
      <c r="E354" s="218"/>
      <c r="F354" s="218"/>
      <c r="G354" s="218"/>
      <c r="H354" s="218"/>
      <c r="I354" s="218"/>
      <c r="J354" s="220"/>
      <c r="K354" s="220"/>
      <c r="L354" s="220"/>
      <c r="M354" s="220"/>
    </row>
    <row r="355" spans="2:13" ht="12.75">
      <c r="B355" s="218"/>
      <c r="C355" s="219"/>
      <c r="D355" s="218"/>
      <c r="E355" s="218"/>
      <c r="F355" s="218"/>
      <c r="G355" s="218"/>
      <c r="H355" s="218"/>
      <c r="I355" s="218"/>
      <c r="J355" s="220"/>
      <c r="K355" s="220"/>
      <c r="L355" s="220"/>
      <c r="M355" s="220"/>
    </row>
    <row r="356" spans="2:13" ht="12.75">
      <c r="B356" s="218"/>
      <c r="C356" s="219"/>
      <c r="D356" s="218"/>
      <c r="E356" s="218"/>
      <c r="F356" s="218"/>
      <c r="G356" s="218"/>
      <c r="H356" s="218"/>
      <c r="I356" s="218"/>
      <c r="J356" s="220"/>
      <c r="K356" s="220"/>
      <c r="L356" s="220"/>
      <c r="M356" s="220"/>
    </row>
    <row r="357" spans="2:13" ht="12.75">
      <c r="B357" s="218"/>
      <c r="C357" s="219"/>
      <c r="D357" s="218"/>
      <c r="E357" s="218"/>
      <c r="F357" s="218"/>
      <c r="G357" s="218"/>
      <c r="H357" s="218"/>
      <c r="I357" s="218"/>
      <c r="J357" s="220"/>
      <c r="K357" s="220"/>
      <c r="L357" s="220"/>
      <c r="M357" s="220"/>
    </row>
    <row r="358" spans="2:13" ht="12.75">
      <c r="B358" s="218"/>
      <c r="C358" s="219"/>
      <c r="D358" s="218"/>
      <c r="E358" s="218"/>
      <c r="F358" s="218"/>
      <c r="G358" s="218"/>
      <c r="H358" s="218"/>
      <c r="I358" s="218"/>
      <c r="J358" s="220"/>
      <c r="K358" s="220"/>
      <c r="L358" s="220"/>
      <c r="M358" s="220"/>
    </row>
    <row r="359" spans="2:13" ht="12.75">
      <c r="B359" s="218"/>
      <c r="C359" s="219"/>
      <c r="D359" s="218"/>
      <c r="E359" s="218"/>
      <c r="F359" s="218"/>
      <c r="G359" s="218"/>
      <c r="H359" s="218"/>
      <c r="I359" s="218"/>
      <c r="J359" s="220"/>
      <c r="K359" s="220"/>
      <c r="L359" s="220"/>
      <c r="M359" s="220"/>
    </row>
    <row r="360" spans="2:13" ht="12.75">
      <c r="B360" s="218"/>
      <c r="C360" s="219"/>
      <c r="D360" s="218"/>
      <c r="E360" s="218"/>
      <c r="F360" s="218"/>
      <c r="G360" s="218"/>
      <c r="H360" s="218"/>
      <c r="I360" s="218"/>
      <c r="J360" s="220"/>
      <c r="K360" s="220"/>
      <c r="L360" s="220"/>
      <c r="M360" s="220"/>
    </row>
    <row r="361" spans="2:13" ht="12.75">
      <c r="B361" s="218"/>
      <c r="C361" s="219"/>
      <c r="D361" s="218"/>
      <c r="E361" s="218"/>
      <c r="F361" s="218"/>
      <c r="G361" s="218"/>
      <c r="H361" s="218"/>
      <c r="I361" s="218"/>
      <c r="J361" s="220"/>
      <c r="K361" s="220"/>
      <c r="L361" s="220"/>
      <c r="M361" s="220"/>
    </row>
    <row r="362" spans="2:13" ht="12.75">
      <c r="B362" s="218"/>
      <c r="C362" s="219"/>
      <c r="D362" s="218"/>
      <c r="E362" s="218"/>
      <c r="F362" s="218"/>
      <c r="G362" s="218"/>
      <c r="H362" s="218"/>
      <c r="I362" s="218"/>
      <c r="J362" s="220"/>
      <c r="K362" s="220"/>
      <c r="L362" s="220"/>
      <c r="M362" s="220"/>
    </row>
    <row r="363" spans="2:13" ht="12.75">
      <c r="B363" s="218"/>
      <c r="C363" s="219"/>
      <c r="D363" s="218"/>
      <c r="E363" s="218"/>
      <c r="F363" s="218"/>
      <c r="G363" s="218"/>
      <c r="H363" s="218"/>
      <c r="I363" s="218"/>
      <c r="J363" s="220"/>
      <c r="K363" s="220"/>
      <c r="L363" s="220"/>
      <c r="M363" s="220"/>
    </row>
    <row r="364" spans="2:13" ht="12.75">
      <c r="B364" s="218"/>
      <c r="C364" s="219"/>
      <c r="D364" s="218"/>
      <c r="E364" s="218"/>
      <c r="F364" s="218"/>
      <c r="G364" s="218"/>
      <c r="H364" s="218"/>
      <c r="I364" s="218"/>
      <c r="J364" s="220"/>
      <c r="K364" s="220"/>
      <c r="L364" s="220"/>
      <c r="M364" s="220"/>
    </row>
    <row r="365" spans="2:13" ht="12.75">
      <c r="B365" s="218"/>
      <c r="C365" s="219"/>
      <c r="D365" s="218"/>
      <c r="E365" s="218"/>
      <c r="F365" s="218"/>
      <c r="G365" s="218"/>
      <c r="H365" s="218"/>
      <c r="I365" s="218"/>
      <c r="J365" s="220"/>
      <c r="K365" s="220"/>
      <c r="L365" s="220"/>
      <c r="M365" s="220"/>
    </row>
    <row r="366" spans="2:13" ht="12.75">
      <c r="B366" s="218"/>
      <c r="C366" s="219"/>
      <c r="D366" s="218"/>
      <c r="E366" s="218"/>
      <c r="F366" s="218"/>
      <c r="G366" s="218"/>
      <c r="H366" s="218"/>
      <c r="I366" s="218"/>
      <c r="J366" s="220"/>
      <c r="K366" s="220"/>
      <c r="L366" s="220"/>
      <c r="M366" s="220"/>
    </row>
    <row r="367" spans="2:13" ht="12.75">
      <c r="B367" s="218"/>
      <c r="C367" s="219"/>
      <c r="D367" s="218"/>
      <c r="E367" s="218"/>
      <c r="F367" s="218"/>
      <c r="G367" s="218"/>
      <c r="H367" s="218"/>
      <c r="I367" s="218"/>
      <c r="J367" s="220"/>
      <c r="K367" s="220"/>
      <c r="L367" s="220"/>
      <c r="M367" s="220"/>
    </row>
    <row r="368" spans="2:13" ht="12.75">
      <c r="B368" s="218"/>
      <c r="C368" s="219"/>
      <c r="D368" s="218"/>
      <c r="E368" s="218"/>
      <c r="F368" s="218"/>
      <c r="G368" s="218"/>
      <c r="H368" s="218"/>
      <c r="I368" s="218"/>
      <c r="J368" s="220"/>
      <c r="K368" s="220"/>
      <c r="L368" s="220"/>
      <c r="M368" s="220"/>
    </row>
    <row r="369" spans="2:13" ht="12.75">
      <c r="B369" s="218"/>
      <c r="C369" s="219"/>
      <c r="D369" s="218"/>
      <c r="E369" s="218"/>
      <c r="F369" s="218"/>
      <c r="G369" s="218"/>
      <c r="H369" s="218"/>
      <c r="I369" s="218"/>
      <c r="J369" s="220"/>
      <c r="K369" s="220"/>
      <c r="L369" s="220"/>
      <c r="M369" s="220"/>
    </row>
    <row r="370" spans="2:13" ht="12.75">
      <c r="B370" s="218"/>
      <c r="C370" s="219"/>
      <c r="D370" s="218"/>
      <c r="E370" s="218"/>
      <c r="F370" s="218"/>
      <c r="G370" s="218"/>
      <c r="H370" s="218"/>
      <c r="I370" s="218"/>
      <c r="J370" s="220"/>
      <c r="K370" s="220"/>
      <c r="L370" s="220"/>
      <c r="M370" s="220"/>
    </row>
    <row r="371" spans="2:13" ht="12.75">
      <c r="B371" s="218"/>
      <c r="C371" s="219"/>
      <c r="D371" s="218"/>
      <c r="E371" s="218"/>
      <c r="F371" s="218"/>
      <c r="G371" s="218"/>
      <c r="H371" s="218"/>
      <c r="I371" s="218"/>
      <c r="J371" s="220"/>
      <c r="K371" s="220"/>
      <c r="L371" s="220"/>
      <c r="M371" s="220"/>
    </row>
    <row r="372" spans="2:13" ht="12.75">
      <c r="B372" s="218"/>
      <c r="C372" s="219"/>
      <c r="D372" s="218"/>
      <c r="E372" s="218"/>
      <c r="F372" s="218"/>
      <c r="G372" s="218"/>
      <c r="H372" s="218"/>
      <c r="I372" s="218"/>
      <c r="J372" s="220"/>
      <c r="K372" s="220"/>
      <c r="L372" s="220"/>
      <c r="M372" s="220"/>
    </row>
    <row r="373" spans="2:13" ht="12.75">
      <c r="B373" s="218"/>
      <c r="C373" s="219"/>
      <c r="D373" s="218"/>
      <c r="E373" s="218"/>
      <c r="F373" s="218"/>
      <c r="G373" s="218"/>
      <c r="H373" s="218"/>
      <c r="I373" s="218"/>
      <c r="J373" s="220"/>
      <c r="K373" s="220"/>
      <c r="L373" s="220"/>
      <c r="M373" s="220"/>
    </row>
    <row r="374" spans="2:13" ht="12.75">
      <c r="B374" s="218"/>
      <c r="C374" s="219"/>
      <c r="D374" s="218"/>
      <c r="E374" s="218"/>
      <c r="F374" s="218"/>
      <c r="G374" s="218"/>
      <c r="H374" s="218"/>
      <c r="I374" s="218"/>
      <c r="J374" s="220"/>
      <c r="K374" s="220"/>
      <c r="L374" s="220"/>
      <c r="M374" s="220"/>
    </row>
    <row r="375" spans="2:13" ht="12.75">
      <c r="B375" s="218"/>
      <c r="C375" s="219"/>
      <c r="D375" s="218"/>
      <c r="E375" s="218"/>
      <c r="F375" s="218"/>
      <c r="G375" s="218"/>
      <c r="H375" s="218"/>
      <c r="I375" s="218"/>
      <c r="J375" s="220"/>
      <c r="K375" s="220"/>
      <c r="L375" s="220"/>
      <c r="M375" s="220"/>
    </row>
    <row r="376" spans="2:13" ht="12.75">
      <c r="B376" s="218"/>
      <c r="C376" s="219"/>
      <c r="D376" s="218"/>
      <c r="E376" s="218"/>
      <c r="F376" s="218"/>
      <c r="G376" s="218"/>
      <c r="H376" s="218"/>
      <c r="I376" s="218"/>
      <c r="J376" s="220"/>
      <c r="K376" s="220"/>
      <c r="L376" s="220"/>
      <c r="M376" s="220"/>
    </row>
    <row r="377" spans="2:13" ht="12.75">
      <c r="B377" s="218"/>
      <c r="C377" s="219"/>
      <c r="D377" s="218"/>
      <c r="E377" s="218"/>
      <c r="F377" s="218"/>
      <c r="G377" s="218"/>
      <c r="H377" s="218"/>
      <c r="I377" s="218"/>
      <c r="J377" s="220"/>
      <c r="K377" s="220"/>
      <c r="L377" s="220"/>
      <c r="M377" s="220"/>
    </row>
    <row r="378" spans="2:13" ht="12.75">
      <c r="B378" s="218"/>
      <c r="C378" s="219"/>
      <c r="D378" s="218"/>
      <c r="E378" s="218"/>
      <c r="F378" s="218"/>
      <c r="G378" s="218"/>
      <c r="H378" s="218"/>
      <c r="I378" s="218"/>
      <c r="J378" s="220"/>
      <c r="K378" s="220"/>
      <c r="L378" s="220"/>
      <c r="M378" s="220"/>
    </row>
    <row r="379" spans="2:13" ht="12.75">
      <c r="B379" s="218"/>
      <c r="C379" s="219"/>
      <c r="D379" s="218"/>
      <c r="E379" s="218"/>
      <c r="F379" s="218"/>
      <c r="G379" s="218"/>
      <c r="H379" s="218"/>
      <c r="I379" s="218"/>
      <c r="J379" s="220"/>
      <c r="K379" s="220"/>
      <c r="L379" s="220"/>
      <c r="M379" s="220"/>
    </row>
    <row r="380" spans="2:13" ht="12.75">
      <c r="B380" s="218"/>
      <c r="C380" s="219"/>
      <c r="D380" s="218"/>
      <c r="E380" s="218"/>
      <c r="F380" s="218"/>
      <c r="G380" s="218"/>
      <c r="H380" s="218"/>
      <c r="I380" s="218"/>
      <c r="J380" s="220"/>
      <c r="K380" s="220"/>
      <c r="L380" s="220"/>
      <c r="M380" s="220"/>
    </row>
    <row r="381" spans="2:13" ht="12.75">
      <c r="B381" s="218"/>
      <c r="C381" s="219"/>
      <c r="D381" s="218"/>
      <c r="E381" s="218"/>
      <c r="F381" s="218"/>
      <c r="G381" s="218"/>
      <c r="H381" s="218"/>
      <c r="I381" s="218"/>
      <c r="J381" s="220"/>
      <c r="K381" s="220"/>
      <c r="L381" s="220"/>
      <c r="M381" s="220"/>
    </row>
    <row r="382" spans="2:13" ht="12.75">
      <c r="B382" s="218"/>
      <c r="C382" s="219"/>
      <c r="D382" s="218"/>
      <c r="E382" s="218"/>
      <c r="F382" s="218"/>
      <c r="G382" s="218"/>
      <c r="H382" s="218"/>
      <c r="I382" s="218"/>
      <c r="J382" s="220"/>
      <c r="K382" s="220"/>
      <c r="L382" s="220"/>
      <c r="M382" s="220"/>
    </row>
    <row r="383" spans="2:13" ht="12.75">
      <c r="B383" s="218"/>
      <c r="C383" s="219"/>
      <c r="D383" s="218"/>
      <c r="E383" s="218"/>
      <c r="F383" s="218"/>
      <c r="G383" s="218"/>
      <c r="H383" s="218"/>
      <c r="I383" s="218"/>
      <c r="J383" s="220"/>
      <c r="K383" s="220"/>
      <c r="L383" s="220"/>
      <c r="M383" s="220"/>
    </row>
    <row r="384" spans="2:13" ht="12.75">
      <c r="B384" s="218"/>
      <c r="C384" s="219"/>
      <c r="D384" s="218"/>
      <c r="E384" s="218"/>
      <c r="F384" s="218"/>
      <c r="G384" s="218"/>
      <c r="H384" s="218"/>
      <c r="I384" s="218"/>
      <c r="J384" s="220"/>
      <c r="K384" s="220"/>
      <c r="L384" s="220"/>
      <c r="M384" s="220"/>
    </row>
    <row r="385" spans="2:13" ht="12.75">
      <c r="B385" s="218"/>
      <c r="C385" s="219"/>
      <c r="D385" s="218"/>
      <c r="E385" s="218"/>
      <c r="F385" s="218"/>
      <c r="G385" s="218"/>
      <c r="H385" s="218"/>
      <c r="I385" s="218"/>
      <c r="J385" s="220"/>
      <c r="K385" s="220"/>
      <c r="L385" s="220"/>
      <c r="M385" s="220"/>
    </row>
    <row r="386" spans="2:13" ht="12.75">
      <c r="B386" s="218"/>
      <c r="C386" s="219"/>
      <c r="D386" s="218"/>
      <c r="E386" s="218"/>
      <c r="F386" s="218"/>
      <c r="G386" s="218"/>
      <c r="H386" s="218"/>
      <c r="I386" s="218"/>
      <c r="J386" s="220"/>
      <c r="K386" s="220"/>
      <c r="L386" s="220"/>
      <c r="M386" s="220"/>
    </row>
    <row r="387" spans="2:13" ht="12.75">
      <c r="B387" s="218"/>
      <c r="C387" s="219"/>
      <c r="D387" s="218"/>
      <c r="E387" s="218"/>
      <c r="F387" s="218"/>
      <c r="G387" s="218"/>
      <c r="H387" s="218"/>
      <c r="I387" s="218"/>
      <c r="J387" s="220"/>
      <c r="K387" s="220"/>
      <c r="L387" s="220"/>
      <c r="M387" s="220"/>
    </row>
    <row r="388" spans="2:13" ht="12.75">
      <c r="B388" s="218"/>
      <c r="C388" s="219"/>
      <c r="D388" s="218"/>
      <c r="E388" s="218"/>
      <c r="F388" s="218"/>
      <c r="G388" s="218"/>
      <c r="H388" s="218"/>
      <c r="I388" s="218"/>
      <c r="J388" s="220"/>
      <c r="K388" s="220"/>
      <c r="L388" s="220"/>
      <c r="M388" s="220"/>
    </row>
    <row r="389" spans="2:13" ht="12.75">
      <c r="B389" s="218"/>
      <c r="C389" s="219"/>
      <c r="D389" s="218"/>
      <c r="E389" s="218"/>
      <c r="F389" s="218"/>
      <c r="G389" s="218"/>
      <c r="H389" s="218"/>
      <c r="I389" s="218"/>
      <c r="J389" s="220"/>
      <c r="K389" s="220"/>
      <c r="L389" s="220"/>
      <c r="M389" s="220"/>
    </row>
    <row r="390" spans="2:13" ht="12.75">
      <c r="B390" s="218"/>
      <c r="C390" s="219"/>
      <c r="D390" s="218"/>
      <c r="E390" s="218"/>
      <c r="F390" s="218"/>
      <c r="G390" s="218"/>
      <c r="H390" s="218"/>
      <c r="I390" s="218"/>
      <c r="J390" s="220"/>
      <c r="K390" s="220"/>
      <c r="L390" s="220"/>
      <c r="M390" s="220"/>
    </row>
    <row r="391" spans="2:13" ht="12.75">
      <c r="B391" s="218"/>
      <c r="C391" s="219"/>
      <c r="D391" s="218"/>
      <c r="E391" s="218"/>
      <c r="F391" s="218"/>
      <c r="G391" s="218"/>
      <c r="H391" s="218"/>
      <c r="I391" s="218"/>
      <c r="J391" s="220"/>
      <c r="K391" s="220"/>
      <c r="L391" s="220"/>
      <c r="M391" s="220"/>
    </row>
    <row r="392" spans="2:13" ht="12.75">
      <c r="B392" s="218"/>
      <c r="C392" s="219"/>
      <c r="D392" s="218"/>
      <c r="E392" s="218"/>
      <c r="F392" s="218"/>
      <c r="G392" s="218"/>
      <c r="H392" s="218"/>
      <c r="I392" s="218"/>
      <c r="J392" s="220"/>
      <c r="K392" s="220"/>
      <c r="L392" s="220"/>
      <c r="M392" s="220"/>
    </row>
    <row r="393" spans="2:13" ht="12.75">
      <c r="B393" s="218"/>
      <c r="C393" s="219"/>
      <c r="D393" s="218"/>
      <c r="E393" s="218"/>
      <c r="F393" s="218"/>
      <c r="G393" s="218"/>
      <c r="H393" s="218"/>
      <c r="I393" s="218"/>
      <c r="J393" s="220"/>
      <c r="K393" s="220"/>
      <c r="L393" s="220"/>
      <c r="M393" s="220"/>
    </row>
    <row r="394" spans="2:13" ht="12.75">
      <c r="B394" s="218"/>
      <c r="C394" s="219"/>
      <c r="D394" s="218"/>
      <c r="E394" s="218"/>
      <c r="F394" s="218"/>
      <c r="G394" s="218"/>
      <c r="H394" s="218"/>
      <c r="I394" s="218"/>
      <c r="J394" s="220"/>
      <c r="K394" s="220"/>
      <c r="L394" s="220"/>
      <c r="M394" s="220"/>
    </row>
    <row r="395" spans="2:13" ht="12.75">
      <c r="B395" s="218"/>
      <c r="C395" s="219"/>
      <c r="D395" s="218"/>
      <c r="E395" s="218"/>
      <c r="F395" s="218"/>
      <c r="G395" s="218"/>
      <c r="H395" s="218"/>
      <c r="I395" s="218"/>
      <c r="J395" s="220"/>
      <c r="K395" s="220"/>
      <c r="L395" s="220"/>
      <c r="M395" s="220"/>
    </row>
    <row r="396" spans="2:13" ht="12.75">
      <c r="B396" s="218"/>
      <c r="C396" s="219"/>
      <c r="D396" s="218"/>
      <c r="E396" s="218"/>
      <c r="F396" s="218"/>
      <c r="G396" s="218"/>
      <c r="H396" s="218"/>
      <c r="I396" s="218"/>
      <c r="J396" s="220"/>
      <c r="K396" s="220"/>
      <c r="L396" s="220"/>
      <c r="M396" s="220"/>
    </row>
    <row r="397" spans="2:13" ht="12.75">
      <c r="B397" s="218"/>
      <c r="C397" s="219"/>
      <c r="D397" s="218"/>
      <c r="E397" s="218"/>
      <c r="F397" s="218"/>
      <c r="G397" s="218"/>
      <c r="H397" s="218"/>
      <c r="I397" s="218"/>
      <c r="J397" s="220"/>
      <c r="K397" s="220"/>
      <c r="L397" s="220"/>
      <c r="M397" s="220"/>
    </row>
    <row r="398" spans="2:13" ht="12.75">
      <c r="B398" s="218"/>
      <c r="C398" s="219"/>
      <c r="D398" s="218"/>
      <c r="E398" s="218"/>
      <c r="F398" s="218"/>
      <c r="G398" s="218"/>
      <c r="H398" s="218"/>
      <c r="I398" s="218"/>
      <c r="J398" s="220"/>
      <c r="K398" s="220"/>
      <c r="L398" s="220"/>
      <c r="M398" s="220"/>
    </row>
    <row r="399" spans="2:13" ht="12.75">
      <c r="B399" s="218"/>
      <c r="C399" s="219"/>
      <c r="D399" s="218"/>
      <c r="E399" s="218"/>
      <c r="F399" s="218"/>
      <c r="G399" s="218"/>
      <c r="H399" s="218"/>
      <c r="I399" s="218"/>
      <c r="J399" s="220"/>
      <c r="K399" s="220"/>
      <c r="L399" s="220"/>
      <c r="M399" s="220"/>
    </row>
    <row r="400" spans="2:13" ht="12.75">
      <c r="B400" s="218"/>
      <c r="C400" s="219"/>
      <c r="D400" s="218"/>
      <c r="E400" s="218"/>
      <c r="F400" s="218"/>
      <c r="G400" s="218"/>
      <c r="H400" s="218"/>
      <c r="I400" s="218"/>
      <c r="J400" s="220"/>
      <c r="K400" s="220"/>
      <c r="L400" s="220"/>
      <c r="M400" s="220"/>
    </row>
    <row r="401" spans="2:13" ht="12.75">
      <c r="B401" s="218"/>
      <c r="C401" s="219"/>
      <c r="D401" s="218"/>
      <c r="E401" s="218"/>
      <c r="F401" s="218"/>
      <c r="G401" s="218"/>
      <c r="H401" s="218"/>
      <c r="I401" s="218"/>
      <c r="J401" s="220"/>
      <c r="K401" s="220"/>
      <c r="L401" s="220"/>
      <c r="M401" s="220"/>
    </row>
    <row r="402" spans="2:13" ht="12.75">
      <c r="B402" s="218"/>
      <c r="C402" s="219"/>
      <c r="D402" s="218"/>
      <c r="E402" s="218"/>
      <c r="F402" s="218"/>
      <c r="G402" s="218"/>
      <c r="H402" s="218"/>
      <c r="I402" s="218"/>
      <c r="J402" s="220"/>
      <c r="K402" s="220"/>
      <c r="L402" s="220"/>
      <c r="M402" s="220"/>
    </row>
    <row r="403" spans="2:13" ht="12.75">
      <c r="B403" s="218"/>
      <c r="C403" s="219"/>
      <c r="D403" s="218"/>
      <c r="E403" s="218"/>
      <c r="F403" s="218"/>
      <c r="G403" s="218"/>
      <c r="H403" s="218"/>
      <c r="I403" s="218"/>
      <c r="J403" s="220"/>
      <c r="K403" s="220"/>
      <c r="L403" s="220"/>
      <c r="M403" s="220"/>
    </row>
    <row r="404" spans="2:13" ht="12.75">
      <c r="B404" s="218"/>
      <c r="C404" s="219"/>
      <c r="D404" s="218"/>
      <c r="E404" s="218"/>
      <c r="F404" s="218"/>
      <c r="G404" s="218"/>
      <c r="H404" s="218"/>
      <c r="I404" s="218"/>
      <c r="J404" s="220"/>
      <c r="K404" s="220"/>
      <c r="L404" s="220"/>
      <c r="M404" s="220"/>
    </row>
    <row r="405" spans="2:13" ht="12.75">
      <c r="B405" s="218"/>
      <c r="C405" s="219"/>
      <c r="D405" s="218"/>
      <c r="E405" s="218"/>
      <c r="F405" s="218"/>
      <c r="G405" s="218"/>
      <c r="H405" s="218"/>
      <c r="I405" s="218"/>
      <c r="J405" s="220"/>
      <c r="K405" s="220"/>
      <c r="L405" s="220"/>
      <c r="M405" s="220"/>
    </row>
    <row r="406" spans="2:13" ht="12.75">
      <c r="B406" s="218"/>
      <c r="C406" s="219"/>
      <c r="D406" s="218"/>
      <c r="E406" s="218"/>
      <c r="F406" s="218"/>
      <c r="G406" s="218"/>
      <c r="H406" s="218"/>
      <c r="I406" s="218"/>
      <c r="J406" s="220"/>
      <c r="K406" s="220"/>
      <c r="L406" s="220"/>
      <c r="M406" s="220"/>
    </row>
    <row r="407" spans="2:13" ht="12.75">
      <c r="B407" s="218"/>
      <c r="C407" s="219"/>
      <c r="D407" s="218"/>
      <c r="E407" s="218"/>
      <c r="F407" s="218"/>
      <c r="G407" s="218"/>
      <c r="H407" s="218"/>
      <c r="I407" s="218"/>
      <c r="J407" s="220"/>
      <c r="K407" s="220"/>
      <c r="L407" s="220"/>
      <c r="M407" s="220"/>
    </row>
    <row r="408" spans="2:13" ht="12.75">
      <c r="B408" s="218"/>
      <c r="C408" s="219"/>
      <c r="D408" s="218"/>
      <c r="E408" s="218"/>
      <c r="F408" s="218"/>
      <c r="G408" s="218"/>
      <c r="H408" s="218"/>
      <c r="I408" s="218"/>
      <c r="J408" s="220"/>
      <c r="K408" s="220"/>
      <c r="L408" s="220"/>
      <c r="M408" s="220"/>
    </row>
    <row r="409" spans="2:13" ht="12.75">
      <c r="B409" s="218"/>
      <c r="C409" s="219"/>
      <c r="D409" s="218"/>
      <c r="E409" s="218"/>
      <c r="F409" s="218"/>
      <c r="G409" s="218"/>
      <c r="H409" s="218"/>
      <c r="I409" s="218"/>
      <c r="J409" s="220"/>
      <c r="K409" s="220"/>
      <c r="L409" s="220"/>
      <c r="M409" s="220"/>
    </row>
    <row r="410" spans="2:13" ht="12.75">
      <c r="B410" s="218"/>
      <c r="C410" s="219"/>
      <c r="D410" s="218"/>
      <c r="E410" s="218"/>
      <c r="F410" s="218"/>
      <c r="G410" s="218"/>
      <c r="H410" s="218"/>
      <c r="I410" s="218"/>
      <c r="J410" s="220"/>
      <c r="K410" s="220"/>
      <c r="L410" s="220"/>
      <c r="M410" s="220"/>
    </row>
    <row r="411" spans="2:13" ht="12.75">
      <c r="B411" s="218"/>
      <c r="C411" s="219"/>
      <c r="D411" s="218"/>
      <c r="E411" s="218"/>
      <c r="F411" s="218"/>
      <c r="G411" s="218"/>
      <c r="H411" s="218"/>
      <c r="I411" s="218"/>
      <c r="J411" s="220"/>
      <c r="K411" s="220"/>
      <c r="L411" s="220"/>
      <c r="M411" s="220"/>
    </row>
    <row r="412" spans="2:13" ht="12.75">
      <c r="B412" s="218"/>
      <c r="C412" s="219"/>
      <c r="D412" s="218"/>
      <c r="E412" s="218"/>
      <c r="F412" s="218"/>
      <c r="G412" s="218"/>
      <c r="H412" s="218"/>
      <c r="I412" s="218"/>
      <c r="J412" s="220"/>
      <c r="K412" s="220"/>
      <c r="L412" s="220"/>
      <c r="M412" s="220"/>
    </row>
    <row r="413" spans="2:13" ht="12.75">
      <c r="B413" s="218"/>
      <c r="C413" s="219"/>
      <c r="D413" s="218"/>
      <c r="E413" s="218"/>
      <c r="F413" s="218"/>
      <c r="G413" s="218"/>
      <c r="H413" s="218"/>
      <c r="I413" s="218"/>
      <c r="J413" s="220"/>
      <c r="K413" s="220"/>
      <c r="L413" s="220"/>
      <c r="M413" s="220"/>
    </row>
    <row r="414" spans="2:13" ht="12.75">
      <c r="B414" s="218"/>
      <c r="C414" s="219"/>
      <c r="D414" s="218"/>
      <c r="E414" s="218"/>
      <c r="F414" s="218"/>
      <c r="G414" s="218"/>
      <c r="H414" s="218"/>
      <c r="I414" s="218"/>
      <c r="J414" s="220"/>
      <c r="K414" s="220"/>
      <c r="L414" s="220"/>
      <c r="M414" s="220"/>
    </row>
    <row r="415" spans="2:13" ht="12.75">
      <c r="B415" s="218"/>
      <c r="C415" s="219"/>
      <c r="D415" s="218"/>
      <c r="E415" s="218"/>
      <c r="F415" s="218"/>
      <c r="G415" s="218"/>
      <c r="H415" s="218"/>
      <c r="I415" s="218"/>
      <c r="J415" s="220"/>
      <c r="K415" s="220"/>
      <c r="L415" s="220"/>
      <c r="M415" s="220"/>
    </row>
    <row r="416" spans="2:13" ht="12.75">
      <c r="B416" s="218"/>
      <c r="C416" s="219"/>
      <c r="D416" s="218"/>
      <c r="E416" s="218"/>
      <c r="F416" s="218"/>
      <c r="G416" s="218"/>
      <c r="H416" s="218"/>
      <c r="I416" s="218"/>
      <c r="J416" s="220"/>
      <c r="K416" s="220"/>
      <c r="L416" s="220"/>
      <c r="M416" s="220"/>
    </row>
    <row r="417" spans="2:13" ht="12.75">
      <c r="B417" s="218"/>
      <c r="C417" s="219"/>
      <c r="D417" s="218"/>
      <c r="E417" s="218"/>
      <c r="F417" s="218"/>
      <c r="G417" s="218"/>
      <c r="H417" s="218"/>
      <c r="I417" s="218"/>
      <c r="J417" s="220"/>
      <c r="K417" s="220"/>
      <c r="L417" s="220"/>
      <c r="M417" s="220"/>
    </row>
    <row r="418" spans="2:13" ht="12.75">
      <c r="B418" s="218"/>
      <c r="C418" s="219"/>
      <c r="D418" s="218"/>
      <c r="E418" s="218"/>
      <c r="F418" s="218"/>
      <c r="G418" s="218"/>
      <c r="H418" s="218"/>
      <c r="I418" s="218"/>
      <c r="J418" s="220"/>
      <c r="K418" s="220"/>
      <c r="L418" s="220"/>
      <c r="M418" s="220"/>
    </row>
    <row r="419" spans="2:13" ht="12.75">
      <c r="B419" s="218"/>
      <c r="C419" s="219"/>
      <c r="D419" s="218"/>
      <c r="E419" s="218"/>
      <c r="F419" s="218"/>
      <c r="G419" s="218"/>
      <c r="H419" s="218"/>
      <c r="I419" s="218"/>
      <c r="J419" s="220"/>
      <c r="K419" s="220"/>
      <c r="L419" s="220"/>
      <c r="M419" s="220"/>
    </row>
    <row r="420" spans="2:13" ht="12.75">
      <c r="B420" s="218"/>
      <c r="C420" s="219"/>
      <c r="D420" s="218"/>
      <c r="E420" s="218"/>
      <c r="F420" s="218"/>
      <c r="G420" s="218"/>
      <c r="H420" s="218"/>
      <c r="I420" s="218"/>
      <c r="J420" s="220"/>
      <c r="K420" s="220"/>
      <c r="L420" s="220"/>
      <c r="M420" s="220"/>
    </row>
    <row r="421" spans="2:13" ht="12.75">
      <c r="B421" s="218"/>
      <c r="C421" s="219"/>
      <c r="D421" s="218"/>
      <c r="E421" s="218"/>
      <c r="F421" s="218"/>
      <c r="G421" s="218"/>
      <c r="H421" s="218"/>
      <c r="I421" s="218"/>
      <c r="J421" s="220"/>
      <c r="K421" s="220"/>
      <c r="L421" s="220"/>
      <c r="M421" s="220"/>
    </row>
    <row r="422" spans="2:13" ht="12.75">
      <c r="B422" s="218"/>
      <c r="C422" s="219"/>
      <c r="D422" s="218"/>
      <c r="E422" s="218"/>
      <c r="F422" s="218"/>
      <c r="G422" s="218"/>
      <c r="H422" s="218"/>
      <c r="I422" s="218"/>
      <c r="J422" s="220"/>
      <c r="K422" s="220"/>
      <c r="L422" s="220"/>
      <c r="M422" s="220"/>
    </row>
    <row r="423" spans="2:13" ht="12.75">
      <c r="B423" s="218"/>
      <c r="C423" s="219"/>
      <c r="D423" s="218"/>
      <c r="E423" s="218"/>
      <c r="F423" s="218"/>
      <c r="G423" s="218"/>
      <c r="H423" s="218"/>
      <c r="I423" s="218"/>
      <c r="J423" s="220"/>
      <c r="K423" s="220"/>
      <c r="L423" s="220"/>
      <c r="M423" s="220"/>
    </row>
    <row r="424" spans="2:13" ht="12.75">
      <c r="B424" s="218"/>
      <c r="C424" s="219"/>
      <c r="D424" s="218"/>
      <c r="E424" s="218"/>
      <c r="F424" s="218"/>
      <c r="G424" s="218"/>
      <c r="H424" s="218"/>
      <c r="I424" s="218"/>
      <c r="J424" s="220"/>
      <c r="K424" s="220"/>
      <c r="L424" s="220"/>
      <c r="M424" s="220"/>
    </row>
    <row r="425" spans="2:13" ht="12.75">
      <c r="B425" s="218"/>
      <c r="C425" s="219"/>
      <c r="D425" s="218"/>
      <c r="E425" s="218"/>
      <c r="F425" s="218"/>
      <c r="G425" s="218"/>
      <c r="H425" s="218"/>
      <c r="I425" s="218"/>
      <c r="J425" s="220"/>
      <c r="K425" s="220"/>
      <c r="L425" s="220"/>
      <c r="M425" s="220"/>
    </row>
    <row r="426" spans="2:13" ht="12.75">
      <c r="B426" s="218"/>
      <c r="C426" s="219"/>
      <c r="D426" s="218"/>
      <c r="E426" s="218"/>
      <c r="F426" s="218"/>
      <c r="G426" s="218"/>
      <c r="H426" s="218"/>
      <c r="I426" s="218"/>
      <c r="J426" s="220"/>
      <c r="K426" s="220"/>
      <c r="L426" s="220"/>
      <c r="M426" s="220"/>
    </row>
    <row r="427" spans="2:13" ht="12.75">
      <c r="B427" s="218"/>
      <c r="C427" s="219"/>
      <c r="D427" s="218"/>
      <c r="E427" s="218"/>
      <c r="F427" s="218"/>
      <c r="G427" s="218"/>
      <c r="H427" s="218"/>
      <c r="I427" s="218"/>
      <c r="J427" s="220"/>
      <c r="K427" s="220"/>
      <c r="L427" s="220"/>
      <c r="M427" s="220"/>
    </row>
    <row r="428" spans="2:13" ht="12.75">
      <c r="B428" s="218"/>
      <c r="C428" s="219"/>
      <c r="D428" s="218"/>
      <c r="E428" s="218"/>
      <c r="F428" s="218"/>
      <c r="G428" s="218"/>
      <c r="H428" s="218"/>
      <c r="I428" s="218"/>
      <c r="J428" s="220"/>
      <c r="K428" s="220"/>
      <c r="L428" s="220"/>
      <c r="M428" s="220"/>
    </row>
    <row r="429" spans="2:13" ht="12.75">
      <c r="B429" s="218"/>
      <c r="C429" s="219"/>
      <c r="D429" s="218"/>
      <c r="E429" s="218"/>
      <c r="F429" s="218"/>
      <c r="G429" s="218"/>
      <c r="H429" s="218"/>
      <c r="I429" s="218"/>
      <c r="J429" s="220"/>
      <c r="K429" s="220"/>
      <c r="L429" s="220"/>
      <c r="M429" s="220"/>
    </row>
    <row r="430" spans="2:13" ht="12.75">
      <c r="B430" s="218"/>
      <c r="C430" s="219"/>
      <c r="D430" s="218"/>
      <c r="E430" s="218"/>
      <c r="F430" s="218"/>
      <c r="G430" s="218"/>
      <c r="H430" s="218"/>
      <c r="I430" s="218"/>
      <c r="J430" s="220"/>
      <c r="K430" s="220"/>
      <c r="L430" s="220"/>
      <c r="M430" s="220"/>
    </row>
    <row r="431" spans="2:13" ht="12.75">
      <c r="B431" s="218"/>
      <c r="C431" s="219"/>
      <c r="D431" s="218"/>
      <c r="E431" s="218"/>
      <c r="F431" s="218"/>
      <c r="G431" s="218"/>
      <c r="H431" s="218"/>
      <c r="I431" s="218"/>
      <c r="J431" s="220"/>
      <c r="K431" s="220"/>
      <c r="L431" s="220"/>
      <c r="M431" s="220"/>
    </row>
    <row r="432" spans="2:13" ht="12.75">
      <c r="B432" s="218"/>
      <c r="C432" s="219"/>
      <c r="D432" s="218"/>
      <c r="E432" s="218"/>
      <c r="F432" s="218"/>
      <c r="G432" s="218"/>
      <c r="H432" s="218"/>
      <c r="I432" s="218"/>
      <c r="J432" s="220"/>
      <c r="K432" s="220"/>
      <c r="L432" s="220"/>
      <c r="M432" s="220"/>
    </row>
    <row r="433" spans="2:13" ht="12.75">
      <c r="B433" s="218"/>
      <c r="C433" s="219"/>
      <c r="D433" s="218"/>
      <c r="E433" s="218"/>
      <c r="F433" s="218"/>
      <c r="G433" s="218"/>
      <c r="H433" s="218"/>
      <c r="I433" s="218"/>
      <c r="J433" s="220"/>
      <c r="K433" s="220"/>
      <c r="L433" s="220"/>
      <c r="M433" s="220"/>
    </row>
    <row r="434" spans="2:13" ht="12.75">
      <c r="B434" s="218"/>
      <c r="C434" s="219"/>
      <c r="D434" s="218"/>
      <c r="E434" s="218"/>
      <c r="F434" s="218"/>
      <c r="G434" s="218"/>
      <c r="H434" s="218"/>
      <c r="I434" s="218"/>
      <c r="J434" s="220"/>
      <c r="K434" s="220"/>
      <c r="L434" s="220"/>
      <c r="M434" s="220"/>
    </row>
    <row r="435" spans="2:13" ht="12.75">
      <c r="B435" s="218"/>
      <c r="C435" s="219"/>
      <c r="D435" s="218"/>
      <c r="E435" s="218"/>
      <c r="F435" s="218"/>
      <c r="G435" s="218"/>
      <c r="H435" s="218"/>
      <c r="I435" s="218"/>
      <c r="J435" s="220"/>
      <c r="K435" s="220"/>
      <c r="L435" s="220"/>
      <c r="M435" s="220"/>
    </row>
    <row r="436" spans="2:13" ht="12.75">
      <c r="B436" s="218"/>
      <c r="C436" s="219"/>
      <c r="D436" s="218"/>
      <c r="E436" s="218"/>
      <c r="F436" s="218"/>
      <c r="G436" s="218"/>
      <c r="H436" s="218"/>
      <c r="I436" s="218"/>
      <c r="J436" s="220"/>
      <c r="K436" s="220"/>
      <c r="L436" s="220"/>
      <c r="M436" s="220"/>
    </row>
    <row r="437" spans="2:13" ht="12.75">
      <c r="B437" s="218"/>
      <c r="C437" s="219"/>
      <c r="D437" s="218"/>
      <c r="E437" s="218"/>
      <c r="F437" s="218"/>
      <c r="G437" s="218"/>
      <c r="H437" s="218"/>
      <c r="I437" s="218"/>
      <c r="J437" s="220"/>
      <c r="K437" s="220"/>
      <c r="L437" s="220"/>
      <c r="M437" s="220"/>
    </row>
    <row r="438" spans="2:13" ht="12.75">
      <c r="B438" s="218"/>
      <c r="C438" s="219"/>
      <c r="D438" s="218"/>
      <c r="E438" s="218"/>
      <c r="F438" s="218"/>
      <c r="G438" s="218"/>
      <c r="H438" s="218"/>
      <c r="I438" s="218"/>
      <c r="J438" s="220"/>
      <c r="K438" s="220"/>
      <c r="L438" s="220"/>
      <c r="M438" s="220"/>
    </row>
    <row r="439" spans="2:13" ht="12.75">
      <c r="B439" s="218"/>
      <c r="C439" s="219"/>
      <c r="D439" s="218"/>
      <c r="E439" s="218"/>
      <c r="F439" s="218"/>
      <c r="G439" s="218"/>
      <c r="H439" s="218"/>
      <c r="I439" s="218"/>
      <c r="J439" s="220"/>
      <c r="K439" s="220"/>
      <c r="L439" s="220"/>
      <c r="M439" s="220"/>
    </row>
    <row r="440" spans="2:13" ht="12.75">
      <c r="B440" s="218"/>
      <c r="C440" s="219"/>
      <c r="D440" s="218"/>
      <c r="E440" s="218"/>
      <c r="F440" s="218"/>
      <c r="G440" s="218"/>
      <c r="H440" s="218"/>
      <c r="I440" s="218"/>
      <c r="J440" s="220"/>
      <c r="K440" s="220"/>
      <c r="L440" s="220"/>
      <c r="M440" s="220"/>
    </row>
    <row r="441" spans="2:13" ht="12.75">
      <c r="B441" s="218"/>
      <c r="C441" s="219"/>
      <c r="D441" s="218"/>
      <c r="E441" s="218"/>
      <c r="F441" s="218"/>
      <c r="G441" s="218"/>
      <c r="H441" s="218"/>
      <c r="I441" s="218"/>
      <c r="J441" s="220"/>
      <c r="K441" s="220"/>
      <c r="L441" s="220"/>
      <c r="M441" s="220"/>
    </row>
    <row r="442" spans="2:13" ht="12.75">
      <c r="B442" s="218"/>
      <c r="C442" s="219"/>
      <c r="D442" s="218"/>
      <c r="E442" s="218"/>
      <c r="F442" s="218"/>
      <c r="G442" s="218"/>
      <c r="H442" s="218"/>
      <c r="I442" s="218"/>
      <c r="J442" s="220"/>
      <c r="K442" s="220"/>
      <c r="L442" s="220"/>
      <c r="M442" s="220"/>
    </row>
    <row r="443" spans="2:13" ht="12.75">
      <c r="B443" s="218"/>
      <c r="C443" s="219"/>
      <c r="D443" s="218"/>
      <c r="E443" s="218"/>
      <c r="F443" s="218"/>
      <c r="G443" s="218"/>
      <c r="H443" s="218"/>
      <c r="I443" s="218"/>
      <c r="J443" s="220"/>
      <c r="K443" s="220"/>
      <c r="L443" s="220"/>
      <c r="M443" s="220"/>
    </row>
    <row r="444" spans="2:13" ht="12.75">
      <c r="B444" s="218"/>
      <c r="C444" s="219"/>
      <c r="D444" s="218"/>
      <c r="E444" s="218"/>
      <c r="F444" s="218"/>
      <c r="G444" s="218"/>
      <c r="H444" s="218"/>
      <c r="I444" s="218"/>
      <c r="J444" s="220"/>
      <c r="K444" s="220"/>
      <c r="L444" s="220"/>
      <c r="M444" s="220"/>
    </row>
    <row r="445" spans="2:13" ht="12.75">
      <c r="B445" s="218"/>
      <c r="C445" s="219"/>
      <c r="D445" s="218"/>
      <c r="E445" s="218"/>
      <c r="F445" s="218"/>
      <c r="G445" s="218"/>
      <c r="H445" s="218"/>
      <c r="I445" s="218"/>
      <c r="J445" s="220"/>
      <c r="K445" s="220"/>
      <c r="L445" s="220"/>
      <c r="M445" s="220"/>
    </row>
    <row r="446" spans="2:13" ht="12.75">
      <c r="B446" s="218"/>
      <c r="C446" s="219"/>
      <c r="D446" s="218"/>
      <c r="E446" s="218"/>
      <c r="F446" s="218"/>
      <c r="G446" s="218"/>
      <c r="H446" s="218"/>
      <c r="I446" s="218"/>
      <c r="J446" s="220"/>
      <c r="K446" s="220"/>
      <c r="L446" s="220"/>
      <c r="M446" s="220"/>
    </row>
    <row r="447" spans="2:13" ht="12.75">
      <c r="B447" s="218"/>
      <c r="C447" s="219"/>
      <c r="D447" s="218"/>
      <c r="E447" s="218"/>
      <c r="F447" s="218"/>
      <c r="G447" s="218"/>
      <c r="H447" s="218"/>
      <c r="I447" s="218"/>
      <c r="J447" s="220"/>
      <c r="K447" s="220"/>
      <c r="L447" s="220"/>
      <c r="M447" s="220"/>
    </row>
    <row r="448" spans="2:13" ht="12.75">
      <c r="B448" s="218"/>
      <c r="C448" s="219"/>
      <c r="D448" s="218"/>
      <c r="E448" s="218"/>
      <c r="F448" s="218"/>
      <c r="G448" s="218"/>
      <c r="H448" s="218"/>
      <c r="I448" s="218"/>
      <c r="J448" s="220"/>
      <c r="K448" s="220"/>
      <c r="L448" s="220"/>
      <c r="M448" s="220"/>
    </row>
    <row r="449" spans="2:13" ht="12.75">
      <c r="B449" s="218"/>
      <c r="C449" s="219"/>
      <c r="D449" s="218"/>
      <c r="E449" s="218"/>
      <c r="F449" s="218"/>
      <c r="G449" s="218"/>
      <c r="H449" s="218"/>
      <c r="I449" s="218"/>
      <c r="J449" s="220"/>
      <c r="K449" s="220"/>
      <c r="L449" s="220"/>
      <c r="M449" s="220"/>
    </row>
    <row r="450" spans="2:13" ht="12.75">
      <c r="B450" s="218"/>
      <c r="C450" s="219"/>
      <c r="D450" s="218"/>
      <c r="E450" s="218"/>
      <c r="F450" s="218"/>
      <c r="G450" s="218"/>
      <c r="H450" s="218"/>
      <c r="I450" s="218"/>
      <c r="J450" s="220"/>
      <c r="K450" s="220"/>
      <c r="L450" s="220"/>
      <c r="M450" s="220"/>
    </row>
    <row r="451" spans="2:13" ht="12.75">
      <c r="B451" s="218"/>
      <c r="C451" s="219"/>
      <c r="D451" s="218"/>
      <c r="E451" s="218"/>
      <c r="F451" s="218"/>
      <c r="G451" s="218"/>
      <c r="H451" s="218"/>
      <c r="I451" s="218"/>
      <c r="J451" s="220"/>
      <c r="K451" s="220"/>
      <c r="L451" s="220"/>
      <c r="M451" s="220"/>
    </row>
    <row r="452" spans="2:13" ht="12.75">
      <c r="B452" s="218"/>
      <c r="C452" s="219"/>
      <c r="D452" s="218"/>
      <c r="E452" s="218"/>
      <c r="F452" s="218"/>
      <c r="G452" s="218"/>
      <c r="H452" s="218"/>
      <c r="I452" s="218"/>
      <c r="J452" s="220"/>
      <c r="K452" s="220"/>
      <c r="L452" s="220"/>
      <c r="M452" s="220"/>
    </row>
    <row r="453" spans="2:13" ht="12.75">
      <c r="B453" s="218"/>
      <c r="C453" s="219"/>
      <c r="D453" s="218"/>
      <c r="E453" s="218"/>
      <c r="F453" s="218"/>
      <c r="G453" s="218"/>
      <c r="H453" s="218"/>
      <c r="I453" s="218"/>
      <c r="J453" s="220"/>
      <c r="K453" s="220"/>
      <c r="L453" s="220"/>
      <c r="M453" s="220"/>
    </row>
    <row r="454" spans="2:13" ht="12.75">
      <c r="B454" s="218"/>
      <c r="C454" s="219"/>
      <c r="D454" s="218"/>
      <c r="E454" s="218"/>
      <c r="F454" s="218"/>
      <c r="G454" s="218"/>
      <c r="H454" s="218"/>
      <c r="I454" s="218"/>
      <c r="J454" s="220"/>
      <c r="K454" s="220"/>
      <c r="L454" s="220"/>
      <c r="M454" s="220"/>
    </row>
    <row r="455" spans="2:13" ht="12.75">
      <c r="B455" s="218"/>
      <c r="C455" s="219"/>
      <c r="D455" s="218"/>
      <c r="E455" s="218"/>
      <c r="F455" s="218"/>
      <c r="G455" s="218"/>
      <c r="H455" s="218"/>
      <c r="I455" s="218"/>
      <c r="J455" s="220"/>
      <c r="K455" s="220"/>
      <c r="L455" s="220"/>
      <c r="M455" s="220"/>
    </row>
    <row r="456" spans="2:13" ht="12.75">
      <c r="B456" s="218"/>
      <c r="C456" s="219"/>
      <c r="D456" s="218"/>
      <c r="E456" s="218"/>
      <c r="F456" s="218"/>
      <c r="G456" s="218"/>
      <c r="H456" s="218"/>
      <c r="I456" s="218"/>
      <c r="J456" s="220"/>
      <c r="K456" s="220"/>
      <c r="L456" s="220"/>
      <c r="M456" s="220"/>
    </row>
    <row r="457" spans="2:13" ht="12.75">
      <c r="B457" s="218"/>
      <c r="C457" s="219"/>
      <c r="D457" s="218"/>
      <c r="E457" s="218"/>
      <c r="F457" s="218"/>
      <c r="G457" s="218"/>
      <c r="H457" s="218"/>
      <c r="I457" s="218"/>
      <c r="J457" s="220"/>
      <c r="K457" s="220"/>
      <c r="L457" s="220"/>
      <c r="M457" s="220"/>
    </row>
    <row r="458" spans="2:13" ht="12.75">
      <c r="B458" s="218"/>
      <c r="C458" s="219"/>
      <c r="D458" s="218"/>
      <c r="E458" s="218"/>
      <c r="F458" s="218"/>
      <c r="G458" s="218"/>
      <c r="H458" s="218"/>
      <c r="I458" s="218"/>
      <c r="J458" s="220"/>
      <c r="K458" s="220"/>
      <c r="L458" s="220"/>
      <c r="M458" s="220"/>
    </row>
    <row r="459" spans="2:13" ht="12.75">
      <c r="B459" s="218"/>
      <c r="C459" s="219"/>
      <c r="D459" s="218"/>
      <c r="E459" s="218"/>
      <c r="F459" s="218"/>
      <c r="G459" s="218"/>
      <c r="H459" s="218"/>
      <c r="I459" s="218"/>
      <c r="J459" s="220"/>
      <c r="K459" s="220"/>
      <c r="L459" s="220"/>
      <c r="M459" s="220"/>
    </row>
    <row r="460" spans="2:13" ht="12.75">
      <c r="B460" s="218"/>
      <c r="C460" s="219"/>
      <c r="D460" s="218"/>
      <c r="E460" s="218"/>
      <c r="F460" s="218"/>
      <c r="G460" s="218"/>
      <c r="H460" s="218"/>
      <c r="I460" s="218"/>
      <c r="J460" s="220"/>
      <c r="K460" s="220"/>
      <c r="L460" s="220"/>
      <c r="M460" s="220"/>
    </row>
    <row r="461" spans="2:13" ht="12.75">
      <c r="B461" s="218"/>
      <c r="C461" s="219"/>
      <c r="D461" s="218"/>
      <c r="E461" s="218"/>
      <c r="F461" s="218"/>
      <c r="G461" s="218"/>
      <c r="H461" s="218"/>
      <c r="I461" s="218"/>
      <c r="J461" s="220"/>
      <c r="K461" s="220"/>
      <c r="L461" s="220"/>
      <c r="M461" s="220"/>
    </row>
    <row r="462" spans="2:13" ht="12.75">
      <c r="B462" s="218"/>
      <c r="C462" s="219"/>
      <c r="D462" s="218"/>
      <c r="E462" s="218"/>
      <c r="F462" s="218"/>
      <c r="G462" s="218"/>
      <c r="H462" s="218"/>
      <c r="I462" s="218"/>
      <c r="J462" s="220"/>
      <c r="K462" s="220"/>
      <c r="L462" s="220"/>
      <c r="M462" s="220"/>
    </row>
    <row r="463" spans="2:13" ht="12.75">
      <c r="B463" s="218"/>
      <c r="C463" s="219"/>
      <c r="D463" s="218"/>
      <c r="E463" s="218"/>
      <c r="F463" s="218"/>
      <c r="G463" s="218"/>
      <c r="H463" s="218"/>
      <c r="I463" s="218"/>
      <c r="J463" s="220"/>
      <c r="K463" s="220"/>
      <c r="L463" s="220"/>
      <c r="M463" s="220"/>
    </row>
    <row r="464" spans="2:13" ht="12.75">
      <c r="B464" s="218"/>
      <c r="C464" s="219"/>
      <c r="D464" s="218"/>
      <c r="E464" s="218"/>
      <c r="F464" s="218"/>
      <c r="G464" s="218"/>
      <c r="H464" s="218"/>
      <c r="I464" s="218"/>
      <c r="J464" s="220"/>
      <c r="K464" s="220"/>
      <c r="L464" s="220"/>
      <c r="M464" s="220"/>
    </row>
    <row r="465" spans="2:13" ht="12.75">
      <c r="B465" s="218"/>
      <c r="C465" s="219"/>
      <c r="D465" s="218"/>
      <c r="E465" s="218"/>
      <c r="F465" s="218"/>
      <c r="G465" s="218"/>
      <c r="H465" s="218"/>
      <c r="I465" s="218"/>
      <c r="J465" s="220"/>
      <c r="K465" s="220"/>
      <c r="L465" s="220"/>
      <c r="M465" s="220"/>
    </row>
    <row r="466" spans="2:13" ht="12.75">
      <c r="B466" s="218"/>
      <c r="C466" s="219"/>
      <c r="D466" s="218"/>
      <c r="E466" s="218"/>
      <c r="F466" s="218"/>
      <c r="G466" s="218"/>
      <c r="H466" s="218"/>
      <c r="I466" s="218"/>
      <c r="J466" s="220"/>
      <c r="K466" s="220"/>
      <c r="L466" s="220"/>
      <c r="M466" s="220"/>
    </row>
    <row r="467" spans="2:13" ht="12.75">
      <c r="B467" s="218"/>
      <c r="C467" s="219"/>
      <c r="D467" s="218"/>
      <c r="E467" s="218"/>
      <c r="F467" s="218"/>
      <c r="G467" s="218"/>
      <c r="H467" s="218"/>
      <c r="I467" s="218"/>
      <c r="J467" s="220"/>
      <c r="K467" s="220"/>
      <c r="L467" s="220"/>
      <c r="M467" s="220"/>
    </row>
    <row r="468" spans="2:13" ht="12.75">
      <c r="B468" s="218"/>
      <c r="C468" s="219"/>
      <c r="D468" s="218"/>
      <c r="E468" s="218"/>
      <c r="F468" s="218"/>
      <c r="G468" s="218"/>
      <c r="H468" s="218"/>
      <c r="I468" s="218"/>
      <c r="J468" s="220"/>
      <c r="K468" s="220"/>
      <c r="L468" s="220"/>
      <c r="M468" s="220"/>
    </row>
    <row r="469" spans="2:13" ht="12.75">
      <c r="B469" s="218"/>
      <c r="C469" s="219"/>
      <c r="D469" s="218"/>
      <c r="E469" s="218"/>
      <c r="F469" s="218"/>
      <c r="G469" s="218"/>
      <c r="H469" s="218"/>
      <c r="I469" s="218"/>
      <c r="J469" s="220"/>
      <c r="K469" s="220"/>
      <c r="L469" s="220"/>
      <c r="M469" s="220"/>
    </row>
    <row r="470" spans="2:13" ht="12.75">
      <c r="B470" s="218"/>
      <c r="C470" s="219"/>
      <c r="D470" s="218"/>
      <c r="E470" s="218"/>
      <c r="F470" s="218"/>
      <c r="G470" s="218"/>
      <c r="H470" s="218"/>
      <c r="I470" s="218"/>
      <c r="J470" s="220"/>
      <c r="K470" s="220"/>
      <c r="L470" s="220"/>
      <c r="M470" s="220"/>
    </row>
    <row r="471" spans="2:13" ht="12.75">
      <c r="B471" s="218"/>
      <c r="C471" s="219"/>
      <c r="D471" s="218"/>
      <c r="E471" s="218"/>
      <c r="F471" s="218"/>
      <c r="G471" s="218"/>
      <c r="H471" s="218"/>
      <c r="I471" s="218"/>
      <c r="J471" s="220"/>
      <c r="K471" s="220"/>
      <c r="L471" s="220"/>
      <c r="M471" s="220"/>
    </row>
    <row r="472" spans="2:13" ht="12.75">
      <c r="B472" s="218"/>
      <c r="C472" s="219"/>
      <c r="D472" s="218"/>
      <c r="E472" s="218"/>
      <c r="F472" s="218"/>
      <c r="G472" s="218"/>
      <c r="H472" s="218"/>
      <c r="I472" s="218"/>
      <c r="J472" s="220"/>
      <c r="K472" s="220"/>
      <c r="L472" s="220"/>
      <c r="M472" s="220"/>
    </row>
    <row r="473" spans="2:13" ht="12.75">
      <c r="B473" s="218"/>
      <c r="C473" s="219"/>
      <c r="D473" s="218"/>
      <c r="E473" s="218"/>
      <c r="F473" s="218"/>
      <c r="G473" s="218"/>
      <c r="H473" s="218"/>
      <c r="I473" s="218"/>
      <c r="J473" s="220"/>
      <c r="K473" s="220"/>
      <c r="L473" s="220"/>
      <c r="M473" s="220"/>
    </row>
    <row r="474" spans="2:13" ht="12.75">
      <c r="B474" s="218"/>
      <c r="C474" s="219"/>
      <c r="D474" s="218"/>
      <c r="E474" s="218"/>
      <c r="F474" s="218"/>
      <c r="G474" s="218"/>
      <c r="H474" s="218"/>
      <c r="I474" s="218"/>
      <c r="J474" s="220"/>
      <c r="K474" s="220"/>
      <c r="L474" s="220"/>
      <c r="M474" s="220"/>
    </row>
    <row r="475" spans="2:13" ht="12.75">
      <c r="B475" s="218"/>
      <c r="C475" s="219"/>
      <c r="D475" s="218"/>
      <c r="E475" s="218"/>
      <c r="F475" s="218"/>
      <c r="G475" s="218"/>
      <c r="H475" s="218"/>
      <c r="I475" s="218"/>
      <c r="J475" s="220"/>
      <c r="K475" s="220"/>
      <c r="L475" s="220"/>
      <c r="M475" s="220"/>
    </row>
    <row r="476" spans="2:13" ht="12.75">
      <c r="B476" s="218"/>
      <c r="C476" s="219"/>
      <c r="D476" s="218"/>
      <c r="E476" s="218"/>
      <c r="F476" s="218"/>
      <c r="G476" s="218"/>
      <c r="H476" s="218"/>
      <c r="I476" s="218"/>
      <c r="J476" s="220"/>
      <c r="K476" s="220"/>
      <c r="L476" s="220"/>
      <c r="M476" s="220"/>
    </row>
    <row r="477" spans="2:13" ht="12.75">
      <c r="B477" s="218"/>
      <c r="C477" s="219"/>
      <c r="D477" s="218"/>
      <c r="E477" s="218"/>
      <c r="F477" s="218"/>
      <c r="G477" s="218"/>
      <c r="H477" s="218"/>
      <c r="I477" s="218"/>
      <c r="J477" s="220"/>
      <c r="K477" s="220"/>
      <c r="L477" s="220"/>
      <c r="M477" s="220"/>
    </row>
    <row r="478" spans="2:13" ht="12.75">
      <c r="B478" s="218"/>
      <c r="C478" s="219"/>
      <c r="D478" s="218"/>
      <c r="E478" s="218"/>
      <c r="F478" s="218"/>
      <c r="G478" s="218"/>
      <c r="H478" s="218"/>
      <c r="I478" s="218"/>
      <c r="J478" s="220"/>
      <c r="K478" s="220"/>
      <c r="L478" s="220"/>
      <c r="M478" s="220"/>
    </row>
    <row r="479" spans="2:13" ht="12.75">
      <c r="B479" s="218"/>
      <c r="C479" s="219"/>
      <c r="D479" s="218"/>
      <c r="E479" s="218"/>
      <c r="F479" s="218"/>
      <c r="G479" s="218"/>
      <c r="H479" s="218"/>
      <c r="I479" s="218"/>
      <c r="J479" s="220"/>
      <c r="K479" s="220"/>
      <c r="L479" s="220"/>
      <c r="M479" s="220"/>
    </row>
    <row r="480" spans="2:13" ht="12.75">
      <c r="B480" s="218"/>
      <c r="C480" s="219"/>
      <c r="D480" s="218"/>
      <c r="E480" s="218"/>
      <c r="F480" s="218"/>
      <c r="G480" s="218"/>
      <c r="H480" s="218"/>
      <c r="I480" s="218"/>
      <c r="J480" s="220"/>
      <c r="K480" s="220"/>
      <c r="L480" s="220"/>
      <c r="M480" s="220"/>
    </row>
    <row r="481" spans="2:13" ht="12.75">
      <c r="B481" s="218"/>
      <c r="C481" s="219"/>
      <c r="D481" s="218"/>
      <c r="E481" s="218"/>
      <c r="F481" s="218"/>
      <c r="G481" s="218"/>
      <c r="H481" s="218"/>
      <c r="I481" s="218"/>
      <c r="J481" s="220"/>
      <c r="K481" s="220"/>
      <c r="L481" s="220"/>
      <c r="M481" s="220"/>
    </row>
    <row r="482" spans="2:13" ht="12.75">
      <c r="B482" s="218"/>
      <c r="C482" s="219"/>
      <c r="D482" s="218"/>
      <c r="E482" s="218"/>
      <c r="F482" s="218"/>
      <c r="G482" s="218"/>
      <c r="H482" s="218"/>
      <c r="I482" s="218"/>
      <c r="J482" s="220"/>
      <c r="K482" s="220"/>
      <c r="L482" s="220"/>
      <c r="M482" s="220"/>
    </row>
    <row r="483" spans="2:13" ht="12.75">
      <c r="B483" s="218"/>
      <c r="C483" s="219"/>
      <c r="D483" s="218"/>
      <c r="E483" s="218"/>
      <c r="F483" s="218"/>
      <c r="G483" s="218"/>
      <c r="H483" s="218"/>
      <c r="I483" s="218"/>
      <c r="J483" s="220"/>
      <c r="K483" s="220"/>
      <c r="L483" s="220"/>
      <c r="M483" s="220"/>
    </row>
    <row r="484" spans="2:13" ht="12.75">
      <c r="B484" s="218"/>
      <c r="C484" s="219"/>
      <c r="D484" s="218"/>
      <c r="E484" s="218"/>
      <c r="F484" s="218"/>
      <c r="G484" s="218"/>
      <c r="H484" s="218"/>
      <c r="I484" s="218"/>
      <c r="J484" s="220"/>
      <c r="K484" s="220"/>
      <c r="L484" s="220"/>
      <c r="M484" s="220"/>
    </row>
    <row r="485" spans="2:13" ht="12.75">
      <c r="B485" s="218"/>
      <c r="C485" s="219"/>
      <c r="D485" s="218"/>
      <c r="E485" s="218"/>
      <c r="F485" s="218"/>
      <c r="G485" s="218"/>
      <c r="H485" s="218"/>
      <c r="I485" s="218"/>
      <c r="J485" s="220"/>
      <c r="K485" s="220"/>
      <c r="L485" s="220"/>
      <c r="M485" s="220"/>
    </row>
    <row r="486" spans="2:13" ht="12.75">
      <c r="B486" s="218"/>
      <c r="C486" s="219"/>
      <c r="D486" s="218"/>
      <c r="E486" s="218"/>
      <c r="F486" s="218"/>
      <c r="G486" s="218"/>
      <c r="H486" s="218"/>
      <c r="I486" s="218"/>
      <c r="J486" s="220"/>
      <c r="K486" s="220"/>
      <c r="L486" s="220"/>
      <c r="M486" s="220"/>
    </row>
    <row r="487" spans="2:13" ht="12.75">
      <c r="B487" s="218"/>
      <c r="C487" s="219"/>
      <c r="D487" s="218"/>
      <c r="E487" s="218"/>
      <c r="F487" s="218"/>
      <c r="G487" s="218"/>
      <c r="H487" s="218"/>
      <c r="I487" s="218"/>
      <c r="J487" s="220"/>
      <c r="K487" s="220"/>
      <c r="L487" s="220"/>
      <c r="M487" s="220"/>
    </row>
    <row r="488" spans="2:13" ht="12.75">
      <c r="B488" s="218"/>
      <c r="C488" s="219"/>
      <c r="D488" s="218"/>
      <c r="E488" s="218"/>
      <c r="F488" s="218"/>
      <c r="G488" s="218"/>
      <c r="H488" s="218"/>
      <c r="I488" s="218"/>
      <c r="J488" s="220"/>
      <c r="K488" s="220"/>
      <c r="L488" s="220"/>
      <c r="M488" s="220"/>
    </row>
    <row r="489" spans="2:13" ht="12.75">
      <c r="B489" s="218"/>
      <c r="C489" s="219"/>
      <c r="D489" s="218"/>
      <c r="E489" s="218"/>
      <c r="F489" s="218"/>
      <c r="G489" s="218"/>
      <c r="H489" s="218"/>
      <c r="I489" s="218"/>
      <c r="J489" s="220"/>
      <c r="K489" s="220"/>
      <c r="L489" s="220"/>
      <c r="M489" s="220"/>
    </row>
    <row r="490" spans="2:13" ht="12.75">
      <c r="B490" s="218"/>
      <c r="C490" s="219"/>
      <c r="D490" s="218"/>
      <c r="E490" s="218"/>
      <c r="F490" s="218"/>
      <c r="G490" s="218"/>
      <c r="H490" s="218"/>
      <c r="I490" s="218"/>
      <c r="J490" s="220"/>
      <c r="K490" s="220"/>
      <c r="L490" s="220"/>
      <c r="M490" s="220"/>
    </row>
    <row r="491" spans="2:13" ht="12.75">
      <c r="B491" s="218"/>
      <c r="C491" s="219"/>
      <c r="D491" s="218"/>
      <c r="E491" s="218"/>
      <c r="F491" s="218"/>
      <c r="G491" s="218"/>
      <c r="H491" s="218"/>
      <c r="I491" s="218"/>
      <c r="J491" s="220"/>
      <c r="K491" s="220"/>
      <c r="L491" s="220"/>
      <c r="M491" s="220"/>
    </row>
    <row r="492" spans="2:13" ht="12.75">
      <c r="B492" s="218"/>
      <c r="C492" s="219"/>
      <c r="D492" s="218"/>
      <c r="E492" s="218"/>
      <c r="F492" s="218"/>
      <c r="G492" s="218"/>
      <c r="H492" s="218"/>
      <c r="I492" s="218"/>
      <c r="J492" s="220"/>
      <c r="K492" s="220"/>
      <c r="L492" s="220"/>
      <c r="M492" s="220"/>
    </row>
    <row r="493" spans="2:13" ht="12.75">
      <c r="B493" s="218"/>
      <c r="C493" s="219"/>
      <c r="D493" s="218"/>
      <c r="E493" s="218"/>
      <c r="F493" s="218"/>
      <c r="G493" s="218"/>
      <c r="H493" s="218"/>
      <c r="I493" s="218"/>
      <c r="J493" s="220"/>
      <c r="K493" s="220"/>
      <c r="L493" s="220"/>
      <c r="M493" s="220"/>
    </row>
    <row r="494" spans="2:13" ht="12.75">
      <c r="B494" s="218"/>
      <c r="C494" s="219"/>
      <c r="D494" s="218"/>
      <c r="E494" s="218"/>
      <c r="F494" s="218"/>
      <c r="G494" s="218"/>
      <c r="H494" s="218"/>
      <c r="I494" s="218"/>
      <c r="J494" s="220"/>
      <c r="K494" s="220"/>
      <c r="L494" s="220"/>
      <c r="M494" s="220"/>
    </row>
    <row r="495" spans="2:13" ht="12.75">
      <c r="B495" s="218"/>
      <c r="C495" s="219"/>
      <c r="D495" s="218"/>
      <c r="E495" s="218"/>
      <c r="F495" s="218"/>
      <c r="G495" s="218"/>
      <c r="H495" s="218"/>
      <c r="I495" s="218"/>
      <c r="J495" s="220"/>
      <c r="K495" s="220"/>
      <c r="L495" s="220"/>
      <c r="M495" s="220"/>
    </row>
    <row r="496" spans="2:13" ht="12.75">
      <c r="B496" s="218"/>
      <c r="C496" s="219"/>
      <c r="D496" s="218"/>
      <c r="E496" s="218"/>
      <c r="F496" s="218"/>
      <c r="G496" s="218"/>
      <c r="H496" s="218"/>
      <c r="I496" s="218"/>
      <c r="J496" s="220"/>
      <c r="K496" s="220"/>
      <c r="L496" s="220"/>
      <c r="M496" s="220"/>
    </row>
    <row r="497" spans="2:13" ht="12.75">
      <c r="B497" s="218"/>
      <c r="C497" s="219"/>
      <c r="D497" s="218"/>
      <c r="E497" s="218"/>
      <c r="F497" s="218"/>
      <c r="G497" s="218"/>
      <c r="H497" s="218"/>
      <c r="I497" s="218"/>
      <c r="J497" s="220"/>
      <c r="K497" s="220"/>
      <c r="L497" s="220"/>
      <c r="M497" s="220"/>
    </row>
    <row r="498" spans="2:13" ht="12.75">
      <c r="B498" s="218"/>
      <c r="C498" s="219"/>
      <c r="D498" s="218"/>
      <c r="E498" s="218"/>
      <c r="F498" s="218"/>
      <c r="G498" s="218"/>
      <c r="H498" s="218"/>
      <c r="I498" s="218"/>
      <c r="J498" s="220"/>
      <c r="K498" s="220"/>
      <c r="L498" s="220"/>
      <c r="M498" s="220"/>
    </row>
    <row r="499" spans="2:13" ht="12.75">
      <c r="B499" s="218"/>
      <c r="C499" s="219"/>
      <c r="D499" s="218"/>
      <c r="E499" s="218"/>
      <c r="F499" s="218"/>
      <c r="G499" s="218"/>
      <c r="H499" s="218"/>
      <c r="I499" s="218"/>
      <c r="J499" s="220"/>
      <c r="K499" s="220"/>
      <c r="L499" s="220"/>
      <c r="M499" s="220"/>
    </row>
    <row r="500" spans="2:13" ht="12.75">
      <c r="B500" s="218"/>
      <c r="C500" s="219"/>
      <c r="D500" s="218"/>
      <c r="E500" s="218"/>
      <c r="F500" s="218"/>
      <c r="G500" s="218"/>
      <c r="H500" s="218"/>
      <c r="I500" s="218"/>
      <c r="J500" s="220"/>
      <c r="K500" s="220"/>
      <c r="L500" s="220"/>
      <c r="M500" s="220"/>
    </row>
    <row r="501" spans="2:13" ht="12.75">
      <c r="B501" s="218"/>
      <c r="C501" s="219"/>
      <c r="D501" s="218"/>
      <c r="E501" s="218"/>
      <c r="F501" s="218"/>
      <c r="G501" s="218"/>
      <c r="H501" s="218"/>
      <c r="I501" s="218"/>
      <c r="J501" s="220"/>
      <c r="K501" s="220"/>
      <c r="L501" s="220"/>
      <c r="M501" s="220"/>
    </row>
    <row r="502" spans="2:13" ht="12.75">
      <c r="B502" s="218"/>
      <c r="C502" s="219"/>
      <c r="D502" s="218"/>
      <c r="E502" s="218"/>
      <c r="F502" s="218"/>
      <c r="G502" s="218"/>
      <c r="H502" s="218"/>
      <c r="I502" s="218"/>
      <c r="J502" s="220"/>
      <c r="K502" s="220"/>
      <c r="L502" s="220"/>
      <c r="M502" s="220"/>
    </row>
    <row r="503" spans="2:13" ht="12.75">
      <c r="B503" s="218"/>
      <c r="C503" s="219"/>
      <c r="D503" s="218"/>
      <c r="E503" s="218"/>
      <c r="F503" s="218"/>
      <c r="G503" s="218"/>
      <c r="H503" s="218"/>
      <c r="I503" s="218"/>
      <c r="J503" s="220"/>
      <c r="K503" s="220"/>
      <c r="L503" s="220"/>
      <c r="M503" s="220"/>
    </row>
    <row r="504" spans="2:13" ht="12.75">
      <c r="B504" s="218"/>
      <c r="C504" s="219"/>
      <c r="D504" s="218"/>
      <c r="E504" s="218"/>
      <c r="F504" s="218"/>
      <c r="G504" s="218"/>
      <c r="H504" s="218"/>
      <c r="I504" s="218"/>
      <c r="J504" s="220"/>
      <c r="K504" s="220"/>
      <c r="L504" s="220"/>
      <c r="M504" s="220"/>
    </row>
    <row r="505" spans="2:13" ht="12.75">
      <c r="B505" s="218"/>
      <c r="C505" s="219"/>
      <c r="D505" s="218"/>
      <c r="E505" s="218"/>
      <c r="F505" s="218"/>
      <c r="G505" s="218"/>
      <c r="H505" s="218"/>
      <c r="I505" s="218"/>
      <c r="J505" s="220"/>
      <c r="K505" s="220"/>
      <c r="L505" s="220"/>
      <c r="M505" s="220"/>
    </row>
    <row r="506" spans="2:13" ht="12.75">
      <c r="B506" s="218"/>
      <c r="C506" s="219"/>
      <c r="D506" s="218"/>
      <c r="E506" s="218"/>
      <c r="F506" s="218"/>
      <c r="G506" s="218"/>
      <c r="H506" s="218"/>
      <c r="I506" s="218"/>
      <c r="J506" s="220"/>
      <c r="K506" s="220"/>
      <c r="L506" s="220"/>
      <c r="M506" s="220"/>
    </row>
    <row r="507" spans="2:13" ht="12.75">
      <c r="B507" s="218"/>
      <c r="C507" s="219"/>
      <c r="D507" s="218"/>
      <c r="E507" s="218"/>
      <c r="F507" s="218"/>
      <c r="G507" s="218"/>
      <c r="H507" s="218"/>
      <c r="I507" s="218"/>
      <c r="J507" s="220"/>
      <c r="K507" s="220"/>
      <c r="L507" s="220"/>
      <c r="M507" s="220"/>
    </row>
    <row r="508" spans="2:13" ht="12.75">
      <c r="B508" s="218"/>
      <c r="C508" s="219"/>
      <c r="D508" s="218"/>
      <c r="E508" s="218"/>
      <c r="F508" s="218"/>
      <c r="G508" s="218"/>
      <c r="H508" s="218"/>
      <c r="I508" s="218"/>
      <c r="J508" s="220"/>
      <c r="K508" s="220"/>
      <c r="L508" s="220"/>
      <c r="M508" s="220"/>
    </row>
    <row r="509" spans="2:13" ht="12.75">
      <c r="B509" s="218"/>
      <c r="C509" s="219"/>
      <c r="D509" s="218"/>
      <c r="E509" s="218"/>
      <c r="F509" s="218"/>
      <c r="G509" s="218"/>
      <c r="H509" s="218"/>
      <c r="I509" s="218"/>
      <c r="J509" s="220"/>
      <c r="K509" s="220"/>
      <c r="L509" s="220"/>
      <c r="M509" s="220"/>
    </row>
    <row r="510" spans="2:13" ht="12.75">
      <c r="B510" s="218"/>
      <c r="C510" s="219"/>
      <c r="D510" s="218"/>
      <c r="E510" s="218"/>
      <c r="F510" s="218"/>
      <c r="G510" s="218"/>
      <c r="H510" s="218"/>
      <c r="I510" s="218"/>
      <c r="J510" s="220"/>
      <c r="K510" s="220"/>
      <c r="L510" s="220"/>
      <c r="M510" s="220"/>
    </row>
    <row r="511" spans="2:13" ht="12.75">
      <c r="B511" s="218"/>
      <c r="C511" s="219"/>
      <c r="D511" s="218"/>
      <c r="E511" s="218"/>
      <c r="F511" s="218"/>
      <c r="G511" s="218"/>
      <c r="H511" s="218"/>
      <c r="I511" s="218"/>
      <c r="J511" s="220"/>
      <c r="K511" s="220"/>
      <c r="L511" s="220"/>
      <c r="M511" s="220"/>
    </row>
    <row r="512" spans="2:13" ht="12.75">
      <c r="B512" s="218"/>
      <c r="C512" s="219"/>
      <c r="D512" s="218"/>
      <c r="E512" s="218"/>
      <c r="F512" s="218"/>
      <c r="G512" s="218"/>
      <c r="H512" s="218"/>
      <c r="I512" s="218"/>
      <c r="J512" s="220"/>
      <c r="K512" s="220"/>
      <c r="L512" s="220"/>
      <c r="M512" s="220"/>
    </row>
    <row r="513" spans="2:13" ht="12.75">
      <c r="B513" s="218"/>
      <c r="C513" s="219"/>
      <c r="D513" s="218"/>
      <c r="E513" s="218"/>
      <c r="F513" s="218"/>
      <c r="G513" s="218"/>
      <c r="H513" s="218"/>
      <c r="I513" s="218"/>
      <c r="J513" s="220"/>
      <c r="K513" s="220"/>
      <c r="L513" s="220"/>
      <c r="M513" s="220"/>
    </row>
    <row r="514" spans="2:13" ht="12.75">
      <c r="B514" s="218"/>
      <c r="C514" s="219"/>
      <c r="D514" s="218"/>
      <c r="E514" s="218"/>
      <c r="F514" s="218"/>
      <c r="G514" s="218"/>
      <c r="H514" s="218"/>
      <c r="I514" s="218"/>
      <c r="J514" s="220"/>
      <c r="K514" s="220"/>
      <c r="L514" s="220"/>
      <c r="M514" s="220"/>
    </row>
    <row r="515" spans="2:13" ht="12.75">
      <c r="B515" s="218"/>
      <c r="C515" s="219"/>
      <c r="D515" s="218"/>
      <c r="E515" s="218"/>
      <c r="F515" s="218"/>
      <c r="G515" s="218"/>
      <c r="H515" s="218"/>
      <c r="I515" s="218"/>
      <c r="J515" s="220"/>
      <c r="K515" s="220"/>
      <c r="L515" s="220"/>
      <c r="M515" s="220"/>
    </row>
    <row r="516" spans="2:13" ht="12.75">
      <c r="B516" s="218"/>
      <c r="C516" s="219"/>
      <c r="D516" s="218"/>
      <c r="E516" s="218"/>
      <c r="F516" s="218"/>
      <c r="G516" s="218"/>
      <c r="H516" s="218"/>
      <c r="I516" s="218"/>
      <c r="J516" s="220"/>
      <c r="K516" s="220"/>
      <c r="L516" s="220"/>
      <c r="M516" s="220"/>
    </row>
    <row r="517" spans="2:13" ht="12.75">
      <c r="B517" s="218"/>
      <c r="C517" s="219"/>
      <c r="D517" s="218"/>
      <c r="E517" s="218"/>
      <c r="F517" s="218"/>
      <c r="G517" s="218"/>
      <c r="H517" s="218"/>
      <c r="I517" s="218"/>
      <c r="J517" s="220"/>
      <c r="K517" s="220"/>
      <c r="L517" s="220"/>
      <c r="M517" s="220"/>
    </row>
    <row r="518" spans="2:13" ht="12.75">
      <c r="B518" s="218"/>
      <c r="C518" s="219"/>
      <c r="D518" s="218"/>
      <c r="E518" s="218"/>
      <c r="F518" s="218"/>
      <c r="G518" s="218"/>
      <c r="H518" s="218"/>
      <c r="I518" s="218"/>
      <c r="J518" s="220"/>
      <c r="K518" s="220"/>
      <c r="L518" s="220"/>
      <c r="M518" s="220"/>
    </row>
    <row r="519" spans="2:13" ht="12.75">
      <c r="B519" s="218"/>
      <c r="C519" s="219"/>
      <c r="D519" s="218"/>
      <c r="E519" s="218"/>
      <c r="F519" s="218"/>
      <c r="G519" s="218"/>
      <c r="H519" s="218"/>
      <c r="I519" s="218"/>
      <c r="J519" s="220"/>
      <c r="K519" s="220"/>
      <c r="L519" s="220"/>
      <c r="M519" s="220"/>
    </row>
    <row r="520" spans="2:13" ht="12.75">
      <c r="B520" s="218"/>
      <c r="C520" s="219"/>
      <c r="D520" s="218"/>
      <c r="E520" s="218"/>
      <c r="F520" s="218"/>
      <c r="G520" s="218"/>
      <c r="H520" s="218"/>
      <c r="I520" s="218"/>
      <c r="J520" s="220"/>
      <c r="K520" s="220"/>
      <c r="L520" s="220"/>
      <c r="M520" s="220"/>
    </row>
    <row r="521" spans="2:13" ht="12.75">
      <c r="B521" s="218"/>
      <c r="C521" s="219"/>
      <c r="D521" s="218"/>
      <c r="E521" s="218"/>
      <c r="F521" s="218"/>
      <c r="G521" s="218"/>
      <c r="H521" s="218"/>
      <c r="I521" s="218"/>
      <c r="J521" s="220"/>
      <c r="K521" s="220"/>
      <c r="L521" s="220"/>
      <c r="M521" s="220"/>
    </row>
    <row r="522" spans="2:13" ht="12.75">
      <c r="B522" s="218"/>
      <c r="C522" s="219"/>
      <c r="D522" s="218"/>
      <c r="E522" s="218"/>
      <c r="F522" s="218"/>
      <c r="G522" s="218"/>
      <c r="H522" s="218"/>
      <c r="I522" s="218"/>
      <c r="J522" s="220"/>
      <c r="K522" s="220"/>
      <c r="L522" s="220"/>
      <c r="M522" s="220"/>
    </row>
    <row r="523" spans="2:13" ht="12.75">
      <c r="B523" s="218"/>
      <c r="C523" s="219"/>
      <c r="D523" s="218"/>
      <c r="E523" s="218"/>
      <c r="F523" s="218"/>
      <c r="G523" s="218"/>
      <c r="H523" s="218"/>
      <c r="I523" s="218"/>
      <c r="J523" s="220"/>
      <c r="K523" s="220"/>
      <c r="L523" s="220"/>
      <c r="M523" s="220"/>
    </row>
    <row r="524" spans="2:13" ht="12.75">
      <c r="B524" s="218"/>
      <c r="C524" s="219"/>
      <c r="D524" s="218"/>
      <c r="E524" s="218"/>
      <c r="F524" s="218"/>
      <c r="G524" s="218"/>
      <c r="H524" s="218"/>
      <c r="I524" s="218"/>
      <c r="J524" s="220"/>
      <c r="K524" s="220"/>
      <c r="L524" s="220"/>
      <c r="M524" s="220"/>
    </row>
    <row r="525" spans="2:13" ht="12.75">
      <c r="B525" s="218"/>
      <c r="C525" s="219"/>
      <c r="D525" s="218"/>
      <c r="E525" s="218"/>
      <c r="F525" s="218"/>
      <c r="G525" s="218"/>
      <c r="H525" s="218"/>
      <c r="I525" s="218"/>
      <c r="J525" s="220"/>
      <c r="K525" s="220"/>
      <c r="L525" s="220"/>
      <c r="M525" s="220"/>
    </row>
    <row r="526" spans="2:13" ht="12.75">
      <c r="B526" s="218"/>
      <c r="C526" s="219"/>
      <c r="D526" s="218"/>
      <c r="E526" s="218"/>
      <c r="F526" s="218"/>
      <c r="G526" s="218"/>
      <c r="H526" s="218"/>
      <c r="I526" s="218"/>
      <c r="J526" s="220"/>
      <c r="K526" s="220"/>
      <c r="L526" s="220"/>
      <c r="M526" s="220"/>
    </row>
    <row r="527" spans="2:13" ht="12.75">
      <c r="B527" s="218"/>
      <c r="C527" s="219"/>
      <c r="D527" s="218"/>
      <c r="E527" s="218"/>
      <c r="F527" s="218"/>
      <c r="G527" s="218"/>
      <c r="H527" s="218"/>
      <c r="I527" s="218"/>
      <c r="J527" s="220"/>
      <c r="K527" s="220"/>
      <c r="L527" s="220"/>
      <c r="M527" s="220"/>
    </row>
    <row r="528" spans="2:13" ht="12.75">
      <c r="B528" s="218"/>
      <c r="C528" s="219"/>
      <c r="D528" s="218"/>
      <c r="E528" s="218"/>
      <c r="F528" s="218"/>
      <c r="G528" s="218"/>
      <c r="H528" s="218"/>
      <c r="I528" s="218"/>
      <c r="J528" s="220"/>
      <c r="K528" s="220"/>
      <c r="L528" s="220"/>
      <c r="M528" s="220"/>
    </row>
    <row r="529" spans="2:13" ht="12.75">
      <c r="B529" s="218"/>
      <c r="C529" s="219"/>
      <c r="D529" s="218"/>
      <c r="E529" s="218"/>
      <c r="F529" s="218"/>
      <c r="G529" s="218"/>
      <c r="H529" s="218"/>
      <c r="I529" s="218"/>
      <c r="J529" s="220"/>
      <c r="K529" s="220"/>
      <c r="L529" s="220"/>
      <c r="M529" s="220"/>
    </row>
    <row r="530" spans="2:13" ht="12.75">
      <c r="B530" s="218"/>
      <c r="C530" s="219"/>
      <c r="D530" s="218"/>
      <c r="E530" s="218"/>
      <c r="F530" s="218"/>
      <c r="G530" s="218"/>
      <c r="H530" s="218"/>
      <c r="I530" s="218"/>
      <c r="J530" s="220"/>
      <c r="K530" s="220"/>
      <c r="L530" s="220"/>
      <c r="M530" s="220"/>
    </row>
    <row r="531" spans="2:13" ht="12.75">
      <c r="B531" s="218"/>
      <c r="C531" s="219"/>
      <c r="D531" s="218"/>
      <c r="E531" s="218"/>
      <c r="F531" s="218"/>
      <c r="G531" s="218"/>
      <c r="H531" s="218"/>
      <c r="I531" s="218"/>
      <c r="J531" s="220"/>
      <c r="K531" s="220"/>
      <c r="L531" s="220"/>
      <c r="M531" s="220"/>
    </row>
    <row r="532" spans="2:13" ht="12.75">
      <c r="B532" s="218"/>
      <c r="C532" s="219"/>
      <c r="D532" s="218"/>
      <c r="E532" s="218"/>
      <c r="F532" s="218"/>
      <c r="G532" s="218"/>
      <c r="H532" s="218"/>
      <c r="I532" s="218"/>
      <c r="J532" s="220"/>
      <c r="K532" s="220"/>
      <c r="L532" s="220"/>
      <c r="M532" s="220"/>
    </row>
    <row r="533" spans="2:13" ht="12.75">
      <c r="B533" s="218"/>
      <c r="C533" s="219"/>
      <c r="D533" s="218"/>
      <c r="E533" s="218"/>
      <c r="F533" s="218"/>
      <c r="G533" s="218"/>
      <c r="H533" s="218"/>
      <c r="I533" s="218"/>
      <c r="J533" s="220"/>
      <c r="K533" s="220"/>
      <c r="L533" s="220"/>
      <c r="M533" s="220"/>
    </row>
    <row r="534" spans="2:13" ht="12.75">
      <c r="B534" s="218"/>
      <c r="C534" s="219"/>
      <c r="D534" s="218"/>
      <c r="E534" s="218"/>
      <c r="F534" s="218"/>
      <c r="G534" s="218"/>
      <c r="H534" s="218"/>
      <c r="I534" s="218"/>
      <c r="J534" s="220"/>
      <c r="K534" s="220"/>
      <c r="L534" s="220"/>
      <c r="M534" s="220"/>
    </row>
    <row r="535" spans="2:13" ht="12.75">
      <c r="B535" s="218"/>
      <c r="C535" s="219"/>
      <c r="D535" s="218"/>
      <c r="E535" s="218"/>
      <c r="F535" s="218"/>
      <c r="G535" s="218"/>
      <c r="H535" s="218"/>
      <c r="I535" s="218"/>
      <c r="J535" s="220"/>
      <c r="K535" s="220"/>
      <c r="L535" s="220"/>
      <c r="M535" s="220"/>
    </row>
    <row r="536" spans="2:13" ht="12.75">
      <c r="B536" s="218"/>
      <c r="C536" s="219"/>
      <c r="D536" s="218"/>
      <c r="E536" s="218"/>
      <c r="F536" s="218"/>
      <c r="G536" s="218"/>
      <c r="H536" s="218"/>
      <c r="I536" s="218"/>
      <c r="J536" s="220"/>
      <c r="K536" s="220"/>
      <c r="L536" s="220"/>
      <c r="M536" s="220"/>
    </row>
    <row r="537" spans="2:13" ht="12.75">
      <c r="B537" s="218"/>
      <c r="C537" s="219"/>
      <c r="D537" s="218"/>
      <c r="E537" s="218"/>
      <c r="F537" s="218"/>
      <c r="G537" s="218"/>
      <c r="H537" s="218"/>
      <c r="I537" s="218"/>
      <c r="J537" s="220"/>
      <c r="K537" s="220"/>
      <c r="L537" s="220"/>
      <c r="M537" s="220"/>
    </row>
    <row r="538" spans="2:13" ht="12.75">
      <c r="B538" s="218"/>
      <c r="C538" s="219"/>
      <c r="D538" s="218"/>
      <c r="E538" s="218"/>
      <c r="F538" s="218"/>
      <c r="G538" s="218"/>
      <c r="H538" s="218"/>
      <c r="I538" s="218"/>
      <c r="J538" s="220"/>
      <c r="K538" s="220"/>
      <c r="L538" s="220"/>
      <c r="M538" s="220"/>
    </row>
    <row r="539" spans="2:13" ht="12.75">
      <c r="B539" s="218"/>
      <c r="C539" s="219"/>
      <c r="D539" s="218"/>
      <c r="E539" s="218"/>
      <c r="F539" s="218"/>
      <c r="G539" s="218"/>
      <c r="H539" s="218"/>
      <c r="I539" s="218"/>
      <c r="J539" s="220"/>
      <c r="K539" s="220"/>
      <c r="L539" s="220"/>
      <c r="M539" s="220"/>
    </row>
    <row r="540" spans="2:13" ht="12.75">
      <c r="B540" s="218"/>
      <c r="C540" s="219"/>
      <c r="D540" s="218"/>
      <c r="E540" s="218"/>
      <c r="F540" s="218"/>
      <c r="G540" s="218"/>
      <c r="H540" s="218"/>
      <c r="I540" s="218"/>
      <c r="J540" s="220"/>
      <c r="K540" s="220"/>
      <c r="L540" s="220"/>
      <c r="M540" s="220"/>
    </row>
    <row r="541" spans="2:13" ht="12.75">
      <c r="B541" s="218"/>
      <c r="C541" s="219"/>
      <c r="D541" s="218"/>
      <c r="E541" s="218"/>
      <c r="F541" s="218"/>
      <c r="G541" s="218"/>
      <c r="H541" s="218"/>
      <c r="I541" s="218"/>
      <c r="J541" s="220"/>
      <c r="K541" s="220"/>
      <c r="L541" s="220"/>
      <c r="M541" s="220"/>
    </row>
    <row r="542" spans="2:13" ht="12.75">
      <c r="B542" s="218"/>
      <c r="C542" s="219"/>
      <c r="D542" s="218"/>
      <c r="E542" s="218"/>
      <c r="F542" s="218"/>
      <c r="G542" s="218"/>
      <c r="H542" s="218"/>
      <c r="I542" s="218"/>
      <c r="J542" s="220"/>
      <c r="K542" s="220"/>
      <c r="L542" s="220"/>
      <c r="M542" s="220"/>
    </row>
    <row r="543" spans="2:13" ht="12.75">
      <c r="B543" s="218"/>
      <c r="C543" s="219"/>
      <c r="D543" s="218"/>
      <c r="E543" s="218"/>
      <c r="F543" s="218"/>
      <c r="G543" s="218"/>
      <c r="H543" s="218"/>
      <c r="I543" s="218"/>
      <c r="J543" s="220"/>
      <c r="K543" s="220"/>
      <c r="L543" s="220"/>
      <c r="M543" s="220"/>
    </row>
    <row r="544" spans="2:13" ht="12.75">
      <c r="B544" s="218"/>
      <c r="C544" s="219"/>
      <c r="D544" s="218"/>
      <c r="E544" s="218"/>
      <c r="F544" s="218"/>
      <c r="G544" s="218"/>
      <c r="H544" s="218"/>
      <c r="I544" s="218"/>
      <c r="J544" s="220"/>
      <c r="K544" s="220"/>
      <c r="L544" s="220"/>
      <c r="M544" s="220"/>
    </row>
    <row r="545" spans="2:13" ht="12.75">
      <c r="B545" s="218"/>
      <c r="C545" s="219"/>
      <c r="D545" s="218"/>
      <c r="E545" s="218"/>
      <c r="F545" s="218"/>
      <c r="G545" s="218"/>
      <c r="H545" s="218"/>
      <c r="I545" s="218"/>
      <c r="J545" s="220"/>
      <c r="K545" s="220"/>
      <c r="L545" s="220"/>
      <c r="M545" s="220"/>
    </row>
    <row r="546" spans="2:13" ht="12.75">
      <c r="B546" s="218"/>
      <c r="C546" s="219"/>
      <c r="D546" s="218"/>
      <c r="E546" s="218"/>
      <c r="F546" s="218"/>
      <c r="G546" s="218"/>
      <c r="H546" s="218"/>
      <c r="I546" s="218"/>
      <c r="J546" s="220"/>
      <c r="K546" s="220"/>
      <c r="L546" s="220"/>
      <c r="M546" s="220"/>
    </row>
    <row r="547" spans="2:13" ht="12.75">
      <c r="B547" s="218"/>
      <c r="C547" s="219"/>
      <c r="D547" s="218"/>
      <c r="E547" s="218"/>
      <c r="F547" s="218"/>
      <c r="G547" s="218"/>
      <c r="H547" s="218"/>
      <c r="I547" s="218"/>
      <c r="J547" s="220"/>
      <c r="K547" s="220"/>
      <c r="L547" s="220"/>
      <c r="M547" s="220"/>
    </row>
    <row r="548" spans="2:13" ht="12.75">
      <c r="B548" s="218"/>
      <c r="C548" s="219"/>
      <c r="D548" s="218"/>
      <c r="E548" s="218"/>
      <c r="F548" s="218"/>
      <c r="G548" s="218"/>
      <c r="H548" s="218"/>
      <c r="I548" s="218"/>
      <c r="J548" s="220"/>
      <c r="K548" s="220"/>
      <c r="L548" s="220"/>
      <c r="M548" s="220"/>
    </row>
    <row r="549" spans="2:13" ht="12.75">
      <c r="B549" s="218"/>
      <c r="C549" s="219"/>
      <c r="D549" s="218"/>
      <c r="E549" s="218"/>
      <c r="F549" s="218"/>
      <c r="G549" s="218"/>
      <c r="H549" s="218"/>
      <c r="I549" s="218"/>
      <c r="J549" s="220"/>
      <c r="K549" s="220"/>
      <c r="L549" s="220"/>
      <c r="M549" s="220"/>
    </row>
    <row r="550" spans="2:13" ht="12.75">
      <c r="B550" s="218"/>
      <c r="C550" s="219"/>
      <c r="D550" s="218"/>
      <c r="E550" s="218"/>
      <c r="F550" s="218"/>
      <c r="G550" s="218"/>
      <c r="H550" s="218"/>
      <c r="I550" s="218"/>
      <c r="J550" s="220"/>
      <c r="K550" s="220"/>
      <c r="L550" s="220"/>
      <c r="M550" s="220"/>
    </row>
    <row r="551" spans="2:13" ht="12.75">
      <c r="B551" s="218"/>
      <c r="C551" s="219"/>
      <c r="D551" s="218"/>
      <c r="E551" s="218"/>
      <c r="F551" s="218"/>
      <c r="G551" s="218"/>
      <c r="H551" s="218"/>
      <c r="I551" s="218"/>
      <c r="J551" s="220"/>
      <c r="K551" s="220"/>
      <c r="L551" s="220"/>
      <c r="M551" s="220"/>
    </row>
    <row r="552" spans="2:13" ht="12.75">
      <c r="B552" s="218"/>
      <c r="C552" s="219"/>
      <c r="D552" s="218"/>
      <c r="E552" s="218"/>
      <c r="F552" s="218"/>
      <c r="G552" s="218"/>
      <c r="H552" s="218"/>
      <c r="I552" s="218"/>
      <c r="J552" s="220"/>
      <c r="K552" s="220"/>
      <c r="L552" s="220"/>
      <c r="M552" s="220"/>
    </row>
    <row r="553" spans="2:13" ht="12.75">
      <c r="B553" s="218"/>
      <c r="C553" s="219"/>
      <c r="D553" s="218"/>
      <c r="E553" s="218"/>
      <c r="F553" s="218"/>
      <c r="G553" s="218"/>
      <c r="H553" s="218"/>
      <c r="I553" s="218"/>
      <c r="J553" s="220"/>
      <c r="K553" s="220"/>
      <c r="L553" s="220"/>
      <c r="M553" s="220"/>
    </row>
    <row r="554" spans="2:13" ht="12.75">
      <c r="B554" s="218"/>
      <c r="C554" s="219"/>
      <c r="D554" s="218"/>
      <c r="E554" s="218"/>
      <c r="F554" s="218"/>
      <c r="G554" s="218"/>
      <c r="H554" s="218"/>
      <c r="I554" s="218"/>
      <c r="J554" s="220"/>
      <c r="K554" s="220"/>
      <c r="L554" s="220"/>
      <c r="M554" s="220"/>
    </row>
    <row r="555" spans="2:13" ht="12.75">
      <c r="B555" s="218"/>
      <c r="C555" s="219"/>
      <c r="D555" s="218"/>
      <c r="E555" s="218"/>
      <c r="F555" s="218"/>
      <c r="G555" s="218"/>
      <c r="H555" s="218"/>
      <c r="I555" s="218"/>
      <c r="J555" s="220"/>
      <c r="K555" s="220"/>
      <c r="L555" s="220"/>
      <c r="M555" s="220"/>
    </row>
    <row r="556" spans="2:13" ht="12.75">
      <c r="B556" s="218"/>
      <c r="C556" s="219"/>
      <c r="D556" s="218"/>
      <c r="E556" s="218"/>
      <c r="F556" s="218"/>
      <c r="G556" s="218"/>
      <c r="H556" s="218"/>
      <c r="I556" s="218"/>
      <c r="J556" s="220"/>
      <c r="K556" s="220"/>
      <c r="L556" s="220"/>
      <c r="M556" s="220"/>
    </row>
    <row r="557" spans="2:13" ht="12.75">
      <c r="B557" s="218"/>
      <c r="C557" s="219"/>
      <c r="D557" s="218"/>
      <c r="E557" s="218"/>
      <c r="F557" s="218"/>
      <c r="G557" s="218"/>
      <c r="H557" s="218"/>
      <c r="I557" s="218"/>
      <c r="J557" s="220"/>
      <c r="K557" s="220"/>
      <c r="L557" s="220"/>
      <c r="M557" s="220"/>
    </row>
    <row r="558" spans="2:13" ht="12.75">
      <c r="B558" s="218"/>
      <c r="C558" s="219"/>
      <c r="D558" s="218"/>
      <c r="E558" s="218"/>
      <c r="F558" s="218"/>
      <c r="G558" s="218"/>
      <c r="H558" s="218"/>
      <c r="I558" s="218"/>
      <c r="J558" s="220"/>
      <c r="K558" s="220"/>
      <c r="L558" s="220"/>
      <c r="M558" s="220"/>
    </row>
    <row r="559" spans="2:13" ht="12.75">
      <c r="B559" s="218"/>
      <c r="C559" s="219"/>
      <c r="D559" s="218"/>
      <c r="E559" s="218"/>
      <c r="F559" s="218"/>
      <c r="G559" s="218"/>
      <c r="H559" s="218"/>
      <c r="I559" s="218"/>
      <c r="J559" s="220"/>
      <c r="K559" s="220"/>
      <c r="L559" s="220"/>
      <c r="M559" s="220"/>
    </row>
    <row r="560" spans="2:13" ht="12.75">
      <c r="B560" s="218"/>
      <c r="C560" s="219"/>
      <c r="D560" s="218"/>
      <c r="E560" s="218"/>
      <c r="F560" s="218"/>
      <c r="G560" s="218"/>
      <c r="H560" s="218"/>
      <c r="I560" s="218"/>
      <c r="J560" s="220"/>
      <c r="K560" s="220"/>
      <c r="L560" s="220"/>
      <c r="M560" s="220"/>
    </row>
    <row r="561" spans="2:13" ht="12.75">
      <c r="B561" s="218"/>
      <c r="C561" s="219"/>
      <c r="D561" s="218"/>
      <c r="E561" s="218"/>
      <c r="F561" s="218"/>
      <c r="G561" s="218"/>
      <c r="H561" s="218"/>
      <c r="I561" s="218"/>
      <c r="J561" s="220"/>
      <c r="K561" s="220"/>
      <c r="L561" s="220"/>
      <c r="M561" s="220"/>
    </row>
    <row r="562" spans="2:13" ht="12.75">
      <c r="B562" s="218"/>
      <c r="C562" s="219"/>
      <c r="D562" s="218"/>
      <c r="E562" s="218"/>
      <c r="F562" s="218"/>
      <c r="G562" s="218"/>
      <c r="H562" s="218"/>
      <c r="I562" s="218"/>
      <c r="J562" s="220"/>
      <c r="K562" s="220"/>
      <c r="L562" s="220"/>
      <c r="M562" s="220"/>
    </row>
    <row r="563" spans="2:13" ht="12.75">
      <c r="B563" s="218"/>
      <c r="C563" s="219"/>
      <c r="D563" s="218"/>
      <c r="E563" s="218"/>
      <c r="F563" s="218"/>
      <c r="G563" s="218"/>
      <c r="H563" s="218"/>
      <c r="I563" s="218"/>
      <c r="J563" s="220"/>
      <c r="K563" s="220"/>
      <c r="L563" s="220"/>
      <c r="M563" s="220"/>
    </row>
    <row r="564" spans="2:13" ht="12.75">
      <c r="B564" s="218"/>
      <c r="C564" s="219"/>
      <c r="D564" s="218"/>
      <c r="E564" s="218"/>
      <c r="F564" s="218"/>
      <c r="G564" s="218"/>
      <c r="H564" s="218"/>
      <c r="I564" s="218"/>
      <c r="J564" s="220"/>
      <c r="K564" s="220"/>
      <c r="L564" s="220"/>
      <c r="M564" s="220"/>
    </row>
    <row r="565" spans="2:13" ht="12.75">
      <c r="B565" s="218"/>
      <c r="C565" s="219"/>
      <c r="D565" s="218"/>
      <c r="E565" s="218"/>
      <c r="F565" s="218"/>
      <c r="G565" s="218"/>
      <c r="H565" s="218"/>
      <c r="I565" s="218"/>
      <c r="J565" s="220"/>
      <c r="K565" s="220"/>
      <c r="L565" s="220"/>
      <c r="M565" s="220"/>
    </row>
    <row r="566" spans="2:13" ht="12.75">
      <c r="B566" s="218"/>
      <c r="C566" s="219"/>
      <c r="D566" s="218"/>
      <c r="E566" s="218"/>
      <c r="F566" s="218"/>
      <c r="G566" s="218"/>
      <c r="H566" s="218"/>
      <c r="I566" s="218"/>
      <c r="J566" s="220"/>
      <c r="K566" s="220"/>
      <c r="L566" s="220"/>
      <c r="M566" s="220"/>
    </row>
    <row r="567" spans="2:13" ht="12.75">
      <c r="B567" s="218"/>
      <c r="C567" s="219"/>
      <c r="D567" s="218"/>
      <c r="E567" s="218"/>
      <c r="F567" s="218"/>
      <c r="G567" s="218"/>
      <c r="H567" s="218"/>
      <c r="I567" s="218"/>
      <c r="J567" s="220"/>
      <c r="K567" s="220"/>
      <c r="L567" s="220"/>
      <c r="M567" s="220"/>
    </row>
    <row r="568" spans="2:13" ht="12.75">
      <c r="B568" s="218"/>
      <c r="C568" s="219"/>
      <c r="D568" s="218"/>
      <c r="E568" s="218"/>
      <c r="F568" s="218"/>
      <c r="G568" s="218"/>
      <c r="H568" s="218"/>
      <c r="I568" s="218"/>
      <c r="J568" s="220"/>
      <c r="K568" s="220"/>
      <c r="L568" s="220"/>
      <c r="M568" s="220"/>
    </row>
    <row r="569" spans="2:13" ht="12.75">
      <c r="B569" s="218"/>
      <c r="C569" s="219"/>
      <c r="D569" s="218"/>
      <c r="E569" s="218"/>
      <c r="F569" s="218"/>
      <c r="G569" s="218"/>
      <c r="H569" s="218"/>
      <c r="I569" s="218"/>
      <c r="J569" s="220"/>
      <c r="K569" s="220"/>
      <c r="L569" s="220"/>
      <c r="M569" s="220"/>
    </row>
    <row r="570" spans="2:13" ht="12.75">
      <c r="B570" s="218"/>
      <c r="C570" s="219"/>
      <c r="D570" s="218"/>
      <c r="E570" s="218"/>
      <c r="F570" s="218"/>
      <c r="G570" s="218"/>
      <c r="H570" s="218"/>
      <c r="I570" s="218"/>
      <c r="J570" s="220"/>
      <c r="K570" s="220"/>
      <c r="L570" s="220"/>
      <c r="M570" s="220"/>
    </row>
    <row r="571" spans="2:13" ht="12.75">
      <c r="B571" s="218"/>
      <c r="C571" s="219"/>
      <c r="D571" s="218"/>
      <c r="E571" s="218"/>
      <c r="F571" s="218"/>
      <c r="G571" s="218"/>
      <c r="H571" s="218"/>
      <c r="I571" s="218"/>
      <c r="J571" s="220"/>
      <c r="K571" s="220"/>
      <c r="L571" s="220"/>
      <c r="M571" s="220"/>
    </row>
    <row r="572" spans="2:13" ht="12.75">
      <c r="B572" s="218"/>
      <c r="C572" s="219"/>
      <c r="D572" s="218"/>
      <c r="E572" s="218"/>
      <c r="F572" s="218"/>
      <c r="G572" s="218"/>
      <c r="H572" s="218"/>
      <c r="I572" s="218"/>
      <c r="J572" s="220"/>
      <c r="K572" s="220"/>
      <c r="L572" s="220"/>
      <c r="M572" s="220"/>
    </row>
    <row r="573" spans="2:13" ht="12.75">
      <c r="B573" s="218"/>
      <c r="C573" s="219"/>
      <c r="D573" s="218"/>
      <c r="E573" s="218"/>
      <c r="F573" s="218"/>
      <c r="G573" s="218"/>
      <c r="H573" s="218"/>
      <c r="I573" s="218"/>
      <c r="J573" s="220"/>
      <c r="K573" s="220"/>
      <c r="L573" s="220"/>
      <c r="M573" s="220"/>
    </row>
    <row r="574" spans="2:13" ht="12.75">
      <c r="B574" s="218"/>
      <c r="C574" s="219"/>
      <c r="D574" s="218"/>
      <c r="E574" s="218"/>
      <c r="F574" s="218"/>
      <c r="G574" s="218"/>
      <c r="H574" s="218"/>
      <c r="I574" s="218"/>
      <c r="J574" s="220"/>
      <c r="K574" s="220"/>
      <c r="L574" s="220"/>
      <c r="M574" s="220"/>
    </row>
    <row r="575" spans="2:13" ht="12.75">
      <c r="B575" s="218"/>
      <c r="C575" s="219"/>
      <c r="D575" s="218"/>
      <c r="E575" s="218"/>
      <c r="F575" s="218"/>
      <c r="G575" s="218"/>
      <c r="H575" s="218"/>
      <c r="I575" s="218"/>
      <c r="J575" s="220"/>
      <c r="K575" s="220"/>
      <c r="L575" s="220"/>
      <c r="M575" s="220"/>
    </row>
    <row r="576" spans="2:13" ht="12.75">
      <c r="B576" s="218"/>
      <c r="C576" s="219"/>
      <c r="D576" s="218"/>
      <c r="E576" s="218"/>
      <c r="F576" s="218"/>
      <c r="G576" s="218"/>
      <c r="H576" s="218"/>
      <c r="I576" s="218"/>
      <c r="J576" s="220"/>
      <c r="K576" s="220"/>
      <c r="L576" s="220"/>
      <c r="M576" s="220"/>
    </row>
    <row r="577" spans="2:13" ht="12.75">
      <c r="B577" s="218"/>
      <c r="C577" s="219"/>
      <c r="D577" s="218"/>
      <c r="E577" s="218"/>
      <c r="F577" s="218"/>
      <c r="G577" s="218"/>
      <c r="H577" s="218"/>
      <c r="I577" s="218"/>
      <c r="J577" s="220"/>
      <c r="K577" s="220"/>
      <c r="L577" s="220"/>
      <c r="M577" s="220"/>
    </row>
    <row r="578" spans="2:13" ht="12.75">
      <c r="B578" s="218"/>
      <c r="C578" s="219"/>
      <c r="D578" s="218"/>
      <c r="E578" s="218"/>
      <c r="F578" s="218"/>
      <c r="G578" s="218"/>
      <c r="H578" s="218"/>
      <c r="I578" s="218"/>
      <c r="J578" s="220"/>
      <c r="K578" s="220"/>
      <c r="L578" s="220"/>
      <c r="M578" s="220"/>
    </row>
    <row r="579" spans="2:13" ht="12.75">
      <c r="B579" s="218"/>
      <c r="C579" s="219"/>
      <c r="D579" s="218"/>
      <c r="E579" s="218"/>
      <c r="F579" s="218"/>
      <c r="G579" s="218"/>
      <c r="H579" s="218"/>
      <c r="I579" s="218"/>
      <c r="J579" s="220"/>
      <c r="K579" s="220"/>
      <c r="L579" s="220"/>
      <c r="M579" s="220"/>
    </row>
    <row r="580" spans="2:13" ht="12.75">
      <c r="B580" s="218"/>
      <c r="C580" s="219"/>
      <c r="D580" s="218"/>
      <c r="E580" s="218"/>
      <c r="F580" s="218"/>
      <c r="G580" s="218"/>
      <c r="H580" s="218"/>
      <c r="I580" s="218"/>
      <c r="J580" s="220"/>
      <c r="K580" s="220"/>
      <c r="L580" s="220"/>
      <c r="M580" s="220"/>
    </row>
    <row r="581" spans="2:13" ht="12.75">
      <c r="B581" s="218"/>
      <c r="C581" s="219"/>
      <c r="D581" s="218"/>
      <c r="E581" s="218"/>
      <c r="F581" s="218"/>
      <c r="G581" s="218"/>
      <c r="H581" s="218"/>
      <c r="I581" s="218"/>
      <c r="J581" s="220"/>
      <c r="K581" s="220"/>
      <c r="L581" s="220"/>
      <c r="M581" s="220"/>
    </row>
    <row r="582" spans="2:13" ht="12.75">
      <c r="B582" s="218"/>
      <c r="C582" s="219"/>
      <c r="D582" s="218"/>
      <c r="E582" s="218"/>
      <c r="F582" s="218"/>
      <c r="G582" s="218"/>
      <c r="H582" s="218"/>
      <c r="I582" s="218"/>
      <c r="J582" s="220"/>
      <c r="K582" s="220"/>
      <c r="L582" s="220"/>
      <c r="M582" s="220"/>
    </row>
    <row r="583" spans="2:13" ht="12.75">
      <c r="B583" s="218"/>
      <c r="C583" s="219"/>
      <c r="D583" s="218"/>
      <c r="E583" s="218"/>
      <c r="F583" s="218"/>
      <c r="G583" s="218"/>
      <c r="H583" s="218"/>
      <c r="I583" s="218"/>
      <c r="J583" s="220"/>
      <c r="K583" s="220"/>
      <c r="L583" s="220"/>
      <c r="M583" s="220"/>
    </row>
    <row r="584" spans="2:13" ht="12.75">
      <c r="B584" s="218"/>
      <c r="C584" s="219"/>
      <c r="D584" s="218"/>
      <c r="E584" s="218"/>
      <c r="F584" s="218"/>
      <c r="G584" s="218"/>
      <c r="H584" s="218"/>
      <c r="I584" s="218"/>
      <c r="J584" s="220"/>
      <c r="K584" s="220"/>
      <c r="L584" s="220"/>
      <c r="M584" s="220"/>
    </row>
    <row r="585" spans="2:13" ht="12.75">
      <c r="B585" s="218"/>
      <c r="C585" s="219"/>
      <c r="D585" s="218"/>
      <c r="E585" s="218"/>
      <c r="F585" s="218"/>
      <c r="G585" s="218"/>
      <c r="H585" s="218"/>
      <c r="I585" s="218"/>
      <c r="J585" s="220"/>
      <c r="K585" s="220"/>
      <c r="L585" s="220"/>
      <c r="M585" s="220"/>
    </row>
    <row r="586" spans="2:13" ht="12.75">
      <c r="B586" s="218"/>
      <c r="C586" s="219"/>
      <c r="D586" s="218"/>
      <c r="E586" s="218"/>
      <c r="F586" s="218"/>
      <c r="G586" s="218"/>
      <c r="H586" s="218"/>
      <c r="I586" s="218"/>
      <c r="J586" s="220"/>
      <c r="K586" s="220"/>
      <c r="L586" s="220"/>
      <c r="M586" s="220"/>
    </row>
    <row r="587" spans="2:13" ht="12.75">
      <c r="B587" s="218"/>
      <c r="C587" s="219"/>
      <c r="D587" s="218"/>
      <c r="E587" s="218"/>
      <c r="F587" s="218"/>
      <c r="G587" s="218"/>
      <c r="H587" s="218"/>
      <c r="I587" s="218"/>
      <c r="J587" s="220"/>
      <c r="K587" s="220"/>
      <c r="L587" s="220"/>
      <c r="M587" s="220"/>
    </row>
    <row r="588" spans="2:13" ht="12.75">
      <c r="B588" s="218"/>
      <c r="C588" s="219"/>
      <c r="D588" s="218"/>
      <c r="E588" s="218"/>
      <c r="F588" s="218"/>
      <c r="G588" s="218"/>
      <c r="H588" s="218"/>
      <c r="I588" s="218"/>
      <c r="J588" s="220"/>
      <c r="K588" s="220"/>
      <c r="L588" s="220"/>
      <c r="M588" s="220"/>
    </row>
    <row r="589" spans="2:13" ht="12.75">
      <c r="B589" s="218"/>
      <c r="C589" s="219"/>
      <c r="D589" s="218"/>
      <c r="E589" s="218"/>
      <c r="F589" s="218"/>
      <c r="G589" s="218"/>
      <c r="H589" s="218"/>
      <c r="I589" s="218"/>
      <c r="J589" s="220"/>
      <c r="K589" s="220"/>
      <c r="L589" s="220"/>
      <c r="M589" s="220"/>
    </row>
    <row r="590" spans="2:13" ht="12.75">
      <c r="B590" s="218"/>
      <c r="C590" s="219"/>
      <c r="D590" s="218"/>
      <c r="E590" s="218"/>
      <c r="F590" s="218"/>
      <c r="G590" s="218"/>
      <c r="H590" s="218"/>
      <c r="I590" s="218"/>
      <c r="J590" s="220"/>
      <c r="K590" s="220"/>
      <c r="L590" s="220"/>
      <c r="M590" s="220"/>
    </row>
    <row r="591" spans="2:13" ht="12.75">
      <c r="B591" s="218"/>
      <c r="C591" s="219"/>
      <c r="D591" s="218"/>
      <c r="E591" s="218"/>
      <c r="F591" s="218"/>
      <c r="G591" s="218"/>
      <c r="H591" s="218"/>
      <c r="I591" s="218"/>
      <c r="J591" s="220"/>
      <c r="K591" s="220"/>
      <c r="L591" s="220"/>
      <c r="M591" s="220"/>
    </row>
    <row r="592" spans="2:13" ht="12.75">
      <c r="B592" s="218"/>
      <c r="C592" s="219"/>
      <c r="D592" s="218"/>
      <c r="E592" s="218"/>
      <c r="F592" s="218"/>
      <c r="G592" s="218"/>
      <c r="H592" s="218"/>
      <c r="I592" s="218"/>
      <c r="J592" s="220"/>
      <c r="K592" s="220"/>
      <c r="L592" s="220"/>
      <c r="M592" s="220"/>
    </row>
    <row r="593" spans="2:13" ht="12.75">
      <c r="B593" s="218"/>
      <c r="C593" s="219"/>
      <c r="D593" s="218"/>
      <c r="E593" s="218"/>
      <c r="F593" s="218"/>
      <c r="G593" s="218"/>
      <c r="H593" s="218"/>
      <c r="I593" s="218"/>
      <c r="J593" s="220"/>
      <c r="K593" s="220"/>
      <c r="L593" s="220"/>
      <c r="M593" s="220"/>
    </row>
    <row r="594" spans="2:13" ht="12.75">
      <c r="B594" s="218"/>
      <c r="C594" s="219"/>
      <c r="D594" s="218"/>
      <c r="E594" s="218"/>
      <c r="F594" s="218"/>
      <c r="G594" s="218"/>
      <c r="H594" s="218"/>
      <c r="I594" s="218"/>
      <c r="J594" s="220"/>
      <c r="K594" s="220"/>
      <c r="L594" s="220"/>
      <c r="M594" s="220"/>
    </row>
    <row r="595" spans="2:13" ht="12.75">
      <c r="B595" s="218"/>
      <c r="C595" s="219"/>
      <c r="D595" s="218"/>
      <c r="E595" s="218"/>
      <c r="F595" s="218"/>
      <c r="G595" s="218"/>
      <c r="H595" s="218"/>
      <c r="I595" s="218"/>
      <c r="J595" s="220"/>
      <c r="K595" s="220"/>
      <c r="L595" s="220"/>
      <c r="M595" s="220"/>
    </row>
    <row r="596" spans="2:13" ht="12.75">
      <c r="B596" s="218"/>
      <c r="C596" s="219"/>
      <c r="D596" s="218"/>
      <c r="E596" s="218"/>
      <c r="F596" s="218"/>
      <c r="G596" s="218"/>
      <c r="H596" s="218"/>
      <c r="I596" s="218"/>
      <c r="J596" s="220"/>
      <c r="K596" s="220"/>
      <c r="L596" s="220"/>
      <c r="M596" s="220"/>
    </row>
    <row r="597" spans="2:13" ht="12.75">
      <c r="B597" s="218"/>
      <c r="C597" s="219"/>
      <c r="D597" s="218"/>
      <c r="E597" s="218"/>
      <c r="F597" s="218"/>
      <c r="G597" s="218"/>
      <c r="H597" s="218"/>
      <c r="I597" s="218"/>
      <c r="J597" s="220"/>
      <c r="K597" s="220"/>
      <c r="L597" s="220"/>
      <c r="M597" s="220"/>
    </row>
    <row r="598" spans="2:13" ht="12.75">
      <c r="B598" s="218"/>
      <c r="C598" s="219"/>
      <c r="D598" s="218"/>
      <c r="E598" s="218"/>
      <c r="F598" s="218"/>
      <c r="G598" s="218"/>
      <c r="H598" s="218"/>
      <c r="I598" s="218"/>
      <c r="J598" s="220"/>
      <c r="K598" s="220"/>
      <c r="L598" s="220"/>
      <c r="M598" s="220"/>
    </row>
    <row r="599" spans="2:13" ht="12.75">
      <c r="B599" s="218"/>
      <c r="C599" s="219"/>
      <c r="D599" s="218"/>
      <c r="E599" s="218"/>
      <c r="F599" s="218"/>
      <c r="G599" s="218"/>
      <c r="H599" s="218"/>
      <c r="I599" s="218"/>
      <c r="J599" s="220"/>
      <c r="K599" s="220"/>
      <c r="L599" s="220"/>
      <c r="M599" s="220"/>
    </row>
    <row r="600" spans="2:13" ht="12.75">
      <c r="B600" s="218"/>
      <c r="C600" s="219"/>
      <c r="D600" s="218"/>
      <c r="E600" s="218"/>
      <c r="F600" s="218"/>
      <c r="G600" s="218"/>
      <c r="H600" s="218"/>
      <c r="I600" s="218"/>
      <c r="J600" s="220"/>
      <c r="K600" s="220"/>
      <c r="L600" s="220"/>
      <c r="M600" s="220"/>
    </row>
    <row r="601" spans="2:13" ht="12.75">
      <c r="B601" s="218"/>
      <c r="C601" s="219"/>
      <c r="D601" s="218"/>
      <c r="E601" s="218"/>
      <c r="F601" s="218"/>
      <c r="G601" s="218"/>
      <c r="H601" s="218"/>
      <c r="I601" s="218"/>
      <c r="J601" s="220"/>
      <c r="K601" s="220"/>
      <c r="L601" s="220"/>
      <c r="M601" s="220"/>
    </row>
    <row r="602" spans="2:13" ht="12.75">
      <c r="B602" s="218"/>
      <c r="C602" s="219"/>
      <c r="D602" s="218"/>
      <c r="E602" s="218"/>
      <c r="F602" s="218"/>
      <c r="G602" s="218"/>
      <c r="H602" s="218"/>
      <c r="I602" s="218"/>
      <c r="J602" s="220"/>
      <c r="K602" s="220"/>
      <c r="L602" s="220"/>
      <c r="M602" s="220"/>
    </row>
    <row r="603" spans="2:13" ht="12.75">
      <c r="B603" s="218"/>
      <c r="C603" s="219"/>
      <c r="D603" s="218"/>
      <c r="E603" s="218"/>
      <c r="F603" s="218"/>
      <c r="G603" s="218"/>
      <c r="H603" s="218"/>
      <c r="I603" s="218"/>
      <c r="J603" s="220"/>
      <c r="K603" s="220"/>
      <c r="L603" s="220"/>
      <c r="M603" s="220"/>
    </row>
    <row r="604" spans="2:13" ht="12.75">
      <c r="B604" s="218"/>
      <c r="C604" s="219"/>
      <c r="D604" s="218"/>
      <c r="E604" s="218"/>
      <c r="F604" s="218"/>
      <c r="G604" s="218"/>
      <c r="H604" s="218"/>
      <c r="I604" s="218"/>
      <c r="J604" s="220"/>
      <c r="K604" s="220"/>
      <c r="L604" s="220"/>
      <c r="M604" s="220"/>
    </row>
    <row r="605" spans="2:13" ht="12.75">
      <c r="B605" s="218"/>
      <c r="C605" s="219"/>
      <c r="D605" s="218"/>
      <c r="E605" s="218"/>
      <c r="F605" s="218"/>
      <c r="G605" s="218"/>
      <c r="H605" s="218"/>
      <c r="I605" s="218"/>
      <c r="J605" s="220"/>
      <c r="K605" s="220"/>
      <c r="L605" s="220"/>
      <c r="M605" s="220"/>
    </row>
    <row r="606" spans="2:13" ht="12.75">
      <c r="B606" s="218"/>
      <c r="C606" s="219"/>
      <c r="D606" s="218"/>
      <c r="E606" s="218"/>
      <c r="F606" s="218"/>
      <c r="G606" s="218"/>
      <c r="H606" s="218"/>
      <c r="I606" s="218"/>
      <c r="J606" s="220"/>
      <c r="K606" s="220"/>
      <c r="L606" s="220"/>
      <c r="M606" s="220"/>
    </row>
    <row r="607" spans="2:13" ht="12.75">
      <c r="B607" s="218"/>
      <c r="C607" s="219"/>
      <c r="D607" s="218"/>
      <c r="E607" s="218"/>
      <c r="F607" s="218"/>
      <c r="G607" s="218"/>
      <c r="H607" s="218"/>
      <c r="I607" s="218"/>
      <c r="J607" s="220"/>
      <c r="K607" s="220"/>
      <c r="L607" s="220"/>
      <c r="M607" s="220"/>
    </row>
    <row r="608" spans="2:13" ht="12.75">
      <c r="B608" s="218"/>
      <c r="C608" s="219"/>
      <c r="D608" s="218"/>
      <c r="E608" s="218"/>
      <c r="F608" s="218"/>
      <c r="G608" s="218"/>
      <c r="H608" s="218"/>
      <c r="I608" s="218"/>
      <c r="J608" s="220"/>
      <c r="K608" s="220"/>
      <c r="L608" s="220"/>
      <c r="M608" s="220"/>
    </row>
    <row r="609" spans="2:13" ht="12.75">
      <c r="B609" s="218"/>
      <c r="C609" s="219"/>
      <c r="D609" s="218"/>
      <c r="E609" s="218"/>
      <c r="F609" s="218"/>
      <c r="G609" s="218"/>
      <c r="H609" s="218"/>
      <c r="I609" s="218"/>
      <c r="J609" s="220"/>
      <c r="K609" s="220"/>
      <c r="L609" s="220"/>
      <c r="M609" s="220"/>
    </row>
    <row r="610" spans="2:13" ht="12.75">
      <c r="B610" s="218"/>
      <c r="C610" s="219"/>
      <c r="D610" s="218"/>
      <c r="E610" s="218"/>
      <c r="F610" s="218"/>
      <c r="G610" s="218"/>
      <c r="H610" s="218"/>
      <c r="I610" s="218"/>
      <c r="J610" s="220"/>
      <c r="K610" s="220"/>
      <c r="L610" s="220"/>
      <c r="M610" s="220"/>
    </row>
    <row r="611" spans="2:13" ht="12.75">
      <c r="B611" s="218"/>
      <c r="C611" s="219"/>
      <c r="D611" s="218"/>
      <c r="E611" s="218"/>
      <c r="F611" s="218"/>
      <c r="G611" s="218"/>
      <c r="H611" s="218"/>
      <c r="I611" s="218"/>
      <c r="J611" s="220"/>
      <c r="K611" s="220"/>
      <c r="L611" s="220"/>
      <c r="M611" s="220"/>
    </row>
    <row r="612" spans="2:13" ht="12.75">
      <c r="B612" s="218"/>
      <c r="C612" s="219"/>
      <c r="D612" s="218"/>
      <c r="E612" s="218"/>
      <c r="F612" s="218"/>
      <c r="G612" s="218"/>
      <c r="H612" s="218"/>
      <c r="I612" s="218"/>
      <c r="J612" s="220"/>
      <c r="K612" s="220"/>
      <c r="L612" s="220"/>
      <c r="M612" s="220"/>
    </row>
    <row r="613" spans="2:13" ht="12.75">
      <c r="B613" s="218"/>
      <c r="C613" s="219"/>
      <c r="D613" s="218"/>
      <c r="E613" s="218"/>
      <c r="F613" s="218"/>
      <c r="G613" s="218"/>
      <c r="H613" s="218"/>
      <c r="I613" s="218"/>
      <c r="J613" s="220"/>
      <c r="K613" s="220"/>
      <c r="L613" s="220"/>
      <c r="M613" s="220"/>
    </row>
    <row r="614" spans="2:13" ht="12.75">
      <c r="B614" s="218"/>
      <c r="C614" s="219"/>
      <c r="D614" s="218"/>
      <c r="E614" s="218"/>
      <c r="F614" s="218"/>
      <c r="G614" s="218"/>
      <c r="H614" s="218"/>
      <c r="I614" s="218"/>
      <c r="J614" s="220"/>
      <c r="K614" s="220"/>
      <c r="L614" s="220"/>
      <c r="M614" s="220"/>
    </row>
    <row r="615" spans="2:13" ht="12.75">
      <c r="B615" s="218"/>
      <c r="C615" s="219"/>
      <c r="D615" s="218"/>
      <c r="E615" s="218"/>
      <c r="F615" s="218"/>
      <c r="G615" s="218"/>
      <c r="H615" s="218"/>
      <c r="I615" s="218"/>
      <c r="J615" s="220"/>
      <c r="K615" s="220"/>
      <c r="L615" s="220"/>
      <c r="M615" s="220"/>
    </row>
    <row r="616" spans="2:13" ht="12.75">
      <c r="B616" s="218"/>
      <c r="C616" s="219"/>
      <c r="D616" s="218"/>
      <c r="E616" s="218"/>
      <c r="F616" s="218"/>
      <c r="G616" s="218"/>
      <c r="H616" s="218"/>
      <c r="I616" s="218"/>
      <c r="J616" s="220"/>
      <c r="K616" s="220"/>
      <c r="L616" s="220"/>
      <c r="M616" s="220"/>
    </row>
    <row r="617" spans="2:13" ht="12.75">
      <c r="B617" s="218"/>
      <c r="C617" s="219"/>
      <c r="D617" s="218"/>
      <c r="E617" s="218"/>
      <c r="F617" s="218"/>
      <c r="G617" s="218"/>
      <c r="H617" s="218"/>
      <c r="I617" s="218"/>
      <c r="J617" s="220"/>
      <c r="K617" s="220"/>
      <c r="L617" s="220"/>
      <c r="M617" s="220"/>
    </row>
    <row r="618" spans="2:13" ht="12.75">
      <c r="B618" s="218"/>
      <c r="C618" s="219"/>
      <c r="D618" s="218"/>
      <c r="E618" s="218"/>
      <c r="F618" s="218"/>
      <c r="G618" s="218"/>
      <c r="H618" s="218"/>
      <c r="I618" s="218"/>
      <c r="J618" s="220"/>
      <c r="K618" s="220"/>
      <c r="L618" s="220"/>
      <c r="M618" s="220"/>
    </row>
    <row r="619" spans="2:13" ht="12.75">
      <c r="B619" s="218"/>
      <c r="C619" s="219"/>
      <c r="D619" s="218"/>
      <c r="E619" s="218"/>
      <c r="F619" s="218"/>
      <c r="G619" s="218"/>
      <c r="H619" s="218"/>
      <c r="I619" s="218"/>
      <c r="J619" s="220"/>
      <c r="K619" s="220"/>
      <c r="L619" s="220"/>
      <c r="M619" s="220"/>
    </row>
    <row r="620" spans="2:13" ht="12.75">
      <c r="B620" s="218"/>
      <c r="C620" s="219"/>
      <c r="D620" s="218"/>
      <c r="E620" s="218"/>
      <c r="F620" s="218"/>
      <c r="G620" s="218"/>
      <c r="H620" s="218"/>
      <c r="I620" s="218"/>
      <c r="J620" s="220"/>
      <c r="K620" s="220"/>
      <c r="L620" s="220"/>
      <c r="M620" s="220"/>
    </row>
    <row r="621" spans="2:13" ht="12.75">
      <c r="B621" s="218"/>
      <c r="C621" s="219"/>
      <c r="D621" s="218"/>
      <c r="E621" s="218"/>
      <c r="F621" s="218"/>
      <c r="G621" s="218"/>
      <c r="H621" s="218"/>
      <c r="I621" s="218"/>
      <c r="J621" s="220"/>
      <c r="K621" s="220"/>
      <c r="L621" s="220"/>
      <c r="M621" s="220"/>
    </row>
    <row r="622" spans="2:13" ht="12.75">
      <c r="B622" s="218"/>
      <c r="C622" s="219"/>
      <c r="D622" s="218"/>
      <c r="E622" s="218"/>
      <c r="F622" s="218"/>
      <c r="G622" s="218"/>
      <c r="H622" s="218"/>
      <c r="I622" s="218"/>
      <c r="J622" s="220"/>
      <c r="K622" s="220"/>
      <c r="L622" s="220"/>
      <c r="M622" s="220"/>
    </row>
    <row r="623" spans="2:13" ht="12.75">
      <c r="B623" s="218"/>
      <c r="C623" s="219"/>
      <c r="D623" s="218"/>
      <c r="E623" s="218"/>
      <c r="F623" s="218"/>
      <c r="G623" s="218"/>
      <c r="H623" s="218"/>
      <c r="I623" s="218"/>
      <c r="J623" s="220"/>
      <c r="K623" s="220"/>
      <c r="L623" s="220"/>
      <c r="M623" s="220"/>
    </row>
    <row r="624" spans="2:13" ht="12.75">
      <c r="B624" s="218"/>
      <c r="C624" s="219"/>
      <c r="D624" s="218"/>
      <c r="E624" s="218"/>
      <c r="F624" s="218"/>
      <c r="G624" s="218"/>
      <c r="H624" s="218"/>
      <c r="I624" s="218"/>
      <c r="J624" s="220"/>
      <c r="K624" s="220"/>
      <c r="L624" s="220"/>
      <c r="M624" s="220"/>
    </row>
    <row r="625" spans="2:13" ht="12.75">
      <c r="B625" s="218"/>
      <c r="C625" s="219"/>
      <c r="D625" s="218"/>
      <c r="E625" s="218"/>
      <c r="F625" s="218"/>
      <c r="G625" s="218"/>
      <c r="H625" s="218"/>
      <c r="I625" s="218"/>
      <c r="J625" s="220"/>
      <c r="K625" s="220"/>
      <c r="L625" s="220"/>
      <c r="M625" s="220"/>
    </row>
    <row r="626" spans="2:13" ht="12.75">
      <c r="B626" s="218"/>
      <c r="C626" s="219"/>
      <c r="D626" s="218"/>
      <c r="E626" s="218"/>
      <c r="F626" s="218"/>
      <c r="G626" s="218"/>
      <c r="H626" s="218"/>
      <c r="I626" s="218"/>
      <c r="J626" s="220"/>
      <c r="K626" s="220"/>
      <c r="L626" s="220"/>
      <c r="M626" s="220"/>
    </row>
    <row r="627" spans="2:13" ht="12.75">
      <c r="B627" s="218"/>
      <c r="C627" s="219"/>
      <c r="D627" s="218"/>
      <c r="E627" s="218"/>
      <c r="F627" s="218"/>
      <c r="G627" s="218"/>
      <c r="H627" s="218"/>
      <c r="I627" s="218"/>
      <c r="J627" s="220"/>
      <c r="K627" s="220"/>
      <c r="L627" s="220"/>
      <c r="M627" s="220"/>
    </row>
    <row r="628" spans="2:13" ht="12.75">
      <c r="B628" s="218"/>
      <c r="C628" s="219"/>
      <c r="D628" s="218"/>
      <c r="E628" s="218"/>
      <c r="F628" s="218"/>
      <c r="G628" s="218"/>
      <c r="H628" s="218"/>
      <c r="I628" s="218"/>
      <c r="J628" s="220"/>
      <c r="K628" s="220"/>
      <c r="L628" s="220"/>
      <c r="M628" s="220"/>
    </row>
    <row r="629" spans="2:13" ht="12.75">
      <c r="B629" s="218"/>
      <c r="C629" s="219"/>
      <c r="D629" s="218"/>
      <c r="E629" s="218"/>
      <c r="F629" s="218"/>
      <c r="G629" s="218"/>
      <c r="H629" s="218"/>
      <c r="I629" s="218"/>
      <c r="J629" s="220"/>
      <c r="K629" s="220"/>
      <c r="L629" s="220"/>
      <c r="M629" s="220"/>
    </row>
    <row r="630" spans="2:13" ht="12.75">
      <c r="B630" s="218"/>
      <c r="C630" s="219"/>
      <c r="D630" s="218"/>
      <c r="E630" s="218"/>
      <c r="F630" s="218"/>
      <c r="G630" s="218"/>
      <c r="H630" s="218"/>
      <c r="I630" s="218"/>
      <c r="J630" s="220"/>
      <c r="K630" s="220"/>
      <c r="L630" s="220"/>
      <c r="M630" s="220"/>
    </row>
    <row r="631" spans="2:13" ht="12.75">
      <c r="B631" s="218"/>
      <c r="C631" s="219"/>
      <c r="D631" s="218"/>
      <c r="E631" s="218"/>
      <c r="F631" s="218"/>
      <c r="G631" s="218"/>
      <c r="H631" s="218"/>
      <c r="I631" s="218"/>
      <c r="J631" s="220"/>
      <c r="K631" s="220"/>
      <c r="L631" s="220"/>
      <c r="M631" s="220"/>
    </row>
    <row r="632" spans="2:13" ht="12.75">
      <c r="B632" s="218"/>
      <c r="C632" s="219"/>
      <c r="D632" s="218"/>
      <c r="E632" s="218"/>
      <c r="F632" s="218"/>
      <c r="G632" s="218"/>
      <c r="H632" s="218"/>
      <c r="I632" s="218"/>
      <c r="J632" s="220"/>
      <c r="K632" s="220"/>
      <c r="L632" s="220"/>
      <c r="M632" s="220"/>
    </row>
    <row r="633" spans="2:13" ht="12.75">
      <c r="B633" s="218"/>
      <c r="C633" s="219"/>
      <c r="D633" s="218"/>
      <c r="E633" s="218"/>
      <c r="F633" s="218"/>
      <c r="G633" s="218"/>
      <c r="H633" s="218"/>
      <c r="I633" s="218"/>
      <c r="J633" s="220"/>
      <c r="K633" s="220"/>
      <c r="L633" s="220"/>
      <c r="M633" s="220"/>
    </row>
    <row r="634" spans="2:13" ht="12.75">
      <c r="B634" s="218"/>
      <c r="C634" s="219"/>
      <c r="D634" s="218"/>
      <c r="E634" s="218"/>
      <c r="F634" s="218"/>
      <c r="G634" s="218"/>
      <c r="H634" s="218"/>
      <c r="I634" s="218"/>
      <c r="J634" s="220"/>
      <c r="K634" s="220"/>
      <c r="L634" s="220"/>
      <c r="M634" s="220"/>
    </row>
    <row r="635" spans="2:13" ht="12.75">
      <c r="B635" s="218"/>
      <c r="C635" s="219"/>
      <c r="D635" s="218"/>
      <c r="E635" s="218"/>
      <c r="F635" s="218"/>
      <c r="G635" s="218"/>
      <c r="H635" s="218"/>
      <c r="I635" s="218"/>
      <c r="J635" s="220"/>
      <c r="K635" s="220"/>
      <c r="L635" s="220"/>
      <c r="M635" s="220"/>
    </row>
    <row r="636" spans="2:13" ht="12.75">
      <c r="B636" s="218"/>
      <c r="C636" s="219"/>
      <c r="D636" s="218"/>
      <c r="E636" s="218"/>
      <c r="F636" s="218"/>
      <c r="G636" s="218"/>
      <c r="H636" s="218"/>
      <c r="I636" s="218"/>
      <c r="J636" s="220"/>
      <c r="K636" s="220"/>
      <c r="L636" s="220"/>
      <c r="M636" s="220"/>
    </row>
    <row r="637" spans="2:13" ht="12.75">
      <c r="B637" s="218"/>
      <c r="C637" s="219"/>
      <c r="D637" s="218"/>
      <c r="E637" s="218"/>
      <c r="F637" s="218"/>
      <c r="G637" s="218"/>
      <c r="H637" s="218"/>
      <c r="I637" s="218"/>
      <c r="J637" s="220"/>
      <c r="K637" s="220"/>
      <c r="L637" s="220"/>
      <c r="M637" s="220"/>
    </row>
    <row r="638" spans="2:13" ht="12.75">
      <c r="B638" s="218"/>
      <c r="C638" s="219"/>
      <c r="D638" s="218"/>
      <c r="E638" s="218"/>
      <c r="F638" s="218"/>
      <c r="G638" s="218"/>
      <c r="H638" s="218"/>
      <c r="I638" s="218"/>
      <c r="J638" s="220"/>
      <c r="K638" s="220"/>
      <c r="L638" s="220"/>
      <c r="M638" s="220"/>
    </row>
    <row r="639" spans="2:13" ht="12.75">
      <c r="B639" s="218"/>
      <c r="C639" s="219"/>
      <c r="D639" s="218"/>
      <c r="E639" s="218"/>
      <c r="F639" s="218"/>
      <c r="G639" s="218"/>
      <c r="H639" s="218"/>
      <c r="I639" s="218"/>
      <c r="J639" s="220"/>
      <c r="K639" s="220"/>
      <c r="L639" s="220"/>
      <c r="M639" s="220"/>
    </row>
    <row r="640" spans="2:13" ht="12.75">
      <c r="B640" s="218"/>
      <c r="C640" s="219"/>
      <c r="D640" s="218"/>
      <c r="E640" s="218"/>
      <c r="F640" s="218"/>
      <c r="G640" s="218"/>
      <c r="H640" s="218"/>
      <c r="I640" s="218"/>
      <c r="J640" s="220"/>
      <c r="K640" s="220"/>
      <c r="L640" s="220"/>
      <c r="M640" s="220"/>
    </row>
    <row r="641" spans="2:13" ht="12.75">
      <c r="B641" s="218"/>
      <c r="C641" s="219"/>
      <c r="D641" s="218"/>
      <c r="E641" s="218"/>
      <c r="F641" s="218"/>
      <c r="G641" s="218"/>
      <c r="H641" s="218"/>
      <c r="I641" s="218"/>
      <c r="J641" s="220"/>
      <c r="K641" s="220"/>
      <c r="L641" s="220"/>
      <c r="M641" s="220"/>
    </row>
    <row r="642" spans="2:13" ht="12.75">
      <c r="B642" s="218"/>
      <c r="C642" s="219"/>
      <c r="D642" s="218"/>
      <c r="E642" s="218"/>
      <c r="F642" s="218"/>
      <c r="G642" s="218"/>
      <c r="H642" s="218"/>
      <c r="I642" s="218"/>
      <c r="J642" s="220"/>
      <c r="K642" s="220"/>
      <c r="L642" s="220"/>
      <c r="M642" s="220"/>
    </row>
    <row r="643" spans="2:13" ht="12.75">
      <c r="B643" s="218"/>
      <c r="C643" s="219"/>
      <c r="D643" s="218"/>
      <c r="E643" s="218"/>
      <c r="F643" s="218"/>
      <c r="G643" s="218"/>
      <c r="H643" s="218"/>
      <c r="I643" s="218"/>
      <c r="J643" s="220"/>
      <c r="K643" s="220"/>
      <c r="L643" s="220"/>
      <c r="M643" s="220"/>
    </row>
    <row r="644" spans="2:13" ht="12.75">
      <c r="B644" s="218"/>
      <c r="C644" s="219"/>
      <c r="D644" s="218"/>
      <c r="E644" s="218"/>
      <c r="F644" s="218"/>
      <c r="G644" s="218"/>
      <c r="H644" s="218"/>
      <c r="I644" s="218"/>
      <c r="J644" s="220"/>
      <c r="K644" s="220"/>
      <c r="L644" s="220"/>
      <c r="M644" s="220"/>
    </row>
    <row r="645" spans="2:13" ht="12.75">
      <c r="B645" s="218"/>
      <c r="C645" s="219"/>
      <c r="D645" s="218"/>
      <c r="E645" s="218"/>
      <c r="F645" s="218"/>
      <c r="G645" s="218"/>
      <c r="H645" s="218"/>
      <c r="I645" s="218"/>
      <c r="J645" s="220"/>
      <c r="K645" s="220"/>
      <c r="L645" s="220"/>
      <c r="M645" s="220"/>
    </row>
    <row r="646" spans="2:13" ht="12.75">
      <c r="B646" s="218"/>
      <c r="C646" s="219"/>
      <c r="D646" s="218"/>
      <c r="E646" s="218"/>
      <c r="F646" s="218"/>
      <c r="G646" s="218"/>
      <c r="H646" s="218"/>
      <c r="I646" s="218"/>
      <c r="J646" s="220"/>
      <c r="K646" s="220"/>
      <c r="L646" s="220"/>
      <c r="M646" s="220"/>
    </row>
    <row r="647" spans="2:13" ht="12.75">
      <c r="B647" s="218"/>
      <c r="C647" s="219"/>
      <c r="D647" s="218"/>
      <c r="E647" s="218"/>
      <c r="F647" s="218"/>
      <c r="G647" s="218"/>
      <c r="H647" s="218"/>
      <c r="I647" s="218"/>
      <c r="J647" s="220"/>
      <c r="K647" s="220"/>
      <c r="L647" s="220"/>
      <c r="M647" s="220"/>
    </row>
    <row r="648" spans="2:13" ht="12.75">
      <c r="B648" s="218"/>
      <c r="C648" s="219"/>
      <c r="D648" s="218"/>
      <c r="E648" s="218"/>
      <c r="F648" s="218"/>
      <c r="G648" s="218"/>
      <c r="H648" s="218"/>
      <c r="I648" s="218"/>
      <c r="J648" s="220"/>
      <c r="K648" s="220"/>
      <c r="L648" s="220"/>
      <c r="M648" s="220"/>
    </row>
    <row r="649" spans="2:13" ht="12.75">
      <c r="B649" s="218"/>
      <c r="C649" s="219"/>
      <c r="D649" s="218"/>
      <c r="E649" s="218"/>
      <c r="F649" s="218"/>
      <c r="G649" s="218"/>
      <c r="H649" s="218"/>
      <c r="I649" s="218"/>
      <c r="J649" s="220"/>
      <c r="K649" s="220"/>
      <c r="L649" s="220"/>
      <c r="M649" s="220"/>
    </row>
    <row r="650" spans="2:13" ht="12.75">
      <c r="B650" s="218"/>
      <c r="C650" s="219"/>
      <c r="D650" s="218"/>
      <c r="E650" s="218"/>
      <c r="F650" s="218"/>
      <c r="G650" s="218"/>
      <c r="H650" s="218"/>
      <c r="I650" s="218"/>
      <c r="J650" s="220"/>
      <c r="K650" s="220"/>
      <c r="L650" s="220"/>
      <c r="M650" s="220"/>
    </row>
    <row r="651" spans="2:13" ht="12.75">
      <c r="B651" s="218"/>
      <c r="C651" s="219"/>
      <c r="D651" s="218"/>
      <c r="E651" s="218"/>
      <c r="F651" s="218"/>
      <c r="G651" s="218"/>
      <c r="H651" s="218"/>
      <c r="I651" s="218"/>
      <c r="J651" s="220"/>
      <c r="K651" s="220"/>
      <c r="L651" s="220"/>
      <c r="M651" s="220"/>
    </row>
    <row r="652" spans="2:13" ht="12.75">
      <c r="B652" s="218"/>
      <c r="C652" s="219"/>
      <c r="D652" s="218"/>
      <c r="E652" s="218"/>
      <c r="F652" s="218"/>
      <c r="G652" s="218"/>
      <c r="H652" s="218"/>
      <c r="I652" s="218"/>
      <c r="J652" s="220"/>
      <c r="K652" s="220"/>
      <c r="L652" s="220"/>
      <c r="M652" s="220"/>
    </row>
    <row r="653" spans="2:13" ht="12.75">
      <c r="B653" s="218"/>
      <c r="C653" s="219"/>
      <c r="D653" s="218"/>
      <c r="E653" s="218"/>
      <c r="F653" s="218"/>
      <c r="G653" s="218"/>
      <c r="H653" s="218"/>
      <c r="I653" s="218"/>
      <c r="J653" s="220"/>
      <c r="K653" s="220"/>
      <c r="L653" s="220"/>
      <c r="M653" s="220"/>
    </row>
    <row r="654" spans="2:13" ht="12.75">
      <c r="B654" s="218"/>
      <c r="C654" s="219"/>
      <c r="D654" s="218"/>
      <c r="E654" s="218"/>
      <c r="F654" s="218"/>
      <c r="G654" s="218"/>
      <c r="H654" s="218"/>
      <c r="I654" s="218"/>
      <c r="J654" s="220"/>
      <c r="K654" s="220"/>
      <c r="L654" s="220"/>
      <c r="M654" s="220"/>
    </row>
    <row r="655" spans="2:13" ht="12.75">
      <c r="B655" s="218"/>
      <c r="C655" s="219"/>
      <c r="D655" s="218"/>
      <c r="E655" s="218"/>
      <c r="F655" s="218"/>
      <c r="G655" s="218"/>
      <c r="H655" s="218"/>
      <c r="I655" s="218"/>
      <c r="J655" s="220"/>
      <c r="K655" s="220"/>
      <c r="L655" s="220"/>
      <c r="M655" s="220"/>
    </row>
    <row r="656" spans="2:13" ht="12.75">
      <c r="B656" s="218"/>
      <c r="C656" s="219"/>
      <c r="D656" s="218"/>
      <c r="E656" s="218"/>
      <c r="F656" s="218"/>
      <c r="G656" s="218"/>
      <c r="H656" s="218"/>
      <c r="I656" s="218"/>
      <c r="J656" s="220"/>
      <c r="K656" s="220"/>
      <c r="L656" s="220"/>
      <c r="M656" s="220"/>
    </row>
    <row r="657" spans="2:13" ht="12.75">
      <c r="B657" s="218"/>
      <c r="C657" s="219"/>
      <c r="D657" s="218"/>
      <c r="E657" s="218"/>
      <c r="F657" s="218"/>
      <c r="G657" s="218"/>
      <c r="H657" s="218"/>
      <c r="I657" s="218"/>
      <c r="J657" s="220"/>
      <c r="K657" s="220"/>
      <c r="L657" s="220"/>
      <c r="M657" s="220"/>
    </row>
    <row r="658" spans="2:13" ht="12.75">
      <c r="B658" s="218"/>
      <c r="C658" s="219"/>
      <c r="D658" s="218"/>
      <c r="E658" s="218"/>
      <c r="F658" s="218"/>
      <c r="G658" s="218"/>
      <c r="H658" s="218"/>
      <c r="I658" s="218"/>
      <c r="J658" s="220"/>
      <c r="K658" s="220"/>
      <c r="L658" s="220"/>
      <c r="M658" s="220"/>
    </row>
    <row r="659" spans="2:13" ht="12.75">
      <c r="B659" s="218"/>
      <c r="C659" s="219"/>
      <c r="D659" s="218"/>
      <c r="E659" s="218"/>
      <c r="F659" s="218"/>
      <c r="G659" s="218"/>
      <c r="H659" s="218"/>
      <c r="I659" s="218"/>
      <c r="J659" s="220"/>
      <c r="K659" s="220"/>
      <c r="L659" s="220"/>
      <c r="M659" s="220"/>
    </row>
    <row r="660" spans="2:13" ht="12.75">
      <c r="B660" s="218"/>
      <c r="C660" s="219"/>
      <c r="D660" s="218"/>
      <c r="E660" s="218"/>
      <c r="F660" s="218"/>
      <c r="G660" s="218"/>
      <c r="H660" s="218"/>
      <c r="I660" s="218"/>
      <c r="J660" s="220"/>
      <c r="K660" s="220"/>
      <c r="L660" s="220"/>
      <c r="M660" s="220"/>
    </row>
    <row r="661" spans="2:13" ht="12.75">
      <c r="B661" s="218"/>
      <c r="C661" s="219"/>
      <c r="D661" s="218"/>
      <c r="E661" s="218"/>
      <c r="F661" s="218"/>
      <c r="G661" s="218"/>
      <c r="H661" s="218"/>
      <c r="I661" s="218"/>
      <c r="J661" s="220"/>
      <c r="K661" s="220"/>
      <c r="L661" s="220"/>
      <c r="M661" s="220"/>
    </row>
    <row r="662" spans="2:13" ht="12.75">
      <c r="B662" s="218"/>
      <c r="C662" s="219"/>
      <c r="D662" s="218"/>
      <c r="E662" s="218"/>
      <c r="F662" s="218"/>
      <c r="G662" s="218"/>
      <c r="H662" s="218"/>
      <c r="I662" s="218"/>
      <c r="J662" s="220"/>
      <c r="K662" s="220"/>
      <c r="L662" s="220"/>
      <c r="M662" s="220"/>
    </row>
    <row r="663" spans="2:13" ht="12.75">
      <c r="B663" s="218"/>
      <c r="C663" s="219"/>
      <c r="D663" s="218"/>
      <c r="E663" s="218"/>
      <c r="F663" s="218"/>
      <c r="G663" s="218"/>
      <c r="H663" s="218"/>
      <c r="I663" s="218"/>
      <c r="J663" s="220"/>
      <c r="K663" s="220"/>
      <c r="L663" s="220"/>
      <c r="M663" s="220"/>
    </row>
    <row r="664" spans="2:13" ht="12.75">
      <c r="B664" s="218"/>
      <c r="C664" s="219"/>
      <c r="D664" s="218"/>
      <c r="E664" s="218"/>
      <c r="F664" s="218"/>
      <c r="G664" s="218"/>
      <c r="H664" s="218"/>
      <c r="I664" s="218"/>
      <c r="J664" s="220"/>
      <c r="K664" s="220"/>
      <c r="L664" s="220"/>
      <c r="M664" s="220"/>
    </row>
    <row r="665" spans="2:13" ht="12.75">
      <c r="B665" s="218"/>
      <c r="C665" s="219"/>
      <c r="D665" s="218"/>
      <c r="E665" s="218"/>
      <c r="F665" s="218"/>
      <c r="G665" s="218"/>
      <c r="H665" s="218"/>
      <c r="I665" s="218"/>
      <c r="J665" s="220"/>
      <c r="K665" s="220"/>
      <c r="L665" s="220"/>
      <c r="M665" s="220"/>
    </row>
    <row r="666" spans="2:13" ht="12.75">
      <c r="B666" s="218"/>
      <c r="C666" s="219"/>
      <c r="D666" s="218"/>
      <c r="E666" s="218"/>
      <c r="F666" s="218"/>
      <c r="G666" s="218"/>
      <c r="H666" s="218"/>
      <c r="I666" s="218"/>
      <c r="J666" s="220"/>
      <c r="K666" s="220"/>
      <c r="L666" s="220"/>
      <c r="M666" s="220"/>
    </row>
    <row r="667" spans="2:13" ht="12.75">
      <c r="B667" s="218"/>
      <c r="C667" s="219"/>
      <c r="D667" s="218"/>
      <c r="E667" s="218"/>
      <c r="F667" s="218"/>
      <c r="G667" s="218"/>
      <c r="H667" s="218"/>
      <c r="I667" s="218"/>
      <c r="J667" s="220"/>
      <c r="K667" s="220"/>
      <c r="L667" s="220"/>
      <c r="M667" s="220"/>
    </row>
    <row r="668" spans="2:13" ht="12.75">
      <c r="B668" s="218"/>
      <c r="C668" s="219"/>
      <c r="D668" s="218"/>
      <c r="E668" s="218"/>
      <c r="F668" s="218"/>
      <c r="G668" s="218"/>
      <c r="H668" s="218"/>
      <c r="I668" s="218"/>
      <c r="J668" s="220"/>
      <c r="K668" s="220"/>
      <c r="L668" s="220"/>
      <c r="M668" s="220"/>
    </row>
    <row r="669" spans="2:13" ht="12.75">
      <c r="B669" s="218"/>
      <c r="C669" s="219"/>
      <c r="D669" s="218"/>
      <c r="E669" s="218"/>
      <c r="F669" s="218"/>
      <c r="G669" s="218"/>
      <c r="H669" s="218"/>
      <c r="I669" s="218"/>
      <c r="J669" s="220"/>
      <c r="K669" s="220"/>
      <c r="L669" s="220"/>
      <c r="M669" s="220"/>
    </row>
    <row r="670" spans="2:13" ht="12.75">
      <c r="B670" s="218"/>
      <c r="C670" s="219"/>
      <c r="D670" s="218"/>
      <c r="E670" s="218"/>
      <c r="F670" s="218"/>
      <c r="G670" s="218"/>
      <c r="H670" s="218"/>
      <c r="I670" s="218"/>
      <c r="J670" s="220"/>
      <c r="K670" s="220"/>
      <c r="L670" s="220"/>
      <c r="M670" s="220"/>
    </row>
    <row r="671" spans="2:13" ht="12.75">
      <c r="B671" s="218"/>
      <c r="C671" s="219"/>
      <c r="D671" s="218"/>
      <c r="E671" s="218"/>
      <c r="F671" s="218"/>
      <c r="G671" s="218"/>
      <c r="H671" s="218"/>
      <c r="I671" s="218"/>
      <c r="J671" s="220"/>
      <c r="K671" s="220"/>
      <c r="L671" s="220"/>
      <c r="M671" s="220"/>
    </row>
    <row r="672" spans="2:13" ht="12.75">
      <c r="B672" s="218"/>
      <c r="C672" s="219"/>
      <c r="D672" s="218"/>
      <c r="E672" s="218"/>
      <c r="F672" s="218"/>
      <c r="G672" s="218"/>
      <c r="H672" s="218"/>
      <c r="I672" s="218"/>
      <c r="J672" s="220"/>
      <c r="K672" s="220"/>
      <c r="L672" s="220"/>
      <c r="M672" s="220"/>
    </row>
    <row r="673" spans="2:13" ht="12.75">
      <c r="B673" s="218"/>
      <c r="C673" s="219"/>
      <c r="D673" s="218"/>
      <c r="E673" s="218"/>
      <c r="F673" s="218"/>
      <c r="G673" s="218"/>
      <c r="H673" s="218"/>
      <c r="I673" s="218"/>
      <c r="J673" s="220"/>
      <c r="K673" s="220"/>
      <c r="L673" s="220"/>
      <c r="M673" s="220"/>
    </row>
    <row r="674" spans="2:13" ht="12.75">
      <c r="B674" s="218"/>
      <c r="C674" s="219"/>
      <c r="D674" s="218"/>
      <c r="E674" s="218"/>
      <c r="F674" s="218"/>
      <c r="G674" s="218"/>
      <c r="H674" s="218"/>
      <c r="I674" s="218"/>
      <c r="J674" s="220"/>
      <c r="K674" s="220"/>
      <c r="L674" s="220"/>
      <c r="M674" s="220"/>
    </row>
    <row r="675" spans="2:13" ht="12.75">
      <c r="B675" s="218"/>
      <c r="C675" s="219"/>
      <c r="D675" s="218"/>
      <c r="E675" s="218"/>
      <c r="F675" s="218"/>
      <c r="G675" s="218"/>
      <c r="H675" s="218"/>
      <c r="I675" s="218"/>
      <c r="J675" s="220"/>
      <c r="K675" s="220"/>
      <c r="L675" s="220"/>
      <c r="M675" s="220"/>
    </row>
    <row r="676" spans="2:13" ht="12.75">
      <c r="B676" s="218"/>
      <c r="C676" s="219"/>
      <c r="D676" s="218"/>
      <c r="E676" s="218"/>
      <c r="F676" s="218"/>
      <c r="G676" s="218"/>
      <c r="H676" s="218"/>
      <c r="I676" s="218"/>
      <c r="J676" s="220"/>
      <c r="K676" s="220"/>
      <c r="L676" s="220"/>
      <c r="M676" s="220"/>
    </row>
    <row r="677" spans="2:13" ht="12.75">
      <c r="B677" s="218"/>
      <c r="C677" s="219"/>
      <c r="D677" s="218"/>
      <c r="E677" s="218"/>
      <c r="F677" s="218"/>
      <c r="G677" s="218"/>
      <c r="H677" s="218"/>
      <c r="I677" s="218"/>
      <c r="J677" s="220"/>
      <c r="K677" s="220"/>
      <c r="L677" s="220"/>
      <c r="M677" s="220"/>
    </row>
    <row r="678" spans="2:13" ht="12.75">
      <c r="B678" s="218"/>
      <c r="C678" s="219"/>
      <c r="D678" s="218"/>
      <c r="E678" s="218"/>
      <c r="F678" s="218"/>
      <c r="G678" s="218"/>
      <c r="H678" s="218"/>
      <c r="I678" s="218"/>
      <c r="J678" s="220"/>
      <c r="K678" s="220"/>
      <c r="L678" s="220"/>
      <c r="M678" s="220"/>
    </row>
    <row r="679" spans="2:13" ht="12.75">
      <c r="B679" s="218"/>
      <c r="C679" s="219"/>
      <c r="D679" s="218"/>
      <c r="E679" s="218"/>
      <c r="F679" s="218"/>
      <c r="G679" s="218"/>
      <c r="H679" s="218"/>
      <c r="I679" s="218"/>
      <c r="J679" s="220"/>
      <c r="K679" s="220"/>
      <c r="L679" s="220"/>
      <c r="M679" s="220"/>
    </row>
    <row r="680" spans="2:13" ht="12.75">
      <c r="B680" s="218"/>
      <c r="C680" s="219"/>
      <c r="D680" s="218"/>
      <c r="E680" s="218"/>
      <c r="F680" s="218"/>
      <c r="G680" s="218"/>
      <c r="H680" s="218"/>
      <c r="I680" s="218"/>
      <c r="J680" s="220"/>
      <c r="K680" s="220"/>
      <c r="L680" s="220"/>
      <c r="M680" s="220"/>
    </row>
    <row r="681" spans="2:13" ht="12.75">
      <c r="B681" s="218"/>
      <c r="C681" s="219"/>
      <c r="D681" s="218"/>
      <c r="E681" s="218"/>
      <c r="F681" s="218"/>
      <c r="G681" s="218"/>
      <c r="H681" s="218"/>
      <c r="I681" s="218"/>
      <c r="J681" s="220"/>
      <c r="K681" s="220"/>
      <c r="L681" s="220"/>
      <c r="M681" s="220"/>
    </row>
    <row r="682" spans="2:13" ht="12.75">
      <c r="B682" s="218"/>
      <c r="C682" s="219"/>
      <c r="D682" s="218"/>
      <c r="E682" s="218"/>
      <c r="F682" s="218"/>
      <c r="G682" s="218"/>
      <c r="H682" s="218"/>
      <c r="I682" s="218"/>
      <c r="J682" s="220"/>
      <c r="K682" s="220"/>
      <c r="L682" s="220"/>
      <c r="M682" s="220"/>
    </row>
    <row r="683" spans="2:13" ht="12.75">
      <c r="B683" s="218"/>
      <c r="C683" s="219"/>
      <c r="D683" s="218"/>
      <c r="E683" s="218"/>
      <c r="F683" s="218"/>
      <c r="G683" s="218"/>
      <c r="H683" s="218"/>
      <c r="I683" s="218"/>
      <c r="J683" s="220"/>
      <c r="K683" s="220"/>
      <c r="L683" s="220"/>
      <c r="M683" s="220"/>
    </row>
    <row r="684" spans="2:13" ht="12.75">
      <c r="B684" s="218"/>
      <c r="C684" s="219"/>
      <c r="D684" s="218"/>
      <c r="E684" s="218"/>
      <c r="F684" s="218"/>
      <c r="G684" s="218"/>
      <c r="H684" s="218"/>
      <c r="I684" s="218"/>
      <c r="J684" s="220"/>
      <c r="K684" s="220"/>
      <c r="L684" s="220"/>
      <c r="M684" s="220"/>
    </row>
    <row r="685" spans="2:13" ht="12.75">
      <c r="B685" s="218"/>
      <c r="C685" s="219"/>
      <c r="D685" s="218"/>
      <c r="E685" s="218"/>
      <c r="F685" s="218"/>
      <c r="G685" s="218"/>
      <c r="H685" s="218"/>
      <c r="I685" s="218"/>
      <c r="J685" s="220"/>
      <c r="K685" s="220"/>
      <c r="L685" s="220"/>
      <c r="M685" s="220"/>
    </row>
    <row r="686" spans="2:13" ht="12.75">
      <c r="B686" s="218"/>
      <c r="C686" s="219"/>
      <c r="D686" s="218"/>
      <c r="E686" s="218"/>
      <c r="F686" s="218"/>
      <c r="G686" s="218"/>
      <c r="H686" s="218"/>
      <c r="I686" s="218"/>
      <c r="J686" s="220"/>
      <c r="K686" s="220"/>
      <c r="L686" s="220"/>
      <c r="M686" s="220"/>
    </row>
    <row r="687" spans="2:13" ht="12.75">
      <c r="B687" s="218"/>
      <c r="C687" s="219"/>
      <c r="D687" s="218"/>
      <c r="E687" s="218"/>
      <c r="F687" s="218"/>
      <c r="G687" s="218"/>
      <c r="H687" s="218"/>
      <c r="I687" s="218"/>
      <c r="J687" s="220"/>
      <c r="K687" s="220"/>
      <c r="L687" s="220"/>
      <c r="M687" s="220"/>
    </row>
    <row r="688" spans="2:13" ht="12.75">
      <c r="B688" s="218"/>
      <c r="C688" s="219"/>
      <c r="D688" s="218"/>
      <c r="E688" s="218"/>
      <c r="F688" s="218"/>
      <c r="G688" s="218"/>
      <c r="H688" s="218"/>
      <c r="I688" s="218"/>
      <c r="J688" s="220"/>
      <c r="K688" s="220"/>
      <c r="L688" s="220"/>
      <c r="M688" s="220"/>
    </row>
    <row r="689" spans="2:13" ht="12.75">
      <c r="B689" s="218"/>
      <c r="C689" s="219"/>
      <c r="D689" s="218"/>
      <c r="E689" s="218"/>
      <c r="F689" s="218"/>
      <c r="G689" s="218"/>
      <c r="H689" s="218"/>
      <c r="I689" s="218"/>
      <c r="J689" s="220"/>
      <c r="K689" s="220"/>
      <c r="L689" s="220"/>
      <c r="M689" s="220"/>
    </row>
    <row r="690" spans="2:13" ht="12.75">
      <c r="B690" s="218"/>
      <c r="C690" s="219"/>
      <c r="D690" s="218"/>
      <c r="E690" s="218"/>
      <c r="F690" s="218"/>
      <c r="G690" s="218"/>
      <c r="H690" s="218"/>
      <c r="I690" s="218"/>
      <c r="J690" s="220"/>
      <c r="K690" s="220"/>
      <c r="L690" s="220"/>
      <c r="M690" s="220"/>
    </row>
    <row r="691" spans="2:13" ht="12.75">
      <c r="B691" s="218"/>
      <c r="C691" s="219"/>
      <c r="D691" s="218"/>
      <c r="E691" s="218"/>
      <c r="F691" s="218"/>
      <c r="G691" s="218"/>
      <c r="H691" s="218"/>
      <c r="I691" s="218"/>
      <c r="J691" s="220"/>
      <c r="K691" s="220"/>
      <c r="L691" s="220"/>
      <c r="M691" s="220"/>
    </row>
    <row r="692" spans="2:13" ht="12.75">
      <c r="B692" s="218"/>
      <c r="C692" s="219"/>
      <c r="D692" s="218"/>
      <c r="E692" s="218"/>
      <c r="F692" s="218"/>
      <c r="G692" s="218"/>
      <c r="H692" s="218"/>
      <c r="I692" s="218"/>
      <c r="J692" s="220"/>
      <c r="K692" s="220"/>
      <c r="L692" s="220"/>
      <c r="M692" s="220"/>
    </row>
    <row r="693" spans="2:13" ht="12.75">
      <c r="B693" s="218"/>
      <c r="C693" s="219"/>
      <c r="D693" s="218"/>
      <c r="E693" s="218"/>
      <c r="F693" s="218"/>
      <c r="G693" s="218"/>
      <c r="H693" s="218"/>
      <c r="I693" s="218"/>
      <c r="J693" s="220"/>
      <c r="K693" s="220"/>
      <c r="L693" s="220"/>
      <c r="M693" s="220"/>
    </row>
    <row r="694" spans="2:13" ht="12.75">
      <c r="B694" s="218"/>
      <c r="C694" s="219"/>
      <c r="D694" s="218"/>
      <c r="E694" s="218"/>
      <c r="F694" s="218"/>
      <c r="G694" s="218"/>
      <c r="H694" s="218"/>
      <c r="I694" s="218"/>
      <c r="J694" s="220"/>
      <c r="K694" s="220"/>
      <c r="L694" s="220"/>
      <c r="M694" s="220"/>
    </row>
    <row r="695" spans="2:13" ht="12.75">
      <c r="B695" s="218"/>
      <c r="C695" s="219"/>
      <c r="D695" s="218"/>
      <c r="E695" s="218"/>
      <c r="F695" s="218"/>
      <c r="G695" s="218"/>
      <c r="H695" s="218"/>
      <c r="I695" s="218"/>
      <c r="J695" s="220"/>
      <c r="K695" s="220"/>
      <c r="L695" s="220"/>
      <c r="M695" s="220"/>
    </row>
    <row r="696" spans="2:13" ht="12.75">
      <c r="B696" s="218"/>
      <c r="C696" s="219"/>
      <c r="D696" s="218"/>
      <c r="E696" s="218"/>
      <c r="F696" s="218"/>
      <c r="G696" s="218"/>
      <c r="H696" s="218"/>
      <c r="I696" s="218"/>
      <c r="J696" s="220"/>
      <c r="K696" s="220"/>
      <c r="L696" s="220"/>
      <c r="M696" s="220"/>
    </row>
    <row r="697" spans="2:13" ht="12.75">
      <c r="B697" s="218"/>
      <c r="C697" s="219"/>
      <c r="D697" s="218"/>
      <c r="E697" s="218"/>
      <c r="F697" s="218"/>
      <c r="G697" s="218"/>
      <c r="H697" s="218"/>
      <c r="I697" s="218"/>
      <c r="J697" s="220"/>
      <c r="K697" s="220"/>
      <c r="L697" s="220"/>
      <c r="M697" s="220"/>
    </row>
    <row r="698" spans="2:13" ht="12.75">
      <c r="B698" s="218"/>
      <c r="C698" s="219"/>
      <c r="D698" s="218"/>
      <c r="E698" s="218"/>
      <c r="F698" s="218"/>
      <c r="G698" s="218"/>
      <c r="H698" s="218"/>
      <c r="I698" s="218"/>
      <c r="J698" s="220"/>
      <c r="K698" s="220"/>
      <c r="L698" s="220"/>
      <c r="M698" s="220"/>
    </row>
    <row r="699" spans="2:13" ht="12.75">
      <c r="B699" s="218"/>
      <c r="C699" s="219"/>
      <c r="D699" s="218"/>
      <c r="E699" s="218"/>
      <c r="F699" s="218"/>
      <c r="G699" s="218"/>
      <c r="H699" s="218"/>
      <c r="I699" s="218"/>
      <c r="J699" s="220"/>
      <c r="K699" s="220"/>
      <c r="L699" s="220"/>
      <c r="M699" s="220"/>
    </row>
    <row r="700" spans="2:13" ht="12.75">
      <c r="B700" s="218"/>
      <c r="C700" s="219"/>
      <c r="D700" s="218"/>
      <c r="E700" s="218"/>
      <c r="F700" s="218"/>
      <c r="G700" s="218"/>
      <c r="H700" s="218"/>
      <c r="I700" s="218"/>
      <c r="J700" s="220"/>
      <c r="K700" s="220"/>
      <c r="L700" s="220"/>
      <c r="M700" s="220"/>
    </row>
    <row r="701" spans="2:13" ht="12.75">
      <c r="B701" s="218"/>
      <c r="C701" s="219"/>
      <c r="D701" s="218"/>
      <c r="E701" s="218"/>
      <c r="F701" s="218"/>
      <c r="G701" s="218"/>
      <c r="H701" s="218"/>
      <c r="I701" s="218"/>
      <c r="J701" s="220"/>
      <c r="K701" s="220"/>
      <c r="L701" s="220"/>
      <c r="M701" s="220"/>
    </row>
    <row r="702" spans="2:13" ht="12.75">
      <c r="B702" s="218"/>
      <c r="C702" s="219"/>
      <c r="D702" s="218"/>
      <c r="E702" s="218"/>
      <c r="F702" s="218"/>
      <c r="G702" s="218"/>
      <c r="H702" s="218"/>
      <c r="I702" s="218"/>
      <c r="J702" s="220"/>
      <c r="K702" s="220"/>
      <c r="L702" s="220"/>
      <c r="M702" s="220"/>
    </row>
    <row r="703" spans="2:13" ht="12.75">
      <c r="B703" s="218"/>
      <c r="C703" s="219"/>
      <c r="D703" s="218"/>
      <c r="E703" s="218"/>
      <c r="F703" s="218"/>
      <c r="G703" s="218"/>
      <c r="H703" s="218"/>
      <c r="I703" s="218"/>
      <c r="J703" s="220"/>
      <c r="K703" s="220"/>
      <c r="L703" s="220"/>
      <c r="M703" s="220"/>
    </row>
    <row r="704" spans="2:13" ht="12.75">
      <c r="B704" s="218"/>
      <c r="C704" s="219"/>
      <c r="D704" s="218"/>
      <c r="E704" s="218"/>
      <c r="F704" s="218"/>
      <c r="G704" s="218"/>
      <c r="H704" s="218"/>
      <c r="I704" s="218"/>
      <c r="J704" s="220"/>
      <c r="K704" s="220"/>
      <c r="L704" s="220"/>
      <c r="M704" s="220"/>
    </row>
    <row r="705" spans="2:13" ht="12.75">
      <c r="B705" s="218"/>
      <c r="C705" s="219"/>
      <c r="D705" s="218"/>
      <c r="E705" s="218"/>
      <c r="F705" s="218"/>
      <c r="G705" s="218"/>
      <c r="H705" s="218"/>
      <c r="I705" s="218"/>
      <c r="J705" s="220"/>
      <c r="K705" s="220"/>
      <c r="L705" s="220"/>
      <c r="M705" s="220"/>
    </row>
    <row r="706" spans="2:13" ht="12.75">
      <c r="B706" s="218"/>
      <c r="C706" s="219"/>
      <c r="D706" s="218"/>
      <c r="E706" s="218"/>
      <c r="F706" s="218"/>
      <c r="G706" s="218"/>
      <c r="H706" s="218"/>
      <c r="I706" s="218"/>
      <c r="J706" s="220"/>
      <c r="K706" s="220"/>
      <c r="L706" s="220"/>
      <c r="M706" s="220"/>
    </row>
    <row r="707" spans="2:13" ht="12.75">
      <c r="B707" s="218"/>
      <c r="C707" s="219"/>
      <c r="D707" s="218"/>
      <c r="E707" s="218"/>
      <c r="F707" s="218"/>
      <c r="G707" s="218"/>
      <c r="H707" s="218"/>
      <c r="I707" s="218"/>
      <c r="J707" s="220"/>
      <c r="K707" s="220"/>
      <c r="L707" s="220"/>
      <c r="M707" s="220"/>
    </row>
    <row r="708" spans="2:13" ht="12.75">
      <c r="B708" s="218"/>
      <c r="C708" s="219"/>
      <c r="D708" s="218"/>
      <c r="E708" s="218"/>
      <c r="F708" s="218"/>
      <c r="G708" s="218"/>
      <c r="H708" s="218"/>
      <c r="I708" s="218"/>
      <c r="J708" s="220"/>
      <c r="K708" s="220"/>
      <c r="L708" s="220"/>
      <c r="M708" s="220"/>
    </row>
    <row r="709" spans="2:13" ht="12.75">
      <c r="B709" s="218"/>
      <c r="C709" s="219"/>
      <c r="D709" s="218"/>
      <c r="E709" s="218"/>
      <c r="F709" s="218"/>
      <c r="G709" s="218"/>
      <c r="H709" s="218"/>
      <c r="I709" s="218"/>
      <c r="J709" s="220"/>
      <c r="K709" s="220"/>
      <c r="L709" s="220"/>
      <c r="M709" s="220"/>
    </row>
    <row r="710" spans="2:13" ht="12.75">
      <c r="B710" s="218"/>
      <c r="C710" s="219"/>
      <c r="D710" s="218"/>
      <c r="E710" s="218"/>
      <c r="F710" s="218"/>
      <c r="G710" s="218"/>
      <c r="H710" s="218"/>
      <c r="I710" s="218"/>
      <c r="J710" s="220"/>
      <c r="K710" s="220"/>
      <c r="L710" s="220"/>
      <c r="M710" s="220"/>
    </row>
    <row r="711" spans="2:13" ht="12.75">
      <c r="B711" s="218"/>
      <c r="C711" s="219"/>
      <c r="D711" s="218"/>
      <c r="E711" s="218"/>
      <c r="F711" s="218"/>
      <c r="G711" s="218"/>
      <c r="H711" s="218"/>
      <c r="I711" s="218"/>
      <c r="J711" s="220"/>
      <c r="K711" s="220"/>
      <c r="L711" s="220"/>
      <c r="M711" s="220"/>
    </row>
    <row r="712" spans="2:13" ht="12.75">
      <c r="B712" s="218"/>
      <c r="C712" s="219"/>
      <c r="D712" s="218"/>
      <c r="E712" s="218"/>
      <c r="F712" s="218"/>
      <c r="G712" s="218"/>
      <c r="H712" s="218"/>
      <c r="I712" s="218"/>
      <c r="J712" s="220"/>
      <c r="K712" s="220"/>
      <c r="L712" s="220"/>
      <c r="M712" s="220"/>
    </row>
    <row r="713" spans="2:13" ht="12.75">
      <c r="B713" s="218"/>
      <c r="C713" s="219"/>
      <c r="D713" s="218"/>
      <c r="E713" s="218"/>
      <c r="F713" s="218"/>
      <c r="G713" s="218"/>
      <c r="H713" s="218"/>
      <c r="I713" s="218"/>
      <c r="J713" s="220"/>
      <c r="K713" s="220"/>
      <c r="L713" s="220"/>
      <c r="M713" s="220"/>
    </row>
    <row r="714" spans="2:13" ht="12.75">
      <c r="B714" s="218"/>
      <c r="C714" s="219"/>
      <c r="D714" s="218"/>
      <c r="E714" s="218"/>
      <c r="F714" s="218"/>
      <c r="G714" s="218"/>
      <c r="H714" s="218"/>
      <c r="I714" s="218"/>
      <c r="J714" s="220"/>
      <c r="K714" s="220"/>
      <c r="L714" s="220"/>
      <c r="M714" s="220"/>
    </row>
    <row r="715" spans="2:13" ht="12.75">
      <c r="B715" s="218"/>
      <c r="C715" s="219"/>
      <c r="D715" s="218"/>
      <c r="E715" s="218"/>
      <c r="F715" s="218"/>
      <c r="G715" s="218"/>
      <c r="H715" s="218"/>
      <c r="I715" s="218"/>
      <c r="J715" s="220"/>
      <c r="K715" s="220"/>
      <c r="L715" s="220"/>
      <c r="M715" s="220"/>
    </row>
    <row r="716" spans="2:13" ht="12.75">
      <c r="B716" s="218"/>
      <c r="C716" s="219"/>
      <c r="D716" s="218"/>
      <c r="E716" s="218"/>
      <c r="F716" s="218"/>
      <c r="G716" s="218"/>
      <c r="H716" s="218"/>
      <c r="I716" s="218"/>
      <c r="J716" s="220"/>
      <c r="K716" s="220"/>
      <c r="L716" s="220"/>
      <c r="M716" s="220"/>
    </row>
    <row r="717" spans="2:13" ht="12.75">
      <c r="B717" s="218"/>
      <c r="C717" s="219"/>
      <c r="D717" s="218"/>
      <c r="E717" s="218"/>
      <c r="F717" s="218"/>
      <c r="G717" s="218"/>
      <c r="H717" s="218"/>
      <c r="I717" s="218"/>
      <c r="J717" s="220"/>
      <c r="K717" s="220"/>
      <c r="L717" s="220"/>
      <c r="M717" s="220"/>
    </row>
    <row r="718" spans="2:13" ht="12.75">
      <c r="B718" s="218"/>
      <c r="C718" s="219"/>
      <c r="D718" s="218"/>
      <c r="E718" s="218"/>
      <c r="F718" s="218"/>
      <c r="G718" s="218"/>
      <c r="H718" s="218"/>
      <c r="I718" s="218"/>
      <c r="J718" s="220"/>
      <c r="K718" s="220"/>
      <c r="L718" s="220"/>
      <c r="M718" s="220"/>
    </row>
    <row r="719" spans="2:13" ht="12.75">
      <c r="B719" s="218"/>
      <c r="C719" s="219"/>
      <c r="D719" s="218"/>
      <c r="E719" s="218"/>
      <c r="F719" s="218"/>
      <c r="G719" s="218"/>
      <c r="H719" s="218"/>
      <c r="I719" s="218"/>
      <c r="J719" s="220"/>
      <c r="K719" s="220"/>
      <c r="L719" s="220"/>
      <c r="M719" s="220"/>
    </row>
    <row r="720" spans="2:13" ht="12.75">
      <c r="B720" s="218"/>
      <c r="C720" s="219"/>
      <c r="D720" s="218"/>
      <c r="E720" s="218"/>
      <c r="F720" s="218"/>
      <c r="G720" s="218"/>
      <c r="H720" s="218"/>
      <c r="I720" s="218"/>
      <c r="J720" s="220"/>
      <c r="K720" s="220"/>
      <c r="L720" s="220"/>
      <c r="M720" s="220"/>
    </row>
    <row r="721" spans="2:13" ht="12.75">
      <c r="B721" s="218"/>
      <c r="C721" s="219"/>
      <c r="D721" s="218"/>
      <c r="E721" s="218"/>
      <c r="F721" s="218"/>
      <c r="G721" s="218"/>
      <c r="H721" s="218"/>
      <c r="I721" s="218"/>
      <c r="J721" s="220"/>
      <c r="K721" s="220"/>
      <c r="L721" s="220"/>
      <c r="M721" s="220"/>
    </row>
    <row r="722" spans="2:13" ht="12.75">
      <c r="B722" s="218"/>
      <c r="C722" s="219"/>
      <c r="D722" s="218"/>
      <c r="E722" s="218"/>
      <c r="F722" s="218"/>
      <c r="G722" s="218"/>
      <c r="H722" s="218"/>
      <c r="I722" s="218"/>
      <c r="J722" s="220"/>
      <c r="K722" s="220"/>
      <c r="L722" s="220"/>
      <c r="M722" s="220"/>
    </row>
    <row r="723" spans="2:13" ht="12.75">
      <c r="B723" s="218"/>
      <c r="C723" s="219"/>
      <c r="D723" s="218"/>
      <c r="E723" s="218"/>
      <c r="F723" s="218"/>
      <c r="G723" s="218"/>
      <c r="H723" s="218"/>
      <c r="I723" s="218"/>
      <c r="J723" s="220"/>
      <c r="K723" s="220"/>
      <c r="L723" s="220"/>
      <c r="M723" s="220"/>
    </row>
    <row r="724" spans="2:13" ht="12.75">
      <c r="B724" s="218"/>
      <c r="C724" s="219"/>
      <c r="D724" s="218"/>
      <c r="E724" s="218"/>
      <c r="F724" s="218"/>
      <c r="G724" s="218"/>
      <c r="H724" s="218"/>
      <c r="I724" s="218"/>
      <c r="J724" s="220"/>
      <c r="K724" s="220"/>
      <c r="L724" s="220"/>
      <c r="M724" s="220"/>
    </row>
    <row r="725" spans="2:13" ht="12.75">
      <c r="B725" s="218"/>
      <c r="C725" s="219"/>
      <c r="D725" s="218"/>
      <c r="E725" s="218"/>
      <c r="F725" s="218"/>
      <c r="G725" s="218"/>
      <c r="H725" s="218"/>
      <c r="I725" s="218"/>
      <c r="J725" s="220"/>
      <c r="K725" s="220"/>
      <c r="L725" s="220"/>
      <c r="M725" s="220"/>
    </row>
    <row r="726" spans="2:13" ht="12.75">
      <c r="B726" s="218"/>
      <c r="C726" s="219"/>
      <c r="D726" s="218"/>
      <c r="E726" s="218"/>
      <c r="F726" s="218"/>
      <c r="G726" s="218"/>
      <c r="H726" s="218"/>
      <c r="I726" s="218"/>
      <c r="J726" s="220"/>
      <c r="K726" s="220"/>
      <c r="L726" s="220"/>
      <c r="M726" s="220"/>
    </row>
    <row r="727" spans="2:13" ht="12.75">
      <c r="B727" s="218"/>
      <c r="C727" s="219"/>
      <c r="D727" s="218"/>
      <c r="E727" s="218"/>
      <c r="F727" s="218"/>
      <c r="G727" s="218"/>
      <c r="H727" s="218"/>
      <c r="I727" s="218"/>
      <c r="J727" s="220"/>
      <c r="K727" s="220"/>
      <c r="L727" s="220"/>
      <c r="M727" s="220"/>
    </row>
    <row r="728" spans="2:13" ht="12.75">
      <c r="B728" s="218"/>
      <c r="C728" s="219"/>
      <c r="D728" s="218"/>
      <c r="E728" s="218"/>
      <c r="F728" s="218"/>
      <c r="G728" s="218"/>
      <c r="H728" s="218"/>
      <c r="I728" s="218"/>
      <c r="J728" s="220"/>
      <c r="K728" s="220"/>
      <c r="L728" s="220"/>
      <c r="M728" s="220"/>
    </row>
    <row r="729" spans="2:13" ht="12.75">
      <c r="B729" s="218"/>
      <c r="C729" s="219"/>
      <c r="D729" s="218"/>
      <c r="E729" s="218"/>
      <c r="F729" s="218"/>
      <c r="G729" s="218"/>
      <c r="H729" s="218"/>
      <c r="I729" s="218"/>
      <c r="J729" s="220"/>
      <c r="K729" s="220"/>
      <c r="L729" s="220"/>
      <c r="M729" s="220"/>
    </row>
    <row r="730" spans="2:13" ht="12.75">
      <c r="B730" s="218"/>
      <c r="C730" s="219"/>
      <c r="D730" s="218"/>
      <c r="E730" s="218"/>
      <c r="F730" s="218"/>
      <c r="G730" s="218"/>
      <c r="H730" s="218"/>
      <c r="I730" s="218"/>
      <c r="J730" s="220"/>
      <c r="K730" s="220"/>
      <c r="L730" s="220"/>
      <c r="M730" s="220"/>
    </row>
    <row r="731" spans="2:13" ht="12.75">
      <c r="B731" s="218"/>
      <c r="C731" s="219"/>
      <c r="D731" s="218"/>
      <c r="E731" s="218"/>
      <c r="F731" s="218"/>
      <c r="G731" s="218"/>
      <c r="H731" s="218"/>
      <c r="I731" s="218"/>
      <c r="J731" s="220"/>
      <c r="K731" s="220"/>
      <c r="L731" s="220"/>
      <c r="M731" s="220"/>
    </row>
    <row r="732" spans="2:13" ht="12.75">
      <c r="B732" s="218"/>
      <c r="C732" s="219"/>
      <c r="D732" s="218"/>
      <c r="E732" s="218"/>
      <c r="F732" s="218"/>
      <c r="G732" s="218"/>
      <c r="H732" s="218"/>
      <c r="I732" s="218"/>
      <c r="J732" s="220"/>
      <c r="K732" s="220"/>
      <c r="L732" s="220"/>
      <c r="M732" s="220"/>
    </row>
    <row r="733" spans="2:13" ht="12.75">
      <c r="B733" s="218"/>
      <c r="C733" s="219"/>
      <c r="D733" s="218"/>
      <c r="E733" s="218"/>
      <c r="F733" s="218"/>
      <c r="G733" s="218"/>
      <c r="H733" s="218"/>
      <c r="I733" s="218"/>
      <c r="J733" s="220"/>
      <c r="K733" s="220"/>
      <c r="L733" s="220"/>
      <c r="M733" s="220"/>
    </row>
    <row r="734" spans="2:13" ht="12.75">
      <c r="B734" s="218"/>
      <c r="C734" s="219"/>
      <c r="D734" s="218"/>
      <c r="E734" s="218"/>
      <c r="F734" s="218"/>
      <c r="G734" s="218"/>
      <c r="H734" s="218"/>
      <c r="I734" s="218"/>
      <c r="J734" s="220"/>
      <c r="K734" s="220"/>
      <c r="L734" s="220"/>
      <c r="M734" s="220"/>
    </row>
    <row r="735" spans="2:13" ht="12.75">
      <c r="B735" s="218"/>
      <c r="C735" s="219"/>
      <c r="D735" s="218"/>
      <c r="E735" s="218"/>
      <c r="F735" s="218"/>
      <c r="G735" s="218"/>
      <c r="H735" s="218"/>
      <c r="I735" s="218"/>
      <c r="J735" s="220"/>
      <c r="K735" s="220"/>
      <c r="L735" s="220"/>
      <c r="M735" s="220"/>
    </row>
    <row r="736" spans="2:13" ht="12.75">
      <c r="B736" s="218"/>
      <c r="C736" s="219"/>
      <c r="D736" s="218"/>
      <c r="E736" s="218"/>
      <c r="F736" s="218"/>
      <c r="G736" s="218"/>
      <c r="H736" s="218"/>
      <c r="I736" s="218"/>
      <c r="J736" s="220"/>
      <c r="K736" s="220"/>
      <c r="L736" s="220"/>
      <c r="M736" s="220"/>
    </row>
    <row r="737" spans="2:13" ht="12.75">
      <c r="B737" s="218"/>
      <c r="C737" s="219"/>
      <c r="D737" s="218"/>
      <c r="E737" s="218"/>
      <c r="F737" s="218"/>
      <c r="G737" s="218"/>
      <c r="H737" s="218"/>
      <c r="I737" s="218"/>
      <c r="J737" s="220"/>
      <c r="K737" s="220"/>
      <c r="L737" s="220"/>
      <c r="M737" s="220"/>
    </row>
    <row r="738" spans="2:13" ht="12.75">
      <c r="B738" s="218"/>
      <c r="C738" s="219"/>
      <c r="D738" s="218"/>
      <c r="E738" s="218"/>
      <c r="F738" s="218"/>
      <c r="G738" s="218"/>
      <c r="H738" s="218"/>
      <c r="I738" s="218"/>
      <c r="J738" s="220"/>
      <c r="K738" s="220"/>
      <c r="L738" s="220"/>
      <c r="M738" s="220"/>
    </row>
    <row r="739" spans="2:13" ht="12.75">
      <c r="B739" s="218"/>
      <c r="C739" s="219"/>
      <c r="D739" s="218"/>
      <c r="E739" s="218"/>
      <c r="F739" s="218"/>
      <c r="G739" s="218"/>
      <c r="H739" s="218"/>
      <c r="I739" s="218"/>
      <c r="J739" s="220"/>
      <c r="K739" s="220"/>
      <c r="L739" s="220"/>
      <c r="M739" s="220"/>
    </row>
    <row r="740" spans="2:13" ht="12.75">
      <c r="B740" s="218"/>
      <c r="C740" s="219"/>
      <c r="D740" s="218"/>
      <c r="E740" s="218"/>
      <c r="F740" s="218"/>
      <c r="G740" s="218"/>
      <c r="H740" s="218"/>
      <c r="I740" s="218"/>
      <c r="J740" s="220"/>
      <c r="K740" s="220"/>
      <c r="L740" s="220"/>
      <c r="M740" s="220"/>
    </row>
    <row r="741" spans="2:13" ht="12.75">
      <c r="B741" s="218"/>
      <c r="C741" s="219"/>
      <c r="D741" s="218"/>
      <c r="E741" s="218"/>
      <c r="F741" s="218"/>
      <c r="G741" s="218"/>
      <c r="H741" s="218"/>
      <c r="I741" s="218"/>
      <c r="J741" s="220"/>
      <c r="K741" s="220"/>
      <c r="L741" s="220"/>
      <c r="M741" s="220"/>
    </row>
    <row r="742" spans="2:13" ht="12.75">
      <c r="B742" s="218"/>
      <c r="C742" s="219"/>
      <c r="D742" s="218"/>
      <c r="E742" s="218"/>
      <c r="F742" s="218"/>
      <c r="G742" s="218"/>
      <c r="H742" s="218"/>
      <c r="I742" s="218"/>
      <c r="J742" s="220"/>
      <c r="K742" s="220"/>
      <c r="L742" s="220"/>
      <c r="M742" s="220"/>
    </row>
    <row r="743" spans="2:13" ht="12.75">
      <c r="B743" s="218"/>
      <c r="C743" s="219"/>
      <c r="D743" s="218"/>
      <c r="E743" s="218"/>
      <c r="F743" s="218"/>
      <c r="G743" s="218"/>
      <c r="H743" s="218"/>
      <c r="I743" s="218"/>
      <c r="J743" s="220"/>
      <c r="K743" s="220"/>
      <c r="L743" s="220"/>
      <c r="M743" s="220"/>
    </row>
    <row r="744" spans="2:13" ht="12.75">
      <c r="B744" s="218"/>
      <c r="C744" s="219"/>
      <c r="D744" s="218"/>
      <c r="E744" s="218"/>
      <c r="F744" s="218"/>
      <c r="G744" s="218"/>
      <c r="H744" s="218"/>
      <c r="I744" s="218"/>
      <c r="J744" s="220"/>
      <c r="K744" s="220"/>
      <c r="L744" s="220"/>
      <c r="M744" s="220"/>
    </row>
    <row r="745" spans="2:13" ht="12.75">
      <c r="B745" s="218"/>
      <c r="C745" s="219"/>
      <c r="D745" s="218"/>
      <c r="E745" s="218"/>
      <c r="F745" s="218"/>
      <c r="G745" s="218"/>
      <c r="H745" s="218"/>
      <c r="I745" s="218"/>
      <c r="J745" s="220"/>
      <c r="K745" s="220"/>
      <c r="L745" s="220"/>
      <c r="M745" s="220"/>
    </row>
    <row r="746" spans="2:13" ht="12.75">
      <c r="B746" s="218"/>
      <c r="C746" s="219"/>
      <c r="D746" s="218"/>
      <c r="E746" s="218"/>
      <c r="F746" s="218"/>
      <c r="G746" s="218"/>
      <c r="H746" s="218"/>
      <c r="I746" s="218"/>
      <c r="J746" s="220"/>
      <c r="K746" s="220"/>
      <c r="L746" s="220"/>
      <c r="M746" s="220"/>
    </row>
    <row r="747" spans="2:13" ht="12.75">
      <c r="B747" s="218"/>
      <c r="C747" s="219"/>
      <c r="D747" s="218"/>
      <c r="E747" s="218"/>
      <c r="F747" s="218"/>
      <c r="G747" s="218"/>
      <c r="H747" s="218"/>
      <c r="I747" s="218"/>
      <c r="J747" s="220"/>
      <c r="K747" s="220"/>
      <c r="L747" s="220"/>
      <c r="M747" s="220"/>
    </row>
    <row r="748" spans="2:13" ht="12.75">
      <c r="B748" s="218"/>
      <c r="C748" s="219"/>
      <c r="D748" s="218"/>
      <c r="E748" s="218"/>
      <c r="F748" s="218"/>
      <c r="G748" s="218"/>
      <c r="H748" s="218"/>
      <c r="I748" s="218"/>
      <c r="J748" s="220"/>
      <c r="K748" s="220"/>
      <c r="L748" s="220"/>
      <c r="M748" s="220"/>
    </row>
    <row r="749" spans="2:13" ht="12.75">
      <c r="B749" s="218"/>
      <c r="C749" s="219"/>
      <c r="D749" s="218"/>
      <c r="E749" s="218"/>
      <c r="F749" s="218"/>
      <c r="G749" s="218"/>
      <c r="H749" s="218"/>
      <c r="I749" s="218"/>
      <c r="J749" s="220"/>
      <c r="K749" s="220"/>
      <c r="L749" s="220"/>
      <c r="M749" s="220"/>
    </row>
    <row r="750" spans="2:13" ht="12.75">
      <c r="B750" s="218"/>
      <c r="C750" s="219"/>
      <c r="D750" s="218"/>
      <c r="E750" s="218"/>
      <c r="F750" s="218"/>
      <c r="G750" s="218"/>
      <c r="H750" s="218"/>
      <c r="I750" s="218"/>
      <c r="J750" s="220"/>
      <c r="K750" s="220"/>
      <c r="L750" s="220"/>
      <c r="M750" s="220"/>
    </row>
    <row r="751" spans="2:13" ht="12.75">
      <c r="B751" s="218"/>
      <c r="C751" s="219"/>
      <c r="D751" s="218"/>
      <c r="E751" s="218"/>
      <c r="F751" s="218"/>
      <c r="G751" s="218"/>
      <c r="H751" s="218"/>
      <c r="I751" s="218"/>
      <c r="J751" s="220"/>
      <c r="K751" s="220"/>
      <c r="L751" s="220"/>
      <c r="M751" s="220"/>
    </row>
    <row r="752" spans="2:13" ht="12.75">
      <c r="B752" s="218"/>
      <c r="C752" s="219"/>
      <c r="D752" s="218"/>
      <c r="E752" s="218"/>
      <c r="F752" s="218"/>
      <c r="G752" s="218"/>
      <c r="H752" s="218"/>
      <c r="I752" s="218"/>
      <c r="J752" s="220"/>
      <c r="K752" s="220"/>
      <c r="L752" s="220"/>
      <c r="M752" s="220"/>
    </row>
    <row r="753" spans="2:13" ht="12.75">
      <c r="B753" s="218"/>
      <c r="C753" s="219"/>
      <c r="D753" s="218"/>
      <c r="E753" s="218"/>
      <c r="F753" s="218"/>
      <c r="G753" s="218"/>
      <c r="H753" s="218"/>
      <c r="I753" s="218"/>
      <c r="J753" s="220"/>
      <c r="K753" s="220"/>
      <c r="L753" s="220"/>
      <c r="M753" s="220"/>
    </row>
    <row r="754" spans="2:13" ht="12.75">
      <c r="B754" s="218"/>
      <c r="C754" s="219"/>
      <c r="D754" s="218"/>
      <c r="E754" s="218"/>
      <c r="F754" s="218"/>
      <c r="G754" s="218"/>
      <c r="H754" s="218"/>
      <c r="I754" s="218"/>
      <c r="J754" s="220"/>
      <c r="K754" s="220"/>
      <c r="L754" s="220"/>
      <c r="M754" s="220"/>
    </row>
    <row r="755" spans="2:13" ht="12.75">
      <c r="B755" s="218"/>
      <c r="C755" s="219"/>
      <c r="D755" s="218"/>
      <c r="E755" s="218"/>
      <c r="F755" s="218"/>
      <c r="G755" s="218"/>
      <c r="H755" s="218"/>
      <c r="I755" s="218"/>
      <c r="J755" s="220"/>
      <c r="K755" s="220"/>
      <c r="L755" s="220"/>
      <c r="M755" s="220"/>
    </row>
    <row r="756" spans="2:13" ht="12.75">
      <c r="B756" s="218"/>
      <c r="C756" s="219"/>
      <c r="D756" s="218"/>
      <c r="E756" s="218"/>
      <c r="F756" s="218"/>
      <c r="G756" s="218"/>
      <c r="H756" s="218"/>
      <c r="I756" s="218"/>
      <c r="J756" s="220"/>
      <c r="K756" s="220"/>
      <c r="L756" s="220"/>
      <c r="M756" s="220"/>
    </row>
    <row r="757" spans="2:13" ht="12.75">
      <c r="B757" s="218"/>
      <c r="C757" s="219"/>
      <c r="D757" s="218"/>
      <c r="E757" s="218"/>
      <c r="F757" s="218"/>
      <c r="G757" s="218"/>
      <c r="H757" s="218"/>
      <c r="I757" s="218"/>
      <c r="J757" s="220"/>
      <c r="K757" s="220"/>
      <c r="L757" s="220"/>
      <c r="M757" s="220"/>
    </row>
    <row r="758" spans="2:13" ht="12.75">
      <c r="B758" s="218"/>
      <c r="C758" s="219"/>
      <c r="D758" s="218"/>
      <c r="E758" s="218"/>
      <c r="F758" s="218"/>
      <c r="G758" s="218"/>
      <c r="H758" s="218"/>
      <c r="I758" s="218"/>
      <c r="J758" s="220"/>
      <c r="K758" s="220"/>
      <c r="L758" s="220"/>
      <c r="M758" s="220"/>
    </row>
    <row r="759" spans="2:13" ht="12.75">
      <c r="B759" s="218"/>
      <c r="C759" s="219"/>
      <c r="D759" s="218"/>
      <c r="E759" s="218"/>
      <c r="F759" s="218"/>
      <c r="G759" s="218"/>
      <c r="H759" s="218"/>
      <c r="I759" s="218"/>
      <c r="J759" s="220"/>
      <c r="K759" s="220"/>
      <c r="L759" s="220"/>
      <c r="M759" s="220"/>
    </row>
    <row r="760" spans="2:13" ht="12.75">
      <c r="B760" s="218"/>
      <c r="C760" s="219"/>
      <c r="D760" s="218"/>
      <c r="E760" s="218"/>
      <c r="F760" s="218"/>
      <c r="G760" s="218"/>
      <c r="H760" s="218"/>
      <c r="I760" s="218"/>
      <c r="J760" s="220"/>
      <c r="K760" s="220"/>
      <c r="L760" s="220"/>
      <c r="M760" s="220"/>
    </row>
    <row r="761" spans="2:13" ht="12.75">
      <c r="B761" s="218"/>
      <c r="C761" s="219"/>
      <c r="D761" s="218"/>
      <c r="E761" s="218"/>
      <c r="F761" s="218"/>
      <c r="G761" s="218"/>
      <c r="H761" s="218"/>
      <c r="I761" s="218"/>
      <c r="J761" s="220"/>
      <c r="K761" s="220"/>
      <c r="L761" s="220"/>
      <c r="M761" s="220"/>
    </row>
    <row r="762" spans="2:13" ht="12.75">
      <c r="B762" s="218"/>
      <c r="C762" s="219"/>
      <c r="D762" s="218"/>
      <c r="E762" s="218"/>
      <c r="F762" s="218"/>
      <c r="G762" s="218"/>
      <c r="H762" s="218"/>
      <c r="I762" s="218"/>
      <c r="J762" s="220"/>
      <c r="K762" s="220"/>
      <c r="L762" s="220"/>
      <c r="M762" s="220"/>
    </row>
    <row r="763" spans="2:13" ht="12.75">
      <c r="B763" s="218"/>
      <c r="C763" s="219"/>
      <c r="D763" s="218"/>
      <c r="E763" s="218"/>
      <c r="F763" s="218"/>
      <c r="G763" s="218"/>
      <c r="H763" s="218"/>
      <c r="I763" s="218"/>
      <c r="J763" s="220"/>
      <c r="K763" s="220"/>
      <c r="L763" s="220"/>
      <c r="M763" s="220"/>
    </row>
    <row r="764" spans="2:13" ht="12.75">
      <c r="B764" s="218"/>
      <c r="C764" s="219"/>
      <c r="D764" s="218"/>
      <c r="E764" s="218"/>
      <c r="F764" s="218"/>
      <c r="G764" s="218"/>
      <c r="H764" s="218"/>
      <c r="I764" s="218"/>
      <c r="J764" s="220"/>
      <c r="K764" s="220"/>
      <c r="L764" s="220"/>
      <c r="M764" s="220"/>
    </row>
    <row r="765" spans="2:13" ht="12.75">
      <c r="B765" s="218"/>
      <c r="C765" s="219"/>
      <c r="D765" s="218"/>
      <c r="E765" s="218"/>
      <c r="F765" s="218"/>
      <c r="G765" s="218"/>
      <c r="H765" s="218"/>
      <c r="I765" s="218"/>
      <c r="J765" s="220"/>
      <c r="K765" s="220"/>
      <c r="L765" s="220"/>
      <c r="M765" s="220"/>
    </row>
    <row r="766" spans="2:13" ht="12.75">
      <c r="B766" s="218"/>
      <c r="C766" s="219"/>
      <c r="D766" s="218"/>
      <c r="E766" s="218"/>
      <c r="F766" s="218"/>
      <c r="G766" s="218"/>
      <c r="H766" s="218"/>
      <c r="I766" s="218"/>
      <c r="J766" s="220"/>
      <c r="K766" s="220"/>
      <c r="L766" s="220"/>
      <c r="M766" s="220"/>
    </row>
    <row r="767" spans="2:13" ht="12.75">
      <c r="B767" s="218"/>
      <c r="C767" s="219"/>
      <c r="D767" s="218"/>
      <c r="E767" s="218"/>
      <c r="F767" s="218"/>
      <c r="G767" s="218"/>
      <c r="H767" s="218"/>
      <c r="I767" s="218"/>
      <c r="J767" s="220"/>
      <c r="K767" s="220"/>
      <c r="L767" s="220"/>
      <c r="M767" s="220"/>
    </row>
    <row r="768" spans="2:13" ht="12.75">
      <c r="B768" s="218"/>
      <c r="C768" s="219"/>
      <c r="D768" s="218"/>
      <c r="E768" s="218"/>
      <c r="F768" s="218"/>
      <c r="G768" s="218"/>
      <c r="H768" s="218"/>
      <c r="I768" s="218"/>
      <c r="J768" s="220"/>
      <c r="K768" s="220"/>
      <c r="L768" s="220"/>
      <c r="M768" s="220"/>
    </row>
    <row r="769" spans="2:13" ht="12.75">
      <c r="B769" s="218"/>
      <c r="C769" s="219"/>
      <c r="D769" s="218"/>
      <c r="E769" s="218"/>
      <c r="F769" s="218"/>
      <c r="G769" s="218"/>
      <c r="H769" s="218"/>
      <c r="I769" s="218"/>
      <c r="J769" s="220"/>
      <c r="K769" s="220"/>
      <c r="L769" s="220"/>
      <c r="M769" s="220"/>
    </row>
    <row r="770" spans="2:13" ht="12.75">
      <c r="B770" s="218"/>
      <c r="C770" s="219"/>
      <c r="D770" s="218"/>
      <c r="E770" s="218"/>
      <c r="F770" s="218"/>
      <c r="G770" s="218"/>
      <c r="H770" s="218"/>
      <c r="I770" s="218"/>
      <c r="J770" s="220"/>
      <c r="K770" s="220"/>
      <c r="L770" s="220"/>
      <c r="M770" s="220"/>
    </row>
    <row r="771" spans="2:13" ht="12.75">
      <c r="B771" s="218"/>
      <c r="C771" s="219"/>
      <c r="D771" s="218"/>
      <c r="E771" s="218"/>
      <c r="F771" s="218"/>
      <c r="G771" s="218"/>
      <c r="H771" s="218"/>
      <c r="I771" s="218"/>
      <c r="J771" s="220"/>
      <c r="K771" s="220"/>
      <c r="L771" s="220"/>
      <c r="M771" s="220"/>
    </row>
    <row r="772" spans="2:13" ht="12.75">
      <c r="B772" s="218"/>
      <c r="C772" s="219"/>
      <c r="D772" s="218"/>
      <c r="E772" s="218"/>
      <c r="F772" s="218"/>
      <c r="G772" s="218"/>
      <c r="H772" s="218"/>
      <c r="I772" s="218"/>
      <c r="J772" s="220"/>
      <c r="K772" s="220"/>
      <c r="L772" s="220"/>
      <c r="M772" s="220"/>
    </row>
    <row r="773" spans="2:13" ht="12.75">
      <c r="B773" s="218"/>
      <c r="C773" s="219"/>
      <c r="D773" s="218"/>
      <c r="E773" s="218"/>
      <c r="F773" s="218"/>
      <c r="G773" s="218"/>
      <c r="H773" s="218"/>
      <c r="I773" s="218"/>
      <c r="J773" s="220"/>
      <c r="K773" s="220"/>
      <c r="L773" s="220"/>
      <c r="M773" s="220"/>
    </row>
    <row r="774" spans="2:13" ht="12.75">
      <c r="B774" s="218"/>
      <c r="C774" s="219"/>
      <c r="D774" s="218"/>
      <c r="E774" s="218"/>
      <c r="F774" s="218"/>
      <c r="G774" s="218"/>
      <c r="H774" s="218"/>
      <c r="I774" s="218"/>
      <c r="J774" s="220"/>
      <c r="K774" s="220"/>
      <c r="L774" s="220"/>
      <c r="M774" s="220"/>
    </row>
    <row r="775" spans="2:13" ht="12.75">
      <c r="B775" s="218"/>
      <c r="C775" s="219"/>
      <c r="D775" s="218"/>
      <c r="E775" s="218"/>
      <c r="F775" s="218"/>
      <c r="G775" s="218"/>
      <c r="H775" s="218"/>
      <c r="I775" s="218"/>
      <c r="J775" s="220"/>
      <c r="K775" s="220"/>
      <c r="L775" s="220"/>
      <c r="M775" s="220"/>
    </row>
    <row r="776" spans="2:13" ht="12.75">
      <c r="B776" s="218"/>
      <c r="C776" s="219"/>
      <c r="D776" s="218"/>
      <c r="E776" s="218"/>
      <c r="F776" s="218"/>
      <c r="G776" s="218"/>
      <c r="H776" s="218"/>
      <c r="I776" s="218"/>
      <c r="J776" s="220"/>
      <c r="K776" s="220"/>
      <c r="L776" s="220"/>
      <c r="M776" s="220"/>
    </row>
    <row r="777" spans="2:13" ht="12.75">
      <c r="B777" s="218"/>
      <c r="C777" s="219"/>
      <c r="D777" s="218"/>
      <c r="E777" s="218"/>
      <c r="F777" s="218"/>
      <c r="G777" s="218"/>
      <c r="H777" s="218"/>
      <c r="I777" s="218"/>
      <c r="J777" s="220"/>
      <c r="K777" s="220"/>
      <c r="L777" s="220"/>
      <c r="M777" s="220"/>
    </row>
    <row r="778" spans="2:13" ht="12.75">
      <c r="B778" s="218"/>
      <c r="C778" s="219"/>
      <c r="D778" s="218"/>
      <c r="E778" s="218"/>
      <c r="F778" s="218"/>
      <c r="G778" s="218"/>
      <c r="H778" s="218"/>
      <c r="I778" s="218"/>
      <c r="J778" s="220"/>
      <c r="K778" s="220"/>
      <c r="L778" s="220"/>
      <c r="M778" s="220"/>
    </row>
    <row r="779" spans="2:13" ht="12.75">
      <c r="B779" s="218"/>
      <c r="C779" s="219"/>
      <c r="D779" s="218"/>
      <c r="E779" s="218"/>
      <c r="F779" s="218"/>
      <c r="G779" s="218"/>
      <c r="H779" s="218"/>
      <c r="I779" s="218"/>
      <c r="J779" s="220"/>
      <c r="K779" s="220"/>
      <c r="L779" s="220"/>
      <c r="M779" s="220"/>
    </row>
    <row r="780" spans="2:13" ht="12.75">
      <c r="B780" s="218"/>
      <c r="C780" s="219"/>
      <c r="D780" s="218"/>
      <c r="E780" s="218"/>
      <c r="F780" s="218"/>
      <c r="G780" s="218"/>
      <c r="H780" s="218"/>
      <c r="I780" s="218"/>
      <c r="J780" s="220"/>
      <c r="K780" s="220"/>
      <c r="L780" s="220"/>
      <c r="M780" s="220"/>
    </row>
    <row r="781" spans="2:13" ht="12.75">
      <c r="B781" s="218"/>
      <c r="C781" s="219"/>
      <c r="D781" s="218"/>
      <c r="E781" s="218"/>
      <c r="F781" s="218"/>
      <c r="G781" s="218"/>
      <c r="H781" s="218"/>
      <c r="I781" s="218"/>
      <c r="J781" s="220"/>
      <c r="K781" s="220"/>
      <c r="L781" s="220"/>
      <c r="M781" s="220"/>
    </row>
    <row r="782" spans="2:13" ht="12.75">
      <c r="B782" s="218"/>
      <c r="C782" s="219"/>
      <c r="D782" s="218"/>
      <c r="E782" s="218"/>
      <c r="F782" s="218"/>
      <c r="G782" s="218"/>
      <c r="H782" s="218"/>
      <c r="I782" s="218"/>
      <c r="J782" s="220"/>
      <c r="K782" s="220"/>
      <c r="L782" s="220"/>
      <c r="M782" s="220"/>
    </row>
    <row r="783" spans="2:13" ht="12.75">
      <c r="B783" s="218"/>
      <c r="C783" s="219"/>
      <c r="D783" s="218"/>
      <c r="E783" s="218"/>
      <c r="F783" s="218"/>
      <c r="G783" s="218"/>
      <c r="H783" s="218"/>
      <c r="I783" s="218"/>
      <c r="J783" s="220"/>
      <c r="K783" s="220"/>
      <c r="L783" s="220"/>
      <c r="M783" s="220"/>
    </row>
    <row r="784" spans="2:13" ht="12.75">
      <c r="B784" s="218"/>
      <c r="C784" s="219"/>
      <c r="D784" s="218"/>
      <c r="E784" s="218"/>
      <c r="F784" s="218"/>
      <c r="G784" s="218"/>
      <c r="H784" s="218"/>
      <c r="I784" s="218"/>
      <c r="J784" s="220"/>
      <c r="K784" s="220"/>
      <c r="L784" s="220"/>
      <c r="M784" s="220"/>
    </row>
    <row r="785" spans="2:13" ht="12.75">
      <c r="B785" s="218"/>
      <c r="C785" s="219"/>
      <c r="D785" s="218"/>
      <c r="E785" s="218"/>
      <c r="F785" s="218"/>
      <c r="G785" s="218"/>
      <c r="H785" s="218"/>
      <c r="I785" s="218"/>
      <c r="J785" s="220"/>
      <c r="K785" s="220"/>
      <c r="L785" s="220"/>
      <c r="M785" s="220"/>
    </row>
    <row r="786" spans="2:13" ht="12.75">
      <c r="B786" s="218"/>
      <c r="C786" s="219"/>
      <c r="D786" s="218"/>
      <c r="E786" s="218"/>
      <c r="F786" s="218"/>
      <c r="G786" s="218"/>
      <c r="H786" s="218"/>
      <c r="I786" s="218"/>
      <c r="J786" s="220"/>
      <c r="K786" s="220"/>
      <c r="L786" s="220"/>
      <c r="M786" s="220"/>
    </row>
    <row r="787" spans="2:13" ht="12.75">
      <c r="B787" s="218"/>
      <c r="C787" s="219"/>
      <c r="D787" s="218"/>
      <c r="E787" s="218"/>
      <c r="F787" s="218"/>
      <c r="G787" s="218"/>
      <c r="H787" s="218"/>
      <c r="I787" s="218"/>
      <c r="J787" s="220"/>
      <c r="K787" s="220"/>
      <c r="L787" s="220"/>
      <c r="M787" s="220"/>
    </row>
    <row r="788" spans="2:13" ht="12.75">
      <c r="B788" s="218"/>
      <c r="C788" s="219"/>
      <c r="D788" s="218"/>
      <c r="E788" s="218"/>
      <c r="F788" s="218"/>
      <c r="G788" s="218"/>
      <c r="H788" s="218"/>
      <c r="I788" s="218"/>
      <c r="J788" s="220"/>
      <c r="K788" s="220"/>
      <c r="L788" s="220"/>
      <c r="M788" s="220"/>
    </row>
    <row r="789" spans="2:13" ht="12.75">
      <c r="B789" s="218"/>
      <c r="C789" s="219"/>
      <c r="D789" s="218"/>
      <c r="E789" s="218"/>
      <c r="F789" s="218"/>
      <c r="G789" s="218"/>
      <c r="H789" s="218"/>
      <c r="I789" s="218"/>
      <c r="J789" s="220"/>
      <c r="K789" s="220"/>
      <c r="L789" s="220"/>
      <c r="M789" s="220"/>
    </row>
    <row r="790" spans="2:13" ht="12.75">
      <c r="B790" s="218"/>
      <c r="C790" s="219"/>
      <c r="D790" s="218"/>
      <c r="E790" s="218"/>
      <c r="F790" s="218"/>
      <c r="G790" s="218"/>
      <c r="H790" s="218"/>
      <c r="I790" s="218"/>
      <c r="J790" s="220"/>
      <c r="K790" s="220"/>
      <c r="L790" s="220"/>
      <c r="M790" s="220"/>
    </row>
    <row r="791" spans="2:13" ht="12.75">
      <c r="B791" s="218"/>
      <c r="C791" s="219"/>
      <c r="D791" s="218"/>
      <c r="E791" s="218"/>
      <c r="F791" s="218"/>
      <c r="G791" s="218"/>
      <c r="H791" s="218"/>
      <c r="I791" s="218"/>
      <c r="J791" s="220"/>
      <c r="K791" s="220"/>
      <c r="L791" s="220"/>
      <c r="M791" s="220"/>
    </row>
    <row r="792" spans="2:13" ht="12.75">
      <c r="B792" s="218"/>
      <c r="C792" s="219"/>
      <c r="D792" s="218"/>
      <c r="E792" s="218"/>
      <c r="F792" s="218"/>
      <c r="G792" s="218"/>
      <c r="H792" s="218"/>
      <c r="I792" s="218"/>
      <c r="J792" s="220"/>
      <c r="K792" s="220"/>
      <c r="L792" s="220"/>
      <c r="M792" s="220"/>
    </row>
    <row r="793" spans="2:13" ht="12.75">
      <c r="B793" s="218"/>
      <c r="C793" s="219"/>
      <c r="D793" s="218"/>
      <c r="E793" s="218"/>
      <c r="F793" s="218"/>
      <c r="G793" s="218"/>
      <c r="H793" s="218"/>
      <c r="I793" s="218"/>
      <c r="J793" s="220"/>
      <c r="K793" s="220"/>
      <c r="L793" s="220"/>
      <c r="M793" s="220"/>
    </row>
    <row r="794" spans="2:13" ht="12.75">
      <c r="B794" s="218"/>
      <c r="C794" s="219"/>
      <c r="D794" s="218"/>
      <c r="E794" s="218"/>
      <c r="F794" s="218"/>
      <c r="G794" s="218"/>
      <c r="H794" s="218"/>
      <c r="I794" s="218"/>
      <c r="J794" s="220"/>
      <c r="K794" s="220"/>
      <c r="L794" s="220"/>
      <c r="M794" s="220"/>
    </row>
    <row r="795" spans="2:13" ht="12.75">
      <c r="B795" s="218"/>
      <c r="C795" s="219"/>
      <c r="D795" s="218"/>
      <c r="E795" s="218"/>
      <c r="F795" s="218"/>
      <c r="G795" s="218"/>
      <c r="H795" s="218"/>
      <c r="I795" s="218"/>
      <c r="J795" s="220"/>
      <c r="K795" s="220"/>
      <c r="L795" s="220"/>
      <c r="M795" s="220"/>
    </row>
    <row r="796" spans="2:13" ht="12.75">
      <c r="B796" s="218"/>
      <c r="C796" s="219"/>
      <c r="D796" s="218"/>
      <c r="E796" s="218"/>
      <c r="F796" s="218"/>
      <c r="G796" s="218"/>
      <c r="H796" s="218"/>
      <c r="I796" s="218"/>
      <c r="J796" s="220"/>
      <c r="K796" s="220"/>
      <c r="L796" s="220"/>
      <c r="M796" s="220"/>
    </row>
    <row r="797" spans="2:13" ht="12.75">
      <c r="B797" s="218"/>
      <c r="C797" s="219"/>
      <c r="D797" s="218"/>
      <c r="E797" s="218"/>
      <c r="F797" s="218"/>
      <c r="G797" s="218"/>
      <c r="H797" s="218"/>
      <c r="I797" s="218"/>
      <c r="J797" s="220"/>
      <c r="K797" s="220"/>
      <c r="L797" s="220"/>
      <c r="M797" s="220"/>
    </row>
    <row r="798" spans="2:13" ht="12.75">
      <c r="B798" s="218"/>
      <c r="C798" s="219"/>
      <c r="D798" s="218"/>
      <c r="E798" s="218"/>
      <c r="F798" s="218"/>
      <c r="G798" s="218"/>
      <c r="H798" s="218"/>
      <c r="I798" s="218"/>
      <c r="J798" s="220"/>
      <c r="K798" s="220"/>
      <c r="L798" s="220"/>
      <c r="M798" s="220"/>
    </row>
    <row r="799" spans="2:13" ht="12.75">
      <c r="B799" s="218"/>
      <c r="C799" s="219"/>
      <c r="D799" s="218"/>
      <c r="E799" s="218"/>
      <c r="F799" s="218"/>
      <c r="G799" s="218"/>
      <c r="H799" s="218"/>
      <c r="I799" s="218"/>
      <c r="J799" s="220"/>
      <c r="K799" s="220"/>
      <c r="L799" s="220"/>
      <c r="M799" s="220"/>
    </row>
    <row r="800" spans="2:13" ht="12.75">
      <c r="B800" s="218"/>
      <c r="C800" s="219"/>
      <c r="D800" s="218"/>
      <c r="E800" s="218"/>
      <c r="F800" s="218"/>
      <c r="G800" s="218"/>
      <c r="H800" s="218"/>
      <c r="I800" s="218"/>
      <c r="J800" s="220"/>
      <c r="K800" s="220"/>
      <c r="L800" s="220"/>
      <c r="M800" s="220"/>
    </row>
    <row r="801" spans="2:13" ht="12.75">
      <c r="B801" s="218"/>
      <c r="C801" s="219"/>
      <c r="D801" s="218"/>
      <c r="E801" s="218"/>
      <c r="F801" s="218"/>
      <c r="G801" s="218"/>
      <c r="H801" s="218"/>
      <c r="I801" s="218"/>
      <c r="J801" s="220"/>
      <c r="K801" s="220"/>
      <c r="L801" s="220"/>
      <c r="M801" s="220"/>
    </row>
    <row r="802" spans="2:13" ht="12.75">
      <c r="B802" s="218"/>
      <c r="C802" s="219"/>
      <c r="D802" s="218"/>
      <c r="E802" s="218"/>
      <c r="F802" s="218"/>
      <c r="G802" s="218"/>
      <c r="H802" s="218"/>
      <c r="I802" s="218"/>
      <c r="J802" s="220"/>
      <c r="K802" s="220"/>
      <c r="L802" s="220"/>
      <c r="M802" s="220"/>
    </row>
    <row r="803" spans="2:13" ht="12.75">
      <c r="B803" s="218"/>
      <c r="C803" s="219"/>
      <c r="D803" s="218"/>
      <c r="E803" s="218"/>
      <c r="F803" s="218"/>
      <c r="G803" s="218"/>
      <c r="H803" s="218"/>
      <c r="I803" s="218"/>
      <c r="J803" s="220"/>
      <c r="K803" s="220"/>
      <c r="L803" s="220"/>
      <c r="M803" s="220"/>
    </row>
    <row r="804" spans="2:13" ht="12.75">
      <c r="B804" s="218"/>
      <c r="C804" s="219"/>
      <c r="D804" s="218"/>
      <c r="E804" s="218"/>
      <c r="F804" s="218"/>
      <c r="G804" s="218"/>
      <c r="H804" s="218"/>
      <c r="I804" s="218"/>
      <c r="J804" s="220"/>
      <c r="K804" s="220"/>
      <c r="L804" s="220"/>
      <c r="M804" s="220"/>
    </row>
    <row r="805" spans="2:13" ht="12.75">
      <c r="B805" s="218"/>
      <c r="C805" s="219"/>
      <c r="D805" s="218"/>
      <c r="E805" s="218"/>
      <c r="F805" s="218"/>
      <c r="G805" s="218"/>
      <c r="H805" s="218"/>
      <c r="I805" s="218"/>
      <c r="J805" s="220"/>
      <c r="K805" s="220"/>
      <c r="L805" s="220"/>
      <c r="M805" s="220"/>
    </row>
    <row r="806" spans="2:13" ht="12.75">
      <c r="B806" s="218"/>
      <c r="C806" s="219"/>
      <c r="D806" s="218"/>
      <c r="E806" s="218"/>
      <c r="F806" s="218"/>
      <c r="G806" s="218"/>
      <c r="H806" s="218"/>
      <c r="I806" s="218"/>
      <c r="J806" s="220"/>
      <c r="K806" s="220"/>
      <c r="L806" s="220"/>
      <c r="M806" s="220"/>
    </row>
    <row r="807" spans="2:13" ht="12.75">
      <c r="B807" s="218"/>
      <c r="C807" s="219"/>
      <c r="D807" s="218"/>
      <c r="E807" s="218"/>
      <c r="F807" s="218"/>
      <c r="G807" s="218"/>
      <c r="H807" s="218"/>
      <c r="I807" s="218"/>
      <c r="J807" s="220"/>
      <c r="K807" s="220"/>
      <c r="L807" s="220"/>
      <c r="M807" s="220"/>
    </row>
    <row r="808" spans="2:13" ht="12.75">
      <c r="B808" s="218"/>
      <c r="C808" s="219"/>
      <c r="D808" s="218"/>
      <c r="E808" s="218"/>
      <c r="F808" s="218"/>
      <c r="G808" s="218"/>
      <c r="H808" s="218"/>
      <c r="I808" s="218"/>
      <c r="J808" s="220"/>
      <c r="K808" s="220"/>
      <c r="L808" s="220"/>
      <c r="M808" s="220"/>
    </row>
    <row r="809" spans="2:13" ht="12.75">
      <c r="B809" s="218"/>
      <c r="C809" s="219"/>
      <c r="D809" s="218"/>
      <c r="E809" s="218"/>
      <c r="F809" s="218"/>
      <c r="G809" s="218"/>
      <c r="H809" s="218"/>
      <c r="I809" s="218"/>
      <c r="J809" s="220"/>
      <c r="K809" s="220"/>
      <c r="L809" s="220"/>
      <c r="M809" s="220"/>
    </row>
    <row r="810" spans="2:13" ht="12.75">
      <c r="B810" s="218"/>
      <c r="C810" s="219"/>
      <c r="D810" s="218"/>
      <c r="E810" s="218"/>
      <c r="F810" s="218"/>
      <c r="G810" s="218"/>
      <c r="H810" s="218"/>
      <c r="I810" s="218"/>
      <c r="J810" s="220"/>
      <c r="K810" s="220"/>
      <c r="L810" s="220"/>
      <c r="M810" s="220"/>
    </row>
    <row r="811" spans="2:13" ht="12.75">
      <c r="B811" s="218"/>
      <c r="C811" s="219"/>
      <c r="D811" s="218"/>
      <c r="E811" s="218"/>
      <c r="F811" s="218"/>
      <c r="G811" s="218"/>
      <c r="H811" s="218"/>
      <c r="I811" s="218"/>
      <c r="J811" s="220"/>
      <c r="K811" s="220"/>
      <c r="L811" s="220"/>
      <c r="M811" s="220"/>
    </row>
    <row r="812" spans="2:13" ht="12.75">
      <c r="B812" s="218"/>
      <c r="C812" s="219"/>
      <c r="D812" s="218"/>
      <c r="E812" s="218"/>
      <c r="F812" s="218"/>
      <c r="G812" s="218"/>
      <c r="H812" s="218"/>
      <c r="I812" s="218"/>
      <c r="J812" s="220"/>
      <c r="K812" s="220"/>
      <c r="L812" s="220"/>
      <c r="M812" s="220"/>
    </row>
    <row r="813" spans="2:13" ht="12.75">
      <c r="B813" s="218"/>
      <c r="C813" s="219"/>
      <c r="D813" s="218"/>
      <c r="E813" s="218"/>
      <c r="F813" s="218"/>
      <c r="G813" s="218"/>
      <c r="H813" s="218"/>
      <c r="I813" s="218"/>
      <c r="J813" s="220"/>
      <c r="K813" s="220"/>
      <c r="L813" s="220"/>
      <c r="M813" s="220"/>
    </row>
    <row r="814" spans="2:13" ht="12.75">
      <c r="B814" s="218"/>
      <c r="C814" s="219"/>
      <c r="D814" s="218"/>
      <c r="E814" s="218"/>
      <c r="F814" s="218"/>
      <c r="G814" s="218"/>
      <c r="H814" s="218"/>
      <c r="I814" s="218"/>
      <c r="J814" s="220"/>
      <c r="K814" s="220"/>
      <c r="L814" s="220"/>
      <c r="M814" s="220"/>
    </row>
    <row r="815" spans="2:13" ht="12.75">
      <c r="B815" s="218"/>
      <c r="C815" s="219"/>
      <c r="D815" s="218"/>
      <c r="E815" s="218"/>
      <c r="F815" s="218"/>
      <c r="G815" s="218"/>
      <c r="H815" s="218"/>
      <c r="I815" s="218"/>
      <c r="J815" s="220"/>
      <c r="K815" s="220"/>
      <c r="L815" s="220"/>
      <c r="M815" s="220"/>
    </row>
    <row r="816" spans="2:13" ht="12.75">
      <c r="B816" s="218"/>
      <c r="C816" s="219"/>
      <c r="D816" s="218"/>
      <c r="E816" s="218"/>
      <c r="F816" s="218"/>
      <c r="G816" s="218"/>
      <c r="H816" s="218"/>
      <c r="I816" s="218"/>
      <c r="J816" s="220"/>
      <c r="K816" s="220"/>
      <c r="L816" s="220"/>
      <c r="M816" s="220"/>
    </row>
    <row r="817" spans="2:13" ht="12.75">
      <c r="B817" s="218"/>
      <c r="C817" s="219"/>
      <c r="D817" s="218"/>
      <c r="E817" s="218"/>
      <c r="F817" s="218"/>
      <c r="G817" s="218"/>
      <c r="H817" s="218"/>
      <c r="I817" s="218"/>
      <c r="J817" s="220"/>
      <c r="K817" s="220"/>
      <c r="L817" s="220"/>
      <c r="M817" s="220"/>
    </row>
    <row r="818" spans="2:13" ht="12.75">
      <c r="B818" s="218"/>
      <c r="C818" s="219"/>
      <c r="D818" s="218"/>
      <c r="E818" s="218"/>
      <c r="F818" s="218"/>
      <c r="G818" s="218"/>
      <c r="H818" s="218"/>
      <c r="I818" s="218"/>
      <c r="J818" s="220"/>
      <c r="K818" s="220"/>
      <c r="L818" s="220"/>
      <c r="M818" s="220"/>
    </row>
    <row r="819" spans="2:13" ht="12.75">
      <c r="B819" s="218"/>
      <c r="C819" s="219"/>
      <c r="D819" s="218"/>
      <c r="E819" s="218"/>
      <c r="F819" s="218"/>
      <c r="G819" s="218"/>
      <c r="H819" s="218"/>
      <c r="I819" s="218"/>
      <c r="J819" s="220"/>
      <c r="K819" s="220"/>
      <c r="L819" s="220"/>
      <c r="M819" s="220"/>
    </row>
    <row r="820" spans="2:13" ht="12.75">
      <c r="B820" s="218"/>
      <c r="C820" s="219"/>
      <c r="D820" s="218"/>
      <c r="E820" s="218"/>
      <c r="F820" s="218"/>
      <c r="G820" s="218"/>
      <c r="H820" s="218"/>
      <c r="I820" s="218"/>
      <c r="J820" s="220"/>
      <c r="K820" s="220"/>
      <c r="L820" s="220"/>
      <c r="M820" s="220"/>
    </row>
    <row r="821" spans="2:13" ht="12.75">
      <c r="B821" s="218"/>
      <c r="C821" s="219"/>
      <c r="D821" s="218"/>
      <c r="E821" s="218"/>
      <c r="F821" s="218"/>
      <c r="G821" s="218"/>
      <c r="H821" s="218"/>
      <c r="I821" s="218"/>
      <c r="J821" s="220"/>
      <c r="K821" s="220"/>
      <c r="L821" s="220"/>
      <c r="M821" s="220"/>
    </row>
    <row r="822" spans="2:13" ht="12.75">
      <c r="B822" s="218"/>
      <c r="C822" s="219"/>
      <c r="D822" s="218"/>
      <c r="E822" s="218"/>
      <c r="F822" s="218"/>
      <c r="G822" s="218"/>
      <c r="H822" s="218"/>
      <c r="I822" s="218"/>
      <c r="J822" s="220"/>
      <c r="K822" s="220"/>
      <c r="L822" s="220"/>
      <c r="M822" s="220"/>
    </row>
    <row r="823" spans="2:13" ht="12.75">
      <c r="B823" s="218"/>
      <c r="C823" s="219"/>
      <c r="D823" s="218"/>
      <c r="E823" s="218"/>
      <c r="F823" s="218"/>
      <c r="G823" s="218"/>
      <c r="H823" s="218"/>
      <c r="I823" s="218"/>
      <c r="J823" s="220"/>
      <c r="K823" s="220"/>
      <c r="L823" s="220"/>
      <c r="M823" s="220"/>
    </row>
    <row r="824" spans="2:13" ht="12.75">
      <c r="B824" s="218"/>
      <c r="C824" s="219"/>
      <c r="D824" s="218"/>
      <c r="E824" s="218"/>
      <c r="F824" s="218"/>
      <c r="G824" s="218"/>
      <c r="H824" s="218"/>
      <c r="I824" s="218"/>
      <c r="J824" s="220"/>
      <c r="K824" s="220"/>
      <c r="L824" s="220"/>
      <c r="M824" s="220"/>
    </row>
    <row r="825" spans="2:13" ht="12.75">
      <c r="B825" s="218"/>
      <c r="C825" s="219"/>
      <c r="D825" s="218"/>
      <c r="E825" s="218"/>
      <c r="F825" s="218"/>
      <c r="G825" s="218"/>
      <c r="H825" s="218"/>
      <c r="I825" s="218"/>
      <c r="J825" s="220"/>
      <c r="K825" s="220"/>
      <c r="L825" s="220"/>
      <c r="M825" s="220"/>
    </row>
    <row r="826" spans="2:13" ht="12.75">
      <c r="B826" s="218"/>
      <c r="C826" s="219"/>
      <c r="D826" s="218"/>
      <c r="E826" s="218"/>
      <c r="F826" s="218"/>
      <c r="G826" s="218"/>
      <c r="H826" s="218"/>
      <c r="I826" s="218"/>
      <c r="J826" s="220"/>
      <c r="K826" s="220"/>
      <c r="L826" s="220"/>
      <c r="M826" s="220"/>
    </row>
    <row r="827" spans="2:13" ht="12.75">
      <c r="B827" s="218"/>
      <c r="C827" s="219"/>
      <c r="D827" s="218"/>
      <c r="E827" s="218"/>
      <c r="F827" s="218"/>
      <c r="G827" s="218"/>
      <c r="H827" s="218"/>
      <c r="I827" s="218"/>
      <c r="J827" s="220"/>
      <c r="K827" s="220"/>
      <c r="L827" s="220"/>
      <c r="M827" s="220"/>
    </row>
    <row r="828" spans="2:13" ht="12.75">
      <c r="B828" s="218"/>
      <c r="C828" s="219"/>
      <c r="D828" s="218"/>
      <c r="E828" s="218"/>
      <c r="F828" s="218"/>
      <c r="G828" s="218"/>
      <c r="H828" s="218"/>
      <c r="I828" s="218"/>
      <c r="J828" s="220"/>
      <c r="K828" s="220"/>
      <c r="L828" s="220"/>
      <c r="M828" s="220"/>
    </row>
    <row r="829" spans="2:13" ht="12.75">
      <c r="B829" s="218"/>
      <c r="C829" s="219"/>
      <c r="D829" s="218"/>
      <c r="E829" s="218"/>
      <c r="F829" s="218"/>
      <c r="G829" s="218"/>
      <c r="H829" s="218"/>
      <c r="I829" s="218"/>
      <c r="J829" s="220"/>
      <c r="K829" s="220"/>
      <c r="L829" s="220"/>
      <c r="M829" s="220"/>
    </row>
    <row r="830" spans="2:13" ht="12.75">
      <c r="B830" s="218"/>
      <c r="C830" s="219"/>
      <c r="D830" s="218"/>
      <c r="E830" s="218"/>
      <c r="F830" s="218"/>
      <c r="G830" s="218"/>
      <c r="H830" s="218"/>
      <c r="I830" s="218"/>
      <c r="J830" s="220"/>
      <c r="K830" s="220"/>
      <c r="L830" s="220"/>
      <c r="M830" s="220"/>
    </row>
    <row r="831" spans="2:13" ht="12.75">
      <c r="B831" s="218"/>
      <c r="C831" s="219"/>
      <c r="D831" s="218"/>
      <c r="E831" s="218"/>
      <c r="F831" s="218"/>
      <c r="G831" s="218"/>
      <c r="H831" s="218"/>
      <c r="I831" s="218"/>
      <c r="J831" s="220"/>
      <c r="K831" s="220"/>
      <c r="L831" s="220"/>
      <c r="M831" s="220"/>
    </row>
    <row r="832" spans="2:13" ht="12.75">
      <c r="B832" s="218"/>
      <c r="C832" s="219"/>
      <c r="D832" s="218"/>
      <c r="E832" s="218"/>
      <c r="F832" s="218"/>
      <c r="G832" s="218"/>
      <c r="H832" s="218"/>
      <c r="I832" s="218"/>
      <c r="J832" s="220"/>
      <c r="K832" s="220"/>
      <c r="L832" s="220"/>
      <c r="M832" s="220"/>
    </row>
    <row r="833" spans="2:13" ht="12.75">
      <c r="B833" s="218"/>
      <c r="C833" s="219"/>
      <c r="D833" s="218"/>
      <c r="E833" s="218"/>
      <c r="F833" s="218"/>
      <c r="G833" s="218"/>
      <c r="H833" s="218"/>
      <c r="I833" s="218"/>
      <c r="J833" s="220"/>
      <c r="K833" s="220"/>
      <c r="L833" s="220"/>
      <c r="M833" s="220"/>
    </row>
    <row r="834" spans="2:13" ht="12.75">
      <c r="B834" s="218"/>
      <c r="C834" s="219"/>
      <c r="D834" s="218"/>
      <c r="E834" s="218"/>
      <c r="F834" s="218"/>
      <c r="G834" s="218"/>
      <c r="H834" s="218"/>
      <c r="I834" s="218"/>
      <c r="J834" s="220"/>
      <c r="K834" s="220"/>
      <c r="L834" s="220"/>
      <c r="M834" s="220"/>
    </row>
    <row r="835" spans="2:13" ht="12.75">
      <c r="B835" s="218"/>
      <c r="C835" s="219"/>
      <c r="D835" s="218"/>
      <c r="E835" s="218"/>
      <c r="F835" s="218"/>
      <c r="G835" s="218"/>
      <c r="H835" s="218"/>
      <c r="I835" s="218"/>
      <c r="J835" s="220"/>
      <c r="K835" s="220"/>
      <c r="L835" s="220"/>
      <c r="M835" s="220"/>
    </row>
    <row r="836" spans="2:13" ht="12.75">
      <c r="B836" s="218"/>
      <c r="C836" s="219"/>
      <c r="D836" s="218"/>
      <c r="E836" s="218"/>
      <c r="F836" s="218"/>
      <c r="G836" s="218"/>
      <c r="H836" s="218"/>
      <c r="I836" s="218"/>
      <c r="J836" s="220"/>
      <c r="K836" s="220"/>
      <c r="L836" s="220"/>
      <c r="M836" s="220"/>
    </row>
    <row r="837" spans="2:13" ht="12.75">
      <c r="B837" s="218"/>
      <c r="C837" s="219"/>
      <c r="D837" s="218"/>
      <c r="E837" s="218"/>
      <c r="F837" s="218"/>
      <c r="G837" s="218"/>
      <c r="H837" s="218"/>
      <c r="I837" s="218"/>
      <c r="J837" s="220"/>
      <c r="K837" s="220"/>
      <c r="L837" s="220"/>
      <c r="M837" s="220"/>
    </row>
    <row r="838" spans="2:13" ht="12.75">
      <c r="B838" s="218"/>
      <c r="C838" s="219"/>
      <c r="D838" s="218"/>
      <c r="E838" s="218"/>
      <c r="F838" s="218"/>
      <c r="G838" s="218"/>
      <c r="H838" s="218"/>
      <c r="I838" s="218"/>
      <c r="J838" s="220"/>
      <c r="K838" s="220"/>
      <c r="L838" s="220"/>
      <c r="M838" s="220"/>
    </row>
    <row r="839" spans="2:13" ht="12.75">
      <c r="B839" s="218"/>
      <c r="C839" s="219"/>
      <c r="D839" s="218"/>
      <c r="E839" s="218"/>
      <c r="F839" s="218"/>
      <c r="G839" s="218"/>
      <c r="H839" s="218"/>
      <c r="I839" s="218"/>
      <c r="J839" s="220"/>
      <c r="K839" s="220"/>
      <c r="L839" s="220"/>
      <c r="M839" s="220"/>
    </row>
    <row r="840" spans="2:13" ht="12.75">
      <c r="B840" s="218"/>
      <c r="C840" s="219"/>
      <c r="D840" s="218"/>
      <c r="E840" s="218"/>
      <c r="F840" s="218"/>
      <c r="G840" s="218"/>
      <c r="H840" s="218"/>
      <c r="I840" s="218"/>
      <c r="J840" s="220"/>
      <c r="K840" s="220"/>
      <c r="L840" s="220"/>
      <c r="M840" s="220"/>
    </row>
    <row r="841" spans="2:13" ht="12.75">
      <c r="B841" s="218"/>
      <c r="C841" s="219"/>
      <c r="D841" s="218"/>
      <c r="E841" s="218"/>
      <c r="F841" s="218"/>
      <c r="G841" s="218"/>
      <c r="H841" s="218"/>
      <c r="I841" s="218"/>
      <c r="J841" s="220"/>
      <c r="K841" s="220"/>
      <c r="L841" s="220"/>
      <c r="M841" s="220"/>
    </row>
    <row r="842" spans="2:13" ht="12.75">
      <c r="B842" s="218"/>
      <c r="C842" s="219"/>
      <c r="D842" s="218"/>
      <c r="E842" s="218"/>
      <c r="F842" s="218"/>
      <c r="G842" s="218"/>
      <c r="H842" s="218"/>
      <c r="I842" s="218"/>
      <c r="J842" s="220"/>
      <c r="K842" s="220"/>
      <c r="L842" s="220"/>
      <c r="M842" s="220"/>
    </row>
    <row r="843" spans="2:13" ht="12.75">
      <c r="B843" s="218"/>
      <c r="C843" s="219"/>
      <c r="D843" s="218"/>
      <c r="E843" s="218"/>
      <c r="F843" s="218"/>
      <c r="G843" s="218"/>
      <c r="H843" s="218"/>
      <c r="I843" s="218"/>
      <c r="J843" s="220"/>
      <c r="K843" s="220"/>
      <c r="L843" s="220"/>
      <c r="M843" s="220"/>
    </row>
    <row r="844" spans="2:13" ht="12.75">
      <c r="B844" s="218"/>
      <c r="C844" s="219"/>
      <c r="D844" s="218"/>
      <c r="E844" s="218"/>
      <c r="F844" s="218"/>
      <c r="G844" s="218"/>
      <c r="H844" s="218"/>
      <c r="I844" s="218"/>
      <c r="J844" s="220"/>
      <c r="K844" s="220"/>
      <c r="L844" s="220"/>
      <c r="M844" s="220"/>
    </row>
    <row r="845" spans="2:13" ht="12.75">
      <c r="B845" s="218"/>
      <c r="C845" s="219"/>
      <c r="D845" s="218"/>
      <c r="E845" s="218"/>
      <c r="F845" s="218"/>
      <c r="G845" s="218"/>
      <c r="H845" s="218"/>
      <c r="I845" s="218"/>
      <c r="J845" s="220"/>
      <c r="K845" s="220"/>
      <c r="L845" s="220"/>
      <c r="M845" s="220"/>
    </row>
    <row r="846" spans="2:13" ht="12.75">
      <c r="B846" s="218"/>
      <c r="C846" s="219"/>
      <c r="D846" s="218"/>
      <c r="E846" s="218"/>
      <c r="F846" s="218"/>
      <c r="G846" s="218"/>
      <c r="H846" s="218"/>
      <c r="I846" s="218"/>
      <c r="J846" s="220"/>
      <c r="K846" s="220"/>
      <c r="L846" s="220"/>
      <c r="M846" s="220"/>
    </row>
    <row r="847" spans="2:13" ht="12.75">
      <c r="B847" s="218"/>
      <c r="C847" s="219"/>
      <c r="D847" s="218"/>
      <c r="E847" s="218"/>
      <c r="F847" s="218"/>
      <c r="G847" s="218"/>
      <c r="H847" s="218"/>
      <c r="I847" s="218"/>
      <c r="J847" s="220"/>
      <c r="K847" s="220"/>
      <c r="L847" s="220"/>
      <c r="M847" s="220"/>
    </row>
    <row r="848" spans="2:13" ht="12.75">
      <c r="B848" s="218"/>
      <c r="C848" s="219"/>
      <c r="D848" s="218"/>
      <c r="E848" s="218"/>
      <c r="F848" s="218"/>
      <c r="G848" s="218"/>
      <c r="H848" s="218"/>
      <c r="I848" s="218"/>
      <c r="J848" s="220"/>
      <c r="K848" s="220"/>
      <c r="L848" s="220"/>
      <c r="M848" s="220"/>
    </row>
    <row r="849" spans="2:13" ht="12.75">
      <c r="B849" s="218"/>
      <c r="C849" s="219"/>
      <c r="D849" s="218"/>
      <c r="E849" s="218"/>
      <c r="F849" s="218"/>
      <c r="G849" s="218"/>
      <c r="H849" s="218"/>
      <c r="I849" s="218"/>
      <c r="J849" s="220"/>
      <c r="K849" s="220"/>
      <c r="L849" s="220"/>
      <c r="M849" s="220"/>
    </row>
    <row r="850" spans="2:13" ht="12.75">
      <c r="B850" s="218"/>
      <c r="C850" s="219"/>
      <c r="D850" s="218"/>
      <c r="E850" s="218"/>
      <c r="F850" s="218"/>
      <c r="G850" s="218"/>
      <c r="H850" s="218"/>
      <c r="I850" s="218"/>
      <c r="J850" s="220"/>
      <c r="K850" s="220"/>
      <c r="L850" s="220"/>
      <c r="M850" s="220"/>
    </row>
    <row r="851" spans="2:13" ht="12.75">
      <c r="B851" s="218"/>
      <c r="C851" s="219"/>
      <c r="D851" s="218"/>
      <c r="E851" s="218"/>
      <c r="F851" s="218"/>
      <c r="G851" s="218"/>
      <c r="H851" s="218"/>
      <c r="I851" s="218"/>
      <c r="J851" s="220"/>
      <c r="K851" s="220"/>
      <c r="L851" s="220"/>
      <c r="M851" s="220"/>
    </row>
    <row r="852" spans="2:13" ht="12.75">
      <c r="B852" s="218"/>
      <c r="C852" s="219"/>
      <c r="D852" s="218"/>
      <c r="E852" s="218"/>
      <c r="F852" s="218"/>
      <c r="G852" s="218"/>
      <c r="H852" s="218"/>
      <c r="I852" s="218"/>
      <c r="J852" s="220"/>
      <c r="K852" s="220"/>
      <c r="L852" s="220"/>
      <c r="M852" s="220"/>
    </row>
    <row r="853" spans="2:13" ht="12.75">
      <c r="B853" s="218"/>
      <c r="C853" s="219"/>
      <c r="D853" s="218"/>
      <c r="E853" s="218"/>
      <c r="F853" s="218"/>
      <c r="G853" s="218"/>
      <c r="H853" s="218"/>
      <c r="I853" s="218"/>
      <c r="J853" s="220"/>
      <c r="K853" s="220"/>
      <c r="L853" s="220"/>
      <c r="M853" s="220"/>
    </row>
    <row r="854" spans="2:13" ht="12.75">
      <c r="B854" s="218"/>
      <c r="C854" s="219"/>
      <c r="D854" s="218"/>
      <c r="E854" s="218"/>
      <c r="F854" s="218"/>
      <c r="G854" s="218"/>
      <c r="H854" s="218"/>
      <c r="I854" s="218"/>
      <c r="J854" s="220"/>
      <c r="K854" s="220"/>
      <c r="L854" s="220"/>
      <c r="M854" s="220"/>
    </row>
    <row r="855" spans="2:13" ht="12.75">
      <c r="B855" s="218"/>
      <c r="C855" s="219"/>
      <c r="D855" s="218"/>
      <c r="E855" s="218"/>
      <c r="F855" s="218"/>
      <c r="G855" s="218"/>
      <c r="H855" s="218"/>
      <c r="I855" s="218"/>
      <c r="J855" s="220"/>
      <c r="K855" s="220"/>
      <c r="L855" s="220"/>
      <c r="M855" s="220"/>
    </row>
    <row r="856" spans="2:13" ht="12.75">
      <c r="B856" s="218"/>
      <c r="C856" s="219"/>
      <c r="D856" s="218"/>
      <c r="E856" s="218"/>
      <c r="F856" s="218"/>
      <c r="G856" s="218"/>
      <c r="H856" s="218"/>
      <c r="I856" s="218"/>
      <c r="J856" s="220"/>
      <c r="K856" s="220"/>
      <c r="L856" s="220"/>
      <c r="M856" s="220"/>
    </row>
    <row r="857" spans="2:13" ht="12.75">
      <c r="B857" s="218"/>
      <c r="C857" s="219"/>
      <c r="D857" s="218"/>
      <c r="E857" s="218"/>
      <c r="F857" s="218"/>
      <c r="G857" s="218"/>
      <c r="H857" s="218"/>
      <c r="I857" s="218"/>
      <c r="J857" s="220"/>
      <c r="K857" s="220"/>
      <c r="L857" s="220"/>
      <c r="M857" s="220"/>
    </row>
    <row r="858" spans="2:13" ht="12.75">
      <c r="B858" s="218"/>
      <c r="C858" s="219"/>
      <c r="D858" s="218"/>
      <c r="E858" s="218"/>
      <c r="F858" s="218"/>
      <c r="G858" s="218"/>
      <c r="H858" s="218"/>
      <c r="I858" s="218"/>
      <c r="J858" s="220"/>
      <c r="K858" s="220"/>
      <c r="L858" s="220"/>
      <c r="M858" s="220"/>
    </row>
    <row r="859" spans="2:13" ht="12.75">
      <c r="B859" s="218"/>
      <c r="C859" s="219"/>
      <c r="D859" s="218"/>
      <c r="E859" s="218"/>
      <c r="F859" s="218"/>
      <c r="G859" s="218"/>
      <c r="H859" s="218"/>
      <c r="I859" s="218"/>
      <c r="J859" s="220"/>
      <c r="K859" s="220"/>
      <c r="L859" s="220"/>
      <c r="M859" s="220"/>
    </row>
    <row r="860" spans="2:13" ht="12.75">
      <c r="B860" s="218"/>
      <c r="C860" s="219"/>
      <c r="D860" s="218"/>
      <c r="E860" s="218"/>
      <c r="F860" s="218"/>
      <c r="G860" s="218"/>
      <c r="H860" s="218"/>
      <c r="I860" s="218"/>
      <c r="J860" s="220"/>
      <c r="K860" s="220"/>
      <c r="L860" s="220"/>
      <c r="M860" s="220"/>
    </row>
    <row r="861" spans="2:13" ht="12.75">
      <c r="B861" s="218"/>
      <c r="C861" s="219"/>
      <c r="D861" s="218"/>
      <c r="E861" s="218"/>
      <c r="F861" s="218"/>
      <c r="G861" s="218"/>
      <c r="H861" s="218"/>
      <c r="I861" s="218"/>
      <c r="J861" s="220"/>
      <c r="K861" s="220"/>
      <c r="L861" s="220"/>
      <c r="M861" s="220"/>
    </row>
    <row r="862" spans="2:13" ht="12.75">
      <c r="B862" s="218"/>
      <c r="C862" s="219"/>
      <c r="D862" s="218"/>
      <c r="E862" s="218"/>
      <c r="F862" s="218"/>
      <c r="G862" s="218"/>
      <c r="H862" s="218"/>
      <c r="I862" s="218"/>
      <c r="J862" s="220"/>
      <c r="K862" s="220"/>
      <c r="L862" s="220"/>
      <c r="M862" s="220"/>
    </row>
    <row r="863" spans="2:13" ht="12.75">
      <c r="B863" s="218"/>
      <c r="C863" s="219"/>
      <c r="D863" s="218"/>
      <c r="E863" s="218"/>
      <c r="F863" s="218"/>
      <c r="G863" s="218"/>
      <c r="H863" s="218"/>
      <c r="I863" s="218"/>
      <c r="J863" s="220"/>
      <c r="K863" s="220"/>
      <c r="L863" s="220"/>
      <c r="M863" s="220"/>
    </row>
    <row r="864" spans="2:13" ht="12.75">
      <c r="B864" s="218"/>
      <c r="C864" s="219"/>
      <c r="D864" s="218"/>
      <c r="E864" s="218"/>
      <c r="F864" s="218"/>
      <c r="G864" s="218"/>
      <c r="H864" s="218"/>
      <c r="I864" s="218"/>
      <c r="J864" s="220"/>
      <c r="K864" s="220"/>
      <c r="L864" s="220"/>
      <c r="M864" s="220"/>
    </row>
    <row r="865" spans="2:13" ht="12.75">
      <c r="B865" s="218"/>
      <c r="C865" s="219"/>
      <c r="D865" s="218"/>
      <c r="E865" s="218"/>
      <c r="F865" s="218"/>
      <c r="G865" s="218"/>
      <c r="H865" s="218"/>
      <c r="I865" s="218"/>
      <c r="J865" s="220"/>
      <c r="K865" s="220"/>
      <c r="L865" s="220"/>
      <c r="M865" s="220"/>
    </row>
    <row r="866" spans="2:13" ht="12.75">
      <c r="B866" s="218"/>
      <c r="C866" s="219"/>
      <c r="D866" s="218"/>
      <c r="E866" s="218"/>
      <c r="F866" s="218"/>
      <c r="G866" s="218"/>
      <c r="H866" s="218"/>
      <c r="I866" s="218"/>
      <c r="J866" s="220"/>
      <c r="K866" s="220"/>
      <c r="L866" s="220"/>
      <c r="M866" s="220"/>
    </row>
    <row r="867" spans="2:13" ht="12.75">
      <c r="B867" s="218"/>
      <c r="C867" s="219"/>
      <c r="D867" s="218"/>
      <c r="E867" s="218"/>
      <c r="F867" s="218"/>
      <c r="G867" s="218"/>
      <c r="H867" s="218"/>
      <c r="I867" s="218"/>
      <c r="J867" s="220"/>
      <c r="K867" s="220"/>
      <c r="L867" s="220"/>
      <c r="M867" s="220"/>
    </row>
    <row r="868" spans="2:13" ht="12.75">
      <c r="B868" s="218"/>
      <c r="C868" s="219"/>
      <c r="D868" s="218"/>
      <c r="E868" s="218"/>
      <c r="F868" s="218"/>
      <c r="G868" s="218"/>
      <c r="H868" s="218"/>
      <c r="I868" s="218"/>
      <c r="J868" s="220"/>
      <c r="K868" s="220"/>
      <c r="L868" s="220"/>
      <c r="M868" s="220"/>
    </row>
    <row r="869" spans="2:13" ht="12.75">
      <c r="B869" s="218"/>
      <c r="C869" s="219"/>
      <c r="D869" s="218"/>
      <c r="E869" s="218"/>
      <c r="F869" s="218"/>
      <c r="G869" s="218"/>
      <c r="H869" s="218"/>
      <c r="I869" s="218"/>
      <c r="J869" s="220"/>
      <c r="K869" s="220"/>
      <c r="L869" s="220"/>
      <c r="M869" s="220"/>
    </row>
    <row r="870" spans="2:13" ht="12.75">
      <c r="B870" s="218"/>
      <c r="C870" s="219"/>
      <c r="D870" s="218"/>
      <c r="E870" s="218"/>
      <c r="F870" s="218"/>
      <c r="G870" s="218"/>
      <c r="H870" s="218"/>
      <c r="I870" s="218"/>
      <c r="J870" s="220"/>
      <c r="K870" s="220"/>
      <c r="L870" s="220"/>
      <c r="M870" s="220"/>
    </row>
    <row r="871" spans="2:13" ht="12.75">
      <c r="B871" s="218"/>
      <c r="C871" s="219"/>
      <c r="D871" s="218"/>
      <c r="E871" s="218"/>
      <c r="F871" s="218"/>
      <c r="G871" s="218"/>
      <c r="H871" s="218"/>
      <c r="I871" s="218"/>
      <c r="J871" s="220"/>
      <c r="K871" s="220"/>
      <c r="L871" s="220"/>
      <c r="M871" s="220"/>
    </row>
    <row r="872" spans="2:13" ht="12.75">
      <c r="B872" s="218"/>
      <c r="C872" s="219"/>
      <c r="D872" s="218"/>
      <c r="E872" s="218"/>
      <c r="F872" s="218"/>
      <c r="G872" s="218"/>
      <c r="H872" s="218"/>
      <c r="I872" s="218"/>
      <c r="J872" s="220"/>
      <c r="K872" s="220"/>
      <c r="L872" s="220"/>
      <c r="M872" s="220"/>
    </row>
    <row r="873" spans="2:13" ht="12.75">
      <c r="B873" s="218"/>
      <c r="C873" s="219"/>
      <c r="D873" s="218"/>
      <c r="E873" s="218"/>
      <c r="F873" s="218"/>
      <c r="G873" s="218"/>
      <c r="H873" s="218"/>
      <c r="I873" s="218"/>
      <c r="J873" s="220"/>
      <c r="K873" s="220"/>
      <c r="L873" s="220"/>
      <c r="M873" s="220"/>
    </row>
    <row r="874" spans="2:13" ht="12.75">
      <c r="B874" s="218"/>
      <c r="C874" s="219"/>
      <c r="D874" s="218"/>
      <c r="E874" s="218"/>
      <c r="F874" s="218"/>
      <c r="G874" s="218"/>
      <c r="H874" s="218"/>
      <c r="I874" s="218"/>
      <c r="J874" s="220"/>
      <c r="K874" s="220"/>
      <c r="L874" s="220"/>
      <c r="M874" s="220"/>
    </row>
    <row r="875" spans="2:13" ht="12.75">
      <c r="B875" s="218"/>
      <c r="C875" s="219"/>
      <c r="D875" s="218"/>
      <c r="E875" s="218"/>
      <c r="F875" s="218"/>
      <c r="G875" s="218"/>
      <c r="H875" s="218"/>
      <c r="I875" s="218"/>
      <c r="J875" s="220"/>
      <c r="K875" s="220"/>
      <c r="L875" s="220"/>
      <c r="M875" s="220"/>
    </row>
    <row r="876" spans="2:13" ht="12.75">
      <c r="B876" s="218"/>
      <c r="C876" s="219"/>
      <c r="D876" s="218"/>
      <c r="E876" s="218"/>
      <c r="F876" s="218"/>
      <c r="G876" s="218"/>
      <c r="H876" s="218"/>
      <c r="I876" s="218"/>
      <c r="J876" s="220"/>
      <c r="K876" s="220"/>
      <c r="L876" s="220"/>
      <c r="M876" s="220"/>
    </row>
    <row r="877" spans="2:13" ht="12.75">
      <c r="B877" s="218"/>
      <c r="C877" s="219"/>
      <c r="D877" s="218"/>
      <c r="E877" s="218"/>
      <c r="F877" s="218"/>
      <c r="G877" s="218"/>
      <c r="H877" s="218"/>
      <c r="I877" s="218"/>
      <c r="J877" s="220"/>
      <c r="K877" s="220"/>
      <c r="L877" s="220"/>
      <c r="M877" s="220"/>
    </row>
    <row r="878" spans="2:13" ht="12.75">
      <c r="B878" s="218"/>
      <c r="C878" s="219"/>
      <c r="D878" s="218"/>
      <c r="E878" s="218"/>
      <c r="F878" s="218"/>
      <c r="G878" s="218"/>
      <c r="H878" s="218"/>
      <c r="I878" s="218"/>
      <c r="J878" s="220"/>
      <c r="K878" s="220"/>
      <c r="L878" s="220"/>
      <c r="M878" s="220"/>
    </row>
    <row r="879" spans="2:13" ht="12.75">
      <c r="B879" s="218"/>
      <c r="C879" s="219"/>
      <c r="D879" s="218"/>
      <c r="E879" s="218"/>
      <c r="F879" s="218"/>
      <c r="G879" s="218"/>
      <c r="H879" s="218"/>
      <c r="I879" s="218"/>
      <c r="J879" s="220"/>
      <c r="K879" s="220"/>
      <c r="L879" s="220"/>
      <c r="M879" s="220"/>
    </row>
    <row r="880" spans="2:13" ht="12.75">
      <c r="B880" s="218"/>
      <c r="C880" s="219"/>
      <c r="D880" s="218"/>
      <c r="E880" s="218"/>
      <c r="F880" s="218"/>
      <c r="G880" s="218"/>
      <c r="H880" s="218"/>
      <c r="I880" s="218"/>
      <c r="J880" s="220"/>
      <c r="K880" s="220"/>
      <c r="L880" s="220"/>
      <c r="M880" s="220"/>
    </row>
    <row r="881" spans="2:13" ht="12.75">
      <c r="B881" s="218"/>
      <c r="C881" s="219"/>
      <c r="D881" s="218"/>
      <c r="E881" s="218"/>
      <c r="F881" s="218"/>
      <c r="G881" s="218"/>
      <c r="H881" s="218"/>
      <c r="I881" s="218"/>
      <c r="J881" s="220"/>
      <c r="K881" s="220"/>
      <c r="L881" s="220"/>
      <c r="M881" s="220"/>
    </row>
    <row r="882" spans="2:13" ht="12.75">
      <c r="B882" s="218"/>
      <c r="C882" s="219"/>
      <c r="D882" s="218"/>
      <c r="E882" s="218"/>
      <c r="F882" s="218"/>
      <c r="G882" s="218"/>
      <c r="H882" s="218"/>
      <c r="I882" s="218"/>
      <c r="J882" s="220"/>
      <c r="K882" s="220"/>
      <c r="L882" s="220"/>
      <c r="M882" s="220"/>
    </row>
    <row r="883" spans="2:13" ht="12.75">
      <c r="B883" s="218"/>
      <c r="C883" s="219"/>
      <c r="D883" s="218"/>
      <c r="E883" s="218"/>
      <c r="F883" s="218"/>
      <c r="G883" s="218"/>
      <c r="H883" s="218"/>
      <c r="I883" s="218"/>
      <c r="J883" s="220"/>
      <c r="K883" s="220"/>
      <c r="L883" s="220"/>
      <c r="M883" s="220"/>
    </row>
    <row r="884" spans="2:13" ht="12.75">
      <c r="B884" s="218"/>
      <c r="C884" s="219"/>
      <c r="D884" s="218"/>
      <c r="E884" s="218"/>
      <c r="F884" s="218"/>
      <c r="G884" s="218"/>
      <c r="H884" s="218"/>
      <c r="I884" s="218"/>
      <c r="J884" s="220"/>
      <c r="K884" s="220"/>
      <c r="L884" s="220"/>
      <c r="M884" s="220"/>
    </row>
    <row r="885" spans="2:13" ht="12.75">
      <c r="B885" s="218"/>
      <c r="C885" s="219"/>
      <c r="D885" s="218"/>
      <c r="E885" s="218"/>
      <c r="F885" s="218"/>
      <c r="G885" s="218"/>
      <c r="H885" s="218"/>
      <c r="I885" s="218"/>
      <c r="J885" s="220"/>
      <c r="K885" s="220"/>
      <c r="L885" s="220"/>
      <c r="M885" s="220"/>
    </row>
    <row r="886" spans="2:13" ht="12.75">
      <c r="B886" s="218"/>
      <c r="C886" s="219"/>
      <c r="D886" s="218"/>
      <c r="E886" s="218"/>
      <c r="F886" s="218"/>
      <c r="G886" s="218"/>
      <c r="H886" s="218"/>
      <c r="I886" s="218"/>
      <c r="J886" s="220"/>
      <c r="K886" s="220"/>
      <c r="L886" s="220"/>
      <c r="M886" s="220"/>
    </row>
    <row r="887" spans="2:13" ht="12.75">
      <c r="B887" s="218"/>
      <c r="C887" s="219"/>
      <c r="D887" s="218"/>
      <c r="E887" s="218"/>
      <c r="F887" s="218"/>
      <c r="G887" s="218"/>
      <c r="H887" s="218"/>
      <c r="I887" s="218"/>
      <c r="J887" s="220"/>
      <c r="K887" s="220"/>
      <c r="L887" s="220"/>
      <c r="M887" s="220"/>
    </row>
    <row r="888" spans="2:13" ht="12.75">
      <c r="B888" s="218"/>
      <c r="C888" s="219"/>
      <c r="D888" s="218"/>
      <c r="E888" s="218"/>
      <c r="F888" s="218"/>
      <c r="G888" s="218"/>
      <c r="H888" s="218"/>
      <c r="I888" s="218"/>
      <c r="J888" s="220"/>
      <c r="K888" s="220"/>
      <c r="L888" s="220"/>
      <c r="M888" s="220"/>
    </row>
    <row r="889" spans="2:13" ht="12.75">
      <c r="B889" s="218"/>
      <c r="C889" s="219"/>
      <c r="D889" s="218"/>
      <c r="E889" s="218"/>
      <c r="F889" s="218"/>
      <c r="G889" s="218"/>
      <c r="H889" s="218"/>
      <c r="I889" s="218"/>
      <c r="J889" s="220"/>
      <c r="K889" s="220"/>
      <c r="L889" s="220"/>
      <c r="M889" s="220"/>
    </row>
    <row r="890" spans="2:13" ht="12.75">
      <c r="B890" s="218"/>
      <c r="C890" s="219"/>
      <c r="D890" s="218"/>
      <c r="E890" s="218"/>
      <c r="F890" s="218"/>
      <c r="G890" s="218"/>
      <c r="H890" s="218"/>
      <c r="I890" s="218"/>
      <c r="J890" s="220"/>
      <c r="K890" s="220"/>
      <c r="L890" s="220"/>
      <c r="M890" s="220"/>
    </row>
    <row r="891" spans="2:13" ht="12.75">
      <c r="B891" s="218"/>
      <c r="C891" s="219"/>
      <c r="D891" s="218"/>
      <c r="E891" s="218"/>
      <c r="F891" s="218"/>
      <c r="G891" s="218"/>
      <c r="H891" s="218"/>
      <c r="I891" s="218"/>
      <c r="J891" s="220"/>
      <c r="K891" s="220"/>
      <c r="L891" s="220"/>
      <c r="M891" s="220"/>
    </row>
    <row r="892" spans="2:13" ht="12.75">
      <c r="B892" s="218"/>
      <c r="C892" s="219"/>
      <c r="D892" s="218"/>
      <c r="E892" s="218"/>
      <c r="F892" s="218"/>
      <c r="G892" s="218"/>
      <c r="H892" s="218"/>
      <c r="I892" s="218"/>
      <c r="J892" s="220"/>
      <c r="K892" s="220"/>
      <c r="L892" s="220"/>
      <c r="M892" s="220"/>
    </row>
    <row r="893" spans="2:13" ht="12.75">
      <c r="B893" s="218"/>
      <c r="C893" s="219"/>
      <c r="D893" s="218"/>
      <c r="E893" s="218"/>
      <c r="F893" s="218"/>
      <c r="G893" s="218"/>
      <c r="H893" s="218"/>
      <c r="I893" s="218"/>
      <c r="J893" s="220"/>
      <c r="K893" s="220"/>
      <c r="L893" s="220"/>
      <c r="M893" s="220"/>
    </row>
    <row r="894" spans="2:13" ht="12.75">
      <c r="B894" s="218"/>
      <c r="C894" s="219"/>
      <c r="D894" s="218"/>
      <c r="E894" s="218"/>
      <c r="F894" s="218"/>
      <c r="G894" s="218"/>
      <c r="H894" s="218"/>
      <c r="I894" s="218"/>
      <c r="J894" s="220"/>
      <c r="K894" s="220"/>
      <c r="L894" s="220"/>
      <c r="M894" s="220"/>
    </row>
    <row r="895" spans="2:13" ht="12.75">
      <c r="B895" s="218"/>
      <c r="C895" s="219"/>
      <c r="D895" s="218"/>
      <c r="E895" s="218"/>
      <c r="F895" s="218"/>
      <c r="G895" s="218"/>
      <c r="H895" s="218"/>
      <c r="I895" s="218"/>
      <c r="J895" s="220"/>
      <c r="K895" s="220"/>
      <c r="L895" s="220"/>
      <c r="M895" s="220"/>
    </row>
    <row r="896" spans="2:13" ht="12.75">
      <c r="B896" s="218"/>
      <c r="C896" s="219"/>
      <c r="D896" s="218"/>
      <c r="E896" s="218"/>
      <c r="F896" s="218"/>
      <c r="G896" s="218"/>
      <c r="H896" s="218"/>
      <c r="I896" s="218"/>
      <c r="J896" s="220"/>
      <c r="K896" s="220"/>
      <c r="L896" s="220"/>
      <c r="M896" s="220"/>
    </row>
    <row r="897" spans="2:13" ht="12.75">
      <c r="B897" s="218"/>
      <c r="C897" s="219"/>
      <c r="D897" s="218"/>
      <c r="E897" s="218"/>
      <c r="F897" s="218"/>
      <c r="G897" s="218"/>
      <c r="H897" s="218"/>
      <c r="I897" s="218"/>
      <c r="J897" s="220"/>
      <c r="K897" s="220"/>
      <c r="L897" s="220"/>
      <c r="M897" s="220"/>
    </row>
    <row r="898" spans="2:13" ht="12.75">
      <c r="B898" s="218"/>
      <c r="C898" s="219"/>
      <c r="D898" s="218"/>
      <c r="E898" s="218"/>
      <c r="F898" s="218"/>
      <c r="G898" s="218"/>
      <c r="H898" s="218"/>
      <c r="I898" s="218"/>
      <c r="J898" s="220"/>
      <c r="K898" s="220"/>
      <c r="L898" s="220"/>
      <c r="M898" s="220"/>
    </row>
    <row r="899" spans="2:13" ht="12.75">
      <c r="B899" s="218"/>
      <c r="C899" s="219"/>
      <c r="D899" s="218"/>
      <c r="E899" s="218"/>
      <c r="F899" s="218"/>
      <c r="G899" s="218"/>
      <c r="H899" s="218"/>
      <c r="I899" s="218"/>
      <c r="J899" s="220"/>
      <c r="K899" s="220"/>
      <c r="L899" s="220"/>
      <c r="M899" s="220"/>
    </row>
    <row r="900" spans="2:13" ht="12.75">
      <c r="B900" s="218"/>
      <c r="C900" s="219"/>
      <c r="D900" s="218"/>
      <c r="E900" s="218"/>
      <c r="F900" s="218"/>
      <c r="G900" s="218"/>
      <c r="H900" s="218"/>
      <c r="I900" s="218"/>
      <c r="J900" s="220"/>
      <c r="K900" s="220"/>
      <c r="L900" s="220"/>
      <c r="M900" s="220"/>
    </row>
    <row r="901" spans="2:13" ht="12.75">
      <c r="B901" s="218"/>
      <c r="C901" s="219"/>
      <c r="D901" s="218"/>
      <c r="E901" s="218"/>
      <c r="F901" s="218"/>
      <c r="G901" s="218"/>
      <c r="H901" s="218"/>
      <c r="I901" s="218"/>
      <c r="J901" s="220"/>
      <c r="K901" s="220"/>
      <c r="L901" s="220"/>
      <c r="M901" s="220"/>
    </row>
    <row r="902" spans="2:13" ht="12.75">
      <c r="B902" s="218"/>
      <c r="C902" s="219"/>
      <c r="D902" s="218"/>
      <c r="E902" s="218"/>
      <c r="F902" s="218"/>
      <c r="G902" s="218"/>
      <c r="H902" s="218"/>
      <c r="I902" s="218"/>
      <c r="J902" s="220"/>
      <c r="K902" s="220"/>
      <c r="L902" s="220"/>
      <c r="M902" s="220"/>
    </row>
    <row r="903" spans="2:13" ht="12.75">
      <c r="B903" s="218"/>
      <c r="C903" s="219"/>
      <c r="D903" s="218"/>
      <c r="E903" s="218"/>
      <c r="F903" s="218"/>
      <c r="G903" s="218"/>
      <c r="H903" s="218"/>
      <c r="I903" s="218"/>
      <c r="J903" s="220"/>
      <c r="K903" s="220"/>
      <c r="L903" s="220"/>
      <c r="M903" s="220"/>
    </row>
    <row r="904" spans="2:13" ht="12.75">
      <c r="B904" s="218"/>
      <c r="C904" s="219"/>
      <c r="D904" s="218"/>
      <c r="E904" s="218"/>
      <c r="F904" s="218"/>
      <c r="G904" s="218"/>
      <c r="H904" s="218"/>
      <c r="I904" s="218"/>
      <c r="J904" s="220"/>
      <c r="K904" s="220"/>
      <c r="L904" s="220"/>
      <c r="M904" s="220"/>
    </row>
    <row r="905" spans="2:13" ht="12.75">
      <c r="B905" s="218"/>
      <c r="C905" s="219"/>
      <c r="D905" s="218"/>
      <c r="E905" s="218"/>
      <c r="F905" s="218"/>
      <c r="G905" s="218"/>
      <c r="H905" s="218"/>
      <c r="I905" s="218"/>
      <c r="J905" s="220"/>
      <c r="K905" s="220"/>
      <c r="L905" s="220"/>
      <c r="M905" s="220"/>
    </row>
    <row r="906" spans="2:13" ht="12.75">
      <c r="B906" s="218"/>
      <c r="C906" s="219"/>
      <c r="D906" s="218"/>
      <c r="E906" s="218"/>
      <c r="F906" s="218"/>
      <c r="G906" s="218"/>
      <c r="H906" s="218"/>
      <c r="I906" s="218"/>
      <c r="J906" s="220"/>
      <c r="K906" s="220"/>
      <c r="L906" s="220"/>
      <c r="M906" s="220"/>
    </row>
    <row r="907" spans="2:13" ht="12.75">
      <c r="B907" s="218"/>
      <c r="C907" s="219"/>
      <c r="D907" s="218"/>
      <c r="E907" s="218"/>
      <c r="F907" s="218"/>
      <c r="G907" s="218"/>
      <c r="H907" s="218"/>
      <c r="I907" s="218"/>
      <c r="J907" s="220"/>
      <c r="K907" s="220"/>
      <c r="L907" s="220"/>
      <c r="M907" s="220"/>
    </row>
    <row r="908" spans="2:13" ht="12.75">
      <c r="B908" s="218"/>
      <c r="C908" s="219"/>
      <c r="D908" s="218"/>
      <c r="E908" s="218"/>
      <c r="F908" s="218"/>
      <c r="G908" s="218"/>
      <c r="H908" s="218"/>
      <c r="I908" s="218"/>
      <c r="J908" s="220"/>
      <c r="K908" s="220"/>
      <c r="L908" s="220"/>
      <c r="M908" s="220"/>
    </row>
    <row r="909" spans="2:13" ht="12.75">
      <c r="B909" s="218"/>
      <c r="C909" s="219"/>
      <c r="D909" s="218"/>
      <c r="E909" s="218"/>
      <c r="F909" s="218"/>
      <c r="G909" s="218"/>
      <c r="H909" s="218"/>
      <c r="I909" s="218"/>
      <c r="J909" s="220"/>
      <c r="K909" s="220"/>
      <c r="L909" s="220"/>
      <c r="M909" s="220"/>
    </row>
    <row r="910" spans="2:13" ht="12.75">
      <c r="B910" s="218"/>
      <c r="C910" s="219"/>
      <c r="D910" s="218"/>
      <c r="E910" s="218"/>
      <c r="F910" s="218"/>
      <c r="G910" s="218"/>
      <c r="H910" s="218"/>
      <c r="I910" s="218"/>
      <c r="J910" s="220"/>
      <c r="K910" s="220"/>
      <c r="L910" s="220"/>
      <c r="M910" s="220"/>
    </row>
    <row r="911" spans="2:13" ht="12.75">
      <c r="B911" s="218"/>
      <c r="C911" s="219"/>
      <c r="D911" s="218"/>
      <c r="E911" s="218"/>
      <c r="F911" s="218"/>
      <c r="G911" s="218"/>
      <c r="H911" s="218"/>
      <c r="I911" s="218"/>
      <c r="J911" s="220"/>
      <c r="K911" s="220"/>
      <c r="L911" s="220"/>
      <c r="M911" s="220"/>
    </row>
    <row r="912" spans="2:13" ht="12.75">
      <c r="B912" s="218"/>
      <c r="C912" s="219"/>
      <c r="D912" s="218"/>
      <c r="E912" s="218"/>
      <c r="F912" s="218"/>
      <c r="G912" s="218"/>
      <c r="H912" s="218"/>
      <c r="I912" s="218"/>
      <c r="J912" s="220"/>
      <c r="K912" s="220"/>
      <c r="L912" s="220"/>
      <c r="M912" s="220"/>
    </row>
    <row r="913" spans="2:13" ht="12.75">
      <c r="B913" s="218"/>
      <c r="C913" s="219"/>
      <c r="D913" s="218"/>
      <c r="E913" s="218"/>
      <c r="F913" s="218"/>
      <c r="G913" s="218"/>
      <c r="H913" s="218"/>
      <c r="I913" s="218"/>
      <c r="J913" s="220"/>
      <c r="K913" s="220"/>
      <c r="L913" s="220"/>
      <c r="M913" s="220"/>
    </row>
    <row r="914" spans="2:13" ht="12.75">
      <c r="B914" s="218"/>
      <c r="C914" s="219"/>
      <c r="D914" s="218"/>
      <c r="E914" s="218"/>
      <c r="F914" s="218"/>
      <c r="G914" s="218"/>
      <c r="H914" s="218"/>
      <c r="I914" s="218"/>
      <c r="J914" s="220"/>
      <c r="K914" s="220"/>
      <c r="L914" s="220"/>
      <c r="M914" s="220"/>
    </row>
    <row r="915" spans="2:13" ht="12.75">
      <c r="B915" s="218"/>
      <c r="C915" s="219"/>
      <c r="D915" s="218"/>
      <c r="E915" s="218"/>
      <c r="F915" s="218"/>
      <c r="G915" s="218"/>
      <c r="H915" s="218"/>
      <c r="I915" s="218"/>
      <c r="J915" s="220"/>
      <c r="K915" s="220"/>
      <c r="L915" s="220"/>
      <c r="M915" s="220"/>
    </row>
    <row r="916" spans="2:13" ht="12.75">
      <c r="B916" s="218"/>
      <c r="C916" s="219"/>
      <c r="D916" s="218"/>
      <c r="E916" s="218"/>
      <c r="F916" s="218"/>
      <c r="G916" s="218"/>
      <c r="H916" s="218"/>
      <c r="I916" s="218"/>
      <c r="J916" s="220"/>
      <c r="K916" s="220"/>
      <c r="L916" s="220"/>
      <c r="M916" s="220"/>
    </row>
    <row r="917" spans="2:13" ht="12.75">
      <c r="B917" s="218"/>
      <c r="C917" s="219"/>
      <c r="D917" s="218"/>
      <c r="E917" s="218"/>
      <c r="F917" s="218"/>
      <c r="G917" s="218"/>
      <c r="H917" s="218"/>
      <c r="I917" s="218"/>
      <c r="J917" s="220"/>
      <c r="K917" s="220"/>
      <c r="L917" s="220"/>
      <c r="M917" s="220"/>
    </row>
    <row r="918" spans="2:13" ht="12.75">
      <c r="B918" s="218"/>
      <c r="C918" s="219"/>
      <c r="D918" s="218"/>
      <c r="E918" s="218"/>
      <c r="F918" s="218"/>
      <c r="G918" s="218"/>
      <c r="H918" s="218"/>
      <c r="I918" s="218"/>
      <c r="J918" s="220"/>
      <c r="K918" s="220"/>
      <c r="L918" s="220"/>
      <c r="M918" s="220"/>
    </row>
    <row r="919" spans="2:13" ht="12.75">
      <c r="B919" s="218"/>
      <c r="C919" s="219"/>
      <c r="D919" s="218"/>
      <c r="E919" s="218"/>
      <c r="F919" s="218"/>
      <c r="G919" s="218"/>
      <c r="H919" s="218"/>
      <c r="I919" s="218"/>
      <c r="J919" s="220"/>
      <c r="K919" s="220"/>
      <c r="L919" s="220"/>
      <c r="M919" s="220"/>
    </row>
    <row r="920" spans="2:13" ht="12.75">
      <c r="B920" s="218"/>
      <c r="C920" s="219"/>
      <c r="D920" s="218"/>
      <c r="E920" s="218"/>
      <c r="F920" s="218"/>
      <c r="G920" s="218"/>
      <c r="H920" s="218"/>
      <c r="I920" s="218"/>
      <c r="J920" s="220"/>
      <c r="K920" s="220"/>
      <c r="L920" s="220"/>
      <c r="M920" s="220"/>
    </row>
    <row r="921" spans="2:13" ht="12.75">
      <c r="B921" s="218"/>
      <c r="C921" s="219"/>
      <c r="D921" s="218"/>
      <c r="E921" s="218"/>
      <c r="F921" s="218"/>
      <c r="G921" s="218"/>
      <c r="H921" s="218"/>
      <c r="I921" s="218"/>
      <c r="J921" s="220"/>
      <c r="K921" s="220"/>
      <c r="L921" s="220"/>
      <c r="M921" s="220"/>
    </row>
    <row r="922" spans="2:13" ht="12.75">
      <c r="B922" s="218"/>
      <c r="C922" s="219"/>
      <c r="D922" s="218"/>
      <c r="E922" s="218"/>
      <c r="F922" s="218"/>
      <c r="G922" s="218"/>
      <c r="H922" s="218"/>
      <c r="I922" s="218"/>
      <c r="J922" s="220"/>
      <c r="K922" s="220"/>
      <c r="L922" s="220"/>
      <c r="M922" s="220"/>
    </row>
    <row r="923" spans="2:13" ht="12.75">
      <c r="B923" s="218"/>
      <c r="C923" s="219"/>
      <c r="D923" s="218"/>
      <c r="E923" s="218"/>
      <c r="F923" s="218"/>
      <c r="G923" s="218"/>
      <c r="H923" s="218"/>
      <c r="I923" s="218"/>
      <c r="J923" s="220"/>
      <c r="K923" s="220"/>
      <c r="L923" s="220"/>
      <c r="M923" s="220"/>
    </row>
    <row r="924" spans="2:13" ht="12.75">
      <c r="B924" s="218"/>
      <c r="C924" s="219"/>
      <c r="D924" s="218"/>
      <c r="E924" s="218"/>
      <c r="F924" s="218"/>
      <c r="G924" s="218"/>
      <c r="H924" s="218"/>
      <c r="I924" s="218"/>
      <c r="J924" s="220"/>
      <c r="K924" s="220"/>
      <c r="L924" s="220"/>
      <c r="M924" s="220"/>
    </row>
    <row r="925" spans="2:13" ht="12.75">
      <c r="B925" s="218"/>
      <c r="C925" s="219"/>
      <c r="D925" s="218"/>
      <c r="E925" s="218"/>
      <c r="F925" s="218"/>
      <c r="G925" s="218"/>
      <c r="H925" s="218"/>
      <c r="I925" s="218"/>
      <c r="J925" s="220"/>
      <c r="K925" s="220"/>
      <c r="L925" s="220"/>
      <c r="M925" s="220"/>
    </row>
    <row r="926" spans="2:13" ht="12.75">
      <c r="B926" s="218"/>
      <c r="C926" s="219"/>
      <c r="D926" s="218"/>
      <c r="E926" s="218"/>
      <c r="F926" s="218"/>
      <c r="G926" s="218"/>
      <c r="H926" s="218"/>
      <c r="I926" s="218"/>
      <c r="J926" s="220"/>
      <c r="K926" s="220"/>
      <c r="L926" s="220"/>
      <c r="M926" s="220"/>
    </row>
    <row r="927" spans="2:13" ht="12.75">
      <c r="B927" s="218"/>
      <c r="C927" s="219"/>
      <c r="D927" s="218"/>
      <c r="E927" s="218"/>
      <c r="F927" s="218"/>
      <c r="G927" s="218"/>
      <c r="H927" s="218"/>
      <c r="I927" s="218"/>
      <c r="J927" s="220"/>
      <c r="K927" s="220"/>
      <c r="L927" s="220"/>
      <c r="M927" s="220"/>
    </row>
    <row r="928" spans="2:13" ht="12.75">
      <c r="B928" s="218"/>
      <c r="C928" s="219"/>
      <c r="D928" s="218"/>
      <c r="E928" s="218"/>
      <c r="F928" s="218"/>
      <c r="G928" s="218"/>
      <c r="H928" s="218"/>
      <c r="I928" s="218"/>
      <c r="J928" s="220"/>
      <c r="K928" s="220"/>
      <c r="L928" s="220"/>
      <c r="M928" s="220"/>
    </row>
    <row r="929" spans="2:13" ht="12.75">
      <c r="B929" s="218"/>
      <c r="C929" s="219"/>
      <c r="D929" s="218"/>
      <c r="E929" s="218"/>
      <c r="F929" s="218"/>
      <c r="G929" s="218"/>
      <c r="H929" s="218"/>
      <c r="I929" s="218"/>
      <c r="J929" s="220"/>
      <c r="K929" s="220"/>
      <c r="L929" s="220"/>
      <c r="M929" s="220"/>
    </row>
    <row r="930" spans="2:13" ht="12.75">
      <c r="B930" s="218"/>
      <c r="C930" s="219"/>
      <c r="D930" s="218"/>
      <c r="E930" s="218"/>
      <c r="F930" s="218"/>
      <c r="G930" s="218"/>
      <c r="H930" s="218"/>
      <c r="I930" s="218"/>
      <c r="J930" s="220"/>
      <c r="K930" s="220"/>
      <c r="L930" s="220"/>
      <c r="M930" s="220"/>
    </row>
    <row r="931" spans="2:13" ht="12.75">
      <c r="B931" s="218"/>
      <c r="C931" s="219"/>
      <c r="D931" s="218"/>
      <c r="E931" s="218"/>
      <c r="F931" s="218"/>
      <c r="G931" s="218"/>
      <c r="H931" s="218"/>
      <c r="I931" s="218"/>
      <c r="J931" s="220"/>
      <c r="K931" s="220"/>
      <c r="L931" s="220"/>
      <c r="M931" s="220"/>
    </row>
    <row r="932" spans="2:13" ht="12.75">
      <c r="B932" s="218"/>
      <c r="C932" s="219"/>
      <c r="D932" s="218"/>
      <c r="E932" s="218"/>
      <c r="F932" s="218"/>
      <c r="G932" s="218"/>
      <c r="H932" s="218"/>
      <c r="I932" s="218"/>
      <c r="J932" s="220"/>
      <c r="K932" s="220"/>
      <c r="L932" s="220"/>
      <c r="M932" s="220"/>
    </row>
    <row r="933" spans="2:13" ht="12.75">
      <c r="B933" s="218"/>
      <c r="C933" s="219"/>
      <c r="D933" s="218"/>
      <c r="E933" s="218"/>
      <c r="F933" s="218"/>
      <c r="G933" s="218"/>
      <c r="H933" s="218"/>
      <c r="I933" s="218"/>
      <c r="J933" s="220"/>
      <c r="K933" s="220"/>
      <c r="L933" s="220"/>
      <c r="M933" s="220"/>
    </row>
    <row r="934" spans="2:13" ht="12.75">
      <c r="B934" s="218"/>
      <c r="C934" s="219"/>
      <c r="D934" s="218"/>
      <c r="E934" s="218"/>
      <c r="F934" s="218"/>
      <c r="G934" s="218"/>
      <c r="H934" s="218"/>
      <c r="I934" s="218"/>
      <c r="J934" s="220"/>
      <c r="K934" s="220"/>
      <c r="L934" s="220"/>
      <c r="M934" s="220"/>
    </row>
    <row r="935" spans="2:13" ht="12.75">
      <c r="B935" s="218"/>
      <c r="C935" s="219"/>
      <c r="D935" s="218"/>
      <c r="E935" s="218"/>
      <c r="F935" s="218"/>
      <c r="G935" s="218"/>
      <c r="H935" s="218"/>
      <c r="I935" s="218"/>
      <c r="J935" s="220"/>
      <c r="K935" s="220"/>
      <c r="L935" s="220"/>
      <c r="M935" s="220"/>
    </row>
    <row r="936" spans="2:13" ht="12.75">
      <c r="B936" s="218"/>
      <c r="C936" s="219"/>
      <c r="D936" s="218"/>
      <c r="E936" s="218"/>
      <c r="F936" s="218"/>
      <c r="G936" s="218"/>
      <c r="H936" s="218"/>
      <c r="I936" s="218"/>
      <c r="J936" s="220"/>
      <c r="K936" s="220"/>
      <c r="L936" s="220"/>
      <c r="M936" s="220"/>
    </row>
    <row r="937" spans="2:13" ht="12.75">
      <c r="B937" s="218"/>
      <c r="C937" s="219"/>
      <c r="D937" s="218"/>
      <c r="E937" s="218"/>
      <c r="F937" s="218"/>
      <c r="G937" s="218"/>
      <c r="H937" s="218"/>
      <c r="I937" s="218"/>
      <c r="J937" s="220"/>
      <c r="K937" s="220"/>
      <c r="L937" s="220"/>
      <c r="M937" s="220"/>
    </row>
    <row r="938" spans="2:13" ht="12.75">
      <c r="B938" s="218"/>
      <c r="C938" s="219"/>
      <c r="D938" s="218"/>
      <c r="E938" s="218"/>
      <c r="F938" s="218"/>
      <c r="G938" s="218"/>
      <c r="H938" s="218"/>
      <c r="I938" s="218"/>
      <c r="J938" s="220"/>
      <c r="K938" s="220"/>
      <c r="L938" s="220"/>
      <c r="M938" s="220"/>
    </row>
    <row r="939" spans="2:13" ht="12.75">
      <c r="B939" s="218"/>
      <c r="C939" s="219"/>
      <c r="D939" s="218"/>
      <c r="E939" s="218"/>
      <c r="F939" s="218"/>
      <c r="G939" s="218"/>
      <c r="H939" s="218"/>
      <c r="I939" s="218"/>
      <c r="J939" s="220"/>
      <c r="K939" s="220"/>
      <c r="L939" s="220"/>
      <c r="M939" s="220"/>
    </row>
    <row r="940" spans="2:13" ht="12.75">
      <c r="B940" s="218"/>
      <c r="C940" s="219"/>
      <c r="D940" s="218"/>
      <c r="E940" s="218"/>
      <c r="F940" s="218"/>
      <c r="G940" s="218"/>
      <c r="H940" s="218"/>
      <c r="I940" s="218"/>
      <c r="J940" s="220"/>
      <c r="K940" s="220"/>
      <c r="L940" s="220"/>
      <c r="M940" s="220"/>
    </row>
    <row r="941" spans="2:13" ht="12.75">
      <c r="B941" s="218"/>
      <c r="C941" s="219"/>
      <c r="D941" s="218"/>
      <c r="E941" s="218"/>
      <c r="F941" s="218"/>
      <c r="G941" s="218"/>
      <c r="H941" s="218"/>
      <c r="I941" s="218"/>
      <c r="J941" s="220"/>
      <c r="K941" s="220"/>
      <c r="L941" s="220"/>
      <c r="M941" s="220"/>
    </row>
    <row r="942" spans="2:13" ht="12.75">
      <c r="B942" s="218"/>
      <c r="C942" s="219"/>
      <c r="D942" s="218"/>
      <c r="E942" s="218"/>
      <c r="F942" s="218"/>
      <c r="G942" s="218"/>
      <c r="H942" s="218"/>
      <c r="I942" s="218"/>
      <c r="J942" s="220"/>
      <c r="K942" s="220"/>
      <c r="L942" s="220"/>
      <c r="M942" s="220"/>
    </row>
    <row r="943" spans="2:13" ht="12.75">
      <c r="B943" s="218"/>
      <c r="C943" s="219"/>
      <c r="D943" s="218"/>
      <c r="E943" s="218"/>
      <c r="F943" s="218"/>
      <c r="G943" s="218"/>
      <c r="H943" s="218"/>
      <c r="I943" s="218"/>
      <c r="J943" s="220"/>
      <c r="K943" s="220"/>
      <c r="L943" s="220"/>
      <c r="M943" s="220"/>
    </row>
    <row r="944" spans="2:13" ht="12.75">
      <c r="B944" s="218"/>
      <c r="C944" s="219"/>
      <c r="D944" s="218"/>
      <c r="E944" s="218"/>
      <c r="F944" s="218"/>
      <c r="G944" s="218"/>
      <c r="H944" s="218"/>
      <c r="I944" s="218"/>
      <c r="J944" s="220"/>
      <c r="K944" s="220"/>
      <c r="L944" s="220"/>
      <c r="M944" s="220"/>
    </row>
    <row r="945" spans="2:13" ht="12.75">
      <c r="B945" s="218"/>
      <c r="C945" s="219"/>
      <c r="D945" s="218"/>
      <c r="E945" s="218"/>
      <c r="F945" s="218"/>
      <c r="G945" s="218"/>
      <c r="H945" s="218"/>
      <c r="I945" s="218"/>
      <c r="J945" s="220"/>
      <c r="K945" s="220"/>
      <c r="L945" s="220"/>
      <c r="M945" s="220"/>
    </row>
    <row r="946" spans="2:13" ht="12.75">
      <c r="B946" s="218"/>
      <c r="C946" s="219"/>
      <c r="D946" s="218"/>
      <c r="E946" s="218"/>
      <c r="F946" s="218"/>
      <c r="G946" s="218"/>
      <c r="H946" s="218"/>
      <c r="I946" s="218"/>
      <c r="J946" s="220"/>
      <c r="K946" s="220"/>
      <c r="L946" s="220"/>
      <c r="M946" s="220"/>
    </row>
    <row r="947" spans="2:13" ht="12.75">
      <c r="B947" s="218"/>
      <c r="C947" s="219"/>
      <c r="D947" s="218"/>
      <c r="E947" s="218"/>
      <c r="F947" s="218"/>
      <c r="G947" s="218"/>
      <c r="H947" s="218"/>
      <c r="I947" s="218"/>
      <c r="J947" s="220"/>
      <c r="K947" s="220"/>
      <c r="L947" s="220"/>
      <c r="M947" s="220"/>
    </row>
    <row r="948" spans="2:13" ht="12.75">
      <c r="B948" s="218"/>
      <c r="C948" s="219"/>
      <c r="D948" s="218"/>
      <c r="E948" s="218"/>
      <c r="F948" s="218"/>
      <c r="G948" s="218"/>
      <c r="H948" s="218"/>
      <c r="I948" s="218"/>
      <c r="J948" s="220"/>
      <c r="K948" s="220"/>
      <c r="L948" s="220"/>
      <c r="M948" s="220"/>
    </row>
    <row r="949" spans="2:13" ht="12.75">
      <c r="B949" s="218"/>
      <c r="C949" s="219"/>
      <c r="D949" s="218"/>
      <c r="E949" s="218"/>
      <c r="F949" s="218"/>
      <c r="G949" s="218"/>
      <c r="H949" s="218"/>
      <c r="I949" s="218"/>
      <c r="J949" s="220"/>
      <c r="K949" s="220"/>
      <c r="L949" s="220"/>
      <c r="M949" s="220"/>
    </row>
    <row r="950" spans="2:13" ht="12.75">
      <c r="B950" s="218"/>
      <c r="C950" s="219"/>
      <c r="D950" s="218"/>
      <c r="E950" s="218"/>
      <c r="F950" s="218"/>
      <c r="G950" s="218"/>
      <c r="H950" s="218"/>
      <c r="I950" s="218"/>
      <c r="J950" s="220"/>
      <c r="K950" s="220"/>
      <c r="L950" s="220"/>
      <c r="M950" s="220"/>
    </row>
    <row r="951" spans="2:13" ht="12.75">
      <c r="B951" s="218"/>
      <c r="C951" s="219"/>
      <c r="D951" s="218"/>
      <c r="E951" s="218"/>
      <c r="F951" s="218"/>
      <c r="G951" s="218"/>
      <c r="H951" s="218"/>
      <c r="I951" s="218"/>
      <c r="J951" s="220"/>
      <c r="K951" s="220"/>
      <c r="L951" s="220"/>
      <c r="M951" s="220"/>
    </row>
    <row r="952" spans="2:13" ht="12.75">
      <c r="B952" s="218"/>
      <c r="C952" s="219"/>
      <c r="D952" s="218"/>
      <c r="E952" s="218"/>
      <c r="F952" s="218"/>
      <c r="G952" s="218"/>
      <c r="H952" s="218"/>
      <c r="I952" s="218"/>
      <c r="J952" s="220"/>
      <c r="K952" s="220"/>
      <c r="L952" s="220"/>
      <c r="M952" s="220"/>
    </row>
    <row r="953" spans="2:13" ht="12.75">
      <c r="B953" s="218"/>
      <c r="C953" s="219"/>
      <c r="D953" s="218"/>
      <c r="E953" s="218"/>
      <c r="F953" s="218"/>
      <c r="G953" s="218"/>
      <c r="H953" s="218"/>
      <c r="I953" s="218"/>
      <c r="J953" s="220"/>
      <c r="K953" s="220"/>
      <c r="L953" s="220"/>
      <c r="M953" s="220"/>
    </row>
    <row r="954" spans="2:13" ht="12.75">
      <c r="B954" s="218"/>
      <c r="C954" s="219"/>
      <c r="D954" s="218"/>
      <c r="E954" s="218"/>
      <c r="F954" s="218"/>
      <c r="G954" s="218"/>
      <c r="H954" s="218"/>
      <c r="I954" s="218"/>
      <c r="J954" s="220"/>
      <c r="K954" s="220"/>
      <c r="L954" s="220"/>
      <c r="M954" s="220"/>
    </row>
    <row r="955" spans="2:13" ht="12.75">
      <c r="B955" s="218"/>
      <c r="C955" s="219"/>
      <c r="D955" s="218"/>
      <c r="E955" s="218"/>
      <c r="F955" s="218"/>
      <c r="G955" s="218"/>
      <c r="H955" s="218"/>
      <c r="I955" s="218"/>
      <c r="J955" s="220"/>
      <c r="K955" s="220"/>
      <c r="L955" s="220"/>
      <c r="M955" s="220"/>
    </row>
    <row r="956" spans="2:13" ht="12.75">
      <c r="B956" s="218"/>
      <c r="C956" s="219"/>
      <c r="D956" s="218"/>
      <c r="E956" s="218"/>
      <c r="F956" s="218"/>
      <c r="G956" s="218"/>
      <c r="H956" s="218"/>
      <c r="I956" s="218"/>
      <c r="J956" s="220"/>
      <c r="K956" s="220"/>
      <c r="L956" s="220"/>
      <c r="M956" s="220"/>
    </row>
    <row r="957" spans="2:13" ht="12.75">
      <c r="B957" s="218"/>
      <c r="C957" s="219"/>
      <c r="D957" s="218"/>
      <c r="E957" s="218"/>
      <c r="F957" s="218"/>
      <c r="G957" s="218"/>
      <c r="H957" s="218"/>
      <c r="I957" s="218"/>
      <c r="J957" s="220"/>
      <c r="K957" s="220"/>
      <c r="L957" s="220"/>
      <c r="M957" s="220"/>
    </row>
    <row r="958" spans="2:13" ht="12.75">
      <c r="B958" s="218"/>
      <c r="C958" s="219"/>
      <c r="D958" s="218"/>
      <c r="E958" s="218"/>
      <c r="F958" s="218"/>
      <c r="G958" s="218"/>
      <c r="H958" s="218"/>
      <c r="I958" s="218"/>
      <c r="J958" s="220"/>
      <c r="K958" s="220"/>
      <c r="L958" s="220"/>
      <c r="M958" s="220"/>
    </row>
    <row r="959" spans="2:13" ht="12.75">
      <c r="B959" s="218"/>
      <c r="C959" s="219"/>
      <c r="D959" s="218"/>
      <c r="E959" s="218"/>
      <c r="F959" s="218"/>
      <c r="G959" s="218"/>
      <c r="H959" s="218"/>
      <c r="I959" s="218"/>
      <c r="J959" s="220"/>
      <c r="K959" s="220"/>
      <c r="L959" s="220"/>
      <c r="M959" s="220"/>
    </row>
    <row r="960" spans="2:13" ht="12.75">
      <c r="B960" s="218"/>
      <c r="C960" s="219"/>
      <c r="D960" s="218"/>
      <c r="E960" s="218"/>
      <c r="F960" s="218"/>
      <c r="G960" s="218"/>
      <c r="H960" s="218"/>
      <c r="I960" s="218"/>
      <c r="J960" s="220"/>
      <c r="K960" s="220"/>
      <c r="L960" s="220"/>
      <c r="M960" s="220"/>
    </row>
    <row r="961" spans="2:13" ht="12.75">
      <c r="B961" s="218"/>
      <c r="C961" s="219"/>
      <c r="D961" s="218"/>
      <c r="E961" s="218"/>
      <c r="F961" s="218"/>
      <c r="G961" s="218"/>
      <c r="H961" s="218"/>
      <c r="I961" s="218"/>
      <c r="J961" s="220"/>
      <c r="K961" s="220"/>
      <c r="L961" s="220"/>
      <c r="M961" s="220"/>
    </row>
    <row r="962" spans="2:13" ht="12.75">
      <c r="B962" s="218"/>
      <c r="C962" s="219"/>
      <c r="D962" s="218"/>
      <c r="E962" s="218"/>
      <c r="F962" s="218"/>
      <c r="G962" s="218"/>
      <c r="H962" s="218"/>
      <c r="I962" s="218"/>
      <c r="J962" s="220"/>
      <c r="K962" s="220"/>
      <c r="L962" s="220"/>
      <c r="M962" s="220"/>
    </row>
    <row r="963" spans="2:13" ht="12.75">
      <c r="B963" s="218"/>
      <c r="C963" s="219"/>
      <c r="D963" s="218"/>
      <c r="E963" s="218"/>
      <c r="F963" s="218"/>
      <c r="G963" s="218"/>
      <c r="H963" s="218"/>
      <c r="I963" s="218"/>
      <c r="J963" s="220"/>
      <c r="K963" s="220"/>
      <c r="L963" s="220"/>
      <c r="M963" s="220"/>
    </row>
    <row r="964" spans="2:13" ht="12.75">
      <c r="B964" s="218"/>
      <c r="C964" s="219"/>
      <c r="D964" s="218"/>
      <c r="E964" s="218"/>
      <c r="F964" s="218"/>
      <c r="G964" s="218"/>
      <c r="H964" s="218"/>
      <c r="I964" s="218"/>
      <c r="J964" s="220"/>
      <c r="K964" s="220"/>
      <c r="L964" s="220"/>
      <c r="M964" s="220"/>
    </row>
    <row r="965" spans="2:13" ht="12.75">
      <c r="B965" s="218"/>
      <c r="C965" s="219"/>
      <c r="D965" s="218"/>
      <c r="E965" s="218"/>
      <c r="F965" s="218"/>
      <c r="G965" s="218"/>
      <c r="H965" s="218"/>
      <c r="I965" s="218"/>
      <c r="J965" s="220"/>
      <c r="K965" s="220"/>
      <c r="L965" s="220"/>
      <c r="M965" s="220"/>
    </row>
    <row r="966" spans="2:13" ht="12.75">
      <c r="B966" s="218"/>
      <c r="C966" s="219"/>
      <c r="D966" s="218"/>
      <c r="E966" s="218"/>
      <c r="F966" s="218"/>
      <c r="G966" s="218"/>
      <c r="H966" s="218"/>
      <c r="I966" s="218"/>
      <c r="J966" s="220"/>
      <c r="K966" s="220"/>
      <c r="L966" s="220"/>
      <c r="M966" s="220"/>
    </row>
    <row r="967" spans="2:13" ht="12.75">
      <c r="B967" s="218"/>
      <c r="C967" s="219"/>
      <c r="D967" s="218"/>
      <c r="E967" s="218"/>
      <c r="F967" s="218"/>
      <c r="G967" s="218"/>
      <c r="H967" s="218"/>
      <c r="I967" s="218"/>
      <c r="J967" s="220"/>
      <c r="K967" s="220"/>
      <c r="L967" s="220"/>
      <c r="M967" s="220"/>
    </row>
    <row r="968" spans="2:13" ht="12.75">
      <c r="B968" s="218"/>
      <c r="C968" s="219"/>
      <c r="D968" s="218"/>
      <c r="E968" s="218"/>
      <c r="F968" s="218"/>
      <c r="G968" s="218"/>
      <c r="H968" s="218"/>
      <c r="I968" s="218"/>
      <c r="J968" s="220"/>
      <c r="K968" s="220"/>
      <c r="L968" s="220"/>
      <c r="M968" s="220"/>
    </row>
    <row r="969" spans="2:13" ht="12.75">
      <c r="B969" s="218"/>
      <c r="C969" s="219"/>
      <c r="D969" s="218"/>
      <c r="E969" s="218"/>
      <c r="F969" s="218"/>
      <c r="G969" s="218"/>
      <c r="H969" s="218"/>
      <c r="I969" s="218"/>
      <c r="J969" s="220"/>
      <c r="K969" s="220"/>
      <c r="L969" s="220"/>
      <c r="M969" s="220"/>
    </row>
    <row r="970" spans="2:13" ht="12.75">
      <c r="B970" s="218"/>
      <c r="C970" s="219"/>
      <c r="D970" s="218"/>
      <c r="E970" s="218"/>
      <c r="F970" s="218"/>
      <c r="G970" s="218"/>
      <c r="H970" s="218"/>
      <c r="I970" s="218"/>
      <c r="J970" s="220"/>
      <c r="K970" s="220"/>
      <c r="L970" s="220"/>
      <c r="M970" s="220"/>
    </row>
    <row r="971" spans="2:13" ht="12.75">
      <c r="B971" s="218"/>
      <c r="C971" s="219"/>
      <c r="D971" s="218"/>
      <c r="E971" s="218"/>
      <c r="F971" s="218"/>
      <c r="G971" s="218"/>
      <c r="H971" s="218"/>
      <c r="I971" s="218"/>
      <c r="J971" s="220"/>
      <c r="K971" s="220"/>
      <c r="L971" s="220"/>
      <c r="M971" s="220"/>
    </row>
    <row r="972" spans="2:13" ht="12.75">
      <c r="B972" s="218"/>
      <c r="C972" s="219"/>
      <c r="D972" s="218"/>
      <c r="E972" s="218"/>
      <c r="F972" s="218"/>
      <c r="G972" s="218"/>
      <c r="H972" s="218"/>
      <c r="I972" s="218"/>
      <c r="J972" s="220"/>
      <c r="K972" s="220"/>
      <c r="L972" s="220"/>
      <c r="M972" s="220"/>
    </row>
    <row r="973" spans="2:13" ht="12.75">
      <c r="B973" s="218"/>
      <c r="C973" s="219"/>
      <c r="D973" s="218"/>
      <c r="E973" s="218"/>
      <c r="F973" s="218"/>
      <c r="G973" s="218"/>
      <c r="H973" s="218"/>
      <c r="I973" s="218"/>
      <c r="J973" s="220"/>
      <c r="K973" s="220"/>
      <c r="L973" s="220"/>
      <c r="M973" s="220"/>
    </row>
    <row r="974" spans="2:13" ht="12.75">
      <c r="B974" s="218"/>
      <c r="C974" s="219"/>
      <c r="D974" s="218"/>
      <c r="E974" s="218"/>
      <c r="F974" s="218"/>
      <c r="G974" s="218"/>
      <c r="H974" s="218"/>
      <c r="I974" s="218"/>
      <c r="J974" s="220"/>
      <c r="K974" s="220"/>
      <c r="L974" s="220"/>
      <c r="M974" s="220"/>
    </row>
    <row r="975" spans="2:13" ht="12.75">
      <c r="B975" s="218"/>
      <c r="C975" s="219"/>
      <c r="D975" s="218"/>
      <c r="E975" s="218"/>
      <c r="F975" s="218"/>
      <c r="G975" s="218"/>
      <c r="H975" s="218"/>
      <c r="I975" s="218"/>
      <c r="J975" s="220"/>
      <c r="K975" s="220"/>
      <c r="L975" s="220"/>
      <c r="M975" s="220"/>
    </row>
    <row r="976" spans="2:13" ht="12.75">
      <c r="B976" s="218"/>
      <c r="C976" s="219"/>
      <c r="D976" s="218"/>
      <c r="E976" s="218"/>
      <c r="F976" s="218"/>
      <c r="G976" s="218"/>
      <c r="H976" s="218"/>
      <c r="I976" s="218"/>
      <c r="J976" s="220"/>
      <c r="K976" s="220"/>
      <c r="L976" s="220"/>
      <c r="M976" s="220"/>
    </row>
    <row r="977" spans="2:13" ht="12.75">
      <c r="B977" s="218"/>
      <c r="C977" s="219"/>
      <c r="D977" s="218"/>
      <c r="E977" s="218"/>
      <c r="F977" s="218"/>
      <c r="G977" s="218"/>
      <c r="H977" s="218"/>
      <c r="I977" s="218"/>
      <c r="J977" s="220"/>
      <c r="K977" s="220"/>
      <c r="L977" s="220"/>
      <c r="M977" s="220"/>
    </row>
    <row r="978" spans="2:13" ht="12.75">
      <c r="B978" s="218"/>
      <c r="C978" s="219"/>
      <c r="D978" s="218"/>
      <c r="E978" s="218"/>
      <c r="F978" s="218"/>
      <c r="G978" s="218"/>
      <c r="H978" s="218"/>
      <c r="I978" s="218"/>
      <c r="J978" s="220"/>
      <c r="K978" s="220"/>
      <c r="L978" s="220"/>
      <c r="M978" s="220"/>
    </row>
    <row r="979" spans="2:13" ht="12.75">
      <c r="B979" s="218"/>
      <c r="C979" s="219"/>
      <c r="D979" s="218"/>
      <c r="E979" s="218"/>
      <c r="F979" s="218"/>
      <c r="G979" s="218"/>
      <c r="H979" s="218"/>
      <c r="I979" s="218"/>
      <c r="J979" s="220"/>
      <c r="K979" s="220"/>
      <c r="L979" s="220"/>
      <c r="M979" s="220"/>
    </row>
    <row r="980" spans="2:13" ht="12.75">
      <c r="B980" s="218"/>
      <c r="C980" s="219"/>
      <c r="D980" s="218"/>
      <c r="E980" s="218"/>
      <c r="F980" s="218"/>
      <c r="G980" s="218"/>
      <c r="H980" s="218"/>
      <c r="I980" s="218"/>
      <c r="J980" s="220"/>
      <c r="K980" s="220"/>
      <c r="L980" s="220"/>
      <c r="M980" s="220"/>
    </row>
    <row r="981" spans="2:13" ht="12.75">
      <c r="B981" s="218"/>
      <c r="C981" s="219"/>
      <c r="D981" s="218"/>
      <c r="E981" s="218"/>
      <c r="F981" s="218"/>
      <c r="G981" s="218"/>
      <c r="H981" s="218"/>
      <c r="I981" s="218"/>
      <c r="J981" s="220"/>
      <c r="K981" s="220"/>
      <c r="L981" s="220"/>
      <c r="M981" s="220"/>
    </row>
    <row r="982" spans="2:13" ht="12.75">
      <c r="B982" s="218"/>
      <c r="C982" s="219"/>
      <c r="D982" s="218"/>
      <c r="E982" s="218"/>
      <c r="F982" s="218"/>
      <c r="G982" s="218"/>
      <c r="H982" s="218"/>
      <c r="I982" s="218"/>
      <c r="J982" s="220"/>
      <c r="K982" s="220"/>
      <c r="L982" s="220"/>
      <c r="M982" s="220"/>
    </row>
    <row r="983" spans="2:13" ht="12.75">
      <c r="B983" s="218"/>
      <c r="C983" s="219"/>
      <c r="D983" s="218"/>
      <c r="E983" s="218"/>
      <c r="F983" s="218"/>
      <c r="G983" s="218"/>
      <c r="H983" s="218"/>
      <c r="I983" s="218"/>
      <c r="J983" s="220"/>
      <c r="K983" s="220"/>
      <c r="L983" s="220"/>
      <c r="M983" s="220"/>
    </row>
    <row r="984" spans="2:13" ht="12.75">
      <c r="B984" s="218"/>
      <c r="C984" s="219"/>
      <c r="D984" s="218"/>
      <c r="E984" s="218"/>
      <c r="F984" s="218"/>
      <c r="G984" s="218"/>
      <c r="H984" s="218"/>
      <c r="I984" s="218"/>
      <c r="J984" s="220"/>
      <c r="K984" s="220"/>
      <c r="L984" s="220"/>
      <c r="M984" s="220"/>
    </row>
    <row r="985" spans="2:13" ht="12.75">
      <c r="B985" s="218"/>
      <c r="C985" s="219"/>
      <c r="D985" s="218"/>
      <c r="E985" s="218"/>
      <c r="F985" s="218"/>
      <c r="G985" s="218"/>
      <c r="H985" s="218"/>
      <c r="I985" s="218"/>
      <c r="J985" s="220"/>
      <c r="K985" s="220"/>
      <c r="L985" s="220"/>
      <c r="M985" s="220"/>
    </row>
    <row r="986" spans="2:13" ht="12.75">
      <c r="B986" s="218"/>
      <c r="C986" s="219"/>
      <c r="D986" s="218"/>
      <c r="E986" s="218"/>
      <c r="F986" s="218"/>
      <c r="G986" s="218"/>
      <c r="H986" s="218"/>
      <c r="I986" s="218"/>
      <c r="J986" s="220"/>
      <c r="K986" s="220"/>
      <c r="L986" s="220"/>
      <c r="M986" s="220"/>
    </row>
    <row r="987" spans="2:13" ht="12.75">
      <c r="B987" s="218"/>
      <c r="C987" s="219"/>
      <c r="D987" s="218"/>
      <c r="E987" s="218"/>
      <c r="F987" s="218"/>
      <c r="G987" s="218"/>
      <c r="H987" s="218"/>
      <c r="I987" s="218"/>
      <c r="J987" s="220"/>
      <c r="K987" s="220"/>
      <c r="L987" s="220"/>
      <c r="M987" s="220"/>
    </row>
    <row r="988" spans="2:13" ht="12.75">
      <c r="B988" s="218"/>
      <c r="C988" s="219"/>
      <c r="D988" s="218"/>
      <c r="E988" s="218"/>
      <c r="F988" s="218"/>
      <c r="G988" s="218"/>
      <c r="H988" s="218"/>
      <c r="I988" s="218"/>
      <c r="J988" s="220"/>
      <c r="K988" s="220"/>
      <c r="L988" s="220"/>
      <c r="M988" s="220"/>
    </row>
    <row r="989" spans="2:13" ht="12.75">
      <c r="B989" s="218"/>
      <c r="C989" s="219"/>
      <c r="D989" s="218"/>
      <c r="E989" s="218"/>
      <c r="F989" s="218"/>
      <c r="G989" s="218"/>
      <c r="H989" s="218"/>
      <c r="I989" s="218"/>
      <c r="J989" s="220"/>
      <c r="K989" s="220"/>
      <c r="L989" s="220"/>
      <c r="M989" s="220"/>
    </row>
    <row r="990" spans="2:13" ht="12.75">
      <c r="B990" s="218"/>
      <c r="C990" s="219"/>
      <c r="D990" s="218"/>
      <c r="E990" s="218"/>
      <c r="F990" s="218"/>
      <c r="G990" s="218"/>
      <c r="H990" s="218"/>
      <c r="I990" s="218"/>
      <c r="J990" s="220"/>
      <c r="K990" s="220"/>
      <c r="L990" s="220"/>
      <c r="M990" s="220"/>
    </row>
    <row r="991" spans="2:13" ht="12.75">
      <c r="B991" s="218"/>
      <c r="C991" s="219"/>
      <c r="D991" s="218"/>
      <c r="E991" s="218"/>
      <c r="F991" s="218"/>
      <c r="G991" s="218"/>
      <c r="H991" s="218"/>
      <c r="I991" s="218"/>
      <c r="J991" s="220"/>
      <c r="K991" s="220"/>
      <c r="L991" s="220"/>
      <c r="M991" s="220"/>
    </row>
    <row r="992" spans="2:13" ht="12.75">
      <c r="B992" s="218"/>
      <c r="C992" s="219"/>
      <c r="D992" s="218"/>
      <c r="E992" s="218"/>
      <c r="F992" s="218"/>
      <c r="G992" s="218"/>
      <c r="H992" s="218"/>
      <c r="I992" s="218"/>
      <c r="J992" s="220"/>
      <c r="K992" s="220"/>
      <c r="L992" s="220"/>
      <c r="M992" s="220"/>
    </row>
    <row r="993" spans="2:13" ht="12.75">
      <c r="B993" s="218"/>
      <c r="C993" s="219"/>
      <c r="D993" s="218"/>
      <c r="E993" s="218"/>
      <c r="F993" s="218"/>
      <c r="G993" s="218"/>
      <c r="H993" s="218"/>
      <c r="I993" s="218"/>
      <c r="J993" s="220"/>
      <c r="K993" s="220"/>
      <c r="L993" s="220"/>
      <c r="M993" s="220"/>
    </row>
    <row r="994" spans="2:13" ht="12.75">
      <c r="B994" s="218"/>
      <c r="C994" s="219"/>
      <c r="D994" s="218"/>
      <c r="E994" s="218"/>
      <c r="F994" s="218"/>
      <c r="G994" s="218"/>
      <c r="H994" s="218"/>
      <c r="I994" s="218"/>
      <c r="J994" s="220"/>
      <c r="K994" s="220"/>
      <c r="L994" s="220"/>
      <c r="M994" s="220"/>
    </row>
    <row r="995" spans="2:13" ht="12.75">
      <c r="B995" s="218"/>
      <c r="C995" s="219"/>
      <c r="D995" s="218"/>
      <c r="E995" s="218"/>
      <c r="F995" s="218"/>
      <c r="G995" s="218"/>
      <c r="H995" s="218"/>
      <c r="I995" s="218"/>
      <c r="J995" s="220"/>
      <c r="K995" s="220"/>
      <c r="L995" s="220"/>
      <c r="M995" s="220"/>
    </row>
    <row r="996" spans="2:13" ht="12.75">
      <c r="B996" s="218"/>
      <c r="C996" s="219"/>
      <c r="D996" s="218"/>
      <c r="E996" s="218"/>
      <c r="F996" s="218"/>
      <c r="G996" s="218"/>
      <c r="H996" s="218"/>
      <c r="I996" s="218"/>
      <c r="J996" s="220"/>
      <c r="K996" s="220"/>
      <c r="L996" s="220"/>
      <c r="M996" s="220"/>
    </row>
    <row r="997" spans="2:13" ht="12.75">
      <c r="B997" s="218"/>
      <c r="C997" s="219"/>
      <c r="D997" s="218"/>
      <c r="E997" s="218"/>
      <c r="F997" s="218"/>
      <c r="G997" s="218"/>
      <c r="H997" s="218"/>
      <c r="I997" s="218"/>
      <c r="J997" s="220"/>
      <c r="K997" s="220"/>
      <c r="L997" s="220"/>
      <c r="M997" s="220"/>
    </row>
    <row r="998" spans="2:13" ht="12.75">
      <c r="B998" s="218"/>
      <c r="C998" s="219"/>
      <c r="D998" s="218"/>
      <c r="E998" s="218"/>
      <c r="F998" s="218"/>
      <c r="G998" s="218"/>
      <c r="H998" s="218"/>
      <c r="I998" s="218"/>
      <c r="J998" s="220"/>
      <c r="K998" s="220"/>
      <c r="L998" s="220"/>
      <c r="M998" s="220"/>
    </row>
    <row r="999" spans="2:13" ht="12.75">
      <c r="B999" s="218"/>
      <c r="C999" s="219"/>
      <c r="D999" s="218"/>
      <c r="E999" s="218"/>
      <c r="F999" s="218"/>
      <c r="G999" s="218"/>
      <c r="H999" s="218"/>
      <c r="I999" s="218"/>
      <c r="J999" s="220"/>
      <c r="K999" s="220"/>
      <c r="L999" s="220"/>
      <c r="M999" s="220"/>
    </row>
    <row r="1000" spans="2:13" ht="12.75">
      <c r="B1000" s="218"/>
      <c r="C1000" s="219"/>
      <c r="D1000" s="218"/>
      <c r="E1000" s="218"/>
      <c r="F1000" s="218"/>
      <c r="G1000" s="218"/>
      <c r="H1000" s="218"/>
      <c r="I1000" s="218"/>
      <c r="J1000" s="220"/>
      <c r="K1000" s="220"/>
      <c r="L1000" s="220"/>
      <c r="M1000" s="220"/>
    </row>
    <row r="1001" spans="2:13" ht="12.75">
      <c r="B1001" s="218"/>
      <c r="C1001" s="219"/>
      <c r="D1001" s="218"/>
      <c r="E1001" s="218"/>
      <c r="F1001" s="218"/>
      <c r="G1001" s="218"/>
      <c r="H1001" s="218"/>
      <c r="I1001" s="218"/>
      <c r="J1001" s="220"/>
      <c r="K1001" s="220"/>
      <c r="L1001" s="220"/>
      <c r="M1001" s="220"/>
    </row>
    <row r="1002" spans="2:13" ht="12.75">
      <c r="B1002" s="218"/>
      <c r="C1002" s="219"/>
      <c r="D1002" s="218"/>
      <c r="E1002" s="218"/>
      <c r="F1002" s="218"/>
      <c r="G1002" s="218"/>
      <c r="H1002" s="218"/>
      <c r="I1002" s="218"/>
      <c r="J1002" s="220"/>
      <c r="K1002" s="220"/>
      <c r="L1002" s="220"/>
      <c r="M1002" s="220"/>
    </row>
    <row r="1003" spans="2:13" ht="12.75">
      <c r="B1003" s="218"/>
      <c r="C1003" s="219"/>
      <c r="D1003" s="218"/>
      <c r="E1003" s="218"/>
      <c r="F1003" s="218"/>
      <c r="G1003" s="218"/>
      <c r="H1003" s="218"/>
      <c r="I1003" s="218"/>
      <c r="J1003" s="220"/>
      <c r="K1003" s="220"/>
      <c r="L1003" s="220"/>
      <c r="M1003" s="220"/>
    </row>
    <row r="1004" spans="2:13" ht="12.75">
      <c r="B1004" s="218"/>
      <c r="C1004" s="219"/>
      <c r="D1004" s="218"/>
      <c r="E1004" s="218"/>
      <c r="F1004" s="218"/>
      <c r="G1004" s="218"/>
      <c r="H1004" s="218"/>
      <c r="I1004" s="218"/>
      <c r="J1004" s="220"/>
      <c r="K1004" s="220"/>
      <c r="L1004" s="220"/>
      <c r="M1004" s="220"/>
    </row>
    <row r="1005" spans="2:13" ht="12.75">
      <c r="B1005" s="218"/>
      <c r="C1005" s="219"/>
      <c r="D1005" s="218"/>
      <c r="E1005" s="218"/>
      <c r="F1005" s="218"/>
      <c r="G1005" s="218"/>
      <c r="H1005" s="218"/>
      <c r="I1005" s="218"/>
      <c r="J1005" s="220"/>
      <c r="K1005" s="220"/>
      <c r="L1005" s="220"/>
      <c r="M1005" s="220"/>
    </row>
    <row r="1006" spans="2:13" ht="12.75">
      <c r="B1006" s="218"/>
      <c r="C1006" s="219"/>
      <c r="D1006" s="218"/>
      <c r="E1006" s="218"/>
      <c r="F1006" s="218"/>
      <c r="G1006" s="218"/>
      <c r="H1006" s="218"/>
      <c r="I1006" s="218"/>
      <c r="J1006" s="220"/>
      <c r="K1006" s="220"/>
      <c r="L1006" s="220"/>
      <c r="M1006" s="220"/>
    </row>
    <row r="1007" spans="2:13" ht="12.75">
      <c r="B1007" s="218"/>
      <c r="C1007" s="219"/>
      <c r="D1007" s="218"/>
      <c r="E1007" s="218"/>
      <c r="F1007" s="218"/>
      <c r="G1007" s="218"/>
      <c r="H1007" s="218"/>
      <c r="I1007" s="218"/>
      <c r="J1007" s="220"/>
      <c r="K1007" s="220"/>
      <c r="L1007" s="220"/>
      <c r="M1007" s="220"/>
    </row>
    <row r="1008" spans="2:13" ht="12.75">
      <c r="B1008" s="218"/>
      <c r="C1008" s="219"/>
      <c r="D1008" s="218"/>
      <c r="E1008" s="218"/>
      <c r="F1008" s="218"/>
      <c r="G1008" s="218"/>
      <c r="H1008" s="218"/>
      <c r="I1008" s="218"/>
      <c r="J1008" s="220"/>
      <c r="K1008" s="220"/>
      <c r="L1008" s="220"/>
      <c r="M1008" s="220"/>
    </row>
    <row r="1009" spans="2:13" ht="12.75">
      <c r="B1009" s="218"/>
      <c r="C1009" s="219"/>
      <c r="D1009" s="218"/>
      <c r="E1009" s="218"/>
      <c r="F1009" s="218"/>
      <c r="G1009" s="218"/>
      <c r="H1009" s="218"/>
      <c r="I1009" s="218"/>
      <c r="J1009" s="220"/>
      <c r="K1009" s="220"/>
      <c r="L1009" s="220"/>
      <c r="M1009" s="220"/>
    </row>
    <row r="1010" spans="2:13" ht="12.75">
      <c r="B1010" s="218"/>
      <c r="C1010" s="219"/>
      <c r="D1010" s="218"/>
      <c r="E1010" s="218"/>
      <c r="F1010" s="218"/>
      <c r="G1010" s="218"/>
      <c r="H1010" s="218"/>
      <c r="I1010" s="218"/>
      <c r="J1010" s="220"/>
      <c r="K1010" s="220"/>
      <c r="L1010" s="220"/>
      <c r="M1010" s="220"/>
    </row>
    <row r="1011" spans="2:13" ht="12.75">
      <c r="B1011" s="218"/>
      <c r="C1011" s="219"/>
      <c r="D1011" s="218"/>
      <c r="E1011" s="218"/>
      <c r="F1011" s="218"/>
      <c r="G1011" s="218"/>
      <c r="H1011" s="218"/>
      <c r="I1011" s="218"/>
      <c r="J1011" s="220"/>
      <c r="K1011" s="220"/>
      <c r="L1011" s="220"/>
      <c r="M1011" s="220"/>
    </row>
    <row r="1012" spans="2:13" ht="12.75">
      <c r="B1012" s="218"/>
      <c r="C1012" s="219"/>
      <c r="D1012" s="218"/>
      <c r="E1012" s="218"/>
      <c r="F1012" s="218"/>
      <c r="G1012" s="218"/>
      <c r="H1012" s="218"/>
      <c r="I1012" s="218"/>
      <c r="J1012" s="220"/>
      <c r="K1012" s="220"/>
      <c r="L1012" s="220"/>
      <c r="M1012" s="220"/>
    </row>
    <row r="1013" spans="2:13" ht="12.75">
      <c r="B1013" s="218"/>
      <c r="C1013" s="219"/>
      <c r="D1013" s="218"/>
      <c r="E1013" s="218"/>
      <c r="F1013" s="218"/>
      <c r="G1013" s="218"/>
      <c r="H1013" s="218"/>
      <c r="I1013" s="218"/>
      <c r="J1013" s="220"/>
      <c r="K1013" s="220"/>
      <c r="L1013" s="220"/>
      <c r="M1013" s="220"/>
    </row>
    <row r="1014" spans="2:13" ht="12.75">
      <c r="B1014" s="218"/>
      <c r="C1014" s="219"/>
      <c r="D1014" s="218"/>
      <c r="E1014" s="218"/>
      <c r="F1014" s="218"/>
      <c r="G1014" s="218"/>
      <c r="H1014" s="218"/>
      <c r="I1014" s="218"/>
      <c r="J1014" s="220"/>
      <c r="K1014" s="220"/>
      <c r="L1014" s="220"/>
      <c r="M1014" s="220"/>
    </row>
    <row r="1015" spans="2:13" ht="12.75">
      <c r="B1015" s="218"/>
      <c r="C1015" s="219"/>
      <c r="D1015" s="218"/>
      <c r="E1015" s="218"/>
      <c r="F1015" s="218"/>
      <c r="G1015" s="218"/>
      <c r="H1015" s="218"/>
      <c r="I1015" s="218"/>
      <c r="J1015" s="220"/>
      <c r="K1015" s="220"/>
      <c r="L1015" s="220"/>
      <c r="M1015" s="220"/>
    </row>
    <row r="1016" spans="2:13" ht="12.75">
      <c r="B1016" s="218"/>
      <c r="C1016" s="219"/>
      <c r="D1016" s="218"/>
      <c r="E1016" s="218"/>
      <c r="F1016" s="218"/>
      <c r="G1016" s="218"/>
      <c r="H1016" s="218"/>
      <c r="I1016" s="218"/>
      <c r="J1016" s="220"/>
      <c r="K1016" s="220"/>
      <c r="L1016" s="220"/>
      <c r="M1016" s="220"/>
    </row>
    <row r="1017" spans="2:13" ht="12.75">
      <c r="B1017" s="218"/>
      <c r="C1017" s="219"/>
      <c r="D1017" s="218"/>
      <c r="E1017" s="218"/>
      <c r="F1017" s="218"/>
      <c r="G1017" s="218"/>
      <c r="H1017" s="218"/>
      <c r="I1017" s="218"/>
      <c r="J1017" s="220"/>
      <c r="K1017" s="220"/>
      <c r="L1017" s="220"/>
      <c r="M1017" s="220"/>
    </row>
    <row r="1018" spans="2:13" ht="12.75">
      <c r="B1018" s="218"/>
      <c r="C1018" s="219"/>
      <c r="D1018" s="218"/>
      <c r="E1018" s="218"/>
      <c r="F1018" s="218"/>
      <c r="G1018" s="218"/>
      <c r="H1018" s="218"/>
      <c r="I1018" s="218"/>
      <c r="J1018" s="220"/>
      <c r="K1018" s="220"/>
      <c r="L1018" s="220"/>
      <c r="M1018" s="220"/>
    </row>
    <row r="1019" spans="2:13" ht="12.75">
      <c r="B1019" s="218"/>
      <c r="C1019" s="219"/>
      <c r="D1019" s="218"/>
      <c r="E1019" s="218"/>
      <c r="F1019" s="218"/>
      <c r="G1019" s="218"/>
      <c r="H1019" s="218"/>
      <c r="I1019" s="218"/>
      <c r="J1019" s="220"/>
      <c r="K1019" s="220"/>
      <c r="L1019" s="220"/>
      <c r="M1019" s="220"/>
    </row>
    <row r="1020" spans="2:13" ht="12.75">
      <c r="B1020" s="218"/>
      <c r="C1020" s="219"/>
      <c r="D1020" s="218"/>
      <c r="E1020" s="218"/>
      <c r="F1020" s="218"/>
      <c r="G1020" s="218"/>
      <c r="H1020" s="218"/>
      <c r="I1020" s="218"/>
      <c r="J1020" s="220"/>
      <c r="K1020" s="220"/>
      <c r="L1020" s="220"/>
      <c r="M1020" s="220"/>
    </row>
    <row r="1021" spans="2:13" ht="12.75">
      <c r="B1021" s="218"/>
      <c r="C1021" s="219"/>
      <c r="D1021" s="218"/>
      <c r="E1021" s="218"/>
      <c r="F1021" s="218"/>
      <c r="G1021" s="218"/>
      <c r="H1021" s="218"/>
      <c r="I1021" s="218"/>
      <c r="J1021" s="220"/>
      <c r="K1021" s="220"/>
      <c r="L1021" s="220"/>
      <c r="M1021" s="220"/>
    </row>
    <row r="1022" spans="2:13" ht="12.75">
      <c r="B1022" s="218"/>
      <c r="C1022" s="219"/>
      <c r="D1022" s="218"/>
      <c r="E1022" s="218"/>
      <c r="F1022" s="218"/>
      <c r="G1022" s="218"/>
      <c r="H1022" s="218"/>
      <c r="I1022" s="218"/>
      <c r="J1022" s="220"/>
      <c r="K1022" s="220"/>
      <c r="L1022" s="220"/>
      <c r="M1022" s="220"/>
    </row>
    <row r="1023" spans="2:13" ht="12.75">
      <c r="B1023" s="218"/>
      <c r="C1023" s="219"/>
      <c r="D1023" s="218"/>
      <c r="E1023" s="218"/>
      <c r="F1023" s="218"/>
      <c r="G1023" s="218"/>
      <c r="H1023" s="218"/>
      <c r="I1023" s="218"/>
      <c r="J1023" s="220"/>
      <c r="K1023" s="220"/>
      <c r="L1023" s="220"/>
      <c r="M1023" s="220"/>
    </row>
  </sheetData>
  <mergeCells count="1">
    <mergeCell ref="B31:G3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AB1003"/>
  <sheetViews>
    <sheetView workbookViewId="0"/>
  </sheetViews>
  <sheetFormatPr defaultColWidth="12.5703125" defaultRowHeight="15.75" customHeight="1"/>
  <cols>
    <col min="1" max="1" width="1.42578125" customWidth="1"/>
    <col min="2" max="2" width="10.28515625" customWidth="1"/>
    <col min="3" max="3" width="17.85546875" customWidth="1"/>
    <col min="4" max="4" width="30.42578125" customWidth="1"/>
    <col min="5" max="5" width="60.42578125" customWidth="1"/>
    <col min="6" max="6" width="7.7109375" customWidth="1"/>
    <col min="7" max="8" width="12.28515625" customWidth="1"/>
    <col min="9" max="9" width="11.85546875" customWidth="1"/>
    <col min="10" max="10" width="12.5703125" customWidth="1"/>
    <col min="11" max="11" width="18.42578125" hidden="1" customWidth="1"/>
    <col min="12" max="12" width="16.140625" hidden="1" customWidth="1"/>
    <col min="13" max="13" width="12" hidden="1" customWidth="1"/>
    <col min="14" max="14" width="17.42578125" customWidth="1"/>
  </cols>
  <sheetData>
    <row r="1" spans="1:28" ht="6.75" customHeight="1">
      <c r="B1" s="3"/>
      <c r="C1" s="280"/>
      <c r="D1" s="280"/>
      <c r="E1" s="280"/>
      <c r="F1" s="3"/>
      <c r="G1" s="3"/>
      <c r="H1" s="3"/>
      <c r="I1" s="3"/>
      <c r="J1" s="3"/>
      <c r="K1" s="3"/>
      <c r="L1" s="3"/>
      <c r="M1" s="3"/>
      <c r="N1" s="3"/>
    </row>
    <row r="2" spans="1:28" ht="28.5" hidden="1" customHeight="1">
      <c r="A2" s="281"/>
      <c r="B2" s="1668" t="s">
        <v>92</v>
      </c>
      <c r="C2" s="1597"/>
      <c r="D2" s="1597"/>
      <c r="E2" s="1597"/>
      <c r="F2" s="1597"/>
      <c r="G2" s="1597"/>
      <c r="H2" s="1597"/>
      <c r="I2" s="1597"/>
      <c r="J2" s="1597"/>
      <c r="K2" s="1597"/>
      <c r="L2" s="1597"/>
      <c r="M2" s="1597"/>
      <c r="N2" s="1598"/>
      <c r="O2" s="212"/>
      <c r="P2" s="212"/>
      <c r="Q2" s="212"/>
      <c r="R2" s="212"/>
      <c r="S2" s="212"/>
      <c r="T2" s="212"/>
      <c r="U2" s="212"/>
      <c r="V2" s="212"/>
      <c r="W2" s="212"/>
      <c r="X2" s="212"/>
      <c r="Y2" s="212"/>
      <c r="Z2" s="212"/>
      <c r="AA2" s="212"/>
      <c r="AB2" s="212"/>
    </row>
    <row r="3" spans="1:28" ht="15" hidden="1">
      <c r="A3" s="281"/>
      <c r="B3" s="1652" t="s">
        <v>3029</v>
      </c>
      <c r="C3" s="1652" t="s">
        <v>3029</v>
      </c>
      <c r="D3" s="1652" t="s">
        <v>3029</v>
      </c>
      <c r="E3" s="1652" t="s">
        <v>3029</v>
      </c>
      <c r="F3" s="1652" t="s">
        <v>3029</v>
      </c>
      <c r="G3" s="1652" t="s">
        <v>3029</v>
      </c>
      <c r="H3" s="1652" t="s">
        <v>3029</v>
      </c>
      <c r="I3" s="1652" t="s">
        <v>3029</v>
      </c>
      <c r="J3" s="1652" t="s">
        <v>3029</v>
      </c>
      <c r="K3" s="1652" t="s">
        <v>3029</v>
      </c>
      <c r="L3" s="1652" t="s">
        <v>3029</v>
      </c>
      <c r="M3" s="1652" t="s">
        <v>82</v>
      </c>
      <c r="N3" s="1652" t="e">
        <f>'[1]BILL NO 4 (20'!M2</f>
        <v>#REF!</v>
      </c>
      <c r="O3" s="212"/>
      <c r="P3" s="212"/>
      <c r="Q3" s="212"/>
      <c r="R3" s="212"/>
      <c r="S3" s="212"/>
      <c r="T3" s="212"/>
      <c r="U3" s="212"/>
      <c r="V3" s="212"/>
      <c r="W3" s="212"/>
      <c r="X3" s="212"/>
      <c r="Y3" s="212"/>
      <c r="Z3" s="212"/>
      <c r="AA3" s="212"/>
      <c r="AB3" s="212"/>
    </row>
    <row r="4" spans="1:28" ht="23.25" hidden="1" customHeight="1">
      <c r="A4" s="281"/>
      <c r="B4" s="1613"/>
      <c r="C4" s="1613"/>
      <c r="D4" s="1613"/>
      <c r="E4" s="1613"/>
      <c r="F4" s="1613"/>
      <c r="G4" s="1613"/>
      <c r="H4" s="1613"/>
      <c r="I4" s="1613"/>
      <c r="J4" s="1613"/>
      <c r="K4" s="1613"/>
      <c r="L4" s="1613"/>
      <c r="M4" s="1613"/>
      <c r="N4" s="1613"/>
      <c r="O4" s="212"/>
      <c r="P4" s="212"/>
      <c r="Q4" s="212"/>
      <c r="R4" s="212"/>
      <c r="S4" s="212"/>
      <c r="T4" s="212"/>
      <c r="U4" s="212"/>
      <c r="V4" s="212"/>
      <c r="W4" s="212"/>
      <c r="X4" s="212"/>
      <c r="Y4" s="212"/>
      <c r="Z4" s="212"/>
      <c r="AA4" s="212"/>
      <c r="AB4" s="212"/>
    </row>
    <row r="5" spans="1:28" ht="1.5" hidden="1" customHeight="1">
      <c r="B5" s="283"/>
      <c r="C5" s="284"/>
      <c r="D5" s="284"/>
      <c r="E5" s="284"/>
      <c r="F5" s="153"/>
      <c r="G5" s="153"/>
      <c r="H5" s="153"/>
      <c r="I5" s="153"/>
      <c r="J5" s="153"/>
      <c r="K5" s="153"/>
      <c r="L5" s="153"/>
      <c r="M5" s="154"/>
      <c r="N5" s="155"/>
    </row>
    <row r="6" spans="1:28" ht="12.75" hidden="1">
      <c r="A6" s="1600"/>
      <c r="B6" s="285" t="s">
        <v>3029</v>
      </c>
      <c r="C6" s="286" t="s">
        <v>3029</v>
      </c>
      <c r="D6" s="286" t="s">
        <v>3029</v>
      </c>
      <c r="E6" s="286" t="s">
        <v>3029</v>
      </c>
      <c r="F6" s="191" t="s">
        <v>3029</v>
      </c>
      <c r="G6" s="191" t="s">
        <v>3029</v>
      </c>
      <c r="H6" s="191" t="s">
        <v>3029</v>
      </c>
      <c r="I6" s="191" t="s">
        <v>3029</v>
      </c>
      <c r="J6" s="191" t="s">
        <v>3029</v>
      </c>
      <c r="K6" s="191" t="s">
        <v>3029</v>
      </c>
      <c r="L6" s="191" t="s">
        <v>3029</v>
      </c>
      <c r="M6" s="287"/>
      <c r="N6" s="288" t="s">
        <v>3029</v>
      </c>
      <c r="O6" s="1600"/>
      <c r="P6" s="1600"/>
      <c r="Q6" s="1600"/>
    </row>
    <row r="7" spans="1:28" ht="12.75" hidden="1">
      <c r="A7" s="1600"/>
      <c r="B7" s="285" t="s">
        <v>3029</v>
      </c>
      <c r="C7" s="286" t="s">
        <v>3029</v>
      </c>
      <c r="D7" s="286" t="s">
        <v>3029</v>
      </c>
      <c r="E7" s="286" t="s">
        <v>3029</v>
      </c>
      <c r="F7" s="191" t="s">
        <v>3029</v>
      </c>
      <c r="G7" s="191" t="s">
        <v>3029</v>
      </c>
      <c r="H7" s="191" t="s">
        <v>3029</v>
      </c>
      <c r="I7" s="191" t="s">
        <v>3029</v>
      </c>
      <c r="J7" s="191" t="s">
        <v>3029</v>
      </c>
      <c r="K7" s="191" t="s">
        <v>3029</v>
      </c>
      <c r="L7" s="191" t="s">
        <v>3029</v>
      </c>
      <c r="M7" s="287"/>
      <c r="N7" s="288" t="s">
        <v>3029</v>
      </c>
      <c r="O7" s="1600"/>
      <c r="P7" s="1600"/>
      <c r="Q7" s="1600"/>
    </row>
    <row r="8" spans="1:28" ht="12.75" hidden="1">
      <c r="A8" s="1600"/>
      <c r="B8" s="285" t="s">
        <v>3029</v>
      </c>
      <c r="C8" s="286" t="s">
        <v>3029</v>
      </c>
      <c r="D8" s="286" t="s">
        <v>3029</v>
      </c>
      <c r="E8" s="286" t="s">
        <v>3029</v>
      </c>
      <c r="F8" s="191" t="s">
        <v>3029</v>
      </c>
      <c r="G8" s="191" t="s">
        <v>3029</v>
      </c>
      <c r="H8" s="191" t="s">
        <v>3029</v>
      </c>
      <c r="I8" s="191" t="s">
        <v>3029</v>
      </c>
      <c r="J8" s="191" t="s">
        <v>3029</v>
      </c>
      <c r="K8" s="191" t="s">
        <v>3029</v>
      </c>
      <c r="L8" s="191" t="s">
        <v>3029</v>
      </c>
      <c r="M8" s="287"/>
      <c r="N8" s="288" t="s">
        <v>3029</v>
      </c>
      <c r="O8" s="1600"/>
      <c r="P8" s="1600"/>
      <c r="Q8" s="1600"/>
    </row>
    <row r="9" spans="1:28" ht="12.75" hidden="1">
      <c r="A9" s="1600"/>
      <c r="B9" s="285" t="s">
        <v>3029</v>
      </c>
      <c r="C9" s="286" t="s">
        <v>3029</v>
      </c>
      <c r="D9" s="286" t="s">
        <v>3029</v>
      </c>
      <c r="E9" s="286" t="s">
        <v>3029</v>
      </c>
      <c r="F9" s="191" t="s">
        <v>3029</v>
      </c>
      <c r="G9" s="191" t="s">
        <v>3029</v>
      </c>
      <c r="H9" s="191" t="s">
        <v>3029</v>
      </c>
      <c r="I9" s="191" t="s">
        <v>3029</v>
      </c>
      <c r="J9" s="191" t="s">
        <v>3029</v>
      </c>
      <c r="K9" s="191" t="s">
        <v>3029</v>
      </c>
      <c r="L9" s="191" t="s">
        <v>3029</v>
      </c>
      <c r="M9" s="287"/>
      <c r="N9" s="288" t="s">
        <v>3029</v>
      </c>
      <c r="O9" s="1600"/>
      <c r="P9" s="1600"/>
      <c r="Q9" s="1600"/>
    </row>
    <row r="10" spans="1:28" ht="12.75" hidden="1">
      <c r="A10" s="1600"/>
      <c r="B10" s="285" t="s">
        <v>3029</v>
      </c>
      <c r="C10" s="286" t="s">
        <v>3029</v>
      </c>
      <c r="D10" s="286" t="s">
        <v>3029</v>
      </c>
      <c r="E10" s="286" t="s">
        <v>3029</v>
      </c>
      <c r="F10" s="191" t="s">
        <v>3029</v>
      </c>
      <c r="G10" s="191" t="s">
        <v>3029</v>
      </c>
      <c r="H10" s="191" t="s">
        <v>3029</v>
      </c>
      <c r="I10" s="191" t="s">
        <v>3029</v>
      </c>
      <c r="J10" s="191" t="s">
        <v>3029</v>
      </c>
      <c r="K10" s="191" t="s">
        <v>3029</v>
      </c>
      <c r="L10" s="191" t="s">
        <v>3029</v>
      </c>
      <c r="M10" s="287"/>
      <c r="N10" s="288" t="s">
        <v>3029</v>
      </c>
      <c r="O10" s="1600"/>
      <c r="P10" s="1600"/>
      <c r="Q10" s="1600"/>
    </row>
    <row r="11" spans="1:28" ht="12.75" hidden="1">
      <c r="A11" s="1600"/>
      <c r="B11" s="285" t="s">
        <v>3029</v>
      </c>
      <c r="C11" s="286" t="s">
        <v>3029</v>
      </c>
      <c r="D11" s="286" t="s">
        <v>3029</v>
      </c>
      <c r="E11" s="286" t="s">
        <v>3029</v>
      </c>
      <c r="F11" s="191" t="s">
        <v>3029</v>
      </c>
      <c r="G11" s="191" t="s">
        <v>3029</v>
      </c>
      <c r="H11" s="191" t="s">
        <v>3029</v>
      </c>
      <c r="I11" s="191" t="s">
        <v>3029</v>
      </c>
      <c r="J11" s="191" t="s">
        <v>3029</v>
      </c>
      <c r="K11" s="191" t="s">
        <v>3029</v>
      </c>
      <c r="L11" s="191" t="s">
        <v>3029</v>
      </c>
      <c r="M11" s="287" t="e">
        <f>L11*G11</f>
        <v>#VALUE!</v>
      </c>
      <c r="N11" s="288" t="s">
        <v>3029</v>
      </c>
      <c r="O11" s="1600"/>
      <c r="P11" s="1600"/>
      <c r="Q11" s="1600"/>
    </row>
    <row r="12" spans="1:28" ht="12.75" hidden="1">
      <c r="A12" s="1600"/>
      <c r="B12" s="285" t="s">
        <v>3029</v>
      </c>
      <c r="C12" s="286" t="s">
        <v>3029</v>
      </c>
      <c r="D12" s="286" t="s">
        <v>3029</v>
      </c>
      <c r="E12" s="286" t="s">
        <v>3029</v>
      </c>
      <c r="F12" s="191" t="s">
        <v>3029</v>
      </c>
      <c r="G12" s="191" t="s">
        <v>3029</v>
      </c>
      <c r="H12" s="191" t="s">
        <v>3029</v>
      </c>
      <c r="I12" s="191" t="s">
        <v>3029</v>
      </c>
      <c r="J12" s="191" t="s">
        <v>3029</v>
      </c>
      <c r="K12" s="191" t="s">
        <v>3029</v>
      </c>
      <c r="L12" s="191" t="s">
        <v>3029</v>
      </c>
      <c r="M12" s="287"/>
      <c r="N12" s="288" t="s">
        <v>3029</v>
      </c>
      <c r="O12" s="1600"/>
      <c r="P12" s="1600"/>
      <c r="Q12" s="1600"/>
    </row>
    <row r="13" spans="1:28" ht="12.75" hidden="1">
      <c r="A13" s="1600"/>
      <c r="B13" s="285" t="s">
        <v>3029</v>
      </c>
      <c r="C13" s="286" t="s">
        <v>3029</v>
      </c>
      <c r="D13" s="286" t="s">
        <v>3029</v>
      </c>
      <c r="E13" s="286" t="s">
        <v>3029</v>
      </c>
      <c r="F13" s="191" t="s">
        <v>3029</v>
      </c>
      <c r="G13" s="191" t="s">
        <v>3029</v>
      </c>
      <c r="H13" s="191" t="s">
        <v>3029</v>
      </c>
      <c r="I13" s="191" t="s">
        <v>3029</v>
      </c>
      <c r="J13" s="191" t="s">
        <v>3029</v>
      </c>
      <c r="K13" s="191" t="s">
        <v>3029</v>
      </c>
      <c r="L13" s="191" t="s">
        <v>3029</v>
      </c>
      <c r="M13" s="287"/>
      <c r="N13" s="288" t="s">
        <v>3029</v>
      </c>
      <c r="O13" s="1600"/>
      <c r="P13" s="1600"/>
      <c r="Q13" s="1600"/>
    </row>
    <row r="14" spans="1:28" ht="12.75" hidden="1">
      <c r="A14" s="1600"/>
      <c r="B14" s="285" t="s">
        <v>3029</v>
      </c>
      <c r="C14" s="286" t="s">
        <v>3029</v>
      </c>
      <c r="D14" s="286" t="s">
        <v>3029</v>
      </c>
      <c r="E14" s="286" t="s">
        <v>3029</v>
      </c>
      <c r="F14" s="191" t="s">
        <v>3029</v>
      </c>
      <c r="G14" s="191" t="s">
        <v>3029</v>
      </c>
      <c r="H14" s="191" t="s">
        <v>3029</v>
      </c>
      <c r="I14" s="191" t="s">
        <v>3029</v>
      </c>
      <c r="J14" s="191" t="s">
        <v>3029</v>
      </c>
      <c r="K14" s="191" t="s">
        <v>3029</v>
      </c>
      <c r="L14" s="191" t="s">
        <v>3029</v>
      </c>
      <c r="M14" s="287"/>
      <c r="N14" s="288" t="e">
        <f>'[1]BILL NO 4 (20'!M13</f>
        <v>#REF!</v>
      </c>
      <c r="O14" s="1600"/>
      <c r="P14" s="1600"/>
      <c r="Q14" s="1600"/>
    </row>
    <row r="15" spans="1:28" ht="12.75" hidden="1">
      <c r="A15" s="1600"/>
      <c r="B15" s="285" t="s">
        <v>3029</v>
      </c>
      <c r="C15" s="286" t="s">
        <v>3029</v>
      </c>
      <c r="D15" s="286" t="s">
        <v>3029</v>
      </c>
      <c r="E15" s="286" t="s">
        <v>3029</v>
      </c>
      <c r="F15" s="191" t="s">
        <v>3029</v>
      </c>
      <c r="G15" s="191" t="s">
        <v>3029</v>
      </c>
      <c r="H15" s="191" t="s">
        <v>3029</v>
      </c>
      <c r="I15" s="191" t="s">
        <v>3029</v>
      </c>
      <c r="J15" s="191" t="s">
        <v>3029</v>
      </c>
      <c r="K15" s="191" t="s">
        <v>3029</v>
      </c>
      <c r="L15" s="191" t="s">
        <v>3029</v>
      </c>
      <c r="M15" s="287"/>
      <c r="N15" s="288" t="e">
        <f>'[1]BILL NO 4 (20'!M15</f>
        <v>#REF!</v>
      </c>
      <c r="O15" s="1600"/>
      <c r="P15" s="1600"/>
      <c r="Q15" s="1600"/>
    </row>
    <row r="16" spans="1:28" ht="12.75" hidden="1">
      <c r="A16" s="1600"/>
      <c r="B16" s="285" t="s">
        <v>3029</v>
      </c>
      <c r="C16" s="286" t="s">
        <v>3029</v>
      </c>
      <c r="D16" s="286" t="s">
        <v>3029</v>
      </c>
      <c r="E16" s="286" t="s">
        <v>3029</v>
      </c>
      <c r="F16" s="191" t="s">
        <v>3029</v>
      </c>
      <c r="G16" s="191" t="s">
        <v>3029</v>
      </c>
      <c r="H16" s="191" t="s">
        <v>3029</v>
      </c>
      <c r="I16" s="191" t="s">
        <v>3029</v>
      </c>
      <c r="J16" s="191" t="s">
        <v>3029</v>
      </c>
      <c r="K16" s="191" t="s">
        <v>3029</v>
      </c>
      <c r="L16" s="191" t="s">
        <v>3029</v>
      </c>
      <c r="M16" s="287"/>
      <c r="N16" s="288" t="e">
        <f>'[1]BILL NO 4 (20'!M17</f>
        <v>#REF!</v>
      </c>
      <c r="O16" s="1600"/>
      <c r="P16" s="1600"/>
      <c r="Q16" s="1600"/>
    </row>
    <row r="17" spans="1:17" ht="12.75" hidden="1">
      <c r="A17" s="1600"/>
      <c r="B17" s="285" t="s">
        <v>3029</v>
      </c>
      <c r="C17" s="286" t="s">
        <v>3029</v>
      </c>
      <c r="D17" s="286" t="s">
        <v>3029</v>
      </c>
      <c r="E17" s="286" t="s">
        <v>3029</v>
      </c>
      <c r="F17" s="191" t="s">
        <v>3029</v>
      </c>
      <c r="G17" s="191" t="s">
        <v>3029</v>
      </c>
      <c r="H17" s="191" t="s">
        <v>3029</v>
      </c>
      <c r="I17" s="191" t="s">
        <v>3029</v>
      </c>
      <c r="J17" s="191" t="s">
        <v>3029</v>
      </c>
      <c r="K17" s="191" t="s">
        <v>3029</v>
      </c>
      <c r="L17" s="191" t="s">
        <v>3029</v>
      </c>
      <c r="M17" s="287"/>
      <c r="N17" s="288" t="e">
        <f>'[1]BILL NO 4 (20'!M19</f>
        <v>#REF!</v>
      </c>
      <c r="O17" s="1600"/>
      <c r="P17" s="1600"/>
      <c r="Q17" s="1600"/>
    </row>
    <row r="18" spans="1:17" ht="12.75" hidden="1">
      <c r="A18" s="1600"/>
      <c r="B18" s="285" t="s">
        <v>3029</v>
      </c>
      <c r="C18" s="286" t="s">
        <v>3029</v>
      </c>
      <c r="D18" s="286" t="s">
        <v>3029</v>
      </c>
      <c r="E18" s="286" t="s">
        <v>3029</v>
      </c>
      <c r="F18" s="191" t="s">
        <v>3029</v>
      </c>
      <c r="G18" s="191" t="s">
        <v>3029</v>
      </c>
      <c r="H18" s="191" t="s">
        <v>3029</v>
      </c>
      <c r="I18" s="191" t="s">
        <v>3029</v>
      </c>
      <c r="J18" s="191" t="s">
        <v>3029</v>
      </c>
      <c r="K18" s="191" t="s">
        <v>3029</v>
      </c>
      <c r="L18" s="191" t="s">
        <v>3029</v>
      </c>
      <c r="M18" s="287"/>
      <c r="N18" s="288" t="s">
        <v>3029</v>
      </c>
      <c r="O18" s="1600"/>
      <c r="P18" s="1600"/>
      <c r="Q18" s="1600"/>
    </row>
    <row r="19" spans="1:17" ht="12.75" hidden="1">
      <c r="A19" s="1600"/>
      <c r="B19" s="285" t="s">
        <v>3029</v>
      </c>
      <c r="C19" s="286" t="s">
        <v>3029</v>
      </c>
      <c r="D19" s="286" t="s">
        <v>3029</v>
      </c>
      <c r="E19" s="286" t="s">
        <v>3029</v>
      </c>
      <c r="F19" s="191" t="s">
        <v>3029</v>
      </c>
      <c r="G19" s="191" t="s">
        <v>3029</v>
      </c>
      <c r="H19" s="191" t="s">
        <v>3029</v>
      </c>
      <c r="I19" s="191" t="s">
        <v>3029</v>
      </c>
      <c r="J19" s="191" t="s">
        <v>3029</v>
      </c>
      <c r="K19" s="191" t="s">
        <v>3029</v>
      </c>
      <c r="L19" s="191" t="s">
        <v>3029</v>
      </c>
      <c r="M19" s="287"/>
      <c r="N19" s="288" t="s">
        <v>3029</v>
      </c>
      <c r="O19" s="1600"/>
      <c r="P19" s="1600"/>
      <c r="Q19" s="1600"/>
    </row>
    <row r="20" spans="1:17" ht="12.75" hidden="1">
      <c r="A20" s="1600"/>
      <c r="B20" s="285" t="s">
        <v>3029</v>
      </c>
      <c r="C20" s="286" t="s">
        <v>3029</v>
      </c>
      <c r="D20" s="286" t="s">
        <v>3029</v>
      </c>
      <c r="E20" s="286" t="s">
        <v>3029</v>
      </c>
      <c r="F20" s="191" t="s">
        <v>3029</v>
      </c>
      <c r="G20" s="191" t="s">
        <v>3029</v>
      </c>
      <c r="H20" s="191" t="s">
        <v>3029</v>
      </c>
      <c r="I20" s="191" t="s">
        <v>3029</v>
      </c>
      <c r="J20" s="191" t="s">
        <v>3029</v>
      </c>
      <c r="K20" s="191" t="s">
        <v>3029</v>
      </c>
      <c r="L20" s="191" t="s">
        <v>3029</v>
      </c>
      <c r="M20" s="287"/>
      <c r="N20" s="288" t="s">
        <v>3029</v>
      </c>
      <c r="O20" s="1600"/>
      <c r="P20" s="1600"/>
      <c r="Q20" s="1600"/>
    </row>
    <row r="21" spans="1:17" ht="12.75" hidden="1">
      <c r="A21" s="1600"/>
      <c r="B21" s="285" t="s">
        <v>3029</v>
      </c>
      <c r="C21" s="286" t="s">
        <v>3029</v>
      </c>
      <c r="D21" s="286" t="s">
        <v>3029</v>
      </c>
      <c r="E21" s="286" t="s">
        <v>3029</v>
      </c>
      <c r="F21" s="191" t="s">
        <v>3029</v>
      </c>
      <c r="G21" s="191" t="s">
        <v>3029</v>
      </c>
      <c r="H21" s="191" t="s">
        <v>3029</v>
      </c>
      <c r="I21" s="191" t="s">
        <v>3029</v>
      </c>
      <c r="J21" s="191" t="s">
        <v>3029</v>
      </c>
      <c r="K21" s="191" t="s">
        <v>3029</v>
      </c>
      <c r="L21" s="191" t="s">
        <v>3029</v>
      </c>
      <c r="M21" s="287"/>
      <c r="N21" s="288" t="s">
        <v>3029</v>
      </c>
      <c r="O21" s="1600"/>
      <c r="P21" s="1600"/>
      <c r="Q21" s="1600"/>
    </row>
    <row r="22" spans="1:17" ht="12.75" hidden="1">
      <c r="A22" s="1600"/>
      <c r="B22" s="285" t="s">
        <v>3029</v>
      </c>
      <c r="C22" s="286" t="s">
        <v>3029</v>
      </c>
      <c r="D22" s="286" t="s">
        <v>3029</v>
      </c>
      <c r="E22" s="286" t="s">
        <v>3029</v>
      </c>
      <c r="F22" s="191" t="e">
        <f>'[1]BILL NO 4 (20'!F25</f>
        <v>#REF!</v>
      </c>
      <c r="G22" s="191" t="s">
        <v>3029</v>
      </c>
      <c r="H22" s="191" t="s">
        <v>3029</v>
      </c>
      <c r="I22" s="191" t="s">
        <v>3029</v>
      </c>
      <c r="J22" s="191" t="s">
        <v>3029</v>
      </c>
      <c r="K22" s="191" t="s">
        <v>3029</v>
      </c>
      <c r="L22" s="191" t="s">
        <v>3029</v>
      </c>
      <c r="M22" s="287"/>
      <c r="N22" s="288" t="s">
        <v>3029</v>
      </c>
      <c r="O22" s="1600"/>
      <c r="P22" s="1600"/>
      <c r="Q22" s="1600"/>
    </row>
    <row r="23" spans="1:17" ht="12.75" hidden="1">
      <c r="A23" s="1600"/>
      <c r="B23" s="289" t="s">
        <v>3029</v>
      </c>
      <c r="C23" s="290" t="s">
        <v>3029</v>
      </c>
      <c r="D23" s="290" t="s">
        <v>3029</v>
      </c>
      <c r="E23" s="290" t="s">
        <v>3029</v>
      </c>
      <c r="F23" s="193" t="s">
        <v>3029</v>
      </c>
      <c r="G23" s="193" t="s">
        <v>3029</v>
      </c>
      <c r="H23" s="193" t="s">
        <v>3029</v>
      </c>
      <c r="I23" s="193" t="s">
        <v>3029</v>
      </c>
      <c r="J23" s="193" t="s">
        <v>3029</v>
      </c>
      <c r="K23" s="193" t="s">
        <v>3029</v>
      </c>
      <c r="L23" s="193" t="s">
        <v>3029</v>
      </c>
      <c r="M23" s="291"/>
      <c r="N23" s="292" t="s">
        <v>3029</v>
      </c>
      <c r="O23" s="1600"/>
      <c r="P23" s="1600"/>
      <c r="Q23" s="1600"/>
    </row>
    <row r="24" spans="1:17" ht="12.75" hidden="1">
      <c r="A24" s="1600"/>
      <c r="B24" s="293"/>
      <c r="C24" s="294"/>
      <c r="D24" s="294"/>
      <c r="E24" s="294"/>
      <c r="F24" s="295"/>
      <c r="G24" s="295"/>
      <c r="H24" s="295"/>
      <c r="I24" s="295"/>
      <c r="J24" s="295"/>
      <c r="K24" s="295"/>
      <c r="L24" s="295"/>
      <c r="M24" s="295"/>
      <c r="N24" s="296"/>
      <c r="O24" s="1600"/>
      <c r="P24" s="1600"/>
      <c r="Q24" s="1600"/>
    </row>
    <row r="25" spans="1:17" ht="12.75" hidden="1">
      <c r="A25" s="1600"/>
      <c r="B25" s="297"/>
      <c r="C25" s="1656" t="s">
        <v>30</v>
      </c>
      <c r="D25" s="1595"/>
      <c r="E25" s="1595"/>
      <c r="F25" s="1595"/>
      <c r="G25" s="1595"/>
      <c r="H25" s="1595"/>
      <c r="I25" s="298">
        <f>SUM(I6:I24)</f>
        <v>0</v>
      </c>
      <c r="J25" s="299"/>
      <c r="K25" s="298">
        <f>SUM(K6:K24)</f>
        <v>0</v>
      </c>
      <c r="L25" s="300"/>
      <c r="M25" s="298" t="e">
        <f t="shared" ref="M25:N25" si="0">SUM(M6:M24)</f>
        <v>#VALUE!</v>
      </c>
      <c r="N25" s="301" t="e">
        <f t="shared" si="0"/>
        <v>#REF!</v>
      </c>
      <c r="O25" s="1600"/>
      <c r="P25" s="1600"/>
      <c r="Q25" s="1600"/>
    </row>
    <row r="26" spans="1:17" ht="16.5" hidden="1" customHeight="1">
      <c r="A26" s="1600"/>
      <c r="B26" s="285" t="s">
        <v>3029</v>
      </c>
      <c r="C26" s="286" t="s">
        <v>3029</v>
      </c>
      <c r="D26" s="286" t="s">
        <v>3029</v>
      </c>
      <c r="E26" s="302" t="s">
        <v>3029</v>
      </c>
      <c r="F26" s="191" t="s">
        <v>3029</v>
      </c>
      <c r="G26" s="191" t="s">
        <v>3029</v>
      </c>
      <c r="H26" s="191" t="s">
        <v>3029</v>
      </c>
      <c r="I26" s="191" t="s">
        <v>3029</v>
      </c>
      <c r="J26" s="191" t="s">
        <v>3029</v>
      </c>
      <c r="K26" s="191" t="s">
        <v>3029</v>
      </c>
      <c r="L26" s="191" t="s">
        <v>3029</v>
      </c>
      <c r="M26" s="287"/>
      <c r="N26" s="288" t="s">
        <v>3029</v>
      </c>
      <c r="O26" s="1600"/>
      <c r="P26" s="1600"/>
      <c r="Q26" s="1600"/>
    </row>
    <row r="27" spans="1:17" ht="16.5" hidden="1" customHeight="1">
      <c r="A27" s="1600"/>
      <c r="B27" s="285" t="s">
        <v>3029</v>
      </c>
      <c r="C27" s="286" t="s">
        <v>3029</v>
      </c>
      <c r="D27" s="286" t="s">
        <v>3029</v>
      </c>
      <c r="E27" s="302" t="s">
        <v>3029</v>
      </c>
      <c r="F27" s="191" t="s">
        <v>3029</v>
      </c>
      <c r="G27" s="191" t="s">
        <v>3029</v>
      </c>
      <c r="H27" s="191" t="s">
        <v>3029</v>
      </c>
      <c r="I27" s="191" t="s">
        <v>3029</v>
      </c>
      <c r="J27" s="191" t="s">
        <v>3029</v>
      </c>
      <c r="K27" s="191" t="s">
        <v>3029</v>
      </c>
      <c r="L27" s="191" t="s">
        <v>3029</v>
      </c>
      <c r="M27" s="287"/>
      <c r="N27" s="288" t="s">
        <v>3029</v>
      </c>
      <c r="O27" s="1600"/>
      <c r="P27" s="1600"/>
      <c r="Q27" s="1600"/>
    </row>
    <row r="28" spans="1:17" ht="16.5" hidden="1" customHeight="1">
      <c r="A28" s="1600"/>
      <c r="B28" s="285" t="s">
        <v>3029</v>
      </c>
      <c r="C28" s="286" t="s">
        <v>3029</v>
      </c>
      <c r="D28" s="286" t="s">
        <v>3029</v>
      </c>
      <c r="E28" s="302" t="s">
        <v>3029</v>
      </c>
      <c r="F28" s="191" t="s">
        <v>3029</v>
      </c>
      <c r="G28" s="191" t="s">
        <v>3029</v>
      </c>
      <c r="H28" s="191" t="s">
        <v>3029</v>
      </c>
      <c r="I28" s="191" t="s">
        <v>3029</v>
      </c>
      <c r="J28" s="191" t="s">
        <v>3029</v>
      </c>
      <c r="K28" s="191" t="s">
        <v>3029</v>
      </c>
      <c r="L28" s="191" t="s">
        <v>3029</v>
      </c>
      <c r="M28" s="287"/>
      <c r="N28" s="288" t="s">
        <v>3029</v>
      </c>
      <c r="O28" s="1600"/>
      <c r="P28" s="1600"/>
      <c r="Q28" s="1600"/>
    </row>
    <row r="29" spans="1:17" ht="43.5" hidden="1" customHeight="1">
      <c r="A29" s="1600"/>
      <c r="B29" s="285" t="s">
        <v>3029</v>
      </c>
      <c r="C29" s="286" t="s">
        <v>3029</v>
      </c>
      <c r="D29" s="286" t="s">
        <v>3029</v>
      </c>
      <c r="E29" s="302" t="s">
        <v>3029</v>
      </c>
      <c r="F29" s="191" t="s">
        <v>3029</v>
      </c>
      <c r="G29" s="191" t="s">
        <v>3029</v>
      </c>
      <c r="H29" s="191" t="s">
        <v>3029</v>
      </c>
      <c r="I29" s="191" t="s">
        <v>3029</v>
      </c>
      <c r="J29" s="191" t="s">
        <v>3029</v>
      </c>
      <c r="K29" s="191"/>
      <c r="L29" s="191" t="e">
        <f>'[1]BILL NO 4 (20'!L211</f>
        <v>#REF!</v>
      </c>
      <c r="M29" s="287"/>
      <c r="N29" s="288" t="e">
        <f>H29*G29</f>
        <v>#VALUE!</v>
      </c>
      <c r="O29" s="1600"/>
      <c r="P29" s="1600"/>
      <c r="Q29" s="1600"/>
    </row>
    <row r="30" spans="1:17" ht="16.5" hidden="1" customHeight="1">
      <c r="A30" s="1600"/>
      <c r="B30" s="285" t="s">
        <v>3029</v>
      </c>
      <c r="C30" s="286" t="s">
        <v>3029</v>
      </c>
      <c r="D30" s="286" t="s">
        <v>3029</v>
      </c>
      <c r="E30" s="302" t="s">
        <v>3029</v>
      </c>
      <c r="F30" s="191" t="s">
        <v>3029</v>
      </c>
      <c r="G30" s="191" t="s">
        <v>3029</v>
      </c>
      <c r="H30" s="191" t="s">
        <v>3029</v>
      </c>
      <c r="I30" s="191" t="s">
        <v>3029</v>
      </c>
      <c r="J30" s="191" t="s">
        <v>3029</v>
      </c>
      <c r="K30" s="191" t="s">
        <v>3029</v>
      </c>
      <c r="L30" s="191" t="s">
        <v>3029</v>
      </c>
      <c r="M30" s="287"/>
      <c r="N30" s="288" t="s">
        <v>3029</v>
      </c>
      <c r="O30" s="1600"/>
      <c r="P30" s="1600"/>
      <c r="Q30" s="1600"/>
    </row>
    <row r="31" spans="1:17" ht="16.5" hidden="1" customHeight="1">
      <c r="A31" s="1600"/>
      <c r="B31" s="285" t="s">
        <v>3029</v>
      </c>
      <c r="C31" s="286" t="s">
        <v>3029</v>
      </c>
      <c r="D31" s="286" t="s">
        <v>3029</v>
      </c>
      <c r="E31" s="302" t="s">
        <v>3029</v>
      </c>
      <c r="F31" s="191" t="s">
        <v>3029</v>
      </c>
      <c r="G31" s="191" t="s">
        <v>3029</v>
      </c>
      <c r="H31" s="191" t="s">
        <v>3029</v>
      </c>
      <c r="I31" s="191" t="s">
        <v>3029</v>
      </c>
      <c r="J31" s="191" t="s">
        <v>3029</v>
      </c>
      <c r="K31" s="191" t="s">
        <v>3029</v>
      </c>
      <c r="L31" s="191" t="s">
        <v>3029</v>
      </c>
      <c r="M31" s="287"/>
      <c r="N31" s="288" t="s">
        <v>3029</v>
      </c>
      <c r="O31" s="1600"/>
      <c r="P31" s="1600"/>
      <c r="Q31" s="1600"/>
    </row>
    <row r="32" spans="1:17" ht="16.5" hidden="1" customHeight="1">
      <c r="A32" s="1600"/>
      <c r="B32" s="285" t="s">
        <v>3029</v>
      </c>
      <c r="C32" s="286" t="s">
        <v>3029</v>
      </c>
      <c r="D32" s="286" t="s">
        <v>3029</v>
      </c>
      <c r="E32" s="302" t="s">
        <v>3029</v>
      </c>
      <c r="F32" s="191" t="s">
        <v>3029</v>
      </c>
      <c r="G32" s="191" t="s">
        <v>3029</v>
      </c>
      <c r="H32" s="191" t="s">
        <v>3029</v>
      </c>
      <c r="I32" s="191" t="s">
        <v>3029</v>
      </c>
      <c r="J32" s="191" t="s">
        <v>3029</v>
      </c>
      <c r="K32" s="191" t="s">
        <v>3029</v>
      </c>
      <c r="L32" s="191" t="s">
        <v>3029</v>
      </c>
      <c r="M32" s="287"/>
      <c r="N32" s="288" t="s">
        <v>3029</v>
      </c>
      <c r="O32" s="1600"/>
      <c r="P32" s="1600"/>
      <c r="Q32" s="1600"/>
    </row>
    <row r="33" spans="1:28" ht="16.5" hidden="1" customHeight="1">
      <c r="A33" s="1600"/>
      <c r="B33" s="285" t="s">
        <v>3029</v>
      </c>
      <c r="C33" s="286" t="s">
        <v>3029</v>
      </c>
      <c r="D33" s="286" t="s">
        <v>3029</v>
      </c>
      <c r="E33" s="302" t="s">
        <v>3029</v>
      </c>
      <c r="F33" s="191" t="s">
        <v>3029</v>
      </c>
      <c r="G33" s="191" t="s">
        <v>3029</v>
      </c>
      <c r="H33" s="191" t="s">
        <v>3029</v>
      </c>
      <c r="I33" s="191" t="s">
        <v>3029</v>
      </c>
      <c r="J33" s="191" t="s">
        <v>3029</v>
      </c>
      <c r="K33" s="191" t="s">
        <v>3029</v>
      </c>
      <c r="L33" s="191" t="s">
        <v>3029</v>
      </c>
      <c r="M33" s="287"/>
      <c r="N33" s="288" t="s">
        <v>3029</v>
      </c>
      <c r="O33" s="1600"/>
      <c r="P33" s="1600"/>
      <c r="Q33" s="1600"/>
    </row>
    <row r="34" spans="1:28" ht="16.5" hidden="1" customHeight="1">
      <c r="A34" s="1600"/>
      <c r="B34" s="285" t="s">
        <v>3029</v>
      </c>
      <c r="C34" s="286" t="s">
        <v>3029</v>
      </c>
      <c r="D34" s="286" t="s">
        <v>3029</v>
      </c>
      <c r="E34" s="302" t="s">
        <v>3029</v>
      </c>
      <c r="F34" s="191" t="s">
        <v>3029</v>
      </c>
      <c r="G34" s="191" t="s">
        <v>3029</v>
      </c>
      <c r="H34" s="191" t="s">
        <v>3029</v>
      </c>
      <c r="I34" s="191" t="s">
        <v>3029</v>
      </c>
      <c r="J34" s="191" t="s">
        <v>3029</v>
      </c>
      <c r="K34" s="191"/>
      <c r="L34" s="191" t="s">
        <v>3029</v>
      </c>
      <c r="M34" s="287"/>
      <c r="N34" s="288" t="s">
        <v>3029</v>
      </c>
      <c r="O34" s="1600"/>
      <c r="P34" s="1600"/>
      <c r="Q34" s="1600"/>
    </row>
    <row r="35" spans="1:28" ht="16.5" hidden="1" customHeight="1">
      <c r="A35" s="1600"/>
      <c r="B35" s="285" t="s">
        <v>3029</v>
      </c>
      <c r="C35" s="286" t="s">
        <v>3029</v>
      </c>
      <c r="D35" s="286" t="s">
        <v>3029</v>
      </c>
      <c r="E35" s="302" t="s">
        <v>3029</v>
      </c>
      <c r="F35" s="191" t="s">
        <v>3029</v>
      </c>
      <c r="G35" s="191" t="s">
        <v>3029</v>
      </c>
      <c r="H35" s="191" t="s">
        <v>3029</v>
      </c>
      <c r="I35" s="191" t="s">
        <v>3029</v>
      </c>
      <c r="J35" s="191" t="s">
        <v>3029</v>
      </c>
      <c r="K35" s="191"/>
      <c r="L35" s="191" t="s">
        <v>3029</v>
      </c>
      <c r="M35" s="287"/>
      <c r="N35" s="288" t="e">
        <f t="shared" ref="N35:N36" si="1">G35*H35</f>
        <v>#VALUE!</v>
      </c>
      <c r="O35" s="1600"/>
      <c r="P35" s="1600"/>
      <c r="Q35" s="1600"/>
    </row>
    <row r="36" spans="1:28" ht="16.5" hidden="1" customHeight="1">
      <c r="A36" s="1600"/>
      <c r="B36" s="285" t="s">
        <v>3029</v>
      </c>
      <c r="C36" s="286" t="s">
        <v>3029</v>
      </c>
      <c r="D36" s="286" t="s">
        <v>3029</v>
      </c>
      <c r="E36" s="302" t="s">
        <v>3029</v>
      </c>
      <c r="F36" s="191" t="s">
        <v>3029</v>
      </c>
      <c r="G36" s="191" t="s">
        <v>3029</v>
      </c>
      <c r="H36" s="191" t="s">
        <v>3029</v>
      </c>
      <c r="I36" s="191" t="s">
        <v>3029</v>
      </c>
      <c r="J36" s="191" t="s">
        <v>3029</v>
      </c>
      <c r="K36" s="191"/>
      <c r="L36" s="191" t="s">
        <v>3029</v>
      </c>
      <c r="M36" s="287"/>
      <c r="N36" s="288" t="e">
        <f t="shared" si="1"/>
        <v>#VALUE!</v>
      </c>
      <c r="O36" s="1600"/>
      <c r="P36" s="1600"/>
      <c r="Q36" s="1600"/>
    </row>
    <row r="37" spans="1:28" ht="12.75" hidden="1">
      <c r="A37" s="1600"/>
      <c r="B37" s="285" t="s">
        <v>3029</v>
      </c>
      <c r="C37" s="286" t="s">
        <v>3029</v>
      </c>
      <c r="D37" s="286" t="s">
        <v>3029</v>
      </c>
      <c r="E37" s="286" t="s">
        <v>3029</v>
      </c>
      <c r="F37" s="191" t="s">
        <v>3029</v>
      </c>
      <c r="G37" s="191" t="s">
        <v>3029</v>
      </c>
      <c r="H37" s="191" t="s">
        <v>3029</v>
      </c>
      <c r="I37" s="191" t="s">
        <v>3029</v>
      </c>
      <c r="J37" s="191" t="s">
        <v>3029</v>
      </c>
      <c r="K37" s="191"/>
      <c r="L37" s="191"/>
      <c r="M37" s="191"/>
      <c r="N37" s="288" t="e">
        <f t="shared" ref="N37:N38" si="2">H37*G37</f>
        <v>#VALUE!</v>
      </c>
      <c r="O37" s="1600"/>
      <c r="P37" s="1600"/>
      <c r="Q37" s="1600"/>
    </row>
    <row r="38" spans="1:28" ht="12.75" hidden="1">
      <c r="A38" s="1600"/>
      <c r="B38" s="289" t="s">
        <v>3029</v>
      </c>
      <c r="C38" s="290" t="s">
        <v>3029</v>
      </c>
      <c r="D38" s="290" t="s">
        <v>3029</v>
      </c>
      <c r="E38" s="290" t="s">
        <v>3029</v>
      </c>
      <c r="F38" s="193" t="s">
        <v>3029</v>
      </c>
      <c r="G38" s="193" t="s">
        <v>3029</v>
      </c>
      <c r="H38" s="193" t="s">
        <v>3029</v>
      </c>
      <c r="I38" s="193" t="s">
        <v>3029</v>
      </c>
      <c r="J38" s="193" t="s">
        <v>3029</v>
      </c>
      <c r="K38" s="193"/>
      <c r="L38" s="193"/>
      <c r="M38" s="193"/>
      <c r="N38" s="292" t="e">
        <f t="shared" si="2"/>
        <v>#VALUE!</v>
      </c>
      <c r="O38" s="1600"/>
      <c r="P38" s="1600"/>
      <c r="Q38" s="1600"/>
    </row>
    <row r="39" spans="1:28" ht="12.75" hidden="1">
      <c r="A39" s="1600"/>
      <c r="B39" s="289"/>
      <c r="C39" s="290"/>
      <c r="D39" s="290"/>
      <c r="E39" s="290"/>
      <c r="F39" s="193"/>
      <c r="G39" s="193"/>
      <c r="H39" s="193"/>
      <c r="I39" s="193"/>
      <c r="J39" s="193"/>
      <c r="K39" s="193"/>
      <c r="L39" s="193"/>
      <c r="M39" s="291"/>
      <c r="N39" s="292"/>
      <c r="O39" s="1600"/>
      <c r="P39" s="1600"/>
      <c r="Q39" s="1600"/>
    </row>
    <row r="40" spans="1:28" ht="12.75" hidden="1">
      <c r="A40" s="1600"/>
      <c r="B40" s="293"/>
      <c r="C40" s="294"/>
      <c r="D40" s="294"/>
      <c r="E40" s="294"/>
      <c r="F40" s="295"/>
      <c r="G40" s="295"/>
      <c r="H40" s="295"/>
      <c r="I40" s="295"/>
      <c r="J40" s="295"/>
      <c r="K40" s="295"/>
      <c r="L40" s="295"/>
      <c r="M40" s="295"/>
      <c r="N40" s="296"/>
      <c r="O40" s="1600"/>
      <c r="P40" s="1600"/>
      <c r="Q40" s="1600"/>
    </row>
    <row r="41" spans="1:28" ht="12.75" hidden="1">
      <c r="A41" s="1600"/>
      <c r="B41" s="1657" t="s">
        <v>45</v>
      </c>
      <c r="C41" s="1595"/>
      <c r="D41" s="1595"/>
      <c r="E41" s="1595"/>
      <c r="F41" s="1595"/>
      <c r="G41" s="1595"/>
      <c r="H41" s="303"/>
      <c r="I41" s="74">
        <f>SUM(I26:I40)</f>
        <v>0</v>
      </c>
      <c r="J41" s="303"/>
      <c r="K41" s="303">
        <f>SUM(K26:K40)</f>
        <v>0</v>
      </c>
      <c r="L41" s="303"/>
      <c r="M41" s="74"/>
      <c r="N41" s="75" t="e">
        <f>SUM(N26:N40)</f>
        <v>#VALUE!</v>
      </c>
      <c r="O41" s="1600"/>
      <c r="P41" s="1600"/>
      <c r="Q41" s="1600"/>
    </row>
    <row r="42" spans="1:28" ht="12.75" hidden="1">
      <c r="A42" s="1600"/>
      <c r="B42" s="1658" t="s">
        <v>93</v>
      </c>
      <c r="C42" s="1637"/>
      <c r="D42" s="1637"/>
      <c r="E42" s="1637"/>
      <c r="F42" s="1637"/>
      <c r="G42" s="1637"/>
      <c r="H42" s="1637"/>
      <c r="I42" s="295"/>
      <c r="J42" s="295"/>
      <c r="K42" s="295"/>
      <c r="L42" s="295"/>
      <c r="M42" s="295"/>
      <c r="N42" s="296"/>
      <c r="O42" s="1600"/>
      <c r="P42" s="1600"/>
      <c r="Q42" s="1600"/>
    </row>
    <row r="43" spans="1:28" ht="12.75" hidden="1">
      <c r="A43" s="1600"/>
      <c r="B43" s="304"/>
      <c r="C43" s="1659" t="s">
        <v>94</v>
      </c>
      <c r="D43" s="1600"/>
      <c r="E43" s="1600"/>
      <c r="F43" s="1600"/>
      <c r="G43" s="1600"/>
      <c r="H43" s="1600"/>
      <c r="I43" s="3">
        <f t="shared" ref="I43:K43" si="3">I25</f>
        <v>0</v>
      </c>
      <c r="J43" s="3">
        <f t="shared" si="3"/>
        <v>0</v>
      </c>
      <c r="K43" s="3">
        <f t="shared" si="3"/>
        <v>0</v>
      </c>
      <c r="L43" s="3"/>
      <c r="M43" s="3" t="e">
        <f t="shared" ref="M43:N43" si="4">M25</f>
        <v>#VALUE!</v>
      </c>
      <c r="N43" s="305" t="e">
        <f t="shared" si="4"/>
        <v>#REF!</v>
      </c>
      <c r="O43" s="1600"/>
      <c r="P43" s="1600"/>
      <c r="Q43" s="1600"/>
    </row>
    <row r="44" spans="1:28" ht="12.75" hidden="1">
      <c r="A44" s="1600"/>
      <c r="B44" s="306"/>
      <c r="C44" s="1660" t="s">
        <v>95</v>
      </c>
      <c r="D44" s="1595"/>
      <c r="E44" s="1595"/>
      <c r="F44" s="1595"/>
      <c r="G44" s="1595"/>
      <c r="H44" s="1595"/>
      <c r="I44" s="307">
        <f>I41</f>
        <v>0</v>
      </c>
      <c r="J44" s="308"/>
      <c r="K44" s="308">
        <f>K41</f>
        <v>0</v>
      </c>
      <c r="L44" s="307"/>
      <c r="M44" s="307">
        <f t="shared" ref="M44:N44" si="5">M41</f>
        <v>0</v>
      </c>
      <c r="N44" s="309" t="e">
        <f t="shared" si="5"/>
        <v>#VALUE!</v>
      </c>
      <c r="O44" s="1600"/>
      <c r="P44" s="1600"/>
      <c r="Q44" s="1600"/>
    </row>
    <row r="45" spans="1:28" ht="5.25" hidden="1" customHeight="1">
      <c r="A45" s="1600"/>
      <c r="B45" s="304"/>
      <c r="C45" s="280"/>
      <c r="D45" s="280"/>
      <c r="E45" s="280"/>
      <c r="F45" s="3"/>
      <c r="G45" s="3"/>
      <c r="H45" s="3"/>
      <c r="I45" s="3"/>
      <c r="J45" s="3"/>
      <c r="K45" s="3"/>
      <c r="L45" s="3"/>
      <c r="M45" s="3"/>
      <c r="N45" s="305"/>
      <c r="O45" s="1600"/>
      <c r="P45" s="1600"/>
      <c r="Q45" s="1600"/>
    </row>
    <row r="46" spans="1:28" ht="12.75" hidden="1">
      <c r="A46" s="1600"/>
      <c r="B46" s="304"/>
      <c r="C46" s="280"/>
      <c r="D46" s="280"/>
      <c r="E46" s="280"/>
      <c r="F46" s="3"/>
      <c r="G46" s="3"/>
      <c r="H46" s="3"/>
      <c r="I46" s="3"/>
      <c r="J46" s="3"/>
      <c r="K46" s="3"/>
      <c r="L46" s="3"/>
      <c r="M46" s="3"/>
      <c r="N46" s="305"/>
      <c r="O46" s="1600"/>
      <c r="P46" s="1600"/>
      <c r="Q46" s="1600"/>
    </row>
    <row r="47" spans="1:28" ht="12.75" hidden="1">
      <c r="A47" s="1600"/>
      <c r="B47" s="1661" t="s">
        <v>96</v>
      </c>
      <c r="C47" s="1595"/>
      <c r="D47" s="1595"/>
      <c r="E47" s="1595"/>
      <c r="F47" s="1595"/>
      <c r="G47" s="1595"/>
      <c r="H47" s="1595"/>
      <c r="I47" s="310">
        <f t="shared" ref="I47:K47" si="6">SUM(I43:I46)</f>
        <v>0</v>
      </c>
      <c r="J47" s="310">
        <f t="shared" si="6"/>
        <v>0</v>
      </c>
      <c r="K47" s="310">
        <f t="shared" si="6"/>
        <v>0</v>
      </c>
      <c r="L47" s="310"/>
      <c r="M47" s="310" t="e">
        <f t="shared" ref="M47:N47" si="7">SUM(M43:M46)</f>
        <v>#VALUE!</v>
      </c>
      <c r="N47" s="311" t="e">
        <f t="shared" si="7"/>
        <v>#REF!</v>
      </c>
      <c r="O47" s="1600"/>
      <c r="P47" s="1600"/>
      <c r="Q47" s="1600"/>
      <c r="R47" s="86"/>
      <c r="S47" s="86"/>
      <c r="T47" s="86"/>
      <c r="U47" s="86"/>
      <c r="V47" s="86"/>
      <c r="W47" s="86"/>
      <c r="X47" s="86"/>
      <c r="Y47" s="86"/>
      <c r="Z47" s="86"/>
      <c r="AA47" s="86"/>
      <c r="AB47" s="86"/>
    </row>
    <row r="48" spans="1:28" ht="12.75" hidden="1">
      <c r="A48" s="1600"/>
      <c r="B48" s="1642"/>
      <c r="C48" s="1600"/>
      <c r="D48" s="1600"/>
      <c r="E48" s="1600"/>
      <c r="F48" s="1600"/>
      <c r="G48" s="1600"/>
      <c r="H48" s="1600"/>
      <c r="I48" s="1600"/>
      <c r="J48" s="1600"/>
      <c r="K48" s="1600"/>
      <c r="L48" s="1600"/>
      <c r="M48" s="3"/>
      <c r="N48" s="3"/>
      <c r="O48" s="1600"/>
      <c r="P48" s="1600"/>
      <c r="Q48" s="1600"/>
    </row>
    <row r="49" spans="1:17" ht="12.75">
      <c r="A49" s="1600"/>
      <c r="B49" s="1600"/>
      <c r="C49" s="1600"/>
      <c r="D49" s="1600"/>
      <c r="E49" s="1600"/>
      <c r="F49" s="1600"/>
      <c r="G49" s="1600"/>
      <c r="H49" s="1600"/>
      <c r="I49" s="1600"/>
      <c r="J49" s="1600"/>
      <c r="K49" s="1600"/>
      <c r="L49" s="1600"/>
      <c r="M49" s="3"/>
      <c r="N49" s="3"/>
      <c r="O49" s="1600"/>
      <c r="P49" s="1600"/>
      <c r="Q49" s="1600"/>
    </row>
    <row r="50" spans="1:17" ht="12.75">
      <c r="A50" s="1600"/>
      <c r="B50" s="1600"/>
      <c r="C50" s="1600"/>
      <c r="D50" s="1600"/>
      <c r="E50" s="1600"/>
      <c r="F50" s="1600"/>
      <c r="G50" s="1600"/>
      <c r="H50" s="1600"/>
      <c r="I50" s="1600"/>
      <c r="J50" s="1600"/>
      <c r="K50" s="1600"/>
      <c r="L50" s="1600"/>
      <c r="M50" s="3"/>
      <c r="N50" s="3"/>
      <c r="O50" s="1600"/>
      <c r="P50" s="1600"/>
      <c r="Q50" s="1600"/>
    </row>
    <row r="51" spans="1:17" ht="24" customHeight="1">
      <c r="A51" s="1600"/>
      <c r="B51" s="1663" t="s">
        <v>97</v>
      </c>
      <c r="C51" s="1597"/>
      <c r="D51" s="1597"/>
      <c r="E51" s="1597"/>
      <c r="F51" s="1597"/>
      <c r="G51" s="1597"/>
      <c r="H51" s="1597"/>
      <c r="I51" s="1597"/>
      <c r="J51" s="1597"/>
      <c r="K51" s="1597"/>
      <c r="L51" s="1597"/>
      <c r="M51" s="1597"/>
      <c r="N51" s="1598"/>
      <c r="O51" s="1600"/>
      <c r="P51" s="1600"/>
      <c r="Q51" s="1600"/>
    </row>
    <row r="52" spans="1:17" ht="25.5">
      <c r="A52" s="1600"/>
      <c r="B52" s="282" t="str">
        <f>'BILL NO 4 (20 NHU EXTERNAL WORK'!B3</f>
        <v>Item Code</v>
      </c>
      <c r="C52" s="282" t="str">
        <f>'BILL NO 4 (20 NHU EXTERNAL WORK'!C3</f>
        <v>Item Name</v>
      </c>
      <c r="D52" s="282" t="str">
        <f>'BILL NO 4 (20 NHU EXTERNAL WORK'!D3</f>
        <v>Item Details</v>
      </c>
      <c r="E52" s="282" t="str">
        <f>'BILL NO 4 (20 NHU EXTERNAL WORK'!E3</f>
        <v>Additional Information</v>
      </c>
      <c r="F52" s="282" t="str">
        <f>'BILL NO 4 (20 NHU EXTERNAL WORK'!F3</f>
        <v>UOM</v>
      </c>
      <c r="G52" s="312" t="str">
        <f>'BILL NO 4 (20 NHU EXTERNAL WORK'!G3</f>
        <v>Unit Price In Figure</v>
      </c>
      <c r="H52" s="282" t="str">
        <f>'BILL NO 4 (20 NHU EXTERNAL WORK'!H3</f>
        <v>BOQ QTY</v>
      </c>
      <c r="I52" s="312" t="str">
        <f>'BILL NO 4 (20 NHU EXTERNAL WORK'!I3</f>
        <v xml:space="preserve">BOQ Amount </v>
      </c>
      <c r="J52" s="312" t="str">
        <f>'BILL NO 4 (20 NHU EXTERNAL WORK'!J3</f>
        <v>Revised QTY</v>
      </c>
      <c r="K52" s="282" t="str">
        <f>'BILL NO 4 (20 NHU EXTERNAL WORK'!K3</f>
        <v>Revised Amount (CLAIMABLE)</v>
      </c>
      <c r="L52" s="282" t="str">
        <f>'BILL NO 4 (20 NHU EXTERNAL WORK'!L3</f>
        <v>Addition/Omission Quantity</v>
      </c>
      <c r="M52" s="282" t="s">
        <v>82</v>
      </c>
      <c r="N52" s="282" t="str">
        <f>'BILL NO 4 (20 NHU EXTERNAL WORK'!M3</f>
        <v>OMISSION</v>
      </c>
      <c r="O52" s="1600"/>
      <c r="P52" s="1600"/>
      <c r="Q52" s="1600"/>
    </row>
    <row r="53" spans="1:17" ht="12.75">
      <c r="A53" s="1600"/>
      <c r="B53" s="313"/>
      <c r="C53" s="314"/>
      <c r="D53" s="314"/>
      <c r="E53" s="314"/>
      <c r="F53" s="315"/>
      <c r="G53" s="315"/>
      <c r="H53" s="315"/>
      <c r="I53" s="315"/>
      <c r="J53" s="315"/>
      <c r="K53" s="315"/>
      <c r="L53" s="315"/>
      <c r="M53" s="316"/>
      <c r="N53" s="317"/>
      <c r="O53" s="1600"/>
      <c r="P53" s="1600"/>
      <c r="Q53" s="1600"/>
    </row>
    <row r="54" spans="1:17" ht="12.75">
      <c r="A54" s="1600"/>
      <c r="B54" s="318" t="str">
        <f>'BILL NO 4 (20 NHU EXTERNAL WORK'!B14</f>
        <v xml:space="preserve"> EW11</v>
      </c>
      <c r="C54" s="319" t="str">
        <f>'BILL NO 4 (20 NHU EXTERNAL WORK'!C14</f>
        <v xml:space="preserve"> External Works  General Site Works</v>
      </c>
      <c r="D54" s="319" t="str">
        <f>'BILL NO 4 (20 NHU EXTERNAL WORK'!D14</f>
        <v xml:space="preserve"> Design and Build Shaded Car Parking of 20 numbers with Solar Panel Canopy</v>
      </c>
      <c r="E54" s="319" t="str">
        <f>'BILL NO 4 (20 NHU EXTERNAL WORK'!E14</f>
        <v xml:space="preserve"> Allow for the Contractor to design and build the Shaded Car Park for  houses with Solar Panel Canopy as per Engineer  Employer Instruction.</v>
      </c>
      <c r="F54" s="320" t="str">
        <f>'BILL NO 4 (20 NHU EXTERNAL WORK'!F14</f>
        <v xml:space="preserve"> no</v>
      </c>
      <c r="G54" s="321">
        <f>'BILL NO 4 (20 NHU EXTERNAL WORK'!G14</f>
        <v>105</v>
      </c>
      <c r="H54" s="320" t="str">
        <f>'BILL NO 4 (20 NHU EXTERNAL WORK'!H14</f>
        <v xml:space="preserve"> 20</v>
      </c>
      <c r="I54" s="321">
        <f>'BILL NO 4 (20 NHU EXTERNAL WORK'!I14</f>
        <v>2100</v>
      </c>
      <c r="J54" s="322">
        <f>'BILL NO 4 (20 NHU EXTERNAL WORK'!J14</f>
        <v>0</v>
      </c>
      <c r="K54" s="323">
        <f>'BILL NO 4 (20 NHU EXTERNAL WORK'!K14</f>
        <v>0</v>
      </c>
      <c r="L54" s="320">
        <f>'BILL NO 4 (20 NHU EXTERNAL WORK'!L14</f>
        <v>20</v>
      </c>
      <c r="M54" s="324"/>
      <c r="N54" s="325">
        <f>'BILL NO 4 (20 NHU EXTERNAL WORK'!M14</f>
        <v>2100</v>
      </c>
      <c r="O54" s="1600"/>
      <c r="P54" s="1600"/>
      <c r="Q54" s="1600"/>
    </row>
    <row r="55" spans="1:17" ht="12.75">
      <c r="A55" s="1600"/>
      <c r="B55" s="326"/>
      <c r="C55" s="327"/>
      <c r="D55" s="327"/>
      <c r="E55" s="327"/>
      <c r="F55" s="328"/>
      <c r="G55" s="328"/>
      <c r="H55" s="328"/>
      <c r="I55" s="328"/>
      <c r="J55" s="328"/>
      <c r="K55" s="328"/>
      <c r="L55" s="329"/>
      <c r="M55" s="291"/>
      <c r="N55" s="292"/>
      <c r="O55" s="1600"/>
      <c r="P55" s="1600"/>
      <c r="Q55" s="1600"/>
    </row>
    <row r="56" spans="1:17" ht="12.75">
      <c r="A56" s="1600"/>
      <c r="B56" s="330"/>
      <c r="C56" s="331"/>
      <c r="D56" s="331"/>
      <c r="E56" s="331"/>
      <c r="F56" s="332"/>
      <c r="G56" s="332"/>
      <c r="H56" s="332"/>
      <c r="I56" s="332"/>
      <c r="J56" s="332"/>
      <c r="K56" s="332"/>
      <c r="L56" s="332"/>
      <c r="M56" s="295"/>
      <c r="N56" s="296"/>
      <c r="O56" s="1600"/>
      <c r="P56" s="1600"/>
      <c r="Q56" s="1600"/>
    </row>
    <row r="57" spans="1:17" ht="12.75">
      <c r="A57" s="1600"/>
      <c r="B57" s="333"/>
      <c r="F57" s="212"/>
      <c r="G57" s="212"/>
      <c r="H57" s="212"/>
      <c r="I57" s="212"/>
      <c r="J57" s="212"/>
      <c r="K57" s="212"/>
      <c r="L57" s="212"/>
      <c r="M57" s="3"/>
      <c r="N57" s="305"/>
      <c r="O57" s="1600"/>
      <c r="P57" s="1600"/>
      <c r="Q57" s="1600"/>
    </row>
    <row r="58" spans="1:17" ht="12.75">
      <c r="A58" s="1600"/>
      <c r="B58" s="1653" t="s">
        <v>91</v>
      </c>
      <c r="C58" s="1595"/>
      <c r="D58" s="1595"/>
      <c r="E58" s="1595"/>
      <c r="F58" s="1595"/>
      <c r="G58" s="1595"/>
      <c r="H58" s="334"/>
      <c r="I58" s="335">
        <f>SUM(I54:I57)</f>
        <v>2100</v>
      </c>
      <c r="J58" s="334"/>
      <c r="K58" s="334">
        <v>0</v>
      </c>
      <c r="L58" s="336"/>
      <c r="M58" s="75">
        <v>0</v>
      </c>
      <c r="N58" s="337">
        <f>SUM(N54:N57)</f>
        <v>2100</v>
      </c>
      <c r="O58" s="1600"/>
      <c r="P58" s="1600"/>
      <c r="Q58" s="1600"/>
    </row>
    <row r="59" spans="1:17" ht="12.75">
      <c r="A59" s="1600"/>
      <c r="B59" s="1666"/>
      <c r="C59" s="1600"/>
      <c r="D59" s="1600"/>
      <c r="E59" s="1600"/>
      <c r="F59" s="1600"/>
      <c r="G59" s="1600"/>
      <c r="H59" s="1600"/>
      <c r="I59" s="1600"/>
      <c r="J59" s="1600"/>
      <c r="K59" s="1600"/>
      <c r="L59" s="1600"/>
      <c r="M59" s="3"/>
      <c r="N59" s="3"/>
      <c r="O59" s="1600"/>
      <c r="P59" s="1600"/>
      <c r="Q59" s="1600"/>
    </row>
    <row r="60" spans="1:17" ht="12.75">
      <c r="A60" s="1600"/>
      <c r="B60" s="1600"/>
      <c r="C60" s="1600"/>
      <c r="D60" s="1600"/>
      <c r="E60" s="1600"/>
      <c r="F60" s="1600"/>
      <c r="G60" s="1600"/>
      <c r="H60" s="1600"/>
      <c r="I60" s="1600"/>
      <c r="J60" s="1600"/>
      <c r="K60" s="1600"/>
      <c r="L60" s="1600"/>
      <c r="M60" s="3"/>
      <c r="N60" s="3"/>
      <c r="O60" s="1600"/>
      <c r="P60" s="1600"/>
      <c r="Q60" s="1600"/>
    </row>
    <row r="61" spans="1:17" ht="12.75">
      <c r="A61" s="1600"/>
      <c r="B61" s="1600"/>
      <c r="C61" s="1600"/>
      <c r="D61" s="1600"/>
      <c r="E61" s="1600"/>
      <c r="F61" s="1600"/>
      <c r="G61" s="1600"/>
      <c r="H61" s="1600"/>
      <c r="I61" s="1600"/>
      <c r="J61" s="1600"/>
      <c r="K61" s="1600"/>
      <c r="L61" s="1600"/>
      <c r="M61" s="3"/>
      <c r="N61" s="3"/>
      <c r="O61" s="1600"/>
      <c r="P61" s="1600"/>
      <c r="Q61" s="1600"/>
    </row>
    <row r="62" spans="1:17" ht="27.75" customHeight="1">
      <c r="A62" s="1600"/>
      <c r="B62" s="1667" t="s">
        <v>98</v>
      </c>
      <c r="C62" s="1637"/>
      <c r="D62" s="1637"/>
      <c r="E62" s="1637"/>
      <c r="F62" s="1637"/>
      <c r="G62" s="1637"/>
      <c r="H62" s="1637"/>
      <c r="I62" s="1637"/>
      <c r="J62" s="1637"/>
      <c r="K62" s="1637"/>
      <c r="L62" s="1637"/>
      <c r="M62" s="1637"/>
      <c r="N62" s="1638"/>
      <c r="O62" s="1600"/>
      <c r="P62" s="1600"/>
      <c r="Q62" s="1600"/>
    </row>
    <row r="63" spans="1:17" ht="23.25" customHeight="1">
      <c r="A63" s="1600"/>
      <c r="B63" s="1654" t="s">
        <v>99</v>
      </c>
      <c r="C63" s="1655" t="s">
        <v>100</v>
      </c>
      <c r="D63" s="1655" t="s">
        <v>101</v>
      </c>
      <c r="E63" s="1654" t="s">
        <v>102</v>
      </c>
      <c r="F63" s="1655" t="s">
        <v>103</v>
      </c>
      <c r="G63" s="1655" t="s">
        <v>104</v>
      </c>
      <c r="H63" s="1652" t="s">
        <v>105</v>
      </c>
      <c r="I63" s="1652" t="s">
        <v>106</v>
      </c>
      <c r="J63" s="1652" t="s">
        <v>107</v>
      </c>
      <c r="K63" s="1652" t="s">
        <v>108</v>
      </c>
      <c r="L63" s="1652" t="s">
        <v>109</v>
      </c>
      <c r="M63" s="1652" t="s">
        <v>110</v>
      </c>
      <c r="N63" s="1652" t="s">
        <v>111</v>
      </c>
      <c r="O63" s="1600"/>
      <c r="P63" s="1600"/>
      <c r="Q63" s="1600"/>
    </row>
    <row r="64" spans="1:17" ht="22.5" customHeight="1">
      <c r="A64" s="1600"/>
      <c r="B64" s="1613"/>
      <c r="C64" s="1613"/>
      <c r="D64" s="1613"/>
      <c r="E64" s="1613"/>
      <c r="F64" s="1613"/>
      <c r="G64" s="1613"/>
      <c r="H64" s="1613"/>
      <c r="I64" s="1613"/>
      <c r="J64" s="1613"/>
      <c r="K64" s="1613"/>
      <c r="L64" s="1613"/>
      <c r="M64" s="1613"/>
      <c r="N64" s="1613"/>
      <c r="O64" s="1600"/>
      <c r="P64" s="1600"/>
      <c r="Q64" s="1600"/>
    </row>
    <row r="65" spans="1:17" ht="12.75">
      <c r="A65" s="1600"/>
      <c r="B65" s="313"/>
      <c r="C65" s="314"/>
      <c r="D65" s="314"/>
      <c r="E65" s="314"/>
      <c r="F65" s="315"/>
      <c r="G65" s="315"/>
      <c r="H65" s="315"/>
      <c r="I65" s="315"/>
      <c r="J65" s="315"/>
      <c r="K65" s="315"/>
      <c r="L65" s="315"/>
      <c r="M65" s="338"/>
      <c r="N65" s="339"/>
      <c r="O65" s="1600"/>
      <c r="P65" s="1600"/>
      <c r="Q65" s="1600"/>
    </row>
    <row r="66" spans="1:17" ht="12.75">
      <c r="A66" s="1600"/>
      <c r="B66" s="340" t="str">
        <f>'BILL NO 5. (MAINTENANCE HOUSING'!B12</f>
        <v>EX7</v>
      </c>
      <c r="C66" s="341" t="str">
        <f>'BILL NO 5. (MAINTENANCE HOUSING'!C12</f>
        <v>External Works Lump sum</v>
      </c>
      <c r="D66" s="341" t="str">
        <f>'BILL NO 5. (MAINTENANCE HOUSING'!D12</f>
        <v>Dewatering</v>
      </c>
      <c r="E66" s="341" t="str">
        <f>'BILL NO 5. (MAINTENANCE HOUSING'!E12</f>
        <v>Allow for keeping excavations free from underground surface or running water from whatever source</v>
      </c>
      <c r="F66" s="342" t="str">
        <f>'BILL NO 5. (MAINTENANCE HOUSING'!F12</f>
        <v>Item</v>
      </c>
      <c r="G66" s="342">
        <f>'BILL NO 5. (MAINTENANCE HOUSING'!G12</f>
        <v>29</v>
      </c>
      <c r="H66" s="342">
        <f>'BILL NO 5. (MAINTENANCE HOUSING'!J12</f>
        <v>29</v>
      </c>
      <c r="I66" s="342">
        <f>'BILL NO 5. (MAINTENANCE HOUSING'!H12</f>
        <v>252</v>
      </c>
      <c r="J66" s="343">
        <f>'BILL NO 5. (MAINTENANCE HOUSING'!I12</f>
        <v>7308</v>
      </c>
      <c r="K66" s="343">
        <f>'BILL NO 5. (MAINTENANCE HOUSING'!K12</f>
        <v>0</v>
      </c>
      <c r="L66" s="344">
        <f>'BILL NO 5. (MAINTENANCE HOUSING'!L12</f>
        <v>29</v>
      </c>
      <c r="M66" s="345"/>
      <c r="N66" s="346">
        <f>G66*I66</f>
        <v>7308</v>
      </c>
      <c r="O66" s="1600"/>
      <c r="P66" s="1600"/>
      <c r="Q66" s="1600"/>
    </row>
    <row r="67" spans="1:17" ht="12.75">
      <c r="A67" s="1600"/>
      <c r="B67" s="340" t="str">
        <f>'BILL NO 5. (MAINTENANCE HOUSING'!B58</f>
        <v>P8</v>
      </c>
      <c r="C67" s="341" t="str">
        <f>'BILL NO 5. (MAINTENANCE HOUSING'!C58</f>
        <v>Sanitary Wares and Fittings</v>
      </c>
      <c r="D67" s="341" t="str">
        <f>'BILL NO 5. (MAINTENANCE HOUSING'!D58</f>
        <v>shower tray</v>
      </c>
      <c r="E67" s="341" t="str">
        <f>'BILL NO 5. (MAINTENANCE HOUSING'!E58</f>
        <v>Supply and install white glazed shower tray size 70x70 with the necessary fittings and plumbing darins including all UPVC and PVC pipes for water supply and drain with fittings and flexible pipes</v>
      </c>
      <c r="F67" s="342" t="str">
        <f>'BILL NO 5. (MAINTENANCE HOUSING'!F58</f>
        <v>Item</v>
      </c>
      <c r="G67" s="342">
        <f>'BILL NO 5. (MAINTENANCE HOUSING'!G58</f>
        <v>29</v>
      </c>
      <c r="H67" s="344">
        <f>'BILL NO 5. (MAINTENANCE HOUSING'!J58</f>
        <v>29</v>
      </c>
      <c r="I67" s="342">
        <f>'BILL NO 5. (MAINTENANCE HOUSING'!H58</f>
        <v>12.6</v>
      </c>
      <c r="J67" s="342">
        <f>'BILL NO 5. (MAINTENANCE HOUSING'!I58</f>
        <v>365.4</v>
      </c>
      <c r="K67" s="343">
        <f>'BILL NO 5. (MAINTENANCE HOUSING'!K58</f>
        <v>0</v>
      </c>
      <c r="L67" s="344">
        <f>'BILL NO 5. (MAINTENANCE HOUSING'!L58</f>
        <v>29</v>
      </c>
      <c r="M67" s="345"/>
      <c r="N67" s="346">
        <f>H67*I67</f>
        <v>365.4</v>
      </c>
      <c r="O67" s="1600"/>
      <c r="P67" s="1600"/>
      <c r="Q67" s="1600"/>
    </row>
    <row r="68" spans="1:17" ht="12.75">
      <c r="A68" s="1600"/>
      <c r="B68" s="340" t="str">
        <f>'BILL NO 5. (MAINTENANCE HOUSING'!B83</f>
        <v>E2</v>
      </c>
      <c r="C68" s="341" t="str">
        <f>'BILL NO 5. (MAINTENANCE HOUSING'!C83</f>
        <v>Electrical Engineering Installation</v>
      </c>
      <c r="D68" s="341" t="str">
        <f>'BILL NO 5. (MAINTENANCE HOUSING'!D83</f>
        <v>Contractor to provide full Solar system</v>
      </c>
      <c r="E68" s="341" t="str">
        <f>'BILL NO 5. (MAINTENANCE HOUSING'!E83</f>
        <v>The contractor to Design and Provide the solar system including all materials and supply and fix it to be compatible with the MCCP and DBs at the houses and get the approvals from the ClientEngineer before executing any work</v>
      </c>
      <c r="F68" s="342" t="str">
        <f>'BILL NO 5. (MAINTENANCE HOUSING'!F83</f>
        <v>Item</v>
      </c>
      <c r="G68" s="342">
        <f>'BILL NO 5. (MAINTENANCE HOUSING'!G83</f>
        <v>29</v>
      </c>
      <c r="H68" s="344">
        <f>'BILL NO 5. (MAINTENANCE HOUSING'!J83</f>
        <v>0</v>
      </c>
      <c r="I68" s="342">
        <f>'BILL NO 5. (MAINTENANCE HOUSING'!H83</f>
        <v>0</v>
      </c>
      <c r="J68" s="342" t="str">
        <f>'BILL NO 5. (MAINTENANCE HOUSING'!I83</f>
        <v>-</v>
      </c>
      <c r="K68" s="343">
        <f>'BILL NO 5. (MAINTENANCE HOUSING'!K83</f>
        <v>0</v>
      </c>
      <c r="L68" s="344">
        <f>'BILL NO 5. (MAINTENANCE HOUSING'!L83</f>
        <v>29</v>
      </c>
      <c r="M68" s="345"/>
      <c r="N68" s="347">
        <f>'BILL NO 5. (MAINTENANCE HOUSING'!M83</f>
        <v>0</v>
      </c>
      <c r="O68" s="1600"/>
      <c r="P68" s="1600"/>
      <c r="Q68" s="1600"/>
    </row>
    <row r="69" spans="1:17" ht="12.75">
      <c r="A69" s="1600"/>
      <c r="B69" s="340" t="str">
        <f>'BILL NO 5. (MAINTENANCE HOUSING'!B86</f>
        <v>E5</v>
      </c>
      <c r="C69" s="341" t="str">
        <f>'BILL NO 5. (MAINTENANCE HOUSING'!C86</f>
        <v>Electrical Engineering Installation</v>
      </c>
      <c r="D69" s="341" t="str">
        <f>'BILL NO 5. (MAINTENANCE HOUSING'!D86</f>
        <v>Sub Main Distribution Board</v>
      </c>
      <c r="E69" s="341" t="str">
        <f>'BILL NO 5. (MAINTENANCE HOUSING'!E86</f>
        <v>The contractor to add a new DB for the New Caravans to be weatherproof GRP IP 65 .</v>
      </c>
      <c r="F69" s="342" t="str">
        <f>'BILL NO 5. (MAINTENANCE HOUSING'!F86</f>
        <v>Item</v>
      </c>
      <c r="G69" s="342">
        <f>'BILL NO 5. (MAINTENANCE HOUSING'!G86</f>
        <v>29</v>
      </c>
      <c r="H69" s="344">
        <f>'BILL NO 5. (MAINTENANCE HOUSING'!J86</f>
        <v>29</v>
      </c>
      <c r="I69" s="342">
        <f>'BILL NO 5. (MAINTENANCE HOUSING'!H86</f>
        <v>62.566000000000003</v>
      </c>
      <c r="J69" s="344">
        <f>'BILL NO 5. (MAINTENANCE HOUSING'!I86</f>
        <v>1814.414</v>
      </c>
      <c r="K69" s="343">
        <f>'BILL NO 5. (MAINTENANCE HOUSING'!K86</f>
        <v>0</v>
      </c>
      <c r="L69" s="344">
        <f>'BILL NO 5. (MAINTENANCE HOUSING'!L86</f>
        <v>29</v>
      </c>
      <c r="M69" s="345"/>
      <c r="N69" s="346">
        <f t="shared" ref="N69:N70" si="8">H69*I69</f>
        <v>1814.414</v>
      </c>
      <c r="O69" s="1600"/>
      <c r="P69" s="1600"/>
      <c r="Q69" s="1600"/>
    </row>
    <row r="70" spans="1:17" ht="12.75">
      <c r="A70" s="1600"/>
      <c r="B70" s="340" t="str">
        <f>'BILL NO 5. (MAINTENANCE HOUSING'!B108</f>
        <v>E25</v>
      </c>
      <c r="C70" s="341" t="str">
        <f>'BILL NO 5. (MAINTENANCE HOUSING'!C108</f>
        <v>Electrical Engineering Installation</v>
      </c>
      <c r="D70" s="341" t="str">
        <f>'BILL NO 5. (MAINTENANCE HOUSING'!D108</f>
        <v>Lighting Fixture</v>
      </c>
      <c r="E70" s="341" t="str">
        <f>'BILL NO 5. (MAINTENANCE HOUSING'!E108</f>
        <v>Supply install connect test and commission of the following lighting fixtures Emergency light</v>
      </c>
      <c r="F70" s="342" t="str">
        <f>'BILL NO 5. (MAINTENANCE HOUSING'!F108</f>
        <v>Item</v>
      </c>
      <c r="G70" s="342">
        <f>'BILL NO 5. (MAINTENANCE HOUSING'!G108</f>
        <v>29</v>
      </c>
      <c r="H70" s="344">
        <f>'BILL NO 5. (MAINTENANCE HOUSING'!J108</f>
        <v>29</v>
      </c>
      <c r="I70" s="342">
        <f>'BILL NO 5. (MAINTENANCE HOUSING'!H108</f>
        <v>17.379000000000001</v>
      </c>
      <c r="J70" s="348">
        <f>'BILL NO 5. (MAINTENANCE HOUSING'!I108</f>
        <v>503.99100000000004</v>
      </c>
      <c r="K70" s="343">
        <f>'BILL NO 5. (MAINTENANCE HOUSING'!K108</f>
        <v>0</v>
      </c>
      <c r="L70" s="344">
        <f>'BILL NO 5. (MAINTENANCE HOUSING'!L108</f>
        <v>29</v>
      </c>
      <c r="M70" s="345"/>
      <c r="N70" s="346">
        <f t="shared" si="8"/>
        <v>503.99100000000004</v>
      </c>
      <c r="O70" s="1600"/>
      <c r="P70" s="1600"/>
      <c r="Q70" s="1600"/>
    </row>
    <row r="71" spans="1:17" ht="12.75">
      <c r="A71" s="1600"/>
      <c r="B71" s="340" t="str">
        <f>'BILL NO 5. (MAINTENANCE HOUSING'!B113</f>
        <v>G1</v>
      </c>
      <c r="C71" s="341" t="str">
        <f>'BILL NO 5. (MAINTENANCE HOUSING'!C113</f>
        <v>Sundrie</v>
      </c>
      <c r="D71" s="341" t="str">
        <f>'BILL NO 5. (MAINTENANCE HOUSING'!D113</f>
        <v>Sundrie Items</v>
      </c>
      <c r="E71" s="341" t="str">
        <f>'BILL NO 5. (MAINTENANCE HOUSING'!E113</f>
        <v>Any other works not specifically enumerated under the works in this bill but indicated in the drawings or required to complete the work in manner of respect to handover the project in working and safe conditions to the residents specification or needed to complete the work.</v>
      </c>
      <c r="F71" s="342" t="str">
        <f>'BILL NO 5. (MAINTENANCE HOUSING'!F113</f>
        <v>Item</v>
      </c>
      <c r="G71" s="342">
        <f>'BILL NO 5. (MAINTENANCE HOUSING'!G113</f>
        <v>29</v>
      </c>
      <c r="H71" s="344">
        <f>'BILL NO 5. (MAINTENANCE HOUSING'!J113</f>
        <v>29</v>
      </c>
      <c r="I71" s="342">
        <f>'BILL NO 5. (MAINTENANCE HOUSING'!H113</f>
        <v>52.137999999999998</v>
      </c>
      <c r="J71" s="343">
        <f>'BILL NO 5. (MAINTENANCE HOUSING'!I113</f>
        <v>1512.002</v>
      </c>
      <c r="K71" s="343">
        <f>'BILL NO 5. (MAINTENANCE HOUSING'!K113</f>
        <v>1512.002</v>
      </c>
      <c r="L71" s="344">
        <f>'BILL NO 5. (MAINTENANCE HOUSING'!L113</f>
        <v>0</v>
      </c>
      <c r="M71" s="345"/>
      <c r="N71" s="346"/>
      <c r="O71" s="1600"/>
      <c r="P71" s="1600"/>
      <c r="Q71" s="1600"/>
    </row>
    <row r="72" spans="1:17" ht="12.75">
      <c r="A72" s="1600"/>
      <c r="B72" s="326"/>
      <c r="C72" s="327"/>
      <c r="D72" s="327"/>
      <c r="E72" s="327"/>
      <c r="F72" s="328"/>
      <c r="G72" s="328"/>
      <c r="H72" s="328"/>
      <c r="I72" s="328"/>
      <c r="J72" s="328"/>
      <c r="K72" s="328"/>
      <c r="L72" s="328"/>
      <c r="M72" s="349"/>
      <c r="N72" s="350"/>
      <c r="O72" s="1600"/>
      <c r="P72" s="1600"/>
      <c r="Q72" s="1600"/>
    </row>
    <row r="73" spans="1:17" ht="12.75">
      <c r="A73" s="1600"/>
      <c r="B73" s="330"/>
      <c r="C73" s="331"/>
      <c r="D73" s="331"/>
      <c r="E73" s="331"/>
      <c r="F73" s="332"/>
      <c r="G73" s="332"/>
      <c r="H73" s="332"/>
      <c r="I73" s="332"/>
      <c r="J73" s="332"/>
      <c r="K73" s="332"/>
      <c r="L73" s="332"/>
      <c r="M73" s="332"/>
      <c r="N73" s="351"/>
      <c r="O73" s="1600"/>
      <c r="P73" s="1600"/>
      <c r="Q73" s="1600"/>
    </row>
    <row r="74" spans="1:17" ht="12.75">
      <c r="A74" s="1600"/>
      <c r="B74" s="333"/>
      <c r="F74" s="212"/>
      <c r="G74" s="212"/>
      <c r="H74" s="212"/>
      <c r="I74" s="212"/>
      <c r="J74" s="212"/>
      <c r="K74" s="212"/>
      <c r="L74" s="212"/>
      <c r="M74" s="212"/>
      <c r="N74" s="352"/>
      <c r="O74" s="1600"/>
      <c r="P74" s="1600"/>
      <c r="Q74" s="1600"/>
    </row>
    <row r="75" spans="1:17" ht="12.75">
      <c r="A75" s="1600"/>
      <c r="B75" s="1653" t="s">
        <v>112</v>
      </c>
      <c r="C75" s="1595"/>
      <c r="D75" s="1595"/>
      <c r="E75" s="1595"/>
      <c r="F75" s="1595"/>
      <c r="G75" s="1595"/>
      <c r="H75" s="1595"/>
      <c r="I75" s="334"/>
      <c r="J75" s="353">
        <f t="shared" ref="J75:K75" si="9">SUM(J66:J74)</f>
        <v>11503.807000000001</v>
      </c>
      <c r="K75" s="353">
        <f t="shared" si="9"/>
        <v>1512.002</v>
      </c>
      <c r="L75" s="334"/>
      <c r="M75" s="334">
        <v>0</v>
      </c>
      <c r="N75" s="336">
        <f>SUM(N66:N74)</f>
        <v>9991.8050000000003</v>
      </c>
      <c r="O75" s="1600"/>
      <c r="P75" s="1600"/>
      <c r="Q75" s="1600"/>
    </row>
    <row r="76" spans="1:17" ht="12.75">
      <c r="A76" s="1600"/>
      <c r="B76" s="1666"/>
      <c r="C76" s="1600"/>
      <c r="D76" s="1600"/>
      <c r="E76" s="1600"/>
      <c r="F76" s="1600"/>
      <c r="G76" s="1600"/>
      <c r="H76" s="1600"/>
      <c r="I76" s="1600"/>
      <c r="J76" s="1600"/>
      <c r="K76" s="1600"/>
      <c r="L76" s="1600"/>
      <c r="M76" s="1600"/>
      <c r="N76" s="1600"/>
      <c r="O76" s="1600"/>
      <c r="P76" s="1600"/>
      <c r="Q76" s="1600"/>
    </row>
    <row r="77" spans="1:17" ht="15.75" customHeight="1">
      <c r="A77" s="1600"/>
      <c r="B77" s="1600"/>
      <c r="C77" s="1600"/>
      <c r="D77" s="1600"/>
      <c r="E77" s="1600"/>
      <c r="F77" s="1600"/>
      <c r="G77" s="1600"/>
      <c r="H77" s="1600"/>
      <c r="I77" s="1600"/>
      <c r="J77" s="1600"/>
      <c r="K77" s="1600"/>
      <c r="L77" s="1600"/>
      <c r="M77" s="1600"/>
      <c r="N77" s="1600"/>
      <c r="O77" s="1600"/>
      <c r="P77" s="1600"/>
      <c r="Q77" s="1600"/>
    </row>
    <row r="78" spans="1:17" ht="12.75">
      <c r="A78" s="1600"/>
      <c r="B78" s="212"/>
      <c r="C78" s="212"/>
      <c r="D78" s="212"/>
      <c r="E78" s="212"/>
      <c r="F78" s="212"/>
      <c r="G78" s="212"/>
      <c r="H78" s="212"/>
      <c r="I78" s="212"/>
      <c r="J78" s="212"/>
      <c r="K78" s="212"/>
      <c r="L78" s="212"/>
      <c r="M78" s="212"/>
      <c r="N78" s="212"/>
      <c r="O78" s="1600"/>
      <c r="P78" s="1600"/>
      <c r="Q78" s="1600"/>
    </row>
    <row r="79" spans="1:17" ht="21.75" customHeight="1">
      <c r="A79" s="1600"/>
      <c r="B79" s="1667" t="s">
        <v>113</v>
      </c>
      <c r="C79" s="1637"/>
      <c r="D79" s="1637"/>
      <c r="E79" s="1637"/>
      <c r="F79" s="1637"/>
      <c r="G79" s="1637"/>
      <c r="H79" s="1637"/>
      <c r="I79" s="1637"/>
      <c r="J79" s="1638"/>
      <c r="K79" s="1642"/>
      <c r="L79" s="1600"/>
      <c r="M79" s="1600"/>
      <c r="N79" s="1600"/>
      <c r="O79" s="1600"/>
      <c r="P79" s="1600"/>
      <c r="Q79" s="1600"/>
    </row>
    <row r="80" spans="1:17" ht="30">
      <c r="A80" s="1600"/>
      <c r="B80" s="354" t="s">
        <v>99</v>
      </c>
      <c r="C80" s="355" t="s">
        <v>100</v>
      </c>
      <c r="D80" s="355" t="s">
        <v>101</v>
      </c>
      <c r="E80" s="356" t="s">
        <v>102</v>
      </c>
      <c r="F80" s="355" t="s">
        <v>114</v>
      </c>
      <c r="G80" s="357" t="s">
        <v>115</v>
      </c>
      <c r="H80" s="354" t="s">
        <v>116</v>
      </c>
      <c r="I80" s="354" t="s">
        <v>117</v>
      </c>
      <c r="J80" s="358" t="s">
        <v>118</v>
      </c>
      <c r="K80" s="1600"/>
      <c r="L80" s="1600"/>
      <c r="M80" s="1600"/>
      <c r="N80" s="1600"/>
      <c r="O80" s="1600"/>
      <c r="P80" s="1600"/>
      <c r="Q80" s="1600"/>
    </row>
    <row r="81" spans="1:17" ht="1.5" customHeight="1">
      <c r="A81" s="1600"/>
      <c r="B81" s="283"/>
      <c r="C81" s="284"/>
      <c r="D81" s="284"/>
      <c r="E81" s="284"/>
      <c r="F81" s="153"/>
      <c r="G81" s="153"/>
      <c r="H81" s="153"/>
      <c r="I81" s="153"/>
      <c r="J81" s="155"/>
      <c r="K81" s="1600"/>
      <c r="L81" s="1600"/>
      <c r="M81" s="1600"/>
      <c r="N81" s="1600"/>
      <c r="O81" s="1600"/>
      <c r="P81" s="1600"/>
      <c r="Q81" s="1600"/>
    </row>
    <row r="82" spans="1:17" ht="12.75">
      <c r="A82" s="1600"/>
      <c r="B82" s="285" t="str">
        <f>'BILL NO 6 (STORM WATER)'!B6</f>
        <v>PSW9</v>
      </c>
      <c r="C82" s="286" t="str">
        <f>'BILL NO 6 (STORM WATER)'!C6</f>
        <v>Earthwork</v>
      </c>
      <c r="D82" s="286" t="str">
        <f>'BILL NO 6 (STORM WATER)'!D6</f>
        <v xml:space="preserve">Earthwork  for pipe Trenches </v>
      </c>
      <c r="E82" s="359" t="str">
        <f>'BILL NO 6 (STORM WATER)'!E6</f>
        <v>Trench excavation and backfilling Depth 0 to 2m</v>
      </c>
      <c r="F82" s="191" t="str">
        <f>'BILL NO 6 (STORM WATER)'!F6</f>
        <v>m3</v>
      </c>
      <c r="G82" s="186">
        <f>'BILL NO 6 (STORM WATER)'!G6</f>
        <v>9180</v>
      </c>
      <c r="H82" s="360">
        <f>'BILL NO 6 (STORM WATER)'!H6</f>
        <v>0.7</v>
      </c>
      <c r="I82" s="186">
        <f>'BILL NO 6 (STORM WATER)'!I6</f>
        <v>6426</v>
      </c>
      <c r="J82" s="361">
        <f>'BILL NO 6 (STORM WATER)'!J6</f>
        <v>6426</v>
      </c>
      <c r="K82" s="1600"/>
      <c r="L82" s="1600"/>
      <c r="M82" s="1600"/>
      <c r="N82" s="1600"/>
      <c r="O82" s="1600"/>
      <c r="P82" s="1600"/>
      <c r="Q82" s="1600"/>
    </row>
    <row r="83" spans="1:17" ht="12.75">
      <c r="A83" s="1600"/>
      <c r="B83" s="285" t="str">
        <f>'BILL NO 6 (STORM WATER)'!B7</f>
        <v>PSW10</v>
      </c>
      <c r="C83" s="286" t="str">
        <f>'BILL NO 6 (STORM WATER)'!C7</f>
        <v>Earthwork</v>
      </c>
      <c r="D83" s="286" t="str">
        <f>'BILL NO 6 (STORM WATER)'!D7</f>
        <v xml:space="preserve">Earthwork  for pipe Trenches </v>
      </c>
      <c r="E83" s="359" t="str">
        <f>'BILL NO 6 (STORM WATER)'!E7</f>
        <v>Trench excavation and backfilling Depth 2m to 2m</v>
      </c>
      <c r="F83" s="191" t="str">
        <f>'BILL NO 6 (STORM WATER)'!F7</f>
        <v>m3</v>
      </c>
      <c r="G83" s="186">
        <f>'BILL NO 6 (STORM WATER)'!G7</f>
        <v>12615</v>
      </c>
      <c r="H83" s="360">
        <f>'BILL NO 6 (STORM WATER)'!H7</f>
        <v>1.575</v>
      </c>
      <c r="I83" s="186">
        <f>'BILL NO 6 (STORM WATER)'!I7</f>
        <v>19868.625</v>
      </c>
      <c r="J83" s="361">
        <f>'BILL NO 6 (STORM WATER)'!J7</f>
        <v>19868.625</v>
      </c>
      <c r="K83" s="1600"/>
      <c r="L83" s="1600"/>
      <c r="M83" s="1600"/>
      <c r="N83" s="1600"/>
      <c r="O83" s="1600"/>
      <c r="P83" s="1600"/>
      <c r="Q83" s="1600"/>
    </row>
    <row r="84" spans="1:17" ht="12.75">
      <c r="A84" s="1600"/>
      <c r="B84" s="285" t="str">
        <f>'BILL NO 6 (STORM WATER)'!B8</f>
        <v>PSW11</v>
      </c>
      <c r="C84" s="286" t="str">
        <f>'BILL NO 6 (STORM WATER)'!C8</f>
        <v>Earthwork</v>
      </c>
      <c r="D84" s="286" t="str">
        <f>'BILL NO 6 (STORM WATER)'!D8</f>
        <v xml:space="preserve">Earthwork  for pipe Trenches </v>
      </c>
      <c r="E84" s="359" t="str">
        <f>'BILL NO 6 (STORM WATER)'!E8</f>
        <v>Trench excavation and backfilling Depth 3m to 4m</v>
      </c>
      <c r="F84" s="191" t="str">
        <f>'BILL NO 6 (STORM WATER)'!F8</f>
        <v>m3</v>
      </c>
      <c r="G84" s="186">
        <f>'BILL NO 6 (STORM WATER)'!G8</f>
        <v>3090</v>
      </c>
      <c r="H84" s="360">
        <f>'BILL NO 6 (STORM WATER)'!H8</f>
        <v>2.1</v>
      </c>
      <c r="I84" s="186">
        <f>'BILL NO 6 (STORM WATER)'!I8</f>
        <v>6489</v>
      </c>
      <c r="J84" s="361">
        <f>'BILL NO 6 (STORM WATER)'!J8</f>
        <v>6489</v>
      </c>
      <c r="K84" s="1600"/>
      <c r="L84" s="1600"/>
      <c r="M84" s="1600"/>
      <c r="N84" s="1600"/>
      <c r="O84" s="1600"/>
      <c r="P84" s="1600"/>
      <c r="Q84" s="1600"/>
    </row>
    <row r="85" spans="1:17" ht="12.75">
      <c r="A85" s="1600"/>
      <c r="B85" s="285" t="str">
        <f>'BILL NO 6 (STORM WATER)'!B9</f>
        <v>PSW12</v>
      </c>
      <c r="C85" s="286" t="str">
        <f>'BILL NO 6 (STORM WATER)'!C9</f>
        <v>Earthwork</v>
      </c>
      <c r="D85" s="286" t="str">
        <f>'BILL NO 6 (STORM WATER)'!D9</f>
        <v xml:space="preserve">Earthwork  for pipe Trenches </v>
      </c>
      <c r="E85" s="359" t="str">
        <f>'BILL NO 6 (STORM WATER)'!E9</f>
        <v>Trench excavation and backfilling Depth more than 4m</v>
      </c>
      <c r="F85" s="191" t="str">
        <f>'BILL NO 6 (STORM WATER)'!F9</f>
        <v>m3</v>
      </c>
      <c r="G85" s="186">
        <f>'BILL NO 6 (STORM WATER)'!G9</f>
        <v>4080</v>
      </c>
      <c r="H85" s="360">
        <f>'BILL NO 6 (STORM WATER)'!H9</f>
        <v>4.2</v>
      </c>
      <c r="I85" s="186">
        <f>'BILL NO 6 (STORM WATER)'!I9</f>
        <v>17136</v>
      </c>
      <c r="J85" s="361">
        <f>'BILL NO 6 (STORM WATER)'!J9</f>
        <v>17136</v>
      </c>
      <c r="K85" s="1600"/>
      <c r="L85" s="1600"/>
      <c r="M85" s="1600"/>
      <c r="N85" s="1600"/>
      <c r="O85" s="1600"/>
      <c r="P85" s="1600"/>
      <c r="Q85" s="1600"/>
    </row>
    <row r="86" spans="1:17" ht="12.75">
      <c r="A86" s="1600"/>
      <c r="B86" s="285" t="str">
        <f>'BILL NO 6 (STORM WATER)'!B10</f>
        <v>PSW13</v>
      </c>
      <c r="C86" s="286" t="str">
        <f>'BILL NO 6 (STORM WATER)'!C10</f>
        <v>3 Granular Subbase Aggregate Base Course and Stabilized Base Courses.</v>
      </c>
      <c r="D86" s="286" t="str">
        <f>'BILL NO 6 (STORM WATER)'!D10</f>
        <v>Redesign and Construction of Asphalt Road to be suitable for Erection of Culvert with all necessary drawings details…</v>
      </c>
      <c r="E86" s="359" t="str">
        <f>'BILL NO 6 (STORM WATER)'!E10</f>
        <v>Aggregate Base Course Class B</v>
      </c>
      <c r="F86" s="191" t="str">
        <f>'BILL NO 6 (STORM WATER)'!F10</f>
        <v>m3</v>
      </c>
      <c r="G86" s="186">
        <f>'BILL NO 6 (STORM WATER)'!G10</f>
        <v>1500</v>
      </c>
      <c r="H86" s="360">
        <f>'BILL NO 6 (STORM WATER)'!H10</f>
        <v>2.1</v>
      </c>
      <c r="I86" s="186">
        <f>'BILL NO 6 (STORM WATER)'!I10</f>
        <v>3150</v>
      </c>
      <c r="J86" s="361">
        <f>'BILL NO 6 (STORM WATER)'!J10</f>
        <v>0</v>
      </c>
      <c r="K86" s="1600"/>
      <c r="L86" s="1600"/>
      <c r="M86" s="1600"/>
      <c r="N86" s="1600"/>
      <c r="O86" s="1600"/>
      <c r="P86" s="1600"/>
      <c r="Q86" s="1600"/>
    </row>
    <row r="87" spans="1:17" ht="12.75">
      <c r="A87" s="1600"/>
      <c r="B87" s="285" t="str">
        <f>'BILL NO 6 (STORM WATER)'!B11</f>
        <v>PSW14</v>
      </c>
      <c r="C87" s="286" t="str">
        <f>'BILL NO 6 (STORM WATER)'!C11</f>
        <v>4 Bituminous Pavement</v>
      </c>
      <c r="D87" s="286" t="str">
        <f>'BILL NO 6 (STORM WATER)'!D11</f>
        <v>Redesign and Construction of Asphalt Road to be suitable for Erection of Culvert with all necessary drawings details…</v>
      </c>
      <c r="E87" s="359" t="str">
        <f>'BILL NO 6 (STORM WATER)'!E11</f>
        <v>Bituminous Prime Coat Application rate 1.5 KgSq.m</v>
      </c>
      <c r="F87" s="191" t="str">
        <f>'BILL NO 6 (STORM WATER)'!F11</f>
        <v>m3</v>
      </c>
      <c r="G87" s="186">
        <f>'BILL NO 6 (STORM WATER)'!G11</f>
        <v>4050</v>
      </c>
      <c r="H87" s="360">
        <f>'BILL NO 6 (STORM WATER)'!H11</f>
        <v>2.1</v>
      </c>
      <c r="I87" s="186">
        <f>'BILL NO 6 (STORM WATER)'!I11</f>
        <v>8505</v>
      </c>
      <c r="J87" s="361">
        <f>'BILL NO 6 (STORM WATER)'!J11</f>
        <v>0</v>
      </c>
      <c r="K87" s="1600"/>
      <c r="L87" s="1600"/>
      <c r="M87" s="1600"/>
      <c r="N87" s="1600"/>
      <c r="O87" s="1600"/>
      <c r="P87" s="1600"/>
      <c r="Q87" s="1600"/>
    </row>
    <row r="88" spans="1:17" ht="12.75">
      <c r="A88" s="1600"/>
      <c r="B88" s="285" t="str">
        <f>'BILL NO 6 (STORM WATER)'!B12</f>
        <v>PSW15</v>
      </c>
      <c r="C88" s="286" t="str">
        <f>'BILL NO 6 (STORM WATER)'!C12</f>
        <v>Asphalt Road</v>
      </c>
      <c r="D88" s="286" t="str">
        <f>'BILL NO 6 (STORM WATER)'!D12</f>
        <v>Redesign and Construction of Asphalt Road to be suitable for Erection of Culvert with all necessary drawings details…</v>
      </c>
      <c r="E88" s="359" t="str">
        <f>'BILL NO 6 (STORM WATER)'!E12</f>
        <v>Bituminous Wearing Course Class B</v>
      </c>
      <c r="F88" s="191" t="str">
        <f>'BILL NO 6 (STORM WATER)'!F12</f>
        <v>m3</v>
      </c>
      <c r="G88" s="186">
        <f>'BILL NO 6 (STORM WATER)'!G12</f>
        <v>280</v>
      </c>
      <c r="H88" s="360">
        <f>'BILL NO 6 (STORM WATER)'!H12</f>
        <v>12.6</v>
      </c>
      <c r="I88" s="186">
        <f>'BILL NO 6 (STORM WATER)'!I12</f>
        <v>3528</v>
      </c>
      <c r="J88" s="361">
        <f>'BILL NO 6 (STORM WATER)'!J12</f>
        <v>0</v>
      </c>
      <c r="K88" s="1600"/>
      <c r="L88" s="1600"/>
      <c r="M88" s="1600"/>
      <c r="N88" s="1600"/>
      <c r="O88" s="1600"/>
      <c r="P88" s="1600"/>
      <c r="Q88" s="1600"/>
    </row>
    <row r="89" spans="1:17" ht="12.75">
      <c r="A89" s="1600"/>
      <c r="B89" s="285" t="str">
        <f>'BILL NO 6 (STORM WATER)'!B14</f>
        <v>PSW18</v>
      </c>
      <c r="C89" s="286" t="str">
        <f>'BILL NO 6 (STORM WATER)'!C14</f>
        <v>Concrete and Concrete
Structures</v>
      </c>
      <c r="D89" s="286" t="str">
        <f>'BILL NO 6 (STORM WATER)'!D14</f>
        <v>Construction of Box culvert N2 Size 2x1.5m concrete class 30 with reinforcement as per HDS 2017 including wing wall foundations bituminous paint excavation backfilling and as directed by Engineer</v>
      </c>
      <c r="E89" s="359" t="str">
        <f>'BILL NO 6 (STORM WATER)'!E14</f>
        <v>Concrete Class 35 in box culverts wing walls apron slab retaining walls and debris foundations.</v>
      </c>
      <c r="F89" s="191" t="str">
        <f>'BILL NO 6 (STORM WATER)'!F14</f>
        <v>m3</v>
      </c>
      <c r="G89" s="362">
        <f>'BILL NO 6 (STORM WATER)'!G14</f>
        <v>375</v>
      </c>
      <c r="H89" s="191">
        <f>'BILL NO 6 (STORM WATER)'!H14</f>
        <v>12.6</v>
      </c>
      <c r="I89" s="186">
        <f>'BILL NO 6 (STORM WATER)'!I14</f>
        <v>4725</v>
      </c>
      <c r="J89" s="363">
        <f>'BILL NO 6 (STORM WATER)'!J14</f>
        <v>0</v>
      </c>
      <c r="K89" s="1600"/>
      <c r="L89" s="1600"/>
      <c r="M89" s="1600"/>
      <c r="N89" s="1600"/>
      <c r="O89" s="1600"/>
      <c r="P89" s="1600"/>
      <c r="Q89" s="1600"/>
    </row>
    <row r="90" spans="1:17" ht="12.75">
      <c r="A90" s="1600"/>
      <c r="B90" s="285" t="str">
        <f>'BILL NO 6 (STORM WATER)'!B16</f>
        <v>PSW20</v>
      </c>
      <c r="C90" s="286" t="str">
        <f>'BILL NO 6 (STORM WATER)'!C16</f>
        <v>Concrete and Concrete structure</v>
      </c>
      <c r="D90" s="286" t="str">
        <f>'BILL NO 6 (STORM WATER)'!D16</f>
        <v>Construction of Box culvert N2 Size 2x1.5m concrete class 30 with reinforcement as per HDS 2017 including wing wall foundations bituminous paint excavation backfilling and as directed by Engineer</v>
      </c>
      <c r="E90" s="359" t="str">
        <f>'BILL NO 6 (STORM WATER)'!E16</f>
        <v>High tensile steel bar factory epoxy coated reinforcement of any diameter</v>
      </c>
      <c r="F90" s="191" t="str">
        <f>'BILL NO 6 (STORM WATER)'!F16</f>
        <v>Ton</v>
      </c>
      <c r="G90" s="362">
        <f>'BILL NO 6 (STORM WATER)'!G16</f>
        <v>55</v>
      </c>
      <c r="H90" s="191">
        <f>'BILL NO 6 (STORM WATER)'!H16</f>
        <v>94.5</v>
      </c>
      <c r="I90" s="186">
        <f>'BILL NO 6 (STORM WATER)'!I16</f>
        <v>5197.5</v>
      </c>
      <c r="J90" s="363">
        <f>'BILL NO 6 (STORM WATER)'!J16</f>
        <v>0</v>
      </c>
      <c r="K90" s="1600"/>
      <c r="L90" s="1600"/>
      <c r="M90" s="1600"/>
      <c r="N90" s="1600"/>
      <c r="O90" s="1600"/>
      <c r="P90" s="1600"/>
      <c r="Q90" s="1600"/>
    </row>
    <row r="91" spans="1:17" ht="12.75">
      <c r="A91" s="1600"/>
      <c r="B91" s="285" t="str">
        <f>'BILL NO 6 (STORM WATER)'!B17</f>
        <v>PSW22</v>
      </c>
      <c r="C91" s="286" t="str">
        <f>'BILL NO 6 (STORM WATER)'!C17</f>
        <v>Concrete and Concrete structure</v>
      </c>
      <c r="D91" s="286" t="str">
        <f>'BILL NO 6 (STORM WATER)'!D17</f>
        <v>Construction of Box culvert N2 Size 2x1.5m concrete class 30 with reinforcement as per HDS 2017 including wing wall foundations bituminous paint excavation backfilling and as directed by Engineer</v>
      </c>
      <c r="E91" s="359" t="str">
        <f>'BILL NO 6 (STORM WATER)'!E17</f>
        <v>Tar or bituminous paint Type II 2 coats for surfaces in contact with earth in all structures</v>
      </c>
      <c r="F91" s="191" t="str">
        <f>'BILL NO 6 (STORM WATER)'!F17</f>
        <v>m2</v>
      </c>
      <c r="G91" s="186">
        <f>'BILL NO 6 (STORM WATER)'!G17</f>
        <v>1420</v>
      </c>
      <c r="H91" s="360">
        <f>'BILL NO 6 (STORM WATER)'!H17</f>
        <v>1.05</v>
      </c>
      <c r="I91" s="186">
        <f>'BILL NO 6 (STORM WATER)'!I17</f>
        <v>1491</v>
      </c>
      <c r="J91" s="361">
        <f>'BILL NO 6 (STORM WATER)'!J17</f>
        <v>0</v>
      </c>
      <c r="K91" s="1600"/>
      <c r="L91" s="1600"/>
      <c r="M91" s="1600"/>
      <c r="N91" s="1600"/>
      <c r="O91" s="1600"/>
      <c r="P91" s="1600"/>
      <c r="Q91" s="1600"/>
    </row>
    <row r="92" spans="1:17" ht="12.75">
      <c r="A92" s="1600"/>
      <c r="B92" s="285" t="str">
        <f>'BILL NO 6 (STORM WATER)'!B18</f>
        <v>PSW23</v>
      </c>
      <c r="C92" s="286" t="str">
        <f>'BILL NO 6 (STORM WATER)'!C18</f>
        <v>Concrete and Concrete structure</v>
      </c>
      <c r="D92" s="286" t="str">
        <f>'BILL NO 6 (STORM WATER)'!D18</f>
        <v>Construction of Box culvert N2 Size 2x1.5m concrete class 30 with reinforcement as per HDS 2017 including wing wall foundations bituminous paint excavation backfilling and as directed by Engineer</v>
      </c>
      <c r="E92" s="359" t="str">
        <f>'BILL NO 6 (STORM WATER)'!E18</f>
        <v>Membrane Waterproofing Geotextile 4mm thickness</v>
      </c>
      <c r="F92" s="191" t="str">
        <f>'BILL NO 6 (STORM WATER)'!F18</f>
        <v>m2</v>
      </c>
      <c r="G92" s="186">
        <f>'BILL NO 6 (STORM WATER)'!G18</f>
        <v>15500</v>
      </c>
      <c r="H92" s="360">
        <f>'BILL NO 6 (STORM WATER)'!H18</f>
        <v>1.05</v>
      </c>
      <c r="I92" s="186">
        <f>'BILL NO 6 (STORM WATER)'!I18</f>
        <v>16275</v>
      </c>
      <c r="J92" s="361">
        <f>'BILL NO 6 (STORM WATER)'!J18</f>
        <v>0</v>
      </c>
      <c r="K92" s="1600"/>
      <c r="L92" s="1600"/>
      <c r="M92" s="1600"/>
      <c r="N92" s="1600"/>
      <c r="O92" s="1600"/>
      <c r="P92" s="1600"/>
      <c r="Q92" s="1600"/>
    </row>
    <row r="93" spans="1:17" ht="12.75">
      <c r="A93" s="1600"/>
      <c r="B93" s="285" t="str">
        <f>'BILL NO 6 (STORM WATER)'!B19</f>
        <v xml:space="preserve">PSW25 </v>
      </c>
      <c r="C93" s="286" t="str">
        <f>'BILL NO 6 (STORM WATER)'!C19</f>
        <v xml:space="preserve">Drainage </v>
      </c>
      <c r="D93" s="286" t="str">
        <f>'BILL NO 6 (STORM WATER)'!D19</f>
        <v>Storm Sewer</v>
      </c>
      <c r="E93" s="359" t="str">
        <f>'BILL NO 6 (STORM WATER)'!E19</f>
        <v>Storm Sewer GRP Diamter 300mm</v>
      </c>
      <c r="F93" s="191" t="str">
        <f>'BILL NO 6 (STORM WATER)'!F19</f>
        <v>m</v>
      </c>
      <c r="G93" s="186">
        <f>'BILL NO 6 (STORM WATER)'!G19</f>
        <v>315</v>
      </c>
      <c r="H93" s="360">
        <f>'BILL NO 6 (STORM WATER)'!H19</f>
        <v>3.15</v>
      </c>
      <c r="I93" s="186">
        <f>'BILL NO 6 (STORM WATER)'!I19</f>
        <v>992.25</v>
      </c>
      <c r="J93" s="361">
        <f>'BILL NO 6 (STORM WATER)'!J19</f>
        <v>992.25</v>
      </c>
      <c r="K93" s="1600"/>
      <c r="L93" s="1600"/>
      <c r="M93" s="1600"/>
      <c r="N93" s="1600"/>
      <c r="O93" s="1600"/>
      <c r="P93" s="1600"/>
      <c r="Q93" s="1600"/>
    </row>
    <row r="94" spans="1:17" ht="12.75">
      <c r="A94" s="1600"/>
      <c r="B94" s="285" t="str">
        <f>'BILL NO 6 (STORM WATER)'!B20</f>
        <v>PSW26</v>
      </c>
      <c r="C94" s="286" t="str">
        <f>'BILL NO 6 (STORM WATER)'!C20</f>
        <v xml:space="preserve">Drainage </v>
      </c>
      <c r="D94" s="286" t="str">
        <f>'BILL NO 6 (STORM WATER)'!D20</f>
        <v>Storm Sewer</v>
      </c>
      <c r="E94" s="359" t="str">
        <f>'BILL NO 6 (STORM WATER)'!E20</f>
        <v>Storm Sewer GRP Diamter 400mm</v>
      </c>
      <c r="F94" s="191" t="str">
        <f>'BILL NO 6 (STORM WATER)'!F20</f>
        <v>m</v>
      </c>
      <c r="G94" s="186">
        <f>'BILL NO 6 (STORM WATER)'!G20</f>
        <v>1270</v>
      </c>
      <c r="H94" s="360">
        <f>'BILL NO 6 (STORM WATER)'!H20</f>
        <v>2.1</v>
      </c>
      <c r="I94" s="186">
        <f>'BILL NO 6 (STORM WATER)'!I20</f>
        <v>2667</v>
      </c>
      <c r="J94" s="361">
        <f>'BILL NO 6 (STORM WATER)'!J20</f>
        <v>2667</v>
      </c>
      <c r="K94" s="1600"/>
      <c r="L94" s="1600"/>
      <c r="M94" s="1600"/>
      <c r="N94" s="1600"/>
      <c r="O94" s="1600"/>
      <c r="P94" s="1600"/>
      <c r="Q94" s="1600"/>
    </row>
    <row r="95" spans="1:17" ht="12.75">
      <c r="A95" s="1600"/>
      <c r="B95" s="285" t="str">
        <f>'BILL NO 6 (STORM WATER)'!B21</f>
        <v>PSW27</v>
      </c>
      <c r="C95" s="286" t="str">
        <f>'BILL NO 6 (STORM WATER)'!C21</f>
        <v xml:space="preserve">Drainage </v>
      </c>
      <c r="D95" s="286" t="str">
        <f>'BILL NO 6 (STORM WATER)'!D21</f>
        <v>Storm Sewer</v>
      </c>
      <c r="E95" s="359" t="str">
        <f>'BILL NO 6 (STORM WATER)'!E21</f>
        <v>Storm Sewer GRP Diamter 500mm</v>
      </c>
      <c r="F95" s="191" t="str">
        <f>'BILL NO 6 (STORM WATER)'!F21</f>
        <v>m</v>
      </c>
      <c r="G95" s="186">
        <f>'BILL NO 6 (STORM WATER)'!G21</f>
        <v>345</v>
      </c>
      <c r="H95" s="360">
        <f>'BILL NO 6 (STORM WATER)'!H21</f>
        <v>1.575</v>
      </c>
      <c r="I95" s="186">
        <f>'BILL NO 6 (STORM WATER)'!I21</f>
        <v>543.375</v>
      </c>
      <c r="J95" s="361">
        <f>'BILL NO 6 (STORM WATER)'!J21</f>
        <v>543.375</v>
      </c>
      <c r="K95" s="1600"/>
      <c r="L95" s="1600"/>
      <c r="M95" s="1600"/>
      <c r="N95" s="1600"/>
      <c r="O95" s="1600"/>
      <c r="P95" s="1600"/>
      <c r="Q95" s="1600"/>
    </row>
    <row r="96" spans="1:17" ht="12.75">
      <c r="A96" s="1600"/>
      <c r="B96" s="285" t="str">
        <f>'BILL NO 6 (STORM WATER)'!B22</f>
        <v>PSW28</v>
      </c>
      <c r="C96" s="286" t="str">
        <f>'BILL NO 6 (STORM WATER)'!C22</f>
        <v xml:space="preserve">Drainage </v>
      </c>
      <c r="D96" s="286" t="str">
        <f>'BILL NO 6 (STORM WATER)'!D22</f>
        <v>Storm Sewer</v>
      </c>
      <c r="E96" s="359" t="str">
        <f>'BILL NO 6 (STORM WATER)'!E22</f>
        <v>Storm Sewer R.C Diamter 600mm</v>
      </c>
      <c r="F96" s="191" t="str">
        <f>'BILL NO 6 (STORM WATER)'!F22</f>
        <v>m</v>
      </c>
      <c r="G96" s="186">
        <f>'BILL NO 6 (STORM WATER)'!G22</f>
        <v>865</v>
      </c>
      <c r="H96" s="360">
        <f>'BILL NO 6 (STORM WATER)'!H22</f>
        <v>1.575</v>
      </c>
      <c r="I96" s="186">
        <f>'BILL NO 6 (STORM WATER)'!I22</f>
        <v>1362.375</v>
      </c>
      <c r="J96" s="361">
        <f>'BILL NO 6 (STORM WATER)'!J22</f>
        <v>1362.375</v>
      </c>
      <c r="K96" s="1600"/>
      <c r="L96" s="1600"/>
      <c r="M96" s="1600"/>
      <c r="N96" s="1600"/>
      <c r="O96" s="1600"/>
      <c r="P96" s="1600"/>
      <c r="Q96" s="1600"/>
    </row>
    <row r="97" spans="1:17" ht="12.75">
      <c r="A97" s="1600"/>
      <c r="B97" s="285" t="str">
        <f>'BILL NO 6 (STORM WATER)'!B23</f>
        <v>PSW29</v>
      </c>
      <c r="C97" s="286" t="str">
        <f>'BILL NO 6 (STORM WATER)'!C23</f>
        <v xml:space="preserve">Drainage </v>
      </c>
      <c r="D97" s="286" t="str">
        <f>'BILL NO 6 (STORM WATER)'!D23</f>
        <v>Storm Sewer</v>
      </c>
      <c r="E97" s="359" t="str">
        <f>'BILL NO 6 (STORM WATER)'!E23</f>
        <v>Storm Sewer R.C Diamter 700mm</v>
      </c>
      <c r="F97" s="191" t="str">
        <f>'BILL NO 6 (STORM WATER)'!F23</f>
        <v>m</v>
      </c>
      <c r="G97" s="186">
        <f>'BILL NO 6 (STORM WATER)'!G23</f>
        <v>1090</v>
      </c>
      <c r="H97" s="360">
        <f>'BILL NO 6 (STORM WATER)'!H23</f>
        <v>2.1</v>
      </c>
      <c r="I97" s="186">
        <f>'BILL NO 6 (STORM WATER)'!I23</f>
        <v>2289</v>
      </c>
      <c r="J97" s="361">
        <f>'BILL NO 6 (STORM WATER)'!J23</f>
        <v>2289</v>
      </c>
      <c r="K97" s="1600"/>
      <c r="L97" s="1600"/>
      <c r="M97" s="1600"/>
      <c r="N97" s="1600"/>
      <c r="O97" s="1600"/>
      <c r="P97" s="1600"/>
      <c r="Q97" s="1600"/>
    </row>
    <row r="98" spans="1:17" ht="12.75">
      <c r="A98" s="1600"/>
      <c r="B98" s="285" t="str">
        <f>'BILL NO 6 (STORM WATER)'!B24</f>
        <v>PSW30</v>
      </c>
      <c r="C98" s="286" t="str">
        <f>'BILL NO 6 (STORM WATER)'!C24</f>
        <v xml:space="preserve">Drainage </v>
      </c>
      <c r="D98" s="286" t="str">
        <f>'BILL NO 6 (STORM WATER)'!D24</f>
        <v>Storm Sewer</v>
      </c>
      <c r="E98" s="359" t="str">
        <f>'BILL NO 6 (STORM WATER)'!E24</f>
        <v>Storm Sewer R.C Diamter 800mm</v>
      </c>
      <c r="F98" s="191" t="str">
        <f>'BILL NO 6 (STORM WATER)'!F24</f>
        <v>m</v>
      </c>
      <c r="G98" s="186">
        <f>'BILL NO 6 (STORM WATER)'!G24</f>
        <v>460</v>
      </c>
      <c r="H98" s="360">
        <f>'BILL NO 6 (STORM WATER)'!H24</f>
        <v>2.1</v>
      </c>
      <c r="I98" s="186">
        <f>'BILL NO 6 (STORM WATER)'!I24</f>
        <v>966</v>
      </c>
      <c r="J98" s="361">
        <f>'BILL NO 6 (STORM WATER)'!J24</f>
        <v>966</v>
      </c>
      <c r="K98" s="1600"/>
      <c r="L98" s="1600"/>
      <c r="M98" s="1600"/>
      <c r="N98" s="1600"/>
      <c r="O98" s="1600"/>
      <c r="P98" s="1600"/>
      <c r="Q98" s="1600"/>
    </row>
    <row r="99" spans="1:17" ht="12.75">
      <c r="A99" s="1600"/>
      <c r="B99" s="285" t="str">
        <f>'BILL NO 6 (STORM WATER)'!B25</f>
        <v>PSW31</v>
      </c>
      <c r="C99" s="286" t="str">
        <f>'BILL NO 6 (STORM WATER)'!C25</f>
        <v xml:space="preserve">Drainage </v>
      </c>
      <c r="D99" s="286" t="str">
        <f>'BILL NO 6 (STORM WATER)'!D25</f>
        <v>Storm Sewer</v>
      </c>
      <c r="E99" s="359" t="str">
        <f>'BILL NO 6 (STORM WATER)'!E25</f>
        <v>Storm Sewer R.C Diamter 900mm</v>
      </c>
      <c r="F99" s="191" t="str">
        <f>'BILL NO 6 (STORM WATER)'!F25</f>
        <v>m</v>
      </c>
      <c r="G99" s="186">
        <f>'BILL NO 6 (STORM WATER)'!G25</f>
        <v>130</v>
      </c>
      <c r="H99" s="360">
        <f>'BILL NO 6 (STORM WATER)'!H25</f>
        <v>3.15</v>
      </c>
      <c r="I99" s="186">
        <f>'BILL NO 6 (STORM WATER)'!I25</f>
        <v>409.5</v>
      </c>
      <c r="J99" s="361">
        <f>'BILL NO 6 (STORM WATER)'!J25</f>
        <v>409.5</v>
      </c>
      <c r="K99" s="1600"/>
      <c r="L99" s="1600"/>
      <c r="M99" s="1600"/>
      <c r="N99" s="1600"/>
      <c r="O99" s="1600"/>
      <c r="P99" s="1600"/>
      <c r="Q99" s="1600"/>
    </row>
    <row r="100" spans="1:17" ht="12.75">
      <c r="A100" s="1600"/>
      <c r="B100" s="285" t="str">
        <f>'BILL NO 6 (STORM WATER)'!B26</f>
        <v>PSW32</v>
      </c>
      <c r="C100" s="286" t="str">
        <f>'BILL NO 6 (STORM WATER)'!C26</f>
        <v xml:space="preserve">Drainage </v>
      </c>
      <c r="D100" s="286" t="str">
        <f>'BILL NO 6 (STORM WATER)'!D26</f>
        <v>Storm Sewer</v>
      </c>
      <c r="E100" s="359" t="str">
        <f>'BILL NO 6 (STORM WATER)'!E26</f>
        <v>Storm Sewer R.C Diamter 1200mm</v>
      </c>
      <c r="F100" s="191" t="str">
        <f>'BILL NO 6 (STORM WATER)'!F26</f>
        <v>m</v>
      </c>
      <c r="G100" s="186">
        <f>'BILL NO 6 (STORM WATER)'!G26</f>
        <v>490</v>
      </c>
      <c r="H100" s="360">
        <f>'BILL NO 6 (STORM WATER)'!H26</f>
        <v>3.15</v>
      </c>
      <c r="I100" s="186">
        <f>'BILL NO 6 (STORM WATER)'!I26</f>
        <v>1543.5</v>
      </c>
      <c r="J100" s="361">
        <f>'BILL NO 6 (STORM WATER)'!J26</f>
        <v>1543.5</v>
      </c>
      <c r="K100" s="1600"/>
      <c r="L100" s="1600"/>
      <c r="M100" s="1600"/>
      <c r="N100" s="1600"/>
      <c r="O100" s="1600"/>
      <c r="P100" s="1600"/>
      <c r="Q100" s="1600"/>
    </row>
    <row r="101" spans="1:17" ht="12.75">
      <c r="A101" s="1600"/>
      <c r="B101" s="285" t="str">
        <f>'BILL NO 6 (STORM WATER)'!B27</f>
        <v>PSW34</v>
      </c>
      <c r="C101" s="286" t="str">
        <f>'BILL NO 6 (STORM WATER)'!C27</f>
        <v xml:space="preserve">Drainage </v>
      </c>
      <c r="D101" s="286" t="str">
        <f>'BILL NO 6 (STORM WATER)'!D27</f>
        <v xml:space="preserve">Manholes Inlets and Chambers </v>
      </c>
      <c r="E101" s="359" t="str">
        <f>'BILL NO 6 (STORM WATER)'!E27</f>
        <v>R.C Manholes Chamber Ring Dia. 1200mm Type A</v>
      </c>
      <c r="F101" s="191" t="str">
        <f>'BILL NO 6 (STORM WATER)'!F27</f>
        <v>No</v>
      </c>
      <c r="G101" s="186">
        <f>'BILL NO 6 (STORM WATER)'!G27</f>
        <v>48</v>
      </c>
      <c r="H101" s="191">
        <f>'BILL NO 6 (STORM WATER)'!H27</f>
        <v>3.15</v>
      </c>
      <c r="I101" s="186">
        <f>'BILL NO 6 (STORM WATER)'!I27</f>
        <v>151.19999999999999</v>
      </c>
      <c r="J101" s="288">
        <f>'BILL NO 6 (STORM WATER)'!J27</f>
        <v>151.19999999999999</v>
      </c>
      <c r="K101" s="1600"/>
      <c r="L101" s="1600"/>
      <c r="M101" s="1600"/>
      <c r="N101" s="1600"/>
      <c r="O101" s="1600"/>
      <c r="P101" s="1600"/>
      <c r="Q101" s="1600"/>
    </row>
    <row r="102" spans="1:17" ht="12.75">
      <c r="A102" s="1600"/>
      <c r="B102" s="285" t="str">
        <f>'BILL NO 6 (STORM WATER)'!B28</f>
        <v>PSW35</v>
      </c>
      <c r="C102" s="286" t="str">
        <f>'BILL NO 6 (STORM WATER)'!C28</f>
        <v xml:space="preserve">Drainage </v>
      </c>
      <c r="D102" s="286" t="str">
        <f>'BILL NO 6 (STORM WATER)'!D28</f>
        <v xml:space="preserve">Manholes Inlets and Chambers </v>
      </c>
      <c r="E102" s="359" t="str">
        <f>'BILL NO 6 (STORM WATER)'!E28</f>
        <v>R.C Manholes Chamber Ring Dia. 1500mm Type A</v>
      </c>
      <c r="F102" s="191" t="str">
        <f>'BILL NO 6 (STORM WATER)'!F28</f>
        <v>No</v>
      </c>
      <c r="G102" s="186">
        <f>'BILL NO 6 (STORM WATER)'!G28</f>
        <v>21</v>
      </c>
      <c r="H102" s="191">
        <f>'BILL NO 6 (STORM WATER)'!H28</f>
        <v>4.2</v>
      </c>
      <c r="I102" s="186">
        <f>'BILL NO 6 (STORM WATER)'!I28</f>
        <v>88.2</v>
      </c>
      <c r="J102" s="288">
        <f>'BILL NO 6 (STORM WATER)'!J28</f>
        <v>88.2</v>
      </c>
      <c r="K102" s="1600"/>
      <c r="L102" s="1600"/>
      <c r="M102" s="1600"/>
      <c r="N102" s="1600"/>
      <c r="O102" s="1600"/>
      <c r="P102" s="1600"/>
      <c r="Q102" s="1600"/>
    </row>
    <row r="103" spans="1:17" ht="12.75">
      <c r="A103" s="1600"/>
      <c r="B103" s="285" t="str">
        <f>'BILL NO 6 (STORM WATER)'!B29</f>
        <v>PSW36</v>
      </c>
      <c r="C103" s="286" t="str">
        <f>'BILL NO 6 (STORM WATER)'!C29</f>
        <v xml:space="preserve">Drainage </v>
      </c>
      <c r="D103" s="286" t="str">
        <f>'BILL NO 6 (STORM WATER)'!D29</f>
        <v xml:space="preserve">Manholes Inlets and Chambers </v>
      </c>
      <c r="E103" s="359" t="str">
        <f>'BILL NO 6 (STORM WATER)'!E29</f>
        <v>R.C Manholes Chamber Ring Dia. 2000mm Type A</v>
      </c>
      <c r="F103" s="191" t="str">
        <f>'BILL NO 6 (STORM WATER)'!F29</f>
        <v>No</v>
      </c>
      <c r="G103" s="186">
        <f>'BILL NO 6 (STORM WATER)'!G29</f>
        <v>9</v>
      </c>
      <c r="H103" s="191">
        <f>'BILL NO 6 (STORM WATER)'!H29</f>
        <v>4.2</v>
      </c>
      <c r="I103" s="186">
        <f>'BILL NO 6 (STORM WATER)'!I29</f>
        <v>37.800000000000004</v>
      </c>
      <c r="J103" s="288">
        <f>'BILL NO 6 (STORM WATER)'!J29</f>
        <v>37.800000000000004</v>
      </c>
      <c r="K103" s="1600"/>
      <c r="L103" s="1600"/>
      <c r="M103" s="1600"/>
      <c r="N103" s="1600"/>
      <c r="O103" s="1600"/>
      <c r="P103" s="1600"/>
      <c r="Q103" s="1600"/>
    </row>
    <row r="104" spans="1:17" ht="12.75">
      <c r="A104" s="1600"/>
      <c r="B104" s="285" t="str">
        <f>'BILL NO 6 (STORM WATER)'!B30</f>
        <v>PSW37</v>
      </c>
      <c r="C104" s="286" t="str">
        <f>'BILL NO 6 (STORM WATER)'!C30</f>
        <v xml:space="preserve">Drainage </v>
      </c>
      <c r="D104" s="286" t="str">
        <f>'BILL NO 6 (STORM WATER)'!D30</f>
        <v xml:space="preserve">Manholes Inlets and Chambers </v>
      </c>
      <c r="E104" s="359" t="str">
        <f>'BILL NO 6 (STORM WATER)'!E30</f>
        <v>R.C Manholes Chamber Ring Dia. 1500mm Type B</v>
      </c>
      <c r="F104" s="191" t="str">
        <f>'BILL NO 6 (STORM WATER)'!F30</f>
        <v>No</v>
      </c>
      <c r="G104" s="186">
        <f>'BILL NO 6 (STORM WATER)'!G30</f>
        <v>8</v>
      </c>
      <c r="H104" s="191">
        <f>'BILL NO 6 (STORM WATER)'!H30</f>
        <v>4.2</v>
      </c>
      <c r="I104" s="186">
        <f>'BILL NO 6 (STORM WATER)'!I30</f>
        <v>33.6</v>
      </c>
      <c r="J104" s="288">
        <f>'BILL NO 6 (STORM WATER)'!J30</f>
        <v>33.6</v>
      </c>
      <c r="K104" s="1600"/>
      <c r="L104" s="1600"/>
      <c r="M104" s="1600"/>
      <c r="N104" s="1600"/>
      <c r="O104" s="1600"/>
      <c r="P104" s="1600"/>
      <c r="Q104" s="1600"/>
    </row>
    <row r="105" spans="1:17" ht="12.75">
      <c r="A105" s="1600"/>
      <c r="B105" s="285" t="str">
        <f>'BILL NO 6 (STORM WATER)'!B31</f>
        <v>PSW38</v>
      </c>
      <c r="C105" s="286" t="str">
        <f>'BILL NO 6 (STORM WATER)'!C31</f>
        <v xml:space="preserve">Drainage </v>
      </c>
      <c r="D105" s="286" t="str">
        <f>'BILL NO 6 (STORM WATER)'!D31</f>
        <v xml:space="preserve">Manholes Inlets and Chambers </v>
      </c>
      <c r="E105" s="359" t="str">
        <f>'BILL NO 6 (STORM WATER)'!E31</f>
        <v xml:space="preserve">Gully Grating and Frame DI HEavy Duty </v>
      </c>
      <c r="F105" s="191" t="str">
        <f>'BILL NO 6 (STORM WATER)'!F31</f>
        <v>No</v>
      </c>
      <c r="G105" s="186">
        <f>'BILL NO 6 (STORM WATER)'!G31</f>
        <v>145</v>
      </c>
      <c r="H105" s="191">
        <f>'BILL NO 6 (STORM WATER)'!H31</f>
        <v>4.3049999999999997</v>
      </c>
      <c r="I105" s="186">
        <f>'BILL NO 6 (STORM WATER)'!I31</f>
        <v>624.22499999999991</v>
      </c>
      <c r="J105" s="288">
        <f>'BILL NO 6 (STORM WATER)'!J31</f>
        <v>624.22499999999991</v>
      </c>
      <c r="K105" s="1600"/>
      <c r="L105" s="1600"/>
      <c r="M105" s="1600"/>
      <c r="N105" s="1600"/>
      <c r="O105" s="1600"/>
      <c r="P105" s="1600"/>
      <c r="Q105" s="1600"/>
    </row>
    <row r="106" spans="1:17" ht="12.75">
      <c r="A106" s="1600"/>
      <c r="B106" s="285" t="str">
        <f>'BILL NO 6 (STORM WATER)'!B32</f>
        <v>PSW39</v>
      </c>
      <c r="C106" s="286" t="str">
        <f>'BILL NO 6 (STORM WATER)'!C32</f>
        <v xml:space="preserve">Drainage </v>
      </c>
      <c r="D106" s="286" t="str">
        <f>'BILL NO 6 (STORM WATER)'!D32</f>
        <v xml:space="preserve">Manholes Inlets and Chambers </v>
      </c>
      <c r="E106" s="359" t="str">
        <f>'BILL NO 6 (STORM WATER)'!E32</f>
        <v xml:space="preserve">UPVC Drainage pipe to drain gully to manhole 200mm Diamter </v>
      </c>
      <c r="F106" s="191" t="str">
        <f>'BILL NO 6 (STORM WATER)'!F32</f>
        <v>No</v>
      </c>
      <c r="G106" s="186">
        <f>'BILL NO 6 (STORM WATER)'!G32</f>
        <v>2010</v>
      </c>
      <c r="H106" s="191">
        <f>'BILL NO 6 (STORM WATER)'!H32</f>
        <v>4.3049999999999997</v>
      </c>
      <c r="I106" s="186">
        <f>'BILL NO 6 (STORM WATER)'!I32</f>
        <v>8653.0499999999993</v>
      </c>
      <c r="J106" s="288">
        <f>'BILL NO 6 (STORM WATER)'!J32</f>
        <v>8653.0499999999993</v>
      </c>
      <c r="K106" s="1600"/>
      <c r="L106" s="1600"/>
      <c r="M106" s="1600"/>
      <c r="N106" s="1600"/>
      <c r="O106" s="1600"/>
      <c r="P106" s="1600"/>
      <c r="Q106" s="1600"/>
    </row>
    <row r="107" spans="1:17" ht="12.75">
      <c r="A107" s="1600"/>
      <c r="B107" s="364"/>
      <c r="C107" s="365"/>
      <c r="D107" s="365"/>
      <c r="E107" s="365"/>
      <c r="F107" s="366"/>
      <c r="G107" s="366"/>
      <c r="H107" s="366"/>
      <c r="I107" s="366"/>
      <c r="J107" s="367"/>
      <c r="K107" s="1600"/>
      <c r="L107" s="1600"/>
      <c r="M107" s="1600"/>
      <c r="N107" s="1600"/>
      <c r="O107" s="1600"/>
      <c r="P107" s="1600"/>
      <c r="Q107" s="1600"/>
    </row>
    <row r="108" spans="1:17" ht="12.75">
      <c r="A108" s="1600"/>
      <c r="B108" s="368"/>
      <c r="C108" s="369"/>
      <c r="D108" s="369"/>
      <c r="E108" s="369"/>
      <c r="F108" s="295"/>
      <c r="G108" s="295"/>
      <c r="H108" s="295"/>
      <c r="I108" s="295"/>
      <c r="J108" s="296"/>
      <c r="K108" s="1600"/>
      <c r="L108" s="1600"/>
      <c r="M108" s="1600"/>
      <c r="N108" s="1600"/>
      <c r="O108" s="1600"/>
      <c r="P108" s="1600"/>
      <c r="Q108" s="1600"/>
    </row>
    <row r="109" spans="1:17" ht="12.75">
      <c r="A109" s="1600"/>
      <c r="B109" s="1662" t="s">
        <v>119</v>
      </c>
      <c r="C109" s="1595"/>
      <c r="D109" s="1595"/>
      <c r="E109" s="1595"/>
      <c r="F109" s="1595"/>
      <c r="G109" s="303"/>
      <c r="H109" s="303"/>
      <c r="I109" s="303"/>
      <c r="J109" s="370">
        <f>SUM(J81:J106)</f>
        <v>70280.7</v>
      </c>
      <c r="K109" s="1600"/>
      <c r="L109" s="1600"/>
      <c r="M109" s="1600"/>
      <c r="N109" s="1600"/>
      <c r="O109" s="1600"/>
      <c r="P109" s="1600"/>
      <c r="Q109" s="1600"/>
    </row>
    <row r="110" spans="1:17" ht="12.75">
      <c r="A110" s="1600"/>
      <c r="B110" s="1642"/>
      <c r="C110" s="1600"/>
      <c r="D110" s="1600"/>
      <c r="E110" s="1600"/>
      <c r="F110" s="1600"/>
      <c r="G110" s="1600"/>
      <c r="H110" s="1600"/>
      <c r="I110" s="1600"/>
      <c r="J110" s="1600"/>
      <c r="K110" s="1600"/>
      <c r="L110" s="1600"/>
      <c r="M110" s="1600"/>
      <c r="N110" s="1600"/>
      <c r="O110" s="1600"/>
      <c r="P110" s="1600"/>
      <c r="Q110" s="1600"/>
    </row>
    <row r="111" spans="1:17" ht="15.75" customHeight="1">
      <c r="A111" s="1600"/>
      <c r="B111" s="1600"/>
      <c r="C111" s="1600"/>
      <c r="D111" s="1600"/>
      <c r="E111" s="1600"/>
      <c r="F111" s="1600"/>
      <c r="G111" s="1600"/>
      <c r="H111" s="1600"/>
      <c r="I111" s="1600"/>
      <c r="J111" s="1600"/>
      <c r="K111" s="1600"/>
      <c r="L111" s="1600"/>
      <c r="M111" s="1600"/>
      <c r="N111" s="1600"/>
      <c r="O111" s="1600"/>
      <c r="P111" s="1600"/>
      <c r="Q111" s="1600"/>
    </row>
    <row r="112" spans="1:17" ht="15.75" customHeight="1">
      <c r="A112" s="1600"/>
      <c r="B112" s="1600"/>
      <c r="C112" s="1600"/>
      <c r="D112" s="1600"/>
      <c r="E112" s="1600"/>
      <c r="F112" s="1600"/>
      <c r="G112" s="1600"/>
      <c r="H112" s="1600"/>
      <c r="I112" s="1600"/>
      <c r="J112" s="1600"/>
      <c r="K112" s="1600"/>
      <c r="L112" s="1600"/>
      <c r="M112" s="1600"/>
      <c r="N112" s="1600"/>
      <c r="O112" s="1600"/>
      <c r="P112" s="1600"/>
      <c r="Q112" s="1600"/>
    </row>
    <row r="113" spans="1:17" ht="25.5" customHeight="1">
      <c r="A113" s="1600"/>
      <c r="B113" s="1663" t="s">
        <v>120</v>
      </c>
      <c r="C113" s="1597"/>
      <c r="D113" s="1597"/>
      <c r="E113" s="1597"/>
      <c r="F113" s="1597"/>
      <c r="G113" s="1597"/>
      <c r="H113" s="1597"/>
      <c r="I113" s="1597"/>
      <c r="J113" s="1597"/>
      <c r="K113" s="1597"/>
      <c r="L113" s="1597"/>
      <c r="M113" s="1597"/>
      <c r="N113" s="1598"/>
      <c r="O113" s="1600"/>
      <c r="P113" s="1600"/>
      <c r="Q113" s="1600"/>
    </row>
    <row r="114" spans="1:17" ht="12.75">
      <c r="A114" s="1600"/>
      <c r="B114" s="1652" t="str">
        <f>'BILL NO 7. (3 NHU)'!B3</f>
        <v>Item Code</v>
      </c>
      <c r="C114" s="1652" t="str">
        <f>'BILL NO 7. (3 NHU)'!C3</f>
        <v>Item Name</v>
      </c>
      <c r="D114" s="1652" t="str">
        <f>'BILL NO 7. (3 NHU)'!D3</f>
        <v>Item Details</v>
      </c>
      <c r="E114" s="1652" t="str">
        <f>'BILL NO 7. (3 NHU)'!E3</f>
        <v>Additional Information</v>
      </c>
      <c r="F114" s="1652" t="str">
        <f>'BILL NO 7. (3 NHU)'!F3</f>
        <v>UOM</v>
      </c>
      <c r="G114" s="1652" t="str">
        <f>'BILL NO 7. (3 NHU)'!G3</f>
        <v>BOQ-Quantity</v>
      </c>
      <c r="H114" s="1649" t="str">
        <f>'BILL NO 7. (3 NHU)'!H3</f>
        <v>Unit Price In Figure</v>
      </c>
      <c r="I114" s="1649" t="str">
        <f>'BILL NO 7. (3 NHU)'!I3</f>
        <v>BOQ Total Amount-OMR</v>
      </c>
      <c r="J114" s="1652" t="str">
        <f>'BILL NO 7. (3 NHU)'!J3</f>
        <v>REVISED QTY</v>
      </c>
      <c r="K114" s="1649" t="str">
        <f>'BILL NO 7. (3 NHU)'!K3</f>
        <v>REVISED AMOUNT (CLAIMABLE)</v>
      </c>
      <c r="L114" s="1652" t="str">
        <f>'BILL NO 7. (3 NHU)'!L3</f>
        <v xml:space="preserve"> QUANTITIES</v>
      </c>
      <c r="M114" s="1652" t="s">
        <v>82</v>
      </c>
      <c r="N114" s="1652" t="str">
        <f>'BILL NO 7. (3 NHU)'!M3</f>
        <v xml:space="preserve">Amount </v>
      </c>
      <c r="O114" s="1600"/>
      <c r="P114" s="1600"/>
      <c r="Q114" s="1600"/>
    </row>
    <row r="115" spans="1:17" ht="24" customHeight="1">
      <c r="A115" s="1600"/>
      <c r="B115" s="1613"/>
      <c r="C115" s="1613"/>
      <c r="D115" s="1613"/>
      <c r="E115" s="1613"/>
      <c r="F115" s="1613"/>
      <c r="G115" s="1613"/>
      <c r="H115" s="1613"/>
      <c r="I115" s="1613"/>
      <c r="J115" s="1613"/>
      <c r="K115" s="1613"/>
      <c r="L115" s="1613"/>
      <c r="M115" s="1613"/>
      <c r="N115" s="1613"/>
      <c r="O115" s="1600"/>
      <c r="P115" s="1600"/>
      <c r="Q115" s="1600"/>
    </row>
    <row r="116" spans="1:17" ht="12.75">
      <c r="A116" s="1600"/>
      <c r="B116" s="371"/>
      <c r="C116" s="372"/>
      <c r="D116" s="372"/>
      <c r="E116" s="372"/>
      <c r="F116" s="373"/>
      <c r="G116" s="373"/>
      <c r="H116" s="373"/>
      <c r="I116" s="373"/>
      <c r="J116" s="373"/>
      <c r="K116" s="373"/>
      <c r="L116" s="373"/>
      <c r="M116" s="316"/>
      <c r="N116" s="317"/>
      <c r="O116" s="1600"/>
      <c r="P116" s="1600"/>
      <c r="Q116" s="1600"/>
    </row>
    <row r="117" spans="1:17" ht="12.75">
      <c r="A117" s="1600"/>
      <c r="B117" s="285" t="str">
        <f>'BILL NO 7. (3 NHU)'!B5</f>
        <v xml:space="preserve"> C1</v>
      </c>
      <c r="C117" s="286" t="str">
        <f>'BILL NO 7. (3 NHU)'!C5</f>
        <v xml:space="preserve"> General Works</v>
      </c>
      <c r="D117" s="286" t="str">
        <f>'BILL NO 7. (3 NHU)'!D5</f>
        <v xml:space="preserve"> Demolishing and Clearing the Construction Area.</v>
      </c>
      <c r="E117" s="286" t="str">
        <f>'BILL NO 7. (3 NHU)'!E5</f>
        <v xml:space="preserve"> Demolishing the complete buildings up to foundations and removing the debris from the Construction Site as per Engineer/Employer Instruction (including cart-away from the Project Site)</v>
      </c>
      <c r="F117" s="191" t="str">
        <f>'BILL NO 7. (3 NHU)'!F5</f>
        <v xml:space="preserve"> LS</v>
      </c>
      <c r="G117" s="191" t="str">
        <f>'BILL NO 7. (3 NHU)'!G5</f>
        <v xml:space="preserve"> 1</v>
      </c>
      <c r="H117" s="170">
        <f>'BILL NO 7. (3 NHU)'!H5</f>
        <v>2000</v>
      </c>
      <c r="I117" s="170">
        <f>'BILL NO 7. (3 NHU)'!I5</f>
        <v>2000</v>
      </c>
      <c r="J117" s="191">
        <f>'BILL NO 7. (3 NHU)'!J5</f>
        <v>1</v>
      </c>
      <c r="K117" s="170">
        <f>'BILL NO 7. (3 NHU)'!K5</f>
        <v>2000</v>
      </c>
      <c r="L117" s="191">
        <f>'BILL NO 7. (3 NHU)'!L5</f>
        <v>0</v>
      </c>
      <c r="M117" s="287"/>
      <c r="N117" s="288">
        <f>'BILL NO 7. (3 NHU)'!M5</f>
        <v>0</v>
      </c>
      <c r="O117" s="1600"/>
      <c r="P117" s="1600"/>
      <c r="Q117" s="1600"/>
    </row>
    <row r="118" spans="1:17" ht="12.75">
      <c r="A118" s="1600"/>
      <c r="B118" s="285" t="str">
        <f>'BILL NO 7. (3 NHU)'!B6</f>
        <v xml:space="preserve"> C2</v>
      </c>
      <c r="C118" s="286" t="str">
        <f>'BILL NO 7. (3 NHU)'!C6</f>
        <v xml:space="preserve"> Substructure Works</v>
      </c>
      <c r="D118" s="286" t="str">
        <f>'BILL NO 7. (3 NHU)'!D6</f>
        <v xml:space="preserve"> Site Clearance</v>
      </c>
      <c r="E118" s="286" t="str">
        <f>'BILL NO 7. (3 NHU)'!E6</f>
        <v xml:space="preserve"> This shall include removing vegetation, undergrowth, bushes, hedges, trees, other temporary buildings, structures,... or the like all complete to clean the full plot.</v>
      </c>
      <c r="F118" s="191" t="str">
        <f>'BILL NO 7. (3 NHU)'!F6</f>
        <v xml:space="preserve"> LS</v>
      </c>
      <c r="G118" s="191" t="str">
        <f>'BILL NO 7. (3 NHU)'!G6</f>
        <v xml:space="preserve"> 1</v>
      </c>
      <c r="H118" s="170">
        <f>'BILL NO 7. (3 NHU)'!H6</f>
        <v>1000</v>
      </c>
      <c r="I118" s="170">
        <f>'BILL NO 7. (3 NHU)'!I6</f>
        <v>1000</v>
      </c>
      <c r="J118" s="191">
        <f>'BILL NO 7. (3 NHU)'!J6</f>
        <v>1</v>
      </c>
      <c r="K118" s="170">
        <f>'BILL NO 7. (3 NHU)'!K6</f>
        <v>1000</v>
      </c>
      <c r="L118" s="191">
        <f>'BILL NO 7. (3 NHU)'!L6</f>
        <v>0</v>
      </c>
      <c r="M118" s="287"/>
      <c r="N118" s="288">
        <f>'BILL NO 7. (3 NHU)'!M6</f>
        <v>0</v>
      </c>
      <c r="O118" s="1600"/>
      <c r="P118" s="1600"/>
      <c r="Q118" s="1600"/>
    </row>
    <row r="119" spans="1:17" ht="12.75">
      <c r="A119" s="1600"/>
      <c r="B119" s="285" t="str">
        <f>'BILL NO 7. (3 NHU)'!B7</f>
        <v xml:space="preserve"> C3</v>
      </c>
      <c r="C119" s="286" t="str">
        <f>'BILL NO 7. (3 NHU)'!C7</f>
        <v xml:space="preserve"> Substructure Works</v>
      </c>
      <c r="D119" s="286" t="str">
        <f>'BILL NO 7. (3 NHU)'!D7</f>
        <v xml:space="preserve"> Earth work and Excavation</v>
      </c>
      <c r="E119" s="286" t="str">
        <f>'BILL NO 7. (3 NHU)'!E7</f>
        <v xml:space="preserve"> Bulk Excavation to receive foundations in any kind of soil including hard soil and rock, earth sport, underground, surface or running water from whatever source if any, for the new foundation building area including removal of old buildings' foundations, cleaning the site, and removing all debris (not suitable for backfilling) from the project area to the damp yard, contractor to prepare all areas to receive new foundation safely as per drawings and soil report</v>
      </c>
      <c r="F119" s="191" t="str">
        <f>'BILL NO 7. (3 NHU)'!F7</f>
        <v xml:space="preserve"> M3</v>
      </c>
      <c r="G119" s="191" t="str">
        <f>'BILL NO 7. (3 NHU)'!G7</f>
        <v xml:space="preserve"> 350</v>
      </c>
      <c r="H119" s="170">
        <f>'BILL NO 7. (3 NHU)'!H7</f>
        <v>0.8</v>
      </c>
      <c r="I119" s="170">
        <f>'BILL NO 7. (3 NHU)'!I7</f>
        <v>280</v>
      </c>
      <c r="J119" s="191">
        <f>'BILL NO 7. (3 NHU)'!J7</f>
        <v>280</v>
      </c>
      <c r="K119" s="170">
        <f>'BILL NO 7. (3 NHU)'!K7</f>
        <v>224</v>
      </c>
      <c r="L119" s="191">
        <f>'BILL NO 7. (3 NHU)'!L7</f>
        <v>70</v>
      </c>
      <c r="M119" s="287"/>
      <c r="N119" s="363">
        <f>'BILL NO 7. (3 NHU)'!M7</f>
        <v>56</v>
      </c>
      <c r="O119" s="1600"/>
      <c r="P119" s="1600"/>
      <c r="Q119" s="1600"/>
    </row>
    <row r="120" spans="1:17" ht="12.75">
      <c r="A120" s="1600"/>
      <c r="B120" s="285" t="str">
        <f>'BILL NO 7. (3 NHU)'!B8</f>
        <v xml:space="preserve"> C4</v>
      </c>
      <c r="C120" s="286" t="str">
        <f>'BILL NO 7. (3 NHU)'!C8</f>
        <v xml:space="preserve"> Substructure Works</v>
      </c>
      <c r="D120" s="286" t="str">
        <f>'BILL NO 7. (3 NHU)'!D8</f>
        <v xml:space="preserve"> Filling</v>
      </c>
      <c r="E120" s="286" t="str">
        <f>'BILL NO 7. (3 NHU)'!E8</f>
        <v xml:space="preserve"> Approved imported granular fill material compacted in layers in making up levels in the excavation area of the demolished buildings from foundation level up to levels on site plan.</v>
      </c>
      <c r="F120" s="191" t="str">
        <f>'BILL NO 7. (3 NHU)'!F8</f>
        <v xml:space="preserve"> M3</v>
      </c>
      <c r="G120" s="191" t="str">
        <f>'BILL NO 7. (3 NHU)'!G8</f>
        <v xml:space="preserve"> 400</v>
      </c>
      <c r="H120" s="170">
        <f>'BILL NO 7. (3 NHU)'!H8</f>
        <v>0.5</v>
      </c>
      <c r="I120" s="170">
        <f>'BILL NO 7. (3 NHU)'!I8</f>
        <v>200</v>
      </c>
      <c r="J120" s="191">
        <f>'BILL NO 7. (3 NHU)'!J8</f>
        <v>0</v>
      </c>
      <c r="K120" s="170">
        <f>'BILL NO 7. (3 NHU)'!K8</f>
        <v>0</v>
      </c>
      <c r="L120" s="191">
        <f>'BILL NO 7. (3 NHU)'!L8</f>
        <v>400</v>
      </c>
      <c r="M120" s="287"/>
      <c r="N120" s="363">
        <f>'BILL NO 7. (3 NHU)'!M8</f>
        <v>200</v>
      </c>
      <c r="O120" s="1600"/>
      <c r="P120" s="1600"/>
      <c r="Q120" s="1600"/>
    </row>
    <row r="121" spans="1:17" ht="12.75">
      <c r="A121" s="1600"/>
      <c r="B121" s="285" t="str">
        <f>'BILL NO 7. (3 NHU)'!B9</f>
        <v xml:space="preserve"> C5</v>
      </c>
      <c r="C121" s="286" t="str">
        <f>'BILL NO 7. (3 NHU)'!C9</f>
        <v xml:space="preserve"> Substructure Works</v>
      </c>
      <c r="D121" s="286" t="str">
        <f>'BILL NO 7. (3 NHU)'!D9</f>
        <v xml:space="preserve"> Filling</v>
      </c>
      <c r="E121" s="286" t="str">
        <f>'BILL NO 7. (3 NHU)'!E9</f>
        <v xml:space="preserve"> Approved imported fill material compacted in layers to raise the levels</v>
      </c>
      <c r="F121" s="191" t="str">
        <f>'BILL NO 7. (3 NHU)'!F9</f>
        <v xml:space="preserve"> M3</v>
      </c>
      <c r="G121" s="191" t="str">
        <f>'BILL NO 7. (3 NHU)'!G9</f>
        <v xml:space="preserve"> 200</v>
      </c>
      <c r="H121" s="170">
        <f>'BILL NO 7. (3 NHU)'!H9</f>
        <v>0.5</v>
      </c>
      <c r="I121" s="170">
        <f>'BILL NO 7. (3 NHU)'!I9</f>
        <v>100</v>
      </c>
      <c r="J121" s="191">
        <f>'BILL NO 7. (3 NHU)'!J9</f>
        <v>0</v>
      </c>
      <c r="K121" s="170">
        <f>'BILL NO 7. (3 NHU)'!K9</f>
        <v>0</v>
      </c>
      <c r="L121" s="191">
        <f>'BILL NO 7. (3 NHU)'!L9</f>
        <v>200</v>
      </c>
      <c r="M121" s="287"/>
      <c r="N121" s="363">
        <f>'BILL NO 7. (3 NHU)'!M9</f>
        <v>100</v>
      </c>
      <c r="O121" s="1600"/>
      <c r="P121" s="1600"/>
      <c r="Q121" s="1600"/>
    </row>
    <row r="122" spans="1:17" ht="12.75">
      <c r="A122" s="1600"/>
      <c r="B122" s="285" t="str">
        <f>'BILL NO 7. (3 NHU)'!B10</f>
        <v xml:space="preserve"> C6</v>
      </c>
      <c r="C122" s="286" t="str">
        <f>'BILL NO 7. (3 NHU)'!C10</f>
        <v xml:space="preserve"> Substructure Works</v>
      </c>
      <c r="D122" s="286" t="str">
        <f>'BILL NO 7. (3 NHU)'!D10</f>
        <v xml:space="preserve"> Filling</v>
      </c>
      <c r="E122" s="286" t="str">
        <f>'BILL NO 7. (3 NHU)'!E10</f>
        <v xml:space="preserve"> Approved, selected excavated material backfilled into excavations</v>
      </c>
      <c r="F122" s="191" t="str">
        <f>'BILL NO 7. (3 NHU)'!F10</f>
        <v xml:space="preserve"> M3</v>
      </c>
      <c r="G122" s="191" t="str">
        <f>'BILL NO 7. (3 NHU)'!G10</f>
        <v xml:space="preserve"> 350</v>
      </c>
      <c r="H122" s="170">
        <f>'BILL NO 7. (3 NHU)'!H10</f>
        <v>0.5</v>
      </c>
      <c r="I122" s="170">
        <f>'BILL NO 7. (3 NHU)'!I10</f>
        <v>175</v>
      </c>
      <c r="J122" s="191">
        <f>'BILL NO 7. (3 NHU)'!J10</f>
        <v>219.852</v>
      </c>
      <c r="K122" s="170">
        <f>'BILL NO 7. (3 NHU)'!K10</f>
        <v>109.926</v>
      </c>
      <c r="L122" s="191">
        <f>'BILL NO 7. (3 NHU)'!L10</f>
        <v>130.148</v>
      </c>
      <c r="M122" s="287"/>
      <c r="N122" s="363">
        <f>'BILL NO 7. (3 NHU)'!M10</f>
        <v>65.073999999999998</v>
      </c>
      <c r="O122" s="1600"/>
      <c r="P122" s="1600"/>
      <c r="Q122" s="1600"/>
    </row>
    <row r="123" spans="1:17" ht="12.75">
      <c r="A123" s="1600"/>
      <c r="B123" s="285" t="str">
        <f>'BILL NO 7. (3 NHU)'!B11</f>
        <v xml:space="preserve"> C7</v>
      </c>
      <c r="C123" s="286" t="str">
        <f>'BILL NO 7. (3 NHU)'!C11</f>
        <v xml:space="preserve"> Substructure Works</v>
      </c>
      <c r="D123" s="286" t="str">
        <f>'BILL NO 7. (3 NHU)'!D11</f>
        <v xml:space="preserve"> Filling</v>
      </c>
      <c r="E123" s="286" t="str">
        <f>'BILL NO 7. (3 NHU)'!E11</f>
        <v xml:space="preserve"> 200 mm thick well compacted hardcore filling under floors</v>
      </c>
      <c r="F123" s="191" t="str">
        <f>'BILL NO 7. (3 NHU)'!F11</f>
        <v xml:space="preserve"> M3</v>
      </c>
      <c r="G123" s="191" t="str">
        <f>'BILL NO 7. (3 NHU)'!G11</f>
        <v xml:space="preserve"> 35</v>
      </c>
      <c r="H123" s="170">
        <f>'BILL NO 7. (3 NHU)'!H11</f>
        <v>0.5</v>
      </c>
      <c r="I123" s="170">
        <f>'BILL NO 7. (3 NHU)'!I11</f>
        <v>17.5</v>
      </c>
      <c r="J123" s="191">
        <f>'BILL NO 7. (3 NHU)'!J11</f>
        <v>0</v>
      </c>
      <c r="K123" s="170">
        <f>'BILL NO 7. (3 NHU)'!K11</f>
        <v>0</v>
      </c>
      <c r="L123" s="191">
        <f>'BILL NO 7. (3 NHU)'!L11</f>
        <v>35</v>
      </c>
      <c r="M123" s="287"/>
      <c r="N123" s="363">
        <f>'BILL NO 7. (3 NHU)'!M11</f>
        <v>17.5</v>
      </c>
      <c r="O123" s="1600"/>
      <c r="P123" s="1600"/>
      <c r="Q123" s="1600"/>
    </row>
    <row r="124" spans="1:17" ht="12.75">
      <c r="A124" s="1600"/>
      <c r="B124" s="285" t="str">
        <f>'BILL NO 7. (3 NHU)'!B13</f>
        <v xml:space="preserve"> C8</v>
      </c>
      <c r="C124" s="286" t="str">
        <f>'BILL NO 7. (3 NHU)'!C13</f>
        <v xml:space="preserve"> Substructure Works</v>
      </c>
      <c r="D124" s="286" t="str">
        <f>'BILL NO 7. (3 NHU)'!D13</f>
        <v xml:space="preserve"> Anti-termite treatment</v>
      </c>
      <c r="E124" s="286" t="str">
        <f>'BILL NO 7. (3 NHU)'!E13</f>
        <v xml:space="preserve"> Anti-termite treatment to surfaces of ground or filling applied strictly in accordance with the manufacturers printed instructions including digging trenches, backfilling, etc. as required by the manufacturer and the provision of guarantee valid for 10 years</v>
      </c>
      <c r="F124" s="191" t="str">
        <f>'BILL NO 7. (3 NHU)'!F13</f>
        <v xml:space="preserve"> M2</v>
      </c>
      <c r="G124" s="191" t="str">
        <f>'BILL NO 7. (3 NHU)'!G13</f>
        <v xml:space="preserve"> 150</v>
      </c>
      <c r="H124" s="170">
        <f>'BILL NO 7. (3 NHU)'!H13</f>
        <v>1.5</v>
      </c>
      <c r="I124" s="170">
        <f>'BILL NO 7. (3 NHU)'!I13</f>
        <v>225</v>
      </c>
      <c r="J124" s="191">
        <f>'BILL NO 7. (3 NHU)'!J13</f>
        <v>97.76</v>
      </c>
      <c r="K124" s="170">
        <f>'BILL NO 7. (3 NHU)'!K13</f>
        <v>146.64000000000001</v>
      </c>
      <c r="L124" s="191">
        <f>'BILL NO 7. (3 NHU)'!L13</f>
        <v>52.239999999999995</v>
      </c>
      <c r="M124" s="287"/>
      <c r="N124" s="363">
        <f>'BILL NO 7. (3 NHU)'!M13</f>
        <v>78.359999999999985</v>
      </c>
      <c r="O124" s="1600"/>
      <c r="P124" s="1600"/>
      <c r="Q124" s="1600"/>
    </row>
    <row r="125" spans="1:17" ht="12.75">
      <c r="A125" s="1600"/>
      <c r="B125" s="285" t="str">
        <f>'BILL NO 7. (3 NHU)'!B14</f>
        <v xml:space="preserve"> C9</v>
      </c>
      <c r="C125" s="286" t="str">
        <f>'BILL NO 7. (3 NHU)'!C14</f>
        <v xml:space="preserve"> Substructure Works</v>
      </c>
      <c r="D125" s="286" t="str">
        <f>'BILL NO 7. (3 NHU)'!D14</f>
        <v xml:space="preserve"> Poured Concrete - Plain insitu concrete, poured  ordinary Portland Cement (OPC), concrete grade (C15), all in accordance with Drawings and Specifications and including Formwork to give (as struck) finish - Providing and erecting formwork including all necessary staging, centering, shuttering, supports, cross bracing, de-shuttering carefully, making good the damaged surfaces wherever necessary, all complete as specified and as directed by the Engineer all in accordance with the Drawings and Specifications</v>
      </c>
      <c r="E125" s="286" t="str">
        <f>'BILL NO 7. (3 NHU)'!E14</f>
        <v xml:space="preserve"> Blinding upto 100 mm thickness for the full area under the boundary of foundation.</v>
      </c>
      <c r="F125" s="191" t="str">
        <f>'BILL NO 7. (3 NHU)'!F14</f>
        <v xml:space="preserve"> M3</v>
      </c>
      <c r="G125" s="191" t="str">
        <f>'BILL NO 7. (3 NHU)'!G14</f>
        <v xml:space="preserve"> 17.5</v>
      </c>
      <c r="H125" s="170">
        <f>'BILL NO 7. (3 NHU)'!H14</f>
        <v>45</v>
      </c>
      <c r="I125" s="170">
        <f>'BILL NO 7. (3 NHU)'!I14</f>
        <v>787.5</v>
      </c>
      <c r="J125" s="191">
        <f>'BILL NO 7. (3 NHU)'!J14</f>
        <v>12.183999999999999</v>
      </c>
      <c r="K125" s="170">
        <f>'BILL NO 7. (3 NHU)'!K14</f>
        <v>548.28</v>
      </c>
      <c r="L125" s="191">
        <f>'BILL NO 7. (3 NHU)'!L14</f>
        <v>5.3160000000000007</v>
      </c>
      <c r="M125" s="287"/>
      <c r="N125" s="363">
        <f>'BILL NO 7. (3 NHU)'!M14</f>
        <v>239.22000000000003</v>
      </c>
      <c r="O125" s="1600"/>
      <c r="P125" s="1600"/>
      <c r="Q125" s="1600"/>
    </row>
    <row r="126" spans="1:17" ht="12.75">
      <c r="A126" s="1600"/>
      <c r="B126" s="285" t="str">
        <f>'BILL NO 7. (3 NHU)'!B16</f>
        <v xml:space="preserve"> C10</v>
      </c>
      <c r="C126" s="286" t="str">
        <f>'BILL NO 7. (3 NHU)'!C16</f>
        <v xml:space="preserve"> Substructure Works</v>
      </c>
      <c r="D126" s="286" t="str">
        <f>'BILL NO 7. (3 NHU)'!D16</f>
        <v xml:space="preserve"> Reinforced insitu concrete, poured vibrated Sulphate Resistent Cement (OPC), concrete grade (C30), all in accordance with Drawings and Specifications and including Reinforcement - High yield strength deformed bars, conforming to BS 4449 (grade 460) including cutting, bending, binding, binding wire, cover blocks, tests and all necessary fixing accessories, all in accordance with the Drawings and Specifications and including Formwork to give (as struck) finish - Providing and erecting formwork including all necessary staging, centering, shuttering, supports, cross bracing, de-shuttering carefully, making good the damaged surfaces wherever necessary, all complete as specified and as directed by the Engineer all in accordance with the Drawings and Specifications</v>
      </c>
      <c r="E126" s="286" t="str">
        <f>'BILL NO 7. (3 NHU)'!E16</f>
        <v xml:space="preserve"> Footings</v>
      </c>
      <c r="F126" s="191" t="str">
        <f>'BILL NO 7. (3 NHU)'!F16</f>
        <v xml:space="preserve"> M3</v>
      </c>
      <c r="G126" s="191" t="str">
        <f>'BILL NO 7. (3 NHU)'!G16</f>
        <v xml:space="preserve"> 45</v>
      </c>
      <c r="H126" s="170">
        <f>'BILL NO 7. (3 NHU)'!H16</f>
        <v>50</v>
      </c>
      <c r="I126" s="170">
        <f>'BILL NO 7. (3 NHU)'!I16</f>
        <v>2250</v>
      </c>
      <c r="J126" s="191">
        <f>'BILL NO 7. (3 NHU)'!J16</f>
        <v>41.253999999999998</v>
      </c>
      <c r="K126" s="170">
        <f>'BILL NO 7. (3 NHU)'!K16</f>
        <v>2062.6999999999998</v>
      </c>
      <c r="L126" s="191">
        <f>'BILL NO 7. (3 NHU)'!L16</f>
        <v>3.7460000000000022</v>
      </c>
      <c r="M126" s="287"/>
      <c r="N126" s="363">
        <f>'BILL NO 7. (3 NHU)'!M16</f>
        <v>187.30000000000013</v>
      </c>
      <c r="O126" s="1600"/>
      <c r="P126" s="1600"/>
      <c r="Q126" s="1600"/>
    </row>
    <row r="127" spans="1:17" ht="12.75">
      <c r="A127" s="1600"/>
      <c r="B127" s="285" t="str">
        <f>'BILL NO 7. (3 NHU)'!B17</f>
        <v xml:space="preserve"> C11</v>
      </c>
      <c r="C127" s="286" t="str">
        <f>'BILL NO 7. (3 NHU)'!C17</f>
        <v xml:space="preserve"> Substructure Works</v>
      </c>
      <c r="D127" s="286" t="str">
        <f>'BILL NO 7. (3 NHU)'!D17</f>
        <v>Plinth Beam</v>
      </c>
      <c r="E127" s="286" t="str">
        <f>'BILL NO 7. (3 NHU)'!E17</f>
        <v>Plinth Beam</v>
      </c>
      <c r="F127" s="191" t="str">
        <f>'BILL NO 7. (3 NHU)'!F17</f>
        <v xml:space="preserve"> M3</v>
      </c>
      <c r="G127" s="191">
        <f>'BILL NO 7. (3 NHU)'!G17</f>
        <v>14</v>
      </c>
      <c r="H127" s="170">
        <f>'BILL NO 7. (3 NHU)'!H17</f>
        <v>50</v>
      </c>
      <c r="I127" s="170">
        <f>'BILL NO 7. (3 NHU)'!I17</f>
        <v>700</v>
      </c>
      <c r="J127" s="191">
        <f>'BILL NO 7. (3 NHU)'!J17</f>
        <v>10.829000000000001</v>
      </c>
      <c r="K127" s="170">
        <f>'BILL NO 7. (3 NHU)'!K17</f>
        <v>541.45000000000005</v>
      </c>
      <c r="L127" s="191">
        <f>'BILL NO 7. (3 NHU)'!L17</f>
        <v>3.1709999999999994</v>
      </c>
      <c r="M127" s="287"/>
      <c r="N127" s="363">
        <f>'BILL NO 7. (3 NHU)'!M17</f>
        <v>158.54999999999995</v>
      </c>
      <c r="O127" s="1600"/>
      <c r="P127" s="1600"/>
      <c r="Q127" s="1600"/>
    </row>
    <row r="128" spans="1:17" ht="12.75">
      <c r="A128" s="1600"/>
      <c r="B128" s="285" t="str">
        <f>'BILL NO 7. (3 NHU)'!B20</f>
        <v xml:space="preserve"> C12</v>
      </c>
      <c r="C128" s="286" t="str">
        <f>'BILL NO 7. (3 NHU)'!C20</f>
        <v xml:space="preserve"> Substructure Works</v>
      </c>
      <c r="D128" s="286" t="str">
        <f>'BILL NO 7. (3 NHU)'!D20</f>
        <v xml:space="preserve"> Reinforced insitu concrete, poured vibrated Sulphate Resistent Cement (OPC), concrete grade (C30), all in accordance with Drawings and Specifications and including Reinforcement - High yield strength deformed bars, conforming to BS 4449 (grade 460) including cutting, bending, binding, binding wire, cover blocks, tests and all necessary fixing accessories, all in accordance with the Drawings and Specifications and including Steel fabric reinforcement, A-393 BRC mesh in two layers. All complete in accordance with the Drawings and Specifications and including Formwork to give (as struck) finish - Providing and erecting formwork including all necessary staging, centering, shuttering, supports, cross bracing, de-shuttering carefully, making good the damaged surfaces wherever necessary, all complete as specified and as directed by the Engineer all in accordance with the Drawings and Specifications</v>
      </c>
      <c r="E128" s="286" t="str">
        <f>'BILL NO 7. (3 NHU)'!E20</f>
        <v xml:space="preserve"> Beds (Slabs, Grade slabs) upto 200 mm thickness</v>
      </c>
      <c r="F128" s="191" t="str">
        <f>'BILL NO 7. (3 NHU)'!F20</f>
        <v xml:space="preserve"> M3</v>
      </c>
      <c r="G128" s="191" t="str">
        <f>'BILL NO 7. (3 NHU)'!G20</f>
        <v xml:space="preserve"> 30</v>
      </c>
      <c r="H128" s="170">
        <f>'BILL NO 7. (3 NHU)'!H20</f>
        <v>50</v>
      </c>
      <c r="I128" s="170">
        <f>'BILL NO 7. (3 NHU)'!I20</f>
        <v>1500</v>
      </c>
      <c r="J128" s="191">
        <f>'BILL NO 7. (3 NHU)'!J20</f>
        <v>20.111999999999998</v>
      </c>
      <c r="K128" s="170">
        <f>'BILL NO 7. (3 NHU)'!K20</f>
        <v>1005.5999999999999</v>
      </c>
      <c r="L128" s="191">
        <f>'BILL NO 7. (3 NHU)'!L20</f>
        <v>9.8880000000000017</v>
      </c>
      <c r="M128" s="287"/>
      <c r="N128" s="363">
        <f>'BILL NO 7. (3 NHU)'!M20</f>
        <v>494.40000000000009</v>
      </c>
      <c r="O128" s="1600"/>
      <c r="P128" s="1600"/>
      <c r="Q128" s="1600"/>
    </row>
    <row r="129" spans="1:28" ht="12.75">
      <c r="A129" s="1600"/>
      <c r="B129" s="285" t="str">
        <f>'BILL NO 7. (3 NHU)'!B22</f>
        <v xml:space="preserve"> C13</v>
      </c>
      <c r="C129" s="286" t="str">
        <f>'BILL NO 7. (3 NHU)'!C22</f>
        <v xml:space="preserve"> Substructure Works</v>
      </c>
      <c r="D129" s="286" t="str">
        <f>'BILL NO 7. (3 NHU)'!D22</f>
        <v xml:space="preserve"> Reinforced insitu concrete, poured vibrated ordinary Portland Cement (OPC), concrete grade (C40), all in accordance with Drawings and Specifications and including Reinforcement - High yield strength deformed bars, conforming to BS 4449 (grade 460) including cutting, bending, binding, binding wire, cover blocks, tests and all necessary fixing accessories, all in accordance with the Drawings and Specifications and including Formwork to give (as struck) finish - Providing and erecting formwork including all necessary staging, centering, shuttering, supports, cross bracing, de-shuttering carefully, making good the damaged surfaces wherever necessary, all complete as specified and as directed by the Engineer all in accordance with the Drawings and Specifications</v>
      </c>
      <c r="E129" s="286" t="str">
        <f>'BILL NO 7. (3 NHU)'!E22</f>
        <v xml:space="preserve"> Substructure columns</v>
      </c>
      <c r="F129" s="191" t="str">
        <f>'BILL NO 7. (3 NHU)'!F22</f>
        <v xml:space="preserve"> M3</v>
      </c>
      <c r="G129" s="191" t="str">
        <f>'BILL NO 7. (3 NHU)'!G22</f>
        <v xml:space="preserve"> 4</v>
      </c>
      <c r="H129" s="170">
        <f>'BILL NO 7. (3 NHU)'!H22</f>
        <v>50</v>
      </c>
      <c r="I129" s="170">
        <f>'BILL NO 7. (3 NHU)'!I22</f>
        <v>200</v>
      </c>
      <c r="J129" s="191">
        <f>'BILL NO 7. (3 NHU)'!J22</f>
        <v>3.4630000000000001</v>
      </c>
      <c r="K129" s="170">
        <f>'BILL NO 7. (3 NHU)'!K22</f>
        <v>173.15</v>
      </c>
      <c r="L129" s="191">
        <f>'BILL NO 7. (3 NHU)'!L22</f>
        <v>0.53699999999999992</v>
      </c>
      <c r="M129" s="287"/>
      <c r="N129" s="363">
        <f>'BILL NO 7. (3 NHU)'!M22</f>
        <v>26.849999999999994</v>
      </c>
      <c r="O129" s="1600"/>
      <c r="P129" s="1600"/>
      <c r="Q129" s="1600"/>
    </row>
    <row r="130" spans="1:28" ht="12.75">
      <c r="A130" s="1600"/>
      <c r="B130" s="285" t="str">
        <f>'BILL NO 7. (3 NHU)'!B23</f>
        <v xml:space="preserve"> C14</v>
      </c>
      <c r="C130" s="286" t="str">
        <f>'BILL NO 7. (3 NHU)'!C23</f>
        <v xml:space="preserve"> Substructure Works</v>
      </c>
      <c r="D130" s="286" t="str">
        <f>'BILL NO 7. (3 NHU)'!D23</f>
        <v xml:space="preserve"> Concrete / Block work Protection</v>
      </c>
      <c r="E130" s="286" t="str">
        <f>'BILL NO 7. (3 NHU)'!E23</f>
        <v xml:space="preserve"> Polythene sheet, gauge 1200, all in accordance with Drawings and Specifications - to surfaces of structural members in contact with soil</v>
      </c>
      <c r="F130" s="191" t="str">
        <f>'BILL NO 7. (3 NHU)'!F23</f>
        <v xml:space="preserve"> M2</v>
      </c>
      <c r="G130" s="191" t="str">
        <f>'BILL NO 7. (3 NHU)'!G23</f>
        <v xml:space="preserve"> 115</v>
      </c>
      <c r="H130" s="170">
        <f>'BILL NO 7. (3 NHU)'!H23</f>
        <v>0.5</v>
      </c>
      <c r="I130" s="170">
        <f>'BILL NO 7. (3 NHU)'!I23</f>
        <v>57.5</v>
      </c>
      <c r="J130" s="191">
        <f>'BILL NO 7. (3 NHU)'!J23</f>
        <v>85.34</v>
      </c>
      <c r="K130" s="170">
        <f>'BILL NO 7. (3 NHU)'!K23</f>
        <v>42.67</v>
      </c>
      <c r="L130" s="191">
        <f>'BILL NO 7. (3 NHU)'!L23</f>
        <v>29.659999999999997</v>
      </c>
      <c r="M130" s="287"/>
      <c r="N130" s="363">
        <f>'BILL NO 7. (3 NHU)'!M23</f>
        <v>14.829999999999998</v>
      </c>
      <c r="O130" s="1600"/>
      <c r="P130" s="1600"/>
      <c r="Q130" s="1600"/>
    </row>
    <row r="131" spans="1:28" ht="12.75">
      <c r="A131" s="1600"/>
      <c r="B131" s="285" t="str">
        <f>'BILL NO 7. (3 NHU)'!B24</f>
        <v xml:space="preserve"> C15</v>
      </c>
      <c r="C131" s="286" t="str">
        <f>'BILL NO 7. (3 NHU)'!C24</f>
        <v xml:space="preserve"> Substructure Works</v>
      </c>
      <c r="D131" s="286" t="str">
        <f>'BILL NO 7. (3 NHU)'!D24</f>
        <v xml:space="preserve"> Bitumenous Sheet</v>
      </c>
      <c r="E131" s="286" t="str">
        <f>'BILL NO 7. (3 NHU)'!E24</f>
        <v xml:space="preserve"> Bitumenous Paint base coat and 4mm membrane to the surfaces of concrete and block work( foundation + solid block work + short columns )</v>
      </c>
      <c r="F131" s="191" t="str">
        <f>'BILL NO 7. (3 NHU)'!F24</f>
        <v xml:space="preserve"> M2</v>
      </c>
      <c r="G131" s="191" t="str">
        <f>'BILL NO 7. (3 NHU)'!G24</f>
        <v xml:space="preserve"> 300</v>
      </c>
      <c r="H131" s="170">
        <f>'BILL NO 7. (3 NHU)'!H24</f>
        <v>5</v>
      </c>
      <c r="I131" s="170">
        <f>'BILL NO 7. (3 NHU)'!I24</f>
        <v>1500</v>
      </c>
      <c r="J131" s="374">
        <f>'BILL NO 7. (3 NHU)'!J24</f>
        <v>0</v>
      </c>
      <c r="K131" s="170">
        <f>'BILL NO 7. (3 NHU)'!K24</f>
        <v>0</v>
      </c>
      <c r="L131" s="191">
        <f>'BILL NO 7. (3 NHU)'!L24</f>
        <v>300</v>
      </c>
      <c r="M131" s="287"/>
      <c r="N131" s="363">
        <f>'BILL NO 7. (3 NHU)'!M24</f>
        <v>1500</v>
      </c>
      <c r="O131" s="1600"/>
      <c r="P131" s="1600"/>
      <c r="Q131" s="1600"/>
    </row>
    <row r="132" spans="1:28" ht="12.75">
      <c r="A132" s="1600"/>
      <c r="B132" s="285" t="str">
        <f>'BILL NO 7. (3 NHU)'!B25</f>
        <v xml:space="preserve"> C16</v>
      </c>
      <c r="C132" s="286" t="str">
        <f>'BILL NO 7. (3 NHU)'!C25</f>
        <v xml:space="preserve"> Substructure Works</v>
      </c>
      <c r="D132" s="286" t="str">
        <f>'BILL NO 7. (3 NHU)'!D25</f>
        <v xml:space="preserve"> Bitumenous Paint</v>
      </c>
      <c r="E132" s="286" t="str">
        <f>'BILL NO 7. (3 NHU)'!E25</f>
        <v xml:space="preserve"> Bitumenous paint 3 coats to the surfaces of concrete ( plinth beams )</v>
      </c>
      <c r="F132" s="191" t="str">
        <f>'BILL NO 7. (3 NHU)'!F25</f>
        <v xml:space="preserve"> M2</v>
      </c>
      <c r="G132" s="191" t="str">
        <f>'BILL NO 7. (3 NHU)'!G25</f>
        <v xml:space="preserve"> 145</v>
      </c>
      <c r="H132" s="170">
        <f>'BILL NO 7. (3 NHU)'!H25</f>
        <v>0.5</v>
      </c>
      <c r="I132" s="170">
        <f>'BILL NO 7. (3 NHU)'!I25</f>
        <v>72.5</v>
      </c>
      <c r="J132" s="191">
        <f>'BILL NO 7. (3 NHU)'!J25</f>
        <v>0</v>
      </c>
      <c r="K132" s="170">
        <f>'BILL NO 7. (3 NHU)'!K25</f>
        <v>0</v>
      </c>
      <c r="L132" s="191">
        <f>'BILL NO 7. (3 NHU)'!L25</f>
        <v>145</v>
      </c>
      <c r="M132" s="287"/>
      <c r="N132" s="363">
        <f>'BILL NO 7. (3 NHU)'!M25</f>
        <v>72.5</v>
      </c>
      <c r="O132" s="1600"/>
      <c r="P132" s="1600"/>
      <c r="Q132" s="1600"/>
    </row>
    <row r="133" spans="1:28" ht="12.75">
      <c r="A133" s="1600"/>
      <c r="B133" s="285" t="str">
        <f>'BILL NO 7. (3 NHU)'!B27</f>
        <v xml:space="preserve"> C17</v>
      </c>
      <c r="C133" s="286" t="str">
        <f>'BILL NO 7. (3 NHU)'!C27</f>
        <v xml:space="preserve"> Substructure Works</v>
      </c>
      <c r="D133" s="286" t="str">
        <f>'BILL NO 7. (3 NHU)'!D27</f>
        <v xml:space="preserve"> Concrete solid block work, 10.5N/mm2 compressive strength, cement and sand mortar (1:3), with and including stiffener columns and stiffener beams, as required, all in accordance with Drawings and Specifications</v>
      </c>
      <c r="E133" s="286" t="str">
        <f>'BILL NO 7. (3 NHU)'!E27</f>
        <v xml:space="preserve"> 200mm thick walls</v>
      </c>
      <c r="F133" s="191" t="str">
        <f>'BILL NO 7. (3 NHU)'!F27</f>
        <v xml:space="preserve"> M2</v>
      </c>
      <c r="G133" s="191" t="str">
        <f>'BILL NO 7. (3 NHU)'!G27</f>
        <v xml:space="preserve"> 120</v>
      </c>
      <c r="H133" s="170">
        <f>'BILL NO 7. (3 NHU)'!H27</f>
        <v>6</v>
      </c>
      <c r="I133" s="170">
        <f>'BILL NO 7. (3 NHU)'!I27</f>
        <v>720</v>
      </c>
      <c r="J133" s="191">
        <f>'BILL NO 7. (3 NHU)'!J27</f>
        <v>70.921999999999997</v>
      </c>
      <c r="K133" s="170">
        <f>'BILL NO 7. (3 NHU)'!K27</f>
        <v>425.53199999999998</v>
      </c>
      <c r="L133" s="191">
        <f>'BILL NO 7. (3 NHU)'!L27</f>
        <v>49.078000000000003</v>
      </c>
      <c r="M133" s="287"/>
      <c r="N133" s="363">
        <f>'BILL NO 7. (3 NHU)'!M27</f>
        <v>294.46800000000002</v>
      </c>
      <c r="O133" s="1600"/>
      <c r="P133" s="1600"/>
      <c r="Q133" s="1600"/>
    </row>
    <row r="134" spans="1:28" ht="12.75">
      <c r="A134" s="1600"/>
      <c r="B134" s="285" t="str">
        <f>'BILL NO 7. (3 NHU)'!B28</f>
        <v xml:space="preserve"> C18</v>
      </c>
      <c r="C134" s="286" t="str">
        <f>'BILL NO 7. (3 NHU)'!C28</f>
        <v xml:space="preserve"> Substructure Works</v>
      </c>
      <c r="D134" s="286" t="str">
        <f>'BILL NO 7. (3 NHU)'!D28</f>
        <v xml:space="preserve"> Block work Protection including Bitumenous Paint and Bitumenous Sheet</v>
      </c>
      <c r="E134" s="286" t="str">
        <f>'BILL NO 7. (3 NHU)'!E28</f>
        <v xml:space="preserve"> Protection to concrete and excavated area, masonry/block work in contact with soil, Bitumenous Paint base coat of approved bituminous paint, 4mm bituminous sheet, and including flexible board all in accordance with Drawings and Specifications - to surfaces of block work in contact with soil.up to bottom of plinth beams</v>
      </c>
      <c r="F134" s="191" t="str">
        <f>'BILL NO 7. (3 NHU)'!F28</f>
        <v xml:space="preserve"> M2</v>
      </c>
      <c r="G134" s="191" t="str">
        <f>'BILL NO 7. (3 NHU)'!G28</f>
        <v xml:space="preserve"> 250</v>
      </c>
      <c r="H134" s="170">
        <f>'BILL NO 7. (3 NHU)'!H28</f>
        <v>1</v>
      </c>
      <c r="I134" s="170">
        <f>'BILL NO 7. (3 NHU)'!I28</f>
        <v>250</v>
      </c>
      <c r="J134" s="191">
        <f>'BILL NO 7. (3 NHU)'!J28</f>
        <v>250</v>
      </c>
      <c r="K134" s="170">
        <f>'BILL NO 7. (3 NHU)'!K28</f>
        <v>250</v>
      </c>
      <c r="L134" s="191">
        <f>'BILL NO 7. (3 NHU)'!L28</f>
        <v>0</v>
      </c>
      <c r="M134" s="287"/>
      <c r="N134" s="363">
        <f>'BILL NO 7. (3 NHU)'!M28</f>
        <v>0</v>
      </c>
      <c r="O134" s="1600"/>
      <c r="P134" s="1600"/>
      <c r="Q134" s="1600"/>
    </row>
    <row r="135" spans="1:28" ht="12.75">
      <c r="A135" s="1600"/>
      <c r="B135" s="364"/>
      <c r="C135" s="365"/>
      <c r="D135" s="365"/>
      <c r="E135" s="365"/>
      <c r="F135" s="366"/>
      <c r="G135" s="366"/>
      <c r="H135" s="366"/>
      <c r="I135" s="375"/>
      <c r="J135" s="375"/>
      <c r="K135" s="375"/>
      <c r="L135" s="375"/>
      <c r="M135" s="376"/>
      <c r="N135" s="377"/>
      <c r="O135" s="1600"/>
      <c r="P135" s="1600"/>
      <c r="Q135" s="1600"/>
    </row>
    <row r="136" spans="1:28" ht="12.75">
      <c r="A136" s="1600"/>
      <c r="B136" s="1650"/>
      <c r="C136" s="1651" t="s">
        <v>121</v>
      </c>
      <c r="D136" s="1637"/>
      <c r="E136" s="1637"/>
      <c r="F136" s="1637"/>
      <c r="G136" s="378"/>
      <c r="H136" s="379" t="s">
        <v>122</v>
      </c>
      <c r="I136" s="380">
        <f>SUM(I117:I135)</f>
        <v>12035</v>
      </c>
      <c r="J136" s="381"/>
      <c r="K136" s="381">
        <f>SUM(K117:K135)</f>
        <v>8529.9479999999985</v>
      </c>
      <c r="L136" s="1664"/>
      <c r="M136" s="382">
        <v>0</v>
      </c>
      <c r="N136" s="383">
        <f>SUM(N117:N135)</f>
        <v>3505.0519999999997</v>
      </c>
      <c r="O136" s="1600"/>
      <c r="P136" s="1600"/>
      <c r="Q136" s="1600"/>
      <c r="R136" s="86"/>
      <c r="S136" s="86"/>
      <c r="T136" s="86"/>
      <c r="U136" s="86"/>
      <c r="V136" s="86"/>
      <c r="W136" s="86"/>
      <c r="X136" s="86"/>
      <c r="Y136" s="86"/>
      <c r="Z136" s="86"/>
      <c r="AA136" s="86"/>
      <c r="AB136" s="86"/>
    </row>
    <row r="137" spans="1:28" ht="12.75">
      <c r="A137" s="1600"/>
      <c r="B137" s="1613"/>
      <c r="C137" s="1620"/>
      <c r="D137" s="1595"/>
      <c r="E137" s="1595"/>
      <c r="F137" s="1595"/>
      <c r="G137" s="384"/>
      <c r="H137" s="385" t="s">
        <v>123</v>
      </c>
      <c r="I137" s="386">
        <f>I136*3</f>
        <v>36105</v>
      </c>
      <c r="J137" s="387"/>
      <c r="K137" s="387">
        <f>K136*3</f>
        <v>25589.843999999997</v>
      </c>
      <c r="L137" s="1665"/>
      <c r="M137" s="388">
        <v>0</v>
      </c>
      <c r="N137" s="389">
        <f>N136*3</f>
        <v>10515.155999999999</v>
      </c>
      <c r="O137" s="1600"/>
      <c r="P137" s="1600"/>
      <c r="Q137" s="1600"/>
      <c r="R137" s="86"/>
      <c r="S137" s="86"/>
      <c r="T137" s="86"/>
      <c r="U137" s="86"/>
      <c r="V137" s="86"/>
      <c r="W137" s="86"/>
      <c r="X137" s="86"/>
      <c r="Y137" s="86"/>
      <c r="Z137" s="86"/>
      <c r="AA137" s="86"/>
      <c r="AB137" s="86"/>
    </row>
    <row r="138" spans="1:28" ht="12.75">
      <c r="A138" s="1600"/>
      <c r="B138" s="1642"/>
      <c r="C138" s="1600"/>
      <c r="D138" s="1600"/>
      <c r="E138" s="1600"/>
      <c r="F138" s="1600"/>
      <c r="G138" s="1600"/>
      <c r="H138" s="1600"/>
      <c r="I138" s="1600"/>
      <c r="J138" s="1600"/>
      <c r="K138" s="1600"/>
      <c r="L138" s="1600"/>
      <c r="M138" s="1600"/>
      <c r="N138" s="1600"/>
      <c r="O138" s="1600"/>
      <c r="P138" s="1600"/>
      <c r="Q138" s="1600"/>
    </row>
    <row r="139" spans="1:28" ht="15.75" customHeight="1">
      <c r="A139" s="1600"/>
      <c r="B139" s="1600"/>
      <c r="C139" s="1600"/>
      <c r="D139" s="1600"/>
      <c r="E139" s="1600"/>
      <c r="F139" s="1600"/>
      <c r="G139" s="1600"/>
      <c r="H139" s="1600"/>
      <c r="I139" s="1600"/>
      <c r="J139" s="1600"/>
      <c r="K139" s="1600"/>
      <c r="L139" s="1600"/>
      <c r="M139" s="1600"/>
      <c r="N139" s="1600"/>
      <c r="O139" s="1600"/>
      <c r="P139" s="1600"/>
      <c r="Q139" s="1600"/>
    </row>
    <row r="140" spans="1:28" ht="15.75" customHeight="1">
      <c r="A140" s="1600"/>
      <c r="B140" s="1600"/>
      <c r="C140" s="1600"/>
      <c r="D140" s="1600"/>
      <c r="E140" s="1600"/>
      <c r="F140" s="1600"/>
      <c r="G140" s="1600"/>
      <c r="H140" s="1600"/>
      <c r="I140" s="1600"/>
      <c r="J140" s="1600"/>
      <c r="K140" s="1600"/>
      <c r="L140" s="1600"/>
      <c r="M140" s="1600"/>
      <c r="N140" s="1600"/>
      <c r="O140" s="1600"/>
      <c r="P140" s="1600"/>
      <c r="Q140" s="1600"/>
    </row>
    <row r="141" spans="1:28" ht="15.75" customHeight="1">
      <c r="A141" s="1600"/>
      <c r="B141" s="1600"/>
      <c r="C141" s="1600"/>
      <c r="D141" s="1600"/>
      <c r="E141" s="1600"/>
      <c r="F141" s="1600"/>
      <c r="G141" s="1600"/>
      <c r="H141" s="1600"/>
      <c r="I141" s="1600"/>
      <c r="J141" s="1600"/>
      <c r="K141" s="1600"/>
      <c r="L141" s="1600"/>
      <c r="M141" s="1600"/>
      <c r="N141" s="1600"/>
      <c r="O141" s="1600"/>
      <c r="P141" s="1600"/>
      <c r="Q141" s="1600"/>
    </row>
    <row r="142" spans="1:28" ht="15.75" customHeight="1">
      <c r="A142" s="1600"/>
      <c r="B142" s="1600"/>
      <c r="C142" s="1600"/>
      <c r="D142" s="1600"/>
      <c r="E142" s="1600"/>
      <c r="F142" s="1600"/>
      <c r="G142" s="1600"/>
      <c r="H142" s="1600"/>
      <c r="I142" s="1600"/>
      <c r="J142" s="1600"/>
      <c r="K142" s="1600"/>
      <c r="L142" s="1600"/>
      <c r="M142" s="1600"/>
      <c r="N142" s="1600"/>
      <c r="O142" s="1600"/>
      <c r="P142" s="1600"/>
      <c r="Q142" s="1600"/>
    </row>
    <row r="143" spans="1:28" ht="15.75" customHeight="1">
      <c r="A143" s="1600"/>
      <c r="B143" s="1600"/>
      <c r="C143" s="1600"/>
      <c r="D143" s="1600"/>
      <c r="E143" s="1600"/>
      <c r="F143" s="1600"/>
      <c r="G143" s="1600"/>
      <c r="H143" s="1600"/>
      <c r="I143" s="1600"/>
      <c r="J143" s="1600"/>
      <c r="K143" s="1600"/>
      <c r="L143" s="1600"/>
      <c r="M143" s="1600"/>
      <c r="N143" s="1600"/>
      <c r="O143" s="1600"/>
      <c r="P143" s="1600"/>
      <c r="Q143" s="1600"/>
    </row>
    <row r="144" spans="1:28" ht="15.75" customHeight="1">
      <c r="A144" s="1600"/>
      <c r="B144" s="1600"/>
      <c r="C144" s="1600"/>
      <c r="D144" s="1600"/>
      <c r="E144" s="1600"/>
      <c r="F144" s="1600"/>
      <c r="G144" s="1600"/>
      <c r="H144" s="1600"/>
      <c r="I144" s="1600"/>
      <c r="J144" s="1600"/>
      <c r="K144" s="1600"/>
      <c r="L144" s="1600"/>
      <c r="M144" s="1600"/>
      <c r="N144" s="1600"/>
      <c r="O144" s="1600"/>
      <c r="P144" s="1600"/>
      <c r="Q144" s="1600"/>
    </row>
    <row r="145" spans="1:17" ht="15.75" customHeight="1">
      <c r="A145" s="1600"/>
      <c r="B145" s="1600"/>
      <c r="C145" s="1600"/>
      <c r="D145" s="1600"/>
      <c r="E145" s="1600"/>
      <c r="F145" s="1600"/>
      <c r="G145" s="1600"/>
      <c r="H145" s="1600"/>
      <c r="I145" s="1600"/>
      <c r="J145" s="1600"/>
      <c r="K145" s="1600"/>
      <c r="L145" s="1600"/>
      <c r="M145" s="1600"/>
      <c r="N145" s="1600"/>
      <c r="O145" s="1600"/>
      <c r="P145" s="1600"/>
      <c r="Q145" s="1600"/>
    </row>
    <row r="146" spans="1:17" ht="12.75">
      <c r="B146" s="3"/>
      <c r="C146" s="280"/>
      <c r="D146" s="280"/>
      <c r="E146" s="280"/>
      <c r="F146" s="3"/>
      <c r="G146" s="3"/>
      <c r="H146" s="3"/>
      <c r="I146" s="3"/>
      <c r="J146" s="3"/>
      <c r="K146" s="3"/>
      <c r="L146" s="3"/>
      <c r="M146" s="3"/>
      <c r="N146" s="3"/>
    </row>
    <row r="147" spans="1:17" ht="12.75">
      <c r="B147" s="3"/>
      <c r="C147" s="280"/>
      <c r="D147" s="280"/>
      <c r="E147" s="280"/>
      <c r="F147" s="3"/>
      <c r="G147" s="3"/>
      <c r="H147" s="3"/>
      <c r="I147" s="3"/>
      <c r="J147" s="3"/>
      <c r="K147" s="3"/>
      <c r="L147" s="3"/>
      <c r="M147" s="3"/>
      <c r="N147" s="3"/>
    </row>
    <row r="148" spans="1:17" ht="12.75">
      <c r="B148" s="3"/>
      <c r="C148" s="280"/>
      <c r="D148" s="280"/>
      <c r="E148" s="280"/>
      <c r="F148" s="3"/>
      <c r="G148" s="3"/>
      <c r="H148" s="3"/>
      <c r="I148" s="3"/>
      <c r="J148" s="3"/>
      <c r="K148" s="3"/>
      <c r="L148" s="3"/>
      <c r="M148" s="3"/>
      <c r="N148" s="3"/>
    </row>
    <row r="149" spans="1:17" ht="12.75">
      <c r="B149" s="3"/>
      <c r="C149" s="280"/>
      <c r="D149" s="280"/>
      <c r="E149" s="280"/>
      <c r="F149" s="3"/>
      <c r="G149" s="3"/>
      <c r="H149" s="3"/>
      <c r="I149" s="3"/>
      <c r="J149" s="3"/>
      <c r="K149" s="3"/>
      <c r="L149" s="3"/>
      <c r="M149" s="3"/>
      <c r="N149" s="3"/>
    </row>
    <row r="150" spans="1:17" ht="12.75">
      <c r="B150" s="3"/>
      <c r="C150" s="280"/>
      <c r="D150" s="280"/>
      <c r="E150" s="280"/>
      <c r="F150" s="3"/>
      <c r="G150" s="3"/>
      <c r="H150" s="3"/>
      <c r="I150" s="3"/>
      <c r="J150" s="3"/>
      <c r="K150" s="3"/>
      <c r="L150" s="3"/>
      <c r="M150" s="3"/>
      <c r="N150" s="3"/>
    </row>
    <row r="151" spans="1:17" ht="12.75">
      <c r="B151" s="3"/>
      <c r="C151" s="280"/>
      <c r="D151" s="280"/>
      <c r="E151" s="280"/>
      <c r="F151" s="3"/>
      <c r="G151" s="3"/>
      <c r="H151" s="3"/>
      <c r="I151" s="3"/>
      <c r="J151" s="3"/>
      <c r="K151" s="3"/>
      <c r="L151" s="3"/>
      <c r="M151" s="3"/>
      <c r="N151" s="3"/>
    </row>
    <row r="152" spans="1:17" ht="12.75">
      <c r="B152" s="3"/>
      <c r="C152" s="280"/>
      <c r="D152" s="280"/>
      <c r="E152" s="280"/>
      <c r="F152" s="3"/>
      <c r="G152" s="3"/>
      <c r="H152" s="3"/>
      <c r="I152" s="3"/>
      <c r="J152" s="3"/>
      <c r="K152" s="3"/>
      <c r="L152" s="3"/>
      <c r="M152" s="3"/>
      <c r="N152" s="3"/>
    </row>
    <row r="153" spans="1:17" ht="12.75">
      <c r="B153" s="3"/>
      <c r="C153" s="280"/>
      <c r="D153" s="280"/>
      <c r="E153" s="280"/>
      <c r="F153" s="3"/>
      <c r="G153" s="3"/>
      <c r="H153" s="3"/>
      <c r="I153" s="3"/>
      <c r="J153" s="3"/>
      <c r="K153" s="3"/>
      <c r="L153" s="3"/>
      <c r="M153" s="3"/>
      <c r="N153" s="3"/>
    </row>
    <row r="154" spans="1:17" ht="12.75">
      <c r="B154" s="3"/>
      <c r="C154" s="280"/>
      <c r="D154" s="280"/>
      <c r="E154" s="280"/>
      <c r="F154" s="3"/>
      <c r="G154" s="3"/>
      <c r="H154" s="3"/>
      <c r="I154" s="3"/>
      <c r="J154" s="3"/>
      <c r="K154" s="3"/>
      <c r="L154" s="3"/>
      <c r="M154" s="3"/>
      <c r="N154" s="3"/>
    </row>
    <row r="155" spans="1:17" ht="12.75">
      <c r="B155" s="3"/>
      <c r="C155" s="280"/>
      <c r="D155" s="280"/>
      <c r="E155" s="280"/>
      <c r="F155" s="3"/>
      <c r="G155" s="3"/>
      <c r="H155" s="3"/>
      <c r="I155" s="3"/>
      <c r="J155" s="3"/>
      <c r="K155" s="3"/>
      <c r="L155" s="3"/>
      <c r="M155" s="3"/>
      <c r="N155" s="3"/>
    </row>
    <row r="156" spans="1:17" ht="12.75">
      <c r="B156" s="3"/>
      <c r="C156" s="280"/>
      <c r="D156" s="280"/>
      <c r="E156" s="280"/>
      <c r="F156" s="3"/>
      <c r="G156" s="3"/>
      <c r="H156" s="3"/>
      <c r="I156" s="3"/>
      <c r="J156" s="3"/>
      <c r="K156" s="3"/>
      <c r="L156" s="3"/>
      <c r="M156" s="3"/>
      <c r="N156" s="3"/>
    </row>
    <row r="157" spans="1:17" ht="12.75">
      <c r="B157" s="3"/>
      <c r="C157" s="280"/>
      <c r="D157" s="280"/>
      <c r="E157" s="280"/>
      <c r="F157" s="3"/>
      <c r="G157" s="3"/>
      <c r="H157" s="3"/>
      <c r="I157" s="3"/>
      <c r="J157" s="3"/>
      <c r="K157" s="3"/>
      <c r="L157" s="3"/>
      <c r="M157" s="3"/>
      <c r="N157" s="3"/>
    </row>
    <row r="158" spans="1:17" ht="12.75">
      <c r="B158" s="3"/>
      <c r="C158" s="280"/>
      <c r="D158" s="280"/>
      <c r="E158" s="280"/>
      <c r="F158" s="3"/>
      <c r="G158" s="3"/>
      <c r="H158" s="3"/>
      <c r="I158" s="3"/>
      <c r="J158" s="3"/>
      <c r="K158" s="3"/>
      <c r="L158" s="3"/>
      <c r="M158" s="3"/>
      <c r="N158" s="3"/>
    </row>
    <row r="159" spans="1:17" ht="12.75">
      <c r="B159" s="3"/>
      <c r="C159" s="280"/>
      <c r="D159" s="280"/>
      <c r="E159" s="280"/>
      <c r="F159" s="3"/>
      <c r="G159" s="3"/>
      <c r="H159" s="3"/>
      <c r="I159" s="3"/>
      <c r="J159" s="3"/>
      <c r="K159" s="3"/>
      <c r="L159" s="3"/>
      <c r="M159" s="3"/>
      <c r="N159" s="3"/>
    </row>
    <row r="160" spans="1:17" ht="12.75">
      <c r="B160" s="3"/>
      <c r="C160" s="280"/>
      <c r="D160" s="280"/>
      <c r="E160" s="280"/>
      <c r="F160" s="3"/>
      <c r="G160" s="3"/>
      <c r="H160" s="3"/>
      <c r="I160" s="3"/>
      <c r="J160" s="3"/>
      <c r="K160" s="3"/>
      <c r="L160" s="3"/>
      <c r="M160" s="3"/>
      <c r="N160" s="3"/>
    </row>
    <row r="161" spans="2:14" ht="12.75">
      <c r="B161" s="3"/>
      <c r="C161" s="280"/>
      <c r="D161" s="280"/>
      <c r="E161" s="280"/>
      <c r="F161" s="3"/>
      <c r="G161" s="3"/>
      <c r="H161" s="3"/>
      <c r="I161" s="3"/>
      <c r="J161" s="3"/>
      <c r="K161" s="3"/>
      <c r="L161" s="3"/>
      <c r="M161" s="3"/>
      <c r="N161" s="3"/>
    </row>
    <row r="162" spans="2:14" ht="12.75">
      <c r="B162" s="3"/>
      <c r="C162" s="280"/>
      <c r="D162" s="280"/>
      <c r="E162" s="280"/>
      <c r="F162" s="3"/>
      <c r="G162" s="3"/>
      <c r="H162" s="3"/>
      <c r="I162" s="3"/>
      <c r="J162" s="3"/>
      <c r="K162" s="3"/>
      <c r="L162" s="3"/>
      <c r="M162" s="3"/>
      <c r="N162" s="3"/>
    </row>
    <row r="163" spans="2:14" ht="12.75">
      <c r="B163" s="3"/>
      <c r="C163" s="280"/>
      <c r="D163" s="280"/>
      <c r="E163" s="280"/>
      <c r="F163" s="3"/>
      <c r="G163" s="3"/>
      <c r="H163" s="3"/>
      <c r="I163" s="3"/>
      <c r="J163" s="3"/>
      <c r="K163" s="3"/>
      <c r="L163" s="3"/>
      <c r="M163" s="3"/>
      <c r="N163" s="3"/>
    </row>
    <row r="164" spans="2:14" ht="12.75">
      <c r="B164" s="3"/>
      <c r="C164" s="280"/>
      <c r="D164" s="280"/>
      <c r="E164" s="280"/>
      <c r="F164" s="3"/>
      <c r="G164" s="3"/>
      <c r="H164" s="3"/>
      <c r="I164" s="3"/>
      <c r="J164" s="3"/>
      <c r="K164" s="3"/>
      <c r="L164" s="3"/>
      <c r="M164" s="3"/>
      <c r="N164" s="3"/>
    </row>
    <row r="165" spans="2:14" ht="12.75">
      <c r="B165" s="3"/>
      <c r="C165" s="280"/>
      <c r="D165" s="280"/>
      <c r="E165" s="280"/>
      <c r="F165" s="3"/>
      <c r="G165" s="3"/>
      <c r="H165" s="3"/>
      <c r="I165" s="3"/>
      <c r="J165" s="3"/>
      <c r="K165" s="3"/>
      <c r="L165" s="3"/>
      <c r="M165" s="3"/>
      <c r="N165" s="3"/>
    </row>
    <row r="166" spans="2:14" ht="12.75">
      <c r="B166" s="3"/>
      <c r="C166" s="280"/>
      <c r="D166" s="280"/>
      <c r="E166" s="280"/>
      <c r="F166" s="3"/>
      <c r="G166" s="3"/>
      <c r="H166" s="3"/>
      <c r="I166" s="3"/>
      <c r="J166" s="3"/>
      <c r="K166" s="3"/>
      <c r="L166" s="3"/>
      <c r="M166" s="3"/>
      <c r="N166" s="3"/>
    </row>
    <row r="167" spans="2:14" ht="12.75">
      <c r="B167" s="3"/>
      <c r="C167" s="280"/>
      <c r="D167" s="280"/>
      <c r="E167" s="280"/>
      <c r="F167" s="3"/>
      <c r="G167" s="3"/>
      <c r="H167" s="3"/>
      <c r="I167" s="3"/>
      <c r="J167" s="3"/>
      <c r="K167" s="3"/>
      <c r="L167" s="3"/>
      <c r="M167" s="3"/>
      <c r="N167" s="3"/>
    </row>
    <row r="168" spans="2:14" ht="12.75">
      <c r="B168" s="3"/>
      <c r="C168" s="280"/>
      <c r="D168" s="280"/>
      <c r="E168" s="280"/>
      <c r="F168" s="3"/>
      <c r="G168" s="3"/>
      <c r="H168" s="3"/>
      <c r="I168" s="3"/>
      <c r="J168" s="3"/>
      <c r="K168" s="3"/>
      <c r="L168" s="3"/>
      <c r="M168" s="3"/>
      <c r="N168" s="3"/>
    </row>
    <row r="169" spans="2:14" ht="12.75">
      <c r="B169" s="3"/>
      <c r="C169" s="280"/>
      <c r="D169" s="280"/>
      <c r="E169" s="280"/>
      <c r="F169" s="3"/>
      <c r="G169" s="3"/>
      <c r="H169" s="3"/>
      <c r="I169" s="3"/>
      <c r="J169" s="3"/>
      <c r="K169" s="3"/>
      <c r="L169" s="3"/>
      <c r="M169" s="3"/>
      <c r="N169" s="3"/>
    </row>
    <row r="170" spans="2:14" ht="12.75">
      <c r="B170" s="3"/>
      <c r="C170" s="280"/>
      <c r="D170" s="280"/>
      <c r="E170" s="280"/>
      <c r="F170" s="3"/>
      <c r="G170" s="3"/>
      <c r="H170" s="3"/>
      <c r="I170" s="3"/>
      <c r="J170" s="3"/>
      <c r="K170" s="3"/>
      <c r="L170" s="3"/>
      <c r="M170" s="3"/>
      <c r="N170" s="3"/>
    </row>
    <row r="171" spans="2:14" ht="12.75">
      <c r="B171" s="3"/>
      <c r="C171" s="280"/>
      <c r="D171" s="280"/>
      <c r="E171" s="280"/>
      <c r="F171" s="3"/>
      <c r="G171" s="3"/>
      <c r="H171" s="3"/>
      <c r="I171" s="3"/>
      <c r="J171" s="3"/>
      <c r="K171" s="3"/>
      <c r="L171" s="3"/>
      <c r="M171" s="3"/>
      <c r="N171" s="3"/>
    </row>
    <row r="172" spans="2:14" ht="12.75">
      <c r="B172" s="3"/>
      <c r="C172" s="280"/>
      <c r="D172" s="280"/>
      <c r="E172" s="280"/>
      <c r="F172" s="3"/>
      <c r="G172" s="3"/>
      <c r="H172" s="3"/>
      <c r="I172" s="3"/>
      <c r="J172" s="3"/>
      <c r="K172" s="3"/>
      <c r="L172" s="3"/>
      <c r="M172" s="3"/>
      <c r="N172" s="3"/>
    </row>
    <row r="173" spans="2:14" ht="12.75">
      <c r="B173" s="3"/>
      <c r="C173" s="280"/>
      <c r="D173" s="280"/>
      <c r="E173" s="280"/>
      <c r="F173" s="3"/>
      <c r="G173" s="3"/>
      <c r="H173" s="3"/>
      <c r="I173" s="3"/>
      <c r="J173" s="3"/>
      <c r="K173" s="3"/>
      <c r="L173" s="3"/>
      <c r="M173" s="3"/>
      <c r="N173" s="3"/>
    </row>
    <row r="174" spans="2:14" ht="12.75">
      <c r="B174" s="3"/>
      <c r="C174" s="280"/>
      <c r="D174" s="280"/>
      <c r="E174" s="280"/>
      <c r="F174" s="3"/>
      <c r="G174" s="3"/>
      <c r="H174" s="3"/>
      <c r="I174" s="3"/>
      <c r="J174" s="3"/>
      <c r="K174" s="3"/>
      <c r="L174" s="3"/>
      <c r="M174" s="3"/>
      <c r="N174" s="3"/>
    </row>
    <row r="175" spans="2:14" ht="12.75">
      <c r="B175" s="3"/>
      <c r="C175" s="280"/>
      <c r="D175" s="280"/>
      <c r="E175" s="280"/>
      <c r="F175" s="3"/>
      <c r="G175" s="3"/>
      <c r="H175" s="3"/>
      <c r="I175" s="3"/>
      <c r="J175" s="3"/>
      <c r="K175" s="3"/>
      <c r="L175" s="3"/>
      <c r="M175" s="3"/>
      <c r="N175" s="3"/>
    </row>
    <row r="176" spans="2:14" ht="12.75">
      <c r="B176" s="3"/>
      <c r="C176" s="280"/>
      <c r="D176" s="280"/>
      <c r="E176" s="280"/>
      <c r="F176" s="3"/>
      <c r="G176" s="3"/>
      <c r="H176" s="3"/>
      <c r="I176" s="3"/>
      <c r="J176" s="3"/>
      <c r="K176" s="3"/>
      <c r="L176" s="3"/>
      <c r="M176" s="3"/>
      <c r="N176" s="3"/>
    </row>
    <row r="177" spans="2:14" ht="12.75">
      <c r="B177" s="3"/>
      <c r="C177" s="280"/>
      <c r="D177" s="280"/>
      <c r="E177" s="280"/>
      <c r="F177" s="3"/>
      <c r="G177" s="3"/>
      <c r="H177" s="3"/>
      <c r="I177" s="3"/>
      <c r="J177" s="3"/>
      <c r="K177" s="3"/>
      <c r="L177" s="3"/>
      <c r="M177" s="3"/>
      <c r="N177" s="3"/>
    </row>
    <row r="178" spans="2:14" ht="12.75">
      <c r="B178" s="3"/>
      <c r="C178" s="280"/>
      <c r="D178" s="280"/>
      <c r="E178" s="280"/>
      <c r="F178" s="3"/>
      <c r="G178" s="3"/>
      <c r="H178" s="3"/>
      <c r="I178" s="3"/>
      <c r="J178" s="3"/>
      <c r="K178" s="3"/>
      <c r="L178" s="3"/>
      <c r="M178" s="3"/>
      <c r="N178" s="3"/>
    </row>
    <row r="179" spans="2:14" ht="12.75">
      <c r="B179" s="3"/>
      <c r="C179" s="280"/>
      <c r="D179" s="280"/>
      <c r="E179" s="280"/>
      <c r="F179" s="3"/>
      <c r="G179" s="3"/>
      <c r="H179" s="3"/>
      <c r="I179" s="3"/>
      <c r="J179" s="3"/>
      <c r="K179" s="3"/>
      <c r="L179" s="3"/>
      <c r="M179" s="3"/>
      <c r="N179" s="3"/>
    </row>
    <row r="180" spans="2:14" ht="12.75">
      <c r="B180" s="3"/>
      <c r="C180" s="280"/>
      <c r="D180" s="280"/>
      <c r="E180" s="280"/>
      <c r="F180" s="3"/>
      <c r="G180" s="3"/>
      <c r="H180" s="3"/>
      <c r="I180" s="3"/>
      <c r="J180" s="3"/>
      <c r="K180" s="3"/>
      <c r="L180" s="3"/>
      <c r="M180" s="3"/>
      <c r="N180" s="3"/>
    </row>
    <row r="181" spans="2:14" ht="12.75">
      <c r="B181" s="3"/>
      <c r="C181" s="280"/>
      <c r="D181" s="280"/>
      <c r="E181" s="280"/>
      <c r="F181" s="3"/>
      <c r="G181" s="3"/>
      <c r="H181" s="3"/>
      <c r="I181" s="3"/>
      <c r="J181" s="3"/>
      <c r="K181" s="3"/>
      <c r="L181" s="3"/>
      <c r="M181" s="3"/>
      <c r="N181" s="3"/>
    </row>
    <row r="182" spans="2:14" ht="12.75">
      <c r="B182" s="3"/>
      <c r="C182" s="280"/>
      <c r="D182" s="280"/>
      <c r="E182" s="280"/>
      <c r="F182" s="3"/>
      <c r="G182" s="3"/>
      <c r="H182" s="3"/>
      <c r="I182" s="3"/>
      <c r="J182" s="3"/>
      <c r="K182" s="3"/>
      <c r="L182" s="3"/>
      <c r="M182" s="3"/>
      <c r="N182" s="3"/>
    </row>
    <row r="183" spans="2:14" ht="12.75">
      <c r="B183" s="3"/>
      <c r="C183" s="280"/>
      <c r="D183" s="280"/>
      <c r="E183" s="280"/>
      <c r="F183" s="3"/>
      <c r="G183" s="3"/>
      <c r="H183" s="3"/>
      <c r="I183" s="3"/>
      <c r="J183" s="3"/>
      <c r="K183" s="3"/>
      <c r="L183" s="3"/>
      <c r="M183" s="3"/>
      <c r="N183" s="3"/>
    </row>
    <row r="184" spans="2:14" ht="12.75">
      <c r="B184" s="3"/>
      <c r="C184" s="280"/>
      <c r="D184" s="280"/>
      <c r="E184" s="280"/>
      <c r="F184" s="3"/>
      <c r="G184" s="3"/>
      <c r="H184" s="3"/>
      <c r="I184" s="3"/>
      <c r="J184" s="3"/>
      <c r="K184" s="3"/>
      <c r="L184" s="3"/>
      <c r="M184" s="3"/>
      <c r="N184" s="3"/>
    </row>
    <row r="185" spans="2:14" ht="12.75">
      <c r="B185" s="3"/>
      <c r="C185" s="280"/>
      <c r="D185" s="280"/>
      <c r="E185" s="280"/>
      <c r="F185" s="3"/>
      <c r="G185" s="3"/>
      <c r="H185" s="3"/>
      <c r="I185" s="3"/>
      <c r="J185" s="3"/>
      <c r="K185" s="3"/>
      <c r="L185" s="3"/>
      <c r="M185" s="3"/>
      <c r="N185" s="3"/>
    </row>
    <row r="186" spans="2:14" ht="12.75">
      <c r="B186" s="3"/>
      <c r="C186" s="280"/>
      <c r="D186" s="280"/>
      <c r="E186" s="280"/>
      <c r="F186" s="3"/>
      <c r="G186" s="3"/>
      <c r="H186" s="3"/>
      <c r="I186" s="3"/>
      <c r="J186" s="3"/>
      <c r="K186" s="3"/>
      <c r="L186" s="3"/>
      <c r="M186" s="3"/>
      <c r="N186" s="3"/>
    </row>
    <row r="187" spans="2:14" ht="12.75">
      <c r="B187" s="3"/>
      <c r="C187" s="280"/>
      <c r="D187" s="280"/>
      <c r="E187" s="280"/>
      <c r="F187" s="3"/>
      <c r="G187" s="3"/>
      <c r="H187" s="3"/>
      <c r="I187" s="3"/>
      <c r="J187" s="3"/>
      <c r="K187" s="3"/>
      <c r="L187" s="3"/>
      <c r="M187" s="3"/>
      <c r="N187" s="3"/>
    </row>
    <row r="188" spans="2:14" ht="12.75">
      <c r="B188" s="3"/>
      <c r="C188" s="280"/>
      <c r="D188" s="280"/>
      <c r="E188" s="280"/>
      <c r="F188" s="3"/>
      <c r="G188" s="3"/>
      <c r="H188" s="3"/>
      <c r="I188" s="3"/>
      <c r="J188" s="3"/>
      <c r="K188" s="3"/>
      <c r="L188" s="3"/>
      <c r="M188" s="3"/>
      <c r="N188" s="3"/>
    </row>
    <row r="189" spans="2:14" ht="12.75">
      <c r="B189" s="3"/>
      <c r="C189" s="280"/>
      <c r="D189" s="280"/>
      <c r="E189" s="280"/>
      <c r="F189" s="3"/>
      <c r="G189" s="3"/>
      <c r="H189" s="3"/>
      <c r="I189" s="3"/>
      <c r="J189" s="3"/>
      <c r="K189" s="3"/>
      <c r="L189" s="3"/>
      <c r="M189" s="3"/>
      <c r="N189" s="3"/>
    </row>
    <row r="190" spans="2:14" ht="12.75">
      <c r="B190" s="3"/>
      <c r="C190" s="280"/>
      <c r="D190" s="280"/>
      <c r="E190" s="280"/>
      <c r="F190" s="3"/>
      <c r="G190" s="3"/>
      <c r="H190" s="3"/>
      <c r="I190" s="3"/>
      <c r="J190" s="3"/>
      <c r="K190" s="3"/>
      <c r="L190" s="3"/>
      <c r="M190" s="3"/>
      <c r="N190" s="3"/>
    </row>
    <row r="191" spans="2:14" ht="12.75">
      <c r="B191" s="3"/>
      <c r="C191" s="280"/>
      <c r="D191" s="280"/>
      <c r="E191" s="280"/>
      <c r="F191" s="3"/>
      <c r="G191" s="3"/>
      <c r="H191" s="3"/>
      <c r="I191" s="3"/>
      <c r="J191" s="3"/>
      <c r="K191" s="3"/>
      <c r="L191" s="3"/>
      <c r="M191" s="3"/>
      <c r="N191" s="3"/>
    </row>
    <row r="192" spans="2:14" ht="12.75">
      <c r="B192" s="3"/>
      <c r="C192" s="280"/>
      <c r="D192" s="280"/>
      <c r="E192" s="280"/>
      <c r="F192" s="3"/>
      <c r="G192" s="3"/>
      <c r="H192" s="3"/>
      <c r="I192" s="3"/>
      <c r="J192" s="3"/>
      <c r="K192" s="3"/>
      <c r="L192" s="3"/>
      <c r="M192" s="3"/>
      <c r="N192" s="3"/>
    </row>
    <row r="193" spans="2:14" ht="12.75">
      <c r="B193" s="3"/>
      <c r="C193" s="280"/>
      <c r="D193" s="280"/>
      <c r="E193" s="280"/>
      <c r="F193" s="3"/>
      <c r="G193" s="3"/>
      <c r="H193" s="3"/>
      <c r="I193" s="3"/>
      <c r="J193" s="3"/>
      <c r="K193" s="3"/>
      <c r="L193" s="3"/>
      <c r="M193" s="3"/>
      <c r="N193" s="3"/>
    </row>
    <row r="194" spans="2:14" ht="12.75">
      <c r="B194" s="3"/>
      <c r="C194" s="280"/>
      <c r="D194" s="280"/>
      <c r="E194" s="280"/>
      <c r="F194" s="3"/>
      <c r="G194" s="3"/>
      <c r="H194" s="3"/>
      <c r="I194" s="3"/>
      <c r="J194" s="3"/>
      <c r="K194" s="3"/>
      <c r="L194" s="3"/>
      <c r="M194" s="3"/>
      <c r="N194" s="3"/>
    </row>
    <row r="195" spans="2:14" ht="12.75">
      <c r="B195" s="3"/>
      <c r="C195" s="280"/>
      <c r="D195" s="280"/>
      <c r="E195" s="280"/>
      <c r="F195" s="3"/>
      <c r="G195" s="3"/>
      <c r="H195" s="3"/>
      <c r="I195" s="3"/>
      <c r="J195" s="3"/>
      <c r="K195" s="3"/>
      <c r="L195" s="3"/>
      <c r="M195" s="3"/>
      <c r="N195" s="3"/>
    </row>
    <row r="196" spans="2:14" ht="12.75">
      <c r="B196" s="3"/>
      <c r="C196" s="280"/>
      <c r="D196" s="280"/>
      <c r="E196" s="280"/>
      <c r="F196" s="3"/>
      <c r="G196" s="3"/>
      <c r="H196" s="3"/>
      <c r="I196" s="3"/>
      <c r="J196" s="3"/>
      <c r="K196" s="3"/>
      <c r="L196" s="3"/>
      <c r="M196" s="3"/>
      <c r="N196" s="3"/>
    </row>
    <row r="197" spans="2:14" ht="12.75">
      <c r="B197" s="3"/>
      <c r="C197" s="280"/>
      <c r="D197" s="280"/>
      <c r="E197" s="280"/>
      <c r="F197" s="3"/>
      <c r="G197" s="3"/>
      <c r="H197" s="3"/>
      <c r="I197" s="3"/>
      <c r="J197" s="3"/>
      <c r="K197" s="3"/>
      <c r="L197" s="3"/>
      <c r="M197" s="3"/>
      <c r="N197" s="3"/>
    </row>
    <row r="198" spans="2:14" ht="12.75">
      <c r="B198" s="3"/>
      <c r="C198" s="280"/>
      <c r="D198" s="280"/>
      <c r="E198" s="280"/>
      <c r="F198" s="3"/>
      <c r="G198" s="3"/>
      <c r="H198" s="3"/>
      <c r="I198" s="3"/>
      <c r="J198" s="3"/>
      <c r="K198" s="3"/>
      <c r="L198" s="3"/>
      <c r="M198" s="3"/>
      <c r="N198" s="3"/>
    </row>
    <row r="199" spans="2:14" ht="12.75">
      <c r="B199" s="3"/>
      <c r="C199" s="280"/>
      <c r="D199" s="280"/>
      <c r="E199" s="280"/>
      <c r="F199" s="3"/>
      <c r="G199" s="3"/>
      <c r="H199" s="3"/>
      <c r="I199" s="3"/>
      <c r="J199" s="3"/>
      <c r="K199" s="3"/>
      <c r="L199" s="3"/>
      <c r="M199" s="3"/>
      <c r="N199" s="3"/>
    </row>
    <row r="200" spans="2:14" ht="12.75">
      <c r="B200" s="3"/>
      <c r="C200" s="280"/>
      <c r="D200" s="280"/>
      <c r="E200" s="280"/>
      <c r="F200" s="3"/>
      <c r="G200" s="3"/>
      <c r="H200" s="3"/>
      <c r="I200" s="3"/>
      <c r="J200" s="3"/>
      <c r="K200" s="3"/>
      <c r="L200" s="3"/>
      <c r="M200" s="3"/>
      <c r="N200" s="3"/>
    </row>
    <row r="201" spans="2:14" ht="12.75">
      <c r="B201" s="3"/>
      <c r="C201" s="280"/>
      <c r="D201" s="280"/>
      <c r="E201" s="280"/>
      <c r="F201" s="3"/>
      <c r="G201" s="3"/>
      <c r="H201" s="3"/>
      <c r="I201" s="3"/>
      <c r="J201" s="3"/>
      <c r="K201" s="3"/>
      <c r="L201" s="3"/>
      <c r="M201" s="3"/>
      <c r="N201" s="3"/>
    </row>
    <row r="202" spans="2:14" ht="12.75">
      <c r="B202" s="3"/>
      <c r="C202" s="280"/>
      <c r="D202" s="280"/>
      <c r="E202" s="280"/>
      <c r="F202" s="3"/>
      <c r="G202" s="3"/>
      <c r="H202" s="3"/>
      <c r="I202" s="3"/>
      <c r="J202" s="3"/>
      <c r="K202" s="3"/>
      <c r="L202" s="3"/>
      <c r="M202" s="3"/>
      <c r="N202" s="3"/>
    </row>
    <row r="203" spans="2:14" ht="12.75">
      <c r="B203" s="3"/>
      <c r="C203" s="280"/>
      <c r="D203" s="280"/>
      <c r="E203" s="280"/>
      <c r="F203" s="3"/>
      <c r="G203" s="3"/>
      <c r="H203" s="3"/>
      <c r="I203" s="3"/>
      <c r="J203" s="3"/>
      <c r="K203" s="3"/>
      <c r="L203" s="3"/>
      <c r="M203" s="3"/>
      <c r="N203" s="3"/>
    </row>
    <row r="204" spans="2:14" ht="12.75">
      <c r="B204" s="3"/>
      <c r="C204" s="280"/>
      <c r="D204" s="280"/>
      <c r="E204" s="280"/>
      <c r="F204" s="3"/>
      <c r="G204" s="3"/>
      <c r="H204" s="3"/>
      <c r="I204" s="3"/>
      <c r="J204" s="3"/>
      <c r="K204" s="3"/>
      <c r="L204" s="3"/>
      <c r="M204" s="3"/>
      <c r="N204" s="3"/>
    </row>
    <row r="205" spans="2:14" ht="12.75">
      <c r="B205" s="3"/>
      <c r="C205" s="280"/>
      <c r="D205" s="280"/>
      <c r="E205" s="280"/>
      <c r="F205" s="3"/>
      <c r="G205" s="3"/>
      <c r="H205" s="3"/>
      <c r="I205" s="3"/>
      <c r="J205" s="3"/>
      <c r="K205" s="3"/>
      <c r="L205" s="3"/>
      <c r="M205" s="3"/>
      <c r="N205" s="3"/>
    </row>
    <row r="206" spans="2:14" ht="12.75">
      <c r="B206" s="3"/>
      <c r="C206" s="280"/>
      <c r="D206" s="280"/>
      <c r="E206" s="280"/>
      <c r="F206" s="3"/>
      <c r="G206" s="3"/>
      <c r="H206" s="3"/>
      <c r="I206" s="3"/>
      <c r="J206" s="3"/>
      <c r="K206" s="3"/>
      <c r="L206" s="3"/>
      <c r="M206" s="3"/>
      <c r="N206" s="3"/>
    </row>
    <row r="207" spans="2:14" ht="12.75">
      <c r="B207" s="3"/>
      <c r="C207" s="280"/>
      <c r="D207" s="280"/>
      <c r="E207" s="280"/>
      <c r="F207" s="3"/>
      <c r="G207" s="3"/>
      <c r="H207" s="3"/>
      <c r="I207" s="3"/>
      <c r="J207" s="3"/>
      <c r="K207" s="3"/>
      <c r="L207" s="3"/>
      <c r="M207" s="3"/>
      <c r="N207" s="3"/>
    </row>
    <row r="208" spans="2:14" ht="12.75">
      <c r="B208" s="3"/>
      <c r="C208" s="280"/>
      <c r="D208" s="280"/>
      <c r="E208" s="280"/>
      <c r="F208" s="3"/>
      <c r="G208" s="3"/>
      <c r="H208" s="3"/>
      <c r="I208" s="3"/>
      <c r="J208" s="3"/>
      <c r="K208" s="3"/>
      <c r="L208" s="3"/>
      <c r="M208" s="3"/>
      <c r="N208" s="3"/>
    </row>
    <row r="209" spans="2:14" ht="12.75">
      <c r="B209" s="3"/>
      <c r="C209" s="280"/>
      <c r="D209" s="280"/>
      <c r="E209" s="280"/>
      <c r="F209" s="3"/>
      <c r="G209" s="3"/>
      <c r="H209" s="3"/>
      <c r="I209" s="3"/>
      <c r="J209" s="3"/>
      <c r="K209" s="3"/>
      <c r="L209" s="3"/>
      <c r="M209" s="3"/>
      <c r="N209" s="3"/>
    </row>
    <row r="210" spans="2:14" ht="12.75">
      <c r="B210" s="3"/>
      <c r="C210" s="280"/>
      <c r="D210" s="280"/>
      <c r="E210" s="280"/>
      <c r="F210" s="3"/>
      <c r="G210" s="3"/>
      <c r="H210" s="3"/>
      <c r="I210" s="3"/>
      <c r="J210" s="3"/>
      <c r="K210" s="3"/>
      <c r="L210" s="3"/>
      <c r="M210" s="3"/>
      <c r="N210" s="3"/>
    </row>
    <row r="211" spans="2:14" ht="12.75">
      <c r="B211" s="3"/>
      <c r="C211" s="280"/>
      <c r="D211" s="280"/>
      <c r="E211" s="280"/>
      <c r="F211" s="3"/>
      <c r="G211" s="3"/>
      <c r="H211" s="3"/>
      <c r="I211" s="3"/>
      <c r="J211" s="3"/>
      <c r="K211" s="3"/>
      <c r="L211" s="3"/>
      <c r="M211" s="3"/>
      <c r="N211" s="3"/>
    </row>
    <row r="212" spans="2:14" ht="12.75">
      <c r="B212" s="3"/>
      <c r="C212" s="280"/>
      <c r="D212" s="280"/>
      <c r="E212" s="280"/>
      <c r="F212" s="3"/>
      <c r="G212" s="3"/>
      <c r="H212" s="3"/>
      <c r="I212" s="3"/>
      <c r="J212" s="3"/>
      <c r="K212" s="3"/>
      <c r="L212" s="3"/>
      <c r="M212" s="3"/>
      <c r="N212" s="3"/>
    </row>
    <row r="213" spans="2:14" ht="12.75">
      <c r="B213" s="3"/>
      <c r="C213" s="280"/>
      <c r="D213" s="280"/>
      <c r="E213" s="280"/>
      <c r="F213" s="3"/>
      <c r="G213" s="3"/>
      <c r="H213" s="3"/>
      <c r="I213" s="3"/>
      <c r="J213" s="3"/>
      <c r="K213" s="3"/>
      <c r="L213" s="3"/>
      <c r="M213" s="3"/>
      <c r="N213" s="3"/>
    </row>
    <row r="214" spans="2:14" ht="12.75">
      <c r="B214" s="3"/>
      <c r="C214" s="280"/>
      <c r="D214" s="280"/>
      <c r="E214" s="280"/>
      <c r="F214" s="3"/>
      <c r="G214" s="3"/>
      <c r="H214" s="3"/>
      <c r="I214" s="3"/>
      <c r="J214" s="3"/>
      <c r="K214" s="3"/>
      <c r="L214" s="3"/>
      <c r="M214" s="3"/>
      <c r="N214" s="3"/>
    </row>
    <row r="215" spans="2:14" ht="12.75">
      <c r="B215" s="3"/>
      <c r="C215" s="280"/>
      <c r="D215" s="280"/>
      <c r="E215" s="280"/>
      <c r="F215" s="3"/>
      <c r="G215" s="3"/>
      <c r="H215" s="3"/>
      <c r="I215" s="3"/>
      <c r="J215" s="3"/>
      <c r="K215" s="3"/>
      <c r="L215" s="3"/>
      <c r="M215" s="3"/>
      <c r="N215" s="3"/>
    </row>
    <row r="216" spans="2:14" ht="12.75">
      <c r="B216" s="3"/>
      <c r="C216" s="280"/>
      <c r="D216" s="280"/>
      <c r="E216" s="280"/>
      <c r="F216" s="3"/>
      <c r="G216" s="3"/>
      <c r="H216" s="3"/>
      <c r="I216" s="3"/>
      <c r="J216" s="3"/>
      <c r="K216" s="3"/>
      <c r="L216" s="3"/>
      <c r="M216" s="3"/>
      <c r="N216" s="3"/>
    </row>
    <row r="217" spans="2:14" ht="12.75">
      <c r="B217" s="3"/>
      <c r="C217" s="280"/>
      <c r="D217" s="280"/>
      <c r="E217" s="280"/>
      <c r="F217" s="3"/>
      <c r="G217" s="3"/>
      <c r="H217" s="3"/>
      <c r="I217" s="3"/>
      <c r="J217" s="3"/>
      <c r="K217" s="3"/>
      <c r="L217" s="3"/>
      <c r="M217" s="3"/>
      <c r="N217" s="3"/>
    </row>
    <row r="218" spans="2:14" ht="12.75">
      <c r="B218" s="3"/>
      <c r="C218" s="280"/>
      <c r="D218" s="280"/>
      <c r="E218" s="280"/>
      <c r="F218" s="3"/>
      <c r="G218" s="3"/>
      <c r="H218" s="3"/>
      <c r="I218" s="3"/>
      <c r="J218" s="3"/>
      <c r="K218" s="3"/>
      <c r="L218" s="3"/>
      <c r="M218" s="3"/>
      <c r="N218" s="3"/>
    </row>
    <row r="219" spans="2:14" ht="12.75">
      <c r="B219" s="3"/>
      <c r="C219" s="280"/>
      <c r="D219" s="280"/>
      <c r="E219" s="280"/>
      <c r="F219" s="3"/>
      <c r="G219" s="3"/>
      <c r="H219" s="3"/>
      <c r="I219" s="3"/>
      <c r="J219" s="3"/>
      <c r="K219" s="3"/>
      <c r="L219" s="3"/>
      <c r="M219" s="3"/>
      <c r="N219" s="3"/>
    </row>
    <row r="220" spans="2:14" ht="12.75">
      <c r="B220" s="3"/>
      <c r="C220" s="280"/>
      <c r="D220" s="280"/>
      <c r="E220" s="280"/>
      <c r="F220" s="3"/>
      <c r="G220" s="3"/>
      <c r="H220" s="3"/>
      <c r="I220" s="3"/>
      <c r="J220" s="3"/>
      <c r="K220" s="3"/>
      <c r="L220" s="3"/>
      <c r="M220" s="3"/>
      <c r="N220" s="3"/>
    </row>
    <row r="221" spans="2:14" ht="12.75">
      <c r="B221" s="3"/>
      <c r="C221" s="280"/>
      <c r="D221" s="280"/>
      <c r="E221" s="280"/>
      <c r="F221" s="3"/>
      <c r="G221" s="3"/>
      <c r="H221" s="3"/>
      <c r="I221" s="3"/>
      <c r="J221" s="3"/>
      <c r="K221" s="3"/>
      <c r="L221" s="3"/>
      <c r="M221" s="3"/>
      <c r="N221" s="3"/>
    </row>
    <row r="222" spans="2:14" ht="12.75">
      <c r="B222" s="3"/>
      <c r="C222" s="280"/>
      <c r="D222" s="280"/>
      <c r="E222" s="280"/>
      <c r="F222" s="3"/>
      <c r="G222" s="3"/>
      <c r="H222" s="3"/>
      <c r="I222" s="3"/>
      <c r="J222" s="3"/>
      <c r="K222" s="3"/>
      <c r="L222" s="3"/>
      <c r="M222" s="3"/>
      <c r="N222" s="3"/>
    </row>
    <row r="223" spans="2:14" ht="12.75">
      <c r="B223" s="3"/>
      <c r="C223" s="280"/>
      <c r="D223" s="280"/>
      <c r="E223" s="280"/>
      <c r="F223" s="3"/>
      <c r="G223" s="3"/>
      <c r="H223" s="3"/>
      <c r="I223" s="3"/>
      <c r="J223" s="3"/>
      <c r="K223" s="3"/>
      <c r="L223" s="3"/>
      <c r="M223" s="3"/>
      <c r="N223" s="3"/>
    </row>
    <row r="224" spans="2:14" ht="12.75">
      <c r="B224" s="3"/>
      <c r="C224" s="280"/>
      <c r="D224" s="280"/>
      <c r="E224" s="280"/>
      <c r="F224" s="3"/>
      <c r="G224" s="3"/>
      <c r="H224" s="3"/>
      <c r="I224" s="3"/>
      <c r="J224" s="3"/>
      <c r="K224" s="3"/>
      <c r="L224" s="3"/>
      <c r="M224" s="3"/>
      <c r="N224" s="3"/>
    </row>
    <row r="225" spans="2:14" ht="12.75">
      <c r="B225" s="3"/>
      <c r="C225" s="280"/>
      <c r="D225" s="280"/>
      <c r="E225" s="280"/>
      <c r="F225" s="3"/>
      <c r="G225" s="3"/>
      <c r="H225" s="3"/>
      <c r="I225" s="3"/>
      <c r="J225" s="3"/>
      <c r="K225" s="3"/>
      <c r="L225" s="3"/>
      <c r="M225" s="3"/>
      <c r="N225" s="3"/>
    </row>
    <row r="226" spans="2:14" ht="12.75">
      <c r="B226" s="3"/>
      <c r="C226" s="280"/>
      <c r="D226" s="280"/>
      <c r="E226" s="280"/>
      <c r="F226" s="3"/>
      <c r="G226" s="3"/>
      <c r="H226" s="3"/>
      <c r="I226" s="3"/>
      <c r="J226" s="3"/>
      <c r="K226" s="3"/>
      <c r="L226" s="3"/>
      <c r="M226" s="3"/>
      <c r="N226" s="3"/>
    </row>
    <row r="227" spans="2:14" ht="12.75">
      <c r="B227" s="3"/>
      <c r="C227" s="280"/>
      <c r="D227" s="280"/>
      <c r="E227" s="280"/>
      <c r="F227" s="3"/>
      <c r="G227" s="3"/>
      <c r="H227" s="3"/>
      <c r="I227" s="3"/>
      <c r="J227" s="3"/>
      <c r="K227" s="3"/>
      <c r="L227" s="3"/>
      <c r="M227" s="3"/>
      <c r="N227" s="3"/>
    </row>
    <row r="228" spans="2:14" ht="12.75">
      <c r="B228" s="3"/>
      <c r="C228" s="280"/>
      <c r="D228" s="280"/>
      <c r="E228" s="280"/>
      <c r="F228" s="3"/>
      <c r="G228" s="3"/>
      <c r="H228" s="3"/>
      <c r="I228" s="3"/>
      <c r="J228" s="3"/>
      <c r="K228" s="3"/>
      <c r="L228" s="3"/>
      <c r="M228" s="3"/>
      <c r="N228" s="3"/>
    </row>
    <row r="229" spans="2:14" ht="12.75">
      <c r="B229" s="3"/>
      <c r="C229" s="280"/>
      <c r="D229" s="280"/>
      <c r="E229" s="280"/>
      <c r="F229" s="3"/>
      <c r="G229" s="3"/>
      <c r="H229" s="3"/>
      <c r="I229" s="3"/>
      <c r="J229" s="3"/>
      <c r="K229" s="3"/>
      <c r="L229" s="3"/>
      <c r="M229" s="3"/>
      <c r="N229" s="3"/>
    </row>
    <row r="230" spans="2:14" ht="12.75">
      <c r="B230" s="3"/>
      <c r="C230" s="280"/>
      <c r="D230" s="280"/>
      <c r="E230" s="280"/>
      <c r="F230" s="3"/>
      <c r="G230" s="3"/>
      <c r="H230" s="3"/>
      <c r="I230" s="3"/>
      <c r="J230" s="3"/>
      <c r="K230" s="3"/>
      <c r="L230" s="3"/>
      <c r="M230" s="3"/>
      <c r="N230" s="3"/>
    </row>
    <row r="231" spans="2:14" ht="12.75">
      <c r="B231" s="3"/>
      <c r="C231" s="280"/>
      <c r="D231" s="280"/>
      <c r="E231" s="280"/>
      <c r="F231" s="3"/>
      <c r="G231" s="3"/>
      <c r="H231" s="3"/>
      <c r="I231" s="3"/>
      <c r="J231" s="3"/>
      <c r="K231" s="3"/>
      <c r="L231" s="3"/>
      <c r="M231" s="3"/>
      <c r="N231" s="3"/>
    </row>
    <row r="232" spans="2:14" ht="12.75">
      <c r="B232" s="3"/>
      <c r="C232" s="280"/>
      <c r="D232" s="280"/>
      <c r="E232" s="280"/>
      <c r="F232" s="3"/>
      <c r="G232" s="3"/>
      <c r="H232" s="3"/>
      <c r="I232" s="3"/>
      <c r="J232" s="3"/>
      <c r="K232" s="3"/>
      <c r="L232" s="3"/>
      <c r="M232" s="3"/>
      <c r="N232" s="3"/>
    </row>
    <row r="233" spans="2:14" ht="12.75">
      <c r="B233" s="3"/>
      <c r="C233" s="280"/>
      <c r="D233" s="280"/>
      <c r="E233" s="280"/>
      <c r="F233" s="3"/>
      <c r="G233" s="3"/>
      <c r="H233" s="3"/>
      <c r="I233" s="3"/>
      <c r="J233" s="3"/>
      <c r="K233" s="3"/>
      <c r="L233" s="3"/>
      <c r="M233" s="3"/>
      <c r="N233" s="3"/>
    </row>
    <row r="234" spans="2:14" ht="12.75">
      <c r="B234" s="3"/>
      <c r="C234" s="280"/>
      <c r="D234" s="280"/>
      <c r="E234" s="280"/>
      <c r="F234" s="3"/>
      <c r="G234" s="3"/>
      <c r="H234" s="3"/>
      <c r="I234" s="3"/>
      <c r="J234" s="3"/>
      <c r="K234" s="3"/>
      <c r="L234" s="3"/>
      <c r="M234" s="3"/>
      <c r="N234" s="3"/>
    </row>
    <row r="235" spans="2:14" ht="12.75">
      <c r="B235" s="3"/>
      <c r="C235" s="280"/>
      <c r="D235" s="280"/>
      <c r="E235" s="280"/>
      <c r="F235" s="3"/>
      <c r="G235" s="3"/>
      <c r="H235" s="3"/>
      <c r="I235" s="3"/>
      <c r="J235" s="3"/>
      <c r="K235" s="3"/>
      <c r="L235" s="3"/>
      <c r="M235" s="3"/>
      <c r="N235" s="3"/>
    </row>
    <row r="236" spans="2:14" ht="12.75">
      <c r="B236" s="3"/>
      <c r="C236" s="280"/>
      <c r="D236" s="280"/>
      <c r="E236" s="280"/>
      <c r="F236" s="3"/>
      <c r="G236" s="3"/>
      <c r="H236" s="3"/>
      <c r="I236" s="3"/>
      <c r="J236" s="3"/>
      <c r="K236" s="3"/>
      <c r="L236" s="3"/>
      <c r="M236" s="3"/>
      <c r="N236" s="3"/>
    </row>
    <row r="237" spans="2:14" ht="12.75">
      <c r="B237" s="3"/>
      <c r="C237" s="280"/>
      <c r="D237" s="280"/>
      <c r="E237" s="280"/>
      <c r="F237" s="3"/>
      <c r="G237" s="3"/>
      <c r="H237" s="3"/>
      <c r="I237" s="3"/>
      <c r="J237" s="3"/>
      <c r="K237" s="3"/>
      <c r="L237" s="3"/>
      <c r="M237" s="3"/>
      <c r="N237" s="3"/>
    </row>
    <row r="238" spans="2:14" ht="12.75">
      <c r="B238" s="3"/>
      <c r="C238" s="280"/>
      <c r="D238" s="280"/>
      <c r="E238" s="280"/>
      <c r="F238" s="3"/>
      <c r="G238" s="3"/>
      <c r="H238" s="3"/>
      <c r="I238" s="3"/>
      <c r="J238" s="3"/>
      <c r="K238" s="3"/>
      <c r="L238" s="3"/>
      <c r="M238" s="3"/>
      <c r="N238" s="3"/>
    </row>
    <row r="239" spans="2:14" ht="12.75">
      <c r="B239" s="3"/>
      <c r="C239" s="280"/>
      <c r="D239" s="280"/>
      <c r="E239" s="280"/>
      <c r="F239" s="3"/>
      <c r="G239" s="3"/>
      <c r="H239" s="3"/>
      <c r="I239" s="3"/>
      <c r="J239" s="3"/>
      <c r="K239" s="3"/>
      <c r="L239" s="3"/>
      <c r="M239" s="3"/>
      <c r="N239" s="3"/>
    </row>
    <row r="240" spans="2:14" ht="12.75">
      <c r="B240" s="3"/>
      <c r="C240" s="280"/>
      <c r="D240" s="280"/>
      <c r="E240" s="280"/>
      <c r="F240" s="3"/>
      <c r="G240" s="3"/>
      <c r="H240" s="3"/>
      <c r="I240" s="3"/>
      <c r="J240" s="3"/>
      <c r="K240" s="3"/>
      <c r="L240" s="3"/>
      <c r="M240" s="3"/>
      <c r="N240" s="3"/>
    </row>
    <row r="241" spans="2:14" ht="12.75">
      <c r="B241" s="3"/>
      <c r="C241" s="280"/>
      <c r="D241" s="280"/>
      <c r="E241" s="280"/>
      <c r="F241" s="3"/>
      <c r="G241" s="3"/>
      <c r="H241" s="3"/>
      <c r="I241" s="3"/>
      <c r="J241" s="3"/>
      <c r="K241" s="3"/>
      <c r="L241" s="3"/>
      <c r="M241" s="3"/>
      <c r="N241" s="3"/>
    </row>
    <row r="242" spans="2:14" ht="12.75">
      <c r="B242" s="3"/>
      <c r="C242" s="280"/>
      <c r="D242" s="280"/>
      <c r="E242" s="280"/>
      <c r="F242" s="3"/>
      <c r="G242" s="3"/>
      <c r="H242" s="3"/>
      <c r="I242" s="3"/>
      <c r="J242" s="3"/>
      <c r="K242" s="3"/>
      <c r="L242" s="3"/>
      <c r="M242" s="3"/>
      <c r="N242" s="3"/>
    </row>
    <row r="243" spans="2:14" ht="12.75">
      <c r="B243" s="3"/>
      <c r="C243" s="280"/>
      <c r="D243" s="280"/>
      <c r="E243" s="280"/>
      <c r="F243" s="3"/>
      <c r="G243" s="3"/>
      <c r="H243" s="3"/>
      <c r="I243" s="3"/>
      <c r="J243" s="3"/>
      <c r="K243" s="3"/>
      <c r="L243" s="3"/>
      <c r="M243" s="3"/>
      <c r="N243" s="3"/>
    </row>
    <row r="244" spans="2:14" ht="12.75">
      <c r="B244" s="3"/>
      <c r="C244" s="280"/>
      <c r="D244" s="280"/>
      <c r="E244" s="280"/>
      <c r="F244" s="3"/>
      <c r="G244" s="3"/>
      <c r="H244" s="3"/>
      <c r="I244" s="3"/>
      <c r="J244" s="3"/>
      <c r="K244" s="3"/>
      <c r="L244" s="3"/>
      <c r="M244" s="3"/>
      <c r="N244" s="3"/>
    </row>
    <row r="245" spans="2:14" ht="12.75">
      <c r="B245" s="3"/>
      <c r="C245" s="280"/>
      <c r="D245" s="280"/>
      <c r="E245" s="280"/>
      <c r="F245" s="3"/>
      <c r="G245" s="3"/>
      <c r="H245" s="3"/>
      <c r="I245" s="3"/>
      <c r="J245" s="3"/>
      <c r="K245" s="3"/>
      <c r="L245" s="3"/>
      <c r="M245" s="3"/>
      <c r="N245" s="3"/>
    </row>
    <row r="246" spans="2:14" ht="12.75">
      <c r="B246" s="3"/>
      <c r="C246" s="280"/>
      <c r="D246" s="280"/>
      <c r="E246" s="280"/>
      <c r="F246" s="3"/>
      <c r="G246" s="3"/>
      <c r="H246" s="3"/>
      <c r="I246" s="3"/>
      <c r="J246" s="3"/>
      <c r="K246" s="3"/>
      <c r="L246" s="3"/>
      <c r="M246" s="3"/>
      <c r="N246" s="3"/>
    </row>
    <row r="247" spans="2:14" ht="12.75">
      <c r="B247" s="3"/>
      <c r="C247" s="280"/>
      <c r="D247" s="280"/>
      <c r="E247" s="280"/>
      <c r="F247" s="3"/>
      <c r="G247" s="3"/>
      <c r="H247" s="3"/>
      <c r="I247" s="3"/>
      <c r="J247" s="3"/>
      <c r="K247" s="3"/>
      <c r="L247" s="3"/>
      <c r="M247" s="3"/>
      <c r="N247" s="3"/>
    </row>
    <row r="248" spans="2:14" ht="12.75">
      <c r="B248" s="3"/>
      <c r="C248" s="280"/>
      <c r="D248" s="280"/>
      <c r="E248" s="280"/>
      <c r="F248" s="3"/>
      <c r="G248" s="3"/>
      <c r="H248" s="3"/>
      <c r="I248" s="3"/>
      <c r="J248" s="3"/>
      <c r="K248" s="3"/>
      <c r="L248" s="3"/>
      <c r="M248" s="3"/>
      <c r="N248" s="3"/>
    </row>
    <row r="249" spans="2:14" ht="12.75">
      <c r="B249" s="3"/>
      <c r="C249" s="280"/>
      <c r="D249" s="280"/>
      <c r="E249" s="280"/>
      <c r="F249" s="3"/>
      <c r="G249" s="3"/>
      <c r="H249" s="3"/>
      <c r="I249" s="3"/>
      <c r="J249" s="3"/>
      <c r="K249" s="3"/>
      <c r="L249" s="3"/>
      <c r="M249" s="3"/>
      <c r="N249" s="3"/>
    </row>
    <row r="250" spans="2:14" ht="12.75">
      <c r="B250" s="3"/>
      <c r="C250" s="280"/>
      <c r="D250" s="280"/>
      <c r="E250" s="280"/>
      <c r="F250" s="3"/>
      <c r="G250" s="3"/>
      <c r="H250" s="3"/>
      <c r="I250" s="3"/>
      <c r="J250" s="3"/>
      <c r="K250" s="3"/>
      <c r="L250" s="3"/>
      <c r="M250" s="3"/>
      <c r="N250" s="3"/>
    </row>
    <row r="251" spans="2:14" ht="12.75">
      <c r="B251" s="3"/>
      <c r="C251" s="280"/>
      <c r="D251" s="280"/>
      <c r="E251" s="280"/>
      <c r="F251" s="3"/>
      <c r="G251" s="3"/>
      <c r="H251" s="3"/>
      <c r="I251" s="3"/>
      <c r="J251" s="3"/>
      <c r="K251" s="3"/>
      <c r="L251" s="3"/>
      <c r="M251" s="3"/>
      <c r="N251" s="3"/>
    </row>
    <row r="252" spans="2:14" ht="12.75">
      <c r="B252" s="3"/>
      <c r="C252" s="280"/>
      <c r="D252" s="280"/>
      <c r="E252" s="280"/>
      <c r="F252" s="3"/>
      <c r="G252" s="3"/>
      <c r="H252" s="3"/>
      <c r="I252" s="3"/>
      <c r="J252" s="3"/>
      <c r="K252" s="3"/>
      <c r="L252" s="3"/>
      <c r="M252" s="3"/>
      <c r="N252" s="3"/>
    </row>
    <row r="253" spans="2:14" ht="12.75">
      <c r="B253" s="3"/>
      <c r="C253" s="280"/>
      <c r="D253" s="280"/>
      <c r="E253" s="280"/>
      <c r="F253" s="3"/>
      <c r="G253" s="3"/>
      <c r="H253" s="3"/>
      <c r="I253" s="3"/>
      <c r="J253" s="3"/>
      <c r="K253" s="3"/>
      <c r="L253" s="3"/>
      <c r="M253" s="3"/>
      <c r="N253" s="3"/>
    </row>
    <row r="254" spans="2:14" ht="12.75">
      <c r="B254" s="3"/>
      <c r="C254" s="280"/>
      <c r="D254" s="280"/>
      <c r="E254" s="280"/>
      <c r="F254" s="3"/>
      <c r="G254" s="3"/>
      <c r="H254" s="3"/>
      <c r="I254" s="3"/>
      <c r="J254" s="3"/>
      <c r="K254" s="3"/>
      <c r="L254" s="3"/>
      <c r="M254" s="3"/>
      <c r="N254" s="3"/>
    </row>
    <row r="255" spans="2:14" ht="12.75">
      <c r="B255" s="3"/>
      <c r="C255" s="280"/>
      <c r="D255" s="280"/>
      <c r="E255" s="280"/>
      <c r="F255" s="3"/>
      <c r="G255" s="3"/>
      <c r="H255" s="3"/>
      <c r="I255" s="3"/>
      <c r="J255" s="3"/>
      <c r="K255" s="3"/>
      <c r="L255" s="3"/>
      <c r="M255" s="3"/>
      <c r="N255" s="3"/>
    </row>
    <row r="256" spans="2:14" ht="12.75">
      <c r="B256" s="3"/>
      <c r="C256" s="280"/>
      <c r="D256" s="280"/>
      <c r="E256" s="280"/>
      <c r="F256" s="3"/>
      <c r="G256" s="3"/>
      <c r="H256" s="3"/>
      <c r="I256" s="3"/>
      <c r="J256" s="3"/>
      <c r="K256" s="3"/>
      <c r="L256" s="3"/>
      <c r="M256" s="3"/>
      <c r="N256" s="3"/>
    </row>
    <row r="257" spans="2:14" ht="12.75">
      <c r="B257" s="3"/>
      <c r="C257" s="280"/>
      <c r="D257" s="280"/>
      <c r="E257" s="280"/>
      <c r="F257" s="3"/>
      <c r="G257" s="3"/>
      <c r="H257" s="3"/>
      <c r="I257" s="3"/>
      <c r="J257" s="3"/>
      <c r="K257" s="3"/>
      <c r="L257" s="3"/>
      <c r="M257" s="3"/>
      <c r="N257" s="3"/>
    </row>
    <row r="258" spans="2:14" ht="12.75">
      <c r="B258" s="3"/>
      <c r="C258" s="280"/>
      <c r="D258" s="280"/>
      <c r="E258" s="280"/>
      <c r="F258" s="3"/>
      <c r="G258" s="3"/>
      <c r="H258" s="3"/>
      <c r="I258" s="3"/>
      <c r="J258" s="3"/>
      <c r="K258" s="3"/>
      <c r="L258" s="3"/>
      <c r="M258" s="3"/>
      <c r="N258" s="3"/>
    </row>
    <row r="259" spans="2:14" ht="12.75">
      <c r="B259" s="3"/>
      <c r="C259" s="280"/>
      <c r="D259" s="280"/>
      <c r="E259" s="280"/>
      <c r="F259" s="3"/>
      <c r="G259" s="3"/>
      <c r="H259" s="3"/>
      <c r="I259" s="3"/>
      <c r="J259" s="3"/>
      <c r="K259" s="3"/>
      <c r="L259" s="3"/>
      <c r="M259" s="3"/>
      <c r="N259" s="3"/>
    </row>
    <row r="260" spans="2:14" ht="12.75">
      <c r="B260" s="3"/>
      <c r="C260" s="280"/>
      <c r="D260" s="280"/>
      <c r="E260" s="280"/>
      <c r="F260" s="3"/>
      <c r="G260" s="3"/>
      <c r="H260" s="3"/>
      <c r="I260" s="3"/>
      <c r="J260" s="3"/>
      <c r="K260" s="3"/>
      <c r="L260" s="3"/>
      <c r="M260" s="3"/>
      <c r="N260" s="3"/>
    </row>
    <row r="261" spans="2:14" ht="12.75">
      <c r="B261" s="3"/>
      <c r="C261" s="280"/>
      <c r="D261" s="280"/>
      <c r="E261" s="280"/>
      <c r="F261" s="3"/>
      <c r="G261" s="3"/>
      <c r="H261" s="3"/>
      <c r="I261" s="3"/>
      <c r="J261" s="3"/>
      <c r="K261" s="3"/>
      <c r="L261" s="3"/>
      <c r="M261" s="3"/>
      <c r="N261" s="3"/>
    </row>
    <row r="262" spans="2:14" ht="12.75">
      <c r="B262" s="3"/>
      <c r="C262" s="280"/>
      <c r="D262" s="280"/>
      <c r="E262" s="280"/>
      <c r="F262" s="3"/>
      <c r="G262" s="3"/>
      <c r="H262" s="3"/>
      <c r="I262" s="3"/>
      <c r="J262" s="3"/>
      <c r="K262" s="3"/>
      <c r="L262" s="3"/>
      <c r="M262" s="3"/>
      <c r="N262" s="3"/>
    </row>
    <row r="263" spans="2:14" ht="12.75">
      <c r="B263" s="3"/>
      <c r="C263" s="280"/>
      <c r="D263" s="280"/>
      <c r="E263" s="280"/>
      <c r="F263" s="3"/>
      <c r="G263" s="3"/>
      <c r="H263" s="3"/>
      <c r="I263" s="3"/>
      <c r="J263" s="3"/>
      <c r="K263" s="3"/>
      <c r="L263" s="3"/>
      <c r="M263" s="3"/>
      <c r="N263" s="3"/>
    </row>
    <row r="264" spans="2:14" ht="12.75">
      <c r="B264" s="3"/>
      <c r="C264" s="280"/>
      <c r="D264" s="280"/>
      <c r="E264" s="280"/>
      <c r="F264" s="3"/>
      <c r="G264" s="3"/>
      <c r="H264" s="3"/>
      <c r="I264" s="3"/>
      <c r="J264" s="3"/>
      <c r="K264" s="3"/>
      <c r="L264" s="3"/>
      <c r="M264" s="3"/>
      <c r="N264" s="3"/>
    </row>
    <row r="265" spans="2:14" ht="12.75">
      <c r="B265" s="3"/>
      <c r="C265" s="280"/>
      <c r="D265" s="280"/>
      <c r="E265" s="280"/>
      <c r="F265" s="3"/>
      <c r="G265" s="3"/>
      <c r="H265" s="3"/>
      <c r="I265" s="3"/>
      <c r="J265" s="3"/>
      <c r="K265" s="3"/>
      <c r="L265" s="3"/>
      <c r="M265" s="3"/>
      <c r="N265" s="3"/>
    </row>
    <row r="266" spans="2:14" ht="12.75">
      <c r="B266" s="3"/>
      <c r="C266" s="280"/>
      <c r="D266" s="280"/>
      <c r="E266" s="280"/>
      <c r="F266" s="3"/>
      <c r="G266" s="3"/>
      <c r="H266" s="3"/>
      <c r="I266" s="3"/>
      <c r="J266" s="3"/>
      <c r="K266" s="3"/>
      <c r="L266" s="3"/>
      <c r="M266" s="3"/>
      <c r="N266" s="3"/>
    </row>
    <row r="267" spans="2:14" ht="12.75">
      <c r="B267" s="3"/>
      <c r="C267" s="280"/>
      <c r="D267" s="280"/>
      <c r="E267" s="280"/>
      <c r="F267" s="3"/>
      <c r="G267" s="3"/>
      <c r="H267" s="3"/>
      <c r="I267" s="3"/>
      <c r="J267" s="3"/>
      <c r="K267" s="3"/>
      <c r="L267" s="3"/>
      <c r="M267" s="3"/>
      <c r="N267" s="3"/>
    </row>
    <row r="268" spans="2:14" ht="12.75">
      <c r="B268" s="3"/>
      <c r="C268" s="280"/>
      <c r="D268" s="280"/>
      <c r="E268" s="280"/>
      <c r="F268" s="3"/>
      <c r="G268" s="3"/>
      <c r="H268" s="3"/>
      <c r="I268" s="3"/>
      <c r="J268" s="3"/>
      <c r="K268" s="3"/>
      <c r="L268" s="3"/>
      <c r="M268" s="3"/>
      <c r="N268" s="3"/>
    </row>
    <row r="269" spans="2:14" ht="12.75">
      <c r="B269" s="3"/>
      <c r="C269" s="280"/>
      <c r="D269" s="280"/>
      <c r="E269" s="280"/>
      <c r="F269" s="3"/>
      <c r="G269" s="3"/>
      <c r="H269" s="3"/>
      <c r="I269" s="3"/>
      <c r="J269" s="3"/>
      <c r="K269" s="3"/>
      <c r="L269" s="3"/>
      <c r="M269" s="3"/>
      <c r="N269" s="3"/>
    </row>
    <row r="270" spans="2:14" ht="12.75">
      <c r="B270" s="3"/>
      <c r="C270" s="280"/>
      <c r="D270" s="280"/>
      <c r="E270" s="280"/>
      <c r="F270" s="3"/>
      <c r="G270" s="3"/>
      <c r="H270" s="3"/>
      <c r="I270" s="3"/>
      <c r="J270" s="3"/>
      <c r="K270" s="3"/>
      <c r="L270" s="3"/>
      <c r="M270" s="3"/>
      <c r="N270" s="3"/>
    </row>
    <row r="271" spans="2:14" ht="12.75">
      <c r="B271" s="3"/>
      <c r="C271" s="280"/>
      <c r="D271" s="280"/>
      <c r="E271" s="280"/>
      <c r="F271" s="3"/>
      <c r="G271" s="3"/>
      <c r="H271" s="3"/>
      <c r="I271" s="3"/>
      <c r="J271" s="3"/>
      <c r="K271" s="3"/>
      <c r="L271" s="3"/>
      <c r="M271" s="3"/>
      <c r="N271" s="3"/>
    </row>
    <row r="272" spans="2:14" ht="12.75">
      <c r="B272" s="3"/>
      <c r="C272" s="280"/>
      <c r="D272" s="280"/>
      <c r="E272" s="280"/>
      <c r="F272" s="3"/>
      <c r="G272" s="3"/>
      <c r="H272" s="3"/>
      <c r="I272" s="3"/>
      <c r="J272" s="3"/>
      <c r="K272" s="3"/>
      <c r="L272" s="3"/>
      <c r="M272" s="3"/>
      <c r="N272" s="3"/>
    </row>
    <row r="273" spans="2:14" ht="12.75">
      <c r="B273" s="3"/>
      <c r="C273" s="280"/>
      <c r="D273" s="280"/>
      <c r="E273" s="280"/>
      <c r="F273" s="3"/>
      <c r="G273" s="3"/>
      <c r="H273" s="3"/>
      <c r="I273" s="3"/>
      <c r="J273" s="3"/>
      <c r="K273" s="3"/>
      <c r="L273" s="3"/>
      <c r="M273" s="3"/>
      <c r="N273" s="3"/>
    </row>
    <row r="274" spans="2:14" ht="12.75">
      <c r="B274" s="3"/>
      <c r="C274" s="280"/>
      <c r="D274" s="280"/>
      <c r="E274" s="280"/>
      <c r="F274" s="3"/>
      <c r="G274" s="3"/>
      <c r="H274" s="3"/>
      <c r="I274" s="3"/>
      <c r="J274" s="3"/>
      <c r="K274" s="3"/>
      <c r="L274" s="3"/>
      <c r="M274" s="3"/>
      <c r="N274" s="3"/>
    </row>
    <row r="275" spans="2:14" ht="12.75">
      <c r="B275" s="3"/>
      <c r="C275" s="280"/>
      <c r="D275" s="280"/>
      <c r="E275" s="280"/>
      <c r="F275" s="3"/>
      <c r="G275" s="3"/>
      <c r="H275" s="3"/>
      <c r="I275" s="3"/>
      <c r="J275" s="3"/>
      <c r="K275" s="3"/>
      <c r="L275" s="3"/>
      <c r="M275" s="3"/>
      <c r="N275" s="3"/>
    </row>
    <row r="276" spans="2:14" ht="12.75">
      <c r="B276" s="3"/>
      <c r="C276" s="280"/>
      <c r="D276" s="280"/>
      <c r="E276" s="280"/>
      <c r="F276" s="3"/>
      <c r="G276" s="3"/>
      <c r="H276" s="3"/>
      <c r="I276" s="3"/>
      <c r="J276" s="3"/>
      <c r="K276" s="3"/>
      <c r="L276" s="3"/>
      <c r="M276" s="3"/>
      <c r="N276" s="3"/>
    </row>
    <row r="277" spans="2:14" ht="12.75">
      <c r="B277" s="3"/>
      <c r="C277" s="280"/>
      <c r="D277" s="280"/>
      <c r="E277" s="280"/>
      <c r="F277" s="3"/>
      <c r="G277" s="3"/>
      <c r="H277" s="3"/>
      <c r="I277" s="3"/>
      <c r="J277" s="3"/>
      <c r="K277" s="3"/>
      <c r="L277" s="3"/>
      <c r="M277" s="3"/>
      <c r="N277" s="3"/>
    </row>
    <row r="278" spans="2:14" ht="12.75">
      <c r="B278" s="3"/>
      <c r="C278" s="280"/>
      <c r="D278" s="280"/>
      <c r="E278" s="280"/>
      <c r="F278" s="3"/>
      <c r="G278" s="3"/>
      <c r="H278" s="3"/>
      <c r="I278" s="3"/>
      <c r="J278" s="3"/>
      <c r="K278" s="3"/>
      <c r="L278" s="3"/>
      <c r="M278" s="3"/>
      <c r="N278" s="3"/>
    </row>
    <row r="279" spans="2:14" ht="12.75">
      <c r="B279" s="3"/>
      <c r="C279" s="280"/>
      <c r="D279" s="280"/>
      <c r="E279" s="280"/>
      <c r="F279" s="3"/>
      <c r="G279" s="3"/>
      <c r="H279" s="3"/>
      <c r="I279" s="3"/>
      <c r="J279" s="3"/>
      <c r="K279" s="3"/>
      <c r="L279" s="3"/>
      <c r="M279" s="3"/>
      <c r="N279" s="3"/>
    </row>
    <row r="280" spans="2:14" ht="12.75">
      <c r="B280" s="3"/>
      <c r="C280" s="280"/>
      <c r="D280" s="280"/>
      <c r="E280" s="280"/>
      <c r="F280" s="3"/>
      <c r="G280" s="3"/>
      <c r="H280" s="3"/>
      <c r="I280" s="3"/>
      <c r="J280" s="3"/>
      <c r="K280" s="3"/>
      <c r="L280" s="3"/>
      <c r="M280" s="3"/>
      <c r="N280" s="3"/>
    </row>
    <row r="281" spans="2:14" ht="12.75">
      <c r="B281" s="3"/>
      <c r="C281" s="280"/>
      <c r="D281" s="280"/>
      <c r="E281" s="280"/>
      <c r="F281" s="3"/>
      <c r="G281" s="3"/>
      <c r="H281" s="3"/>
      <c r="I281" s="3"/>
      <c r="J281" s="3"/>
      <c r="K281" s="3"/>
      <c r="L281" s="3"/>
      <c r="M281" s="3"/>
      <c r="N281" s="3"/>
    </row>
    <row r="282" spans="2:14" ht="12.75">
      <c r="B282" s="3"/>
      <c r="C282" s="280"/>
      <c r="D282" s="280"/>
      <c r="E282" s="280"/>
      <c r="F282" s="3"/>
      <c r="G282" s="3"/>
      <c r="H282" s="3"/>
      <c r="I282" s="3"/>
      <c r="J282" s="3"/>
      <c r="K282" s="3"/>
      <c r="L282" s="3"/>
      <c r="M282" s="3"/>
      <c r="N282" s="3"/>
    </row>
    <row r="283" spans="2:14" ht="12.75">
      <c r="B283" s="3"/>
      <c r="C283" s="280"/>
      <c r="D283" s="280"/>
      <c r="E283" s="280"/>
      <c r="F283" s="3"/>
      <c r="G283" s="3"/>
      <c r="H283" s="3"/>
      <c r="I283" s="3"/>
      <c r="J283" s="3"/>
      <c r="K283" s="3"/>
      <c r="L283" s="3"/>
      <c r="M283" s="3"/>
      <c r="N283" s="3"/>
    </row>
    <row r="284" spans="2:14" ht="12.75">
      <c r="B284" s="3"/>
      <c r="C284" s="280"/>
      <c r="D284" s="280"/>
      <c r="E284" s="280"/>
      <c r="F284" s="3"/>
      <c r="G284" s="3"/>
      <c r="H284" s="3"/>
      <c r="I284" s="3"/>
      <c r="J284" s="3"/>
      <c r="K284" s="3"/>
      <c r="L284" s="3"/>
      <c r="M284" s="3"/>
      <c r="N284" s="3"/>
    </row>
    <row r="285" spans="2:14" ht="12.75">
      <c r="B285" s="3"/>
      <c r="C285" s="280"/>
      <c r="D285" s="280"/>
      <c r="E285" s="280"/>
      <c r="F285" s="3"/>
      <c r="G285" s="3"/>
      <c r="H285" s="3"/>
      <c r="I285" s="3"/>
      <c r="J285" s="3"/>
      <c r="K285" s="3"/>
      <c r="L285" s="3"/>
      <c r="M285" s="3"/>
      <c r="N285" s="3"/>
    </row>
    <row r="286" spans="2:14" ht="12.75">
      <c r="B286" s="3"/>
      <c r="C286" s="280"/>
      <c r="D286" s="280"/>
      <c r="E286" s="280"/>
      <c r="F286" s="3"/>
      <c r="G286" s="3"/>
      <c r="H286" s="3"/>
      <c r="I286" s="3"/>
      <c r="J286" s="3"/>
      <c r="K286" s="3"/>
      <c r="L286" s="3"/>
      <c r="M286" s="3"/>
      <c r="N286" s="3"/>
    </row>
    <row r="287" spans="2:14" ht="12.75">
      <c r="B287" s="3"/>
      <c r="C287" s="280"/>
      <c r="D287" s="280"/>
      <c r="E287" s="280"/>
      <c r="F287" s="3"/>
      <c r="G287" s="3"/>
      <c r="H287" s="3"/>
      <c r="I287" s="3"/>
      <c r="J287" s="3"/>
      <c r="K287" s="3"/>
      <c r="L287" s="3"/>
      <c r="M287" s="3"/>
      <c r="N287" s="3"/>
    </row>
    <row r="288" spans="2:14" ht="12.75">
      <c r="B288" s="3"/>
      <c r="C288" s="280"/>
      <c r="D288" s="280"/>
      <c r="E288" s="280"/>
      <c r="F288" s="3"/>
      <c r="G288" s="3"/>
      <c r="H288" s="3"/>
      <c r="I288" s="3"/>
      <c r="J288" s="3"/>
      <c r="K288" s="3"/>
      <c r="L288" s="3"/>
      <c r="M288" s="3"/>
      <c r="N288" s="3"/>
    </row>
    <row r="289" spans="2:14" ht="12.75">
      <c r="B289" s="3"/>
      <c r="C289" s="280"/>
      <c r="D289" s="280"/>
      <c r="E289" s="280"/>
      <c r="F289" s="3"/>
      <c r="G289" s="3"/>
      <c r="H289" s="3"/>
      <c r="I289" s="3"/>
      <c r="J289" s="3"/>
      <c r="K289" s="3"/>
      <c r="L289" s="3"/>
      <c r="M289" s="3"/>
      <c r="N289" s="3"/>
    </row>
    <row r="290" spans="2:14" ht="12.75">
      <c r="B290" s="3"/>
      <c r="C290" s="280"/>
      <c r="D290" s="280"/>
      <c r="E290" s="280"/>
      <c r="F290" s="3"/>
      <c r="G290" s="3"/>
      <c r="H290" s="3"/>
      <c r="I290" s="3"/>
      <c r="J290" s="3"/>
      <c r="K290" s="3"/>
      <c r="L290" s="3"/>
      <c r="M290" s="3"/>
      <c r="N290" s="3"/>
    </row>
    <row r="291" spans="2:14" ht="12.75">
      <c r="B291" s="3"/>
      <c r="C291" s="280"/>
      <c r="D291" s="280"/>
      <c r="E291" s="280"/>
      <c r="F291" s="3"/>
      <c r="G291" s="3"/>
      <c r="H291" s="3"/>
      <c r="I291" s="3"/>
      <c r="J291" s="3"/>
      <c r="K291" s="3"/>
      <c r="L291" s="3"/>
      <c r="M291" s="3"/>
      <c r="N291" s="3"/>
    </row>
    <row r="292" spans="2:14" ht="12.75">
      <c r="B292" s="3"/>
      <c r="C292" s="280"/>
      <c r="D292" s="280"/>
      <c r="E292" s="280"/>
      <c r="F292" s="3"/>
      <c r="G292" s="3"/>
      <c r="H292" s="3"/>
      <c r="I292" s="3"/>
      <c r="J292" s="3"/>
      <c r="K292" s="3"/>
      <c r="L292" s="3"/>
      <c r="M292" s="3"/>
      <c r="N292" s="3"/>
    </row>
    <row r="293" spans="2:14" ht="12.75">
      <c r="B293" s="3"/>
      <c r="C293" s="280"/>
      <c r="D293" s="280"/>
      <c r="E293" s="280"/>
      <c r="F293" s="3"/>
      <c r="G293" s="3"/>
      <c r="H293" s="3"/>
      <c r="I293" s="3"/>
      <c r="J293" s="3"/>
      <c r="K293" s="3"/>
      <c r="L293" s="3"/>
      <c r="M293" s="3"/>
      <c r="N293" s="3"/>
    </row>
    <row r="294" spans="2:14" ht="12.75">
      <c r="B294" s="3"/>
      <c r="C294" s="280"/>
      <c r="D294" s="280"/>
      <c r="E294" s="280"/>
      <c r="F294" s="3"/>
      <c r="G294" s="3"/>
      <c r="H294" s="3"/>
      <c r="I294" s="3"/>
      <c r="J294" s="3"/>
      <c r="K294" s="3"/>
      <c r="L294" s="3"/>
      <c r="M294" s="3"/>
      <c r="N294" s="3"/>
    </row>
    <row r="295" spans="2:14" ht="12.75">
      <c r="B295" s="3"/>
      <c r="C295" s="280"/>
      <c r="D295" s="280"/>
      <c r="E295" s="280"/>
      <c r="F295" s="3"/>
      <c r="G295" s="3"/>
      <c r="H295" s="3"/>
      <c r="I295" s="3"/>
      <c r="J295" s="3"/>
      <c r="K295" s="3"/>
      <c r="L295" s="3"/>
      <c r="M295" s="3"/>
      <c r="N295" s="3"/>
    </row>
    <row r="296" spans="2:14" ht="12.75">
      <c r="B296" s="3"/>
      <c r="C296" s="280"/>
      <c r="D296" s="280"/>
      <c r="E296" s="280"/>
      <c r="F296" s="3"/>
      <c r="G296" s="3"/>
      <c r="H296" s="3"/>
      <c r="I296" s="3"/>
      <c r="J296" s="3"/>
      <c r="K296" s="3"/>
      <c r="L296" s="3"/>
      <c r="M296" s="3"/>
      <c r="N296" s="3"/>
    </row>
    <row r="297" spans="2:14" ht="12.75">
      <c r="B297" s="3"/>
      <c r="C297" s="280"/>
      <c r="D297" s="280"/>
      <c r="E297" s="280"/>
      <c r="F297" s="3"/>
      <c r="G297" s="3"/>
      <c r="H297" s="3"/>
      <c r="I297" s="3"/>
      <c r="J297" s="3"/>
      <c r="K297" s="3"/>
      <c r="L297" s="3"/>
      <c r="M297" s="3"/>
      <c r="N297" s="3"/>
    </row>
    <row r="298" spans="2:14" ht="12.75">
      <c r="B298" s="3"/>
      <c r="C298" s="280"/>
      <c r="D298" s="280"/>
      <c r="E298" s="280"/>
      <c r="F298" s="3"/>
      <c r="G298" s="3"/>
      <c r="H298" s="3"/>
      <c r="I298" s="3"/>
      <c r="J298" s="3"/>
      <c r="K298" s="3"/>
      <c r="L298" s="3"/>
      <c r="M298" s="3"/>
      <c r="N298" s="3"/>
    </row>
    <row r="299" spans="2:14" ht="12.75">
      <c r="B299" s="3"/>
      <c r="C299" s="280"/>
      <c r="D299" s="280"/>
      <c r="E299" s="280"/>
      <c r="F299" s="3"/>
      <c r="G299" s="3"/>
      <c r="H299" s="3"/>
      <c r="I299" s="3"/>
      <c r="J299" s="3"/>
      <c r="K299" s="3"/>
      <c r="L299" s="3"/>
      <c r="M299" s="3"/>
      <c r="N299" s="3"/>
    </row>
    <row r="300" spans="2:14" ht="12.75">
      <c r="B300" s="3"/>
      <c r="C300" s="280"/>
      <c r="D300" s="280"/>
      <c r="E300" s="280"/>
      <c r="F300" s="3"/>
      <c r="G300" s="3"/>
      <c r="H300" s="3"/>
      <c r="I300" s="3"/>
      <c r="J300" s="3"/>
      <c r="K300" s="3"/>
      <c r="L300" s="3"/>
      <c r="M300" s="3"/>
      <c r="N300" s="3"/>
    </row>
    <row r="301" spans="2:14" ht="12.75">
      <c r="B301" s="3"/>
      <c r="C301" s="280"/>
      <c r="D301" s="280"/>
      <c r="E301" s="280"/>
      <c r="F301" s="3"/>
      <c r="G301" s="3"/>
      <c r="H301" s="3"/>
      <c r="I301" s="3"/>
      <c r="J301" s="3"/>
      <c r="K301" s="3"/>
      <c r="L301" s="3"/>
      <c r="M301" s="3"/>
      <c r="N301" s="3"/>
    </row>
    <row r="302" spans="2:14" ht="12.75">
      <c r="B302" s="3"/>
      <c r="C302" s="280"/>
      <c r="D302" s="280"/>
      <c r="E302" s="280"/>
      <c r="F302" s="3"/>
      <c r="G302" s="3"/>
      <c r="H302" s="3"/>
      <c r="I302" s="3"/>
      <c r="J302" s="3"/>
      <c r="K302" s="3"/>
      <c r="L302" s="3"/>
      <c r="M302" s="3"/>
      <c r="N302" s="3"/>
    </row>
    <row r="303" spans="2:14" ht="12.75">
      <c r="B303" s="3"/>
      <c r="C303" s="280"/>
      <c r="D303" s="280"/>
      <c r="E303" s="280"/>
      <c r="F303" s="3"/>
      <c r="G303" s="3"/>
      <c r="H303" s="3"/>
      <c r="I303" s="3"/>
      <c r="J303" s="3"/>
      <c r="K303" s="3"/>
      <c r="L303" s="3"/>
      <c r="M303" s="3"/>
      <c r="N303" s="3"/>
    </row>
    <row r="304" spans="2:14" ht="12.75">
      <c r="B304" s="3"/>
      <c r="C304" s="280"/>
      <c r="D304" s="280"/>
      <c r="E304" s="280"/>
      <c r="F304" s="3"/>
      <c r="G304" s="3"/>
      <c r="H304" s="3"/>
      <c r="I304" s="3"/>
      <c r="J304" s="3"/>
      <c r="K304" s="3"/>
      <c r="L304" s="3"/>
      <c r="M304" s="3"/>
      <c r="N304" s="3"/>
    </row>
    <row r="305" spans="2:14" ht="12.75">
      <c r="B305" s="3"/>
      <c r="C305" s="280"/>
      <c r="D305" s="280"/>
      <c r="E305" s="280"/>
      <c r="F305" s="3"/>
      <c r="G305" s="3"/>
      <c r="H305" s="3"/>
      <c r="I305" s="3"/>
      <c r="J305" s="3"/>
      <c r="K305" s="3"/>
      <c r="L305" s="3"/>
      <c r="M305" s="3"/>
      <c r="N305" s="3"/>
    </row>
    <row r="306" spans="2:14" ht="12.75">
      <c r="B306" s="3"/>
      <c r="C306" s="280"/>
      <c r="D306" s="280"/>
      <c r="E306" s="280"/>
      <c r="F306" s="3"/>
      <c r="G306" s="3"/>
      <c r="H306" s="3"/>
      <c r="I306" s="3"/>
      <c r="J306" s="3"/>
      <c r="K306" s="3"/>
      <c r="L306" s="3"/>
      <c r="M306" s="3"/>
      <c r="N306" s="3"/>
    </row>
    <row r="307" spans="2:14" ht="12.75">
      <c r="B307" s="3"/>
      <c r="C307" s="280"/>
      <c r="D307" s="280"/>
      <c r="E307" s="280"/>
      <c r="F307" s="3"/>
      <c r="G307" s="3"/>
      <c r="H307" s="3"/>
      <c r="I307" s="3"/>
      <c r="J307" s="3"/>
      <c r="K307" s="3"/>
      <c r="L307" s="3"/>
      <c r="M307" s="3"/>
      <c r="N307" s="3"/>
    </row>
    <row r="308" spans="2:14" ht="12.75">
      <c r="B308" s="3"/>
      <c r="C308" s="280"/>
      <c r="D308" s="280"/>
      <c r="E308" s="280"/>
      <c r="F308" s="3"/>
      <c r="G308" s="3"/>
      <c r="H308" s="3"/>
      <c r="I308" s="3"/>
      <c r="J308" s="3"/>
      <c r="K308" s="3"/>
      <c r="L308" s="3"/>
      <c r="M308" s="3"/>
      <c r="N308" s="3"/>
    </row>
    <row r="309" spans="2:14" ht="12.75">
      <c r="B309" s="3"/>
      <c r="C309" s="280"/>
      <c r="D309" s="280"/>
      <c r="E309" s="280"/>
      <c r="F309" s="3"/>
      <c r="G309" s="3"/>
      <c r="H309" s="3"/>
      <c r="I309" s="3"/>
      <c r="J309" s="3"/>
      <c r="K309" s="3"/>
      <c r="L309" s="3"/>
      <c r="M309" s="3"/>
      <c r="N309" s="3"/>
    </row>
    <row r="310" spans="2:14" ht="12.75">
      <c r="B310" s="3"/>
      <c r="C310" s="280"/>
      <c r="D310" s="280"/>
      <c r="E310" s="280"/>
      <c r="F310" s="3"/>
      <c r="G310" s="3"/>
      <c r="H310" s="3"/>
      <c r="I310" s="3"/>
      <c r="J310" s="3"/>
      <c r="K310" s="3"/>
      <c r="L310" s="3"/>
      <c r="M310" s="3"/>
      <c r="N310" s="3"/>
    </row>
    <row r="311" spans="2:14" ht="12.75">
      <c r="B311" s="3"/>
      <c r="C311" s="280"/>
      <c r="D311" s="280"/>
      <c r="E311" s="280"/>
      <c r="F311" s="3"/>
      <c r="G311" s="3"/>
      <c r="H311" s="3"/>
      <c r="I311" s="3"/>
      <c r="J311" s="3"/>
      <c r="K311" s="3"/>
      <c r="L311" s="3"/>
      <c r="M311" s="3"/>
      <c r="N311" s="3"/>
    </row>
    <row r="312" spans="2:14" ht="12.75">
      <c r="B312" s="3"/>
      <c r="C312" s="280"/>
      <c r="D312" s="280"/>
      <c r="E312" s="280"/>
      <c r="F312" s="3"/>
      <c r="G312" s="3"/>
      <c r="H312" s="3"/>
      <c r="I312" s="3"/>
      <c r="J312" s="3"/>
      <c r="K312" s="3"/>
      <c r="L312" s="3"/>
      <c r="M312" s="3"/>
      <c r="N312" s="3"/>
    </row>
    <row r="313" spans="2:14" ht="12.75">
      <c r="B313" s="3"/>
      <c r="C313" s="280"/>
      <c r="D313" s="280"/>
      <c r="E313" s="280"/>
      <c r="F313" s="3"/>
      <c r="G313" s="3"/>
      <c r="H313" s="3"/>
      <c r="I313" s="3"/>
      <c r="J313" s="3"/>
      <c r="K313" s="3"/>
      <c r="L313" s="3"/>
      <c r="M313" s="3"/>
      <c r="N313" s="3"/>
    </row>
    <row r="314" spans="2:14" ht="12.75">
      <c r="B314" s="3"/>
      <c r="C314" s="280"/>
      <c r="D314" s="280"/>
      <c r="E314" s="280"/>
      <c r="F314" s="3"/>
      <c r="G314" s="3"/>
      <c r="H314" s="3"/>
      <c r="I314" s="3"/>
      <c r="J314" s="3"/>
      <c r="K314" s="3"/>
      <c r="L314" s="3"/>
      <c r="M314" s="3"/>
      <c r="N314" s="3"/>
    </row>
    <row r="315" spans="2:14" ht="12.75">
      <c r="B315" s="3"/>
      <c r="C315" s="280"/>
      <c r="D315" s="280"/>
      <c r="E315" s="280"/>
      <c r="F315" s="3"/>
      <c r="G315" s="3"/>
      <c r="H315" s="3"/>
      <c r="I315" s="3"/>
      <c r="J315" s="3"/>
      <c r="K315" s="3"/>
      <c r="L315" s="3"/>
      <c r="M315" s="3"/>
      <c r="N315" s="3"/>
    </row>
    <row r="316" spans="2:14" ht="12.75">
      <c r="B316" s="3"/>
      <c r="C316" s="280"/>
      <c r="D316" s="280"/>
      <c r="E316" s="280"/>
      <c r="F316" s="3"/>
      <c r="G316" s="3"/>
      <c r="H316" s="3"/>
      <c r="I316" s="3"/>
      <c r="J316" s="3"/>
      <c r="K316" s="3"/>
      <c r="L316" s="3"/>
      <c r="M316" s="3"/>
      <c r="N316" s="3"/>
    </row>
    <row r="317" spans="2:14" ht="12.75">
      <c r="B317" s="3"/>
      <c r="C317" s="280"/>
      <c r="D317" s="280"/>
      <c r="E317" s="280"/>
      <c r="F317" s="3"/>
      <c r="G317" s="3"/>
      <c r="H317" s="3"/>
      <c r="I317" s="3"/>
      <c r="J317" s="3"/>
      <c r="K317" s="3"/>
      <c r="L317" s="3"/>
      <c r="M317" s="3"/>
      <c r="N317" s="3"/>
    </row>
    <row r="318" spans="2:14" ht="12.75">
      <c r="B318" s="3"/>
      <c r="C318" s="280"/>
      <c r="D318" s="280"/>
      <c r="E318" s="280"/>
      <c r="F318" s="3"/>
      <c r="G318" s="3"/>
      <c r="H318" s="3"/>
      <c r="I318" s="3"/>
      <c r="J318" s="3"/>
      <c r="K318" s="3"/>
      <c r="L318" s="3"/>
      <c r="M318" s="3"/>
      <c r="N318" s="3"/>
    </row>
    <row r="319" spans="2:14" ht="12.75">
      <c r="B319" s="3"/>
      <c r="C319" s="280"/>
      <c r="D319" s="280"/>
      <c r="E319" s="280"/>
      <c r="F319" s="3"/>
      <c r="G319" s="3"/>
      <c r="H319" s="3"/>
      <c r="I319" s="3"/>
      <c r="J319" s="3"/>
      <c r="K319" s="3"/>
      <c r="L319" s="3"/>
      <c r="M319" s="3"/>
      <c r="N319" s="3"/>
    </row>
    <row r="320" spans="2:14" ht="12.75">
      <c r="B320" s="3"/>
      <c r="C320" s="280"/>
      <c r="D320" s="280"/>
      <c r="E320" s="280"/>
      <c r="F320" s="3"/>
      <c r="G320" s="3"/>
      <c r="H320" s="3"/>
      <c r="I320" s="3"/>
      <c r="J320" s="3"/>
      <c r="K320" s="3"/>
      <c r="L320" s="3"/>
      <c r="M320" s="3"/>
      <c r="N320" s="3"/>
    </row>
    <row r="321" spans="2:14" ht="12.75">
      <c r="B321" s="3"/>
      <c r="C321" s="280"/>
      <c r="D321" s="280"/>
      <c r="E321" s="280"/>
      <c r="F321" s="3"/>
      <c r="G321" s="3"/>
      <c r="H321" s="3"/>
      <c r="I321" s="3"/>
      <c r="J321" s="3"/>
      <c r="K321" s="3"/>
      <c r="L321" s="3"/>
      <c r="M321" s="3"/>
      <c r="N321" s="3"/>
    </row>
    <row r="322" spans="2:14" ht="12.75">
      <c r="B322" s="3"/>
      <c r="C322" s="280"/>
      <c r="D322" s="280"/>
      <c r="E322" s="280"/>
      <c r="F322" s="3"/>
      <c r="G322" s="3"/>
      <c r="H322" s="3"/>
      <c r="I322" s="3"/>
      <c r="J322" s="3"/>
      <c r="K322" s="3"/>
      <c r="L322" s="3"/>
      <c r="M322" s="3"/>
      <c r="N322" s="3"/>
    </row>
    <row r="323" spans="2:14" ht="12.75">
      <c r="B323" s="3"/>
      <c r="C323" s="280"/>
      <c r="D323" s="280"/>
      <c r="E323" s="280"/>
      <c r="F323" s="3"/>
      <c r="G323" s="3"/>
      <c r="H323" s="3"/>
      <c r="I323" s="3"/>
      <c r="J323" s="3"/>
      <c r="K323" s="3"/>
      <c r="L323" s="3"/>
      <c r="M323" s="3"/>
      <c r="N323" s="3"/>
    </row>
    <row r="324" spans="2:14" ht="12.75">
      <c r="B324" s="3"/>
      <c r="C324" s="280"/>
      <c r="D324" s="280"/>
      <c r="E324" s="280"/>
      <c r="F324" s="3"/>
      <c r="G324" s="3"/>
      <c r="H324" s="3"/>
      <c r="I324" s="3"/>
      <c r="J324" s="3"/>
      <c r="K324" s="3"/>
      <c r="L324" s="3"/>
      <c r="M324" s="3"/>
      <c r="N324" s="3"/>
    </row>
    <row r="325" spans="2:14" ht="12.75">
      <c r="B325" s="3"/>
      <c r="C325" s="280"/>
      <c r="D325" s="280"/>
      <c r="E325" s="280"/>
      <c r="F325" s="3"/>
      <c r="G325" s="3"/>
      <c r="H325" s="3"/>
      <c r="I325" s="3"/>
      <c r="J325" s="3"/>
      <c r="K325" s="3"/>
      <c r="L325" s="3"/>
      <c r="M325" s="3"/>
      <c r="N325" s="3"/>
    </row>
    <row r="326" spans="2:14" ht="12.75">
      <c r="B326" s="3"/>
      <c r="C326" s="280"/>
      <c r="D326" s="280"/>
      <c r="E326" s="280"/>
      <c r="F326" s="3"/>
      <c r="G326" s="3"/>
      <c r="H326" s="3"/>
      <c r="I326" s="3"/>
      <c r="J326" s="3"/>
      <c r="K326" s="3"/>
      <c r="L326" s="3"/>
      <c r="M326" s="3"/>
      <c r="N326" s="3"/>
    </row>
    <row r="327" spans="2:14" ht="12.75">
      <c r="B327" s="3"/>
      <c r="C327" s="280"/>
      <c r="D327" s="280"/>
      <c r="E327" s="280"/>
      <c r="F327" s="3"/>
      <c r="G327" s="3"/>
      <c r="H327" s="3"/>
      <c r="I327" s="3"/>
      <c r="J327" s="3"/>
      <c r="K327" s="3"/>
      <c r="L327" s="3"/>
      <c r="M327" s="3"/>
      <c r="N327" s="3"/>
    </row>
    <row r="328" spans="2:14" ht="12.75">
      <c r="B328" s="3"/>
      <c r="C328" s="280"/>
      <c r="D328" s="280"/>
      <c r="E328" s="280"/>
      <c r="F328" s="3"/>
      <c r="G328" s="3"/>
      <c r="H328" s="3"/>
      <c r="I328" s="3"/>
      <c r="J328" s="3"/>
      <c r="K328" s="3"/>
      <c r="L328" s="3"/>
      <c r="M328" s="3"/>
      <c r="N328" s="3"/>
    </row>
    <row r="329" spans="2:14" ht="12.75">
      <c r="B329" s="3"/>
      <c r="C329" s="280"/>
      <c r="D329" s="280"/>
      <c r="E329" s="280"/>
      <c r="F329" s="3"/>
      <c r="G329" s="3"/>
      <c r="H329" s="3"/>
      <c r="I329" s="3"/>
      <c r="J329" s="3"/>
      <c r="K329" s="3"/>
      <c r="L329" s="3"/>
      <c r="M329" s="3"/>
      <c r="N329" s="3"/>
    </row>
    <row r="330" spans="2:14" ht="12.75">
      <c r="B330" s="3"/>
      <c r="C330" s="280"/>
      <c r="D330" s="280"/>
      <c r="E330" s="280"/>
      <c r="F330" s="3"/>
      <c r="G330" s="3"/>
      <c r="H330" s="3"/>
      <c r="I330" s="3"/>
      <c r="J330" s="3"/>
      <c r="K330" s="3"/>
      <c r="L330" s="3"/>
      <c r="M330" s="3"/>
      <c r="N330" s="3"/>
    </row>
    <row r="331" spans="2:14" ht="12.75">
      <c r="B331" s="3"/>
      <c r="C331" s="280"/>
      <c r="D331" s="280"/>
      <c r="E331" s="280"/>
      <c r="F331" s="3"/>
      <c r="G331" s="3"/>
      <c r="H331" s="3"/>
      <c r="I331" s="3"/>
      <c r="J331" s="3"/>
      <c r="K331" s="3"/>
      <c r="L331" s="3"/>
      <c r="M331" s="3"/>
      <c r="N331" s="3"/>
    </row>
    <row r="332" spans="2:14" ht="12.75">
      <c r="B332" s="3"/>
      <c r="C332" s="280"/>
      <c r="D332" s="280"/>
      <c r="E332" s="280"/>
      <c r="F332" s="3"/>
      <c r="G332" s="3"/>
      <c r="H332" s="3"/>
      <c r="I332" s="3"/>
      <c r="J332" s="3"/>
      <c r="K332" s="3"/>
      <c r="L332" s="3"/>
      <c r="M332" s="3"/>
      <c r="N332" s="3"/>
    </row>
    <row r="333" spans="2:14" ht="12.75">
      <c r="B333" s="3"/>
      <c r="C333" s="280"/>
      <c r="D333" s="280"/>
      <c r="E333" s="280"/>
      <c r="F333" s="3"/>
      <c r="G333" s="3"/>
      <c r="H333" s="3"/>
      <c r="I333" s="3"/>
      <c r="J333" s="3"/>
      <c r="K333" s="3"/>
      <c r="L333" s="3"/>
      <c r="M333" s="3"/>
      <c r="N333" s="3"/>
    </row>
    <row r="334" spans="2:14" ht="12.75">
      <c r="B334" s="3"/>
      <c r="C334" s="280"/>
      <c r="D334" s="280"/>
      <c r="E334" s="280"/>
      <c r="F334" s="3"/>
      <c r="G334" s="3"/>
      <c r="H334" s="3"/>
      <c r="I334" s="3"/>
      <c r="J334" s="3"/>
      <c r="K334" s="3"/>
      <c r="L334" s="3"/>
      <c r="M334" s="3"/>
      <c r="N334" s="3"/>
    </row>
    <row r="335" spans="2:14" ht="12.75">
      <c r="B335" s="3"/>
      <c r="C335" s="280"/>
      <c r="D335" s="280"/>
      <c r="E335" s="280"/>
      <c r="F335" s="3"/>
      <c r="G335" s="3"/>
      <c r="H335" s="3"/>
      <c r="I335" s="3"/>
      <c r="J335" s="3"/>
      <c r="K335" s="3"/>
      <c r="L335" s="3"/>
      <c r="M335" s="3"/>
      <c r="N335" s="3"/>
    </row>
    <row r="336" spans="2:14" ht="12.75">
      <c r="B336" s="3"/>
      <c r="C336" s="280"/>
      <c r="D336" s="280"/>
      <c r="E336" s="280"/>
      <c r="F336" s="3"/>
      <c r="G336" s="3"/>
      <c r="H336" s="3"/>
      <c r="I336" s="3"/>
      <c r="J336" s="3"/>
      <c r="K336" s="3"/>
      <c r="L336" s="3"/>
      <c r="M336" s="3"/>
      <c r="N336" s="3"/>
    </row>
    <row r="337" spans="2:14" ht="12.75">
      <c r="B337" s="3"/>
      <c r="C337" s="280"/>
      <c r="D337" s="280"/>
      <c r="E337" s="280"/>
      <c r="F337" s="3"/>
      <c r="G337" s="3"/>
      <c r="H337" s="3"/>
      <c r="I337" s="3"/>
      <c r="J337" s="3"/>
      <c r="K337" s="3"/>
      <c r="L337" s="3"/>
      <c r="M337" s="3"/>
      <c r="N337" s="3"/>
    </row>
    <row r="338" spans="2:14" ht="12.75">
      <c r="B338" s="3"/>
      <c r="C338" s="280"/>
      <c r="D338" s="280"/>
      <c r="E338" s="280"/>
      <c r="F338" s="3"/>
      <c r="G338" s="3"/>
      <c r="H338" s="3"/>
      <c r="I338" s="3"/>
      <c r="J338" s="3"/>
      <c r="K338" s="3"/>
      <c r="L338" s="3"/>
      <c r="M338" s="3"/>
      <c r="N338" s="3"/>
    </row>
    <row r="339" spans="2:14" ht="12.75">
      <c r="B339" s="3"/>
      <c r="C339" s="280"/>
      <c r="D339" s="280"/>
      <c r="E339" s="280"/>
      <c r="F339" s="3"/>
      <c r="G339" s="3"/>
      <c r="H339" s="3"/>
      <c r="I339" s="3"/>
      <c r="J339" s="3"/>
      <c r="K339" s="3"/>
      <c r="L339" s="3"/>
      <c r="M339" s="3"/>
      <c r="N339" s="3"/>
    </row>
    <row r="340" spans="2:14" ht="12.75">
      <c r="B340" s="3"/>
      <c r="C340" s="280"/>
      <c r="D340" s="280"/>
      <c r="E340" s="280"/>
      <c r="F340" s="3"/>
      <c r="G340" s="3"/>
      <c r="H340" s="3"/>
      <c r="I340" s="3"/>
      <c r="J340" s="3"/>
      <c r="K340" s="3"/>
      <c r="L340" s="3"/>
      <c r="M340" s="3"/>
      <c r="N340" s="3"/>
    </row>
    <row r="341" spans="2:14" ht="12.75">
      <c r="B341" s="3"/>
      <c r="C341" s="280"/>
      <c r="D341" s="280"/>
      <c r="E341" s="280"/>
      <c r="F341" s="3"/>
      <c r="G341" s="3"/>
      <c r="H341" s="3"/>
      <c r="I341" s="3"/>
      <c r="J341" s="3"/>
      <c r="K341" s="3"/>
      <c r="L341" s="3"/>
      <c r="M341" s="3"/>
      <c r="N341" s="3"/>
    </row>
    <row r="342" spans="2:14" ht="12.75">
      <c r="B342" s="3"/>
      <c r="C342" s="280"/>
      <c r="D342" s="280"/>
      <c r="E342" s="280"/>
      <c r="F342" s="3"/>
      <c r="G342" s="3"/>
      <c r="H342" s="3"/>
      <c r="I342" s="3"/>
      <c r="J342" s="3"/>
      <c r="K342" s="3"/>
      <c r="L342" s="3"/>
      <c r="M342" s="3"/>
      <c r="N342" s="3"/>
    </row>
    <row r="343" spans="2:14" ht="12.75">
      <c r="B343" s="3"/>
      <c r="C343" s="280"/>
      <c r="D343" s="280"/>
      <c r="E343" s="280"/>
      <c r="F343" s="3"/>
      <c r="G343" s="3"/>
      <c r="H343" s="3"/>
      <c r="I343" s="3"/>
      <c r="J343" s="3"/>
      <c r="K343" s="3"/>
      <c r="L343" s="3"/>
      <c r="M343" s="3"/>
      <c r="N343" s="3"/>
    </row>
    <row r="344" spans="2:14" ht="12.75">
      <c r="B344" s="3"/>
      <c r="C344" s="280"/>
      <c r="D344" s="280"/>
      <c r="E344" s="280"/>
      <c r="F344" s="3"/>
      <c r="G344" s="3"/>
      <c r="H344" s="3"/>
      <c r="I344" s="3"/>
      <c r="J344" s="3"/>
      <c r="K344" s="3"/>
      <c r="L344" s="3"/>
      <c r="M344" s="3"/>
      <c r="N344" s="3"/>
    </row>
    <row r="345" spans="2:14" ht="12.75">
      <c r="B345" s="3"/>
      <c r="C345" s="280"/>
      <c r="D345" s="280"/>
      <c r="E345" s="280"/>
      <c r="F345" s="3"/>
      <c r="G345" s="3"/>
      <c r="H345" s="3"/>
      <c r="I345" s="3"/>
      <c r="J345" s="3"/>
      <c r="K345" s="3"/>
      <c r="L345" s="3"/>
      <c r="M345" s="3"/>
      <c r="N345" s="3"/>
    </row>
    <row r="346" spans="2:14" ht="12.75">
      <c r="B346" s="3"/>
      <c r="C346" s="280"/>
      <c r="D346" s="280"/>
      <c r="E346" s="280"/>
      <c r="F346" s="3"/>
      <c r="G346" s="3"/>
      <c r="H346" s="3"/>
      <c r="I346" s="3"/>
      <c r="J346" s="3"/>
      <c r="K346" s="3"/>
      <c r="L346" s="3"/>
      <c r="M346" s="3"/>
      <c r="N346" s="3"/>
    </row>
    <row r="347" spans="2:14" ht="12.75">
      <c r="B347" s="3"/>
      <c r="C347" s="280"/>
      <c r="D347" s="280"/>
      <c r="E347" s="280"/>
      <c r="F347" s="3"/>
      <c r="G347" s="3"/>
      <c r="H347" s="3"/>
      <c r="I347" s="3"/>
      <c r="J347" s="3"/>
      <c r="K347" s="3"/>
      <c r="L347" s="3"/>
      <c r="M347" s="3"/>
      <c r="N347" s="3"/>
    </row>
    <row r="348" spans="2:14" ht="12.75">
      <c r="B348" s="3"/>
      <c r="C348" s="280"/>
      <c r="D348" s="280"/>
      <c r="E348" s="280"/>
      <c r="F348" s="3"/>
      <c r="G348" s="3"/>
      <c r="H348" s="3"/>
      <c r="I348" s="3"/>
      <c r="J348" s="3"/>
      <c r="K348" s="3"/>
      <c r="L348" s="3"/>
      <c r="M348" s="3"/>
      <c r="N348" s="3"/>
    </row>
    <row r="349" spans="2:14" ht="12.75">
      <c r="B349" s="3"/>
      <c r="C349" s="280"/>
      <c r="D349" s="280"/>
      <c r="E349" s="280"/>
      <c r="F349" s="3"/>
      <c r="G349" s="3"/>
      <c r="H349" s="3"/>
      <c r="I349" s="3"/>
      <c r="J349" s="3"/>
      <c r="K349" s="3"/>
      <c r="L349" s="3"/>
      <c r="M349" s="3"/>
      <c r="N349" s="3"/>
    </row>
    <row r="350" spans="2:14" ht="12.75">
      <c r="B350" s="3"/>
      <c r="C350" s="280"/>
      <c r="D350" s="280"/>
      <c r="E350" s="280"/>
      <c r="F350" s="3"/>
      <c r="G350" s="3"/>
      <c r="H350" s="3"/>
      <c r="I350" s="3"/>
      <c r="J350" s="3"/>
      <c r="K350" s="3"/>
      <c r="L350" s="3"/>
      <c r="M350" s="3"/>
      <c r="N350" s="3"/>
    </row>
    <row r="351" spans="2:14" ht="12.75">
      <c r="B351" s="3"/>
      <c r="C351" s="280"/>
      <c r="D351" s="280"/>
      <c r="E351" s="280"/>
      <c r="F351" s="3"/>
      <c r="G351" s="3"/>
      <c r="H351" s="3"/>
      <c r="I351" s="3"/>
      <c r="J351" s="3"/>
      <c r="K351" s="3"/>
      <c r="L351" s="3"/>
      <c r="M351" s="3"/>
      <c r="N351" s="3"/>
    </row>
    <row r="352" spans="2:14" ht="12.75">
      <c r="B352" s="3"/>
      <c r="C352" s="280"/>
      <c r="D352" s="280"/>
      <c r="E352" s="280"/>
      <c r="F352" s="3"/>
      <c r="G352" s="3"/>
      <c r="H352" s="3"/>
      <c r="I352" s="3"/>
      <c r="J352" s="3"/>
      <c r="K352" s="3"/>
      <c r="L352" s="3"/>
      <c r="M352" s="3"/>
      <c r="N352" s="3"/>
    </row>
    <row r="353" spans="2:14" ht="12.75">
      <c r="B353" s="3"/>
      <c r="C353" s="280"/>
      <c r="D353" s="280"/>
      <c r="E353" s="280"/>
      <c r="F353" s="3"/>
      <c r="G353" s="3"/>
      <c r="H353" s="3"/>
      <c r="I353" s="3"/>
      <c r="J353" s="3"/>
      <c r="K353" s="3"/>
      <c r="L353" s="3"/>
      <c r="M353" s="3"/>
      <c r="N353" s="3"/>
    </row>
    <row r="354" spans="2:14" ht="12.75">
      <c r="B354" s="3"/>
      <c r="C354" s="280"/>
      <c r="D354" s="280"/>
      <c r="E354" s="280"/>
      <c r="F354" s="3"/>
      <c r="G354" s="3"/>
      <c r="H354" s="3"/>
      <c r="I354" s="3"/>
      <c r="J354" s="3"/>
      <c r="K354" s="3"/>
      <c r="L354" s="3"/>
      <c r="M354" s="3"/>
      <c r="N354" s="3"/>
    </row>
    <row r="355" spans="2:14" ht="12.75">
      <c r="B355" s="3"/>
      <c r="C355" s="280"/>
      <c r="D355" s="280"/>
      <c r="E355" s="280"/>
      <c r="F355" s="3"/>
      <c r="G355" s="3"/>
      <c r="H355" s="3"/>
      <c r="I355" s="3"/>
      <c r="J355" s="3"/>
      <c r="K355" s="3"/>
      <c r="L355" s="3"/>
      <c r="M355" s="3"/>
      <c r="N355" s="3"/>
    </row>
    <row r="356" spans="2:14" ht="12.75">
      <c r="B356" s="3"/>
      <c r="C356" s="280"/>
      <c r="D356" s="280"/>
      <c r="E356" s="280"/>
      <c r="F356" s="3"/>
      <c r="G356" s="3"/>
      <c r="H356" s="3"/>
      <c r="I356" s="3"/>
      <c r="J356" s="3"/>
      <c r="K356" s="3"/>
      <c r="L356" s="3"/>
      <c r="M356" s="3"/>
      <c r="N356" s="3"/>
    </row>
    <row r="357" spans="2:14" ht="12.75">
      <c r="B357" s="3"/>
      <c r="C357" s="280"/>
      <c r="D357" s="280"/>
      <c r="E357" s="280"/>
      <c r="F357" s="3"/>
      <c r="G357" s="3"/>
      <c r="H357" s="3"/>
      <c r="I357" s="3"/>
      <c r="J357" s="3"/>
      <c r="K357" s="3"/>
      <c r="L357" s="3"/>
      <c r="M357" s="3"/>
      <c r="N357" s="3"/>
    </row>
    <row r="358" spans="2:14" ht="12.75">
      <c r="B358" s="3"/>
      <c r="C358" s="280"/>
      <c r="D358" s="280"/>
      <c r="E358" s="280"/>
      <c r="F358" s="3"/>
      <c r="G358" s="3"/>
      <c r="H358" s="3"/>
      <c r="I358" s="3"/>
      <c r="J358" s="3"/>
      <c r="K358" s="3"/>
      <c r="L358" s="3"/>
      <c r="M358" s="3"/>
      <c r="N358" s="3"/>
    </row>
    <row r="359" spans="2:14" ht="12.75">
      <c r="B359" s="3"/>
      <c r="C359" s="280"/>
      <c r="D359" s="280"/>
      <c r="E359" s="280"/>
      <c r="F359" s="3"/>
      <c r="G359" s="3"/>
      <c r="H359" s="3"/>
      <c r="I359" s="3"/>
      <c r="J359" s="3"/>
      <c r="K359" s="3"/>
      <c r="L359" s="3"/>
      <c r="M359" s="3"/>
      <c r="N359" s="3"/>
    </row>
    <row r="360" spans="2:14" ht="12.75">
      <c r="B360" s="3"/>
      <c r="C360" s="280"/>
      <c r="D360" s="280"/>
      <c r="E360" s="280"/>
      <c r="F360" s="3"/>
      <c r="G360" s="3"/>
      <c r="H360" s="3"/>
      <c r="I360" s="3"/>
      <c r="J360" s="3"/>
      <c r="K360" s="3"/>
      <c r="L360" s="3"/>
      <c r="M360" s="3"/>
      <c r="N360" s="3"/>
    </row>
    <row r="361" spans="2:14" ht="12.75">
      <c r="B361" s="3"/>
      <c r="C361" s="280"/>
      <c r="D361" s="280"/>
      <c r="E361" s="280"/>
      <c r="F361" s="3"/>
      <c r="G361" s="3"/>
      <c r="H361" s="3"/>
      <c r="I361" s="3"/>
      <c r="J361" s="3"/>
      <c r="K361" s="3"/>
      <c r="L361" s="3"/>
      <c r="M361" s="3"/>
      <c r="N361" s="3"/>
    </row>
    <row r="362" spans="2:14" ht="12.75">
      <c r="B362" s="3"/>
      <c r="C362" s="280"/>
      <c r="D362" s="280"/>
      <c r="E362" s="280"/>
      <c r="F362" s="3"/>
      <c r="G362" s="3"/>
      <c r="H362" s="3"/>
      <c r="I362" s="3"/>
      <c r="J362" s="3"/>
      <c r="K362" s="3"/>
      <c r="L362" s="3"/>
      <c r="M362" s="3"/>
      <c r="N362" s="3"/>
    </row>
    <row r="363" spans="2:14" ht="12.75">
      <c r="B363" s="3"/>
      <c r="C363" s="280"/>
      <c r="D363" s="280"/>
      <c r="E363" s="280"/>
      <c r="F363" s="3"/>
      <c r="G363" s="3"/>
      <c r="H363" s="3"/>
      <c r="I363" s="3"/>
      <c r="J363" s="3"/>
      <c r="K363" s="3"/>
      <c r="L363" s="3"/>
      <c r="M363" s="3"/>
      <c r="N363" s="3"/>
    </row>
    <row r="364" spans="2:14" ht="12.75">
      <c r="B364" s="3"/>
      <c r="C364" s="280"/>
      <c r="D364" s="280"/>
      <c r="E364" s="280"/>
      <c r="F364" s="3"/>
      <c r="G364" s="3"/>
      <c r="H364" s="3"/>
      <c r="I364" s="3"/>
      <c r="J364" s="3"/>
      <c r="K364" s="3"/>
      <c r="L364" s="3"/>
      <c r="M364" s="3"/>
      <c r="N364" s="3"/>
    </row>
    <row r="365" spans="2:14" ht="12.75">
      <c r="B365" s="3"/>
      <c r="C365" s="280"/>
      <c r="D365" s="280"/>
      <c r="E365" s="280"/>
      <c r="F365" s="3"/>
      <c r="G365" s="3"/>
      <c r="H365" s="3"/>
      <c r="I365" s="3"/>
      <c r="J365" s="3"/>
      <c r="K365" s="3"/>
      <c r="L365" s="3"/>
      <c r="M365" s="3"/>
      <c r="N365" s="3"/>
    </row>
    <row r="366" spans="2:14" ht="12.75">
      <c r="B366" s="3"/>
      <c r="C366" s="280"/>
      <c r="D366" s="280"/>
      <c r="E366" s="280"/>
      <c r="F366" s="3"/>
      <c r="G366" s="3"/>
      <c r="H366" s="3"/>
      <c r="I366" s="3"/>
      <c r="J366" s="3"/>
      <c r="K366" s="3"/>
      <c r="L366" s="3"/>
      <c r="M366" s="3"/>
      <c r="N366" s="3"/>
    </row>
    <row r="367" spans="2:14" ht="12.75">
      <c r="B367" s="3"/>
      <c r="C367" s="280"/>
      <c r="D367" s="280"/>
      <c r="E367" s="280"/>
      <c r="F367" s="3"/>
      <c r="G367" s="3"/>
      <c r="H367" s="3"/>
      <c r="I367" s="3"/>
      <c r="J367" s="3"/>
      <c r="K367" s="3"/>
      <c r="L367" s="3"/>
      <c r="M367" s="3"/>
      <c r="N367" s="3"/>
    </row>
    <row r="368" spans="2:14" ht="12.75">
      <c r="B368" s="3"/>
      <c r="C368" s="280"/>
      <c r="D368" s="280"/>
      <c r="E368" s="280"/>
      <c r="F368" s="3"/>
      <c r="G368" s="3"/>
      <c r="H368" s="3"/>
      <c r="I368" s="3"/>
      <c r="J368" s="3"/>
      <c r="K368" s="3"/>
      <c r="L368" s="3"/>
      <c r="M368" s="3"/>
      <c r="N368" s="3"/>
    </row>
    <row r="369" spans="2:14" ht="12.75">
      <c r="B369" s="3"/>
      <c r="C369" s="280"/>
      <c r="D369" s="280"/>
      <c r="E369" s="280"/>
      <c r="F369" s="3"/>
      <c r="G369" s="3"/>
      <c r="H369" s="3"/>
      <c r="I369" s="3"/>
      <c r="J369" s="3"/>
      <c r="K369" s="3"/>
      <c r="L369" s="3"/>
      <c r="M369" s="3"/>
      <c r="N369" s="3"/>
    </row>
    <row r="370" spans="2:14" ht="12.75">
      <c r="B370" s="3"/>
      <c r="C370" s="280"/>
      <c r="D370" s="280"/>
      <c r="E370" s="280"/>
      <c r="F370" s="3"/>
      <c r="G370" s="3"/>
      <c r="H370" s="3"/>
      <c r="I370" s="3"/>
      <c r="J370" s="3"/>
      <c r="K370" s="3"/>
      <c r="L370" s="3"/>
      <c r="M370" s="3"/>
      <c r="N370" s="3"/>
    </row>
    <row r="371" spans="2:14" ht="12.75">
      <c r="B371" s="3"/>
      <c r="C371" s="280"/>
      <c r="D371" s="280"/>
      <c r="E371" s="280"/>
      <c r="F371" s="3"/>
      <c r="G371" s="3"/>
      <c r="H371" s="3"/>
      <c r="I371" s="3"/>
      <c r="J371" s="3"/>
      <c r="K371" s="3"/>
      <c r="L371" s="3"/>
      <c r="M371" s="3"/>
      <c r="N371" s="3"/>
    </row>
    <row r="372" spans="2:14" ht="12.75">
      <c r="B372" s="3"/>
      <c r="C372" s="280"/>
      <c r="D372" s="280"/>
      <c r="E372" s="280"/>
      <c r="F372" s="3"/>
      <c r="G372" s="3"/>
      <c r="H372" s="3"/>
      <c r="I372" s="3"/>
      <c r="J372" s="3"/>
      <c r="K372" s="3"/>
      <c r="L372" s="3"/>
      <c r="M372" s="3"/>
      <c r="N372" s="3"/>
    </row>
    <row r="373" spans="2:14" ht="12.75">
      <c r="B373" s="3"/>
      <c r="C373" s="280"/>
      <c r="D373" s="280"/>
      <c r="E373" s="280"/>
      <c r="F373" s="3"/>
      <c r="G373" s="3"/>
      <c r="H373" s="3"/>
      <c r="I373" s="3"/>
      <c r="J373" s="3"/>
      <c r="K373" s="3"/>
      <c r="L373" s="3"/>
      <c r="M373" s="3"/>
      <c r="N373" s="3"/>
    </row>
    <row r="374" spans="2:14" ht="12.75">
      <c r="B374" s="3"/>
      <c r="C374" s="280"/>
      <c r="D374" s="280"/>
      <c r="E374" s="280"/>
      <c r="F374" s="3"/>
      <c r="G374" s="3"/>
      <c r="H374" s="3"/>
      <c r="I374" s="3"/>
      <c r="J374" s="3"/>
      <c r="K374" s="3"/>
      <c r="L374" s="3"/>
      <c r="M374" s="3"/>
      <c r="N374" s="3"/>
    </row>
    <row r="375" spans="2:14" ht="12.75">
      <c r="B375" s="3"/>
      <c r="C375" s="280"/>
      <c r="D375" s="280"/>
      <c r="E375" s="280"/>
      <c r="F375" s="3"/>
      <c r="G375" s="3"/>
      <c r="H375" s="3"/>
      <c r="I375" s="3"/>
      <c r="J375" s="3"/>
      <c r="K375" s="3"/>
      <c r="L375" s="3"/>
      <c r="M375" s="3"/>
      <c r="N375" s="3"/>
    </row>
    <row r="376" spans="2:14" ht="12.75">
      <c r="B376" s="3"/>
      <c r="C376" s="280"/>
      <c r="D376" s="280"/>
      <c r="E376" s="280"/>
      <c r="F376" s="3"/>
      <c r="G376" s="3"/>
      <c r="H376" s="3"/>
      <c r="I376" s="3"/>
      <c r="J376" s="3"/>
      <c r="K376" s="3"/>
      <c r="L376" s="3"/>
      <c r="M376" s="3"/>
      <c r="N376" s="3"/>
    </row>
    <row r="377" spans="2:14" ht="12.75">
      <c r="B377" s="3"/>
      <c r="C377" s="280"/>
      <c r="D377" s="280"/>
      <c r="E377" s="280"/>
      <c r="F377" s="3"/>
      <c r="G377" s="3"/>
      <c r="H377" s="3"/>
      <c r="I377" s="3"/>
      <c r="J377" s="3"/>
      <c r="K377" s="3"/>
      <c r="L377" s="3"/>
      <c r="M377" s="3"/>
      <c r="N377" s="3"/>
    </row>
    <row r="378" spans="2:14" ht="12.75">
      <c r="B378" s="3"/>
      <c r="C378" s="280"/>
      <c r="D378" s="280"/>
      <c r="E378" s="280"/>
      <c r="F378" s="3"/>
      <c r="G378" s="3"/>
      <c r="H378" s="3"/>
      <c r="I378" s="3"/>
      <c r="J378" s="3"/>
      <c r="K378" s="3"/>
      <c r="L378" s="3"/>
      <c r="M378" s="3"/>
      <c r="N378" s="3"/>
    </row>
    <row r="379" spans="2:14" ht="12.75">
      <c r="B379" s="3"/>
      <c r="C379" s="280"/>
      <c r="D379" s="280"/>
      <c r="E379" s="280"/>
      <c r="F379" s="3"/>
      <c r="G379" s="3"/>
      <c r="H379" s="3"/>
      <c r="I379" s="3"/>
      <c r="J379" s="3"/>
      <c r="K379" s="3"/>
      <c r="L379" s="3"/>
      <c r="M379" s="3"/>
      <c r="N379" s="3"/>
    </row>
    <row r="380" spans="2:14" ht="12.75">
      <c r="B380" s="3"/>
      <c r="C380" s="280"/>
      <c r="D380" s="280"/>
      <c r="E380" s="280"/>
      <c r="F380" s="3"/>
      <c r="G380" s="3"/>
      <c r="H380" s="3"/>
      <c r="I380" s="3"/>
      <c r="J380" s="3"/>
      <c r="K380" s="3"/>
      <c r="L380" s="3"/>
      <c r="M380" s="3"/>
      <c r="N380" s="3"/>
    </row>
    <row r="381" spans="2:14" ht="12.75">
      <c r="B381" s="3"/>
      <c r="C381" s="280"/>
      <c r="D381" s="280"/>
      <c r="E381" s="280"/>
      <c r="F381" s="3"/>
      <c r="G381" s="3"/>
      <c r="H381" s="3"/>
      <c r="I381" s="3"/>
      <c r="J381" s="3"/>
      <c r="K381" s="3"/>
      <c r="L381" s="3"/>
      <c r="M381" s="3"/>
      <c r="N381" s="3"/>
    </row>
    <row r="382" spans="2:14" ht="12.75">
      <c r="B382" s="3"/>
      <c r="C382" s="280"/>
      <c r="D382" s="280"/>
      <c r="E382" s="280"/>
      <c r="F382" s="3"/>
      <c r="G382" s="3"/>
      <c r="H382" s="3"/>
      <c r="I382" s="3"/>
      <c r="J382" s="3"/>
      <c r="K382" s="3"/>
      <c r="L382" s="3"/>
      <c r="M382" s="3"/>
      <c r="N382" s="3"/>
    </row>
    <row r="383" spans="2:14" ht="12.75">
      <c r="B383" s="3"/>
      <c r="C383" s="280"/>
      <c r="D383" s="280"/>
      <c r="E383" s="280"/>
      <c r="F383" s="3"/>
      <c r="G383" s="3"/>
      <c r="H383" s="3"/>
      <c r="I383" s="3"/>
      <c r="J383" s="3"/>
      <c r="K383" s="3"/>
      <c r="L383" s="3"/>
      <c r="M383" s="3"/>
      <c r="N383" s="3"/>
    </row>
    <row r="384" spans="2:14" ht="12.75">
      <c r="B384" s="3"/>
      <c r="C384" s="280"/>
      <c r="D384" s="280"/>
      <c r="E384" s="280"/>
      <c r="F384" s="3"/>
      <c r="G384" s="3"/>
      <c r="H384" s="3"/>
      <c r="I384" s="3"/>
      <c r="J384" s="3"/>
      <c r="K384" s="3"/>
      <c r="L384" s="3"/>
      <c r="M384" s="3"/>
      <c r="N384" s="3"/>
    </row>
    <row r="385" spans="2:14" ht="12.75">
      <c r="B385" s="3"/>
      <c r="C385" s="280"/>
      <c r="D385" s="280"/>
      <c r="E385" s="280"/>
      <c r="F385" s="3"/>
      <c r="G385" s="3"/>
      <c r="H385" s="3"/>
      <c r="I385" s="3"/>
      <c r="J385" s="3"/>
      <c r="K385" s="3"/>
      <c r="L385" s="3"/>
      <c r="M385" s="3"/>
      <c r="N385" s="3"/>
    </row>
    <row r="386" spans="2:14" ht="12.75">
      <c r="B386" s="3"/>
      <c r="C386" s="280"/>
      <c r="D386" s="280"/>
      <c r="E386" s="280"/>
      <c r="F386" s="3"/>
      <c r="G386" s="3"/>
      <c r="H386" s="3"/>
      <c r="I386" s="3"/>
      <c r="J386" s="3"/>
      <c r="K386" s="3"/>
      <c r="L386" s="3"/>
      <c r="M386" s="3"/>
      <c r="N386" s="3"/>
    </row>
    <row r="387" spans="2:14" ht="12.75">
      <c r="B387" s="3"/>
      <c r="C387" s="280"/>
      <c r="D387" s="280"/>
      <c r="E387" s="280"/>
      <c r="F387" s="3"/>
      <c r="G387" s="3"/>
      <c r="H387" s="3"/>
      <c r="I387" s="3"/>
      <c r="J387" s="3"/>
      <c r="K387" s="3"/>
      <c r="L387" s="3"/>
      <c r="M387" s="3"/>
      <c r="N387" s="3"/>
    </row>
    <row r="388" spans="2:14" ht="12.75">
      <c r="B388" s="3"/>
      <c r="C388" s="280"/>
      <c r="D388" s="280"/>
      <c r="E388" s="280"/>
      <c r="F388" s="3"/>
      <c r="G388" s="3"/>
      <c r="H388" s="3"/>
      <c r="I388" s="3"/>
      <c r="J388" s="3"/>
      <c r="K388" s="3"/>
      <c r="L388" s="3"/>
      <c r="M388" s="3"/>
      <c r="N388" s="3"/>
    </row>
    <row r="389" spans="2:14" ht="12.75">
      <c r="B389" s="3"/>
      <c r="C389" s="280"/>
      <c r="D389" s="280"/>
      <c r="E389" s="280"/>
      <c r="F389" s="3"/>
      <c r="G389" s="3"/>
      <c r="H389" s="3"/>
      <c r="I389" s="3"/>
      <c r="J389" s="3"/>
      <c r="K389" s="3"/>
      <c r="L389" s="3"/>
      <c r="M389" s="3"/>
      <c r="N389" s="3"/>
    </row>
    <row r="390" spans="2:14" ht="12.75">
      <c r="B390" s="3"/>
      <c r="C390" s="280"/>
      <c r="D390" s="280"/>
      <c r="E390" s="280"/>
      <c r="F390" s="3"/>
      <c r="G390" s="3"/>
      <c r="H390" s="3"/>
      <c r="I390" s="3"/>
      <c r="J390" s="3"/>
      <c r="K390" s="3"/>
      <c r="L390" s="3"/>
      <c r="M390" s="3"/>
      <c r="N390" s="3"/>
    </row>
    <row r="391" spans="2:14" ht="12.75">
      <c r="B391" s="3"/>
      <c r="C391" s="280"/>
      <c r="D391" s="280"/>
      <c r="E391" s="280"/>
      <c r="F391" s="3"/>
      <c r="G391" s="3"/>
      <c r="H391" s="3"/>
      <c r="I391" s="3"/>
      <c r="J391" s="3"/>
      <c r="K391" s="3"/>
      <c r="L391" s="3"/>
      <c r="M391" s="3"/>
      <c r="N391" s="3"/>
    </row>
    <row r="392" spans="2:14" ht="12.75">
      <c r="B392" s="3"/>
      <c r="C392" s="280"/>
      <c r="D392" s="280"/>
      <c r="E392" s="280"/>
      <c r="F392" s="3"/>
      <c r="G392" s="3"/>
      <c r="H392" s="3"/>
      <c r="I392" s="3"/>
      <c r="J392" s="3"/>
      <c r="K392" s="3"/>
      <c r="L392" s="3"/>
      <c r="M392" s="3"/>
      <c r="N392" s="3"/>
    </row>
    <row r="393" spans="2:14" ht="12.75">
      <c r="B393" s="3"/>
      <c r="C393" s="280"/>
      <c r="D393" s="280"/>
      <c r="E393" s="280"/>
      <c r="F393" s="3"/>
      <c r="G393" s="3"/>
      <c r="H393" s="3"/>
      <c r="I393" s="3"/>
      <c r="J393" s="3"/>
      <c r="K393" s="3"/>
      <c r="L393" s="3"/>
      <c r="M393" s="3"/>
      <c r="N393" s="3"/>
    </row>
    <row r="394" spans="2:14" ht="12.75">
      <c r="B394" s="3"/>
      <c r="C394" s="280"/>
      <c r="D394" s="280"/>
      <c r="E394" s="280"/>
      <c r="F394" s="3"/>
      <c r="G394" s="3"/>
      <c r="H394" s="3"/>
      <c r="I394" s="3"/>
      <c r="J394" s="3"/>
      <c r="K394" s="3"/>
      <c r="L394" s="3"/>
      <c r="M394" s="3"/>
      <c r="N394" s="3"/>
    </row>
    <row r="395" spans="2:14" ht="12.75">
      <c r="B395" s="3"/>
      <c r="C395" s="280"/>
      <c r="D395" s="280"/>
      <c r="E395" s="280"/>
      <c r="F395" s="3"/>
      <c r="G395" s="3"/>
      <c r="H395" s="3"/>
      <c r="I395" s="3"/>
      <c r="J395" s="3"/>
      <c r="K395" s="3"/>
      <c r="L395" s="3"/>
      <c r="M395" s="3"/>
      <c r="N395" s="3"/>
    </row>
    <row r="396" spans="2:14" ht="12.75">
      <c r="B396" s="3"/>
      <c r="C396" s="280"/>
      <c r="D396" s="280"/>
      <c r="E396" s="280"/>
      <c r="F396" s="3"/>
      <c r="G396" s="3"/>
      <c r="H396" s="3"/>
      <c r="I396" s="3"/>
      <c r="J396" s="3"/>
      <c r="K396" s="3"/>
      <c r="L396" s="3"/>
      <c r="M396" s="3"/>
      <c r="N396" s="3"/>
    </row>
    <row r="397" spans="2:14" ht="12.75">
      <c r="B397" s="3"/>
      <c r="C397" s="280"/>
      <c r="D397" s="280"/>
      <c r="E397" s="280"/>
      <c r="F397" s="3"/>
      <c r="G397" s="3"/>
      <c r="H397" s="3"/>
      <c r="I397" s="3"/>
      <c r="J397" s="3"/>
      <c r="K397" s="3"/>
      <c r="L397" s="3"/>
      <c r="M397" s="3"/>
      <c r="N397" s="3"/>
    </row>
    <row r="398" spans="2:14" ht="12.75">
      <c r="B398" s="3"/>
      <c r="C398" s="280"/>
      <c r="D398" s="280"/>
      <c r="E398" s="280"/>
      <c r="F398" s="3"/>
      <c r="G398" s="3"/>
      <c r="H398" s="3"/>
      <c r="I398" s="3"/>
      <c r="J398" s="3"/>
      <c r="K398" s="3"/>
      <c r="L398" s="3"/>
      <c r="M398" s="3"/>
      <c r="N398" s="3"/>
    </row>
    <row r="399" spans="2:14" ht="12.75">
      <c r="B399" s="3"/>
      <c r="C399" s="280"/>
      <c r="D399" s="280"/>
      <c r="E399" s="280"/>
      <c r="F399" s="3"/>
      <c r="G399" s="3"/>
      <c r="H399" s="3"/>
      <c r="I399" s="3"/>
      <c r="J399" s="3"/>
      <c r="K399" s="3"/>
      <c r="L399" s="3"/>
      <c r="M399" s="3"/>
      <c r="N399" s="3"/>
    </row>
    <row r="400" spans="2:14" ht="12.75">
      <c r="B400" s="3"/>
      <c r="C400" s="280"/>
      <c r="D400" s="280"/>
      <c r="E400" s="280"/>
      <c r="F400" s="3"/>
      <c r="G400" s="3"/>
      <c r="H400" s="3"/>
      <c r="I400" s="3"/>
      <c r="J400" s="3"/>
      <c r="K400" s="3"/>
      <c r="L400" s="3"/>
      <c r="M400" s="3"/>
      <c r="N400" s="3"/>
    </row>
    <row r="401" spans="2:14" ht="12.75">
      <c r="B401" s="3"/>
      <c r="C401" s="280"/>
      <c r="D401" s="280"/>
      <c r="E401" s="280"/>
      <c r="F401" s="3"/>
      <c r="G401" s="3"/>
      <c r="H401" s="3"/>
      <c r="I401" s="3"/>
      <c r="J401" s="3"/>
      <c r="K401" s="3"/>
      <c r="L401" s="3"/>
      <c r="M401" s="3"/>
      <c r="N401" s="3"/>
    </row>
    <row r="402" spans="2:14" ht="12.75">
      <c r="B402" s="3"/>
      <c r="C402" s="280"/>
      <c r="D402" s="280"/>
      <c r="E402" s="280"/>
      <c r="F402" s="3"/>
      <c r="G402" s="3"/>
      <c r="H402" s="3"/>
      <c r="I402" s="3"/>
      <c r="J402" s="3"/>
      <c r="K402" s="3"/>
      <c r="L402" s="3"/>
      <c r="M402" s="3"/>
      <c r="N402" s="3"/>
    </row>
    <row r="403" spans="2:14" ht="12.75">
      <c r="B403" s="3"/>
      <c r="C403" s="280"/>
      <c r="D403" s="280"/>
      <c r="E403" s="280"/>
      <c r="F403" s="3"/>
      <c r="G403" s="3"/>
      <c r="H403" s="3"/>
      <c r="I403" s="3"/>
      <c r="J403" s="3"/>
      <c r="K403" s="3"/>
      <c r="L403" s="3"/>
      <c r="M403" s="3"/>
      <c r="N403" s="3"/>
    </row>
    <row r="404" spans="2:14" ht="12.75">
      <c r="B404" s="3"/>
      <c r="C404" s="280"/>
      <c r="D404" s="280"/>
      <c r="E404" s="280"/>
      <c r="F404" s="3"/>
      <c r="G404" s="3"/>
      <c r="H404" s="3"/>
      <c r="I404" s="3"/>
      <c r="J404" s="3"/>
      <c r="K404" s="3"/>
      <c r="L404" s="3"/>
      <c r="M404" s="3"/>
      <c r="N404" s="3"/>
    </row>
    <row r="405" spans="2:14" ht="12.75">
      <c r="B405" s="3"/>
      <c r="C405" s="280"/>
      <c r="D405" s="280"/>
      <c r="E405" s="280"/>
      <c r="F405" s="3"/>
      <c r="G405" s="3"/>
      <c r="H405" s="3"/>
      <c r="I405" s="3"/>
      <c r="J405" s="3"/>
      <c r="K405" s="3"/>
      <c r="L405" s="3"/>
      <c r="M405" s="3"/>
      <c r="N405" s="3"/>
    </row>
    <row r="406" spans="2:14" ht="12.75">
      <c r="B406" s="3"/>
      <c r="C406" s="280"/>
      <c r="D406" s="280"/>
      <c r="E406" s="280"/>
      <c r="F406" s="3"/>
      <c r="G406" s="3"/>
      <c r="H406" s="3"/>
      <c r="I406" s="3"/>
      <c r="J406" s="3"/>
      <c r="K406" s="3"/>
      <c r="L406" s="3"/>
      <c r="M406" s="3"/>
      <c r="N406" s="3"/>
    </row>
    <row r="407" spans="2:14" ht="12.75">
      <c r="B407" s="3"/>
      <c r="C407" s="280"/>
      <c r="D407" s="280"/>
      <c r="E407" s="280"/>
      <c r="F407" s="3"/>
      <c r="G407" s="3"/>
      <c r="H407" s="3"/>
      <c r="I407" s="3"/>
      <c r="J407" s="3"/>
      <c r="K407" s="3"/>
      <c r="L407" s="3"/>
      <c r="M407" s="3"/>
      <c r="N407" s="3"/>
    </row>
    <row r="408" spans="2:14" ht="12.75">
      <c r="B408" s="3"/>
      <c r="C408" s="280"/>
      <c r="D408" s="280"/>
      <c r="E408" s="280"/>
      <c r="F408" s="3"/>
      <c r="G408" s="3"/>
      <c r="H408" s="3"/>
      <c r="I408" s="3"/>
      <c r="J408" s="3"/>
      <c r="K408" s="3"/>
      <c r="L408" s="3"/>
      <c r="M408" s="3"/>
      <c r="N408" s="3"/>
    </row>
    <row r="409" spans="2:14" ht="12.75">
      <c r="B409" s="3"/>
      <c r="C409" s="280"/>
      <c r="D409" s="280"/>
      <c r="E409" s="280"/>
      <c r="F409" s="3"/>
      <c r="G409" s="3"/>
      <c r="H409" s="3"/>
      <c r="I409" s="3"/>
      <c r="J409" s="3"/>
      <c r="K409" s="3"/>
      <c r="L409" s="3"/>
      <c r="M409" s="3"/>
      <c r="N409" s="3"/>
    </row>
    <row r="410" spans="2:14" ht="12.75">
      <c r="B410" s="3"/>
      <c r="C410" s="280"/>
      <c r="D410" s="280"/>
      <c r="E410" s="280"/>
      <c r="F410" s="3"/>
      <c r="G410" s="3"/>
      <c r="H410" s="3"/>
      <c r="I410" s="3"/>
      <c r="J410" s="3"/>
      <c r="K410" s="3"/>
      <c r="L410" s="3"/>
      <c r="M410" s="3"/>
      <c r="N410" s="3"/>
    </row>
    <row r="411" spans="2:14" ht="12.75">
      <c r="B411" s="3"/>
      <c r="C411" s="280"/>
      <c r="D411" s="280"/>
      <c r="E411" s="280"/>
      <c r="F411" s="3"/>
      <c r="G411" s="3"/>
      <c r="H411" s="3"/>
      <c r="I411" s="3"/>
      <c r="J411" s="3"/>
      <c r="K411" s="3"/>
      <c r="L411" s="3"/>
      <c r="M411" s="3"/>
      <c r="N411" s="3"/>
    </row>
    <row r="412" spans="2:14" ht="12.75">
      <c r="B412" s="3"/>
      <c r="C412" s="280"/>
      <c r="D412" s="280"/>
      <c r="E412" s="280"/>
      <c r="F412" s="3"/>
      <c r="G412" s="3"/>
      <c r="H412" s="3"/>
      <c r="I412" s="3"/>
      <c r="J412" s="3"/>
      <c r="K412" s="3"/>
      <c r="L412" s="3"/>
      <c r="M412" s="3"/>
      <c r="N412" s="3"/>
    </row>
    <row r="413" spans="2:14" ht="12.75">
      <c r="B413" s="3"/>
      <c r="C413" s="280"/>
      <c r="D413" s="280"/>
      <c r="E413" s="280"/>
      <c r="F413" s="3"/>
      <c r="G413" s="3"/>
      <c r="H413" s="3"/>
      <c r="I413" s="3"/>
      <c r="J413" s="3"/>
      <c r="K413" s="3"/>
      <c r="L413" s="3"/>
      <c r="M413" s="3"/>
      <c r="N413" s="3"/>
    </row>
    <row r="414" spans="2:14" ht="12.75">
      <c r="B414" s="3"/>
      <c r="C414" s="280"/>
      <c r="D414" s="280"/>
      <c r="E414" s="280"/>
      <c r="F414" s="3"/>
      <c r="G414" s="3"/>
      <c r="H414" s="3"/>
      <c r="I414" s="3"/>
      <c r="J414" s="3"/>
      <c r="K414" s="3"/>
      <c r="L414" s="3"/>
      <c r="M414" s="3"/>
      <c r="N414" s="3"/>
    </row>
    <row r="415" spans="2:14" ht="12.75">
      <c r="B415" s="3"/>
      <c r="C415" s="280"/>
      <c r="D415" s="280"/>
      <c r="E415" s="280"/>
      <c r="F415" s="3"/>
      <c r="G415" s="3"/>
      <c r="H415" s="3"/>
      <c r="I415" s="3"/>
      <c r="J415" s="3"/>
      <c r="K415" s="3"/>
      <c r="L415" s="3"/>
      <c r="M415" s="3"/>
      <c r="N415" s="3"/>
    </row>
    <row r="416" spans="2:14" ht="12.75">
      <c r="B416" s="3"/>
      <c r="C416" s="280"/>
      <c r="D416" s="280"/>
      <c r="E416" s="280"/>
      <c r="F416" s="3"/>
      <c r="G416" s="3"/>
      <c r="H416" s="3"/>
      <c r="I416" s="3"/>
      <c r="J416" s="3"/>
      <c r="K416" s="3"/>
      <c r="L416" s="3"/>
      <c r="M416" s="3"/>
      <c r="N416" s="3"/>
    </row>
    <row r="417" spans="2:14" ht="12.75">
      <c r="B417" s="3"/>
      <c r="C417" s="280"/>
      <c r="D417" s="280"/>
      <c r="E417" s="280"/>
      <c r="F417" s="3"/>
      <c r="G417" s="3"/>
      <c r="H417" s="3"/>
      <c r="I417" s="3"/>
      <c r="J417" s="3"/>
      <c r="K417" s="3"/>
      <c r="L417" s="3"/>
      <c r="M417" s="3"/>
      <c r="N417" s="3"/>
    </row>
    <row r="418" spans="2:14" ht="12.75">
      <c r="B418" s="3"/>
      <c r="C418" s="280"/>
      <c r="D418" s="280"/>
      <c r="E418" s="280"/>
      <c r="F418" s="3"/>
      <c r="G418" s="3"/>
      <c r="H418" s="3"/>
      <c r="I418" s="3"/>
      <c r="J418" s="3"/>
      <c r="K418" s="3"/>
      <c r="L418" s="3"/>
      <c r="M418" s="3"/>
      <c r="N418" s="3"/>
    </row>
    <row r="419" spans="2:14" ht="12.75">
      <c r="B419" s="3"/>
      <c r="C419" s="280"/>
      <c r="D419" s="280"/>
      <c r="E419" s="280"/>
      <c r="F419" s="3"/>
      <c r="G419" s="3"/>
      <c r="H419" s="3"/>
      <c r="I419" s="3"/>
      <c r="J419" s="3"/>
      <c r="K419" s="3"/>
      <c r="L419" s="3"/>
      <c r="M419" s="3"/>
      <c r="N419" s="3"/>
    </row>
    <row r="420" spans="2:14" ht="12.75">
      <c r="B420" s="3"/>
      <c r="C420" s="280"/>
      <c r="D420" s="280"/>
      <c r="E420" s="280"/>
      <c r="F420" s="3"/>
      <c r="G420" s="3"/>
      <c r="H420" s="3"/>
      <c r="I420" s="3"/>
      <c r="J420" s="3"/>
      <c r="K420" s="3"/>
      <c r="L420" s="3"/>
      <c r="M420" s="3"/>
      <c r="N420" s="3"/>
    </row>
    <row r="421" spans="2:14" ht="12.75">
      <c r="B421" s="3"/>
      <c r="C421" s="280"/>
      <c r="D421" s="280"/>
      <c r="E421" s="280"/>
      <c r="F421" s="3"/>
      <c r="G421" s="3"/>
      <c r="H421" s="3"/>
      <c r="I421" s="3"/>
      <c r="J421" s="3"/>
      <c r="K421" s="3"/>
      <c r="L421" s="3"/>
      <c r="M421" s="3"/>
      <c r="N421" s="3"/>
    </row>
    <row r="422" spans="2:14" ht="12.75">
      <c r="B422" s="3"/>
      <c r="C422" s="280"/>
      <c r="D422" s="280"/>
      <c r="E422" s="280"/>
      <c r="F422" s="3"/>
      <c r="G422" s="3"/>
      <c r="H422" s="3"/>
      <c r="I422" s="3"/>
      <c r="J422" s="3"/>
      <c r="K422" s="3"/>
      <c r="L422" s="3"/>
      <c r="M422" s="3"/>
      <c r="N422" s="3"/>
    </row>
    <row r="423" spans="2:14" ht="12.75">
      <c r="B423" s="3"/>
      <c r="C423" s="280"/>
      <c r="D423" s="280"/>
      <c r="E423" s="280"/>
      <c r="F423" s="3"/>
      <c r="G423" s="3"/>
      <c r="H423" s="3"/>
      <c r="I423" s="3"/>
      <c r="J423" s="3"/>
      <c r="K423" s="3"/>
      <c r="L423" s="3"/>
      <c r="M423" s="3"/>
      <c r="N423" s="3"/>
    </row>
    <row r="424" spans="2:14" ht="12.75">
      <c r="B424" s="3"/>
      <c r="C424" s="280"/>
      <c r="D424" s="280"/>
      <c r="E424" s="280"/>
      <c r="F424" s="3"/>
      <c r="G424" s="3"/>
      <c r="H424" s="3"/>
      <c r="I424" s="3"/>
      <c r="J424" s="3"/>
      <c r="K424" s="3"/>
      <c r="L424" s="3"/>
      <c r="M424" s="3"/>
      <c r="N424" s="3"/>
    </row>
    <row r="425" spans="2:14" ht="12.75">
      <c r="B425" s="3"/>
      <c r="C425" s="280"/>
      <c r="D425" s="280"/>
      <c r="E425" s="280"/>
      <c r="F425" s="3"/>
      <c r="G425" s="3"/>
      <c r="H425" s="3"/>
      <c r="I425" s="3"/>
      <c r="J425" s="3"/>
      <c r="K425" s="3"/>
      <c r="L425" s="3"/>
      <c r="M425" s="3"/>
      <c r="N425" s="3"/>
    </row>
    <row r="426" spans="2:14" ht="12.75">
      <c r="B426" s="3"/>
      <c r="C426" s="280"/>
      <c r="D426" s="280"/>
      <c r="E426" s="280"/>
      <c r="F426" s="3"/>
      <c r="G426" s="3"/>
      <c r="H426" s="3"/>
      <c r="I426" s="3"/>
      <c r="J426" s="3"/>
      <c r="K426" s="3"/>
      <c r="L426" s="3"/>
      <c r="M426" s="3"/>
      <c r="N426" s="3"/>
    </row>
    <row r="427" spans="2:14" ht="12.75">
      <c r="B427" s="3"/>
      <c r="C427" s="280"/>
      <c r="D427" s="280"/>
      <c r="E427" s="280"/>
      <c r="F427" s="3"/>
      <c r="G427" s="3"/>
      <c r="H427" s="3"/>
      <c r="I427" s="3"/>
      <c r="J427" s="3"/>
      <c r="K427" s="3"/>
      <c r="L427" s="3"/>
      <c r="M427" s="3"/>
      <c r="N427" s="3"/>
    </row>
    <row r="428" spans="2:14" ht="12.75">
      <c r="B428" s="3"/>
      <c r="C428" s="280"/>
      <c r="D428" s="280"/>
      <c r="E428" s="280"/>
      <c r="F428" s="3"/>
      <c r="G428" s="3"/>
      <c r="H428" s="3"/>
      <c r="I428" s="3"/>
      <c r="J428" s="3"/>
      <c r="K428" s="3"/>
      <c r="L428" s="3"/>
      <c r="M428" s="3"/>
      <c r="N428" s="3"/>
    </row>
    <row r="429" spans="2:14" ht="12.75">
      <c r="B429" s="3"/>
      <c r="C429" s="280"/>
      <c r="D429" s="280"/>
      <c r="E429" s="280"/>
      <c r="F429" s="3"/>
      <c r="G429" s="3"/>
      <c r="H429" s="3"/>
      <c r="I429" s="3"/>
      <c r="J429" s="3"/>
      <c r="K429" s="3"/>
      <c r="L429" s="3"/>
      <c r="M429" s="3"/>
      <c r="N429" s="3"/>
    </row>
    <row r="430" spans="2:14" ht="12.75">
      <c r="B430" s="3"/>
      <c r="C430" s="280"/>
      <c r="D430" s="280"/>
      <c r="E430" s="280"/>
      <c r="F430" s="3"/>
      <c r="G430" s="3"/>
      <c r="H430" s="3"/>
      <c r="I430" s="3"/>
      <c r="J430" s="3"/>
      <c r="K430" s="3"/>
      <c r="L430" s="3"/>
      <c r="M430" s="3"/>
      <c r="N430" s="3"/>
    </row>
    <row r="431" spans="2:14" ht="12.75">
      <c r="B431" s="3"/>
      <c r="C431" s="280"/>
      <c r="D431" s="280"/>
      <c r="E431" s="280"/>
      <c r="F431" s="3"/>
      <c r="G431" s="3"/>
      <c r="H431" s="3"/>
      <c r="I431" s="3"/>
      <c r="J431" s="3"/>
      <c r="K431" s="3"/>
      <c r="L431" s="3"/>
      <c r="M431" s="3"/>
      <c r="N431" s="3"/>
    </row>
    <row r="432" spans="2:14" ht="12.75">
      <c r="B432" s="3"/>
      <c r="C432" s="280"/>
      <c r="D432" s="280"/>
      <c r="E432" s="280"/>
      <c r="F432" s="3"/>
      <c r="G432" s="3"/>
      <c r="H432" s="3"/>
      <c r="I432" s="3"/>
      <c r="J432" s="3"/>
      <c r="K432" s="3"/>
      <c r="L432" s="3"/>
      <c r="M432" s="3"/>
      <c r="N432" s="3"/>
    </row>
    <row r="433" spans="2:14" ht="12.75">
      <c r="B433" s="3"/>
      <c r="C433" s="280"/>
      <c r="D433" s="280"/>
      <c r="E433" s="280"/>
      <c r="F433" s="3"/>
      <c r="G433" s="3"/>
      <c r="H433" s="3"/>
      <c r="I433" s="3"/>
      <c r="J433" s="3"/>
      <c r="K433" s="3"/>
      <c r="L433" s="3"/>
      <c r="M433" s="3"/>
      <c r="N433" s="3"/>
    </row>
    <row r="434" spans="2:14" ht="12.75">
      <c r="B434" s="3"/>
      <c r="C434" s="280"/>
      <c r="D434" s="280"/>
      <c r="E434" s="280"/>
      <c r="F434" s="3"/>
      <c r="G434" s="3"/>
      <c r="H434" s="3"/>
      <c r="I434" s="3"/>
      <c r="J434" s="3"/>
      <c r="K434" s="3"/>
      <c r="L434" s="3"/>
      <c r="M434" s="3"/>
      <c r="N434" s="3"/>
    </row>
    <row r="435" spans="2:14" ht="12.75">
      <c r="B435" s="3"/>
      <c r="C435" s="280"/>
      <c r="D435" s="280"/>
      <c r="E435" s="280"/>
      <c r="F435" s="3"/>
      <c r="G435" s="3"/>
      <c r="H435" s="3"/>
      <c r="I435" s="3"/>
      <c r="J435" s="3"/>
      <c r="K435" s="3"/>
      <c r="L435" s="3"/>
      <c r="M435" s="3"/>
      <c r="N435" s="3"/>
    </row>
    <row r="436" spans="2:14" ht="12.75">
      <c r="B436" s="3"/>
      <c r="C436" s="280"/>
      <c r="D436" s="280"/>
      <c r="E436" s="280"/>
      <c r="F436" s="3"/>
      <c r="G436" s="3"/>
      <c r="H436" s="3"/>
      <c r="I436" s="3"/>
      <c r="J436" s="3"/>
      <c r="K436" s="3"/>
      <c r="L436" s="3"/>
      <c r="M436" s="3"/>
      <c r="N436" s="3"/>
    </row>
    <row r="437" spans="2:14" ht="12.75">
      <c r="B437" s="3"/>
      <c r="C437" s="280"/>
      <c r="D437" s="280"/>
      <c r="E437" s="280"/>
      <c r="F437" s="3"/>
      <c r="G437" s="3"/>
      <c r="H437" s="3"/>
      <c r="I437" s="3"/>
      <c r="J437" s="3"/>
      <c r="K437" s="3"/>
      <c r="L437" s="3"/>
      <c r="M437" s="3"/>
      <c r="N437" s="3"/>
    </row>
    <row r="438" spans="2:14" ht="12.75">
      <c r="B438" s="3"/>
      <c r="C438" s="280"/>
      <c r="D438" s="280"/>
      <c r="E438" s="280"/>
      <c r="F438" s="3"/>
      <c r="G438" s="3"/>
      <c r="H438" s="3"/>
      <c r="I438" s="3"/>
      <c r="J438" s="3"/>
      <c r="K438" s="3"/>
      <c r="L438" s="3"/>
      <c r="M438" s="3"/>
      <c r="N438" s="3"/>
    </row>
    <row r="439" spans="2:14" ht="12.75">
      <c r="B439" s="3"/>
      <c r="C439" s="280"/>
      <c r="D439" s="280"/>
      <c r="E439" s="280"/>
      <c r="F439" s="3"/>
      <c r="G439" s="3"/>
      <c r="H439" s="3"/>
      <c r="I439" s="3"/>
      <c r="J439" s="3"/>
      <c r="K439" s="3"/>
      <c r="L439" s="3"/>
      <c r="M439" s="3"/>
      <c r="N439" s="3"/>
    </row>
    <row r="440" spans="2:14" ht="12.75">
      <c r="B440" s="3"/>
      <c r="C440" s="280"/>
      <c r="D440" s="280"/>
      <c r="E440" s="280"/>
      <c r="F440" s="3"/>
      <c r="G440" s="3"/>
      <c r="H440" s="3"/>
      <c r="I440" s="3"/>
      <c r="J440" s="3"/>
      <c r="K440" s="3"/>
      <c r="L440" s="3"/>
      <c r="M440" s="3"/>
      <c r="N440" s="3"/>
    </row>
    <row r="441" spans="2:14" ht="12.75">
      <c r="B441" s="3"/>
      <c r="C441" s="280"/>
      <c r="D441" s="280"/>
      <c r="E441" s="280"/>
      <c r="F441" s="3"/>
      <c r="G441" s="3"/>
      <c r="H441" s="3"/>
      <c r="I441" s="3"/>
      <c r="J441" s="3"/>
      <c r="K441" s="3"/>
      <c r="L441" s="3"/>
      <c r="M441" s="3"/>
      <c r="N441" s="3"/>
    </row>
    <row r="442" spans="2:14" ht="12.75">
      <c r="B442" s="3"/>
      <c r="C442" s="280"/>
      <c r="D442" s="280"/>
      <c r="E442" s="280"/>
      <c r="F442" s="3"/>
      <c r="G442" s="3"/>
      <c r="H442" s="3"/>
      <c r="I442" s="3"/>
      <c r="J442" s="3"/>
      <c r="K442" s="3"/>
      <c r="L442" s="3"/>
      <c r="M442" s="3"/>
      <c r="N442" s="3"/>
    </row>
    <row r="443" spans="2:14" ht="12.75">
      <c r="B443" s="3"/>
      <c r="C443" s="280"/>
      <c r="D443" s="280"/>
      <c r="E443" s="280"/>
      <c r="F443" s="3"/>
      <c r="G443" s="3"/>
      <c r="H443" s="3"/>
      <c r="I443" s="3"/>
      <c r="J443" s="3"/>
      <c r="K443" s="3"/>
      <c r="L443" s="3"/>
      <c r="M443" s="3"/>
      <c r="N443" s="3"/>
    </row>
    <row r="444" spans="2:14" ht="12.75">
      <c r="B444" s="3"/>
      <c r="C444" s="280"/>
      <c r="D444" s="280"/>
      <c r="E444" s="280"/>
      <c r="F444" s="3"/>
      <c r="G444" s="3"/>
      <c r="H444" s="3"/>
      <c r="I444" s="3"/>
      <c r="J444" s="3"/>
      <c r="K444" s="3"/>
      <c r="L444" s="3"/>
      <c r="M444" s="3"/>
      <c r="N444" s="3"/>
    </row>
    <row r="445" spans="2:14" ht="12.75">
      <c r="B445" s="3"/>
      <c r="C445" s="280"/>
      <c r="D445" s="280"/>
      <c r="E445" s="280"/>
      <c r="F445" s="3"/>
      <c r="G445" s="3"/>
      <c r="H445" s="3"/>
      <c r="I445" s="3"/>
      <c r="J445" s="3"/>
      <c r="K445" s="3"/>
      <c r="L445" s="3"/>
      <c r="M445" s="3"/>
      <c r="N445" s="3"/>
    </row>
    <row r="446" spans="2:14" ht="12.75">
      <c r="B446" s="3"/>
      <c r="C446" s="280"/>
      <c r="D446" s="280"/>
      <c r="E446" s="280"/>
      <c r="F446" s="3"/>
      <c r="G446" s="3"/>
      <c r="H446" s="3"/>
      <c r="I446" s="3"/>
      <c r="J446" s="3"/>
      <c r="K446" s="3"/>
      <c r="L446" s="3"/>
      <c r="M446" s="3"/>
      <c r="N446" s="3"/>
    </row>
    <row r="447" spans="2:14" ht="12.75">
      <c r="B447" s="3"/>
      <c r="C447" s="280"/>
      <c r="D447" s="280"/>
      <c r="E447" s="280"/>
      <c r="F447" s="3"/>
      <c r="G447" s="3"/>
      <c r="H447" s="3"/>
      <c r="I447" s="3"/>
      <c r="J447" s="3"/>
      <c r="K447" s="3"/>
      <c r="L447" s="3"/>
      <c r="M447" s="3"/>
      <c r="N447" s="3"/>
    </row>
    <row r="448" spans="2:14" ht="12.75">
      <c r="B448" s="3"/>
      <c r="C448" s="280"/>
      <c r="D448" s="280"/>
      <c r="E448" s="280"/>
      <c r="F448" s="3"/>
      <c r="G448" s="3"/>
      <c r="H448" s="3"/>
      <c r="I448" s="3"/>
      <c r="J448" s="3"/>
      <c r="K448" s="3"/>
      <c r="L448" s="3"/>
      <c r="M448" s="3"/>
      <c r="N448" s="3"/>
    </row>
    <row r="449" spans="2:14" ht="12.75">
      <c r="B449" s="3"/>
      <c r="C449" s="280"/>
      <c r="D449" s="280"/>
      <c r="E449" s="280"/>
      <c r="F449" s="3"/>
      <c r="G449" s="3"/>
      <c r="H449" s="3"/>
      <c r="I449" s="3"/>
      <c r="J449" s="3"/>
      <c r="K449" s="3"/>
      <c r="L449" s="3"/>
      <c r="M449" s="3"/>
      <c r="N449" s="3"/>
    </row>
    <row r="450" spans="2:14" ht="12.75">
      <c r="B450" s="3"/>
      <c r="C450" s="280"/>
      <c r="D450" s="280"/>
      <c r="E450" s="280"/>
      <c r="F450" s="3"/>
      <c r="G450" s="3"/>
      <c r="H450" s="3"/>
      <c r="I450" s="3"/>
      <c r="J450" s="3"/>
      <c r="K450" s="3"/>
      <c r="L450" s="3"/>
      <c r="M450" s="3"/>
      <c r="N450" s="3"/>
    </row>
    <row r="451" spans="2:14" ht="12.75">
      <c r="B451" s="3"/>
      <c r="C451" s="280"/>
      <c r="D451" s="280"/>
      <c r="E451" s="280"/>
      <c r="F451" s="3"/>
      <c r="G451" s="3"/>
      <c r="H451" s="3"/>
      <c r="I451" s="3"/>
      <c r="J451" s="3"/>
      <c r="K451" s="3"/>
      <c r="L451" s="3"/>
      <c r="M451" s="3"/>
      <c r="N451" s="3"/>
    </row>
    <row r="452" spans="2:14" ht="12.75">
      <c r="B452" s="3"/>
      <c r="C452" s="280"/>
      <c r="D452" s="280"/>
      <c r="E452" s="280"/>
      <c r="F452" s="3"/>
      <c r="G452" s="3"/>
      <c r="H452" s="3"/>
      <c r="I452" s="3"/>
      <c r="J452" s="3"/>
      <c r="K452" s="3"/>
      <c r="L452" s="3"/>
      <c r="M452" s="3"/>
      <c r="N452" s="3"/>
    </row>
    <row r="453" spans="2:14" ht="12.75">
      <c r="B453" s="3"/>
      <c r="C453" s="280"/>
      <c r="D453" s="280"/>
      <c r="E453" s="280"/>
      <c r="F453" s="3"/>
      <c r="G453" s="3"/>
      <c r="H453" s="3"/>
      <c r="I453" s="3"/>
      <c r="J453" s="3"/>
      <c r="K453" s="3"/>
      <c r="L453" s="3"/>
      <c r="M453" s="3"/>
      <c r="N453" s="3"/>
    </row>
    <row r="454" spans="2:14" ht="12.75">
      <c r="B454" s="3"/>
      <c r="C454" s="280"/>
      <c r="D454" s="280"/>
      <c r="E454" s="280"/>
      <c r="F454" s="3"/>
      <c r="G454" s="3"/>
      <c r="H454" s="3"/>
      <c r="I454" s="3"/>
      <c r="J454" s="3"/>
      <c r="K454" s="3"/>
      <c r="L454" s="3"/>
      <c r="M454" s="3"/>
      <c r="N454" s="3"/>
    </row>
    <row r="455" spans="2:14" ht="12.75">
      <c r="B455" s="3"/>
      <c r="C455" s="280"/>
      <c r="D455" s="280"/>
      <c r="E455" s="280"/>
      <c r="F455" s="3"/>
      <c r="G455" s="3"/>
      <c r="H455" s="3"/>
      <c r="I455" s="3"/>
      <c r="J455" s="3"/>
      <c r="K455" s="3"/>
      <c r="L455" s="3"/>
      <c r="M455" s="3"/>
      <c r="N455" s="3"/>
    </row>
    <row r="456" spans="2:14" ht="12.75">
      <c r="B456" s="3"/>
      <c r="C456" s="280"/>
      <c r="D456" s="280"/>
      <c r="E456" s="280"/>
      <c r="F456" s="3"/>
      <c r="G456" s="3"/>
      <c r="H456" s="3"/>
      <c r="I456" s="3"/>
      <c r="J456" s="3"/>
      <c r="K456" s="3"/>
      <c r="L456" s="3"/>
      <c r="M456" s="3"/>
      <c r="N456" s="3"/>
    </row>
    <row r="457" spans="2:14" ht="12.75">
      <c r="B457" s="3"/>
      <c r="C457" s="280"/>
      <c r="D457" s="280"/>
      <c r="E457" s="280"/>
      <c r="F457" s="3"/>
      <c r="G457" s="3"/>
      <c r="H457" s="3"/>
      <c r="I457" s="3"/>
      <c r="J457" s="3"/>
      <c r="K457" s="3"/>
      <c r="L457" s="3"/>
      <c r="M457" s="3"/>
      <c r="N457" s="3"/>
    </row>
    <row r="458" spans="2:14" ht="12.75">
      <c r="B458" s="3"/>
      <c r="C458" s="280"/>
      <c r="D458" s="280"/>
      <c r="E458" s="280"/>
      <c r="F458" s="3"/>
      <c r="G458" s="3"/>
      <c r="H458" s="3"/>
      <c r="I458" s="3"/>
      <c r="J458" s="3"/>
      <c r="K458" s="3"/>
      <c r="L458" s="3"/>
      <c r="M458" s="3"/>
      <c r="N458" s="3"/>
    </row>
    <row r="459" spans="2:14" ht="12.75">
      <c r="B459" s="3"/>
      <c r="C459" s="280"/>
      <c r="D459" s="280"/>
      <c r="E459" s="280"/>
      <c r="F459" s="3"/>
      <c r="G459" s="3"/>
      <c r="H459" s="3"/>
      <c r="I459" s="3"/>
      <c r="J459" s="3"/>
      <c r="K459" s="3"/>
      <c r="L459" s="3"/>
      <c r="M459" s="3"/>
      <c r="N459" s="3"/>
    </row>
    <row r="460" spans="2:14" ht="12.75">
      <c r="B460" s="3"/>
      <c r="C460" s="280"/>
      <c r="D460" s="280"/>
      <c r="E460" s="280"/>
      <c r="F460" s="3"/>
      <c r="G460" s="3"/>
      <c r="H460" s="3"/>
      <c r="I460" s="3"/>
      <c r="J460" s="3"/>
      <c r="K460" s="3"/>
      <c r="L460" s="3"/>
      <c r="M460" s="3"/>
      <c r="N460" s="3"/>
    </row>
    <row r="461" spans="2:14" ht="12.75">
      <c r="B461" s="3"/>
      <c r="C461" s="280"/>
      <c r="D461" s="280"/>
      <c r="E461" s="280"/>
      <c r="F461" s="3"/>
      <c r="G461" s="3"/>
      <c r="H461" s="3"/>
      <c r="I461" s="3"/>
      <c r="J461" s="3"/>
      <c r="K461" s="3"/>
      <c r="L461" s="3"/>
      <c r="M461" s="3"/>
      <c r="N461" s="3"/>
    </row>
    <row r="462" spans="2:14" ht="12.75">
      <c r="B462" s="3"/>
      <c r="C462" s="280"/>
      <c r="D462" s="280"/>
      <c r="E462" s="280"/>
      <c r="F462" s="3"/>
      <c r="G462" s="3"/>
      <c r="H462" s="3"/>
      <c r="I462" s="3"/>
      <c r="J462" s="3"/>
      <c r="K462" s="3"/>
      <c r="L462" s="3"/>
      <c r="M462" s="3"/>
      <c r="N462" s="3"/>
    </row>
    <row r="463" spans="2:14" ht="12.75">
      <c r="B463" s="3"/>
      <c r="C463" s="280"/>
      <c r="D463" s="280"/>
      <c r="E463" s="280"/>
      <c r="F463" s="3"/>
      <c r="G463" s="3"/>
      <c r="H463" s="3"/>
      <c r="I463" s="3"/>
      <c r="J463" s="3"/>
      <c r="K463" s="3"/>
      <c r="L463" s="3"/>
      <c r="M463" s="3"/>
      <c r="N463" s="3"/>
    </row>
    <row r="464" spans="2:14" ht="12.75">
      <c r="B464" s="3"/>
      <c r="C464" s="280"/>
      <c r="D464" s="280"/>
      <c r="E464" s="280"/>
      <c r="F464" s="3"/>
      <c r="G464" s="3"/>
      <c r="H464" s="3"/>
      <c r="I464" s="3"/>
      <c r="J464" s="3"/>
      <c r="K464" s="3"/>
      <c r="L464" s="3"/>
      <c r="M464" s="3"/>
      <c r="N464" s="3"/>
    </row>
    <row r="465" spans="2:14" ht="12.75">
      <c r="B465" s="3"/>
      <c r="C465" s="280"/>
      <c r="D465" s="280"/>
      <c r="E465" s="280"/>
      <c r="F465" s="3"/>
      <c r="G465" s="3"/>
      <c r="H465" s="3"/>
      <c r="I465" s="3"/>
      <c r="J465" s="3"/>
      <c r="K465" s="3"/>
      <c r="L465" s="3"/>
      <c r="M465" s="3"/>
      <c r="N465" s="3"/>
    </row>
    <row r="466" spans="2:14" ht="12.75">
      <c r="B466" s="3"/>
      <c r="C466" s="280"/>
      <c r="D466" s="280"/>
      <c r="E466" s="280"/>
      <c r="F466" s="3"/>
      <c r="G466" s="3"/>
      <c r="H466" s="3"/>
      <c r="I466" s="3"/>
      <c r="J466" s="3"/>
      <c r="K466" s="3"/>
      <c r="L466" s="3"/>
      <c r="M466" s="3"/>
      <c r="N466" s="3"/>
    </row>
    <row r="467" spans="2:14" ht="12.75">
      <c r="B467" s="3"/>
      <c r="C467" s="280"/>
      <c r="D467" s="280"/>
      <c r="E467" s="280"/>
      <c r="F467" s="3"/>
      <c r="G467" s="3"/>
      <c r="H467" s="3"/>
      <c r="I467" s="3"/>
      <c r="J467" s="3"/>
      <c r="K467" s="3"/>
      <c r="L467" s="3"/>
      <c r="M467" s="3"/>
      <c r="N467" s="3"/>
    </row>
    <row r="468" spans="2:14" ht="12.75">
      <c r="B468" s="3"/>
      <c r="C468" s="280"/>
      <c r="D468" s="280"/>
      <c r="E468" s="280"/>
      <c r="F468" s="3"/>
      <c r="G468" s="3"/>
      <c r="H468" s="3"/>
      <c r="I468" s="3"/>
      <c r="J468" s="3"/>
      <c r="K468" s="3"/>
      <c r="L468" s="3"/>
      <c r="M468" s="3"/>
      <c r="N468" s="3"/>
    </row>
    <row r="469" spans="2:14" ht="12.75">
      <c r="B469" s="3"/>
      <c r="C469" s="280"/>
      <c r="D469" s="280"/>
      <c r="E469" s="280"/>
      <c r="F469" s="3"/>
      <c r="G469" s="3"/>
      <c r="H469" s="3"/>
      <c r="I469" s="3"/>
      <c r="J469" s="3"/>
      <c r="K469" s="3"/>
      <c r="L469" s="3"/>
      <c r="M469" s="3"/>
      <c r="N469" s="3"/>
    </row>
    <row r="470" spans="2:14" ht="12.75">
      <c r="B470" s="3"/>
      <c r="C470" s="280"/>
      <c r="D470" s="280"/>
      <c r="E470" s="280"/>
      <c r="F470" s="3"/>
      <c r="G470" s="3"/>
      <c r="H470" s="3"/>
      <c r="I470" s="3"/>
      <c r="J470" s="3"/>
      <c r="K470" s="3"/>
      <c r="L470" s="3"/>
      <c r="M470" s="3"/>
      <c r="N470" s="3"/>
    </row>
    <row r="471" spans="2:14" ht="12.75">
      <c r="B471" s="3"/>
      <c r="C471" s="280"/>
      <c r="D471" s="280"/>
      <c r="E471" s="280"/>
      <c r="F471" s="3"/>
      <c r="G471" s="3"/>
      <c r="H471" s="3"/>
      <c r="I471" s="3"/>
      <c r="J471" s="3"/>
      <c r="K471" s="3"/>
      <c r="L471" s="3"/>
      <c r="M471" s="3"/>
      <c r="N471" s="3"/>
    </row>
    <row r="472" spans="2:14" ht="12.75">
      <c r="B472" s="3"/>
      <c r="C472" s="280"/>
      <c r="D472" s="280"/>
      <c r="E472" s="280"/>
      <c r="F472" s="3"/>
      <c r="G472" s="3"/>
      <c r="H472" s="3"/>
      <c r="I472" s="3"/>
      <c r="J472" s="3"/>
      <c r="K472" s="3"/>
      <c r="L472" s="3"/>
      <c r="M472" s="3"/>
      <c r="N472" s="3"/>
    </row>
    <row r="473" spans="2:14" ht="12.75">
      <c r="B473" s="3"/>
      <c r="C473" s="280"/>
      <c r="D473" s="280"/>
      <c r="E473" s="280"/>
      <c r="F473" s="3"/>
      <c r="G473" s="3"/>
      <c r="H473" s="3"/>
      <c r="I473" s="3"/>
      <c r="J473" s="3"/>
      <c r="K473" s="3"/>
      <c r="L473" s="3"/>
      <c r="M473" s="3"/>
      <c r="N473" s="3"/>
    </row>
    <row r="474" spans="2:14" ht="12.75">
      <c r="B474" s="3"/>
      <c r="C474" s="280"/>
      <c r="D474" s="280"/>
      <c r="E474" s="280"/>
      <c r="F474" s="3"/>
      <c r="G474" s="3"/>
      <c r="H474" s="3"/>
      <c r="I474" s="3"/>
      <c r="J474" s="3"/>
      <c r="K474" s="3"/>
      <c r="L474" s="3"/>
      <c r="M474" s="3"/>
      <c r="N474" s="3"/>
    </row>
    <row r="475" spans="2:14" ht="12.75">
      <c r="B475" s="3"/>
      <c r="C475" s="280"/>
      <c r="D475" s="280"/>
      <c r="E475" s="280"/>
      <c r="F475" s="3"/>
      <c r="G475" s="3"/>
      <c r="H475" s="3"/>
      <c r="I475" s="3"/>
      <c r="J475" s="3"/>
      <c r="K475" s="3"/>
      <c r="L475" s="3"/>
      <c r="M475" s="3"/>
      <c r="N475" s="3"/>
    </row>
    <row r="476" spans="2:14" ht="12.75">
      <c r="B476" s="3"/>
      <c r="C476" s="280"/>
      <c r="D476" s="280"/>
      <c r="E476" s="280"/>
      <c r="F476" s="3"/>
      <c r="G476" s="3"/>
      <c r="H476" s="3"/>
      <c r="I476" s="3"/>
      <c r="J476" s="3"/>
      <c r="K476" s="3"/>
      <c r="L476" s="3"/>
      <c r="M476" s="3"/>
      <c r="N476" s="3"/>
    </row>
    <row r="477" spans="2:14" ht="12.75">
      <c r="B477" s="3"/>
      <c r="C477" s="280"/>
      <c r="D477" s="280"/>
      <c r="E477" s="280"/>
      <c r="F477" s="3"/>
      <c r="G477" s="3"/>
      <c r="H477" s="3"/>
      <c r="I477" s="3"/>
      <c r="J477" s="3"/>
      <c r="K477" s="3"/>
      <c r="L477" s="3"/>
      <c r="M477" s="3"/>
      <c r="N477" s="3"/>
    </row>
    <row r="478" spans="2:14" ht="12.75">
      <c r="B478" s="3"/>
      <c r="C478" s="280"/>
      <c r="D478" s="280"/>
      <c r="E478" s="280"/>
      <c r="F478" s="3"/>
      <c r="G478" s="3"/>
      <c r="H478" s="3"/>
      <c r="I478" s="3"/>
      <c r="J478" s="3"/>
      <c r="K478" s="3"/>
      <c r="L478" s="3"/>
      <c r="M478" s="3"/>
      <c r="N478" s="3"/>
    </row>
    <row r="479" spans="2:14" ht="12.75">
      <c r="B479" s="3"/>
      <c r="C479" s="280"/>
      <c r="D479" s="280"/>
      <c r="E479" s="280"/>
      <c r="F479" s="3"/>
      <c r="G479" s="3"/>
      <c r="H479" s="3"/>
      <c r="I479" s="3"/>
      <c r="J479" s="3"/>
      <c r="K479" s="3"/>
      <c r="L479" s="3"/>
      <c r="M479" s="3"/>
      <c r="N479" s="3"/>
    </row>
    <row r="480" spans="2:14" ht="12.75">
      <c r="B480" s="3"/>
      <c r="C480" s="280"/>
      <c r="D480" s="280"/>
      <c r="E480" s="280"/>
      <c r="F480" s="3"/>
      <c r="G480" s="3"/>
      <c r="H480" s="3"/>
      <c r="I480" s="3"/>
      <c r="J480" s="3"/>
      <c r="K480" s="3"/>
      <c r="L480" s="3"/>
      <c r="M480" s="3"/>
      <c r="N480" s="3"/>
    </row>
    <row r="481" spans="2:14" ht="12.75">
      <c r="B481" s="3"/>
      <c r="C481" s="280"/>
      <c r="D481" s="280"/>
      <c r="E481" s="280"/>
      <c r="F481" s="3"/>
      <c r="G481" s="3"/>
      <c r="H481" s="3"/>
      <c r="I481" s="3"/>
      <c r="J481" s="3"/>
      <c r="K481" s="3"/>
      <c r="L481" s="3"/>
      <c r="M481" s="3"/>
      <c r="N481" s="3"/>
    </row>
    <row r="482" spans="2:14" ht="12.75">
      <c r="B482" s="3"/>
      <c r="C482" s="280"/>
      <c r="D482" s="280"/>
      <c r="E482" s="280"/>
      <c r="F482" s="3"/>
      <c r="G482" s="3"/>
      <c r="H482" s="3"/>
      <c r="I482" s="3"/>
      <c r="J482" s="3"/>
      <c r="K482" s="3"/>
      <c r="L482" s="3"/>
      <c r="M482" s="3"/>
      <c r="N482" s="3"/>
    </row>
    <row r="483" spans="2:14" ht="12.75">
      <c r="B483" s="3"/>
      <c r="C483" s="280"/>
      <c r="D483" s="280"/>
      <c r="E483" s="280"/>
      <c r="F483" s="3"/>
      <c r="G483" s="3"/>
      <c r="H483" s="3"/>
      <c r="I483" s="3"/>
      <c r="J483" s="3"/>
      <c r="K483" s="3"/>
      <c r="L483" s="3"/>
      <c r="M483" s="3"/>
      <c r="N483" s="3"/>
    </row>
    <row r="484" spans="2:14" ht="12.75">
      <c r="B484" s="3"/>
      <c r="C484" s="280"/>
      <c r="D484" s="280"/>
      <c r="E484" s="280"/>
      <c r="F484" s="3"/>
      <c r="G484" s="3"/>
      <c r="H484" s="3"/>
      <c r="I484" s="3"/>
      <c r="J484" s="3"/>
      <c r="K484" s="3"/>
      <c r="L484" s="3"/>
      <c r="M484" s="3"/>
      <c r="N484" s="3"/>
    </row>
    <row r="485" spans="2:14" ht="12.75">
      <c r="B485" s="3"/>
      <c r="C485" s="280"/>
      <c r="D485" s="280"/>
      <c r="E485" s="280"/>
      <c r="F485" s="3"/>
      <c r="G485" s="3"/>
      <c r="H485" s="3"/>
      <c r="I485" s="3"/>
      <c r="J485" s="3"/>
      <c r="K485" s="3"/>
      <c r="L485" s="3"/>
      <c r="M485" s="3"/>
      <c r="N485" s="3"/>
    </row>
    <row r="486" spans="2:14" ht="12.75">
      <c r="B486" s="3"/>
      <c r="C486" s="280"/>
      <c r="D486" s="280"/>
      <c r="E486" s="280"/>
      <c r="F486" s="3"/>
      <c r="G486" s="3"/>
      <c r="H486" s="3"/>
      <c r="I486" s="3"/>
      <c r="J486" s="3"/>
      <c r="K486" s="3"/>
      <c r="L486" s="3"/>
      <c r="M486" s="3"/>
      <c r="N486" s="3"/>
    </row>
    <row r="487" spans="2:14" ht="12.75">
      <c r="B487" s="3"/>
      <c r="C487" s="280"/>
      <c r="D487" s="280"/>
      <c r="E487" s="280"/>
      <c r="F487" s="3"/>
      <c r="G487" s="3"/>
      <c r="H487" s="3"/>
      <c r="I487" s="3"/>
      <c r="J487" s="3"/>
      <c r="K487" s="3"/>
      <c r="L487" s="3"/>
      <c r="M487" s="3"/>
      <c r="N487" s="3"/>
    </row>
    <row r="488" spans="2:14" ht="12.75">
      <c r="B488" s="3"/>
      <c r="C488" s="280"/>
      <c r="D488" s="280"/>
      <c r="E488" s="280"/>
      <c r="F488" s="3"/>
      <c r="G488" s="3"/>
      <c r="H488" s="3"/>
      <c r="I488" s="3"/>
      <c r="J488" s="3"/>
      <c r="K488" s="3"/>
      <c r="L488" s="3"/>
      <c r="M488" s="3"/>
      <c r="N488" s="3"/>
    </row>
    <row r="489" spans="2:14" ht="12.75">
      <c r="B489" s="3"/>
      <c r="C489" s="280"/>
      <c r="D489" s="280"/>
      <c r="E489" s="280"/>
      <c r="F489" s="3"/>
      <c r="G489" s="3"/>
      <c r="H489" s="3"/>
      <c r="I489" s="3"/>
      <c r="J489" s="3"/>
      <c r="K489" s="3"/>
      <c r="L489" s="3"/>
      <c r="M489" s="3"/>
      <c r="N489" s="3"/>
    </row>
    <row r="490" spans="2:14" ht="12.75">
      <c r="B490" s="3"/>
      <c r="C490" s="280"/>
      <c r="D490" s="280"/>
      <c r="E490" s="280"/>
      <c r="F490" s="3"/>
      <c r="G490" s="3"/>
      <c r="H490" s="3"/>
      <c r="I490" s="3"/>
      <c r="J490" s="3"/>
      <c r="K490" s="3"/>
      <c r="L490" s="3"/>
      <c r="M490" s="3"/>
      <c r="N490" s="3"/>
    </row>
    <row r="491" spans="2:14" ht="12.75">
      <c r="B491" s="3"/>
      <c r="C491" s="280"/>
      <c r="D491" s="280"/>
      <c r="E491" s="280"/>
      <c r="F491" s="3"/>
      <c r="G491" s="3"/>
      <c r="H491" s="3"/>
      <c r="I491" s="3"/>
      <c r="J491" s="3"/>
      <c r="K491" s="3"/>
      <c r="L491" s="3"/>
      <c r="M491" s="3"/>
      <c r="N491" s="3"/>
    </row>
    <row r="492" spans="2:14" ht="12.75">
      <c r="B492" s="3"/>
      <c r="C492" s="280"/>
      <c r="D492" s="280"/>
      <c r="E492" s="280"/>
      <c r="F492" s="3"/>
      <c r="G492" s="3"/>
      <c r="H492" s="3"/>
      <c r="I492" s="3"/>
      <c r="J492" s="3"/>
      <c r="K492" s="3"/>
      <c r="L492" s="3"/>
      <c r="M492" s="3"/>
      <c r="N492" s="3"/>
    </row>
    <row r="493" spans="2:14" ht="12.75">
      <c r="B493" s="3"/>
      <c r="C493" s="280"/>
      <c r="D493" s="280"/>
      <c r="E493" s="280"/>
      <c r="F493" s="3"/>
      <c r="G493" s="3"/>
      <c r="H493" s="3"/>
      <c r="I493" s="3"/>
      <c r="J493" s="3"/>
      <c r="K493" s="3"/>
      <c r="L493" s="3"/>
      <c r="M493" s="3"/>
      <c r="N493" s="3"/>
    </row>
    <row r="494" spans="2:14" ht="12.75">
      <c r="B494" s="3"/>
      <c r="C494" s="280"/>
      <c r="D494" s="280"/>
      <c r="E494" s="280"/>
      <c r="F494" s="3"/>
      <c r="G494" s="3"/>
      <c r="H494" s="3"/>
      <c r="I494" s="3"/>
      <c r="J494" s="3"/>
      <c r="K494" s="3"/>
      <c r="L494" s="3"/>
      <c r="M494" s="3"/>
      <c r="N494" s="3"/>
    </row>
    <row r="495" spans="2:14" ht="12.75">
      <c r="B495" s="3"/>
      <c r="C495" s="280"/>
      <c r="D495" s="280"/>
      <c r="E495" s="280"/>
      <c r="F495" s="3"/>
      <c r="G495" s="3"/>
      <c r="H495" s="3"/>
      <c r="I495" s="3"/>
      <c r="J495" s="3"/>
      <c r="K495" s="3"/>
      <c r="L495" s="3"/>
      <c r="M495" s="3"/>
      <c r="N495" s="3"/>
    </row>
    <row r="496" spans="2:14" ht="12.75">
      <c r="B496" s="3"/>
      <c r="C496" s="280"/>
      <c r="D496" s="280"/>
      <c r="E496" s="280"/>
      <c r="F496" s="3"/>
      <c r="G496" s="3"/>
      <c r="H496" s="3"/>
      <c r="I496" s="3"/>
      <c r="J496" s="3"/>
      <c r="K496" s="3"/>
      <c r="L496" s="3"/>
      <c r="M496" s="3"/>
      <c r="N496" s="3"/>
    </row>
    <row r="497" spans="2:14" ht="12.75">
      <c r="B497" s="3"/>
      <c r="C497" s="280"/>
      <c r="D497" s="280"/>
      <c r="E497" s="280"/>
      <c r="F497" s="3"/>
      <c r="G497" s="3"/>
      <c r="H497" s="3"/>
      <c r="I497" s="3"/>
      <c r="J497" s="3"/>
      <c r="K497" s="3"/>
      <c r="L497" s="3"/>
      <c r="M497" s="3"/>
      <c r="N497" s="3"/>
    </row>
    <row r="498" spans="2:14" ht="12.75">
      <c r="B498" s="3"/>
      <c r="C498" s="280"/>
      <c r="D498" s="280"/>
      <c r="E498" s="280"/>
      <c r="F498" s="3"/>
      <c r="G498" s="3"/>
      <c r="H498" s="3"/>
      <c r="I498" s="3"/>
      <c r="J498" s="3"/>
      <c r="K498" s="3"/>
      <c r="L498" s="3"/>
      <c r="M498" s="3"/>
      <c r="N498" s="3"/>
    </row>
    <row r="499" spans="2:14" ht="12.75">
      <c r="B499" s="3"/>
      <c r="C499" s="280"/>
      <c r="D499" s="280"/>
      <c r="E499" s="280"/>
      <c r="F499" s="3"/>
      <c r="G499" s="3"/>
      <c r="H499" s="3"/>
      <c r="I499" s="3"/>
      <c r="J499" s="3"/>
      <c r="K499" s="3"/>
      <c r="L499" s="3"/>
      <c r="M499" s="3"/>
      <c r="N499" s="3"/>
    </row>
    <row r="500" spans="2:14" ht="12.75">
      <c r="B500" s="3"/>
      <c r="C500" s="280"/>
      <c r="D500" s="280"/>
      <c r="E500" s="280"/>
      <c r="F500" s="3"/>
      <c r="G500" s="3"/>
      <c r="H500" s="3"/>
      <c r="I500" s="3"/>
      <c r="J500" s="3"/>
      <c r="K500" s="3"/>
      <c r="L500" s="3"/>
      <c r="M500" s="3"/>
      <c r="N500" s="3"/>
    </row>
    <row r="501" spans="2:14" ht="12.75">
      <c r="B501" s="3"/>
      <c r="C501" s="280"/>
      <c r="D501" s="280"/>
      <c r="E501" s="280"/>
      <c r="F501" s="3"/>
      <c r="G501" s="3"/>
      <c r="H501" s="3"/>
      <c r="I501" s="3"/>
      <c r="J501" s="3"/>
      <c r="K501" s="3"/>
      <c r="L501" s="3"/>
      <c r="M501" s="3"/>
      <c r="N501" s="3"/>
    </row>
    <row r="502" spans="2:14" ht="12.75">
      <c r="B502" s="3"/>
      <c r="C502" s="280"/>
      <c r="D502" s="280"/>
      <c r="E502" s="280"/>
      <c r="F502" s="3"/>
      <c r="G502" s="3"/>
      <c r="H502" s="3"/>
      <c r="I502" s="3"/>
      <c r="J502" s="3"/>
      <c r="K502" s="3"/>
      <c r="L502" s="3"/>
      <c r="M502" s="3"/>
      <c r="N502" s="3"/>
    </row>
    <row r="503" spans="2:14" ht="12.75">
      <c r="B503" s="3"/>
      <c r="C503" s="280"/>
      <c r="D503" s="280"/>
      <c r="E503" s="280"/>
      <c r="F503" s="3"/>
      <c r="G503" s="3"/>
      <c r="H503" s="3"/>
      <c r="I503" s="3"/>
      <c r="J503" s="3"/>
      <c r="K503" s="3"/>
      <c r="L503" s="3"/>
      <c r="M503" s="3"/>
      <c r="N503" s="3"/>
    </row>
    <row r="504" spans="2:14" ht="12.75">
      <c r="B504" s="3"/>
      <c r="C504" s="280"/>
      <c r="D504" s="280"/>
      <c r="E504" s="280"/>
      <c r="F504" s="3"/>
      <c r="G504" s="3"/>
      <c r="H504" s="3"/>
      <c r="I504" s="3"/>
      <c r="J504" s="3"/>
      <c r="K504" s="3"/>
      <c r="L504" s="3"/>
      <c r="M504" s="3"/>
      <c r="N504" s="3"/>
    </row>
    <row r="505" spans="2:14" ht="12.75">
      <c r="B505" s="3"/>
      <c r="C505" s="280"/>
      <c r="D505" s="280"/>
      <c r="E505" s="280"/>
      <c r="F505" s="3"/>
      <c r="G505" s="3"/>
      <c r="H505" s="3"/>
      <c r="I505" s="3"/>
      <c r="J505" s="3"/>
      <c r="K505" s="3"/>
      <c r="L505" s="3"/>
      <c r="M505" s="3"/>
      <c r="N505" s="3"/>
    </row>
    <row r="506" spans="2:14" ht="12.75">
      <c r="B506" s="3"/>
      <c r="C506" s="280"/>
      <c r="D506" s="280"/>
      <c r="E506" s="280"/>
      <c r="F506" s="3"/>
      <c r="G506" s="3"/>
      <c r="H506" s="3"/>
      <c r="I506" s="3"/>
      <c r="J506" s="3"/>
      <c r="K506" s="3"/>
      <c r="L506" s="3"/>
      <c r="M506" s="3"/>
      <c r="N506" s="3"/>
    </row>
    <row r="507" spans="2:14" ht="12.75">
      <c r="B507" s="3"/>
      <c r="C507" s="280"/>
      <c r="D507" s="280"/>
      <c r="E507" s="280"/>
      <c r="F507" s="3"/>
      <c r="G507" s="3"/>
      <c r="H507" s="3"/>
      <c r="I507" s="3"/>
      <c r="J507" s="3"/>
      <c r="K507" s="3"/>
      <c r="L507" s="3"/>
      <c r="M507" s="3"/>
      <c r="N507" s="3"/>
    </row>
    <row r="508" spans="2:14" ht="12.75">
      <c r="B508" s="3"/>
      <c r="C508" s="280"/>
      <c r="D508" s="280"/>
      <c r="E508" s="280"/>
      <c r="F508" s="3"/>
      <c r="G508" s="3"/>
      <c r="H508" s="3"/>
      <c r="I508" s="3"/>
      <c r="J508" s="3"/>
      <c r="K508" s="3"/>
      <c r="L508" s="3"/>
      <c r="M508" s="3"/>
      <c r="N508" s="3"/>
    </row>
    <row r="509" spans="2:14" ht="12.75">
      <c r="B509" s="3"/>
      <c r="C509" s="280"/>
      <c r="D509" s="280"/>
      <c r="E509" s="280"/>
      <c r="F509" s="3"/>
      <c r="G509" s="3"/>
      <c r="H509" s="3"/>
      <c r="I509" s="3"/>
      <c r="J509" s="3"/>
      <c r="K509" s="3"/>
      <c r="L509" s="3"/>
      <c r="M509" s="3"/>
      <c r="N509" s="3"/>
    </row>
    <row r="510" spans="2:14" ht="12.75">
      <c r="B510" s="3"/>
      <c r="C510" s="280"/>
      <c r="D510" s="280"/>
      <c r="E510" s="280"/>
      <c r="F510" s="3"/>
      <c r="G510" s="3"/>
      <c r="H510" s="3"/>
      <c r="I510" s="3"/>
      <c r="J510" s="3"/>
      <c r="K510" s="3"/>
      <c r="L510" s="3"/>
      <c r="M510" s="3"/>
      <c r="N510" s="3"/>
    </row>
    <row r="511" spans="2:14" ht="12.75">
      <c r="B511" s="3"/>
      <c r="C511" s="280"/>
      <c r="D511" s="280"/>
      <c r="E511" s="280"/>
      <c r="F511" s="3"/>
      <c r="G511" s="3"/>
      <c r="H511" s="3"/>
      <c r="I511" s="3"/>
      <c r="J511" s="3"/>
      <c r="K511" s="3"/>
      <c r="L511" s="3"/>
      <c r="M511" s="3"/>
      <c r="N511" s="3"/>
    </row>
    <row r="512" spans="2:14" ht="12.75">
      <c r="B512" s="3"/>
      <c r="C512" s="280"/>
      <c r="D512" s="280"/>
      <c r="E512" s="280"/>
      <c r="F512" s="3"/>
      <c r="G512" s="3"/>
      <c r="H512" s="3"/>
      <c r="I512" s="3"/>
      <c r="J512" s="3"/>
      <c r="K512" s="3"/>
      <c r="L512" s="3"/>
      <c r="M512" s="3"/>
      <c r="N512" s="3"/>
    </row>
    <row r="513" spans="2:14" ht="12.75">
      <c r="B513" s="3"/>
      <c r="C513" s="280"/>
      <c r="D513" s="280"/>
      <c r="E513" s="280"/>
      <c r="F513" s="3"/>
      <c r="G513" s="3"/>
      <c r="H513" s="3"/>
      <c r="I513" s="3"/>
      <c r="J513" s="3"/>
      <c r="K513" s="3"/>
      <c r="L513" s="3"/>
      <c r="M513" s="3"/>
      <c r="N513" s="3"/>
    </row>
    <row r="514" spans="2:14" ht="12.75">
      <c r="B514" s="3"/>
      <c r="C514" s="280"/>
      <c r="D514" s="280"/>
      <c r="E514" s="280"/>
      <c r="F514" s="3"/>
      <c r="G514" s="3"/>
      <c r="H514" s="3"/>
      <c r="I514" s="3"/>
      <c r="J514" s="3"/>
      <c r="K514" s="3"/>
      <c r="L514" s="3"/>
      <c r="M514" s="3"/>
      <c r="N514" s="3"/>
    </row>
    <row r="515" spans="2:14" ht="12.75">
      <c r="B515" s="3"/>
      <c r="C515" s="280"/>
      <c r="D515" s="280"/>
      <c r="E515" s="280"/>
      <c r="F515" s="3"/>
      <c r="G515" s="3"/>
      <c r="H515" s="3"/>
      <c r="I515" s="3"/>
      <c r="J515" s="3"/>
      <c r="K515" s="3"/>
      <c r="L515" s="3"/>
      <c r="M515" s="3"/>
      <c r="N515" s="3"/>
    </row>
    <row r="516" spans="2:14" ht="12.75">
      <c r="B516" s="3"/>
      <c r="C516" s="280"/>
      <c r="D516" s="280"/>
      <c r="E516" s="280"/>
      <c r="F516" s="3"/>
      <c r="G516" s="3"/>
      <c r="H516" s="3"/>
      <c r="I516" s="3"/>
      <c r="J516" s="3"/>
      <c r="K516" s="3"/>
      <c r="L516" s="3"/>
      <c r="M516" s="3"/>
      <c r="N516" s="3"/>
    </row>
    <row r="517" spans="2:14" ht="12.75">
      <c r="B517" s="3"/>
      <c r="C517" s="280"/>
      <c r="D517" s="280"/>
      <c r="E517" s="280"/>
      <c r="F517" s="3"/>
      <c r="G517" s="3"/>
      <c r="H517" s="3"/>
      <c r="I517" s="3"/>
      <c r="J517" s="3"/>
      <c r="K517" s="3"/>
      <c r="L517" s="3"/>
      <c r="M517" s="3"/>
      <c r="N517" s="3"/>
    </row>
    <row r="518" spans="2:14" ht="12.75">
      <c r="B518" s="3"/>
      <c r="C518" s="280"/>
      <c r="D518" s="280"/>
      <c r="E518" s="280"/>
      <c r="F518" s="3"/>
      <c r="G518" s="3"/>
      <c r="H518" s="3"/>
      <c r="I518" s="3"/>
      <c r="J518" s="3"/>
      <c r="K518" s="3"/>
      <c r="L518" s="3"/>
      <c r="M518" s="3"/>
      <c r="N518" s="3"/>
    </row>
    <row r="519" spans="2:14" ht="12.75">
      <c r="B519" s="3"/>
      <c r="C519" s="280"/>
      <c r="D519" s="280"/>
      <c r="E519" s="280"/>
      <c r="F519" s="3"/>
      <c r="G519" s="3"/>
      <c r="H519" s="3"/>
      <c r="I519" s="3"/>
      <c r="J519" s="3"/>
      <c r="K519" s="3"/>
      <c r="L519" s="3"/>
      <c r="M519" s="3"/>
      <c r="N519" s="3"/>
    </row>
    <row r="520" spans="2:14" ht="12.75">
      <c r="B520" s="3"/>
      <c r="C520" s="280"/>
      <c r="D520" s="280"/>
      <c r="E520" s="280"/>
      <c r="F520" s="3"/>
      <c r="G520" s="3"/>
      <c r="H520" s="3"/>
      <c r="I520" s="3"/>
      <c r="J520" s="3"/>
      <c r="K520" s="3"/>
      <c r="L520" s="3"/>
      <c r="M520" s="3"/>
      <c r="N520" s="3"/>
    </row>
    <row r="521" spans="2:14" ht="12.75">
      <c r="B521" s="3"/>
      <c r="C521" s="280"/>
      <c r="D521" s="280"/>
      <c r="E521" s="280"/>
      <c r="F521" s="3"/>
      <c r="G521" s="3"/>
      <c r="H521" s="3"/>
      <c r="I521" s="3"/>
      <c r="J521" s="3"/>
      <c r="K521" s="3"/>
      <c r="L521" s="3"/>
      <c r="M521" s="3"/>
      <c r="N521" s="3"/>
    </row>
    <row r="522" spans="2:14" ht="12.75">
      <c r="B522" s="3"/>
      <c r="C522" s="280"/>
      <c r="D522" s="280"/>
      <c r="E522" s="280"/>
      <c r="F522" s="3"/>
      <c r="G522" s="3"/>
      <c r="H522" s="3"/>
      <c r="I522" s="3"/>
      <c r="J522" s="3"/>
      <c r="K522" s="3"/>
      <c r="L522" s="3"/>
      <c r="M522" s="3"/>
      <c r="N522" s="3"/>
    </row>
    <row r="523" spans="2:14" ht="12.75">
      <c r="B523" s="3"/>
      <c r="C523" s="280"/>
      <c r="D523" s="280"/>
      <c r="E523" s="280"/>
      <c r="F523" s="3"/>
      <c r="G523" s="3"/>
      <c r="H523" s="3"/>
      <c r="I523" s="3"/>
      <c r="J523" s="3"/>
      <c r="K523" s="3"/>
      <c r="L523" s="3"/>
      <c r="M523" s="3"/>
      <c r="N523" s="3"/>
    </row>
    <row r="524" spans="2:14" ht="12.75">
      <c r="B524" s="3"/>
      <c r="C524" s="280"/>
      <c r="D524" s="280"/>
      <c r="E524" s="280"/>
      <c r="F524" s="3"/>
      <c r="G524" s="3"/>
      <c r="H524" s="3"/>
      <c r="I524" s="3"/>
      <c r="J524" s="3"/>
      <c r="K524" s="3"/>
      <c r="L524" s="3"/>
      <c r="M524" s="3"/>
      <c r="N524" s="3"/>
    </row>
    <row r="525" spans="2:14" ht="12.75">
      <c r="B525" s="3"/>
      <c r="C525" s="280"/>
      <c r="D525" s="280"/>
      <c r="E525" s="280"/>
      <c r="F525" s="3"/>
      <c r="G525" s="3"/>
      <c r="H525" s="3"/>
      <c r="I525" s="3"/>
      <c r="J525" s="3"/>
      <c r="K525" s="3"/>
      <c r="L525" s="3"/>
      <c r="M525" s="3"/>
      <c r="N525" s="3"/>
    </row>
    <row r="526" spans="2:14" ht="12.75">
      <c r="B526" s="3"/>
      <c r="C526" s="280"/>
      <c r="D526" s="280"/>
      <c r="E526" s="280"/>
      <c r="F526" s="3"/>
      <c r="G526" s="3"/>
      <c r="H526" s="3"/>
      <c r="I526" s="3"/>
      <c r="J526" s="3"/>
      <c r="K526" s="3"/>
      <c r="L526" s="3"/>
      <c r="M526" s="3"/>
      <c r="N526" s="3"/>
    </row>
    <row r="527" spans="2:14" ht="12.75">
      <c r="B527" s="3"/>
      <c r="C527" s="280"/>
      <c r="D527" s="280"/>
      <c r="E527" s="280"/>
      <c r="F527" s="3"/>
      <c r="G527" s="3"/>
      <c r="H527" s="3"/>
      <c r="I527" s="3"/>
      <c r="J527" s="3"/>
      <c r="K527" s="3"/>
      <c r="L527" s="3"/>
      <c r="M527" s="3"/>
      <c r="N527" s="3"/>
    </row>
    <row r="528" spans="2:14" ht="12.75">
      <c r="B528" s="3"/>
      <c r="C528" s="280"/>
      <c r="D528" s="280"/>
      <c r="E528" s="280"/>
      <c r="F528" s="3"/>
      <c r="G528" s="3"/>
      <c r="H528" s="3"/>
      <c r="I528" s="3"/>
      <c r="J528" s="3"/>
      <c r="K528" s="3"/>
      <c r="L528" s="3"/>
      <c r="M528" s="3"/>
      <c r="N528" s="3"/>
    </row>
    <row r="529" spans="2:14" ht="12.75">
      <c r="B529" s="3"/>
      <c r="C529" s="280"/>
      <c r="D529" s="280"/>
      <c r="E529" s="280"/>
      <c r="F529" s="3"/>
      <c r="G529" s="3"/>
      <c r="H529" s="3"/>
      <c r="I529" s="3"/>
      <c r="J529" s="3"/>
      <c r="K529" s="3"/>
      <c r="L529" s="3"/>
      <c r="M529" s="3"/>
      <c r="N529" s="3"/>
    </row>
    <row r="530" spans="2:14" ht="12.75">
      <c r="B530" s="3"/>
      <c r="C530" s="280"/>
      <c r="D530" s="280"/>
      <c r="E530" s="280"/>
      <c r="F530" s="3"/>
      <c r="G530" s="3"/>
      <c r="H530" s="3"/>
      <c r="I530" s="3"/>
      <c r="J530" s="3"/>
      <c r="K530" s="3"/>
      <c r="L530" s="3"/>
      <c r="M530" s="3"/>
      <c r="N530" s="3"/>
    </row>
    <row r="531" spans="2:14" ht="12.75">
      <c r="B531" s="3"/>
      <c r="C531" s="280"/>
      <c r="D531" s="280"/>
      <c r="E531" s="280"/>
      <c r="F531" s="3"/>
      <c r="G531" s="3"/>
      <c r="H531" s="3"/>
      <c r="I531" s="3"/>
      <c r="J531" s="3"/>
      <c r="K531" s="3"/>
      <c r="L531" s="3"/>
      <c r="M531" s="3"/>
      <c r="N531" s="3"/>
    </row>
    <row r="532" spans="2:14" ht="12.75">
      <c r="B532" s="3"/>
      <c r="C532" s="280"/>
      <c r="D532" s="280"/>
      <c r="E532" s="280"/>
      <c r="F532" s="3"/>
      <c r="G532" s="3"/>
      <c r="H532" s="3"/>
      <c r="I532" s="3"/>
      <c r="J532" s="3"/>
      <c r="K532" s="3"/>
      <c r="L532" s="3"/>
      <c r="M532" s="3"/>
      <c r="N532" s="3"/>
    </row>
    <row r="533" spans="2:14" ht="12.75">
      <c r="B533" s="3"/>
      <c r="C533" s="280"/>
      <c r="D533" s="280"/>
      <c r="E533" s="280"/>
      <c r="F533" s="3"/>
      <c r="G533" s="3"/>
      <c r="H533" s="3"/>
      <c r="I533" s="3"/>
      <c r="J533" s="3"/>
      <c r="K533" s="3"/>
      <c r="L533" s="3"/>
      <c r="M533" s="3"/>
      <c r="N533" s="3"/>
    </row>
    <row r="534" spans="2:14" ht="12.75">
      <c r="B534" s="3"/>
      <c r="C534" s="280"/>
      <c r="D534" s="280"/>
      <c r="E534" s="280"/>
      <c r="F534" s="3"/>
      <c r="G534" s="3"/>
      <c r="H534" s="3"/>
      <c r="I534" s="3"/>
      <c r="J534" s="3"/>
      <c r="K534" s="3"/>
      <c r="L534" s="3"/>
      <c r="M534" s="3"/>
      <c r="N534" s="3"/>
    </row>
    <row r="535" spans="2:14" ht="12.75">
      <c r="B535" s="3"/>
      <c r="C535" s="280"/>
      <c r="D535" s="280"/>
      <c r="E535" s="280"/>
      <c r="F535" s="3"/>
      <c r="G535" s="3"/>
      <c r="H535" s="3"/>
      <c r="I535" s="3"/>
      <c r="J535" s="3"/>
      <c r="K535" s="3"/>
      <c r="L535" s="3"/>
      <c r="M535" s="3"/>
      <c r="N535" s="3"/>
    </row>
    <row r="536" spans="2:14" ht="12.75">
      <c r="B536" s="3"/>
      <c r="C536" s="280"/>
      <c r="D536" s="280"/>
      <c r="E536" s="280"/>
      <c r="F536" s="3"/>
      <c r="G536" s="3"/>
      <c r="H536" s="3"/>
      <c r="I536" s="3"/>
      <c r="J536" s="3"/>
      <c r="K536" s="3"/>
      <c r="L536" s="3"/>
      <c r="M536" s="3"/>
      <c r="N536" s="3"/>
    </row>
    <row r="537" spans="2:14" ht="12.75">
      <c r="B537" s="3"/>
      <c r="C537" s="280"/>
      <c r="D537" s="280"/>
      <c r="E537" s="280"/>
      <c r="F537" s="3"/>
      <c r="G537" s="3"/>
      <c r="H537" s="3"/>
      <c r="I537" s="3"/>
      <c r="J537" s="3"/>
      <c r="K537" s="3"/>
      <c r="L537" s="3"/>
      <c r="M537" s="3"/>
      <c r="N537" s="3"/>
    </row>
    <row r="538" spans="2:14" ht="12.75">
      <c r="B538" s="3"/>
      <c r="C538" s="280"/>
      <c r="D538" s="280"/>
      <c r="E538" s="280"/>
      <c r="F538" s="3"/>
      <c r="G538" s="3"/>
      <c r="H538" s="3"/>
      <c r="I538" s="3"/>
      <c r="J538" s="3"/>
      <c r="K538" s="3"/>
      <c r="L538" s="3"/>
      <c r="M538" s="3"/>
      <c r="N538" s="3"/>
    </row>
    <row r="539" spans="2:14" ht="12.75">
      <c r="B539" s="3"/>
      <c r="C539" s="280"/>
      <c r="D539" s="280"/>
      <c r="E539" s="280"/>
      <c r="F539" s="3"/>
      <c r="G539" s="3"/>
      <c r="H539" s="3"/>
      <c r="I539" s="3"/>
      <c r="J539" s="3"/>
      <c r="K539" s="3"/>
      <c r="L539" s="3"/>
      <c r="M539" s="3"/>
      <c r="N539" s="3"/>
    </row>
    <row r="540" spans="2:14" ht="12.75">
      <c r="B540" s="3"/>
      <c r="C540" s="280"/>
      <c r="D540" s="280"/>
      <c r="E540" s="280"/>
      <c r="F540" s="3"/>
      <c r="G540" s="3"/>
      <c r="H540" s="3"/>
      <c r="I540" s="3"/>
      <c r="J540" s="3"/>
      <c r="K540" s="3"/>
      <c r="L540" s="3"/>
      <c r="M540" s="3"/>
      <c r="N540" s="3"/>
    </row>
    <row r="541" spans="2:14" ht="12.75">
      <c r="B541" s="3"/>
      <c r="C541" s="280"/>
      <c r="D541" s="280"/>
      <c r="E541" s="280"/>
      <c r="F541" s="3"/>
      <c r="G541" s="3"/>
      <c r="H541" s="3"/>
      <c r="I541" s="3"/>
      <c r="J541" s="3"/>
      <c r="K541" s="3"/>
      <c r="L541" s="3"/>
      <c r="M541" s="3"/>
      <c r="N541" s="3"/>
    </row>
    <row r="542" spans="2:14" ht="12.75">
      <c r="B542" s="3"/>
      <c r="C542" s="280"/>
      <c r="D542" s="280"/>
      <c r="E542" s="280"/>
      <c r="F542" s="3"/>
      <c r="G542" s="3"/>
      <c r="H542" s="3"/>
      <c r="I542" s="3"/>
      <c r="J542" s="3"/>
      <c r="K542" s="3"/>
      <c r="L542" s="3"/>
      <c r="M542" s="3"/>
      <c r="N542" s="3"/>
    </row>
    <row r="543" spans="2:14" ht="12.75">
      <c r="B543" s="3"/>
      <c r="C543" s="280"/>
      <c r="D543" s="280"/>
      <c r="E543" s="280"/>
      <c r="F543" s="3"/>
      <c r="G543" s="3"/>
      <c r="H543" s="3"/>
      <c r="I543" s="3"/>
      <c r="J543" s="3"/>
      <c r="K543" s="3"/>
      <c r="L543" s="3"/>
      <c r="M543" s="3"/>
      <c r="N543" s="3"/>
    </row>
    <row r="544" spans="2:14" ht="12.75">
      <c r="B544" s="3"/>
      <c r="C544" s="280"/>
      <c r="D544" s="280"/>
      <c r="E544" s="280"/>
      <c r="F544" s="3"/>
      <c r="G544" s="3"/>
      <c r="H544" s="3"/>
      <c r="I544" s="3"/>
      <c r="J544" s="3"/>
      <c r="K544" s="3"/>
      <c r="L544" s="3"/>
      <c r="M544" s="3"/>
      <c r="N544" s="3"/>
    </row>
    <row r="545" spans="2:14" ht="12.75">
      <c r="B545" s="3"/>
      <c r="C545" s="280"/>
      <c r="D545" s="280"/>
      <c r="E545" s="280"/>
      <c r="F545" s="3"/>
      <c r="G545" s="3"/>
      <c r="H545" s="3"/>
      <c r="I545" s="3"/>
      <c r="J545" s="3"/>
      <c r="K545" s="3"/>
      <c r="L545" s="3"/>
      <c r="M545" s="3"/>
      <c r="N545" s="3"/>
    </row>
    <row r="546" spans="2:14" ht="12.75">
      <c r="B546" s="3"/>
      <c r="C546" s="280"/>
      <c r="D546" s="280"/>
      <c r="E546" s="280"/>
      <c r="F546" s="3"/>
      <c r="G546" s="3"/>
      <c r="H546" s="3"/>
      <c r="I546" s="3"/>
      <c r="J546" s="3"/>
      <c r="K546" s="3"/>
      <c r="L546" s="3"/>
      <c r="M546" s="3"/>
      <c r="N546" s="3"/>
    </row>
    <row r="547" spans="2:14" ht="12.75">
      <c r="B547" s="3"/>
      <c r="C547" s="280"/>
      <c r="D547" s="280"/>
      <c r="E547" s="280"/>
      <c r="F547" s="3"/>
      <c r="G547" s="3"/>
      <c r="H547" s="3"/>
      <c r="I547" s="3"/>
      <c r="J547" s="3"/>
      <c r="K547" s="3"/>
      <c r="L547" s="3"/>
      <c r="M547" s="3"/>
      <c r="N547" s="3"/>
    </row>
    <row r="548" spans="2:14" ht="12.75">
      <c r="B548" s="3"/>
      <c r="C548" s="280"/>
      <c r="D548" s="280"/>
      <c r="E548" s="280"/>
      <c r="F548" s="3"/>
      <c r="G548" s="3"/>
      <c r="H548" s="3"/>
      <c r="I548" s="3"/>
      <c r="J548" s="3"/>
      <c r="K548" s="3"/>
      <c r="L548" s="3"/>
      <c r="M548" s="3"/>
      <c r="N548" s="3"/>
    </row>
    <row r="549" spans="2:14" ht="12.75">
      <c r="B549" s="3"/>
      <c r="C549" s="280"/>
      <c r="D549" s="280"/>
      <c r="E549" s="280"/>
      <c r="F549" s="3"/>
      <c r="G549" s="3"/>
      <c r="H549" s="3"/>
      <c r="I549" s="3"/>
      <c r="J549" s="3"/>
      <c r="K549" s="3"/>
      <c r="L549" s="3"/>
      <c r="M549" s="3"/>
      <c r="N549" s="3"/>
    </row>
    <row r="550" spans="2:14" ht="12.75">
      <c r="B550" s="3"/>
      <c r="C550" s="280"/>
      <c r="D550" s="280"/>
      <c r="E550" s="280"/>
      <c r="F550" s="3"/>
      <c r="G550" s="3"/>
      <c r="H550" s="3"/>
      <c r="I550" s="3"/>
      <c r="J550" s="3"/>
      <c r="K550" s="3"/>
      <c r="L550" s="3"/>
      <c r="M550" s="3"/>
      <c r="N550" s="3"/>
    </row>
    <row r="551" spans="2:14" ht="12.75">
      <c r="B551" s="3"/>
      <c r="C551" s="280"/>
      <c r="D551" s="280"/>
      <c r="E551" s="280"/>
      <c r="F551" s="3"/>
      <c r="G551" s="3"/>
      <c r="H551" s="3"/>
      <c r="I551" s="3"/>
      <c r="J551" s="3"/>
      <c r="K551" s="3"/>
      <c r="L551" s="3"/>
      <c r="M551" s="3"/>
      <c r="N551" s="3"/>
    </row>
    <row r="552" spans="2:14" ht="12.75">
      <c r="B552" s="3"/>
      <c r="C552" s="280"/>
      <c r="D552" s="280"/>
      <c r="E552" s="280"/>
      <c r="F552" s="3"/>
      <c r="G552" s="3"/>
      <c r="H552" s="3"/>
      <c r="I552" s="3"/>
      <c r="J552" s="3"/>
      <c r="K552" s="3"/>
      <c r="L552" s="3"/>
      <c r="M552" s="3"/>
      <c r="N552" s="3"/>
    </row>
    <row r="553" spans="2:14" ht="12.75">
      <c r="B553" s="3"/>
      <c r="C553" s="280"/>
      <c r="D553" s="280"/>
      <c r="E553" s="280"/>
      <c r="F553" s="3"/>
      <c r="G553" s="3"/>
      <c r="H553" s="3"/>
      <c r="I553" s="3"/>
      <c r="J553" s="3"/>
      <c r="K553" s="3"/>
      <c r="L553" s="3"/>
      <c r="M553" s="3"/>
      <c r="N553" s="3"/>
    </row>
    <row r="554" spans="2:14" ht="12.75">
      <c r="B554" s="3"/>
      <c r="C554" s="280"/>
      <c r="D554" s="280"/>
      <c r="E554" s="280"/>
      <c r="F554" s="3"/>
      <c r="G554" s="3"/>
      <c r="H554" s="3"/>
      <c r="I554" s="3"/>
      <c r="J554" s="3"/>
      <c r="K554" s="3"/>
      <c r="L554" s="3"/>
      <c r="M554" s="3"/>
      <c r="N554" s="3"/>
    </row>
    <row r="555" spans="2:14" ht="12.75">
      <c r="B555" s="3"/>
      <c r="C555" s="280"/>
      <c r="D555" s="280"/>
      <c r="E555" s="280"/>
      <c r="F555" s="3"/>
      <c r="G555" s="3"/>
      <c r="H555" s="3"/>
      <c r="I555" s="3"/>
      <c r="J555" s="3"/>
      <c r="K555" s="3"/>
      <c r="L555" s="3"/>
      <c r="M555" s="3"/>
      <c r="N555" s="3"/>
    </row>
    <row r="556" spans="2:14" ht="12.75">
      <c r="B556" s="3"/>
      <c r="C556" s="280"/>
      <c r="D556" s="280"/>
      <c r="E556" s="280"/>
      <c r="F556" s="3"/>
      <c r="G556" s="3"/>
      <c r="H556" s="3"/>
      <c r="I556" s="3"/>
      <c r="J556" s="3"/>
      <c r="K556" s="3"/>
      <c r="L556" s="3"/>
      <c r="M556" s="3"/>
      <c r="N556" s="3"/>
    </row>
    <row r="557" spans="2:14" ht="12.75">
      <c r="B557" s="3"/>
      <c r="C557" s="280"/>
      <c r="D557" s="280"/>
      <c r="E557" s="280"/>
      <c r="F557" s="3"/>
      <c r="G557" s="3"/>
      <c r="H557" s="3"/>
      <c r="I557" s="3"/>
      <c r="J557" s="3"/>
      <c r="K557" s="3"/>
      <c r="L557" s="3"/>
      <c r="M557" s="3"/>
      <c r="N557" s="3"/>
    </row>
    <row r="558" spans="2:14" ht="12.75">
      <c r="B558" s="3"/>
      <c r="C558" s="280"/>
      <c r="D558" s="280"/>
      <c r="E558" s="280"/>
      <c r="F558" s="3"/>
      <c r="G558" s="3"/>
      <c r="H558" s="3"/>
      <c r="I558" s="3"/>
      <c r="J558" s="3"/>
      <c r="K558" s="3"/>
      <c r="L558" s="3"/>
      <c r="M558" s="3"/>
      <c r="N558" s="3"/>
    </row>
    <row r="559" spans="2:14" ht="12.75">
      <c r="B559" s="3"/>
      <c r="C559" s="280"/>
      <c r="D559" s="280"/>
      <c r="E559" s="280"/>
      <c r="F559" s="3"/>
      <c r="G559" s="3"/>
      <c r="H559" s="3"/>
      <c r="I559" s="3"/>
      <c r="J559" s="3"/>
      <c r="K559" s="3"/>
      <c r="L559" s="3"/>
      <c r="M559" s="3"/>
      <c r="N559" s="3"/>
    </row>
    <row r="560" spans="2:14" ht="12.75">
      <c r="B560" s="3"/>
      <c r="C560" s="280"/>
      <c r="D560" s="280"/>
      <c r="E560" s="280"/>
      <c r="F560" s="3"/>
      <c r="G560" s="3"/>
      <c r="H560" s="3"/>
      <c r="I560" s="3"/>
      <c r="J560" s="3"/>
      <c r="K560" s="3"/>
      <c r="L560" s="3"/>
      <c r="M560" s="3"/>
      <c r="N560" s="3"/>
    </row>
    <row r="561" spans="2:14" ht="12.75">
      <c r="B561" s="3"/>
      <c r="C561" s="280"/>
      <c r="D561" s="280"/>
      <c r="E561" s="280"/>
      <c r="F561" s="3"/>
      <c r="G561" s="3"/>
      <c r="H561" s="3"/>
      <c r="I561" s="3"/>
      <c r="J561" s="3"/>
      <c r="K561" s="3"/>
      <c r="L561" s="3"/>
      <c r="M561" s="3"/>
      <c r="N561" s="3"/>
    </row>
    <row r="562" spans="2:14" ht="12.75">
      <c r="B562" s="3"/>
      <c r="C562" s="280"/>
      <c r="D562" s="280"/>
      <c r="E562" s="280"/>
      <c r="F562" s="3"/>
      <c r="G562" s="3"/>
      <c r="H562" s="3"/>
      <c r="I562" s="3"/>
      <c r="J562" s="3"/>
      <c r="K562" s="3"/>
      <c r="L562" s="3"/>
      <c r="M562" s="3"/>
      <c r="N562" s="3"/>
    </row>
    <row r="563" spans="2:14" ht="12.75">
      <c r="B563" s="3"/>
      <c r="C563" s="280"/>
      <c r="D563" s="280"/>
      <c r="E563" s="280"/>
      <c r="F563" s="3"/>
      <c r="G563" s="3"/>
      <c r="H563" s="3"/>
      <c r="I563" s="3"/>
      <c r="J563" s="3"/>
      <c r="K563" s="3"/>
      <c r="L563" s="3"/>
      <c r="M563" s="3"/>
      <c r="N563" s="3"/>
    </row>
    <row r="564" spans="2:14" ht="12.75">
      <c r="B564" s="3"/>
      <c r="C564" s="280"/>
      <c r="D564" s="280"/>
      <c r="E564" s="280"/>
      <c r="F564" s="3"/>
      <c r="G564" s="3"/>
      <c r="H564" s="3"/>
      <c r="I564" s="3"/>
      <c r="J564" s="3"/>
      <c r="K564" s="3"/>
      <c r="L564" s="3"/>
      <c r="M564" s="3"/>
      <c r="N564" s="3"/>
    </row>
    <row r="565" spans="2:14" ht="12.75">
      <c r="B565" s="3"/>
      <c r="C565" s="280"/>
      <c r="D565" s="280"/>
      <c r="E565" s="280"/>
      <c r="F565" s="3"/>
      <c r="G565" s="3"/>
      <c r="H565" s="3"/>
      <c r="I565" s="3"/>
      <c r="J565" s="3"/>
      <c r="K565" s="3"/>
      <c r="L565" s="3"/>
      <c r="M565" s="3"/>
      <c r="N565" s="3"/>
    </row>
    <row r="566" spans="2:14" ht="12.75">
      <c r="B566" s="3"/>
      <c r="C566" s="280"/>
      <c r="D566" s="280"/>
      <c r="E566" s="280"/>
      <c r="F566" s="3"/>
      <c r="G566" s="3"/>
      <c r="H566" s="3"/>
      <c r="I566" s="3"/>
      <c r="J566" s="3"/>
      <c r="K566" s="3"/>
      <c r="L566" s="3"/>
      <c r="M566" s="3"/>
      <c r="N566" s="3"/>
    </row>
    <row r="567" spans="2:14" ht="12.75">
      <c r="B567" s="3"/>
      <c r="C567" s="280"/>
      <c r="D567" s="280"/>
      <c r="E567" s="280"/>
      <c r="F567" s="3"/>
      <c r="G567" s="3"/>
      <c r="H567" s="3"/>
      <c r="I567" s="3"/>
      <c r="J567" s="3"/>
      <c r="K567" s="3"/>
      <c r="L567" s="3"/>
      <c r="M567" s="3"/>
      <c r="N567" s="3"/>
    </row>
    <row r="568" spans="2:14" ht="12.75">
      <c r="B568" s="3"/>
      <c r="C568" s="280"/>
      <c r="D568" s="280"/>
      <c r="E568" s="280"/>
      <c r="F568" s="3"/>
      <c r="G568" s="3"/>
      <c r="H568" s="3"/>
      <c r="I568" s="3"/>
      <c r="J568" s="3"/>
      <c r="K568" s="3"/>
      <c r="L568" s="3"/>
      <c r="M568" s="3"/>
      <c r="N568" s="3"/>
    </row>
    <row r="569" spans="2:14" ht="12.75">
      <c r="B569" s="3"/>
      <c r="C569" s="280"/>
      <c r="D569" s="280"/>
      <c r="E569" s="280"/>
      <c r="F569" s="3"/>
      <c r="G569" s="3"/>
      <c r="H569" s="3"/>
      <c r="I569" s="3"/>
      <c r="J569" s="3"/>
      <c r="K569" s="3"/>
      <c r="L569" s="3"/>
      <c r="M569" s="3"/>
      <c r="N569" s="3"/>
    </row>
    <row r="570" spans="2:14" ht="12.75">
      <c r="B570" s="3"/>
      <c r="C570" s="280"/>
      <c r="D570" s="280"/>
      <c r="E570" s="280"/>
      <c r="F570" s="3"/>
      <c r="G570" s="3"/>
      <c r="H570" s="3"/>
      <c r="I570" s="3"/>
      <c r="J570" s="3"/>
      <c r="K570" s="3"/>
      <c r="L570" s="3"/>
      <c r="M570" s="3"/>
      <c r="N570" s="3"/>
    </row>
    <row r="571" spans="2:14" ht="12.75">
      <c r="B571" s="3"/>
      <c r="C571" s="280"/>
      <c r="D571" s="280"/>
      <c r="E571" s="280"/>
      <c r="F571" s="3"/>
      <c r="G571" s="3"/>
      <c r="H571" s="3"/>
      <c r="I571" s="3"/>
      <c r="J571" s="3"/>
      <c r="K571" s="3"/>
      <c r="L571" s="3"/>
      <c r="M571" s="3"/>
      <c r="N571" s="3"/>
    </row>
    <row r="572" spans="2:14" ht="12.75">
      <c r="B572" s="3"/>
      <c r="C572" s="280"/>
      <c r="D572" s="280"/>
      <c r="E572" s="280"/>
      <c r="F572" s="3"/>
      <c r="G572" s="3"/>
      <c r="H572" s="3"/>
      <c r="I572" s="3"/>
      <c r="J572" s="3"/>
      <c r="K572" s="3"/>
      <c r="L572" s="3"/>
      <c r="M572" s="3"/>
      <c r="N572" s="3"/>
    </row>
    <row r="573" spans="2:14" ht="12.75">
      <c r="B573" s="3"/>
      <c r="C573" s="280"/>
      <c r="D573" s="280"/>
      <c r="E573" s="280"/>
      <c r="F573" s="3"/>
      <c r="G573" s="3"/>
      <c r="H573" s="3"/>
      <c r="I573" s="3"/>
      <c r="J573" s="3"/>
      <c r="K573" s="3"/>
      <c r="L573" s="3"/>
      <c r="M573" s="3"/>
      <c r="N573" s="3"/>
    </row>
    <row r="574" spans="2:14" ht="12.75">
      <c r="B574" s="3"/>
      <c r="C574" s="280"/>
      <c r="D574" s="280"/>
      <c r="E574" s="280"/>
      <c r="F574" s="3"/>
      <c r="G574" s="3"/>
      <c r="H574" s="3"/>
      <c r="I574" s="3"/>
      <c r="J574" s="3"/>
      <c r="K574" s="3"/>
      <c r="L574" s="3"/>
      <c r="M574" s="3"/>
      <c r="N574" s="3"/>
    </row>
    <row r="575" spans="2:14" ht="12.75">
      <c r="B575" s="3"/>
      <c r="C575" s="280"/>
      <c r="D575" s="280"/>
      <c r="E575" s="280"/>
      <c r="F575" s="3"/>
      <c r="G575" s="3"/>
      <c r="H575" s="3"/>
      <c r="I575" s="3"/>
      <c r="J575" s="3"/>
      <c r="K575" s="3"/>
      <c r="L575" s="3"/>
      <c r="M575" s="3"/>
      <c r="N575" s="3"/>
    </row>
    <row r="576" spans="2:14" ht="12.75">
      <c r="B576" s="3"/>
      <c r="C576" s="280"/>
      <c r="D576" s="280"/>
      <c r="E576" s="280"/>
      <c r="F576" s="3"/>
      <c r="G576" s="3"/>
      <c r="H576" s="3"/>
      <c r="I576" s="3"/>
      <c r="J576" s="3"/>
      <c r="K576" s="3"/>
      <c r="L576" s="3"/>
      <c r="M576" s="3"/>
      <c r="N576" s="3"/>
    </row>
    <row r="577" spans="2:14" ht="12.75">
      <c r="B577" s="3"/>
      <c r="C577" s="280"/>
      <c r="D577" s="280"/>
      <c r="E577" s="280"/>
      <c r="F577" s="3"/>
      <c r="G577" s="3"/>
      <c r="H577" s="3"/>
      <c r="I577" s="3"/>
      <c r="J577" s="3"/>
      <c r="K577" s="3"/>
      <c r="L577" s="3"/>
      <c r="M577" s="3"/>
      <c r="N577" s="3"/>
    </row>
    <row r="578" spans="2:14" ht="12.75">
      <c r="B578" s="3"/>
      <c r="C578" s="280"/>
      <c r="D578" s="280"/>
      <c r="E578" s="280"/>
      <c r="F578" s="3"/>
      <c r="G578" s="3"/>
      <c r="H578" s="3"/>
      <c r="I578" s="3"/>
      <c r="J578" s="3"/>
      <c r="K578" s="3"/>
      <c r="L578" s="3"/>
      <c r="M578" s="3"/>
      <c r="N578" s="3"/>
    </row>
    <row r="579" spans="2:14" ht="12.75">
      <c r="B579" s="3"/>
      <c r="C579" s="280"/>
      <c r="D579" s="280"/>
      <c r="E579" s="280"/>
      <c r="F579" s="3"/>
      <c r="G579" s="3"/>
      <c r="H579" s="3"/>
      <c r="I579" s="3"/>
      <c r="J579" s="3"/>
      <c r="K579" s="3"/>
      <c r="L579" s="3"/>
      <c r="M579" s="3"/>
      <c r="N579" s="3"/>
    </row>
    <row r="580" spans="2:14" ht="12.75">
      <c r="B580" s="3"/>
      <c r="C580" s="280"/>
      <c r="D580" s="280"/>
      <c r="E580" s="280"/>
      <c r="F580" s="3"/>
      <c r="G580" s="3"/>
      <c r="H580" s="3"/>
      <c r="I580" s="3"/>
      <c r="J580" s="3"/>
      <c r="K580" s="3"/>
      <c r="L580" s="3"/>
      <c r="M580" s="3"/>
      <c r="N580" s="3"/>
    </row>
    <row r="581" spans="2:14" ht="12.75">
      <c r="B581" s="3"/>
      <c r="C581" s="280"/>
      <c r="D581" s="280"/>
      <c r="E581" s="280"/>
      <c r="F581" s="3"/>
      <c r="G581" s="3"/>
      <c r="H581" s="3"/>
      <c r="I581" s="3"/>
      <c r="J581" s="3"/>
      <c r="K581" s="3"/>
      <c r="L581" s="3"/>
      <c r="M581" s="3"/>
      <c r="N581" s="3"/>
    </row>
    <row r="582" spans="2:14" ht="12.75">
      <c r="B582" s="3"/>
      <c r="C582" s="280"/>
      <c r="D582" s="280"/>
      <c r="E582" s="280"/>
      <c r="F582" s="3"/>
      <c r="G582" s="3"/>
      <c r="H582" s="3"/>
      <c r="I582" s="3"/>
      <c r="J582" s="3"/>
      <c r="K582" s="3"/>
      <c r="L582" s="3"/>
      <c r="M582" s="3"/>
      <c r="N582" s="3"/>
    </row>
    <row r="583" spans="2:14" ht="12.75">
      <c r="B583" s="3"/>
      <c r="C583" s="280"/>
      <c r="D583" s="280"/>
      <c r="E583" s="280"/>
      <c r="F583" s="3"/>
      <c r="G583" s="3"/>
      <c r="H583" s="3"/>
      <c r="I583" s="3"/>
      <c r="J583" s="3"/>
      <c r="K583" s="3"/>
      <c r="L583" s="3"/>
      <c r="M583" s="3"/>
      <c r="N583" s="3"/>
    </row>
    <row r="584" spans="2:14" ht="12.75">
      <c r="B584" s="3"/>
      <c r="C584" s="280"/>
      <c r="D584" s="280"/>
      <c r="E584" s="280"/>
      <c r="F584" s="3"/>
      <c r="G584" s="3"/>
      <c r="H584" s="3"/>
      <c r="I584" s="3"/>
      <c r="J584" s="3"/>
      <c r="K584" s="3"/>
      <c r="L584" s="3"/>
      <c r="M584" s="3"/>
      <c r="N584" s="3"/>
    </row>
    <row r="585" spans="2:14" ht="12.75">
      <c r="B585" s="3"/>
      <c r="C585" s="280"/>
      <c r="D585" s="280"/>
      <c r="E585" s="280"/>
      <c r="F585" s="3"/>
      <c r="G585" s="3"/>
      <c r="H585" s="3"/>
      <c r="I585" s="3"/>
      <c r="J585" s="3"/>
      <c r="K585" s="3"/>
      <c r="L585" s="3"/>
      <c r="M585" s="3"/>
      <c r="N585" s="3"/>
    </row>
    <row r="586" spans="2:14" ht="12.75">
      <c r="B586" s="3"/>
      <c r="C586" s="280"/>
      <c r="D586" s="280"/>
      <c r="E586" s="280"/>
      <c r="F586" s="3"/>
      <c r="G586" s="3"/>
      <c r="H586" s="3"/>
      <c r="I586" s="3"/>
      <c r="J586" s="3"/>
      <c r="K586" s="3"/>
      <c r="L586" s="3"/>
      <c r="M586" s="3"/>
      <c r="N586" s="3"/>
    </row>
    <row r="587" spans="2:14" ht="12.75">
      <c r="B587" s="3"/>
      <c r="C587" s="280"/>
      <c r="D587" s="280"/>
      <c r="E587" s="280"/>
      <c r="F587" s="3"/>
      <c r="G587" s="3"/>
      <c r="H587" s="3"/>
      <c r="I587" s="3"/>
      <c r="J587" s="3"/>
      <c r="K587" s="3"/>
      <c r="L587" s="3"/>
      <c r="M587" s="3"/>
      <c r="N587" s="3"/>
    </row>
    <row r="588" spans="2:14" ht="12.75">
      <c r="B588" s="3"/>
      <c r="C588" s="280"/>
      <c r="D588" s="280"/>
      <c r="E588" s="280"/>
      <c r="F588" s="3"/>
      <c r="G588" s="3"/>
      <c r="H588" s="3"/>
      <c r="I588" s="3"/>
      <c r="J588" s="3"/>
      <c r="K588" s="3"/>
      <c r="L588" s="3"/>
      <c r="M588" s="3"/>
      <c r="N588" s="3"/>
    </row>
    <row r="589" spans="2:14" ht="12.75">
      <c r="B589" s="3"/>
      <c r="C589" s="280"/>
      <c r="D589" s="280"/>
      <c r="E589" s="280"/>
      <c r="F589" s="3"/>
      <c r="G589" s="3"/>
      <c r="H589" s="3"/>
      <c r="I589" s="3"/>
      <c r="J589" s="3"/>
      <c r="K589" s="3"/>
      <c r="L589" s="3"/>
      <c r="M589" s="3"/>
      <c r="N589" s="3"/>
    </row>
    <row r="590" spans="2:14" ht="12.75">
      <c r="B590" s="3"/>
      <c r="C590" s="280"/>
      <c r="D590" s="280"/>
      <c r="E590" s="280"/>
      <c r="F590" s="3"/>
      <c r="G590" s="3"/>
      <c r="H590" s="3"/>
      <c r="I590" s="3"/>
      <c r="J590" s="3"/>
      <c r="K590" s="3"/>
      <c r="L590" s="3"/>
      <c r="M590" s="3"/>
      <c r="N590" s="3"/>
    </row>
    <row r="591" spans="2:14" ht="12.75">
      <c r="B591" s="3"/>
      <c r="C591" s="280"/>
      <c r="D591" s="280"/>
      <c r="E591" s="280"/>
      <c r="F591" s="3"/>
      <c r="G591" s="3"/>
      <c r="H591" s="3"/>
      <c r="I591" s="3"/>
      <c r="J591" s="3"/>
      <c r="K591" s="3"/>
      <c r="L591" s="3"/>
      <c r="M591" s="3"/>
      <c r="N591" s="3"/>
    </row>
    <row r="592" spans="2:14" ht="12.75">
      <c r="B592" s="3"/>
      <c r="C592" s="280"/>
      <c r="D592" s="280"/>
      <c r="E592" s="280"/>
      <c r="F592" s="3"/>
      <c r="G592" s="3"/>
      <c r="H592" s="3"/>
      <c r="I592" s="3"/>
      <c r="J592" s="3"/>
      <c r="K592" s="3"/>
      <c r="L592" s="3"/>
      <c r="M592" s="3"/>
      <c r="N592" s="3"/>
    </row>
    <row r="593" spans="2:14" ht="12.75">
      <c r="B593" s="3"/>
      <c r="C593" s="280"/>
      <c r="D593" s="280"/>
      <c r="E593" s="280"/>
      <c r="F593" s="3"/>
      <c r="G593" s="3"/>
      <c r="H593" s="3"/>
      <c r="I593" s="3"/>
      <c r="J593" s="3"/>
      <c r="K593" s="3"/>
      <c r="L593" s="3"/>
      <c r="M593" s="3"/>
      <c r="N593" s="3"/>
    </row>
    <row r="594" spans="2:14" ht="12.75">
      <c r="B594" s="3"/>
      <c r="C594" s="280"/>
      <c r="D594" s="280"/>
      <c r="E594" s="280"/>
      <c r="F594" s="3"/>
      <c r="G594" s="3"/>
      <c r="H594" s="3"/>
      <c r="I594" s="3"/>
      <c r="J594" s="3"/>
      <c r="K594" s="3"/>
      <c r="L594" s="3"/>
      <c r="M594" s="3"/>
      <c r="N594" s="3"/>
    </row>
    <row r="595" spans="2:14" ht="12.75">
      <c r="B595" s="3"/>
      <c r="C595" s="280"/>
      <c r="D595" s="280"/>
      <c r="E595" s="280"/>
      <c r="F595" s="3"/>
      <c r="G595" s="3"/>
      <c r="H595" s="3"/>
      <c r="I595" s="3"/>
      <c r="J595" s="3"/>
      <c r="K595" s="3"/>
      <c r="L595" s="3"/>
      <c r="M595" s="3"/>
      <c r="N595" s="3"/>
    </row>
    <row r="596" spans="2:14" ht="12.75">
      <c r="B596" s="3"/>
      <c r="C596" s="280"/>
      <c r="D596" s="280"/>
      <c r="E596" s="280"/>
      <c r="F596" s="3"/>
      <c r="G596" s="3"/>
      <c r="H596" s="3"/>
      <c r="I596" s="3"/>
      <c r="J596" s="3"/>
      <c r="K596" s="3"/>
      <c r="L596" s="3"/>
      <c r="M596" s="3"/>
      <c r="N596" s="3"/>
    </row>
    <row r="597" spans="2:14" ht="12.75">
      <c r="B597" s="3"/>
      <c r="C597" s="280"/>
      <c r="D597" s="280"/>
      <c r="E597" s="280"/>
      <c r="F597" s="3"/>
      <c r="G597" s="3"/>
      <c r="H597" s="3"/>
      <c r="I597" s="3"/>
      <c r="J597" s="3"/>
      <c r="K597" s="3"/>
      <c r="L597" s="3"/>
      <c r="M597" s="3"/>
      <c r="N597" s="3"/>
    </row>
    <row r="598" spans="2:14" ht="12.75">
      <c r="B598" s="3"/>
      <c r="C598" s="280"/>
      <c r="D598" s="280"/>
      <c r="E598" s="280"/>
      <c r="F598" s="3"/>
      <c r="G598" s="3"/>
      <c r="H598" s="3"/>
      <c r="I598" s="3"/>
      <c r="J598" s="3"/>
      <c r="K598" s="3"/>
      <c r="L598" s="3"/>
      <c r="M598" s="3"/>
      <c r="N598" s="3"/>
    </row>
    <row r="599" spans="2:14" ht="12.75">
      <c r="B599" s="3"/>
      <c r="C599" s="280"/>
      <c r="D599" s="280"/>
      <c r="E599" s="280"/>
      <c r="F599" s="3"/>
      <c r="G599" s="3"/>
      <c r="H599" s="3"/>
      <c r="I599" s="3"/>
      <c r="J599" s="3"/>
      <c r="K599" s="3"/>
      <c r="L599" s="3"/>
      <c r="M599" s="3"/>
      <c r="N599" s="3"/>
    </row>
    <row r="600" spans="2:14" ht="12.75">
      <c r="B600" s="3"/>
      <c r="C600" s="280"/>
      <c r="D600" s="280"/>
      <c r="E600" s="280"/>
      <c r="F600" s="3"/>
      <c r="G600" s="3"/>
      <c r="H600" s="3"/>
      <c r="I600" s="3"/>
      <c r="J600" s="3"/>
      <c r="K600" s="3"/>
      <c r="L600" s="3"/>
      <c r="M600" s="3"/>
      <c r="N600" s="3"/>
    </row>
    <row r="601" spans="2:14" ht="12.75">
      <c r="B601" s="3"/>
      <c r="C601" s="280"/>
      <c r="D601" s="280"/>
      <c r="E601" s="280"/>
      <c r="F601" s="3"/>
      <c r="G601" s="3"/>
      <c r="H601" s="3"/>
      <c r="I601" s="3"/>
      <c r="J601" s="3"/>
      <c r="K601" s="3"/>
      <c r="L601" s="3"/>
      <c r="M601" s="3"/>
      <c r="N601" s="3"/>
    </row>
    <row r="602" spans="2:14" ht="12.75">
      <c r="B602" s="3"/>
      <c r="C602" s="280"/>
      <c r="D602" s="280"/>
      <c r="E602" s="280"/>
      <c r="F602" s="3"/>
      <c r="G602" s="3"/>
      <c r="H602" s="3"/>
      <c r="I602" s="3"/>
      <c r="J602" s="3"/>
      <c r="K602" s="3"/>
      <c r="L602" s="3"/>
      <c r="M602" s="3"/>
      <c r="N602" s="3"/>
    </row>
    <row r="603" spans="2:14" ht="12.75">
      <c r="B603" s="3"/>
      <c r="C603" s="280"/>
      <c r="D603" s="280"/>
      <c r="E603" s="280"/>
      <c r="F603" s="3"/>
      <c r="G603" s="3"/>
      <c r="H603" s="3"/>
      <c r="I603" s="3"/>
      <c r="J603" s="3"/>
      <c r="K603" s="3"/>
      <c r="L603" s="3"/>
      <c r="M603" s="3"/>
      <c r="N603" s="3"/>
    </row>
    <row r="604" spans="2:14" ht="12.75">
      <c r="B604" s="3"/>
      <c r="C604" s="280"/>
      <c r="D604" s="280"/>
      <c r="E604" s="280"/>
      <c r="F604" s="3"/>
      <c r="G604" s="3"/>
      <c r="H604" s="3"/>
      <c r="I604" s="3"/>
      <c r="J604" s="3"/>
      <c r="K604" s="3"/>
      <c r="L604" s="3"/>
      <c r="M604" s="3"/>
      <c r="N604" s="3"/>
    </row>
    <row r="605" spans="2:14" ht="12.75">
      <c r="B605" s="3"/>
      <c r="C605" s="280"/>
      <c r="D605" s="280"/>
      <c r="E605" s="280"/>
      <c r="F605" s="3"/>
      <c r="G605" s="3"/>
      <c r="H605" s="3"/>
      <c r="I605" s="3"/>
      <c r="J605" s="3"/>
      <c r="K605" s="3"/>
      <c r="L605" s="3"/>
      <c r="M605" s="3"/>
      <c r="N605" s="3"/>
    </row>
    <row r="606" spans="2:14" ht="12.75">
      <c r="B606" s="3"/>
      <c r="C606" s="280"/>
      <c r="D606" s="280"/>
      <c r="E606" s="280"/>
      <c r="F606" s="3"/>
      <c r="G606" s="3"/>
      <c r="H606" s="3"/>
      <c r="I606" s="3"/>
      <c r="J606" s="3"/>
      <c r="K606" s="3"/>
      <c r="L606" s="3"/>
      <c r="M606" s="3"/>
      <c r="N606" s="3"/>
    </row>
    <row r="607" spans="2:14" ht="12.75">
      <c r="B607" s="3"/>
      <c r="C607" s="280"/>
      <c r="D607" s="280"/>
      <c r="E607" s="280"/>
      <c r="F607" s="3"/>
      <c r="G607" s="3"/>
      <c r="H607" s="3"/>
      <c r="I607" s="3"/>
      <c r="J607" s="3"/>
      <c r="K607" s="3"/>
      <c r="L607" s="3"/>
      <c r="M607" s="3"/>
      <c r="N607" s="3"/>
    </row>
    <row r="608" spans="2:14" ht="12.75">
      <c r="B608" s="3"/>
      <c r="C608" s="280"/>
      <c r="D608" s="280"/>
      <c r="E608" s="280"/>
      <c r="F608" s="3"/>
      <c r="G608" s="3"/>
      <c r="H608" s="3"/>
      <c r="I608" s="3"/>
      <c r="J608" s="3"/>
      <c r="K608" s="3"/>
      <c r="L608" s="3"/>
      <c r="M608" s="3"/>
      <c r="N608" s="3"/>
    </row>
    <row r="609" spans="2:14" ht="12.75">
      <c r="B609" s="3"/>
      <c r="C609" s="280"/>
      <c r="D609" s="280"/>
      <c r="E609" s="280"/>
      <c r="F609" s="3"/>
      <c r="G609" s="3"/>
      <c r="H609" s="3"/>
      <c r="I609" s="3"/>
      <c r="J609" s="3"/>
      <c r="K609" s="3"/>
      <c r="L609" s="3"/>
      <c r="M609" s="3"/>
      <c r="N609" s="3"/>
    </row>
    <row r="610" spans="2:14" ht="12.75">
      <c r="B610" s="3"/>
      <c r="C610" s="280"/>
      <c r="D610" s="280"/>
      <c r="E610" s="280"/>
      <c r="F610" s="3"/>
      <c r="G610" s="3"/>
      <c r="H610" s="3"/>
      <c r="I610" s="3"/>
      <c r="J610" s="3"/>
      <c r="K610" s="3"/>
      <c r="L610" s="3"/>
      <c r="M610" s="3"/>
      <c r="N610" s="3"/>
    </row>
    <row r="611" spans="2:14" ht="12.75">
      <c r="B611" s="3"/>
      <c r="C611" s="280"/>
      <c r="D611" s="280"/>
      <c r="E611" s="280"/>
      <c r="F611" s="3"/>
      <c r="G611" s="3"/>
      <c r="H611" s="3"/>
      <c r="I611" s="3"/>
      <c r="J611" s="3"/>
      <c r="K611" s="3"/>
      <c r="L611" s="3"/>
      <c r="M611" s="3"/>
      <c r="N611" s="3"/>
    </row>
    <row r="612" spans="2:14" ht="12.75">
      <c r="B612" s="3"/>
      <c r="C612" s="280"/>
      <c r="D612" s="280"/>
      <c r="E612" s="280"/>
      <c r="F612" s="3"/>
      <c r="G612" s="3"/>
      <c r="H612" s="3"/>
      <c r="I612" s="3"/>
      <c r="J612" s="3"/>
      <c r="K612" s="3"/>
      <c r="L612" s="3"/>
      <c r="M612" s="3"/>
      <c r="N612" s="3"/>
    </row>
    <row r="613" spans="2:14" ht="12.75">
      <c r="B613" s="3"/>
      <c r="C613" s="280"/>
      <c r="D613" s="280"/>
      <c r="E613" s="280"/>
      <c r="F613" s="3"/>
      <c r="G613" s="3"/>
      <c r="H613" s="3"/>
      <c r="I613" s="3"/>
      <c r="J613" s="3"/>
      <c r="K613" s="3"/>
      <c r="L613" s="3"/>
      <c r="M613" s="3"/>
      <c r="N613" s="3"/>
    </row>
    <row r="614" spans="2:14" ht="12.75">
      <c r="B614" s="3"/>
      <c r="C614" s="280"/>
      <c r="D614" s="280"/>
      <c r="E614" s="280"/>
      <c r="F614" s="3"/>
      <c r="G614" s="3"/>
      <c r="H614" s="3"/>
      <c r="I614" s="3"/>
      <c r="J614" s="3"/>
      <c r="K614" s="3"/>
      <c r="L614" s="3"/>
      <c r="M614" s="3"/>
      <c r="N614" s="3"/>
    </row>
    <row r="615" spans="2:14" ht="12.75">
      <c r="B615" s="3"/>
      <c r="C615" s="280"/>
      <c r="D615" s="280"/>
      <c r="E615" s="280"/>
      <c r="F615" s="3"/>
      <c r="G615" s="3"/>
      <c r="H615" s="3"/>
      <c r="I615" s="3"/>
      <c r="J615" s="3"/>
      <c r="K615" s="3"/>
      <c r="L615" s="3"/>
      <c r="M615" s="3"/>
      <c r="N615" s="3"/>
    </row>
    <row r="616" spans="2:14" ht="12.75">
      <c r="B616" s="3"/>
      <c r="C616" s="280"/>
      <c r="D616" s="280"/>
      <c r="E616" s="280"/>
      <c r="F616" s="3"/>
      <c r="G616" s="3"/>
      <c r="H616" s="3"/>
      <c r="I616" s="3"/>
      <c r="J616" s="3"/>
      <c r="K616" s="3"/>
      <c r="L616" s="3"/>
      <c r="M616" s="3"/>
      <c r="N616" s="3"/>
    </row>
    <row r="617" spans="2:14" ht="12.75">
      <c r="B617" s="3"/>
      <c r="C617" s="280"/>
      <c r="D617" s="280"/>
      <c r="E617" s="280"/>
      <c r="F617" s="3"/>
      <c r="G617" s="3"/>
      <c r="H617" s="3"/>
      <c r="I617" s="3"/>
      <c r="J617" s="3"/>
      <c r="K617" s="3"/>
      <c r="L617" s="3"/>
      <c r="M617" s="3"/>
      <c r="N617" s="3"/>
    </row>
    <row r="618" spans="2:14" ht="12.75">
      <c r="B618" s="3"/>
      <c r="C618" s="280"/>
      <c r="D618" s="280"/>
      <c r="E618" s="280"/>
      <c r="F618" s="3"/>
      <c r="G618" s="3"/>
      <c r="H618" s="3"/>
      <c r="I618" s="3"/>
      <c r="J618" s="3"/>
      <c r="K618" s="3"/>
      <c r="L618" s="3"/>
      <c r="M618" s="3"/>
      <c r="N618" s="3"/>
    </row>
    <row r="619" spans="2:14" ht="12.75">
      <c r="B619" s="3"/>
      <c r="C619" s="280"/>
      <c r="D619" s="280"/>
      <c r="E619" s="280"/>
      <c r="F619" s="3"/>
      <c r="G619" s="3"/>
      <c r="H619" s="3"/>
      <c r="I619" s="3"/>
      <c r="J619" s="3"/>
      <c r="K619" s="3"/>
      <c r="L619" s="3"/>
      <c r="M619" s="3"/>
      <c r="N619" s="3"/>
    </row>
    <row r="620" spans="2:14" ht="12.75">
      <c r="B620" s="3"/>
      <c r="C620" s="280"/>
      <c r="D620" s="280"/>
      <c r="E620" s="280"/>
      <c r="F620" s="3"/>
      <c r="G620" s="3"/>
      <c r="H620" s="3"/>
      <c r="I620" s="3"/>
      <c r="J620" s="3"/>
      <c r="K620" s="3"/>
      <c r="L620" s="3"/>
      <c r="M620" s="3"/>
      <c r="N620" s="3"/>
    </row>
    <row r="621" spans="2:14" ht="12.75">
      <c r="B621" s="3"/>
      <c r="C621" s="280"/>
      <c r="D621" s="280"/>
      <c r="E621" s="280"/>
      <c r="F621" s="3"/>
      <c r="G621" s="3"/>
      <c r="H621" s="3"/>
      <c r="I621" s="3"/>
      <c r="J621" s="3"/>
      <c r="K621" s="3"/>
      <c r="L621" s="3"/>
      <c r="M621" s="3"/>
      <c r="N621" s="3"/>
    </row>
    <row r="622" spans="2:14" ht="12.75">
      <c r="B622" s="3"/>
      <c r="C622" s="280"/>
      <c r="D622" s="280"/>
      <c r="E622" s="280"/>
      <c r="F622" s="3"/>
      <c r="G622" s="3"/>
      <c r="H622" s="3"/>
      <c r="I622" s="3"/>
      <c r="J622" s="3"/>
      <c r="K622" s="3"/>
      <c r="L622" s="3"/>
      <c r="M622" s="3"/>
      <c r="N622" s="3"/>
    </row>
    <row r="623" spans="2:14" ht="12.75">
      <c r="B623" s="3"/>
      <c r="C623" s="280"/>
      <c r="D623" s="280"/>
      <c r="E623" s="280"/>
      <c r="F623" s="3"/>
      <c r="G623" s="3"/>
      <c r="H623" s="3"/>
      <c r="I623" s="3"/>
      <c r="J623" s="3"/>
      <c r="K623" s="3"/>
      <c r="L623" s="3"/>
      <c r="M623" s="3"/>
      <c r="N623" s="3"/>
    </row>
    <row r="624" spans="2:14" ht="12.75">
      <c r="B624" s="3"/>
      <c r="C624" s="280"/>
      <c r="D624" s="280"/>
      <c r="E624" s="280"/>
      <c r="F624" s="3"/>
      <c r="G624" s="3"/>
      <c r="H624" s="3"/>
      <c r="I624" s="3"/>
      <c r="J624" s="3"/>
      <c r="K624" s="3"/>
      <c r="L624" s="3"/>
      <c r="M624" s="3"/>
      <c r="N624" s="3"/>
    </row>
    <row r="625" spans="2:14" ht="12.75">
      <c r="B625" s="3"/>
      <c r="C625" s="280"/>
      <c r="D625" s="280"/>
      <c r="E625" s="280"/>
      <c r="F625" s="3"/>
      <c r="G625" s="3"/>
      <c r="H625" s="3"/>
      <c r="I625" s="3"/>
      <c r="J625" s="3"/>
      <c r="K625" s="3"/>
      <c r="L625" s="3"/>
      <c r="M625" s="3"/>
      <c r="N625" s="3"/>
    </row>
    <row r="626" spans="2:14" ht="12.75">
      <c r="B626" s="3"/>
      <c r="C626" s="280"/>
      <c r="D626" s="280"/>
      <c r="E626" s="280"/>
      <c r="F626" s="3"/>
      <c r="G626" s="3"/>
      <c r="H626" s="3"/>
      <c r="I626" s="3"/>
      <c r="J626" s="3"/>
      <c r="K626" s="3"/>
      <c r="L626" s="3"/>
      <c r="M626" s="3"/>
      <c r="N626" s="3"/>
    </row>
    <row r="627" spans="2:14" ht="12.75">
      <c r="B627" s="3"/>
      <c r="C627" s="280"/>
      <c r="D627" s="280"/>
      <c r="E627" s="280"/>
      <c r="F627" s="3"/>
      <c r="G627" s="3"/>
      <c r="H627" s="3"/>
      <c r="I627" s="3"/>
      <c r="J627" s="3"/>
      <c r="K627" s="3"/>
      <c r="L627" s="3"/>
      <c r="M627" s="3"/>
      <c r="N627" s="3"/>
    </row>
    <row r="628" spans="2:14" ht="12.75">
      <c r="B628" s="3"/>
      <c r="C628" s="280"/>
      <c r="D628" s="280"/>
      <c r="E628" s="280"/>
      <c r="F628" s="3"/>
      <c r="G628" s="3"/>
      <c r="H628" s="3"/>
      <c r="I628" s="3"/>
      <c r="J628" s="3"/>
      <c r="K628" s="3"/>
      <c r="L628" s="3"/>
      <c r="M628" s="3"/>
      <c r="N628" s="3"/>
    </row>
    <row r="629" spans="2:14" ht="12.75">
      <c r="B629" s="3"/>
      <c r="C629" s="280"/>
      <c r="D629" s="280"/>
      <c r="E629" s="280"/>
      <c r="F629" s="3"/>
      <c r="G629" s="3"/>
      <c r="H629" s="3"/>
      <c r="I629" s="3"/>
      <c r="J629" s="3"/>
      <c r="K629" s="3"/>
      <c r="L629" s="3"/>
      <c r="M629" s="3"/>
      <c r="N629" s="3"/>
    </row>
    <row r="630" spans="2:14" ht="12.75">
      <c r="B630" s="3"/>
      <c r="C630" s="280"/>
      <c r="D630" s="280"/>
      <c r="E630" s="280"/>
      <c r="F630" s="3"/>
      <c r="G630" s="3"/>
      <c r="H630" s="3"/>
      <c r="I630" s="3"/>
      <c r="J630" s="3"/>
      <c r="K630" s="3"/>
      <c r="L630" s="3"/>
      <c r="M630" s="3"/>
      <c r="N630" s="3"/>
    </row>
    <row r="631" spans="2:14" ht="12.75">
      <c r="B631" s="3"/>
      <c r="C631" s="280"/>
      <c r="D631" s="280"/>
      <c r="E631" s="280"/>
      <c r="F631" s="3"/>
      <c r="G631" s="3"/>
      <c r="H631" s="3"/>
      <c r="I631" s="3"/>
      <c r="J631" s="3"/>
      <c r="K631" s="3"/>
      <c r="L631" s="3"/>
      <c r="M631" s="3"/>
      <c r="N631" s="3"/>
    </row>
    <row r="632" spans="2:14" ht="12.75">
      <c r="B632" s="3"/>
      <c r="C632" s="280"/>
      <c r="D632" s="280"/>
      <c r="E632" s="280"/>
      <c r="F632" s="3"/>
      <c r="G632" s="3"/>
      <c r="H632" s="3"/>
      <c r="I632" s="3"/>
      <c r="J632" s="3"/>
      <c r="K632" s="3"/>
      <c r="L632" s="3"/>
      <c r="M632" s="3"/>
      <c r="N632" s="3"/>
    </row>
    <row r="633" spans="2:14" ht="12.75">
      <c r="B633" s="3"/>
      <c r="C633" s="280"/>
      <c r="D633" s="280"/>
      <c r="E633" s="280"/>
      <c r="F633" s="3"/>
      <c r="G633" s="3"/>
      <c r="H633" s="3"/>
      <c r="I633" s="3"/>
      <c r="J633" s="3"/>
      <c r="K633" s="3"/>
      <c r="L633" s="3"/>
      <c r="M633" s="3"/>
      <c r="N633" s="3"/>
    </row>
    <row r="634" spans="2:14" ht="12.75">
      <c r="B634" s="3"/>
      <c r="C634" s="280"/>
      <c r="D634" s="280"/>
      <c r="E634" s="280"/>
      <c r="F634" s="3"/>
      <c r="G634" s="3"/>
      <c r="H634" s="3"/>
      <c r="I634" s="3"/>
      <c r="J634" s="3"/>
      <c r="K634" s="3"/>
      <c r="L634" s="3"/>
      <c r="M634" s="3"/>
      <c r="N634" s="3"/>
    </row>
    <row r="635" spans="2:14" ht="12.75">
      <c r="B635" s="3"/>
      <c r="C635" s="280"/>
      <c r="D635" s="280"/>
      <c r="E635" s="280"/>
      <c r="F635" s="3"/>
      <c r="G635" s="3"/>
      <c r="H635" s="3"/>
      <c r="I635" s="3"/>
      <c r="J635" s="3"/>
      <c r="K635" s="3"/>
      <c r="L635" s="3"/>
      <c r="M635" s="3"/>
      <c r="N635" s="3"/>
    </row>
    <row r="636" spans="2:14" ht="12.75">
      <c r="B636" s="3"/>
      <c r="C636" s="280"/>
      <c r="D636" s="280"/>
      <c r="E636" s="280"/>
      <c r="F636" s="3"/>
      <c r="G636" s="3"/>
      <c r="H636" s="3"/>
      <c r="I636" s="3"/>
      <c r="J636" s="3"/>
      <c r="K636" s="3"/>
      <c r="L636" s="3"/>
      <c r="M636" s="3"/>
      <c r="N636" s="3"/>
    </row>
    <row r="637" spans="2:14" ht="12.75">
      <c r="B637" s="3"/>
      <c r="C637" s="280"/>
      <c r="D637" s="280"/>
      <c r="E637" s="280"/>
      <c r="F637" s="3"/>
      <c r="G637" s="3"/>
      <c r="H637" s="3"/>
      <c r="I637" s="3"/>
      <c r="J637" s="3"/>
      <c r="K637" s="3"/>
      <c r="L637" s="3"/>
      <c r="M637" s="3"/>
      <c r="N637" s="3"/>
    </row>
    <row r="638" spans="2:14" ht="12.75">
      <c r="B638" s="3"/>
      <c r="C638" s="280"/>
      <c r="D638" s="280"/>
      <c r="E638" s="280"/>
      <c r="F638" s="3"/>
      <c r="G638" s="3"/>
      <c r="H638" s="3"/>
      <c r="I638" s="3"/>
      <c r="J638" s="3"/>
      <c r="K638" s="3"/>
      <c r="L638" s="3"/>
      <c r="M638" s="3"/>
      <c r="N638" s="3"/>
    </row>
    <row r="639" spans="2:14" ht="12.75">
      <c r="B639" s="3"/>
      <c r="C639" s="280"/>
      <c r="D639" s="280"/>
      <c r="E639" s="280"/>
      <c r="F639" s="3"/>
      <c r="G639" s="3"/>
      <c r="H639" s="3"/>
      <c r="I639" s="3"/>
      <c r="J639" s="3"/>
      <c r="K639" s="3"/>
      <c r="L639" s="3"/>
      <c r="M639" s="3"/>
      <c r="N639" s="3"/>
    </row>
    <row r="640" spans="2:14" ht="12.75">
      <c r="B640" s="3"/>
      <c r="C640" s="280"/>
      <c r="D640" s="280"/>
      <c r="E640" s="280"/>
      <c r="F640" s="3"/>
      <c r="G640" s="3"/>
      <c r="H640" s="3"/>
      <c r="I640" s="3"/>
      <c r="J640" s="3"/>
      <c r="K640" s="3"/>
      <c r="L640" s="3"/>
      <c r="M640" s="3"/>
      <c r="N640" s="3"/>
    </row>
    <row r="641" spans="2:14" ht="12.75">
      <c r="B641" s="3"/>
      <c r="C641" s="280"/>
      <c r="D641" s="280"/>
      <c r="E641" s="280"/>
      <c r="F641" s="3"/>
      <c r="G641" s="3"/>
      <c r="H641" s="3"/>
      <c r="I641" s="3"/>
      <c r="J641" s="3"/>
      <c r="K641" s="3"/>
      <c r="L641" s="3"/>
      <c r="M641" s="3"/>
      <c r="N641" s="3"/>
    </row>
    <row r="642" spans="2:14" ht="12.75">
      <c r="B642" s="3"/>
      <c r="C642" s="280"/>
      <c r="D642" s="280"/>
      <c r="E642" s="280"/>
      <c r="F642" s="3"/>
      <c r="G642" s="3"/>
      <c r="H642" s="3"/>
      <c r="I642" s="3"/>
      <c r="J642" s="3"/>
      <c r="K642" s="3"/>
      <c r="L642" s="3"/>
      <c r="M642" s="3"/>
      <c r="N642" s="3"/>
    </row>
    <row r="643" spans="2:14" ht="12.75">
      <c r="B643" s="3"/>
      <c r="C643" s="280"/>
      <c r="D643" s="280"/>
      <c r="E643" s="280"/>
      <c r="F643" s="3"/>
      <c r="G643" s="3"/>
      <c r="H643" s="3"/>
      <c r="I643" s="3"/>
      <c r="J643" s="3"/>
      <c r="K643" s="3"/>
      <c r="L643" s="3"/>
      <c r="M643" s="3"/>
      <c r="N643" s="3"/>
    </row>
    <row r="644" spans="2:14" ht="12.75">
      <c r="B644" s="3"/>
      <c r="C644" s="280"/>
      <c r="D644" s="280"/>
      <c r="E644" s="280"/>
      <c r="F644" s="3"/>
      <c r="G644" s="3"/>
      <c r="H644" s="3"/>
      <c r="I644" s="3"/>
      <c r="J644" s="3"/>
      <c r="K644" s="3"/>
      <c r="L644" s="3"/>
      <c r="M644" s="3"/>
      <c r="N644" s="3"/>
    </row>
    <row r="645" spans="2:14" ht="12.75">
      <c r="B645" s="3"/>
      <c r="C645" s="280"/>
      <c r="D645" s="280"/>
      <c r="E645" s="280"/>
      <c r="F645" s="3"/>
      <c r="G645" s="3"/>
      <c r="H645" s="3"/>
      <c r="I645" s="3"/>
      <c r="J645" s="3"/>
      <c r="K645" s="3"/>
      <c r="L645" s="3"/>
      <c r="M645" s="3"/>
      <c r="N645" s="3"/>
    </row>
    <row r="646" spans="2:14" ht="12.75">
      <c r="B646" s="3"/>
      <c r="C646" s="280"/>
      <c r="D646" s="280"/>
      <c r="E646" s="280"/>
      <c r="F646" s="3"/>
      <c r="G646" s="3"/>
      <c r="H646" s="3"/>
      <c r="I646" s="3"/>
      <c r="J646" s="3"/>
      <c r="K646" s="3"/>
      <c r="L646" s="3"/>
      <c r="M646" s="3"/>
      <c r="N646" s="3"/>
    </row>
    <row r="647" spans="2:14" ht="12.75">
      <c r="B647" s="3"/>
      <c r="C647" s="280"/>
      <c r="D647" s="280"/>
      <c r="E647" s="280"/>
      <c r="F647" s="3"/>
      <c r="G647" s="3"/>
      <c r="H647" s="3"/>
      <c r="I647" s="3"/>
      <c r="J647" s="3"/>
      <c r="K647" s="3"/>
      <c r="L647" s="3"/>
      <c r="M647" s="3"/>
      <c r="N647" s="3"/>
    </row>
    <row r="648" spans="2:14" ht="12.75">
      <c r="B648" s="3"/>
      <c r="C648" s="280"/>
      <c r="D648" s="280"/>
      <c r="E648" s="280"/>
      <c r="F648" s="3"/>
      <c r="G648" s="3"/>
      <c r="H648" s="3"/>
      <c r="I648" s="3"/>
      <c r="J648" s="3"/>
      <c r="K648" s="3"/>
      <c r="L648" s="3"/>
      <c r="M648" s="3"/>
      <c r="N648" s="3"/>
    </row>
    <row r="649" spans="2:14" ht="12.75">
      <c r="B649" s="3"/>
      <c r="C649" s="280"/>
      <c r="D649" s="280"/>
      <c r="E649" s="280"/>
      <c r="F649" s="3"/>
      <c r="G649" s="3"/>
      <c r="H649" s="3"/>
      <c r="I649" s="3"/>
      <c r="J649" s="3"/>
      <c r="K649" s="3"/>
      <c r="L649" s="3"/>
      <c r="M649" s="3"/>
      <c r="N649" s="3"/>
    </row>
    <row r="650" spans="2:14" ht="12.75">
      <c r="B650" s="3"/>
      <c r="C650" s="280"/>
      <c r="D650" s="280"/>
      <c r="E650" s="280"/>
      <c r="F650" s="3"/>
      <c r="G650" s="3"/>
      <c r="H650" s="3"/>
      <c r="I650" s="3"/>
      <c r="J650" s="3"/>
      <c r="K650" s="3"/>
      <c r="L650" s="3"/>
      <c r="M650" s="3"/>
      <c r="N650" s="3"/>
    </row>
    <row r="651" spans="2:14" ht="12.75">
      <c r="B651" s="3"/>
      <c r="C651" s="280"/>
      <c r="D651" s="280"/>
      <c r="E651" s="280"/>
      <c r="F651" s="3"/>
      <c r="G651" s="3"/>
      <c r="H651" s="3"/>
      <c r="I651" s="3"/>
      <c r="J651" s="3"/>
      <c r="K651" s="3"/>
      <c r="L651" s="3"/>
      <c r="M651" s="3"/>
      <c r="N651" s="3"/>
    </row>
    <row r="652" spans="2:14" ht="12.75">
      <c r="B652" s="3"/>
      <c r="C652" s="280"/>
      <c r="D652" s="280"/>
      <c r="E652" s="280"/>
      <c r="F652" s="3"/>
      <c r="G652" s="3"/>
      <c r="H652" s="3"/>
      <c r="I652" s="3"/>
      <c r="J652" s="3"/>
      <c r="K652" s="3"/>
      <c r="L652" s="3"/>
      <c r="M652" s="3"/>
      <c r="N652" s="3"/>
    </row>
    <row r="653" spans="2:14" ht="12.75">
      <c r="B653" s="3"/>
      <c r="C653" s="280"/>
      <c r="D653" s="280"/>
      <c r="E653" s="280"/>
      <c r="F653" s="3"/>
      <c r="G653" s="3"/>
      <c r="H653" s="3"/>
      <c r="I653" s="3"/>
      <c r="J653" s="3"/>
      <c r="K653" s="3"/>
      <c r="L653" s="3"/>
      <c r="M653" s="3"/>
      <c r="N653" s="3"/>
    </row>
    <row r="654" spans="2:14" ht="12.75">
      <c r="B654" s="3"/>
      <c r="C654" s="280"/>
      <c r="D654" s="280"/>
      <c r="E654" s="280"/>
      <c r="F654" s="3"/>
      <c r="G654" s="3"/>
      <c r="H654" s="3"/>
      <c r="I654" s="3"/>
      <c r="J654" s="3"/>
      <c r="K654" s="3"/>
      <c r="L654" s="3"/>
      <c r="M654" s="3"/>
      <c r="N654" s="3"/>
    </row>
    <row r="655" spans="2:14" ht="12.75">
      <c r="B655" s="3"/>
      <c r="C655" s="280"/>
      <c r="D655" s="280"/>
      <c r="E655" s="280"/>
      <c r="F655" s="3"/>
      <c r="G655" s="3"/>
      <c r="H655" s="3"/>
      <c r="I655" s="3"/>
      <c r="J655" s="3"/>
      <c r="K655" s="3"/>
      <c r="L655" s="3"/>
      <c r="M655" s="3"/>
      <c r="N655" s="3"/>
    </row>
    <row r="656" spans="2:14" ht="12.75">
      <c r="B656" s="3"/>
      <c r="C656" s="280"/>
      <c r="D656" s="280"/>
      <c r="E656" s="280"/>
      <c r="F656" s="3"/>
      <c r="G656" s="3"/>
      <c r="H656" s="3"/>
      <c r="I656" s="3"/>
      <c r="J656" s="3"/>
      <c r="K656" s="3"/>
      <c r="L656" s="3"/>
      <c r="M656" s="3"/>
      <c r="N656" s="3"/>
    </row>
    <row r="657" spans="2:14" ht="12.75">
      <c r="B657" s="3"/>
      <c r="C657" s="280"/>
      <c r="D657" s="280"/>
      <c r="E657" s="280"/>
      <c r="F657" s="3"/>
      <c r="G657" s="3"/>
      <c r="H657" s="3"/>
      <c r="I657" s="3"/>
      <c r="J657" s="3"/>
      <c r="K657" s="3"/>
      <c r="L657" s="3"/>
      <c r="M657" s="3"/>
      <c r="N657" s="3"/>
    </row>
    <row r="658" spans="2:14" ht="12.75">
      <c r="B658" s="3"/>
      <c r="C658" s="280"/>
      <c r="D658" s="280"/>
      <c r="E658" s="280"/>
      <c r="F658" s="3"/>
      <c r="G658" s="3"/>
      <c r="H658" s="3"/>
      <c r="I658" s="3"/>
      <c r="J658" s="3"/>
      <c r="K658" s="3"/>
      <c r="L658" s="3"/>
      <c r="M658" s="3"/>
      <c r="N658" s="3"/>
    </row>
    <row r="659" spans="2:14" ht="12.75">
      <c r="B659" s="3"/>
      <c r="C659" s="280"/>
      <c r="D659" s="280"/>
      <c r="E659" s="280"/>
      <c r="F659" s="3"/>
      <c r="G659" s="3"/>
      <c r="H659" s="3"/>
      <c r="I659" s="3"/>
      <c r="J659" s="3"/>
      <c r="K659" s="3"/>
      <c r="L659" s="3"/>
      <c r="M659" s="3"/>
      <c r="N659" s="3"/>
    </row>
    <row r="660" spans="2:14" ht="12.75">
      <c r="B660" s="3"/>
      <c r="C660" s="280"/>
      <c r="D660" s="280"/>
      <c r="E660" s="280"/>
      <c r="F660" s="3"/>
      <c r="G660" s="3"/>
      <c r="H660" s="3"/>
      <c r="I660" s="3"/>
      <c r="J660" s="3"/>
      <c r="K660" s="3"/>
      <c r="L660" s="3"/>
      <c r="M660" s="3"/>
      <c r="N660" s="3"/>
    </row>
    <row r="661" spans="2:14" ht="12.75">
      <c r="B661" s="3"/>
      <c r="C661" s="280"/>
      <c r="D661" s="280"/>
      <c r="E661" s="280"/>
      <c r="F661" s="3"/>
      <c r="G661" s="3"/>
      <c r="H661" s="3"/>
      <c r="I661" s="3"/>
      <c r="J661" s="3"/>
      <c r="K661" s="3"/>
      <c r="L661" s="3"/>
      <c r="M661" s="3"/>
      <c r="N661" s="3"/>
    </row>
    <row r="662" spans="2:14" ht="12.75">
      <c r="B662" s="3"/>
      <c r="C662" s="280"/>
      <c r="D662" s="280"/>
      <c r="E662" s="280"/>
      <c r="F662" s="3"/>
      <c r="G662" s="3"/>
      <c r="H662" s="3"/>
      <c r="I662" s="3"/>
      <c r="J662" s="3"/>
      <c r="K662" s="3"/>
      <c r="L662" s="3"/>
      <c r="M662" s="3"/>
      <c r="N662" s="3"/>
    </row>
    <row r="663" spans="2:14" ht="12.75">
      <c r="B663" s="3"/>
      <c r="C663" s="280"/>
      <c r="D663" s="280"/>
      <c r="E663" s="280"/>
      <c r="F663" s="3"/>
      <c r="G663" s="3"/>
      <c r="H663" s="3"/>
      <c r="I663" s="3"/>
      <c r="J663" s="3"/>
      <c r="K663" s="3"/>
      <c r="L663" s="3"/>
      <c r="M663" s="3"/>
      <c r="N663" s="3"/>
    </row>
    <row r="664" spans="2:14" ht="12.75">
      <c r="B664" s="3"/>
      <c r="C664" s="280"/>
      <c r="D664" s="280"/>
      <c r="E664" s="280"/>
      <c r="F664" s="3"/>
      <c r="G664" s="3"/>
      <c r="H664" s="3"/>
      <c r="I664" s="3"/>
      <c r="J664" s="3"/>
      <c r="K664" s="3"/>
      <c r="L664" s="3"/>
      <c r="M664" s="3"/>
      <c r="N664" s="3"/>
    </row>
    <row r="665" spans="2:14" ht="12.75">
      <c r="B665" s="3"/>
      <c r="C665" s="280"/>
      <c r="D665" s="280"/>
      <c r="E665" s="280"/>
      <c r="F665" s="3"/>
      <c r="G665" s="3"/>
      <c r="H665" s="3"/>
      <c r="I665" s="3"/>
      <c r="J665" s="3"/>
      <c r="K665" s="3"/>
      <c r="L665" s="3"/>
      <c r="M665" s="3"/>
      <c r="N665" s="3"/>
    </row>
    <row r="666" spans="2:14" ht="12.75">
      <c r="B666" s="3"/>
      <c r="C666" s="280"/>
      <c r="D666" s="280"/>
      <c r="E666" s="280"/>
      <c r="F666" s="3"/>
      <c r="G666" s="3"/>
      <c r="H666" s="3"/>
      <c r="I666" s="3"/>
      <c r="J666" s="3"/>
      <c r="K666" s="3"/>
      <c r="L666" s="3"/>
      <c r="M666" s="3"/>
      <c r="N666" s="3"/>
    </row>
    <row r="667" spans="2:14" ht="12.75">
      <c r="B667" s="3"/>
      <c r="C667" s="280"/>
      <c r="D667" s="280"/>
      <c r="E667" s="280"/>
      <c r="F667" s="3"/>
      <c r="G667" s="3"/>
      <c r="H667" s="3"/>
      <c r="I667" s="3"/>
      <c r="J667" s="3"/>
      <c r="K667" s="3"/>
      <c r="L667" s="3"/>
      <c r="M667" s="3"/>
      <c r="N667" s="3"/>
    </row>
    <row r="668" spans="2:14" ht="12.75">
      <c r="B668" s="3"/>
      <c r="C668" s="280"/>
      <c r="D668" s="280"/>
      <c r="E668" s="280"/>
      <c r="F668" s="3"/>
      <c r="G668" s="3"/>
      <c r="H668" s="3"/>
      <c r="I668" s="3"/>
      <c r="J668" s="3"/>
      <c r="K668" s="3"/>
      <c r="L668" s="3"/>
      <c r="M668" s="3"/>
      <c r="N668" s="3"/>
    </row>
    <row r="669" spans="2:14" ht="12.75">
      <c r="B669" s="3"/>
      <c r="C669" s="280"/>
      <c r="D669" s="280"/>
      <c r="E669" s="280"/>
      <c r="F669" s="3"/>
      <c r="G669" s="3"/>
      <c r="H669" s="3"/>
      <c r="I669" s="3"/>
      <c r="J669" s="3"/>
      <c r="K669" s="3"/>
      <c r="L669" s="3"/>
      <c r="M669" s="3"/>
      <c r="N669" s="3"/>
    </row>
    <row r="670" spans="2:14" ht="12.75">
      <c r="B670" s="3"/>
      <c r="C670" s="280"/>
      <c r="D670" s="280"/>
      <c r="E670" s="280"/>
      <c r="F670" s="3"/>
      <c r="G670" s="3"/>
      <c r="H670" s="3"/>
      <c r="I670" s="3"/>
      <c r="J670" s="3"/>
      <c r="K670" s="3"/>
      <c r="L670" s="3"/>
      <c r="M670" s="3"/>
      <c r="N670" s="3"/>
    </row>
    <row r="671" spans="2:14" ht="12.75">
      <c r="B671" s="3"/>
      <c r="C671" s="280"/>
      <c r="D671" s="280"/>
      <c r="E671" s="280"/>
      <c r="F671" s="3"/>
      <c r="G671" s="3"/>
      <c r="H671" s="3"/>
      <c r="I671" s="3"/>
      <c r="J671" s="3"/>
      <c r="K671" s="3"/>
      <c r="L671" s="3"/>
      <c r="M671" s="3"/>
      <c r="N671" s="3"/>
    </row>
    <row r="672" spans="2:14" ht="12.75">
      <c r="B672" s="3"/>
      <c r="C672" s="280"/>
      <c r="D672" s="280"/>
      <c r="E672" s="280"/>
      <c r="F672" s="3"/>
      <c r="G672" s="3"/>
      <c r="H672" s="3"/>
      <c r="I672" s="3"/>
      <c r="J672" s="3"/>
      <c r="K672" s="3"/>
      <c r="L672" s="3"/>
      <c r="M672" s="3"/>
      <c r="N672" s="3"/>
    </row>
    <row r="673" spans="2:14" ht="12.75">
      <c r="B673" s="3"/>
      <c r="C673" s="280"/>
      <c r="D673" s="280"/>
      <c r="E673" s="280"/>
      <c r="F673" s="3"/>
      <c r="G673" s="3"/>
      <c r="H673" s="3"/>
      <c r="I673" s="3"/>
      <c r="J673" s="3"/>
      <c r="K673" s="3"/>
      <c r="L673" s="3"/>
      <c r="M673" s="3"/>
      <c r="N673" s="3"/>
    </row>
    <row r="674" spans="2:14" ht="12.75">
      <c r="B674" s="3"/>
      <c r="C674" s="280"/>
      <c r="D674" s="280"/>
      <c r="E674" s="280"/>
      <c r="F674" s="3"/>
      <c r="G674" s="3"/>
      <c r="H674" s="3"/>
      <c r="I674" s="3"/>
      <c r="J674" s="3"/>
      <c r="K674" s="3"/>
      <c r="L674" s="3"/>
      <c r="M674" s="3"/>
      <c r="N674" s="3"/>
    </row>
    <row r="675" spans="2:14" ht="12.75">
      <c r="B675" s="3"/>
      <c r="C675" s="280"/>
      <c r="D675" s="280"/>
      <c r="E675" s="280"/>
      <c r="F675" s="3"/>
      <c r="G675" s="3"/>
      <c r="H675" s="3"/>
      <c r="I675" s="3"/>
      <c r="J675" s="3"/>
      <c r="K675" s="3"/>
      <c r="L675" s="3"/>
      <c r="M675" s="3"/>
      <c r="N675" s="3"/>
    </row>
    <row r="676" spans="2:14" ht="12.75">
      <c r="B676" s="3"/>
      <c r="C676" s="280"/>
      <c r="D676" s="280"/>
      <c r="E676" s="280"/>
      <c r="F676" s="3"/>
      <c r="G676" s="3"/>
      <c r="H676" s="3"/>
      <c r="I676" s="3"/>
      <c r="J676" s="3"/>
      <c r="K676" s="3"/>
      <c r="L676" s="3"/>
      <c r="M676" s="3"/>
      <c r="N676" s="3"/>
    </row>
    <row r="677" spans="2:14" ht="12.75">
      <c r="B677" s="3"/>
      <c r="C677" s="280"/>
      <c r="D677" s="280"/>
      <c r="E677" s="280"/>
      <c r="F677" s="3"/>
      <c r="G677" s="3"/>
      <c r="H677" s="3"/>
      <c r="I677" s="3"/>
      <c r="J677" s="3"/>
      <c r="K677" s="3"/>
      <c r="L677" s="3"/>
      <c r="M677" s="3"/>
      <c r="N677" s="3"/>
    </row>
    <row r="678" spans="2:14" ht="12.75">
      <c r="B678" s="3"/>
      <c r="C678" s="280"/>
      <c r="D678" s="280"/>
      <c r="E678" s="280"/>
      <c r="F678" s="3"/>
      <c r="G678" s="3"/>
      <c r="H678" s="3"/>
      <c r="I678" s="3"/>
      <c r="J678" s="3"/>
      <c r="K678" s="3"/>
      <c r="L678" s="3"/>
      <c r="M678" s="3"/>
      <c r="N678" s="3"/>
    </row>
    <row r="679" spans="2:14" ht="12.75">
      <c r="B679" s="3"/>
      <c r="C679" s="280"/>
      <c r="D679" s="280"/>
      <c r="E679" s="280"/>
      <c r="F679" s="3"/>
      <c r="G679" s="3"/>
      <c r="H679" s="3"/>
      <c r="I679" s="3"/>
      <c r="J679" s="3"/>
      <c r="K679" s="3"/>
      <c r="L679" s="3"/>
      <c r="M679" s="3"/>
      <c r="N679" s="3"/>
    </row>
    <row r="680" spans="2:14" ht="12.75">
      <c r="B680" s="3"/>
      <c r="C680" s="280"/>
      <c r="D680" s="280"/>
      <c r="E680" s="280"/>
      <c r="F680" s="3"/>
      <c r="G680" s="3"/>
      <c r="H680" s="3"/>
      <c r="I680" s="3"/>
      <c r="J680" s="3"/>
      <c r="K680" s="3"/>
      <c r="L680" s="3"/>
      <c r="M680" s="3"/>
      <c r="N680" s="3"/>
    </row>
    <row r="681" spans="2:14" ht="12.75">
      <c r="B681" s="3"/>
      <c r="C681" s="280"/>
      <c r="D681" s="280"/>
      <c r="E681" s="280"/>
      <c r="F681" s="3"/>
      <c r="G681" s="3"/>
      <c r="H681" s="3"/>
      <c r="I681" s="3"/>
      <c r="J681" s="3"/>
      <c r="K681" s="3"/>
      <c r="L681" s="3"/>
      <c r="M681" s="3"/>
      <c r="N681" s="3"/>
    </row>
    <row r="682" spans="2:14" ht="12.75">
      <c r="B682" s="3"/>
      <c r="C682" s="280"/>
      <c r="D682" s="280"/>
      <c r="E682" s="280"/>
      <c r="F682" s="3"/>
      <c r="G682" s="3"/>
      <c r="H682" s="3"/>
      <c r="I682" s="3"/>
      <c r="J682" s="3"/>
      <c r="K682" s="3"/>
      <c r="L682" s="3"/>
      <c r="M682" s="3"/>
      <c r="N682" s="3"/>
    </row>
    <row r="683" spans="2:14" ht="12.75">
      <c r="B683" s="3"/>
      <c r="C683" s="280"/>
      <c r="D683" s="280"/>
      <c r="E683" s="280"/>
      <c r="F683" s="3"/>
      <c r="G683" s="3"/>
      <c r="H683" s="3"/>
      <c r="I683" s="3"/>
      <c r="J683" s="3"/>
      <c r="K683" s="3"/>
      <c r="L683" s="3"/>
      <c r="M683" s="3"/>
      <c r="N683" s="3"/>
    </row>
    <row r="684" spans="2:14" ht="12.75">
      <c r="B684" s="3"/>
      <c r="C684" s="280"/>
      <c r="D684" s="280"/>
      <c r="E684" s="280"/>
      <c r="F684" s="3"/>
      <c r="G684" s="3"/>
      <c r="H684" s="3"/>
      <c r="I684" s="3"/>
      <c r="J684" s="3"/>
      <c r="K684" s="3"/>
      <c r="L684" s="3"/>
      <c r="M684" s="3"/>
      <c r="N684" s="3"/>
    </row>
    <row r="685" spans="2:14" ht="12.75">
      <c r="B685" s="3"/>
      <c r="C685" s="280"/>
      <c r="D685" s="280"/>
      <c r="E685" s="280"/>
      <c r="F685" s="3"/>
      <c r="G685" s="3"/>
      <c r="H685" s="3"/>
      <c r="I685" s="3"/>
      <c r="J685" s="3"/>
      <c r="K685" s="3"/>
      <c r="L685" s="3"/>
      <c r="M685" s="3"/>
      <c r="N685" s="3"/>
    </row>
    <row r="686" spans="2:14" ht="12.75">
      <c r="B686" s="3"/>
      <c r="C686" s="280"/>
      <c r="D686" s="280"/>
      <c r="E686" s="280"/>
      <c r="F686" s="3"/>
      <c r="G686" s="3"/>
      <c r="H686" s="3"/>
      <c r="I686" s="3"/>
      <c r="J686" s="3"/>
      <c r="K686" s="3"/>
      <c r="L686" s="3"/>
      <c r="M686" s="3"/>
      <c r="N686" s="3"/>
    </row>
    <row r="687" spans="2:14" ht="12.75">
      <c r="B687" s="3"/>
      <c r="C687" s="280"/>
      <c r="D687" s="280"/>
      <c r="E687" s="280"/>
      <c r="F687" s="3"/>
      <c r="G687" s="3"/>
      <c r="H687" s="3"/>
      <c r="I687" s="3"/>
      <c r="J687" s="3"/>
      <c r="K687" s="3"/>
      <c r="L687" s="3"/>
      <c r="M687" s="3"/>
      <c r="N687" s="3"/>
    </row>
    <row r="688" spans="2:14" ht="12.75">
      <c r="B688" s="3"/>
      <c r="C688" s="280"/>
      <c r="D688" s="280"/>
      <c r="E688" s="280"/>
      <c r="F688" s="3"/>
      <c r="G688" s="3"/>
      <c r="H688" s="3"/>
      <c r="I688" s="3"/>
      <c r="J688" s="3"/>
      <c r="K688" s="3"/>
      <c r="L688" s="3"/>
      <c r="M688" s="3"/>
      <c r="N688" s="3"/>
    </row>
    <row r="689" spans="2:14" ht="12.75">
      <c r="B689" s="3"/>
      <c r="C689" s="280"/>
      <c r="D689" s="280"/>
      <c r="E689" s="280"/>
      <c r="F689" s="3"/>
      <c r="G689" s="3"/>
      <c r="H689" s="3"/>
      <c r="I689" s="3"/>
      <c r="J689" s="3"/>
      <c r="K689" s="3"/>
      <c r="L689" s="3"/>
      <c r="M689" s="3"/>
      <c r="N689" s="3"/>
    </row>
    <row r="690" spans="2:14" ht="12.75">
      <c r="B690" s="3"/>
      <c r="C690" s="280"/>
      <c r="D690" s="280"/>
      <c r="E690" s="280"/>
      <c r="F690" s="3"/>
      <c r="G690" s="3"/>
      <c r="H690" s="3"/>
      <c r="I690" s="3"/>
      <c r="J690" s="3"/>
      <c r="K690" s="3"/>
      <c r="L690" s="3"/>
      <c r="M690" s="3"/>
      <c r="N690" s="3"/>
    </row>
    <row r="691" spans="2:14" ht="12.75">
      <c r="B691" s="3"/>
      <c r="C691" s="280"/>
      <c r="D691" s="280"/>
      <c r="E691" s="280"/>
      <c r="F691" s="3"/>
      <c r="G691" s="3"/>
      <c r="H691" s="3"/>
      <c r="I691" s="3"/>
      <c r="J691" s="3"/>
      <c r="K691" s="3"/>
      <c r="L691" s="3"/>
      <c r="M691" s="3"/>
      <c r="N691" s="3"/>
    </row>
    <row r="692" spans="2:14" ht="12.75">
      <c r="B692" s="3"/>
      <c r="C692" s="280"/>
      <c r="D692" s="280"/>
      <c r="E692" s="280"/>
      <c r="F692" s="3"/>
      <c r="G692" s="3"/>
      <c r="H692" s="3"/>
      <c r="I692" s="3"/>
      <c r="J692" s="3"/>
      <c r="K692" s="3"/>
      <c r="L692" s="3"/>
      <c r="M692" s="3"/>
      <c r="N692" s="3"/>
    </row>
    <row r="693" spans="2:14" ht="12.75">
      <c r="B693" s="3"/>
      <c r="C693" s="280"/>
      <c r="D693" s="280"/>
      <c r="E693" s="280"/>
      <c r="F693" s="3"/>
      <c r="G693" s="3"/>
      <c r="H693" s="3"/>
      <c r="I693" s="3"/>
      <c r="J693" s="3"/>
      <c r="K693" s="3"/>
      <c r="L693" s="3"/>
      <c r="M693" s="3"/>
      <c r="N693" s="3"/>
    </row>
    <row r="694" spans="2:14" ht="12.75">
      <c r="B694" s="3"/>
      <c r="C694" s="280"/>
      <c r="D694" s="280"/>
      <c r="E694" s="280"/>
      <c r="F694" s="3"/>
      <c r="G694" s="3"/>
      <c r="H694" s="3"/>
      <c r="I694" s="3"/>
      <c r="J694" s="3"/>
      <c r="K694" s="3"/>
      <c r="L694" s="3"/>
      <c r="M694" s="3"/>
      <c r="N694" s="3"/>
    </row>
    <row r="695" spans="2:14" ht="12.75">
      <c r="B695" s="3"/>
      <c r="C695" s="280"/>
      <c r="D695" s="280"/>
      <c r="E695" s="280"/>
      <c r="F695" s="3"/>
      <c r="G695" s="3"/>
      <c r="H695" s="3"/>
      <c r="I695" s="3"/>
      <c r="J695" s="3"/>
      <c r="K695" s="3"/>
      <c r="L695" s="3"/>
      <c r="M695" s="3"/>
      <c r="N695" s="3"/>
    </row>
    <row r="696" spans="2:14" ht="12.75">
      <c r="B696" s="3"/>
      <c r="C696" s="280"/>
      <c r="D696" s="280"/>
      <c r="E696" s="280"/>
      <c r="F696" s="3"/>
      <c r="G696" s="3"/>
      <c r="H696" s="3"/>
      <c r="I696" s="3"/>
      <c r="J696" s="3"/>
      <c r="K696" s="3"/>
      <c r="L696" s="3"/>
      <c r="M696" s="3"/>
      <c r="N696" s="3"/>
    </row>
    <row r="697" spans="2:14" ht="12.75">
      <c r="B697" s="3"/>
      <c r="C697" s="280"/>
      <c r="D697" s="280"/>
      <c r="E697" s="280"/>
      <c r="F697" s="3"/>
      <c r="G697" s="3"/>
      <c r="H697" s="3"/>
      <c r="I697" s="3"/>
      <c r="J697" s="3"/>
      <c r="K697" s="3"/>
      <c r="L697" s="3"/>
      <c r="M697" s="3"/>
      <c r="N697" s="3"/>
    </row>
    <row r="698" spans="2:14" ht="12.75">
      <c r="B698" s="3"/>
      <c r="C698" s="280"/>
      <c r="D698" s="280"/>
      <c r="E698" s="280"/>
      <c r="F698" s="3"/>
      <c r="G698" s="3"/>
      <c r="H698" s="3"/>
      <c r="I698" s="3"/>
      <c r="J698" s="3"/>
      <c r="K698" s="3"/>
      <c r="L698" s="3"/>
      <c r="M698" s="3"/>
      <c r="N698" s="3"/>
    </row>
    <row r="699" spans="2:14" ht="12.75">
      <c r="B699" s="3"/>
      <c r="C699" s="280"/>
      <c r="D699" s="280"/>
      <c r="E699" s="280"/>
      <c r="F699" s="3"/>
      <c r="G699" s="3"/>
      <c r="H699" s="3"/>
      <c r="I699" s="3"/>
      <c r="J699" s="3"/>
      <c r="K699" s="3"/>
      <c r="L699" s="3"/>
      <c r="M699" s="3"/>
      <c r="N699" s="3"/>
    </row>
    <row r="700" spans="2:14" ht="12.75">
      <c r="B700" s="3"/>
      <c r="C700" s="280"/>
      <c r="D700" s="280"/>
      <c r="E700" s="280"/>
      <c r="F700" s="3"/>
      <c r="G700" s="3"/>
      <c r="H700" s="3"/>
      <c r="I700" s="3"/>
      <c r="J700" s="3"/>
      <c r="K700" s="3"/>
      <c r="L700" s="3"/>
      <c r="M700" s="3"/>
      <c r="N700" s="3"/>
    </row>
    <row r="701" spans="2:14" ht="12.75">
      <c r="B701" s="3"/>
      <c r="C701" s="280"/>
      <c r="D701" s="280"/>
      <c r="E701" s="280"/>
      <c r="F701" s="3"/>
      <c r="G701" s="3"/>
      <c r="H701" s="3"/>
      <c r="I701" s="3"/>
      <c r="J701" s="3"/>
      <c r="K701" s="3"/>
      <c r="L701" s="3"/>
      <c r="M701" s="3"/>
      <c r="N701" s="3"/>
    </row>
    <row r="702" spans="2:14" ht="12.75">
      <c r="B702" s="3"/>
      <c r="C702" s="280"/>
      <c r="D702" s="280"/>
      <c r="E702" s="280"/>
      <c r="F702" s="3"/>
      <c r="G702" s="3"/>
      <c r="H702" s="3"/>
      <c r="I702" s="3"/>
      <c r="J702" s="3"/>
      <c r="K702" s="3"/>
      <c r="L702" s="3"/>
      <c r="M702" s="3"/>
      <c r="N702" s="3"/>
    </row>
    <row r="703" spans="2:14" ht="12.75">
      <c r="B703" s="3"/>
      <c r="C703" s="280"/>
      <c r="D703" s="280"/>
      <c r="E703" s="280"/>
      <c r="F703" s="3"/>
      <c r="G703" s="3"/>
      <c r="H703" s="3"/>
      <c r="I703" s="3"/>
      <c r="J703" s="3"/>
      <c r="K703" s="3"/>
      <c r="L703" s="3"/>
      <c r="M703" s="3"/>
      <c r="N703" s="3"/>
    </row>
    <row r="704" spans="2:14" ht="12.75">
      <c r="B704" s="3"/>
      <c r="C704" s="280"/>
      <c r="D704" s="280"/>
      <c r="E704" s="280"/>
      <c r="F704" s="3"/>
      <c r="G704" s="3"/>
      <c r="H704" s="3"/>
      <c r="I704" s="3"/>
      <c r="J704" s="3"/>
      <c r="K704" s="3"/>
      <c r="L704" s="3"/>
      <c r="M704" s="3"/>
      <c r="N704" s="3"/>
    </row>
    <row r="705" spans="2:14" ht="12.75">
      <c r="B705" s="3"/>
      <c r="C705" s="280"/>
      <c r="D705" s="280"/>
      <c r="E705" s="280"/>
      <c r="F705" s="3"/>
      <c r="G705" s="3"/>
      <c r="H705" s="3"/>
      <c r="I705" s="3"/>
      <c r="J705" s="3"/>
      <c r="K705" s="3"/>
      <c r="L705" s="3"/>
      <c r="M705" s="3"/>
      <c r="N705" s="3"/>
    </row>
    <row r="706" spans="2:14" ht="12.75">
      <c r="B706" s="3"/>
      <c r="C706" s="280"/>
      <c r="D706" s="280"/>
      <c r="E706" s="280"/>
      <c r="F706" s="3"/>
      <c r="G706" s="3"/>
      <c r="H706" s="3"/>
      <c r="I706" s="3"/>
      <c r="J706" s="3"/>
      <c r="K706" s="3"/>
      <c r="L706" s="3"/>
      <c r="M706" s="3"/>
      <c r="N706" s="3"/>
    </row>
    <row r="707" spans="2:14" ht="12.75">
      <c r="B707" s="3"/>
      <c r="C707" s="280"/>
      <c r="D707" s="280"/>
      <c r="E707" s="280"/>
      <c r="F707" s="3"/>
      <c r="G707" s="3"/>
      <c r="H707" s="3"/>
      <c r="I707" s="3"/>
      <c r="J707" s="3"/>
      <c r="K707" s="3"/>
      <c r="L707" s="3"/>
      <c r="M707" s="3"/>
      <c r="N707" s="3"/>
    </row>
    <row r="708" spans="2:14" ht="12.75">
      <c r="B708" s="3"/>
      <c r="C708" s="280"/>
      <c r="D708" s="280"/>
      <c r="E708" s="280"/>
      <c r="F708" s="3"/>
      <c r="G708" s="3"/>
      <c r="H708" s="3"/>
      <c r="I708" s="3"/>
      <c r="J708" s="3"/>
      <c r="K708" s="3"/>
      <c r="L708" s="3"/>
      <c r="M708" s="3"/>
      <c r="N708" s="3"/>
    </row>
    <row r="709" spans="2:14" ht="12.75">
      <c r="B709" s="3"/>
      <c r="C709" s="280"/>
      <c r="D709" s="280"/>
      <c r="E709" s="280"/>
      <c r="F709" s="3"/>
      <c r="G709" s="3"/>
      <c r="H709" s="3"/>
      <c r="I709" s="3"/>
      <c r="J709" s="3"/>
      <c r="K709" s="3"/>
      <c r="L709" s="3"/>
      <c r="M709" s="3"/>
      <c r="N709" s="3"/>
    </row>
    <row r="710" spans="2:14" ht="12.75">
      <c r="B710" s="3"/>
      <c r="C710" s="280"/>
      <c r="D710" s="280"/>
      <c r="E710" s="280"/>
      <c r="F710" s="3"/>
      <c r="G710" s="3"/>
      <c r="H710" s="3"/>
      <c r="I710" s="3"/>
      <c r="J710" s="3"/>
      <c r="K710" s="3"/>
      <c r="L710" s="3"/>
      <c r="M710" s="3"/>
      <c r="N710" s="3"/>
    </row>
    <row r="711" spans="2:14" ht="12.75">
      <c r="B711" s="3"/>
      <c r="C711" s="280"/>
      <c r="D711" s="280"/>
      <c r="E711" s="280"/>
      <c r="F711" s="3"/>
      <c r="G711" s="3"/>
      <c r="H711" s="3"/>
      <c r="I711" s="3"/>
      <c r="J711" s="3"/>
      <c r="K711" s="3"/>
      <c r="L711" s="3"/>
      <c r="M711" s="3"/>
      <c r="N711" s="3"/>
    </row>
    <row r="712" spans="2:14" ht="12.75">
      <c r="B712" s="3"/>
      <c r="C712" s="280"/>
      <c r="D712" s="280"/>
      <c r="E712" s="280"/>
      <c r="F712" s="3"/>
      <c r="G712" s="3"/>
      <c r="H712" s="3"/>
      <c r="I712" s="3"/>
      <c r="J712" s="3"/>
      <c r="K712" s="3"/>
      <c r="L712" s="3"/>
      <c r="M712" s="3"/>
      <c r="N712" s="3"/>
    </row>
    <row r="713" spans="2:14" ht="12.75">
      <c r="B713" s="3"/>
      <c r="C713" s="280"/>
      <c r="D713" s="280"/>
      <c r="E713" s="280"/>
      <c r="F713" s="3"/>
      <c r="G713" s="3"/>
      <c r="H713" s="3"/>
      <c r="I713" s="3"/>
      <c r="J713" s="3"/>
      <c r="K713" s="3"/>
      <c r="L713" s="3"/>
      <c r="M713" s="3"/>
      <c r="N713" s="3"/>
    </row>
    <row r="714" spans="2:14" ht="12.75">
      <c r="B714" s="3"/>
      <c r="C714" s="280"/>
      <c r="D714" s="280"/>
      <c r="E714" s="280"/>
      <c r="F714" s="3"/>
      <c r="G714" s="3"/>
      <c r="H714" s="3"/>
      <c r="I714" s="3"/>
      <c r="J714" s="3"/>
      <c r="K714" s="3"/>
      <c r="L714" s="3"/>
      <c r="M714" s="3"/>
      <c r="N714" s="3"/>
    </row>
    <row r="715" spans="2:14" ht="12.75">
      <c r="B715" s="3"/>
      <c r="C715" s="280"/>
      <c r="D715" s="280"/>
      <c r="E715" s="280"/>
      <c r="F715" s="3"/>
      <c r="G715" s="3"/>
      <c r="H715" s="3"/>
      <c r="I715" s="3"/>
      <c r="J715" s="3"/>
      <c r="K715" s="3"/>
      <c r="L715" s="3"/>
      <c r="M715" s="3"/>
      <c r="N715" s="3"/>
    </row>
    <row r="716" spans="2:14" ht="12.75">
      <c r="B716" s="3"/>
      <c r="C716" s="280"/>
      <c r="D716" s="280"/>
      <c r="E716" s="280"/>
      <c r="F716" s="3"/>
      <c r="G716" s="3"/>
      <c r="H716" s="3"/>
      <c r="I716" s="3"/>
      <c r="J716" s="3"/>
      <c r="K716" s="3"/>
      <c r="L716" s="3"/>
      <c r="M716" s="3"/>
      <c r="N716" s="3"/>
    </row>
    <row r="717" spans="2:14" ht="12.75">
      <c r="B717" s="3"/>
      <c r="C717" s="280"/>
      <c r="D717" s="280"/>
      <c r="E717" s="280"/>
      <c r="F717" s="3"/>
      <c r="G717" s="3"/>
      <c r="H717" s="3"/>
      <c r="I717" s="3"/>
      <c r="J717" s="3"/>
      <c r="K717" s="3"/>
      <c r="L717" s="3"/>
      <c r="M717" s="3"/>
      <c r="N717" s="3"/>
    </row>
    <row r="718" spans="2:14" ht="12.75">
      <c r="B718" s="3"/>
      <c r="C718" s="280"/>
      <c r="D718" s="280"/>
      <c r="E718" s="280"/>
      <c r="F718" s="3"/>
      <c r="G718" s="3"/>
      <c r="H718" s="3"/>
      <c r="I718" s="3"/>
      <c r="J718" s="3"/>
      <c r="K718" s="3"/>
      <c r="L718" s="3"/>
      <c r="M718" s="3"/>
      <c r="N718" s="3"/>
    </row>
    <row r="719" spans="2:14" ht="12.75">
      <c r="B719" s="3"/>
      <c r="C719" s="280"/>
      <c r="D719" s="280"/>
      <c r="E719" s="280"/>
      <c r="F719" s="3"/>
      <c r="G719" s="3"/>
      <c r="H719" s="3"/>
      <c r="I719" s="3"/>
      <c r="J719" s="3"/>
      <c r="K719" s="3"/>
      <c r="L719" s="3"/>
      <c r="M719" s="3"/>
      <c r="N719" s="3"/>
    </row>
    <row r="720" spans="2:14" ht="12.75">
      <c r="B720" s="3"/>
      <c r="C720" s="280"/>
      <c r="D720" s="280"/>
      <c r="E720" s="280"/>
      <c r="F720" s="3"/>
      <c r="G720" s="3"/>
      <c r="H720" s="3"/>
      <c r="I720" s="3"/>
      <c r="J720" s="3"/>
      <c r="K720" s="3"/>
      <c r="L720" s="3"/>
      <c r="M720" s="3"/>
      <c r="N720" s="3"/>
    </row>
    <row r="721" spans="2:14" ht="12.75">
      <c r="B721" s="3"/>
      <c r="C721" s="280"/>
      <c r="D721" s="280"/>
      <c r="E721" s="280"/>
      <c r="F721" s="3"/>
      <c r="G721" s="3"/>
      <c r="H721" s="3"/>
      <c r="I721" s="3"/>
      <c r="J721" s="3"/>
      <c r="K721" s="3"/>
      <c r="L721" s="3"/>
      <c r="M721" s="3"/>
      <c r="N721" s="3"/>
    </row>
    <row r="722" spans="2:14" ht="12.75">
      <c r="B722" s="3"/>
      <c r="C722" s="280"/>
      <c r="D722" s="280"/>
      <c r="E722" s="280"/>
      <c r="F722" s="3"/>
      <c r="G722" s="3"/>
      <c r="H722" s="3"/>
      <c r="I722" s="3"/>
      <c r="J722" s="3"/>
      <c r="K722" s="3"/>
      <c r="L722" s="3"/>
      <c r="M722" s="3"/>
      <c r="N722" s="3"/>
    </row>
    <row r="723" spans="2:14" ht="12.75">
      <c r="B723" s="3"/>
      <c r="C723" s="280"/>
      <c r="D723" s="280"/>
      <c r="E723" s="280"/>
      <c r="F723" s="3"/>
      <c r="G723" s="3"/>
      <c r="H723" s="3"/>
      <c r="I723" s="3"/>
      <c r="J723" s="3"/>
      <c r="K723" s="3"/>
      <c r="L723" s="3"/>
      <c r="M723" s="3"/>
      <c r="N723" s="3"/>
    </row>
    <row r="724" spans="2:14" ht="12.75">
      <c r="B724" s="3"/>
      <c r="C724" s="280"/>
      <c r="D724" s="280"/>
      <c r="E724" s="280"/>
      <c r="F724" s="3"/>
      <c r="G724" s="3"/>
      <c r="H724" s="3"/>
      <c r="I724" s="3"/>
      <c r="J724" s="3"/>
      <c r="K724" s="3"/>
      <c r="L724" s="3"/>
      <c r="M724" s="3"/>
      <c r="N724" s="3"/>
    </row>
    <row r="725" spans="2:14" ht="12.75">
      <c r="B725" s="3"/>
      <c r="C725" s="280"/>
      <c r="D725" s="280"/>
      <c r="E725" s="280"/>
      <c r="F725" s="3"/>
      <c r="G725" s="3"/>
      <c r="H725" s="3"/>
      <c r="I725" s="3"/>
      <c r="J725" s="3"/>
      <c r="K725" s="3"/>
      <c r="L725" s="3"/>
      <c r="M725" s="3"/>
      <c r="N725" s="3"/>
    </row>
    <row r="726" spans="2:14" ht="12.75">
      <c r="B726" s="3"/>
      <c r="C726" s="280"/>
      <c r="D726" s="280"/>
      <c r="E726" s="280"/>
      <c r="F726" s="3"/>
      <c r="G726" s="3"/>
      <c r="H726" s="3"/>
      <c r="I726" s="3"/>
      <c r="J726" s="3"/>
      <c r="K726" s="3"/>
      <c r="L726" s="3"/>
      <c r="M726" s="3"/>
      <c r="N726" s="3"/>
    </row>
    <row r="727" spans="2:14" ht="12.75">
      <c r="B727" s="3"/>
      <c r="C727" s="280"/>
      <c r="D727" s="280"/>
      <c r="E727" s="280"/>
      <c r="F727" s="3"/>
      <c r="G727" s="3"/>
      <c r="H727" s="3"/>
      <c r="I727" s="3"/>
      <c r="J727" s="3"/>
      <c r="K727" s="3"/>
      <c r="L727" s="3"/>
      <c r="M727" s="3"/>
      <c r="N727" s="3"/>
    </row>
    <row r="728" spans="2:14" ht="12.75">
      <c r="B728" s="3"/>
      <c r="C728" s="280"/>
      <c r="D728" s="280"/>
      <c r="E728" s="280"/>
      <c r="F728" s="3"/>
      <c r="G728" s="3"/>
      <c r="H728" s="3"/>
      <c r="I728" s="3"/>
      <c r="J728" s="3"/>
      <c r="K728" s="3"/>
      <c r="L728" s="3"/>
      <c r="M728" s="3"/>
      <c r="N728" s="3"/>
    </row>
    <row r="729" spans="2:14" ht="12.75">
      <c r="B729" s="3"/>
      <c r="C729" s="280"/>
      <c r="D729" s="280"/>
      <c r="E729" s="280"/>
      <c r="F729" s="3"/>
      <c r="G729" s="3"/>
      <c r="H729" s="3"/>
      <c r="I729" s="3"/>
      <c r="J729" s="3"/>
      <c r="K729" s="3"/>
      <c r="L729" s="3"/>
      <c r="M729" s="3"/>
      <c r="N729" s="3"/>
    </row>
    <row r="730" spans="2:14" ht="12.75">
      <c r="B730" s="3"/>
      <c r="C730" s="280"/>
      <c r="D730" s="280"/>
      <c r="E730" s="280"/>
      <c r="F730" s="3"/>
      <c r="G730" s="3"/>
      <c r="H730" s="3"/>
      <c r="I730" s="3"/>
      <c r="J730" s="3"/>
      <c r="K730" s="3"/>
      <c r="L730" s="3"/>
      <c r="M730" s="3"/>
      <c r="N730" s="3"/>
    </row>
    <row r="731" spans="2:14" ht="12.75">
      <c r="B731" s="3"/>
      <c r="C731" s="280"/>
      <c r="D731" s="280"/>
      <c r="E731" s="280"/>
      <c r="F731" s="3"/>
      <c r="G731" s="3"/>
      <c r="H731" s="3"/>
      <c r="I731" s="3"/>
      <c r="J731" s="3"/>
      <c r="K731" s="3"/>
      <c r="L731" s="3"/>
      <c r="M731" s="3"/>
      <c r="N731" s="3"/>
    </row>
    <row r="732" spans="2:14" ht="12.75">
      <c r="B732" s="3"/>
      <c r="C732" s="280"/>
      <c r="D732" s="280"/>
      <c r="E732" s="280"/>
      <c r="F732" s="3"/>
      <c r="G732" s="3"/>
      <c r="H732" s="3"/>
      <c r="I732" s="3"/>
      <c r="J732" s="3"/>
      <c r="K732" s="3"/>
      <c r="L732" s="3"/>
      <c r="M732" s="3"/>
      <c r="N732" s="3"/>
    </row>
    <row r="733" spans="2:14" ht="12.75">
      <c r="B733" s="3"/>
      <c r="C733" s="280"/>
      <c r="D733" s="280"/>
      <c r="E733" s="280"/>
      <c r="F733" s="3"/>
      <c r="G733" s="3"/>
      <c r="H733" s="3"/>
      <c r="I733" s="3"/>
      <c r="J733" s="3"/>
      <c r="K733" s="3"/>
      <c r="L733" s="3"/>
      <c r="M733" s="3"/>
      <c r="N733" s="3"/>
    </row>
    <row r="734" spans="2:14" ht="12.75">
      <c r="B734" s="3"/>
      <c r="C734" s="280"/>
      <c r="D734" s="280"/>
      <c r="E734" s="280"/>
      <c r="F734" s="3"/>
      <c r="G734" s="3"/>
      <c r="H734" s="3"/>
      <c r="I734" s="3"/>
      <c r="J734" s="3"/>
      <c r="K734" s="3"/>
      <c r="L734" s="3"/>
      <c r="M734" s="3"/>
      <c r="N734" s="3"/>
    </row>
    <row r="735" spans="2:14" ht="12.75">
      <c r="B735" s="3"/>
      <c r="C735" s="280"/>
      <c r="D735" s="280"/>
      <c r="E735" s="280"/>
      <c r="F735" s="3"/>
      <c r="G735" s="3"/>
      <c r="H735" s="3"/>
      <c r="I735" s="3"/>
      <c r="J735" s="3"/>
      <c r="K735" s="3"/>
      <c r="L735" s="3"/>
      <c r="M735" s="3"/>
      <c r="N735" s="3"/>
    </row>
    <row r="736" spans="2:14" ht="12.75">
      <c r="B736" s="3"/>
      <c r="C736" s="280"/>
      <c r="D736" s="280"/>
      <c r="E736" s="280"/>
      <c r="F736" s="3"/>
      <c r="G736" s="3"/>
      <c r="H736" s="3"/>
      <c r="I736" s="3"/>
      <c r="J736" s="3"/>
      <c r="K736" s="3"/>
      <c r="L736" s="3"/>
      <c r="M736" s="3"/>
      <c r="N736" s="3"/>
    </row>
    <row r="737" spans="2:14" ht="12.75">
      <c r="B737" s="3"/>
      <c r="C737" s="280"/>
      <c r="D737" s="280"/>
      <c r="E737" s="280"/>
      <c r="F737" s="3"/>
      <c r="G737" s="3"/>
      <c r="H737" s="3"/>
      <c r="I737" s="3"/>
      <c r="J737" s="3"/>
      <c r="K737" s="3"/>
      <c r="L737" s="3"/>
      <c r="M737" s="3"/>
      <c r="N737" s="3"/>
    </row>
    <row r="738" spans="2:14" ht="12.75">
      <c r="B738" s="3"/>
      <c r="C738" s="280"/>
      <c r="D738" s="280"/>
      <c r="E738" s="280"/>
      <c r="F738" s="3"/>
      <c r="G738" s="3"/>
      <c r="H738" s="3"/>
      <c r="I738" s="3"/>
      <c r="J738" s="3"/>
      <c r="K738" s="3"/>
      <c r="L738" s="3"/>
      <c r="M738" s="3"/>
      <c r="N738" s="3"/>
    </row>
    <row r="739" spans="2:14" ht="12.75">
      <c r="B739" s="3"/>
      <c r="C739" s="280"/>
      <c r="D739" s="280"/>
      <c r="E739" s="280"/>
      <c r="F739" s="3"/>
      <c r="G739" s="3"/>
      <c r="H739" s="3"/>
      <c r="I739" s="3"/>
      <c r="J739" s="3"/>
      <c r="K739" s="3"/>
      <c r="L739" s="3"/>
      <c r="M739" s="3"/>
      <c r="N739" s="3"/>
    </row>
    <row r="740" spans="2:14" ht="12.75">
      <c r="B740" s="3"/>
      <c r="C740" s="280"/>
      <c r="D740" s="280"/>
      <c r="E740" s="280"/>
      <c r="F740" s="3"/>
      <c r="G740" s="3"/>
      <c r="H740" s="3"/>
      <c r="I740" s="3"/>
      <c r="J740" s="3"/>
      <c r="K740" s="3"/>
      <c r="L740" s="3"/>
      <c r="M740" s="3"/>
      <c r="N740" s="3"/>
    </row>
    <row r="741" spans="2:14" ht="12.75">
      <c r="B741" s="3"/>
      <c r="C741" s="280"/>
      <c r="D741" s="280"/>
      <c r="E741" s="280"/>
      <c r="F741" s="3"/>
      <c r="G741" s="3"/>
      <c r="H741" s="3"/>
      <c r="I741" s="3"/>
      <c r="J741" s="3"/>
      <c r="K741" s="3"/>
      <c r="L741" s="3"/>
      <c r="M741" s="3"/>
      <c r="N741" s="3"/>
    </row>
    <row r="742" spans="2:14" ht="12.75">
      <c r="B742" s="3"/>
      <c r="C742" s="280"/>
      <c r="D742" s="280"/>
      <c r="E742" s="280"/>
      <c r="F742" s="3"/>
      <c r="G742" s="3"/>
      <c r="H742" s="3"/>
      <c r="I742" s="3"/>
      <c r="J742" s="3"/>
      <c r="K742" s="3"/>
      <c r="L742" s="3"/>
      <c r="M742" s="3"/>
      <c r="N742" s="3"/>
    </row>
    <row r="743" spans="2:14" ht="12.75">
      <c r="B743" s="3"/>
      <c r="C743" s="280"/>
      <c r="D743" s="280"/>
      <c r="E743" s="280"/>
      <c r="F743" s="3"/>
      <c r="G743" s="3"/>
      <c r="H743" s="3"/>
      <c r="I743" s="3"/>
      <c r="J743" s="3"/>
      <c r="K743" s="3"/>
      <c r="L743" s="3"/>
      <c r="M743" s="3"/>
      <c r="N743" s="3"/>
    </row>
    <row r="744" spans="2:14" ht="12.75">
      <c r="B744" s="3"/>
      <c r="C744" s="280"/>
      <c r="D744" s="280"/>
      <c r="E744" s="280"/>
      <c r="F744" s="3"/>
      <c r="G744" s="3"/>
      <c r="H744" s="3"/>
      <c r="I744" s="3"/>
      <c r="J744" s="3"/>
      <c r="K744" s="3"/>
      <c r="L744" s="3"/>
      <c r="M744" s="3"/>
      <c r="N744" s="3"/>
    </row>
    <row r="745" spans="2:14" ht="12.75">
      <c r="B745" s="3"/>
      <c r="C745" s="280"/>
      <c r="D745" s="280"/>
      <c r="E745" s="280"/>
      <c r="F745" s="3"/>
      <c r="G745" s="3"/>
      <c r="H745" s="3"/>
      <c r="I745" s="3"/>
      <c r="J745" s="3"/>
      <c r="K745" s="3"/>
      <c r="L745" s="3"/>
      <c r="M745" s="3"/>
      <c r="N745" s="3"/>
    </row>
    <row r="746" spans="2:14" ht="12.75">
      <c r="B746" s="3"/>
      <c r="C746" s="280"/>
      <c r="D746" s="280"/>
      <c r="E746" s="280"/>
      <c r="F746" s="3"/>
      <c r="G746" s="3"/>
      <c r="H746" s="3"/>
      <c r="I746" s="3"/>
      <c r="J746" s="3"/>
      <c r="K746" s="3"/>
      <c r="L746" s="3"/>
      <c r="M746" s="3"/>
      <c r="N746" s="3"/>
    </row>
    <row r="747" spans="2:14" ht="12.75">
      <c r="B747" s="3"/>
      <c r="C747" s="280"/>
      <c r="D747" s="280"/>
      <c r="E747" s="280"/>
      <c r="F747" s="3"/>
      <c r="G747" s="3"/>
      <c r="H747" s="3"/>
      <c r="I747" s="3"/>
      <c r="J747" s="3"/>
      <c r="K747" s="3"/>
      <c r="L747" s="3"/>
      <c r="M747" s="3"/>
      <c r="N747" s="3"/>
    </row>
    <row r="748" spans="2:14" ht="12.75">
      <c r="B748" s="3"/>
      <c r="C748" s="280"/>
      <c r="D748" s="280"/>
      <c r="E748" s="280"/>
      <c r="F748" s="3"/>
      <c r="G748" s="3"/>
      <c r="H748" s="3"/>
      <c r="I748" s="3"/>
      <c r="J748" s="3"/>
      <c r="K748" s="3"/>
      <c r="L748" s="3"/>
      <c r="M748" s="3"/>
      <c r="N748" s="3"/>
    </row>
    <row r="749" spans="2:14" ht="12.75">
      <c r="B749" s="3"/>
      <c r="C749" s="280"/>
      <c r="D749" s="280"/>
      <c r="E749" s="280"/>
      <c r="F749" s="3"/>
      <c r="G749" s="3"/>
      <c r="H749" s="3"/>
      <c r="I749" s="3"/>
      <c r="J749" s="3"/>
      <c r="K749" s="3"/>
      <c r="L749" s="3"/>
      <c r="M749" s="3"/>
      <c r="N749" s="3"/>
    </row>
    <row r="750" spans="2:14" ht="12.75">
      <c r="B750" s="3"/>
      <c r="C750" s="280"/>
      <c r="D750" s="280"/>
      <c r="E750" s="280"/>
      <c r="F750" s="3"/>
      <c r="G750" s="3"/>
      <c r="H750" s="3"/>
      <c r="I750" s="3"/>
      <c r="J750" s="3"/>
      <c r="K750" s="3"/>
      <c r="L750" s="3"/>
      <c r="M750" s="3"/>
      <c r="N750" s="3"/>
    </row>
    <row r="751" spans="2:14" ht="12.75">
      <c r="B751" s="3"/>
      <c r="C751" s="280"/>
      <c r="D751" s="280"/>
      <c r="E751" s="280"/>
      <c r="F751" s="3"/>
      <c r="G751" s="3"/>
      <c r="H751" s="3"/>
      <c r="I751" s="3"/>
      <c r="J751" s="3"/>
      <c r="K751" s="3"/>
      <c r="L751" s="3"/>
      <c r="M751" s="3"/>
      <c r="N751" s="3"/>
    </row>
    <row r="752" spans="2:14" ht="12.75">
      <c r="B752" s="3"/>
      <c r="C752" s="280"/>
      <c r="D752" s="280"/>
      <c r="E752" s="280"/>
      <c r="F752" s="3"/>
      <c r="G752" s="3"/>
      <c r="H752" s="3"/>
      <c r="I752" s="3"/>
      <c r="J752" s="3"/>
      <c r="K752" s="3"/>
      <c r="L752" s="3"/>
      <c r="M752" s="3"/>
      <c r="N752" s="3"/>
    </row>
    <row r="753" spans="2:14" ht="12.75">
      <c r="B753" s="3"/>
      <c r="C753" s="280"/>
      <c r="D753" s="280"/>
      <c r="E753" s="280"/>
      <c r="F753" s="3"/>
      <c r="G753" s="3"/>
      <c r="H753" s="3"/>
      <c r="I753" s="3"/>
      <c r="J753" s="3"/>
      <c r="K753" s="3"/>
      <c r="L753" s="3"/>
      <c r="M753" s="3"/>
      <c r="N753" s="3"/>
    </row>
    <row r="754" spans="2:14" ht="12.75">
      <c r="B754" s="3"/>
      <c r="C754" s="280"/>
      <c r="D754" s="280"/>
      <c r="E754" s="280"/>
      <c r="F754" s="3"/>
      <c r="G754" s="3"/>
      <c r="H754" s="3"/>
      <c r="I754" s="3"/>
      <c r="J754" s="3"/>
      <c r="K754" s="3"/>
      <c r="L754" s="3"/>
      <c r="M754" s="3"/>
      <c r="N754" s="3"/>
    </row>
    <row r="755" spans="2:14" ht="12.75">
      <c r="B755" s="3"/>
      <c r="C755" s="280"/>
      <c r="D755" s="280"/>
      <c r="E755" s="280"/>
      <c r="F755" s="3"/>
      <c r="G755" s="3"/>
      <c r="H755" s="3"/>
      <c r="I755" s="3"/>
      <c r="J755" s="3"/>
      <c r="K755" s="3"/>
      <c r="L755" s="3"/>
      <c r="M755" s="3"/>
      <c r="N755" s="3"/>
    </row>
    <row r="756" spans="2:14" ht="12.75">
      <c r="B756" s="3"/>
      <c r="C756" s="280"/>
      <c r="D756" s="280"/>
      <c r="E756" s="280"/>
      <c r="F756" s="3"/>
      <c r="G756" s="3"/>
      <c r="H756" s="3"/>
      <c r="I756" s="3"/>
      <c r="J756" s="3"/>
      <c r="K756" s="3"/>
      <c r="L756" s="3"/>
      <c r="M756" s="3"/>
      <c r="N756" s="3"/>
    </row>
    <row r="757" spans="2:14" ht="12.75">
      <c r="B757" s="3"/>
      <c r="C757" s="280"/>
      <c r="D757" s="280"/>
      <c r="E757" s="280"/>
      <c r="F757" s="3"/>
      <c r="G757" s="3"/>
      <c r="H757" s="3"/>
      <c r="I757" s="3"/>
      <c r="J757" s="3"/>
      <c r="K757" s="3"/>
      <c r="L757" s="3"/>
      <c r="M757" s="3"/>
      <c r="N757" s="3"/>
    </row>
    <row r="758" spans="2:14" ht="12.75">
      <c r="B758" s="3"/>
      <c r="C758" s="280"/>
      <c r="D758" s="280"/>
      <c r="E758" s="280"/>
      <c r="F758" s="3"/>
      <c r="G758" s="3"/>
      <c r="H758" s="3"/>
      <c r="I758" s="3"/>
      <c r="J758" s="3"/>
      <c r="K758" s="3"/>
      <c r="L758" s="3"/>
      <c r="M758" s="3"/>
      <c r="N758" s="3"/>
    </row>
    <row r="759" spans="2:14" ht="12.75">
      <c r="B759" s="3"/>
      <c r="C759" s="280"/>
      <c r="D759" s="280"/>
      <c r="E759" s="280"/>
      <c r="F759" s="3"/>
      <c r="G759" s="3"/>
      <c r="H759" s="3"/>
      <c r="I759" s="3"/>
      <c r="J759" s="3"/>
      <c r="K759" s="3"/>
      <c r="L759" s="3"/>
      <c r="M759" s="3"/>
      <c r="N759" s="3"/>
    </row>
    <row r="760" spans="2:14" ht="12.75">
      <c r="B760" s="3"/>
      <c r="C760" s="280"/>
      <c r="D760" s="280"/>
      <c r="E760" s="280"/>
      <c r="F760" s="3"/>
      <c r="G760" s="3"/>
      <c r="H760" s="3"/>
      <c r="I760" s="3"/>
      <c r="J760" s="3"/>
      <c r="K760" s="3"/>
      <c r="L760" s="3"/>
      <c r="M760" s="3"/>
      <c r="N760" s="3"/>
    </row>
    <row r="761" spans="2:14" ht="12.75">
      <c r="B761" s="3"/>
      <c r="C761" s="280"/>
      <c r="D761" s="280"/>
      <c r="E761" s="280"/>
      <c r="F761" s="3"/>
      <c r="G761" s="3"/>
      <c r="H761" s="3"/>
      <c r="I761" s="3"/>
      <c r="J761" s="3"/>
      <c r="K761" s="3"/>
      <c r="L761" s="3"/>
      <c r="M761" s="3"/>
      <c r="N761" s="3"/>
    </row>
    <row r="762" spans="2:14" ht="12.75">
      <c r="B762" s="3"/>
      <c r="C762" s="280"/>
      <c r="D762" s="280"/>
      <c r="E762" s="280"/>
      <c r="F762" s="3"/>
      <c r="G762" s="3"/>
      <c r="H762" s="3"/>
      <c r="I762" s="3"/>
      <c r="J762" s="3"/>
      <c r="K762" s="3"/>
      <c r="L762" s="3"/>
      <c r="M762" s="3"/>
      <c r="N762" s="3"/>
    </row>
    <row r="763" spans="2:14" ht="12.75">
      <c r="B763" s="3"/>
      <c r="C763" s="280"/>
      <c r="D763" s="280"/>
      <c r="E763" s="280"/>
      <c r="F763" s="3"/>
      <c r="G763" s="3"/>
      <c r="H763" s="3"/>
      <c r="I763" s="3"/>
      <c r="J763" s="3"/>
      <c r="K763" s="3"/>
      <c r="L763" s="3"/>
      <c r="M763" s="3"/>
      <c r="N763" s="3"/>
    </row>
    <row r="764" spans="2:14" ht="12.75">
      <c r="B764" s="3"/>
      <c r="C764" s="280"/>
      <c r="D764" s="280"/>
      <c r="E764" s="280"/>
      <c r="F764" s="3"/>
      <c r="G764" s="3"/>
      <c r="H764" s="3"/>
      <c r="I764" s="3"/>
      <c r="J764" s="3"/>
      <c r="K764" s="3"/>
      <c r="L764" s="3"/>
      <c r="M764" s="3"/>
      <c r="N764" s="3"/>
    </row>
    <row r="765" spans="2:14" ht="12.75">
      <c r="B765" s="3"/>
      <c r="C765" s="280"/>
      <c r="D765" s="280"/>
      <c r="E765" s="280"/>
      <c r="F765" s="3"/>
      <c r="G765" s="3"/>
      <c r="H765" s="3"/>
      <c r="I765" s="3"/>
      <c r="J765" s="3"/>
      <c r="K765" s="3"/>
      <c r="L765" s="3"/>
      <c r="M765" s="3"/>
      <c r="N765" s="3"/>
    </row>
    <row r="766" spans="2:14" ht="12.75">
      <c r="B766" s="3"/>
      <c r="C766" s="280"/>
      <c r="D766" s="280"/>
      <c r="E766" s="280"/>
      <c r="F766" s="3"/>
      <c r="G766" s="3"/>
      <c r="H766" s="3"/>
      <c r="I766" s="3"/>
      <c r="J766" s="3"/>
      <c r="K766" s="3"/>
      <c r="L766" s="3"/>
      <c r="M766" s="3"/>
      <c r="N766" s="3"/>
    </row>
    <row r="767" spans="2:14" ht="12.75">
      <c r="B767" s="3"/>
      <c r="C767" s="280"/>
      <c r="D767" s="280"/>
      <c r="E767" s="280"/>
      <c r="F767" s="3"/>
      <c r="G767" s="3"/>
      <c r="H767" s="3"/>
      <c r="I767" s="3"/>
      <c r="J767" s="3"/>
      <c r="K767" s="3"/>
      <c r="L767" s="3"/>
      <c r="M767" s="3"/>
      <c r="N767" s="3"/>
    </row>
    <row r="768" spans="2:14" ht="12.75">
      <c r="B768" s="3"/>
      <c r="C768" s="280"/>
      <c r="D768" s="280"/>
      <c r="E768" s="280"/>
      <c r="F768" s="3"/>
      <c r="G768" s="3"/>
      <c r="H768" s="3"/>
      <c r="I768" s="3"/>
      <c r="J768" s="3"/>
      <c r="K768" s="3"/>
      <c r="L768" s="3"/>
      <c r="M768" s="3"/>
      <c r="N768" s="3"/>
    </row>
    <row r="769" spans="2:14" ht="12.75">
      <c r="B769" s="3"/>
      <c r="C769" s="280"/>
      <c r="D769" s="280"/>
      <c r="E769" s="280"/>
      <c r="F769" s="3"/>
      <c r="G769" s="3"/>
      <c r="H769" s="3"/>
      <c r="I769" s="3"/>
      <c r="J769" s="3"/>
      <c r="K769" s="3"/>
      <c r="L769" s="3"/>
      <c r="M769" s="3"/>
      <c r="N769" s="3"/>
    </row>
    <row r="770" spans="2:14" ht="12.75">
      <c r="B770" s="3"/>
      <c r="C770" s="280"/>
      <c r="D770" s="280"/>
      <c r="E770" s="280"/>
      <c r="F770" s="3"/>
      <c r="G770" s="3"/>
      <c r="H770" s="3"/>
      <c r="I770" s="3"/>
      <c r="J770" s="3"/>
      <c r="K770" s="3"/>
      <c r="L770" s="3"/>
      <c r="M770" s="3"/>
      <c r="N770" s="3"/>
    </row>
    <row r="771" spans="2:14" ht="12.75">
      <c r="B771" s="3"/>
      <c r="C771" s="280"/>
      <c r="D771" s="280"/>
      <c r="E771" s="280"/>
      <c r="F771" s="3"/>
      <c r="G771" s="3"/>
      <c r="H771" s="3"/>
      <c r="I771" s="3"/>
      <c r="J771" s="3"/>
      <c r="K771" s="3"/>
      <c r="L771" s="3"/>
      <c r="M771" s="3"/>
      <c r="N771" s="3"/>
    </row>
    <row r="772" spans="2:14" ht="12.75">
      <c r="B772" s="3"/>
      <c r="C772" s="280"/>
      <c r="D772" s="280"/>
      <c r="E772" s="280"/>
      <c r="F772" s="3"/>
      <c r="G772" s="3"/>
      <c r="H772" s="3"/>
      <c r="I772" s="3"/>
      <c r="J772" s="3"/>
      <c r="K772" s="3"/>
      <c r="L772" s="3"/>
      <c r="M772" s="3"/>
      <c r="N772" s="3"/>
    </row>
    <row r="773" spans="2:14" ht="12.75">
      <c r="B773" s="3"/>
      <c r="C773" s="280"/>
      <c r="D773" s="280"/>
      <c r="E773" s="280"/>
      <c r="F773" s="3"/>
      <c r="G773" s="3"/>
      <c r="H773" s="3"/>
      <c r="I773" s="3"/>
      <c r="J773" s="3"/>
      <c r="K773" s="3"/>
      <c r="L773" s="3"/>
      <c r="M773" s="3"/>
      <c r="N773" s="3"/>
    </row>
    <row r="774" spans="2:14" ht="12.75">
      <c r="B774" s="3"/>
      <c r="C774" s="280"/>
      <c r="D774" s="280"/>
      <c r="E774" s="280"/>
      <c r="F774" s="3"/>
      <c r="G774" s="3"/>
      <c r="H774" s="3"/>
      <c r="I774" s="3"/>
      <c r="J774" s="3"/>
      <c r="K774" s="3"/>
      <c r="L774" s="3"/>
      <c r="M774" s="3"/>
      <c r="N774" s="3"/>
    </row>
    <row r="775" spans="2:14" ht="12.75">
      <c r="B775" s="3"/>
      <c r="C775" s="280"/>
      <c r="D775" s="280"/>
      <c r="E775" s="280"/>
      <c r="F775" s="3"/>
      <c r="G775" s="3"/>
      <c r="H775" s="3"/>
      <c r="I775" s="3"/>
      <c r="J775" s="3"/>
      <c r="K775" s="3"/>
      <c r="L775" s="3"/>
      <c r="M775" s="3"/>
      <c r="N775" s="3"/>
    </row>
    <row r="776" spans="2:14" ht="12.75">
      <c r="B776" s="3"/>
      <c r="C776" s="280"/>
      <c r="D776" s="280"/>
      <c r="E776" s="280"/>
      <c r="F776" s="3"/>
      <c r="G776" s="3"/>
      <c r="H776" s="3"/>
      <c r="I776" s="3"/>
      <c r="J776" s="3"/>
      <c r="K776" s="3"/>
      <c r="L776" s="3"/>
      <c r="M776" s="3"/>
      <c r="N776" s="3"/>
    </row>
    <row r="777" spans="2:14" ht="12.75">
      <c r="B777" s="3"/>
      <c r="C777" s="280"/>
      <c r="D777" s="280"/>
      <c r="E777" s="280"/>
      <c r="F777" s="3"/>
      <c r="G777" s="3"/>
      <c r="H777" s="3"/>
      <c r="I777" s="3"/>
      <c r="J777" s="3"/>
      <c r="K777" s="3"/>
      <c r="L777" s="3"/>
      <c r="M777" s="3"/>
      <c r="N777" s="3"/>
    </row>
    <row r="778" spans="2:14" ht="12.75">
      <c r="B778" s="3"/>
      <c r="C778" s="280"/>
      <c r="D778" s="280"/>
      <c r="E778" s="280"/>
      <c r="F778" s="3"/>
      <c r="G778" s="3"/>
      <c r="H778" s="3"/>
      <c r="I778" s="3"/>
      <c r="J778" s="3"/>
      <c r="K778" s="3"/>
      <c r="L778" s="3"/>
      <c r="M778" s="3"/>
      <c r="N778" s="3"/>
    </row>
    <row r="779" spans="2:14" ht="12.75">
      <c r="B779" s="3"/>
      <c r="C779" s="280"/>
      <c r="D779" s="280"/>
      <c r="E779" s="280"/>
      <c r="F779" s="3"/>
      <c r="G779" s="3"/>
      <c r="H779" s="3"/>
      <c r="I779" s="3"/>
      <c r="J779" s="3"/>
      <c r="K779" s="3"/>
      <c r="L779" s="3"/>
      <c r="M779" s="3"/>
      <c r="N779" s="3"/>
    </row>
    <row r="780" spans="2:14" ht="12.75">
      <c r="B780" s="3"/>
      <c r="C780" s="280"/>
      <c r="D780" s="280"/>
      <c r="E780" s="280"/>
      <c r="F780" s="3"/>
      <c r="G780" s="3"/>
      <c r="H780" s="3"/>
      <c r="I780" s="3"/>
      <c r="J780" s="3"/>
      <c r="K780" s="3"/>
      <c r="L780" s="3"/>
      <c r="M780" s="3"/>
      <c r="N780" s="3"/>
    </row>
    <row r="781" spans="2:14" ht="12.75">
      <c r="B781" s="3"/>
      <c r="C781" s="280"/>
      <c r="D781" s="280"/>
      <c r="E781" s="280"/>
      <c r="F781" s="3"/>
      <c r="G781" s="3"/>
      <c r="H781" s="3"/>
      <c r="I781" s="3"/>
      <c r="J781" s="3"/>
      <c r="K781" s="3"/>
      <c r="L781" s="3"/>
      <c r="M781" s="3"/>
      <c r="N781" s="3"/>
    </row>
    <row r="782" spans="2:14" ht="12.75">
      <c r="B782" s="3"/>
      <c r="C782" s="280"/>
      <c r="D782" s="280"/>
      <c r="E782" s="280"/>
      <c r="F782" s="3"/>
      <c r="G782" s="3"/>
      <c r="H782" s="3"/>
      <c r="I782" s="3"/>
      <c r="J782" s="3"/>
      <c r="K782" s="3"/>
      <c r="L782" s="3"/>
      <c r="M782" s="3"/>
      <c r="N782" s="3"/>
    </row>
    <row r="783" spans="2:14" ht="12.75">
      <c r="B783" s="3"/>
      <c r="C783" s="280"/>
      <c r="D783" s="280"/>
      <c r="E783" s="280"/>
      <c r="F783" s="3"/>
      <c r="G783" s="3"/>
      <c r="H783" s="3"/>
      <c r="I783" s="3"/>
      <c r="J783" s="3"/>
      <c r="K783" s="3"/>
      <c r="L783" s="3"/>
      <c r="M783" s="3"/>
      <c r="N783" s="3"/>
    </row>
    <row r="784" spans="2:14" ht="12.75">
      <c r="B784" s="3"/>
      <c r="C784" s="280"/>
      <c r="D784" s="280"/>
      <c r="E784" s="280"/>
      <c r="F784" s="3"/>
      <c r="G784" s="3"/>
      <c r="H784" s="3"/>
      <c r="I784" s="3"/>
      <c r="J784" s="3"/>
      <c r="K784" s="3"/>
      <c r="L784" s="3"/>
      <c r="M784" s="3"/>
      <c r="N784" s="3"/>
    </row>
    <row r="785" spans="2:14" ht="12.75">
      <c r="B785" s="3"/>
      <c r="C785" s="280"/>
      <c r="D785" s="280"/>
      <c r="E785" s="280"/>
      <c r="F785" s="3"/>
      <c r="G785" s="3"/>
      <c r="H785" s="3"/>
      <c r="I785" s="3"/>
      <c r="J785" s="3"/>
      <c r="K785" s="3"/>
      <c r="L785" s="3"/>
      <c r="M785" s="3"/>
      <c r="N785" s="3"/>
    </row>
    <row r="786" spans="2:14" ht="12.75">
      <c r="B786" s="3"/>
      <c r="C786" s="280"/>
      <c r="D786" s="280"/>
      <c r="E786" s="280"/>
      <c r="F786" s="3"/>
      <c r="G786" s="3"/>
      <c r="H786" s="3"/>
      <c r="I786" s="3"/>
      <c r="J786" s="3"/>
      <c r="K786" s="3"/>
      <c r="L786" s="3"/>
      <c r="M786" s="3"/>
      <c r="N786" s="3"/>
    </row>
    <row r="787" spans="2:14" ht="12.75">
      <c r="B787" s="3"/>
      <c r="C787" s="280"/>
      <c r="D787" s="280"/>
      <c r="E787" s="280"/>
      <c r="F787" s="3"/>
      <c r="G787" s="3"/>
      <c r="H787" s="3"/>
      <c r="I787" s="3"/>
      <c r="J787" s="3"/>
      <c r="K787" s="3"/>
      <c r="L787" s="3"/>
      <c r="M787" s="3"/>
      <c r="N787" s="3"/>
    </row>
    <row r="788" spans="2:14" ht="12.75">
      <c r="B788" s="3"/>
      <c r="C788" s="280"/>
      <c r="D788" s="280"/>
      <c r="E788" s="280"/>
      <c r="F788" s="3"/>
      <c r="G788" s="3"/>
      <c r="H788" s="3"/>
      <c r="I788" s="3"/>
      <c r="J788" s="3"/>
      <c r="K788" s="3"/>
      <c r="L788" s="3"/>
      <c r="M788" s="3"/>
      <c r="N788" s="3"/>
    </row>
    <row r="789" spans="2:14" ht="12.75">
      <c r="B789" s="3"/>
      <c r="C789" s="280"/>
      <c r="D789" s="280"/>
      <c r="E789" s="280"/>
      <c r="F789" s="3"/>
      <c r="G789" s="3"/>
      <c r="H789" s="3"/>
      <c r="I789" s="3"/>
      <c r="J789" s="3"/>
      <c r="K789" s="3"/>
      <c r="L789" s="3"/>
      <c r="M789" s="3"/>
      <c r="N789" s="3"/>
    </row>
    <row r="790" spans="2:14" ht="12.75">
      <c r="B790" s="3"/>
      <c r="C790" s="280"/>
      <c r="D790" s="280"/>
      <c r="E790" s="280"/>
      <c r="F790" s="3"/>
      <c r="G790" s="3"/>
      <c r="H790" s="3"/>
      <c r="I790" s="3"/>
      <c r="J790" s="3"/>
      <c r="K790" s="3"/>
      <c r="L790" s="3"/>
      <c r="M790" s="3"/>
      <c r="N790" s="3"/>
    </row>
    <row r="791" spans="2:14" ht="12.75">
      <c r="B791" s="3"/>
      <c r="C791" s="280"/>
      <c r="D791" s="280"/>
      <c r="E791" s="280"/>
      <c r="F791" s="3"/>
      <c r="G791" s="3"/>
      <c r="H791" s="3"/>
      <c r="I791" s="3"/>
      <c r="J791" s="3"/>
      <c r="K791" s="3"/>
      <c r="L791" s="3"/>
      <c r="M791" s="3"/>
      <c r="N791" s="3"/>
    </row>
    <row r="792" spans="2:14" ht="12.75">
      <c r="B792" s="3"/>
      <c r="C792" s="280"/>
      <c r="D792" s="280"/>
      <c r="E792" s="280"/>
      <c r="F792" s="3"/>
      <c r="G792" s="3"/>
      <c r="H792" s="3"/>
      <c r="I792" s="3"/>
      <c r="J792" s="3"/>
      <c r="K792" s="3"/>
      <c r="L792" s="3"/>
      <c r="M792" s="3"/>
      <c r="N792" s="3"/>
    </row>
    <row r="793" spans="2:14" ht="12.75">
      <c r="B793" s="3"/>
      <c r="C793" s="280"/>
      <c r="D793" s="280"/>
      <c r="E793" s="280"/>
      <c r="F793" s="3"/>
      <c r="G793" s="3"/>
      <c r="H793" s="3"/>
      <c r="I793" s="3"/>
      <c r="J793" s="3"/>
      <c r="K793" s="3"/>
      <c r="L793" s="3"/>
      <c r="M793" s="3"/>
      <c r="N793" s="3"/>
    </row>
    <row r="794" spans="2:14" ht="12.75">
      <c r="B794" s="3"/>
      <c r="C794" s="280"/>
      <c r="D794" s="280"/>
      <c r="E794" s="280"/>
      <c r="F794" s="3"/>
      <c r="G794" s="3"/>
      <c r="H794" s="3"/>
      <c r="I794" s="3"/>
      <c r="J794" s="3"/>
      <c r="K794" s="3"/>
      <c r="L794" s="3"/>
      <c r="M794" s="3"/>
      <c r="N794" s="3"/>
    </row>
    <row r="795" spans="2:14" ht="12.75">
      <c r="B795" s="3"/>
      <c r="C795" s="280"/>
      <c r="D795" s="280"/>
      <c r="E795" s="280"/>
      <c r="F795" s="3"/>
      <c r="G795" s="3"/>
      <c r="H795" s="3"/>
      <c r="I795" s="3"/>
      <c r="J795" s="3"/>
      <c r="K795" s="3"/>
      <c r="L795" s="3"/>
      <c r="M795" s="3"/>
      <c r="N795" s="3"/>
    </row>
    <row r="796" spans="2:14" ht="12.75">
      <c r="B796" s="3"/>
      <c r="C796" s="280"/>
      <c r="D796" s="280"/>
      <c r="E796" s="280"/>
      <c r="F796" s="3"/>
      <c r="G796" s="3"/>
      <c r="H796" s="3"/>
      <c r="I796" s="3"/>
      <c r="J796" s="3"/>
      <c r="K796" s="3"/>
      <c r="L796" s="3"/>
      <c r="M796" s="3"/>
      <c r="N796" s="3"/>
    </row>
    <row r="797" spans="2:14" ht="12.75">
      <c r="B797" s="3"/>
      <c r="C797" s="280"/>
      <c r="D797" s="280"/>
      <c r="E797" s="280"/>
      <c r="F797" s="3"/>
      <c r="G797" s="3"/>
      <c r="H797" s="3"/>
      <c r="I797" s="3"/>
      <c r="J797" s="3"/>
      <c r="K797" s="3"/>
      <c r="L797" s="3"/>
      <c r="M797" s="3"/>
      <c r="N797" s="3"/>
    </row>
    <row r="798" spans="2:14" ht="12.75">
      <c r="B798" s="3"/>
      <c r="C798" s="280"/>
      <c r="D798" s="280"/>
      <c r="E798" s="280"/>
      <c r="F798" s="3"/>
      <c r="G798" s="3"/>
      <c r="H798" s="3"/>
      <c r="I798" s="3"/>
      <c r="J798" s="3"/>
      <c r="K798" s="3"/>
      <c r="L798" s="3"/>
      <c r="M798" s="3"/>
      <c r="N798" s="3"/>
    </row>
    <row r="799" spans="2:14" ht="12.75">
      <c r="B799" s="3"/>
      <c r="C799" s="280"/>
      <c r="D799" s="280"/>
      <c r="E799" s="280"/>
      <c r="F799" s="3"/>
      <c r="G799" s="3"/>
      <c r="H799" s="3"/>
      <c r="I799" s="3"/>
      <c r="J799" s="3"/>
      <c r="K799" s="3"/>
      <c r="L799" s="3"/>
      <c r="M799" s="3"/>
      <c r="N799" s="3"/>
    </row>
    <row r="800" spans="2:14" ht="12.75">
      <c r="B800" s="3"/>
      <c r="C800" s="280"/>
      <c r="D800" s="280"/>
      <c r="E800" s="280"/>
      <c r="F800" s="3"/>
      <c r="G800" s="3"/>
      <c r="H800" s="3"/>
      <c r="I800" s="3"/>
      <c r="J800" s="3"/>
      <c r="K800" s="3"/>
      <c r="L800" s="3"/>
      <c r="M800" s="3"/>
      <c r="N800" s="3"/>
    </row>
    <row r="801" spans="2:14" ht="12.75">
      <c r="B801" s="3"/>
      <c r="C801" s="280"/>
      <c r="D801" s="280"/>
      <c r="E801" s="280"/>
      <c r="F801" s="3"/>
      <c r="G801" s="3"/>
      <c r="H801" s="3"/>
      <c r="I801" s="3"/>
      <c r="J801" s="3"/>
      <c r="K801" s="3"/>
      <c r="L801" s="3"/>
      <c r="M801" s="3"/>
      <c r="N801" s="3"/>
    </row>
    <row r="802" spans="2:14" ht="12.75">
      <c r="B802" s="3"/>
      <c r="C802" s="280"/>
      <c r="D802" s="280"/>
      <c r="E802" s="280"/>
      <c r="F802" s="3"/>
      <c r="G802" s="3"/>
      <c r="H802" s="3"/>
      <c r="I802" s="3"/>
      <c r="J802" s="3"/>
      <c r="K802" s="3"/>
      <c r="L802" s="3"/>
      <c r="M802" s="3"/>
      <c r="N802" s="3"/>
    </row>
    <row r="803" spans="2:14" ht="12.75">
      <c r="B803" s="3"/>
      <c r="C803" s="280"/>
      <c r="D803" s="280"/>
      <c r="E803" s="280"/>
      <c r="F803" s="3"/>
      <c r="G803" s="3"/>
      <c r="H803" s="3"/>
      <c r="I803" s="3"/>
      <c r="J803" s="3"/>
      <c r="K803" s="3"/>
      <c r="L803" s="3"/>
      <c r="M803" s="3"/>
      <c r="N803" s="3"/>
    </row>
    <row r="804" spans="2:14" ht="12.75">
      <c r="B804" s="3"/>
      <c r="C804" s="280"/>
      <c r="D804" s="280"/>
      <c r="E804" s="280"/>
      <c r="F804" s="3"/>
      <c r="G804" s="3"/>
      <c r="H804" s="3"/>
      <c r="I804" s="3"/>
      <c r="J804" s="3"/>
      <c r="K804" s="3"/>
      <c r="L804" s="3"/>
      <c r="M804" s="3"/>
      <c r="N804" s="3"/>
    </row>
    <row r="805" spans="2:14" ht="12.75">
      <c r="B805" s="3"/>
      <c r="C805" s="280"/>
      <c r="D805" s="280"/>
      <c r="E805" s="280"/>
      <c r="F805" s="3"/>
      <c r="G805" s="3"/>
      <c r="H805" s="3"/>
      <c r="I805" s="3"/>
      <c r="J805" s="3"/>
      <c r="K805" s="3"/>
      <c r="L805" s="3"/>
      <c r="M805" s="3"/>
      <c r="N805" s="3"/>
    </row>
    <row r="806" spans="2:14" ht="12.75">
      <c r="B806" s="3"/>
      <c r="C806" s="280"/>
      <c r="D806" s="280"/>
      <c r="E806" s="280"/>
      <c r="F806" s="3"/>
      <c r="G806" s="3"/>
      <c r="H806" s="3"/>
      <c r="I806" s="3"/>
      <c r="J806" s="3"/>
      <c r="K806" s="3"/>
      <c r="L806" s="3"/>
      <c r="M806" s="3"/>
      <c r="N806" s="3"/>
    </row>
    <row r="807" spans="2:14" ht="12.75">
      <c r="B807" s="3"/>
      <c r="C807" s="280"/>
      <c r="D807" s="280"/>
      <c r="E807" s="280"/>
      <c r="F807" s="3"/>
      <c r="G807" s="3"/>
      <c r="H807" s="3"/>
      <c r="I807" s="3"/>
      <c r="J807" s="3"/>
      <c r="K807" s="3"/>
      <c r="L807" s="3"/>
      <c r="M807" s="3"/>
      <c r="N807" s="3"/>
    </row>
    <row r="808" spans="2:14" ht="12.75">
      <c r="B808" s="3"/>
      <c r="C808" s="280"/>
      <c r="D808" s="280"/>
      <c r="E808" s="280"/>
      <c r="F808" s="3"/>
      <c r="G808" s="3"/>
      <c r="H808" s="3"/>
      <c r="I808" s="3"/>
      <c r="J808" s="3"/>
      <c r="K808" s="3"/>
      <c r="L808" s="3"/>
      <c r="M808" s="3"/>
      <c r="N808" s="3"/>
    </row>
    <row r="809" spans="2:14" ht="12.75">
      <c r="B809" s="3"/>
      <c r="C809" s="280"/>
      <c r="D809" s="280"/>
      <c r="E809" s="280"/>
      <c r="F809" s="3"/>
      <c r="G809" s="3"/>
      <c r="H809" s="3"/>
      <c r="I809" s="3"/>
      <c r="J809" s="3"/>
      <c r="K809" s="3"/>
      <c r="L809" s="3"/>
      <c r="M809" s="3"/>
      <c r="N809" s="3"/>
    </row>
    <row r="810" spans="2:14" ht="12.75">
      <c r="B810" s="3"/>
      <c r="C810" s="280"/>
      <c r="D810" s="280"/>
      <c r="E810" s="280"/>
      <c r="F810" s="3"/>
      <c r="G810" s="3"/>
      <c r="H810" s="3"/>
      <c r="I810" s="3"/>
      <c r="J810" s="3"/>
      <c r="K810" s="3"/>
      <c r="L810" s="3"/>
      <c r="M810" s="3"/>
      <c r="N810" s="3"/>
    </row>
    <row r="811" spans="2:14" ht="12.75">
      <c r="B811" s="3"/>
      <c r="C811" s="280"/>
      <c r="D811" s="280"/>
      <c r="E811" s="280"/>
      <c r="F811" s="3"/>
      <c r="G811" s="3"/>
      <c r="H811" s="3"/>
      <c r="I811" s="3"/>
      <c r="J811" s="3"/>
      <c r="K811" s="3"/>
      <c r="L811" s="3"/>
      <c r="M811" s="3"/>
      <c r="N811" s="3"/>
    </row>
    <row r="812" spans="2:14" ht="12.75">
      <c r="B812" s="3"/>
      <c r="C812" s="280"/>
      <c r="D812" s="280"/>
      <c r="E812" s="280"/>
      <c r="F812" s="3"/>
      <c r="G812" s="3"/>
      <c r="H812" s="3"/>
      <c r="I812" s="3"/>
      <c r="J812" s="3"/>
      <c r="K812" s="3"/>
      <c r="L812" s="3"/>
      <c r="M812" s="3"/>
      <c r="N812" s="3"/>
    </row>
    <row r="813" spans="2:14" ht="12.75">
      <c r="B813" s="3"/>
      <c r="C813" s="280"/>
      <c r="D813" s="280"/>
      <c r="E813" s="280"/>
      <c r="F813" s="3"/>
      <c r="G813" s="3"/>
      <c r="H813" s="3"/>
      <c r="I813" s="3"/>
      <c r="J813" s="3"/>
      <c r="K813" s="3"/>
      <c r="L813" s="3"/>
      <c r="M813" s="3"/>
      <c r="N813" s="3"/>
    </row>
    <row r="814" spans="2:14" ht="12.75">
      <c r="B814" s="3"/>
      <c r="C814" s="280"/>
      <c r="D814" s="280"/>
      <c r="E814" s="280"/>
      <c r="F814" s="3"/>
      <c r="G814" s="3"/>
      <c r="H814" s="3"/>
      <c r="I814" s="3"/>
      <c r="J814" s="3"/>
      <c r="K814" s="3"/>
      <c r="L814" s="3"/>
      <c r="M814" s="3"/>
      <c r="N814" s="3"/>
    </row>
    <row r="815" spans="2:14" ht="12.75">
      <c r="B815" s="3"/>
      <c r="C815" s="280"/>
      <c r="D815" s="280"/>
      <c r="E815" s="280"/>
      <c r="F815" s="3"/>
      <c r="G815" s="3"/>
      <c r="H815" s="3"/>
      <c r="I815" s="3"/>
      <c r="J815" s="3"/>
      <c r="K815" s="3"/>
      <c r="L815" s="3"/>
      <c r="M815" s="3"/>
      <c r="N815" s="3"/>
    </row>
    <row r="816" spans="2:14" ht="12.75">
      <c r="B816" s="3"/>
      <c r="C816" s="280"/>
      <c r="D816" s="280"/>
      <c r="E816" s="280"/>
      <c r="F816" s="3"/>
      <c r="G816" s="3"/>
      <c r="H816" s="3"/>
      <c r="I816" s="3"/>
      <c r="J816" s="3"/>
      <c r="K816" s="3"/>
      <c r="L816" s="3"/>
      <c r="M816" s="3"/>
      <c r="N816" s="3"/>
    </row>
    <row r="817" spans="2:14" ht="12.75">
      <c r="B817" s="3"/>
      <c r="C817" s="280"/>
      <c r="D817" s="280"/>
      <c r="E817" s="280"/>
      <c r="F817" s="3"/>
      <c r="G817" s="3"/>
      <c r="H817" s="3"/>
      <c r="I817" s="3"/>
      <c r="J817" s="3"/>
      <c r="K817" s="3"/>
      <c r="L817" s="3"/>
      <c r="M817" s="3"/>
      <c r="N817" s="3"/>
    </row>
    <row r="818" spans="2:14" ht="12.75">
      <c r="B818" s="3"/>
      <c r="C818" s="280"/>
      <c r="D818" s="280"/>
      <c r="E818" s="280"/>
      <c r="F818" s="3"/>
      <c r="G818" s="3"/>
      <c r="H818" s="3"/>
      <c r="I818" s="3"/>
      <c r="J818" s="3"/>
      <c r="K818" s="3"/>
      <c r="L818" s="3"/>
      <c r="M818" s="3"/>
      <c r="N818" s="3"/>
    </row>
    <row r="819" spans="2:14" ht="12.75">
      <c r="B819" s="3"/>
      <c r="C819" s="280"/>
      <c r="D819" s="280"/>
      <c r="E819" s="280"/>
      <c r="F819" s="3"/>
      <c r="G819" s="3"/>
      <c r="H819" s="3"/>
      <c r="I819" s="3"/>
      <c r="J819" s="3"/>
      <c r="K819" s="3"/>
      <c r="L819" s="3"/>
      <c r="M819" s="3"/>
      <c r="N819" s="3"/>
    </row>
    <row r="820" spans="2:14" ht="12.75">
      <c r="B820" s="3"/>
      <c r="C820" s="280"/>
      <c r="D820" s="280"/>
      <c r="E820" s="280"/>
      <c r="F820" s="3"/>
      <c r="G820" s="3"/>
      <c r="H820" s="3"/>
      <c r="I820" s="3"/>
      <c r="J820" s="3"/>
      <c r="K820" s="3"/>
      <c r="L820" s="3"/>
      <c r="M820" s="3"/>
      <c r="N820" s="3"/>
    </row>
    <row r="821" spans="2:14" ht="12.75">
      <c r="B821" s="3"/>
      <c r="C821" s="280"/>
      <c r="D821" s="280"/>
      <c r="E821" s="280"/>
      <c r="F821" s="3"/>
      <c r="G821" s="3"/>
      <c r="H821" s="3"/>
      <c r="I821" s="3"/>
      <c r="J821" s="3"/>
      <c r="K821" s="3"/>
      <c r="L821" s="3"/>
      <c r="M821" s="3"/>
      <c r="N821" s="3"/>
    </row>
    <row r="822" spans="2:14" ht="12.75">
      <c r="B822" s="3"/>
      <c r="C822" s="280"/>
      <c r="D822" s="280"/>
      <c r="E822" s="280"/>
      <c r="F822" s="3"/>
      <c r="G822" s="3"/>
      <c r="H822" s="3"/>
      <c r="I822" s="3"/>
      <c r="J822" s="3"/>
      <c r="K822" s="3"/>
      <c r="L822" s="3"/>
      <c r="M822" s="3"/>
      <c r="N822" s="3"/>
    </row>
    <row r="823" spans="2:14" ht="12.75">
      <c r="B823" s="3"/>
      <c r="C823" s="280"/>
      <c r="D823" s="280"/>
      <c r="E823" s="280"/>
      <c r="F823" s="3"/>
      <c r="G823" s="3"/>
      <c r="H823" s="3"/>
      <c r="I823" s="3"/>
      <c r="J823" s="3"/>
      <c r="K823" s="3"/>
      <c r="L823" s="3"/>
      <c r="M823" s="3"/>
      <c r="N823" s="3"/>
    </row>
    <row r="824" spans="2:14" ht="12.75">
      <c r="B824" s="3"/>
      <c r="C824" s="280"/>
      <c r="D824" s="280"/>
      <c r="E824" s="280"/>
      <c r="F824" s="3"/>
      <c r="G824" s="3"/>
      <c r="H824" s="3"/>
      <c r="I824" s="3"/>
      <c r="J824" s="3"/>
      <c r="K824" s="3"/>
      <c r="L824" s="3"/>
      <c r="M824" s="3"/>
      <c r="N824" s="3"/>
    </row>
    <row r="825" spans="2:14" ht="12.75">
      <c r="B825" s="3"/>
      <c r="C825" s="280"/>
      <c r="D825" s="280"/>
      <c r="E825" s="280"/>
      <c r="F825" s="3"/>
      <c r="G825" s="3"/>
      <c r="H825" s="3"/>
      <c r="I825" s="3"/>
      <c r="J825" s="3"/>
      <c r="K825" s="3"/>
      <c r="L825" s="3"/>
      <c r="M825" s="3"/>
      <c r="N825" s="3"/>
    </row>
    <row r="826" spans="2:14" ht="12.75">
      <c r="B826" s="3"/>
      <c r="C826" s="280"/>
      <c r="D826" s="280"/>
      <c r="E826" s="280"/>
      <c r="F826" s="3"/>
      <c r="G826" s="3"/>
      <c r="H826" s="3"/>
      <c r="I826" s="3"/>
      <c r="J826" s="3"/>
      <c r="K826" s="3"/>
      <c r="L826" s="3"/>
      <c r="M826" s="3"/>
      <c r="N826" s="3"/>
    </row>
    <row r="827" spans="2:14" ht="12.75">
      <c r="B827" s="3"/>
      <c r="C827" s="280"/>
      <c r="D827" s="280"/>
      <c r="E827" s="280"/>
      <c r="F827" s="3"/>
      <c r="G827" s="3"/>
      <c r="H827" s="3"/>
      <c r="I827" s="3"/>
      <c r="J827" s="3"/>
      <c r="K827" s="3"/>
      <c r="L827" s="3"/>
      <c r="M827" s="3"/>
      <c r="N827" s="3"/>
    </row>
    <row r="828" spans="2:14" ht="12.75">
      <c r="B828" s="3"/>
      <c r="C828" s="280"/>
      <c r="D828" s="280"/>
      <c r="E828" s="280"/>
      <c r="F828" s="3"/>
      <c r="G828" s="3"/>
      <c r="H828" s="3"/>
      <c r="I828" s="3"/>
      <c r="J828" s="3"/>
      <c r="K828" s="3"/>
      <c r="L828" s="3"/>
      <c r="M828" s="3"/>
      <c r="N828" s="3"/>
    </row>
    <row r="829" spans="2:14" ht="12.75">
      <c r="B829" s="3"/>
      <c r="C829" s="280"/>
      <c r="D829" s="280"/>
      <c r="E829" s="280"/>
      <c r="F829" s="3"/>
      <c r="G829" s="3"/>
      <c r="H829" s="3"/>
      <c r="I829" s="3"/>
      <c r="J829" s="3"/>
      <c r="K829" s="3"/>
      <c r="L829" s="3"/>
      <c r="M829" s="3"/>
      <c r="N829" s="3"/>
    </row>
    <row r="830" spans="2:14" ht="12.75">
      <c r="B830" s="3"/>
      <c r="C830" s="280"/>
      <c r="D830" s="280"/>
      <c r="E830" s="280"/>
      <c r="F830" s="3"/>
      <c r="G830" s="3"/>
      <c r="H830" s="3"/>
      <c r="I830" s="3"/>
      <c r="J830" s="3"/>
      <c r="K830" s="3"/>
      <c r="L830" s="3"/>
      <c r="M830" s="3"/>
      <c r="N830" s="3"/>
    </row>
    <row r="831" spans="2:14" ht="12.75">
      <c r="B831" s="3"/>
      <c r="C831" s="280"/>
      <c r="D831" s="280"/>
      <c r="E831" s="280"/>
      <c r="F831" s="3"/>
      <c r="G831" s="3"/>
      <c r="H831" s="3"/>
      <c r="I831" s="3"/>
      <c r="J831" s="3"/>
      <c r="K831" s="3"/>
      <c r="L831" s="3"/>
      <c r="M831" s="3"/>
      <c r="N831" s="3"/>
    </row>
    <row r="832" spans="2:14" ht="12.75">
      <c r="B832" s="3"/>
      <c r="C832" s="280"/>
      <c r="D832" s="280"/>
      <c r="E832" s="280"/>
      <c r="F832" s="3"/>
      <c r="G832" s="3"/>
      <c r="H832" s="3"/>
      <c r="I832" s="3"/>
      <c r="J832" s="3"/>
      <c r="K832" s="3"/>
      <c r="L832" s="3"/>
      <c r="M832" s="3"/>
      <c r="N832" s="3"/>
    </row>
    <row r="833" spans="2:14" ht="12.75">
      <c r="B833" s="3"/>
      <c r="C833" s="280"/>
      <c r="D833" s="280"/>
      <c r="E833" s="280"/>
      <c r="F833" s="3"/>
      <c r="G833" s="3"/>
      <c r="H833" s="3"/>
      <c r="I833" s="3"/>
      <c r="J833" s="3"/>
      <c r="K833" s="3"/>
      <c r="L833" s="3"/>
      <c r="M833" s="3"/>
      <c r="N833" s="3"/>
    </row>
    <row r="834" spans="2:14" ht="12.75">
      <c r="B834" s="3"/>
      <c r="C834" s="280"/>
      <c r="D834" s="280"/>
      <c r="E834" s="280"/>
      <c r="F834" s="3"/>
      <c r="G834" s="3"/>
      <c r="H834" s="3"/>
      <c r="I834" s="3"/>
      <c r="J834" s="3"/>
      <c r="K834" s="3"/>
      <c r="L834" s="3"/>
      <c r="M834" s="3"/>
      <c r="N834" s="3"/>
    </row>
    <row r="835" spans="2:14" ht="12.75">
      <c r="B835" s="3"/>
      <c r="C835" s="280"/>
      <c r="D835" s="280"/>
      <c r="E835" s="280"/>
      <c r="F835" s="3"/>
      <c r="G835" s="3"/>
      <c r="H835" s="3"/>
      <c r="I835" s="3"/>
      <c r="J835" s="3"/>
      <c r="K835" s="3"/>
      <c r="L835" s="3"/>
      <c r="M835" s="3"/>
      <c r="N835" s="3"/>
    </row>
    <row r="836" spans="2:14" ht="12.75">
      <c r="B836" s="3"/>
      <c r="C836" s="280"/>
      <c r="D836" s="280"/>
      <c r="E836" s="280"/>
      <c r="F836" s="3"/>
      <c r="G836" s="3"/>
      <c r="H836" s="3"/>
      <c r="I836" s="3"/>
      <c r="J836" s="3"/>
      <c r="K836" s="3"/>
      <c r="L836" s="3"/>
      <c r="M836" s="3"/>
      <c r="N836" s="3"/>
    </row>
    <row r="837" spans="2:14" ht="12.75">
      <c r="B837" s="3"/>
      <c r="C837" s="280"/>
      <c r="D837" s="280"/>
      <c r="E837" s="280"/>
      <c r="F837" s="3"/>
      <c r="G837" s="3"/>
      <c r="H837" s="3"/>
      <c r="I837" s="3"/>
      <c r="J837" s="3"/>
      <c r="K837" s="3"/>
      <c r="L837" s="3"/>
      <c r="M837" s="3"/>
      <c r="N837" s="3"/>
    </row>
    <row r="838" spans="2:14" ht="12.75">
      <c r="B838" s="3"/>
      <c r="C838" s="280"/>
      <c r="D838" s="280"/>
      <c r="E838" s="280"/>
      <c r="F838" s="3"/>
      <c r="G838" s="3"/>
      <c r="H838" s="3"/>
      <c r="I838" s="3"/>
      <c r="J838" s="3"/>
      <c r="K838" s="3"/>
      <c r="L838" s="3"/>
      <c r="M838" s="3"/>
      <c r="N838" s="3"/>
    </row>
    <row r="839" spans="2:14" ht="12.75">
      <c r="B839" s="3"/>
      <c r="C839" s="280"/>
      <c r="D839" s="280"/>
      <c r="E839" s="280"/>
      <c r="F839" s="3"/>
      <c r="G839" s="3"/>
      <c r="H839" s="3"/>
      <c r="I839" s="3"/>
      <c r="J839" s="3"/>
      <c r="K839" s="3"/>
      <c r="L839" s="3"/>
      <c r="M839" s="3"/>
      <c r="N839" s="3"/>
    </row>
    <row r="840" spans="2:14" ht="12.75">
      <c r="B840" s="3"/>
      <c r="C840" s="280"/>
      <c r="D840" s="280"/>
      <c r="E840" s="280"/>
      <c r="F840" s="3"/>
      <c r="G840" s="3"/>
      <c r="H840" s="3"/>
      <c r="I840" s="3"/>
      <c r="J840" s="3"/>
      <c r="K840" s="3"/>
      <c r="L840" s="3"/>
      <c r="M840" s="3"/>
      <c r="N840" s="3"/>
    </row>
    <row r="841" spans="2:14" ht="12.75">
      <c r="B841" s="3"/>
      <c r="C841" s="280"/>
      <c r="D841" s="280"/>
      <c r="E841" s="280"/>
      <c r="F841" s="3"/>
      <c r="G841" s="3"/>
      <c r="H841" s="3"/>
      <c r="I841" s="3"/>
      <c r="J841" s="3"/>
      <c r="K841" s="3"/>
      <c r="L841" s="3"/>
      <c r="M841" s="3"/>
      <c r="N841" s="3"/>
    </row>
    <row r="842" spans="2:14" ht="12.75">
      <c r="B842" s="3"/>
      <c r="C842" s="280"/>
      <c r="D842" s="280"/>
      <c r="E842" s="280"/>
      <c r="F842" s="3"/>
      <c r="G842" s="3"/>
      <c r="H842" s="3"/>
      <c r="I842" s="3"/>
      <c r="J842" s="3"/>
      <c r="K842" s="3"/>
      <c r="L842" s="3"/>
      <c r="M842" s="3"/>
      <c r="N842" s="3"/>
    </row>
    <row r="843" spans="2:14" ht="12.75">
      <c r="B843" s="3"/>
      <c r="C843" s="280"/>
      <c r="D843" s="280"/>
      <c r="E843" s="280"/>
      <c r="F843" s="3"/>
      <c r="G843" s="3"/>
      <c r="H843" s="3"/>
      <c r="I843" s="3"/>
      <c r="J843" s="3"/>
      <c r="K843" s="3"/>
      <c r="L843" s="3"/>
      <c r="M843" s="3"/>
      <c r="N843" s="3"/>
    </row>
    <row r="844" spans="2:14" ht="12.75">
      <c r="B844" s="3"/>
      <c r="C844" s="280"/>
      <c r="D844" s="280"/>
      <c r="E844" s="280"/>
      <c r="F844" s="3"/>
      <c r="G844" s="3"/>
      <c r="H844" s="3"/>
      <c r="I844" s="3"/>
      <c r="J844" s="3"/>
      <c r="K844" s="3"/>
      <c r="L844" s="3"/>
      <c r="M844" s="3"/>
      <c r="N844" s="3"/>
    </row>
    <row r="845" spans="2:14" ht="12.75">
      <c r="B845" s="3"/>
      <c r="C845" s="280"/>
      <c r="D845" s="280"/>
      <c r="E845" s="280"/>
      <c r="F845" s="3"/>
      <c r="G845" s="3"/>
      <c r="H845" s="3"/>
      <c r="I845" s="3"/>
      <c r="J845" s="3"/>
      <c r="K845" s="3"/>
      <c r="L845" s="3"/>
      <c r="M845" s="3"/>
      <c r="N845" s="3"/>
    </row>
    <row r="846" spans="2:14" ht="12.75">
      <c r="B846" s="3"/>
      <c r="C846" s="280"/>
      <c r="D846" s="280"/>
      <c r="E846" s="280"/>
      <c r="F846" s="3"/>
      <c r="G846" s="3"/>
      <c r="H846" s="3"/>
      <c r="I846" s="3"/>
      <c r="J846" s="3"/>
      <c r="K846" s="3"/>
      <c r="L846" s="3"/>
      <c r="M846" s="3"/>
      <c r="N846" s="3"/>
    </row>
    <row r="847" spans="2:14" ht="12.75">
      <c r="B847" s="3"/>
      <c r="C847" s="280"/>
      <c r="D847" s="280"/>
      <c r="E847" s="280"/>
      <c r="F847" s="3"/>
      <c r="G847" s="3"/>
      <c r="H847" s="3"/>
      <c r="I847" s="3"/>
      <c r="J847" s="3"/>
      <c r="K847" s="3"/>
      <c r="L847" s="3"/>
      <c r="M847" s="3"/>
      <c r="N847" s="3"/>
    </row>
    <row r="848" spans="2:14" ht="12.75">
      <c r="B848" s="3"/>
      <c r="C848" s="280"/>
      <c r="D848" s="280"/>
      <c r="E848" s="280"/>
      <c r="F848" s="3"/>
      <c r="G848" s="3"/>
      <c r="H848" s="3"/>
      <c r="I848" s="3"/>
      <c r="J848" s="3"/>
      <c r="K848" s="3"/>
      <c r="L848" s="3"/>
      <c r="M848" s="3"/>
      <c r="N848" s="3"/>
    </row>
    <row r="849" spans="2:14" ht="12.75">
      <c r="B849" s="3"/>
      <c r="C849" s="280"/>
      <c r="D849" s="280"/>
      <c r="E849" s="280"/>
      <c r="F849" s="3"/>
      <c r="G849" s="3"/>
      <c r="H849" s="3"/>
      <c r="I849" s="3"/>
      <c r="J849" s="3"/>
      <c r="K849" s="3"/>
      <c r="L849" s="3"/>
      <c r="M849" s="3"/>
      <c r="N849" s="3"/>
    </row>
    <row r="850" spans="2:14" ht="12.75">
      <c r="B850" s="3"/>
      <c r="C850" s="280"/>
      <c r="D850" s="280"/>
      <c r="E850" s="280"/>
      <c r="F850" s="3"/>
      <c r="G850" s="3"/>
      <c r="H850" s="3"/>
      <c r="I850" s="3"/>
      <c r="J850" s="3"/>
      <c r="K850" s="3"/>
      <c r="L850" s="3"/>
      <c r="M850" s="3"/>
      <c r="N850" s="3"/>
    </row>
    <row r="851" spans="2:14" ht="12.75">
      <c r="B851" s="3"/>
      <c r="C851" s="280"/>
      <c r="D851" s="280"/>
      <c r="E851" s="280"/>
      <c r="F851" s="3"/>
      <c r="G851" s="3"/>
      <c r="H851" s="3"/>
      <c r="I851" s="3"/>
      <c r="J851" s="3"/>
      <c r="K851" s="3"/>
      <c r="L851" s="3"/>
      <c r="M851" s="3"/>
      <c r="N851" s="3"/>
    </row>
    <row r="852" spans="2:14" ht="12.75">
      <c r="B852" s="3"/>
      <c r="C852" s="280"/>
      <c r="D852" s="280"/>
      <c r="E852" s="280"/>
      <c r="F852" s="3"/>
      <c r="G852" s="3"/>
      <c r="H852" s="3"/>
      <c r="I852" s="3"/>
      <c r="J852" s="3"/>
      <c r="K852" s="3"/>
      <c r="L852" s="3"/>
      <c r="M852" s="3"/>
      <c r="N852" s="3"/>
    </row>
    <row r="853" spans="2:14" ht="12.75">
      <c r="B853" s="3"/>
      <c r="C853" s="280"/>
      <c r="D853" s="280"/>
      <c r="E853" s="280"/>
      <c r="F853" s="3"/>
      <c r="G853" s="3"/>
      <c r="H853" s="3"/>
      <c r="I853" s="3"/>
      <c r="J853" s="3"/>
      <c r="K853" s="3"/>
      <c r="L853" s="3"/>
      <c r="M853" s="3"/>
      <c r="N853" s="3"/>
    </row>
    <row r="854" spans="2:14" ht="12.75">
      <c r="B854" s="3"/>
      <c r="C854" s="280"/>
      <c r="D854" s="280"/>
      <c r="E854" s="280"/>
      <c r="F854" s="3"/>
      <c r="G854" s="3"/>
      <c r="H854" s="3"/>
      <c r="I854" s="3"/>
      <c r="J854" s="3"/>
      <c r="K854" s="3"/>
      <c r="L854" s="3"/>
      <c r="M854" s="3"/>
      <c r="N854" s="3"/>
    </row>
    <row r="855" spans="2:14" ht="12.75">
      <c r="B855" s="3"/>
      <c r="C855" s="280"/>
      <c r="D855" s="280"/>
      <c r="E855" s="280"/>
      <c r="F855" s="3"/>
      <c r="G855" s="3"/>
      <c r="H855" s="3"/>
      <c r="I855" s="3"/>
      <c r="J855" s="3"/>
      <c r="K855" s="3"/>
      <c r="L855" s="3"/>
      <c r="M855" s="3"/>
      <c r="N855" s="3"/>
    </row>
    <row r="856" spans="2:14" ht="12.75">
      <c r="B856" s="3"/>
      <c r="C856" s="280"/>
      <c r="D856" s="280"/>
      <c r="E856" s="280"/>
      <c r="F856" s="3"/>
      <c r="G856" s="3"/>
      <c r="H856" s="3"/>
      <c r="I856" s="3"/>
      <c r="J856" s="3"/>
      <c r="K856" s="3"/>
      <c r="L856" s="3"/>
      <c r="M856" s="3"/>
      <c r="N856" s="3"/>
    </row>
    <row r="857" spans="2:14" ht="12.75">
      <c r="B857" s="3"/>
      <c r="C857" s="280"/>
      <c r="D857" s="280"/>
      <c r="E857" s="280"/>
      <c r="F857" s="3"/>
      <c r="G857" s="3"/>
      <c r="H857" s="3"/>
      <c r="I857" s="3"/>
      <c r="J857" s="3"/>
      <c r="K857" s="3"/>
      <c r="L857" s="3"/>
      <c r="M857" s="3"/>
      <c r="N857" s="3"/>
    </row>
    <row r="858" spans="2:14" ht="12.75">
      <c r="B858" s="3"/>
      <c r="C858" s="280"/>
      <c r="D858" s="280"/>
      <c r="E858" s="280"/>
      <c r="F858" s="3"/>
      <c r="G858" s="3"/>
      <c r="H858" s="3"/>
      <c r="I858" s="3"/>
      <c r="J858" s="3"/>
      <c r="K858" s="3"/>
      <c r="L858" s="3"/>
      <c r="M858" s="3"/>
      <c r="N858" s="3"/>
    </row>
    <row r="859" spans="2:14" ht="12.75">
      <c r="B859" s="3"/>
      <c r="C859" s="280"/>
      <c r="D859" s="280"/>
      <c r="E859" s="280"/>
      <c r="F859" s="3"/>
      <c r="G859" s="3"/>
      <c r="H859" s="3"/>
      <c r="I859" s="3"/>
      <c r="J859" s="3"/>
      <c r="K859" s="3"/>
      <c r="L859" s="3"/>
      <c r="M859" s="3"/>
      <c r="N859" s="3"/>
    </row>
    <row r="860" spans="2:14" ht="12.75">
      <c r="B860" s="3"/>
      <c r="C860" s="280"/>
      <c r="D860" s="280"/>
      <c r="E860" s="280"/>
      <c r="F860" s="3"/>
      <c r="G860" s="3"/>
      <c r="H860" s="3"/>
      <c r="I860" s="3"/>
      <c r="J860" s="3"/>
      <c r="K860" s="3"/>
      <c r="L860" s="3"/>
      <c r="M860" s="3"/>
      <c r="N860" s="3"/>
    </row>
    <row r="861" spans="2:14" ht="12.75">
      <c r="B861" s="3"/>
      <c r="C861" s="280"/>
      <c r="D861" s="280"/>
      <c r="E861" s="280"/>
      <c r="F861" s="3"/>
      <c r="G861" s="3"/>
      <c r="H861" s="3"/>
      <c r="I861" s="3"/>
      <c r="J861" s="3"/>
      <c r="K861" s="3"/>
      <c r="L861" s="3"/>
      <c r="M861" s="3"/>
      <c r="N861" s="3"/>
    </row>
    <row r="862" spans="2:14" ht="12.75">
      <c r="B862" s="3"/>
      <c r="C862" s="280"/>
      <c r="D862" s="280"/>
      <c r="E862" s="280"/>
      <c r="F862" s="3"/>
      <c r="G862" s="3"/>
      <c r="H862" s="3"/>
      <c r="I862" s="3"/>
      <c r="J862" s="3"/>
      <c r="K862" s="3"/>
      <c r="L862" s="3"/>
      <c r="M862" s="3"/>
      <c r="N862" s="3"/>
    </row>
    <row r="863" spans="2:14" ht="12.75">
      <c r="B863" s="3"/>
      <c r="C863" s="280"/>
      <c r="D863" s="280"/>
      <c r="E863" s="280"/>
      <c r="F863" s="3"/>
      <c r="G863" s="3"/>
      <c r="H863" s="3"/>
      <c r="I863" s="3"/>
      <c r="J863" s="3"/>
      <c r="K863" s="3"/>
      <c r="L863" s="3"/>
      <c r="M863" s="3"/>
      <c r="N863" s="3"/>
    </row>
    <row r="864" spans="2:14" ht="12.75">
      <c r="B864" s="3"/>
      <c r="C864" s="280"/>
      <c r="D864" s="280"/>
      <c r="E864" s="280"/>
      <c r="F864" s="3"/>
      <c r="G864" s="3"/>
      <c r="H864" s="3"/>
      <c r="I864" s="3"/>
      <c r="J864" s="3"/>
      <c r="K864" s="3"/>
      <c r="L864" s="3"/>
      <c r="M864" s="3"/>
      <c r="N864" s="3"/>
    </row>
    <row r="865" spans="2:14" ht="12.75">
      <c r="B865" s="3"/>
      <c r="C865" s="280"/>
      <c r="D865" s="280"/>
      <c r="E865" s="280"/>
      <c r="F865" s="3"/>
      <c r="G865" s="3"/>
      <c r="H865" s="3"/>
      <c r="I865" s="3"/>
      <c r="J865" s="3"/>
      <c r="K865" s="3"/>
      <c r="L865" s="3"/>
      <c r="M865" s="3"/>
      <c r="N865" s="3"/>
    </row>
    <row r="866" spans="2:14" ht="12.75">
      <c r="B866" s="3"/>
      <c r="C866" s="280"/>
      <c r="D866" s="280"/>
      <c r="E866" s="280"/>
      <c r="F866" s="3"/>
      <c r="G866" s="3"/>
      <c r="H866" s="3"/>
      <c r="I866" s="3"/>
      <c r="J866" s="3"/>
      <c r="K866" s="3"/>
      <c r="L866" s="3"/>
      <c r="M866" s="3"/>
      <c r="N866" s="3"/>
    </row>
    <row r="867" spans="2:14" ht="12.75">
      <c r="B867" s="3"/>
      <c r="C867" s="280"/>
      <c r="D867" s="280"/>
      <c r="E867" s="280"/>
      <c r="F867" s="3"/>
      <c r="G867" s="3"/>
      <c r="H867" s="3"/>
      <c r="I867" s="3"/>
      <c r="J867" s="3"/>
      <c r="K867" s="3"/>
      <c r="L867" s="3"/>
      <c r="M867" s="3"/>
      <c r="N867" s="3"/>
    </row>
    <row r="868" spans="2:14" ht="12.75">
      <c r="B868" s="3"/>
      <c r="C868" s="280"/>
      <c r="D868" s="280"/>
      <c r="E868" s="280"/>
      <c r="F868" s="3"/>
      <c r="G868" s="3"/>
      <c r="H868" s="3"/>
      <c r="I868" s="3"/>
      <c r="J868" s="3"/>
      <c r="K868" s="3"/>
      <c r="L868" s="3"/>
      <c r="M868" s="3"/>
      <c r="N868" s="3"/>
    </row>
    <row r="869" spans="2:14" ht="12.75">
      <c r="B869" s="3"/>
      <c r="C869" s="280"/>
      <c r="D869" s="280"/>
      <c r="E869" s="280"/>
      <c r="F869" s="3"/>
      <c r="G869" s="3"/>
      <c r="H869" s="3"/>
      <c r="I869" s="3"/>
      <c r="J869" s="3"/>
      <c r="K869" s="3"/>
      <c r="L869" s="3"/>
      <c r="M869" s="3"/>
      <c r="N869" s="3"/>
    </row>
    <row r="870" spans="2:14" ht="12.75">
      <c r="B870" s="3"/>
      <c r="C870" s="280"/>
      <c r="D870" s="280"/>
      <c r="E870" s="280"/>
      <c r="F870" s="3"/>
      <c r="G870" s="3"/>
      <c r="H870" s="3"/>
      <c r="I870" s="3"/>
      <c r="J870" s="3"/>
      <c r="K870" s="3"/>
      <c r="L870" s="3"/>
      <c r="M870" s="3"/>
      <c r="N870" s="3"/>
    </row>
    <row r="871" spans="2:14" ht="12.75">
      <c r="B871" s="3"/>
      <c r="C871" s="280"/>
      <c r="D871" s="280"/>
      <c r="E871" s="280"/>
      <c r="F871" s="3"/>
      <c r="G871" s="3"/>
      <c r="H871" s="3"/>
      <c r="I871" s="3"/>
      <c r="J871" s="3"/>
      <c r="K871" s="3"/>
      <c r="L871" s="3"/>
      <c r="M871" s="3"/>
      <c r="N871" s="3"/>
    </row>
    <row r="872" spans="2:14" ht="12.75">
      <c r="B872" s="3"/>
      <c r="C872" s="280"/>
      <c r="D872" s="280"/>
      <c r="E872" s="280"/>
      <c r="F872" s="3"/>
      <c r="G872" s="3"/>
      <c r="H872" s="3"/>
      <c r="I872" s="3"/>
      <c r="J872" s="3"/>
      <c r="K872" s="3"/>
      <c r="L872" s="3"/>
      <c r="M872" s="3"/>
      <c r="N872" s="3"/>
    </row>
    <row r="873" spans="2:14" ht="12.75">
      <c r="B873" s="3"/>
      <c r="C873" s="280"/>
      <c r="D873" s="280"/>
      <c r="E873" s="280"/>
      <c r="F873" s="3"/>
      <c r="G873" s="3"/>
      <c r="H873" s="3"/>
      <c r="I873" s="3"/>
      <c r="J873" s="3"/>
      <c r="K873" s="3"/>
      <c r="L873" s="3"/>
      <c r="M873" s="3"/>
      <c r="N873" s="3"/>
    </row>
    <row r="874" spans="2:14" ht="12.75">
      <c r="B874" s="3"/>
      <c r="C874" s="280"/>
      <c r="D874" s="280"/>
      <c r="E874" s="280"/>
      <c r="F874" s="3"/>
      <c r="G874" s="3"/>
      <c r="H874" s="3"/>
      <c r="I874" s="3"/>
      <c r="J874" s="3"/>
      <c r="K874" s="3"/>
      <c r="L874" s="3"/>
      <c r="M874" s="3"/>
      <c r="N874" s="3"/>
    </row>
    <row r="875" spans="2:14" ht="12.75">
      <c r="B875" s="3"/>
      <c r="C875" s="280"/>
      <c r="D875" s="280"/>
      <c r="E875" s="280"/>
      <c r="F875" s="3"/>
      <c r="G875" s="3"/>
      <c r="H875" s="3"/>
      <c r="I875" s="3"/>
      <c r="J875" s="3"/>
      <c r="K875" s="3"/>
      <c r="L875" s="3"/>
      <c r="M875" s="3"/>
      <c r="N875" s="3"/>
    </row>
    <row r="876" spans="2:14" ht="12.75">
      <c r="B876" s="3"/>
      <c r="C876" s="280"/>
      <c r="D876" s="280"/>
      <c r="E876" s="280"/>
      <c r="F876" s="3"/>
      <c r="G876" s="3"/>
      <c r="H876" s="3"/>
      <c r="I876" s="3"/>
      <c r="J876" s="3"/>
      <c r="K876" s="3"/>
      <c r="L876" s="3"/>
      <c r="M876" s="3"/>
      <c r="N876" s="3"/>
    </row>
    <row r="877" spans="2:14" ht="12.75">
      <c r="B877" s="3"/>
      <c r="C877" s="280"/>
      <c r="D877" s="280"/>
      <c r="E877" s="280"/>
      <c r="F877" s="3"/>
      <c r="G877" s="3"/>
      <c r="H877" s="3"/>
      <c r="I877" s="3"/>
      <c r="J877" s="3"/>
      <c r="K877" s="3"/>
      <c r="L877" s="3"/>
      <c r="M877" s="3"/>
      <c r="N877" s="3"/>
    </row>
    <row r="878" spans="2:14" ht="12.75">
      <c r="B878" s="3"/>
      <c r="C878" s="280"/>
      <c r="D878" s="280"/>
      <c r="E878" s="280"/>
      <c r="F878" s="3"/>
      <c r="G878" s="3"/>
      <c r="H878" s="3"/>
      <c r="I878" s="3"/>
      <c r="J878" s="3"/>
      <c r="K878" s="3"/>
      <c r="L878" s="3"/>
      <c r="M878" s="3"/>
      <c r="N878" s="3"/>
    </row>
    <row r="879" spans="2:14" ht="12.75">
      <c r="B879" s="3"/>
      <c r="C879" s="280"/>
      <c r="D879" s="280"/>
      <c r="E879" s="280"/>
      <c r="F879" s="3"/>
      <c r="G879" s="3"/>
      <c r="H879" s="3"/>
      <c r="I879" s="3"/>
      <c r="J879" s="3"/>
      <c r="K879" s="3"/>
      <c r="L879" s="3"/>
      <c r="M879" s="3"/>
      <c r="N879" s="3"/>
    </row>
    <row r="880" spans="2:14" ht="12.75">
      <c r="B880" s="3"/>
      <c r="C880" s="280"/>
      <c r="D880" s="280"/>
      <c r="E880" s="280"/>
      <c r="F880" s="3"/>
      <c r="G880" s="3"/>
      <c r="H880" s="3"/>
      <c r="I880" s="3"/>
      <c r="J880" s="3"/>
      <c r="K880" s="3"/>
      <c r="L880" s="3"/>
      <c r="M880" s="3"/>
      <c r="N880" s="3"/>
    </row>
    <row r="881" spans="2:14" ht="12.75">
      <c r="B881" s="3"/>
      <c r="C881" s="280"/>
      <c r="D881" s="280"/>
      <c r="E881" s="280"/>
      <c r="F881" s="3"/>
      <c r="G881" s="3"/>
      <c r="H881" s="3"/>
      <c r="I881" s="3"/>
      <c r="J881" s="3"/>
      <c r="K881" s="3"/>
      <c r="L881" s="3"/>
      <c r="M881" s="3"/>
      <c r="N881" s="3"/>
    </row>
    <row r="882" spans="2:14" ht="12.75">
      <c r="B882" s="3"/>
      <c r="C882" s="280"/>
      <c r="D882" s="280"/>
      <c r="E882" s="280"/>
      <c r="F882" s="3"/>
      <c r="G882" s="3"/>
      <c r="H882" s="3"/>
      <c r="I882" s="3"/>
      <c r="J882" s="3"/>
      <c r="K882" s="3"/>
      <c r="L882" s="3"/>
      <c r="M882" s="3"/>
      <c r="N882" s="3"/>
    </row>
    <row r="883" spans="2:14" ht="12.75">
      <c r="B883" s="3"/>
      <c r="C883" s="280"/>
      <c r="D883" s="280"/>
      <c r="E883" s="280"/>
      <c r="F883" s="3"/>
      <c r="G883" s="3"/>
      <c r="H883" s="3"/>
      <c r="I883" s="3"/>
      <c r="J883" s="3"/>
      <c r="K883" s="3"/>
      <c r="L883" s="3"/>
      <c r="M883" s="3"/>
      <c r="N883" s="3"/>
    </row>
    <row r="884" spans="2:14" ht="12.75">
      <c r="B884" s="3"/>
      <c r="C884" s="280"/>
      <c r="D884" s="280"/>
      <c r="E884" s="280"/>
      <c r="F884" s="3"/>
      <c r="G884" s="3"/>
      <c r="H884" s="3"/>
      <c r="I884" s="3"/>
      <c r="J884" s="3"/>
      <c r="K884" s="3"/>
      <c r="L884" s="3"/>
      <c r="M884" s="3"/>
      <c r="N884" s="3"/>
    </row>
    <row r="885" spans="2:14" ht="12.75">
      <c r="B885" s="3"/>
      <c r="C885" s="280"/>
      <c r="D885" s="280"/>
      <c r="E885" s="280"/>
      <c r="F885" s="3"/>
      <c r="G885" s="3"/>
      <c r="H885" s="3"/>
      <c r="I885" s="3"/>
      <c r="J885" s="3"/>
      <c r="K885" s="3"/>
      <c r="L885" s="3"/>
      <c r="M885" s="3"/>
      <c r="N885" s="3"/>
    </row>
    <row r="886" spans="2:14" ht="12.75">
      <c r="B886" s="3"/>
      <c r="C886" s="280"/>
      <c r="D886" s="280"/>
      <c r="E886" s="280"/>
      <c r="F886" s="3"/>
      <c r="G886" s="3"/>
      <c r="H886" s="3"/>
      <c r="I886" s="3"/>
      <c r="J886" s="3"/>
      <c r="K886" s="3"/>
      <c r="L886" s="3"/>
      <c r="M886" s="3"/>
      <c r="N886" s="3"/>
    </row>
    <row r="887" spans="2:14" ht="12.75">
      <c r="B887" s="3"/>
      <c r="C887" s="280"/>
      <c r="D887" s="280"/>
      <c r="E887" s="280"/>
      <c r="F887" s="3"/>
      <c r="G887" s="3"/>
      <c r="H887" s="3"/>
      <c r="I887" s="3"/>
      <c r="J887" s="3"/>
      <c r="K887" s="3"/>
      <c r="L887" s="3"/>
      <c r="M887" s="3"/>
      <c r="N887" s="3"/>
    </row>
    <row r="888" spans="2:14" ht="12.75">
      <c r="B888" s="3"/>
      <c r="C888" s="280"/>
      <c r="D888" s="280"/>
      <c r="E888" s="280"/>
      <c r="F888" s="3"/>
      <c r="G888" s="3"/>
      <c r="H888" s="3"/>
      <c r="I888" s="3"/>
      <c r="J888" s="3"/>
      <c r="K888" s="3"/>
      <c r="L888" s="3"/>
      <c r="M888" s="3"/>
      <c r="N888" s="3"/>
    </row>
    <row r="889" spans="2:14" ht="12.75">
      <c r="B889" s="3"/>
      <c r="C889" s="280"/>
      <c r="D889" s="280"/>
      <c r="E889" s="280"/>
      <c r="F889" s="3"/>
      <c r="G889" s="3"/>
      <c r="H889" s="3"/>
      <c r="I889" s="3"/>
      <c r="J889" s="3"/>
      <c r="K889" s="3"/>
      <c r="L889" s="3"/>
      <c r="M889" s="3"/>
      <c r="N889" s="3"/>
    </row>
    <row r="890" spans="2:14" ht="12.75">
      <c r="B890" s="3"/>
      <c r="C890" s="280"/>
      <c r="D890" s="280"/>
      <c r="E890" s="280"/>
      <c r="F890" s="3"/>
      <c r="G890" s="3"/>
      <c r="H890" s="3"/>
      <c r="I890" s="3"/>
      <c r="J890" s="3"/>
      <c r="K890" s="3"/>
      <c r="L890" s="3"/>
      <c r="M890" s="3"/>
      <c r="N890" s="3"/>
    </row>
    <row r="891" spans="2:14" ht="12.75">
      <c r="B891" s="3"/>
      <c r="C891" s="280"/>
      <c r="D891" s="280"/>
      <c r="E891" s="280"/>
      <c r="F891" s="3"/>
      <c r="G891" s="3"/>
      <c r="H891" s="3"/>
      <c r="I891" s="3"/>
      <c r="J891" s="3"/>
      <c r="K891" s="3"/>
      <c r="L891" s="3"/>
      <c r="M891" s="3"/>
      <c r="N891" s="3"/>
    </row>
    <row r="892" spans="2:14" ht="12.75">
      <c r="B892" s="3"/>
      <c r="C892" s="280"/>
      <c r="D892" s="280"/>
      <c r="E892" s="280"/>
      <c r="F892" s="3"/>
      <c r="G892" s="3"/>
      <c r="H892" s="3"/>
      <c r="I892" s="3"/>
      <c r="J892" s="3"/>
      <c r="K892" s="3"/>
      <c r="L892" s="3"/>
      <c r="M892" s="3"/>
      <c r="N892" s="3"/>
    </row>
    <row r="893" spans="2:14" ht="12.75">
      <c r="B893" s="3"/>
      <c r="C893" s="280"/>
      <c r="D893" s="280"/>
      <c r="E893" s="280"/>
      <c r="F893" s="3"/>
      <c r="G893" s="3"/>
      <c r="H893" s="3"/>
      <c r="I893" s="3"/>
      <c r="J893" s="3"/>
      <c r="K893" s="3"/>
      <c r="L893" s="3"/>
      <c r="M893" s="3"/>
      <c r="N893" s="3"/>
    </row>
    <row r="894" spans="2:14" ht="12.75">
      <c r="B894" s="3"/>
      <c r="C894" s="280"/>
      <c r="D894" s="280"/>
      <c r="E894" s="280"/>
      <c r="F894" s="3"/>
      <c r="G894" s="3"/>
      <c r="H894" s="3"/>
      <c r="I894" s="3"/>
      <c r="J894" s="3"/>
      <c r="K894" s="3"/>
      <c r="L894" s="3"/>
      <c r="M894" s="3"/>
      <c r="N894" s="3"/>
    </row>
    <row r="895" spans="2:14" ht="12.75">
      <c r="B895" s="3"/>
      <c r="C895" s="280"/>
      <c r="D895" s="280"/>
      <c r="E895" s="280"/>
      <c r="F895" s="3"/>
      <c r="G895" s="3"/>
      <c r="H895" s="3"/>
      <c r="I895" s="3"/>
      <c r="J895" s="3"/>
      <c r="K895" s="3"/>
      <c r="L895" s="3"/>
      <c r="M895" s="3"/>
      <c r="N895" s="3"/>
    </row>
    <row r="896" spans="2:14" ht="12.75">
      <c r="B896" s="3"/>
      <c r="C896" s="280"/>
      <c r="D896" s="280"/>
      <c r="E896" s="280"/>
      <c r="F896" s="3"/>
      <c r="G896" s="3"/>
      <c r="H896" s="3"/>
      <c r="I896" s="3"/>
      <c r="J896" s="3"/>
      <c r="K896" s="3"/>
      <c r="L896" s="3"/>
      <c r="M896" s="3"/>
      <c r="N896" s="3"/>
    </row>
    <row r="897" spans="2:14" ht="12.75">
      <c r="B897" s="3"/>
      <c r="C897" s="280"/>
      <c r="D897" s="280"/>
      <c r="E897" s="280"/>
      <c r="F897" s="3"/>
      <c r="G897" s="3"/>
      <c r="H897" s="3"/>
      <c r="I897" s="3"/>
      <c r="J897" s="3"/>
      <c r="K897" s="3"/>
      <c r="L897" s="3"/>
      <c r="M897" s="3"/>
      <c r="N897" s="3"/>
    </row>
    <row r="898" spans="2:14" ht="12.75">
      <c r="B898" s="3"/>
      <c r="C898" s="280"/>
      <c r="D898" s="280"/>
      <c r="E898" s="280"/>
      <c r="F898" s="3"/>
      <c r="G898" s="3"/>
      <c r="H898" s="3"/>
      <c r="I898" s="3"/>
      <c r="J898" s="3"/>
      <c r="K898" s="3"/>
      <c r="L898" s="3"/>
      <c r="M898" s="3"/>
      <c r="N898" s="3"/>
    </row>
    <row r="899" spans="2:14" ht="12.75">
      <c r="B899" s="3"/>
      <c r="C899" s="280"/>
      <c r="D899" s="280"/>
      <c r="E899" s="280"/>
      <c r="F899" s="3"/>
      <c r="G899" s="3"/>
      <c r="H899" s="3"/>
      <c r="I899" s="3"/>
      <c r="J899" s="3"/>
      <c r="K899" s="3"/>
      <c r="L899" s="3"/>
      <c r="M899" s="3"/>
      <c r="N899" s="3"/>
    </row>
    <row r="900" spans="2:14" ht="12.75">
      <c r="B900" s="3"/>
      <c r="C900" s="280"/>
      <c r="D900" s="280"/>
      <c r="E900" s="280"/>
      <c r="F900" s="3"/>
      <c r="G900" s="3"/>
      <c r="H900" s="3"/>
      <c r="I900" s="3"/>
      <c r="J900" s="3"/>
      <c r="K900" s="3"/>
      <c r="L900" s="3"/>
      <c r="M900" s="3"/>
      <c r="N900" s="3"/>
    </row>
    <row r="901" spans="2:14" ht="12.75">
      <c r="B901" s="3"/>
      <c r="C901" s="280"/>
      <c r="D901" s="280"/>
      <c r="E901" s="280"/>
      <c r="F901" s="3"/>
      <c r="G901" s="3"/>
      <c r="H901" s="3"/>
      <c r="I901" s="3"/>
      <c r="J901" s="3"/>
      <c r="K901" s="3"/>
      <c r="L901" s="3"/>
      <c r="M901" s="3"/>
      <c r="N901" s="3"/>
    </row>
    <row r="902" spans="2:14" ht="12.75">
      <c r="B902" s="3"/>
      <c r="C902" s="280"/>
      <c r="D902" s="280"/>
      <c r="E902" s="280"/>
      <c r="F902" s="3"/>
      <c r="G902" s="3"/>
      <c r="H902" s="3"/>
      <c r="I902" s="3"/>
      <c r="J902" s="3"/>
      <c r="K902" s="3"/>
      <c r="L902" s="3"/>
      <c r="M902" s="3"/>
      <c r="N902" s="3"/>
    </row>
    <row r="903" spans="2:14" ht="12.75">
      <c r="B903" s="3"/>
      <c r="C903" s="280"/>
      <c r="D903" s="280"/>
      <c r="E903" s="280"/>
      <c r="F903" s="3"/>
      <c r="G903" s="3"/>
      <c r="H903" s="3"/>
      <c r="I903" s="3"/>
      <c r="J903" s="3"/>
      <c r="K903" s="3"/>
      <c r="L903" s="3"/>
      <c r="M903" s="3"/>
      <c r="N903" s="3"/>
    </row>
    <row r="904" spans="2:14" ht="12.75">
      <c r="B904" s="3"/>
      <c r="C904" s="280"/>
      <c r="D904" s="280"/>
      <c r="E904" s="280"/>
      <c r="F904" s="3"/>
      <c r="G904" s="3"/>
      <c r="H904" s="3"/>
      <c r="I904" s="3"/>
      <c r="J904" s="3"/>
      <c r="K904" s="3"/>
      <c r="L904" s="3"/>
      <c r="M904" s="3"/>
      <c r="N904" s="3"/>
    </row>
    <row r="905" spans="2:14" ht="12.75">
      <c r="B905" s="3"/>
      <c r="C905" s="280"/>
      <c r="D905" s="280"/>
      <c r="E905" s="280"/>
      <c r="F905" s="3"/>
      <c r="G905" s="3"/>
      <c r="H905" s="3"/>
      <c r="I905" s="3"/>
      <c r="J905" s="3"/>
      <c r="K905" s="3"/>
      <c r="L905" s="3"/>
      <c r="M905" s="3"/>
      <c r="N905" s="3"/>
    </row>
    <row r="906" spans="2:14" ht="12.75">
      <c r="B906" s="3"/>
      <c r="C906" s="280"/>
      <c r="D906" s="280"/>
      <c r="E906" s="280"/>
      <c r="F906" s="3"/>
      <c r="G906" s="3"/>
      <c r="H906" s="3"/>
      <c r="I906" s="3"/>
      <c r="J906" s="3"/>
      <c r="K906" s="3"/>
      <c r="L906" s="3"/>
      <c r="M906" s="3"/>
      <c r="N906" s="3"/>
    </row>
    <row r="907" spans="2:14" ht="12.75">
      <c r="B907" s="3"/>
      <c r="C907" s="280"/>
      <c r="D907" s="280"/>
      <c r="E907" s="280"/>
      <c r="F907" s="3"/>
      <c r="G907" s="3"/>
      <c r="H907" s="3"/>
      <c r="I907" s="3"/>
      <c r="J907" s="3"/>
      <c r="K907" s="3"/>
      <c r="L907" s="3"/>
      <c r="M907" s="3"/>
      <c r="N907" s="3"/>
    </row>
    <row r="908" spans="2:14" ht="12.75">
      <c r="B908" s="3"/>
      <c r="C908" s="280"/>
      <c r="D908" s="280"/>
      <c r="E908" s="280"/>
      <c r="F908" s="3"/>
      <c r="G908" s="3"/>
      <c r="H908" s="3"/>
      <c r="I908" s="3"/>
      <c r="J908" s="3"/>
      <c r="K908" s="3"/>
      <c r="L908" s="3"/>
      <c r="M908" s="3"/>
      <c r="N908" s="3"/>
    </row>
    <row r="909" spans="2:14" ht="12.75">
      <c r="B909" s="3"/>
      <c r="C909" s="280"/>
      <c r="D909" s="280"/>
      <c r="E909" s="280"/>
      <c r="F909" s="3"/>
      <c r="G909" s="3"/>
      <c r="H909" s="3"/>
      <c r="I909" s="3"/>
      <c r="J909" s="3"/>
      <c r="K909" s="3"/>
      <c r="L909" s="3"/>
      <c r="M909" s="3"/>
      <c r="N909" s="3"/>
    </row>
    <row r="910" spans="2:14" ht="12.75">
      <c r="B910" s="3"/>
      <c r="C910" s="280"/>
      <c r="D910" s="280"/>
      <c r="E910" s="280"/>
      <c r="F910" s="3"/>
      <c r="G910" s="3"/>
      <c r="H910" s="3"/>
      <c r="I910" s="3"/>
      <c r="J910" s="3"/>
      <c r="K910" s="3"/>
      <c r="L910" s="3"/>
      <c r="M910" s="3"/>
      <c r="N910" s="3"/>
    </row>
    <row r="911" spans="2:14" ht="12.75">
      <c r="B911" s="3"/>
      <c r="C911" s="280"/>
      <c r="D911" s="280"/>
      <c r="E911" s="280"/>
      <c r="F911" s="3"/>
      <c r="G911" s="3"/>
      <c r="H911" s="3"/>
      <c r="I911" s="3"/>
      <c r="J911" s="3"/>
      <c r="K911" s="3"/>
      <c r="L911" s="3"/>
      <c r="M911" s="3"/>
      <c r="N911" s="3"/>
    </row>
    <row r="912" spans="2:14" ht="12.75">
      <c r="B912" s="3"/>
      <c r="C912" s="280"/>
      <c r="D912" s="280"/>
      <c r="E912" s="280"/>
      <c r="F912" s="3"/>
      <c r="G912" s="3"/>
      <c r="H912" s="3"/>
      <c r="I912" s="3"/>
      <c r="J912" s="3"/>
      <c r="K912" s="3"/>
      <c r="L912" s="3"/>
      <c r="M912" s="3"/>
      <c r="N912" s="3"/>
    </row>
    <row r="913" spans="2:14" ht="12.75">
      <c r="B913" s="3"/>
      <c r="C913" s="280"/>
      <c r="D913" s="280"/>
      <c r="E913" s="280"/>
      <c r="F913" s="3"/>
      <c r="G913" s="3"/>
      <c r="H913" s="3"/>
      <c r="I913" s="3"/>
      <c r="J913" s="3"/>
      <c r="K913" s="3"/>
      <c r="L913" s="3"/>
      <c r="M913" s="3"/>
      <c r="N913" s="3"/>
    </row>
    <row r="914" spans="2:14" ht="12.75">
      <c r="B914" s="3"/>
      <c r="C914" s="280"/>
      <c r="D914" s="280"/>
      <c r="E914" s="280"/>
      <c r="F914" s="3"/>
      <c r="G914" s="3"/>
      <c r="H914" s="3"/>
      <c r="I914" s="3"/>
      <c r="J914" s="3"/>
      <c r="K914" s="3"/>
      <c r="L914" s="3"/>
      <c r="M914" s="3"/>
      <c r="N914" s="3"/>
    </row>
    <row r="915" spans="2:14" ht="12.75">
      <c r="B915" s="3"/>
      <c r="C915" s="280"/>
      <c r="D915" s="280"/>
      <c r="E915" s="280"/>
      <c r="F915" s="3"/>
      <c r="G915" s="3"/>
      <c r="H915" s="3"/>
      <c r="I915" s="3"/>
      <c r="J915" s="3"/>
      <c r="K915" s="3"/>
      <c r="L915" s="3"/>
      <c r="M915" s="3"/>
      <c r="N915" s="3"/>
    </row>
    <row r="916" spans="2:14" ht="12.75">
      <c r="B916" s="3"/>
      <c r="C916" s="280"/>
      <c r="D916" s="280"/>
      <c r="E916" s="280"/>
      <c r="F916" s="3"/>
      <c r="G916" s="3"/>
      <c r="H916" s="3"/>
      <c r="I916" s="3"/>
      <c r="J916" s="3"/>
      <c r="K916" s="3"/>
      <c r="L916" s="3"/>
      <c r="M916" s="3"/>
      <c r="N916" s="3"/>
    </row>
    <row r="917" spans="2:14" ht="12.75">
      <c r="B917" s="3"/>
      <c r="C917" s="280"/>
      <c r="D917" s="280"/>
      <c r="E917" s="280"/>
      <c r="F917" s="3"/>
      <c r="G917" s="3"/>
      <c r="H917" s="3"/>
      <c r="I917" s="3"/>
      <c r="J917" s="3"/>
      <c r="K917" s="3"/>
      <c r="L917" s="3"/>
      <c r="M917" s="3"/>
      <c r="N917" s="3"/>
    </row>
    <row r="918" spans="2:14" ht="12.75">
      <c r="B918" s="3"/>
      <c r="C918" s="280"/>
      <c r="D918" s="280"/>
      <c r="E918" s="280"/>
      <c r="F918" s="3"/>
      <c r="G918" s="3"/>
      <c r="H918" s="3"/>
      <c r="I918" s="3"/>
      <c r="J918" s="3"/>
      <c r="K918" s="3"/>
      <c r="L918" s="3"/>
      <c r="M918" s="3"/>
      <c r="N918" s="3"/>
    </row>
    <row r="919" spans="2:14" ht="12.75">
      <c r="B919" s="3"/>
      <c r="C919" s="280"/>
      <c r="D919" s="280"/>
      <c r="E919" s="280"/>
      <c r="F919" s="3"/>
      <c r="G919" s="3"/>
      <c r="H919" s="3"/>
      <c r="I919" s="3"/>
      <c r="J919" s="3"/>
      <c r="K919" s="3"/>
      <c r="L919" s="3"/>
      <c r="M919" s="3"/>
      <c r="N919" s="3"/>
    </row>
    <row r="920" spans="2:14" ht="12.75">
      <c r="B920" s="3"/>
      <c r="C920" s="280"/>
      <c r="D920" s="280"/>
      <c r="E920" s="280"/>
      <c r="F920" s="3"/>
      <c r="G920" s="3"/>
      <c r="H920" s="3"/>
      <c r="I920" s="3"/>
      <c r="J920" s="3"/>
      <c r="K920" s="3"/>
      <c r="L920" s="3"/>
      <c r="M920" s="3"/>
      <c r="N920" s="3"/>
    </row>
    <row r="921" spans="2:14" ht="12.75">
      <c r="B921" s="3"/>
      <c r="C921" s="280"/>
      <c r="D921" s="280"/>
      <c r="E921" s="280"/>
      <c r="F921" s="3"/>
      <c r="G921" s="3"/>
      <c r="H921" s="3"/>
      <c r="I921" s="3"/>
      <c r="J921" s="3"/>
      <c r="K921" s="3"/>
      <c r="L921" s="3"/>
      <c r="M921" s="3"/>
      <c r="N921" s="3"/>
    </row>
    <row r="922" spans="2:14" ht="12.75">
      <c r="B922" s="3"/>
      <c r="C922" s="280"/>
      <c r="D922" s="280"/>
      <c r="E922" s="280"/>
      <c r="F922" s="3"/>
      <c r="G922" s="3"/>
      <c r="H922" s="3"/>
      <c r="I922" s="3"/>
      <c r="J922" s="3"/>
      <c r="K922" s="3"/>
      <c r="L922" s="3"/>
      <c r="M922" s="3"/>
      <c r="N922" s="3"/>
    </row>
    <row r="923" spans="2:14" ht="12.75">
      <c r="B923" s="3"/>
      <c r="C923" s="280"/>
      <c r="D923" s="280"/>
      <c r="E923" s="280"/>
      <c r="F923" s="3"/>
      <c r="G923" s="3"/>
      <c r="H923" s="3"/>
      <c r="I923" s="3"/>
      <c r="J923" s="3"/>
      <c r="K923" s="3"/>
      <c r="L923" s="3"/>
      <c r="M923" s="3"/>
      <c r="N923" s="3"/>
    </row>
    <row r="924" spans="2:14" ht="12.75">
      <c r="B924" s="3"/>
      <c r="C924" s="280"/>
      <c r="D924" s="280"/>
      <c r="E924" s="280"/>
      <c r="F924" s="3"/>
      <c r="G924" s="3"/>
      <c r="H924" s="3"/>
      <c r="I924" s="3"/>
      <c r="J924" s="3"/>
      <c r="K924" s="3"/>
      <c r="L924" s="3"/>
      <c r="M924" s="3"/>
      <c r="N924" s="3"/>
    </row>
    <row r="925" spans="2:14" ht="12.75">
      <c r="B925" s="3"/>
      <c r="C925" s="280"/>
      <c r="D925" s="280"/>
      <c r="E925" s="280"/>
      <c r="F925" s="3"/>
      <c r="G925" s="3"/>
      <c r="H925" s="3"/>
      <c r="I925" s="3"/>
      <c r="J925" s="3"/>
      <c r="K925" s="3"/>
      <c r="L925" s="3"/>
      <c r="M925" s="3"/>
      <c r="N925" s="3"/>
    </row>
    <row r="926" spans="2:14" ht="12.75">
      <c r="B926" s="3"/>
      <c r="C926" s="280"/>
      <c r="D926" s="280"/>
      <c r="E926" s="280"/>
      <c r="F926" s="3"/>
      <c r="G926" s="3"/>
      <c r="H926" s="3"/>
      <c r="I926" s="3"/>
      <c r="J926" s="3"/>
      <c r="K926" s="3"/>
      <c r="L926" s="3"/>
      <c r="M926" s="3"/>
      <c r="N926" s="3"/>
    </row>
    <row r="927" spans="2:14" ht="12.75">
      <c r="B927" s="3"/>
      <c r="C927" s="280"/>
      <c r="D927" s="280"/>
      <c r="E927" s="280"/>
      <c r="F927" s="3"/>
      <c r="G927" s="3"/>
      <c r="H927" s="3"/>
      <c r="I927" s="3"/>
      <c r="J927" s="3"/>
      <c r="K927" s="3"/>
      <c r="L927" s="3"/>
      <c r="M927" s="3"/>
      <c r="N927" s="3"/>
    </row>
    <row r="928" spans="2:14" ht="12.75">
      <c r="B928" s="3"/>
      <c r="C928" s="280"/>
      <c r="D928" s="280"/>
      <c r="E928" s="280"/>
      <c r="F928" s="3"/>
      <c r="G928" s="3"/>
      <c r="H928" s="3"/>
      <c r="I928" s="3"/>
      <c r="J928" s="3"/>
      <c r="K928" s="3"/>
      <c r="L928" s="3"/>
      <c r="M928" s="3"/>
      <c r="N928" s="3"/>
    </row>
    <row r="929" spans="2:14" ht="12.75">
      <c r="B929" s="3"/>
      <c r="C929" s="280"/>
      <c r="D929" s="280"/>
      <c r="E929" s="280"/>
      <c r="F929" s="3"/>
      <c r="G929" s="3"/>
      <c r="H929" s="3"/>
      <c r="I929" s="3"/>
      <c r="J929" s="3"/>
      <c r="K929" s="3"/>
      <c r="L929" s="3"/>
      <c r="M929" s="3"/>
      <c r="N929" s="3"/>
    </row>
    <row r="930" spans="2:14" ht="12.75">
      <c r="B930" s="3"/>
      <c r="C930" s="280"/>
      <c r="D930" s="280"/>
      <c r="E930" s="280"/>
      <c r="F930" s="3"/>
      <c r="G930" s="3"/>
      <c r="H930" s="3"/>
      <c r="I930" s="3"/>
      <c r="J930" s="3"/>
      <c r="K930" s="3"/>
      <c r="L930" s="3"/>
      <c r="M930" s="3"/>
      <c r="N930" s="3"/>
    </row>
    <row r="931" spans="2:14" ht="12.75">
      <c r="B931" s="3"/>
      <c r="C931" s="280"/>
      <c r="D931" s="280"/>
      <c r="E931" s="280"/>
      <c r="F931" s="3"/>
      <c r="G931" s="3"/>
      <c r="H931" s="3"/>
      <c r="I931" s="3"/>
      <c r="J931" s="3"/>
      <c r="K931" s="3"/>
      <c r="L931" s="3"/>
      <c r="M931" s="3"/>
      <c r="N931" s="3"/>
    </row>
    <row r="932" spans="2:14" ht="12.75">
      <c r="B932" s="3"/>
      <c r="C932" s="280"/>
      <c r="D932" s="280"/>
      <c r="E932" s="280"/>
      <c r="F932" s="3"/>
      <c r="G932" s="3"/>
      <c r="H932" s="3"/>
      <c r="I932" s="3"/>
      <c r="J932" s="3"/>
      <c r="K932" s="3"/>
      <c r="L932" s="3"/>
      <c r="M932" s="3"/>
      <c r="N932" s="3"/>
    </row>
    <row r="933" spans="2:14" ht="12.75">
      <c r="B933" s="3"/>
      <c r="C933" s="280"/>
      <c r="D933" s="280"/>
      <c r="E933" s="280"/>
      <c r="F933" s="3"/>
      <c r="G933" s="3"/>
      <c r="H933" s="3"/>
      <c r="I933" s="3"/>
      <c r="J933" s="3"/>
      <c r="K933" s="3"/>
      <c r="L933" s="3"/>
      <c r="M933" s="3"/>
      <c r="N933" s="3"/>
    </row>
    <row r="934" spans="2:14" ht="12.75">
      <c r="B934" s="3"/>
      <c r="C934" s="280"/>
      <c r="D934" s="280"/>
      <c r="E934" s="280"/>
      <c r="F934" s="3"/>
      <c r="G934" s="3"/>
      <c r="H934" s="3"/>
      <c r="I934" s="3"/>
      <c r="J934" s="3"/>
      <c r="K934" s="3"/>
      <c r="L934" s="3"/>
      <c r="M934" s="3"/>
      <c r="N934" s="3"/>
    </row>
    <row r="935" spans="2:14" ht="12.75">
      <c r="B935" s="3"/>
      <c r="C935" s="280"/>
      <c r="D935" s="280"/>
      <c r="E935" s="280"/>
      <c r="F935" s="3"/>
      <c r="G935" s="3"/>
      <c r="H935" s="3"/>
      <c r="I935" s="3"/>
      <c r="J935" s="3"/>
      <c r="K935" s="3"/>
      <c r="L935" s="3"/>
      <c r="M935" s="3"/>
      <c r="N935" s="3"/>
    </row>
    <row r="936" spans="2:14" ht="12.75">
      <c r="B936" s="3"/>
      <c r="C936" s="280"/>
      <c r="D936" s="280"/>
      <c r="E936" s="280"/>
      <c r="F936" s="3"/>
      <c r="G936" s="3"/>
      <c r="H936" s="3"/>
      <c r="I936" s="3"/>
      <c r="J936" s="3"/>
      <c r="K936" s="3"/>
      <c r="L936" s="3"/>
      <c r="M936" s="3"/>
      <c r="N936" s="3"/>
    </row>
    <row r="937" spans="2:14" ht="12.75">
      <c r="B937" s="3"/>
      <c r="C937" s="280"/>
      <c r="D937" s="280"/>
      <c r="E937" s="280"/>
      <c r="F937" s="3"/>
      <c r="G937" s="3"/>
      <c r="H937" s="3"/>
      <c r="I937" s="3"/>
      <c r="J937" s="3"/>
      <c r="K937" s="3"/>
      <c r="L937" s="3"/>
      <c r="M937" s="3"/>
      <c r="N937" s="3"/>
    </row>
    <row r="938" spans="2:14" ht="12.75">
      <c r="B938" s="3"/>
      <c r="C938" s="280"/>
      <c r="D938" s="280"/>
      <c r="E938" s="280"/>
      <c r="F938" s="3"/>
      <c r="G938" s="3"/>
      <c r="H938" s="3"/>
      <c r="I938" s="3"/>
      <c r="J938" s="3"/>
      <c r="K938" s="3"/>
      <c r="L938" s="3"/>
      <c r="M938" s="3"/>
      <c r="N938" s="3"/>
    </row>
    <row r="939" spans="2:14" ht="12.75">
      <c r="B939" s="3"/>
      <c r="C939" s="280"/>
      <c r="D939" s="280"/>
      <c r="E939" s="280"/>
      <c r="F939" s="3"/>
      <c r="G939" s="3"/>
      <c r="H939" s="3"/>
      <c r="I939" s="3"/>
      <c r="J939" s="3"/>
      <c r="K939" s="3"/>
      <c r="L939" s="3"/>
      <c r="M939" s="3"/>
      <c r="N939" s="3"/>
    </row>
    <row r="940" spans="2:14" ht="12.75">
      <c r="B940" s="3"/>
      <c r="C940" s="280"/>
      <c r="D940" s="280"/>
      <c r="E940" s="280"/>
      <c r="F940" s="3"/>
      <c r="G940" s="3"/>
      <c r="H940" s="3"/>
      <c r="I940" s="3"/>
      <c r="J940" s="3"/>
      <c r="K940" s="3"/>
      <c r="L940" s="3"/>
      <c r="M940" s="3"/>
      <c r="N940" s="3"/>
    </row>
    <row r="941" spans="2:14" ht="12.75">
      <c r="B941" s="3"/>
      <c r="C941" s="280"/>
      <c r="D941" s="280"/>
      <c r="E941" s="280"/>
      <c r="F941" s="3"/>
      <c r="G941" s="3"/>
      <c r="H941" s="3"/>
      <c r="I941" s="3"/>
      <c r="J941" s="3"/>
      <c r="K941" s="3"/>
      <c r="L941" s="3"/>
      <c r="M941" s="3"/>
      <c r="N941" s="3"/>
    </row>
    <row r="942" spans="2:14" ht="12.75">
      <c r="B942" s="3"/>
      <c r="C942" s="280"/>
      <c r="D942" s="280"/>
      <c r="E942" s="280"/>
      <c r="F942" s="3"/>
      <c r="G942" s="3"/>
      <c r="H942" s="3"/>
      <c r="I942" s="3"/>
      <c r="J942" s="3"/>
      <c r="K942" s="3"/>
      <c r="L942" s="3"/>
      <c r="M942" s="3"/>
      <c r="N942" s="3"/>
    </row>
    <row r="943" spans="2:14" ht="12.75">
      <c r="B943" s="3"/>
      <c r="C943" s="280"/>
      <c r="D943" s="280"/>
      <c r="E943" s="280"/>
      <c r="F943" s="3"/>
      <c r="G943" s="3"/>
      <c r="H943" s="3"/>
      <c r="I943" s="3"/>
      <c r="J943" s="3"/>
      <c r="K943" s="3"/>
      <c r="L943" s="3"/>
      <c r="M943" s="3"/>
      <c r="N943" s="3"/>
    </row>
    <row r="944" spans="2:14" ht="12.75">
      <c r="B944" s="3"/>
      <c r="C944" s="280"/>
      <c r="D944" s="280"/>
      <c r="E944" s="280"/>
      <c r="F944" s="3"/>
      <c r="G944" s="3"/>
      <c r="H944" s="3"/>
      <c r="I944" s="3"/>
      <c r="J944" s="3"/>
      <c r="K944" s="3"/>
      <c r="L944" s="3"/>
      <c r="M944" s="3"/>
      <c r="N944" s="3"/>
    </row>
    <row r="945" spans="2:14" ht="12.75">
      <c r="B945" s="3"/>
      <c r="C945" s="280"/>
      <c r="D945" s="280"/>
      <c r="E945" s="280"/>
      <c r="F945" s="3"/>
      <c r="G945" s="3"/>
      <c r="H945" s="3"/>
      <c r="I945" s="3"/>
      <c r="J945" s="3"/>
      <c r="K945" s="3"/>
      <c r="L945" s="3"/>
      <c r="M945" s="3"/>
      <c r="N945" s="3"/>
    </row>
    <row r="946" spans="2:14" ht="12.75">
      <c r="B946" s="3"/>
      <c r="C946" s="280"/>
      <c r="D946" s="280"/>
      <c r="E946" s="280"/>
      <c r="F946" s="3"/>
      <c r="G946" s="3"/>
      <c r="H946" s="3"/>
      <c r="I946" s="3"/>
      <c r="J946" s="3"/>
      <c r="K946" s="3"/>
      <c r="L946" s="3"/>
      <c r="M946" s="3"/>
      <c r="N946" s="3"/>
    </row>
    <row r="947" spans="2:14" ht="12.75">
      <c r="B947" s="3"/>
      <c r="C947" s="280"/>
      <c r="D947" s="280"/>
      <c r="E947" s="280"/>
      <c r="F947" s="3"/>
      <c r="G947" s="3"/>
      <c r="H947" s="3"/>
      <c r="I947" s="3"/>
      <c r="J947" s="3"/>
      <c r="K947" s="3"/>
      <c r="L947" s="3"/>
      <c r="M947" s="3"/>
      <c r="N947" s="3"/>
    </row>
    <row r="948" spans="2:14" ht="12.75">
      <c r="B948" s="3"/>
      <c r="C948" s="280"/>
      <c r="D948" s="280"/>
      <c r="E948" s="280"/>
      <c r="F948" s="3"/>
      <c r="G948" s="3"/>
      <c r="H948" s="3"/>
      <c r="I948" s="3"/>
      <c r="J948" s="3"/>
      <c r="K948" s="3"/>
      <c r="L948" s="3"/>
      <c r="M948" s="3"/>
      <c r="N948" s="3"/>
    </row>
    <row r="949" spans="2:14" ht="12.75">
      <c r="B949" s="3"/>
      <c r="C949" s="280"/>
      <c r="D949" s="280"/>
      <c r="E949" s="280"/>
      <c r="F949" s="3"/>
      <c r="G949" s="3"/>
      <c r="H949" s="3"/>
      <c r="I949" s="3"/>
      <c r="J949" s="3"/>
      <c r="K949" s="3"/>
      <c r="L949" s="3"/>
      <c r="M949" s="3"/>
      <c r="N949" s="3"/>
    </row>
    <row r="950" spans="2:14" ht="12.75">
      <c r="B950" s="3"/>
      <c r="C950" s="280"/>
      <c r="D950" s="280"/>
      <c r="E950" s="280"/>
      <c r="F950" s="3"/>
      <c r="G950" s="3"/>
      <c r="H950" s="3"/>
      <c r="I950" s="3"/>
      <c r="J950" s="3"/>
      <c r="K950" s="3"/>
      <c r="L950" s="3"/>
      <c r="M950" s="3"/>
      <c r="N950" s="3"/>
    </row>
    <row r="951" spans="2:14" ht="12.75">
      <c r="B951" s="3"/>
      <c r="C951" s="280"/>
      <c r="D951" s="280"/>
      <c r="E951" s="280"/>
      <c r="F951" s="3"/>
      <c r="G951" s="3"/>
      <c r="H951" s="3"/>
      <c r="I951" s="3"/>
      <c r="J951" s="3"/>
      <c r="K951" s="3"/>
      <c r="L951" s="3"/>
      <c r="M951" s="3"/>
      <c r="N951" s="3"/>
    </row>
    <row r="952" spans="2:14" ht="12.75">
      <c r="B952" s="3"/>
      <c r="C952" s="280"/>
      <c r="D952" s="280"/>
      <c r="E952" s="280"/>
      <c r="F952" s="3"/>
      <c r="G952" s="3"/>
      <c r="H952" s="3"/>
      <c r="I952" s="3"/>
      <c r="J952" s="3"/>
      <c r="K952" s="3"/>
      <c r="L952" s="3"/>
      <c r="M952" s="3"/>
      <c r="N952" s="3"/>
    </row>
    <row r="953" spans="2:14" ht="12.75">
      <c r="B953" s="3"/>
      <c r="C953" s="280"/>
      <c r="D953" s="280"/>
      <c r="E953" s="280"/>
      <c r="F953" s="3"/>
      <c r="G953" s="3"/>
      <c r="H953" s="3"/>
      <c r="I953" s="3"/>
      <c r="J953" s="3"/>
      <c r="K953" s="3"/>
      <c r="L953" s="3"/>
      <c r="M953" s="3"/>
      <c r="N953" s="3"/>
    </row>
    <row r="954" spans="2:14" ht="12.75">
      <c r="B954" s="3"/>
      <c r="C954" s="280"/>
      <c r="D954" s="280"/>
      <c r="E954" s="280"/>
      <c r="F954" s="3"/>
      <c r="G954" s="3"/>
      <c r="H954" s="3"/>
      <c r="I954" s="3"/>
      <c r="J954" s="3"/>
      <c r="K954" s="3"/>
      <c r="L954" s="3"/>
      <c r="M954" s="3"/>
      <c r="N954" s="3"/>
    </row>
    <row r="955" spans="2:14" ht="12.75">
      <c r="B955" s="3"/>
      <c r="C955" s="280"/>
      <c r="D955" s="280"/>
      <c r="E955" s="280"/>
      <c r="F955" s="3"/>
      <c r="G955" s="3"/>
      <c r="H955" s="3"/>
      <c r="I955" s="3"/>
      <c r="J955" s="3"/>
      <c r="K955" s="3"/>
      <c r="L955" s="3"/>
      <c r="M955" s="3"/>
      <c r="N955" s="3"/>
    </row>
    <row r="956" spans="2:14" ht="12.75">
      <c r="B956" s="3"/>
      <c r="C956" s="280"/>
      <c r="D956" s="280"/>
      <c r="E956" s="280"/>
      <c r="F956" s="3"/>
      <c r="G956" s="3"/>
      <c r="H956" s="3"/>
      <c r="I956" s="3"/>
      <c r="J956" s="3"/>
      <c r="K956" s="3"/>
      <c r="L956" s="3"/>
      <c r="M956" s="3"/>
      <c r="N956" s="3"/>
    </row>
    <row r="957" spans="2:14" ht="12.75">
      <c r="B957" s="3"/>
      <c r="C957" s="280"/>
      <c r="D957" s="280"/>
      <c r="E957" s="280"/>
      <c r="F957" s="3"/>
      <c r="G957" s="3"/>
      <c r="H957" s="3"/>
      <c r="I957" s="3"/>
      <c r="J957" s="3"/>
      <c r="K957" s="3"/>
      <c r="L957" s="3"/>
      <c r="M957" s="3"/>
      <c r="N957" s="3"/>
    </row>
    <row r="958" spans="2:14" ht="12.75">
      <c r="B958" s="3"/>
      <c r="C958" s="280"/>
      <c r="D958" s="280"/>
      <c r="E958" s="280"/>
      <c r="F958" s="3"/>
      <c r="G958" s="3"/>
      <c r="H958" s="3"/>
      <c r="I958" s="3"/>
      <c r="J958" s="3"/>
      <c r="K958" s="3"/>
      <c r="L958" s="3"/>
      <c r="M958" s="3"/>
      <c r="N958" s="3"/>
    </row>
    <row r="959" spans="2:14" ht="12.75">
      <c r="B959" s="3"/>
      <c r="C959" s="280"/>
      <c r="D959" s="280"/>
      <c r="E959" s="280"/>
      <c r="F959" s="3"/>
      <c r="G959" s="3"/>
      <c r="H959" s="3"/>
      <c r="I959" s="3"/>
      <c r="J959" s="3"/>
      <c r="K959" s="3"/>
      <c r="L959" s="3"/>
      <c r="M959" s="3"/>
      <c r="N959" s="3"/>
    </row>
    <row r="960" spans="2:14" ht="12.75">
      <c r="B960" s="3"/>
      <c r="C960" s="280"/>
      <c r="D960" s="280"/>
      <c r="E960" s="280"/>
      <c r="F960" s="3"/>
      <c r="G960" s="3"/>
      <c r="H960" s="3"/>
      <c r="I960" s="3"/>
      <c r="J960" s="3"/>
      <c r="K960" s="3"/>
      <c r="L960" s="3"/>
      <c r="M960" s="3"/>
      <c r="N960" s="3"/>
    </row>
    <row r="961" spans="2:14" ht="12.75">
      <c r="B961" s="3"/>
      <c r="C961" s="280"/>
      <c r="D961" s="280"/>
      <c r="E961" s="280"/>
      <c r="F961" s="3"/>
      <c r="G961" s="3"/>
      <c r="H961" s="3"/>
      <c r="I961" s="3"/>
      <c r="J961" s="3"/>
      <c r="K961" s="3"/>
      <c r="L961" s="3"/>
      <c r="M961" s="3"/>
      <c r="N961" s="3"/>
    </row>
    <row r="962" spans="2:14" ht="12.75">
      <c r="B962" s="3"/>
      <c r="C962" s="280"/>
      <c r="D962" s="280"/>
      <c r="E962" s="280"/>
      <c r="F962" s="3"/>
      <c r="G962" s="3"/>
      <c r="H962" s="3"/>
      <c r="I962" s="3"/>
      <c r="J962" s="3"/>
      <c r="K962" s="3"/>
      <c r="L962" s="3"/>
      <c r="M962" s="3"/>
      <c r="N962" s="3"/>
    </row>
    <row r="963" spans="2:14" ht="12.75">
      <c r="B963" s="3"/>
      <c r="C963" s="280"/>
      <c r="D963" s="280"/>
      <c r="E963" s="280"/>
      <c r="F963" s="3"/>
      <c r="G963" s="3"/>
      <c r="H963" s="3"/>
      <c r="I963" s="3"/>
      <c r="J963" s="3"/>
      <c r="K963" s="3"/>
      <c r="L963" s="3"/>
      <c r="M963" s="3"/>
      <c r="N963" s="3"/>
    </row>
    <row r="964" spans="2:14" ht="12.75">
      <c r="B964" s="3"/>
      <c r="C964" s="280"/>
      <c r="D964" s="280"/>
      <c r="E964" s="280"/>
      <c r="F964" s="3"/>
      <c r="G964" s="3"/>
      <c r="H964" s="3"/>
      <c r="I964" s="3"/>
      <c r="J964" s="3"/>
      <c r="K964" s="3"/>
      <c r="L964" s="3"/>
      <c r="M964" s="3"/>
      <c r="N964" s="3"/>
    </row>
    <row r="965" spans="2:14" ht="12.75">
      <c r="B965" s="3"/>
      <c r="C965" s="280"/>
      <c r="D965" s="280"/>
      <c r="E965" s="280"/>
      <c r="F965" s="3"/>
      <c r="G965" s="3"/>
      <c r="H965" s="3"/>
      <c r="I965" s="3"/>
      <c r="J965" s="3"/>
      <c r="K965" s="3"/>
      <c r="L965" s="3"/>
      <c r="M965" s="3"/>
      <c r="N965" s="3"/>
    </row>
    <row r="966" spans="2:14" ht="12.75">
      <c r="B966" s="3"/>
      <c r="C966" s="280"/>
      <c r="D966" s="280"/>
      <c r="E966" s="280"/>
      <c r="F966" s="3"/>
      <c r="G966" s="3"/>
      <c r="H966" s="3"/>
      <c r="I966" s="3"/>
      <c r="J966" s="3"/>
      <c r="K966" s="3"/>
      <c r="L966" s="3"/>
      <c r="M966" s="3"/>
      <c r="N966" s="3"/>
    </row>
    <row r="967" spans="2:14" ht="12.75">
      <c r="B967" s="3"/>
      <c r="C967" s="280"/>
      <c r="D967" s="280"/>
      <c r="E967" s="280"/>
      <c r="F967" s="3"/>
      <c r="G967" s="3"/>
      <c r="H967" s="3"/>
      <c r="I967" s="3"/>
      <c r="J967" s="3"/>
      <c r="K967" s="3"/>
      <c r="L967" s="3"/>
      <c r="M967" s="3"/>
      <c r="N967" s="3"/>
    </row>
    <row r="968" spans="2:14" ht="12.75">
      <c r="B968" s="3"/>
      <c r="C968" s="280"/>
      <c r="D968" s="280"/>
      <c r="E968" s="280"/>
      <c r="F968" s="3"/>
      <c r="G968" s="3"/>
      <c r="H968" s="3"/>
      <c r="I968" s="3"/>
      <c r="J968" s="3"/>
      <c r="K968" s="3"/>
      <c r="L968" s="3"/>
      <c r="M968" s="3"/>
      <c r="N968" s="3"/>
    </row>
    <row r="969" spans="2:14" ht="12.75">
      <c r="B969" s="3"/>
      <c r="C969" s="280"/>
      <c r="D969" s="280"/>
      <c r="E969" s="280"/>
      <c r="F969" s="3"/>
      <c r="G969" s="3"/>
      <c r="H969" s="3"/>
      <c r="I969" s="3"/>
      <c r="J969" s="3"/>
      <c r="K969" s="3"/>
      <c r="L969" s="3"/>
      <c r="M969" s="3"/>
      <c r="N969" s="3"/>
    </row>
    <row r="970" spans="2:14" ht="12.75">
      <c r="B970" s="3"/>
      <c r="C970" s="280"/>
      <c r="D970" s="280"/>
      <c r="E970" s="280"/>
      <c r="F970" s="3"/>
      <c r="G970" s="3"/>
      <c r="H970" s="3"/>
      <c r="I970" s="3"/>
      <c r="J970" s="3"/>
      <c r="K970" s="3"/>
      <c r="L970" s="3"/>
      <c r="M970" s="3"/>
      <c r="N970" s="3"/>
    </row>
    <row r="971" spans="2:14" ht="12.75">
      <c r="B971" s="3"/>
      <c r="C971" s="280"/>
      <c r="D971" s="280"/>
      <c r="E971" s="280"/>
      <c r="F971" s="3"/>
      <c r="G971" s="3"/>
      <c r="H971" s="3"/>
      <c r="I971" s="3"/>
      <c r="J971" s="3"/>
      <c r="K971" s="3"/>
      <c r="L971" s="3"/>
      <c r="M971" s="3"/>
      <c r="N971" s="3"/>
    </row>
    <row r="972" spans="2:14" ht="12.75">
      <c r="B972" s="3"/>
      <c r="C972" s="280"/>
      <c r="D972" s="280"/>
      <c r="E972" s="280"/>
      <c r="F972" s="3"/>
      <c r="G972" s="3"/>
      <c r="H972" s="3"/>
      <c r="I972" s="3"/>
      <c r="J972" s="3"/>
      <c r="K972" s="3"/>
      <c r="L972" s="3"/>
      <c r="M972" s="3"/>
      <c r="N972" s="3"/>
    </row>
    <row r="973" spans="2:14" ht="12.75">
      <c r="B973" s="3"/>
      <c r="C973" s="280"/>
      <c r="D973" s="280"/>
      <c r="E973" s="280"/>
      <c r="F973" s="3"/>
      <c r="G973" s="3"/>
      <c r="H973" s="3"/>
      <c r="I973" s="3"/>
      <c r="J973" s="3"/>
      <c r="K973" s="3"/>
      <c r="L973" s="3"/>
      <c r="M973" s="3"/>
      <c r="N973" s="3"/>
    </row>
    <row r="974" spans="2:14" ht="12.75">
      <c r="B974" s="3"/>
      <c r="C974" s="280"/>
      <c r="D974" s="280"/>
      <c r="E974" s="280"/>
      <c r="F974" s="3"/>
      <c r="G974" s="3"/>
      <c r="H974" s="3"/>
      <c r="I974" s="3"/>
      <c r="J974" s="3"/>
      <c r="K974" s="3"/>
      <c r="L974" s="3"/>
      <c r="M974" s="3"/>
      <c r="N974" s="3"/>
    </row>
    <row r="975" spans="2:14" ht="12.75">
      <c r="B975" s="3"/>
      <c r="C975" s="280"/>
      <c r="D975" s="280"/>
      <c r="E975" s="280"/>
      <c r="F975" s="3"/>
      <c r="G975" s="3"/>
      <c r="H975" s="3"/>
      <c r="I975" s="3"/>
      <c r="J975" s="3"/>
      <c r="K975" s="3"/>
      <c r="L975" s="3"/>
      <c r="M975" s="3"/>
      <c r="N975" s="3"/>
    </row>
    <row r="976" spans="2:14" ht="12.75">
      <c r="B976" s="3"/>
      <c r="C976" s="280"/>
      <c r="D976" s="280"/>
      <c r="E976" s="280"/>
      <c r="F976" s="3"/>
      <c r="G976" s="3"/>
      <c r="H976" s="3"/>
      <c r="I976" s="3"/>
      <c r="J976" s="3"/>
      <c r="K976" s="3"/>
      <c r="L976" s="3"/>
      <c r="M976" s="3"/>
      <c r="N976" s="3"/>
    </row>
    <row r="977" spans="2:14" ht="12.75">
      <c r="B977" s="3"/>
      <c r="C977" s="280"/>
      <c r="D977" s="280"/>
      <c r="E977" s="280"/>
      <c r="F977" s="3"/>
      <c r="G977" s="3"/>
      <c r="H977" s="3"/>
      <c r="I977" s="3"/>
      <c r="J977" s="3"/>
      <c r="K977" s="3"/>
      <c r="L977" s="3"/>
      <c r="M977" s="3"/>
      <c r="N977" s="3"/>
    </row>
    <row r="978" spans="2:14" ht="12.75">
      <c r="B978" s="3"/>
      <c r="C978" s="280"/>
      <c r="D978" s="280"/>
      <c r="E978" s="280"/>
      <c r="F978" s="3"/>
      <c r="G978" s="3"/>
      <c r="H978" s="3"/>
      <c r="I978" s="3"/>
      <c r="J978" s="3"/>
      <c r="K978" s="3"/>
      <c r="L978" s="3"/>
      <c r="M978" s="3"/>
      <c r="N978" s="3"/>
    </row>
    <row r="979" spans="2:14" ht="12.75">
      <c r="B979" s="3"/>
      <c r="C979" s="280"/>
      <c r="D979" s="280"/>
      <c r="E979" s="280"/>
      <c r="F979" s="3"/>
      <c r="G979" s="3"/>
      <c r="H979" s="3"/>
      <c r="I979" s="3"/>
      <c r="J979" s="3"/>
      <c r="K979" s="3"/>
      <c r="L979" s="3"/>
      <c r="M979" s="3"/>
      <c r="N979" s="3"/>
    </row>
    <row r="980" spans="2:14" ht="12.75">
      <c r="B980" s="3"/>
      <c r="C980" s="280"/>
      <c r="D980" s="280"/>
      <c r="E980" s="280"/>
      <c r="F980" s="3"/>
      <c r="G980" s="3"/>
      <c r="H980" s="3"/>
      <c r="I980" s="3"/>
      <c r="J980" s="3"/>
      <c r="K980" s="3"/>
      <c r="L980" s="3"/>
      <c r="M980" s="3"/>
      <c r="N980" s="3"/>
    </row>
    <row r="981" spans="2:14" ht="12.75">
      <c r="B981" s="3"/>
      <c r="C981" s="280"/>
      <c r="D981" s="280"/>
      <c r="E981" s="280"/>
      <c r="F981" s="3"/>
      <c r="G981" s="3"/>
      <c r="H981" s="3"/>
      <c r="I981" s="3"/>
      <c r="J981" s="3"/>
      <c r="K981" s="3"/>
      <c r="L981" s="3"/>
      <c r="M981" s="3"/>
      <c r="N981" s="3"/>
    </row>
    <row r="982" spans="2:14" ht="12.75">
      <c r="B982" s="3"/>
      <c r="C982" s="280"/>
      <c r="D982" s="280"/>
      <c r="E982" s="280"/>
      <c r="F982" s="3"/>
      <c r="G982" s="3"/>
      <c r="H982" s="3"/>
      <c r="I982" s="3"/>
      <c r="J982" s="3"/>
      <c r="K982" s="3"/>
      <c r="L982" s="3"/>
      <c r="M982" s="3"/>
      <c r="N982" s="3"/>
    </row>
    <row r="983" spans="2:14" ht="12.75">
      <c r="B983" s="3"/>
      <c r="C983" s="280"/>
      <c r="D983" s="280"/>
      <c r="E983" s="280"/>
      <c r="F983" s="3"/>
      <c r="G983" s="3"/>
      <c r="H983" s="3"/>
      <c r="I983" s="3"/>
      <c r="J983" s="3"/>
      <c r="K983" s="3"/>
      <c r="L983" s="3"/>
      <c r="M983" s="3"/>
      <c r="N983" s="3"/>
    </row>
    <row r="984" spans="2:14" ht="12.75">
      <c r="B984" s="3"/>
      <c r="C984" s="280"/>
      <c r="D984" s="280"/>
      <c r="E984" s="280"/>
      <c r="F984" s="3"/>
      <c r="G984" s="3"/>
      <c r="H984" s="3"/>
      <c r="I984" s="3"/>
      <c r="J984" s="3"/>
      <c r="K984" s="3"/>
      <c r="L984" s="3"/>
      <c r="M984" s="3"/>
      <c r="N984" s="3"/>
    </row>
    <row r="985" spans="2:14" ht="12.75">
      <c r="B985" s="3"/>
      <c r="C985" s="280"/>
      <c r="D985" s="280"/>
      <c r="E985" s="280"/>
      <c r="F985" s="3"/>
      <c r="G985" s="3"/>
      <c r="H985" s="3"/>
      <c r="I985" s="3"/>
      <c r="J985" s="3"/>
      <c r="K985" s="3"/>
      <c r="L985" s="3"/>
      <c r="M985" s="3"/>
      <c r="N985" s="3"/>
    </row>
    <row r="986" spans="2:14" ht="12.75">
      <c r="B986" s="3"/>
      <c r="C986" s="280"/>
      <c r="D986" s="280"/>
      <c r="E986" s="280"/>
      <c r="F986" s="3"/>
      <c r="G986" s="3"/>
      <c r="H986" s="3"/>
      <c r="I986" s="3"/>
      <c r="J986" s="3"/>
      <c r="K986" s="3"/>
      <c r="L986" s="3"/>
      <c r="M986" s="3"/>
      <c r="N986" s="3"/>
    </row>
    <row r="987" spans="2:14" ht="12.75">
      <c r="B987" s="3"/>
      <c r="C987" s="280"/>
      <c r="D987" s="280"/>
      <c r="E987" s="280"/>
      <c r="F987" s="3"/>
      <c r="G987" s="3"/>
      <c r="H987" s="3"/>
      <c r="I987" s="3"/>
      <c r="J987" s="3"/>
      <c r="K987" s="3"/>
      <c r="L987" s="3"/>
      <c r="M987" s="3"/>
      <c r="N987" s="3"/>
    </row>
    <row r="988" spans="2:14" ht="12.75">
      <c r="B988" s="3"/>
      <c r="C988" s="280"/>
      <c r="D988" s="280"/>
      <c r="E988" s="280"/>
      <c r="F988" s="3"/>
      <c r="G988" s="3"/>
      <c r="H988" s="3"/>
      <c r="I988" s="3"/>
      <c r="J988" s="3"/>
      <c r="K988" s="3"/>
      <c r="L988" s="3"/>
      <c r="M988" s="3"/>
      <c r="N988" s="3"/>
    </row>
    <row r="989" spans="2:14" ht="12.75">
      <c r="B989" s="3"/>
      <c r="C989" s="280"/>
      <c r="D989" s="280"/>
      <c r="E989" s="280"/>
      <c r="F989" s="3"/>
      <c r="G989" s="3"/>
      <c r="H989" s="3"/>
      <c r="I989" s="3"/>
      <c r="J989" s="3"/>
      <c r="K989" s="3"/>
      <c r="L989" s="3"/>
      <c r="M989" s="3"/>
      <c r="N989" s="3"/>
    </row>
    <row r="990" spans="2:14" ht="12.75">
      <c r="B990" s="3"/>
      <c r="C990" s="280"/>
      <c r="D990" s="280"/>
      <c r="E990" s="280"/>
      <c r="F990" s="3"/>
      <c r="G990" s="3"/>
      <c r="H990" s="3"/>
      <c r="I990" s="3"/>
      <c r="J990" s="3"/>
      <c r="K990" s="3"/>
      <c r="L990" s="3"/>
      <c r="M990" s="3"/>
      <c r="N990" s="3"/>
    </row>
    <row r="991" spans="2:14" ht="12.75">
      <c r="B991" s="3"/>
      <c r="C991" s="280"/>
      <c r="D991" s="280"/>
      <c r="E991" s="280"/>
      <c r="F991" s="3"/>
      <c r="G991" s="3"/>
      <c r="H991" s="3"/>
      <c r="I991" s="3"/>
      <c r="J991" s="3"/>
      <c r="K991" s="3"/>
      <c r="L991" s="3"/>
      <c r="M991" s="3"/>
      <c r="N991" s="3"/>
    </row>
    <row r="992" spans="2:14" ht="12.75">
      <c r="B992" s="3"/>
      <c r="C992" s="280"/>
      <c r="D992" s="280"/>
      <c r="E992" s="280"/>
      <c r="F992" s="3"/>
      <c r="G992" s="3"/>
      <c r="H992" s="3"/>
      <c r="I992" s="3"/>
      <c r="J992" s="3"/>
      <c r="K992" s="3"/>
      <c r="L992" s="3"/>
      <c r="M992" s="3"/>
      <c r="N992" s="3"/>
    </row>
    <row r="993" spans="2:14" ht="12.75">
      <c r="B993" s="3"/>
      <c r="C993" s="280"/>
      <c r="D993" s="280"/>
      <c r="E993" s="280"/>
      <c r="F993" s="3"/>
      <c r="G993" s="3"/>
      <c r="H993" s="3"/>
      <c r="I993" s="3"/>
      <c r="J993" s="3"/>
      <c r="K993" s="3"/>
      <c r="L993" s="3"/>
      <c r="M993" s="3"/>
      <c r="N993" s="3"/>
    </row>
    <row r="994" spans="2:14" ht="12.75">
      <c r="B994" s="3"/>
      <c r="C994" s="280"/>
      <c r="D994" s="280"/>
      <c r="E994" s="280"/>
      <c r="F994" s="3"/>
      <c r="G994" s="3"/>
      <c r="H994" s="3"/>
      <c r="I994" s="3"/>
      <c r="J994" s="3"/>
      <c r="K994" s="3"/>
      <c r="L994" s="3"/>
      <c r="M994" s="3"/>
      <c r="N994" s="3"/>
    </row>
    <row r="995" spans="2:14" ht="12.75">
      <c r="B995" s="3"/>
      <c r="C995" s="280"/>
      <c r="D995" s="280"/>
      <c r="E995" s="280"/>
      <c r="F995" s="3"/>
      <c r="G995" s="3"/>
      <c r="H995" s="3"/>
      <c r="I995" s="3"/>
      <c r="J995" s="3"/>
      <c r="K995" s="3"/>
      <c r="L995" s="3"/>
      <c r="M995" s="3"/>
      <c r="N995" s="3"/>
    </row>
    <row r="996" spans="2:14" ht="12.75">
      <c r="B996" s="3"/>
      <c r="C996" s="280"/>
      <c r="D996" s="280"/>
      <c r="E996" s="280"/>
      <c r="F996" s="3"/>
      <c r="G996" s="3"/>
      <c r="H996" s="3"/>
      <c r="I996" s="3"/>
      <c r="J996" s="3"/>
      <c r="K996" s="3"/>
      <c r="L996" s="3"/>
      <c r="M996" s="3"/>
      <c r="N996" s="3"/>
    </row>
    <row r="997" spans="2:14" ht="12.75">
      <c r="B997" s="3"/>
      <c r="C997" s="280"/>
      <c r="D997" s="280"/>
      <c r="E997" s="280"/>
      <c r="F997" s="3"/>
      <c r="G997" s="3"/>
      <c r="H997" s="3"/>
      <c r="I997" s="3"/>
      <c r="J997" s="3"/>
      <c r="K997" s="3"/>
      <c r="L997" s="3"/>
      <c r="M997" s="3"/>
      <c r="N997" s="3"/>
    </row>
    <row r="998" spans="2:14" ht="12.75">
      <c r="B998" s="3"/>
      <c r="C998" s="280"/>
      <c r="D998" s="280"/>
      <c r="E998" s="280"/>
      <c r="F998" s="3"/>
      <c r="G998" s="3"/>
      <c r="H998" s="3"/>
      <c r="I998" s="3"/>
      <c r="J998" s="3"/>
      <c r="K998" s="3"/>
      <c r="L998" s="3"/>
      <c r="M998" s="3"/>
      <c r="N998" s="3"/>
    </row>
    <row r="999" spans="2:14" ht="12.75">
      <c r="B999" s="3"/>
      <c r="C999" s="280"/>
      <c r="D999" s="280"/>
      <c r="E999" s="280"/>
      <c r="F999" s="3"/>
      <c r="G999" s="3"/>
      <c r="H999" s="3"/>
      <c r="I999" s="3"/>
      <c r="J999" s="3"/>
      <c r="K999" s="3"/>
      <c r="L999" s="3"/>
      <c r="M999" s="3"/>
      <c r="N999" s="3"/>
    </row>
    <row r="1000" spans="2:14" ht="12.75">
      <c r="B1000" s="3"/>
      <c r="C1000" s="280"/>
      <c r="D1000" s="280"/>
      <c r="E1000" s="280"/>
      <c r="F1000" s="3"/>
      <c r="G1000" s="3"/>
      <c r="H1000" s="3"/>
      <c r="I1000" s="3"/>
      <c r="J1000" s="3"/>
      <c r="K1000" s="3"/>
      <c r="L1000" s="3"/>
      <c r="M1000" s="3"/>
      <c r="N1000" s="3"/>
    </row>
    <row r="1001" spans="2:14" ht="12.75">
      <c r="B1001" s="3"/>
      <c r="C1001" s="280"/>
      <c r="D1001" s="280"/>
      <c r="E1001" s="280"/>
      <c r="F1001" s="3"/>
      <c r="G1001" s="3"/>
      <c r="H1001" s="3"/>
      <c r="I1001" s="3"/>
      <c r="J1001" s="3"/>
      <c r="K1001" s="3"/>
      <c r="L1001" s="3"/>
      <c r="M1001" s="3"/>
      <c r="N1001" s="3"/>
    </row>
    <row r="1002" spans="2:14" ht="12.75">
      <c r="B1002" s="3"/>
      <c r="C1002" s="280"/>
      <c r="D1002" s="280"/>
      <c r="E1002" s="280"/>
      <c r="F1002" s="3"/>
      <c r="G1002" s="3"/>
      <c r="H1002" s="3"/>
      <c r="I1002" s="3"/>
      <c r="J1002" s="3"/>
      <c r="K1002" s="3"/>
      <c r="L1002" s="3"/>
      <c r="M1002" s="3"/>
      <c r="N1002" s="3"/>
    </row>
    <row r="1003" spans="2:14" ht="12.75">
      <c r="B1003" s="3"/>
      <c r="C1003" s="280"/>
      <c r="D1003" s="280"/>
      <c r="E1003" s="280"/>
      <c r="F1003" s="3"/>
      <c r="G1003" s="3"/>
      <c r="H1003" s="3"/>
      <c r="I1003" s="3"/>
      <c r="J1003" s="3"/>
      <c r="K1003" s="3"/>
      <c r="L1003" s="3"/>
      <c r="M1003" s="3"/>
      <c r="N1003" s="3"/>
    </row>
  </sheetData>
  <mergeCells count="64">
    <mergeCell ref="J63:J64"/>
    <mergeCell ref="K63:K64"/>
    <mergeCell ref="B76:N77"/>
    <mergeCell ref="B79:J79"/>
    <mergeCell ref="B75:H75"/>
    <mergeCell ref="G63:G64"/>
    <mergeCell ref="J3:J4"/>
    <mergeCell ref="K3:K4"/>
    <mergeCell ref="B2:N2"/>
    <mergeCell ref="B3:B4"/>
    <mergeCell ref="C3:C4"/>
    <mergeCell ref="D3:D4"/>
    <mergeCell ref="E3:E4"/>
    <mergeCell ref="F3:F4"/>
    <mergeCell ref="G3:G4"/>
    <mergeCell ref="N3:N4"/>
    <mergeCell ref="M114:M115"/>
    <mergeCell ref="N114:N115"/>
    <mergeCell ref="L3:L4"/>
    <mergeCell ref="M3:M4"/>
    <mergeCell ref="O6:Q137"/>
    <mergeCell ref="L63:L64"/>
    <mergeCell ref="M63:M64"/>
    <mergeCell ref="N63:N64"/>
    <mergeCell ref="K79:N109"/>
    <mergeCell ref="L136:L137"/>
    <mergeCell ref="B48:L50"/>
    <mergeCell ref="B51:N51"/>
    <mergeCell ref="B59:L61"/>
    <mergeCell ref="B62:N62"/>
    <mergeCell ref="H63:H64"/>
    <mergeCell ref="I63:I64"/>
    <mergeCell ref="A6:A145"/>
    <mergeCell ref="C25:H25"/>
    <mergeCell ref="B41:G41"/>
    <mergeCell ref="B42:H42"/>
    <mergeCell ref="C43:H43"/>
    <mergeCell ref="C44:H44"/>
    <mergeCell ref="B47:H47"/>
    <mergeCell ref="B109:F109"/>
    <mergeCell ref="B110:N112"/>
    <mergeCell ref="B113:N113"/>
    <mergeCell ref="B114:B115"/>
    <mergeCell ref="C114:C115"/>
    <mergeCell ref="J114:J115"/>
    <mergeCell ref="B138:Q145"/>
    <mergeCell ref="K114:K115"/>
    <mergeCell ref="L114:L115"/>
    <mergeCell ref="I114:I115"/>
    <mergeCell ref="B136:B137"/>
    <mergeCell ref="C136:F137"/>
    <mergeCell ref="H3:H4"/>
    <mergeCell ref="I3:I4"/>
    <mergeCell ref="D114:D115"/>
    <mergeCell ref="E114:E115"/>
    <mergeCell ref="F114:F115"/>
    <mergeCell ref="G114:G115"/>
    <mergeCell ref="H114:H115"/>
    <mergeCell ref="B58:G58"/>
    <mergeCell ref="B63:B64"/>
    <mergeCell ref="C63:C64"/>
    <mergeCell ref="D63:D64"/>
    <mergeCell ref="E63:E64"/>
    <mergeCell ref="F63:F64"/>
  </mergeCells>
  <printOptions horizontalCentered="1" gridLines="1"/>
  <pageMargins left="0.7" right="0.7" top="0.75" bottom="0.75" header="0" footer="0"/>
  <pageSetup paperSize="9" fitToHeight="0" pageOrder="overThenDown" orientation="landscape" cellComments="atEnd"/>
  <tableParts count="6">
    <tablePart r:id="rId1"/>
    <tablePart r:id="rId2"/>
    <tablePart r:id="rId3"/>
    <tablePart r:id="rId4"/>
    <tablePart r:id="rId5"/>
    <tablePart r:id="rId6"/>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T1037"/>
  <sheetViews>
    <sheetView workbookViewId="0"/>
  </sheetViews>
  <sheetFormatPr defaultColWidth="12.5703125" defaultRowHeight="15.75" customHeight="1"/>
  <cols>
    <col min="1" max="1" width="2.28515625" customWidth="1"/>
    <col min="2" max="2" width="9.28515625" customWidth="1"/>
    <col min="3" max="3" width="31.42578125" customWidth="1"/>
    <col min="4" max="4" width="20.7109375" customWidth="1"/>
    <col min="5" max="5" width="36.7109375" customWidth="1"/>
    <col min="7" max="7" width="10.7109375" customWidth="1"/>
    <col min="8" max="8" width="14" customWidth="1"/>
    <col min="9" max="9" width="13.5703125" customWidth="1"/>
    <col min="11" max="11" width="12.5703125" hidden="1"/>
  </cols>
  <sheetData>
    <row r="1" spans="1:20" ht="7.5" customHeight="1">
      <c r="B1" s="3"/>
      <c r="C1" s="280"/>
      <c r="D1" s="280"/>
      <c r="E1" s="280"/>
      <c r="F1" s="3"/>
      <c r="G1" s="3"/>
      <c r="H1" s="3"/>
      <c r="I1" s="3"/>
      <c r="J1" s="3"/>
      <c r="K1" s="3"/>
    </row>
    <row r="2" spans="1:20" ht="16.5" hidden="1">
      <c r="A2" s="390"/>
      <c r="B2" s="1671" t="s">
        <v>26</v>
      </c>
      <c r="C2" s="1600"/>
      <c r="D2" s="1600"/>
      <c r="E2" s="1600"/>
      <c r="F2" s="1600"/>
      <c r="G2" s="1600"/>
      <c r="H2" s="1600"/>
      <c r="I2" s="1600"/>
      <c r="J2" s="391"/>
      <c r="K2" s="391"/>
      <c r="L2" s="390"/>
      <c r="M2" s="390"/>
      <c r="N2" s="390"/>
      <c r="O2" s="390"/>
      <c r="P2" s="390"/>
      <c r="Q2" s="390"/>
      <c r="R2" s="390"/>
      <c r="S2" s="390"/>
      <c r="T2" s="390"/>
    </row>
    <row r="3" spans="1:20" ht="25.5" hidden="1">
      <c r="A3" s="390"/>
      <c r="B3" s="392" t="str">
        <f>'BILL NO 3. (PROVISIONAL SUM)'!B3</f>
        <v>Item Code</v>
      </c>
      <c r="C3" s="393" t="str">
        <f>'BILL NO 3. (PROVISIONAL SUM)'!C3</f>
        <v>Item Name</v>
      </c>
      <c r="D3" s="393" t="str">
        <f>'BILL NO 3. (PROVISIONAL SUM)'!D3</f>
        <v>Item Details</v>
      </c>
      <c r="E3" s="393" t="str">
        <f>'BILL NO 3. (PROVISIONAL SUM)'!E3</f>
        <v>Additional Information</v>
      </c>
      <c r="F3" s="392" t="str">
        <f>'BILL NO 3. (PROVISIONAL SUM)'!F3</f>
        <v>UOM</v>
      </c>
      <c r="G3" s="394" t="str">
        <f>'BILL NO 3. (PROVISIONAL SUM)'!G3</f>
        <v>Quantity</v>
      </c>
      <c r="H3" s="395" t="str">
        <f>'BILL NO 3. (PROVISIONAL SUM)'!H3</f>
        <v>Unit Price</v>
      </c>
      <c r="I3" s="396" t="str">
        <f>'BILL NO 3. (PROVISIONAL SUM)'!I3</f>
        <v>Total Price In Figure</v>
      </c>
      <c r="J3" s="397" t="s">
        <v>124</v>
      </c>
      <c r="K3" s="391"/>
      <c r="L3" s="390"/>
      <c r="M3" s="390"/>
      <c r="N3" s="390"/>
      <c r="O3" s="390"/>
      <c r="P3" s="390"/>
      <c r="Q3" s="390"/>
      <c r="R3" s="390"/>
      <c r="S3" s="390"/>
      <c r="T3" s="390"/>
    </row>
    <row r="4" spans="1:20" ht="16.5" hidden="1">
      <c r="A4" s="390"/>
      <c r="B4" s="398"/>
      <c r="C4" s="398"/>
      <c r="D4" s="398"/>
      <c r="E4" s="398"/>
      <c r="F4" s="398"/>
      <c r="G4" s="398"/>
      <c r="H4" s="398"/>
      <c r="I4" s="398"/>
      <c r="J4" s="391"/>
      <c r="K4" s="391"/>
      <c r="L4" s="390"/>
      <c r="M4" s="390"/>
      <c r="N4" s="390"/>
      <c r="O4" s="390"/>
      <c r="P4" s="390"/>
      <c r="Q4" s="390"/>
      <c r="R4" s="390"/>
      <c r="S4" s="390"/>
      <c r="T4" s="390"/>
    </row>
    <row r="5" spans="1:20" ht="16.5" hidden="1">
      <c r="A5" s="390"/>
      <c r="B5" s="398"/>
      <c r="C5" s="398"/>
      <c r="D5" s="398"/>
      <c r="E5" s="398"/>
      <c r="F5" s="398"/>
      <c r="G5" s="398"/>
      <c r="H5" s="398"/>
      <c r="I5" s="398"/>
      <c r="J5" s="391"/>
      <c r="K5" s="391"/>
      <c r="L5" s="390"/>
      <c r="M5" s="390"/>
      <c r="N5" s="390"/>
      <c r="O5" s="390"/>
      <c r="P5" s="390"/>
      <c r="Q5" s="390"/>
      <c r="R5" s="390"/>
      <c r="S5" s="390"/>
      <c r="T5" s="390"/>
    </row>
    <row r="6" spans="1:20" ht="16.5" hidden="1">
      <c r="A6" s="390"/>
      <c r="B6" s="398"/>
      <c r="C6" s="398"/>
      <c r="D6" s="398"/>
      <c r="E6" s="398"/>
      <c r="F6" s="398"/>
      <c r="G6" s="398"/>
      <c r="H6" s="398"/>
      <c r="I6" s="398"/>
      <c r="J6" s="391"/>
      <c r="K6" s="391"/>
      <c r="L6" s="390"/>
      <c r="M6" s="390"/>
      <c r="N6" s="390"/>
      <c r="O6" s="390"/>
      <c r="P6" s="390"/>
      <c r="Q6" s="390"/>
      <c r="R6" s="390"/>
      <c r="S6" s="390"/>
      <c r="T6" s="390"/>
    </row>
    <row r="7" spans="1:20" ht="16.5" hidden="1">
      <c r="A7" s="390"/>
      <c r="B7" s="398"/>
      <c r="C7" s="398"/>
      <c r="D7" s="398"/>
      <c r="E7" s="398"/>
      <c r="F7" s="398"/>
      <c r="G7" s="398"/>
      <c r="H7" s="398"/>
      <c r="I7" s="398"/>
      <c r="J7" s="391"/>
      <c r="K7" s="391"/>
      <c r="L7" s="390"/>
      <c r="M7" s="390"/>
      <c r="N7" s="390"/>
      <c r="O7" s="390"/>
      <c r="P7" s="390"/>
      <c r="Q7" s="390"/>
      <c r="R7" s="390"/>
      <c r="S7" s="390"/>
      <c r="T7" s="390"/>
    </row>
    <row r="8" spans="1:20" ht="16.5" hidden="1">
      <c r="A8" s="390"/>
      <c r="B8" s="398"/>
      <c r="C8" s="398"/>
      <c r="D8" s="398"/>
      <c r="E8" s="398"/>
      <c r="F8" s="398"/>
      <c r="G8" s="398"/>
      <c r="H8" s="398"/>
      <c r="I8" s="398"/>
      <c r="J8" s="391"/>
      <c r="K8" s="391"/>
      <c r="L8" s="390"/>
      <c r="M8" s="390"/>
      <c r="N8" s="390"/>
      <c r="O8" s="390"/>
      <c r="P8" s="390"/>
      <c r="Q8" s="390"/>
      <c r="R8" s="390"/>
      <c r="S8" s="390"/>
      <c r="T8" s="390"/>
    </row>
    <row r="9" spans="1:20" ht="16.5" hidden="1">
      <c r="A9" s="390"/>
      <c r="B9" s="398"/>
      <c r="C9" s="398"/>
      <c r="D9" s="398"/>
      <c r="E9" s="398"/>
      <c r="F9" s="398"/>
      <c r="G9" s="398"/>
      <c r="H9" s="398"/>
      <c r="I9" s="398"/>
      <c r="J9" s="391"/>
      <c r="K9" s="391"/>
      <c r="L9" s="390"/>
      <c r="M9" s="390"/>
      <c r="N9" s="390"/>
      <c r="O9" s="390"/>
      <c r="P9" s="390"/>
      <c r="Q9" s="390"/>
      <c r="R9" s="390"/>
      <c r="S9" s="390"/>
      <c r="T9" s="390"/>
    </row>
    <row r="10" spans="1:20" ht="16.5" hidden="1">
      <c r="A10" s="390"/>
      <c r="B10" s="398"/>
      <c r="C10" s="398"/>
      <c r="D10" s="398"/>
      <c r="E10" s="398"/>
      <c r="F10" s="398"/>
      <c r="G10" s="398"/>
      <c r="H10" s="398"/>
      <c r="I10" s="398"/>
      <c r="J10" s="391"/>
      <c r="K10" s="391"/>
      <c r="L10" s="390"/>
      <c r="M10" s="390"/>
      <c r="N10" s="390"/>
      <c r="O10" s="390"/>
      <c r="P10" s="390"/>
      <c r="Q10" s="390"/>
      <c r="R10" s="390"/>
      <c r="S10" s="390"/>
      <c r="T10" s="390"/>
    </row>
    <row r="11" spans="1:20" ht="16.5" hidden="1">
      <c r="A11" s="390"/>
      <c r="B11" s="398"/>
      <c r="C11" s="398"/>
      <c r="D11" s="398"/>
      <c r="E11" s="398"/>
      <c r="F11" s="398"/>
      <c r="G11" s="398"/>
      <c r="H11" s="398"/>
      <c r="I11" s="398"/>
      <c r="J11" s="391"/>
      <c r="K11" s="391"/>
      <c r="L11" s="390"/>
      <c r="M11" s="390"/>
      <c r="N11" s="390"/>
      <c r="O11" s="390"/>
      <c r="P11" s="390"/>
      <c r="Q11" s="390"/>
      <c r="R11" s="390"/>
      <c r="S11" s="390"/>
      <c r="T11" s="390"/>
    </row>
    <row r="12" spans="1:20" ht="16.5" hidden="1">
      <c r="A12" s="390"/>
      <c r="B12" s="398"/>
      <c r="C12" s="398"/>
      <c r="D12" s="398"/>
      <c r="E12" s="398"/>
      <c r="F12" s="398"/>
      <c r="G12" s="398"/>
      <c r="H12" s="398"/>
      <c r="I12" s="398"/>
      <c r="J12" s="391"/>
      <c r="K12" s="391"/>
      <c r="L12" s="390"/>
      <c r="M12" s="390"/>
      <c r="N12" s="390"/>
      <c r="O12" s="390"/>
      <c r="P12" s="390"/>
      <c r="Q12" s="390"/>
      <c r="R12" s="390"/>
      <c r="S12" s="390"/>
      <c r="T12" s="390"/>
    </row>
    <row r="13" spans="1:20" ht="16.5" hidden="1">
      <c r="A13" s="390"/>
      <c r="B13" s="398"/>
      <c r="C13" s="398"/>
      <c r="D13" s="398"/>
      <c r="E13" s="398"/>
      <c r="F13" s="398"/>
      <c r="G13" s="398"/>
      <c r="H13" s="398"/>
      <c r="I13" s="398"/>
      <c r="J13" s="391"/>
      <c r="K13" s="391"/>
      <c r="L13" s="390"/>
      <c r="M13" s="390"/>
      <c r="N13" s="390"/>
      <c r="O13" s="390"/>
      <c r="P13" s="390"/>
      <c r="Q13" s="390"/>
      <c r="R13" s="390"/>
      <c r="S13" s="390"/>
      <c r="T13" s="390"/>
    </row>
    <row r="14" spans="1:20" ht="16.5" hidden="1">
      <c r="A14" s="390"/>
      <c r="B14" s="398"/>
      <c r="C14" s="398"/>
      <c r="D14" s="398"/>
      <c r="E14" s="398"/>
      <c r="F14" s="398"/>
      <c r="G14" s="398"/>
      <c r="H14" s="398"/>
      <c r="I14" s="398"/>
      <c r="J14" s="391"/>
      <c r="K14" s="391"/>
      <c r="L14" s="390"/>
      <c r="M14" s="390"/>
      <c r="N14" s="390"/>
      <c r="O14" s="390"/>
      <c r="P14" s="390"/>
      <c r="Q14" s="390"/>
      <c r="R14" s="390"/>
      <c r="S14" s="390"/>
      <c r="T14" s="390"/>
    </row>
    <row r="15" spans="1:20" ht="28.5" customHeight="1">
      <c r="A15" s="390"/>
      <c r="B15" s="1671" t="s">
        <v>125</v>
      </c>
      <c r="C15" s="1600"/>
      <c r="D15" s="1600"/>
      <c r="E15" s="1600"/>
      <c r="F15" s="1600"/>
      <c r="G15" s="1600"/>
      <c r="H15" s="1600"/>
      <c r="I15" s="1600"/>
      <c r="J15" s="391"/>
      <c r="K15" s="391"/>
      <c r="L15" s="390"/>
      <c r="M15" s="390"/>
      <c r="N15" s="390"/>
      <c r="O15" s="390"/>
      <c r="P15" s="390"/>
      <c r="Q15" s="390"/>
      <c r="R15" s="390"/>
      <c r="S15" s="390"/>
      <c r="T15" s="390"/>
    </row>
    <row r="16" spans="1:20" ht="25.5">
      <c r="A16" s="149"/>
      <c r="B16" s="392" t="str">
        <f t="shared" ref="B16:I16" si="0">B3</f>
        <v>Item Code</v>
      </c>
      <c r="C16" s="392" t="str">
        <f t="shared" si="0"/>
        <v>Item Name</v>
      </c>
      <c r="D16" s="392" t="str">
        <f t="shared" si="0"/>
        <v>Item Details</v>
      </c>
      <c r="E16" s="392" t="str">
        <f t="shared" si="0"/>
        <v>Additional Information</v>
      </c>
      <c r="F16" s="392" t="str">
        <f t="shared" si="0"/>
        <v>UOM</v>
      </c>
      <c r="G16" s="394" t="str">
        <f t="shared" si="0"/>
        <v>Quantity</v>
      </c>
      <c r="H16" s="395" t="str">
        <f t="shared" si="0"/>
        <v>Unit Price</v>
      </c>
      <c r="I16" s="396" t="str">
        <f t="shared" si="0"/>
        <v>Total Price In Figure</v>
      </c>
      <c r="K16" s="3"/>
      <c r="L16" s="149"/>
      <c r="M16" s="149"/>
      <c r="N16" s="149"/>
      <c r="O16" s="149"/>
      <c r="P16" s="149"/>
      <c r="Q16" s="149"/>
      <c r="R16" s="149"/>
      <c r="S16" s="149"/>
      <c r="T16" s="149"/>
    </row>
    <row r="17" spans="2:11" ht="12.75">
      <c r="B17" s="3" t="str">
        <f>'BILL NO4. (20 NHU)'!B133</f>
        <v>C91</v>
      </c>
      <c r="C17" s="280" t="str">
        <f>'BILL NO4. (20 NHU)'!C133</f>
        <v>Superstructure Works Finishes</v>
      </c>
      <c r="D17" s="280" t="str">
        <f>'BILL NO4. (20 NHU)'!D133</f>
        <v>Allow for supply fabricate and installation of water point protection as per the specifications drawings and to approval of the Engineer.</v>
      </c>
      <c r="E17" s="280" t="str">
        <f>'BILL NO4. (20 NHU)'!E133</f>
        <v>Water point protection</v>
      </c>
      <c r="F17" s="3" t="str">
        <f>'BILL NO4. (20 NHU)'!F133</f>
        <v>No</v>
      </c>
      <c r="G17" s="3">
        <f>'BILL NO4. (20 NHU)'!G133</f>
        <v>20</v>
      </c>
      <c r="H17" s="3">
        <f>'BILL NO4. (20 NHU)'!H133</f>
        <v>47.25</v>
      </c>
      <c r="I17" s="3">
        <f>'BILL NO4. (20 NHU)'!I133</f>
        <v>945</v>
      </c>
      <c r="J17" s="3" t="s">
        <v>126</v>
      </c>
      <c r="K17" s="3" t="s">
        <v>127</v>
      </c>
    </row>
    <row r="18" spans="2:11" ht="12.75">
      <c r="B18" s="3" t="str">
        <f>'BILL NO4. (20 NHU)'!B134</f>
        <v>C92</v>
      </c>
      <c r="C18" s="280" t="str">
        <f>'BILL NO4. (20 NHU)'!C134</f>
        <v>Superstructure Works Finishes</v>
      </c>
      <c r="D18" s="280" t="str">
        <f>'BILL NO4. (20 NHU)'!D134</f>
        <v>Allow for supply fabricate and installation of Meter Panel protection as per the specifications drawings and to approval of the Engineer.</v>
      </c>
      <c r="E18" s="280" t="str">
        <f>'BILL NO4. (20 NHU)'!E134</f>
        <v>Meter Panel protection</v>
      </c>
      <c r="F18" s="3" t="str">
        <f>'BILL NO4. (20 NHU)'!F134</f>
        <v>No</v>
      </c>
      <c r="G18" s="3">
        <f>'BILL NO4. (20 NHU)'!G134</f>
        <v>20</v>
      </c>
      <c r="H18" s="3">
        <f>'BILL NO4. (20 NHU)'!H134</f>
        <v>47.25</v>
      </c>
      <c r="I18" s="3">
        <f>'BILL NO4. (20 NHU)'!I134</f>
        <v>945</v>
      </c>
      <c r="J18" s="3" t="s">
        <v>126</v>
      </c>
      <c r="K18" s="3" t="s">
        <v>128</v>
      </c>
    </row>
    <row r="19" spans="2:11" ht="12.75">
      <c r="B19" s="3" t="str">
        <f>'BILL NO4. (20 NHU)'!B211</f>
        <v>F1</v>
      </c>
      <c r="C19" s="280" t="str">
        <f>'BILL NO4. (20 NHU)'!C211</f>
        <v>Fire Fighting Installation</v>
      </c>
      <c r="D19" s="280" t="str">
        <f>'BILL NO4. (20 NHU)'!D211</f>
        <v>Fire Fighting Installation</v>
      </c>
      <c r="E19" s="280" t="str">
        <f>'BILL NO4. (20 NHU)'!E211</f>
        <v>Supply and install a complete fire fighting system to the approval of the Civil Defence Authorities and complete with association and fitting as shown in drawings or specified in accordance with BS 530 Part 1 1976 and Part 3 1985 and to approval of the Engineer.</v>
      </c>
      <c r="F19" s="3" t="str">
        <f>'BILL NO4. (20 NHU)'!F211</f>
        <v>Item</v>
      </c>
      <c r="G19" s="3">
        <f>'BILL NO4. (20 NHU)'!G211</f>
        <v>1</v>
      </c>
      <c r="H19" s="3">
        <f>'BILL NO4. (20 NHU)'!H211</f>
        <v>0</v>
      </c>
      <c r="I19" s="3">
        <f>'BILL NO4. (20 NHU)'!I211</f>
        <v>0</v>
      </c>
      <c r="J19" s="3" t="s">
        <v>129</v>
      </c>
      <c r="K19" s="3"/>
    </row>
    <row r="20" spans="2:11" ht="12.75">
      <c r="B20" s="3" t="str">
        <f>'BILL NO4. (20 NHU)'!B212</f>
        <v>F2</v>
      </c>
      <c r="C20" s="280" t="str">
        <f>'BILL NO4. (20 NHU)'!C212</f>
        <v>Fire Fighting Installation</v>
      </c>
      <c r="D20" s="280" t="str">
        <f>'BILL NO4. (20 NHU)'!D212</f>
        <v>Fire hose reel</v>
      </c>
      <c r="E20" s="280" t="str">
        <f>'BILL NO4. (20 NHU)'!E212</f>
        <v>1.5 mm thick Electro static powder coated painted stainless steel recessed type fire hose reel cabinet with 25 mm diameter hose reel and 45 meter long including 1 No. 9 litter foam type fire extinguisher and 1 No 5Kg carbon dioxide type fire extinguisher with civil defence final approval certificate.</v>
      </c>
      <c r="F20" s="3" t="str">
        <f>'BILL NO4. (20 NHU)'!F212</f>
        <v>No</v>
      </c>
      <c r="G20" s="3">
        <f>'BILL NO4. (20 NHU)'!G212</f>
        <v>3</v>
      </c>
      <c r="H20" s="3">
        <f>'BILL NO4. (20 NHU)'!H212</f>
        <v>0</v>
      </c>
      <c r="I20" s="3">
        <f>'BILL NO4. (20 NHU)'!I212</f>
        <v>0</v>
      </c>
      <c r="J20" s="3"/>
      <c r="K20" s="3"/>
    </row>
    <row r="21" spans="2:11" ht="12.75">
      <c r="B21" s="3" t="str">
        <f>'BILL NO4. (20 NHU)'!B213</f>
        <v>F3</v>
      </c>
      <c r="C21" s="280" t="str">
        <f>'BILL NO4. (20 NHU)'!C213</f>
        <v>Fire Fighting Installation</v>
      </c>
      <c r="D21" s="280" t="str">
        <f>'BILL NO4. (20 NHU)'!D213</f>
        <v>outlet</v>
      </c>
      <c r="E21" s="280" t="str">
        <f>'BILL NO4. (20 NHU)'!E213</f>
        <v>Wet riser outlet with valve assembly</v>
      </c>
      <c r="F21" s="3" t="str">
        <f>'BILL NO4. (20 NHU)'!F213</f>
        <v>NO</v>
      </c>
      <c r="G21" s="3">
        <f>'BILL NO4. (20 NHU)'!G213</f>
        <v>3</v>
      </c>
      <c r="H21" s="3">
        <f>'BILL NO4. (20 NHU)'!H213</f>
        <v>80</v>
      </c>
      <c r="I21" s="3">
        <f>'BILL NO4. (20 NHU)'!I213</f>
        <v>240</v>
      </c>
      <c r="J21" s="3" t="s">
        <v>126</v>
      </c>
      <c r="K21" s="3" t="s">
        <v>127</v>
      </c>
    </row>
    <row r="22" spans="2:11" ht="12.75">
      <c r="B22" s="3" t="str">
        <f>'BILL NO4. (20 NHU)'!B214</f>
        <v>F4</v>
      </c>
      <c r="C22" s="280" t="str">
        <f>'BILL NO4. (20 NHU)'!C214</f>
        <v>Fire Fighting Installation</v>
      </c>
      <c r="D22" s="280" t="str">
        <f>'BILL NO4. (20 NHU)'!D214</f>
        <v>valve</v>
      </c>
      <c r="E22" s="280" t="str">
        <f>'BILL NO4. (20 NHU)'!E214</f>
        <v>Zonal control valve assembly</v>
      </c>
      <c r="F22" s="3" t="str">
        <f>'BILL NO4. (20 NHU)'!F214</f>
        <v>NO</v>
      </c>
      <c r="G22" s="3">
        <f>'BILL NO4. (20 NHU)'!G214</f>
        <v>1</v>
      </c>
      <c r="H22" s="3">
        <f>'BILL NO4. (20 NHU)'!H214</f>
        <v>120</v>
      </c>
      <c r="I22" s="3">
        <f>'BILL NO4. (20 NHU)'!I214</f>
        <v>120</v>
      </c>
      <c r="J22" s="3" t="s">
        <v>126</v>
      </c>
      <c r="K22" s="3" t="s">
        <v>127</v>
      </c>
    </row>
    <row r="23" spans="2:11" ht="12.75">
      <c r="B23" s="3" t="str">
        <f>'BILL NO4. (20 NHU)'!B215</f>
        <v>F5</v>
      </c>
      <c r="C23" s="280" t="str">
        <f>'BILL NO4. (20 NHU)'!C215</f>
        <v>Fire Fighting Installation</v>
      </c>
      <c r="D23" s="280" t="str">
        <f>'BILL NO4. (20 NHU)'!D215</f>
        <v>inlet</v>
      </c>
      <c r="E23" s="280" t="str">
        <f>'BILL NO4. (20 NHU)'!E215</f>
        <v>Breaching inlet</v>
      </c>
      <c r="F23" s="3" t="str">
        <f>'BILL NO4. (20 NHU)'!F215</f>
        <v>NO</v>
      </c>
      <c r="G23" s="3">
        <f>'BILL NO4. (20 NHU)'!G215</f>
        <v>1</v>
      </c>
      <c r="H23" s="3">
        <f>'BILL NO4. (20 NHU)'!H215</f>
        <v>200</v>
      </c>
      <c r="I23" s="3">
        <f>'BILL NO4. (20 NHU)'!I215</f>
        <v>200</v>
      </c>
      <c r="J23" s="3" t="s">
        <v>130</v>
      </c>
      <c r="K23" s="1642" t="s">
        <v>131</v>
      </c>
    </row>
    <row r="24" spans="2:11" ht="33.75" customHeight="1">
      <c r="B24" s="3" t="str">
        <f>'BILL NO4. (20 NHU)'!B339</f>
        <v>GN4</v>
      </c>
      <c r="C24" s="280" t="str">
        <f>'BILL NO4. (20 NHU)'!C339</f>
        <v>Telephone System</v>
      </c>
      <c r="D24" s="280" t="str">
        <f>'BILL NO4. (20 NHU)'!D339</f>
        <v>Cable</v>
      </c>
      <c r="E24" s="280" t="str">
        <f>'BILL NO4. (20 NHU)'!E339</f>
        <v>Cable and conduits to telephone outlet points in concealed installation from telephone junction box to IP phone expansion module for reception</v>
      </c>
      <c r="F24" s="3" t="str">
        <f>'BILL NO4. (20 NHU)'!F339</f>
        <v>No</v>
      </c>
      <c r="G24" s="3">
        <f>'BILL NO4. (20 NHU)'!G339</f>
        <v>120</v>
      </c>
      <c r="H24" s="3">
        <f>'BILL NO4. (20 NHU)'!H339</f>
        <v>2.4500000000000002</v>
      </c>
      <c r="I24" s="3">
        <f>'BILL NO4. (20 NHU)'!I339</f>
        <v>294</v>
      </c>
      <c r="J24" s="3" t="s">
        <v>130</v>
      </c>
      <c r="K24" s="1600"/>
    </row>
    <row r="25" spans="2:11" ht="12.75">
      <c r="B25" s="3" t="str">
        <f>'BILL NO4. (20 NHU)'!B340</f>
        <v>GN5</v>
      </c>
      <c r="C25" s="280" t="str">
        <f>'BILL NO4. (20 NHU)'!C340</f>
        <v>Telephone System</v>
      </c>
      <c r="D25" s="280" t="str">
        <f>'BILL NO4. (20 NHU)'!D340</f>
        <v>Outlet</v>
      </c>
      <c r="E25" s="280" t="str">
        <f>'BILL NO4. (20 NHU)'!E340</f>
        <v>Cat 6E telephone outlet</v>
      </c>
      <c r="F25" s="3" t="str">
        <f>'BILL NO4. (20 NHU)'!F340</f>
        <v>No</v>
      </c>
      <c r="G25" s="3">
        <f>'BILL NO4. (20 NHU)'!G340</f>
        <v>120</v>
      </c>
      <c r="H25" s="3">
        <f>'BILL NO4. (20 NHU)'!H340</f>
        <v>2.4500000000000002</v>
      </c>
      <c r="I25" s="3">
        <f>'BILL NO4. (20 NHU)'!I340</f>
        <v>294</v>
      </c>
      <c r="J25" s="3" t="s">
        <v>130</v>
      </c>
      <c r="K25" s="1600"/>
    </row>
    <row r="26" spans="2:11" ht="12.75">
      <c r="B26" s="3" t="str">
        <f>'BILL NO4. (20 NHU)'!B341</f>
        <v>GN6</v>
      </c>
      <c r="C26" s="280" t="str">
        <f>'BILL NO4. (20 NHU)'!C341</f>
        <v>Telephone System</v>
      </c>
      <c r="D26" s="280" t="str">
        <f>'BILL NO4. (20 NHU)'!D341</f>
        <v>Junction box</v>
      </c>
      <c r="E26" s="280" t="str">
        <f>'BILL NO4. (20 NHU)'!E341</f>
        <v>Telephone junction box</v>
      </c>
      <c r="F26" s="3" t="str">
        <f>'BILL NO4. (20 NHU)'!F341</f>
        <v>No</v>
      </c>
      <c r="G26" s="3">
        <f>'BILL NO4. (20 NHU)'!G341</f>
        <v>20</v>
      </c>
      <c r="H26" s="3">
        <f>'BILL NO4. (20 NHU)'!H341</f>
        <v>2.1</v>
      </c>
      <c r="I26" s="3">
        <f>'BILL NO4. (20 NHU)'!I341</f>
        <v>42</v>
      </c>
      <c r="J26" s="3" t="s">
        <v>130</v>
      </c>
      <c r="K26" s="1600"/>
    </row>
    <row r="27" spans="2:11" ht="12.75">
      <c r="B27" s="3" t="str">
        <f>'BILL NO4. (20 NHU)'!B352</f>
        <v>GN16</v>
      </c>
      <c r="C27" s="280" t="str">
        <f>'BILL NO4. (20 NHU)'!C352</f>
        <v>Structured Cabling system</v>
      </c>
      <c r="D27" s="280" t="str">
        <f>'BILL NO4. (20 NHU)'!D352</f>
        <v>patch panel</v>
      </c>
      <c r="E27" s="280" t="str">
        <f>'BILL NO4. (20 NHU)'!E352</f>
        <v>16 Port Cat 6A Patch panel</v>
      </c>
      <c r="F27" s="3" t="str">
        <f>'BILL NO4. (20 NHU)'!F352</f>
        <v>No</v>
      </c>
      <c r="G27" s="3">
        <f>'BILL NO4. (20 NHU)'!G352</f>
        <v>20</v>
      </c>
      <c r="H27" s="3">
        <f>'BILL NO4. (20 NHU)'!H352</f>
        <v>8.4</v>
      </c>
      <c r="I27" s="3">
        <f>'BILL NO4. (20 NHU)'!I352</f>
        <v>168</v>
      </c>
      <c r="J27" s="3" t="s">
        <v>130</v>
      </c>
      <c r="K27" s="1600"/>
    </row>
    <row r="28" spans="2:11" ht="12.75">
      <c r="B28" s="3" t="str">
        <f>'BILL NO4. (20 NHU)'!B353</f>
        <v>GN17</v>
      </c>
      <c r="C28" s="280" t="str">
        <f>'BILL NO4. (20 NHU)'!C353</f>
        <v>Structured Cabling system</v>
      </c>
      <c r="D28" s="280" t="str">
        <f>'BILL NO4. (20 NHU)'!D353</f>
        <v>Structured Cabling system</v>
      </c>
      <c r="E28" s="280" t="str">
        <f>'BILL NO4. (20 NHU)'!E353</f>
        <v>500mm single mode fiber LC SC Patch cords</v>
      </c>
      <c r="F28" s="3" t="str">
        <f>'BILL NO4. (20 NHU)'!F353</f>
        <v>No</v>
      </c>
      <c r="G28" s="3">
        <f>'BILL NO4. (20 NHU)'!G353</f>
        <v>20</v>
      </c>
      <c r="H28" s="3">
        <f>'BILL NO4. (20 NHU)'!H353</f>
        <v>9.4499999999999993</v>
      </c>
      <c r="I28" s="3">
        <f>'BILL NO4. (20 NHU)'!I353</f>
        <v>189</v>
      </c>
      <c r="J28" s="3" t="s">
        <v>126</v>
      </c>
      <c r="K28" s="3"/>
    </row>
    <row r="29" spans="2:11" ht="12.75">
      <c r="B29" s="3" t="str">
        <f>'BILL NO4. (20 NHU)'!B355</f>
        <v>GN18</v>
      </c>
      <c r="C29" s="280" t="str">
        <f>'BILL NO4. (20 NHU)'!C355</f>
        <v>Structured Cabling system</v>
      </c>
      <c r="D29" s="280" t="str">
        <f>'BILL NO4. (20 NHU)'!D355</f>
        <v>Accessories</v>
      </c>
      <c r="E29" s="280" t="str">
        <f>'BILL NO4. (20 NHU)'!E355</f>
        <v>Accessories and stacking kits and cable management and cable organizer and cable channels and supports all types of cords and pig tail connectors including termination etc complete</v>
      </c>
      <c r="F29" s="3" t="str">
        <f>'BILL NO4. (20 NHU)'!F355</f>
        <v>Item</v>
      </c>
      <c r="G29" s="3">
        <f>'BILL NO4. (20 NHU)'!G355</f>
        <v>1</v>
      </c>
      <c r="H29" s="399">
        <f>'BILL NO4. (20 NHU)'!H355</f>
        <v>1050</v>
      </c>
      <c r="I29" s="399">
        <f>'BILL NO4. (20 NHU)'!I355</f>
        <v>1050</v>
      </c>
      <c r="J29" s="3" t="s">
        <v>132</v>
      </c>
      <c r="K29" s="400"/>
    </row>
    <row r="30" spans="2:11" ht="12.75">
      <c r="B30" s="3" t="str">
        <f>'BILL NO4. (20 NHU)'!B356</f>
        <v>GN19</v>
      </c>
      <c r="C30" s="280" t="str">
        <f>'BILL NO4. (20 NHU)'!C356</f>
        <v>CCTV System</v>
      </c>
      <c r="D30" s="280" t="str">
        <f>'BILL NO4. (20 NHU)'!D356</f>
        <v>PTZ Camera</v>
      </c>
      <c r="E30" s="280" t="str">
        <f>'BILL NO4. (20 NHU)'!E356</f>
        <v>PTZ Vandal proof with weather proof Bullet type Day and Night vision CCTV IP camera Outdoor as specified.</v>
      </c>
      <c r="F30" s="3" t="str">
        <f>'BILL NO4. (20 NHU)'!F356</f>
        <v>No</v>
      </c>
      <c r="G30" s="3">
        <f>'BILL NO4. (20 NHU)'!G356</f>
        <v>40</v>
      </c>
      <c r="H30" s="3">
        <f>'BILL NO4. (20 NHU)'!H356</f>
        <v>26.25</v>
      </c>
      <c r="I30" s="399">
        <f>'BILL NO4. (20 NHU)'!I356</f>
        <v>1050</v>
      </c>
      <c r="J30" s="3" t="s">
        <v>132</v>
      </c>
      <c r="K30" s="3"/>
    </row>
    <row r="31" spans="2:11" ht="12.75">
      <c r="B31" s="3" t="str">
        <f>'BILL NO4. (20 NHU)'!B357</f>
        <v>GN20</v>
      </c>
      <c r="C31" s="280" t="str">
        <f>'BILL NO4. (20 NHU)'!C357</f>
        <v>CCTV System</v>
      </c>
      <c r="D31" s="280" t="str">
        <f>'BILL NO4. (20 NHU)'!D357</f>
        <v>pulling box</v>
      </c>
      <c r="E31" s="280" t="str">
        <f>'BILL NO4. (20 NHU)'!E357</f>
        <v>Allow for cable pulling boxes</v>
      </c>
      <c r="F31" s="3" t="str">
        <f>'BILL NO4. (20 NHU)'!F357</f>
        <v>Item</v>
      </c>
      <c r="G31" s="3">
        <f>'BILL NO4. (20 NHU)'!G357</f>
        <v>1</v>
      </c>
      <c r="H31" s="399">
        <f>'BILL NO4. (20 NHU)'!H357</f>
        <v>1575</v>
      </c>
      <c r="I31" s="399">
        <f>'BILL NO4. (20 NHU)'!I357</f>
        <v>1575</v>
      </c>
      <c r="J31" s="3" t="s">
        <v>132</v>
      </c>
      <c r="K31" s="1669" t="s">
        <v>133</v>
      </c>
    </row>
    <row r="32" spans="2:11" ht="12.75">
      <c r="B32" s="3" t="str">
        <f>'BILL NO4. (20 NHU)'!B259</f>
        <v>E25</v>
      </c>
      <c r="C32" s="280" t="str">
        <f>'BILL NO4. (20 NHU)'!C259</f>
        <v>MAIN DISTRIBUTION BOARD Electrical Engineering Installation</v>
      </c>
      <c r="D32" s="280" t="str">
        <f>'BILL NO4. (20 NHU)'!D259</f>
        <v>Main Distribution Board</v>
      </c>
      <c r="E32" s="280" t="str">
        <f>'BILL NO4. (20 NHU)'!E259</f>
        <v>Main Distribution panel board in weather proof Stainless steel enclosure IP 65 including 2 nos 600A and 4 nos 400A and 1NOS spare100 A and 1 NOS spare 200A Incoming MCCB Breaker and 4nos 200A and 2nos spare 100 A Outgoing MCCB Breakers and supports and Busbar and earthing and cable glands and Ammeters and Voltmeters and internal wiring interconnection 1PH 3PH KWH series meters and labels as per approved MHEW drawings</v>
      </c>
      <c r="F32" s="3" t="str">
        <f>'BILL NO4. (20 NHU)'!F259</f>
        <v>NO</v>
      </c>
      <c r="G32" s="3">
        <f>'BILL NO4. (20 NHU)'!G259</f>
        <v>6</v>
      </c>
      <c r="H32" s="3">
        <f>'BILL NO4. (20 NHU)'!H259</f>
        <v>14</v>
      </c>
      <c r="I32" s="3">
        <f>'BILL NO4. (20 NHU)'!I259</f>
        <v>84</v>
      </c>
      <c r="J32" s="3" t="s">
        <v>132</v>
      </c>
      <c r="K32" s="1600"/>
    </row>
    <row r="33" spans="1:20" ht="12.75">
      <c r="B33" s="3"/>
      <c r="C33" s="280"/>
      <c r="D33" s="280"/>
      <c r="E33" s="280"/>
      <c r="F33" s="3"/>
      <c r="G33" s="3"/>
      <c r="H33" s="3"/>
      <c r="I33" s="3"/>
      <c r="J33" s="3"/>
      <c r="K33" s="1600"/>
    </row>
    <row r="34" spans="1:20" ht="12.75">
      <c r="B34" s="3"/>
      <c r="C34" s="280"/>
      <c r="D34" s="280"/>
      <c r="E34" s="280"/>
      <c r="F34" s="3"/>
      <c r="G34" s="3"/>
      <c r="H34" s="3"/>
      <c r="I34" s="3"/>
      <c r="J34" s="3"/>
      <c r="K34" s="1600"/>
    </row>
    <row r="35" spans="1:20" ht="12.75">
      <c r="B35" s="3"/>
      <c r="C35" s="280"/>
      <c r="D35" s="280"/>
      <c r="E35" s="280"/>
      <c r="F35" s="3"/>
      <c r="G35" s="3"/>
      <c r="H35" s="3"/>
      <c r="I35" s="3"/>
      <c r="J35" s="3"/>
      <c r="K35" s="3"/>
    </row>
    <row r="36" spans="1:20" ht="12.75">
      <c r="B36" s="402"/>
      <c r="C36" s="403"/>
      <c r="D36" s="403"/>
      <c r="E36" s="403"/>
      <c r="F36" s="402"/>
      <c r="G36" s="402"/>
      <c r="H36" s="402"/>
      <c r="I36" s="404">
        <f>SUM(I17:I35)</f>
        <v>7196</v>
      </c>
      <c r="J36" s="3"/>
      <c r="K36" s="3"/>
    </row>
    <row r="37" spans="1:20" ht="3.75" customHeight="1">
      <c r="B37" s="3"/>
      <c r="C37" s="280"/>
      <c r="D37" s="280"/>
      <c r="E37" s="280"/>
      <c r="F37" s="3"/>
      <c r="G37" s="3"/>
      <c r="H37" s="3"/>
      <c r="I37" s="3"/>
      <c r="J37" s="3"/>
      <c r="K37" s="3"/>
    </row>
    <row r="38" spans="1:20" ht="26.25" customHeight="1">
      <c r="B38" s="1670" t="s">
        <v>134</v>
      </c>
      <c r="C38" s="1600"/>
      <c r="D38" s="1600"/>
      <c r="E38" s="1600"/>
      <c r="F38" s="1600"/>
      <c r="G38" s="1600"/>
      <c r="H38" s="1600"/>
      <c r="I38" s="1600"/>
      <c r="J38" s="3"/>
      <c r="K38" s="3"/>
    </row>
    <row r="39" spans="1:20" ht="12.75">
      <c r="B39" s="3"/>
      <c r="C39" s="280"/>
      <c r="D39" s="280"/>
      <c r="E39" s="280"/>
      <c r="F39" s="3"/>
      <c r="G39" s="3"/>
      <c r="H39" s="3"/>
      <c r="I39" s="3"/>
      <c r="J39" s="3"/>
      <c r="K39" s="3"/>
    </row>
    <row r="40" spans="1:20" ht="12.75">
      <c r="B40" s="3" t="str">
        <f>'BILL NO 4 (20 NHU EXTERNAL WORK'!B14</f>
        <v xml:space="preserve"> EW11</v>
      </c>
      <c r="C40" s="280" t="str">
        <f>'BILL NO 4 (20 NHU EXTERNAL WORK'!C14</f>
        <v xml:space="preserve"> External Works  General Site Works</v>
      </c>
      <c r="D40" s="280" t="str">
        <f>'BILL NO 4 (20 NHU EXTERNAL WORK'!D14</f>
        <v xml:space="preserve"> Design and Build Shaded Car Parking of 20 numbers with Solar Panel Canopy</v>
      </c>
      <c r="E40" s="280" t="str">
        <f>'BILL NO 4 (20 NHU EXTERNAL WORK'!E14</f>
        <v xml:space="preserve"> Allow for the Contractor to design and build the Shaded Car Park for  houses with Solar Panel Canopy as per Engineer  Employer Instruction.</v>
      </c>
      <c r="F40" s="3" t="str">
        <f>'BILL NO 4 (20 NHU EXTERNAL WORK'!F14</f>
        <v xml:space="preserve"> no</v>
      </c>
      <c r="G40" s="209">
        <f>'BILL NO 4 (20 NHU EXTERNAL WORK'!G14</f>
        <v>105</v>
      </c>
      <c r="H40" s="3" t="str">
        <f>'BILL NO 4 (20 NHU EXTERNAL WORK'!H14</f>
        <v xml:space="preserve"> 20</v>
      </c>
      <c r="I40" s="209">
        <f>'BILL NO 4 (20 NHU EXTERNAL WORK'!I14</f>
        <v>2100</v>
      </c>
      <c r="J40" s="3" t="s">
        <v>132</v>
      </c>
      <c r="K40" s="3"/>
    </row>
    <row r="41" spans="1:20" ht="12.75">
      <c r="B41" s="3" t="str">
        <f>'BILL NO 4 (20 NHU EXTERNAL WORK'!B6</f>
        <v xml:space="preserve"> EW3</v>
      </c>
      <c r="C41" s="280" t="str">
        <f>'BILL NO 4 (20 NHU EXTERNAL WORK'!C6</f>
        <v xml:space="preserve"> External Works  General Site Works</v>
      </c>
      <c r="D41" s="280" t="str">
        <f>'BILL NO 4 (20 NHU EXTERNAL WORK'!D6</f>
        <v xml:space="preserve"> Wicket Gate</v>
      </c>
      <c r="E41" s="280" t="str">
        <f>'BILL NO 4 (20 NHU EXTERNAL WORK'!E6</f>
        <v xml:space="preserve"> Allow for the Contractor to supply fabricate and installation of single leaf Wicket Gate as per the Architectural Drawing and follow as per Engineer  Employer Instructions including anti corrotion epoxy paint.</v>
      </c>
      <c r="F41" s="3" t="str">
        <f>'BILL NO 4 (20 NHU EXTERNAL WORK'!F6</f>
        <v xml:space="preserve"> no</v>
      </c>
      <c r="G41" s="209">
        <f>'BILL NO 4 (20 NHU EXTERNAL WORK'!G6</f>
        <v>105</v>
      </c>
      <c r="H41" s="3" t="str">
        <f>'BILL NO 4 (20 NHU EXTERNAL WORK'!H6</f>
        <v xml:space="preserve"> 20</v>
      </c>
      <c r="I41" s="209">
        <f>'BILL NO 4 (20 NHU EXTERNAL WORK'!I6</f>
        <v>2100</v>
      </c>
      <c r="J41" s="3" t="s">
        <v>135</v>
      </c>
      <c r="K41" s="3"/>
    </row>
    <row r="42" spans="1:20" ht="12.75">
      <c r="B42" s="3" t="str">
        <f>'BILL NO 4 (20 NHU EXTERNAL WORK'!B7</f>
        <v xml:space="preserve"> EW4</v>
      </c>
      <c r="C42" s="280" t="str">
        <f>'BILL NO 4 (20 NHU EXTERNAL WORK'!C7</f>
        <v xml:space="preserve"> External Works  General Site Works</v>
      </c>
      <c r="D42" s="280" t="str">
        <f>'BILL NO 4 (20 NHU EXTERNAL WORK'!D7</f>
        <v xml:space="preserve"> Car Entrance Gate</v>
      </c>
      <c r="E42" s="280" t="str">
        <f>'BILL NO 4 (20 NHU EXTERNAL WORK'!E7</f>
        <v xml:space="preserve"> Allow for the Contractor to supply fabricate and installation of single leaf Car Entrance Gate as per the Architectural Drawing and follow as per Engineer  Employer Instructions including anti corrotion epoxy paint</v>
      </c>
      <c r="F42" s="3" t="str">
        <f>'BILL NO 4 (20 NHU EXTERNAL WORK'!F7</f>
        <v xml:space="preserve"> no</v>
      </c>
      <c r="G42" s="209">
        <f>'BILL NO 4 (20 NHU EXTERNAL WORK'!G7</f>
        <v>141.75</v>
      </c>
      <c r="H42" s="3" t="str">
        <f>'BILL NO 4 (20 NHU EXTERNAL WORK'!H7</f>
        <v xml:space="preserve"> 20</v>
      </c>
      <c r="I42" s="209">
        <f>'BILL NO 4 (20 NHU EXTERNAL WORK'!I7</f>
        <v>2835</v>
      </c>
      <c r="J42" s="3" t="s">
        <v>126</v>
      </c>
      <c r="K42" s="3"/>
    </row>
    <row r="43" spans="1:20" ht="12.75">
      <c r="B43" s="3"/>
      <c r="C43" s="280"/>
      <c r="D43" s="280"/>
      <c r="E43" s="280"/>
      <c r="F43" s="3"/>
      <c r="G43" s="3"/>
      <c r="H43" s="3"/>
      <c r="I43" s="3"/>
      <c r="J43" s="3"/>
      <c r="K43" s="3"/>
    </row>
    <row r="44" spans="1:20" ht="12.75">
      <c r="B44" s="402"/>
      <c r="C44" s="403"/>
      <c r="D44" s="403"/>
      <c r="E44" s="403"/>
      <c r="F44" s="402"/>
      <c r="G44" s="402"/>
      <c r="H44" s="402"/>
      <c r="I44" s="405">
        <f>SUM(I40:I43)</f>
        <v>7035</v>
      </c>
      <c r="J44" s="3"/>
      <c r="K44" s="3"/>
    </row>
    <row r="45" spans="1:20" ht="2.25" customHeight="1">
      <c r="B45" s="3"/>
      <c r="C45" s="280"/>
      <c r="D45" s="280"/>
      <c r="E45" s="280"/>
      <c r="F45" s="3"/>
      <c r="G45" s="3"/>
      <c r="H45" s="3"/>
      <c r="I45" s="3"/>
      <c r="J45" s="3"/>
      <c r="K45" s="3"/>
    </row>
    <row r="46" spans="1:20" ht="28.5" customHeight="1">
      <c r="A46" s="406"/>
      <c r="B46" s="1671" t="s">
        <v>136</v>
      </c>
      <c r="C46" s="1600"/>
      <c r="D46" s="1600"/>
      <c r="E46" s="1600"/>
      <c r="F46" s="1600"/>
      <c r="G46" s="1600"/>
      <c r="H46" s="1600"/>
      <c r="I46" s="1600"/>
      <c r="J46" s="391"/>
      <c r="K46" s="391"/>
      <c r="L46" s="406"/>
      <c r="M46" s="406"/>
      <c r="N46" s="406"/>
      <c r="O46" s="406"/>
      <c r="P46" s="406"/>
      <c r="Q46" s="406"/>
      <c r="R46" s="406"/>
      <c r="S46" s="406"/>
      <c r="T46" s="406"/>
    </row>
    <row r="47" spans="1:20" ht="12.75">
      <c r="B47" s="3"/>
      <c r="C47" s="280"/>
      <c r="D47" s="280"/>
      <c r="E47" s="280"/>
      <c r="F47" s="3"/>
      <c r="G47" s="3"/>
      <c r="H47" s="3"/>
      <c r="I47" s="3"/>
      <c r="J47" s="3"/>
      <c r="K47" s="3"/>
    </row>
    <row r="48" spans="1:20" ht="12.75">
      <c r="B48" s="3" t="str">
        <f>'BILL NO 5. (MAINTENANCE HOUSING'!B27</f>
        <v>C11</v>
      </c>
      <c r="C48" s="280" t="str">
        <f>'BILL NO 5. (MAINTENANCE HOUSING'!C27</f>
        <v>Superstructure Works Metal Works</v>
      </c>
      <c r="D48" s="280" t="str">
        <f>'BILL NO 5. (MAINTENANCE HOUSING'!D27</f>
        <v>galvanized steel cat Ladder</v>
      </c>
      <c r="E48" s="280" t="str">
        <f>'BILL NO 5. (MAINTENANCE HOUSING'!E27</f>
        <v>Supply and install galvanized steel cat Ladder as specified and detailed on the drawingas per exixting desin hand rail in new houses drawings.</v>
      </c>
      <c r="F48" s="3" t="str">
        <f>'BILL NO 5. (MAINTENANCE HOUSING'!F27</f>
        <v>Item</v>
      </c>
      <c r="G48" s="3">
        <f>'BILL NO 5. (MAINTENANCE HOUSING'!G27</f>
        <v>29</v>
      </c>
      <c r="H48" s="3">
        <f>'BILL NO 5. (MAINTENANCE HOUSING'!H27</f>
        <v>262.5</v>
      </c>
      <c r="I48" s="3">
        <f t="shared" ref="I48:I49" si="1">G48*H48</f>
        <v>7612.5</v>
      </c>
      <c r="J48" s="3" t="s">
        <v>126</v>
      </c>
      <c r="K48" s="3"/>
    </row>
    <row r="49" spans="1:20" ht="12.75">
      <c r="B49" s="3" t="str">
        <f>'BILL NO 5. (MAINTENANCE HOUSING'!B108</f>
        <v>E25</v>
      </c>
      <c r="C49" s="280" t="str">
        <f>'BILL NO 5. (MAINTENANCE HOUSING'!C108</f>
        <v>Electrical Engineering Installation</v>
      </c>
      <c r="D49" s="280" t="str">
        <f>'BILL NO 5. (MAINTENANCE HOUSING'!D108</f>
        <v>Lighting Fixture</v>
      </c>
      <c r="E49" s="280" t="str">
        <f>'BILL NO 5. (MAINTENANCE HOUSING'!E108</f>
        <v>Supply install connect test and commission of the following lighting fixtures Emergency light</v>
      </c>
      <c r="F49" s="3" t="str">
        <f>'BILL NO 5. (MAINTENANCE HOUSING'!F108</f>
        <v>Item</v>
      </c>
      <c r="G49" s="3">
        <f>'BILL NO 5. (MAINTENANCE HOUSING'!G108</f>
        <v>29</v>
      </c>
      <c r="H49" s="3">
        <f>'BILL NO 5. (MAINTENANCE HOUSING'!H108</f>
        <v>17.379000000000001</v>
      </c>
      <c r="I49" s="3">
        <f t="shared" si="1"/>
        <v>503.99100000000004</v>
      </c>
      <c r="J49" s="3" t="s">
        <v>132</v>
      </c>
      <c r="K49" s="3"/>
    </row>
    <row r="50" spans="1:20" ht="12.75">
      <c r="B50" s="3"/>
      <c r="C50" s="280"/>
      <c r="D50" s="280"/>
      <c r="E50" s="280"/>
      <c r="F50" s="3"/>
      <c r="G50" s="3"/>
      <c r="H50" s="3"/>
      <c r="I50" s="3"/>
      <c r="J50" s="3"/>
      <c r="K50" s="3"/>
    </row>
    <row r="51" spans="1:20" ht="12.75">
      <c r="B51" s="402"/>
      <c r="C51" s="403"/>
      <c r="D51" s="403"/>
      <c r="E51" s="403"/>
      <c r="F51" s="402"/>
      <c r="G51" s="402"/>
      <c r="H51" s="402"/>
      <c r="I51" s="405">
        <f>SUM(I48:I50)</f>
        <v>8116.491</v>
      </c>
      <c r="J51" s="3"/>
      <c r="K51" s="3"/>
    </row>
    <row r="52" spans="1:20" ht="2.25" customHeight="1">
      <c r="B52" s="3"/>
      <c r="C52" s="280"/>
      <c r="D52" s="280"/>
      <c r="E52" s="280"/>
      <c r="F52" s="3"/>
      <c r="G52" s="3"/>
      <c r="H52" s="3"/>
      <c r="I52" s="3"/>
      <c r="J52" s="3"/>
      <c r="K52" s="3"/>
    </row>
    <row r="53" spans="1:20" ht="28.5" customHeight="1">
      <c r="A53" s="406"/>
      <c r="B53" s="1671" t="s">
        <v>137</v>
      </c>
      <c r="C53" s="1600"/>
      <c r="D53" s="1600"/>
      <c r="E53" s="1600"/>
      <c r="F53" s="1600"/>
      <c r="G53" s="1600"/>
      <c r="H53" s="1600"/>
      <c r="I53" s="1600"/>
      <c r="J53" s="391"/>
      <c r="K53" s="391"/>
      <c r="L53" s="406"/>
      <c r="M53" s="406"/>
      <c r="N53" s="406"/>
      <c r="O53" s="406"/>
      <c r="P53" s="406"/>
      <c r="Q53" s="406"/>
      <c r="R53" s="406"/>
      <c r="S53" s="406"/>
      <c r="T53" s="406"/>
    </row>
    <row r="54" spans="1:20" ht="29.25" customHeight="1">
      <c r="B54" s="3" t="str">
        <f>'BILL NO 6 (STORM WATER)'!B6</f>
        <v>PSW9</v>
      </c>
      <c r="C54" s="280" t="str">
        <f>'BILL NO 6 (STORM WATER)'!C6</f>
        <v>Earthwork</v>
      </c>
      <c r="D54" s="280" t="str">
        <f>'BILL NO 6 (STORM WATER)'!D6</f>
        <v xml:space="preserve">Earthwork  for pipe Trenches </v>
      </c>
      <c r="E54" s="407" t="str">
        <f>'BILL NO 6 (STORM WATER)'!E6</f>
        <v>Trench excavation and backfilling Depth 0 to 2m</v>
      </c>
      <c r="F54" s="3" t="str">
        <f>'BILL NO 6 (STORM WATER)'!F6</f>
        <v>m3</v>
      </c>
      <c r="G54" s="399">
        <f>'BILL NO 6 (STORM WATER)'!G6</f>
        <v>9180</v>
      </c>
      <c r="H54" s="408">
        <f>'BILL NO 6 (STORM WATER)'!H6</f>
        <v>0.7</v>
      </c>
      <c r="I54" s="3">
        <f t="shared" ref="I54:I80" si="2">G54*H54</f>
        <v>6426</v>
      </c>
      <c r="J54" s="3" t="s">
        <v>130</v>
      </c>
      <c r="K54" s="3"/>
    </row>
    <row r="55" spans="1:20" ht="12.75">
      <c r="B55" s="3" t="str">
        <f>'BILL NO 6 (STORM WATER)'!B7</f>
        <v>PSW10</v>
      </c>
      <c r="C55" s="280" t="str">
        <f>'BILL NO 6 (STORM WATER)'!C7</f>
        <v>Earthwork</v>
      </c>
      <c r="D55" s="280" t="str">
        <f>'BILL NO 6 (STORM WATER)'!D7</f>
        <v xml:space="preserve">Earthwork  for pipe Trenches </v>
      </c>
      <c r="E55" s="407" t="str">
        <f>'BILL NO 6 (STORM WATER)'!E7</f>
        <v>Trench excavation and backfilling Depth 2m to 2m</v>
      </c>
      <c r="F55" s="3" t="str">
        <f>'BILL NO 6 (STORM WATER)'!F7</f>
        <v>m3</v>
      </c>
      <c r="G55" s="399">
        <f>'BILL NO 6 (STORM WATER)'!G7</f>
        <v>12615</v>
      </c>
      <c r="H55" s="408">
        <f>'BILL NO 6 (STORM WATER)'!H7</f>
        <v>1.575</v>
      </c>
      <c r="I55" s="3">
        <f t="shared" si="2"/>
        <v>19868.625</v>
      </c>
      <c r="J55" s="3" t="s">
        <v>130</v>
      </c>
      <c r="K55" s="3"/>
    </row>
    <row r="56" spans="1:20" ht="12.75">
      <c r="B56" s="3" t="str">
        <f>'BILL NO 6 (STORM WATER)'!B8</f>
        <v>PSW11</v>
      </c>
      <c r="C56" s="280" t="str">
        <f>'BILL NO 6 (STORM WATER)'!C8</f>
        <v>Earthwork</v>
      </c>
      <c r="D56" s="280" t="str">
        <f>'BILL NO 6 (STORM WATER)'!D8</f>
        <v xml:space="preserve">Earthwork  for pipe Trenches </v>
      </c>
      <c r="E56" s="407" t="str">
        <f>'BILL NO 6 (STORM WATER)'!E8</f>
        <v>Trench excavation and backfilling Depth 3m to 4m</v>
      </c>
      <c r="F56" s="3" t="str">
        <f>'BILL NO 6 (STORM WATER)'!F8</f>
        <v>m3</v>
      </c>
      <c r="G56" s="399">
        <f>'BILL NO 6 (STORM WATER)'!G8</f>
        <v>3090</v>
      </c>
      <c r="H56" s="408">
        <f>'BILL NO 6 (STORM WATER)'!H8</f>
        <v>2.1</v>
      </c>
      <c r="I56" s="3">
        <f t="shared" si="2"/>
        <v>6489</v>
      </c>
      <c r="J56" s="3" t="s">
        <v>130</v>
      </c>
      <c r="K56" s="3"/>
    </row>
    <row r="57" spans="1:20" ht="12.75">
      <c r="B57" s="3" t="str">
        <f>'BILL NO 6 (STORM WATER)'!B9</f>
        <v>PSW12</v>
      </c>
      <c r="C57" s="280" t="str">
        <f>'BILL NO 6 (STORM WATER)'!C9</f>
        <v>Earthwork</v>
      </c>
      <c r="D57" s="280" t="str">
        <f>'BILL NO 6 (STORM WATER)'!D9</f>
        <v xml:space="preserve">Earthwork  for pipe Trenches </v>
      </c>
      <c r="E57" s="407" t="str">
        <f>'BILL NO 6 (STORM WATER)'!E9</f>
        <v>Trench excavation and backfilling Depth more than 4m</v>
      </c>
      <c r="F57" s="3" t="str">
        <f>'BILL NO 6 (STORM WATER)'!F9</f>
        <v>m3</v>
      </c>
      <c r="G57" s="399">
        <f>'BILL NO 6 (STORM WATER)'!G9</f>
        <v>4080</v>
      </c>
      <c r="H57" s="408">
        <f>'BILL NO 6 (STORM WATER)'!H9</f>
        <v>4.2</v>
      </c>
      <c r="I57" s="3">
        <f t="shared" si="2"/>
        <v>17136</v>
      </c>
      <c r="J57" s="3" t="s">
        <v>130</v>
      </c>
      <c r="K57" s="3"/>
    </row>
    <row r="58" spans="1:20" ht="12.75">
      <c r="B58" s="3" t="str">
        <f>'BILL NO 6 (STORM WATER)'!B10</f>
        <v>PSW13</v>
      </c>
      <c r="C58" s="280" t="str">
        <f>'BILL NO 6 (STORM WATER)'!C10</f>
        <v>3 Granular Subbase Aggregate Base Course and Stabilized Base Courses.</v>
      </c>
      <c r="D58" s="280" t="str">
        <f>'BILL NO 6 (STORM WATER)'!D10</f>
        <v>Redesign and Construction of Asphalt Road to be suitable for Erection of Culvert with all necessary drawings details…</v>
      </c>
      <c r="E58" s="407" t="str">
        <f>'BILL NO 6 (STORM WATER)'!E10</f>
        <v>Aggregate Base Course Class B</v>
      </c>
      <c r="F58" s="3" t="str">
        <f>'BILL NO 6 (STORM WATER)'!F10</f>
        <v>m3</v>
      </c>
      <c r="G58" s="399">
        <f>'BILL NO 6 (STORM WATER)'!G10</f>
        <v>1500</v>
      </c>
      <c r="H58" s="408">
        <f>'BILL NO 6 (STORM WATER)'!H10</f>
        <v>2.1</v>
      </c>
      <c r="I58" s="3">
        <f t="shared" si="2"/>
        <v>3150</v>
      </c>
      <c r="J58" s="3" t="s">
        <v>130</v>
      </c>
      <c r="K58" s="3"/>
    </row>
    <row r="59" spans="1:20" ht="12.75">
      <c r="B59" s="3" t="str">
        <f>'BILL NO 6 (STORM WATER)'!B11</f>
        <v>PSW14</v>
      </c>
      <c r="C59" s="280" t="str">
        <f>'BILL NO 6 (STORM WATER)'!C11</f>
        <v>4 Bituminous Pavement</v>
      </c>
      <c r="D59" s="280" t="str">
        <f>'BILL NO 6 (STORM WATER)'!D11</f>
        <v>Redesign and Construction of Asphalt Road to be suitable for Erection of Culvert with all necessary drawings details…</v>
      </c>
      <c r="E59" s="407" t="str">
        <f>'BILL NO 6 (STORM WATER)'!E11</f>
        <v>Bituminous Prime Coat Application rate 1.5 KgSq.m</v>
      </c>
      <c r="F59" s="3" t="str">
        <f>'BILL NO 6 (STORM WATER)'!F11</f>
        <v>m3</v>
      </c>
      <c r="G59" s="399">
        <f>'BILL NO 6 (STORM WATER)'!G11</f>
        <v>4050</v>
      </c>
      <c r="H59" s="408">
        <f>'BILL NO 6 (STORM WATER)'!H11</f>
        <v>2.1</v>
      </c>
      <c r="I59" s="3">
        <f t="shared" si="2"/>
        <v>8505</v>
      </c>
      <c r="J59" s="3" t="s">
        <v>130</v>
      </c>
      <c r="K59" s="3"/>
    </row>
    <row r="60" spans="1:20" ht="12.75">
      <c r="B60" s="3" t="str">
        <f>'BILL NO 6 (STORM WATER)'!B12</f>
        <v>PSW15</v>
      </c>
      <c r="C60" s="280" t="str">
        <f>'BILL NO 6 (STORM WATER)'!C12</f>
        <v>Asphalt Road</v>
      </c>
      <c r="D60" s="280" t="str">
        <f>'BILL NO 6 (STORM WATER)'!D12</f>
        <v>Redesign and Construction of Asphalt Road to be suitable for Erection of Culvert with all necessary drawings details…</v>
      </c>
      <c r="E60" s="407" t="str">
        <f>'BILL NO 6 (STORM WATER)'!E12</f>
        <v>Bituminous Wearing Course Class B</v>
      </c>
      <c r="F60" s="3" t="str">
        <f>'BILL NO 6 (STORM WATER)'!F12</f>
        <v>m3</v>
      </c>
      <c r="G60" s="399">
        <f>'BILL NO 6 (STORM WATER)'!G12</f>
        <v>280</v>
      </c>
      <c r="H60" s="408">
        <f>'BILL NO 6 (STORM WATER)'!H12</f>
        <v>12.6</v>
      </c>
      <c r="I60" s="3">
        <f t="shared" si="2"/>
        <v>3528</v>
      </c>
      <c r="J60" s="3" t="s">
        <v>130</v>
      </c>
      <c r="K60" s="3"/>
    </row>
    <row r="61" spans="1:20" ht="12.75">
      <c r="B61" s="3" t="str">
        <f>'BILL NO 6 (STORM WATER)'!B13</f>
        <v>PSW17</v>
      </c>
      <c r="C61" s="280" t="str">
        <f>'BILL NO 6 (STORM WATER)'!C13</f>
        <v>Concrete and Concrete
Structures</v>
      </c>
      <c r="D61" s="280" t="str">
        <f>'BILL NO 6 (STORM WATER)'!D13</f>
        <v>Construction of Box culvert N2 Size 2x1.5m concrete class 30 with reinforcement as per HDS 2017 including wing wall foundations bituminous paint excavation backfilling and as directed by Engineer</v>
      </c>
      <c r="E61" s="407" t="str">
        <f>'BILL NO 6 (STORM WATER)'!E13</f>
        <v>Concrete Class 15 in foundations.</v>
      </c>
      <c r="F61" s="3" t="str">
        <f>'BILL NO 6 (STORM WATER)'!F13</f>
        <v>m3</v>
      </c>
      <c r="G61" s="409">
        <f>'BILL NO 6 (STORM WATER)'!G13</f>
        <v>130</v>
      </c>
      <c r="H61" s="3">
        <f>'BILL NO 6 (STORM WATER)'!H13</f>
        <v>13.65</v>
      </c>
      <c r="I61" s="3">
        <f t="shared" si="2"/>
        <v>1774.5</v>
      </c>
      <c r="J61" s="3" t="s">
        <v>130</v>
      </c>
      <c r="K61" s="3"/>
    </row>
    <row r="62" spans="1:20" ht="12.75">
      <c r="B62" s="3" t="str">
        <f>'BILL NO 6 (STORM WATER)'!B14</f>
        <v>PSW18</v>
      </c>
      <c r="C62" s="280" t="str">
        <f>'BILL NO 6 (STORM WATER)'!C14</f>
        <v>Concrete and Concrete
Structures</v>
      </c>
      <c r="D62" s="280" t="str">
        <f>'BILL NO 6 (STORM WATER)'!D14</f>
        <v>Construction of Box culvert N2 Size 2x1.5m concrete class 30 with reinforcement as per HDS 2017 including wing wall foundations bituminous paint excavation backfilling and as directed by Engineer</v>
      </c>
      <c r="E62" s="407" t="str">
        <f>'BILL NO 6 (STORM WATER)'!E14</f>
        <v>Concrete Class 35 in box culverts wing walls apron slab retaining walls and debris foundations.</v>
      </c>
      <c r="F62" s="3" t="str">
        <f>'BILL NO 6 (STORM WATER)'!F14</f>
        <v>m3</v>
      </c>
      <c r="G62" s="409">
        <f>'BILL NO 6 (STORM WATER)'!G14</f>
        <v>375</v>
      </c>
      <c r="H62" s="3">
        <f>'BILL NO 6 (STORM WATER)'!H14</f>
        <v>12.6</v>
      </c>
      <c r="I62" s="3">
        <f t="shared" si="2"/>
        <v>4725</v>
      </c>
      <c r="J62" s="3" t="s">
        <v>130</v>
      </c>
      <c r="K62" s="3"/>
    </row>
    <row r="63" spans="1:20" ht="12.75">
      <c r="B63" s="3" t="str">
        <f>'BILL NO 6 (STORM WATER)'!B16</f>
        <v>PSW20</v>
      </c>
      <c r="C63" s="280" t="str">
        <f>'BILL NO 6 (STORM WATER)'!C16</f>
        <v>Concrete and Concrete structure</v>
      </c>
      <c r="D63" s="280" t="str">
        <f>'BILL NO 6 (STORM WATER)'!D16</f>
        <v>Construction of Box culvert N2 Size 2x1.5m concrete class 30 with reinforcement as per HDS 2017 including wing wall foundations bituminous paint excavation backfilling and as directed by Engineer</v>
      </c>
      <c r="E63" s="407" t="str">
        <f>'BILL NO 6 (STORM WATER)'!E16</f>
        <v>High tensile steel bar factory epoxy coated reinforcement of any diameter</v>
      </c>
      <c r="F63" s="3" t="str">
        <f>'BILL NO 6 (STORM WATER)'!F16</f>
        <v>Ton</v>
      </c>
      <c r="G63" s="409">
        <f>'BILL NO 6 (STORM WATER)'!G16</f>
        <v>55</v>
      </c>
      <c r="H63" s="3">
        <f>'BILL NO 6 (STORM WATER)'!H16</f>
        <v>94.5</v>
      </c>
      <c r="I63" s="3">
        <f t="shared" si="2"/>
        <v>5197.5</v>
      </c>
      <c r="J63" s="3" t="s">
        <v>130</v>
      </c>
      <c r="K63" s="3"/>
    </row>
    <row r="64" spans="1:20" ht="12.75">
      <c r="B64" s="3" t="str">
        <f>'BILL NO 6 (STORM WATER)'!B17</f>
        <v>PSW22</v>
      </c>
      <c r="C64" s="280" t="str">
        <f>'BILL NO 6 (STORM WATER)'!C17</f>
        <v>Concrete and Concrete structure</v>
      </c>
      <c r="D64" s="280" t="str">
        <f>'BILL NO 6 (STORM WATER)'!D17</f>
        <v>Construction of Box culvert N2 Size 2x1.5m concrete class 30 with reinforcement as per HDS 2017 including wing wall foundations bituminous paint excavation backfilling and as directed by Engineer</v>
      </c>
      <c r="E64" s="407" t="str">
        <f>'BILL NO 6 (STORM WATER)'!E17</f>
        <v>Tar or bituminous paint Type II 2 coats for surfaces in contact with earth in all structures</v>
      </c>
      <c r="F64" s="3" t="str">
        <f>'BILL NO 6 (STORM WATER)'!F17</f>
        <v>m2</v>
      </c>
      <c r="G64" s="399">
        <f>'BILL NO 6 (STORM WATER)'!G17</f>
        <v>1420</v>
      </c>
      <c r="H64" s="408">
        <f>'BILL NO 6 (STORM WATER)'!H17</f>
        <v>1.05</v>
      </c>
      <c r="I64" s="3">
        <f t="shared" si="2"/>
        <v>1491</v>
      </c>
      <c r="J64" s="3" t="s">
        <v>130</v>
      </c>
      <c r="K64" s="3"/>
    </row>
    <row r="65" spans="2:11" ht="12.75">
      <c r="B65" s="3" t="str">
        <f>'BILL NO 6 (STORM WATER)'!B18</f>
        <v>PSW23</v>
      </c>
      <c r="C65" s="280" t="str">
        <f>'BILL NO 6 (STORM WATER)'!C18</f>
        <v>Concrete and Concrete structure</v>
      </c>
      <c r="D65" s="280" t="str">
        <f>'BILL NO 6 (STORM WATER)'!D18</f>
        <v>Construction of Box culvert N2 Size 2x1.5m concrete class 30 with reinforcement as per HDS 2017 including wing wall foundations bituminous paint excavation backfilling and as directed by Engineer</v>
      </c>
      <c r="E65" s="407" t="str">
        <f>'BILL NO 6 (STORM WATER)'!E18</f>
        <v>Membrane Waterproofing Geotextile 4mm thickness</v>
      </c>
      <c r="F65" s="3" t="str">
        <f>'BILL NO 6 (STORM WATER)'!F18</f>
        <v>m2</v>
      </c>
      <c r="G65" s="399">
        <f>'BILL NO 6 (STORM WATER)'!G18</f>
        <v>15500</v>
      </c>
      <c r="H65" s="408">
        <f>'BILL NO 6 (STORM WATER)'!H18</f>
        <v>1.05</v>
      </c>
      <c r="I65" s="3">
        <f t="shared" si="2"/>
        <v>16275</v>
      </c>
      <c r="J65" s="3" t="s">
        <v>130</v>
      </c>
      <c r="K65" s="3"/>
    </row>
    <row r="66" spans="2:11" ht="12.75">
      <c r="B66" s="3" t="str">
        <f>'BILL NO 6 (STORM WATER)'!B19</f>
        <v xml:space="preserve">PSW25 </v>
      </c>
      <c r="C66" s="280" t="str">
        <f>'BILL NO 6 (STORM WATER)'!C19</f>
        <v xml:space="preserve">Drainage </v>
      </c>
      <c r="D66" s="280" t="str">
        <f>'BILL NO 6 (STORM WATER)'!D19</f>
        <v>Storm Sewer</v>
      </c>
      <c r="E66" s="407" t="str">
        <f>'BILL NO 6 (STORM WATER)'!E19</f>
        <v>Storm Sewer GRP Diamter 300mm</v>
      </c>
      <c r="F66" s="3" t="str">
        <f>'BILL NO 6 (STORM WATER)'!F19</f>
        <v>m</v>
      </c>
      <c r="G66" s="399">
        <f>'BILL NO 6 (STORM WATER)'!G19</f>
        <v>315</v>
      </c>
      <c r="H66" s="408">
        <f>'BILL NO 6 (STORM WATER)'!H19</f>
        <v>3.15</v>
      </c>
      <c r="I66" s="3">
        <f t="shared" si="2"/>
        <v>992.25</v>
      </c>
      <c r="J66" s="3" t="s">
        <v>130</v>
      </c>
      <c r="K66" s="3"/>
    </row>
    <row r="67" spans="2:11" ht="12.75">
      <c r="B67" s="3" t="str">
        <f>'BILL NO 6 (STORM WATER)'!B20</f>
        <v>PSW26</v>
      </c>
      <c r="C67" s="280" t="str">
        <f>'BILL NO 6 (STORM WATER)'!C20</f>
        <v xml:space="preserve">Drainage </v>
      </c>
      <c r="D67" s="280" t="str">
        <f>'BILL NO 6 (STORM WATER)'!D20</f>
        <v>Storm Sewer</v>
      </c>
      <c r="E67" s="407" t="str">
        <f>'BILL NO 6 (STORM WATER)'!E20</f>
        <v>Storm Sewer GRP Diamter 400mm</v>
      </c>
      <c r="F67" s="3" t="str">
        <f>'BILL NO 6 (STORM WATER)'!F20</f>
        <v>m</v>
      </c>
      <c r="G67" s="399">
        <f>'BILL NO 6 (STORM WATER)'!G20</f>
        <v>1270</v>
      </c>
      <c r="H67" s="408">
        <f>'BILL NO 6 (STORM WATER)'!H20</f>
        <v>2.1</v>
      </c>
      <c r="I67" s="3">
        <f t="shared" si="2"/>
        <v>2667</v>
      </c>
      <c r="J67" s="3" t="s">
        <v>130</v>
      </c>
      <c r="K67" s="3"/>
    </row>
    <row r="68" spans="2:11" ht="12.75">
      <c r="B68" s="3" t="str">
        <f>'BILL NO 6 (STORM WATER)'!B21</f>
        <v>PSW27</v>
      </c>
      <c r="C68" s="280" t="str">
        <f>'BILL NO 6 (STORM WATER)'!C21</f>
        <v xml:space="preserve">Drainage </v>
      </c>
      <c r="D68" s="280" t="str">
        <f>'BILL NO 6 (STORM WATER)'!D21</f>
        <v>Storm Sewer</v>
      </c>
      <c r="E68" s="407" t="str">
        <f>'BILL NO 6 (STORM WATER)'!E21</f>
        <v>Storm Sewer GRP Diamter 500mm</v>
      </c>
      <c r="F68" s="3" t="str">
        <f>'BILL NO 6 (STORM WATER)'!F21</f>
        <v>m</v>
      </c>
      <c r="G68" s="399">
        <f>'BILL NO 6 (STORM WATER)'!G21</f>
        <v>345</v>
      </c>
      <c r="H68" s="408">
        <f>'BILL NO 6 (STORM WATER)'!H21</f>
        <v>1.575</v>
      </c>
      <c r="I68" s="3">
        <f t="shared" si="2"/>
        <v>543.375</v>
      </c>
      <c r="J68" s="3" t="s">
        <v>130</v>
      </c>
      <c r="K68" s="3"/>
    </row>
    <row r="69" spans="2:11" ht="12.75">
      <c r="B69" s="3" t="str">
        <f>'BILL NO 6 (STORM WATER)'!B22</f>
        <v>PSW28</v>
      </c>
      <c r="C69" s="280" t="str">
        <f>'BILL NO 6 (STORM WATER)'!C22</f>
        <v xml:space="preserve">Drainage </v>
      </c>
      <c r="D69" s="280" t="str">
        <f>'BILL NO 6 (STORM WATER)'!D22</f>
        <v>Storm Sewer</v>
      </c>
      <c r="E69" s="407" t="str">
        <f>'BILL NO 6 (STORM WATER)'!E22</f>
        <v>Storm Sewer R.C Diamter 600mm</v>
      </c>
      <c r="F69" s="3" t="str">
        <f>'BILL NO 6 (STORM WATER)'!F22</f>
        <v>m</v>
      </c>
      <c r="G69" s="399">
        <f>'BILL NO 6 (STORM WATER)'!G22</f>
        <v>865</v>
      </c>
      <c r="H69" s="408">
        <f>'BILL NO 6 (STORM WATER)'!H22</f>
        <v>1.575</v>
      </c>
      <c r="I69" s="3">
        <f t="shared" si="2"/>
        <v>1362.375</v>
      </c>
      <c r="J69" s="3" t="s">
        <v>130</v>
      </c>
      <c r="K69" s="3"/>
    </row>
    <row r="70" spans="2:11" ht="12.75">
      <c r="B70" s="3" t="str">
        <f>'BILL NO 6 (STORM WATER)'!B23</f>
        <v>PSW29</v>
      </c>
      <c r="C70" s="280" t="str">
        <f>'BILL NO 6 (STORM WATER)'!C23</f>
        <v xml:space="preserve">Drainage </v>
      </c>
      <c r="D70" s="280" t="str">
        <f>'BILL NO 6 (STORM WATER)'!D23</f>
        <v>Storm Sewer</v>
      </c>
      <c r="E70" s="407" t="str">
        <f>'BILL NO 6 (STORM WATER)'!E23</f>
        <v>Storm Sewer R.C Diamter 700mm</v>
      </c>
      <c r="F70" s="3" t="str">
        <f>'BILL NO 6 (STORM WATER)'!F23</f>
        <v>m</v>
      </c>
      <c r="G70" s="399">
        <f>'BILL NO 6 (STORM WATER)'!G23</f>
        <v>1090</v>
      </c>
      <c r="H70" s="408">
        <f>'BILL NO 6 (STORM WATER)'!H23</f>
        <v>2.1</v>
      </c>
      <c r="I70" s="3">
        <f t="shared" si="2"/>
        <v>2289</v>
      </c>
      <c r="J70" s="3" t="s">
        <v>130</v>
      </c>
      <c r="K70" s="3"/>
    </row>
    <row r="71" spans="2:11" ht="12.75">
      <c r="B71" s="3" t="str">
        <f>'BILL NO 6 (STORM WATER)'!B24</f>
        <v>PSW30</v>
      </c>
      <c r="C71" s="280" t="str">
        <f>'BILL NO 6 (STORM WATER)'!C24</f>
        <v xml:space="preserve">Drainage </v>
      </c>
      <c r="D71" s="280" t="str">
        <f>'BILL NO 6 (STORM WATER)'!D24</f>
        <v>Storm Sewer</v>
      </c>
      <c r="E71" s="407" t="str">
        <f>'BILL NO 6 (STORM WATER)'!E24</f>
        <v>Storm Sewer R.C Diamter 800mm</v>
      </c>
      <c r="F71" s="3" t="str">
        <f>'BILL NO 6 (STORM WATER)'!F24</f>
        <v>m</v>
      </c>
      <c r="G71" s="399">
        <f>'BILL NO 6 (STORM WATER)'!G24</f>
        <v>460</v>
      </c>
      <c r="H71" s="408">
        <f>'BILL NO 6 (STORM WATER)'!H24</f>
        <v>2.1</v>
      </c>
      <c r="I71" s="3">
        <f t="shared" si="2"/>
        <v>966</v>
      </c>
      <c r="J71" s="3" t="s">
        <v>130</v>
      </c>
      <c r="K71" s="3"/>
    </row>
    <row r="72" spans="2:11" ht="12.75">
      <c r="B72" s="3" t="str">
        <f>'BILL NO 6 (STORM WATER)'!B25</f>
        <v>PSW31</v>
      </c>
      <c r="C72" s="280" t="str">
        <f>'BILL NO 6 (STORM WATER)'!C25</f>
        <v xml:space="preserve">Drainage </v>
      </c>
      <c r="D72" s="280" t="str">
        <f>'BILL NO 6 (STORM WATER)'!D25</f>
        <v>Storm Sewer</v>
      </c>
      <c r="E72" s="407" t="str">
        <f>'BILL NO 6 (STORM WATER)'!E25</f>
        <v>Storm Sewer R.C Diamter 900mm</v>
      </c>
      <c r="F72" s="3" t="str">
        <f>'BILL NO 6 (STORM WATER)'!F25</f>
        <v>m</v>
      </c>
      <c r="G72" s="399">
        <f>'BILL NO 6 (STORM WATER)'!G25</f>
        <v>130</v>
      </c>
      <c r="H72" s="408">
        <f>'BILL NO 6 (STORM WATER)'!H25</f>
        <v>3.15</v>
      </c>
      <c r="I72" s="3">
        <f t="shared" si="2"/>
        <v>409.5</v>
      </c>
      <c r="J72" s="3" t="s">
        <v>130</v>
      </c>
      <c r="K72" s="3"/>
    </row>
    <row r="73" spans="2:11" ht="12.75">
      <c r="B73" s="3" t="str">
        <f>'BILL NO 6 (STORM WATER)'!B26</f>
        <v>PSW32</v>
      </c>
      <c r="C73" s="280" t="str">
        <f>'BILL NO 6 (STORM WATER)'!C26</f>
        <v xml:space="preserve">Drainage </v>
      </c>
      <c r="D73" s="280" t="str">
        <f>'BILL NO 6 (STORM WATER)'!D26</f>
        <v>Storm Sewer</v>
      </c>
      <c r="E73" s="407" t="str">
        <f>'BILL NO 6 (STORM WATER)'!E26</f>
        <v>Storm Sewer R.C Diamter 1200mm</v>
      </c>
      <c r="F73" s="3" t="str">
        <f>'BILL NO 6 (STORM WATER)'!F26</f>
        <v>m</v>
      </c>
      <c r="G73" s="399">
        <f>'BILL NO 6 (STORM WATER)'!G26</f>
        <v>490</v>
      </c>
      <c r="H73" s="408">
        <f>'BILL NO 6 (STORM WATER)'!H26</f>
        <v>3.15</v>
      </c>
      <c r="I73" s="3">
        <f t="shared" si="2"/>
        <v>1543.5</v>
      </c>
      <c r="J73" s="3" t="s">
        <v>130</v>
      </c>
      <c r="K73" s="3"/>
    </row>
    <row r="74" spans="2:11" ht="12.75">
      <c r="B74" s="3" t="str">
        <f>'BILL NO 6 (STORM WATER)'!B27</f>
        <v>PSW34</v>
      </c>
      <c r="C74" s="280" t="str">
        <f>'BILL NO 6 (STORM WATER)'!C27</f>
        <v xml:space="preserve">Drainage </v>
      </c>
      <c r="D74" s="280" t="str">
        <f>'BILL NO 6 (STORM WATER)'!D27</f>
        <v xml:space="preserve">Manholes Inlets and Chambers </v>
      </c>
      <c r="E74" s="407" t="str">
        <f>'BILL NO 6 (STORM WATER)'!E27</f>
        <v>R.C Manholes Chamber Ring Dia. 1200mm Type A</v>
      </c>
      <c r="F74" s="3" t="str">
        <f>'BILL NO 6 (STORM WATER)'!F27</f>
        <v>No</v>
      </c>
      <c r="G74" s="399">
        <f>'BILL NO 6 (STORM WATER)'!G27</f>
        <v>48</v>
      </c>
      <c r="H74" s="3">
        <f>'BILL NO 6 (STORM WATER)'!H27</f>
        <v>3.15</v>
      </c>
      <c r="I74" s="3">
        <f t="shared" si="2"/>
        <v>151.19999999999999</v>
      </c>
      <c r="J74" s="3" t="s">
        <v>130</v>
      </c>
      <c r="K74" s="3"/>
    </row>
    <row r="75" spans="2:11" ht="12.75">
      <c r="B75" s="3" t="str">
        <f>'BILL NO 6 (STORM WATER)'!B28</f>
        <v>PSW35</v>
      </c>
      <c r="C75" s="280" t="str">
        <f>'BILL NO 6 (STORM WATER)'!C28</f>
        <v xml:space="preserve">Drainage </v>
      </c>
      <c r="D75" s="280" t="str">
        <f>'BILL NO 6 (STORM WATER)'!D28</f>
        <v xml:space="preserve">Manholes Inlets and Chambers </v>
      </c>
      <c r="E75" s="407" t="str">
        <f>'BILL NO 6 (STORM WATER)'!E28</f>
        <v>R.C Manholes Chamber Ring Dia. 1500mm Type A</v>
      </c>
      <c r="F75" s="3" t="str">
        <f>'BILL NO 6 (STORM WATER)'!F28</f>
        <v>No</v>
      </c>
      <c r="G75" s="399">
        <f>'BILL NO 6 (STORM WATER)'!G28</f>
        <v>21</v>
      </c>
      <c r="H75" s="3">
        <f>'BILL NO 6 (STORM WATER)'!H28</f>
        <v>4.2</v>
      </c>
      <c r="I75" s="3">
        <f t="shared" si="2"/>
        <v>88.2</v>
      </c>
      <c r="J75" s="3" t="s">
        <v>130</v>
      </c>
      <c r="K75" s="3"/>
    </row>
    <row r="76" spans="2:11" ht="12.75">
      <c r="B76" s="3" t="str">
        <f>'BILL NO 6 (STORM WATER)'!B29</f>
        <v>PSW36</v>
      </c>
      <c r="C76" s="280" t="str">
        <f>'BILL NO 6 (STORM WATER)'!C29</f>
        <v xml:space="preserve">Drainage </v>
      </c>
      <c r="D76" s="280" t="str">
        <f>'BILL NO 6 (STORM WATER)'!D29</f>
        <v xml:space="preserve">Manholes Inlets and Chambers </v>
      </c>
      <c r="E76" s="407" t="str">
        <f>'BILL NO 6 (STORM WATER)'!E29</f>
        <v>R.C Manholes Chamber Ring Dia. 2000mm Type A</v>
      </c>
      <c r="F76" s="3" t="str">
        <f>'BILL NO 6 (STORM WATER)'!F29</f>
        <v>No</v>
      </c>
      <c r="G76" s="399">
        <f>'BILL NO 6 (STORM WATER)'!G29</f>
        <v>9</v>
      </c>
      <c r="H76" s="3">
        <f>'BILL NO 6 (STORM WATER)'!H29</f>
        <v>4.2</v>
      </c>
      <c r="I76" s="3">
        <f t="shared" si="2"/>
        <v>37.800000000000004</v>
      </c>
      <c r="J76" s="3" t="s">
        <v>130</v>
      </c>
      <c r="K76" s="3"/>
    </row>
    <row r="77" spans="2:11" ht="12.75">
      <c r="B77" s="3" t="str">
        <f>'BILL NO 6 (STORM WATER)'!B30</f>
        <v>PSW37</v>
      </c>
      <c r="C77" s="280" t="str">
        <f>'BILL NO 6 (STORM WATER)'!C30</f>
        <v xml:space="preserve">Drainage </v>
      </c>
      <c r="D77" s="280" t="str">
        <f>'BILL NO 6 (STORM WATER)'!D30</f>
        <v xml:space="preserve">Manholes Inlets and Chambers </v>
      </c>
      <c r="E77" s="407" t="str">
        <f>'BILL NO 6 (STORM WATER)'!E30</f>
        <v>R.C Manholes Chamber Ring Dia. 1500mm Type B</v>
      </c>
      <c r="F77" s="3" t="str">
        <f>'BILL NO 6 (STORM WATER)'!F30</f>
        <v>No</v>
      </c>
      <c r="G77" s="399">
        <f>'BILL NO 6 (STORM WATER)'!G30</f>
        <v>8</v>
      </c>
      <c r="H77" s="3">
        <f>'BILL NO 6 (STORM WATER)'!H30</f>
        <v>4.2</v>
      </c>
      <c r="I77" s="3">
        <f t="shared" si="2"/>
        <v>33.6</v>
      </c>
      <c r="J77" s="3" t="s">
        <v>130</v>
      </c>
      <c r="K77" s="3"/>
    </row>
    <row r="78" spans="2:11" ht="12.75">
      <c r="B78" s="3" t="str">
        <f>'BILL NO 6 (STORM WATER)'!B31</f>
        <v>PSW38</v>
      </c>
      <c r="C78" s="280" t="str">
        <f>'BILL NO 6 (STORM WATER)'!C31</f>
        <v xml:space="preserve">Drainage </v>
      </c>
      <c r="D78" s="280" t="str">
        <f>'BILL NO 6 (STORM WATER)'!D31</f>
        <v xml:space="preserve">Manholes Inlets and Chambers </v>
      </c>
      <c r="E78" s="407" t="str">
        <f>'BILL NO 6 (STORM WATER)'!E31</f>
        <v xml:space="preserve">Gully Grating and Frame DI HEavy Duty </v>
      </c>
      <c r="F78" s="3" t="str">
        <f>'BILL NO 6 (STORM WATER)'!F31</f>
        <v>No</v>
      </c>
      <c r="G78" s="399">
        <f>'BILL NO 6 (STORM WATER)'!G31</f>
        <v>145</v>
      </c>
      <c r="H78" s="3">
        <f>'BILL NO 6 (STORM WATER)'!H31</f>
        <v>4.3049999999999997</v>
      </c>
      <c r="I78" s="3">
        <f t="shared" si="2"/>
        <v>624.22499999999991</v>
      </c>
      <c r="J78" s="3" t="s">
        <v>130</v>
      </c>
      <c r="K78" s="3"/>
    </row>
    <row r="79" spans="2:11" ht="12.75">
      <c r="B79" s="3" t="str">
        <f>'BILL NO 6 (STORM WATER)'!B32</f>
        <v>PSW39</v>
      </c>
      <c r="C79" s="280" t="str">
        <f>'BILL NO 6 (STORM WATER)'!C32</f>
        <v xml:space="preserve">Drainage </v>
      </c>
      <c r="D79" s="280" t="str">
        <f>'BILL NO 6 (STORM WATER)'!D32</f>
        <v xml:space="preserve">Manholes Inlets and Chambers </v>
      </c>
      <c r="E79" s="407" t="str">
        <f>'BILL NO 6 (STORM WATER)'!E32</f>
        <v xml:space="preserve">UPVC Drainage pipe to drain gully to manhole 200mm Diamter </v>
      </c>
      <c r="F79" s="3" t="str">
        <f>'BILL NO 6 (STORM WATER)'!F32</f>
        <v>No</v>
      </c>
      <c r="G79" s="399">
        <f>'BILL NO 6 (STORM WATER)'!G32</f>
        <v>2010</v>
      </c>
      <c r="H79" s="3">
        <f>'BILL NO 6 (STORM WATER)'!H32</f>
        <v>4.3049999999999997</v>
      </c>
      <c r="I79" s="3">
        <f t="shared" si="2"/>
        <v>8653.0499999999993</v>
      </c>
      <c r="J79" s="3" t="s">
        <v>130</v>
      </c>
      <c r="K79" s="3"/>
    </row>
    <row r="80" spans="2:11" ht="12.75">
      <c r="B80" s="3" t="str">
        <f>'BILL NO 6 (STORM WATER)'!B34</f>
        <v>PSW41</v>
      </c>
      <c r="C80" s="280" t="str">
        <f>'BILL NO 6 (STORM WATER)'!C34</f>
        <v>Slope protection and Stablization</v>
      </c>
      <c r="D80" s="280" t="str">
        <f>'BILL NO 6 (STORM WATER)'!D34</f>
        <v>Existing Dyke Improvement</v>
      </c>
      <c r="E80" s="407" t="str">
        <f>'BILL NO 6 (STORM WATER)'!E34</f>
        <v>Remove the existing dyke use the suitable backfilling and compact in the new place in layers as per Oman specifications shift not suitable existing backfilling materials to damp yard etc.</v>
      </c>
      <c r="F80" s="3" t="str">
        <f>'BILL NO 6 (STORM WATER)'!F34</f>
        <v>Item</v>
      </c>
      <c r="G80" s="399">
        <f>'BILL NO 6 (STORM WATER)'!G34</f>
        <v>1</v>
      </c>
      <c r="H80" s="3">
        <f>'BILL NO 6 (STORM WATER)'!H34</f>
        <v>52.5</v>
      </c>
      <c r="I80" s="3">
        <f t="shared" si="2"/>
        <v>52.5</v>
      </c>
      <c r="J80" s="3" t="s">
        <v>130</v>
      </c>
      <c r="K80" s="3"/>
    </row>
    <row r="81" spans="1:20" ht="12.75">
      <c r="B81" s="3"/>
      <c r="C81" s="280"/>
      <c r="D81" s="280"/>
      <c r="E81" s="280"/>
      <c r="F81" s="3"/>
      <c r="G81" s="3"/>
      <c r="H81" s="3"/>
      <c r="I81" s="3"/>
      <c r="J81" s="3"/>
      <c r="K81" s="3"/>
    </row>
    <row r="82" spans="1:20" ht="12.75">
      <c r="B82" s="3"/>
      <c r="C82" s="280"/>
      <c r="D82" s="280"/>
      <c r="E82" s="280"/>
      <c r="F82" s="3"/>
      <c r="G82" s="3"/>
      <c r="H82" s="3"/>
      <c r="I82" s="3"/>
      <c r="J82" s="3"/>
      <c r="K82" s="3"/>
    </row>
    <row r="83" spans="1:20" ht="12.75">
      <c r="B83" s="402"/>
      <c r="C83" s="403"/>
      <c r="D83" s="403"/>
      <c r="E83" s="403"/>
      <c r="F83" s="402"/>
      <c r="G83" s="402"/>
      <c r="H83" s="402"/>
      <c r="I83" s="405">
        <f>SUM(I54:I81)</f>
        <v>114979.20000000001</v>
      </c>
      <c r="J83" s="3"/>
      <c r="K83" s="3"/>
    </row>
    <row r="84" spans="1:20" ht="2.25" customHeight="1">
      <c r="B84" s="3"/>
      <c r="C84" s="280"/>
      <c r="D84" s="280"/>
      <c r="E84" s="280"/>
      <c r="F84" s="3"/>
      <c r="G84" s="3"/>
      <c r="H84" s="3"/>
      <c r="I84" s="3"/>
      <c r="J84" s="3"/>
      <c r="K84" s="3"/>
    </row>
    <row r="85" spans="1:20" ht="28.5" customHeight="1">
      <c r="A85" s="406"/>
      <c r="B85" s="1671" t="s">
        <v>138</v>
      </c>
      <c r="C85" s="1600"/>
      <c r="D85" s="1600"/>
      <c r="E85" s="1600"/>
      <c r="F85" s="1600"/>
      <c r="G85" s="1600"/>
      <c r="H85" s="1600"/>
      <c r="I85" s="1600"/>
      <c r="J85" s="391"/>
      <c r="K85" s="391"/>
      <c r="L85" s="406"/>
      <c r="M85" s="406"/>
      <c r="N85" s="406"/>
      <c r="O85" s="406"/>
      <c r="P85" s="406"/>
      <c r="Q85" s="406"/>
      <c r="R85" s="406"/>
      <c r="S85" s="406"/>
      <c r="T85" s="406"/>
    </row>
    <row r="86" spans="1:20" ht="12.75">
      <c r="B86" s="3" t="str">
        <f>'BILL NO 7. (3 NHU)'!B51</f>
        <v xml:space="preserve"> C37</v>
      </c>
      <c r="C86" s="280" t="str">
        <f>'BILL NO 7. (3 NHU)'!C51</f>
        <v xml:space="preserve"> Superstructure Works Metal Works</v>
      </c>
      <c r="D86" s="280" t="str">
        <f>'BILL NO 7. (3 NHU)'!D51</f>
        <v xml:space="preserve"> CAT Ladder</v>
      </c>
      <c r="E86" s="280" t="str">
        <f>'BILL NO 7. (3 NHU)'!E51</f>
        <v xml:space="preserve"> Supply and install a 3800mm high CAT steel Ladder as specified and detailed on the drawing, with anti-correlation epoxy pain.</v>
      </c>
      <c r="F86" s="3" t="str">
        <f>'BILL NO 7. (3 NHU)'!F51</f>
        <v xml:space="preserve"> No</v>
      </c>
      <c r="G86" s="3" t="str">
        <f>'BILL NO 7. (3 NHU)'!G51</f>
        <v xml:space="preserve"> 1</v>
      </c>
      <c r="H86" s="209">
        <f>'BILL NO 7. (3 NHU)'!H51</f>
        <v>100</v>
      </c>
      <c r="I86" s="209">
        <f>'BILL NO 7. (3 NHU)'!I51</f>
        <v>100</v>
      </c>
      <c r="J86" s="3" t="s">
        <v>126</v>
      </c>
      <c r="K86" s="3"/>
    </row>
    <row r="87" spans="1:20" ht="12.75">
      <c r="B87" s="3" t="str">
        <f>'BILL NO 7. (3 NHU)'!B92</f>
        <v xml:space="preserve"> C82</v>
      </c>
      <c r="C87" s="280" t="str">
        <f>'BILL NO 7. (3 NHU)'!C92</f>
        <v xml:space="preserve"> Superstructure Works Finishes</v>
      </c>
      <c r="D87" s="280" t="str">
        <f>'BILL NO 7. (3 NHU)'!D92</f>
        <v xml:space="preserve"> Allow for supply, fabricate and installation of Meter Panel protection as per the specifications, drawings and to approval of the Engineer.</v>
      </c>
      <c r="E87" s="280" t="str">
        <f>'BILL NO 7. (3 NHU)'!E92</f>
        <v xml:space="preserve"> Meter Panel protection</v>
      </c>
      <c r="F87" s="3" t="str">
        <f>'BILL NO 7. (3 NHU)'!F92</f>
        <v xml:space="preserve"> Item</v>
      </c>
      <c r="G87" s="3" t="str">
        <f>'BILL NO 7. (3 NHU)'!G92</f>
        <v xml:space="preserve"> 1</v>
      </c>
      <c r="H87" s="209">
        <f>'BILL NO 7. (3 NHU)'!H92</f>
        <v>100</v>
      </c>
      <c r="I87" s="209">
        <f>'BILL NO 7. (3 NHU)'!I92</f>
        <v>100</v>
      </c>
      <c r="J87" s="3" t="s">
        <v>126</v>
      </c>
      <c r="K87" s="3"/>
    </row>
    <row r="88" spans="1:20" ht="12.75">
      <c r="B88" s="3" t="str">
        <f>'BILL NO 7. (3 NHU)'!B147</f>
        <v xml:space="preserve"> G1</v>
      </c>
      <c r="C88" s="280" t="str">
        <f>'BILL NO 7. (3 NHU)'!C147</f>
        <v xml:space="preserve"> Gas supply line</v>
      </c>
      <c r="D88" s="280" t="str">
        <f>'BILL NO 7. (3 NHU)'!D147</f>
        <v xml:space="preserve"> Gas line</v>
      </c>
      <c r="E88" s="280" t="str">
        <f>'BILL NO 7. (3 NHU)'!E147</f>
        <v xml:space="preserve"> Supply and fix 18 mm diameter MS schedule 40 gas pipeline including pickup points and connection to Gas Stove</v>
      </c>
      <c r="F88" s="3" t="str">
        <f>'BILL NO 7. (3 NHU)'!F147</f>
        <v xml:space="preserve"> M</v>
      </c>
      <c r="G88" s="3" t="str">
        <f>'BILL NO 7. (3 NHU)'!G147</f>
        <v xml:space="preserve"> 10</v>
      </c>
      <c r="H88" s="209">
        <f>'BILL NO 7. (3 NHU)'!H147</f>
        <v>50</v>
      </c>
      <c r="I88" s="209">
        <f>'BILL NO 7. (3 NHU)'!I147</f>
        <v>500</v>
      </c>
      <c r="J88" s="3" t="s">
        <v>132</v>
      </c>
      <c r="K88" s="3"/>
    </row>
    <row r="89" spans="1:20" ht="12.75">
      <c r="B89" s="3" t="str">
        <f>'BILL NO 7. (3 NHU)'!B180</f>
        <v xml:space="preserve"> GN4</v>
      </c>
      <c r="C89" s="280" t="str">
        <f>'BILL NO 7. (3 NHU)'!C180</f>
        <v xml:space="preserve"> Telephone System</v>
      </c>
      <c r="D89" s="280" t="str">
        <f>'BILL NO 7. (3 NHU)'!D180</f>
        <v xml:space="preserve"> TV System Installation</v>
      </c>
      <c r="E89" s="280" t="str">
        <f>'BILL NO 7. (3 NHU)'!E180</f>
        <v xml:space="preserve"> Cable and conduits to telephone outlet points in concealed installation from telephone junction box to IP phone expansion module for reception</v>
      </c>
      <c r="F89" s="3" t="str">
        <f>'BILL NO 7. (3 NHU)'!F180</f>
        <v xml:space="preserve"> No</v>
      </c>
      <c r="G89" s="3" t="str">
        <f>'BILL NO 7. (3 NHU)'!G180</f>
        <v xml:space="preserve"> 4</v>
      </c>
      <c r="H89" s="209">
        <f>'BILL NO 7. (3 NHU)'!H180</f>
        <v>50</v>
      </c>
      <c r="I89" s="209">
        <f>'BILL NO 7. (3 NHU)'!I180</f>
        <v>200</v>
      </c>
      <c r="J89" s="3" t="s">
        <v>132</v>
      </c>
      <c r="K89" s="3"/>
    </row>
    <row r="90" spans="1:20" ht="12.75">
      <c r="B90" s="3" t="str">
        <f>'BILL NO 7. (3 NHU)'!B181</f>
        <v xml:space="preserve"> GN5</v>
      </c>
      <c r="C90" s="280" t="str">
        <f>'BILL NO 7. (3 NHU)'!C181</f>
        <v xml:space="preserve"> Telephone System</v>
      </c>
      <c r="D90" s="280" t="str">
        <f>'BILL NO 7. (3 NHU)'!D181</f>
        <v xml:space="preserve"> Outlet</v>
      </c>
      <c r="E90" s="280" t="str">
        <f>'BILL NO 7. (3 NHU)'!E181</f>
        <v xml:space="preserve"> Cat 6E telephone outlet</v>
      </c>
      <c r="F90" s="3" t="str">
        <f>'BILL NO 7. (3 NHU)'!F181</f>
        <v xml:space="preserve"> No</v>
      </c>
      <c r="G90" s="3" t="str">
        <f>'BILL NO 7. (3 NHU)'!G181</f>
        <v xml:space="preserve"> 4</v>
      </c>
      <c r="H90" s="209">
        <f>'BILL NO 7. (3 NHU)'!H181</f>
        <v>10</v>
      </c>
      <c r="I90" s="209">
        <f>'BILL NO 7. (3 NHU)'!I181</f>
        <v>40</v>
      </c>
      <c r="J90" s="3" t="s">
        <v>132</v>
      </c>
      <c r="K90" s="3"/>
    </row>
    <row r="91" spans="1:20" ht="12.75">
      <c r="B91" s="3" t="str">
        <f>'BILL NO 7. (3 NHU)'!B182</f>
        <v xml:space="preserve"> GN6</v>
      </c>
      <c r="C91" s="280" t="str">
        <f>'BILL NO 7. (3 NHU)'!C182</f>
        <v xml:space="preserve"> Telephone System</v>
      </c>
      <c r="D91" s="280" t="str">
        <f>'BILL NO 7. (3 NHU)'!D182</f>
        <v xml:space="preserve"> Junction box</v>
      </c>
      <c r="E91" s="280" t="str">
        <f>'BILL NO 7. (3 NHU)'!E182</f>
        <v xml:space="preserve"> Telephone junction box</v>
      </c>
      <c r="F91" s="3" t="str">
        <f>'BILL NO 7. (3 NHU)'!F182</f>
        <v xml:space="preserve"> No</v>
      </c>
      <c r="G91" s="3" t="str">
        <f>'BILL NO 7. (3 NHU)'!G182</f>
        <v xml:space="preserve"> 1</v>
      </c>
      <c r="H91" s="209">
        <f>'BILL NO 7. (3 NHU)'!H182</f>
        <v>50</v>
      </c>
      <c r="I91" s="209">
        <f>'BILL NO 7. (3 NHU)'!I182</f>
        <v>50</v>
      </c>
      <c r="J91" s="3" t="s">
        <v>132</v>
      </c>
      <c r="K91" s="3"/>
    </row>
    <row r="92" spans="1:20" ht="12.75">
      <c r="B92" s="3" t="str">
        <f>'BILL NO 7. (3 NHU)'!B102</f>
        <v xml:space="preserve"> EW10</v>
      </c>
      <c r="C92" s="280" t="str">
        <f>'BILL NO 7. (3 NHU)'!C102</f>
        <v xml:space="preserve"> External Works - General Site Works</v>
      </c>
      <c r="D92" s="280" t="str">
        <f>'BILL NO 7. (3 NHU)'!D102</f>
        <v xml:space="preserve"> Design and Build Shaded Car Parking of 20 numbers with Solar Panel Canopy</v>
      </c>
      <c r="E92" s="280" t="str">
        <f>'BILL NO 7. (3 NHU)'!E102</f>
        <v xml:space="preserve"> Allow for the Contractor to design and build the Shaded Car Park for  houses with Solar Panel Canopy, as per Engineer / Employer Instruction.</v>
      </c>
      <c r="F92" s="3" t="str">
        <f>'BILL NO 7. (3 NHU)'!F102</f>
        <v xml:space="preserve"> Item</v>
      </c>
      <c r="G92" s="3" t="str">
        <f>'BILL NO 7. (3 NHU)'!G102</f>
        <v xml:space="preserve"> 1</v>
      </c>
      <c r="H92" s="209">
        <f>'BILL NO 7. (3 NHU)'!H102</f>
        <v>1300</v>
      </c>
      <c r="I92" s="209">
        <f>'BILL NO 7. (3 NHU)'!I102</f>
        <v>1300</v>
      </c>
      <c r="J92" s="3" t="s">
        <v>129</v>
      </c>
      <c r="K92" s="3"/>
    </row>
    <row r="93" spans="1:20" ht="12.75">
      <c r="B93" s="3" t="str">
        <f>'BILL NO 7. (3 NHU)'!B140</f>
        <v xml:space="preserve"> P42</v>
      </c>
      <c r="C93" s="280" t="str">
        <f>'BILL NO 7. (3 NHU)'!C140</f>
        <v xml:space="preserve"> Water Supply installation</v>
      </c>
      <c r="D93" s="280" t="str">
        <f>'BILL NO 7. (3 NHU)'!D140</f>
        <v xml:space="preserve"> Booster pump</v>
      </c>
      <c r="E93" s="280" t="str">
        <f>'BILL NO 7. (3 NHU)'!E140</f>
        <v xml:space="preserve"> Cold water pressurised booster pump set 1No Working pump and 1No standby pump for domestic water supply delivering 2 l per sec at 2.5 bar with Gate valve and Non return valve and float switch and pressue guage and pressure vessel 30 to 50 lit PN10 and water low level cut off relay etc  with  pump room all complete as detailed in the drawing to approval.</v>
      </c>
      <c r="F93" s="3" t="str">
        <f>'BILL NO 7. (3 NHU)'!F140</f>
        <v xml:space="preserve"> No</v>
      </c>
      <c r="G93" s="3" t="str">
        <f>'BILL NO 7. (3 NHU)'!G140</f>
        <v xml:space="preserve"> 1</v>
      </c>
      <c r="H93" s="209">
        <f>'BILL NO 7. (3 NHU)'!H140</f>
        <v>1500</v>
      </c>
      <c r="I93" s="209">
        <f>'BILL NO 7. (3 NHU)'!I140</f>
        <v>1500</v>
      </c>
      <c r="J93" s="3" t="s">
        <v>126</v>
      </c>
      <c r="K93" s="3"/>
    </row>
    <row r="94" spans="1:20" ht="12.75">
      <c r="B94" s="3" t="str">
        <f>'BILL NO 7. (3 NHU)'!B97</f>
        <v xml:space="preserve"> EW5</v>
      </c>
      <c r="C94" s="280" t="str">
        <f>'BILL NO 7. (3 NHU)'!C97</f>
        <v xml:space="preserve"> External Works - General Site Works</v>
      </c>
      <c r="D94" s="280" t="str">
        <f>'BILL NO 7. (3 NHU)'!D97</f>
        <v xml:space="preserve"> Wicket Gate</v>
      </c>
      <c r="E94" s="280" t="str">
        <f>'BILL NO 7. (3 NHU)'!E97</f>
        <v xml:space="preserve"> Single leaf Wicket Gate solid WPC</v>
      </c>
      <c r="F94" s="3" t="str">
        <f>'BILL NO 7. (3 NHU)'!F97</f>
        <v xml:space="preserve"> Item</v>
      </c>
      <c r="G94" s="3" t="str">
        <f>'BILL NO 7. (3 NHU)'!G97</f>
        <v xml:space="preserve"> 1</v>
      </c>
      <c r="H94" s="209">
        <f>'BILL NO 7. (3 NHU)'!H97</f>
        <v>900</v>
      </c>
      <c r="I94" s="209">
        <f>'BILL NO 7. (3 NHU)'!I97</f>
        <v>900</v>
      </c>
      <c r="J94" s="3" t="s">
        <v>126</v>
      </c>
      <c r="K94" s="3"/>
    </row>
    <row r="95" spans="1:20" ht="12.75">
      <c r="B95" s="3" t="str">
        <f>'BILL NO 7. (3 NHU)'!B98</f>
        <v xml:space="preserve"> EW6</v>
      </c>
      <c r="C95" s="280" t="str">
        <f>'BILL NO 7. (3 NHU)'!C98</f>
        <v xml:space="preserve"> External Works - General Site Works</v>
      </c>
      <c r="D95" s="280" t="str">
        <f>'BILL NO 7. (3 NHU)'!D98</f>
        <v xml:space="preserve"> Car Entrance Gate</v>
      </c>
      <c r="E95" s="280" t="str">
        <f>'BILL NO 7. (3 NHU)'!E98</f>
        <v xml:space="preserve"> Single leaf Car Entrance Gate soild WPC</v>
      </c>
      <c r="F95" s="3" t="str">
        <f>'BILL NO 7. (3 NHU)'!F98</f>
        <v xml:space="preserve"> Item</v>
      </c>
      <c r="G95" s="3" t="str">
        <f>'BILL NO 7. (3 NHU)'!G98</f>
        <v xml:space="preserve"> 1</v>
      </c>
      <c r="H95" s="209">
        <f>'BILL NO 7. (3 NHU)'!H98</f>
        <v>1200</v>
      </c>
      <c r="I95" s="209">
        <f>'BILL NO 7. (3 NHU)'!I98</f>
        <v>1200</v>
      </c>
      <c r="J95" s="3" t="s">
        <v>126</v>
      </c>
      <c r="K95" s="3"/>
    </row>
    <row r="96" spans="1:20" ht="12.75">
      <c r="B96" s="3"/>
      <c r="C96" s="280"/>
      <c r="D96" s="280"/>
      <c r="E96" s="280"/>
      <c r="F96" s="3"/>
      <c r="G96" s="3"/>
      <c r="H96" s="3"/>
      <c r="I96" s="3"/>
      <c r="J96" s="3"/>
      <c r="K96" s="3"/>
    </row>
    <row r="97" spans="2:11" ht="12.75">
      <c r="B97" s="404"/>
      <c r="C97" s="410"/>
      <c r="D97" s="410"/>
      <c r="E97" s="410"/>
      <c r="F97" s="404"/>
      <c r="G97" s="404"/>
      <c r="H97" s="404" t="s">
        <v>122</v>
      </c>
      <c r="I97" s="405">
        <f>SUM(I86:I96)</f>
        <v>5890</v>
      </c>
      <c r="J97" s="3"/>
      <c r="K97" s="3"/>
    </row>
    <row r="98" spans="2:11" ht="12.75">
      <c r="B98" s="404"/>
      <c r="C98" s="410"/>
      <c r="D98" s="410"/>
      <c r="E98" s="410"/>
      <c r="F98" s="404"/>
      <c r="G98" s="404"/>
      <c r="H98" s="404" t="s">
        <v>139</v>
      </c>
      <c r="I98" s="405">
        <f>I97*3</f>
        <v>17670</v>
      </c>
      <c r="J98" s="3"/>
      <c r="K98" s="3"/>
    </row>
    <row r="99" spans="2:11" ht="12.75">
      <c r="B99" s="3"/>
      <c r="C99" s="280"/>
      <c r="D99" s="280"/>
      <c r="E99" s="280"/>
      <c r="F99" s="3"/>
      <c r="G99" s="3"/>
      <c r="H99" s="3"/>
      <c r="I99" s="3"/>
      <c r="J99" s="3"/>
      <c r="K99" s="3"/>
    </row>
    <row r="100" spans="2:11" ht="12.75">
      <c r="B100" s="3"/>
      <c r="C100" s="280"/>
      <c r="D100" s="280"/>
      <c r="E100" s="280"/>
      <c r="F100" s="3"/>
      <c r="G100" s="3"/>
      <c r="H100" s="3"/>
      <c r="I100" s="3"/>
      <c r="J100" s="3"/>
      <c r="K100" s="3"/>
    </row>
    <row r="101" spans="2:11" ht="12.75">
      <c r="B101" s="3"/>
      <c r="C101" s="280"/>
      <c r="D101" s="280"/>
      <c r="E101" s="280"/>
      <c r="F101" s="3"/>
      <c r="G101" s="3"/>
      <c r="H101" s="3"/>
      <c r="I101" s="3"/>
      <c r="J101" s="3"/>
      <c r="K101" s="3"/>
    </row>
    <row r="102" spans="2:11" ht="12.75">
      <c r="B102" s="3"/>
      <c r="C102" s="280"/>
      <c r="D102" s="280"/>
      <c r="E102" s="280"/>
      <c r="F102" s="3"/>
      <c r="G102" s="3"/>
      <c r="H102" s="3"/>
      <c r="I102" s="3"/>
      <c r="J102" s="3"/>
      <c r="K102" s="3"/>
    </row>
    <row r="103" spans="2:11" ht="12.75">
      <c r="B103" s="3"/>
      <c r="C103" s="280"/>
      <c r="D103" s="280"/>
      <c r="E103" s="280"/>
      <c r="F103" s="3"/>
      <c r="G103" s="3"/>
      <c r="H103" s="3"/>
      <c r="I103" s="3"/>
      <c r="J103" s="3"/>
      <c r="K103" s="3"/>
    </row>
    <row r="104" spans="2:11" ht="12.75">
      <c r="B104" s="3"/>
      <c r="C104" s="280"/>
      <c r="D104" s="280"/>
      <c r="E104" s="280"/>
      <c r="F104" s="3"/>
      <c r="G104" s="3"/>
      <c r="H104" s="3"/>
      <c r="I104" s="3"/>
      <c r="J104" s="3"/>
      <c r="K104" s="3"/>
    </row>
    <row r="105" spans="2:11" ht="12.75">
      <c r="B105" s="3"/>
      <c r="C105" s="280"/>
      <c r="D105" s="280"/>
      <c r="E105" s="280"/>
      <c r="F105" s="3"/>
      <c r="G105" s="3"/>
      <c r="H105" s="3"/>
      <c r="I105" s="3"/>
      <c r="J105" s="3"/>
      <c r="K105" s="3"/>
    </row>
    <row r="106" spans="2:11" ht="12.75">
      <c r="B106" s="3"/>
      <c r="C106" s="280"/>
      <c r="D106" s="280"/>
      <c r="E106" s="280"/>
      <c r="F106" s="3"/>
      <c r="G106" s="3"/>
      <c r="H106" s="3"/>
      <c r="I106" s="3"/>
      <c r="J106" s="3"/>
      <c r="K106" s="3"/>
    </row>
    <row r="107" spans="2:11" ht="12.75">
      <c r="B107" s="3"/>
      <c r="C107" s="280"/>
      <c r="D107" s="280"/>
      <c r="E107" s="280"/>
      <c r="F107" s="3"/>
      <c r="G107" s="3"/>
      <c r="H107" s="3"/>
      <c r="I107" s="3"/>
      <c r="J107" s="3"/>
      <c r="K107" s="3"/>
    </row>
    <row r="108" spans="2:11" ht="12.75">
      <c r="B108" s="3"/>
      <c r="C108" s="280"/>
      <c r="D108" s="280"/>
      <c r="E108" s="280"/>
      <c r="F108" s="3"/>
      <c r="G108" s="3"/>
      <c r="H108" s="3"/>
      <c r="I108" s="3"/>
      <c r="J108" s="3"/>
      <c r="K108" s="3"/>
    </row>
    <row r="109" spans="2:11" ht="12.75">
      <c r="B109" s="3"/>
      <c r="C109" s="280"/>
      <c r="D109" s="280"/>
      <c r="E109" s="280"/>
      <c r="F109" s="3"/>
      <c r="G109" s="3"/>
      <c r="H109" s="3"/>
      <c r="I109" s="3"/>
      <c r="J109" s="3"/>
      <c r="K109" s="3"/>
    </row>
    <row r="110" spans="2:11" ht="12.75">
      <c r="B110" s="3"/>
      <c r="C110" s="280"/>
      <c r="D110" s="280"/>
      <c r="E110" s="280"/>
      <c r="F110" s="3"/>
      <c r="G110" s="3"/>
      <c r="H110" s="3"/>
      <c r="I110" s="3"/>
      <c r="J110" s="3"/>
      <c r="K110" s="3"/>
    </row>
    <row r="111" spans="2:11" ht="12.75">
      <c r="B111" s="3"/>
      <c r="C111" s="280"/>
      <c r="D111" s="280"/>
      <c r="E111" s="280"/>
      <c r="F111" s="3"/>
      <c r="G111" s="3"/>
      <c r="H111" s="3"/>
      <c r="I111" s="3"/>
      <c r="J111" s="3"/>
      <c r="K111" s="3"/>
    </row>
    <row r="112" spans="2:11" ht="12.75">
      <c r="B112" s="3"/>
      <c r="C112" s="280"/>
      <c r="D112" s="280"/>
      <c r="E112" s="280"/>
      <c r="F112" s="3"/>
      <c r="G112" s="3"/>
      <c r="H112" s="3"/>
      <c r="I112" s="3"/>
      <c r="J112" s="3"/>
      <c r="K112" s="3"/>
    </row>
    <row r="113" spans="2:11" ht="12.75">
      <c r="B113" s="3"/>
      <c r="C113" s="280"/>
      <c r="D113" s="280"/>
      <c r="E113" s="280"/>
      <c r="F113" s="3"/>
      <c r="G113" s="3"/>
      <c r="H113" s="3"/>
      <c r="I113" s="3"/>
      <c r="J113" s="3"/>
      <c r="K113" s="3"/>
    </row>
    <row r="114" spans="2:11" ht="12.75">
      <c r="B114" s="3"/>
      <c r="C114" s="280"/>
      <c r="D114" s="280"/>
      <c r="E114" s="280"/>
      <c r="F114" s="3"/>
      <c r="G114" s="3"/>
      <c r="H114" s="3"/>
      <c r="I114" s="3"/>
      <c r="J114" s="3"/>
      <c r="K114" s="3"/>
    </row>
    <row r="115" spans="2:11" ht="12.75">
      <c r="B115" s="3"/>
      <c r="C115" s="280"/>
      <c r="D115" s="280"/>
      <c r="E115" s="280"/>
      <c r="F115" s="3"/>
      <c r="G115" s="3"/>
      <c r="H115" s="3"/>
      <c r="I115" s="3"/>
      <c r="J115" s="3"/>
      <c r="K115" s="3"/>
    </row>
    <row r="116" spans="2:11" ht="12.75">
      <c r="B116" s="3"/>
      <c r="C116" s="280"/>
      <c r="D116" s="280"/>
      <c r="E116" s="280"/>
      <c r="F116" s="3"/>
      <c r="G116" s="3"/>
      <c r="H116" s="3"/>
      <c r="I116" s="3"/>
      <c r="J116" s="3"/>
      <c r="K116" s="3"/>
    </row>
    <row r="117" spans="2:11" ht="12.75">
      <c r="B117" s="3"/>
      <c r="C117" s="280"/>
      <c r="D117" s="280"/>
      <c r="E117" s="280"/>
      <c r="F117" s="3"/>
      <c r="G117" s="3"/>
      <c r="H117" s="3"/>
      <c r="I117" s="3"/>
      <c r="J117" s="3"/>
      <c r="K117" s="3"/>
    </row>
    <row r="118" spans="2:11" ht="12.75">
      <c r="B118" s="3"/>
      <c r="C118" s="280"/>
      <c r="D118" s="280"/>
      <c r="E118" s="280"/>
      <c r="F118" s="3"/>
      <c r="G118" s="3"/>
      <c r="H118" s="3"/>
      <c r="I118" s="3"/>
      <c r="J118" s="3"/>
      <c r="K118" s="3"/>
    </row>
    <row r="119" spans="2:11" ht="12.75">
      <c r="B119" s="3"/>
      <c r="C119" s="280"/>
      <c r="D119" s="280"/>
      <c r="E119" s="280"/>
      <c r="F119" s="3"/>
      <c r="G119" s="3"/>
      <c r="H119" s="3"/>
      <c r="I119" s="3"/>
      <c r="J119" s="3"/>
      <c r="K119" s="3"/>
    </row>
    <row r="120" spans="2:11" ht="12.75">
      <c r="B120" s="3"/>
      <c r="C120" s="280"/>
      <c r="D120" s="280"/>
      <c r="E120" s="280"/>
      <c r="F120" s="3"/>
      <c r="G120" s="3"/>
      <c r="H120" s="3"/>
      <c r="I120" s="3"/>
      <c r="J120" s="3"/>
      <c r="K120" s="3"/>
    </row>
    <row r="121" spans="2:11" ht="12.75">
      <c r="B121" s="3"/>
      <c r="C121" s="280"/>
      <c r="D121" s="280"/>
      <c r="E121" s="280"/>
      <c r="F121" s="3"/>
      <c r="G121" s="3"/>
      <c r="H121" s="3"/>
      <c r="I121" s="3"/>
      <c r="J121" s="3"/>
      <c r="K121" s="3"/>
    </row>
    <row r="122" spans="2:11" ht="12.75">
      <c r="B122" s="3"/>
      <c r="C122" s="280"/>
      <c r="D122" s="280"/>
      <c r="E122" s="280"/>
      <c r="F122" s="3"/>
      <c r="G122" s="3"/>
      <c r="H122" s="3"/>
      <c r="I122" s="3"/>
      <c r="J122" s="3"/>
      <c r="K122" s="3"/>
    </row>
    <row r="123" spans="2:11" ht="12.75">
      <c r="B123" s="3"/>
      <c r="C123" s="280"/>
      <c r="D123" s="280"/>
      <c r="E123" s="280"/>
      <c r="F123" s="3"/>
      <c r="G123" s="3"/>
      <c r="H123" s="3"/>
      <c r="I123" s="3"/>
      <c r="J123" s="3"/>
      <c r="K123" s="3"/>
    </row>
    <row r="124" spans="2:11" ht="12.75">
      <c r="B124" s="3"/>
      <c r="C124" s="280"/>
      <c r="D124" s="280"/>
      <c r="E124" s="280"/>
      <c r="F124" s="3"/>
      <c r="G124" s="3"/>
      <c r="H124" s="3"/>
      <c r="I124" s="3"/>
      <c r="J124" s="3"/>
      <c r="K124" s="3"/>
    </row>
    <row r="125" spans="2:11" ht="12.75">
      <c r="B125" s="3"/>
      <c r="C125" s="280"/>
      <c r="D125" s="280"/>
      <c r="E125" s="280"/>
      <c r="F125" s="3"/>
      <c r="G125" s="3"/>
      <c r="H125" s="3"/>
      <c r="I125" s="3"/>
      <c r="J125" s="3"/>
      <c r="K125" s="3"/>
    </row>
    <row r="126" spans="2:11" ht="12.75">
      <c r="B126" s="3"/>
      <c r="C126" s="280"/>
      <c r="D126" s="280"/>
      <c r="E126" s="280"/>
      <c r="F126" s="3"/>
      <c r="G126" s="3"/>
      <c r="H126" s="3"/>
      <c r="I126" s="3"/>
      <c r="J126" s="3"/>
      <c r="K126" s="3"/>
    </row>
    <row r="127" spans="2:11" ht="12.75">
      <c r="B127" s="3"/>
      <c r="C127" s="280"/>
      <c r="D127" s="280"/>
      <c r="E127" s="280"/>
      <c r="F127" s="3"/>
      <c r="G127" s="3"/>
      <c r="H127" s="3"/>
      <c r="I127" s="3"/>
      <c r="J127" s="3"/>
      <c r="K127" s="3"/>
    </row>
    <row r="128" spans="2:11" ht="12.75">
      <c r="B128" s="3"/>
      <c r="C128" s="280"/>
      <c r="D128" s="280"/>
      <c r="E128" s="280"/>
      <c r="F128" s="3"/>
      <c r="G128" s="3"/>
      <c r="H128" s="3"/>
      <c r="I128" s="3"/>
      <c r="J128" s="3"/>
      <c r="K128" s="3"/>
    </row>
    <row r="129" spans="2:11" ht="12.75">
      <c r="B129" s="3"/>
      <c r="C129" s="280"/>
      <c r="D129" s="280"/>
      <c r="E129" s="280"/>
      <c r="F129" s="3"/>
      <c r="G129" s="3"/>
      <c r="H129" s="3"/>
      <c r="I129" s="3"/>
      <c r="J129" s="3"/>
      <c r="K129" s="3"/>
    </row>
    <row r="130" spans="2:11" ht="12.75">
      <c r="B130" s="3"/>
      <c r="C130" s="280"/>
      <c r="D130" s="280"/>
      <c r="E130" s="280"/>
      <c r="F130" s="3"/>
      <c r="G130" s="3"/>
      <c r="H130" s="3"/>
      <c r="I130" s="3"/>
      <c r="J130" s="3"/>
      <c r="K130" s="3"/>
    </row>
    <row r="131" spans="2:11" ht="12.75">
      <c r="B131" s="3"/>
      <c r="C131" s="280"/>
      <c r="D131" s="280"/>
      <c r="E131" s="280"/>
      <c r="F131" s="3"/>
      <c r="G131" s="3"/>
      <c r="H131" s="3"/>
      <c r="I131" s="3"/>
      <c r="J131" s="3"/>
      <c r="K131" s="3"/>
    </row>
    <row r="132" spans="2:11" ht="12.75">
      <c r="B132" s="3"/>
      <c r="C132" s="280"/>
      <c r="D132" s="280"/>
      <c r="E132" s="280"/>
      <c r="F132" s="3"/>
      <c r="G132" s="3"/>
      <c r="H132" s="3"/>
      <c r="I132" s="3"/>
      <c r="J132" s="3"/>
      <c r="K132" s="3"/>
    </row>
    <row r="133" spans="2:11" ht="12.75">
      <c r="B133" s="3"/>
      <c r="C133" s="280"/>
      <c r="D133" s="280"/>
      <c r="E133" s="280"/>
      <c r="F133" s="3"/>
      <c r="G133" s="3"/>
      <c r="H133" s="3"/>
      <c r="I133" s="3"/>
      <c r="J133" s="3"/>
      <c r="K133" s="3"/>
    </row>
    <row r="134" spans="2:11" ht="12.75">
      <c r="B134" s="3"/>
      <c r="C134" s="280"/>
      <c r="D134" s="280"/>
      <c r="E134" s="280"/>
      <c r="F134" s="3"/>
      <c r="G134" s="3"/>
      <c r="H134" s="3"/>
      <c r="I134" s="3"/>
      <c r="J134" s="3"/>
      <c r="K134" s="3"/>
    </row>
    <row r="135" spans="2:11" ht="12.75">
      <c r="B135" s="3"/>
      <c r="C135" s="280"/>
      <c r="D135" s="280"/>
      <c r="E135" s="280"/>
      <c r="F135" s="3"/>
      <c r="G135" s="3"/>
      <c r="H135" s="3"/>
      <c r="I135" s="3"/>
      <c r="J135" s="3"/>
      <c r="K135" s="3"/>
    </row>
    <row r="136" spans="2:11" ht="12.75">
      <c r="B136" s="3"/>
      <c r="C136" s="280"/>
      <c r="D136" s="280"/>
      <c r="E136" s="280"/>
      <c r="F136" s="3"/>
      <c r="G136" s="3"/>
      <c r="H136" s="3"/>
      <c r="I136" s="3"/>
      <c r="J136" s="3"/>
      <c r="K136" s="3"/>
    </row>
    <row r="137" spans="2:11" ht="12.75">
      <c r="B137" s="3"/>
      <c r="C137" s="280"/>
      <c r="D137" s="280"/>
      <c r="E137" s="280"/>
      <c r="F137" s="3"/>
      <c r="G137" s="3"/>
      <c r="H137" s="3"/>
      <c r="I137" s="3"/>
      <c r="J137" s="3"/>
      <c r="K137" s="3"/>
    </row>
    <row r="138" spans="2:11" ht="12.75">
      <c r="B138" s="3"/>
      <c r="C138" s="280"/>
      <c r="D138" s="280"/>
      <c r="E138" s="280"/>
      <c r="F138" s="3"/>
      <c r="G138" s="3"/>
      <c r="H138" s="3"/>
      <c r="I138" s="3"/>
      <c r="J138" s="3"/>
      <c r="K138" s="3"/>
    </row>
    <row r="139" spans="2:11" ht="12.75">
      <c r="B139" s="3"/>
      <c r="C139" s="280"/>
      <c r="D139" s="280"/>
      <c r="E139" s="280"/>
      <c r="F139" s="3"/>
      <c r="G139" s="3"/>
      <c r="H139" s="3"/>
      <c r="I139" s="3"/>
      <c r="J139" s="3"/>
      <c r="K139" s="3"/>
    </row>
    <row r="140" spans="2:11" ht="12.75">
      <c r="B140" s="3"/>
      <c r="C140" s="280"/>
      <c r="D140" s="280"/>
      <c r="E140" s="280"/>
      <c r="F140" s="3"/>
      <c r="G140" s="3"/>
      <c r="H140" s="3"/>
      <c r="I140" s="3"/>
      <c r="J140" s="3"/>
      <c r="K140" s="3"/>
    </row>
    <row r="141" spans="2:11" ht="12.75">
      <c r="B141" s="3"/>
      <c r="C141" s="280"/>
      <c r="D141" s="280"/>
      <c r="E141" s="280"/>
      <c r="F141" s="3"/>
      <c r="G141" s="3"/>
      <c r="H141" s="3"/>
      <c r="I141" s="3"/>
      <c r="J141" s="3"/>
      <c r="K141" s="3"/>
    </row>
    <row r="142" spans="2:11" ht="12.75">
      <c r="B142" s="3"/>
      <c r="C142" s="280"/>
      <c r="D142" s="280"/>
      <c r="E142" s="280"/>
      <c r="F142" s="3"/>
      <c r="G142" s="3"/>
      <c r="H142" s="3"/>
      <c r="I142" s="3"/>
      <c r="J142" s="3"/>
      <c r="K142" s="3"/>
    </row>
    <row r="143" spans="2:11" ht="12.75">
      <c r="B143" s="3"/>
      <c r="C143" s="280"/>
      <c r="D143" s="280"/>
      <c r="E143" s="280"/>
      <c r="F143" s="3"/>
      <c r="G143" s="3"/>
      <c r="H143" s="3"/>
      <c r="I143" s="3"/>
      <c r="J143" s="3"/>
      <c r="K143" s="3"/>
    </row>
    <row r="144" spans="2:11" ht="12.75">
      <c r="B144" s="3"/>
      <c r="C144" s="280"/>
      <c r="D144" s="280"/>
      <c r="E144" s="280"/>
      <c r="F144" s="3"/>
      <c r="G144" s="3"/>
      <c r="H144" s="3"/>
      <c r="I144" s="3"/>
      <c r="J144" s="3"/>
      <c r="K144" s="3"/>
    </row>
    <row r="145" spans="2:11" ht="12.75">
      <c r="B145" s="3"/>
      <c r="C145" s="280"/>
      <c r="D145" s="280"/>
      <c r="E145" s="280"/>
      <c r="F145" s="3"/>
      <c r="G145" s="3"/>
      <c r="H145" s="3"/>
      <c r="I145" s="3"/>
      <c r="J145" s="3"/>
      <c r="K145" s="3"/>
    </row>
    <row r="146" spans="2:11" ht="12.75">
      <c r="B146" s="3"/>
      <c r="C146" s="280"/>
      <c r="D146" s="280"/>
      <c r="E146" s="280"/>
      <c r="F146" s="3"/>
      <c r="G146" s="3"/>
      <c r="H146" s="3"/>
      <c r="I146" s="3"/>
      <c r="J146" s="3"/>
      <c r="K146" s="3"/>
    </row>
    <row r="147" spans="2:11" ht="12.75">
      <c r="B147" s="3"/>
      <c r="C147" s="280"/>
      <c r="D147" s="280"/>
      <c r="E147" s="280"/>
      <c r="F147" s="3"/>
      <c r="G147" s="3"/>
      <c r="H147" s="3"/>
      <c r="I147" s="3"/>
      <c r="J147" s="3"/>
      <c r="K147" s="3"/>
    </row>
    <row r="148" spans="2:11" ht="12.75">
      <c r="B148" s="3"/>
      <c r="C148" s="280"/>
      <c r="D148" s="280"/>
      <c r="E148" s="280"/>
      <c r="F148" s="3"/>
      <c r="G148" s="3"/>
      <c r="H148" s="3"/>
      <c r="I148" s="3"/>
      <c r="J148" s="3"/>
      <c r="K148" s="3"/>
    </row>
    <row r="149" spans="2:11" ht="12.75">
      <c r="B149" s="3"/>
      <c r="C149" s="280"/>
      <c r="D149" s="280"/>
      <c r="E149" s="280"/>
      <c r="F149" s="3"/>
      <c r="G149" s="3"/>
      <c r="H149" s="3"/>
      <c r="I149" s="3"/>
      <c r="J149" s="3"/>
      <c r="K149" s="3"/>
    </row>
    <row r="150" spans="2:11" ht="12.75">
      <c r="B150" s="3"/>
      <c r="C150" s="280"/>
      <c r="D150" s="280"/>
      <c r="E150" s="280"/>
      <c r="F150" s="3"/>
      <c r="G150" s="3"/>
      <c r="H150" s="3"/>
      <c r="I150" s="3"/>
      <c r="J150" s="3"/>
      <c r="K150" s="3"/>
    </row>
    <row r="151" spans="2:11" ht="12.75">
      <c r="B151" s="3"/>
      <c r="C151" s="280"/>
      <c r="D151" s="280"/>
      <c r="E151" s="280"/>
      <c r="F151" s="3"/>
      <c r="G151" s="3"/>
      <c r="H151" s="3"/>
      <c r="I151" s="3"/>
      <c r="J151" s="3"/>
      <c r="K151" s="3"/>
    </row>
    <row r="152" spans="2:11" ht="12.75">
      <c r="B152" s="3"/>
      <c r="C152" s="280"/>
      <c r="D152" s="280"/>
      <c r="E152" s="280"/>
      <c r="F152" s="3"/>
      <c r="G152" s="3"/>
      <c r="H152" s="3"/>
      <c r="I152" s="3"/>
      <c r="J152" s="3"/>
      <c r="K152" s="3"/>
    </row>
    <row r="153" spans="2:11" ht="12.75">
      <c r="B153" s="3"/>
      <c r="C153" s="280"/>
      <c r="D153" s="280"/>
      <c r="E153" s="280"/>
      <c r="F153" s="3"/>
      <c r="G153" s="3"/>
      <c r="H153" s="3"/>
      <c r="I153" s="3"/>
      <c r="J153" s="3"/>
      <c r="K153" s="3"/>
    </row>
    <row r="154" spans="2:11" ht="12.75">
      <c r="B154" s="3"/>
      <c r="C154" s="280"/>
      <c r="D154" s="280"/>
      <c r="E154" s="280"/>
      <c r="F154" s="3"/>
      <c r="G154" s="3"/>
      <c r="H154" s="3"/>
      <c r="I154" s="3"/>
      <c r="J154" s="3"/>
      <c r="K154" s="3"/>
    </row>
    <row r="155" spans="2:11" ht="12.75">
      <c r="B155" s="3"/>
      <c r="C155" s="280"/>
      <c r="D155" s="280"/>
      <c r="E155" s="280"/>
      <c r="F155" s="3"/>
      <c r="G155" s="3"/>
      <c r="H155" s="3"/>
      <c r="I155" s="3"/>
      <c r="J155" s="3"/>
      <c r="K155" s="3"/>
    </row>
    <row r="156" spans="2:11" ht="12.75">
      <c r="B156" s="3"/>
      <c r="C156" s="280"/>
      <c r="D156" s="280"/>
      <c r="E156" s="280"/>
      <c r="F156" s="3"/>
      <c r="G156" s="3"/>
      <c r="H156" s="3"/>
      <c r="I156" s="3"/>
      <c r="J156" s="3"/>
      <c r="K156" s="3"/>
    </row>
    <row r="157" spans="2:11" ht="12.75">
      <c r="B157" s="3"/>
      <c r="C157" s="280"/>
      <c r="D157" s="280"/>
      <c r="E157" s="280"/>
      <c r="F157" s="3"/>
      <c r="G157" s="3"/>
      <c r="H157" s="3"/>
      <c r="I157" s="3"/>
      <c r="J157" s="3"/>
      <c r="K157" s="3"/>
    </row>
    <row r="158" spans="2:11" ht="12.75">
      <c r="B158" s="3"/>
      <c r="C158" s="280"/>
      <c r="D158" s="280"/>
      <c r="E158" s="280"/>
      <c r="F158" s="3"/>
      <c r="G158" s="3"/>
      <c r="H158" s="3"/>
      <c r="I158" s="3"/>
      <c r="J158" s="3"/>
      <c r="K158" s="3"/>
    </row>
    <row r="159" spans="2:11" ht="12.75">
      <c r="B159" s="3"/>
      <c r="C159" s="280"/>
      <c r="D159" s="280"/>
      <c r="E159" s="280"/>
      <c r="F159" s="3"/>
      <c r="G159" s="3"/>
      <c r="H159" s="3"/>
      <c r="I159" s="3"/>
      <c r="J159" s="3"/>
      <c r="K159" s="3"/>
    </row>
    <row r="160" spans="2:11" ht="12.75">
      <c r="B160" s="3"/>
      <c r="C160" s="280"/>
      <c r="D160" s="280"/>
      <c r="E160" s="280"/>
      <c r="F160" s="3"/>
      <c r="G160" s="3"/>
      <c r="H160" s="3"/>
      <c r="I160" s="3"/>
      <c r="J160" s="3"/>
      <c r="K160" s="3"/>
    </row>
    <row r="161" spans="2:11" ht="12.75">
      <c r="B161" s="3"/>
      <c r="C161" s="280"/>
      <c r="D161" s="280"/>
      <c r="E161" s="280"/>
      <c r="F161" s="3"/>
      <c r="G161" s="3"/>
      <c r="H161" s="3"/>
      <c r="I161" s="3"/>
      <c r="J161" s="3"/>
      <c r="K161" s="3"/>
    </row>
    <row r="162" spans="2:11" ht="12.75">
      <c r="B162" s="3"/>
      <c r="C162" s="280"/>
      <c r="D162" s="280"/>
      <c r="E162" s="280"/>
      <c r="F162" s="3"/>
      <c r="G162" s="3"/>
      <c r="H162" s="3"/>
      <c r="I162" s="3"/>
      <c r="J162" s="3"/>
      <c r="K162" s="3"/>
    </row>
    <row r="163" spans="2:11" ht="12.75">
      <c r="B163" s="3"/>
      <c r="C163" s="280"/>
      <c r="D163" s="280"/>
      <c r="E163" s="280"/>
      <c r="F163" s="3"/>
      <c r="G163" s="3"/>
      <c r="H163" s="3"/>
      <c r="I163" s="3"/>
      <c r="J163" s="3"/>
      <c r="K163" s="3"/>
    </row>
    <row r="164" spans="2:11" ht="12.75">
      <c r="B164" s="3"/>
      <c r="C164" s="280"/>
      <c r="D164" s="280"/>
      <c r="E164" s="280"/>
      <c r="F164" s="3"/>
      <c r="G164" s="3"/>
      <c r="H164" s="3"/>
      <c r="I164" s="3"/>
      <c r="J164" s="3"/>
      <c r="K164" s="3"/>
    </row>
    <row r="165" spans="2:11" ht="12.75">
      <c r="B165" s="3"/>
      <c r="C165" s="280"/>
      <c r="D165" s="280"/>
      <c r="E165" s="280"/>
      <c r="F165" s="3"/>
      <c r="G165" s="3"/>
      <c r="H165" s="3"/>
      <c r="I165" s="3"/>
      <c r="J165" s="3"/>
      <c r="K165" s="3"/>
    </row>
    <row r="166" spans="2:11" ht="12.75">
      <c r="B166" s="3"/>
      <c r="C166" s="280"/>
      <c r="D166" s="280"/>
      <c r="E166" s="280"/>
      <c r="F166" s="3"/>
      <c r="G166" s="3"/>
      <c r="H166" s="3"/>
      <c r="I166" s="3"/>
      <c r="J166" s="3"/>
      <c r="K166" s="3"/>
    </row>
    <row r="167" spans="2:11" ht="12.75">
      <c r="B167" s="3"/>
      <c r="C167" s="280"/>
      <c r="D167" s="280"/>
      <c r="E167" s="280"/>
      <c r="F167" s="3"/>
      <c r="G167" s="3"/>
      <c r="H167" s="3"/>
      <c r="I167" s="3"/>
      <c r="J167" s="3"/>
      <c r="K167" s="3"/>
    </row>
    <row r="168" spans="2:11" ht="12.75">
      <c r="B168" s="3"/>
      <c r="C168" s="280"/>
      <c r="D168" s="280"/>
      <c r="E168" s="280"/>
      <c r="F168" s="3"/>
      <c r="G168" s="3"/>
      <c r="H168" s="3"/>
      <c r="I168" s="3"/>
      <c r="J168" s="3"/>
      <c r="K168" s="3"/>
    </row>
    <row r="169" spans="2:11" ht="12.75">
      <c r="B169" s="3"/>
      <c r="C169" s="280"/>
      <c r="D169" s="280"/>
      <c r="E169" s="280"/>
      <c r="F169" s="3"/>
      <c r="G169" s="3"/>
      <c r="H169" s="3"/>
      <c r="I169" s="3"/>
      <c r="J169" s="3"/>
      <c r="K169" s="3"/>
    </row>
    <row r="170" spans="2:11" ht="12.75">
      <c r="B170" s="3"/>
      <c r="C170" s="280"/>
      <c r="D170" s="280"/>
      <c r="E170" s="280"/>
      <c r="F170" s="3"/>
      <c r="G170" s="3"/>
      <c r="H170" s="3"/>
      <c r="I170" s="3"/>
      <c r="J170" s="3"/>
      <c r="K170" s="3"/>
    </row>
    <row r="171" spans="2:11" ht="12.75">
      <c r="B171" s="3"/>
      <c r="C171" s="280"/>
      <c r="D171" s="280"/>
      <c r="E171" s="280"/>
      <c r="F171" s="3"/>
      <c r="G171" s="3"/>
      <c r="H171" s="3"/>
      <c r="I171" s="3"/>
      <c r="J171" s="3"/>
      <c r="K171" s="3"/>
    </row>
    <row r="172" spans="2:11" ht="12.75">
      <c r="B172" s="3"/>
      <c r="C172" s="280"/>
      <c r="D172" s="280"/>
      <c r="E172" s="280"/>
      <c r="F172" s="3"/>
      <c r="G172" s="3"/>
      <c r="H172" s="3"/>
      <c r="I172" s="3"/>
      <c r="J172" s="3"/>
      <c r="K172" s="3"/>
    </row>
    <row r="173" spans="2:11" ht="12.75">
      <c r="B173" s="3"/>
      <c r="C173" s="280"/>
      <c r="D173" s="280"/>
      <c r="E173" s="280"/>
      <c r="F173" s="3"/>
      <c r="G173" s="3"/>
      <c r="H173" s="3"/>
      <c r="I173" s="3"/>
      <c r="J173" s="3"/>
      <c r="K173" s="3"/>
    </row>
    <row r="174" spans="2:11" ht="12.75">
      <c r="B174" s="3"/>
      <c r="C174" s="280"/>
      <c r="D174" s="280"/>
      <c r="E174" s="280"/>
      <c r="F174" s="3"/>
      <c r="G174" s="3"/>
      <c r="H174" s="3"/>
      <c r="I174" s="3"/>
      <c r="J174" s="3"/>
      <c r="K174" s="3"/>
    </row>
    <row r="175" spans="2:11" ht="12.75">
      <c r="B175" s="3"/>
      <c r="C175" s="280"/>
      <c r="D175" s="280"/>
      <c r="E175" s="280"/>
      <c r="F175" s="3"/>
      <c r="G175" s="3"/>
      <c r="H175" s="3"/>
      <c r="I175" s="3"/>
      <c r="J175" s="3"/>
      <c r="K175" s="3"/>
    </row>
    <row r="176" spans="2:11" ht="12.75">
      <c r="B176" s="3"/>
      <c r="C176" s="280"/>
      <c r="D176" s="280"/>
      <c r="E176" s="280"/>
      <c r="F176" s="3"/>
      <c r="G176" s="3"/>
      <c r="H176" s="3"/>
      <c r="I176" s="3"/>
      <c r="J176" s="3"/>
      <c r="K176" s="3"/>
    </row>
    <row r="177" spans="2:11" ht="12.75">
      <c r="B177" s="3"/>
      <c r="C177" s="280"/>
      <c r="D177" s="280"/>
      <c r="E177" s="280"/>
      <c r="F177" s="3"/>
      <c r="G177" s="3"/>
      <c r="H177" s="3"/>
      <c r="I177" s="3"/>
      <c r="J177" s="3"/>
      <c r="K177" s="3"/>
    </row>
    <row r="178" spans="2:11" ht="12.75">
      <c r="B178" s="3"/>
      <c r="C178" s="280"/>
      <c r="D178" s="280"/>
      <c r="E178" s="280"/>
      <c r="F178" s="3"/>
      <c r="G178" s="3"/>
      <c r="H178" s="3"/>
      <c r="I178" s="3"/>
      <c r="J178" s="3"/>
      <c r="K178" s="3"/>
    </row>
    <row r="179" spans="2:11" ht="12.75">
      <c r="B179" s="3"/>
      <c r="C179" s="280"/>
      <c r="D179" s="280"/>
      <c r="E179" s="280"/>
      <c r="F179" s="3"/>
      <c r="G179" s="3"/>
      <c r="H179" s="3"/>
      <c r="I179" s="3"/>
      <c r="J179" s="3"/>
      <c r="K179" s="3"/>
    </row>
    <row r="180" spans="2:11" ht="12.75">
      <c r="B180" s="3"/>
      <c r="C180" s="280"/>
      <c r="D180" s="280"/>
      <c r="E180" s="280"/>
      <c r="F180" s="3"/>
      <c r="G180" s="3"/>
      <c r="H180" s="3"/>
      <c r="I180" s="3"/>
      <c r="J180" s="3"/>
      <c r="K180" s="3"/>
    </row>
    <row r="181" spans="2:11" ht="12.75">
      <c r="B181" s="3"/>
      <c r="C181" s="280"/>
      <c r="D181" s="280"/>
      <c r="E181" s="280"/>
      <c r="F181" s="3"/>
      <c r="G181" s="3"/>
      <c r="H181" s="3"/>
      <c r="I181" s="3"/>
      <c r="J181" s="3"/>
      <c r="K181" s="3"/>
    </row>
    <row r="182" spans="2:11" ht="12.75">
      <c r="B182" s="3"/>
      <c r="C182" s="280"/>
      <c r="D182" s="280"/>
      <c r="E182" s="280"/>
      <c r="F182" s="3"/>
      <c r="G182" s="3"/>
      <c r="H182" s="3"/>
      <c r="I182" s="3"/>
      <c r="J182" s="3"/>
      <c r="K182" s="3"/>
    </row>
    <row r="183" spans="2:11" ht="12.75">
      <c r="B183" s="3"/>
      <c r="C183" s="280"/>
      <c r="D183" s="280"/>
      <c r="E183" s="280"/>
      <c r="F183" s="3"/>
      <c r="G183" s="3"/>
      <c r="H183" s="3"/>
      <c r="I183" s="3"/>
      <c r="J183" s="3"/>
      <c r="K183" s="3"/>
    </row>
    <row r="184" spans="2:11" ht="12.75">
      <c r="B184" s="3"/>
      <c r="C184" s="280"/>
      <c r="D184" s="280"/>
      <c r="E184" s="280"/>
      <c r="F184" s="3"/>
      <c r="G184" s="3"/>
      <c r="H184" s="3"/>
      <c r="I184" s="3"/>
      <c r="J184" s="3"/>
      <c r="K184" s="3"/>
    </row>
    <row r="185" spans="2:11" ht="12.75">
      <c r="B185" s="3"/>
      <c r="C185" s="280"/>
      <c r="D185" s="280"/>
      <c r="E185" s="280"/>
      <c r="F185" s="3"/>
      <c r="G185" s="3"/>
      <c r="H185" s="3"/>
      <c r="I185" s="3"/>
      <c r="J185" s="3"/>
      <c r="K185" s="3"/>
    </row>
    <row r="186" spans="2:11" ht="12.75">
      <c r="B186" s="3"/>
      <c r="C186" s="280"/>
      <c r="D186" s="280"/>
      <c r="E186" s="280"/>
      <c r="F186" s="3"/>
      <c r="G186" s="3"/>
      <c r="H186" s="3"/>
      <c r="I186" s="3"/>
      <c r="J186" s="3"/>
      <c r="K186" s="3"/>
    </row>
    <row r="187" spans="2:11" ht="12.75">
      <c r="B187" s="3"/>
      <c r="C187" s="280"/>
      <c r="D187" s="280"/>
      <c r="E187" s="280"/>
      <c r="F187" s="3"/>
      <c r="G187" s="3"/>
      <c r="H187" s="3"/>
      <c r="I187" s="3"/>
      <c r="J187" s="3"/>
      <c r="K187" s="3"/>
    </row>
    <row r="188" spans="2:11" ht="12.75">
      <c r="B188" s="3"/>
      <c r="C188" s="280"/>
      <c r="D188" s="280"/>
      <c r="E188" s="280"/>
      <c r="F188" s="3"/>
      <c r="G188" s="3"/>
      <c r="H188" s="3"/>
      <c r="I188" s="3"/>
      <c r="J188" s="3"/>
      <c r="K188" s="3"/>
    </row>
    <row r="189" spans="2:11" ht="12.75">
      <c r="B189" s="3"/>
      <c r="C189" s="280"/>
      <c r="D189" s="280"/>
      <c r="E189" s="280"/>
      <c r="F189" s="3"/>
      <c r="G189" s="3"/>
      <c r="H189" s="3"/>
      <c r="I189" s="3"/>
      <c r="J189" s="3"/>
      <c r="K189" s="3"/>
    </row>
    <row r="190" spans="2:11" ht="12.75">
      <c r="B190" s="3"/>
      <c r="C190" s="280"/>
      <c r="D190" s="280"/>
      <c r="E190" s="280"/>
      <c r="F190" s="3"/>
      <c r="G190" s="3"/>
      <c r="H190" s="3"/>
      <c r="I190" s="3"/>
      <c r="J190" s="3"/>
      <c r="K190" s="3"/>
    </row>
    <row r="191" spans="2:11" ht="12.75">
      <c r="B191" s="3"/>
      <c r="C191" s="280"/>
      <c r="D191" s="280"/>
      <c r="E191" s="280"/>
      <c r="F191" s="3"/>
      <c r="G191" s="3"/>
      <c r="H191" s="3"/>
      <c r="I191" s="3"/>
      <c r="J191" s="3"/>
      <c r="K191" s="3"/>
    </row>
    <row r="192" spans="2:11" ht="12.75">
      <c r="B192" s="3"/>
      <c r="C192" s="280"/>
      <c r="D192" s="280"/>
      <c r="E192" s="280"/>
      <c r="F192" s="3"/>
      <c r="G192" s="3"/>
      <c r="H192" s="3"/>
      <c r="I192" s="3"/>
      <c r="J192" s="3"/>
      <c r="K192" s="3"/>
    </row>
    <row r="193" spans="2:11" ht="12.75">
      <c r="B193" s="3"/>
      <c r="C193" s="280"/>
      <c r="D193" s="280"/>
      <c r="E193" s="280"/>
      <c r="F193" s="3"/>
      <c r="G193" s="3"/>
      <c r="H193" s="3"/>
      <c r="I193" s="3"/>
      <c r="J193" s="3"/>
      <c r="K193" s="3"/>
    </row>
    <row r="194" spans="2:11" ht="12.75">
      <c r="B194" s="3"/>
      <c r="C194" s="280"/>
      <c r="D194" s="280"/>
      <c r="E194" s="280"/>
      <c r="F194" s="3"/>
      <c r="G194" s="3"/>
      <c r="H194" s="3"/>
      <c r="I194" s="3"/>
      <c r="J194" s="3"/>
      <c r="K194" s="3"/>
    </row>
    <row r="195" spans="2:11" ht="12.75">
      <c r="B195" s="3"/>
      <c r="C195" s="280"/>
      <c r="D195" s="280"/>
      <c r="E195" s="280"/>
      <c r="F195" s="3"/>
      <c r="G195" s="3"/>
      <c r="H195" s="3"/>
      <c r="I195" s="3"/>
      <c r="J195" s="3"/>
      <c r="K195" s="3"/>
    </row>
    <row r="196" spans="2:11" ht="12.75">
      <c r="B196" s="3"/>
      <c r="C196" s="280"/>
      <c r="D196" s="280"/>
      <c r="E196" s="280"/>
      <c r="F196" s="3"/>
      <c r="G196" s="3"/>
      <c r="H196" s="3"/>
      <c r="I196" s="3"/>
      <c r="J196" s="3"/>
      <c r="K196" s="3"/>
    </row>
    <row r="197" spans="2:11" ht="12.75">
      <c r="B197" s="3"/>
      <c r="C197" s="280"/>
      <c r="D197" s="280"/>
      <c r="E197" s="280"/>
      <c r="F197" s="3"/>
      <c r="G197" s="3"/>
      <c r="H197" s="3"/>
      <c r="I197" s="3"/>
      <c r="J197" s="3"/>
      <c r="K197" s="3"/>
    </row>
    <row r="198" spans="2:11" ht="12.75">
      <c r="B198" s="3"/>
      <c r="C198" s="280"/>
      <c r="D198" s="280"/>
      <c r="E198" s="280"/>
      <c r="F198" s="3"/>
      <c r="G198" s="3"/>
      <c r="H198" s="3"/>
      <c r="I198" s="3"/>
      <c r="J198" s="3"/>
      <c r="K198" s="3"/>
    </row>
    <row r="199" spans="2:11" ht="12.75">
      <c r="B199" s="3"/>
      <c r="C199" s="280"/>
      <c r="D199" s="280"/>
      <c r="E199" s="280"/>
      <c r="F199" s="3"/>
      <c r="G199" s="3"/>
      <c r="H199" s="3"/>
      <c r="I199" s="3"/>
      <c r="J199" s="3"/>
      <c r="K199" s="3"/>
    </row>
    <row r="200" spans="2:11" ht="12.75">
      <c r="B200" s="3"/>
      <c r="C200" s="280"/>
      <c r="D200" s="280"/>
      <c r="E200" s="280"/>
      <c r="F200" s="3"/>
      <c r="G200" s="3"/>
      <c r="H200" s="3"/>
      <c r="I200" s="3"/>
      <c r="J200" s="3"/>
      <c r="K200" s="3"/>
    </row>
    <row r="201" spans="2:11" ht="12.75">
      <c r="B201" s="3"/>
      <c r="C201" s="280"/>
      <c r="D201" s="280"/>
      <c r="E201" s="280"/>
      <c r="F201" s="3"/>
      <c r="G201" s="3"/>
      <c r="H201" s="3"/>
      <c r="I201" s="3"/>
      <c r="J201" s="3"/>
      <c r="K201" s="3"/>
    </row>
    <row r="202" spans="2:11" ht="12.75">
      <c r="B202" s="3"/>
      <c r="C202" s="280"/>
      <c r="D202" s="280"/>
      <c r="E202" s="280"/>
      <c r="F202" s="3"/>
      <c r="G202" s="3"/>
      <c r="H202" s="3"/>
      <c r="I202" s="3"/>
      <c r="J202" s="3"/>
      <c r="K202" s="3"/>
    </row>
    <row r="203" spans="2:11" ht="12.75">
      <c r="B203" s="3"/>
      <c r="C203" s="280"/>
      <c r="D203" s="280"/>
      <c r="E203" s="280"/>
      <c r="F203" s="3"/>
      <c r="G203" s="3"/>
      <c r="H203" s="3"/>
      <c r="I203" s="3"/>
      <c r="J203" s="3"/>
      <c r="K203" s="3"/>
    </row>
    <row r="204" spans="2:11" ht="12.75">
      <c r="B204" s="3"/>
      <c r="C204" s="280"/>
      <c r="D204" s="280"/>
      <c r="E204" s="280"/>
      <c r="F204" s="3"/>
      <c r="G204" s="3"/>
      <c r="H204" s="3"/>
      <c r="I204" s="3"/>
      <c r="J204" s="3"/>
      <c r="K204" s="3"/>
    </row>
    <row r="205" spans="2:11" ht="12.75">
      <c r="B205" s="3"/>
      <c r="C205" s="280"/>
      <c r="D205" s="280"/>
      <c r="E205" s="280"/>
      <c r="F205" s="3"/>
      <c r="G205" s="3"/>
      <c r="H205" s="3"/>
      <c r="I205" s="3"/>
      <c r="J205" s="3"/>
      <c r="K205" s="3"/>
    </row>
    <row r="206" spans="2:11" ht="12.75">
      <c r="B206" s="3"/>
      <c r="C206" s="280"/>
      <c r="D206" s="280"/>
      <c r="E206" s="280"/>
      <c r="F206" s="3"/>
      <c r="G206" s="3"/>
      <c r="H206" s="3"/>
      <c r="I206" s="3"/>
      <c r="J206" s="3"/>
      <c r="K206" s="3"/>
    </row>
    <row r="207" spans="2:11" ht="12.75">
      <c r="B207" s="3"/>
      <c r="C207" s="280"/>
      <c r="D207" s="280"/>
      <c r="E207" s="280"/>
      <c r="F207" s="3"/>
      <c r="G207" s="3"/>
      <c r="H207" s="3"/>
      <c r="I207" s="3"/>
      <c r="J207" s="3"/>
      <c r="K207" s="3"/>
    </row>
    <row r="208" spans="2:11" ht="12.75">
      <c r="B208" s="3"/>
      <c r="C208" s="280"/>
      <c r="D208" s="280"/>
      <c r="E208" s="280"/>
      <c r="F208" s="3"/>
      <c r="G208" s="3"/>
      <c r="H208" s="3"/>
      <c r="I208" s="3"/>
      <c r="J208" s="3"/>
      <c r="K208" s="3"/>
    </row>
    <row r="209" spans="2:11" ht="12.75">
      <c r="B209" s="3"/>
      <c r="C209" s="280"/>
      <c r="D209" s="280"/>
      <c r="E209" s="280"/>
      <c r="F209" s="3"/>
      <c r="G209" s="3"/>
      <c r="H209" s="3"/>
      <c r="I209" s="3"/>
      <c r="J209" s="3"/>
      <c r="K209" s="3"/>
    </row>
    <row r="210" spans="2:11" ht="12.75">
      <c r="B210" s="3"/>
      <c r="C210" s="280"/>
      <c r="D210" s="280"/>
      <c r="E210" s="280"/>
      <c r="F210" s="3"/>
      <c r="G210" s="3"/>
      <c r="H210" s="3"/>
      <c r="I210" s="3"/>
      <c r="J210" s="3"/>
      <c r="K210" s="3"/>
    </row>
    <row r="211" spans="2:11" ht="12.75">
      <c r="B211" s="3"/>
      <c r="C211" s="280"/>
      <c r="D211" s="280"/>
      <c r="E211" s="280"/>
      <c r="F211" s="3"/>
      <c r="G211" s="3"/>
      <c r="H211" s="3"/>
      <c r="I211" s="3"/>
      <c r="J211" s="3"/>
      <c r="K211" s="3"/>
    </row>
    <row r="212" spans="2:11" ht="12.75">
      <c r="B212" s="3"/>
      <c r="C212" s="280"/>
      <c r="D212" s="280"/>
      <c r="E212" s="280"/>
      <c r="F212" s="3"/>
      <c r="G212" s="3"/>
      <c r="H212" s="3"/>
      <c r="I212" s="3"/>
      <c r="J212" s="3"/>
      <c r="K212" s="3"/>
    </row>
    <row r="213" spans="2:11" ht="12.75">
      <c r="B213" s="3"/>
      <c r="C213" s="280"/>
      <c r="D213" s="280"/>
      <c r="E213" s="280"/>
      <c r="F213" s="3"/>
      <c r="G213" s="3"/>
      <c r="H213" s="3"/>
      <c r="I213" s="3"/>
      <c r="J213" s="3"/>
      <c r="K213" s="3"/>
    </row>
    <row r="214" spans="2:11" ht="12.75">
      <c r="B214" s="3"/>
      <c r="C214" s="280"/>
      <c r="D214" s="280"/>
      <c r="E214" s="280"/>
      <c r="F214" s="3"/>
      <c r="G214" s="3"/>
      <c r="H214" s="3"/>
      <c r="I214" s="3"/>
      <c r="J214" s="3"/>
      <c r="K214" s="3"/>
    </row>
    <row r="215" spans="2:11" ht="12.75">
      <c r="B215" s="3"/>
      <c r="C215" s="280"/>
      <c r="D215" s="280"/>
      <c r="E215" s="280"/>
      <c r="F215" s="3"/>
      <c r="G215" s="3"/>
      <c r="H215" s="3"/>
      <c r="I215" s="3"/>
      <c r="J215" s="3"/>
      <c r="K215" s="3"/>
    </row>
    <row r="216" spans="2:11" ht="12.75">
      <c r="B216" s="3"/>
      <c r="C216" s="280"/>
      <c r="D216" s="280"/>
      <c r="E216" s="280"/>
      <c r="F216" s="3"/>
      <c r="G216" s="3"/>
      <c r="H216" s="3"/>
      <c r="I216" s="3"/>
      <c r="J216" s="3"/>
      <c r="K216" s="3"/>
    </row>
    <row r="217" spans="2:11" ht="12.75">
      <c r="B217" s="3"/>
      <c r="C217" s="280"/>
      <c r="D217" s="280"/>
      <c r="E217" s="280"/>
      <c r="F217" s="3"/>
      <c r="G217" s="3"/>
      <c r="H217" s="3"/>
      <c r="I217" s="3"/>
      <c r="J217" s="3"/>
      <c r="K217" s="3"/>
    </row>
    <row r="218" spans="2:11" ht="12.75">
      <c r="B218" s="3"/>
      <c r="C218" s="280"/>
      <c r="D218" s="280"/>
      <c r="E218" s="280"/>
      <c r="F218" s="3"/>
      <c r="G218" s="3"/>
      <c r="H218" s="3"/>
      <c r="I218" s="3"/>
      <c r="J218" s="3"/>
      <c r="K218" s="3"/>
    </row>
    <row r="219" spans="2:11" ht="12.75">
      <c r="B219" s="3"/>
      <c r="C219" s="280"/>
      <c r="D219" s="280"/>
      <c r="E219" s="280"/>
      <c r="F219" s="3"/>
      <c r="G219" s="3"/>
      <c r="H219" s="3"/>
      <c r="I219" s="3"/>
      <c r="J219" s="3"/>
      <c r="K219" s="3"/>
    </row>
    <row r="220" spans="2:11" ht="12.75">
      <c r="B220" s="3"/>
      <c r="C220" s="280"/>
      <c r="D220" s="280"/>
      <c r="E220" s="280"/>
      <c r="F220" s="3"/>
      <c r="G220" s="3"/>
      <c r="H220" s="3"/>
      <c r="I220" s="3"/>
      <c r="J220" s="3"/>
      <c r="K220" s="3"/>
    </row>
    <row r="221" spans="2:11" ht="12.75">
      <c r="B221" s="3"/>
      <c r="C221" s="280"/>
      <c r="D221" s="280"/>
      <c r="E221" s="280"/>
      <c r="F221" s="3"/>
      <c r="G221" s="3"/>
      <c r="H221" s="3"/>
      <c r="I221" s="3"/>
      <c r="J221" s="3"/>
      <c r="K221" s="3"/>
    </row>
    <row r="222" spans="2:11" ht="12.75">
      <c r="B222" s="3"/>
      <c r="C222" s="280"/>
      <c r="D222" s="280"/>
      <c r="E222" s="280"/>
      <c r="F222" s="3"/>
      <c r="G222" s="3"/>
      <c r="H222" s="3"/>
      <c r="I222" s="3"/>
      <c r="J222" s="3"/>
      <c r="K222" s="3"/>
    </row>
    <row r="223" spans="2:11" ht="12.75">
      <c r="B223" s="3"/>
      <c r="C223" s="280"/>
      <c r="D223" s="280"/>
      <c r="E223" s="280"/>
      <c r="F223" s="3"/>
      <c r="G223" s="3"/>
      <c r="H223" s="3"/>
      <c r="I223" s="3"/>
      <c r="J223" s="3"/>
      <c r="K223" s="3"/>
    </row>
    <row r="224" spans="2:11" ht="12.75">
      <c r="B224" s="3"/>
      <c r="C224" s="280"/>
      <c r="D224" s="280"/>
      <c r="E224" s="280"/>
      <c r="F224" s="3"/>
      <c r="G224" s="3"/>
      <c r="H224" s="3"/>
      <c r="I224" s="3"/>
      <c r="J224" s="3"/>
      <c r="K224" s="3"/>
    </row>
    <row r="225" spans="2:11" ht="12.75">
      <c r="B225" s="3"/>
      <c r="C225" s="280"/>
      <c r="D225" s="280"/>
      <c r="E225" s="280"/>
      <c r="F225" s="3"/>
      <c r="G225" s="3"/>
      <c r="H225" s="3"/>
      <c r="I225" s="3"/>
      <c r="J225" s="3"/>
      <c r="K225" s="3"/>
    </row>
    <row r="226" spans="2:11" ht="12.75">
      <c r="B226" s="3"/>
      <c r="C226" s="280"/>
      <c r="D226" s="280"/>
      <c r="E226" s="280"/>
      <c r="F226" s="3"/>
      <c r="G226" s="3"/>
      <c r="H226" s="3"/>
      <c r="I226" s="3"/>
      <c r="J226" s="3"/>
      <c r="K226" s="3"/>
    </row>
    <row r="227" spans="2:11" ht="12.75">
      <c r="B227" s="3"/>
      <c r="C227" s="280"/>
      <c r="D227" s="280"/>
      <c r="E227" s="280"/>
      <c r="F227" s="3"/>
      <c r="G227" s="3"/>
      <c r="H227" s="3"/>
      <c r="I227" s="3"/>
      <c r="J227" s="3"/>
      <c r="K227" s="3"/>
    </row>
    <row r="228" spans="2:11" ht="12.75">
      <c r="B228" s="3"/>
      <c r="C228" s="280"/>
      <c r="D228" s="280"/>
      <c r="E228" s="280"/>
      <c r="F228" s="3"/>
      <c r="G228" s="3"/>
      <c r="H228" s="3"/>
      <c r="I228" s="3"/>
      <c r="J228" s="3"/>
      <c r="K228" s="3"/>
    </row>
    <row r="229" spans="2:11" ht="12.75">
      <c r="B229" s="3"/>
      <c r="C229" s="280"/>
      <c r="D229" s="280"/>
      <c r="E229" s="280"/>
      <c r="F229" s="3"/>
      <c r="G229" s="3"/>
      <c r="H229" s="3"/>
      <c r="I229" s="3"/>
      <c r="J229" s="3"/>
      <c r="K229" s="3"/>
    </row>
    <row r="230" spans="2:11" ht="12.75">
      <c r="B230" s="3"/>
      <c r="C230" s="280"/>
      <c r="D230" s="280"/>
      <c r="E230" s="280"/>
      <c r="F230" s="3"/>
      <c r="G230" s="3"/>
      <c r="H230" s="3"/>
      <c r="I230" s="3"/>
      <c r="J230" s="3"/>
      <c r="K230" s="3"/>
    </row>
    <row r="231" spans="2:11" ht="12.75">
      <c r="B231" s="3"/>
      <c r="C231" s="280"/>
      <c r="D231" s="280"/>
      <c r="E231" s="280"/>
      <c r="F231" s="3"/>
      <c r="G231" s="3"/>
      <c r="H231" s="3"/>
      <c r="I231" s="3"/>
      <c r="J231" s="3"/>
      <c r="K231" s="3"/>
    </row>
    <row r="232" spans="2:11" ht="12.75">
      <c r="B232" s="3"/>
      <c r="C232" s="280"/>
      <c r="D232" s="280"/>
      <c r="E232" s="280"/>
      <c r="F232" s="3"/>
      <c r="G232" s="3"/>
      <c r="H232" s="3"/>
      <c r="I232" s="3"/>
      <c r="J232" s="3"/>
      <c r="K232" s="3"/>
    </row>
    <row r="233" spans="2:11" ht="12.75">
      <c r="B233" s="3"/>
      <c r="C233" s="280"/>
      <c r="D233" s="280"/>
      <c r="E233" s="280"/>
      <c r="F233" s="3"/>
      <c r="G233" s="3"/>
      <c r="H233" s="3"/>
      <c r="I233" s="3"/>
      <c r="J233" s="3"/>
      <c r="K233" s="3"/>
    </row>
    <row r="234" spans="2:11" ht="12.75">
      <c r="B234" s="3"/>
      <c r="C234" s="280"/>
      <c r="D234" s="280"/>
      <c r="E234" s="280"/>
      <c r="F234" s="3"/>
      <c r="G234" s="3"/>
      <c r="H234" s="3"/>
      <c r="I234" s="3"/>
      <c r="J234" s="3"/>
      <c r="K234" s="3"/>
    </row>
    <row r="235" spans="2:11" ht="12.75">
      <c r="B235" s="3"/>
      <c r="C235" s="280"/>
      <c r="D235" s="280"/>
      <c r="E235" s="280"/>
      <c r="F235" s="3"/>
      <c r="G235" s="3"/>
      <c r="H235" s="3"/>
      <c r="I235" s="3"/>
      <c r="J235" s="3"/>
      <c r="K235" s="3"/>
    </row>
    <row r="236" spans="2:11" ht="12.75">
      <c r="B236" s="3"/>
      <c r="C236" s="280"/>
      <c r="D236" s="280"/>
      <c r="E236" s="280"/>
      <c r="F236" s="3"/>
      <c r="G236" s="3"/>
      <c r="H236" s="3"/>
      <c r="I236" s="3"/>
      <c r="J236" s="3"/>
      <c r="K236" s="3"/>
    </row>
    <row r="237" spans="2:11" ht="12.75">
      <c r="B237" s="3"/>
      <c r="C237" s="280"/>
      <c r="D237" s="280"/>
      <c r="E237" s="280"/>
      <c r="F237" s="3"/>
      <c r="G237" s="3"/>
      <c r="H237" s="3"/>
      <c r="I237" s="3"/>
      <c r="J237" s="3"/>
      <c r="K237" s="3"/>
    </row>
    <row r="238" spans="2:11" ht="12.75">
      <c r="B238" s="3"/>
      <c r="C238" s="280"/>
      <c r="D238" s="280"/>
      <c r="E238" s="280"/>
      <c r="F238" s="3"/>
      <c r="G238" s="3"/>
      <c r="H238" s="3"/>
      <c r="I238" s="3"/>
      <c r="J238" s="3"/>
      <c r="K238" s="3"/>
    </row>
    <row r="239" spans="2:11" ht="12.75">
      <c r="B239" s="3"/>
      <c r="C239" s="280"/>
      <c r="D239" s="280"/>
      <c r="E239" s="280"/>
      <c r="F239" s="3"/>
      <c r="G239" s="3"/>
      <c r="H239" s="3"/>
      <c r="I239" s="3"/>
      <c r="J239" s="3"/>
      <c r="K239" s="3"/>
    </row>
    <row r="240" spans="2:11" ht="12.75">
      <c r="B240" s="3"/>
      <c r="C240" s="280"/>
      <c r="D240" s="280"/>
      <c r="E240" s="280"/>
      <c r="F240" s="3"/>
      <c r="G240" s="3"/>
      <c r="H240" s="3"/>
      <c r="I240" s="3"/>
      <c r="J240" s="3"/>
      <c r="K240" s="3"/>
    </row>
    <row r="241" spans="2:11" ht="12.75">
      <c r="B241" s="3"/>
      <c r="C241" s="280"/>
      <c r="D241" s="280"/>
      <c r="E241" s="280"/>
      <c r="F241" s="3"/>
      <c r="G241" s="3"/>
      <c r="H241" s="3"/>
      <c r="I241" s="3"/>
      <c r="J241" s="3"/>
      <c r="K241" s="3"/>
    </row>
    <row r="242" spans="2:11" ht="12.75">
      <c r="B242" s="3"/>
      <c r="C242" s="280"/>
      <c r="D242" s="280"/>
      <c r="E242" s="280"/>
      <c r="F242" s="3"/>
      <c r="G242" s="3"/>
      <c r="H242" s="3"/>
      <c r="I242" s="3"/>
      <c r="J242" s="3"/>
      <c r="K242" s="3"/>
    </row>
    <row r="243" spans="2:11" ht="12.75">
      <c r="B243" s="3"/>
      <c r="C243" s="280"/>
      <c r="D243" s="280"/>
      <c r="E243" s="280"/>
      <c r="F243" s="3"/>
      <c r="G243" s="3"/>
      <c r="H243" s="3"/>
      <c r="I243" s="3"/>
      <c r="J243" s="3"/>
      <c r="K243" s="3"/>
    </row>
    <row r="244" spans="2:11" ht="12.75">
      <c r="B244" s="3"/>
      <c r="C244" s="280"/>
      <c r="D244" s="280"/>
      <c r="E244" s="280"/>
      <c r="F244" s="3"/>
      <c r="G244" s="3"/>
      <c r="H244" s="3"/>
      <c r="I244" s="3"/>
      <c r="J244" s="3"/>
      <c r="K244" s="3"/>
    </row>
    <row r="245" spans="2:11" ht="12.75">
      <c r="B245" s="3"/>
      <c r="C245" s="280"/>
      <c r="D245" s="280"/>
      <c r="E245" s="280"/>
      <c r="F245" s="3"/>
      <c r="G245" s="3"/>
      <c r="H245" s="3"/>
      <c r="I245" s="3"/>
      <c r="J245" s="3"/>
      <c r="K245" s="3"/>
    </row>
    <row r="246" spans="2:11" ht="12.75">
      <c r="B246" s="3"/>
      <c r="C246" s="280"/>
      <c r="D246" s="280"/>
      <c r="E246" s="280"/>
      <c r="F246" s="3"/>
      <c r="G246" s="3"/>
      <c r="H246" s="3"/>
      <c r="I246" s="3"/>
      <c r="J246" s="3"/>
      <c r="K246" s="3"/>
    </row>
    <row r="247" spans="2:11" ht="12.75">
      <c r="B247" s="3"/>
      <c r="C247" s="280"/>
      <c r="D247" s="280"/>
      <c r="E247" s="280"/>
      <c r="F247" s="3"/>
      <c r="G247" s="3"/>
      <c r="H247" s="3"/>
      <c r="I247" s="3"/>
      <c r="J247" s="3"/>
      <c r="K247" s="3"/>
    </row>
    <row r="248" spans="2:11" ht="12.75">
      <c r="B248" s="3"/>
      <c r="C248" s="280"/>
      <c r="D248" s="280"/>
      <c r="E248" s="280"/>
      <c r="F248" s="3"/>
      <c r="G248" s="3"/>
      <c r="H248" s="3"/>
      <c r="I248" s="3"/>
      <c r="J248" s="3"/>
      <c r="K248" s="3"/>
    </row>
    <row r="249" spans="2:11" ht="12.75">
      <c r="B249" s="3"/>
      <c r="C249" s="280"/>
      <c r="D249" s="280"/>
      <c r="E249" s="280"/>
      <c r="F249" s="3"/>
      <c r="G249" s="3"/>
      <c r="H249" s="3"/>
      <c r="I249" s="3"/>
      <c r="J249" s="3"/>
      <c r="K249" s="3"/>
    </row>
    <row r="250" spans="2:11" ht="12.75">
      <c r="B250" s="3"/>
      <c r="C250" s="280"/>
      <c r="D250" s="280"/>
      <c r="E250" s="280"/>
      <c r="F250" s="3"/>
      <c r="G250" s="3"/>
      <c r="H250" s="3"/>
      <c r="I250" s="3"/>
      <c r="J250" s="3"/>
      <c r="K250" s="3"/>
    </row>
    <row r="251" spans="2:11" ht="12.75">
      <c r="B251" s="3"/>
      <c r="C251" s="280"/>
      <c r="D251" s="280"/>
      <c r="E251" s="280"/>
      <c r="F251" s="3"/>
      <c r="G251" s="3"/>
      <c r="H251" s="3"/>
      <c r="I251" s="3"/>
      <c r="J251" s="3"/>
      <c r="K251" s="3"/>
    </row>
    <row r="252" spans="2:11" ht="12.75">
      <c r="B252" s="3"/>
      <c r="C252" s="280"/>
      <c r="D252" s="280"/>
      <c r="E252" s="280"/>
      <c r="F252" s="3"/>
      <c r="G252" s="3"/>
      <c r="H252" s="3"/>
      <c r="I252" s="3"/>
      <c r="J252" s="3"/>
      <c r="K252" s="3"/>
    </row>
    <row r="253" spans="2:11" ht="12.75">
      <c r="B253" s="3"/>
      <c r="C253" s="280"/>
      <c r="D253" s="280"/>
      <c r="E253" s="280"/>
      <c r="F253" s="3"/>
      <c r="G253" s="3"/>
      <c r="H253" s="3"/>
      <c r="I253" s="3"/>
      <c r="J253" s="3"/>
      <c r="K253" s="3"/>
    </row>
    <row r="254" spans="2:11" ht="12.75">
      <c r="B254" s="3"/>
      <c r="C254" s="280"/>
      <c r="D254" s="280"/>
      <c r="E254" s="280"/>
      <c r="F254" s="3"/>
      <c r="G254" s="3"/>
      <c r="H254" s="3"/>
      <c r="I254" s="3"/>
      <c r="J254" s="3"/>
      <c r="K254" s="3"/>
    </row>
    <row r="255" spans="2:11" ht="12.75">
      <c r="B255" s="3"/>
      <c r="C255" s="280"/>
      <c r="D255" s="280"/>
      <c r="E255" s="280"/>
      <c r="F255" s="3"/>
      <c r="G255" s="3"/>
      <c r="H255" s="3"/>
      <c r="I255" s="3"/>
      <c r="J255" s="3"/>
      <c r="K255" s="3"/>
    </row>
    <row r="256" spans="2:11" ht="12.75">
      <c r="B256" s="3"/>
      <c r="C256" s="280"/>
      <c r="D256" s="280"/>
      <c r="E256" s="280"/>
      <c r="F256" s="3"/>
      <c r="G256" s="3"/>
      <c r="H256" s="3"/>
      <c r="I256" s="3"/>
      <c r="J256" s="3"/>
      <c r="K256" s="3"/>
    </row>
    <row r="257" spans="2:11" ht="12.75">
      <c r="B257" s="3"/>
      <c r="C257" s="280"/>
      <c r="D257" s="280"/>
      <c r="E257" s="280"/>
      <c r="F257" s="3"/>
      <c r="G257" s="3"/>
      <c r="H257" s="3"/>
      <c r="I257" s="3"/>
      <c r="J257" s="3"/>
      <c r="K257" s="3"/>
    </row>
    <row r="258" spans="2:11" ht="12.75">
      <c r="B258" s="3"/>
      <c r="C258" s="280"/>
      <c r="D258" s="280"/>
      <c r="E258" s="280"/>
      <c r="F258" s="3"/>
      <c r="G258" s="3"/>
      <c r="H258" s="3"/>
      <c r="I258" s="3"/>
      <c r="J258" s="3"/>
      <c r="K258" s="3"/>
    </row>
    <row r="259" spans="2:11" ht="12.75">
      <c r="B259" s="3"/>
      <c r="C259" s="280"/>
      <c r="D259" s="280"/>
      <c r="E259" s="280"/>
      <c r="F259" s="3"/>
      <c r="G259" s="3"/>
      <c r="H259" s="3"/>
      <c r="I259" s="3"/>
      <c r="J259" s="3"/>
      <c r="K259" s="3"/>
    </row>
    <row r="260" spans="2:11" ht="12.75">
      <c r="B260" s="3"/>
      <c r="C260" s="280"/>
      <c r="D260" s="280"/>
      <c r="E260" s="280"/>
      <c r="F260" s="3"/>
      <c r="G260" s="3"/>
      <c r="H260" s="3"/>
      <c r="I260" s="3"/>
      <c r="J260" s="3"/>
      <c r="K260" s="3"/>
    </row>
    <row r="261" spans="2:11" ht="12.75">
      <c r="B261" s="3"/>
      <c r="C261" s="280"/>
      <c r="D261" s="280"/>
      <c r="E261" s="280"/>
      <c r="F261" s="3"/>
      <c r="G261" s="3"/>
      <c r="H261" s="3"/>
      <c r="I261" s="3"/>
      <c r="J261" s="3"/>
      <c r="K261" s="3"/>
    </row>
    <row r="262" spans="2:11" ht="12.75">
      <c r="B262" s="3"/>
      <c r="C262" s="280"/>
      <c r="D262" s="280"/>
      <c r="E262" s="280"/>
      <c r="F262" s="3"/>
      <c r="G262" s="3"/>
      <c r="H262" s="3"/>
      <c r="I262" s="3"/>
      <c r="J262" s="3"/>
      <c r="K262" s="3"/>
    </row>
    <row r="263" spans="2:11" ht="12.75">
      <c r="B263" s="3"/>
      <c r="C263" s="280"/>
      <c r="D263" s="280"/>
      <c r="E263" s="280"/>
      <c r="F263" s="3"/>
      <c r="G263" s="3"/>
      <c r="H263" s="3"/>
      <c r="I263" s="3"/>
      <c r="J263" s="3"/>
      <c r="K263" s="3"/>
    </row>
    <row r="264" spans="2:11" ht="12.75">
      <c r="B264" s="3"/>
      <c r="C264" s="280"/>
      <c r="D264" s="280"/>
      <c r="E264" s="280"/>
      <c r="F264" s="3"/>
      <c r="G264" s="3"/>
      <c r="H264" s="3"/>
      <c r="I264" s="3"/>
      <c r="J264" s="3"/>
      <c r="K264" s="3"/>
    </row>
    <row r="265" spans="2:11" ht="12.75">
      <c r="B265" s="3"/>
      <c r="C265" s="280"/>
      <c r="D265" s="280"/>
      <c r="E265" s="280"/>
      <c r="F265" s="3"/>
      <c r="G265" s="3"/>
      <c r="H265" s="3"/>
      <c r="I265" s="3"/>
      <c r="J265" s="3"/>
      <c r="K265" s="3"/>
    </row>
    <row r="266" spans="2:11" ht="12.75">
      <c r="B266" s="3"/>
      <c r="C266" s="280"/>
      <c r="D266" s="280"/>
      <c r="E266" s="280"/>
      <c r="F266" s="3"/>
      <c r="G266" s="3"/>
      <c r="H266" s="3"/>
      <c r="I266" s="3"/>
      <c r="J266" s="3"/>
      <c r="K266" s="3"/>
    </row>
    <row r="267" spans="2:11" ht="12.75">
      <c r="B267" s="3"/>
      <c r="C267" s="280"/>
      <c r="D267" s="280"/>
      <c r="E267" s="280"/>
      <c r="F267" s="3"/>
      <c r="G267" s="3"/>
      <c r="H267" s="3"/>
      <c r="I267" s="3"/>
      <c r="J267" s="3"/>
      <c r="K267" s="3"/>
    </row>
    <row r="268" spans="2:11" ht="12.75">
      <c r="B268" s="3"/>
      <c r="C268" s="280"/>
      <c r="D268" s="280"/>
      <c r="E268" s="280"/>
      <c r="F268" s="3"/>
      <c r="G268" s="3"/>
      <c r="H268" s="3"/>
      <c r="I268" s="3"/>
      <c r="J268" s="3"/>
      <c r="K268" s="3"/>
    </row>
    <row r="269" spans="2:11" ht="12.75">
      <c r="B269" s="3"/>
      <c r="C269" s="280"/>
      <c r="D269" s="280"/>
      <c r="E269" s="280"/>
      <c r="F269" s="3"/>
      <c r="G269" s="3"/>
      <c r="H269" s="3"/>
      <c r="I269" s="3"/>
      <c r="J269" s="3"/>
      <c r="K269" s="3"/>
    </row>
    <row r="270" spans="2:11" ht="12.75">
      <c r="B270" s="3"/>
      <c r="C270" s="280"/>
      <c r="D270" s="280"/>
      <c r="E270" s="280"/>
      <c r="F270" s="3"/>
      <c r="G270" s="3"/>
      <c r="H270" s="3"/>
      <c r="I270" s="3"/>
      <c r="J270" s="3"/>
      <c r="K270" s="3"/>
    </row>
    <row r="271" spans="2:11" ht="12.75">
      <c r="B271" s="3"/>
      <c r="C271" s="280"/>
      <c r="D271" s="280"/>
      <c r="E271" s="280"/>
      <c r="F271" s="3"/>
      <c r="G271" s="3"/>
      <c r="H271" s="3"/>
      <c r="I271" s="3"/>
      <c r="J271" s="3"/>
      <c r="K271" s="3"/>
    </row>
    <row r="272" spans="2:11" ht="12.75">
      <c r="B272" s="3"/>
      <c r="C272" s="280"/>
      <c r="D272" s="280"/>
      <c r="E272" s="280"/>
      <c r="F272" s="3"/>
      <c r="G272" s="3"/>
      <c r="H272" s="3"/>
      <c r="I272" s="3"/>
      <c r="J272" s="3"/>
      <c r="K272" s="3"/>
    </row>
    <row r="273" spans="2:11" ht="12.75">
      <c r="B273" s="3"/>
      <c r="C273" s="280"/>
      <c r="D273" s="280"/>
      <c r="E273" s="280"/>
      <c r="F273" s="3"/>
      <c r="G273" s="3"/>
      <c r="H273" s="3"/>
      <c r="I273" s="3"/>
      <c r="J273" s="3"/>
      <c r="K273" s="3"/>
    </row>
    <row r="274" spans="2:11" ht="12.75">
      <c r="B274" s="3"/>
      <c r="C274" s="280"/>
      <c r="D274" s="280"/>
      <c r="E274" s="280"/>
      <c r="F274" s="3"/>
      <c r="G274" s="3"/>
      <c r="H274" s="3"/>
      <c r="I274" s="3"/>
      <c r="J274" s="3"/>
      <c r="K274" s="3"/>
    </row>
    <row r="275" spans="2:11" ht="12.75">
      <c r="B275" s="3"/>
      <c r="C275" s="280"/>
      <c r="D275" s="280"/>
      <c r="E275" s="280"/>
      <c r="F275" s="3"/>
      <c r="G275" s="3"/>
      <c r="H275" s="3"/>
      <c r="I275" s="3"/>
      <c r="J275" s="3"/>
      <c r="K275" s="3"/>
    </row>
    <row r="276" spans="2:11" ht="12.75">
      <c r="B276" s="3"/>
      <c r="C276" s="280"/>
      <c r="D276" s="280"/>
      <c r="E276" s="280"/>
      <c r="F276" s="3"/>
      <c r="G276" s="3"/>
      <c r="H276" s="3"/>
      <c r="I276" s="3"/>
      <c r="J276" s="3"/>
      <c r="K276" s="3"/>
    </row>
    <row r="277" spans="2:11" ht="12.75">
      <c r="B277" s="3"/>
      <c r="C277" s="280"/>
      <c r="D277" s="280"/>
      <c r="E277" s="280"/>
      <c r="F277" s="3"/>
      <c r="G277" s="3"/>
      <c r="H277" s="3"/>
      <c r="I277" s="3"/>
      <c r="J277" s="3"/>
      <c r="K277" s="3"/>
    </row>
    <row r="278" spans="2:11" ht="12.75">
      <c r="B278" s="3"/>
      <c r="C278" s="280"/>
      <c r="D278" s="280"/>
      <c r="E278" s="280"/>
      <c r="F278" s="3"/>
      <c r="G278" s="3"/>
      <c r="H278" s="3"/>
      <c r="I278" s="3"/>
      <c r="J278" s="3"/>
      <c r="K278" s="3"/>
    </row>
    <row r="279" spans="2:11" ht="12.75">
      <c r="B279" s="3"/>
      <c r="C279" s="280"/>
      <c r="D279" s="280"/>
      <c r="E279" s="280"/>
      <c r="F279" s="3"/>
      <c r="G279" s="3"/>
      <c r="H279" s="3"/>
      <c r="I279" s="3"/>
      <c r="J279" s="3"/>
      <c r="K279" s="3"/>
    </row>
    <row r="280" spans="2:11" ht="12.75">
      <c r="B280" s="3"/>
      <c r="C280" s="280"/>
      <c r="D280" s="280"/>
      <c r="E280" s="280"/>
      <c r="F280" s="3"/>
      <c r="G280" s="3"/>
      <c r="H280" s="3"/>
      <c r="I280" s="3"/>
      <c r="J280" s="3"/>
      <c r="K280" s="3"/>
    </row>
    <row r="281" spans="2:11" ht="12.75">
      <c r="B281" s="3"/>
      <c r="C281" s="280"/>
      <c r="D281" s="280"/>
      <c r="E281" s="280"/>
      <c r="F281" s="3"/>
      <c r="G281" s="3"/>
      <c r="H281" s="3"/>
      <c r="I281" s="3"/>
      <c r="J281" s="3"/>
      <c r="K281" s="3"/>
    </row>
    <row r="282" spans="2:11" ht="12.75">
      <c r="B282" s="3"/>
      <c r="C282" s="280"/>
      <c r="D282" s="280"/>
      <c r="E282" s="280"/>
      <c r="F282" s="3"/>
      <c r="G282" s="3"/>
      <c r="H282" s="3"/>
      <c r="I282" s="3"/>
      <c r="J282" s="3"/>
      <c r="K282" s="3"/>
    </row>
    <row r="283" spans="2:11" ht="12.75">
      <c r="B283" s="3"/>
      <c r="C283" s="280"/>
      <c r="D283" s="280"/>
      <c r="E283" s="280"/>
      <c r="F283" s="3"/>
      <c r="G283" s="3"/>
      <c r="H283" s="3"/>
      <c r="I283" s="3"/>
      <c r="J283" s="3"/>
      <c r="K283" s="3"/>
    </row>
    <row r="284" spans="2:11" ht="12.75">
      <c r="B284" s="3"/>
      <c r="C284" s="280"/>
      <c r="D284" s="280"/>
      <c r="E284" s="280"/>
      <c r="F284" s="3"/>
      <c r="G284" s="3"/>
      <c r="H284" s="3"/>
      <c r="I284" s="3"/>
      <c r="J284" s="3"/>
      <c r="K284" s="3"/>
    </row>
    <row r="285" spans="2:11" ht="12.75">
      <c r="B285" s="3"/>
      <c r="C285" s="280"/>
      <c r="D285" s="280"/>
      <c r="E285" s="280"/>
      <c r="F285" s="3"/>
      <c r="G285" s="3"/>
      <c r="H285" s="3"/>
      <c r="I285" s="3"/>
      <c r="J285" s="3"/>
      <c r="K285" s="3"/>
    </row>
    <row r="286" spans="2:11" ht="12.75">
      <c r="B286" s="3"/>
      <c r="C286" s="280"/>
      <c r="D286" s="280"/>
      <c r="E286" s="280"/>
      <c r="F286" s="3"/>
      <c r="G286" s="3"/>
      <c r="H286" s="3"/>
      <c r="I286" s="3"/>
      <c r="J286" s="3"/>
      <c r="K286" s="3"/>
    </row>
    <row r="287" spans="2:11" ht="12.75">
      <c r="B287" s="3"/>
      <c r="C287" s="280"/>
      <c r="D287" s="280"/>
      <c r="E287" s="280"/>
      <c r="F287" s="3"/>
      <c r="G287" s="3"/>
      <c r="H287" s="3"/>
      <c r="I287" s="3"/>
      <c r="J287" s="3"/>
      <c r="K287" s="3"/>
    </row>
    <row r="288" spans="2:11" ht="12.75">
      <c r="B288" s="3"/>
      <c r="C288" s="280"/>
      <c r="D288" s="280"/>
      <c r="E288" s="280"/>
      <c r="F288" s="3"/>
      <c r="G288" s="3"/>
      <c r="H288" s="3"/>
      <c r="I288" s="3"/>
      <c r="J288" s="3"/>
      <c r="K288" s="3"/>
    </row>
    <row r="289" spans="2:11" ht="12.75">
      <c r="B289" s="3"/>
      <c r="C289" s="280"/>
      <c r="D289" s="280"/>
      <c r="E289" s="280"/>
      <c r="F289" s="3"/>
      <c r="G289" s="3"/>
      <c r="H289" s="3"/>
      <c r="I289" s="3"/>
      <c r="J289" s="3"/>
      <c r="K289" s="3"/>
    </row>
    <row r="290" spans="2:11" ht="12.75">
      <c r="B290" s="3"/>
      <c r="C290" s="280"/>
      <c r="D290" s="280"/>
      <c r="E290" s="280"/>
      <c r="F290" s="3"/>
      <c r="G290" s="3"/>
      <c r="H290" s="3"/>
      <c r="I290" s="3"/>
      <c r="J290" s="3"/>
      <c r="K290" s="3"/>
    </row>
    <row r="291" spans="2:11" ht="12.75">
      <c r="B291" s="3"/>
      <c r="C291" s="280"/>
      <c r="D291" s="280"/>
      <c r="E291" s="280"/>
      <c r="F291" s="3"/>
      <c r="G291" s="3"/>
      <c r="H291" s="3"/>
      <c r="I291" s="3"/>
      <c r="J291" s="3"/>
      <c r="K291" s="3"/>
    </row>
    <row r="292" spans="2:11" ht="12.75">
      <c r="B292" s="3"/>
      <c r="C292" s="280"/>
      <c r="D292" s="280"/>
      <c r="E292" s="280"/>
      <c r="F292" s="3"/>
      <c r="G292" s="3"/>
      <c r="H292" s="3"/>
      <c r="I292" s="3"/>
      <c r="J292" s="3"/>
      <c r="K292" s="3"/>
    </row>
    <row r="293" spans="2:11" ht="12.75">
      <c r="B293" s="3"/>
      <c r="C293" s="280"/>
      <c r="D293" s="280"/>
      <c r="E293" s="280"/>
      <c r="F293" s="3"/>
      <c r="G293" s="3"/>
      <c r="H293" s="3"/>
      <c r="I293" s="3"/>
      <c r="J293" s="3"/>
      <c r="K293" s="3"/>
    </row>
    <row r="294" spans="2:11" ht="12.75">
      <c r="B294" s="3"/>
      <c r="C294" s="280"/>
      <c r="D294" s="280"/>
      <c r="E294" s="280"/>
      <c r="F294" s="3"/>
      <c r="G294" s="3"/>
      <c r="H294" s="3"/>
      <c r="I294" s="3"/>
      <c r="J294" s="3"/>
      <c r="K294" s="3"/>
    </row>
    <row r="295" spans="2:11" ht="12.75">
      <c r="B295" s="3"/>
      <c r="C295" s="280"/>
      <c r="D295" s="280"/>
      <c r="E295" s="280"/>
      <c r="F295" s="3"/>
      <c r="G295" s="3"/>
      <c r="H295" s="3"/>
      <c r="I295" s="3"/>
      <c r="J295" s="3"/>
      <c r="K295" s="3"/>
    </row>
    <row r="296" spans="2:11" ht="12.75">
      <c r="B296" s="3"/>
      <c r="C296" s="280"/>
      <c r="D296" s="280"/>
      <c r="E296" s="280"/>
      <c r="F296" s="3"/>
      <c r="G296" s="3"/>
      <c r="H296" s="3"/>
      <c r="I296" s="3"/>
      <c r="J296" s="3"/>
      <c r="K296" s="3"/>
    </row>
    <row r="297" spans="2:11" ht="12.75">
      <c r="B297" s="3"/>
      <c r="C297" s="280"/>
      <c r="D297" s="280"/>
      <c r="E297" s="280"/>
      <c r="F297" s="3"/>
      <c r="G297" s="3"/>
      <c r="H297" s="3"/>
      <c r="I297" s="3"/>
      <c r="J297" s="3"/>
      <c r="K297" s="3"/>
    </row>
    <row r="298" spans="2:11" ht="12.75">
      <c r="B298" s="3"/>
      <c r="C298" s="280"/>
      <c r="D298" s="280"/>
      <c r="E298" s="280"/>
      <c r="F298" s="3"/>
      <c r="G298" s="3"/>
      <c r="H298" s="3"/>
      <c r="I298" s="3"/>
      <c r="J298" s="3"/>
      <c r="K298" s="3"/>
    </row>
    <row r="299" spans="2:11" ht="12.75">
      <c r="B299" s="3"/>
      <c r="C299" s="280"/>
      <c r="D299" s="280"/>
      <c r="E299" s="280"/>
      <c r="F299" s="3"/>
      <c r="G299" s="3"/>
      <c r="H299" s="3"/>
      <c r="I299" s="3"/>
      <c r="J299" s="3"/>
      <c r="K299" s="3"/>
    </row>
    <row r="300" spans="2:11" ht="12.75">
      <c r="B300" s="3"/>
      <c r="C300" s="280"/>
      <c r="D300" s="280"/>
      <c r="E300" s="280"/>
      <c r="F300" s="3"/>
      <c r="G300" s="3"/>
      <c r="H300" s="3"/>
      <c r="I300" s="3"/>
      <c r="J300" s="3"/>
      <c r="K300" s="3"/>
    </row>
    <row r="301" spans="2:11" ht="12.75">
      <c r="B301" s="3"/>
      <c r="C301" s="280"/>
      <c r="D301" s="280"/>
      <c r="E301" s="280"/>
      <c r="F301" s="3"/>
      <c r="G301" s="3"/>
      <c r="H301" s="3"/>
      <c r="I301" s="3"/>
      <c r="J301" s="3"/>
      <c r="K301" s="3"/>
    </row>
    <row r="302" spans="2:11" ht="12.75">
      <c r="B302" s="3"/>
      <c r="C302" s="280"/>
      <c r="D302" s="280"/>
      <c r="E302" s="280"/>
      <c r="F302" s="3"/>
      <c r="G302" s="3"/>
      <c r="H302" s="3"/>
      <c r="I302" s="3"/>
      <c r="J302" s="3"/>
      <c r="K302" s="3"/>
    </row>
    <row r="303" spans="2:11" ht="12.75">
      <c r="B303" s="3"/>
      <c r="C303" s="280"/>
      <c r="D303" s="280"/>
      <c r="E303" s="280"/>
      <c r="F303" s="3"/>
      <c r="G303" s="3"/>
      <c r="H303" s="3"/>
      <c r="I303" s="3"/>
      <c r="J303" s="3"/>
      <c r="K303" s="3"/>
    </row>
    <row r="304" spans="2:11" ht="12.75">
      <c r="B304" s="3"/>
      <c r="C304" s="280"/>
      <c r="D304" s="280"/>
      <c r="E304" s="280"/>
      <c r="F304" s="3"/>
      <c r="G304" s="3"/>
      <c r="H304" s="3"/>
      <c r="I304" s="3"/>
      <c r="J304" s="3"/>
      <c r="K304" s="3"/>
    </row>
    <row r="305" spans="2:11" ht="12.75">
      <c r="B305" s="3"/>
      <c r="C305" s="280"/>
      <c r="D305" s="280"/>
      <c r="E305" s="280"/>
      <c r="F305" s="3"/>
      <c r="G305" s="3"/>
      <c r="H305" s="3"/>
      <c r="I305" s="3"/>
      <c r="J305" s="3"/>
      <c r="K305" s="3"/>
    </row>
    <row r="306" spans="2:11" ht="12.75">
      <c r="B306" s="3"/>
      <c r="C306" s="280"/>
      <c r="D306" s="280"/>
      <c r="E306" s="280"/>
      <c r="F306" s="3"/>
      <c r="G306" s="3"/>
      <c r="H306" s="3"/>
      <c r="I306" s="3"/>
      <c r="J306" s="3"/>
      <c r="K306" s="3"/>
    </row>
    <row r="307" spans="2:11" ht="12.75">
      <c r="B307" s="3"/>
      <c r="C307" s="280"/>
      <c r="D307" s="280"/>
      <c r="E307" s="280"/>
      <c r="F307" s="3"/>
      <c r="G307" s="3"/>
      <c r="H307" s="3"/>
      <c r="I307" s="3"/>
      <c r="J307" s="3"/>
      <c r="K307" s="3"/>
    </row>
    <row r="308" spans="2:11" ht="12.75">
      <c r="B308" s="3"/>
      <c r="C308" s="280"/>
      <c r="D308" s="280"/>
      <c r="E308" s="280"/>
      <c r="F308" s="3"/>
      <c r="G308" s="3"/>
      <c r="H308" s="3"/>
      <c r="I308" s="3"/>
      <c r="J308" s="3"/>
      <c r="K308" s="3"/>
    </row>
    <row r="309" spans="2:11" ht="12.75">
      <c r="B309" s="3"/>
      <c r="C309" s="280"/>
      <c r="D309" s="280"/>
      <c r="E309" s="280"/>
      <c r="F309" s="3"/>
      <c r="G309" s="3"/>
      <c r="H309" s="3"/>
      <c r="I309" s="3"/>
      <c r="J309" s="3"/>
      <c r="K309" s="3"/>
    </row>
    <row r="310" spans="2:11" ht="12.75">
      <c r="B310" s="3"/>
      <c r="C310" s="280"/>
      <c r="D310" s="280"/>
      <c r="E310" s="280"/>
      <c r="F310" s="3"/>
      <c r="G310" s="3"/>
      <c r="H310" s="3"/>
      <c r="I310" s="3"/>
      <c r="J310" s="3"/>
      <c r="K310" s="3"/>
    </row>
    <row r="311" spans="2:11" ht="12.75">
      <c r="B311" s="3"/>
      <c r="C311" s="280"/>
      <c r="D311" s="280"/>
      <c r="E311" s="280"/>
      <c r="F311" s="3"/>
      <c r="G311" s="3"/>
      <c r="H311" s="3"/>
      <c r="I311" s="3"/>
      <c r="J311" s="3"/>
      <c r="K311" s="3"/>
    </row>
    <row r="312" spans="2:11" ht="12.75">
      <c r="B312" s="3"/>
      <c r="C312" s="280"/>
      <c r="D312" s="280"/>
      <c r="E312" s="280"/>
      <c r="F312" s="3"/>
      <c r="G312" s="3"/>
      <c r="H312" s="3"/>
      <c r="I312" s="3"/>
      <c r="J312" s="3"/>
      <c r="K312" s="3"/>
    </row>
    <row r="313" spans="2:11" ht="12.75">
      <c r="B313" s="3"/>
      <c r="C313" s="280"/>
      <c r="D313" s="280"/>
      <c r="E313" s="280"/>
      <c r="F313" s="3"/>
      <c r="G313" s="3"/>
      <c r="H313" s="3"/>
      <c r="I313" s="3"/>
      <c r="J313" s="3"/>
      <c r="K313" s="3"/>
    </row>
    <row r="314" spans="2:11" ht="12.75">
      <c r="B314" s="3"/>
      <c r="C314" s="280"/>
      <c r="D314" s="280"/>
      <c r="E314" s="280"/>
      <c r="F314" s="3"/>
      <c r="G314" s="3"/>
      <c r="H314" s="3"/>
      <c r="I314" s="3"/>
      <c r="J314" s="3"/>
      <c r="K314" s="3"/>
    </row>
    <row r="315" spans="2:11" ht="12.75">
      <c r="B315" s="3"/>
      <c r="C315" s="280"/>
      <c r="D315" s="280"/>
      <c r="E315" s="280"/>
      <c r="F315" s="3"/>
      <c r="G315" s="3"/>
      <c r="H315" s="3"/>
      <c r="I315" s="3"/>
      <c r="J315" s="3"/>
      <c r="K315" s="3"/>
    </row>
    <row r="316" spans="2:11" ht="12.75">
      <c r="B316" s="3"/>
      <c r="C316" s="280"/>
      <c r="D316" s="280"/>
      <c r="E316" s="280"/>
      <c r="F316" s="3"/>
      <c r="G316" s="3"/>
      <c r="H316" s="3"/>
      <c r="I316" s="3"/>
      <c r="J316" s="3"/>
      <c r="K316" s="3"/>
    </row>
    <row r="317" spans="2:11" ht="12.75">
      <c r="B317" s="3"/>
      <c r="C317" s="280"/>
      <c r="D317" s="280"/>
      <c r="E317" s="280"/>
      <c r="F317" s="3"/>
      <c r="G317" s="3"/>
      <c r="H317" s="3"/>
      <c r="I317" s="3"/>
      <c r="J317" s="3"/>
      <c r="K317" s="3"/>
    </row>
    <row r="318" spans="2:11" ht="12.75">
      <c r="B318" s="3"/>
      <c r="C318" s="280"/>
      <c r="D318" s="280"/>
      <c r="E318" s="280"/>
      <c r="F318" s="3"/>
      <c r="G318" s="3"/>
      <c r="H318" s="3"/>
      <c r="I318" s="3"/>
      <c r="J318" s="3"/>
      <c r="K318" s="3"/>
    </row>
    <row r="319" spans="2:11" ht="12.75">
      <c r="B319" s="3"/>
      <c r="C319" s="280"/>
      <c r="D319" s="280"/>
      <c r="E319" s="280"/>
      <c r="F319" s="3"/>
      <c r="G319" s="3"/>
      <c r="H319" s="3"/>
      <c r="I319" s="3"/>
      <c r="J319" s="3"/>
      <c r="K319" s="3"/>
    </row>
    <row r="320" spans="2:11" ht="12.75">
      <c r="B320" s="3"/>
      <c r="C320" s="280"/>
      <c r="D320" s="280"/>
      <c r="E320" s="280"/>
      <c r="F320" s="3"/>
      <c r="G320" s="3"/>
      <c r="H320" s="3"/>
      <c r="I320" s="3"/>
      <c r="J320" s="3"/>
      <c r="K320" s="3"/>
    </row>
    <row r="321" spans="2:11" ht="12.75">
      <c r="B321" s="3"/>
      <c r="C321" s="280"/>
      <c r="D321" s="280"/>
      <c r="E321" s="280"/>
      <c r="F321" s="3"/>
      <c r="G321" s="3"/>
      <c r="H321" s="3"/>
      <c r="I321" s="3"/>
      <c r="J321" s="3"/>
      <c r="K321" s="3"/>
    </row>
    <row r="322" spans="2:11" ht="12.75">
      <c r="B322" s="3"/>
      <c r="C322" s="280"/>
      <c r="D322" s="280"/>
      <c r="E322" s="280"/>
      <c r="F322" s="3"/>
      <c r="G322" s="3"/>
      <c r="H322" s="3"/>
      <c r="I322" s="3"/>
      <c r="J322" s="3"/>
      <c r="K322" s="3"/>
    </row>
    <row r="323" spans="2:11" ht="12.75">
      <c r="B323" s="3"/>
      <c r="C323" s="280"/>
      <c r="D323" s="280"/>
      <c r="E323" s="280"/>
      <c r="F323" s="3"/>
      <c r="G323" s="3"/>
      <c r="H323" s="3"/>
      <c r="I323" s="3"/>
      <c r="J323" s="3"/>
      <c r="K323" s="3"/>
    </row>
    <row r="324" spans="2:11" ht="12.75">
      <c r="B324" s="3"/>
      <c r="C324" s="280"/>
      <c r="D324" s="280"/>
      <c r="E324" s="280"/>
      <c r="F324" s="3"/>
      <c r="G324" s="3"/>
      <c r="H324" s="3"/>
      <c r="I324" s="3"/>
      <c r="J324" s="3"/>
      <c r="K324" s="3"/>
    </row>
    <row r="325" spans="2:11" ht="12.75">
      <c r="B325" s="3"/>
      <c r="C325" s="280"/>
      <c r="D325" s="280"/>
      <c r="E325" s="280"/>
      <c r="F325" s="3"/>
      <c r="G325" s="3"/>
      <c r="H325" s="3"/>
      <c r="I325" s="3"/>
      <c r="J325" s="3"/>
      <c r="K325" s="3"/>
    </row>
    <row r="326" spans="2:11" ht="12.75">
      <c r="B326" s="3"/>
      <c r="C326" s="280"/>
      <c r="D326" s="280"/>
      <c r="E326" s="280"/>
      <c r="F326" s="3"/>
      <c r="G326" s="3"/>
      <c r="H326" s="3"/>
      <c r="I326" s="3"/>
      <c r="J326" s="3"/>
      <c r="K326" s="3"/>
    </row>
    <row r="327" spans="2:11" ht="12.75">
      <c r="B327" s="3"/>
      <c r="C327" s="280"/>
      <c r="D327" s="280"/>
      <c r="E327" s="280"/>
      <c r="F327" s="3"/>
      <c r="G327" s="3"/>
      <c r="H327" s="3"/>
      <c r="I327" s="3"/>
      <c r="J327" s="3"/>
      <c r="K327" s="3"/>
    </row>
    <row r="328" spans="2:11" ht="12.75">
      <c r="B328" s="3"/>
      <c r="C328" s="280"/>
      <c r="D328" s="280"/>
      <c r="E328" s="280"/>
      <c r="F328" s="3"/>
      <c r="G328" s="3"/>
      <c r="H328" s="3"/>
      <c r="I328" s="3"/>
      <c r="J328" s="3"/>
      <c r="K328" s="3"/>
    </row>
    <row r="329" spans="2:11" ht="12.75">
      <c r="B329" s="3"/>
      <c r="C329" s="280"/>
      <c r="D329" s="280"/>
      <c r="E329" s="280"/>
      <c r="F329" s="3"/>
      <c r="G329" s="3"/>
      <c r="H329" s="3"/>
      <c r="I329" s="3"/>
      <c r="J329" s="3"/>
      <c r="K329" s="3"/>
    </row>
    <row r="330" spans="2:11" ht="12.75">
      <c r="B330" s="3"/>
      <c r="C330" s="280"/>
      <c r="D330" s="280"/>
      <c r="E330" s="280"/>
      <c r="F330" s="3"/>
      <c r="G330" s="3"/>
      <c r="H330" s="3"/>
      <c r="I330" s="3"/>
      <c r="J330" s="3"/>
      <c r="K330" s="3"/>
    </row>
    <row r="331" spans="2:11" ht="12.75">
      <c r="B331" s="3"/>
      <c r="C331" s="280"/>
      <c r="D331" s="280"/>
      <c r="E331" s="280"/>
      <c r="F331" s="3"/>
      <c r="G331" s="3"/>
      <c r="H331" s="3"/>
      <c r="I331" s="3"/>
      <c r="J331" s="3"/>
      <c r="K331" s="3"/>
    </row>
    <row r="332" spans="2:11" ht="12.75">
      <c r="B332" s="3"/>
      <c r="C332" s="280"/>
      <c r="D332" s="280"/>
      <c r="E332" s="280"/>
      <c r="F332" s="3"/>
      <c r="G332" s="3"/>
      <c r="H332" s="3"/>
      <c r="I332" s="3"/>
      <c r="J332" s="3"/>
      <c r="K332" s="3"/>
    </row>
    <row r="333" spans="2:11" ht="12.75">
      <c r="B333" s="3"/>
      <c r="C333" s="280"/>
      <c r="D333" s="280"/>
      <c r="E333" s="280"/>
      <c r="F333" s="3"/>
      <c r="G333" s="3"/>
      <c r="H333" s="3"/>
      <c r="I333" s="3"/>
      <c r="J333" s="3"/>
      <c r="K333" s="3"/>
    </row>
    <row r="334" spans="2:11" ht="12.75">
      <c r="B334" s="3"/>
      <c r="C334" s="280"/>
      <c r="D334" s="280"/>
      <c r="E334" s="280"/>
      <c r="F334" s="3"/>
      <c r="G334" s="3"/>
      <c r="H334" s="3"/>
      <c r="I334" s="3"/>
      <c r="J334" s="3"/>
      <c r="K334" s="3"/>
    </row>
    <row r="335" spans="2:11" ht="12.75">
      <c r="B335" s="3"/>
      <c r="C335" s="280"/>
      <c r="D335" s="280"/>
      <c r="E335" s="280"/>
      <c r="F335" s="3"/>
      <c r="G335" s="3"/>
      <c r="H335" s="3"/>
      <c r="I335" s="3"/>
      <c r="J335" s="3"/>
      <c r="K335" s="3"/>
    </row>
    <row r="336" spans="2:11" ht="12.75">
      <c r="B336" s="3"/>
      <c r="C336" s="280"/>
      <c r="D336" s="280"/>
      <c r="E336" s="280"/>
      <c r="F336" s="3"/>
      <c r="G336" s="3"/>
      <c r="H336" s="3"/>
      <c r="I336" s="3"/>
      <c r="J336" s="3"/>
      <c r="K336" s="3"/>
    </row>
    <row r="337" spans="2:11" ht="12.75">
      <c r="B337" s="3"/>
      <c r="C337" s="280"/>
      <c r="D337" s="280"/>
      <c r="E337" s="280"/>
      <c r="F337" s="3"/>
      <c r="G337" s="3"/>
      <c r="H337" s="3"/>
      <c r="I337" s="3"/>
      <c r="J337" s="3"/>
      <c r="K337" s="3"/>
    </row>
    <row r="338" spans="2:11" ht="12.75">
      <c r="B338" s="3"/>
      <c r="C338" s="280"/>
      <c r="D338" s="280"/>
      <c r="E338" s="280"/>
      <c r="F338" s="3"/>
      <c r="G338" s="3"/>
      <c r="H338" s="3"/>
      <c r="I338" s="3"/>
      <c r="J338" s="3"/>
      <c r="K338" s="3"/>
    </row>
    <row r="339" spans="2:11" ht="12.75">
      <c r="B339" s="3"/>
      <c r="C339" s="280"/>
      <c r="D339" s="280"/>
      <c r="E339" s="280"/>
      <c r="F339" s="3"/>
      <c r="G339" s="3"/>
      <c r="H339" s="3"/>
      <c r="I339" s="3"/>
      <c r="J339" s="3"/>
      <c r="K339" s="3"/>
    </row>
    <row r="340" spans="2:11" ht="12.75">
      <c r="B340" s="3"/>
      <c r="C340" s="280"/>
      <c r="D340" s="280"/>
      <c r="E340" s="280"/>
      <c r="F340" s="3"/>
      <c r="G340" s="3"/>
      <c r="H340" s="3"/>
      <c r="I340" s="3"/>
      <c r="J340" s="3"/>
      <c r="K340" s="3"/>
    </row>
    <row r="341" spans="2:11" ht="12.75">
      <c r="B341" s="3"/>
      <c r="C341" s="280"/>
      <c r="D341" s="280"/>
      <c r="E341" s="280"/>
      <c r="F341" s="3"/>
      <c r="G341" s="3"/>
      <c r="H341" s="3"/>
      <c r="I341" s="3"/>
      <c r="J341" s="3"/>
      <c r="K341" s="3"/>
    </row>
    <row r="342" spans="2:11" ht="12.75">
      <c r="B342" s="3"/>
      <c r="C342" s="280"/>
      <c r="D342" s="280"/>
      <c r="E342" s="280"/>
      <c r="F342" s="3"/>
      <c r="G342" s="3"/>
      <c r="H342" s="3"/>
      <c r="I342" s="3"/>
      <c r="J342" s="3"/>
      <c r="K342" s="3"/>
    </row>
    <row r="343" spans="2:11" ht="12.75">
      <c r="B343" s="3"/>
      <c r="C343" s="280"/>
      <c r="D343" s="280"/>
      <c r="E343" s="280"/>
      <c r="F343" s="3"/>
      <c r="G343" s="3"/>
      <c r="H343" s="3"/>
      <c r="I343" s="3"/>
      <c r="J343" s="3"/>
      <c r="K343" s="3"/>
    </row>
    <row r="344" spans="2:11" ht="12.75">
      <c r="B344" s="3"/>
      <c r="C344" s="280"/>
      <c r="D344" s="280"/>
      <c r="E344" s="280"/>
      <c r="F344" s="3"/>
      <c r="G344" s="3"/>
      <c r="H344" s="3"/>
      <c r="I344" s="3"/>
      <c r="J344" s="3"/>
      <c r="K344" s="3"/>
    </row>
    <row r="345" spans="2:11" ht="12.75">
      <c r="B345" s="3"/>
      <c r="C345" s="280"/>
      <c r="D345" s="280"/>
      <c r="E345" s="280"/>
      <c r="F345" s="3"/>
      <c r="G345" s="3"/>
      <c r="H345" s="3"/>
      <c r="I345" s="3"/>
      <c r="J345" s="3"/>
      <c r="K345" s="3"/>
    </row>
    <row r="346" spans="2:11" ht="12.75">
      <c r="B346" s="3"/>
      <c r="C346" s="280"/>
      <c r="D346" s="280"/>
      <c r="E346" s="280"/>
      <c r="F346" s="3"/>
      <c r="G346" s="3"/>
      <c r="H346" s="3"/>
      <c r="I346" s="3"/>
      <c r="J346" s="3"/>
      <c r="K346" s="3"/>
    </row>
    <row r="347" spans="2:11" ht="12.75">
      <c r="B347" s="3"/>
      <c r="C347" s="280"/>
      <c r="D347" s="280"/>
      <c r="E347" s="280"/>
      <c r="F347" s="3"/>
      <c r="G347" s="3"/>
      <c r="H347" s="3"/>
      <c r="I347" s="3"/>
      <c r="J347" s="3"/>
      <c r="K347" s="3"/>
    </row>
    <row r="348" spans="2:11" ht="12.75">
      <c r="B348" s="3"/>
      <c r="C348" s="280"/>
      <c r="D348" s="280"/>
      <c r="E348" s="280"/>
      <c r="F348" s="3"/>
      <c r="G348" s="3"/>
      <c r="H348" s="3"/>
      <c r="I348" s="3"/>
      <c r="J348" s="3"/>
      <c r="K348" s="3"/>
    </row>
    <row r="349" spans="2:11" ht="12.75">
      <c r="B349" s="3"/>
      <c r="C349" s="280"/>
      <c r="D349" s="280"/>
      <c r="E349" s="280"/>
      <c r="F349" s="3"/>
      <c r="G349" s="3"/>
      <c r="H349" s="3"/>
      <c r="I349" s="3"/>
      <c r="J349" s="3"/>
      <c r="K349" s="3"/>
    </row>
    <row r="350" spans="2:11" ht="12.75">
      <c r="B350" s="3"/>
      <c r="C350" s="280"/>
      <c r="D350" s="280"/>
      <c r="E350" s="280"/>
      <c r="F350" s="3"/>
      <c r="G350" s="3"/>
      <c r="H350" s="3"/>
      <c r="I350" s="3"/>
      <c r="J350" s="3"/>
      <c r="K350" s="3"/>
    </row>
    <row r="351" spans="2:11" ht="12.75">
      <c r="B351" s="3"/>
      <c r="C351" s="280"/>
      <c r="D351" s="280"/>
      <c r="E351" s="280"/>
      <c r="F351" s="3"/>
      <c r="G351" s="3"/>
      <c r="H351" s="3"/>
      <c r="I351" s="3"/>
      <c r="J351" s="3"/>
      <c r="K351" s="3"/>
    </row>
    <row r="352" spans="2:11" ht="12.75">
      <c r="B352" s="3"/>
      <c r="C352" s="280"/>
      <c r="D352" s="280"/>
      <c r="E352" s="280"/>
      <c r="F352" s="3"/>
      <c r="G352" s="3"/>
      <c r="H352" s="3"/>
      <c r="I352" s="3"/>
      <c r="J352" s="3"/>
      <c r="K352" s="3"/>
    </row>
    <row r="353" spans="2:11" ht="12.75">
      <c r="B353" s="3"/>
      <c r="C353" s="280"/>
      <c r="D353" s="280"/>
      <c r="E353" s="280"/>
      <c r="F353" s="3"/>
      <c r="G353" s="3"/>
      <c r="H353" s="3"/>
      <c r="I353" s="3"/>
      <c r="J353" s="3"/>
      <c r="K353" s="3"/>
    </row>
    <row r="354" spans="2:11" ht="12.75">
      <c r="B354" s="3"/>
      <c r="C354" s="280"/>
      <c r="D354" s="280"/>
      <c r="E354" s="280"/>
      <c r="F354" s="3"/>
      <c r="G354" s="3"/>
      <c r="H354" s="3"/>
      <c r="I354" s="3"/>
      <c r="J354" s="3"/>
      <c r="K354" s="3"/>
    </row>
    <row r="355" spans="2:11" ht="12.75">
      <c r="B355" s="3"/>
      <c r="C355" s="280"/>
      <c r="D355" s="280"/>
      <c r="E355" s="280"/>
      <c r="F355" s="3"/>
      <c r="G355" s="3"/>
      <c r="H355" s="3"/>
      <c r="I355" s="3"/>
      <c r="J355" s="3"/>
      <c r="K355" s="3"/>
    </row>
    <row r="356" spans="2:11" ht="12.75">
      <c r="B356" s="3"/>
      <c r="C356" s="280"/>
      <c r="D356" s="280"/>
      <c r="E356" s="280"/>
      <c r="F356" s="3"/>
      <c r="G356" s="3"/>
      <c r="H356" s="3"/>
      <c r="I356" s="3"/>
      <c r="J356" s="3"/>
      <c r="K356" s="3"/>
    </row>
    <row r="357" spans="2:11" ht="12.75">
      <c r="B357" s="3"/>
      <c r="C357" s="280"/>
      <c r="D357" s="280"/>
      <c r="E357" s="280"/>
      <c r="F357" s="3"/>
      <c r="G357" s="3"/>
      <c r="H357" s="3"/>
      <c r="I357" s="3"/>
      <c r="J357" s="3"/>
      <c r="K357" s="3"/>
    </row>
    <row r="358" spans="2:11" ht="12.75">
      <c r="B358" s="3"/>
      <c r="C358" s="280"/>
      <c r="D358" s="280"/>
      <c r="E358" s="280"/>
      <c r="F358" s="3"/>
      <c r="G358" s="3"/>
      <c r="H358" s="3"/>
      <c r="I358" s="3"/>
      <c r="J358" s="3"/>
      <c r="K358" s="3"/>
    </row>
    <row r="359" spans="2:11" ht="12.75">
      <c r="B359" s="3"/>
      <c r="C359" s="280"/>
      <c r="D359" s="280"/>
      <c r="E359" s="280"/>
      <c r="F359" s="3"/>
      <c r="G359" s="3"/>
      <c r="H359" s="3"/>
      <c r="I359" s="3"/>
      <c r="J359" s="3"/>
      <c r="K359" s="3"/>
    </row>
    <row r="360" spans="2:11" ht="12.75">
      <c r="B360" s="3"/>
      <c r="C360" s="280"/>
      <c r="D360" s="280"/>
      <c r="E360" s="280"/>
      <c r="F360" s="3"/>
      <c r="G360" s="3"/>
      <c r="H360" s="3"/>
      <c r="I360" s="3"/>
      <c r="J360" s="3"/>
      <c r="K360" s="3"/>
    </row>
    <row r="361" spans="2:11" ht="12.75">
      <c r="B361" s="3"/>
      <c r="C361" s="280"/>
      <c r="D361" s="280"/>
      <c r="E361" s="280"/>
      <c r="F361" s="3"/>
      <c r="G361" s="3"/>
      <c r="H361" s="3"/>
      <c r="I361" s="3"/>
      <c r="J361" s="3"/>
      <c r="K361" s="3"/>
    </row>
    <row r="362" spans="2:11" ht="12.75">
      <c r="B362" s="3"/>
      <c r="C362" s="280"/>
      <c r="D362" s="280"/>
      <c r="E362" s="280"/>
      <c r="F362" s="3"/>
      <c r="G362" s="3"/>
      <c r="H362" s="3"/>
      <c r="I362" s="3"/>
      <c r="J362" s="3"/>
      <c r="K362" s="3"/>
    </row>
    <row r="363" spans="2:11" ht="12.75">
      <c r="B363" s="3"/>
      <c r="C363" s="280"/>
      <c r="D363" s="280"/>
      <c r="E363" s="280"/>
      <c r="F363" s="3"/>
      <c r="G363" s="3"/>
      <c r="H363" s="3"/>
      <c r="I363" s="3"/>
      <c r="J363" s="3"/>
      <c r="K363" s="3"/>
    </row>
    <row r="364" spans="2:11" ht="12.75">
      <c r="B364" s="3"/>
      <c r="C364" s="280"/>
      <c r="D364" s="280"/>
      <c r="E364" s="280"/>
      <c r="F364" s="3"/>
      <c r="G364" s="3"/>
      <c r="H364" s="3"/>
      <c r="I364" s="3"/>
      <c r="J364" s="3"/>
      <c r="K364" s="3"/>
    </row>
    <row r="365" spans="2:11" ht="12.75">
      <c r="B365" s="3"/>
      <c r="C365" s="280"/>
      <c r="D365" s="280"/>
      <c r="E365" s="280"/>
      <c r="F365" s="3"/>
      <c r="G365" s="3"/>
      <c r="H365" s="3"/>
      <c r="I365" s="3"/>
      <c r="J365" s="3"/>
      <c r="K365" s="3"/>
    </row>
    <row r="366" spans="2:11" ht="12.75">
      <c r="B366" s="3"/>
      <c r="C366" s="280"/>
      <c r="D366" s="280"/>
      <c r="E366" s="280"/>
      <c r="F366" s="3"/>
      <c r="G366" s="3"/>
      <c r="H366" s="3"/>
      <c r="I366" s="3"/>
      <c r="J366" s="3"/>
      <c r="K366" s="3"/>
    </row>
    <row r="367" spans="2:11" ht="12.75">
      <c r="B367" s="3"/>
      <c r="C367" s="280"/>
      <c r="D367" s="280"/>
      <c r="E367" s="280"/>
      <c r="F367" s="3"/>
      <c r="G367" s="3"/>
      <c r="H367" s="3"/>
      <c r="I367" s="3"/>
      <c r="J367" s="3"/>
      <c r="K367" s="3"/>
    </row>
    <row r="368" spans="2:11" ht="12.75">
      <c r="B368" s="3"/>
      <c r="C368" s="280"/>
      <c r="D368" s="280"/>
      <c r="E368" s="280"/>
      <c r="F368" s="3"/>
      <c r="G368" s="3"/>
      <c r="H368" s="3"/>
      <c r="I368" s="3"/>
      <c r="J368" s="3"/>
      <c r="K368" s="3"/>
    </row>
    <row r="369" spans="2:11" ht="12.75">
      <c r="B369" s="3"/>
      <c r="C369" s="280"/>
      <c r="D369" s="280"/>
      <c r="E369" s="280"/>
      <c r="F369" s="3"/>
      <c r="G369" s="3"/>
      <c r="H369" s="3"/>
      <c r="I369" s="3"/>
      <c r="J369" s="3"/>
      <c r="K369" s="3"/>
    </row>
    <row r="370" spans="2:11" ht="12.75">
      <c r="B370" s="3"/>
      <c r="C370" s="280"/>
      <c r="D370" s="280"/>
      <c r="E370" s="280"/>
      <c r="F370" s="3"/>
      <c r="G370" s="3"/>
      <c r="H370" s="3"/>
      <c r="I370" s="3"/>
      <c r="J370" s="3"/>
      <c r="K370" s="3"/>
    </row>
    <row r="371" spans="2:11" ht="12.75">
      <c r="B371" s="3"/>
      <c r="C371" s="280"/>
      <c r="D371" s="280"/>
      <c r="E371" s="280"/>
      <c r="F371" s="3"/>
      <c r="G371" s="3"/>
      <c r="H371" s="3"/>
      <c r="I371" s="3"/>
      <c r="J371" s="3"/>
      <c r="K371" s="3"/>
    </row>
    <row r="372" spans="2:11" ht="12.75">
      <c r="B372" s="3"/>
      <c r="C372" s="280"/>
      <c r="D372" s="280"/>
      <c r="E372" s="280"/>
      <c r="F372" s="3"/>
      <c r="G372" s="3"/>
      <c r="H372" s="3"/>
      <c r="I372" s="3"/>
      <c r="J372" s="3"/>
      <c r="K372" s="3"/>
    </row>
    <row r="373" spans="2:11" ht="12.75">
      <c r="B373" s="3"/>
      <c r="C373" s="280"/>
      <c r="D373" s="280"/>
      <c r="E373" s="280"/>
      <c r="F373" s="3"/>
      <c r="G373" s="3"/>
      <c r="H373" s="3"/>
      <c r="I373" s="3"/>
      <c r="J373" s="3"/>
      <c r="K373" s="3"/>
    </row>
    <row r="374" spans="2:11" ht="12.75">
      <c r="B374" s="3"/>
      <c r="C374" s="280"/>
      <c r="D374" s="280"/>
      <c r="E374" s="280"/>
      <c r="F374" s="3"/>
      <c r="G374" s="3"/>
      <c r="H374" s="3"/>
      <c r="I374" s="3"/>
      <c r="J374" s="3"/>
      <c r="K374" s="3"/>
    </row>
    <row r="375" spans="2:11" ht="12.75">
      <c r="B375" s="3"/>
      <c r="C375" s="280"/>
      <c r="D375" s="280"/>
      <c r="E375" s="280"/>
      <c r="F375" s="3"/>
      <c r="G375" s="3"/>
      <c r="H375" s="3"/>
      <c r="I375" s="3"/>
      <c r="J375" s="3"/>
      <c r="K375" s="3"/>
    </row>
    <row r="376" spans="2:11" ht="12.75">
      <c r="B376" s="3"/>
      <c r="C376" s="280"/>
      <c r="D376" s="280"/>
      <c r="E376" s="280"/>
      <c r="F376" s="3"/>
      <c r="G376" s="3"/>
      <c r="H376" s="3"/>
      <c r="I376" s="3"/>
      <c r="J376" s="3"/>
      <c r="K376" s="3"/>
    </row>
    <row r="377" spans="2:11" ht="12.75">
      <c r="B377" s="3"/>
      <c r="C377" s="280"/>
      <c r="D377" s="280"/>
      <c r="E377" s="280"/>
      <c r="F377" s="3"/>
      <c r="G377" s="3"/>
      <c r="H377" s="3"/>
      <c r="I377" s="3"/>
      <c r="J377" s="3"/>
      <c r="K377" s="3"/>
    </row>
    <row r="378" spans="2:11" ht="12.75">
      <c r="B378" s="3"/>
      <c r="C378" s="280"/>
      <c r="D378" s="280"/>
      <c r="E378" s="280"/>
      <c r="F378" s="3"/>
      <c r="G378" s="3"/>
      <c r="H378" s="3"/>
      <c r="I378" s="3"/>
      <c r="J378" s="3"/>
      <c r="K378" s="3"/>
    </row>
    <row r="379" spans="2:11" ht="12.75">
      <c r="B379" s="3"/>
      <c r="C379" s="280"/>
      <c r="D379" s="280"/>
      <c r="E379" s="280"/>
      <c r="F379" s="3"/>
      <c r="G379" s="3"/>
      <c r="H379" s="3"/>
      <c r="I379" s="3"/>
      <c r="J379" s="3"/>
      <c r="K379" s="3"/>
    </row>
    <row r="380" spans="2:11" ht="12.75">
      <c r="B380" s="3"/>
      <c r="C380" s="280"/>
      <c r="D380" s="280"/>
      <c r="E380" s="280"/>
      <c r="F380" s="3"/>
      <c r="G380" s="3"/>
      <c r="H380" s="3"/>
      <c r="I380" s="3"/>
      <c r="J380" s="3"/>
      <c r="K380" s="3"/>
    </row>
    <row r="381" spans="2:11" ht="12.75">
      <c r="B381" s="3"/>
      <c r="C381" s="280"/>
      <c r="D381" s="280"/>
      <c r="E381" s="280"/>
      <c r="F381" s="3"/>
      <c r="G381" s="3"/>
      <c r="H381" s="3"/>
      <c r="I381" s="3"/>
      <c r="J381" s="3"/>
      <c r="K381" s="3"/>
    </row>
    <row r="382" spans="2:11" ht="12.75">
      <c r="B382" s="3"/>
      <c r="C382" s="280"/>
      <c r="D382" s="280"/>
      <c r="E382" s="280"/>
      <c r="F382" s="3"/>
      <c r="G382" s="3"/>
      <c r="H382" s="3"/>
      <c r="I382" s="3"/>
      <c r="J382" s="3"/>
      <c r="K382" s="3"/>
    </row>
    <row r="383" spans="2:11" ht="12.75">
      <c r="B383" s="3"/>
      <c r="C383" s="280"/>
      <c r="D383" s="280"/>
      <c r="E383" s="280"/>
      <c r="F383" s="3"/>
      <c r="G383" s="3"/>
      <c r="H383" s="3"/>
      <c r="I383" s="3"/>
      <c r="J383" s="3"/>
      <c r="K383" s="3"/>
    </row>
    <row r="384" spans="2:11" ht="12.75">
      <c r="B384" s="3"/>
      <c r="C384" s="280"/>
      <c r="D384" s="280"/>
      <c r="E384" s="280"/>
      <c r="F384" s="3"/>
      <c r="G384" s="3"/>
      <c r="H384" s="3"/>
      <c r="I384" s="3"/>
      <c r="J384" s="3"/>
      <c r="K384" s="3"/>
    </row>
    <row r="385" spans="2:11" ht="12.75">
      <c r="B385" s="3"/>
      <c r="C385" s="280"/>
      <c r="D385" s="280"/>
      <c r="E385" s="280"/>
      <c r="F385" s="3"/>
      <c r="G385" s="3"/>
      <c r="H385" s="3"/>
      <c r="I385" s="3"/>
      <c r="J385" s="3"/>
      <c r="K385" s="3"/>
    </row>
    <row r="386" spans="2:11" ht="12.75">
      <c r="B386" s="3"/>
      <c r="C386" s="280"/>
      <c r="D386" s="280"/>
      <c r="E386" s="280"/>
      <c r="F386" s="3"/>
      <c r="G386" s="3"/>
      <c r="H386" s="3"/>
      <c r="I386" s="3"/>
      <c r="J386" s="3"/>
      <c r="K386" s="3"/>
    </row>
    <row r="387" spans="2:11" ht="12.75">
      <c r="B387" s="3"/>
      <c r="C387" s="280"/>
      <c r="D387" s="280"/>
      <c r="E387" s="280"/>
      <c r="F387" s="3"/>
      <c r="G387" s="3"/>
      <c r="H387" s="3"/>
      <c r="I387" s="3"/>
      <c r="J387" s="3"/>
      <c r="K387" s="3"/>
    </row>
    <row r="388" spans="2:11" ht="12.75">
      <c r="B388" s="3"/>
      <c r="C388" s="280"/>
      <c r="D388" s="280"/>
      <c r="E388" s="280"/>
      <c r="F388" s="3"/>
      <c r="G388" s="3"/>
      <c r="H388" s="3"/>
      <c r="I388" s="3"/>
      <c r="J388" s="3"/>
      <c r="K388" s="3"/>
    </row>
    <row r="389" spans="2:11" ht="12.75">
      <c r="B389" s="3"/>
      <c r="C389" s="280"/>
      <c r="D389" s="280"/>
      <c r="E389" s="280"/>
      <c r="F389" s="3"/>
      <c r="G389" s="3"/>
      <c r="H389" s="3"/>
      <c r="I389" s="3"/>
      <c r="J389" s="3"/>
      <c r="K389" s="3"/>
    </row>
    <row r="390" spans="2:11" ht="12.75">
      <c r="B390" s="3"/>
      <c r="C390" s="280"/>
      <c r="D390" s="280"/>
      <c r="E390" s="280"/>
      <c r="F390" s="3"/>
      <c r="G390" s="3"/>
      <c r="H390" s="3"/>
      <c r="I390" s="3"/>
      <c r="J390" s="3"/>
      <c r="K390" s="3"/>
    </row>
    <row r="391" spans="2:11" ht="12.75">
      <c r="B391" s="3"/>
      <c r="C391" s="280"/>
      <c r="D391" s="280"/>
      <c r="E391" s="280"/>
      <c r="F391" s="3"/>
      <c r="G391" s="3"/>
      <c r="H391" s="3"/>
      <c r="I391" s="3"/>
      <c r="J391" s="3"/>
      <c r="K391" s="3"/>
    </row>
    <row r="392" spans="2:11" ht="12.75">
      <c r="B392" s="3"/>
      <c r="C392" s="280"/>
      <c r="D392" s="280"/>
      <c r="E392" s="280"/>
      <c r="F392" s="3"/>
      <c r="G392" s="3"/>
      <c r="H392" s="3"/>
      <c r="I392" s="3"/>
      <c r="J392" s="3"/>
      <c r="K392" s="3"/>
    </row>
    <row r="393" spans="2:11" ht="12.75">
      <c r="B393" s="3"/>
      <c r="C393" s="280"/>
      <c r="D393" s="280"/>
      <c r="E393" s="280"/>
      <c r="F393" s="3"/>
      <c r="G393" s="3"/>
      <c r="H393" s="3"/>
      <c r="I393" s="3"/>
      <c r="J393" s="3"/>
      <c r="K393" s="3"/>
    </row>
    <row r="394" spans="2:11" ht="12.75">
      <c r="B394" s="3"/>
      <c r="C394" s="280"/>
      <c r="D394" s="280"/>
      <c r="E394" s="280"/>
      <c r="F394" s="3"/>
      <c r="G394" s="3"/>
      <c r="H394" s="3"/>
      <c r="I394" s="3"/>
      <c r="J394" s="3"/>
      <c r="K394" s="3"/>
    </row>
    <row r="395" spans="2:11" ht="12.75">
      <c r="B395" s="3"/>
      <c r="C395" s="280"/>
      <c r="D395" s="280"/>
      <c r="E395" s="280"/>
      <c r="F395" s="3"/>
      <c r="G395" s="3"/>
      <c r="H395" s="3"/>
      <c r="I395" s="3"/>
      <c r="J395" s="3"/>
      <c r="K395" s="3"/>
    </row>
    <row r="396" spans="2:11" ht="12.75">
      <c r="B396" s="3"/>
      <c r="C396" s="280"/>
      <c r="D396" s="280"/>
      <c r="E396" s="280"/>
      <c r="F396" s="3"/>
      <c r="G396" s="3"/>
      <c r="H396" s="3"/>
      <c r="I396" s="3"/>
      <c r="J396" s="3"/>
      <c r="K396" s="3"/>
    </row>
    <row r="397" spans="2:11" ht="12.75">
      <c r="B397" s="3"/>
      <c r="C397" s="280"/>
      <c r="D397" s="280"/>
      <c r="E397" s="280"/>
      <c r="F397" s="3"/>
      <c r="G397" s="3"/>
      <c r="H397" s="3"/>
      <c r="I397" s="3"/>
      <c r="J397" s="3"/>
      <c r="K397" s="3"/>
    </row>
    <row r="398" spans="2:11" ht="12.75">
      <c r="B398" s="3"/>
      <c r="C398" s="280"/>
      <c r="D398" s="280"/>
      <c r="E398" s="280"/>
      <c r="F398" s="3"/>
      <c r="G398" s="3"/>
      <c r="H398" s="3"/>
      <c r="I398" s="3"/>
      <c r="J398" s="3"/>
      <c r="K398" s="3"/>
    </row>
    <row r="399" spans="2:11" ht="12.75">
      <c r="B399" s="3"/>
      <c r="C399" s="280"/>
      <c r="D399" s="280"/>
      <c r="E399" s="280"/>
      <c r="F399" s="3"/>
      <c r="G399" s="3"/>
      <c r="H399" s="3"/>
      <c r="I399" s="3"/>
      <c r="J399" s="3"/>
      <c r="K399" s="3"/>
    </row>
    <row r="400" spans="2:11" ht="12.75">
      <c r="B400" s="3"/>
      <c r="C400" s="280"/>
      <c r="D400" s="280"/>
      <c r="E400" s="280"/>
      <c r="F400" s="3"/>
      <c r="G400" s="3"/>
      <c r="H400" s="3"/>
      <c r="I400" s="3"/>
      <c r="J400" s="3"/>
      <c r="K400" s="3"/>
    </row>
    <row r="401" spans="2:11" ht="12.75">
      <c r="B401" s="3"/>
      <c r="C401" s="280"/>
      <c r="D401" s="280"/>
      <c r="E401" s="280"/>
      <c r="F401" s="3"/>
      <c r="G401" s="3"/>
      <c r="H401" s="3"/>
      <c r="I401" s="3"/>
      <c r="J401" s="3"/>
      <c r="K401" s="3"/>
    </row>
    <row r="402" spans="2:11" ht="12.75">
      <c r="B402" s="3"/>
      <c r="C402" s="280"/>
      <c r="D402" s="280"/>
      <c r="E402" s="280"/>
      <c r="F402" s="3"/>
      <c r="G402" s="3"/>
      <c r="H402" s="3"/>
      <c r="I402" s="3"/>
      <c r="J402" s="3"/>
      <c r="K402" s="3"/>
    </row>
    <row r="403" spans="2:11" ht="12.75">
      <c r="B403" s="3"/>
      <c r="C403" s="280"/>
      <c r="D403" s="280"/>
      <c r="E403" s="280"/>
      <c r="F403" s="3"/>
      <c r="G403" s="3"/>
      <c r="H403" s="3"/>
      <c r="I403" s="3"/>
      <c r="J403" s="3"/>
      <c r="K403" s="3"/>
    </row>
    <row r="404" spans="2:11" ht="12.75">
      <c r="B404" s="3"/>
      <c r="C404" s="280"/>
      <c r="D404" s="280"/>
      <c r="E404" s="280"/>
      <c r="F404" s="3"/>
      <c r="G404" s="3"/>
      <c r="H404" s="3"/>
      <c r="I404" s="3"/>
      <c r="J404" s="3"/>
      <c r="K404" s="3"/>
    </row>
    <row r="405" spans="2:11" ht="12.75">
      <c r="B405" s="3"/>
      <c r="C405" s="280"/>
      <c r="D405" s="280"/>
      <c r="E405" s="280"/>
      <c r="F405" s="3"/>
      <c r="G405" s="3"/>
      <c r="H405" s="3"/>
      <c r="I405" s="3"/>
      <c r="J405" s="3"/>
      <c r="K405" s="3"/>
    </row>
    <row r="406" spans="2:11" ht="12.75">
      <c r="B406" s="3"/>
      <c r="C406" s="280"/>
      <c r="D406" s="280"/>
      <c r="E406" s="280"/>
      <c r="F406" s="3"/>
      <c r="G406" s="3"/>
      <c r="H406" s="3"/>
      <c r="I406" s="3"/>
      <c r="J406" s="3"/>
      <c r="K406" s="3"/>
    </row>
    <row r="407" spans="2:11" ht="12.75">
      <c r="B407" s="3"/>
      <c r="C407" s="280"/>
      <c r="D407" s="280"/>
      <c r="E407" s="280"/>
      <c r="F407" s="3"/>
      <c r="G407" s="3"/>
      <c r="H407" s="3"/>
      <c r="I407" s="3"/>
      <c r="J407" s="3"/>
      <c r="K407" s="3"/>
    </row>
    <row r="408" spans="2:11" ht="12.75">
      <c r="B408" s="3"/>
      <c r="C408" s="280"/>
      <c r="D408" s="280"/>
      <c r="E408" s="280"/>
      <c r="F408" s="3"/>
      <c r="G408" s="3"/>
      <c r="H408" s="3"/>
      <c r="I408" s="3"/>
      <c r="J408" s="3"/>
      <c r="K408" s="3"/>
    </row>
    <row r="409" spans="2:11" ht="12.75">
      <c r="B409" s="3"/>
      <c r="C409" s="280"/>
      <c r="D409" s="280"/>
      <c r="E409" s="280"/>
      <c r="F409" s="3"/>
      <c r="G409" s="3"/>
      <c r="H409" s="3"/>
      <c r="I409" s="3"/>
      <c r="J409" s="3"/>
      <c r="K409" s="3"/>
    </row>
    <row r="410" spans="2:11" ht="12.75">
      <c r="B410" s="3"/>
      <c r="C410" s="280"/>
      <c r="D410" s="280"/>
      <c r="E410" s="280"/>
      <c r="F410" s="3"/>
      <c r="G410" s="3"/>
      <c r="H410" s="3"/>
      <c r="I410" s="3"/>
      <c r="J410" s="3"/>
      <c r="K410" s="3"/>
    </row>
    <row r="411" spans="2:11" ht="12.75">
      <c r="B411" s="3"/>
      <c r="C411" s="280"/>
      <c r="D411" s="280"/>
      <c r="E411" s="280"/>
      <c r="F411" s="3"/>
      <c r="G411" s="3"/>
      <c r="H411" s="3"/>
      <c r="I411" s="3"/>
      <c r="J411" s="3"/>
      <c r="K411" s="3"/>
    </row>
    <row r="412" spans="2:11" ht="12.75">
      <c r="B412" s="3"/>
      <c r="C412" s="280"/>
      <c r="D412" s="280"/>
      <c r="E412" s="280"/>
      <c r="F412" s="3"/>
      <c r="G412" s="3"/>
      <c r="H412" s="3"/>
      <c r="I412" s="3"/>
      <c r="J412" s="3"/>
      <c r="K412" s="3"/>
    </row>
    <row r="413" spans="2:11" ht="12.75">
      <c r="B413" s="3"/>
      <c r="C413" s="280"/>
      <c r="D413" s="280"/>
      <c r="E413" s="280"/>
      <c r="F413" s="3"/>
      <c r="G413" s="3"/>
      <c r="H413" s="3"/>
      <c r="I413" s="3"/>
      <c r="J413" s="3"/>
      <c r="K413" s="3"/>
    </row>
    <row r="414" spans="2:11" ht="12.75">
      <c r="B414" s="3"/>
      <c r="C414" s="280"/>
      <c r="D414" s="280"/>
      <c r="E414" s="280"/>
      <c r="F414" s="3"/>
      <c r="G414" s="3"/>
      <c r="H414" s="3"/>
      <c r="I414" s="3"/>
      <c r="J414" s="3"/>
      <c r="K414" s="3"/>
    </row>
    <row r="415" spans="2:11" ht="12.75">
      <c r="B415" s="3"/>
      <c r="C415" s="280"/>
      <c r="D415" s="280"/>
      <c r="E415" s="280"/>
      <c r="F415" s="3"/>
      <c r="G415" s="3"/>
      <c r="H415" s="3"/>
      <c r="I415" s="3"/>
      <c r="J415" s="3"/>
      <c r="K415" s="3"/>
    </row>
    <row r="416" spans="2:11" ht="12.75">
      <c r="B416" s="3"/>
      <c r="C416" s="280"/>
      <c r="D416" s="280"/>
      <c r="E416" s="280"/>
      <c r="F416" s="3"/>
      <c r="G416" s="3"/>
      <c r="H416" s="3"/>
      <c r="I416" s="3"/>
      <c r="J416" s="3"/>
      <c r="K416" s="3"/>
    </row>
    <row r="417" spans="2:11" ht="12.75">
      <c r="B417" s="3"/>
      <c r="C417" s="280"/>
      <c r="D417" s="280"/>
      <c r="E417" s="280"/>
      <c r="F417" s="3"/>
      <c r="G417" s="3"/>
      <c r="H417" s="3"/>
      <c r="I417" s="3"/>
      <c r="J417" s="3"/>
      <c r="K417" s="3"/>
    </row>
    <row r="418" spans="2:11" ht="12.75">
      <c r="B418" s="3"/>
      <c r="C418" s="280"/>
      <c r="D418" s="280"/>
      <c r="E418" s="280"/>
      <c r="F418" s="3"/>
      <c r="G418" s="3"/>
      <c r="H418" s="3"/>
      <c r="I418" s="3"/>
      <c r="J418" s="3"/>
      <c r="K418" s="3"/>
    </row>
    <row r="419" spans="2:11" ht="12.75">
      <c r="B419" s="3"/>
      <c r="C419" s="280"/>
      <c r="D419" s="280"/>
      <c r="E419" s="280"/>
      <c r="F419" s="3"/>
      <c r="G419" s="3"/>
      <c r="H419" s="3"/>
      <c r="I419" s="3"/>
      <c r="J419" s="3"/>
      <c r="K419" s="3"/>
    </row>
    <row r="420" spans="2:11" ht="12.75">
      <c r="B420" s="3"/>
      <c r="C420" s="280"/>
      <c r="D420" s="280"/>
      <c r="E420" s="280"/>
      <c r="F420" s="3"/>
      <c r="G420" s="3"/>
      <c r="H420" s="3"/>
      <c r="I420" s="3"/>
      <c r="J420" s="3"/>
      <c r="K420" s="3"/>
    </row>
    <row r="421" spans="2:11" ht="12.75">
      <c r="B421" s="3"/>
      <c r="C421" s="280"/>
      <c r="D421" s="280"/>
      <c r="E421" s="280"/>
      <c r="F421" s="3"/>
      <c r="G421" s="3"/>
      <c r="H421" s="3"/>
      <c r="I421" s="3"/>
      <c r="J421" s="3"/>
      <c r="K421" s="3"/>
    </row>
    <row r="422" spans="2:11" ht="12.75">
      <c r="B422" s="3"/>
      <c r="C422" s="280"/>
      <c r="D422" s="280"/>
      <c r="E422" s="280"/>
      <c r="F422" s="3"/>
      <c r="G422" s="3"/>
      <c r="H422" s="3"/>
      <c r="I422" s="3"/>
      <c r="J422" s="3"/>
      <c r="K422" s="3"/>
    </row>
    <row r="423" spans="2:11" ht="12.75">
      <c r="B423" s="3"/>
      <c r="C423" s="280"/>
      <c r="D423" s="280"/>
      <c r="E423" s="280"/>
      <c r="F423" s="3"/>
      <c r="G423" s="3"/>
      <c r="H423" s="3"/>
      <c r="I423" s="3"/>
      <c r="J423" s="3"/>
      <c r="K423" s="3"/>
    </row>
    <row r="424" spans="2:11" ht="12.75">
      <c r="B424" s="3"/>
      <c r="C424" s="280"/>
      <c r="D424" s="280"/>
      <c r="E424" s="280"/>
      <c r="F424" s="3"/>
      <c r="G424" s="3"/>
      <c r="H424" s="3"/>
      <c r="I424" s="3"/>
      <c r="J424" s="3"/>
      <c r="K424" s="3"/>
    </row>
    <row r="425" spans="2:11" ht="12.75">
      <c r="B425" s="3"/>
      <c r="C425" s="280"/>
      <c r="D425" s="280"/>
      <c r="E425" s="280"/>
      <c r="F425" s="3"/>
      <c r="G425" s="3"/>
      <c r="H425" s="3"/>
      <c r="I425" s="3"/>
      <c r="J425" s="3"/>
      <c r="K425" s="3"/>
    </row>
    <row r="426" spans="2:11" ht="12.75">
      <c r="B426" s="3"/>
      <c r="C426" s="280"/>
      <c r="D426" s="280"/>
      <c r="E426" s="280"/>
      <c r="F426" s="3"/>
      <c r="G426" s="3"/>
      <c r="H426" s="3"/>
      <c r="I426" s="3"/>
      <c r="J426" s="3"/>
      <c r="K426" s="3"/>
    </row>
    <row r="427" spans="2:11" ht="12.75">
      <c r="B427" s="3"/>
      <c r="C427" s="280"/>
      <c r="D427" s="280"/>
      <c r="E427" s="280"/>
      <c r="F427" s="3"/>
      <c r="G427" s="3"/>
      <c r="H427" s="3"/>
      <c r="I427" s="3"/>
      <c r="J427" s="3"/>
      <c r="K427" s="3"/>
    </row>
    <row r="428" spans="2:11" ht="12.75">
      <c r="B428" s="3"/>
      <c r="C428" s="280"/>
      <c r="D428" s="280"/>
      <c r="E428" s="280"/>
      <c r="F428" s="3"/>
      <c r="G428" s="3"/>
      <c r="H428" s="3"/>
      <c r="I428" s="3"/>
      <c r="J428" s="3"/>
      <c r="K428" s="3"/>
    </row>
    <row r="429" spans="2:11" ht="12.75">
      <c r="B429" s="3"/>
      <c r="C429" s="280"/>
      <c r="D429" s="280"/>
      <c r="E429" s="280"/>
      <c r="F429" s="3"/>
      <c r="G429" s="3"/>
      <c r="H429" s="3"/>
      <c r="I429" s="3"/>
      <c r="J429" s="3"/>
      <c r="K429" s="3"/>
    </row>
    <row r="430" spans="2:11" ht="12.75">
      <c r="B430" s="3"/>
      <c r="C430" s="280"/>
      <c r="D430" s="280"/>
      <c r="E430" s="280"/>
      <c r="F430" s="3"/>
      <c r="G430" s="3"/>
      <c r="H430" s="3"/>
      <c r="I430" s="3"/>
      <c r="J430" s="3"/>
      <c r="K430" s="3"/>
    </row>
    <row r="431" spans="2:11" ht="12.75">
      <c r="B431" s="3"/>
      <c r="C431" s="280"/>
      <c r="D431" s="280"/>
      <c r="E431" s="280"/>
      <c r="F431" s="3"/>
      <c r="G431" s="3"/>
      <c r="H431" s="3"/>
      <c r="I431" s="3"/>
      <c r="J431" s="3"/>
      <c r="K431" s="3"/>
    </row>
    <row r="432" spans="2:11" ht="12.75">
      <c r="B432" s="3"/>
      <c r="C432" s="280"/>
      <c r="D432" s="280"/>
      <c r="E432" s="280"/>
      <c r="F432" s="3"/>
      <c r="G432" s="3"/>
      <c r="H432" s="3"/>
      <c r="I432" s="3"/>
      <c r="J432" s="3"/>
      <c r="K432" s="3"/>
    </row>
    <row r="433" spans="2:11" ht="12.75">
      <c r="B433" s="3"/>
      <c r="C433" s="280"/>
      <c r="D433" s="280"/>
      <c r="E433" s="280"/>
      <c r="F433" s="3"/>
      <c r="G433" s="3"/>
      <c r="H433" s="3"/>
      <c r="I433" s="3"/>
      <c r="J433" s="3"/>
      <c r="K433" s="3"/>
    </row>
    <row r="434" spans="2:11" ht="12.75">
      <c r="B434" s="3"/>
      <c r="C434" s="280"/>
      <c r="D434" s="280"/>
      <c r="E434" s="280"/>
      <c r="F434" s="3"/>
      <c r="G434" s="3"/>
      <c r="H434" s="3"/>
      <c r="I434" s="3"/>
      <c r="J434" s="3"/>
      <c r="K434" s="3"/>
    </row>
    <row r="435" spans="2:11" ht="12.75">
      <c r="B435" s="3"/>
      <c r="C435" s="280"/>
      <c r="D435" s="280"/>
      <c r="E435" s="280"/>
      <c r="F435" s="3"/>
      <c r="G435" s="3"/>
      <c r="H435" s="3"/>
      <c r="I435" s="3"/>
      <c r="J435" s="3"/>
      <c r="K435" s="3"/>
    </row>
    <row r="436" spans="2:11" ht="12.75">
      <c r="B436" s="3"/>
      <c r="C436" s="280"/>
      <c r="D436" s="280"/>
      <c r="E436" s="280"/>
      <c r="F436" s="3"/>
      <c r="G436" s="3"/>
      <c r="H436" s="3"/>
      <c r="I436" s="3"/>
      <c r="J436" s="3"/>
      <c r="K436" s="3"/>
    </row>
    <row r="437" spans="2:11" ht="12.75">
      <c r="B437" s="3"/>
      <c r="C437" s="280"/>
      <c r="D437" s="280"/>
      <c r="E437" s="280"/>
      <c r="F437" s="3"/>
      <c r="G437" s="3"/>
      <c r="H437" s="3"/>
      <c r="I437" s="3"/>
      <c r="J437" s="3"/>
      <c r="K437" s="3"/>
    </row>
    <row r="438" spans="2:11" ht="12.75">
      <c r="B438" s="3"/>
      <c r="C438" s="280"/>
      <c r="D438" s="280"/>
      <c r="E438" s="280"/>
      <c r="F438" s="3"/>
      <c r="G438" s="3"/>
      <c r="H438" s="3"/>
      <c r="I438" s="3"/>
      <c r="J438" s="3"/>
      <c r="K438" s="3"/>
    </row>
    <row r="439" spans="2:11" ht="12.75">
      <c r="B439" s="3"/>
      <c r="C439" s="280"/>
      <c r="D439" s="280"/>
      <c r="E439" s="280"/>
      <c r="F439" s="3"/>
      <c r="G439" s="3"/>
      <c r="H439" s="3"/>
      <c r="I439" s="3"/>
      <c r="J439" s="3"/>
      <c r="K439" s="3"/>
    </row>
    <row r="440" spans="2:11" ht="12.75">
      <c r="B440" s="3"/>
      <c r="C440" s="280"/>
      <c r="D440" s="280"/>
      <c r="E440" s="280"/>
      <c r="F440" s="3"/>
      <c r="G440" s="3"/>
      <c r="H440" s="3"/>
      <c r="I440" s="3"/>
      <c r="J440" s="3"/>
      <c r="K440" s="3"/>
    </row>
    <row r="441" spans="2:11" ht="12.75">
      <c r="B441" s="3"/>
      <c r="C441" s="280"/>
      <c r="D441" s="280"/>
      <c r="E441" s="280"/>
      <c r="F441" s="3"/>
      <c r="G441" s="3"/>
      <c r="H441" s="3"/>
      <c r="I441" s="3"/>
      <c r="J441" s="3"/>
      <c r="K441" s="3"/>
    </row>
    <row r="442" spans="2:11" ht="12.75">
      <c r="B442" s="3"/>
      <c r="C442" s="280"/>
      <c r="D442" s="280"/>
      <c r="E442" s="280"/>
      <c r="F442" s="3"/>
      <c r="G442" s="3"/>
      <c r="H442" s="3"/>
      <c r="I442" s="3"/>
      <c r="J442" s="3"/>
      <c r="K442" s="3"/>
    </row>
    <row r="443" spans="2:11" ht="12.75">
      <c r="B443" s="3"/>
      <c r="C443" s="280"/>
      <c r="D443" s="280"/>
      <c r="E443" s="280"/>
      <c r="F443" s="3"/>
      <c r="G443" s="3"/>
      <c r="H443" s="3"/>
      <c r="I443" s="3"/>
      <c r="J443" s="3"/>
      <c r="K443" s="3"/>
    </row>
    <row r="444" spans="2:11" ht="12.75">
      <c r="B444" s="3"/>
      <c r="C444" s="280"/>
      <c r="D444" s="280"/>
      <c r="E444" s="280"/>
      <c r="F444" s="3"/>
      <c r="G444" s="3"/>
      <c r="H444" s="3"/>
      <c r="I444" s="3"/>
      <c r="J444" s="3"/>
      <c r="K444" s="3"/>
    </row>
    <row r="445" spans="2:11" ht="12.75">
      <c r="B445" s="3"/>
      <c r="C445" s="280"/>
      <c r="D445" s="280"/>
      <c r="E445" s="280"/>
      <c r="F445" s="3"/>
      <c r="G445" s="3"/>
      <c r="H445" s="3"/>
      <c r="I445" s="3"/>
      <c r="J445" s="3"/>
      <c r="K445" s="3"/>
    </row>
    <row r="446" spans="2:11" ht="12.75">
      <c r="B446" s="3"/>
      <c r="C446" s="280"/>
      <c r="D446" s="280"/>
      <c r="E446" s="280"/>
      <c r="F446" s="3"/>
      <c r="G446" s="3"/>
      <c r="H446" s="3"/>
      <c r="I446" s="3"/>
      <c r="J446" s="3"/>
      <c r="K446" s="3"/>
    </row>
    <row r="447" spans="2:11" ht="12.75">
      <c r="B447" s="3"/>
      <c r="C447" s="280"/>
      <c r="D447" s="280"/>
      <c r="E447" s="280"/>
      <c r="F447" s="3"/>
      <c r="G447" s="3"/>
      <c r="H447" s="3"/>
      <c r="I447" s="3"/>
      <c r="J447" s="3"/>
      <c r="K447" s="3"/>
    </row>
    <row r="448" spans="2:11" ht="12.75">
      <c r="B448" s="3"/>
      <c r="C448" s="280"/>
      <c r="D448" s="280"/>
      <c r="E448" s="280"/>
      <c r="F448" s="3"/>
      <c r="G448" s="3"/>
      <c r="H448" s="3"/>
      <c r="I448" s="3"/>
      <c r="J448" s="3"/>
      <c r="K448" s="3"/>
    </row>
    <row r="449" spans="2:11" ht="12.75">
      <c r="B449" s="3"/>
      <c r="C449" s="280"/>
      <c r="D449" s="280"/>
      <c r="E449" s="280"/>
      <c r="F449" s="3"/>
      <c r="G449" s="3"/>
      <c r="H449" s="3"/>
      <c r="I449" s="3"/>
      <c r="J449" s="3"/>
      <c r="K449" s="3"/>
    </row>
    <row r="450" spans="2:11" ht="12.75">
      <c r="B450" s="3"/>
      <c r="C450" s="280"/>
      <c r="D450" s="280"/>
      <c r="E450" s="280"/>
      <c r="F450" s="3"/>
      <c r="G450" s="3"/>
      <c r="H450" s="3"/>
      <c r="I450" s="3"/>
      <c r="J450" s="3"/>
      <c r="K450" s="3"/>
    </row>
    <row r="451" spans="2:11" ht="12.75">
      <c r="B451" s="3"/>
      <c r="C451" s="280"/>
      <c r="D451" s="280"/>
      <c r="E451" s="280"/>
      <c r="F451" s="3"/>
      <c r="G451" s="3"/>
      <c r="H451" s="3"/>
      <c r="I451" s="3"/>
      <c r="J451" s="3"/>
      <c r="K451" s="3"/>
    </row>
    <row r="452" spans="2:11" ht="12.75">
      <c r="B452" s="3"/>
      <c r="C452" s="280"/>
      <c r="D452" s="280"/>
      <c r="E452" s="280"/>
      <c r="F452" s="3"/>
      <c r="G452" s="3"/>
      <c r="H452" s="3"/>
      <c r="I452" s="3"/>
      <c r="J452" s="3"/>
      <c r="K452" s="3"/>
    </row>
    <row r="453" spans="2:11" ht="12.75">
      <c r="B453" s="3"/>
      <c r="C453" s="280"/>
      <c r="D453" s="280"/>
      <c r="E453" s="280"/>
      <c r="F453" s="3"/>
      <c r="G453" s="3"/>
      <c r="H453" s="3"/>
      <c r="I453" s="3"/>
      <c r="J453" s="3"/>
      <c r="K453" s="3"/>
    </row>
    <row r="454" spans="2:11" ht="12.75">
      <c r="B454" s="3"/>
      <c r="C454" s="280"/>
      <c r="D454" s="280"/>
      <c r="E454" s="280"/>
      <c r="F454" s="3"/>
      <c r="G454" s="3"/>
      <c r="H454" s="3"/>
      <c r="I454" s="3"/>
      <c r="J454" s="3"/>
      <c r="K454" s="3"/>
    </row>
    <row r="455" spans="2:11" ht="12.75">
      <c r="B455" s="3"/>
      <c r="C455" s="280"/>
      <c r="D455" s="280"/>
      <c r="E455" s="280"/>
      <c r="F455" s="3"/>
      <c r="G455" s="3"/>
      <c r="H455" s="3"/>
      <c r="I455" s="3"/>
      <c r="J455" s="3"/>
      <c r="K455" s="3"/>
    </row>
    <row r="456" spans="2:11" ht="12.75">
      <c r="B456" s="3"/>
      <c r="C456" s="280"/>
      <c r="D456" s="280"/>
      <c r="E456" s="280"/>
      <c r="F456" s="3"/>
      <c r="G456" s="3"/>
      <c r="H456" s="3"/>
      <c r="I456" s="3"/>
      <c r="J456" s="3"/>
      <c r="K456" s="3"/>
    </row>
    <row r="457" spans="2:11" ht="12.75">
      <c r="B457" s="3"/>
      <c r="C457" s="280"/>
      <c r="D457" s="280"/>
      <c r="E457" s="280"/>
      <c r="F457" s="3"/>
      <c r="G457" s="3"/>
      <c r="H457" s="3"/>
      <c r="I457" s="3"/>
      <c r="J457" s="3"/>
      <c r="K457" s="3"/>
    </row>
    <row r="458" spans="2:11" ht="12.75">
      <c r="B458" s="3"/>
      <c r="C458" s="280"/>
      <c r="D458" s="280"/>
      <c r="E458" s="280"/>
      <c r="F458" s="3"/>
      <c r="G458" s="3"/>
      <c r="H458" s="3"/>
      <c r="I458" s="3"/>
      <c r="J458" s="3"/>
      <c r="K458" s="3"/>
    </row>
    <row r="459" spans="2:11" ht="12.75">
      <c r="B459" s="3"/>
      <c r="C459" s="280"/>
      <c r="D459" s="280"/>
      <c r="E459" s="280"/>
      <c r="F459" s="3"/>
      <c r="G459" s="3"/>
      <c r="H459" s="3"/>
      <c r="I459" s="3"/>
      <c r="J459" s="3"/>
      <c r="K459" s="3"/>
    </row>
    <row r="460" spans="2:11" ht="12.75">
      <c r="B460" s="3"/>
      <c r="C460" s="280"/>
      <c r="D460" s="280"/>
      <c r="E460" s="280"/>
      <c r="F460" s="3"/>
      <c r="G460" s="3"/>
      <c r="H460" s="3"/>
      <c r="I460" s="3"/>
      <c r="J460" s="3"/>
      <c r="K460" s="3"/>
    </row>
    <row r="461" spans="2:11" ht="12.75">
      <c r="B461" s="3"/>
      <c r="C461" s="280"/>
      <c r="D461" s="280"/>
      <c r="E461" s="280"/>
      <c r="F461" s="3"/>
      <c r="G461" s="3"/>
      <c r="H461" s="3"/>
      <c r="I461" s="3"/>
      <c r="J461" s="3"/>
      <c r="K461" s="3"/>
    </row>
    <row r="462" spans="2:11" ht="12.75">
      <c r="B462" s="3"/>
      <c r="C462" s="280"/>
      <c r="D462" s="280"/>
      <c r="E462" s="280"/>
      <c r="F462" s="3"/>
      <c r="G462" s="3"/>
      <c r="H462" s="3"/>
      <c r="I462" s="3"/>
      <c r="J462" s="3"/>
      <c r="K462" s="3"/>
    </row>
    <row r="463" spans="2:11" ht="12.75">
      <c r="B463" s="3"/>
      <c r="C463" s="280"/>
      <c r="D463" s="280"/>
      <c r="E463" s="280"/>
      <c r="F463" s="3"/>
      <c r="G463" s="3"/>
      <c r="H463" s="3"/>
      <c r="I463" s="3"/>
      <c r="J463" s="3"/>
      <c r="K463" s="3"/>
    </row>
    <row r="464" spans="2:11" ht="12.75">
      <c r="B464" s="3"/>
      <c r="C464" s="280"/>
      <c r="D464" s="280"/>
      <c r="E464" s="280"/>
      <c r="F464" s="3"/>
      <c r="G464" s="3"/>
      <c r="H464" s="3"/>
      <c r="I464" s="3"/>
      <c r="J464" s="3"/>
      <c r="K464" s="3"/>
    </row>
    <row r="465" spans="2:11" ht="12.75">
      <c r="B465" s="3"/>
      <c r="C465" s="280"/>
      <c r="D465" s="280"/>
      <c r="E465" s="280"/>
      <c r="F465" s="3"/>
      <c r="G465" s="3"/>
      <c r="H465" s="3"/>
      <c r="I465" s="3"/>
      <c r="J465" s="3"/>
      <c r="K465" s="3"/>
    </row>
    <row r="466" spans="2:11" ht="12.75">
      <c r="B466" s="3"/>
      <c r="C466" s="280"/>
      <c r="D466" s="280"/>
      <c r="E466" s="280"/>
      <c r="F466" s="3"/>
      <c r="G466" s="3"/>
      <c r="H466" s="3"/>
      <c r="I466" s="3"/>
      <c r="J466" s="3"/>
      <c r="K466" s="3"/>
    </row>
    <row r="467" spans="2:11" ht="12.75">
      <c r="B467" s="3"/>
      <c r="C467" s="280"/>
      <c r="D467" s="280"/>
      <c r="E467" s="280"/>
      <c r="F467" s="3"/>
      <c r="G467" s="3"/>
      <c r="H467" s="3"/>
      <c r="I467" s="3"/>
      <c r="J467" s="3"/>
      <c r="K467" s="3"/>
    </row>
    <row r="468" spans="2:11" ht="12.75">
      <c r="B468" s="3"/>
      <c r="C468" s="280"/>
      <c r="D468" s="280"/>
      <c r="E468" s="280"/>
      <c r="F468" s="3"/>
      <c r="G468" s="3"/>
      <c r="H468" s="3"/>
      <c r="I468" s="3"/>
      <c r="J468" s="3"/>
      <c r="K468" s="3"/>
    </row>
    <row r="469" spans="2:11" ht="12.75">
      <c r="B469" s="3"/>
      <c r="C469" s="280"/>
      <c r="D469" s="280"/>
      <c r="E469" s="280"/>
      <c r="F469" s="3"/>
      <c r="G469" s="3"/>
      <c r="H469" s="3"/>
      <c r="I469" s="3"/>
      <c r="J469" s="3"/>
      <c r="K469" s="3"/>
    </row>
    <row r="470" spans="2:11" ht="12.75">
      <c r="B470" s="3"/>
      <c r="C470" s="280"/>
      <c r="D470" s="280"/>
      <c r="E470" s="280"/>
      <c r="F470" s="3"/>
      <c r="G470" s="3"/>
      <c r="H470" s="3"/>
      <c r="I470" s="3"/>
      <c r="J470" s="3"/>
      <c r="K470" s="3"/>
    </row>
    <row r="471" spans="2:11" ht="12.75">
      <c r="B471" s="3"/>
      <c r="C471" s="280"/>
      <c r="D471" s="280"/>
      <c r="E471" s="280"/>
      <c r="F471" s="3"/>
      <c r="G471" s="3"/>
      <c r="H471" s="3"/>
      <c r="I471" s="3"/>
      <c r="J471" s="3"/>
      <c r="K471" s="3"/>
    </row>
    <row r="472" spans="2:11" ht="12.75">
      <c r="B472" s="3"/>
      <c r="C472" s="280"/>
      <c r="D472" s="280"/>
      <c r="E472" s="280"/>
      <c r="F472" s="3"/>
      <c r="G472" s="3"/>
      <c r="H472" s="3"/>
      <c r="I472" s="3"/>
      <c r="J472" s="3"/>
      <c r="K472" s="3"/>
    </row>
    <row r="473" spans="2:11" ht="12.75">
      <c r="B473" s="3"/>
      <c r="C473" s="280"/>
      <c r="D473" s="280"/>
      <c r="E473" s="280"/>
      <c r="F473" s="3"/>
      <c r="G473" s="3"/>
      <c r="H473" s="3"/>
      <c r="I473" s="3"/>
      <c r="J473" s="3"/>
      <c r="K473" s="3"/>
    </row>
    <row r="474" spans="2:11" ht="12.75">
      <c r="B474" s="3"/>
      <c r="C474" s="280"/>
      <c r="D474" s="280"/>
      <c r="E474" s="280"/>
      <c r="F474" s="3"/>
      <c r="G474" s="3"/>
      <c r="H474" s="3"/>
      <c r="I474" s="3"/>
      <c r="J474" s="3"/>
      <c r="K474" s="3"/>
    </row>
    <row r="475" spans="2:11" ht="12.75">
      <c r="B475" s="3"/>
      <c r="C475" s="280"/>
      <c r="D475" s="280"/>
      <c r="E475" s="280"/>
      <c r="F475" s="3"/>
      <c r="G475" s="3"/>
      <c r="H475" s="3"/>
      <c r="I475" s="3"/>
      <c r="J475" s="3"/>
      <c r="K475" s="3"/>
    </row>
    <row r="476" spans="2:11" ht="12.75">
      <c r="B476" s="3"/>
      <c r="C476" s="280"/>
      <c r="D476" s="280"/>
      <c r="E476" s="280"/>
      <c r="F476" s="3"/>
      <c r="G476" s="3"/>
      <c r="H476" s="3"/>
      <c r="I476" s="3"/>
      <c r="J476" s="3"/>
      <c r="K476" s="3"/>
    </row>
    <row r="477" spans="2:11" ht="12.75">
      <c r="B477" s="3"/>
      <c r="C477" s="280"/>
      <c r="D477" s="280"/>
      <c r="E477" s="280"/>
      <c r="F477" s="3"/>
      <c r="G477" s="3"/>
      <c r="H477" s="3"/>
      <c r="I477" s="3"/>
      <c r="J477" s="3"/>
      <c r="K477" s="3"/>
    </row>
    <row r="478" spans="2:11" ht="12.75">
      <c r="B478" s="3"/>
      <c r="C478" s="280"/>
      <c r="D478" s="280"/>
      <c r="E478" s="280"/>
      <c r="F478" s="3"/>
      <c r="G478" s="3"/>
      <c r="H478" s="3"/>
      <c r="I478" s="3"/>
      <c r="J478" s="3"/>
      <c r="K478" s="3"/>
    </row>
    <row r="479" spans="2:11" ht="12.75">
      <c r="B479" s="3"/>
      <c r="C479" s="280"/>
      <c r="D479" s="280"/>
      <c r="E479" s="280"/>
      <c r="F479" s="3"/>
      <c r="G479" s="3"/>
      <c r="H479" s="3"/>
      <c r="I479" s="3"/>
      <c r="J479" s="3"/>
      <c r="K479" s="3"/>
    </row>
    <row r="480" spans="2:11" ht="12.75">
      <c r="B480" s="3"/>
      <c r="C480" s="280"/>
      <c r="D480" s="280"/>
      <c r="E480" s="280"/>
      <c r="F480" s="3"/>
      <c r="G480" s="3"/>
      <c r="H480" s="3"/>
      <c r="I480" s="3"/>
      <c r="J480" s="3"/>
      <c r="K480" s="3"/>
    </row>
    <row r="481" spans="2:11" ht="12.75">
      <c r="B481" s="3"/>
      <c r="C481" s="280"/>
      <c r="D481" s="280"/>
      <c r="E481" s="280"/>
      <c r="F481" s="3"/>
      <c r="G481" s="3"/>
      <c r="H481" s="3"/>
      <c r="I481" s="3"/>
      <c r="J481" s="3"/>
      <c r="K481" s="3"/>
    </row>
    <row r="482" spans="2:11" ht="12.75">
      <c r="B482" s="3"/>
      <c r="C482" s="280"/>
      <c r="D482" s="280"/>
      <c r="E482" s="280"/>
      <c r="F482" s="3"/>
      <c r="G482" s="3"/>
      <c r="H482" s="3"/>
      <c r="I482" s="3"/>
      <c r="J482" s="3"/>
      <c r="K482" s="3"/>
    </row>
    <row r="483" spans="2:11" ht="12.75">
      <c r="B483" s="3"/>
      <c r="C483" s="280"/>
      <c r="D483" s="280"/>
      <c r="E483" s="280"/>
      <c r="F483" s="3"/>
      <c r="G483" s="3"/>
      <c r="H483" s="3"/>
      <c r="I483" s="3"/>
      <c r="J483" s="3"/>
      <c r="K483" s="3"/>
    </row>
    <row r="484" spans="2:11" ht="12.75">
      <c r="B484" s="3"/>
      <c r="C484" s="280"/>
      <c r="D484" s="280"/>
      <c r="E484" s="280"/>
      <c r="F484" s="3"/>
      <c r="G484" s="3"/>
      <c r="H484" s="3"/>
      <c r="I484" s="3"/>
      <c r="J484" s="3"/>
      <c r="K484" s="3"/>
    </row>
    <row r="485" spans="2:11" ht="12.75">
      <c r="B485" s="3"/>
      <c r="C485" s="280"/>
      <c r="D485" s="280"/>
      <c r="E485" s="280"/>
      <c r="F485" s="3"/>
      <c r="G485" s="3"/>
      <c r="H485" s="3"/>
      <c r="I485" s="3"/>
      <c r="J485" s="3"/>
      <c r="K485" s="3"/>
    </row>
    <row r="486" spans="2:11" ht="12.75">
      <c r="B486" s="3"/>
      <c r="C486" s="280"/>
      <c r="D486" s="280"/>
      <c r="E486" s="280"/>
      <c r="F486" s="3"/>
      <c r="G486" s="3"/>
      <c r="H486" s="3"/>
      <c r="I486" s="3"/>
      <c r="J486" s="3"/>
      <c r="K486" s="3"/>
    </row>
    <row r="487" spans="2:11" ht="12.75">
      <c r="B487" s="3"/>
      <c r="C487" s="280"/>
      <c r="D487" s="280"/>
      <c r="E487" s="280"/>
      <c r="F487" s="3"/>
      <c r="G487" s="3"/>
      <c r="H487" s="3"/>
      <c r="I487" s="3"/>
      <c r="J487" s="3"/>
      <c r="K487" s="3"/>
    </row>
    <row r="488" spans="2:11" ht="12.75">
      <c r="B488" s="3"/>
      <c r="C488" s="280"/>
      <c r="D488" s="280"/>
      <c r="E488" s="280"/>
      <c r="F488" s="3"/>
      <c r="G488" s="3"/>
      <c r="H488" s="3"/>
      <c r="I488" s="3"/>
      <c r="J488" s="3"/>
      <c r="K488" s="3"/>
    </row>
    <row r="489" spans="2:11" ht="12.75">
      <c r="B489" s="3"/>
      <c r="C489" s="280"/>
      <c r="D489" s="280"/>
      <c r="E489" s="280"/>
      <c r="F489" s="3"/>
      <c r="G489" s="3"/>
      <c r="H489" s="3"/>
      <c r="I489" s="3"/>
      <c r="J489" s="3"/>
      <c r="K489" s="3"/>
    </row>
    <row r="490" spans="2:11" ht="12.75">
      <c r="B490" s="3"/>
      <c r="C490" s="280"/>
      <c r="D490" s="280"/>
      <c r="E490" s="280"/>
      <c r="F490" s="3"/>
      <c r="G490" s="3"/>
      <c r="H490" s="3"/>
      <c r="I490" s="3"/>
      <c r="J490" s="3"/>
      <c r="K490" s="3"/>
    </row>
    <row r="491" spans="2:11" ht="12.75">
      <c r="B491" s="3"/>
      <c r="C491" s="280"/>
      <c r="D491" s="280"/>
      <c r="E491" s="280"/>
      <c r="F491" s="3"/>
      <c r="G491" s="3"/>
      <c r="H491" s="3"/>
      <c r="I491" s="3"/>
      <c r="J491" s="3"/>
      <c r="K491" s="3"/>
    </row>
    <row r="492" spans="2:11" ht="12.75">
      <c r="B492" s="3"/>
      <c r="C492" s="280"/>
      <c r="D492" s="280"/>
      <c r="E492" s="280"/>
      <c r="F492" s="3"/>
      <c r="G492" s="3"/>
      <c r="H492" s="3"/>
      <c r="I492" s="3"/>
      <c r="J492" s="3"/>
      <c r="K492" s="3"/>
    </row>
    <row r="493" spans="2:11" ht="12.75">
      <c r="B493" s="3"/>
      <c r="C493" s="280"/>
      <c r="D493" s="280"/>
      <c r="E493" s="280"/>
      <c r="F493" s="3"/>
      <c r="G493" s="3"/>
      <c r="H493" s="3"/>
      <c r="I493" s="3"/>
      <c r="J493" s="3"/>
      <c r="K493" s="3"/>
    </row>
    <row r="494" spans="2:11" ht="12.75">
      <c r="B494" s="3"/>
      <c r="C494" s="280"/>
      <c r="D494" s="280"/>
      <c r="E494" s="280"/>
      <c r="F494" s="3"/>
      <c r="G494" s="3"/>
      <c r="H494" s="3"/>
      <c r="I494" s="3"/>
      <c r="J494" s="3"/>
      <c r="K494" s="3"/>
    </row>
    <row r="495" spans="2:11" ht="12.75">
      <c r="B495" s="3"/>
      <c r="C495" s="280"/>
      <c r="D495" s="280"/>
      <c r="E495" s="280"/>
      <c r="F495" s="3"/>
      <c r="G495" s="3"/>
      <c r="H495" s="3"/>
      <c r="I495" s="3"/>
      <c r="J495" s="3"/>
      <c r="K495" s="3"/>
    </row>
    <row r="496" spans="2:11" ht="12.75">
      <c r="B496" s="3"/>
      <c r="C496" s="280"/>
      <c r="D496" s="280"/>
      <c r="E496" s="280"/>
      <c r="F496" s="3"/>
      <c r="G496" s="3"/>
      <c r="H496" s="3"/>
      <c r="I496" s="3"/>
      <c r="J496" s="3"/>
      <c r="K496" s="3"/>
    </row>
    <row r="497" spans="2:11" ht="12.75">
      <c r="B497" s="3"/>
      <c r="C497" s="280"/>
      <c r="D497" s="280"/>
      <c r="E497" s="280"/>
      <c r="F497" s="3"/>
      <c r="G497" s="3"/>
      <c r="H497" s="3"/>
      <c r="I497" s="3"/>
      <c r="J497" s="3"/>
      <c r="K497" s="3"/>
    </row>
    <row r="498" spans="2:11" ht="12.75">
      <c r="B498" s="3"/>
      <c r="C498" s="280"/>
      <c r="D498" s="280"/>
      <c r="E498" s="280"/>
      <c r="F498" s="3"/>
      <c r="G498" s="3"/>
      <c r="H498" s="3"/>
      <c r="I498" s="3"/>
      <c r="J498" s="3"/>
      <c r="K498" s="3"/>
    </row>
    <row r="499" spans="2:11" ht="12.75">
      <c r="B499" s="3"/>
      <c r="C499" s="280"/>
      <c r="D499" s="280"/>
      <c r="E499" s="280"/>
      <c r="F499" s="3"/>
      <c r="G499" s="3"/>
      <c r="H499" s="3"/>
      <c r="I499" s="3"/>
      <c r="J499" s="3"/>
      <c r="K499" s="3"/>
    </row>
    <row r="500" spans="2:11" ht="12.75">
      <c r="B500" s="3"/>
      <c r="C500" s="280"/>
      <c r="D500" s="280"/>
      <c r="E500" s="280"/>
      <c r="F500" s="3"/>
      <c r="G500" s="3"/>
      <c r="H500" s="3"/>
      <c r="I500" s="3"/>
      <c r="J500" s="3"/>
      <c r="K500" s="3"/>
    </row>
    <row r="501" spans="2:11" ht="12.75">
      <c r="B501" s="3"/>
      <c r="C501" s="280"/>
      <c r="D501" s="280"/>
      <c r="E501" s="280"/>
      <c r="F501" s="3"/>
      <c r="G501" s="3"/>
      <c r="H501" s="3"/>
      <c r="I501" s="3"/>
      <c r="J501" s="3"/>
      <c r="K501" s="3"/>
    </row>
    <row r="502" spans="2:11" ht="12.75">
      <c r="B502" s="3"/>
      <c r="C502" s="280"/>
      <c r="D502" s="280"/>
      <c r="E502" s="280"/>
      <c r="F502" s="3"/>
      <c r="G502" s="3"/>
      <c r="H502" s="3"/>
      <c r="I502" s="3"/>
      <c r="J502" s="3"/>
      <c r="K502" s="3"/>
    </row>
    <row r="503" spans="2:11" ht="12.75">
      <c r="B503" s="3"/>
      <c r="C503" s="280"/>
      <c r="D503" s="280"/>
      <c r="E503" s="280"/>
      <c r="F503" s="3"/>
      <c r="G503" s="3"/>
      <c r="H503" s="3"/>
      <c r="I503" s="3"/>
      <c r="J503" s="3"/>
      <c r="K503" s="3"/>
    </row>
    <row r="504" spans="2:11" ht="12.75">
      <c r="B504" s="3"/>
      <c r="C504" s="280"/>
      <c r="D504" s="280"/>
      <c r="E504" s="280"/>
      <c r="F504" s="3"/>
      <c r="G504" s="3"/>
      <c r="H504" s="3"/>
      <c r="I504" s="3"/>
      <c r="J504" s="3"/>
      <c r="K504" s="3"/>
    </row>
    <row r="505" spans="2:11" ht="12.75">
      <c r="B505" s="3"/>
      <c r="C505" s="280"/>
      <c r="D505" s="280"/>
      <c r="E505" s="280"/>
      <c r="F505" s="3"/>
      <c r="G505" s="3"/>
      <c r="H505" s="3"/>
      <c r="I505" s="3"/>
      <c r="J505" s="3"/>
      <c r="K505" s="3"/>
    </row>
    <row r="506" spans="2:11" ht="12.75">
      <c r="B506" s="3"/>
      <c r="C506" s="280"/>
      <c r="D506" s="280"/>
      <c r="E506" s="280"/>
      <c r="F506" s="3"/>
      <c r="G506" s="3"/>
      <c r="H506" s="3"/>
      <c r="I506" s="3"/>
      <c r="J506" s="3"/>
      <c r="K506" s="3"/>
    </row>
    <row r="507" spans="2:11" ht="12.75">
      <c r="B507" s="3"/>
      <c r="C507" s="280"/>
      <c r="D507" s="280"/>
      <c r="E507" s="280"/>
      <c r="F507" s="3"/>
      <c r="G507" s="3"/>
      <c r="H507" s="3"/>
      <c r="I507" s="3"/>
      <c r="J507" s="3"/>
      <c r="K507" s="3"/>
    </row>
    <row r="508" spans="2:11" ht="12.75">
      <c r="B508" s="3"/>
      <c r="C508" s="280"/>
      <c r="D508" s="280"/>
      <c r="E508" s="280"/>
      <c r="F508" s="3"/>
      <c r="G508" s="3"/>
      <c r="H508" s="3"/>
      <c r="I508" s="3"/>
      <c r="J508" s="3"/>
      <c r="K508" s="3"/>
    </row>
    <row r="509" spans="2:11" ht="12.75">
      <c r="B509" s="3"/>
      <c r="C509" s="280"/>
      <c r="D509" s="280"/>
      <c r="E509" s="280"/>
      <c r="F509" s="3"/>
      <c r="G509" s="3"/>
      <c r="H509" s="3"/>
      <c r="I509" s="3"/>
      <c r="J509" s="3"/>
      <c r="K509" s="3"/>
    </row>
    <row r="510" spans="2:11" ht="12.75">
      <c r="B510" s="3"/>
      <c r="C510" s="280"/>
      <c r="D510" s="280"/>
      <c r="E510" s="280"/>
      <c r="F510" s="3"/>
      <c r="G510" s="3"/>
      <c r="H510" s="3"/>
      <c r="I510" s="3"/>
      <c r="J510" s="3"/>
      <c r="K510" s="3"/>
    </row>
    <row r="511" spans="2:11" ht="12.75">
      <c r="B511" s="3"/>
      <c r="C511" s="280"/>
      <c r="D511" s="280"/>
      <c r="E511" s="280"/>
      <c r="F511" s="3"/>
      <c r="G511" s="3"/>
      <c r="H511" s="3"/>
      <c r="I511" s="3"/>
      <c r="J511" s="3"/>
      <c r="K511" s="3"/>
    </row>
    <row r="512" spans="2:11" ht="12.75">
      <c r="B512" s="3"/>
      <c r="C512" s="280"/>
      <c r="D512" s="280"/>
      <c r="E512" s="280"/>
      <c r="F512" s="3"/>
      <c r="G512" s="3"/>
      <c r="H512" s="3"/>
      <c r="I512" s="3"/>
      <c r="J512" s="3"/>
      <c r="K512" s="3"/>
    </row>
    <row r="513" spans="2:11" ht="12.75">
      <c r="B513" s="3"/>
      <c r="C513" s="280"/>
      <c r="D513" s="280"/>
      <c r="E513" s="280"/>
      <c r="F513" s="3"/>
      <c r="G513" s="3"/>
      <c r="H513" s="3"/>
      <c r="I513" s="3"/>
      <c r="J513" s="3"/>
      <c r="K513" s="3"/>
    </row>
    <row r="514" spans="2:11" ht="12.75">
      <c r="B514" s="3"/>
      <c r="C514" s="280"/>
      <c r="D514" s="280"/>
      <c r="E514" s="280"/>
      <c r="F514" s="3"/>
      <c r="G514" s="3"/>
      <c r="H514" s="3"/>
      <c r="I514" s="3"/>
      <c r="J514" s="3"/>
      <c r="K514" s="3"/>
    </row>
    <row r="515" spans="2:11" ht="12.75">
      <c r="B515" s="3"/>
      <c r="C515" s="280"/>
      <c r="D515" s="280"/>
      <c r="E515" s="280"/>
      <c r="F515" s="3"/>
      <c r="G515" s="3"/>
      <c r="H515" s="3"/>
      <c r="I515" s="3"/>
      <c r="J515" s="3"/>
      <c r="K515" s="3"/>
    </row>
    <row r="516" spans="2:11" ht="12.75">
      <c r="B516" s="3"/>
      <c r="C516" s="280"/>
      <c r="D516" s="280"/>
      <c r="E516" s="280"/>
      <c r="F516" s="3"/>
      <c r="G516" s="3"/>
      <c r="H516" s="3"/>
      <c r="I516" s="3"/>
      <c r="J516" s="3"/>
      <c r="K516" s="3"/>
    </row>
    <row r="517" spans="2:11" ht="12.75">
      <c r="B517" s="3"/>
      <c r="C517" s="280"/>
      <c r="D517" s="280"/>
      <c r="E517" s="280"/>
      <c r="F517" s="3"/>
      <c r="G517" s="3"/>
      <c r="H517" s="3"/>
      <c r="I517" s="3"/>
      <c r="J517" s="3"/>
      <c r="K517" s="3"/>
    </row>
    <row r="518" spans="2:11" ht="12.75">
      <c r="B518" s="3"/>
      <c r="C518" s="280"/>
      <c r="D518" s="280"/>
      <c r="E518" s="280"/>
      <c r="F518" s="3"/>
      <c r="G518" s="3"/>
      <c r="H518" s="3"/>
      <c r="I518" s="3"/>
      <c r="J518" s="3"/>
      <c r="K518" s="3"/>
    </row>
    <row r="519" spans="2:11" ht="12.75">
      <c r="B519" s="3"/>
      <c r="C519" s="280"/>
      <c r="D519" s="280"/>
      <c r="E519" s="280"/>
      <c r="F519" s="3"/>
      <c r="G519" s="3"/>
      <c r="H519" s="3"/>
      <c r="I519" s="3"/>
      <c r="J519" s="3"/>
      <c r="K519" s="3"/>
    </row>
    <row r="520" spans="2:11" ht="12.75">
      <c r="B520" s="3"/>
      <c r="C520" s="280"/>
      <c r="D520" s="280"/>
      <c r="E520" s="280"/>
      <c r="F520" s="3"/>
      <c r="G520" s="3"/>
      <c r="H520" s="3"/>
      <c r="I520" s="3"/>
      <c r="J520" s="3"/>
      <c r="K520" s="3"/>
    </row>
    <row r="521" spans="2:11" ht="12.75">
      <c r="B521" s="3"/>
      <c r="C521" s="280"/>
      <c r="D521" s="280"/>
      <c r="E521" s="280"/>
      <c r="F521" s="3"/>
      <c r="G521" s="3"/>
      <c r="H521" s="3"/>
      <c r="I521" s="3"/>
      <c r="J521" s="3"/>
      <c r="K521" s="3"/>
    </row>
    <row r="522" spans="2:11" ht="12.75">
      <c r="B522" s="3"/>
      <c r="C522" s="280"/>
      <c r="D522" s="280"/>
      <c r="E522" s="280"/>
      <c r="F522" s="3"/>
      <c r="G522" s="3"/>
      <c r="H522" s="3"/>
      <c r="I522" s="3"/>
      <c r="J522" s="3"/>
      <c r="K522" s="3"/>
    </row>
    <row r="523" spans="2:11" ht="12.75">
      <c r="B523" s="3"/>
      <c r="C523" s="280"/>
      <c r="D523" s="280"/>
      <c r="E523" s="280"/>
      <c r="F523" s="3"/>
      <c r="G523" s="3"/>
      <c r="H523" s="3"/>
      <c r="I523" s="3"/>
      <c r="J523" s="3"/>
      <c r="K523" s="3"/>
    </row>
    <row r="524" spans="2:11" ht="12.75">
      <c r="B524" s="3"/>
      <c r="C524" s="280"/>
      <c r="D524" s="280"/>
      <c r="E524" s="280"/>
      <c r="F524" s="3"/>
      <c r="G524" s="3"/>
      <c r="H524" s="3"/>
      <c r="I524" s="3"/>
      <c r="J524" s="3"/>
      <c r="K524" s="3"/>
    </row>
    <row r="525" spans="2:11" ht="12.75">
      <c r="B525" s="3"/>
      <c r="C525" s="280"/>
      <c r="D525" s="280"/>
      <c r="E525" s="280"/>
      <c r="F525" s="3"/>
      <c r="G525" s="3"/>
      <c r="H525" s="3"/>
      <c r="I525" s="3"/>
      <c r="J525" s="3"/>
      <c r="K525" s="3"/>
    </row>
    <row r="526" spans="2:11" ht="12.75">
      <c r="B526" s="3"/>
      <c r="C526" s="280"/>
      <c r="D526" s="280"/>
      <c r="E526" s="280"/>
      <c r="F526" s="3"/>
      <c r="G526" s="3"/>
      <c r="H526" s="3"/>
      <c r="I526" s="3"/>
      <c r="J526" s="3"/>
      <c r="K526" s="3"/>
    </row>
    <row r="527" spans="2:11" ht="12.75">
      <c r="B527" s="3"/>
      <c r="C527" s="280"/>
      <c r="D527" s="280"/>
      <c r="E527" s="280"/>
      <c r="F527" s="3"/>
      <c r="G527" s="3"/>
      <c r="H527" s="3"/>
      <c r="I527" s="3"/>
      <c r="J527" s="3"/>
      <c r="K527" s="3"/>
    </row>
    <row r="528" spans="2:11" ht="12.75">
      <c r="B528" s="3"/>
      <c r="C528" s="280"/>
      <c r="D528" s="280"/>
      <c r="E528" s="280"/>
      <c r="F528" s="3"/>
      <c r="G528" s="3"/>
      <c r="H528" s="3"/>
      <c r="I528" s="3"/>
      <c r="J528" s="3"/>
      <c r="K528" s="3"/>
    </row>
    <row r="529" spans="2:11" ht="12.75">
      <c r="B529" s="3"/>
      <c r="C529" s="280"/>
      <c r="D529" s="280"/>
      <c r="E529" s="280"/>
      <c r="F529" s="3"/>
      <c r="G529" s="3"/>
      <c r="H529" s="3"/>
      <c r="I529" s="3"/>
      <c r="J529" s="3"/>
      <c r="K529" s="3"/>
    </row>
    <row r="530" spans="2:11" ht="12.75">
      <c r="B530" s="3"/>
      <c r="C530" s="280"/>
      <c r="D530" s="280"/>
      <c r="E530" s="280"/>
      <c r="F530" s="3"/>
      <c r="G530" s="3"/>
      <c r="H530" s="3"/>
      <c r="I530" s="3"/>
      <c r="J530" s="3"/>
      <c r="K530" s="3"/>
    </row>
    <row r="531" spans="2:11" ht="12.75">
      <c r="B531" s="3"/>
      <c r="C531" s="280"/>
      <c r="D531" s="280"/>
      <c r="E531" s="280"/>
      <c r="F531" s="3"/>
      <c r="G531" s="3"/>
      <c r="H531" s="3"/>
      <c r="I531" s="3"/>
      <c r="J531" s="3"/>
      <c r="K531" s="3"/>
    </row>
    <row r="532" spans="2:11" ht="12.75">
      <c r="B532" s="3"/>
      <c r="C532" s="280"/>
      <c r="D532" s="280"/>
      <c r="E532" s="280"/>
      <c r="F532" s="3"/>
      <c r="G532" s="3"/>
      <c r="H532" s="3"/>
      <c r="I532" s="3"/>
      <c r="J532" s="3"/>
      <c r="K532" s="3"/>
    </row>
    <row r="533" spans="2:11" ht="12.75">
      <c r="B533" s="3"/>
      <c r="C533" s="280"/>
      <c r="D533" s="280"/>
      <c r="E533" s="280"/>
      <c r="F533" s="3"/>
      <c r="G533" s="3"/>
      <c r="H533" s="3"/>
      <c r="I533" s="3"/>
      <c r="J533" s="3"/>
      <c r="K533" s="3"/>
    </row>
    <row r="534" spans="2:11" ht="12.75">
      <c r="B534" s="3"/>
      <c r="C534" s="280"/>
      <c r="D534" s="280"/>
      <c r="E534" s="280"/>
      <c r="F534" s="3"/>
      <c r="G534" s="3"/>
      <c r="H534" s="3"/>
      <c r="I534" s="3"/>
      <c r="J534" s="3"/>
      <c r="K534" s="3"/>
    </row>
    <row r="535" spans="2:11" ht="12.75">
      <c r="B535" s="3"/>
      <c r="C535" s="280"/>
      <c r="D535" s="280"/>
      <c r="E535" s="280"/>
      <c r="F535" s="3"/>
      <c r="G535" s="3"/>
      <c r="H535" s="3"/>
      <c r="I535" s="3"/>
      <c r="J535" s="3"/>
      <c r="K535" s="3"/>
    </row>
    <row r="536" spans="2:11" ht="12.75">
      <c r="B536" s="3"/>
      <c r="C536" s="280"/>
      <c r="D536" s="280"/>
      <c r="E536" s="280"/>
      <c r="F536" s="3"/>
      <c r="G536" s="3"/>
      <c r="H536" s="3"/>
      <c r="I536" s="3"/>
      <c r="J536" s="3"/>
      <c r="K536" s="3"/>
    </row>
    <row r="537" spans="2:11" ht="12.75">
      <c r="B537" s="3"/>
      <c r="C537" s="280"/>
      <c r="D537" s="280"/>
      <c r="E537" s="280"/>
      <c r="F537" s="3"/>
      <c r="G537" s="3"/>
      <c r="H537" s="3"/>
      <c r="I537" s="3"/>
      <c r="J537" s="3"/>
      <c r="K537" s="3"/>
    </row>
    <row r="538" spans="2:11" ht="12.75">
      <c r="B538" s="3"/>
      <c r="C538" s="280"/>
      <c r="D538" s="280"/>
      <c r="E538" s="280"/>
      <c r="F538" s="3"/>
      <c r="G538" s="3"/>
      <c r="H538" s="3"/>
      <c r="I538" s="3"/>
      <c r="J538" s="3"/>
      <c r="K538" s="3"/>
    </row>
    <row r="539" spans="2:11" ht="12.75">
      <c r="B539" s="3"/>
      <c r="C539" s="280"/>
      <c r="D539" s="280"/>
      <c r="E539" s="280"/>
      <c r="F539" s="3"/>
      <c r="G539" s="3"/>
      <c r="H539" s="3"/>
      <c r="I539" s="3"/>
      <c r="J539" s="3"/>
      <c r="K539" s="3"/>
    </row>
    <row r="540" spans="2:11" ht="12.75">
      <c r="B540" s="3"/>
      <c r="C540" s="280"/>
      <c r="D540" s="280"/>
      <c r="E540" s="280"/>
      <c r="F540" s="3"/>
      <c r="G540" s="3"/>
      <c r="H540" s="3"/>
      <c r="I540" s="3"/>
      <c r="J540" s="3"/>
      <c r="K540" s="3"/>
    </row>
    <row r="541" spans="2:11" ht="12.75">
      <c r="B541" s="3"/>
      <c r="C541" s="280"/>
      <c r="D541" s="280"/>
      <c r="E541" s="280"/>
      <c r="F541" s="3"/>
      <c r="G541" s="3"/>
      <c r="H541" s="3"/>
      <c r="I541" s="3"/>
      <c r="J541" s="3"/>
      <c r="K541" s="3"/>
    </row>
    <row r="542" spans="2:11" ht="12.75">
      <c r="B542" s="3"/>
      <c r="C542" s="280"/>
      <c r="D542" s="280"/>
      <c r="E542" s="280"/>
      <c r="F542" s="3"/>
      <c r="G542" s="3"/>
      <c r="H542" s="3"/>
      <c r="I542" s="3"/>
      <c r="J542" s="3"/>
      <c r="K542" s="3"/>
    </row>
    <row r="543" spans="2:11" ht="12.75">
      <c r="B543" s="3"/>
      <c r="C543" s="280"/>
      <c r="D543" s="280"/>
      <c r="E543" s="280"/>
      <c r="F543" s="3"/>
      <c r="G543" s="3"/>
      <c r="H543" s="3"/>
      <c r="I543" s="3"/>
      <c r="J543" s="3"/>
      <c r="K543" s="3"/>
    </row>
    <row r="544" spans="2:11" ht="12.75">
      <c r="B544" s="3"/>
      <c r="C544" s="280"/>
      <c r="D544" s="280"/>
      <c r="E544" s="280"/>
      <c r="F544" s="3"/>
      <c r="G544" s="3"/>
      <c r="H544" s="3"/>
      <c r="I544" s="3"/>
      <c r="J544" s="3"/>
      <c r="K544" s="3"/>
    </row>
    <row r="545" spans="2:11" ht="12.75">
      <c r="B545" s="3"/>
      <c r="C545" s="280"/>
      <c r="D545" s="280"/>
      <c r="E545" s="280"/>
      <c r="F545" s="3"/>
      <c r="G545" s="3"/>
      <c r="H545" s="3"/>
      <c r="I545" s="3"/>
      <c r="J545" s="3"/>
      <c r="K545" s="3"/>
    </row>
    <row r="546" spans="2:11" ht="12.75">
      <c r="B546" s="3"/>
      <c r="C546" s="280"/>
      <c r="D546" s="280"/>
      <c r="E546" s="280"/>
      <c r="F546" s="3"/>
      <c r="G546" s="3"/>
      <c r="H546" s="3"/>
      <c r="I546" s="3"/>
      <c r="J546" s="3"/>
      <c r="K546" s="3"/>
    </row>
    <row r="547" spans="2:11" ht="12.75">
      <c r="B547" s="3"/>
      <c r="C547" s="280"/>
      <c r="D547" s="280"/>
      <c r="E547" s="280"/>
      <c r="F547" s="3"/>
      <c r="G547" s="3"/>
      <c r="H547" s="3"/>
      <c r="I547" s="3"/>
      <c r="J547" s="3"/>
      <c r="K547" s="3"/>
    </row>
    <row r="548" spans="2:11" ht="12.75">
      <c r="B548" s="3"/>
      <c r="C548" s="280"/>
      <c r="D548" s="280"/>
      <c r="E548" s="280"/>
      <c r="F548" s="3"/>
      <c r="G548" s="3"/>
      <c r="H548" s="3"/>
      <c r="I548" s="3"/>
      <c r="J548" s="3"/>
      <c r="K548" s="3"/>
    </row>
    <row r="549" spans="2:11" ht="12.75">
      <c r="B549" s="3"/>
      <c r="C549" s="280"/>
      <c r="D549" s="280"/>
      <c r="E549" s="280"/>
      <c r="F549" s="3"/>
      <c r="G549" s="3"/>
      <c r="H549" s="3"/>
      <c r="I549" s="3"/>
      <c r="J549" s="3"/>
      <c r="K549" s="3"/>
    </row>
    <row r="550" spans="2:11" ht="12.75">
      <c r="B550" s="3"/>
      <c r="C550" s="280"/>
      <c r="D550" s="280"/>
      <c r="E550" s="280"/>
      <c r="F550" s="3"/>
      <c r="G550" s="3"/>
      <c r="H550" s="3"/>
      <c r="I550" s="3"/>
      <c r="J550" s="3"/>
      <c r="K550" s="3"/>
    </row>
    <row r="551" spans="2:11" ht="12.75">
      <c r="B551" s="3"/>
      <c r="C551" s="280"/>
      <c r="D551" s="280"/>
      <c r="E551" s="280"/>
      <c r="F551" s="3"/>
      <c r="G551" s="3"/>
      <c r="H551" s="3"/>
      <c r="I551" s="3"/>
      <c r="J551" s="3"/>
      <c r="K551" s="3"/>
    </row>
    <row r="552" spans="2:11" ht="12.75">
      <c r="B552" s="3"/>
      <c r="C552" s="280"/>
      <c r="D552" s="280"/>
      <c r="E552" s="280"/>
      <c r="F552" s="3"/>
      <c r="G552" s="3"/>
      <c r="H552" s="3"/>
      <c r="I552" s="3"/>
      <c r="J552" s="3"/>
      <c r="K552" s="3"/>
    </row>
    <row r="553" spans="2:11" ht="12.75">
      <c r="B553" s="3"/>
      <c r="C553" s="280"/>
      <c r="D553" s="280"/>
      <c r="E553" s="280"/>
      <c r="F553" s="3"/>
      <c r="G553" s="3"/>
      <c r="H553" s="3"/>
      <c r="I553" s="3"/>
      <c r="J553" s="3"/>
      <c r="K553" s="3"/>
    </row>
    <row r="554" spans="2:11" ht="12.75">
      <c r="B554" s="3"/>
      <c r="C554" s="280"/>
      <c r="D554" s="280"/>
      <c r="E554" s="280"/>
      <c r="F554" s="3"/>
      <c r="G554" s="3"/>
      <c r="H554" s="3"/>
      <c r="I554" s="3"/>
      <c r="J554" s="3"/>
      <c r="K554" s="3"/>
    </row>
    <row r="555" spans="2:11" ht="12.75">
      <c r="B555" s="3"/>
      <c r="C555" s="280"/>
      <c r="D555" s="280"/>
      <c r="E555" s="280"/>
      <c r="F555" s="3"/>
      <c r="G555" s="3"/>
      <c r="H555" s="3"/>
      <c r="I555" s="3"/>
      <c r="J555" s="3"/>
      <c r="K555" s="3"/>
    </row>
    <row r="556" spans="2:11" ht="12.75">
      <c r="B556" s="3"/>
      <c r="C556" s="280"/>
      <c r="D556" s="280"/>
      <c r="E556" s="280"/>
      <c r="F556" s="3"/>
      <c r="G556" s="3"/>
      <c r="H556" s="3"/>
      <c r="I556" s="3"/>
      <c r="J556" s="3"/>
      <c r="K556" s="3"/>
    </row>
    <row r="557" spans="2:11" ht="12.75">
      <c r="B557" s="3"/>
      <c r="C557" s="280"/>
      <c r="D557" s="280"/>
      <c r="E557" s="280"/>
      <c r="F557" s="3"/>
      <c r="G557" s="3"/>
      <c r="H557" s="3"/>
      <c r="I557" s="3"/>
      <c r="J557" s="3"/>
      <c r="K557" s="3"/>
    </row>
    <row r="558" spans="2:11" ht="12.75">
      <c r="B558" s="3"/>
      <c r="C558" s="280"/>
      <c r="D558" s="280"/>
      <c r="E558" s="280"/>
      <c r="F558" s="3"/>
      <c r="G558" s="3"/>
      <c r="H558" s="3"/>
      <c r="I558" s="3"/>
      <c r="J558" s="3"/>
      <c r="K558" s="3"/>
    </row>
    <row r="559" spans="2:11" ht="12.75">
      <c r="B559" s="3"/>
      <c r="C559" s="280"/>
      <c r="D559" s="280"/>
      <c r="E559" s="280"/>
      <c r="F559" s="3"/>
      <c r="G559" s="3"/>
      <c r="H559" s="3"/>
      <c r="I559" s="3"/>
      <c r="J559" s="3"/>
      <c r="K559" s="3"/>
    </row>
    <row r="560" spans="2:11" ht="12.75">
      <c r="B560" s="3"/>
      <c r="C560" s="280"/>
      <c r="D560" s="280"/>
      <c r="E560" s="280"/>
      <c r="F560" s="3"/>
      <c r="G560" s="3"/>
      <c r="H560" s="3"/>
      <c r="I560" s="3"/>
      <c r="J560" s="3"/>
      <c r="K560" s="3"/>
    </row>
    <row r="561" spans="2:11" ht="12.75">
      <c r="B561" s="3"/>
      <c r="C561" s="280"/>
      <c r="D561" s="280"/>
      <c r="E561" s="280"/>
      <c r="F561" s="3"/>
      <c r="G561" s="3"/>
      <c r="H561" s="3"/>
      <c r="I561" s="3"/>
      <c r="J561" s="3"/>
      <c r="K561" s="3"/>
    </row>
    <row r="562" spans="2:11" ht="12.75">
      <c r="B562" s="3"/>
      <c r="C562" s="280"/>
      <c r="D562" s="280"/>
      <c r="E562" s="280"/>
      <c r="F562" s="3"/>
      <c r="G562" s="3"/>
      <c r="H562" s="3"/>
      <c r="I562" s="3"/>
      <c r="J562" s="3"/>
      <c r="K562" s="3"/>
    </row>
    <row r="563" spans="2:11" ht="12.75">
      <c r="B563" s="3"/>
      <c r="C563" s="280"/>
      <c r="D563" s="280"/>
      <c r="E563" s="280"/>
      <c r="F563" s="3"/>
      <c r="G563" s="3"/>
      <c r="H563" s="3"/>
      <c r="I563" s="3"/>
      <c r="J563" s="3"/>
      <c r="K563" s="3"/>
    </row>
    <row r="564" spans="2:11" ht="12.75">
      <c r="B564" s="3"/>
      <c r="C564" s="280"/>
      <c r="D564" s="280"/>
      <c r="E564" s="280"/>
      <c r="F564" s="3"/>
      <c r="G564" s="3"/>
      <c r="H564" s="3"/>
      <c r="I564" s="3"/>
      <c r="J564" s="3"/>
      <c r="K564" s="3"/>
    </row>
    <row r="565" spans="2:11" ht="12.75">
      <c r="B565" s="3"/>
      <c r="C565" s="280"/>
      <c r="D565" s="280"/>
      <c r="E565" s="280"/>
      <c r="F565" s="3"/>
      <c r="G565" s="3"/>
      <c r="H565" s="3"/>
      <c r="I565" s="3"/>
      <c r="J565" s="3"/>
      <c r="K565" s="3"/>
    </row>
    <row r="566" spans="2:11" ht="12.75">
      <c r="B566" s="3"/>
      <c r="C566" s="280"/>
      <c r="D566" s="280"/>
      <c r="E566" s="280"/>
      <c r="F566" s="3"/>
      <c r="G566" s="3"/>
      <c r="H566" s="3"/>
      <c r="I566" s="3"/>
      <c r="J566" s="3"/>
      <c r="K566" s="3"/>
    </row>
    <row r="567" spans="2:11" ht="12.75">
      <c r="B567" s="3"/>
      <c r="C567" s="280"/>
      <c r="D567" s="280"/>
      <c r="E567" s="280"/>
      <c r="F567" s="3"/>
      <c r="G567" s="3"/>
      <c r="H567" s="3"/>
      <c r="I567" s="3"/>
      <c r="J567" s="3"/>
      <c r="K567" s="3"/>
    </row>
    <row r="568" spans="2:11" ht="12.75">
      <c r="B568" s="3"/>
      <c r="C568" s="280"/>
      <c r="D568" s="280"/>
      <c r="E568" s="280"/>
      <c r="F568" s="3"/>
      <c r="G568" s="3"/>
      <c r="H568" s="3"/>
      <c r="I568" s="3"/>
      <c r="J568" s="3"/>
      <c r="K568" s="3"/>
    </row>
    <row r="569" spans="2:11" ht="12.75">
      <c r="B569" s="3"/>
      <c r="C569" s="280"/>
      <c r="D569" s="280"/>
      <c r="E569" s="280"/>
      <c r="F569" s="3"/>
      <c r="G569" s="3"/>
      <c r="H569" s="3"/>
      <c r="I569" s="3"/>
      <c r="J569" s="3"/>
      <c r="K569" s="3"/>
    </row>
    <row r="570" spans="2:11" ht="12.75">
      <c r="B570" s="3"/>
      <c r="C570" s="280"/>
      <c r="D570" s="280"/>
      <c r="E570" s="280"/>
      <c r="F570" s="3"/>
      <c r="G570" s="3"/>
      <c r="H570" s="3"/>
      <c r="I570" s="3"/>
      <c r="J570" s="3"/>
      <c r="K570" s="3"/>
    </row>
    <row r="571" spans="2:11" ht="12.75">
      <c r="B571" s="3"/>
      <c r="C571" s="280"/>
      <c r="D571" s="280"/>
      <c r="E571" s="280"/>
      <c r="F571" s="3"/>
      <c r="G571" s="3"/>
      <c r="H571" s="3"/>
      <c r="I571" s="3"/>
      <c r="J571" s="3"/>
      <c r="K571" s="3"/>
    </row>
    <row r="572" spans="2:11" ht="12.75">
      <c r="B572" s="3"/>
      <c r="C572" s="280"/>
      <c r="D572" s="280"/>
      <c r="E572" s="280"/>
      <c r="F572" s="3"/>
      <c r="G572" s="3"/>
      <c r="H572" s="3"/>
      <c r="I572" s="3"/>
      <c r="J572" s="3"/>
      <c r="K572" s="3"/>
    </row>
    <row r="573" spans="2:11" ht="12.75">
      <c r="B573" s="3"/>
      <c r="C573" s="280"/>
      <c r="D573" s="280"/>
      <c r="E573" s="280"/>
      <c r="F573" s="3"/>
      <c r="G573" s="3"/>
      <c r="H573" s="3"/>
      <c r="I573" s="3"/>
      <c r="J573" s="3"/>
      <c r="K573" s="3"/>
    </row>
    <row r="574" spans="2:11" ht="12.75">
      <c r="B574" s="3"/>
      <c r="C574" s="280"/>
      <c r="D574" s="280"/>
      <c r="E574" s="280"/>
      <c r="F574" s="3"/>
      <c r="G574" s="3"/>
      <c r="H574" s="3"/>
      <c r="I574" s="3"/>
      <c r="J574" s="3"/>
      <c r="K574" s="3"/>
    </row>
    <row r="575" spans="2:11" ht="12.75">
      <c r="B575" s="3"/>
      <c r="C575" s="280"/>
      <c r="D575" s="280"/>
      <c r="E575" s="280"/>
      <c r="F575" s="3"/>
      <c r="G575" s="3"/>
      <c r="H575" s="3"/>
      <c r="I575" s="3"/>
      <c r="J575" s="3"/>
      <c r="K575" s="3"/>
    </row>
    <row r="576" spans="2:11" ht="12.75">
      <c r="B576" s="3"/>
      <c r="C576" s="280"/>
      <c r="D576" s="280"/>
      <c r="E576" s="280"/>
      <c r="F576" s="3"/>
      <c r="G576" s="3"/>
      <c r="H576" s="3"/>
      <c r="I576" s="3"/>
      <c r="J576" s="3"/>
      <c r="K576" s="3"/>
    </row>
    <row r="577" spans="2:11" ht="12.75">
      <c r="B577" s="3"/>
      <c r="C577" s="280"/>
      <c r="D577" s="280"/>
      <c r="E577" s="280"/>
      <c r="F577" s="3"/>
      <c r="G577" s="3"/>
      <c r="H577" s="3"/>
      <c r="I577" s="3"/>
      <c r="J577" s="3"/>
      <c r="K577" s="3"/>
    </row>
    <row r="578" spans="2:11" ht="12.75">
      <c r="B578" s="3"/>
      <c r="C578" s="280"/>
      <c r="D578" s="280"/>
      <c r="E578" s="280"/>
      <c r="F578" s="3"/>
      <c r="G578" s="3"/>
      <c r="H578" s="3"/>
      <c r="I578" s="3"/>
      <c r="J578" s="3"/>
      <c r="K578" s="3"/>
    </row>
    <row r="579" spans="2:11" ht="12.75">
      <c r="B579" s="3"/>
      <c r="C579" s="280"/>
      <c r="D579" s="280"/>
      <c r="E579" s="280"/>
      <c r="F579" s="3"/>
      <c r="G579" s="3"/>
      <c r="H579" s="3"/>
      <c r="I579" s="3"/>
      <c r="J579" s="3"/>
      <c r="K579" s="3"/>
    </row>
    <row r="580" spans="2:11" ht="12.75">
      <c r="B580" s="3"/>
      <c r="C580" s="280"/>
      <c r="D580" s="280"/>
      <c r="E580" s="280"/>
      <c r="F580" s="3"/>
      <c r="G580" s="3"/>
      <c r="H580" s="3"/>
      <c r="I580" s="3"/>
      <c r="J580" s="3"/>
      <c r="K580" s="3"/>
    </row>
    <row r="581" spans="2:11" ht="12.75">
      <c r="B581" s="3"/>
      <c r="C581" s="280"/>
      <c r="D581" s="280"/>
      <c r="E581" s="280"/>
      <c r="F581" s="3"/>
      <c r="G581" s="3"/>
      <c r="H581" s="3"/>
      <c r="I581" s="3"/>
      <c r="J581" s="3"/>
      <c r="K581" s="3"/>
    </row>
    <row r="582" spans="2:11" ht="12.75">
      <c r="B582" s="3"/>
      <c r="C582" s="280"/>
      <c r="D582" s="280"/>
      <c r="E582" s="280"/>
      <c r="F582" s="3"/>
      <c r="G582" s="3"/>
      <c r="H582" s="3"/>
      <c r="I582" s="3"/>
      <c r="J582" s="3"/>
      <c r="K582" s="3"/>
    </row>
    <row r="583" spans="2:11" ht="12.75">
      <c r="B583" s="3"/>
      <c r="C583" s="280"/>
      <c r="D583" s="280"/>
      <c r="E583" s="280"/>
      <c r="F583" s="3"/>
      <c r="G583" s="3"/>
      <c r="H583" s="3"/>
      <c r="I583" s="3"/>
      <c r="J583" s="3"/>
      <c r="K583" s="3"/>
    </row>
    <row r="584" spans="2:11" ht="12.75">
      <c r="B584" s="3"/>
      <c r="C584" s="280"/>
      <c r="D584" s="280"/>
      <c r="E584" s="280"/>
      <c r="F584" s="3"/>
      <c r="G584" s="3"/>
      <c r="H584" s="3"/>
      <c r="I584" s="3"/>
      <c r="J584" s="3"/>
      <c r="K584" s="3"/>
    </row>
    <row r="585" spans="2:11" ht="12.75">
      <c r="B585" s="3"/>
      <c r="C585" s="280"/>
      <c r="D585" s="280"/>
      <c r="E585" s="280"/>
      <c r="F585" s="3"/>
      <c r="G585" s="3"/>
      <c r="H585" s="3"/>
      <c r="I585" s="3"/>
      <c r="J585" s="3"/>
      <c r="K585" s="3"/>
    </row>
    <row r="586" spans="2:11" ht="12.75">
      <c r="B586" s="3"/>
      <c r="C586" s="280"/>
      <c r="D586" s="280"/>
      <c r="E586" s="280"/>
      <c r="F586" s="3"/>
      <c r="G586" s="3"/>
      <c r="H586" s="3"/>
      <c r="I586" s="3"/>
      <c r="J586" s="3"/>
      <c r="K586" s="3"/>
    </row>
    <row r="587" spans="2:11" ht="12.75">
      <c r="B587" s="3"/>
      <c r="C587" s="280"/>
      <c r="D587" s="280"/>
      <c r="E587" s="280"/>
      <c r="F587" s="3"/>
      <c r="G587" s="3"/>
      <c r="H587" s="3"/>
      <c r="I587" s="3"/>
      <c r="J587" s="3"/>
      <c r="K587" s="3"/>
    </row>
    <row r="588" spans="2:11" ht="12.75">
      <c r="B588" s="3"/>
      <c r="C588" s="280"/>
      <c r="D588" s="280"/>
      <c r="E588" s="280"/>
      <c r="F588" s="3"/>
      <c r="G588" s="3"/>
      <c r="H588" s="3"/>
      <c r="I588" s="3"/>
      <c r="J588" s="3"/>
      <c r="K588" s="3"/>
    </row>
    <row r="589" spans="2:11" ht="12.75">
      <c r="B589" s="3"/>
      <c r="C589" s="280"/>
      <c r="D589" s="280"/>
      <c r="E589" s="280"/>
      <c r="F589" s="3"/>
      <c r="G589" s="3"/>
      <c r="H589" s="3"/>
      <c r="I589" s="3"/>
      <c r="J589" s="3"/>
      <c r="K589" s="3"/>
    </row>
    <row r="590" spans="2:11" ht="12.75">
      <c r="B590" s="3"/>
      <c r="C590" s="280"/>
      <c r="D590" s="280"/>
      <c r="E590" s="280"/>
      <c r="F590" s="3"/>
      <c r="G590" s="3"/>
      <c r="H590" s="3"/>
      <c r="I590" s="3"/>
      <c r="J590" s="3"/>
      <c r="K590" s="3"/>
    </row>
    <row r="591" spans="2:11" ht="12.75">
      <c r="B591" s="3"/>
      <c r="C591" s="280"/>
      <c r="D591" s="280"/>
      <c r="E591" s="280"/>
      <c r="F591" s="3"/>
      <c r="G591" s="3"/>
      <c r="H591" s="3"/>
      <c r="I591" s="3"/>
      <c r="J591" s="3"/>
      <c r="K591" s="3"/>
    </row>
    <row r="592" spans="2:11" ht="12.75">
      <c r="B592" s="3"/>
      <c r="C592" s="280"/>
      <c r="D592" s="280"/>
      <c r="E592" s="280"/>
      <c r="F592" s="3"/>
      <c r="G592" s="3"/>
      <c r="H592" s="3"/>
      <c r="I592" s="3"/>
      <c r="J592" s="3"/>
      <c r="K592" s="3"/>
    </row>
    <row r="593" spans="2:11" ht="12.75">
      <c r="B593" s="3"/>
      <c r="C593" s="280"/>
      <c r="D593" s="280"/>
      <c r="E593" s="280"/>
      <c r="F593" s="3"/>
      <c r="G593" s="3"/>
      <c r="H593" s="3"/>
      <c r="I593" s="3"/>
      <c r="J593" s="3"/>
      <c r="K593" s="3"/>
    </row>
    <row r="594" spans="2:11" ht="12.75">
      <c r="B594" s="3"/>
      <c r="C594" s="280"/>
      <c r="D594" s="280"/>
      <c r="E594" s="280"/>
      <c r="F594" s="3"/>
      <c r="G594" s="3"/>
      <c r="H594" s="3"/>
      <c r="I594" s="3"/>
      <c r="J594" s="3"/>
      <c r="K594" s="3"/>
    </row>
    <row r="595" spans="2:11" ht="12.75">
      <c r="B595" s="3"/>
      <c r="C595" s="280"/>
      <c r="D595" s="280"/>
      <c r="E595" s="280"/>
      <c r="F595" s="3"/>
      <c r="G595" s="3"/>
      <c r="H595" s="3"/>
      <c r="I595" s="3"/>
      <c r="J595" s="3"/>
      <c r="K595" s="3"/>
    </row>
    <row r="596" spans="2:11" ht="12.75">
      <c r="B596" s="3"/>
      <c r="C596" s="280"/>
      <c r="D596" s="280"/>
      <c r="E596" s="280"/>
      <c r="F596" s="3"/>
      <c r="G596" s="3"/>
      <c r="H596" s="3"/>
      <c r="I596" s="3"/>
      <c r="J596" s="3"/>
      <c r="K596" s="3"/>
    </row>
    <row r="597" spans="2:11" ht="12.75">
      <c r="B597" s="3"/>
      <c r="C597" s="280"/>
      <c r="D597" s="280"/>
      <c r="E597" s="280"/>
      <c r="F597" s="3"/>
      <c r="G597" s="3"/>
      <c r="H597" s="3"/>
      <c r="I597" s="3"/>
      <c r="J597" s="3"/>
      <c r="K597" s="3"/>
    </row>
    <row r="598" spans="2:11" ht="12.75">
      <c r="B598" s="3"/>
      <c r="C598" s="280"/>
      <c r="D598" s="280"/>
      <c r="E598" s="280"/>
      <c r="F598" s="3"/>
      <c r="G598" s="3"/>
      <c r="H598" s="3"/>
      <c r="I598" s="3"/>
      <c r="J598" s="3"/>
      <c r="K598" s="3"/>
    </row>
    <row r="599" spans="2:11" ht="12.75">
      <c r="B599" s="3"/>
      <c r="C599" s="280"/>
      <c r="D599" s="280"/>
      <c r="E599" s="280"/>
      <c r="F599" s="3"/>
      <c r="G599" s="3"/>
      <c r="H599" s="3"/>
      <c r="I599" s="3"/>
      <c r="J599" s="3"/>
      <c r="K599" s="3"/>
    </row>
    <row r="600" spans="2:11" ht="12.75">
      <c r="B600" s="3"/>
      <c r="C600" s="280"/>
      <c r="D600" s="280"/>
      <c r="E600" s="280"/>
      <c r="F600" s="3"/>
      <c r="G600" s="3"/>
      <c r="H600" s="3"/>
      <c r="I600" s="3"/>
      <c r="J600" s="3"/>
      <c r="K600" s="3"/>
    </row>
    <row r="601" spans="2:11" ht="12.75">
      <c r="B601" s="3"/>
      <c r="C601" s="280"/>
      <c r="D601" s="280"/>
      <c r="E601" s="280"/>
      <c r="F601" s="3"/>
      <c r="G601" s="3"/>
      <c r="H601" s="3"/>
      <c r="I601" s="3"/>
      <c r="J601" s="3"/>
      <c r="K601" s="3"/>
    </row>
    <row r="602" spans="2:11" ht="12.75">
      <c r="B602" s="3"/>
      <c r="C602" s="280"/>
      <c r="D602" s="280"/>
      <c r="E602" s="280"/>
      <c r="F602" s="3"/>
      <c r="G602" s="3"/>
      <c r="H602" s="3"/>
      <c r="I602" s="3"/>
      <c r="J602" s="3"/>
      <c r="K602" s="3"/>
    </row>
    <row r="603" spans="2:11" ht="12.75">
      <c r="B603" s="3"/>
      <c r="C603" s="280"/>
      <c r="D603" s="280"/>
      <c r="E603" s="280"/>
      <c r="F603" s="3"/>
      <c r="G603" s="3"/>
      <c r="H603" s="3"/>
      <c r="I603" s="3"/>
      <c r="J603" s="3"/>
      <c r="K603" s="3"/>
    </row>
    <row r="604" spans="2:11" ht="12.75">
      <c r="B604" s="3"/>
      <c r="C604" s="280"/>
      <c r="D604" s="280"/>
      <c r="E604" s="280"/>
      <c r="F604" s="3"/>
      <c r="G604" s="3"/>
      <c r="H604" s="3"/>
      <c r="I604" s="3"/>
      <c r="J604" s="3"/>
      <c r="K604" s="3"/>
    </row>
    <row r="605" spans="2:11" ht="12.75">
      <c r="B605" s="3"/>
      <c r="C605" s="280"/>
      <c r="D605" s="280"/>
      <c r="E605" s="280"/>
      <c r="F605" s="3"/>
      <c r="G605" s="3"/>
      <c r="H605" s="3"/>
      <c r="I605" s="3"/>
      <c r="J605" s="3"/>
      <c r="K605" s="3"/>
    </row>
    <row r="606" spans="2:11" ht="12.75">
      <c r="B606" s="3"/>
      <c r="C606" s="280"/>
      <c r="D606" s="280"/>
      <c r="E606" s="280"/>
      <c r="F606" s="3"/>
      <c r="G606" s="3"/>
      <c r="H606" s="3"/>
      <c r="I606" s="3"/>
      <c r="J606" s="3"/>
      <c r="K606" s="3"/>
    </row>
    <row r="607" spans="2:11" ht="12.75">
      <c r="B607" s="3"/>
      <c r="C607" s="280"/>
      <c r="D607" s="280"/>
      <c r="E607" s="280"/>
      <c r="F607" s="3"/>
      <c r="G607" s="3"/>
      <c r="H607" s="3"/>
      <c r="I607" s="3"/>
      <c r="J607" s="3"/>
      <c r="K607" s="3"/>
    </row>
    <row r="608" spans="2:11" ht="12.75">
      <c r="B608" s="3"/>
      <c r="C608" s="280"/>
      <c r="D608" s="280"/>
      <c r="E608" s="280"/>
      <c r="F608" s="3"/>
      <c r="G608" s="3"/>
      <c r="H608" s="3"/>
      <c r="I608" s="3"/>
      <c r="J608" s="3"/>
      <c r="K608" s="3"/>
    </row>
    <row r="609" spans="2:11" ht="12.75">
      <c r="B609" s="3"/>
      <c r="C609" s="280"/>
      <c r="D609" s="280"/>
      <c r="E609" s="280"/>
      <c r="F609" s="3"/>
      <c r="G609" s="3"/>
      <c r="H609" s="3"/>
      <c r="I609" s="3"/>
      <c r="J609" s="3"/>
      <c r="K609" s="3"/>
    </row>
    <row r="610" spans="2:11" ht="12.75">
      <c r="B610" s="3"/>
      <c r="C610" s="280"/>
      <c r="D610" s="280"/>
      <c r="E610" s="280"/>
      <c r="F610" s="3"/>
      <c r="G610" s="3"/>
      <c r="H610" s="3"/>
      <c r="I610" s="3"/>
      <c r="J610" s="3"/>
      <c r="K610" s="3"/>
    </row>
    <row r="611" spans="2:11" ht="12.75">
      <c r="B611" s="3"/>
      <c r="C611" s="280"/>
      <c r="D611" s="280"/>
      <c r="E611" s="280"/>
      <c r="F611" s="3"/>
      <c r="G611" s="3"/>
      <c r="H611" s="3"/>
      <c r="I611" s="3"/>
      <c r="J611" s="3"/>
      <c r="K611" s="3"/>
    </row>
    <row r="612" spans="2:11" ht="12.75">
      <c r="B612" s="3"/>
      <c r="C612" s="280"/>
      <c r="D612" s="280"/>
      <c r="E612" s="280"/>
      <c r="F612" s="3"/>
      <c r="G612" s="3"/>
      <c r="H612" s="3"/>
      <c r="I612" s="3"/>
      <c r="J612" s="3"/>
      <c r="K612" s="3"/>
    </row>
    <row r="613" spans="2:11" ht="12.75">
      <c r="B613" s="3"/>
      <c r="C613" s="280"/>
      <c r="D613" s="280"/>
      <c r="E613" s="280"/>
      <c r="F613" s="3"/>
      <c r="G613" s="3"/>
      <c r="H613" s="3"/>
      <c r="I613" s="3"/>
      <c r="J613" s="3"/>
      <c r="K613" s="3"/>
    </row>
    <row r="614" spans="2:11" ht="12.75">
      <c r="B614" s="3"/>
      <c r="C614" s="280"/>
      <c r="D614" s="280"/>
      <c r="E614" s="280"/>
      <c r="F614" s="3"/>
      <c r="G614" s="3"/>
      <c r="H614" s="3"/>
      <c r="I614" s="3"/>
      <c r="J614" s="3"/>
      <c r="K614" s="3"/>
    </row>
    <row r="615" spans="2:11" ht="12.75">
      <c r="B615" s="3"/>
      <c r="C615" s="280"/>
      <c r="D615" s="280"/>
      <c r="E615" s="280"/>
      <c r="F615" s="3"/>
      <c r="G615" s="3"/>
      <c r="H615" s="3"/>
      <c r="I615" s="3"/>
      <c r="J615" s="3"/>
      <c r="K615" s="3"/>
    </row>
    <row r="616" spans="2:11" ht="12.75">
      <c r="B616" s="3"/>
      <c r="C616" s="280"/>
      <c r="D616" s="280"/>
      <c r="E616" s="280"/>
      <c r="F616" s="3"/>
      <c r="G616" s="3"/>
      <c r="H616" s="3"/>
      <c r="I616" s="3"/>
      <c r="J616" s="3"/>
      <c r="K616" s="3"/>
    </row>
    <row r="617" spans="2:11" ht="12.75">
      <c r="B617" s="3"/>
      <c r="C617" s="280"/>
      <c r="D617" s="280"/>
      <c r="E617" s="280"/>
      <c r="F617" s="3"/>
      <c r="G617" s="3"/>
      <c r="H617" s="3"/>
      <c r="I617" s="3"/>
      <c r="J617" s="3"/>
      <c r="K617" s="3"/>
    </row>
    <row r="618" spans="2:11" ht="12.75">
      <c r="B618" s="3"/>
      <c r="C618" s="280"/>
      <c r="D618" s="280"/>
      <c r="E618" s="280"/>
      <c r="F618" s="3"/>
      <c r="G618" s="3"/>
      <c r="H618" s="3"/>
      <c r="I618" s="3"/>
      <c r="J618" s="3"/>
      <c r="K618" s="3"/>
    </row>
    <row r="619" spans="2:11" ht="12.75">
      <c r="B619" s="3"/>
      <c r="C619" s="280"/>
      <c r="D619" s="280"/>
      <c r="E619" s="280"/>
      <c r="F619" s="3"/>
      <c r="G619" s="3"/>
      <c r="H619" s="3"/>
      <c r="I619" s="3"/>
      <c r="J619" s="3"/>
      <c r="K619" s="3"/>
    </row>
    <row r="620" spans="2:11" ht="12.75">
      <c r="B620" s="3"/>
      <c r="C620" s="280"/>
      <c r="D620" s="280"/>
      <c r="E620" s="280"/>
      <c r="F620" s="3"/>
      <c r="G620" s="3"/>
      <c r="H620" s="3"/>
      <c r="I620" s="3"/>
      <c r="J620" s="3"/>
      <c r="K620" s="3"/>
    </row>
    <row r="621" spans="2:11" ht="12.75">
      <c r="B621" s="3"/>
      <c r="C621" s="280"/>
      <c r="D621" s="280"/>
      <c r="E621" s="280"/>
      <c r="F621" s="3"/>
      <c r="G621" s="3"/>
      <c r="H621" s="3"/>
      <c r="I621" s="3"/>
      <c r="J621" s="3"/>
      <c r="K621" s="3"/>
    </row>
    <row r="622" spans="2:11" ht="12.75">
      <c r="B622" s="3"/>
      <c r="C622" s="280"/>
      <c r="D622" s="280"/>
      <c r="E622" s="280"/>
      <c r="F622" s="3"/>
      <c r="G622" s="3"/>
      <c r="H622" s="3"/>
      <c r="I622" s="3"/>
      <c r="J622" s="3"/>
      <c r="K622" s="3"/>
    </row>
    <row r="623" spans="2:11" ht="12.75">
      <c r="B623" s="3"/>
      <c r="C623" s="280"/>
      <c r="D623" s="280"/>
      <c r="E623" s="280"/>
      <c r="F623" s="3"/>
      <c r="G623" s="3"/>
      <c r="H623" s="3"/>
      <c r="I623" s="3"/>
      <c r="J623" s="3"/>
      <c r="K623" s="3"/>
    </row>
    <row r="624" spans="2:11" ht="12.75">
      <c r="B624" s="3"/>
      <c r="C624" s="280"/>
      <c r="D624" s="280"/>
      <c r="E624" s="280"/>
      <c r="F624" s="3"/>
      <c r="G624" s="3"/>
      <c r="H624" s="3"/>
      <c r="I624" s="3"/>
      <c r="J624" s="3"/>
      <c r="K624" s="3"/>
    </row>
    <row r="625" spans="2:11" ht="12.75">
      <c r="B625" s="3"/>
      <c r="C625" s="280"/>
      <c r="D625" s="280"/>
      <c r="E625" s="280"/>
      <c r="F625" s="3"/>
      <c r="G625" s="3"/>
      <c r="H625" s="3"/>
      <c r="I625" s="3"/>
      <c r="J625" s="3"/>
      <c r="K625" s="3"/>
    </row>
    <row r="626" spans="2:11" ht="12.75">
      <c r="B626" s="3"/>
      <c r="C626" s="280"/>
      <c r="D626" s="280"/>
      <c r="E626" s="280"/>
      <c r="F626" s="3"/>
      <c r="G626" s="3"/>
      <c r="H626" s="3"/>
      <c r="I626" s="3"/>
      <c r="J626" s="3"/>
      <c r="K626" s="3"/>
    </row>
    <row r="627" spans="2:11" ht="12.75">
      <c r="B627" s="3"/>
      <c r="C627" s="280"/>
      <c r="D627" s="280"/>
      <c r="E627" s="280"/>
      <c r="F627" s="3"/>
      <c r="G627" s="3"/>
      <c r="H627" s="3"/>
      <c r="I627" s="3"/>
      <c r="J627" s="3"/>
      <c r="K627" s="3"/>
    </row>
    <row r="628" spans="2:11" ht="12.75">
      <c r="B628" s="3"/>
      <c r="C628" s="280"/>
      <c r="D628" s="280"/>
      <c r="E628" s="280"/>
      <c r="F628" s="3"/>
      <c r="G628" s="3"/>
      <c r="H628" s="3"/>
      <c r="I628" s="3"/>
      <c r="J628" s="3"/>
      <c r="K628" s="3"/>
    </row>
    <row r="629" spans="2:11" ht="12.75">
      <c r="B629" s="3"/>
      <c r="C629" s="280"/>
      <c r="D629" s="280"/>
      <c r="E629" s="280"/>
      <c r="F629" s="3"/>
      <c r="G629" s="3"/>
      <c r="H629" s="3"/>
      <c r="I629" s="3"/>
      <c r="J629" s="3"/>
      <c r="K629" s="3"/>
    </row>
    <row r="630" spans="2:11" ht="12.75">
      <c r="B630" s="3"/>
      <c r="C630" s="280"/>
      <c r="D630" s="280"/>
      <c r="E630" s="280"/>
      <c r="F630" s="3"/>
      <c r="G630" s="3"/>
      <c r="H630" s="3"/>
      <c r="I630" s="3"/>
      <c r="J630" s="3"/>
      <c r="K630" s="3"/>
    </row>
    <row r="631" spans="2:11" ht="12.75">
      <c r="B631" s="3"/>
      <c r="C631" s="280"/>
      <c r="D631" s="280"/>
      <c r="E631" s="280"/>
      <c r="F631" s="3"/>
      <c r="G631" s="3"/>
      <c r="H631" s="3"/>
      <c r="I631" s="3"/>
      <c r="J631" s="3"/>
      <c r="K631" s="3"/>
    </row>
    <row r="632" spans="2:11" ht="12.75">
      <c r="B632" s="3"/>
      <c r="C632" s="280"/>
      <c r="D632" s="280"/>
      <c r="E632" s="280"/>
      <c r="F632" s="3"/>
      <c r="G632" s="3"/>
      <c r="H632" s="3"/>
      <c r="I632" s="3"/>
      <c r="J632" s="3"/>
      <c r="K632" s="3"/>
    </row>
    <row r="633" spans="2:11" ht="12.75">
      <c r="B633" s="3"/>
      <c r="C633" s="280"/>
      <c r="D633" s="280"/>
      <c r="E633" s="280"/>
      <c r="F633" s="3"/>
      <c r="G633" s="3"/>
      <c r="H633" s="3"/>
      <c r="I633" s="3"/>
      <c r="J633" s="3"/>
      <c r="K633" s="3"/>
    </row>
    <row r="634" spans="2:11" ht="12.75">
      <c r="B634" s="3"/>
      <c r="C634" s="280"/>
      <c r="D634" s="280"/>
      <c r="E634" s="280"/>
      <c r="F634" s="3"/>
      <c r="G634" s="3"/>
      <c r="H634" s="3"/>
      <c r="I634" s="3"/>
      <c r="J634" s="3"/>
      <c r="K634" s="3"/>
    </row>
    <row r="635" spans="2:11" ht="12.75">
      <c r="B635" s="3"/>
      <c r="C635" s="280"/>
      <c r="D635" s="280"/>
      <c r="E635" s="280"/>
      <c r="F635" s="3"/>
      <c r="G635" s="3"/>
      <c r="H635" s="3"/>
      <c r="I635" s="3"/>
      <c r="J635" s="3"/>
      <c r="K635" s="3"/>
    </row>
    <row r="636" spans="2:11" ht="12.75">
      <c r="B636" s="3"/>
      <c r="C636" s="280"/>
      <c r="D636" s="280"/>
      <c r="E636" s="280"/>
      <c r="F636" s="3"/>
      <c r="G636" s="3"/>
      <c r="H636" s="3"/>
      <c r="I636" s="3"/>
      <c r="J636" s="3"/>
      <c r="K636" s="3"/>
    </row>
    <row r="637" spans="2:11" ht="12.75">
      <c r="B637" s="3"/>
      <c r="C637" s="280"/>
      <c r="D637" s="280"/>
      <c r="E637" s="280"/>
      <c r="F637" s="3"/>
      <c r="G637" s="3"/>
      <c r="H637" s="3"/>
      <c r="I637" s="3"/>
      <c r="J637" s="3"/>
      <c r="K637" s="3"/>
    </row>
    <row r="638" spans="2:11" ht="12.75">
      <c r="B638" s="3"/>
      <c r="C638" s="280"/>
      <c r="D638" s="280"/>
      <c r="E638" s="280"/>
      <c r="F638" s="3"/>
      <c r="G638" s="3"/>
      <c r="H638" s="3"/>
      <c r="I638" s="3"/>
      <c r="J638" s="3"/>
      <c r="K638" s="3"/>
    </row>
    <row r="639" spans="2:11" ht="12.75">
      <c r="B639" s="3"/>
      <c r="C639" s="280"/>
      <c r="D639" s="280"/>
      <c r="E639" s="280"/>
      <c r="F639" s="3"/>
      <c r="G639" s="3"/>
      <c r="H639" s="3"/>
      <c r="I639" s="3"/>
      <c r="J639" s="3"/>
      <c r="K639" s="3"/>
    </row>
    <row r="640" spans="2:11" ht="12.75">
      <c r="B640" s="3"/>
      <c r="C640" s="280"/>
      <c r="D640" s="280"/>
      <c r="E640" s="280"/>
      <c r="F640" s="3"/>
      <c r="G640" s="3"/>
      <c r="H640" s="3"/>
      <c r="I640" s="3"/>
      <c r="J640" s="3"/>
      <c r="K640" s="3"/>
    </row>
    <row r="641" spans="2:11" ht="12.75">
      <c r="B641" s="3"/>
      <c r="C641" s="280"/>
      <c r="D641" s="280"/>
      <c r="E641" s="280"/>
      <c r="F641" s="3"/>
      <c r="G641" s="3"/>
      <c r="H641" s="3"/>
      <c r="I641" s="3"/>
      <c r="J641" s="3"/>
      <c r="K641" s="3"/>
    </row>
    <row r="642" spans="2:11" ht="12.75">
      <c r="B642" s="3"/>
      <c r="C642" s="280"/>
      <c r="D642" s="280"/>
      <c r="E642" s="280"/>
      <c r="F642" s="3"/>
      <c r="G642" s="3"/>
      <c r="H642" s="3"/>
      <c r="I642" s="3"/>
      <c r="J642" s="3"/>
      <c r="K642" s="3"/>
    </row>
    <row r="643" spans="2:11" ht="12.75">
      <c r="B643" s="3"/>
      <c r="C643" s="280"/>
      <c r="D643" s="280"/>
      <c r="E643" s="280"/>
      <c r="F643" s="3"/>
      <c r="G643" s="3"/>
      <c r="H643" s="3"/>
      <c r="I643" s="3"/>
      <c r="J643" s="3"/>
      <c r="K643" s="3"/>
    </row>
    <row r="644" spans="2:11" ht="12.75">
      <c r="B644" s="3"/>
      <c r="C644" s="280"/>
      <c r="D644" s="280"/>
      <c r="E644" s="280"/>
      <c r="F644" s="3"/>
      <c r="G644" s="3"/>
      <c r="H644" s="3"/>
      <c r="I644" s="3"/>
      <c r="J644" s="3"/>
      <c r="K644" s="3"/>
    </row>
    <row r="645" spans="2:11" ht="12.75">
      <c r="B645" s="3"/>
      <c r="C645" s="280"/>
      <c r="D645" s="280"/>
      <c r="E645" s="280"/>
      <c r="F645" s="3"/>
      <c r="G645" s="3"/>
      <c r="H645" s="3"/>
      <c r="I645" s="3"/>
      <c r="J645" s="3"/>
      <c r="K645" s="3"/>
    </row>
    <row r="646" spans="2:11" ht="12.75">
      <c r="B646" s="3"/>
      <c r="C646" s="280"/>
      <c r="D646" s="280"/>
      <c r="E646" s="280"/>
      <c r="F646" s="3"/>
      <c r="G646" s="3"/>
      <c r="H646" s="3"/>
      <c r="I646" s="3"/>
      <c r="J646" s="3"/>
      <c r="K646" s="3"/>
    </row>
    <row r="647" spans="2:11" ht="12.75">
      <c r="B647" s="3"/>
      <c r="C647" s="280"/>
      <c r="D647" s="280"/>
      <c r="E647" s="280"/>
      <c r="F647" s="3"/>
      <c r="G647" s="3"/>
      <c r="H647" s="3"/>
      <c r="I647" s="3"/>
      <c r="J647" s="3"/>
      <c r="K647" s="3"/>
    </row>
    <row r="648" spans="2:11" ht="12.75">
      <c r="B648" s="3"/>
      <c r="C648" s="280"/>
      <c r="D648" s="280"/>
      <c r="E648" s="280"/>
      <c r="F648" s="3"/>
      <c r="G648" s="3"/>
      <c r="H648" s="3"/>
      <c r="I648" s="3"/>
      <c r="J648" s="3"/>
      <c r="K648" s="3"/>
    </row>
    <row r="649" spans="2:11" ht="12.75">
      <c r="B649" s="3"/>
      <c r="C649" s="280"/>
      <c r="D649" s="280"/>
      <c r="E649" s="280"/>
      <c r="F649" s="3"/>
      <c r="G649" s="3"/>
      <c r="H649" s="3"/>
      <c r="I649" s="3"/>
      <c r="J649" s="3"/>
      <c r="K649" s="3"/>
    </row>
    <row r="650" spans="2:11" ht="12.75">
      <c r="B650" s="3"/>
      <c r="C650" s="280"/>
      <c r="D650" s="280"/>
      <c r="E650" s="280"/>
      <c r="F650" s="3"/>
      <c r="G650" s="3"/>
      <c r="H650" s="3"/>
      <c r="I650" s="3"/>
      <c r="J650" s="3"/>
      <c r="K650" s="3"/>
    </row>
    <row r="651" spans="2:11" ht="12.75">
      <c r="B651" s="3"/>
      <c r="C651" s="280"/>
      <c r="D651" s="280"/>
      <c r="E651" s="280"/>
      <c r="F651" s="3"/>
      <c r="G651" s="3"/>
      <c r="H651" s="3"/>
      <c r="I651" s="3"/>
      <c r="J651" s="3"/>
      <c r="K651" s="3"/>
    </row>
    <row r="652" spans="2:11" ht="12.75">
      <c r="B652" s="3"/>
      <c r="C652" s="280"/>
      <c r="D652" s="280"/>
      <c r="E652" s="280"/>
      <c r="F652" s="3"/>
      <c r="G652" s="3"/>
      <c r="H652" s="3"/>
      <c r="I652" s="3"/>
      <c r="J652" s="3"/>
      <c r="K652" s="3"/>
    </row>
    <row r="653" spans="2:11" ht="12.75">
      <c r="B653" s="3"/>
      <c r="C653" s="280"/>
      <c r="D653" s="280"/>
      <c r="E653" s="280"/>
      <c r="F653" s="3"/>
      <c r="G653" s="3"/>
      <c r="H653" s="3"/>
      <c r="I653" s="3"/>
      <c r="J653" s="3"/>
      <c r="K653" s="3"/>
    </row>
    <row r="654" spans="2:11" ht="12.75">
      <c r="B654" s="3"/>
      <c r="C654" s="280"/>
      <c r="D654" s="280"/>
      <c r="E654" s="280"/>
      <c r="F654" s="3"/>
      <c r="G654" s="3"/>
      <c r="H654" s="3"/>
      <c r="I654" s="3"/>
      <c r="J654" s="3"/>
      <c r="K654" s="3"/>
    </row>
    <row r="655" spans="2:11" ht="12.75">
      <c r="B655" s="3"/>
      <c r="C655" s="280"/>
      <c r="D655" s="280"/>
      <c r="E655" s="280"/>
      <c r="F655" s="3"/>
      <c r="G655" s="3"/>
      <c r="H655" s="3"/>
      <c r="I655" s="3"/>
      <c r="J655" s="3"/>
      <c r="K655" s="3"/>
    </row>
    <row r="656" spans="2:11" ht="12.75">
      <c r="B656" s="3"/>
      <c r="C656" s="280"/>
      <c r="D656" s="280"/>
      <c r="E656" s="280"/>
      <c r="F656" s="3"/>
      <c r="G656" s="3"/>
      <c r="H656" s="3"/>
      <c r="I656" s="3"/>
      <c r="J656" s="3"/>
      <c r="K656" s="3"/>
    </row>
    <row r="657" spans="2:11" ht="12.75">
      <c r="B657" s="3"/>
      <c r="C657" s="280"/>
      <c r="D657" s="280"/>
      <c r="E657" s="280"/>
      <c r="F657" s="3"/>
      <c r="G657" s="3"/>
      <c r="H657" s="3"/>
      <c r="I657" s="3"/>
      <c r="J657" s="3"/>
      <c r="K657" s="3"/>
    </row>
    <row r="658" spans="2:11" ht="12.75">
      <c r="B658" s="3"/>
      <c r="C658" s="280"/>
      <c r="D658" s="280"/>
      <c r="E658" s="280"/>
      <c r="F658" s="3"/>
      <c r="G658" s="3"/>
      <c r="H658" s="3"/>
      <c r="I658" s="3"/>
      <c r="J658" s="3"/>
      <c r="K658" s="3"/>
    </row>
    <row r="659" spans="2:11" ht="12.75">
      <c r="B659" s="3"/>
      <c r="C659" s="280"/>
      <c r="D659" s="280"/>
      <c r="E659" s="280"/>
      <c r="F659" s="3"/>
      <c r="G659" s="3"/>
      <c r="H659" s="3"/>
      <c r="I659" s="3"/>
      <c r="J659" s="3"/>
      <c r="K659" s="3"/>
    </row>
    <row r="660" spans="2:11" ht="12.75">
      <c r="B660" s="3"/>
      <c r="C660" s="280"/>
      <c r="D660" s="280"/>
      <c r="E660" s="280"/>
      <c r="F660" s="3"/>
      <c r="G660" s="3"/>
      <c r="H660" s="3"/>
      <c r="I660" s="3"/>
      <c r="J660" s="3"/>
      <c r="K660" s="3"/>
    </row>
    <row r="661" spans="2:11" ht="12.75">
      <c r="B661" s="3"/>
      <c r="C661" s="280"/>
      <c r="D661" s="280"/>
      <c r="E661" s="280"/>
      <c r="F661" s="3"/>
      <c r="G661" s="3"/>
      <c r="H661" s="3"/>
      <c r="I661" s="3"/>
      <c r="J661" s="3"/>
      <c r="K661" s="3"/>
    </row>
    <row r="662" spans="2:11" ht="12.75">
      <c r="B662" s="3"/>
      <c r="C662" s="280"/>
      <c r="D662" s="280"/>
      <c r="E662" s="280"/>
      <c r="F662" s="3"/>
      <c r="G662" s="3"/>
      <c r="H662" s="3"/>
      <c r="I662" s="3"/>
      <c r="J662" s="3"/>
      <c r="K662" s="3"/>
    </row>
    <row r="663" spans="2:11" ht="12.75">
      <c r="B663" s="3"/>
      <c r="C663" s="280"/>
      <c r="D663" s="280"/>
      <c r="E663" s="280"/>
      <c r="F663" s="3"/>
      <c r="G663" s="3"/>
      <c r="H663" s="3"/>
      <c r="I663" s="3"/>
      <c r="J663" s="3"/>
      <c r="K663" s="3"/>
    </row>
    <row r="664" spans="2:11" ht="12.75">
      <c r="B664" s="3"/>
      <c r="C664" s="280"/>
      <c r="D664" s="280"/>
      <c r="E664" s="280"/>
      <c r="F664" s="3"/>
      <c r="G664" s="3"/>
      <c r="H664" s="3"/>
      <c r="I664" s="3"/>
      <c r="J664" s="3"/>
      <c r="K664" s="3"/>
    </row>
    <row r="665" spans="2:11" ht="12.75">
      <c r="B665" s="3"/>
      <c r="C665" s="280"/>
      <c r="D665" s="280"/>
      <c r="E665" s="280"/>
      <c r="F665" s="3"/>
      <c r="G665" s="3"/>
      <c r="H665" s="3"/>
      <c r="I665" s="3"/>
      <c r="J665" s="3"/>
      <c r="K665" s="3"/>
    </row>
    <row r="666" spans="2:11" ht="12.75">
      <c r="B666" s="3"/>
      <c r="C666" s="280"/>
      <c r="D666" s="280"/>
      <c r="E666" s="280"/>
      <c r="F666" s="3"/>
      <c r="G666" s="3"/>
      <c r="H666" s="3"/>
      <c r="I666" s="3"/>
      <c r="J666" s="3"/>
      <c r="K666" s="3"/>
    </row>
    <row r="667" spans="2:11" ht="12.75">
      <c r="B667" s="3"/>
      <c r="C667" s="280"/>
      <c r="D667" s="280"/>
      <c r="E667" s="280"/>
      <c r="F667" s="3"/>
      <c r="G667" s="3"/>
      <c r="H667" s="3"/>
      <c r="I667" s="3"/>
      <c r="J667" s="3"/>
      <c r="K667" s="3"/>
    </row>
    <row r="668" spans="2:11" ht="12.75">
      <c r="B668" s="3"/>
      <c r="C668" s="280"/>
      <c r="D668" s="280"/>
      <c r="E668" s="280"/>
      <c r="F668" s="3"/>
      <c r="G668" s="3"/>
      <c r="H668" s="3"/>
      <c r="I668" s="3"/>
      <c r="J668" s="3"/>
      <c r="K668" s="3"/>
    </row>
    <row r="669" spans="2:11" ht="12.75">
      <c r="B669" s="3"/>
      <c r="C669" s="280"/>
      <c r="D669" s="280"/>
      <c r="E669" s="280"/>
      <c r="F669" s="3"/>
      <c r="G669" s="3"/>
      <c r="H669" s="3"/>
      <c r="I669" s="3"/>
      <c r="J669" s="3"/>
      <c r="K669" s="3"/>
    </row>
    <row r="670" spans="2:11" ht="12.75">
      <c r="B670" s="3"/>
      <c r="C670" s="280"/>
      <c r="D670" s="280"/>
      <c r="E670" s="280"/>
      <c r="F670" s="3"/>
      <c r="G670" s="3"/>
      <c r="H670" s="3"/>
      <c r="I670" s="3"/>
      <c r="J670" s="3"/>
      <c r="K670" s="3"/>
    </row>
    <row r="671" spans="2:11" ht="12.75">
      <c r="B671" s="3"/>
      <c r="C671" s="280"/>
      <c r="D671" s="280"/>
      <c r="E671" s="280"/>
      <c r="F671" s="3"/>
      <c r="G671" s="3"/>
      <c r="H671" s="3"/>
      <c r="I671" s="3"/>
      <c r="J671" s="3"/>
      <c r="K671" s="3"/>
    </row>
    <row r="672" spans="2:11" ht="12.75">
      <c r="B672" s="3"/>
      <c r="C672" s="280"/>
      <c r="D672" s="280"/>
      <c r="E672" s="280"/>
      <c r="F672" s="3"/>
      <c r="G672" s="3"/>
      <c r="H672" s="3"/>
      <c r="I672" s="3"/>
      <c r="J672" s="3"/>
      <c r="K672" s="3"/>
    </row>
    <row r="673" spans="2:11" ht="12.75">
      <c r="B673" s="3"/>
      <c r="C673" s="280"/>
      <c r="D673" s="280"/>
      <c r="E673" s="280"/>
      <c r="F673" s="3"/>
      <c r="G673" s="3"/>
      <c r="H673" s="3"/>
      <c r="I673" s="3"/>
      <c r="J673" s="3"/>
      <c r="K673" s="3"/>
    </row>
    <row r="674" spans="2:11" ht="12.75">
      <c r="B674" s="3"/>
      <c r="C674" s="280"/>
      <c r="D674" s="280"/>
      <c r="E674" s="280"/>
      <c r="F674" s="3"/>
      <c r="G674" s="3"/>
      <c r="H674" s="3"/>
      <c r="I674" s="3"/>
      <c r="J674" s="3"/>
      <c r="K674" s="3"/>
    </row>
    <row r="675" spans="2:11" ht="12.75">
      <c r="B675" s="3"/>
      <c r="C675" s="280"/>
      <c r="D675" s="280"/>
      <c r="E675" s="280"/>
      <c r="F675" s="3"/>
      <c r="G675" s="3"/>
      <c r="H675" s="3"/>
      <c r="I675" s="3"/>
      <c r="J675" s="3"/>
      <c r="K675" s="3"/>
    </row>
    <row r="676" spans="2:11" ht="12.75">
      <c r="B676" s="3"/>
      <c r="C676" s="280"/>
      <c r="D676" s="280"/>
      <c r="E676" s="280"/>
      <c r="F676" s="3"/>
      <c r="G676" s="3"/>
      <c r="H676" s="3"/>
      <c r="I676" s="3"/>
      <c r="J676" s="3"/>
      <c r="K676" s="3"/>
    </row>
    <row r="677" spans="2:11" ht="12.75">
      <c r="B677" s="3"/>
      <c r="C677" s="280"/>
      <c r="D677" s="280"/>
      <c r="E677" s="280"/>
      <c r="F677" s="3"/>
      <c r="G677" s="3"/>
      <c r="H677" s="3"/>
      <c r="I677" s="3"/>
      <c r="J677" s="3"/>
      <c r="K677" s="3"/>
    </row>
    <row r="678" spans="2:11" ht="12.75">
      <c r="B678" s="3"/>
      <c r="C678" s="280"/>
      <c r="D678" s="280"/>
      <c r="E678" s="280"/>
      <c r="F678" s="3"/>
      <c r="G678" s="3"/>
      <c r="H678" s="3"/>
      <c r="I678" s="3"/>
      <c r="J678" s="3"/>
      <c r="K678" s="3"/>
    </row>
    <row r="679" spans="2:11" ht="12.75">
      <c r="B679" s="3"/>
      <c r="C679" s="280"/>
      <c r="D679" s="280"/>
      <c r="E679" s="280"/>
      <c r="F679" s="3"/>
      <c r="G679" s="3"/>
      <c r="H679" s="3"/>
      <c r="I679" s="3"/>
      <c r="J679" s="3"/>
      <c r="K679" s="3"/>
    </row>
    <row r="680" spans="2:11" ht="12.75">
      <c r="B680" s="3"/>
      <c r="C680" s="280"/>
      <c r="D680" s="280"/>
      <c r="E680" s="280"/>
      <c r="F680" s="3"/>
      <c r="G680" s="3"/>
      <c r="H680" s="3"/>
      <c r="I680" s="3"/>
      <c r="J680" s="3"/>
      <c r="K680" s="3"/>
    </row>
    <row r="681" spans="2:11" ht="12.75">
      <c r="B681" s="3"/>
      <c r="C681" s="280"/>
      <c r="D681" s="280"/>
      <c r="E681" s="280"/>
      <c r="F681" s="3"/>
      <c r="G681" s="3"/>
      <c r="H681" s="3"/>
      <c r="I681" s="3"/>
      <c r="J681" s="3"/>
      <c r="K681" s="3"/>
    </row>
    <row r="682" spans="2:11" ht="12.75">
      <c r="B682" s="3"/>
      <c r="C682" s="280"/>
      <c r="D682" s="280"/>
      <c r="E682" s="280"/>
      <c r="F682" s="3"/>
      <c r="G682" s="3"/>
      <c r="H682" s="3"/>
      <c r="I682" s="3"/>
      <c r="J682" s="3"/>
      <c r="K682" s="3"/>
    </row>
    <row r="683" spans="2:11" ht="12.75">
      <c r="B683" s="3"/>
      <c r="C683" s="280"/>
      <c r="D683" s="280"/>
      <c r="E683" s="280"/>
      <c r="F683" s="3"/>
      <c r="G683" s="3"/>
      <c r="H683" s="3"/>
      <c r="I683" s="3"/>
      <c r="J683" s="3"/>
      <c r="K683" s="3"/>
    </row>
    <row r="684" spans="2:11" ht="12.75">
      <c r="B684" s="3"/>
      <c r="C684" s="280"/>
      <c r="D684" s="280"/>
      <c r="E684" s="280"/>
      <c r="F684" s="3"/>
      <c r="G684" s="3"/>
      <c r="H684" s="3"/>
      <c r="I684" s="3"/>
      <c r="J684" s="3"/>
      <c r="K684" s="3"/>
    </row>
    <row r="685" spans="2:11" ht="12.75">
      <c r="B685" s="3"/>
      <c r="C685" s="280"/>
      <c r="D685" s="280"/>
      <c r="E685" s="280"/>
      <c r="F685" s="3"/>
      <c r="G685" s="3"/>
      <c r="H685" s="3"/>
      <c r="I685" s="3"/>
      <c r="J685" s="3"/>
      <c r="K685" s="3"/>
    </row>
    <row r="686" spans="2:11" ht="12.75">
      <c r="B686" s="3"/>
      <c r="C686" s="280"/>
      <c r="D686" s="280"/>
      <c r="E686" s="280"/>
      <c r="F686" s="3"/>
      <c r="G686" s="3"/>
      <c r="H686" s="3"/>
      <c r="I686" s="3"/>
      <c r="J686" s="3"/>
      <c r="K686" s="3"/>
    </row>
    <row r="687" spans="2:11" ht="12.75">
      <c r="B687" s="3"/>
      <c r="C687" s="280"/>
      <c r="D687" s="280"/>
      <c r="E687" s="280"/>
      <c r="F687" s="3"/>
      <c r="G687" s="3"/>
      <c r="H687" s="3"/>
      <c r="I687" s="3"/>
      <c r="J687" s="3"/>
      <c r="K687" s="3"/>
    </row>
    <row r="688" spans="2:11" ht="12.75">
      <c r="B688" s="3"/>
      <c r="C688" s="280"/>
      <c r="D688" s="280"/>
      <c r="E688" s="280"/>
      <c r="F688" s="3"/>
      <c r="G688" s="3"/>
      <c r="H688" s="3"/>
      <c r="I688" s="3"/>
      <c r="J688" s="3"/>
      <c r="K688" s="3"/>
    </row>
    <row r="689" spans="2:11" ht="12.75">
      <c r="B689" s="3"/>
      <c r="C689" s="280"/>
      <c r="D689" s="280"/>
      <c r="E689" s="280"/>
      <c r="F689" s="3"/>
      <c r="G689" s="3"/>
      <c r="H689" s="3"/>
      <c r="I689" s="3"/>
      <c r="J689" s="3"/>
      <c r="K689" s="3"/>
    </row>
    <row r="690" spans="2:11" ht="12.75">
      <c r="B690" s="3"/>
      <c r="C690" s="280"/>
      <c r="D690" s="280"/>
      <c r="E690" s="280"/>
      <c r="F690" s="3"/>
      <c r="G690" s="3"/>
      <c r="H690" s="3"/>
      <c r="I690" s="3"/>
      <c r="J690" s="3"/>
      <c r="K690" s="3"/>
    </row>
    <row r="691" spans="2:11" ht="12.75">
      <c r="B691" s="3"/>
      <c r="C691" s="280"/>
      <c r="D691" s="280"/>
      <c r="E691" s="280"/>
      <c r="F691" s="3"/>
      <c r="G691" s="3"/>
      <c r="H691" s="3"/>
      <c r="I691" s="3"/>
      <c r="J691" s="3"/>
      <c r="K691" s="3"/>
    </row>
    <row r="692" spans="2:11" ht="12.75">
      <c r="B692" s="3"/>
      <c r="C692" s="280"/>
      <c r="D692" s="280"/>
      <c r="E692" s="280"/>
      <c r="F692" s="3"/>
      <c r="G692" s="3"/>
      <c r="H692" s="3"/>
      <c r="I692" s="3"/>
      <c r="J692" s="3"/>
      <c r="K692" s="3"/>
    </row>
    <row r="693" spans="2:11" ht="12.75">
      <c r="B693" s="3"/>
      <c r="C693" s="280"/>
      <c r="D693" s="280"/>
      <c r="E693" s="280"/>
      <c r="F693" s="3"/>
      <c r="G693" s="3"/>
      <c r="H693" s="3"/>
      <c r="I693" s="3"/>
      <c r="J693" s="3"/>
      <c r="K693" s="3"/>
    </row>
    <row r="694" spans="2:11" ht="12.75">
      <c r="B694" s="3"/>
      <c r="C694" s="280"/>
      <c r="D694" s="280"/>
      <c r="E694" s="280"/>
      <c r="F694" s="3"/>
      <c r="G694" s="3"/>
      <c r="H694" s="3"/>
      <c r="I694" s="3"/>
      <c r="J694" s="3"/>
      <c r="K694" s="3"/>
    </row>
    <row r="695" spans="2:11" ht="12.75">
      <c r="B695" s="3"/>
      <c r="C695" s="280"/>
      <c r="D695" s="280"/>
      <c r="E695" s="280"/>
      <c r="F695" s="3"/>
      <c r="G695" s="3"/>
      <c r="H695" s="3"/>
      <c r="I695" s="3"/>
      <c r="J695" s="3"/>
      <c r="K695" s="3"/>
    </row>
    <row r="696" spans="2:11" ht="12.75">
      <c r="B696" s="3"/>
      <c r="C696" s="280"/>
      <c r="D696" s="280"/>
      <c r="E696" s="280"/>
      <c r="F696" s="3"/>
      <c r="G696" s="3"/>
      <c r="H696" s="3"/>
      <c r="I696" s="3"/>
      <c r="J696" s="3"/>
      <c r="K696" s="3"/>
    </row>
    <row r="697" spans="2:11" ht="12.75">
      <c r="B697" s="3"/>
      <c r="C697" s="280"/>
      <c r="D697" s="280"/>
      <c r="E697" s="280"/>
      <c r="F697" s="3"/>
      <c r="G697" s="3"/>
      <c r="H697" s="3"/>
      <c r="I697" s="3"/>
      <c r="J697" s="3"/>
      <c r="K697" s="3"/>
    </row>
    <row r="698" spans="2:11" ht="12.75">
      <c r="B698" s="3"/>
      <c r="C698" s="280"/>
      <c r="D698" s="280"/>
      <c r="E698" s="280"/>
      <c r="F698" s="3"/>
      <c r="G698" s="3"/>
      <c r="H698" s="3"/>
      <c r="I698" s="3"/>
      <c r="J698" s="3"/>
      <c r="K698" s="3"/>
    </row>
    <row r="699" spans="2:11" ht="12.75">
      <c r="B699" s="3"/>
      <c r="C699" s="280"/>
      <c r="D699" s="280"/>
      <c r="E699" s="280"/>
      <c r="F699" s="3"/>
      <c r="G699" s="3"/>
      <c r="H699" s="3"/>
      <c r="I699" s="3"/>
      <c r="J699" s="3"/>
      <c r="K699" s="3"/>
    </row>
    <row r="700" spans="2:11" ht="12.75">
      <c r="B700" s="3"/>
      <c r="C700" s="280"/>
      <c r="D700" s="280"/>
      <c r="E700" s="280"/>
      <c r="F700" s="3"/>
      <c r="G700" s="3"/>
      <c r="H700" s="3"/>
      <c r="I700" s="3"/>
      <c r="J700" s="3"/>
      <c r="K700" s="3"/>
    </row>
    <row r="701" spans="2:11" ht="12.75">
      <c r="B701" s="3"/>
      <c r="C701" s="280"/>
      <c r="D701" s="280"/>
      <c r="E701" s="280"/>
      <c r="F701" s="3"/>
      <c r="G701" s="3"/>
      <c r="H701" s="3"/>
      <c r="I701" s="3"/>
      <c r="J701" s="3"/>
      <c r="K701" s="3"/>
    </row>
    <row r="702" spans="2:11" ht="12.75">
      <c r="B702" s="3"/>
      <c r="C702" s="280"/>
      <c r="D702" s="280"/>
      <c r="E702" s="280"/>
      <c r="F702" s="3"/>
      <c r="G702" s="3"/>
      <c r="H702" s="3"/>
      <c r="I702" s="3"/>
      <c r="J702" s="3"/>
      <c r="K702" s="3"/>
    </row>
    <row r="703" spans="2:11" ht="12.75">
      <c r="B703" s="3"/>
      <c r="C703" s="280"/>
      <c r="D703" s="280"/>
      <c r="E703" s="280"/>
      <c r="F703" s="3"/>
      <c r="G703" s="3"/>
      <c r="H703" s="3"/>
      <c r="I703" s="3"/>
      <c r="J703" s="3"/>
      <c r="K703" s="3"/>
    </row>
    <row r="704" spans="2:11" ht="12.75">
      <c r="B704" s="3"/>
      <c r="C704" s="280"/>
      <c r="D704" s="280"/>
      <c r="E704" s="280"/>
      <c r="F704" s="3"/>
      <c r="G704" s="3"/>
      <c r="H704" s="3"/>
      <c r="I704" s="3"/>
      <c r="J704" s="3"/>
      <c r="K704" s="3"/>
    </row>
    <row r="705" spans="2:11" ht="12.75">
      <c r="B705" s="3"/>
      <c r="C705" s="280"/>
      <c r="D705" s="280"/>
      <c r="E705" s="280"/>
      <c r="F705" s="3"/>
      <c r="G705" s="3"/>
      <c r="H705" s="3"/>
      <c r="I705" s="3"/>
      <c r="J705" s="3"/>
      <c r="K705" s="3"/>
    </row>
    <row r="706" spans="2:11" ht="12.75">
      <c r="B706" s="3"/>
      <c r="C706" s="280"/>
      <c r="D706" s="280"/>
      <c r="E706" s="280"/>
      <c r="F706" s="3"/>
      <c r="G706" s="3"/>
      <c r="H706" s="3"/>
      <c r="I706" s="3"/>
      <c r="J706" s="3"/>
      <c r="K706" s="3"/>
    </row>
    <row r="707" spans="2:11" ht="12.75">
      <c r="B707" s="3"/>
      <c r="C707" s="280"/>
      <c r="D707" s="280"/>
      <c r="E707" s="280"/>
      <c r="F707" s="3"/>
      <c r="G707" s="3"/>
      <c r="H707" s="3"/>
      <c r="I707" s="3"/>
      <c r="J707" s="3"/>
      <c r="K707" s="3"/>
    </row>
    <row r="708" spans="2:11" ht="12.75">
      <c r="B708" s="3"/>
      <c r="C708" s="280"/>
      <c r="D708" s="280"/>
      <c r="E708" s="280"/>
      <c r="F708" s="3"/>
      <c r="G708" s="3"/>
      <c r="H708" s="3"/>
      <c r="I708" s="3"/>
      <c r="J708" s="3"/>
      <c r="K708" s="3"/>
    </row>
    <row r="709" spans="2:11" ht="12.75">
      <c r="B709" s="3"/>
      <c r="C709" s="280"/>
      <c r="D709" s="280"/>
      <c r="E709" s="280"/>
      <c r="F709" s="3"/>
      <c r="G709" s="3"/>
      <c r="H709" s="3"/>
      <c r="I709" s="3"/>
      <c r="J709" s="3"/>
      <c r="K709" s="3"/>
    </row>
    <row r="710" spans="2:11" ht="12.75">
      <c r="B710" s="3"/>
      <c r="C710" s="280"/>
      <c r="D710" s="280"/>
      <c r="E710" s="280"/>
      <c r="F710" s="3"/>
      <c r="G710" s="3"/>
      <c r="H710" s="3"/>
      <c r="I710" s="3"/>
      <c r="J710" s="3"/>
      <c r="K710" s="3"/>
    </row>
    <row r="711" spans="2:11" ht="12.75">
      <c r="B711" s="3"/>
      <c r="C711" s="280"/>
      <c r="D711" s="280"/>
      <c r="E711" s="280"/>
      <c r="F711" s="3"/>
      <c r="G711" s="3"/>
      <c r="H711" s="3"/>
      <c r="I711" s="3"/>
      <c r="J711" s="3"/>
      <c r="K711" s="3"/>
    </row>
    <row r="712" spans="2:11" ht="12.75">
      <c r="B712" s="3"/>
      <c r="C712" s="280"/>
      <c r="D712" s="280"/>
      <c r="E712" s="280"/>
      <c r="F712" s="3"/>
      <c r="G712" s="3"/>
      <c r="H712" s="3"/>
      <c r="I712" s="3"/>
      <c r="J712" s="3"/>
      <c r="K712" s="3"/>
    </row>
    <row r="713" spans="2:11" ht="12.75">
      <c r="B713" s="3"/>
      <c r="C713" s="280"/>
      <c r="D713" s="280"/>
      <c r="E713" s="280"/>
      <c r="F713" s="3"/>
      <c r="G713" s="3"/>
      <c r="H713" s="3"/>
      <c r="I713" s="3"/>
      <c r="J713" s="3"/>
      <c r="K713" s="3"/>
    </row>
    <row r="714" spans="2:11" ht="12.75">
      <c r="B714" s="3"/>
      <c r="C714" s="280"/>
      <c r="D714" s="280"/>
      <c r="E714" s="280"/>
      <c r="F714" s="3"/>
      <c r="G714" s="3"/>
      <c r="H714" s="3"/>
      <c r="I714" s="3"/>
      <c r="J714" s="3"/>
      <c r="K714" s="3"/>
    </row>
    <row r="715" spans="2:11" ht="12.75">
      <c r="B715" s="3"/>
      <c r="C715" s="280"/>
      <c r="D715" s="280"/>
      <c r="E715" s="280"/>
      <c r="F715" s="3"/>
      <c r="G715" s="3"/>
      <c r="H715" s="3"/>
      <c r="I715" s="3"/>
      <c r="J715" s="3"/>
      <c r="K715" s="3"/>
    </row>
    <row r="716" spans="2:11" ht="12.75">
      <c r="B716" s="3"/>
      <c r="C716" s="280"/>
      <c r="D716" s="280"/>
      <c r="E716" s="280"/>
      <c r="F716" s="3"/>
      <c r="G716" s="3"/>
      <c r="H716" s="3"/>
      <c r="I716" s="3"/>
      <c r="J716" s="3"/>
      <c r="K716" s="3"/>
    </row>
    <row r="717" spans="2:11" ht="12.75">
      <c r="B717" s="3"/>
      <c r="C717" s="280"/>
      <c r="D717" s="280"/>
      <c r="E717" s="280"/>
      <c r="F717" s="3"/>
      <c r="G717" s="3"/>
      <c r="H717" s="3"/>
      <c r="I717" s="3"/>
      <c r="J717" s="3"/>
      <c r="K717" s="3"/>
    </row>
    <row r="718" spans="2:11" ht="12.75">
      <c r="B718" s="3"/>
      <c r="C718" s="280"/>
      <c r="D718" s="280"/>
      <c r="E718" s="280"/>
      <c r="F718" s="3"/>
      <c r="G718" s="3"/>
      <c r="H718" s="3"/>
      <c r="I718" s="3"/>
      <c r="J718" s="3"/>
      <c r="K718" s="3"/>
    </row>
    <row r="719" spans="2:11" ht="12.75">
      <c r="B719" s="3"/>
      <c r="C719" s="280"/>
      <c r="D719" s="280"/>
      <c r="E719" s="280"/>
      <c r="F719" s="3"/>
      <c r="G719" s="3"/>
      <c r="H719" s="3"/>
      <c r="I719" s="3"/>
      <c r="J719" s="3"/>
      <c r="K719" s="3"/>
    </row>
    <row r="720" spans="2:11" ht="12.75">
      <c r="B720" s="3"/>
      <c r="C720" s="280"/>
      <c r="D720" s="280"/>
      <c r="E720" s="280"/>
      <c r="F720" s="3"/>
      <c r="G720" s="3"/>
      <c r="H720" s="3"/>
      <c r="I720" s="3"/>
      <c r="J720" s="3"/>
      <c r="K720" s="3"/>
    </row>
    <row r="721" spans="2:11" ht="12.75">
      <c r="B721" s="3"/>
      <c r="C721" s="280"/>
      <c r="D721" s="280"/>
      <c r="E721" s="280"/>
      <c r="F721" s="3"/>
      <c r="G721" s="3"/>
      <c r="H721" s="3"/>
      <c r="I721" s="3"/>
      <c r="J721" s="3"/>
      <c r="K721" s="3"/>
    </row>
    <row r="722" spans="2:11" ht="12.75">
      <c r="B722" s="3"/>
      <c r="C722" s="280"/>
      <c r="D722" s="280"/>
      <c r="E722" s="280"/>
      <c r="F722" s="3"/>
      <c r="G722" s="3"/>
      <c r="H722" s="3"/>
      <c r="I722" s="3"/>
      <c r="J722" s="3"/>
      <c r="K722" s="3"/>
    </row>
    <row r="723" spans="2:11" ht="12.75">
      <c r="B723" s="3"/>
      <c r="C723" s="280"/>
      <c r="D723" s="280"/>
      <c r="E723" s="280"/>
      <c r="F723" s="3"/>
      <c r="G723" s="3"/>
      <c r="H723" s="3"/>
      <c r="I723" s="3"/>
      <c r="J723" s="3"/>
      <c r="K723" s="3"/>
    </row>
    <row r="724" spans="2:11" ht="12.75">
      <c r="B724" s="3"/>
      <c r="C724" s="280"/>
      <c r="D724" s="280"/>
      <c r="E724" s="280"/>
      <c r="F724" s="3"/>
      <c r="G724" s="3"/>
      <c r="H724" s="3"/>
      <c r="I724" s="3"/>
      <c r="J724" s="3"/>
      <c r="K724" s="3"/>
    </row>
    <row r="725" spans="2:11" ht="12.75">
      <c r="B725" s="3"/>
      <c r="C725" s="280"/>
      <c r="D725" s="280"/>
      <c r="E725" s="280"/>
      <c r="F725" s="3"/>
      <c r="G725" s="3"/>
      <c r="H725" s="3"/>
      <c r="I725" s="3"/>
      <c r="J725" s="3"/>
      <c r="K725" s="3"/>
    </row>
    <row r="726" spans="2:11" ht="12.75">
      <c r="B726" s="3"/>
      <c r="C726" s="280"/>
      <c r="D726" s="280"/>
      <c r="E726" s="280"/>
      <c r="F726" s="3"/>
      <c r="G726" s="3"/>
      <c r="H726" s="3"/>
      <c r="I726" s="3"/>
      <c r="J726" s="3"/>
      <c r="K726" s="3"/>
    </row>
    <row r="727" spans="2:11" ht="12.75">
      <c r="B727" s="3"/>
      <c r="C727" s="280"/>
      <c r="D727" s="280"/>
      <c r="E727" s="280"/>
      <c r="F727" s="3"/>
      <c r="G727" s="3"/>
      <c r="H727" s="3"/>
      <c r="I727" s="3"/>
      <c r="J727" s="3"/>
      <c r="K727" s="3"/>
    </row>
    <row r="728" spans="2:11" ht="12.75">
      <c r="B728" s="3"/>
      <c r="C728" s="280"/>
      <c r="D728" s="280"/>
      <c r="E728" s="280"/>
      <c r="F728" s="3"/>
      <c r="G728" s="3"/>
      <c r="H728" s="3"/>
      <c r="I728" s="3"/>
      <c r="J728" s="3"/>
      <c r="K728" s="3"/>
    </row>
    <row r="729" spans="2:11" ht="12.75">
      <c r="B729" s="3"/>
      <c r="C729" s="280"/>
      <c r="D729" s="280"/>
      <c r="E729" s="280"/>
      <c r="F729" s="3"/>
      <c r="G729" s="3"/>
      <c r="H729" s="3"/>
      <c r="I729" s="3"/>
      <c r="J729" s="3"/>
      <c r="K729" s="3"/>
    </row>
    <row r="730" spans="2:11" ht="12.75">
      <c r="B730" s="3"/>
      <c r="C730" s="280"/>
      <c r="D730" s="280"/>
      <c r="E730" s="280"/>
      <c r="F730" s="3"/>
      <c r="G730" s="3"/>
      <c r="H730" s="3"/>
      <c r="I730" s="3"/>
      <c r="J730" s="3"/>
      <c r="K730" s="3"/>
    </row>
    <row r="731" spans="2:11" ht="12.75">
      <c r="B731" s="3"/>
      <c r="C731" s="280"/>
      <c r="D731" s="280"/>
      <c r="E731" s="280"/>
      <c r="F731" s="3"/>
      <c r="G731" s="3"/>
      <c r="H731" s="3"/>
      <c r="I731" s="3"/>
      <c r="J731" s="3"/>
      <c r="K731" s="3"/>
    </row>
    <row r="732" spans="2:11" ht="12.75">
      <c r="B732" s="3"/>
      <c r="C732" s="280"/>
      <c r="D732" s="280"/>
      <c r="E732" s="280"/>
      <c r="F732" s="3"/>
      <c r="G732" s="3"/>
      <c r="H732" s="3"/>
      <c r="I732" s="3"/>
      <c r="J732" s="3"/>
      <c r="K732" s="3"/>
    </row>
    <row r="733" spans="2:11" ht="12.75">
      <c r="B733" s="3"/>
      <c r="C733" s="280"/>
      <c r="D733" s="280"/>
      <c r="E733" s="280"/>
      <c r="F733" s="3"/>
      <c r="G733" s="3"/>
      <c r="H733" s="3"/>
      <c r="I733" s="3"/>
      <c r="J733" s="3"/>
      <c r="K733" s="3"/>
    </row>
    <row r="734" spans="2:11" ht="12.75">
      <c r="B734" s="3"/>
      <c r="C734" s="280"/>
      <c r="D734" s="280"/>
      <c r="E734" s="280"/>
      <c r="F734" s="3"/>
      <c r="G734" s="3"/>
      <c r="H734" s="3"/>
      <c r="I734" s="3"/>
      <c r="J734" s="3"/>
      <c r="K734" s="3"/>
    </row>
    <row r="735" spans="2:11" ht="12.75">
      <c r="B735" s="3"/>
      <c r="C735" s="280"/>
      <c r="D735" s="280"/>
      <c r="E735" s="280"/>
      <c r="F735" s="3"/>
      <c r="G735" s="3"/>
      <c r="H735" s="3"/>
      <c r="I735" s="3"/>
      <c r="J735" s="3"/>
      <c r="K735" s="3"/>
    </row>
    <row r="736" spans="2:11" ht="12.75">
      <c r="B736" s="3"/>
      <c r="C736" s="280"/>
      <c r="D736" s="280"/>
      <c r="E736" s="280"/>
      <c r="F736" s="3"/>
      <c r="G736" s="3"/>
      <c r="H736" s="3"/>
      <c r="I736" s="3"/>
      <c r="J736" s="3"/>
      <c r="K736" s="3"/>
    </row>
    <row r="737" spans="2:11" ht="12.75">
      <c r="B737" s="3"/>
      <c r="C737" s="280"/>
      <c r="D737" s="280"/>
      <c r="E737" s="280"/>
      <c r="F737" s="3"/>
      <c r="G737" s="3"/>
      <c r="H737" s="3"/>
      <c r="I737" s="3"/>
      <c r="J737" s="3"/>
      <c r="K737" s="3"/>
    </row>
    <row r="738" spans="2:11" ht="12.75">
      <c r="B738" s="3"/>
      <c r="C738" s="280"/>
      <c r="D738" s="280"/>
      <c r="E738" s="280"/>
      <c r="F738" s="3"/>
      <c r="G738" s="3"/>
      <c r="H738" s="3"/>
      <c r="I738" s="3"/>
      <c r="J738" s="3"/>
      <c r="K738" s="3"/>
    </row>
    <row r="739" spans="2:11" ht="12.75">
      <c r="B739" s="3"/>
      <c r="C739" s="280"/>
      <c r="D739" s="280"/>
      <c r="E739" s="280"/>
      <c r="F739" s="3"/>
      <c r="G739" s="3"/>
      <c r="H739" s="3"/>
      <c r="I739" s="3"/>
      <c r="J739" s="3"/>
      <c r="K739" s="3"/>
    </row>
    <row r="740" spans="2:11" ht="12.75">
      <c r="B740" s="3"/>
      <c r="C740" s="280"/>
      <c r="D740" s="280"/>
      <c r="E740" s="280"/>
      <c r="F740" s="3"/>
      <c r="G740" s="3"/>
      <c r="H740" s="3"/>
      <c r="I740" s="3"/>
      <c r="J740" s="3"/>
      <c r="K740" s="3"/>
    </row>
    <row r="741" spans="2:11" ht="12.75">
      <c r="B741" s="3"/>
      <c r="C741" s="280"/>
      <c r="D741" s="280"/>
      <c r="E741" s="280"/>
      <c r="F741" s="3"/>
      <c r="G741" s="3"/>
      <c r="H741" s="3"/>
      <c r="I741" s="3"/>
      <c r="J741" s="3"/>
      <c r="K741" s="3"/>
    </row>
    <row r="742" spans="2:11" ht="12.75">
      <c r="B742" s="3"/>
      <c r="C742" s="280"/>
      <c r="D742" s="280"/>
      <c r="E742" s="280"/>
      <c r="F742" s="3"/>
      <c r="G742" s="3"/>
      <c r="H742" s="3"/>
      <c r="I742" s="3"/>
      <c r="J742" s="3"/>
      <c r="K742" s="3"/>
    </row>
    <row r="743" spans="2:11" ht="12.75">
      <c r="B743" s="3"/>
      <c r="C743" s="280"/>
      <c r="D743" s="280"/>
      <c r="E743" s="280"/>
      <c r="F743" s="3"/>
      <c r="G743" s="3"/>
      <c r="H743" s="3"/>
      <c r="I743" s="3"/>
      <c r="J743" s="3"/>
      <c r="K743" s="3"/>
    </row>
    <row r="744" spans="2:11" ht="12.75">
      <c r="B744" s="3"/>
      <c r="C744" s="280"/>
      <c r="D744" s="280"/>
      <c r="E744" s="280"/>
      <c r="F744" s="3"/>
      <c r="G744" s="3"/>
      <c r="H744" s="3"/>
      <c r="I744" s="3"/>
      <c r="J744" s="3"/>
      <c r="K744" s="3"/>
    </row>
    <row r="745" spans="2:11" ht="12.75">
      <c r="B745" s="3"/>
      <c r="C745" s="280"/>
      <c r="D745" s="280"/>
      <c r="E745" s="280"/>
      <c r="F745" s="3"/>
      <c r="G745" s="3"/>
      <c r="H745" s="3"/>
      <c r="I745" s="3"/>
      <c r="J745" s="3"/>
      <c r="K745" s="3"/>
    </row>
    <row r="746" spans="2:11" ht="12.75">
      <c r="B746" s="3"/>
      <c r="C746" s="280"/>
      <c r="D746" s="280"/>
      <c r="E746" s="280"/>
      <c r="F746" s="3"/>
      <c r="G746" s="3"/>
      <c r="H746" s="3"/>
      <c r="I746" s="3"/>
      <c r="J746" s="3"/>
      <c r="K746" s="3"/>
    </row>
    <row r="747" spans="2:11" ht="12.75">
      <c r="B747" s="3"/>
      <c r="C747" s="280"/>
      <c r="D747" s="280"/>
      <c r="E747" s="280"/>
      <c r="F747" s="3"/>
      <c r="G747" s="3"/>
      <c r="H747" s="3"/>
      <c r="I747" s="3"/>
      <c r="J747" s="3"/>
      <c r="K747" s="3"/>
    </row>
    <row r="748" spans="2:11" ht="12.75">
      <c r="B748" s="3"/>
      <c r="C748" s="280"/>
      <c r="D748" s="280"/>
      <c r="E748" s="280"/>
      <c r="F748" s="3"/>
      <c r="G748" s="3"/>
      <c r="H748" s="3"/>
      <c r="I748" s="3"/>
      <c r="J748" s="3"/>
      <c r="K748" s="3"/>
    </row>
    <row r="749" spans="2:11" ht="12.75">
      <c r="B749" s="3"/>
      <c r="C749" s="280"/>
      <c r="D749" s="280"/>
      <c r="E749" s="280"/>
      <c r="F749" s="3"/>
      <c r="G749" s="3"/>
      <c r="H749" s="3"/>
      <c r="I749" s="3"/>
      <c r="J749" s="3"/>
      <c r="K749" s="3"/>
    </row>
    <row r="750" spans="2:11" ht="12.75">
      <c r="B750" s="3"/>
      <c r="C750" s="280"/>
      <c r="D750" s="280"/>
      <c r="E750" s="280"/>
      <c r="F750" s="3"/>
      <c r="G750" s="3"/>
      <c r="H750" s="3"/>
      <c r="I750" s="3"/>
      <c r="J750" s="3"/>
      <c r="K750" s="3"/>
    </row>
    <row r="751" spans="2:11" ht="12.75">
      <c r="B751" s="3"/>
      <c r="C751" s="280"/>
      <c r="D751" s="280"/>
      <c r="E751" s="280"/>
      <c r="F751" s="3"/>
      <c r="G751" s="3"/>
      <c r="H751" s="3"/>
      <c r="I751" s="3"/>
      <c r="J751" s="3"/>
      <c r="K751" s="3"/>
    </row>
    <row r="752" spans="2:11" ht="12.75">
      <c r="B752" s="3"/>
      <c r="C752" s="280"/>
      <c r="D752" s="280"/>
      <c r="E752" s="280"/>
      <c r="F752" s="3"/>
      <c r="G752" s="3"/>
      <c r="H752" s="3"/>
      <c r="I752" s="3"/>
      <c r="J752" s="3"/>
      <c r="K752" s="3"/>
    </row>
    <row r="753" spans="2:11" ht="12.75">
      <c r="B753" s="3"/>
      <c r="C753" s="280"/>
      <c r="D753" s="280"/>
      <c r="E753" s="280"/>
      <c r="F753" s="3"/>
      <c r="G753" s="3"/>
      <c r="H753" s="3"/>
      <c r="I753" s="3"/>
      <c r="J753" s="3"/>
      <c r="K753" s="3"/>
    </row>
    <row r="754" spans="2:11" ht="12.75">
      <c r="B754" s="3"/>
      <c r="C754" s="280"/>
      <c r="D754" s="280"/>
      <c r="E754" s="280"/>
      <c r="F754" s="3"/>
      <c r="G754" s="3"/>
      <c r="H754" s="3"/>
      <c r="I754" s="3"/>
      <c r="J754" s="3"/>
      <c r="K754" s="3"/>
    </row>
    <row r="755" spans="2:11" ht="12.75">
      <c r="B755" s="3"/>
      <c r="C755" s="280"/>
      <c r="D755" s="280"/>
      <c r="E755" s="280"/>
      <c r="F755" s="3"/>
      <c r="G755" s="3"/>
      <c r="H755" s="3"/>
      <c r="I755" s="3"/>
      <c r="J755" s="3"/>
      <c r="K755" s="3"/>
    </row>
    <row r="756" spans="2:11" ht="12.75">
      <c r="B756" s="3"/>
      <c r="C756" s="280"/>
      <c r="D756" s="280"/>
      <c r="E756" s="280"/>
      <c r="F756" s="3"/>
      <c r="G756" s="3"/>
      <c r="H756" s="3"/>
      <c r="I756" s="3"/>
      <c r="J756" s="3"/>
      <c r="K756" s="3"/>
    </row>
    <row r="757" spans="2:11" ht="12.75">
      <c r="B757" s="3"/>
      <c r="C757" s="280"/>
      <c r="D757" s="280"/>
      <c r="E757" s="280"/>
      <c r="F757" s="3"/>
      <c r="G757" s="3"/>
      <c r="H757" s="3"/>
      <c r="I757" s="3"/>
      <c r="J757" s="3"/>
      <c r="K757" s="3"/>
    </row>
    <row r="758" spans="2:11" ht="12.75">
      <c r="B758" s="3"/>
      <c r="C758" s="280"/>
      <c r="D758" s="280"/>
      <c r="E758" s="280"/>
      <c r="F758" s="3"/>
      <c r="G758" s="3"/>
      <c r="H758" s="3"/>
      <c r="I758" s="3"/>
      <c r="J758" s="3"/>
      <c r="K758" s="3"/>
    </row>
    <row r="759" spans="2:11" ht="12.75">
      <c r="B759" s="3"/>
      <c r="C759" s="280"/>
      <c r="D759" s="280"/>
      <c r="E759" s="280"/>
      <c r="F759" s="3"/>
      <c r="G759" s="3"/>
      <c r="H759" s="3"/>
      <c r="I759" s="3"/>
      <c r="J759" s="3"/>
      <c r="K759" s="3"/>
    </row>
    <row r="760" spans="2:11" ht="12.75">
      <c r="B760" s="3"/>
      <c r="C760" s="280"/>
      <c r="D760" s="280"/>
      <c r="E760" s="280"/>
      <c r="F760" s="3"/>
      <c r="G760" s="3"/>
      <c r="H760" s="3"/>
      <c r="I760" s="3"/>
      <c r="J760" s="3"/>
      <c r="K760" s="3"/>
    </row>
    <row r="761" spans="2:11" ht="12.75">
      <c r="B761" s="3"/>
      <c r="C761" s="280"/>
      <c r="D761" s="280"/>
      <c r="E761" s="280"/>
      <c r="F761" s="3"/>
      <c r="G761" s="3"/>
      <c r="H761" s="3"/>
      <c r="I761" s="3"/>
      <c r="J761" s="3"/>
      <c r="K761" s="3"/>
    </row>
    <row r="762" spans="2:11" ht="12.75">
      <c r="B762" s="3"/>
      <c r="C762" s="280"/>
      <c r="D762" s="280"/>
      <c r="E762" s="280"/>
      <c r="F762" s="3"/>
      <c r="G762" s="3"/>
      <c r="H762" s="3"/>
      <c r="I762" s="3"/>
      <c r="J762" s="3"/>
      <c r="K762" s="3"/>
    </row>
    <row r="763" spans="2:11" ht="12.75">
      <c r="B763" s="3"/>
      <c r="C763" s="280"/>
      <c r="D763" s="280"/>
      <c r="E763" s="280"/>
      <c r="F763" s="3"/>
      <c r="G763" s="3"/>
      <c r="H763" s="3"/>
      <c r="I763" s="3"/>
      <c r="J763" s="3"/>
      <c r="K763" s="3"/>
    </row>
    <row r="764" spans="2:11" ht="12.75">
      <c r="B764" s="3"/>
      <c r="C764" s="280"/>
      <c r="D764" s="280"/>
      <c r="E764" s="280"/>
      <c r="F764" s="3"/>
      <c r="G764" s="3"/>
      <c r="H764" s="3"/>
      <c r="I764" s="3"/>
      <c r="J764" s="3"/>
      <c r="K764" s="3"/>
    </row>
    <row r="765" spans="2:11" ht="12.75">
      <c r="B765" s="3"/>
      <c r="C765" s="280"/>
      <c r="D765" s="280"/>
      <c r="E765" s="280"/>
      <c r="F765" s="3"/>
      <c r="G765" s="3"/>
      <c r="H765" s="3"/>
      <c r="I765" s="3"/>
      <c r="J765" s="3"/>
      <c r="K765" s="3"/>
    </row>
    <row r="766" spans="2:11" ht="12.75">
      <c r="B766" s="3"/>
      <c r="C766" s="280"/>
      <c r="D766" s="280"/>
      <c r="E766" s="280"/>
      <c r="F766" s="3"/>
      <c r="G766" s="3"/>
      <c r="H766" s="3"/>
      <c r="I766" s="3"/>
      <c r="J766" s="3"/>
      <c r="K766" s="3"/>
    </row>
    <row r="767" spans="2:11" ht="12.75">
      <c r="B767" s="3"/>
      <c r="C767" s="280"/>
      <c r="D767" s="280"/>
      <c r="E767" s="280"/>
      <c r="F767" s="3"/>
      <c r="G767" s="3"/>
      <c r="H767" s="3"/>
      <c r="I767" s="3"/>
      <c r="J767" s="3"/>
      <c r="K767" s="3"/>
    </row>
    <row r="768" spans="2:11" ht="12.75">
      <c r="B768" s="3"/>
      <c r="C768" s="280"/>
      <c r="D768" s="280"/>
      <c r="E768" s="280"/>
      <c r="F768" s="3"/>
      <c r="G768" s="3"/>
      <c r="H768" s="3"/>
      <c r="I768" s="3"/>
      <c r="J768" s="3"/>
      <c r="K768" s="3"/>
    </row>
    <row r="769" spans="2:11" ht="12.75">
      <c r="B769" s="3"/>
      <c r="C769" s="280"/>
      <c r="D769" s="280"/>
      <c r="E769" s="280"/>
      <c r="F769" s="3"/>
      <c r="G769" s="3"/>
      <c r="H769" s="3"/>
      <c r="I769" s="3"/>
      <c r="J769" s="3"/>
      <c r="K769" s="3"/>
    </row>
    <row r="770" spans="2:11" ht="12.75">
      <c r="B770" s="3"/>
      <c r="C770" s="280"/>
      <c r="D770" s="280"/>
      <c r="E770" s="280"/>
      <c r="F770" s="3"/>
      <c r="G770" s="3"/>
      <c r="H770" s="3"/>
      <c r="I770" s="3"/>
      <c r="J770" s="3"/>
      <c r="K770" s="3"/>
    </row>
    <row r="771" spans="2:11" ht="12.75">
      <c r="B771" s="3"/>
      <c r="C771" s="280"/>
      <c r="D771" s="280"/>
      <c r="E771" s="280"/>
      <c r="F771" s="3"/>
      <c r="G771" s="3"/>
      <c r="H771" s="3"/>
      <c r="I771" s="3"/>
      <c r="J771" s="3"/>
      <c r="K771" s="3"/>
    </row>
    <row r="772" spans="2:11" ht="12.75">
      <c r="B772" s="3"/>
      <c r="C772" s="280"/>
      <c r="D772" s="280"/>
      <c r="E772" s="280"/>
      <c r="F772" s="3"/>
      <c r="G772" s="3"/>
      <c r="H772" s="3"/>
      <c r="I772" s="3"/>
      <c r="J772" s="3"/>
      <c r="K772" s="3"/>
    </row>
    <row r="773" spans="2:11" ht="12.75">
      <c r="B773" s="3"/>
      <c r="C773" s="280"/>
      <c r="D773" s="280"/>
      <c r="E773" s="280"/>
      <c r="F773" s="3"/>
      <c r="G773" s="3"/>
      <c r="H773" s="3"/>
      <c r="I773" s="3"/>
      <c r="J773" s="3"/>
      <c r="K773" s="3"/>
    </row>
    <row r="774" spans="2:11" ht="12.75">
      <c r="B774" s="3"/>
      <c r="C774" s="280"/>
      <c r="D774" s="280"/>
      <c r="E774" s="280"/>
      <c r="F774" s="3"/>
      <c r="G774" s="3"/>
      <c r="H774" s="3"/>
      <c r="I774" s="3"/>
      <c r="J774" s="3"/>
      <c r="K774" s="3"/>
    </row>
    <row r="775" spans="2:11" ht="12.75">
      <c r="B775" s="3"/>
      <c r="C775" s="280"/>
      <c r="D775" s="280"/>
      <c r="E775" s="280"/>
      <c r="F775" s="3"/>
      <c r="G775" s="3"/>
      <c r="H775" s="3"/>
      <c r="I775" s="3"/>
      <c r="J775" s="3"/>
      <c r="K775" s="3"/>
    </row>
    <row r="776" spans="2:11" ht="12.75">
      <c r="B776" s="3"/>
      <c r="C776" s="280"/>
      <c r="D776" s="280"/>
      <c r="E776" s="280"/>
      <c r="F776" s="3"/>
      <c r="G776" s="3"/>
      <c r="H776" s="3"/>
      <c r="I776" s="3"/>
      <c r="J776" s="3"/>
      <c r="K776" s="3"/>
    </row>
    <row r="777" spans="2:11" ht="12.75">
      <c r="B777" s="3"/>
      <c r="C777" s="280"/>
      <c r="D777" s="280"/>
      <c r="E777" s="280"/>
      <c r="F777" s="3"/>
      <c r="G777" s="3"/>
      <c r="H777" s="3"/>
      <c r="I777" s="3"/>
      <c r="J777" s="3"/>
      <c r="K777" s="3"/>
    </row>
    <row r="778" spans="2:11" ht="12.75">
      <c r="B778" s="3"/>
      <c r="C778" s="280"/>
      <c r="D778" s="280"/>
      <c r="E778" s="280"/>
      <c r="F778" s="3"/>
      <c r="G778" s="3"/>
      <c r="H778" s="3"/>
      <c r="I778" s="3"/>
      <c r="J778" s="3"/>
      <c r="K778" s="3"/>
    </row>
    <row r="779" spans="2:11" ht="12.75">
      <c r="B779" s="3"/>
      <c r="C779" s="280"/>
      <c r="D779" s="280"/>
      <c r="E779" s="280"/>
      <c r="F779" s="3"/>
      <c r="G779" s="3"/>
      <c r="H779" s="3"/>
      <c r="I779" s="3"/>
      <c r="J779" s="3"/>
      <c r="K779" s="3"/>
    </row>
    <row r="780" spans="2:11" ht="12.75">
      <c r="B780" s="3"/>
      <c r="C780" s="280"/>
      <c r="D780" s="280"/>
      <c r="E780" s="280"/>
      <c r="F780" s="3"/>
      <c r="G780" s="3"/>
      <c r="H780" s="3"/>
      <c r="I780" s="3"/>
      <c r="J780" s="3"/>
      <c r="K780" s="3"/>
    </row>
    <row r="781" spans="2:11" ht="12.75">
      <c r="B781" s="3"/>
      <c r="C781" s="280"/>
      <c r="D781" s="280"/>
      <c r="E781" s="280"/>
      <c r="F781" s="3"/>
      <c r="G781" s="3"/>
      <c r="H781" s="3"/>
      <c r="I781" s="3"/>
      <c r="J781" s="3"/>
      <c r="K781" s="3"/>
    </row>
    <row r="782" spans="2:11" ht="12.75">
      <c r="B782" s="3"/>
      <c r="C782" s="280"/>
      <c r="D782" s="280"/>
      <c r="E782" s="280"/>
      <c r="F782" s="3"/>
      <c r="G782" s="3"/>
      <c r="H782" s="3"/>
      <c r="I782" s="3"/>
      <c r="J782" s="3"/>
      <c r="K782" s="3"/>
    </row>
    <row r="783" spans="2:11" ht="12.75">
      <c r="B783" s="3"/>
      <c r="C783" s="280"/>
      <c r="D783" s="280"/>
      <c r="E783" s="280"/>
      <c r="F783" s="3"/>
      <c r="G783" s="3"/>
      <c r="H783" s="3"/>
      <c r="I783" s="3"/>
      <c r="J783" s="3"/>
      <c r="K783" s="3"/>
    </row>
    <row r="784" spans="2:11" ht="12.75">
      <c r="B784" s="3"/>
      <c r="C784" s="280"/>
      <c r="D784" s="280"/>
      <c r="E784" s="280"/>
      <c r="F784" s="3"/>
      <c r="G784" s="3"/>
      <c r="H784" s="3"/>
      <c r="I784" s="3"/>
      <c r="J784" s="3"/>
      <c r="K784" s="3"/>
    </row>
    <row r="785" spans="2:11" ht="12.75">
      <c r="B785" s="3"/>
      <c r="C785" s="280"/>
      <c r="D785" s="280"/>
      <c r="E785" s="280"/>
      <c r="F785" s="3"/>
      <c r="G785" s="3"/>
      <c r="H785" s="3"/>
      <c r="I785" s="3"/>
      <c r="J785" s="3"/>
      <c r="K785" s="3"/>
    </row>
    <row r="786" spans="2:11" ht="12.75">
      <c r="B786" s="3"/>
      <c r="C786" s="280"/>
      <c r="D786" s="280"/>
      <c r="E786" s="280"/>
      <c r="F786" s="3"/>
      <c r="G786" s="3"/>
      <c r="H786" s="3"/>
      <c r="I786" s="3"/>
      <c r="J786" s="3"/>
      <c r="K786" s="3"/>
    </row>
    <row r="787" spans="2:11" ht="12.75">
      <c r="B787" s="3"/>
      <c r="C787" s="280"/>
      <c r="D787" s="280"/>
      <c r="E787" s="280"/>
      <c r="F787" s="3"/>
      <c r="G787" s="3"/>
      <c r="H787" s="3"/>
      <c r="I787" s="3"/>
      <c r="J787" s="3"/>
      <c r="K787" s="3"/>
    </row>
    <row r="788" spans="2:11" ht="12.75">
      <c r="B788" s="3"/>
      <c r="C788" s="280"/>
      <c r="D788" s="280"/>
      <c r="E788" s="280"/>
      <c r="F788" s="3"/>
      <c r="G788" s="3"/>
      <c r="H788" s="3"/>
      <c r="I788" s="3"/>
      <c r="J788" s="3"/>
      <c r="K788" s="3"/>
    </row>
    <row r="789" spans="2:11" ht="12.75">
      <c r="B789" s="3"/>
      <c r="C789" s="280"/>
      <c r="D789" s="280"/>
      <c r="E789" s="280"/>
      <c r="F789" s="3"/>
      <c r="G789" s="3"/>
      <c r="H789" s="3"/>
      <c r="I789" s="3"/>
      <c r="J789" s="3"/>
      <c r="K789" s="3"/>
    </row>
    <row r="790" spans="2:11" ht="12.75">
      <c r="B790" s="3"/>
      <c r="C790" s="280"/>
      <c r="D790" s="280"/>
      <c r="E790" s="280"/>
      <c r="F790" s="3"/>
      <c r="G790" s="3"/>
      <c r="H790" s="3"/>
      <c r="I790" s="3"/>
      <c r="J790" s="3"/>
      <c r="K790" s="3"/>
    </row>
    <row r="791" spans="2:11" ht="12.75">
      <c r="B791" s="3"/>
      <c r="C791" s="280"/>
      <c r="D791" s="280"/>
      <c r="E791" s="280"/>
      <c r="F791" s="3"/>
      <c r="G791" s="3"/>
      <c r="H791" s="3"/>
      <c r="I791" s="3"/>
      <c r="J791" s="3"/>
      <c r="K791" s="3"/>
    </row>
    <row r="792" spans="2:11" ht="12.75">
      <c r="B792" s="3"/>
      <c r="C792" s="280"/>
      <c r="D792" s="280"/>
      <c r="E792" s="280"/>
      <c r="F792" s="3"/>
      <c r="G792" s="3"/>
      <c r="H792" s="3"/>
      <c r="I792" s="3"/>
      <c r="J792" s="3"/>
      <c r="K792" s="3"/>
    </row>
    <row r="793" spans="2:11" ht="12.75">
      <c r="B793" s="3"/>
      <c r="C793" s="280"/>
      <c r="D793" s="280"/>
      <c r="E793" s="280"/>
      <c r="F793" s="3"/>
      <c r="G793" s="3"/>
      <c r="H793" s="3"/>
      <c r="I793" s="3"/>
      <c r="J793" s="3"/>
      <c r="K793" s="3"/>
    </row>
    <row r="794" spans="2:11" ht="12.75">
      <c r="B794" s="3"/>
      <c r="C794" s="280"/>
      <c r="D794" s="280"/>
      <c r="E794" s="280"/>
      <c r="F794" s="3"/>
      <c r="G794" s="3"/>
      <c r="H794" s="3"/>
      <c r="I794" s="3"/>
      <c r="J794" s="3"/>
      <c r="K794" s="3"/>
    </row>
    <row r="795" spans="2:11" ht="12.75">
      <c r="B795" s="3"/>
      <c r="C795" s="280"/>
      <c r="D795" s="280"/>
      <c r="E795" s="280"/>
      <c r="F795" s="3"/>
      <c r="G795" s="3"/>
      <c r="H795" s="3"/>
      <c r="I795" s="3"/>
      <c r="J795" s="3"/>
      <c r="K795" s="3"/>
    </row>
    <row r="796" spans="2:11" ht="12.75">
      <c r="B796" s="3"/>
      <c r="C796" s="280"/>
      <c r="D796" s="280"/>
      <c r="E796" s="280"/>
      <c r="F796" s="3"/>
      <c r="G796" s="3"/>
      <c r="H796" s="3"/>
      <c r="I796" s="3"/>
      <c r="J796" s="3"/>
      <c r="K796" s="3"/>
    </row>
    <row r="797" spans="2:11" ht="12.75">
      <c r="B797" s="3"/>
      <c r="C797" s="280"/>
      <c r="D797" s="280"/>
      <c r="E797" s="280"/>
      <c r="F797" s="3"/>
      <c r="G797" s="3"/>
      <c r="H797" s="3"/>
      <c r="I797" s="3"/>
      <c r="J797" s="3"/>
      <c r="K797" s="3"/>
    </row>
    <row r="798" spans="2:11" ht="12.75">
      <c r="B798" s="3"/>
      <c r="C798" s="280"/>
      <c r="D798" s="280"/>
      <c r="E798" s="280"/>
      <c r="F798" s="3"/>
      <c r="G798" s="3"/>
      <c r="H798" s="3"/>
      <c r="I798" s="3"/>
      <c r="J798" s="3"/>
      <c r="K798" s="3"/>
    </row>
    <row r="799" spans="2:11" ht="12.75">
      <c r="B799" s="3"/>
      <c r="C799" s="280"/>
      <c r="D799" s="280"/>
      <c r="E799" s="280"/>
      <c r="F799" s="3"/>
      <c r="G799" s="3"/>
      <c r="H799" s="3"/>
      <c r="I799" s="3"/>
      <c r="J799" s="3"/>
      <c r="K799" s="3"/>
    </row>
    <row r="800" spans="2:11" ht="12.75">
      <c r="B800" s="3"/>
      <c r="C800" s="280"/>
      <c r="D800" s="280"/>
      <c r="E800" s="280"/>
      <c r="F800" s="3"/>
      <c r="G800" s="3"/>
      <c r="H800" s="3"/>
      <c r="I800" s="3"/>
      <c r="J800" s="3"/>
      <c r="K800" s="3"/>
    </row>
    <row r="801" spans="2:11" ht="12.75">
      <c r="B801" s="3"/>
      <c r="C801" s="280"/>
      <c r="D801" s="280"/>
      <c r="E801" s="280"/>
      <c r="F801" s="3"/>
      <c r="G801" s="3"/>
      <c r="H801" s="3"/>
      <c r="I801" s="3"/>
      <c r="J801" s="3"/>
      <c r="K801" s="3"/>
    </row>
    <row r="802" spans="2:11" ht="12.75">
      <c r="B802" s="3"/>
      <c r="C802" s="280"/>
      <c r="D802" s="280"/>
      <c r="E802" s="280"/>
      <c r="F802" s="3"/>
      <c r="G802" s="3"/>
      <c r="H802" s="3"/>
      <c r="I802" s="3"/>
      <c r="J802" s="3"/>
      <c r="K802" s="3"/>
    </row>
    <row r="803" spans="2:11" ht="12.75">
      <c r="B803" s="3"/>
      <c r="C803" s="280"/>
      <c r="D803" s="280"/>
      <c r="E803" s="280"/>
      <c r="F803" s="3"/>
      <c r="G803" s="3"/>
      <c r="H803" s="3"/>
      <c r="I803" s="3"/>
      <c r="J803" s="3"/>
      <c r="K803" s="3"/>
    </row>
    <row r="804" spans="2:11" ht="12.75">
      <c r="B804" s="3"/>
      <c r="C804" s="280"/>
      <c r="D804" s="280"/>
      <c r="E804" s="280"/>
      <c r="F804" s="3"/>
      <c r="G804" s="3"/>
      <c r="H804" s="3"/>
      <c r="I804" s="3"/>
      <c r="J804" s="3"/>
      <c r="K804" s="3"/>
    </row>
    <row r="805" spans="2:11" ht="12.75">
      <c r="B805" s="3"/>
      <c r="C805" s="280"/>
      <c r="D805" s="280"/>
      <c r="E805" s="280"/>
      <c r="F805" s="3"/>
      <c r="G805" s="3"/>
      <c r="H805" s="3"/>
      <c r="I805" s="3"/>
      <c r="J805" s="3"/>
      <c r="K805" s="3"/>
    </row>
    <row r="806" spans="2:11" ht="12.75">
      <c r="B806" s="3"/>
      <c r="C806" s="280"/>
      <c r="D806" s="280"/>
      <c r="E806" s="280"/>
      <c r="F806" s="3"/>
      <c r="G806" s="3"/>
      <c r="H806" s="3"/>
      <c r="I806" s="3"/>
      <c r="J806" s="3"/>
      <c r="K806" s="3"/>
    </row>
    <row r="807" spans="2:11" ht="12.75">
      <c r="B807" s="3"/>
      <c r="C807" s="280"/>
      <c r="D807" s="280"/>
      <c r="E807" s="280"/>
      <c r="F807" s="3"/>
      <c r="G807" s="3"/>
      <c r="H807" s="3"/>
      <c r="I807" s="3"/>
      <c r="J807" s="3"/>
      <c r="K807" s="3"/>
    </row>
    <row r="808" spans="2:11" ht="12.75">
      <c r="B808" s="3"/>
      <c r="C808" s="280"/>
      <c r="D808" s="280"/>
      <c r="E808" s="280"/>
      <c r="F808" s="3"/>
      <c r="G808" s="3"/>
      <c r="H808" s="3"/>
      <c r="I808" s="3"/>
      <c r="J808" s="3"/>
      <c r="K808" s="3"/>
    </row>
    <row r="809" spans="2:11" ht="12.75">
      <c r="B809" s="3"/>
      <c r="C809" s="280"/>
      <c r="D809" s="280"/>
      <c r="E809" s="280"/>
      <c r="F809" s="3"/>
      <c r="G809" s="3"/>
      <c r="H809" s="3"/>
      <c r="I809" s="3"/>
      <c r="J809" s="3"/>
      <c r="K809" s="3"/>
    </row>
    <row r="810" spans="2:11" ht="12.75">
      <c r="B810" s="3"/>
      <c r="C810" s="280"/>
      <c r="D810" s="280"/>
      <c r="E810" s="280"/>
      <c r="F810" s="3"/>
      <c r="G810" s="3"/>
      <c r="H810" s="3"/>
      <c r="I810" s="3"/>
      <c r="J810" s="3"/>
      <c r="K810" s="3"/>
    </row>
    <row r="811" spans="2:11" ht="12.75">
      <c r="B811" s="3"/>
      <c r="C811" s="280"/>
      <c r="D811" s="280"/>
      <c r="E811" s="280"/>
      <c r="F811" s="3"/>
      <c r="G811" s="3"/>
      <c r="H811" s="3"/>
      <c r="I811" s="3"/>
      <c r="J811" s="3"/>
      <c r="K811" s="3"/>
    </row>
    <row r="812" spans="2:11" ht="12.75">
      <c r="B812" s="3"/>
      <c r="C812" s="280"/>
      <c r="D812" s="280"/>
      <c r="E812" s="280"/>
      <c r="F812" s="3"/>
      <c r="G812" s="3"/>
      <c r="H812" s="3"/>
      <c r="I812" s="3"/>
      <c r="J812" s="3"/>
      <c r="K812" s="3"/>
    </row>
    <row r="813" spans="2:11" ht="12.75">
      <c r="B813" s="3"/>
      <c r="C813" s="280"/>
      <c r="D813" s="280"/>
      <c r="E813" s="280"/>
      <c r="F813" s="3"/>
      <c r="G813" s="3"/>
      <c r="H813" s="3"/>
      <c r="I813" s="3"/>
      <c r="J813" s="3"/>
      <c r="K813" s="3"/>
    </row>
    <row r="814" spans="2:11" ht="12.75">
      <c r="B814" s="3"/>
      <c r="C814" s="280"/>
      <c r="D814" s="280"/>
      <c r="E814" s="280"/>
      <c r="F814" s="3"/>
      <c r="G814" s="3"/>
      <c r="H814" s="3"/>
      <c r="I814" s="3"/>
      <c r="J814" s="3"/>
      <c r="K814" s="3"/>
    </row>
    <row r="815" spans="2:11" ht="12.75">
      <c r="B815" s="3"/>
      <c r="C815" s="280"/>
      <c r="D815" s="280"/>
      <c r="E815" s="280"/>
      <c r="F815" s="3"/>
      <c r="G815" s="3"/>
      <c r="H815" s="3"/>
      <c r="I815" s="3"/>
      <c r="J815" s="3"/>
      <c r="K815" s="3"/>
    </row>
    <row r="816" spans="2:11" ht="12.75">
      <c r="B816" s="3"/>
      <c r="C816" s="280"/>
      <c r="D816" s="280"/>
      <c r="E816" s="280"/>
      <c r="F816" s="3"/>
      <c r="G816" s="3"/>
      <c r="H816" s="3"/>
      <c r="I816" s="3"/>
      <c r="J816" s="3"/>
      <c r="K816" s="3"/>
    </row>
    <row r="817" spans="2:11" ht="12.75">
      <c r="B817" s="3"/>
      <c r="C817" s="280"/>
      <c r="D817" s="280"/>
      <c r="E817" s="280"/>
      <c r="F817" s="3"/>
      <c r="G817" s="3"/>
      <c r="H817" s="3"/>
      <c r="I817" s="3"/>
      <c r="J817" s="3"/>
      <c r="K817" s="3"/>
    </row>
    <row r="818" spans="2:11" ht="12.75">
      <c r="B818" s="3"/>
      <c r="C818" s="280"/>
      <c r="D818" s="280"/>
      <c r="E818" s="280"/>
      <c r="F818" s="3"/>
      <c r="G818" s="3"/>
      <c r="H818" s="3"/>
      <c r="I818" s="3"/>
      <c r="J818" s="3"/>
      <c r="K818" s="3"/>
    </row>
    <row r="819" spans="2:11" ht="12.75">
      <c r="B819" s="3"/>
      <c r="C819" s="280"/>
      <c r="D819" s="280"/>
      <c r="E819" s="280"/>
      <c r="F819" s="3"/>
      <c r="G819" s="3"/>
      <c r="H819" s="3"/>
      <c r="I819" s="3"/>
      <c r="J819" s="3"/>
      <c r="K819" s="3"/>
    </row>
    <row r="820" spans="2:11" ht="12.75">
      <c r="B820" s="3"/>
      <c r="C820" s="280"/>
      <c r="D820" s="280"/>
      <c r="E820" s="280"/>
      <c r="F820" s="3"/>
      <c r="G820" s="3"/>
      <c r="H820" s="3"/>
      <c r="I820" s="3"/>
      <c r="J820" s="3"/>
      <c r="K820" s="3"/>
    </row>
    <row r="821" spans="2:11" ht="12.75">
      <c r="B821" s="3"/>
      <c r="C821" s="280"/>
      <c r="D821" s="280"/>
      <c r="E821" s="280"/>
      <c r="F821" s="3"/>
      <c r="G821" s="3"/>
      <c r="H821" s="3"/>
      <c r="I821" s="3"/>
      <c r="J821" s="3"/>
      <c r="K821" s="3"/>
    </row>
    <row r="822" spans="2:11" ht="12.75">
      <c r="B822" s="3"/>
      <c r="C822" s="280"/>
      <c r="D822" s="280"/>
      <c r="E822" s="280"/>
      <c r="F822" s="3"/>
      <c r="G822" s="3"/>
      <c r="H822" s="3"/>
      <c r="I822" s="3"/>
      <c r="J822" s="3"/>
      <c r="K822" s="3"/>
    </row>
    <row r="823" spans="2:11" ht="12.75">
      <c r="B823" s="3"/>
      <c r="C823" s="280"/>
      <c r="D823" s="280"/>
      <c r="E823" s="280"/>
      <c r="F823" s="3"/>
      <c r="G823" s="3"/>
      <c r="H823" s="3"/>
      <c r="I823" s="3"/>
      <c r="J823" s="3"/>
      <c r="K823" s="3"/>
    </row>
    <row r="824" spans="2:11" ht="12.75">
      <c r="B824" s="3"/>
      <c r="C824" s="280"/>
      <c r="D824" s="280"/>
      <c r="E824" s="280"/>
      <c r="F824" s="3"/>
      <c r="G824" s="3"/>
      <c r="H824" s="3"/>
      <c r="I824" s="3"/>
      <c r="J824" s="3"/>
      <c r="K824" s="3"/>
    </row>
    <row r="825" spans="2:11" ht="12.75">
      <c r="B825" s="3"/>
      <c r="C825" s="280"/>
      <c r="D825" s="280"/>
      <c r="E825" s="280"/>
      <c r="F825" s="3"/>
      <c r="G825" s="3"/>
      <c r="H825" s="3"/>
      <c r="I825" s="3"/>
      <c r="J825" s="3"/>
      <c r="K825" s="3"/>
    </row>
    <row r="826" spans="2:11" ht="12.75">
      <c r="B826" s="3"/>
      <c r="C826" s="280"/>
      <c r="D826" s="280"/>
      <c r="E826" s="280"/>
      <c r="F826" s="3"/>
      <c r="G826" s="3"/>
      <c r="H826" s="3"/>
      <c r="I826" s="3"/>
      <c r="J826" s="3"/>
      <c r="K826" s="3"/>
    </row>
    <row r="827" spans="2:11" ht="12.75">
      <c r="B827" s="3"/>
      <c r="C827" s="280"/>
      <c r="D827" s="280"/>
      <c r="E827" s="280"/>
      <c r="F827" s="3"/>
      <c r="G827" s="3"/>
      <c r="H827" s="3"/>
      <c r="I827" s="3"/>
      <c r="J827" s="3"/>
      <c r="K827" s="3"/>
    </row>
    <row r="828" spans="2:11" ht="12.75">
      <c r="B828" s="3"/>
      <c r="C828" s="280"/>
      <c r="D828" s="280"/>
      <c r="E828" s="280"/>
      <c r="F828" s="3"/>
      <c r="G828" s="3"/>
      <c r="H828" s="3"/>
      <c r="I828" s="3"/>
      <c r="J828" s="3"/>
      <c r="K828" s="3"/>
    </row>
    <row r="829" spans="2:11" ht="12.75">
      <c r="B829" s="3"/>
      <c r="C829" s="280"/>
      <c r="D829" s="280"/>
      <c r="E829" s="280"/>
      <c r="F829" s="3"/>
      <c r="G829" s="3"/>
      <c r="H829" s="3"/>
      <c r="I829" s="3"/>
      <c r="J829" s="3"/>
      <c r="K829" s="3"/>
    </row>
    <row r="830" spans="2:11" ht="12.75">
      <c r="B830" s="3"/>
      <c r="C830" s="280"/>
      <c r="D830" s="280"/>
      <c r="E830" s="280"/>
      <c r="F830" s="3"/>
      <c r="G830" s="3"/>
      <c r="H830" s="3"/>
      <c r="I830" s="3"/>
      <c r="J830" s="3"/>
      <c r="K830" s="3"/>
    </row>
    <row r="831" spans="2:11" ht="12.75">
      <c r="B831" s="3"/>
      <c r="C831" s="280"/>
      <c r="D831" s="280"/>
      <c r="E831" s="280"/>
      <c r="F831" s="3"/>
      <c r="G831" s="3"/>
      <c r="H831" s="3"/>
      <c r="I831" s="3"/>
      <c r="J831" s="3"/>
      <c r="K831" s="3"/>
    </row>
    <row r="832" spans="2:11" ht="12.75">
      <c r="B832" s="3"/>
      <c r="C832" s="280"/>
      <c r="D832" s="280"/>
      <c r="E832" s="280"/>
      <c r="F832" s="3"/>
      <c r="G832" s="3"/>
      <c r="H832" s="3"/>
      <c r="I832" s="3"/>
      <c r="J832" s="3"/>
      <c r="K832" s="3"/>
    </row>
    <row r="833" spans="2:11" ht="12.75">
      <c r="B833" s="3"/>
      <c r="C833" s="280"/>
      <c r="D833" s="280"/>
      <c r="E833" s="280"/>
      <c r="F833" s="3"/>
      <c r="G833" s="3"/>
      <c r="H833" s="3"/>
      <c r="I833" s="3"/>
      <c r="J833" s="3"/>
      <c r="K833" s="3"/>
    </row>
    <row r="834" spans="2:11" ht="12.75">
      <c r="B834" s="3"/>
      <c r="C834" s="280"/>
      <c r="D834" s="280"/>
      <c r="E834" s="280"/>
      <c r="F834" s="3"/>
      <c r="G834" s="3"/>
      <c r="H834" s="3"/>
      <c r="I834" s="3"/>
      <c r="J834" s="3"/>
      <c r="K834" s="3"/>
    </row>
    <row r="835" spans="2:11" ht="12.75">
      <c r="B835" s="3"/>
      <c r="C835" s="280"/>
      <c r="D835" s="280"/>
      <c r="E835" s="280"/>
      <c r="F835" s="3"/>
      <c r="G835" s="3"/>
      <c r="H835" s="3"/>
      <c r="I835" s="3"/>
      <c r="J835" s="3"/>
      <c r="K835" s="3"/>
    </row>
    <row r="836" spans="2:11" ht="12.75">
      <c r="B836" s="3"/>
      <c r="C836" s="280"/>
      <c r="D836" s="280"/>
      <c r="E836" s="280"/>
      <c r="F836" s="3"/>
      <c r="G836" s="3"/>
      <c r="H836" s="3"/>
      <c r="I836" s="3"/>
      <c r="J836" s="3"/>
      <c r="K836" s="3"/>
    </row>
    <row r="837" spans="2:11" ht="12.75">
      <c r="B837" s="3"/>
      <c r="C837" s="280"/>
      <c r="D837" s="280"/>
      <c r="E837" s="280"/>
      <c r="F837" s="3"/>
      <c r="G837" s="3"/>
      <c r="H837" s="3"/>
      <c r="I837" s="3"/>
      <c r="J837" s="3"/>
      <c r="K837" s="3"/>
    </row>
    <row r="838" spans="2:11" ht="12.75">
      <c r="B838" s="3"/>
      <c r="C838" s="280"/>
      <c r="D838" s="280"/>
      <c r="E838" s="280"/>
      <c r="F838" s="3"/>
      <c r="G838" s="3"/>
      <c r="H838" s="3"/>
      <c r="I838" s="3"/>
      <c r="J838" s="3"/>
      <c r="K838" s="3"/>
    </row>
    <row r="839" spans="2:11" ht="12.75">
      <c r="B839" s="3"/>
      <c r="C839" s="280"/>
      <c r="D839" s="280"/>
      <c r="E839" s="280"/>
      <c r="F839" s="3"/>
      <c r="G839" s="3"/>
      <c r="H839" s="3"/>
      <c r="I839" s="3"/>
      <c r="J839" s="3"/>
      <c r="K839" s="3"/>
    </row>
    <row r="840" spans="2:11" ht="12.75">
      <c r="B840" s="3"/>
      <c r="C840" s="280"/>
      <c r="D840" s="280"/>
      <c r="E840" s="280"/>
      <c r="F840" s="3"/>
      <c r="G840" s="3"/>
      <c r="H840" s="3"/>
      <c r="I840" s="3"/>
      <c r="J840" s="3"/>
      <c r="K840" s="3"/>
    </row>
    <row r="841" spans="2:11" ht="12.75">
      <c r="B841" s="3"/>
      <c r="C841" s="280"/>
      <c r="D841" s="280"/>
      <c r="E841" s="280"/>
      <c r="F841" s="3"/>
      <c r="G841" s="3"/>
      <c r="H841" s="3"/>
      <c r="I841" s="3"/>
      <c r="J841" s="3"/>
      <c r="K841" s="3"/>
    </row>
    <row r="842" spans="2:11" ht="12.75">
      <c r="B842" s="3"/>
      <c r="C842" s="280"/>
      <c r="D842" s="280"/>
      <c r="E842" s="280"/>
      <c r="F842" s="3"/>
      <c r="G842" s="3"/>
      <c r="H842" s="3"/>
      <c r="I842" s="3"/>
      <c r="J842" s="3"/>
      <c r="K842" s="3"/>
    </row>
    <row r="843" spans="2:11" ht="12.75">
      <c r="B843" s="3"/>
      <c r="C843" s="280"/>
      <c r="D843" s="280"/>
      <c r="E843" s="280"/>
      <c r="F843" s="3"/>
      <c r="G843" s="3"/>
      <c r="H843" s="3"/>
      <c r="I843" s="3"/>
      <c r="J843" s="3"/>
      <c r="K843" s="3"/>
    </row>
    <row r="844" spans="2:11" ht="12.75">
      <c r="B844" s="3"/>
      <c r="C844" s="280"/>
      <c r="D844" s="280"/>
      <c r="E844" s="280"/>
      <c r="F844" s="3"/>
      <c r="G844" s="3"/>
      <c r="H844" s="3"/>
      <c r="I844" s="3"/>
      <c r="J844" s="3"/>
      <c r="K844" s="3"/>
    </row>
    <row r="845" spans="2:11" ht="12.75">
      <c r="B845" s="3"/>
      <c r="C845" s="280"/>
      <c r="D845" s="280"/>
      <c r="E845" s="280"/>
      <c r="F845" s="3"/>
      <c r="G845" s="3"/>
      <c r="H845" s="3"/>
      <c r="I845" s="3"/>
      <c r="J845" s="3"/>
      <c r="K845" s="3"/>
    </row>
    <row r="846" spans="2:11" ht="12.75">
      <c r="B846" s="3"/>
      <c r="C846" s="280"/>
      <c r="D846" s="280"/>
      <c r="E846" s="280"/>
      <c r="F846" s="3"/>
      <c r="G846" s="3"/>
      <c r="H846" s="3"/>
      <c r="I846" s="3"/>
      <c r="J846" s="3"/>
      <c r="K846" s="3"/>
    </row>
    <row r="847" spans="2:11" ht="12.75">
      <c r="B847" s="3"/>
      <c r="C847" s="280"/>
      <c r="D847" s="280"/>
      <c r="E847" s="280"/>
      <c r="F847" s="3"/>
      <c r="G847" s="3"/>
      <c r="H847" s="3"/>
      <c r="I847" s="3"/>
      <c r="J847" s="3"/>
      <c r="K847" s="3"/>
    </row>
    <row r="848" spans="2:11" ht="12.75">
      <c r="B848" s="3"/>
      <c r="C848" s="280"/>
      <c r="D848" s="280"/>
      <c r="E848" s="280"/>
      <c r="F848" s="3"/>
      <c r="G848" s="3"/>
      <c r="H848" s="3"/>
      <c r="I848" s="3"/>
      <c r="J848" s="3"/>
      <c r="K848" s="3"/>
    </row>
    <row r="849" spans="2:11" ht="12.75">
      <c r="B849" s="3"/>
      <c r="C849" s="280"/>
      <c r="D849" s="280"/>
      <c r="E849" s="280"/>
      <c r="F849" s="3"/>
      <c r="G849" s="3"/>
      <c r="H849" s="3"/>
      <c r="I849" s="3"/>
      <c r="J849" s="3"/>
      <c r="K849" s="3"/>
    </row>
    <row r="850" spans="2:11" ht="12.75">
      <c r="B850" s="3"/>
      <c r="C850" s="280"/>
      <c r="D850" s="280"/>
      <c r="E850" s="280"/>
      <c r="F850" s="3"/>
      <c r="G850" s="3"/>
      <c r="H850" s="3"/>
      <c r="I850" s="3"/>
      <c r="J850" s="3"/>
      <c r="K850" s="3"/>
    </row>
    <row r="851" spans="2:11" ht="12.75">
      <c r="B851" s="3"/>
      <c r="C851" s="280"/>
      <c r="D851" s="280"/>
      <c r="E851" s="280"/>
      <c r="F851" s="3"/>
      <c r="G851" s="3"/>
      <c r="H851" s="3"/>
      <c r="I851" s="3"/>
      <c r="J851" s="3"/>
      <c r="K851" s="3"/>
    </row>
    <row r="852" spans="2:11" ht="12.75">
      <c r="B852" s="3"/>
      <c r="C852" s="280"/>
      <c r="D852" s="280"/>
      <c r="E852" s="280"/>
      <c r="F852" s="3"/>
      <c r="G852" s="3"/>
      <c r="H852" s="3"/>
      <c r="I852" s="3"/>
      <c r="J852" s="3"/>
      <c r="K852" s="3"/>
    </row>
    <row r="853" spans="2:11" ht="12.75">
      <c r="B853" s="3"/>
      <c r="C853" s="280"/>
      <c r="D853" s="280"/>
      <c r="E853" s="280"/>
      <c r="F853" s="3"/>
      <c r="G853" s="3"/>
      <c r="H853" s="3"/>
      <c r="I853" s="3"/>
      <c r="J853" s="3"/>
      <c r="K853" s="3"/>
    </row>
    <row r="854" spans="2:11" ht="12.75">
      <c r="B854" s="3"/>
      <c r="C854" s="280"/>
      <c r="D854" s="280"/>
      <c r="E854" s="280"/>
      <c r="F854" s="3"/>
      <c r="G854" s="3"/>
      <c r="H854" s="3"/>
      <c r="I854" s="3"/>
      <c r="J854" s="3"/>
      <c r="K854" s="3"/>
    </row>
    <row r="855" spans="2:11" ht="12.75">
      <c r="B855" s="3"/>
      <c r="C855" s="280"/>
      <c r="D855" s="280"/>
      <c r="E855" s="280"/>
      <c r="F855" s="3"/>
      <c r="G855" s="3"/>
      <c r="H855" s="3"/>
      <c r="I855" s="3"/>
      <c r="J855" s="3"/>
      <c r="K855" s="3"/>
    </row>
    <row r="856" spans="2:11" ht="12.75">
      <c r="B856" s="3"/>
      <c r="C856" s="280"/>
      <c r="D856" s="280"/>
      <c r="E856" s="280"/>
      <c r="F856" s="3"/>
      <c r="G856" s="3"/>
      <c r="H856" s="3"/>
      <c r="I856" s="3"/>
      <c r="J856" s="3"/>
      <c r="K856" s="3"/>
    </row>
    <row r="857" spans="2:11" ht="12.75">
      <c r="B857" s="3"/>
      <c r="C857" s="280"/>
      <c r="D857" s="280"/>
      <c r="E857" s="280"/>
      <c r="F857" s="3"/>
      <c r="G857" s="3"/>
      <c r="H857" s="3"/>
      <c r="I857" s="3"/>
      <c r="J857" s="3"/>
      <c r="K857" s="3"/>
    </row>
    <row r="858" spans="2:11" ht="12.75">
      <c r="B858" s="3"/>
      <c r="C858" s="280"/>
      <c r="D858" s="280"/>
      <c r="E858" s="280"/>
      <c r="F858" s="3"/>
      <c r="G858" s="3"/>
      <c r="H858" s="3"/>
      <c r="I858" s="3"/>
      <c r="J858" s="3"/>
      <c r="K858" s="3"/>
    </row>
    <row r="859" spans="2:11" ht="12.75">
      <c r="B859" s="3"/>
      <c r="C859" s="280"/>
      <c r="D859" s="280"/>
      <c r="E859" s="280"/>
      <c r="F859" s="3"/>
      <c r="G859" s="3"/>
      <c r="H859" s="3"/>
      <c r="I859" s="3"/>
      <c r="J859" s="3"/>
      <c r="K859" s="3"/>
    </row>
    <row r="860" spans="2:11" ht="12.75">
      <c r="B860" s="3"/>
      <c r="C860" s="280"/>
      <c r="D860" s="280"/>
      <c r="E860" s="280"/>
      <c r="F860" s="3"/>
      <c r="G860" s="3"/>
      <c r="H860" s="3"/>
      <c r="I860" s="3"/>
      <c r="J860" s="3"/>
      <c r="K860" s="3"/>
    </row>
    <row r="861" spans="2:11" ht="12.75">
      <c r="B861" s="3"/>
      <c r="C861" s="280"/>
      <c r="D861" s="280"/>
      <c r="E861" s="280"/>
      <c r="F861" s="3"/>
      <c r="G861" s="3"/>
      <c r="H861" s="3"/>
      <c r="I861" s="3"/>
      <c r="J861" s="3"/>
      <c r="K861" s="3"/>
    </row>
    <row r="862" spans="2:11" ht="12.75">
      <c r="B862" s="3"/>
      <c r="C862" s="280"/>
      <c r="D862" s="280"/>
      <c r="E862" s="280"/>
      <c r="F862" s="3"/>
      <c r="G862" s="3"/>
      <c r="H862" s="3"/>
      <c r="I862" s="3"/>
      <c r="J862" s="3"/>
      <c r="K862" s="3"/>
    </row>
    <row r="863" spans="2:11" ht="12.75">
      <c r="B863" s="3"/>
      <c r="C863" s="280"/>
      <c r="D863" s="280"/>
      <c r="E863" s="280"/>
      <c r="F863" s="3"/>
      <c r="G863" s="3"/>
      <c r="H863" s="3"/>
      <c r="I863" s="3"/>
      <c r="J863" s="3"/>
      <c r="K863" s="3"/>
    </row>
    <row r="864" spans="2:11" ht="12.75">
      <c r="B864" s="3"/>
      <c r="C864" s="280"/>
      <c r="D864" s="280"/>
      <c r="E864" s="280"/>
      <c r="F864" s="3"/>
      <c r="G864" s="3"/>
      <c r="H864" s="3"/>
      <c r="I864" s="3"/>
      <c r="J864" s="3"/>
      <c r="K864" s="3"/>
    </row>
    <row r="865" spans="2:11" ht="12.75">
      <c r="B865" s="3"/>
      <c r="C865" s="280"/>
      <c r="D865" s="280"/>
      <c r="E865" s="280"/>
      <c r="F865" s="3"/>
      <c r="G865" s="3"/>
      <c r="H865" s="3"/>
      <c r="I865" s="3"/>
      <c r="J865" s="3"/>
      <c r="K865" s="3"/>
    </row>
    <row r="866" spans="2:11" ht="12.75">
      <c r="B866" s="3"/>
      <c r="C866" s="280"/>
      <c r="D866" s="280"/>
      <c r="E866" s="280"/>
      <c r="F866" s="3"/>
      <c r="G866" s="3"/>
      <c r="H866" s="3"/>
      <c r="I866" s="3"/>
      <c r="J866" s="3"/>
      <c r="K866" s="3"/>
    </row>
    <row r="867" spans="2:11" ht="12.75">
      <c r="B867" s="3"/>
      <c r="C867" s="280"/>
      <c r="D867" s="280"/>
      <c r="E867" s="280"/>
      <c r="F867" s="3"/>
      <c r="G867" s="3"/>
      <c r="H867" s="3"/>
      <c r="I867" s="3"/>
      <c r="J867" s="3"/>
      <c r="K867" s="3"/>
    </row>
    <row r="868" spans="2:11" ht="12.75">
      <c r="B868" s="3"/>
      <c r="C868" s="280"/>
      <c r="D868" s="280"/>
      <c r="E868" s="280"/>
      <c r="F868" s="3"/>
      <c r="G868" s="3"/>
      <c r="H868" s="3"/>
      <c r="I868" s="3"/>
      <c r="J868" s="3"/>
      <c r="K868" s="3"/>
    </row>
    <row r="869" spans="2:11" ht="12.75">
      <c r="B869" s="3"/>
      <c r="C869" s="280"/>
      <c r="D869" s="280"/>
      <c r="E869" s="280"/>
      <c r="F869" s="3"/>
      <c r="G869" s="3"/>
      <c r="H869" s="3"/>
      <c r="I869" s="3"/>
      <c r="J869" s="3"/>
      <c r="K869" s="3"/>
    </row>
    <row r="870" spans="2:11" ht="12.75">
      <c r="B870" s="3"/>
      <c r="C870" s="280"/>
      <c r="D870" s="280"/>
      <c r="E870" s="280"/>
      <c r="F870" s="3"/>
      <c r="G870" s="3"/>
      <c r="H870" s="3"/>
      <c r="I870" s="3"/>
      <c r="J870" s="3"/>
      <c r="K870" s="3"/>
    </row>
    <row r="871" spans="2:11" ht="12.75">
      <c r="B871" s="3"/>
      <c r="C871" s="280"/>
      <c r="D871" s="280"/>
      <c r="E871" s="280"/>
      <c r="F871" s="3"/>
      <c r="G871" s="3"/>
      <c r="H871" s="3"/>
      <c r="I871" s="3"/>
      <c r="J871" s="3"/>
      <c r="K871" s="3"/>
    </row>
    <row r="872" spans="2:11" ht="12.75">
      <c r="B872" s="3"/>
      <c r="C872" s="280"/>
      <c r="D872" s="280"/>
      <c r="E872" s="280"/>
      <c r="F872" s="3"/>
      <c r="G872" s="3"/>
      <c r="H872" s="3"/>
      <c r="I872" s="3"/>
      <c r="J872" s="3"/>
      <c r="K872" s="3"/>
    </row>
    <row r="873" spans="2:11" ht="12.75">
      <c r="B873" s="3"/>
      <c r="C873" s="280"/>
      <c r="D873" s="280"/>
      <c r="E873" s="280"/>
      <c r="F873" s="3"/>
      <c r="G873" s="3"/>
      <c r="H873" s="3"/>
      <c r="I873" s="3"/>
      <c r="J873" s="3"/>
      <c r="K873" s="3"/>
    </row>
    <row r="874" spans="2:11" ht="12.75">
      <c r="B874" s="3"/>
      <c r="C874" s="280"/>
      <c r="D874" s="280"/>
      <c r="E874" s="280"/>
      <c r="F874" s="3"/>
      <c r="G874" s="3"/>
      <c r="H874" s="3"/>
      <c r="I874" s="3"/>
      <c r="J874" s="3"/>
      <c r="K874" s="3"/>
    </row>
    <row r="875" spans="2:11" ht="12.75">
      <c r="B875" s="3"/>
      <c r="C875" s="280"/>
      <c r="D875" s="280"/>
      <c r="E875" s="280"/>
      <c r="F875" s="3"/>
      <c r="G875" s="3"/>
      <c r="H875" s="3"/>
      <c r="I875" s="3"/>
      <c r="J875" s="3"/>
      <c r="K875" s="3"/>
    </row>
    <row r="876" spans="2:11" ht="12.75">
      <c r="B876" s="3"/>
      <c r="C876" s="280"/>
      <c r="D876" s="280"/>
      <c r="E876" s="280"/>
      <c r="F876" s="3"/>
      <c r="G876" s="3"/>
      <c r="H876" s="3"/>
      <c r="I876" s="3"/>
      <c r="J876" s="3"/>
      <c r="K876" s="3"/>
    </row>
    <row r="877" spans="2:11" ht="12.75">
      <c r="B877" s="3"/>
      <c r="C877" s="280"/>
      <c r="D877" s="280"/>
      <c r="E877" s="280"/>
      <c r="F877" s="3"/>
      <c r="G877" s="3"/>
      <c r="H877" s="3"/>
      <c r="I877" s="3"/>
      <c r="J877" s="3"/>
      <c r="K877" s="3"/>
    </row>
    <row r="878" spans="2:11" ht="12.75">
      <c r="B878" s="3"/>
      <c r="C878" s="280"/>
      <c r="D878" s="280"/>
      <c r="E878" s="280"/>
      <c r="F878" s="3"/>
      <c r="G878" s="3"/>
      <c r="H878" s="3"/>
      <c r="I878" s="3"/>
      <c r="J878" s="3"/>
      <c r="K878" s="3"/>
    </row>
    <row r="879" spans="2:11" ht="12.75">
      <c r="B879" s="3"/>
      <c r="C879" s="280"/>
      <c r="D879" s="280"/>
      <c r="E879" s="280"/>
      <c r="F879" s="3"/>
      <c r="G879" s="3"/>
      <c r="H879" s="3"/>
      <c r="I879" s="3"/>
      <c r="J879" s="3"/>
      <c r="K879" s="3"/>
    </row>
    <row r="880" spans="2:11" ht="12.75">
      <c r="B880" s="3"/>
      <c r="C880" s="280"/>
      <c r="D880" s="280"/>
      <c r="E880" s="280"/>
      <c r="F880" s="3"/>
      <c r="G880" s="3"/>
      <c r="H880" s="3"/>
      <c r="I880" s="3"/>
      <c r="J880" s="3"/>
      <c r="K880" s="3"/>
    </row>
    <row r="881" spans="2:11" ht="12.75">
      <c r="B881" s="3"/>
      <c r="C881" s="280"/>
      <c r="D881" s="280"/>
      <c r="E881" s="280"/>
      <c r="F881" s="3"/>
      <c r="G881" s="3"/>
      <c r="H881" s="3"/>
      <c r="I881" s="3"/>
      <c r="J881" s="3"/>
      <c r="K881" s="3"/>
    </row>
    <row r="882" spans="2:11" ht="12.75">
      <c r="B882" s="3"/>
      <c r="C882" s="280"/>
      <c r="D882" s="280"/>
      <c r="E882" s="280"/>
      <c r="F882" s="3"/>
      <c r="G882" s="3"/>
      <c r="H882" s="3"/>
      <c r="I882" s="3"/>
      <c r="J882" s="3"/>
      <c r="K882" s="3"/>
    </row>
    <row r="883" spans="2:11" ht="12.75">
      <c r="B883" s="3"/>
      <c r="C883" s="280"/>
      <c r="D883" s="280"/>
      <c r="E883" s="280"/>
      <c r="F883" s="3"/>
      <c r="G883" s="3"/>
      <c r="H883" s="3"/>
      <c r="I883" s="3"/>
      <c r="J883" s="3"/>
      <c r="K883" s="3"/>
    </row>
    <row r="884" spans="2:11" ht="12.75">
      <c r="B884" s="3"/>
      <c r="C884" s="280"/>
      <c r="D884" s="280"/>
      <c r="E884" s="280"/>
      <c r="F884" s="3"/>
      <c r="G884" s="3"/>
      <c r="H884" s="3"/>
      <c r="I884" s="3"/>
      <c r="J884" s="3"/>
      <c r="K884" s="3"/>
    </row>
    <row r="885" spans="2:11" ht="12.75">
      <c r="B885" s="3"/>
      <c r="C885" s="280"/>
      <c r="D885" s="280"/>
      <c r="E885" s="280"/>
      <c r="F885" s="3"/>
      <c r="G885" s="3"/>
      <c r="H885" s="3"/>
      <c r="I885" s="3"/>
      <c r="J885" s="3"/>
      <c r="K885" s="3"/>
    </row>
    <row r="886" spans="2:11" ht="12.75">
      <c r="B886" s="3"/>
      <c r="C886" s="280"/>
      <c r="D886" s="280"/>
      <c r="E886" s="280"/>
      <c r="F886" s="3"/>
      <c r="G886" s="3"/>
      <c r="H886" s="3"/>
      <c r="I886" s="3"/>
      <c r="J886" s="3"/>
      <c r="K886" s="3"/>
    </row>
    <row r="887" spans="2:11" ht="12.75">
      <c r="B887" s="3"/>
      <c r="C887" s="280"/>
      <c r="D887" s="280"/>
      <c r="E887" s="280"/>
      <c r="F887" s="3"/>
      <c r="G887" s="3"/>
      <c r="H887" s="3"/>
      <c r="I887" s="3"/>
      <c r="J887" s="3"/>
      <c r="K887" s="3"/>
    </row>
    <row r="888" spans="2:11" ht="12.75">
      <c r="B888" s="3"/>
      <c r="C888" s="280"/>
      <c r="D888" s="280"/>
      <c r="E888" s="280"/>
      <c r="F888" s="3"/>
      <c r="G888" s="3"/>
      <c r="H888" s="3"/>
      <c r="I888" s="3"/>
      <c r="J888" s="3"/>
      <c r="K888" s="3"/>
    </row>
    <row r="889" spans="2:11" ht="12.75">
      <c r="B889" s="3"/>
      <c r="C889" s="280"/>
      <c r="D889" s="280"/>
      <c r="E889" s="280"/>
      <c r="F889" s="3"/>
      <c r="G889" s="3"/>
      <c r="H889" s="3"/>
      <c r="I889" s="3"/>
      <c r="J889" s="3"/>
      <c r="K889" s="3"/>
    </row>
    <row r="890" spans="2:11" ht="12.75">
      <c r="B890" s="3"/>
      <c r="C890" s="280"/>
      <c r="D890" s="280"/>
      <c r="E890" s="280"/>
      <c r="F890" s="3"/>
      <c r="G890" s="3"/>
      <c r="H890" s="3"/>
      <c r="I890" s="3"/>
      <c r="J890" s="3"/>
      <c r="K890" s="3"/>
    </row>
    <row r="891" spans="2:11" ht="12.75">
      <c r="B891" s="3"/>
      <c r="C891" s="280"/>
      <c r="D891" s="280"/>
      <c r="E891" s="280"/>
      <c r="F891" s="3"/>
      <c r="G891" s="3"/>
      <c r="H891" s="3"/>
      <c r="I891" s="3"/>
      <c r="J891" s="3"/>
      <c r="K891" s="3"/>
    </row>
    <row r="892" spans="2:11" ht="12.75">
      <c r="B892" s="3"/>
      <c r="C892" s="280"/>
      <c r="D892" s="280"/>
      <c r="E892" s="280"/>
      <c r="F892" s="3"/>
      <c r="G892" s="3"/>
      <c r="H892" s="3"/>
      <c r="I892" s="3"/>
      <c r="J892" s="3"/>
      <c r="K892" s="3"/>
    </row>
    <row r="893" spans="2:11" ht="12.75">
      <c r="B893" s="3"/>
      <c r="C893" s="280"/>
      <c r="D893" s="280"/>
      <c r="E893" s="280"/>
      <c r="F893" s="3"/>
      <c r="G893" s="3"/>
      <c r="H893" s="3"/>
      <c r="I893" s="3"/>
      <c r="J893" s="3"/>
      <c r="K893" s="3"/>
    </row>
    <row r="894" spans="2:11" ht="12.75">
      <c r="B894" s="3"/>
      <c r="C894" s="280"/>
      <c r="D894" s="280"/>
      <c r="E894" s="280"/>
      <c r="F894" s="3"/>
      <c r="G894" s="3"/>
      <c r="H894" s="3"/>
      <c r="I894" s="3"/>
      <c r="J894" s="3"/>
      <c r="K894" s="3"/>
    </row>
    <row r="895" spans="2:11" ht="12.75">
      <c r="B895" s="3"/>
      <c r="C895" s="280"/>
      <c r="D895" s="280"/>
      <c r="E895" s="280"/>
      <c r="F895" s="3"/>
      <c r="G895" s="3"/>
      <c r="H895" s="3"/>
      <c r="I895" s="3"/>
      <c r="J895" s="3"/>
      <c r="K895" s="3"/>
    </row>
    <row r="896" spans="2:11" ht="12.75">
      <c r="B896" s="3"/>
      <c r="C896" s="280"/>
      <c r="D896" s="280"/>
      <c r="E896" s="280"/>
      <c r="F896" s="3"/>
      <c r="G896" s="3"/>
      <c r="H896" s="3"/>
      <c r="I896" s="3"/>
      <c r="J896" s="3"/>
      <c r="K896" s="3"/>
    </row>
    <row r="897" spans="2:11" ht="12.75">
      <c r="B897" s="3"/>
      <c r="C897" s="280"/>
      <c r="D897" s="280"/>
      <c r="E897" s="280"/>
      <c r="F897" s="3"/>
      <c r="G897" s="3"/>
      <c r="H897" s="3"/>
      <c r="I897" s="3"/>
      <c r="J897" s="3"/>
      <c r="K897" s="3"/>
    </row>
    <row r="898" spans="2:11" ht="12.75">
      <c r="B898" s="3"/>
      <c r="C898" s="280"/>
      <c r="D898" s="280"/>
      <c r="E898" s="280"/>
      <c r="F898" s="3"/>
      <c r="G898" s="3"/>
      <c r="H898" s="3"/>
      <c r="I898" s="3"/>
      <c r="J898" s="3"/>
      <c r="K898" s="3"/>
    </row>
    <row r="899" spans="2:11" ht="12.75">
      <c r="B899" s="3"/>
      <c r="C899" s="280"/>
      <c r="D899" s="280"/>
      <c r="E899" s="280"/>
      <c r="F899" s="3"/>
      <c r="G899" s="3"/>
      <c r="H899" s="3"/>
      <c r="I899" s="3"/>
      <c r="J899" s="3"/>
      <c r="K899" s="3"/>
    </row>
    <row r="900" spans="2:11" ht="12.75">
      <c r="B900" s="3"/>
      <c r="C900" s="280"/>
      <c r="D900" s="280"/>
      <c r="E900" s="280"/>
      <c r="F900" s="3"/>
      <c r="G900" s="3"/>
      <c r="H900" s="3"/>
      <c r="I900" s="3"/>
      <c r="J900" s="3"/>
      <c r="K900" s="3"/>
    </row>
    <row r="901" spans="2:11" ht="12.75">
      <c r="B901" s="3"/>
      <c r="C901" s="280"/>
      <c r="D901" s="280"/>
      <c r="E901" s="280"/>
      <c r="F901" s="3"/>
      <c r="G901" s="3"/>
      <c r="H901" s="3"/>
      <c r="I901" s="3"/>
      <c r="J901" s="3"/>
      <c r="K901" s="3"/>
    </row>
    <row r="902" spans="2:11" ht="12.75">
      <c r="B902" s="3"/>
      <c r="C902" s="280"/>
      <c r="D902" s="280"/>
      <c r="E902" s="280"/>
      <c r="F902" s="3"/>
      <c r="G902" s="3"/>
      <c r="H902" s="3"/>
      <c r="I902" s="3"/>
      <c r="J902" s="3"/>
      <c r="K902" s="3"/>
    </row>
    <row r="903" spans="2:11" ht="12.75">
      <c r="B903" s="3"/>
      <c r="C903" s="280"/>
      <c r="D903" s="280"/>
      <c r="E903" s="280"/>
      <c r="F903" s="3"/>
      <c r="G903" s="3"/>
      <c r="H903" s="3"/>
      <c r="I903" s="3"/>
      <c r="J903" s="3"/>
      <c r="K903" s="3"/>
    </row>
    <row r="904" spans="2:11" ht="12.75">
      <c r="B904" s="3"/>
      <c r="C904" s="280"/>
      <c r="D904" s="280"/>
      <c r="E904" s="280"/>
      <c r="F904" s="3"/>
      <c r="G904" s="3"/>
      <c r="H904" s="3"/>
      <c r="I904" s="3"/>
      <c r="J904" s="3"/>
      <c r="K904" s="3"/>
    </row>
    <row r="905" spans="2:11" ht="12.75">
      <c r="B905" s="3"/>
      <c r="C905" s="280"/>
      <c r="D905" s="280"/>
      <c r="E905" s="280"/>
      <c r="F905" s="3"/>
      <c r="G905" s="3"/>
      <c r="H905" s="3"/>
      <c r="I905" s="3"/>
      <c r="J905" s="3"/>
      <c r="K905" s="3"/>
    </row>
    <row r="906" spans="2:11" ht="12.75">
      <c r="B906" s="3"/>
      <c r="C906" s="280"/>
      <c r="D906" s="280"/>
      <c r="E906" s="280"/>
      <c r="F906" s="3"/>
      <c r="G906" s="3"/>
      <c r="H906" s="3"/>
      <c r="I906" s="3"/>
      <c r="J906" s="3"/>
      <c r="K906" s="3"/>
    </row>
    <row r="907" spans="2:11" ht="12.75">
      <c r="B907" s="3"/>
      <c r="C907" s="280"/>
      <c r="D907" s="280"/>
      <c r="E907" s="280"/>
      <c r="F907" s="3"/>
      <c r="G907" s="3"/>
      <c r="H907" s="3"/>
      <c r="I907" s="3"/>
      <c r="J907" s="3"/>
      <c r="K907" s="3"/>
    </row>
    <row r="908" spans="2:11" ht="12.75">
      <c r="B908" s="3"/>
      <c r="C908" s="280"/>
      <c r="D908" s="280"/>
      <c r="E908" s="280"/>
      <c r="F908" s="3"/>
      <c r="G908" s="3"/>
      <c r="H908" s="3"/>
      <c r="I908" s="3"/>
      <c r="J908" s="3"/>
      <c r="K908" s="3"/>
    </row>
    <row r="909" spans="2:11" ht="12.75">
      <c r="B909" s="3"/>
      <c r="C909" s="280"/>
      <c r="D909" s="280"/>
      <c r="E909" s="280"/>
      <c r="F909" s="3"/>
      <c r="G909" s="3"/>
      <c r="H909" s="3"/>
      <c r="I909" s="3"/>
      <c r="J909" s="3"/>
      <c r="K909" s="3"/>
    </row>
    <row r="910" spans="2:11" ht="12.75">
      <c r="B910" s="3"/>
      <c r="C910" s="280"/>
      <c r="D910" s="280"/>
      <c r="E910" s="280"/>
      <c r="F910" s="3"/>
      <c r="G910" s="3"/>
      <c r="H910" s="3"/>
      <c r="I910" s="3"/>
      <c r="J910" s="3"/>
      <c r="K910" s="3"/>
    </row>
    <row r="911" spans="2:11" ht="12.75">
      <c r="B911" s="3"/>
      <c r="C911" s="280"/>
      <c r="D911" s="280"/>
      <c r="E911" s="280"/>
      <c r="F911" s="3"/>
      <c r="G911" s="3"/>
      <c r="H911" s="3"/>
      <c r="I911" s="3"/>
      <c r="J911" s="3"/>
      <c r="K911" s="3"/>
    </row>
    <row r="912" spans="2:11" ht="12.75">
      <c r="B912" s="3"/>
      <c r="C912" s="280"/>
      <c r="D912" s="280"/>
      <c r="E912" s="280"/>
      <c r="F912" s="3"/>
      <c r="G912" s="3"/>
      <c r="H912" s="3"/>
      <c r="I912" s="3"/>
      <c r="J912" s="3"/>
      <c r="K912" s="3"/>
    </row>
    <row r="913" spans="2:11" ht="12.75">
      <c r="B913" s="3"/>
      <c r="C913" s="280"/>
      <c r="D913" s="280"/>
      <c r="E913" s="280"/>
      <c r="F913" s="3"/>
      <c r="G913" s="3"/>
      <c r="H913" s="3"/>
      <c r="I913" s="3"/>
      <c r="J913" s="3"/>
      <c r="K913" s="3"/>
    </row>
    <row r="914" spans="2:11" ht="12.75">
      <c r="B914" s="3"/>
      <c r="C914" s="280"/>
      <c r="D914" s="280"/>
      <c r="E914" s="280"/>
      <c r="F914" s="3"/>
      <c r="G914" s="3"/>
      <c r="H914" s="3"/>
      <c r="I914" s="3"/>
      <c r="J914" s="3"/>
      <c r="K914" s="3"/>
    </row>
    <row r="915" spans="2:11" ht="12.75">
      <c r="B915" s="3"/>
      <c r="C915" s="280"/>
      <c r="D915" s="280"/>
      <c r="E915" s="280"/>
      <c r="F915" s="3"/>
      <c r="G915" s="3"/>
      <c r="H915" s="3"/>
      <c r="I915" s="3"/>
      <c r="J915" s="3"/>
      <c r="K915" s="3"/>
    </row>
    <row r="916" spans="2:11" ht="12.75">
      <c r="B916" s="3"/>
      <c r="C916" s="280"/>
      <c r="D916" s="280"/>
      <c r="E916" s="280"/>
      <c r="F916" s="3"/>
      <c r="G916" s="3"/>
      <c r="H916" s="3"/>
      <c r="I916" s="3"/>
      <c r="J916" s="3"/>
      <c r="K916" s="3"/>
    </row>
    <row r="917" spans="2:11" ht="12.75">
      <c r="B917" s="3"/>
      <c r="C917" s="280"/>
      <c r="D917" s="280"/>
      <c r="E917" s="280"/>
      <c r="F917" s="3"/>
      <c r="G917" s="3"/>
      <c r="H917" s="3"/>
      <c r="I917" s="3"/>
      <c r="J917" s="3"/>
      <c r="K917" s="3"/>
    </row>
    <row r="918" spans="2:11" ht="12.75">
      <c r="B918" s="3"/>
      <c r="C918" s="280"/>
      <c r="D918" s="280"/>
      <c r="E918" s="280"/>
      <c r="F918" s="3"/>
      <c r="G918" s="3"/>
      <c r="H918" s="3"/>
      <c r="I918" s="3"/>
      <c r="J918" s="3"/>
      <c r="K918" s="3"/>
    </row>
    <row r="919" spans="2:11" ht="12.75">
      <c r="B919" s="3"/>
      <c r="C919" s="280"/>
      <c r="D919" s="280"/>
      <c r="E919" s="280"/>
      <c r="F919" s="3"/>
      <c r="G919" s="3"/>
      <c r="H919" s="3"/>
      <c r="I919" s="3"/>
      <c r="J919" s="3"/>
      <c r="K919" s="3"/>
    </row>
    <row r="920" spans="2:11" ht="12.75">
      <c r="B920" s="3"/>
      <c r="C920" s="280"/>
      <c r="D920" s="280"/>
      <c r="E920" s="280"/>
      <c r="F920" s="3"/>
      <c r="G920" s="3"/>
      <c r="H920" s="3"/>
      <c r="I920" s="3"/>
      <c r="J920" s="3"/>
      <c r="K920" s="3"/>
    </row>
    <row r="921" spans="2:11" ht="12.75">
      <c r="B921" s="3"/>
      <c r="C921" s="280"/>
      <c r="D921" s="280"/>
      <c r="E921" s="280"/>
      <c r="F921" s="3"/>
      <c r="G921" s="3"/>
      <c r="H921" s="3"/>
      <c r="I921" s="3"/>
      <c r="J921" s="3"/>
      <c r="K921" s="3"/>
    </row>
    <row r="922" spans="2:11" ht="12.75">
      <c r="B922" s="3"/>
      <c r="C922" s="280"/>
      <c r="D922" s="280"/>
      <c r="E922" s="280"/>
      <c r="F922" s="3"/>
      <c r="G922" s="3"/>
      <c r="H922" s="3"/>
      <c r="I922" s="3"/>
      <c r="J922" s="3"/>
      <c r="K922" s="3"/>
    </row>
    <row r="923" spans="2:11" ht="12.75">
      <c r="B923" s="3"/>
      <c r="C923" s="280"/>
      <c r="D923" s="280"/>
      <c r="E923" s="280"/>
      <c r="F923" s="3"/>
      <c r="G923" s="3"/>
      <c r="H923" s="3"/>
      <c r="I923" s="3"/>
      <c r="J923" s="3"/>
      <c r="K923" s="3"/>
    </row>
    <row r="924" spans="2:11" ht="12.75">
      <c r="B924" s="3"/>
      <c r="C924" s="280"/>
      <c r="D924" s="280"/>
      <c r="E924" s="280"/>
      <c r="F924" s="3"/>
      <c r="G924" s="3"/>
      <c r="H924" s="3"/>
      <c r="I924" s="3"/>
      <c r="J924" s="3"/>
      <c r="K924" s="3"/>
    </row>
    <row r="925" spans="2:11" ht="12.75">
      <c r="B925" s="3"/>
      <c r="C925" s="280"/>
      <c r="D925" s="280"/>
      <c r="E925" s="280"/>
      <c r="F925" s="3"/>
      <c r="G925" s="3"/>
      <c r="H925" s="3"/>
      <c r="I925" s="3"/>
      <c r="J925" s="3"/>
      <c r="K925" s="3"/>
    </row>
    <row r="926" spans="2:11" ht="12.75">
      <c r="B926" s="3"/>
      <c r="C926" s="280"/>
      <c r="D926" s="280"/>
      <c r="E926" s="280"/>
      <c r="F926" s="3"/>
      <c r="G926" s="3"/>
      <c r="H926" s="3"/>
      <c r="I926" s="3"/>
      <c r="J926" s="3"/>
      <c r="K926" s="3"/>
    </row>
    <row r="927" spans="2:11" ht="12.75">
      <c r="B927" s="3"/>
      <c r="C927" s="280"/>
      <c r="D927" s="280"/>
      <c r="E927" s="280"/>
      <c r="F927" s="3"/>
      <c r="G927" s="3"/>
      <c r="H927" s="3"/>
      <c r="I927" s="3"/>
      <c r="J927" s="3"/>
      <c r="K927" s="3"/>
    </row>
    <row r="928" spans="2:11" ht="12.75">
      <c r="B928" s="3"/>
      <c r="C928" s="280"/>
      <c r="D928" s="280"/>
      <c r="E928" s="280"/>
      <c r="F928" s="3"/>
      <c r="G928" s="3"/>
      <c r="H928" s="3"/>
      <c r="I928" s="3"/>
      <c r="J928" s="3"/>
      <c r="K928" s="3"/>
    </row>
    <row r="929" spans="2:11" ht="12.75">
      <c r="B929" s="3"/>
      <c r="C929" s="280"/>
      <c r="D929" s="280"/>
      <c r="E929" s="280"/>
      <c r="F929" s="3"/>
      <c r="G929" s="3"/>
      <c r="H929" s="3"/>
      <c r="I929" s="3"/>
      <c r="J929" s="3"/>
      <c r="K929" s="3"/>
    </row>
    <row r="930" spans="2:11" ht="12.75">
      <c r="B930" s="3"/>
      <c r="C930" s="280"/>
      <c r="D930" s="280"/>
      <c r="E930" s="280"/>
      <c r="F930" s="3"/>
      <c r="G930" s="3"/>
      <c r="H930" s="3"/>
      <c r="I930" s="3"/>
      <c r="J930" s="3"/>
      <c r="K930" s="3"/>
    </row>
    <row r="931" spans="2:11" ht="12.75">
      <c r="B931" s="3"/>
      <c r="C931" s="280"/>
      <c r="D931" s="280"/>
      <c r="E931" s="280"/>
      <c r="F931" s="3"/>
      <c r="G931" s="3"/>
      <c r="H931" s="3"/>
      <c r="I931" s="3"/>
      <c r="J931" s="3"/>
      <c r="K931" s="3"/>
    </row>
    <row r="932" spans="2:11" ht="12.75">
      <c r="B932" s="3"/>
      <c r="C932" s="280"/>
      <c r="D932" s="280"/>
      <c r="E932" s="280"/>
      <c r="F932" s="3"/>
      <c r="G932" s="3"/>
      <c r="H932" s="3"/>
      <c r="I932" s="3"/>
      <c r="J932" s="3"/>
      <c r="K932" s="3"/>
    </row>
    <row r="933" spans="2:11" ht="12.75">
      <c r="B933" s="3"/>
      <c r="C933" s="280"/>
      <c r="D933" s="280"/>
      <c r="E933" s="280"/>
      <c r="F933" s="3"/>
      <c r="G933" s="3"/>
      <c r="H933" s="3"/>
      <c r="I933" s="3"/>
      <c r="J933" s="3"/>
      <c r="K933" s="3"/>
    </row>
    <row r="934" spans="2:11" ht="12.75">
      <c r="B934" s="3"/>
      <c r="C934" s="280"/>
      <c r="D934" s="280"/>
      <c r="E934" s="280"/>
      <c r="F934" s="3"/>
      <c r="G934" s="3"/>
      <c r="H934" s="3"/>
      <c r="I934" s="3"/>
      <c r="J934" s="3"/>
      <c r="K934" s="3"/>
    </row>
    <row r="935" spans="2:11" ht="12.75">
      <c r="B935" s="3"/>
      <c r="C935" s="280"/>
      <c r="D935" s="280"/>
      <c r="E935" s="280"/>
      <c r="F935" s="3"/>
      <c r="G935" s="3"/>
      <c r="H935" s="3"/>
      <c r="I935" s="3"/>
      <c r="J935" s="3"/>
      <c r="K935" s="3"/>
    </row>
    <row r="936" spans="2:11" ht="12.75">
      <c r="B936" s="3"/>
      <c r="C936" s="280"/>
      <c r="D936" s="280"/>
      <c r="E936" s="280"/>
      <c r="F936" s="3"/>
      <c r="G936" s="3"/>
      <c r="H936" s="3"/>
      <c r="I936" s="3"/>
      <c r="J936" s="3"/>
      <c r="K936" s="3"/>
    </row>
    <row r="937" spans="2:11" ht="12.75">
      <c r="B937" s="3"/>
      <c r="C937" s="280"/>
      <c r="D937" s="280"/>
      <c r="E937" s="280"/>
      <c r="F937" s="3"/>
      <c r="G937" s="3"/>
      <c r="H937" s="3"/>
      <c r="I937" s="3"/>
      <c r="J937" s="3"/>
      <c r="K937" s="3"/>
    </row>
    <row r="938" spans="2:11" ht="12.75">
      <c r="B938" s="3"/>
      <c r="C938" s="280"/>
      <c r="D938" s="280"/>
      <c r="E938" s="280"/>
      <c r="F938" s="3"/>
      <c r="G938" s="3"/>
      <c r="H938" s="3"/>
      <c r="I938" s="3"/>
      <c r="J938" s="3"/>
      <c r="K938" s="3"/>
    </row>
    <row r="939" spans="2:11" ht="12.75">
      <c r="B939" s="3"/>
      <c r="C939" s="280"/>
      <c r="D939" s="280"/>
      <c r="E939" s="280"/>
      <c r="F939" s="3"/>
      <c r="G939" s="3"/>
      <c r="H939" s="3"/>
      <c r="I939" s="3"/>
      <c r="J939" s="3"/>
      <c r="K939" s="3"/>
    </row>
    <row r="940" spans="2:11" ht="12.75">
      <c r="B940" s="3"/>
      <c r="C940" s="280"/>
      <c r="D940" s="280"/>
      <c r="E940" s="280"/>
      <c r="F940" s="3"/>
      <c r="G940" s="3"/>
      <c r="H940" s="3"/>
      <c r="I940" s="3"/>
      <c r="J940" s="3"/>
      <c r="K940" s="3"/>
    </row>
    <row r="941" spans="2:11" ht="12.75">
      <c r="B941" s="3"/>
      <c r="C941" s="280"/>
      <c r="D941" s="280"/>
      <c r="E941" s="280"/>
      <c r="F941" s="3"/>
      <c r="G941" s="3"/>
      <c r="H941" s="3"/>
      <c r="I941" s="3"/>
      <c r="J941" s="3"/>
      <c r="K941" s="3"/>
    </row>
    <row r="942" spans="2:11" ht="12.75">
      <c r="B942" s="3"/>
      <c r="C942" s="280"/>
      <c r="D942" s="280"/>
      <c r="E942" s="280"/>
      <c r="F942" s="3"/>
      <c r="G942" s="3"/>
      <c r="H942" s="3"/>
      <c r="I942" s="3"/>
      <c r="J942" s="3"/>
      <c r="K942" s="3"/>
    </row>
    <row r="943" spans="2:11" ht="12.75">
      <c r="B943" s="3"/>
      <c r="C943" s="280"/>
      <c r="D943" s="280"/>
      <c r="E943" s="280"/>
      <c r="F943" s="3"/>
      <c r="G943" s="3"/>
      <c r="H943" s="3"/>
      <c r="I943" s="3"/>
      <c r="J943" s="3"/>
      <c r="K943" s="3"/>
    </row>
    <row r="944" spans="2:11" ht="12.75">
      <c r="B944" s="3"/>
      <c r="C944" s="280"/>
      <c r="D944" s="280"/>
      <c r="E944" s="280"/>
      <c r="F944" s="3"/>
      <c r="G944" s="3"/>
      <c r="H944" s="3"/>
      <c r="I944" s="3"/>
      <c r="J944" s="3"/>
      <c r="K944" s="3"/>
    </row>
    <row r="945" spans="2:11" ht="12.75">
      <c r="B945" s="3"/>
      <c r="C945" s="280"/>
      <c r="D945" s="280"/>
      <c r="E945" s="280"/>
      <c r="F945" s="3"/>
      <c r="G945" s="3"/>
      <c r="H945" s="3"/>
      <c r="I945" s="3"/>
      <c r="J945" s="3"/>
      <c r="K945" s="3"/>
    </row>
    <row r="946" spans="2:11" ht="12.75">
      <c r="B946" s="3"/>
      <c r="C946" s="280"/>
      <c r="D946" s="280"/>
      <c r="E946" s="280"/>
      <c r="F946" s="3"/>
      <c r="G946" s="3"/>
      <c r="H946" s="3"/>
      <c r="I946" s="3"/>
      <c r="J946" s="3"/>
      <c r="K946" s="3"/>
    </row>
    <row r="947" spans="2:11" ht="12.75">
      <c r="B947" s="3"/>
      <c r="C947" s="280"/>
      <c r="D947" s="280"/>
      <c r="E947" s="280"/>
      <c r="F947" s="3"/>
      <c r="G947" s="3"/>
      <c r="H947" s="3"/>
      <c r="I947" s="3"/>
      <c r="J947" s="3"/>
      <c r="K947" s="3"/>
    </row>
    <row r="948" spans="2:11" ht="12.75">
      <c r="B948" s="3"/>
      <c r="C948" s="280"/>
      <c r="D948" s="280"/>
      <c r="E948" s="280"/>
      <c r="F948" s="3"/>
      <c r="G948" s="3"/>
      <c r="H948" s="3"/>
      <c r="I948" s="3"/>
      <c r="J948" s="3"/>
      <c r="K948" s="3"/>
    </row>
    <row r="949" spans="2:11" ht="12.75">
      <c r="B949" s="3"/>
      <c r="C949" s="280"/>
      <c r="D949" s="280"/>
      <c r="E949" s="280"/>
      <c r="F949" s="3"/>
      <c r="G949" s="3"/>
      <c r="H949" s="3"/>
      <c r="I949" s="3"/>
      <c r="J949" s="3"/>
      <c r="K949" s="3"/>
    </row>
    <row r="950" spans="2:11" ht="12.75">
      <c r="B950" s="3"/>
      <c r="C950" s="280"/>
      <c r="D950" s="280"/>
      <c r="E950" s="280"/>
      <c r="F950" s="3"/>
      <c r="G950" s="3"/>
      <c r="H950" s="3"/>
      <c r="I950" s="3"/>
      <c r="J950" s="3"/>
      <c r="K950" s="3"/>
    </row>
    <row r="951" spans="2:11" ht="12.75">
      <c r="B951" s="3"/>
      <c r="C951" s="280"/>
      <c r="D951" s="280"/>
      <c r="E951" s="280"/>
      <c r="F951" s="3"/>
      <c r="G951" s="3"/>
      <c r="H951" s="3"/>
      <c r="I951" s="3"/>
      <c r="J951" s="3"/>
      <c r="K951" s="3"/>
    </row>
    <row r="952" spans="2:11" ht="12.75">
      <c r="B952" s="3"/>
      <c r="C952" s="280"/>
      <c r="D952" s="280"/>
      <c r="E952" s="280"/>
      <c r="F952" s="3"/>
      <c r="G952" s="3"/>
      <c r="H952" s="3"/>
      <c r="I952" s="3"/>
      <c r="J952" s="3"/>
      <c r="K952" s="3"/>
    </row>
    <row r="953" spans="2:11" ht="12.75">
      <c r="B953" s="3"/>
      <c r="C953" s="280"/>
      <c r="D953" s="280"/>
      <c r="E953" s="280"/>
      <c r="F953" s="3"/>
      <c r="G953" s="3"/>
      <c r="H953" s="3"/>
      <c r="I953" s="3"/>
      <c r="J953" s="3"/>
      <c r="K953" s="3"/>
    </row>
    <row r="954" spans="2:11" ht="12.75">
      <c r="B954" s="3"/>
      <c r="C954" s="280"/>
      <c r="D954" s="280"/>
      <c r="E954" s="280"/>
      <c r="F954" s="3"/>
      <c r="G954" s="3"/>
      <c r="H954" s="3"/>
      <c r="I954" s="3"/>
      <c r="J954" s="3"/>
      <c r="K954" s="3"/>
    </row>
    <row r="955" spans="2:11" ht="12.75">
      <c r="B955" s="3"/>
      <c r="C955" s="280"/>
      <c r="D955" s="280"/>
      <c r="E955" s="280"/>
      <c r="F955" s="3"/>
      <c r="G955" s="3"/>
      <c r="H955" s="3"/>
      <c r="I955" s="3"/>
      <c r="J955" s="3"/>
      <c r="K955" s="3"/>
    </row>
    <row r="956" spans="2:11" ht="12.75">
      <c r="B956" s="3"/>
      <c r="C956" s="280"/>
      <c r="D956" s="280"/>
      <c r="E956" s="280"/>
      <c r="F956" s="3"/>
      <c r="G956" s="3"/>
      <c r="H956" s="3"/>
      <c r="I956" s="3"/>
      <c r="J956" s="3"/>
      <c r="K956" s="3"/>
    </row>
    <row r="957" spans="2:11" ht="12.75">
      <c r="B957" s="3"/>
      <c r="C957" s="280"/>
      <c r="D957" s="280"/>
      <c r="E957" s="280"/>
      <c r="F957" s="3"/>
      <c r="G957" s="3"/>
      <c r="H957" s="3"/>
      <c r="I957" s="3"/>
      <c r="J957" s="3"/>
      <c r="K957" s="3"/>
    </row>
    <row r="958" spans="2:11" ht="12.75">
      <c r="B958" s="3"/>
      <c r="C958" s="280"/>
      <c r="D958" s="280"/>
      <c r="E958" s="280"/>
      <c r="F958" s="3"/>
      <c r="G958" s="3"/>
      <c r="H958" s="3"/>
      <c r="I958" s="3"/>
      <c r="J958" s="3"/>
      <c r="K958" s="3"/>
    </row>
    <row r="959" spans="2:11" ht="12.75">
      <c r="B959" s="3"/>
      <c r="C959" s="280"/>
      <c r="D959" s="280"/>
      <c r="E959" s="280"/>
      <c r="F959" s="3"/>
      <c r="G959" s="3"/>
      <c r="H959" s="3"/>
      <c r="I959" s="3"/>
      <c r="J959" s="3"/>
      <c r="K959" s="3"/>
    </row>
    <row r="960" spans="2:11" ht="12.75">
      <c r="B960" s="3"/>
      <c r="C960" s="280"/>
      <c r="D960" s="280"/>
      <c r="E960" s="280"/>
      <c r="F960" s="3"/>
      <c r="G960" s="3"/>
      <c r="H960" s="3"/>
      <c r="I960" s="3"/>
      <c r="J960" s="3"/>
      <c r="K960" s="3"/>
    </row>
    <row r="961" spans="2:11" ht="12.75">
      <c r="B961" s="3"/>
      <c r="C961" s="280"/>
      <c r="D961" s="280"/>
      <c r="E961" s="280"/>
      <c r="F961" s="3"/>
      <c r="G961" s="3"/>
      <c r="H961" s="3"/>
      <c r="I961" s="3"/>
      <c r="J961" s="3"/>
      <c r="K961" s="3"/>
    </row>
    <row r="962" spans="2:11" ht="12.75">
      <c r="B962" s="3"/>
      <c r="C962" s="280"/>
      <c r="D962" s="280"/>
      <c r="E962" s="280"/>
      <c r="F962" s="3"/>
      <c r="G962" s="3"/>
      <c r="H962" s="3"/>
      <c r="I962" s="3"/>
      <c r="J962" s="3"/>
      <c r="K962" s="3"/>
    </row>
    <row r="963" spans="2:11" ht="12.75">
      <c r="B963" s="3"/>
      <c r="C963" s="280"/>
      <c r="D963" s="280"/>
      <c r="E963" s="280"/>
      <c r="F963" s="3"/>
      <c r="G963" s="3"/>
      <c r="H963" s="3"/>
      <c r="I963" s="3"/>
      <c r="J963" s="3"/>
      <c r="K963" s="3"/>
    </row>
    <row r="964" spans="2:11" ht="12.75">
      <c r="B964" s="3"/>
      <c r="C964" s="280"/>
      <c r="D964" s="280"/>
      <c r="E964" s="280"/>
      <c r="F964" s="3"/>
      <c r="G964" s="3"/>
      <c r="H964" s="3"/>
      <c r="I964" s="3"/>
      <c r="J964" s="3"/>
      <c r="K964" s="3"/>
    </row>
    <row r="965" spans="2:11" ht="12.75">
      <c r="B965" s="3"/>
      <c r="C965" s="280"/>
      <c r="D965" s="280"/>
      <c r="E965" s="280"/>
      <c r="F965" s="3"/>
      <c r="G965" s="3"/>
      <c r="H965" s="3"/>
      <c r="I965" s="3"/>
      <c r="J965" s="3"/>
      <c r="K965" s="3"/>
    </row>
    <row r="966" spans="2:11" ht="12.75">
      <c r="B966" s="3"/>
      <c r="C966" s="280"/>
      <c r="D966" s="280"/>
      <c r="E966" s="280"/>
      <c r="F966" s="3"/>
      <c r="G966" s="3"/>
      <c r="H966" s="3"/>
      <c r="I966" s="3"/>
      <c r="J966" s="3"/>
      <c r="K966" s="3"/>
    </row>
    <row r="967" spans="2:11" ht="12.75">
      <c r="B967" s="3"/>
      <c r="C967" s="280"/>
      <c r="D967" s="280"/>
      <c r="E967" s="280"/>
      <c r="F967" s="3"/>
      <c r="G967" s="3"/>
      <c r="H967" s="3"/>
      <c r="I967" s="3"/>
      <c r="J967" s="3"/>
      <c r="K967" s="3"/>
    </row>
    <row r="968" spans="2:11" ht="12.75">
      <c r="B968" s="3"/>
      <c r="C968" s="280"/>
      <c r="D968" s="280"/>
      <c r="E968" s="280"/>
      <c r="F968" s="3"/>
      <c r="G968" s="3"/>
      <c r="H968" s="3"/>
      <c r="I968" s="3"/>
      <c r="J968" s="3"/>
      <c r="K968" s="3"/>
    </row>
    <row r="969" spans="2:11" ht="12.75">
      <c r="B969" s="3"/>
      <c r="C969" s="280"/>
      <c r="D969" s="280"/>
      <c r="E969" s="280"/>
      <c r="F969" s="3"/>
      <c r="G969" s="3"/>
      <c r="H969" s="3"/>
      <c r="I969" s="3"/>
      <c r="J969" s="3"/>
      <c r="K969" s="3"/>
    </row>
    <row r="970" spans="2:11" ht="12.75">
      <c r="B970" s="3"/>
      <c r="C970" s="280"/>
      <c r="D970" s="280"/>
      <c r="E970" s="280"/>
      <c r="F970" s="3"/>
      <c r="G970" s="3"/>
      <c r="H970" s="3"/>
      <c r="I970" s="3"/>
      <c r="J970" s="3"/>
      <c r="K970" s="3"/>
    </row>
    <row r="971" spans="2:11" ht="12.75">
      <c r="B971" s="3"/>
      <c r="C971" s="280"/>
      <c r="D971" s="280"/>
      <c r="E971" s="280"/>
      <c r="F971" s="3"/>
      <c r="G971" s="3"/>
      <c r="H971" s="3"/>
      <c r="I971" s="3"/>
      <c r="J971" s="3"/>
      <c r="K971" s="3"/>
    </row>
    <row r="972" spans="2:11" ht="12.75">
      <c r="B972" s="3"/>
      <c r="C972" s="280"/>
      <c r="D972" s="280"/>
      <c r="E972" s="280"/>
      <c r="F972" s="3"/>
      <c r="G972" s="3"/>
      <c r="H972" s="3"/>
      <c r="I972" s="3"/>
      <c r="J972" s="3"/>
      <c r="K972" s="3"/>
    </row>
    <row r="973" spans="2:11" ht="12.75">
      <c r="B973" s="3"/>
      <c r="C973" s="280"/>
      <c r="D973" s="280"/>
      <c r="E973" s="280"/>
      <c r="F973" s="3"/>
      <c r="G973" s="3"/>
      <c r="H973" s="3"/>
      <c r="I973" s="3"/>
      <c r="J973" s="3"/>
      <c r="K973" s="3"/>
    </row>
    <row r="974" spans="2:11" ht="12.75">
      <c r="B974" s="3"/>
      <c r="C974" s="280"/>
      <c r="D974" s="280"/>
      <c r="E974" s="280"/>
      <c r="F974" s="3"/>
      <c r="G974" s="3"/>
      <c r="H974" s="3"/>
      <c r="I974" s="3"/>
      <c r="J974" s="3"/>
      <c r="K974" s="3"/>
    </row>
    <row r="975" spans="2:11" ht="12.75">
      <c r="B975" s="3"/>
      <c r="C975" s="280"/>
      <c r="D975" s="280"/>
      <c r="E975" s="280"/>
      <c r="F975" s="3"/>
      <c r="G975" s="3"/>
      <c r="H975" s="3"/>
      <c r="I975" s="3"/>
      <c r="J975" s="3"/>
      <c r="K975" s="3"/>
    </row>
    <row r="976" spans="2:11" ht="12.75">
      <c r="B976" s="3"/>
      <c r="C976" s="280"/>
      <c r="D976" s="280"/>
      <c r="E976" s="280"/>
      <c r="F976" s="3"/>
      <c r="G976" s="3"/>
      <c r="H976" s="3"/>
      <c r="I976" s="3"/>
      <c r="J976" s="3"/>
      <c r="K976" s="3"/>
    </row>
    <row r="977" spans="2:11" ht="12.75">
      <c r="B977" s="3"/>
      <c r="C977" s="280"/>
      <c r="D977" s="280"/>
      <c r="E977" s="280"/>
      <c r="F977" s="3"/>
      <c r="G977" s="3"/>
      <c r="H977" s="3"/>
      <c r="I977" s="3"/>
      <c r="J977" s="3"/>
      <c r="K977" s="3"/>
    </row>
    <row r="978" spans="2:11" ht="12.75">
      <c r="B978" s="3"/>
      <c r="C978" s="280"/>
      <c r="D978" s="280"/>
      <c r="E978" s="280"/>
      <c r="F978" s="3"/>
      <c r="G978" s="3"/>
      <c r="H978" s="3"/>
      <c r="I978" s="3"/>
      <c r="J978" s="3"/>
      <c r="K978" s="3"/>
    </row>
    <row r="979" spans="2:11" ht="12.75">
      <c r="B979" s="3"/>
      <c r="C979" s="280"/>
      <c r="D979" s="280"/>
      <c r="E979" s="280"/>
      <c r="F979" s="3"/>
      <c r="G979" s="3"/>
      <c r="H979" s="3"/>
      <c r="I979" s="3"/>
      <c r="J979" s="3"/>
      <c r="K979" s="3"/>
    </row>
    <row r="980" spans="2:11" ht="12.75">
      <c r="B980" s="3"/>
      <c r="C980" s="280"/>
      <c r="D980" s="280"/>
      <c r="E980" s="280"/>
      <c r="F980" s="3"/>
      <c r="G980" s="3"/>
      <c r="H980" s="3"/>
      <c r="I980" s="3"/>
      <c r="J980" s="3"/>
      <c r="K980" s="3"/>
    </row>
    <row r="981" spans="2:11" ht="12.75">
      <c r="B981" s="3"/>
      <c r="C981" s="280"/>
      <c r="D981" s="280"/>
      <c r="E981" s="280"/>
      <c r="F981" s="3"/>
      <c r="G981" s="3"/>
      <c r="H981" s="3"/>
      <c r="I981" s="3"/>
      <c r="J981" s="3"/>
      <c r="K981" s="3"/>
    </row>
    <row r="982" spans="2:11" ht="12.75">
      <c r="B982" s="3"/>
      <c r="C982" s="280"/>
      <c r="D982" s="280"/>
      <c r="E982" s="280"/>
      <c r="F982" s="3"/>
      <c r="G982" s="3"/>
      <c r="H982" s="3"/>
      <c r="I982" s="3"/>
      <c r="J982" s="3"/>
      <c r="K982" s="3"/>
    </row>
    <row r="983" spans="2:11" ht="12.75">
      <c r="B983" s="3"/>
      <c r="C983" s="280"/>
      <c r="D983" s="280"/>
      <c r="E983" s="280"/>
      <c r="F983" s="3"/>
      <c r="G983" s="3"/>
      <c r="H983" s="3"/>
      <c r="I983" s="3"/>
      <c r="J983" s="3"/>
      <c r="K983" s="3"/>
    </row>
    <row r="984" spans="2:11" ht="12.75">
      <c r="B984" s="3"/>
      <c r="C984" s="280"/>
      <c r="D984" s="280"/>
      <c r="E984" s="280"/>
      <c r="F984" s="3"/>
      <c r="G984" s="3"/>
      <c r="H984" s="3"/>
      <c r="I984" s="3"/>
      <c r="J984" s="3"/>
      <c r="K984" s="3"/>
    </row>
    <row r="985" spans="2:11" ht="12.75">
      <c r="B985" s="3"/>
      <c r="C985" s="280"/>
      <c r="D985" s="280"/>
      <c r="E985" s="280"/>
      <c r="F985" s="3"/>
      <c r="G985" s="3"/>
      <c r="H985" s="3"/>
      <c r="I985" s="3"/>
      <c r="J985" s="3"/>
      <c r="K985" s="3"/>
    </row>
    <row r="986" spans="2:11" ht="12.75">
      <c r="B986" s="3"/>
      <c r="C986" s="280"/>
      <c r="D986" s="280"/>
      <c r="E986" s="280"/>
      <c r="F986" s="3"/>
      <c r="G986" s="3"/>
      <c r="H986" s="3"/>
      <c r="I986" s="3"/>
      <c r="J986" s="3"/>
      <c r="K986" s="3"/>
    </row>
    <row r="987" spans="2:11" ht="12.75">
      <c r="B987" s="3"/>
      <c r="C987" s="280"/>
      <c r="D987" s="280"/>
      <c r="E987" s="280"/>
      <c r="F987" s="3"/>
      <c r="G987" s="3"/>
      <c r="H987" s="3"/>
      <c r="I987" s="3"/>
      <c r="J987" s="3"/>
      <c r="K987" s="3"/>
    </row>
    <row r="988" spans="2:11" ht="12.75">
      <c r="B988" s="3"/>
      <c r="C988" s="280"/>
      <c r="D988" s="280"/>
      <c r="E988" s="280"/>
      <c r="F988" s="3"/>
      <c r="G988" s="3"/>
      <c r="H988" s="3"/>
      <c r="I988" s="3"/>
      <c r="J988" s="3"/>
      <c r="K988" s="3"/>
    </row>
    <row r="989" spans="2:11" ht="12.75">
      <c r="B989" s="3"/>
      <c r="C989" s="280"/>
      <c r="D989" s="280"/>
      <c r="E989" s="280"/>
      <c r="F989" s="3"/>
      <c r="G989" s="3"/>
      <c r="H989" s="3"/>
      <c r="I989" s="3"/>
      <c r="J989" s="3"/>
      <c r="K989" s="3"/>
    </row>
    <row r="990" spans="2:11" ht="12.75">
      <c r="B990" s="3"/>
      <c r="C990" s="280"/>
      <c r="D990" s="280"/>
      <c r="E990" s="280"/>
      <c r="F990" s="3"/>
      <c r="G990" s="3"/>
      <c r="H990" s="3"/>
      <c r="I990" s="3"/>
      <c r="J990" s="3"/>
      <c r="K990" s="3"/>
    </row>
    <row r="991" spans="2:11" ht="12.75">
      <c r="B991" s="3"/>
      <c r="C991" s="280"/>
      <c r="D991" s="280"/>
      <c r="E991" s="280"/>
      <c r="F991" s="3"/>
      <c r="G991" s="3"/>
      <c r="H991" s="3"/>
      <c r="I991" s="3"/>
      <c r="J991" s="3"/>
      <c r="K991" s="3"/>
    </row>
    <row r="992" spans="2:11" ht="12.75">
      <c r="B992" s="3"/>
      <c r="C992" s="280"/>
      <c r="D992" s="280"/>
      <c r="E992" s="280"/>
      <c r="F992" s="3"/>
      <c r="G992" s="3"/>
      <c r="H992" s="3"/>
      <c r="I992" s="3"/>
      <c r="J992" s="3"/>
      <c r="K992" s="3"/>
    </row>
    <row r="993" spans="2:11" ht="12.75">
      <c r="B993" s="3"/>
      <c r="C993" s="280"/>
      <c r="D993" s="280"/>
      <c r="E993" s="280"/>
      <c r="F993" s="3"/>
      <c r="G993" s="3"/>
      <c r="H993" s="3"/>
      <c r="I993" s="3"/>
      <c r="J993" s="3"/>
      <c r="K993" s="3"/>
    </row>
    <row r="994" spans="2:11" ht="12.75">
      <c r="B994" s="3"/>
      <c r="C994" s="280"/>
      <c r="D994" s="280"/>
      <c r="E994" s="280"/>
      <c r="F994" s="3"/>
      <c r="G994" s="3"/>
      <c r="H994" s="3"/>
      <c r="I994" s="3"/>
      <c r="J994" s="3"/>
      <c r="K994" s="3"/>
    </row>
    <row r="995" spans="2:11" ht="12.75">
      <c r="B995" s="3"/>
      <c r="C995" s="280"/>
      <c r="D995" s="280"/>
      <c r="E995" s="280"/>
      <c r="F995" s="3"/>
      <c r="G995" s="3"/>
      <c r="H995" s="3"/>
      <c r="I995" s="3"/>
      <c r="J995" s="3"/>
      <c r="K995" s="3"/>
    </row>
    <row r="996" spans="2:11" ht="12.75">
      <c r="B996" s="3"/>
      <c r="C996" s="280"/>
      <c r="D996" s="280"/>
      <c r="E996" s="280"/>
      <c r="F996" s="3"/>
      <c r="G996" s="3"/>
      <c r="H996" s="3"/>
      <c r="I996" s="3"/>
      <c r="J996" s="3"/>
      <c r="K996" s="3"/>
    </row>
    <row r="997" spans="2:11" ht="12.75">
      <c r="B997" s="3"/>
      <c r="C997" s="280"/>
      <c r="D997" s="280"/>
      <c r="E997" s="280"/>
      <c r="F997" s="3"/>
      <c r="G997" s="3"/>
      <c r="H997" s="3"/>
      <c r="I997" s="3"/>
      <c r="J997" s="3"/>
      <c r="K997" s="3"/>
    </row>
    <row r="998" spans="2:11" ht="12.75">
      <c r="B998" s="3"/>
      <c r="C998" s="280"/>
      <c r="D998" s="280"/>
      <c r="E998" s="280"/>
      <c r="F998" s="3"/>
      <c r="G998" s="3"/>
      <c r="H998" s="3"/>
      <c r="I998" s="3"/>
      <c r="J998" s="3"/>
      <c r="K998" s="3"/>
    </row>
    <row r="999" spans="2:11" ht="12.75">
      <c r="B999" s="3"/>
      <c r="C999" s="280"/>
      <c r="D999" s="280"/>
      <c r="E999" s="280"/>
      <c r="F999" s="3"/>
      <c r="G999" s="3"/>
      <c r="H999" s="3"/>
      <c r="I999" s="3"/>
      <c r="J999" s="3"/>
      <c r="K999" s="3"/>
    </row>
    <row r="1000" spans="2:11" ht="12.75">
      <c r="B1000" s="3"/>
      <c r="C1000" s="280"/>
      <c r="D1000" s="280"/>
      <c r="E1000" s="280"/>
      <c r="F1000" s="3"/>
      <c r="G1000" s="3"/>
      <c r="H1000" s="3"/>
      <c r="I1000" s="3"/>
      <c r="J1000" s="3"/>
      <c r="K1000" s="3"/>
    </row>
    <row r="1001" spans="2:11" ht="12.75">
      <c r="B1001" s="3"/>
      <c r="C1001" s="280"/>
      <c r="D1001" s="280"/>
      <c r="E1001" s="280"/>
      <c r="F1001" s="3"/>
      <c r="G1001" s="3"/>
      <c r="H1001" s="3"/>
      <c r="I1001" s="3"/>
      <c r="J1001" s="3"/>
      <c r="K1001" s="3"/>
    </row>
    <row r="1002" spans="2:11" ht="12.75">
      <c r="B1002" s="3"/>
      <c r="C1002" s="280"/>
      <c r="D1002" s="280"/>
      <c r="E1002" s="280"/>
      <c r="F1002" s="3"/>
      <c r="G1002" s="3"/>
      <c r="H1002" s="3"/>
      <c r="I1002" s="3"/>
      <c r="J1002" s="3"/>
      <c r="K1002" s="3"/>
    </row>
    <row r="1003" spans="2:11" ht="12.75">
      <c r="B1003" s="3"/>
      <c r="C1003" s="280"/>
      <c r="D1003" s="280"/>
      <c r="E1003" s="280"/>
      <c r="F1003" s="3"/>
      <c r="G1003" s="3"/>
      <c r="H1003" s="3"/>
      <c r="I1003" s="3"/>
      <c r="J1003" s="3"/>
      <c r="K1003" s="3"/>
    </row>
    <row r="1004" spans="2:11" ht="12.75">
      <c r="B1004" s="3"/>
      <c r="C1004" s="280"/>
      <c r="D1004" s="280"/>
      <c r="E1004" s="280"/>
      <c r="F1004" s="3"/>
      <c r="G1004" s="3"/>
      <c r="H1004" s="3"/>
      <c r="I1004" s="3"/>
      <c r="J1004" s="3"/>
      <c r="K1004" s="3"/>
    </row>
    <row r="1005" spans="2:11" ht="12.75">
      <c r="B1005" s="3"/>
      <c r="C1005" s="280"/>
      <c r="D1005" s="280"/>
      <c r="E1005" s="280"/>
      <c r="F1005" s="3"/>
      <c r="G1005" s="3"/>
      <c r="H1005" s="3"/>
      <c r="I1005" s="3"/>
      <c r="J1005" s="3"/>
      <c r="K1005" s="3"/>
    </row>
    <row r="1006" spans="2:11" ht="12.75">
      <c r="B1006" s="3"/>
      <c r="C1006" s="280"/>
      <c r="D1006" s="280"/>
      <c r="E1006" s="280"/>
      <c r="F1006" s="3"/>
      <c r="G1006" s="3"/>
      <c r="H1006" s="3"/>
      <c r="I1006" s="3"/>
      <c r="J1006" s="3"/>
      <c r="K1006" s="3"/>
    </row>
    <row r="1007" spans="2:11" ht="12.75">
      <c r="B1007" s="3"/>
      <c r="C1007" s="280"/>
      <c r="D1007" s="280"/>
      <c r="E1007" s="280"/>
      <c r="F1007" s="3"/>
      <c r="G1007" s="3"/>
      <c r="H1007" s="3"/>
      <c r="I1007" s="3"/>
      <c r="J1007" s="3"/>
      <c r="K1007" s="3"/>
    </row>
    <row r="1008" spans="2:11" ht="12.75">
      <c r="B1008" s="3"/>
      <c r="C1008" s="280"/>
      <c r="D1008" s="280"/>
      <c r="E1008" s="280"/>
      <c r="F1008" s="3"/>
      <c r="G1008" s="3"/>
      <c r="H1008" s="3"/>
      <c r="I1008" s="3"/>
      <c r="J1008" s="3"/>
      <c r="K1008" s="3"/>
    </row>
    <row r="1009" spans="2:11" ht="12.75">
      <c r="B1009" s="3"/>
      <c r="C1009" s="280"/>
      <c r="D1009" s="280"/>
      <c r="E1009" s="280"/>
      <c r="F1009" s="3"/>
      <c r="G1009" s="3"/>
      <c r="H1009" s="3"/>
      <c r="I1009" s="3"/>
      <c r="J1009" s="3"/>
      <c r="K1009" s="3"/>
    </row>
    <row r="1010" spans="2:11" ht="12.75">
      <c r="B1010" s="3"/>
      <c r="C1010" s="280"/>
      <c r="D1010" s="280"/>
      <c r="E1010" s="280"/>
      <c r="F1010" s="3"/>
      <c r="G1010" s="3"/>
      <c r="H1010" s="3"/>
      <c r="I1010" s="3"/>
      <c r="J1010" s="3"/>
      <c r="K1010" s="3"/>
    </row>
    <row r="1011" spans="2:11" ht="12.75">
      <c r="B1011" s="3"/>
      <c r="C1011" s="280"/>
      <c r="D1011" s="280"/>
      <c r="E1011" s="280"/>
      <c r="F1011" s="3"/>
      <c r="G1011" s="3"/>
      <c r="H1011" s="3"/>
      <c r="I1011" s="3"/>
      <c r="J1011" s="3"/>
      <c r="K1011" s="3"/>
    </row>
    <row r="1012" spans="2:11" ht="12.75">
      <c r="B1012" s="3"/>
      <c r="C1012" s="280"/>
      <c r="D1012" s="280"/>
      <c r="E1012" s="280"/>
      <c r="F1012" s="3"/>
      <c r="G1012" s="3"/>
      <c r="H1012" s="3"/>
      <c r="I1012" s="3"/>
      <c r="J1012" s="3"/>
      <c r="K1012" s="3"/>
    </row>
    <row r="1013" spans="2:11" ht="12.75">
      <c r="B1013" s="3"/>
      <c r="C1013" s="280"/>
      <c r="D1013" s="280"/>
      <c r="E1013" s="280"/>
      <c r="F1013" s="3"/>
      <c r="G1013" s="3"/>
      <c r="H1013" s="3"/>
      <c r="I1013" s="3"/>
      <c r="J1013" s="3"/>
      <c r="K1013" s="3"/>
    </row>
    <row r="1014" spans="2:11" ht="12.75">
      <c r="B1014" s="3"/>
      <c r="C1014" s="280"/>
      <c r="D1014" s="280"/>
      <c r="E1014" s="280"/>
      <c r="F1014" s="3"/>
      <c r="G1014" s="3"/>
      <c r="H1014" s="3"/>
      <c r="I1014" s="3"/>
      <c r="J1014" s="3"/>
      <c r="K1014" s="3"/>
    </row>
    <row r="1015" spans="2:11" ht="12.75">
      <c r="B1015" s="3"/>
      <c r="C1015" s="280"/>
      <c r="D1015" s="280"/>
      <c r="E1015" s="280"/>
      <c r="F1015" s="3"/>
      <c r="G1015" s="3"/>
      <c r="H1015" s="3"/>
      <c r="I1015" s="3"/>
      <c r="J1015" s="3"/>
      <c r="K1015" s="3"/>
    </row>
    <row r="1016" spans="2:11" ht="12.75">
      <c r="B1016" s="3"/>
      <c r="C1016" s="280"/>
      <c r="D1016" s="280"/>
      <c r="E1016" s="280"/>
      <c r="F1016" s="3"/>
      <c r="G1016" s="3"/>
      <c r="H1016" s="3"/>
      <c r="I1016" s="3"/>
      <c r="J1016" s="3"/>
      <c r="K1016" s="3"/>
    </row>
    <row r="1017" spans="2:11" ht="12.75">
      <c r="B1017" s="3"/>
      <c r="C1017" s="280"/>
      <c r="D1017" s="280"/>
      <c r="E1017" s="280"/>
      <c r="F1017" s="3"/>
      <c r="G1017" s="3"/>
      <c r="H1017" s="3"/>
      <c r="I1017" s="3"/>
      <c r="J1017" s="3"/>
      <c r="K1017" s="3"/>
    </row>
    <row r="1018" spans="2:11" ht="12.75">
      <c r="B1018" s="3"/>
      <c r="C1018" s="280"/>
      <c r="D1018" s="280"/>
      <c r="E1018" s="280"/>
      <c r="F1018" s="3"/>
      <c r="G1018" s="3"/>
      <c r="H1018" s="3"/>
      <c r="I1018" s="3"/>
      <c r="J1018" s="3"/>
      <c r="K1018" s="3"/>
    </row>
    <row r="1019" spans="2:11" ht="12.75">
      <c r="B1019" s="3"/>
      <c r="C1019" s="280"/>
      <c r="D1019" s="280"/>
      <c r="E1019" s="280"/>
      <c r="F1019" s="3"/>
      <c r="G1019" s="3"/>
      <c r="H1019" s="3"/>
      <c r="I1019" s="3"/>
      <c r="J1019" s="3"/>
      <c r="K1019" s="3"/>
    </row>
    <row r="1020" spans="2:11" ht="12.75">
      <c r="B1020" s="3"/>
      <c r="C1020" s="280"/>
      <c r="D1020" s="280"/>
      <c r="E1020" s="280"/>
      <c r="F1020" s="3"/>
      <c r="G1020" s="3"/>
      <c r="H1020" s="3"/>
      <c r="I1020" s="3"/>
      <c r="J1020" s="3"/>
      <c r="K1020" s="3"/>
    </row>
    <row r="1021" spans="2:11" ht="12.75">
      <c r="B1021" s="3"/>
      <c r="C1021" s="280"/>
      <c r="D1021" s="280"/>
      <c r="E1021" s="280"/>
      <c r="F1021" s="3"/>
      <c r="G1021" s="3"/>
      <c r="H1021" s="3"/>
      <c r="I1021" s="3"/>
      <c r="J1021" s="3"/>
      <c r="K1021" s="3"/>
    </row>
    <row r="1022" spans="2:11" ht="12.75">
      <c r="B1022" s="3"/>
      <c r="C1022" s="280"/>
      <c r="D1022" s="280"/>
      <c r="E1022" s="280"/>
      <c r="F1022" s="3"/>
      <c r="G1022" s="3"/>
      <c r="H1022" s="3"/>
      <c r="I1022" s="3"/>
      <c r="J1022" s="3"/>
      <c r="K1022" s="3"/>
    </row>
    <row r="1023" spans="2:11" ht="12.75">
      <c r="B1023" s="3"/>
      <c r="C1023" s="280"/>
      <c r="D1023" s="280"/>
      <c r="E1023" s="280"/>
      <c r="F1023" s="3"/>
      <c r="G1023" s="3"/>
      <c r="H1023" s="3"/>
      <c r="I1023" s="3"/>
      <c r="J1023" s="3"/>
      <c r="K1023" s="3"/>
    </row>
    <row r="1024" spans="2:11" ht="12.75">
      <c r="B1024" s="3"/>
      <c r="C1024" s="280"/>
      <c r="D1024" s="280"/>
      <c r="E1024" s="280"/>
      <c r="F1024" s="3"/>
      <c r="G1024" s="3"/>
      <c r="H1024" s="3"/>
      <c r="I1024" s="3"/>
      <c r="J1024" s="3"/>
      <c r="K1024" s="3"/>
    </row>
    <row r="1025" spans="2:11" ht="12.75">
      <c r="B1025" s="3"/>
      <c r="C1025" s="280"/>
      <c r="D1025" s="280"/>
      <c r="E1025" s="280"/>
      <c r="F1025" s="3"/>
      <c r="G1025" s="3"/>
      <c r="H1025" s="3"/>
      <c r="I1025" s="3"/>
      <c r="J1025" s="3"/>
      <c r="K1025" s="3"/>
    </row>
    <row r="1026" spans="2:11" ht="12.75">
      <c r="B1026" s="3"/>
      <c r="C1026" s="280"/>
      <c r="D1026" s="280"/>
      <c r="E1026" s="280"/>
      <c r="F1026" s="3"/>
      <c r="G1026" s="3"/>
      <c r="H1026" s="3"/>
      <c r="I1026" s="3"/>
      <c r="J1026" s="3"/>
      <c r="K1026" s="3"/>
    </row>
    <row r="1027" spans="2:11" ht="12.75">
      <c r="B1027" s="3"/>
      <c r="C1027" s="280"/>
      <c r="D1027" s="280"/>
      <c r="E1027" s="280"/>
      <c r="F1027" s="3"/>
      <c r="G1027" s="3"/>
      <c r="H1027" s="3"/>
      <c r="I1027" s="3"/>
      <c r="J1027" s="3"/>
      <c r="K1027" s="3"/>
    </row>
    <row r="1028" spans="2:11" ht="12.75">
      <c r="B1028" s="3"/>
      <c r="C1028" s="280"/>
      <c r="D1028" s="280"/>
      <c r="E1028" s="280"/>
      <c r="F1028" s="3"/>
      <c r="G1028" s="3"/>
      <c r="H1028" s="3"/>
      <c r="I1028" s="3"/>
      <c r="J1028" s="3"/>
      <c r="K1028" s="3"/>
    </row>
    <row r="1029" spans="2:11" ht="12.75">
      <c r="B1029" s="3"/>
      <c r="C1029" s="280"/>
      <c r="D1029" s="280"/>
      <c r="E1029" s="280"/>
      <c r="F1029" s="3"/>
      <c r="G1029" s="3"/>
      <c r="H1029" s="3"/>
      <c r="I1029" s="3"/>
      <c r="J1029" s="3"/>
      <c r="K1029" s="3"/>
    </row>
    <row r="1030" spans="2:11" ht="12.75">
      <c r="B1030" s="3"/>
      <c r="C1030" s="280"/>
      <c r="D1030" s="280"/>
      <c r="E1030" s="280"/>
      <c r="F1030" s="3"/>
      <c r="G1030" s="3"/>
      <c r="H1030" s="3"/>
      <c r="I1030" s="3"/>
      <c r="J1030" s="3"/>
      <c r="K1030" s="3"/>
    </row>
    <row r="1031" spans="2:11" ht="12.75">
      <c r="B1031" s="3"/>
      <c r="C1031" s="280"/>
      <c r="D1031" s="280"/>
      <c r="E1031" s="280"/>
      <c r="F1031" s="3"/>
      <c r="G1031" s="3"/>
      <c r="H1031" s="3"/>
      <c r="I1031" s="3"/>
      <c r="J1031" s="3"/>
      <c r="K1031" s="3"/>
    </row>
    <row r="1032" spans="2:11" ht="12.75">
      <c r="B1032" s="3"/>
      <c r="C1032" s="280"/>
      <c r="D1032" s="280"/>
      <c r="E1032" s="280"/>
      <c r="F1032" s="3"/>
      <c r="G1032" s="3"/>
      <c r="H1032" s="3"/>
      <c r="I1032" s="3"/>
      <c r="J1032" s="3"/>
      <c r="K1032" s="3"/>
    </row>
    <row r="1033" spans="2:11" ht="12.75">
      <c r="B1033" s="3"/>
      <c r="C1033" s="280"/>
      <c r="D1033" s="280"/>
      <c r="E1033" s="280"/>
      <c r="F1033" s="3"/>
      <c r="G1033" s="3"/>
      <c r="H1033" s="3"/>
      <c r="I1033" s="3"/>
      <c r="J1033" s="3"/>
      <c r="K1033" s="3"/>
    </row>
    <row r="1034" spans="2:11" ht="12.75">
      <c r="B1034" s="3"/>
      <c r="C1034" s="280"/>
      <c r="D1034" s="280"/>
      <c r="E1034" s="280"/>
      <c r="F1034" s="3"/>
      <c r="G1034" s="3"/>
      <c r="H1034" s="3"/>
      <c r="I1034" s="3"/>
      <c r="J1034" s="3"/>
      <c r="K1034" s="3"/>
    </row>
    <row r="1035" spans="2:11" ht="12.75">
      <c r="B1035" s="3"/>
      <c r="C1035" s="280"/>
      <c r="D1035" s="280"/>
      <c r="E1035" s="280"/>
      <c r="F1035" s="3"/>
      <c r="G1035" s="3"/>
      <c r="H1035" s="3"/>
      <c r="I1035" s="3"/>
      <c r="J1035" s="3"/>
      <c r="K1035" s="3"/>
    </row>
    <row r="1036" spans="2:11" ht="12.75">
      <c r="B1036" s="3"/>
      <c r="C1036" s="280"/>
      <c r="D1036" s="280"/>
      <c r="E1036" s="280"/>
      <c r="F1036" s="3"/>
      <c r="G1036" s="3"/>
      <c r="H1036" s="3"/>
      <c r="I1036" s="3"/>
      <c r="J1036" s="3"/>
      <c r="K1036" s="3"/>
    </row>
    <row r="1037" spans="2:11" ht="12.75">
      <c r="B1037" s="3"/>
      <c r="C1037" s="280"/>
      <c r="D1037" s="280"/>
      <c r="E1037" s="280"/>
      <c r="F1037" s="3"/>
      <c r="G1037" s="3"/>
      <c r="H1037" s="3"/>
      <c r="I1037" s="3"/>
      <c r="J1037" s="3"/>
      <c r="K1037" s="3"/>
    </row>
  </sheetData>
  <autoFilter ref="J3:J102" xr:uid="{00000000-0009-0000-0000-000008000000}"/>
  <mergeCells count="8">
    <mergeCell ref="B85:I85"/>
    <mergeCell ref="B2:I2"/>
    <mergeCell ref="B15:I15"/>
    <mergeCell ref="K23:K27"/>
    <mergeCell ref="K31:K34"/>
    <mergeCell ref="B38:I38"/>
    <mergeCell ref="B46:I46"/>
    <mergeCell ref="B53:I5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AI986"/>
  <sheetViews>
    <sheetView topLeftCell="A2" workbookViewId="0">
      <selection activeCell="J36" sqref="J36:J38"/>
    </sheetView>
  </sheetViews>
  <sheetFormatPr defaultColWidth="12.5703125" defaultRowHeight="15.75" customHeight="1"/>
  <cols>
    <col min="1" max="1" width="0.85546875" customWidth="1"/>
    <col min="2" max="2" width="4.7109375" customWidth="1"/>
    <col min="3" max="3" width="12" customWidth="1"/>
    <col min="4" max="4" width="34.42578125" customWidth="1"/>
    <col min="5" max="5" width="17.85546875" hidden="1" customWidth="1"/>
    <col min="6" max="6" width="17.85546875" customWidth="1"/>
    <col min="7" max="7" width="18.28515625" hidden="1" customWidth="1"/>
    <col min="8" max="8" width="15.42578125" customWidth="1"/>
    <col min="9" max="9" width="14.42578125" customWidth="1"/>
    <col min="10" max="10" width="19.5703125" customWidth="1"/>
    <col min="11" max="11" width="21.5703125" customWidth="1"/>
    <col min="12" max="12" width="18.42578125" hidden="1" customWidth="1"/>
    <col min="13" max="13" width="20.28515625" hidden="1" customWidth="1"/>
    <col min="14" max="14" width="22.140625" hidden="1" customWidth="1"/>
    <col min="15" max="15" width="8.7109375" hidden="1" customWidth="1"/>
    <col min="16" max="18" width="10.5703125" hidden="1" customWidth="1"/>
    <col min="19" max="19" width="30.140625" hidden="1" customWidth="1"/>
    <col min="20" max="21" width="12.5703125" hidden="1"/>
  </cols>
  <sheetData>
    <row r="1" spans="1:21" ht="5.25" customHeight="1">
      <c r="A1" s="1" t="s">
        <v>0</v>
      </c>
      <c r="B1" s="2"/>
      <c r="C1" s="3"/>
      <c r="D1" s="4"/>
      <c r="E1" s="3"/>
      <c r="F1" s="3"/>
      <c r="G1" s="3"/>
      <c r="H1" s="3"/>
      <c r="I1" s="3"/>
      <c r="J1" s="3"/>
      <c r="K1" s="3"/>
      <c r="L1" s="3"/>
      <c r="M1" s="3"/>
      <c r="N1" s="3"/>
      <c r="O1" s="3"/>
      <c r="P1" s="3"/>
      <c r="Q1" s="3"/>
      <c r="R1" s="3"/>
      <c r="S1" s="3"/>
      <c r="T1" s="3"/>
    </row>
    <row r="2" spans="1:21" ht="51" customHeight="1">
      <c r="B2" s="1624" t="s">
        <v>1</v>
      </c>
      <c r="C2" s="1625"/>
      <c r="D2" s="1625"/>
      <c r="E2" s="1625"/>
      <c r="F2" s="1625"/>
      <c r="G2" s="1625"/>
      <c r="H2" s="1625"/>
      <c r="I2" s="1625"/>
      <c r="J2" s="1625"/>
      <c r="K2" s="1625"/>
      <c r="L2" s="1625"/>
      <c r="M2" s="1625"/>
      <c r="N2" s="1626"/>
      <c r="O2" s="5"/>
      <c r="P2" s="5"/>
      <c r="Q2" s="5"/>
      <c r="R2" s="5"/>
      <c r="S2" s="5"/>
      <c r="T2" s="3"/>
    </row>
    <row r="3" spans="1:21" ht="16.5">
      <c r="B3" s="1627" t="s">
        <v>2</v>
      </c>
      <c r="C3" s="1600"/>
      <c r="D3" s="1600"/>
      <c r="E3" s="1600"/>
      <c r="F3" s="1600"/>
      <c r="G3" s="1600"/>
      <c r="H3" s="1600"/>
      <c r="I3" s="1600"/>
      <c r="J3" s="1600"/>
      <c r="K3" s="1600"/>
      <c r="L3" s="1600"/>
      <c r="M3" s="1600"/>
      <c r="N3" s="1628"/>
      <c r="O3" s="6"/>
      <c r="P3" s="6"/>
      <c r="Q3" s="6"/>
      <c r="R3" s="6"/>
      <c r="S3" s="6"/>
      <c r="T3" s="3"/>
    </row>
    <row r="4" spans="1:21" ht="16.5">
      <c r="B4" s="1629" t="s">
        <v>3</v>
      </c>
      <c r="C4" s="1600"/>
      <c r="D4" s="1600"/>
      <c r="E4" s="1600"/>
      <c r="F4" s="1600"/>
      <c r="G4" s="1600"/>
      <c r="H4" s="1600"/>
      <c r="I4" s="1600"/>
      <c r="J4" s="1600"/>
      <c r="K4" s="1600"/>
      <c r="L4" s="1600"/>
      <c r="M4" s="1600"/>
      <c r="N4" s="1628"/>
      <c r="O4" s="7"/>
      <c r="P4" s="7"/>
      <c r="Q4" s="7"/>
      <c r="R4" s="7"/>
      <c r="S4" s="7"/>
      <c r="T4" s="3"/>
    </row>
    <row r="5" spans="1:21">
      <c r="B5" s="1630" t="s">
        <v>4</v>
      </c>
      <c r="C5" s="1600"/>
      <c r="D5" s="1600"/>
      <c r="E5" s="1600"/>
      <c r="F5" s="1600"/>
      <c r="G5" s="1600"/>
      <c r="H5" s="1600"/>
      <c r="I5" s="1600"/>
      <c r="J5" s="1600"/>
      <c r="K5" s="1600"/>
      <c r="L5" s="1600"/>
      <c r="M5" s="1600"/>
      <c r="N5" s="1628"/>
      <c r="O5" s="8"/>
      <c r="P5" s="8"/>
      <c r="Q5" s="8"/>
      <c r="R5" s="8"/>
      <c r="S5" s="8"/>
      <c r="T5" s="3"/>
    </row>
    <row r="6" spans="1:21" ht="5.25" customHeight="1">
      <c r="B6" s="1631"/>
      <c r="C6" s="1632"/>
      <c r="D6" s="1632"/>
      <c r="E6" s="1632"/>
      <c r="F6" s="1632"/>
      <c r="G6" s="1632"/>
      <c r="H6" s="1632"/>
      <c r="I6" s="1632"/>
      <c r="J6" s="1632"/>
      <c r="K6" s="1632"/>
      <c r="L6" s="1632"/>
      <c r="M6" s="1632"/>
      <c r="N6" s="1633"/>
      <c r="O6" s="5"/>
      <c r="P6" s="5"/>
      <c r="Q6" s="5"/>
      <c r="R6" s="5"/>
      <c r="S6" s="5"/>
      <c r="T6" s="3"/>
    </row>
    <row r="7" spans="1:21" ht="49.5">
      <c r="B7" s="9" t="s">
        <v>5</v>
      </c>
      <c r="C7" s="9" t="s">
        <v>6</v>
      </c>
      <c r="D7" s="10" t="s">
        <v>7</v>
      </c>
      <c r="E7" s="9" t="s">
        <v>8</v>
      </c>
      <c r="F7" s="9" t="s">
        <v>8</v>
      </c>
      <c r="G7" s="10" t="s">
        <v>9</v>
      </c>
      <c r="H7" s="10" t="s">
        <v>10</v>
      </c>
      <c r="I7" s="10" t="s">
        <v>11</v>
      </c>
      <c r="J7" s="10" t="s">
        <v>12</v>
      </c>
      <c r="K7" s="11" t="s">
        <v>13</v>
      </c>
      <c r="L7" s="11"/>
      <c r="M7" s="11" t="s">
        <v>14</v>
      </c>
      <c r="N7" s="11" t="s">
        <v>15</v>
      </c>
      <c r="O7" s="11" t="s">
        <v>16</v>
      </c>
      <c r="P7" s="11"/>
      <c r="Q7" s="11"/>
      <c r="R7" s="11" t="s">
        <v>17</v>
      </c>
      <c r="S7" s="12" t="s">
        <v>18</v>
      </c>
      <c r="T7" s="3"/>
    </row>
    <row r="8" spans="1:21" ht="12.75" customHeight="1">
      <c r="B8" s="13"/>
      <c r="C8" s="14"/>
      <c r="D8" s="15"/>
      <c r="E8" s="16"/>
      <c r="F8" s="16"/>
      <c r="G8" s="16"/>
      <c r="H8" s="16"/>
      <c r="I8" s="16"/>
      <c r="J8" s="16"/>
      <c r="K8" s="16"/>
      <c r="L8" s="16"/>
      <c r="M8" s="16"/>
      <c r="N8" s="16"/>
      <c r="O8" s="16"/>
      <c r="P8" s="17"/>
      <c r="Q8" s="17"/>
      <c r="R8" s="18"/>
      <c r="S8" s="19"/>
      <c r="T8" s="19"/>
      <c r="U8" s="19"/>
    </row>
    <row r="9" spans="1:21" ht="12.75">
      <c r="B9" s="20">
        <v>1</v>
      </c>
      <c r="C9" s="21" t="s">
        <v>19</v>
      </c>
      <c r="D9" s="22" t="s">
        <v>20</v>
      </c>
      <c r="E9" s="23">
        <f>F9</f>
        <v>227580</v>
      </c>
      <c r="F9" s="24">
        <f>SUMMARY!D4</f>
        <v>227580</v>
      </c>
      <c r="G9" s="24">
        <f>F9</f>
        <v>227580</v>
      </c>
      <c r="H9" s="24">
        <v>0</v>
      </c>
      <c r="I9" s="24">
        <v>124800</v>
      </c>
      <c r="J9" s="24">
        <f>I9-H9</f>
        <v>124800</v>
      </c>
      <c r="K9" s="24">
        <f>F9-J9</f>
        <v>102780</v>
      </c>
      <c r="L9" s="24">
        <f>K9-F9</f>
        <v>-124800</v>
      </c>
      <c r="M9" s="24"/>
      <c r="N9" s="24">
        <f>F9-K9</f>
        <v>124800</v>
      </c>
      <c r="O9" s="25">
        <f>J9/F9*100</f>
        <v>54.83785921434221</v>
      </c>
      <c r="P9" s="26">
        <f>K9/$K$36</f>
        <v>2.9012987337477255E-2</v>
      </c>
      <c r="Q9" s="26">
        <f>P9</f>
        <v>2.9012987337477255E-2</v>
      </c>
      <c r="R9" s="27"/>
      <c r="S9" s="28" t="s">
        <v>21</v>
      </c>
      <c r="T9" s="29"/>
      <c r="U9" s="29"/>
    </row>
    <row r="10" spans="1:21" ht="12.75">
      <c r="B10" s="30"/>
      <c r="C10" s="31"/>
      <c r="D10" s="32"/>
      <c r="E10" s="33"/>
      <c r="F10" s="34"/>
      <c r="G10" s="34"/>
      <c r="H10" s="34"/>
      <c r="I10" s="34"/>
      <c r="J10" s="34"/>
      <c r="K10" s="34"/>
      <c r="L10" s="34"/>
      <c r="M10" s="34"/>
      <c r="N10" s="34"/>
      <c r="O10" s="36"/>
      <c r="P10" s="37"/>
      <c r="Q10" s="38"/>
      <c r="R10" s="39"/>
      <c r="S10" s="40"/>
      <c r="T10" s="41"/>
      <c r="U10" s="41"/>
    </row>
    <row r="11" spans="1:21" ht="12.75">
      <c r="B11" s="20">
        <v>2</v>
      </c>
      <c r="C11" s="21" t="s">
        <v>22</v>
      </c>
      <c r="D11" s="22" t="s">
        <v>23</v>
      </c>
      <c r="E11" s="23">
        <f>F11</f>
        <v>88252.5</v>
      </c>
      <c r="F11" s="24">
        <f>SUMMARY!D6</f>
        <v>88252.5</v>
      </c>
      <c r="G11" s="24">
        <f>F11</f>
        <v>88252.5</v>
      </c>
      <c r="H11" s="24">
        <v>0</v>
      </c>
      <c r="I11" s="24">
        <v>88252.5</v>
      </c>
      <c r="J11" s="24">
        <f>I11-H11</f>
        <v>88252.5</v>
      </c>
      <c r="K11" s="24">
        <f>F11-J11</f>
        <v>0</v>
      </c>
      <c r="L11" s="24">
        <f>J11-K11</f>
        <v>88252.5</v>
      </c>
      <c r="M11" s="24"/>
      <c r="N11" s="24">
        <f>SUMMARY!G6</f>
        <v>88262.5</v>
      </c>
      <c r="O11" s="25">
        <f>J11/F11*100</f>
        <v>100</v>
      </c>
      <c r="P11" s="26">
        <f>K11/$K$36</f>
        <v>0</v>
      </c>
      <c r="Q11" s="26">
        <f>P11</f>
        <v>0</v>
      </c>
      <c r="R11" s="27"/>
      <c r="S11" s="28" t="s">
        <v>24</v>
      </c>
      <c r="T11" s="29"/>
      <c r="U11" s="29"/>
    </row>
    <row r="12" spans="1:21" ht="12.75">
      <c r="B12" s="30"/>
      <c r="C12" s="31"/>
      <c r="D12" s="32" t="s">
        <v>140</v>
      </c>
      <c r="E12" s="33"/>
      <c r="F12" s="34"/>
      <c r="G12" s="34"/>
      <c r="H12" s="34"/>
      <c r="I12" s="34"/>
      <c r="J12" s="34"/>
      <c r="K12" s="34"/>
      <c r="L12" s="34"/>
      <c r="M12" s="34"/>
      <c r="N12" s="34"/>
      <c r="O12" s="36"/>
      <c r="P12" s="37"/>
      <c r="Q12" s="38"/>
      <c r="R12" s="39"/>
      <c r="S12" s="40"/>
      <c r="T12" s="41"/>
      <c r="U12" s="41"/>
    </row>
    <row r="13" spans="1:21" ht="12.75">
      <c r="B13" s="20"/>
      <c r="C13" s="21"/>
      <c r="D13" s="22"/>
      <c r="E13" s="23"/>
      <c r="F13" s="24"/>
      <c r="G13" s="24"/>
      <c r="H13" s="24"/>
      <c r="I13" s="24"/>
      <c r="J13" s="24"/>
      <c r="K13" s="24"/>
      <c r="L13" s="24"/>
      <c r="M13" s="24"/>
      <c r="N13" s="24"/>
      <c r="O13" s="25"/>
      <c r="P13" s="26"/>
      <c r="Q13" s="42"/>
      <c r="R13" s="27"/>
      <c r="S13" s="28"/>
      <c r="T13" s="29"/>
      <c r="U13" s="29"/>
    </row>
    <row r="14" spans="1:21" ht="12.75">
      <c r="B14" s="30">
        <v>3</v>
      </c>
      <c r="C14" s="31" t="s">
        <v>25</v>
      </c>
      <c r="D14" s="32" t="s">
        <v>26</v>
      </c>
      <c r="E14" s="33">
        <f>F14</f>
        <v>200000</v>
      </c>
      <c r="F14" s="34">
        <v>200000</v>
      </c>
      <c r="G14" s="34">
        <v>0</v>
      </c>
      <c r="H14" s="34">
        <v>0</v>
      </c>
      <c r="I14" s="34"/>
      <c r="J14" s="34"/>
      <c r="K14" s="34">
        <f>J14</f>
        <v>0</v>
      </c>
      <c r="L14" s="34">
        <f>K14-J14</f>
        <v>0</v>
      </c>
      <c r="M14" s="34"/>
      <c r="N14" s="34">
        <f>F14-K14</f>
        <v>200000</v>
      </c>
      <c r="O14" s="36">
        <f>J14/F14*100</f>
        <v>0</v>
      </c>
      <c r="P14" s="37">
        <f>K14/$K$36</f>
        <v>0</v>
      </c>
      <c r="Q14" s="38"/>
      <c r="R14" s="39"/>
      <c r="S14" s="40" t="s">
        <v>27</v>
      </c>
      <c r="T14" s="41"/>
      <c r="U14" s="41"/>
    </row>
    <row r="15" spans="1:21" ht="12.75" customHeight="1">
      <c r="B15" s="20"/>
      <c r="C15" s="21"/>
      <c r="D15" s="22"/>
      <c r="E15" s="23"/>
      <c r="F15" s="24"/>
      <c r="G15" s="24"/>
      <c r="H15" s="24"/>
      <c r="I15" s="24"/>
      <c r="J15" s="24"/>
      <c r="K15" s="24"/>
      <c r="L15" s="24"/>
      <c r="M15" s="24"/>
      <c r="N15" s="24"/>
      <c r="O15" s="25"/>
      <c r="P15" s="26"/>
      <c r="Q15" s="42"/>
      <c r="R15" s="27"/>
      <c r="S15" s="28"/>
      <c r="T15" s="29"/>
      <c r="U15" s="29"/>
    </row>
    <row r="16" spans="1:21" ht="12.75">
      <c r="B16" s="30">
        <v>4</v>
      </c>
      <c r="C16" s="31" t="s">
        <v>28</v>
      </c>
      <c r="D16" s="144" t="s">
        <v>29</v>
      </c>
      <c r="E16" s="33">
        <f>F18+F20</f>
        <v>1965370.94</v>
      </c>
      <c r="F16" s="34"/>
      <c r="G16" s="34"/>
      <c r="H16" s="34"/>
      <c r="I16" s="34"/>
      <c r="J16" s="34"/>
      <c r="K16" s="34"/>
      <c r="L16" s="34"/>
      <c r="M16" s="34"/>
      <c r="N16" s="34"/>
      <c r="O16" s="36"/>
      <c r="P16" s="37"/>
      <c r="Q16" s="37">
        <f>SUM(P18,P20)</f>
        <v>0.44407392786877387</v>
      </c>
      <c r="R16" s="39"/>
      <c r="S16" s="40"/>
      <c r="T16" s="41"/>
      <c r="U16" s="41"/>
    </row>
    <row r="17" spans="2:21" ht="12.75">
      <c r="B17" s="20"/>
      <c r="C17" s="21"/>
      <c r="D17" s="22"/>
      <c r="E17" s="23"/>
      <c r="F17" s="24"/>
      <c r="G17" s="24"/>
      <c r="H17" s="24"/>
      <c r="I17" s="24"/>
      <c r="J17" s="24"/>
      <c r="K17" s="24"/>
      <c r="L17" s="25"/>
      <c r="M17" s="25"/>
      <c r="N17" s="24"/>
      <c r="O17" s="25"/>
      <c r="P17" s="26"/>
      <c r="Q17" s="42"/>
      <c r="R17" s="27"/>
      <c r="S17" s="28"/>
      <c r="T17" s="29"/>
      <c r="U17" s="29"/>
    </row>
    <row r="18" spans="2:21" ht="12.75">
      <c r="B18" s="30"/>
      <c r="C18" s="31"/>
      <c r="D18" s="32" t="s">
        <v>30</v>
      </c>
      <c r="E18" s="33"/>
      <c r="F18" s="34">
        <f>SUMMARY!D11</f>
        <v>947257</v>
      </c>
      <c r="G18" s="34">
        <f>F18</f>
        <v>947257</v>
      </c>
      <c r="H18" s="34">
        <v>0</v>
      </c>
      <c r="I18" s="34">
        <f>SUMMARY!G11</f>
        <v>291914.70844999998</v>
      </c>
      <c r="J18" s="34">
        <f>I18-H18</f>
        <v>291914.70844999998</v>
      </c>
      <c r="K18" s="34">
        <f>F18-J18</f>
        <v>655342.29154999997</v>
      </c>
      <c r="L18" s="36">
        <f>J18-K18</f>
        <v>-363427.58309999999</v>
      </c>
      <c r="M18" s="36"/>
      <c r="N18" s="34">
        <f>SUMMARY!G11</f>
        <v>291914.70844999998</v>
      </c>
      <c r="O18" s="36">
        <f>J18/F18*100</f>
        <v>30.816843628497857</v>
      </c>
      <c r="P18" s="37">
        <f>K18/$K$36</f>
        <v>0.18499160932529166</v>
      </c>
      <c r="Q18" s="38"/>
      <c r="R18" s="39">
        <v>12.1</v>
      </c>
      <c r="S18" s="40" t="s">
        <v>31</v>
      </c>
      <c r="T18" s="41"/>
      <c r="U18" s="41"/>
    </row>
    <row r="19" spans="2:21" ht="12.75">
      <c r="B19" s="20"/>
      <c r="C19" s="21"/>
      <c r="D19" s="22"/>
      <c r="E19" s="23"/>
      <c r="F19" s="24"/>
      <c r="G19" s="24"/>
      <c r="H19" s="24"/>
      <c r="I19" s="24"/>
      <c r="J19" s="24"/>
      <c r="K19" s="24"/>
      <c r="L19" s="24"/>
      <c r="M19" s="24"/>
      <c r="N19" s="24"/>
      <c r="O19" s="25"/>
      <c r="P19" s="26"/>
      <c r="Q19" s="42"/>
      <c r="R19" s="27"/>
      <c r="S19" s="28"/>
      <c r="T19" s="29"/>
      <c r="U19" s="29"/>
    </row>
    <row r="20" spans="2:21" ht="18" customHeight="1">
      <c r="B20" s="30"/>
      <c r="C20" s="31"/>
      <c r="D20" s="32" t="s">
        <v>32</v>
      </c>
      <c r="E20" s="33"/>
      <c r="F20" s="34">
        <f>SUMMARY!D21</f>
        <v>1018113.94</v>
      </c>
      <c r="G20" s="34">
        <f>F20</f>
        <v>1018113.94</v>
      </c>
      <c r="H20" s="34">
        <f>SUMMARY!H21</f>
        <v>23100</v>
      </c>
      <c r="I20" s="34">
        <f>SUMMARY!G21</f>
        <v>123401.5</v>
      </c>
      <c r="J20" s="34">
        <f>I20-H20</f>
        <v>100301.5</v>
      </c>
      <c r="K20" s="34">
        <f>F20-J20</f>
        <v>917812.44</v>
      </c>
      <c r="L20" s="45">
        <f>K20-J20</f>
        <v>817510.94</v>
      </c>
      <c r="M20" s="45">
        <f>SUMMARY!H21</f>
        <v>23100</v>
      </c>
      <c r="N20" s="34">
        <f>SUMMARY!G21</f>
        <v>123401.5</v>
      </c>
      <c r="O20" s="36">
        <f>J20/F20*100</f>
        <v>9.8516969525041578</v>
      </c>
      <c r="P20" s="37">
        <f>K20/$K$36</f>
        <v>0.25908231854348224</v>
      </c>
      <c r="Q20" s="38"/>
      <c r="R20" s="39">
        <v>12.2</v>
      </c>
      <c r="S20" s="40" t="s">
        <v>33</v>
      </c>
      <c r="T20" s="41"/>
      <c r="U20" s="41"/>
    </row>
    <row r="21" spans="2:21" ht="12.75">
      <c r="B21" s="20"/>
      <c r="C21" s="21"/>
      <c r="D21" s="22"/>
      <c r="E21" s="23"/>
      <c r="F21" s="24"/>
      <c r="G21" s="24"/>
      <c r="H21" s="24"/>
      <c r="I21" s="24"/>
      <c r="J21" s="24"/>
      <c r="K21" s="24"/>
      <c r="L21" s="24"/>
      <c r="M21" s="24"/>
      <c r="N21" s="24"/>
      <c r="O21" s="25"/>
      <c r="P21" s="26"/>
      <c r="Q21" s="42"/>
      <c r="R21" s="27"/>
      <c r="S21" s="28"/>
      <c r="T21" s="29"/>
      <c r="U21" s="29"/>
    </row>
    <row r="22" spans="2:21" ht="25.5">
      <c r="B22" s="30">
        <v>5</v>
      </c>
      <c r="C22" s="31" t="s">
        <v>28</v>
      </c>
      <c r="D22" s="32" t="s">
        <v>34</v>
      </c>
      <c r="E22" s="33">
        <f>F22</f>
        <v>28455</v>
      </c>
      <c r="F22" s="34">
        <f>SUMMARY!D27</f>
        <v>28455</v>
      </c>
      <c r="G22" s="34">
        <f>F22</f>
        <v>28455</v>
      </c>
      <c r="H22" s="34">
        <v>0</v>
      </c>
      <c r="I22" s="34">
        <f>SUMMARY!G27</f>
        <v>2100</v>
      </c>
      <c r="J22" s="34">
        <f>I22-H22</f>
        <v>2100</v>
      </c>
      <c r="K22" s="34">
        <f>F22-J22</f>
        <v>26355</v>
      </c>
      <c r="L22" s="34">
        <f>K22</f>
        <v>26355</v>
      </c>
      <c r="M22" s="34"/>
      <c r="N22" s="34">
        <f>SUMMARY!G27</f>
        <v>2100</v>
      </c>
      <c r="O22" s="36">
        <f>J22/F22*100</f>
        <v>7.3800738007380069</v>
      </c>
      <c r="P22" s="37">
        <f>K22/$K$36</f>
        <v>7.439553232917037E-3</v>
      </c>
      <c r="Q22" s="37">
        <f>P22</f>
        <v>7.439553232917037E-3</v>
      </c>
      <c r="R22" s="39"/>
      <c r="S22" s="40" t="s">
        <v>35</v>
      </c>
      <c r="T22" s="41"/>
      <c r="U22" s="41"/>
    </row>
    <row r="23" spans="2:21" ht="12.75">
      <c r="B23" s="20"/>
      <c r="C23" s="21"/>
      <c r="D23" s="22"/>
      <c r="E23" s="48"/>
      <c r="F23" s="49"/>
      <c r="G23" s="24"/>
      <c r="H23" s="24"/>
      <c r="I23" s="24"/>
      <c r="J23" s="24"/>
      <c r="K23" s="24"/>
      <c r="L23" s="24"/>
      <c r="M23" s="24"/>
      <c r="N23" s="24"/>
      <c r="O23" s="25"/>
      <c r="P23" s="26"/>
      <c r="Q23" s="42"/>
      <c r="R23" s="27"/>
      <c r="S23" s="28"/>
      <c r="T23" s="29"/>
      <c r="U23" s="29"/>
    </row>
    <row r="24" spans="2:21" ht="25.5">
      <c r="B24" s="30">
        <v>6</v>
      </c>
      <c r="C24" s="31" t="s">
        <v>36</v>
      </c>
      <c r="D24" s="32" t="s">
        <v>37</v>
      </c>
      <c r="E24" s="33">
        <f>F24</f>
        <v>1436308.6070000001</v>
      </c>
      <c r="F24" s="34">
        <f>SUMMARY!D13</f>
        <v>1436308.6070000001</v>
      </c>
      <c r="G24" s="36">
        <f>F24</f>
        <v>1436308.6070000001</v>
      </c>
      <c r="H24" s="411">
        <f>'BILL NO 5. (MAINTENANCE HOUSING'!O116</f>
        <v>11890</v>
      </c>
      <c r="I24" s="34">
        <f>SUMMARY!G13</f>
        <v>9991.8050000000003</v>
      </c>
      <c r="J24" s="34">
        <f>I24-H24</f>
        <v>-1898.1949999999997</v>
      </c>
      <c r="K24" s="34">
        <f>F24-J24</f>
        <v>1438206.8020000001</v>
      </c>
      <c r="L24" s="45">
        <f>K24-J24</f>
        <v>1440104.9970000002</v>
      </c>
      <c r="M24" s="45">
        <f>SUMMARY!H13</f>
        <v>11890</v>
      </c>
      <c r="N24" s="34">
        <f>SUMMARY!G13</f>
        <v>9991.8050000000003</v>
      </c>
      <c r="O24" s="36">
        <f>J24/F24*100</f>
        <v>-0.13215787963317549</v>
      </c>
      <c r="P24" s="37">
        <f>K24/$K$36</f>
        <v>0.40598049946584613</v>
      </c>
      <c r="Q24" s="37">
        <f>P24</f>
        <v>0.40598049946584613</v>
      </c>
      <c r="R24" s="39">
        <v>12.2</v>
      </c>
      <c r="S24" s="40" t="s">
        <v>38</v>
      </c>
      <c r="T24" s="41"/>
      <c r="U24" s="41"/>
    </row>
    <row r="25" spans="2:21" ht="12.75">
      <c r="B25" s="20"/>
      <c r="C25" s="21"/>
      <c r="D25" s="22"/>
      <c r="E25" s="48"/>
      <c r="F25" s="49"/>
      <c r="G25" s="24"/>
      <c r="H25" s="24"/>
      <c r="I25" s="24"/>
      <c r="J25" s="24"/>
      <c r="K25" s="24"/>
      <c r="L25" s="24"/>
      <c r="M25" s="24"/>
      <c r="N25" s="24"/>
      <c r="O25" s="25"/>
      <c r="P25" s="26"/>
      <c r="Q25" s="26"/>
      <c r="R25" s="27"/>
      <c r="S25" s="28"/>
      <c r="T25" s="29"/>
      <c r="U25" s="29"/>
    </row>
    <row r="26" spans="2:21" ht="25.5">
      <c r="B26" s="30">
        <v>7</v>
      </c>
      <c r="C26" s="31" t="s">
        <v>39</v>
      </c>
      <c r="D26" s="32" t="s">
        <v>40</v>
      </c>
      <c r="E26" s="33">
        <f>F26</f>
        <v>265674.67499999999</v>
      </c>
      <c r="F26" s="34">
        <f>SUMMARY!D16</f>
        <v>265674.67499999999</v>
      </c>
      <c r="G26" s="34">
        <f>F26</f>
        <v>265674.67499999999</v>
      </c>
      <c r="H26" s="34">
        <v>0</v>
      </c>
      <c r="I26" s="34">
        <f>'BILL NO 6 (STORM WATER)'!J35</f>
        <v>70280.7</v>
      </c>
      <c r="J26" s="34">
        <f>I26-H26</f>
        <v>70280.7</v>
      </c>
      <c r="K26" s="34">
        <f>F26-J26</f>
        <v>195393.97499999998</v>
      </c>
      <c r="L26" s="34">
        <f>J26-K26</f>
        <v>-125113.27499999998</v>
      </c>
      <c r="M26" s="34"/>
      <c r="N26" s="34">
        <f>F26-K26</f>
        <v>70280.700000000012</v>
      </c>
      <c r="O26" s="36">
        <f>J26/F26*100</f>
        <v>26.453669323205158</v>
      </c>
      <c r="P26" s="37">
        <f>K26/$K$36</f>
        <v>5.5156284515414933E-2</v>
      </c>
      <c r="Q26" s="37">
        <f>P26</f>
        <v>5.5156284515414933E-2</v>
      </c>
      <c r="R26" s="39"/>
      <c r="S26" s="40" t="s">
        <v>41</v>
      </c>
      <c r="T26" s="41"/>
      <c r="U26" s="41"/>
    </row>
    <row r="27" spans="2:21" ht="12.75">
      <c r="B27" s="20"/>
      <c r="C27" s="21"/>
      <c r="D27" s="22"/>
      <c r="E27" s="48"/>
      <c r="F27" s="49"/>
      <c r="G27" s="24"/>
      <c r="H27" s="24"/>
      <c r="I27" s="24"/>
      <c r="J27" s="24"/>
      <c r="K27" s="24"/>
      <c r="L27" s="24"/>
      <c r="M27" s="24"/>
      <c r="N27" s="24"/>
      <c r="O27" s="25"/>
      <c r="P27" s="26"/>
      <c r="Q27" s="42"/>
      <c r="R27" s="27"/>
      <c r="S27" s="28"/>
      <c r="T27" s="29"/>
      <c r="U27" s="29"/>
    </row>
    <row r="28" spans="2:21" ht="12.75">
      <c r="B28" s="30">
        <v>8</v>
      </c>
      <c r="C28" s="31" t="s">
        <v>42</v>
      </c>
      <c r="D28" s="144" t="s">
        <v>43</v>
      </c>
      <c r="E28" s="46">
        <f>F30+F32</f>
        <v>239991.02499999999</v>
      </c>
      <c r="F28" s="47"/>
      <c r="G28" s="34"/>
      <c r="H28" s="34"/>
      <c r="I28" s="34"/>
      <c r="J28" s="34"/>
      <c r="K28" s="34"/>
      <c r="L28" s="34"/>
      <c r="M28" s="34"/>
      <c r="N28" s="34"/>
      <c r="O28" s="36"/>
      <c r="P28" s="37"/>
      <c r="Q28" s="37">
        <f>SUM(P30,P32)</f>
        <v>5.8336747579570788E-2</v>
      </c>
      <c r="R28" s="39"/>
      <c r="S28" s="40"/>
      <c r="T28" s="41"/>
      <c r="U28" s="41"/>
    </row>
    <row r="29" spans="2:21" ht="12.75">
      <c r="B29" s="20"/>
      <c r="C29" s="51"/>
      <c r="D29" s="22"/>
      <c r="E29" s="48"/>
      <c r="F29" s="49"/>
      <c r="G29" s="24"/>
      <c r="H29" s="24"/>
      <c r="I29" s="24"/>
      <c r="J29" s="24"/>
      <c r="K29" s="24"/>
      <c r="L29" s="49"/>
      <c r="M29" s="49"/>
      <c r="N29" s="49"/>
      <c r="O29" s="25"/>
      <c r="P29" s="26"/>
      <c r="Q29" s="42"/>
      <c r="R29" s="27"/>
      <c r="S29" s="28"/>
      <c r="T29" s="29"/>
      <c r="U29" s="29"/>
    </row>
    <row r="30" spans="2:21" ht="12.75">
      <c r="B30" s="30"/>
      <c r="C30" s="50"/>
      <c r="D30" s="32" t="s">
        <v>30</v>
      </c>
      <c r="E30" s="46"/>
      <c r="F30" s="47">
        <f>SUMMARY!D18</f>
        <v>36105</v>
      </c>
      <c r="G30" s="34">
        <f>F30</f>
        <v>36105</v>
      </c>
      <c r="H30" s="34">
        <v>0</v>
      </c>
      <c r="I30" s="34">
        <f>F30-K30</f>
        <v>10515.096000000001</v>
      </c>
      <c r="J30" s="34">
        <f>I30-H30</f>
        <v>10515.096000000001</v>
      </c>
      <c r="K30" s="34">
        <v>25589.903999999999</v>
      </c>
      <c r="L30" s="34">
        <f>K30-J30</f>
        <v>15074.807999999997</v>
      </c>
      <c r="M30" s="34"/>
      <c r="N30" s="34">
        <f>SUMMARY!G18</f>
        <v>10515.156000000001</v>
      </c>
      <c r="O30" s="36">
        <f>J30/F30*100</f>
        <v>29.123656003323646</v>
      </c>
      <c r="P30" s="37">
        <f>K30/$K$36</f>
        <v>7.2235800809423876E-3</v>
      </c>
      <c r="Q30" s="38"/>
      <c r="R30" s="39">
        <v>12.1</v>
      </c>
      <c r="S30" s="40" t="s">
        <v>44</v>
      </c>
      <c r="T30" s="41"/>
      <c r="U30" s="41"/>
    </row>
    <row r="31" spans="2:21" ht="12.75">
      <c r="B31" s="20"/>
      <c r="C31" s="51"/>
      <c r="D31" s="22"/>
      <c r="E31" s="48"/>
      <c r="F31" s="49"/>
      <c r="G31" s="24"/>
      <c r="H31" s="24"/>
      <c r="I31" s="24"/>
      <c r="J31" s="24"/>
      <c r="K31" s="24"/>
      <c r="L31" s="49"/>
      <c r="M31" s="49"/>
      <c r="N31" s="49"/>
      <c r="O31" s="25"/>
      <c r="P31" s="26"/>
      <c r="Q31" s="42"/>
      <c r="R31" s="27"/>
      <c r="S31" s="28"/>
      <c r="T31" s="29"/>
      <c r="U31" s="29"/>
    </row>
    <row r="32" spans="2:21" ht="12.75">
      <c r="B32" s="30"/>
      <c r="C32" s="50"/>
      <c r="D32" s="32" t="s">
        <v>45</v>
      </c>
      <c r="E32" s="46"/>
      <c r="F32" s="47">
        <f>SUMMARY!D23</f>
        <v>203886.02499999999</v>
      </c>
      <c r="G32" s="36">
        <f>F32</f>
        <v>203886.02499999999</v>
      </c>
      <c r="H32" s="34">
        <f>'BILL NO 7. (3 NHU)'!O193</f>
        <v>2295</v>
      </c>
      <c r="I32" s="34">
        <f>SUMMARY!G23</f>
        <v>25110</v>
      </c>
      <c r="J32" s="34">
        <f>I32-H32</f>
        <v>22815</v>
      </c>
      <c r="K32" s="34">
        <f>F32-J32</f>
        <v>181071.02499999999</v>
      </c>
      <c r="L32" s="52">
        <f>K32-J32</f>
        <v>158256.02499999999</v>
      </c>
      <c r="M32" s="52">
        <f>SUMMARY!H23</f>
        <v>1111.44</v>
      </c>
      <c r="N32" s="47">
        <f>SUMMARY!G23</f>
        <v>25110</v>
      </c>
      <c r="O32" s="36">
        <f>J32/F32*100</f>
        <v>11.190075435528257</v>
      </c>
      <c r="P32" s="37">
        <f>K32/$K$36</f>
        <v>5.1113167498628403E-2</v>
      </c>
      <c r="Q32" s="38"/>
      <c r="R32" s="39">
        <v>12.2</v>
      </c>
      <c r="S32" s="40" t="s">
        <v>46</v>
      </c>
      <c r="T32" s="41"/>
      <c r="U32" s="41"/>
    </row>
    <row r="33" spans="1:35" ht="12.75">
      <c r="B33" s="53"/>
      <c r="C33" s="54"/>
      <c r="D33" s="55"/>
      <c r="E33" s="57"/>
      <c r="F33" s="57"/>
      <c r="G33" s="57"/>
      <c r="H33" s="57"/>
      <c r="I33" s="57"/>
      <c r="J33" s="57"/>
      <c r="K33" s="57"/>
      <c r="L33" s="57"/>
      <c r="M33" s="57"/>
      <c r="N33" s="57"/>
      <c r="O33" s="60"/>
      <c r="P33" s="26" t="e">
        <f t="shared" ref="P33:Q33" si="0">SUM(P32,#REF!,P30,P29,P28,#REF!,P26,P25,P24,P23,P22,#REF!,P20,P19,P18,#REF!,P16,P15,P14,P13,P11,P10,P9)</f>
        <v>#REF!</v>
      </c>
      <c r="Q33" s="26" t="e">
        <f t="shared" si="0"/>
        <v>#REF!</v>
      </c>
      <c r="R33" s="61"/>
      <c r="S33" s="28"/>
      <c r="T33" s="29"/>
      <c r="U33" s="29"/>
    </row>
    <row r="34" spans="1:35" ht="16.5" hidden="1" customHeight="1">
      <c r="B34" s="145"/>
      <c r="C34" s="146"/>
      <c r="D34" s="146"/>
      <c r="E34" s="146"/>
      <c r="F34" s="146"/>
      <c r="G34" s="146"/>
      <c r="H34" s="146"/>
      <c r="I34" s="146"/>
      <c r="J34" s="146"/>
      <c r="K34" s="34">
        <f t="shared" ref="K34:K35" si="1">F34-J34</f>
        <v>0</v>
      </c>
      <c r="L34" s="146"/>
      <c r="M34" s="146"/>
      <c r="N34" s="147"/>
      <c r="O34" s="1644">
        <f>N36+M36</f>
        <v>982477.80945000006</v>
      </c>
      <c r="P34" s="1645"/>
      <c r="Q34" s="1645"/>
      <c r="R34" s="1645"/>
      <c r="S34" s="148"/>
      <c r="T34" s="41"/>
      <c r="U34" s="41"/>
    </row>
    <row r="35" spans="1:35" ht="3" customHeight="1">
      <c r="B35" s="73"/>
      <c r="C35" s="74"/>
      <c r="D35" s="74"/>
      <c r="E35" s="74"/>
      <c r="F35" s="74"/>
      <c r="G35" s="74"/>
      <c r="H35" s="74"/>
      <c r="I35" s="74"/>
      <c r="J35" s="74"/>
      <c r="K35" s="160">
        <f t="shared" si="1"/>
        <v>0</v>
      </c>
      <c r="L35" s="74"/>
      <c r="M35" s="74"/>
      <c r="N35" s="75"/>
      <c r="O35" s="1619"/>
      <c r="P35" s="1600"/>
      <c r="Q35" s="1600"/>
      <c r="R35" s="1600"/>
      <c r="S35" s="76"/>
      <c r="T35" s="3"/>
    </row>
    <row r="36" spans="1:35" ht="12.75">
      <c r="B36" s="1636" t="s">
        <v>47</v>
      </c>
      <c r="C36" s="1637"/>
      <c r="D36" s="1638"/>
      <c r="E36" s="1614">
        <f t="shared" ref="E36:F36" si="2">SUM(E9:E32)</f>
        <v>4451632.7470000004</v>
      </c>
      <c r="F36" s="1614">
        <f t="shared" si="2"/>
        <v>4451632.7470000004</v>
      </c>
      <c r="G36" s="1614">
        <f>SUM(G9+G11+G18+G20+G22+G24+G26+G30+G32)</f>
        <v>4251632.7470000004</v>
      </c>
      <c r="H36" s="1614">
        <f>SUM(H9+H11+H18+H20+H24+H26+H30+H32+H14)</f>
        <v>37285</v>
      </c>
      <c r="I36" s="1614">
        <f t="shared" ref="I36:J36" si="3">SUM(I9+I11+I18+I20+I22+I24+I26+I30+I32+I14)</f>
        <v>746366.30945000006</v>
      </c>
      <c r="J36" s="1614">
        <f t="shared" si="3"/>
        <v>709081.30945000006</v>
      </c>
      <c r="K36" s="1614">
        <f>SUM(K9+K11+K18+K20+K22+K24+K26+K30+K32)</f>
        <v>3542551.4375499999</v>
      </c>
      <c r="L36" s="1618">
        <f>F36-K36</f>
        <v>909081.30945000052</v>
      </c>
      <c r="M36" s="1618">
        <f>SUM(M9:M32)</f>
        <v>36101.440000000002</v>
      </c>
      <c r="N36" s="1618">
        <f>SUM(N9:N35)</f>
        <v>946376.36945000011</v>
      </c>
      <c r="O36" s="1619"/>
      <c r="P36" s="1600"/>
      <c r="Q36" s="1600"/>
      <c r="R36" s="1600"/>
      <c r="S36" s="76"/>
      <c r="T36" s="3"/>
    </row>
    <row r="37" spans="1:35" ht="3" customHeight="1">
      <c r="B37" s="1619"/>
      <c r="C37" s="1600"/>
      <c r="D37" s="1601"/>
      <c r="E37" s="1612"/>
      <c r="F37" s="1612"/>
      <c r="G37" s="1612"/>
      <c r="H37" s="1612"/>
      <c r="I37" s="1612"/>
      <c r="J37" s="1612"/>
      <c r="K37" s="1612"/>
      <c r="L37" s="1619"/>
      <c r="M37" s="1619"/>
      <c r="N37" s="1619"/>
      <c r="O37" s="1619"/>
      <c r="P37" s="1600"/>
      <c r="Q37" s="1600"/>
      <c r="R37" s="1600"/>
      <c r="S37" s="76"/>
      <c r="T37" s="3"/>
    </row>
    <row r="38" spans="1:35" ht="9" customHeight="1">
      <c r="B38" s="1620"/>
      <c r="C38" s="1595"/>
      <c r="D38" s="1639"/>
      <c r="E38" s="1613"/>
      <c r="F38" s="1613"/>
      <c r="G38" s="1613"/>
      <c r="H38" s="1613"/>
      <c r="I38" s="1613"/>
      <c r="J38" s="1613"/>
      <c r="K38" s="1613"/>
      <c r="L38" s="1620"/>
      <c r="M38" s="1620"/>
      <c r="N38" s="1620"/>
      <c r="O38" s="1619"/>
      <c r="P38" s="1600"/>
      <c r="Q38" s="1600"/>
      <c r="R38" s="1600"/>
      <c r="S38" s="76"/>
      <c r="T38" s="3"/>
    </row>
    <row r="39" spans="1:35" ht="15" hidden="1">
      <c r="B39" s="1615"/>
      <c r="C39" s="1600"/>
      <c r="D39" s="1600"/>
      <c r="E39" s="1600"/>
      <c r="F39" s="1600"/>
      <c r="G39" s="1601"/>
      <c r="H39" s="1640">
        <f>I36-H36</f>
        <v>709081.30945000006</v>
      </c>
      <c r="I39" s="1598"/>
      <c r="J39" s="77"/>
      <c r="K39" s="78">
        <f>F36-K36</f>
        <v>909081.30945000052</v>
      </c>
      <c r="L39" s="79"/>
      <c r="M39" s="80"/>
      <c r="N39" s="1621">
        <f>SUM(N36:N38)</f>
        <v>946376.36945000011</v>
      </c>
      <c r="O39" s="3"/>
      <c r="P39" s="3"/>
      <c r="Q39" s="3"/>
      <c r="R39" s="3"/>
      <c r="S39" s="3"/>
      <c r="T39" s="3"/>
    </row>
    <row r="40" spans="1:35" ht="15" hidden="1">
      <c r="B40" s="2"/>
      <c r="C40" s="3"/>
      <c r="D40" s="4"/>
      <c r="E40" s="81"/>
      <c r="F40" s="82"/>
      <c r="G40" s="82"/>
      <c r="H40" s="1641"/>
      <c r="I40" s="1598"/>
      <c r="J40" s="77"/>
      <c r="K40" s="83"/>
      <c r="L40" s="84">
        <f>I36+J36</f>
        <v>1455447.6189000001</v>
      </c>
      <c r="M40" s="85"/>
      <c r="N40" s="1613"/>
      <c r="O40" s="3"/>
      <c r="P40" s="3"/>
      <c r="Q40" s="3"/>
      <c r="R40" s="3"/>
      <c r="S40" s="3"/>
      <c r="T40" s="3"/>
    </row>
    <row r="41" spans="1:35" ht="30" hidden="1">
      <c r="A41" s="86"/>
      <c r="B41" s="2"/>
      <c r="C41" s="1642"/>
      <c r="D41" s="1600"/>
      <c r="E41" s="87"/>
      <c r="F41" s="88" t="s">
        <v>48</v>
      </c>
      <c r="G41" s="89"/>
      <c r="H41" s="89"/>
      <c r="I41" s="89"/>
      <c r="J41" s="89"/>
      <c r="K41" s="1643" t="s">
        <v>49</v>
      </c>
      <c r="L41" s="1597"/>
      <c r="M41" s="1598"/>
      <c r="N41" s="89" t="s">
        <v>50</v>
      </c>
      <c r="O41" s="2"/>
      <c r="P41" s="90">
        <f>328588.41+7678.88</f>
        <v>336267.29</v>
      </c>
      <c r="Q41" s="2"/>
      <c r="R41" s="2">
        <f>55*355</f>
        <v>19525</v>
      </c>
      <c r="S41" s="2"/>
      <c r="T41" s="2"/>
      <c r="U41" s="86"/>
      <c r="V41" s="86"/>
      <c r="W41" s="86"/>
      <c r="X41" s="86"/>
      <c r="Y41" s="86"/>
      <c r="Z41" s="86"/>
      <c r="AA41" s="86"/>
      <c r="AB41" s="86"/>
      <c r="AC41" s="86"/>
      <c r="AD41" s="86"/>
      <c r="AE41" s="86"/>
      <c r="AF41" s="86"/>
      <c r="AG41" s="86"/>
      <c r="AH41" s="86"/>
      <c r="AI41" s="86"/>
    </row>
    <row r="42" spans="1:35" ht="15" hidden="1">
      <c r="A42" s="91"/>
      <c r="B42" s="92"/>
      <c r="C42" s="93"/>
      <c r="D42" s="94"/>
      <c r="E42" s="92"/>
      <c r="F42" s="95"/>
      <c r="G42" s="95"/>
      <c r="H42" s="95"/>
      <c r="I42" s="95"/>
      <c r="J42" s="95"/>
      <c r="K42" s="95"/>
      <c r="L42" s="92"/>
      <c r="M42" s="92"/>
      <c r="N42" s="92"/>
      <c r="O42" s="92"/>
      <c r="P42" s="96">
        <f>P41-220352</f>
        <v>115915.28999999998</v>
      </c>
      <c r="Q42" s="92"/>
      <c r="R42" s="93">
        <f>R41*32</f>
        <v>624800</v>
      </c>
      <c r="S42" s="97">
        <f>R42+K36</f>
        <v>4167351.4375499999</v>
      </c>
      <c r="T42" s="98"/>
      <c r="U42" s="91"/>
      <c r="V42" s="91"/>
      <c r="W42" s="91"/>
      <c r="X42" s="91"/>
      <c r="Y42" s="91"/>
      <c r="Z42" s="91"/>
      <c r="AA42" s="91"/>
      <c r="AB42" s="91"/>
      <c r="AC42" s="91"/>
      <c r="AD42" s="91"/>
      <c r="AE42" s="91"/>
      <c r="AF42" s="91"/>
      <c r="AG42" s="91"/>
      <c r="AH42" s="91"/>
      <c r="AI42" s="91"/>
    </row>
    <row r="43" spans="1:35" ht="15" hidden="1">
      <c r="A43" s="86"/>
      <c r="B43" s="92"/>
      <c r="C43" s="92"/>
      <c r="D43" s="99" t="s">
        <v>51</v>
      </c>
      <c r="E43" s="100"/>
      <c r="F43" s="100" t="s">
        <v>52</v>
      </c>
      <c r="G43" s="100"/>
      <c r="H43" s="100"/>
      <c r="I43" s="100"/>
      <c r="J43" s="100"/>
      <c r="K43" s="100" t="s">
        <v>53</v>
      </c>
      <c r="L43" s="97">
        <f>J36+K39</f>
        <v>1618162.6189000006</v>
      </c>
      <c r="M43" s="92"/>
      <c r="N43" s="97">
        <f>O34-F39</f>
        <v>982477.80945000006</v>
      </c>
      <c r="O43" s="92"/>
      <c r="P43" s="92"/>
      <c r="Q43" s="92"/>
      <c r="R43" s="92"/>
      <c r="S43" s="92"/>
      <c r="T43" s="2"/>
      <c r="U43" s="86"/>
      <c r="V43" s="86"/>
      <c r="W43" s="86"/>
      <c r="X43" s="86"/>
      <c r="Y43" s="86"/>
      <c r="Z43" s="86"/>
      <c r="AA43" s="86"/>
      <c r="AB43" s="86"/>
      <c r="AC43" s="86"/>
      <c r="AD43" s="86"/>
      <c r="AE43" s="86"/>
      <c r="AF43" s="86"/>
      <c r="AG43" s="86"/>
      <c r="AH43" s="86"/>
      <c r="AI43" s="86"/>
    </row>
    <row r="44" spans="1:35" ht="6" hidden="1" customHeight="1">
      <c r="B44" s="98"/>
      <c r="C44" s="98"/>
      <c r="D44" s="101"/>
      <c r="E44" s="102"/>
      <c r="F44" s="103"/>
      <c r="G44" s="104"/>
      <c r="H44" s="104"/>
      <c r="I44" s="104"/>
      <c r="J44" s="104"/>
      <c r="K44" s="104"/>
      <c r="L44" s="105"/>
      <c r="M44" s="105"/>
      <c r="N44" s="105"/>
      <c r="O44" s="105"/>
      <c r="P44" s="105"/>
      <c r="Q44" s="105"/>
      <c r="R44" s="105"/>
      <c r="S44" s="105"/>
      <c r="T44" s="3"/>
    </row>
    <row r="45" spans="1:35" ht="12.75" hidden="1">
      <c r="B45" s="98"/>
      <c r="C45" s="1607" t="s">
        <v>54</v>
      </c>
      <c r="D45" s="106" t="s">
        <v>55</v>
      </c>
      <c r="E45" s="107"/>
      <c r="F45" s="24">
        <f>F36</f>
        <v>4451632.7470000004</v>
      </c>
      <c r="G45" s="26"/>
      <c r="H45" s="26"/>
      <c r="I45" s="26"/>
      <c r="J45" s="26"/>
      <c r="K45" s="26">
        <f>F45/F45</f>
        <v>1</v>
      </c>
      <c r="L45" s="105">
        <f>H40-J40</f>
        <v>0</v>
      </c>
      <c r="M45" s="105"/>
      <c r="N45" s="105"/>
      <c r="O45" s="105"/>
      <c r="P45" s="105"/>
      <c r="Q45" s="105"/>
      <c r="R45" s="105"/>
      <c r="S45" s="108">
        <f>F36-S42</f>
        <v>284281.30945000052</v>
      </c>
      <c r="T45" s="3"/>
    </row>
    <row r="46" spans="1:35" ht="12.75" hidden="1">
      <c r="B46" s="98"/>
      <c r="C46" s="1608"/>
      <c r="D46" s="109" t="s">
        <v>56</v>
      </c>
      <c r="E46" s="110"/>
      <c r="F46" s="111">
        <f>K36</f>
        <v>3542551.4375499999</v>
      </c>
      <c r="G46" s="112"/>
      <c r="H46" s="112"/>
      <c r="I46" s="112"/>
      <c r="J46" s="112"/>
      <c r="K46" s="112">
        <f>F46/F45</f>
        <v>0.79578699297181699</v>
      </c>
      <c r="L46" s="105"/>
      <c r="M46" s="105"/>
      <c r="N46" s="105"/>
      <c r="O46" s="105"/>
      <c r="P46" s="105"/>
      <c r="Q46" s="105"/>
      <c r="R46" s="105"/>
      <c r="S46" s="105"/>
      <c r="T46" s="3"/>
    </row>
    <row r="47" spans="1:35" ht="12.75" hidden="1">
      <c r="B47" s="98"/>
      <c r="C47" s="1609"/>
      <c r="D47" s="106" t="s">
        <v>57</v>
      </c>
      <c r="E47" s="113"/>
      <c r="F47" s="24">
        <f>N39</f>
        <v>946376.36945000011</v>
      </c>
      <c r="G47" s="26"/>
      <c r="H47" s="26"/>
      <c r="I47" s="26"/>
      <c r="J47" s="26"/>
      <c r="K47" s="26">
        <f>F47/F45</f>
        <v>0.21259084547973384</v>
      </c>
      <c r="L47" s="105"/>
      <c r="M47" s="105"/>
      <c r="N47" s="105"/>
      <c r="O47" s="105"/>
      <c r="P47" s="105"/>
      <c r="Q47" s="105"/>
      <c r="R47" s="105"/>
      <c r="S47" s="105"/>
      <c r="T47" s="3"/>
    </row>
    <row r="48" spans="1:35" ht="12.75" hidden="1">
      <c r="B48" s="98"/>
      <c r="C48" s="1608"/>
      <c r="D48" s="114" t="s">
        <v>58</v>
      </c>
      <c r="E48" s="115"/>
      <c r="F48" s="116">
        <f>SUMMARY!H23</f>
        <v>1111.44</v>
      </c>
      <c r="G48" s="117"/>
      <c r="H48" s="117"/>
      <c r="I48" s="117"/>
      <c r="J48" s="117"/>
      <c r="K48" s="1616">
        <f>(F48+F49)/F45</f>
        <v>4.9748811859928563E-2</v>
      </c>
      <c r="L48" s="105"/>
      <c r="M48" s="105"/>
      <c r="N48" s="108">
        <f>F48+F49</f>
        <v>221463.44</v>
      </c>
      <c r="O48" s="105"/>
      <c r="P48" s="105"/>
      <c r="Q48" s="105"/>
      <c r="R48" s="105"/>
      <c r="S48" s="105"/>
      <c r="T48" s="3"/>
    </row>
    <row r="49" spans="2:20" ht="12.75" hidden="1">
      <c r="B49" s="98"/>
      <c r="C49" s="1610"/>
      <c r="D49" s="118" t="s">
        <v>59</v>
      </c>
      <c r="E49" s="119"/>
      <c r="F49" s="120">
        <v>220352</v>
      </c>
      <c r="G49" s="121"/>
      <c r="H49" s="121"/>
      <c r="I49" s="121"/>
      <c r="J49" s="121"/>
      <c r="K49" s="1617"/>
      <c r="L49" s="105"/>
      <c r="M49" s="105"/>
      <c r="N49" s="105"/>
      <c r="O49" s="105"/>
      <c r="P49" s="105"/>
      <c r="Q49" s="105"/>
      <c r="R49" s="105"/>
      <c r="S49" s="105"/>
      <c r="T49" s="3"/>
    </row>
    <row r="50" spans="2:20" ht="21.75" hidden="1" customHeight="1">
      <c r="B50" s="98"/>
      <c r="C50" s="105"/>
      <c r="D50" s="122" t="s">
        <v>60</v>
      </c>
      <c r="E50" s="123"/>
      <c r="F50" s="123">
        <f>F45*K50</f>
        <v>3764014.8775499994</v>
      </c>
      <c r="G50" s="124"/>
      <c r="H50" s="124"/>
      <c r="I50" s="124"/>
      <c r="J50" s="124"/>
      <c r="K50" s="124">
        <f>K46+K48</f>
        <v>0.84553580483174551</v>
      </c>
      <c r="L50" s="125"/>
      <c r="M50" s="125"/>
      <c r="N50" s="125"/>
      <c r="O50" s="105"/>
      <c r="P50" s="105"/>
      <c r="Q50" s="105"/>
      <c r="R50" s="105"/>
      <c r="S50" s="105"/>
      <c r="T50" s="3"/>
    </row>
    <row r="51" spans="2:20" ht="12.75" hidden="1">
      <c r="B51" s="2"/>
      <c r="C51" s="1611" t="s">
        <v>61</v>
      </c>
      <c r="D51" s="114" t="s">
        <v>62</v>
      </c>
      <c r="E51" s="126"/>
      <c r="F51" s="116"/>
      <c r="G51" s="117"/>
      <c r="H51" s="117"/>
      <c r="I51" s="117"/>
      <c r="J51" s="117"/>
      <c r="K51" s="117">
        <f>K45-K50</f>
        <v>0.15446419516825449</v>
      </c>
      <c r="L51" s="105"/>
      <c r="M51" s="105"/>
      <c r="N51" s="105"/>
      <c r="O51" s="105"/>
      <c r="P51" s="105"/>
      <c r="Q51" s="105"/>
      <c r="R51" s="105"/>
      <c r="S51" s="105"/>
      <c r="T51" s="3"/>
    </row>
    <row r="52" spans="2:20" ht="25.5" hidden="1">
      <c r="B52" s="2"/>
      <c r="C52" s="1612"/>
      <c r="D52" s="127" t="s">
        <v>63</v>
      </c>
      <c r="E52" s="128"/>
      <c r="F52" s="128">
        <v>2193954.35</v>
      </c>
      <c r="G52" s="129"/>
      <c r="H52" s="129"/>
      <c r="I52" s="129"/>
      <c r="J52" s="129"/>
      <c r="K52" s="129">
        <f>2193954.35/F45</f>
        <v>0.49284262082907171</v>
      </c>
      <c r="L52" s="130"/>
      <c r="M52" s="130"/>
      <c r="N52" s="1622">
        <f>(K52+K53)/2</f>
        <v>0.55607868429833207</v>
      </c>
      <c r="O52" s="105"/>
      <c r="P52" s="105"/>
      <c r="Q52" s="105"/>
      <c r="R52" s="105"/>
      <c r="S52" s="105"/>
      <c r="T52" s="3"/>
    </row>
    <row r="53" spans="2:20" ht="25.5" hidden="1">
      <c r="B53" s="2"/>
      <c r="C53" s="1612"/>
      <c r="D53" s="131" t="s">
        <v>64</v>
      </c>
      <c r="E53" s="132"/>
      <c r="F53" s="132">
        <v>2193954.35</v>
      </c>
      <c r="G53" s="133"/>
      <c r="H53" s="133"/>
      <c r="I53" s="133"/>
      <c r="J53" s="133"/>
      <c r="K53" s="133">
        <f>F53/F46</f>
        <v>0.61931474776759243</v>
      </c>
      <c r="L53" s="134"/>
      <c r="M53" s="134"/>
      <c r="N53" s="1623"/>
      <c r="O53" s="105"/>
      <c r="P53" s="105"/>
      <c r="Q53" s="105"/>
      <c r="R53" s="105"/>
      <c r="S53" s="105"/>
      <c r="T53" s="3"/>
    </row>
    <row r="54" spans="2:20" ht="25.5" hidden="1">
      <c r="B54" s="2"/>
      <c r="C54" s="1613"/>
      <c r="D54" s="135" t="s">
        <v>65</v>
      </c>
      <c r="E54" s="136"/>
      <c r="F54" s="136">
        <v>110000</v>
      </c>
      <c r="G54" s="137"/>
      <c r="H54" s="137"/>
      <c r="I54" s="137"/>
      <c r="J54" s="137"/>
      <c r="K54" s="137">
        <f>F54/F45</f>
        <v>2.4710034778616923E-2</v>
      </c>
      <c r="L54" s="29"/>
      <c r="M54" s="29"/>
      <c r="N54" s="29"/>
      <c r="O54" s="105"/>
      <c r="P54" s="105"/>
      <c r="Q54" s="105"/>
      <c r="R54" s="105"/>
      <c r="S54" s="105"/>
      <c r="T54" s="3"/>
    </row>
    <row r="55" spans="2:20" ht="12.75" hidden="1">
      <c r="B55" s="2"/>
      <c r="C55" s="3"/>
      <c r="D55" s="138"/>
      <c r="E55" s="139"/>
      <c r="F55" s="139"/>
      <c r="G55" s="140"/>
      <c r="H55" s="140"/>
      <c r="I55" s="140"/>
      <c r="J55" s="140"/>
      <c r="K55" s="141">
        <f>K53-K52+K54</f>
        <v>0.15118216171713764</v>
      </c>
      <c r="L55" s="140"/>
      <c r="M55" s="140"/>
      <c r="N55" s="141">
        <f>69.5%-N52</f>
        <v>0.13892131570166788</v>
      </c>
      <c r="O55" s="105"/>
      <c r="P55" s="105"/>
      <c r="Q55" s="105"/>
      <c r="R55" s="105"/>
      <c r="S55" s="105"/>
      <c r="T55" s="3"/>
    </row>
    <row r="56" spans="2:20" ht="25.5" hidden="1">
      <c r="B56" s="2"/>
      <c r="C56" s="3"/>
      <c r="D56" s="135" t="s">
        <v>66</v>
      </c>
      <c r="E56" s="29"/>
      <c r="F56" s="29"/>
      <c r="G56" s="140"/>
      <c r="H56" s="140"/>
      <c r="I56" s="140"/>
      <c r="J56" s="140"/>
      <c r="K56" s="140" t="s">
        <v>67</v>
      </c>
      <c r="L56" s="142"/>
      <c r="M56" s="142"/>
      <c r="N56" s="142" t="s">
        <v>68</v>
      </c>
      <c r="O56" s="105"/>
      <c r="P56" s="105"/>
      <c r="Q56" s="105"/>
      <c r="R56" s="105"/>
      <c r="S56" s="105"/>
      <c r="T56" s="3"/>
    </row>
    <row r="57" spans="2:20" ht="12.75" hidden="1">
      <c r="B57" s="2"/>
      <c r="C57" s="3"/>
      <c r="D57" s="4"/>
      <c r="E57" s="3"/>
      <c r="F57" s="3"/>
      <c r="G57" s="3"/>
      <c r="H57" s="3"/>
      <c r="I57" s="3"/>
      <c r="J57" s="3"/>
      <c r="K57" s="3"/>
      <c r="L57" s="143"/>
      <c r="M57" s="143"/>
      <c r="N57" s="143"/>
      <c r="O57" s="3"/>
      <c r="P57" s="3"/>
      <c r="Q57" s="3"/>
      <c r="R57" s="3"/>
      <c r="S57" s="3"/>
      <c r="T57" s="3"/>
    </row>
    <row r="58" spans="2:20" ht="12.75" hidden="1">
      <c r="B58" s="2"/>
      <c r="C58" s="3"/>
      <c r="D58" s="4"/>
      <c r="E58" s="3"/>
      <c r="F58" s="3"/>
      <c r="G58" s="3"/>
      <c r="H58" s="3"/>
      <c r="I58" s="3"/>
      <c r="J58" s="3"/>
      <c r="K58" s="3"/>
      <c r="L58" s="3"/>
      <c r="M58" s="3"/>
      <c r="N58" s="3"/>
      <c r="O58" s="3"/>
      <c r="P58" s="3"/>
      <c r="Q58" s="3"/>
      <c r="R58" s="3"/>
      <c r="S58" s="3"/>
      <c r="T58" s="3"/>
    </row>
    <row r="59" spans="2:20" ht="12.75" hidden="1">
      <c r="B59" s="2"/>
      <c r="C59" s="3"/>
      <c r="D59" s="4"/>
      <c r="E59" s="3"/>
      <c r="F59" s="3"/>
      <c r="G59" s="3"/>
      <c r="H59" s="3"/>
      <c r="I59" s="3"/>
      <c r="J59" s="3"/>
      <c r="K59" s="3"/>
      <c r="L59" s="3"/>
      <c r="M59" s="3"/>
      <c r="N59" s="3"/>
      <c r="O59" s="3"/>
      <c r="P59" s="3"/>
      <c r="Q59" s="3"/>
      <c r="R59" s="3"/>
      <c r="S59" s="3"/>
      <c r="T59" s="3"/>
    </row>
    <row r="60" spans="2:20" ht="12.75" hidden="1">
      <c r="B60" s="2"/>
      <c r="C60" s="3"/>
      <c r="D60" s="4"/>
      <c r="E60" s="3"/>
      <c r="F60" s="3"/>
      <c r="G60" s="3"/>
      <c r="H60" s="3"/>
      <c r="I60" s="3"/>
      <c r="J60" s="3"/>
      <c r="K60" s="3"/>
      <c r="L60" s="3"/>
      <c r="M60" s="3"/>
      <c r="N60" s="3"/>
      <c r="O60" s="3"/>
      <c r="P60" s="3"/>
      <c r="Q60" s="3"/>
      <c r="R60" s="3"/>
      <c r="S60" s="3"/>
      <c r="T60" s="3"/>
    </row>
    <row r="61" spans="2:20" ht="12.75">
      <c r="B61" s="2"/>
      <c r="C61" s="3"/>
      <c r="D61" s="4"/>
      <c r="E61" s="3"/>
      <c r="F61" s="3"/>
      <c r="G61" s="3"/>
      <c r="H61" s="3"/>
      <c r="I61" s="3"/>
      <c r="J61" s="3"/>
      <c r="K61" s="3"/>
      <c r="L61" s="3"/>
      <c r="M61" s="3"/>
      <c r="N61" s="3"/>
      <c r="O61" s="3"/>
      <c r="P61" s="3"/>
      <c r="Q61" s="3"/>
      <c r="R61" s="3"/>
      <c r="S61" s="3"/>
      <c r="T61" s="3"/>
    </row>
    <row r="62" spans="2:20" ht="12.75">
      <c r="B62" s="2"/>
      <c r="C62" s="3"/>
      <c r="D62" s="4"/>
      <c r="E62" s="3"/>
      <c r="F62" s="3"/>
      <c r="G62" s="3"/>
      <c r="H62" s="3"/>
      <c r="I62" s="3"/>
      <c r="J62" s="3"/>
      <c r="K62" s="3"/>
      <c r="L62" s="3"/>
      <c r="M62" s="3"/>
      <c r="N62" s="3"/>
      <c r="O62" s="3"/>
      <c r="P62" s="3"/>
      <c r="Q62" s="3"/>
      <c r="R62" s="3"/>
      <c r="S62" s="3"/>
      <c r="T62" s="3"/>
    </row>
    <row r="63" spans="2:20" ht="12.75">
      <c r="B63" s="2"/>
      <c r="C63" s="3"/>
      <c r="D63" s="4"/>
      <c r="E63" s="3"/>
      <c r="F63" s="3"/>
      <c r="G63" s="3"/>
      <c r="H63" s="3"/>
      <c r="I63" s="3"/>
      <c r="J63" s="3"/>
      <c r="K63" s="3"/>
      <c r="L63" s="3"/>
      <c r="M63" s="3"/>
      <c r="N63" s="3"/>
      <c r="O63" s="3"/>
      <c r="P63" s="3"/>
      <c r="Q63" s="3"/>
      <c r="R63" s="3"/>
      <c r="S63" s="3"/>
      <c r="T63" s="3"/>
    </row>
    <row r="64" spans="2:20" ht="12.75">
      <c r="B64" s="2"/>
      <c r="C64" s="3"/>
      <c r="D64" s="4"/>
      <c r="E64" s="3"/>
      <c r="F64" s="3"/>
      <c r="G64" s="3"/>
      <c r="H64" s="3"/>
      <c r="I64" s="3"/>
      <c r="J64" s="3"/>
      <c r="K64" s="3"/>
      <c r="L64" s="3"/>
      <c r="M64" s="3"/>
      <c r="N64" s="3"/>
      <c r="O64" s="3"/>
      <c r="P64" s="3"/>
      <c r="Q64" s="3"/>
      <c r="R64" s="3"/>
      <c r="S64" s="3"/>
      <c r="T64" s="3"/>
    </row>
    <row r="65" spans="2:20" ht="12.75">
      <c r="B65" s="2"/>
      <c r="C65" s="3"/>
      <c r="D65" s="4"/>
      <c r="E65" s="3"/>
      <c r="F65" s="3"/>
      <c r="G65" s="3"/>
      <c r="H65" s="3"/>
      <c r="I65" s="3"/>
      <c r="J65" s="3"/>
      <c r="K65" s="3"/>
      <c r="L65" s="3"/>
      <c r="M65" s="3"/>
      <c r="N65" s="3"/>
      <c r="O65" s="3"/>
      <c r="P65" s="3"/>
      <c r="Q65" s="3"/>
      <c r="R65" s="3"/>
      <c r="S65" s="3"/>
      <c r="T65" s="3"/>
    </row>
    <row r="66" spans="2:20" ht="12.75">
      <c r="B66" s="2"/>
      <c r="C66" s="3"/>
      <c r="D66" s="4"/>
      <c r="E66" s="3"/>
      <c r="F66" s="3"/>
      <c r="G66" s="3"/>
      <c r="H66" s="3"/>
      <c r="I66" s="3"/>
      <c r="J66" s="3"/>
      <c r="K66" s="3"/>
      <c r="L66" s="3"/>
      <c r="M66" s="3"/>
      <c r="N66" s="3"/>
      <c r="O66" s="3"/>
      <c r="P66" s="3"/>
      <c r="Q66" s="3"/>
      <c r="R66" s="3"/>
      <c r="S66" s="3"/>
      <c r="T66" s="3"/>
    </row>
    <row r="67" spans="2:20" ht="12.75">
      <c r="B67" s="2"/>
      <c r="C67" s="3"/>
      <c r="D67" s="4"/>
      <c r="E67" s="3"/>
      <c r="F67" s="3"/>
      <c r="G67" s="3"/>
      <c r="H67" s="3"/>
      <c r="I67" s="3"/>
      <c r="J67" s="3"/>
      <c r="K67" s="3"/>
      <c r="L67" s="3"/>
      <c r="M67" s="3"/>
      <c r="N67" s="3"/>
      <c r="O67" s="3"/>
      <c r="P67" s="3"/>
      <c r="Q67" s="3"/>
      <c r="R67" s="3"/>
      <c r="S67" s="3"/>
      <c r="T67" s="3"/>
    </row>
    <row r="68" spans="2:20" ht="12.75">
      <c r="B68" s="2"/>
      <c r="C68" s="3"/>
      <c r="D68" s="4"/>
      <c r="E68" s="3"/>
      <c r="F68" s="3"/>
      <c r="G68" s="3"/>
      <c r="H68" s="3"/>
      <c r="I68" s="3"/>
      <c r="J68" s="3"/>
      <c r="K68" s="3"/>
      <c r="L68" s="3"/>
      <c r="M68" s="3"/>
      <c r="N68" s="3"/>
      <c r="O68" s="3"/>
      <c r="P68" s="3"/>
      <c r="Q68" s="3"/>
      <c r="R68" s="3"/>
      <c r="S68" s="3"/>
      <c r="T68" s="3"/>
    </row>
    <row r="69" spans="2:20" ht="12.75">
      <c r="B69" s="2"/>
      <c r="C69" s="3"/>
      <c r="D69" s="4"/>
      <c r="E69" s="3"/>
      <c r="F69" s="3"/>
      <c r="G69" s="3"/>
      <c r="H69" s="3"/>
      <c r="I69" s="3"/>
      <c r="J69" s="3"/>
      <c r="K69" s="3"/>
      <c r="L69" s="3"/>
      <c r="M69" s="3"/>
      <c r="N69" s="3"/>
      <c r="O69" s="3"/>
      <c r="P69" s="3"/>
      <c r="Q69" s="3"/>
      <c r="R69" s="3"/>
      <c r="S69" s="3"/>
      <c r="T69" s="3"/>
    </row>
    <row r="70" spans="2:20" ht="12.75">
      <c r="B70" s="2"/>
      <c r="C70" s="3"/>
      <c r="D70" s="4"/>
      <c r="E70" s="3"/>
      <c r="F70" s="3"/>
      <c r="G70" s="3"/>
      <c r="H70" s="3"/>
      <c r="I70" s="3"/>
      <c r="J70" s="3"/>
      <c r="K70" s="3"/>
      <c r="L70" s="3"/>
      <c r="M70" s="3"/>
      <c r="N70" s="3"/>
      <c r="O70" s="3"/>
      <c r="P70" s="3"/>
      <c r="Q70" s="3"/>
      <c r="R70" s="3"/>
      <c r="S70" s="3"/>
      <c r="T70" s="3"/>
    </row>
    <row r="71" spans="2:20" ht="12.75">
      <c r="B71" s="2"/>
      <c r="C71" s="3"/>
      <c r="D71" s="4"/>
      <c r="E71" s="3"/>
      <c r="F71" s="3"/>
      <c r="G71" s="3"/>
      <c r="H71" s="3"/>
      <c r="I71" s="3"/>
      <c r="J71" s="3"/>
      <c r="K71" s="3"/>
      <c r="L71" s="3"/>
      <c r="M71" s="3"/>
      <c r="N71" s="3"/>
      <c r="O71" s="3"/>
      <c r="P71" s="3"/>
      <c r="Q71" s="3"/>
      <c r="R71" s="3"/>
      <c r="S71" s="3"/>
      <c r="T71" s="3"/>
    </row>
    <row r="72" spans="2:20" ht="12.75">
      <c r="B72" s="2"/>
      <c r="C72" s="3"/>
      <c r="D72" s="4"/>
      <c r="E72" s="3"/>
      <c r="F72" s="3"/>
      <c r="G72" s="3"/>
      <c r="H72" s="3"/>
      <c r="I72" s="3"/>
      <c r="J72" s="3"/>
      <c r="K72" s="3"/>
      <c r="L72" s="3"/>
      <c r="M72" s="3"/>
      <c r="N72" s="3"/>
      <c r="O72" s="3"/>
      <c r="P72" s="3"/>
      <c r="Q72" s="3"/>
      <c r="R72" s="3"/>
      <c r="S72" s="3"/>
      <c r="T72" s="3"/>
    </row>
    <row r="73" spans="2:20" ht="12.75">
      <c r="B73" s="2"/>
      <c r="C73" s="3"/>
      <c r="D73" s="4"/>
      <c r="E73" s="3"/>
      <c r="F73" s="3"/>
      <c r="G73" s="3"/>
      <c r="H73" s="3"/>
      <c r="I73" s="3"/>
      <c r="J73" s="3"/>
      <c r="K73" s="3"/>
      <c r="L73" s="3"/>
      <c r="M73" s="3"/>
      <c r="N73" s="3"/>
      <c r="O73" s="3"/>
      <c r="P73" s="3"/>
      <c r="Q73" s="3"/>
      <c r="R73" s="3"/>
      <c r="S73" s="3"/>
      <c r="T73" s="3"/>
    </row>
    <row r="74" spans="2:20" ht="12.75">
      <c r="B74" s="2"/>
      <c r="C74" s="3"/>
      <c r="D74" s="4"/>
      <c r="E74" s="3"/>
      <c r="F74" s="3"/>
      <c r="G74" s="3"/>
      <c r="H74" s="3"/>
      <c r="I74" s="3"/>
      <c r="J74" s="3"/>
      <c r="K74" s="3"/>
      <c r="L74" s="3"/>
      <c r="M74" s="3"/>
      <c r="N74" s="3"/>
      <c r="O74" s="3"/>
      <c r="P74" s="3"/>
      <c r="Q74" s="3"/>
      <c r="R74" s="3"/>
      <c r="S74" s="3"/>
      <c r="T74" s="3"/>
    </row>
    <row r="75" spans="2:20" ht="12.75">
      <c r="B75" s="2"/>
      <c r="C75" s="3"/>
      <c r="D75" s="4"/>
      <c r="E75" s="3"/>
      <c r="F75" s="3"/>
      <c r="G75" s="3"/>
      <c r="H75" s="3"/>
      <c r="I75" s="3"/>
      <c r="J75" s="3"/>
      <c r="K75" s="3"/>
      <c r="L75" s="3"/>
      <c r="M75" s="3"/>
      <c r="N75" s="3"/>
      <c r="O75" s="3"/>
      <c r="P75" s="3"/>
      <c r="Q75" s="3"/>
      <c r="R75" s="3"/>
      <c r="S75" s="3"/>
      <c r="T75" s="3"/>
    </row>
    <row r="76" spans="2:20" ht="12.75">
      <c r="B76" s="2"/>
      <c r="C76" s="3"/>
      <c r="D76" s="4"/>
      <c r="E76" s="3"/>
      <c r="F76" s="3"/>
      <c r="G76" s="3"/>
      <c r="H76" s="3"/>
      <c r="I76" s="3"/>
      <c r="J76" s="3"/>
      <c r="K76" s="3"/>
      <c r="L76" s="3"/>
      <c r="M76" s="3"/>
      <c r="N76" s="3"/>
      <c r="O76" s="3"/>
      <c r="P76" s="3"/>
      <c r="Q76" s="3"/>
      <c r="R76" s="3"/>
      <c r="S76" s="3"/>
      <c r="T76" s="3"/>
    </row>
    <row r="77" spans="2:20" ht="12.75">
      <c r="B77" s="2"/>
      <c r="C77" s="3"/>
      <c r="D77" s="4"/>
      <c r="E77" s="3"/>
      <c r="F77" s="3"/>
      <c r="G77" s="3"/>
      <c r="H77" s="3"/>
      <c r="I77" s="3"/>
      <c r="J77" s="3"/>
      <c r="K77" s="3"/>
      <c r="L77" s="3"/>
      <c r="M77" s="3"/>
      <c r="N77" s="3"/>
      <c r="O77" s="3"/>
      <c r="P77" s="3"/>
      <c r="Q77" s="3"/>
      <c r="R77" s="3"/>
      <c r="S77" s="3"/>
      <c r="T77" s="3"/>
    </row>
    <row r="78" spans="2:20" ht="12.75">
      <c r="B78" s="2"/>
      <c r="C78" s="3"/>
      <c r="D78" s="4"/>
      <c r="E78" s="3"/>
      <c r="F78" s="3"/>
      <c r="G78" s="3"/>
      <c r="H78" s="3"/>
      <c r="I78" s="3"/>
      <c r="J78" s="3"/>
      <c r="K78" s="3"/>
      <c r="L78" s="3"/>
      <c r="M78" s="3"/>
      <c r="N78" s="3"/>
      <c r="O78" s="3"/>
      <c r="P78" s="3"/>
      <c r="Q78" s="3"/>
      <c r="R78" s="3"/>
      <c r="S78" s="3"/>
      <c r="T78" s="3"/>
    </row>
    <row r="79" spans="2:20" ht="12.75">
      <c r="B79" s="2"/>
      <c r="C79" s="3"/>
      <c r="D79" s="4"/>
      <c r="E79" s="3"/>
      <c r="F79" s="3"/>
      <c r="G79" s="3"/>
      <c r="H79" s="3"/>
      <c r="I79" s="3"/>
      <c r="J79" s="3"/>
      <c r="K79" s="3"/>
      <c r="L79" s="3"/>
      <c r="M79" s="3"/>
      <c r="N79" s="3"/>
      <c r="O79" s="3"/>
      <c r="P79" s="3"/>
      <c r="Q79" s="3"/>
      <c r="R79" s="3"/>
      <c r="S79" s="3"/>
      <c r="T79" s="3"/>
    </row>
    <row r="80" spans="2:20" ht="12.75">
      <c r="B80" s="2"/>
      <c r="C80" s="3"/>
      <c r="D80" s="4"/>
      <c r="E80" s="3"/>
      <c r="F80" s="3"/>
      <c r="G80" s="3"/>
      <c r="H80" s="3"/>
      <c r="I80" s="3"/>
      <c r="J80" s="3"/>
      <c r="K80" s="3"/>
      <c r="L80" s="3"/>
      <c r="M80" s="3"/>
      <c r="N80" s="3"/>
      <c r="O80" s="3"/>
      <c r="P80" s="3"/>
      <c r="Q80" s="3"/>
      <c r="R80" s="3"/>
      <c r="S80" s="3"/>
      <c r="T80" s="3"/>
    </row>
    <row r="81" spans="2:20" ht="12.75">
      <c r="B81" s="2"/>
      <c r="C81" s="3"/>
      <c r="D81" s="4"/>
      <c r="E81" s="3"/>
      <c r="F81" s="3"/>
      <c r="G81" s="3"/>
      <c r="H81" s="3"/>
      <c r="I81" s="3"/>
      <c r="J81" s="3"/>
      <c r="K81" s="3"/>
      <c r="L81" s="3"/>
      <c r="M81" s="3"/>
      <c r="N81" s="3"/>
      <c r="O81" s="3"/>
      <c r="P81" s="3"/>
      <c r="Q81" s="3"/>
      <c r="R81" s="3"/>
      <c r="S81" s="3"/>
      <c r="T81" s="3"/>
    </row>
    <row r="82" spans="2:20" ht="12.75">
      <c r="B82" s="2"/>
      <c r="C82" s="3"/>
      <c r="D82" s="4"/>
      <c r="E82" s="3"/>
      <c r="F82" s="3"/>
      <c r="G82" s="3"/>
      <c r="H82" s="3"/>
      <c r="I82" s="3"/>
      <c r="J82" s="3"/>
      <c r="K82" s="3"/>
      <c r="L82" s="3"/>
      <c r="M82" s="3"/>
      <c r="N82" s="3"/>
      <c r="O82" s="3"/>
      <c r="P82" s="3"/>
      <c r="Q82" s="3"/>
      <c r="R82" s="3"/>
      <c r="S82" s="3"/>
      <c r="T82" s="3"/>
    </row>
    <row r="83" spans="2:20" ht="12.75">
      <c r="B83" s="2"/>
      <c r="C83" s="3"/>
      <c r="D83" s="4"/>
      <c r="E83" s="3"/>
      <c r="F83" s="3"/>
      <c r="G83" s="3"/>
      <c r="H83" s="3"/>
      <c r="I83" s="3"/>
      <c r="J83" s="3"/>
      <c r="K83" s="3"/>
      <c r="L83" s="3"/>
      <c r="M83" s="3"/>
      <c r="N83" s="3"/>
      <c r="O83" s="3"/>
      <c r="P83" s="3"/>
      <c r="Q83" s="3"/>
      <c r="R83" s="3"/>
      <c r="S83" s="3"/>
      <c r="T83" s="3"/>
    </row>
    <row r="84" spans="2:20" ht="12.75">
      <c r="B84" s="2"/>
      <c r="C84" s="3"/>
      <c r="D84" s="4"/>
      <c r="E84" s="3"/>
      <c r="F84" s="3"/>
      <c r="G84" s="3"/>
      <c r="H84" s="3"/>
      <c r="I84" s="3"/>
      <c r="J84" s="3"/>
      <c r="K84" s="3"/>
      <c r="L84" s="3"/>
      <c r="M84" s="3"/>
      <c r="N84" s="3"/>
      <c r="O84" s="3"/>
      <c r="P84" s="3"/>
      <c r="Q84" s="3"/>
      <c r="R84" s="3"/>
      <c r="S84" s="3"/>
      <c r="T84" s="3"/>
    </row>
    <row r="85" spans="2:20" ht="12.75">
      <c r="B85" s="2"/>
      <c r="C85" s="3"/>
      <c r="D85" s="4"/>
      <c r="E85" s="3"/>
      <c r="F85" s="3"/>
      <c r="G85" s="3"/>
      <c r="H85" s="3"/>
      <c r="I85" s="3"/>
      <c r="J85" s="3"/>
      <c r="K85" s="3"/>
      <c r="L85" s="3"/>
      <c r="M85" s="3"/>
      <c r="N85" s="3"/>
      <c r="O85" s="3"/>
      <c r="P85" s="3"/>
      <c r="Q85" s="3"/>
      <c r="R85" s="3"/>
      <c r="S85" s="3"/>
      <c r="T85" s="3"/>
    </row>
    <row r="86" spans="2:20" ht="12.75">
      <c r="B86" s="2"/>
      <c r="C86" s="3"/>
      <c r="D86" s="4"/>
      <c r="E86" s="3"/>
      <c r="F86" s="3"/>
      <c r="G86" s="3"/>
      <c r="H86" s="3"/>
      <c r="I86" s="3"/>
      <c r="J86" s="3"/>
      <c r="K86" s="3"/>
      <c r="L86" s="3"/>
      <c r="M86" s="3"/>
      <c r="N86" s="3"/>
      <c r="O86" s="3"/>
      <c r="P86" s="3"/>
      <c r="Q86" s="3"/>
      <c r="R86" s="3"/>
      <c r="S86" s="3"/>
      <c r="T86" s="3"/>
    </row>
    <row r="87" spans="2:20" ht="12.75">
      <c r="B87" s="2"/>
      <c r="C87" s="3"/>
      <c r="D87" s="4"/>
      <c r="E87" s="3"/>
      <c r="F87" s="3"/>
      <c r="G87" s="3"/>
      <c r="H87" s="3"/>
      <c r="I87" s="3"/>
      <c r="J87" s="3"/>
      <c r="K87" s="3"/>
      <c r="L87" s="3"/>
      <c r="M87" s="3"/>
      <c r="N87" s="3"/>
      <c r="O87" s="3"/>
      <c r="P87" s="3"/>
      <c r="Q87" s="3"/>
      <c r="R87" s="3"/>
      <c r="S87" s="3"/>
      <c r="T87" s="3"/>
    </row>
    <row r="88" spans="2:20" ht="12.75">
      <c r="B88" s="2"/>
      <c r="C88" s="3"/>
      <c r="D88" s="4"/>
      <c r="E88" s="3"/>
      <c r="F88" s="3"/>
      <c r="G88" s="3"/>
      <c r="H88" s="3"/>
      <c r="I88" s="3"/>
      <c r="J88" s="3"/>
      <c r="K88" s="3"/>
      <c r="L88" s="3"/>
      <c r="M88" s="3"/>
      <c r="N88" s="3"/>
      <c r="O88" s="3"/>
      <c r="P88" s="3"/>
      <c r="Q88" s="3"/>
      <c r="R88" s="3"/>
      <c r="S88" s="3"/>
      <c r="T88" s="3"/>
    </row>
    <row r="89" spans="2:20" ht="12.75">
      <c r="B89" s="2"/>
      <c r="C89" s="3"/>
      <c r="D89" s="4"/>
      <c r="E89" s="3"/>
      <c r="F89" s="3"/>
      <c r="G89" s="3"/>
      <c r="H89" s="3"/>
      <c r="I89" s="3"/>
      <c r="J89" s="3"/>
      <c r="K89" s="3"/>
      <c r="L89" s="3"/>
      <c r="M89" s="3"/>
      <c r="N89" s="3"/>
      <c r="O89" s="3"/>
      <c r="P89" s="3"/>
      <c r="Q89" s="3"/>
      <c r="R89" s="3"/>
      <c r="S89" s="3"/>
      <c r="T89" s="3"/>
    </row>
    <row r="90" spans="2:20" ht="12.75">
      <c r="B90" s="2"/>
      <c r="C90" s="3"/>
      <c r="D90" s="4"/>
      <c r="E90" s="3"/>
      <c r="F90" s="3"/>
      <c r="G90" s="3"/>
      <c r="H90" s="3"/>
      <c r="I90" s="3"/>
      <c r="J90" s="3"/>
      <c r="K90" s="3"/>
      <c r="L90" s="3"/>
      <c r="M90" s="3"/>
      <c r="N90" s="3"/>
      <c r="O90" s="3"/>
      <c r="P90" s="3"/>
      <c r="Q90" s="3"/>
      <c r="R90" s="3"/>
      <c r="S90" s="3"/>
      <c r="T90" s="3"/>
    </row>
    <row r="91" spans="2:20" ht="12.75">
      <c r="B91" s="2"/>
      <c r="C91" s="3"/>
      <c r="D91" s="4"/>
      <c r="E91" s="3"/>
      <c r="F91" s="3"/>
      <c r="G91" s="3"/>
      <c r="H91" s="3"/>
      <c r="I91" s="3"/>
      <c r="J91" s="3"/>
      <c r="K91" s="3"/>
      <c r="L91" s="3"/>
      <c r="M91" s="3"/>
      <c r="N91" s="3"/>
      <c r="O91" s="3"/>
      <c r="P91" s="3"/>
      <c r="Q91" s="3"/>
      <c r="R91" s="3"/>
      <c r="S91" s="3"/>
      <c r="T91" s="3"/>
    </row>
    <row r="92" spans="2:20" ht="12.75">
      <c r="B92" s="2"/>
      <c r="C92" s="3"/>
      <c r="D92" s="4"/>
      <c r="E92" s="3"/>
      <c r="F92" s="3"/>
      <c r="G92" s="3"/>
      <c r="H92" s="3"/>
      <c r="I92" s="3"/>
      <c r="J92" s="3"/>
      <c r="K92" s="3"/>
      <c r="L92" s="3"/>
      <c r="M92" s="3"/>
      <c r="N92" s="3"/>
      <c r="O92" s="3"/>
      <c r="P92" s="3"/>
      <c r="Q92" s="3"/>
      <c r="R92" s="3"/>
      <c r="S92" s="3"/>
      <c r="T92" s="3"/>
    </row>
    <row r="93" spans="2:20" ht="12.75">
      <c r="B93" s="2"/>
      <c r="C93" s="3"/>
      <c r="D93" s="4"/>
      <c r="E93" s="3"/>
      <c r="F93" s="3"/>
      <c r="G93" s="3"/>
      <c r="H93" s="3"/>
      <c r="I93" s="3"/>
      <c r="J93" s="3"/>
      <c r="K93" s="3"/>
      <c r="L93" s="3"/>
      <c r="M93" s="3"/>
      <c r="N93" s="3"/>
      <c r="O93" s="3"/>
      <c r="P93" s="3"/>
      <c r="Q93" s="3"/>
      <c r="R93" s="3"/>
      <c r="S93" s="3"/>
      <c r="T93" s="3"/>
    </row>
    <row r="94" spans="2:20" ht="12.75">
      <c r="B94" s="2"/>
      <c r="C94" s="3"/>
      <c r="D94" s="4"/>
      <c r="E94" s="3"/>
      <c r="F94" s="3"/>
      <c r="G94" s="3"/>
      <c r="H94" s="3"/>
      <c r="I94" s="3"/>
      <c r="J94" s="3"/>
      <c r="K94" s="3"/>
      <c r="L94" s="3"/>
      <c r="M94" s="3"/>
      <c r="N94" s="3"/>
      <c r="O94" s="3"/>
      <c r="P94" s="3"/>
      <c r="Q94" s="3"/>
      <c r="R94" s="3"/>
      <c r="S94" s="3"/>
      <c r="T94" s="3"/>
    </row>
    <row r="95" spans="2:20" ht="12.75">
      <c r="B95" s="2"/>
      <c r="C95" s="3"/>
      <c r="D95" s="4"/>
      <c r="E95" s="3"/>
      <c r="F95" s="3"/>
      <c r="G95" s="3"/>
      <c r="H95" s="3"/>
      <c r="I95" s="3"/>
      <c r="J95" s="3"/>
      <c r="K95" s="3"/>
      <c r="L95" s="3"/>
      <c r="M95" s="3"/>
      <c r="N95" s="3"/>
      <c r="O95" s="3"/>
      <c r="P95" s="3"/>
      <c r="Q95" s="3"/>
      <c r="R95" s="3"/>
      <c r="S95" s="3"/>
      <c r="T95" s="3"/>
    </row>
    <row r="96" spans="2:20" ht="12.75">
      <c r="B96" s="2"/>
      <c r="C96" s="3"/>
      <c r="D96" s="4"/>
      <c r="E96" s="3"/>
      <c r="F96" s="3"/>
      <c r="G96" s="3"/>
      <c r="H96" s="3"/>
      <c r="I96" s="3"/>
      <c r="J96" s="3"/>
      <c r="K96" s="3"/>
      <c r="L96" s="3"/>
      <c r="M96" s="3"/>
      <c r="N96" s="3"/>
      <c r="O96" s="3"/>
      <c r="P96" s="3"/>
      <c r="Q96" s="3"/>
      <c r="R96" s="3"/>
      <c r="S96" s="3"/>
      <c r="T96" s="3"/>
    </row>
    <row r="97" spans="2:20" ht="12.75">
      <c r="B97" s="2"/>
      <c r="C97" s="3"/>
      <c r="D97" s="4"/>
      <c r="E97" s="3"/>
      <c r="F97" s="3"/>
      <c r="G97" s="3"/>
      <c r="H97" s="3"/>
      <c r="I97" s="3"/>
      <c r="J97" s="3"/>
      <c r="K97" s="3"/>
      <c r="L97" s="3"/>
      <c r="M97" s="3"/>
      <c r="N97" s="3"/>
      <c r="O97" s="3"/>
      <c r="P97" s="3"/>
      <c r="Q97" s="3"/>
      <c r="R97" s="3"/>
      <c r="S97" s="3"/>
      <c r="T97" s="3"/>
    </row>
    <row r="98" spans="2:20" ht="12.75">
      <c r="B98" s="2"/>
      <c r="C98" s="3"/>
      <c r="D98" s="4"/>
      <c r="E98" s="3"/>
      <c r="F98" s="3"/>
      <c r="G98" s="3"/>
      <c r="H98" s="3"/>
      <c r="I98" s="3"/>
      <c r="J98" s="3"/>
      <c r="K98" s="3"/>
      <c r="L98" s="3"/>
      <c r="M98" s="3"/>
      <c r="N98" s="3"/>
      <c r="O98" s="3"/>
      <c r="P98" s="3"/>
      <c r="Q98" s="3"/>
      <c r="R98" s="3"/>
      <c r="S98" s="3"/>
      <c r="T98" s="3"/>
    </row>
    <row r="99" spans="2:20" ht="12.75">
      <c r="B99" s="2"/>
      <c r="C99" s="3"/>
      <c r="D99" s="4"/>
      <c r="E99" s="3"/>
      <c r="F99" s="3"/>
      <c r="G99" s="3"/>
      <c r="H99" s="3"/>
      <c r="I99" s="3"/>
      <c r="J99" s="3"/>
      <c r="K99" s="3"/>
      <c r="L99" s="3"/>
      <c r="M99" s="3"/>
      <c r="N99" s="3"/>
      <c r="O99" s="3"/>
      <c r="P99" s="3"/>
      <c r="Q99" s="3"/>
      <c r="R99" s="3"/>
      <c r="S99" s="3"/>
      <c r="T99" s="3"/>
    </row>
    <row r="100" spans="2:20" ht="12.75">
      <c r="B100" s="2"/>
      <c r="C100" s="3"/>
      <c r="D100" s="4"/>
      <c r="E100" s="3"/>
      <c r="F100" s="3"/>
      <c r="G100" s="3"/>
      <c r="H100" s="3"/>
      <c r="I100" s="3"/>
      <c r="J100" s="3"/>
      <c r="K100" s="3"/>
      <c r="L100" s="3"/>
      <c r="M100" s="3"/>
      <c r="N100" s="3"/>
      <c r="O100" s="3"/>
      <c r="P100" s="3"/>
      <c r="Q100" s="3"/>
      <c r="R100" s="3"/>
      <c r="S100" s="3"/>
      <c r="T100" s="3"/>
    </row>
    <row r="101" spans="2:20" ht="12.75">
      <c r="B101" s="2"/>
      <c r="C101" s="3"/>
      <c r="D101" s="4"/>
      <c r="E101" s="3"/>
      <c r="F101" s="3"/>
      <c r="G101" s="3"/>
      <c r="H101" s="3"/>
      <c r="I101" s="3"/>
      <c r="J101" s="3"/>
      <c r="K101" s="3"/>
      <c r="L101" s="3"/>
      <c r="M101" s="3"/>
      <c r="N101" s="3"/>
      <c r="O101" s="3"/>
      <c r="P101" s="3"/>
      <c r="Q101" s="3"/>
      <c r="R101" s="3"/>
      <c r="S101" s="3"/>
      <c r="T101" s="3"/>
    </row>
    <row r="102" spans="2:20" ht="12.75">
      <c r="B102" s="2"/>
      <c r="C102" s="3"/>
      <c r="D102" s="4"/>
      <c r="E102" s="3"/>
      <c r="F102" s="3"/>
      <c r="G102" s="3"/>
      <c r="H102" s="3"/>
      <c r="I102" s="3"/>
      <c r="J102" s="3"/>
      <c r="K102" s="3"/>
      <c r="L102" s="3"/>
      <c r="M102" s="3"/>
      <c r="N102" s="3"/>
      <c r="O102" s="3"/>
      <c r="P102" s="3"/>
      <c r="Q102" s="3"/>
      <c r="R102" s="3"/>
      <c r="S102" s="3"/>
      <c r="T102" s="3"/>
    </row>
    <row r="103" spans="2:20" ht="12.75">
      <c r="B103" s="2"/>
      <c r="C103" s="3"/>
      <c r="D103" s="4"/>
      <c r="E103" s="3"/>
      <c r="F103" s="3"/>
      <c r="G103" s="3"/>
      <c r="H103" s="3"/>
      <c r="I103" s="3"/>
      <c r="J103" s="3"/>
      <c r="K103" s="3"/>
      <c r="L103" s="3"/>
      <c r="M103" s="3"/>
      <c r="N103" s="3"/>
      <c r="O103" s="3"/>
      <c r="P103" s="3"/>
      <c r="Q103" s="3"/>
      <c r="R103" s="3"/>
      <c r="S103" s="3"/>
      <c r="T103" s="3"/>
    </row>
    <row r="104" spans="2:20" ht="12.75">
      <c r="B104" s="2"/>
      <c r="C104" s="3"/>
      <c r="D104" s="4"/>
      <c r="E104" s="3"/>
      <c r="F104" s="3"/>
      <c r="G104" s="3"/>
      <c r="H104" s="3"/>
      <c r="I104" s="3"/>
      <c r="J104" s="3"/>
      <c r="K104" s="3"/>
      <c r="L104" s="3"/>
      <c r="M104" s="3"/>
      <c r="N104" s="3"/>
      <c r="O104" s="3"/>
      <c r="P104" s="3"/>
      <c r="Q104" s="3"/>
      <c r="R104" s="3"/>
      <c r="S104" s="3"/>
      <c r="T104" s="3"/>
    </row>
    <row r="105" spans="2:20" ht="12.75">
      <c r="B105" s="2"/>
      <c r="C105" s="3"/>
      <c r="D105" s="4"/>
      <c r="E105" s="3"/>
      <c r="F105" s="3"/>
      <c r="G105" s="3"/>
      <c r="H105" s="3"/>
      <c r="I105" s="3"/>
      <c r="J105" s="3"/>
      <c r="K105" s="3"/>
      <c r="L105" s="3"/>
      <c r="M105" s="3"/>
      <c r="N105" s="3"/>
      <c r="O105" s="3"/>
      <c r="P105" s="3"/>
      <c r="Q105" s="3"/>
      <c r="R105" s="3"/>
      <c r="S105" s="3"/>
      <c r="T105" s="3"/>
    </row>
    <row r="106" spans="2:20" ht="12.75">
      <c r="B106" s="2"/>
      <c r="C106" s="3"/>
      <c r="D106" s="4"/>
      <c r="E106" s="3"/>
      <c r="F106" s="3"/>
      <c r="G106" s="3"/>
      <c r="H106" s="3"/>
      <c r="I106" s="3"/>
      <c r="J106" s="3"/>
      <c r="K106" s="3"/>
      <c r="L106" s="3"/>
      <c r="M106" s="3"/>
      <c r="N106" s="3"/>
      <c r="O106" s="3"/>
      <c r="P106" s="3"/>
      <c r="Q106" s="3"/>
      <c r="R106" s="3"/>
      <c r="S106" s="3"/>
      <c r="T106" s="3"/>
    </row>
    <row r="107" spans="2:20" ht="12.75">
      <c r="B107" s="2"/>
      <c r="C107" s="3"/>
      <c r="D107" s="4"/>
      <c r="E107" s="3"/>
      <c r="F107" s="3"/>
      <c r="G107" s="3"/>
      <c r="H107" s="3"/>
      <c r="I107" s="3"/>
      <c r="J107" s="3"/>
      <c r="K107" s="3"/>
      <c r="L107" s="3"/>
      <c r="M107" s="3"/>
      <c r="N107" s="3"/>
      <c r="O107" s="3"/>
      <c r="P107" s="3"/>
      <c r="Q107" s="3"/>
      <c r="R107" s="3"/>
      <c r="S107" s="3"/>
      <c r="T107" s="3"/>
    </row>
    <row r="108" spans="2:20" ht="12.75">
      <c r="B108" s="2"/>
      <c r="C108" s="3"/>
      <c r="D108" s="4"/>
      <c r="E108" s="3"/>
      <c r="F108" s="3"/>
      <c r="G108" s="3"/>
      <c r="H108" s="3"/>
      <c r="I108" s="3"/>
      <c r="J108" s="3"/>
      <c r="K108" s="3"/>
      <c r="L108" s="3"/>
      <c r="M108" s="3"/>
      <c r="N108" s="3"/>
      <c r="O108" s="3"/>
      <c r="P108" s="3"/>
      <c r="Q108" s="3"/>
      <c r="R108" s="3"/>
      <c r="S108" s="3"/>
      <c r="T108" s="3"/>
    </row>
    <row r="109" spans="2:20" ht="12.75">
      <c r="B109" s="2"/>
      <c r="C109" s="3"/>
      <c r="D109" s="4"/>
      <c r="E109" s="3"/>
      <c r="F109" s="3"/>
      <c r="G109" s="3"/>
      <c r="H109" s="3"/>
      <c r="I109" s="3"/>
      <c r="J109" s="3"/>
      <c r="K109" s="3"/>
      <c r="L109" s="3"/>
      <c r="M109" s="3"/>
      <c r="N109" s="3"/>
      <c r="O109" s="3"/>
      <c r="P109" s="3"/>
      <c r="Q109" s="3"/>
      <c r="R109" s="3"/>
      <c r="S109" s="3"/>
      <c r="T109" s="3"/>
    </row>
    <row r="110" spans="2:20" ht="12.75">
      <c r="B110" s="2"/>
      <c r="C110" s="3"/>
      <c r="D110" s="4"/>
      <c r="E110" s="3"/>
      <c r="F110" s="3"/>
      <c r="G110" s="3"/>
      <c r="H110" s="3"/>
      <c r="I110" s="3"/>
      <c r="J110" s="3"/>
      <c r="K110" s="3"/>
      <c r="L110" s="3"/>
      <c r="M110" s="3"/>
      <c r="N110" s="3"/>
      <c r="O110" s="3"/>
      <c r="P110" s="3"/>
      <c r="Q110" s="3"/>
      <c r="R110" s="3"/>
      <c r="S110" s="3"/>
      <c r="T110" s="3"/>
    </row>
    <row r="111" spans="2:20" ht="12.75">
      <c r="B111" s="2"/>
      <c r="C111" s="3"/>
      <c r="D111" s="4"/>
      <c r="E111" s="3"/>
      <c r="F111" s="3"/>
      <c r="G111" s="3"/>
      <c r="H111" s="3"/>
      <c r="I111" s="3"/>
      <c r="J111" s="3"/>
      <c r="K111" s="3"/>
      <c r="L111" s="3"/>
      <c r="M111" s="3"/>
      <c r="N111" s="3"/>
      <c r="O111" s="3"/>
      <c r="P111" s="3"/>
      <c r="Q111" s="3"/>
      <c r="R111" s="3"/>
      <c r="S111" s="3"/>
      <c r="T111" s="3"/>
    </row>
    <row r="112" spans="2:20" ht="12.75">
      <c r="B112" s="2"/>
      <c r="C112" s="3"/>
      <c r="D112" s="4"/>
      <c r="E112" s="3"/>
      <c r="F112" s="3"/>
      <c r="G112" s="3"/>
      <c r="H112" s="3"/>
      <c r="I112" s="3"/>
      <c r="J112" s="3"/>
      <c r="K112" s="3"/>
      <c r="L112" s="3"/>
      <c r="M112" s="3"/>
      <c r="N112" s="3"/>
      <c r="O112" s="3"/>
      <c r="P112" s="3"/>
      <c r="Q112" s="3"/>
      <c r="R112" s="3"/>
      <c r="S112" s="3"/>
      <c r="T112" s="3"/>
    </row>
    <row r="113" spans="2:20" ht="12.75">
      <c r="B113" s="2"/>
      <c r="C113" s="3"/>
      <c r="D113" s="4"/>
      <c r="E113" s="3"/>
      <c r="F113" s="3"/>
      <c r="G113" s="3"/>
      <c r="H113" s="3"/>
      <c r="I113" s="3"/>
      <c r="J113" s="3"/>
      <c r="K113" s="3"/>
      <c r="L113" s="3"/>
      <c r="M113" s="3"/>
      <c r="N113" s="3"/>
      <c r="O113" s="3"/>
      <c r="P113" s="3"/>
      <c r="Q113" s="3"/>
      <c r="R113" s="3"/>
      <c r="S113" s="3"/>
      <c r="T113" s="3"/>
    </row>
    <row r="114" spans="2:20" ht="12.75">
      <c r="B114" s="2"/>
      <c r="C114" s="3"/>
      <c r="D114" s="4"/>
      <c r="E114" s="3"/>
      <c r="F114" s="3"/>
      <c r="G114" s="3"/>
      <c r="H114" s="3"/>
      <c r="I114" s="3"/>
      <c r="J114" s="3"/>
      <c r="K114" s="3"/>
      <c r="L114" s="3"/>
      <c r="M114" s="3"/>
      <c r="N114" s="3"/>
      <c r="O114" s="3"/>
      <c r="P114" s="3"/>
      <c r="Q114" s="3"/>
      <c r="R114" s="3"/>
      <c r="S114" s="3"/>
      <c r="T114" s="3"/>
    </row>
    <row r="115" spans="2:20" ht="12.75">
      <c r="B115" s="2"/>
      <c r="C115" s="3"/>
      <c r="D115" s="4"/>
      <c r="E115" s="3"/>
      <c r="F115" s="3"/>
      <c r="G115" s="3"/>
      <c r="H115" s="3"/>
      <c r="I115" s="3"/>
      <c r="J115" s="3"/>
      <c r="K115" s="3"/>
      <c r="L115" s="3"/>
      <c r="M115" s="3"/>
      <c r="N115" s="3"/>
      <c r="O115" s="3"/>
      <c r="P115" s="3"/>
      <c r="Q115" s="3"/>
      <c r="R115" s="3"/>
      <c r="S115" s="3"/>
      <c r="T115" s="3"/>
    </row>
    <row r="116" spans="2:20" ht="12.75">
      <c r="B116" s="2"/>
      <c r="C116" s="3"/>
      <c r="D116" s="4"/>
      <c r="E116" s="3"/>
      <c r="F116" s="3"/>
      <c r="G116" s="3"/>
      <c r="H116" s="3"/>
      <c r="I116" s="3"/>
      <c r="J116" s="3"/>
      <c r="K116" s="3"/>
      <c r="L116" s="3"/>
      <c r="M116" s="3"/>
      <c r="N116" s="3"/>
      <c r="O116" s="3"/>
      <c r="P116" s="3"/>
      <c r="Q116" s="3"/>
      <c r="R116" s="3"/>
      <c r="S116" s="3"/>
      <c r="T116" s="3"/>
    </row>
    <row r="117" spans="2:20" ht="12.75">
      <c r="B117" s="2"/>
      <c r="C117" s="3"/>
      <c r="D117" s="4"/>
      <c r="E117" s="3"/>
      <c r="F117" s="3"/>
      <c r="G117" s="3"/>
      <c r="H117" s="3"/>
      <c r="I117" s="3"/>
      <c r="J117" s="3"/>
      <c r="K117" s="3"/>
      <c r="L117" s="3"/>
      <c r="M117" s="3"/>
      <c r="N117" s="3"/>
      <c r="O117" s="3"/>
      <c r="P117" s="3"/>
      <c r="Q117" s="3"/>
      <c r="R117" s="3"/>
      <c r="S117" s="3"/>
      <c r="T117" s="3"/>
    </row>
    <row r="118" spans="2:20" ht="12.75">
      <c r="B118" s="2"/>
      <c r="C118" s="3"/>
      <c r="D118" s="4"/>
      <c r="E118" s="3"/>
      <c r="F118" s="3"/>
      <c r="G118" s="3"/>
      <c r="H118" s="3"/>
      <c r="I118" s="3"/>
      <c r="J118" s="3"/>
      <c r="K118" s="3"/>
      <c r="L118" s="3"/>
      <c r="M118" s="3"/>
      <c r="N118" s="3"/>
      <c r="O118" s="3"/>
      <c r="P118" s="3"/>
      <c r="Q118" s="3"/>
      <c r="R118" s="3"/>
      <c r="S118" s="3"/>
      <c r="T118" s="3"/>
    </row>
    <row r="119" spans="2:20" ht="12.75">
      <c r="B119" s="2"/>
      <c r="C119" s="3"/>
      <c r="D119" s="4"/>
      <c r="E119" s="3"/>
      <c r="F119" s="3"/>
      <c r="G119" s="3"/>
      <c r="H119" s="3"/>
      <c r="I119" s="3"/>
      <c r="J119" s="3"/>
      <c r="K119" s="3"/>
      <c r="L119" s="3"/>
      <c r="M119" s="3"/>
      <c r="N119" s="3"/>
      <c r="O119" s="3"/>
      <c r="P119" s="3"/>
      <c r="Q119" s="3"/>
      <c r="R119" s="3"/>
      <c r="S119" s="3"/>
      <c r="T119" s="3"/>
    </row>
    <row r="120" spans="2:20" ht="12.75">
      <c r="B120" s="2"/>
      <c r="C120" s="3"/>
      <c r="D120" s="4"/>
      <c r="E120" s="3"/>
      <c r="F120" s="3"/>
      <c r="G120" s="3"/>
      <c r="H120" s="3"/>
      <c r="I120" s="3"/>
      <c r="J120" s="3"/>
      <c r="K120" s="3"/>
      <c r="L120" s="3"/>
      <c r="M120" s="3"/>
      <c r="N120" s="3"/>
      <c r="O120" s="3"/>
      <c r="P120" s="3"/>
      <c r="Q120" s="3"/>
      <c r="R120" s="3"/>
      <c r="S120" s="3"/>
      <c r="T120" s="3"/>
    </row>
    <row r="121" spans="2:20" ht="12.75">
      <c r="B121" s="2"/>
      <c r="C121" s="3"/>
      <c r="D121" s="4"/>
      <c r="E121" s="3"/>
      <c r="F121" s="3"/>
      <c r="G121" s="3"/>
      <c r="H121" s="3"/>
      <c r="I121" s="3"/>
      <c r="J121" s="3"/>
      <c r="K121" s="3"/>
      <c r="L121" s="3"/>
      <c r="M121" s="3"/>
      <c r="N121" s="3"/>
      <c r="O121" s="3"/>
      <c r="P121" s="3"/>
      <c r="Q121" s="3"/>
      <c r="R121" s="3"/>
      <c r="S121" s="3"/>
      <c r="T121" s="3"/>
    </row>
    <row r="122" spans="2:20" ht="12.75">
      <c r="B122" s="2"/>
      <c r="C122" s="3"/>
      <c r="D122" s="4"/>
      <c r="E122" s="3"/>
      <c r="F122" s="3"/>
      <c r="G122" s="3"/>
      <c r="H122" s="3"/>
      <c r="I122" s="3"/>
      <c r="J122" s="3"/>
      <c r="K122" s="3"/>
      <c r="L122" s="3"/>
      <c r="M122" s="3"/>
      <c r="N122" s="3"/>
      <c r="O122" s="3"/>
      <c r="P122" s="3"/>
      <c r="Q122" s="3"/>
      <c r="R122" s="3"/>
      <c r="S122" s="3"/>
      <c r="T122" s="3"/>
    </row>
    <row r="123" spans="2:20" ht="12.75">
      <c r="B123" s="2"/>
      <c r="C123" s="3"/>
      <c r="D123" s="4"/>
      <c r="E123" s="3"/>
      <c r="F123" s="3"/>
      <c r="G123" s="3"/>
      <c r="H123" s="3"/>
      <c r="I123" s="3"/>
      <c r="J123" s="3"/>
      <c r="K123" s="3"/>
      <c r="L123" s="3"/>
      <c r="M123" s="3"/>
      <c r="N123" s="3"/>
      <c r="O123" s="3"/>
      <c r="P123" s="3"/>
      <c r="Q123" s="3"/>
      <c r="R123" s="3"/>
      <c r="S123" s="3"/>
      <c r="T123" s="3"/>
    </row>
    <row r="124" spans="2:20" ht="12.75">
      <c r="B124" s="2"/>
      <c r="C124" s="3"/>
      <c r="D124" s="4"/>
      <c r="E124" s="3"/>
      <c r="F124" s="3"/>
      <c r="G124" s="3"/>
      <c r="H124" s="3"/>
      <c r="I124" s="3"/>
      <c r="J124" s="3"/>
      <c r="K124" s="3"/>
      <c r="L124" s="3"/>
      <c r="M124" s="3"/>
      <c r="N124" s="3"/>
      <c r="O124" s="3"/>
      <c r="P124" s="3"/>
      <c r="Q124" s="3"/>
      <c r="R124" s="3"/>
      <c r="S124" s="3"/>
      <c r="T124" s="3"/>
    </row>
    <row r="125" spans="2:20" ht="12.75">
      <c r="B125" s="2"/>
      <c r="C125" s="3"/>
      <c r="D125" s="4"/>
      <c r="E125" s="3"/>
      <c r="F125" s="3"/>
      <c r="G125" s="3"/>
      <c r="H125" s="3"/>
      <c r="I125" s="3"/>
      <c r="J125" s="3"/>
      <c r="K125" s="3"/>
      <c r="L125" s="3"/>
      <c r="M125" s="3"/>
      <c r="N125" s="3"/>
      <c r="O125" s="3"/>
      <c r="P125" s="3"/>
      <c r="Q125" s="3"/>
      <c r="R125" s="3"/>
      <c r="S125" s="3"/>
      <c r="T125" s="3"/>
    </row>
    <row r="126" spans="2:20" ht="12.75">
      <c r="B126" s="2"/>
      <c r="C126" s="3"/>
      <c r="D126" s="4"/>
      <c r="E126" s="3"/>
      <c r="F126" s="3"/>
      <c r="G126" s="3"/>
      <c r="H126" s="3"/>
      <c r="I126" s="3"/>
      <c r="J126" s="3"/>
      <c r="K126" s="3"/>
      <c r="L126" s="3"/>
      <c r="M126" s="3"/>
      <c r="N126" s="3"/>
      <c r="O126" s="3"/>
      <c r="P126" s="3"/>
      <c r="Q126" s="3"/>
      <c r="R126" s="3"/>
      <c r="S126" s="3"/>
      <c r="T126" s="3"/>
    </row>
    <row r="127" spans="2:20" ht="12.75">
      <c r="B127" s="2"/>
      <c r="C127" s="3"/>
      <c r="D127" s="4"/>
      <c r="E127" s="3"/>
      <c r="F127" s="3"/>
      <c r="G127" s="3"/>
      <c r="H127" s="3"/>
      <c r="I127" s="3"/>
      <c r="J127" s="3"/>
      <c r="K127" s="3"/>
      <c r="L127" s="3"/>
      <c r="M127" s="3"/>
      <c r="N127" s="3"/>
      <c r="O127" s="3"/>
      <c r="P127" s="3"/>
      <c r="Q127" s="3"/>
      <c r="R127" s="3"/>
      <c r="S127" s="3"/>
      <c r="T127" s="3"/>
    </row>
    <row r="128" spans="2:20" ht="12.75">
      <c r="B128" s="2"/>
      <c r="C128" s="3"/>
      <c r="D128" s="4"/>
      <c r="E128" s="3"/>
      <c r="F128" s="3"/>
      <c r="G128" s="3"/>
      <c r="H128" s="3"/>
      <c r="I128" s="3"/>
      <c r="J128" s="3"/>
      <c r="K128" s="3"/>
      <c r="L128" s="3"/>
      <c r="M128" s="3"/>
      <c r="N128" s="3"/>
      <c r="O128" s="3"/>
      <c r="P128" s="3"/>
      <c r="Q128" s="3"/>
      <c r="R128" s="3"/>
      <c r="S128" s="3"/>
      <c r="T128" s="3"/>
    </row>
    <row r="129" spans="2:20" ht="12.75">
      <c r="B129" s="2"/>
      <c r="C129" s="3"/>
      <c r="D129" s="4"/>
      <c r="E129" s="3"/>
      <c r="F129" s="3"/>
      <c r="G129" s="3"/>
      <c r="H129" s="3"/>
      <c r="I129" s="3"/>
      <c r="J129" s="3"/>
      <c r="K129" s="3"/>
      <c r="L129" s="3"/>
      <c r="M129" s="3"/>
      <c r="N129" s="3"/>
      <c r="O129" s="3"/>
      <c r="P129" s="3"/>
      <c r="Q129" s="3"/>
      <c r="R129" s="3"/>
      <c r="S129" s="3"/>
      <c r="T129" s="3"/>
    </row>
    <row r="130" spans="2:20" ht="12.75">
      <c r="B130" s="2"/>
      <c r="C130" s="3"/>
      <c r="D130" s="4"/>
      <c r="E130" s="3"/>
      <c r="F130" s="3"/>
      <c r="G130" s="3"/>
      <c r="H130" s="3"/>
      <c r="I130" s="3"/>
      <c r="J130" s="3"/>
      <c r="K130" s="3"/>
      <c r="L130" s="3"/>
      <c r="M130" s="3"/>
      <c r="N130" s="3"/>
      <c r="O130" s="3"/>
      <c r="P130" s="3"/>
      <c r="Q130" s="3"/>
      <c r="R130" s="3"/>
      <c r="S130" s="3"/>
      <c r="T130" s="3"/>
    </row>
    <row r="131" spans="2:20" ht="12.75">
      <c r="B131" s="2"/>
      <c r="C131" s="3"/>
      <c r="D131" s="4"/>
      <c r="E131" s="3"/>
      <c r="F131" s="3"/>
      <c r="G131" s="3"/>
      <c r="H131" s="3"/>
      <c r="I131" s="3"/>
      <c r="J131" s="3"/>
      <c r="K131" s="3"/>
      <c r="L131" s="3"/>
      <c r="M131" s="3"/>
      <c r="N131" s="3"/>
      <c r="O131" s="3"/>
      <c r="P131" s="3"/>
      <c r="Q131" s="3"/>
      <c r="R131" s="3"/>
      <c r="S131" s="3"/>
      <c r="T131" s="3"/>
    </row>
    <row r="132" spans="2:20" ht="12.75">
      <c r="B132" s="2"/>
      <c r="C132" s="3"/>
      <c r="D132" s="4"/>
      <c r="E132" s="3"/>
      <c r="F132" s="3"/>
      <c r="G132" s="3"/>
      <c r="H132" s="3"/>
      <c r="I132" s="3"/>
      <c r="J132" s="3"/>
      <c r="K132" s="3"/>
      <c r="L132" s="3"/>
      <c r="M132" s="3"/>
      <c r="N132" s="3"/>
      <c r="O132" s="3"/>
      <c r="P132" s="3"/>
      <c r="Q132" s="3"/>
      <c r="R132" s="3"/>
      <c r="S132" s="3"/>
      <c r="T132" s="3"/>
    </row>
    <row r="133" spans="2:20" ht="12.75">
      <c r="B133" s="2"/>
      <c r="C133" s="3"/>
      <c r="D133" s="4"/>
      <c r="E133" s="3"/>
      <c r="F133" s="3"/>
      <c r="G133" s="3"/>
      <c r="H133" s="3"/>
      <c r="I133" s="3"/>
      <c r="J133" s="3"/>
      <c r="K133" s="3"/>
      <c r="L133" s="3"/>
      <c r="M133" s="3"/>
      <c r="N133" s="3"/>
      <c r="O133" s="3"/>
      <c r="P133" s="3"/>
      <c r="Q133" s="3"/>
      <c r="R133" s="3"/>
      <c r="S133" s="3"/>
      <c r="T133" s="3"/>
    </row>
    <row r="134" spans="2:20" ht="12.75">
      <c r="B134" s="2"/>
      <c r="C134" s="3"/>
      <c r="D134" s="4"/>
      <c r="E134" s="3"/>
      <c r="F134" s="3"/>
      <c r="G134" s="3"/>
      <c r="H134" s="3"/>
      <c r="I134" s="3"/>
      <c r="J134" s="3"/>
      <c r="K134" s="3"/>
      <c r="L134" s="3"/>
      <c r="M134" s="3"/>
      <c r="N134" s="3"/>
      <c r="O134" s="3"/>
      <c r="P134" s="3"/>
      <c r="Q134" s="3"/>
      <c r="R134" s="3"/>
      <c r="S134" s="3"/>
      <c r="T134" s="3"/>
    </row>
    <row r="135" spans="2:20" ht="12.75">
      <c r="B135" s="2"/>
      <c r="C135" s="3"/>
      <c r="D135" s="4"/>
      <c r="E135" s="3"/>
      <c r="F135" s="3"/>
      <c r="G135" s="3"/>
      <c r="H135" s="3"/>
      <c r="I135" s="3"/>
      <c r="J135" s="3"/>
      <c r="K135" s="3"/>
      <c r="L135" s="3"/>
      <c r="M135" s="3"/>
      <c r="N135" s="3"/>
      <c r="O135" s="3"/>
      <c r="P135" s="3"/>
      <c r="Q135" s="3"/>
      <c r="R135" s="3"/>
      <c r="S135" s="3"/>
      <c r="T135" s="3"/>
    </row>
    <row r="136" spans="2:20" ht="12.75">
      <c r="B136" s="2"/>
      <c r="C136" s="3"/>
      <c r="D136" s="4"/>
      <c r="E136" s="3"/>
      <c r="F136" s="3"/>
      <c r="G136" s="3"/>
      <c r="H136" s="3"/>
      <c r="I136" s="3"/>
      <c r="J136" s="3"/>
      <c r="K136" s="3"/>
      <c r="L136" s="3"/>
      <c r="M136" s="3"/>
      <c r="N136" s="3"/>
      <c r="O136" s="3"/>
      <c r="P136" s="3"/>
      <c r="Q136" s="3"/>
      <c r="R136" s="3"/>
      <c r="S136" s="3"/>
      <c r="T136" s="3"/>
    </row>
    <row r="137" spans="2:20" ht="12.75">
      <c r="B137" s="2"/>
      <c r="C137" s="3"/>
      <c r="D137" s="4"/>
      <c r="E137" s="3"/>
      <c r="F137" s="3"/>
      <c r="G137" s="3"/>
      <c r="H137" s="3"/>
      <c r="I137" s="3"/>
      <c r="J137" s="3"/>
      <c r="K137" s="3"/>
      <c r="L137" s="3"/>
      <c r="M137" s="3"/>
      <c r="N137" s="3"/>
      <c r="O137" s="3"/>
      <c r="P137" s="3"/>
      <c r="Q137" s="3"/>
      <c r="R137" s="3"/>
      <c r="S137" s="3"/>
      <c r="T137" s="3"/>
    </row>
    <row r="138" spans="2:20" ht="12.75">
      <c r="B138" s="2"/>
      <c r="C138" s="3"/>
      <c r="D138" s="4"/>
      <c r="E138" s="3"/>
      <c r="F138" s="3"/>
      <c r="G138" s="3"/>
      <c r="H138" s="3"/>
      <c r="I138" s="3"/>
      <c r="J138" s="3"/>
      <c r="K138" s="3"/>
      <c r="L138" s="3"/>
      <c r="M138" s="3"/>
      <c r="N138" s="3"/>
      <c r="O138" s="3"/>
      <c r="P138" s="3"/>
      <c r="Q138" s="3"/>
      <c r="R138" s="3"/>
      <c r="S138" s="3"/>
      <c r="T138" s="3"/>
    </row>
    <row r="139" spans="2:20" ht="12.75">
      <c r="B139" s="2"/>
      <c r="C139" s="3"/>
      <c r="D139" s="4"/>
      <c r="E139" s="3"/>
      <c r="F139" s="3"/>
      <c r="G139" s="3"/>
      <c r="H139" s="3"/>
      <c r="I139" s="3"/>
      <c r="J139" s="3"/>
      <c r="K139" s="3"/>
      <c r="L139" s="3"/>
      <c r="M139" s="3"/>
      <c r="N139" s="3"/>
      <c r="O139" s="3"/>
      <c r="P139" s="3"/>
      <c r="Q139" s="3"/>
      <c r="R139" s="3"/>
      <c r="S139" s="3"/>
      <c r="T139" s="3"/>
    </row>
    <row r="140" spans="2:20" ht="12.75">
      <c r="B140" s="2"/>
      <c r="C140" s="3"/>
      <c r="D140" s="4"/>
      <c r="E140" s="3"/>
      <c r="F140" s="3"/>
      <c r="G140" s="3"/>
      <c r="H140" s="3"/>
      <c r="I140" s="3"/>
      <c r="J140" s="3"/>
      <c r="K140" s="3"/>
      <c r="L140" s="3"/>
      <c r="M140" s="3"/>
      <c r="N140" s="3"/>
      <c r="O140" s="3"/>
      <c r="P140" s="3"/>
      <c r="Q140" s="3"/>
      <c r="R140" s="3"/>
      <c r="S140" s="3"/>
      <c r="T140" s="3"/>
    </row>
    <row r="141" spans="2:20" ht="12.75">
      <c r="B141" s="2"/>
      <c r="C141" s="3"/>
      <c r="D141" s="4"/>
      <c r="E141" s="3"/>
      <c r="F141" s="3"/>
      <c r="G141" s="3"/>
      <c r="H141" s="3"/>
      <c r="I141" s="3"/>
      <c r="J141" s="3"/>
      <c r="K141" s="3"/>
      <c r="L141" s="3"/>
      <c r="M141" s="3"/>
      <c r="N141" s="3"/>
      <c r="O141" s="3"/>
      <c r="P141" s="3"/>
      <c r="Q141" s="3"/>
      <c r="R141" s="3"/>
      <c r="S141" s="3"/>
      <c r="T141" s="3"/>
    </row>
    <row r="142" spans="2:20" ht="12.75">
      <c r="B142" s="2"/>
      <c r="C142" s="3"/>
      <c r="D142" s="4"/>
      <c r="E142" s="3"/>
      <c r="F142" s="3"/>
      <c r="G142" s="3"/>
      <c r="H142" s="3"/>
      <c r="I142" s="3"/>
      <c r="J142" s="3"/>
      <c r="K142" s="3"/>
      <c r="L142" s="3"/>
      <c r="M142" s="3"/>
      <c r="N142" s="3"/>
      <c r="O142" s="3"/>
      <c r="P142" s="3"/>
      <c r="Q142" s="3"/>
      <c r="R142" s="3"/>
      <c r="S142" s="3"/>
      <c r="T142" s="3"/>
    </row>
    <row r="143" spans="2:20" ht="12.75">
      <c r="B143" s="2"/>
      <c r="C143" s="3"/>
      <c r="D143" s="4"/>
      <c r="E143" s="3"/>
      <c r="F143" s="3"/>
      <c r="G143" s="3"/>
      <c r="H143" s="3"/>
      <c r="I143" s="3"/>
      <c r="J143" s="3"/>
      <c r="K143" s="3"/>
      <c r="L143" s="3"/>
      <c r="M143" s="3"/>
      <c r="N143" s="3"/>
      <c r="O143" s="3"/>
      <c r="P143" s="3"/>
      <c r="Q143" s="3"/>
      <c r="R143" s="3"/>
      <c r="S143" s="3"/>
      <c r="T143" s="3"/>
    </row>
    <row r="144" spans="2:20" ht="12.75">
      <c r="B144" s="2"/>
      <c r="C144" s="3"/>
      <c r="D144" s="4"/>
      <c r="E144" s="3"/>
      <c r="F144" s="3"/>
      <c r="G144" s="3"/>
      <c r="H144" s="3"/>
      <c r="I144" s="3"/>
      <c r="J144" s="3"/>
      <c r="K144" s="3"/>
      <c r="L144" s="3"/>
      <c r="M144" s="3"/>
      <c r="N144" s="3"/>
      <c r="O144" s="3"/>
      <c r="P144" s="3"/>
      <c r="Q144" s="3"/>
      <c r="R144" s="3"/>
      <c r="S144" s="3"/>
      <c r="T144" s="3"/>
    </row>
    <row r="145" spans="2:20" ht="12.75">
      <c r="B145" s="2"/>
      <c r="C145" s="3"/>
      <c r="D145" s="4"/>
      <c r="E145" s="3"/>
      <c r="F145" s="3"/>
      <c r="G145" s="3"/>
      <c r="H145" s="3"/>
      <c r="I145" s="3"/>
      <c r="J145" s="3"/>
      <c r="K145" s="3"/>
      <c r="L145" s="3"/>
      <c r="M145" s="3"/>
      <c r="N145" s="3"/>
      <c r="O145" s="3"/>
      <c r="P145" s="3"/>
      <c r="Q145" s="3"/>
      <c r="R145" s="3"/>
      <c r="S145" s="3"/>
      <c r="T145" s="3"/>
    </row>
    <row r="146" spans="2:20" ht="12.75">
      <c r="B146" s="2"/>
      <c r="C146" s="3"/>
      <c r="D146" s="4"/>
      <c r="E146" s="3"/>
      <c r="F146" s="3"/>
      <c r="G146" s="3"/>
      <c r="H146" s="3"/>
      <c r="I146" s="3"/>
      <c r="J146" s="3"/>
      <c r="K146" s="3"/>
      <c r="L146" s="3"/>
      <c r="M146" s="3"/>
      <c r="N146" s="3"/>
      <c r="O146" s="3"/>
      <c r="P146" s="3"/>
      <c r="Q146" s="3"/>
      <c r="R146" s="3"/>
      <c r="S146" s="3"/>
      <c r="T146" s="3"/>
    </row>
    <row r="147" spans="2:20" ht="12.75">
      <c r="B147" s="2"/>
      <c r="C147" s="3"/>
      <c r="D147" s="4"/>
      <c r="E147" s="3"/>
      <c r="F147" s="3"/>
      <c r="G147" s="3"/>
      <c r="H147" s="3"/>
      <c r="I147" s="3"/>
      <c r="J147" s="3"/>
      <c r="K147" s="3"/>
      <c r="L147" s="3"/>
      <c r="M147" s="3"/>
      <c r="N147" s="3"/>
      <c r="O147" s="3"/>
      <c r="P147" s="3"/>
      <c r="Q147" s="3"/>
      <c r="R147" s="3"/>
      <c r="S147" s="3"/>
      <c r="T147" s="3"/>
    </row>
    <row r="148" spans="2:20" ht="12.75">
      <c r="B148" s="2"/>
      <c r="C148" s="3"/>
      <c r="D148" s="4"/>
      <c r="E148" s="3"/>
      <c r="F148" s="3"/>
      <c r="G148" s="3"/>
      <c r="H148" s="3"/>
      <c r="I148" s="3"/>
      <c r="J148" s="3"/>
      <c r="K148" s="3"/>
      <c r="L148" s="3"/>
      <c r="M148" s="3"/>
      <c r="N148" s="3"/>
      <c r="O148" s="3"/>
      <c r="P148" s="3"/>
      <c r="Q148" s="3"/>
      <c r="R148" s="3"/>
      <c r="S148" s="3"/>
      <c r="T148" s="3"/>
    </row>
    <row r="149" spans="2:20" ht="12.75">
      <c r="B149" s="2"/>
      <c r="C149" s="3"/>
      <c r="D149" s="4"/>
      <c r="E149" s="3"/>
      <c r="F149" s="3"/>
      <c r="G149" s="3"/>
      <c r="H149" s="3"/>
      <c r="I149" s="3"/>
      <c r="J149" s="3"/>
      <c r="K149" s="3"/>
      <c r="L149" s="3"/>
      <c r="M149" s="3"/>
      <c r="N149" s="3"/>
      <c r="O149" s="3"/>
      <c r="P149" s="3"/>
      <c r="Q149" s="3"/>
      <c r="R149" s="3"/>
      <c r="S149" s="3"/>
      <c r="T149" s="3"/>
    </row>
    <row r="150" spans="2:20" ht="12.75">
      <c r="B150" s="2"/>
      <c r="C150" s="3"/>
      <c r="D150" s="4"/>
      <c r="E150" s="3"/>
      <c r="F150" s="3"/>
      <c r="G150" s="3"/>
      <c r="H150" s="3"/>
      <c r="I150" s="3"/>
      <c r="J150" s="3"/>
      <c r="K150" s="3"/>
      <c r="L150" s="3"/>
      <c r="M150" s="3"/>
      <c r="N150" s="3"/>
      <c r="O150" s="3"/>
      <c r="P150" s="3"/>
      <c r="Q150" s="3"/>
      <c r="R150" s="3"/>
      <c r="S150" s="3"/>
      <c r="T150" s="3"/>
    </row>
    <row r="151" spans="2:20" ht="12.75">
      <c r="B151" s="2"/>
      <c r="C151" s="3"/>
      <c r="D151" s="4"/>
      <c r="E151" s="3"/>
      <c r="F151" s="3"/>
      <c r="G151" s="3"/>
      <c r="H151" s="3"/>
      <c r="I151" s="3"/>
      <c r="J151" s="3"/>
      <c r="K151" s="3"/>
      <c r="L151" s="3"/>
      <c r="M151" s="3"/>
      <c r="N151" s="3"/>
      <c r="O151" s="3"/>
      <c r="P151" s="3"/>
      <c r="Q151" s="3"/>
      <c r="R151" s="3"/>
      <c r="S151" s="3"/>
      <c r="T151" s="3"/>
    </row>
    <row r="152" spans="2:20" ht="12.75">
      <c r="B152" s="2"/>
      <c r="C152" s="3"/>
      <c r="D152" s="4"/>
      <c r="E152" s="3"/>
      <c r="F152" s="3"/>
      <c r="G152" s="3"/>
      <c r="H152" s="3"/>
      <c r="I152" s="3"/>
      <c r="J152" s="3"/>
      <c r="K152" s="3"/>
      <c r="L152" s="3"/>
      <c r="M152" s="3"/>
      <c r="N152" s="3"/>
      <c r="O152" s="3"/>
      <c r="P152" s="3"/>
      <c r="Q152" s="3"/>
      <c r="R152" s="3"/>
      <c r="S152" s="3"/>
      <c r="T152" s="3"/>
    </row>
    <row r="153" spans="2:20" ht="12.75">
      <c r="B153" s="2"/>
      <c r="C153" s="3"/>
      <c r="D153" s="4"/>
      <c r="E153" s="3"/>
      <c r="F153" s="3"/>
      <c r="G153" s="3"/>
      <c r="H153" s="3"/>
      <c r="I153" s="3"/>
      <c r="J153" s="3"/>
      <c r="K153" s="3"/>
      <c r="L153" s="3"/>
      <c r="M153" s="3"/>
      <c r="N153" s="3"/>
      <c r="O153" s="3"/>
      <c r="P153" s="3"/>
      <c r="Q153" s="3"/>
      <c r="R153" s="3"/>
      <c r="S153" s="3"/>
      <c r="T153" s="3"/>
    </row>
    <row r="154" spans="2:20" ht="12.75">
      <c r="B154" s="2"/>
      <c r="C154" s="3"/>
      <c r="D154" s="4"/>
      <c r="E154" s="3"/>
      <c r="F154" s="3"/>
      <c r="G154" s="3"/>
      <c r="H154" s="3"/>
      <c r="I154" s="3"/>
      <c r="J154" s="3"/>
      <c r="K154" s="3"/>
      <c r="L154" s="3"/>
      <c r="M154" s="3"/>
      <c r="N154" s="3"/>
      <c r="O154" s="3"/>
      <c r="P154" s="3"/>
      <c r="Q154" s="3"/>
      <c r="R154" s="3"/>
      <c r="S154" s="3"/>
      <c r="T154" s="3"/>
    </row>
    <row r="155" spans="2:20" ht="12.75">
      <c r="B155" s="2"/>
      <c r="C155" s="3"/>
      <c r="D155" s="4"/>
      <c r="E155" s="3"/>
      <c r="F155" s="3"/>
      <c r="G155" s="3"/>
      <c r="H155" s="3"/>
      <c r="I155" s="3"/>
      <c r="J155" s="3"/>
      <c r="K155" s="3"/>
      <c r="L155" s="3"/>
      <c r="M155" s="3"/>
      <c r="N155" s="3"/>
      <c r="O155" s="3"/>
      <c r="P155" s="3"/>
      <c r="Q155" s="3"/>
      <c r="R155" s="3"/>
      <c r="S155" s="3"/>
      <c r="T155" s="3"/>
    </row>
    <row r="156" spans="2:20" ht="12.75">
      <c r="B156" s="2"/>
      <c r="C156" s="3"/>
      <c r="D156" s="4"/>
      <c r="E156" s="3"/>
      <c r="F156" s="3"/>
      <c r="G156" s="3"/>
      <c r="H156" s="3"/>
      <c r="I156" s="3"/>
      <c r="J156" s="3"/>
      <c r="K156" s="3"/>
      <c r="L156" s="3"/>
      <c r="M156" s="3"/>
      <c r="N156" s="3"/>
      <c r="O156" s="3"/>
      <c r="P156" s="3"/>
      <c r="Q156" s="3"/>
      <c r="R156" s="3"/>
      <c r="S156" s="3"/>
      <c r="T156" s="3"/>
    </row>
    <row r="157" spans="2:20" ht="12.75">
      <c r="B157" s="2"/>
      <c r="C157" s="3"/>
      <c r="D157" s="4"/>
      <c r="E157" s="3"/>
      <c r="F157" s="3"/>
      <c r="G157" s="3"/>
      <c r="H157" s="3"/>
      <c r="I157" s="3"/>
      <c r="J157" s="3"/>
      <c r="K157" s="3"/>
      <c r="L157" s="3"/>
      <c r="M157" s="3"/>
      <c r="N157" s="3"/>
      <c r="O157" s="3"/>
      <c r="P157" s="3"/>
      <c r="Q157" s="3"/>
      <c r="R157" s="3"/>
      <c r="S157" s="3"/>
      <c r="T157" s="3"/>
    </row>
    <row r="158" spans="2:20" ht="12.75">
      <c r="B158" s="2"/>
      <c r="C158" s="3"/>
      <c r="D158" s="4"/>
      <c r="E158" s="3"/>
      <c r="F158" s="3"/>
      <c r="G158" s="3"/>
      <c r="H158" s="3"/>
      <c r="I158" s="3"/>
      <c r="J158" s="3"/>
      <c r="K158" s="3"/>
      <c r="L158" s="3"/>
      <c r="M158" s="3"/>
      <c r="N158" s="3"/>
      <c r="O158" s="3"/>
      <c r="P158" s="3"/>
      <c r="Q158" s="3"/>
      <c r="R158" s="3"/>
      <c r="S158" s="3"/>
      <c r="T158" s="3"/>
    </row>
    <row r="159" spans="2:20" ht="12.75">
      <c r="B159" s="2"/>
      <c r="C159" s="3"/>
      <c r="D159" s="4"/>
      <c r="E159" s="3"/>
      <c r="F159" s="3"/>
      <c r="G159" s="3"/>
      <c r="H159" s="3"/>
      <c r="I159" s="3"/>
      <c r="J159" s="3"/>
      <c r="K159" s="3"/>
      <c r="L159" s="3"/>
      <c r="M159" s="3"/>
      <c r="N159" s="3"/>
      <c r="O159" s="3"/>
      <c r="P159" s="3"/>
      <c r="Q159" s="3"/>
      <c r="R159" s="3"/>
      <c r="S159" s="3"/>
      <c r="T159" s="3"/>
    </row>
    <row r="160" spans="2:20" ht="12.75">
      <c r="B160" s="2"/>
      <c r="C160" s="3"/>
      <c r="D160" s="4"/>
      <c r="E160" s="3"/>
      <c r="F160" s="3"/>
      <c r="G160" s="3"/>
      <c r="H160" s="3"/>
      <c r="I160" s="3"/>
      <c r="J160" s="3"/>
      <c r="K160" s="3"/>
      <c r="L160" s="3"/>
      <c r="M160" s="3"/>
      <c r="N160" s="3"/>
      <c r="O160" s="3"/>
      <c r="P160" s="3"/>
      <c r="Q160" s="3"/>
      <c r="R160" s="3"/>
      <c r="S160" s="3"/>
      <c r="T160" s="3"/>
    </row>
    <row r="161" spans="2:20" ht="12.75">
      <c r="B161" s="2"/>
      <c r="C161" s="3"/>
      <c r="D161" s="4"/>
      <c r="E161" s="3"/>
      <c r="F161" s="3"/>
      <c r="G161" s="3"/>
      <c r="H161" s="3"/>
      <c r="I161" s="3"/>
      <c r="J161" s="3"/>
      <c r="K161" s="3"/>
      <c r="L161" s="3"/>
      <c r="M161" s="3"/>
      <c r="N161" s="3"/>
      <c r="O161" s="3"/>
      <c r="P161" s="3"/>
      <c r="Q161" s="3"/>
      <c r="R161" s="3"/>
      <c r="S161" s="3"/>
      <c r="T161" s="3"/>
    </row>
    <row r="162" spans="2:20" ht="12.75">
      <c r="B162" s="2"/>
      <c r="C162" s="3"/>
      <c r="D162" s="4"/>
      <c r="E162" s="3"/>
      <c r="F162" s="3"/>
      <c r="G162" s="3"/>
      <c r="H162" s="3"/>
      <c r="I162" s="3"/>
      <c r="J162" s="3"/>
      <c r="K162" s="3"/>
      <c r="L162" s="3"/>
      <c r="M162" s="3"/>
      <c r="N162" s="3"/>
      <c r="O162" s="3"/>
      <c r="P162" s="3"/>
      <c r="Q162" s="3"/>
      <c r="R162" s="3"/>
      <c r="S162" s="3"/>
      <c r="T162" s="3"/>
    </row>
    <row r="163" spans="2:20" ht="12.75">
      <c r="B163" s="2"/>
      <c r="C163" s="3"/>
      <c r="D163" s="4"/>
      <c r="E163" s="3"/>
      <c r="F163" s="3"/>
      <c r="G163" s="3"/>
      <c r="H163" s="3"/>
      <c r="I163" s="3"/>
      <c r="J163" s="3"/>
      <c r="K163" s="3"/>
      <c r="L163" s="3"/>
      <c r="M163" s="3"/>
      <c r="N163" s="3"/>
      <c r="O163" s="3"/>
      <c r="P163" s="3"/>
      <c r="Q163" s="3"/>
      <c r="R163" s="3"/>
      <c r="S163" s="3"/>
      <c r="T163" s="3"/>
    </row>
    <row r="164" spans="2:20" ht="12.75">
      <c r="B164" s="2"/>
      <c r="C164" s="3"/>
      <c r="D164" s="4"/>
      <c r="E164" s="3"/>
      <c r="F164" s="3"/>
      <c r="G164" s="3"/>
      <c r="H164" s="3"/>
      <c r="I164" s="3"/>
      <c r="J164" s="3"/>
      <c r="K164" s="3"/>
      <c r="L164" s="3"/>
      <c r="M164" s="3"/>
      <c r="N164" s="3"/>
      <c r="O164" s="3"/>
      <c r="P164" s="3"/>
      <c r="Q164" s="3"/>
      <c r="R164" s="3"/>
      <c r="S164" s="3"/>
      <c r="T164" s="3"/>
    </row>
    <row r="165" spans="2:20" ht="12.75">
      <c r="B165" s="2"/>
      <c r="C165" s="3"/>
      <c r="D165" s="4"/>
      <c r="E165" s="3"/>
      <c r="F165" s="3"/>
      <c r="G165" s="3"/>
      <c r="H165" s="3"/>
      <c r="I165" s="3"/>
      <c r="J165" s="3"/>
      <c r="K165" s="3"/>
      <c r="L165" s="3"/>
      <c r="M165" s="3"/>
      <c r="N165" s="3"/>
      <c r="O165" s="3"/>
      <c r="P165" s="3"/>
      <c r="Q165" s="3"/>
      <c r="R165" s="3"/>
      <c r="S165" s="3"/>
      <c r="T165" s="3"/>
    </row>
    <row r="166" spans="2:20" ht="12.75">
      <c r="B166" s="2"/>
      <c r="C166" s="3"/>
      <c r="D166" s="4"/>
      <c r="E166" s="3"/>
      <c r="F166" s="3"/>
      <c r="G166" s="3"/>
      <c r="H166" s="3"/>
      <c r="I166" s="3"/>
      <c r="J166" s="3"/>
      <c r="K166" s="3"/>
      <c r="L166" s="3"/>
      <c r="M166" s="3"/>
      <c r="N166" s="3"/>
      <c r="O166" s="3"/>
      <c r="P166" s="3"/>
      <c r="Q166" s="3"/>
      <c r="R166" s="3"/>
      <c r="S166" s="3"/>
      <c r="T166" s="3"/>
    </row>
    <row r="167" spans="2:20" ht="12.75">
      <c r="B167" s="2"/>
      <c r="C167" s="3"/>
      <c r="D167" s="4"/>
      <c r="E167" s="3"/>
      <c r="F167" s="3"/>
      <c r="G167" s="3"/>
      <c r="H167" s="3"/>
      <c r="I167" s="3"/>
      <c r="J167" s="3"/>
      <c r="K167" s="3"/>
      <c r="L167" s="3"/>
      <c r="M167" s="3"/>
      <c r="N167" s="3"/>
      <c r="O167" s="3"/>
      <c r="P167" s="3"/>
      <c r="Q167" s="3"/>
      <c r="R167" s="3"/>
      <c r="S167" s="3"/>
      <c r="T167" s="3"/>
    </row>
    <row r="168" spans="2:20" ht="12.75">
      <c r="B168" s="2"/>
      <c r="C168" s="3"/>
      <c r="D168" s="4"/>
      <c r="E168" s="3"/>
      <c r="F168" s="3"/>
      <c r="G168" s="3"/>
      <c r="H168" s="3"/>
      <c r="I168" s="3"/>
      <c r="J168" s="3"/>
      <c r="K168" s="3"/>
      <c r="L168" s="3"/>
      <c r="M168" s="3"/>
      <c r="N168" s="3"/>
      <c r="O168" s="3"/>
      <c r="P168" s="3"/>
      <c r="Q168" s="3"/>
      <c r="R168" s="3"/>
      <c r="S168" s="3"/>
      <c r="T168" s="3"/>
    </row>
    <row r="169" spans="2:20" ht="12.75">
      <c r="B169" s="2"/>
      <c r="C169" s="3"/>
      <c r="D169" s="4"/>
      <c r="E169" s="3"/>
      <c r="F169" s="3"/>
      <c r="G169" s="3"/>
      <c r="H169" s="3"/>
      <c r="I169" s="3"/>
      <c r="J169" s="3"/>
      <c r="K169" s="3"/>
      <c r="L169" s="3"/>
      <c r="M169" s="3"/>
      <c r="N169" s="3"/>
      <c r="O169" s="3"/>
      <c r="P169" s="3"/>
      <c r="Q169" s="3"/>
      <c r="R169" s="3"/>
      <c r="S169" s="3"/>
      <c r="T169" s="3"/>
    </row>
    <row r="170" spans="2:20" ht="12.75">
      <c r="B170" s="2"/>
      <c r="C170" s="3"/>
      <c r="D170" s="4"/>
      <c r="E170" s="3"/>
      <c r="F170" s="3"/>
      <c r="G170" s="3"/>
      <c r="H170" s="3"/>
      <c r="I170" s="3"/>
      <c r="J170" s="3"/>
      <c r="K170" s="3"/>
      <c r="L170" s="3"/>
      <c r="M170" s="3"/>
      <c r="N170" s="3"/>
      <c r="O170" s="3"/>
      <c r="P170" s="3"/>
      <c r="Q170" s="3"/>
      <c r="R170" s="3"/>
      <c r="S170" s="3"/>
      <c r="T170" s="3"/>
    </row>
    <row r="171" spans="2:20" ht="12.75">
      <c r="B171" s="2"/>
      <c r="C171" s="3"/>
      <c r="D171" s="4"/>
      <c r="E171" s="3"/>
      <c r="F171" s="3"/>
      <c r="G171" s="3"/>
      <c r="H171" s="3"/>
      <c r="I171" s="3"/>
      <c r="J171" s="3"/>
      <c r="K171" s="3"/>
      <c r="L171" s="3"/>
      <c r="M171" s="3"/>
      <c r="N171" s="3"/>
      <c r="O171" s="3"/>
      <c r="P171" s="3"/>
      <c r="Q171" s="3"/>
      <c r="R171" s="3"/>
      <c r="S171" s="3"/>
      <c r="T171" s="3"/>
    </row>
    <row r="172" spans="2:20" ht="12.75">
      <c r="B172" s="2"/>
      <c r="C172" s="3"/>
      <c r="D172" s="4"/>
      <c r="E172" s="3"/>
      <c r="F172" s="3"/>
      <c r="G172" s="3"/>
      <c r="H172" s="3"/>
      <c r="I172" s="3"/>
      <c r="J172" s="3"/>
      <c r="K172" s="3"/>
      <c r="L172" s="3"/>
      <c r="M172" s="3"/>
      <c r="N172" s="3"/>
      <c r="O172" s="3"/>
      <c r="P172" s="3"/>
      <c r="Q172" s="3"/>
      <c r="R172" s="3"/>
      <c r="S172" s="3"/>
      <c r="T172" s="3"/>
    </row>
    <row r="173" spans="2:20" ht="12.75">
      <c r="B173" s="2"/>
      <c r="C173" s="3"/>
      <c r="D173" s="4"/>
      <c r="E173" s="3"/>
      <c r="F173" s="3"/>
      <c r="G173" s="3"/>
      <c r="H173" s="3"/>
      <c r="I173" s="3"/>
      <c r="J173" s="3"/>
      <c r="K173" s="3"/>
      <c r="L173" s="3"/>
      <c r="M173" s="3"/>
      <c r="N173" s="3"/>
      <c r="O173" s="3"/>
      <c r="P173" s="3"/>
      <c r="Q173" s="3"/>
      <c r="R173" s="3"/>
      <c r="S173" s="3"/>
      <c r="T173" s="3"/>
    </row>
    <row r="174" spans="2:20" ht="12.75">
      <c r="B174" s="2"/>
      <c r="C174" s="3"/>
      <c r="D174" s="4"/>
      <c r="E174" s="3"/>
      <c r="F174" s="3"/>
      <c r="G174" s="3"/>
      <c r="H174" s="3"/>
      <c r="I174" s="3"/>
      <c r="J174" s="3"/>
      <c r="K174" s="3"/>
      <c r="L174" s="3"/>
      <c r="M174" s="3"/>
      <c r="N174" s="3"/>
      <c r="O174" s="3"/>
      <c r="P174" s="3"/>
      <c r="Q174" s="3"/>
      <c r="R174" s="3"/>
      <c r="S174" s="3"/>
      <c r="T174" s="3"/>
    </row>
    <row r="175" spans="2:20" ht="12.75">
      <c r="B175" s="2"/>
      <c r="C175" s="3"/>
      <c r="D175" s="4"/>
      <c r="E175" s="3"/>
      <c r="F175" s="3"/>
      <c r="G175" s="3"/>
      <c r="H175" s="3"/>
      <c r="I175" s="3"/>
      <c r="J175" s="3"/>
      <c r="K175" s="3"/>
      <c r="L175" s="3"/>
      <c r="M175" s="3"/>
      <c r="N175" s="3"/>
      <c r="O175" s="3"/>
      <c r="P175" s="3"/>
      <c r="Q175" s="3"/>
      <c r="R175" s="3"/>
      <c r="S175" s="3"/>
      <c r="T175" s="3"/>
    </row>
    <row r="176" spans="2:20" ht="12.75">
      <c r="B176" s="2"/>
      <c r="C176" s="3"/>
      <c r="D176" s="4"/>
      <c r="E176" s="3"/>
      <c r="F176" s="3"/>
      <c r="G176" s="3"/>
      <c r="H176" s="3"/>
      <c r="I176" s="3"/>
      <c r="J176" s="3"/>
      <c r="K176" s="3"/>
      <c r="L176" s="3"/>
      <c r="M176" s="3"/>
      <c r="N176" s="3"/>
      <c r="O176" s="3"/>
      <c r="P176" s="3"/>
      <c r="Q176" s="3"/>
      <c r="R176" s="3"/>
      <c r="S176" s="3"/>
      <c r="T176" s="3"/>
    </row>
    <row r="177" spans="2:20" ht="12.75">
      <c r="B177" s="2"/>
      <c r="C177" s="3"/>
      <c r="D177" s="4"/>
      <c r="E177" s="3"/>
      <c r="F177" s="3"/>
      <c r="G177" s="3"/>
      <c r="H177" s="3"/>
      <c r="I177" s="3"/>
      <c r="J177" s="3"/>
      <c r="K177" s="3"/>
      <c r="L177" s="3"/>
      <c r="M177" s="3"/>
      <c r="N177" s="3"/>
      <c r="O177" s="3"/>
      <c r="P177" s="3"/>
      <c r="Q177" s="3"/>
      <c r="R177" s="3"/>
      <c r="S177" s="3"/>
      <c r="T177" s="3"/>
    </row>
    <row r="178" spans="2:20" ht="12.75">
      <c r="B178" s="2"/>
      <c r="C178" s="3"/>
      <c r="D178" s="4"/>
      <c r="E178" s="3"/>
      <c r="F178" s="3"/>
      <c r="G178" s="3"/>
      <c r="H178" s="3"/>
      <c r="I178" s="3"/>
      <c r="J178" s="3"/>
      <c r="K178" s="3"/>
      <c r="L178" s="3"/>
      <c r="M178" s="3"/>
      <c r="N178" s="3"/>
      <c r="O178" s="3"/>
      <c r="P178" s="3"/>
      <c r="Q178" s="3"/>
      <c r="R178" s="3"/>
      <c r="S178" s="3"/>
      <c r="T178" s="3"/>
    </row>
    <row r="179" spans="2:20" ht="12.75">
      <c r="B179" s="2"/>
      <c r="C179" s="3"/>
      <c r="D179" s="4"/>
      <c r="E179" s="3"/>
      <c r="F179" s="3"/>
      <c r="G179" s="3"/>
      <c r="H179" s="3"/>
      <c r="I179" s="3"/>
      <c r="J179" s="3"/>
      <c r="K179" s="3"/>
      <c r="L179" s="3"/>
      <c r="M179" s="3"/>
      <c r="N179" s="3"/>
      <c r="O179" s="3"/>
      <c r="P179" s="3"/>
      <c r="Q179" s="3"/>
      <c r="R179" s="3"/>
      <c r="S179" s="3"/>
      <c r="T179" s="3"/>
    </row>
    <row r="180" spans="2:20" ht="12.75">
      <c r="B180" s="2"/>
      <c r="C180" s="3"/>
      <c r="D180" s="4"/>
      <c r="E180" s="3"/>
      <c r="F180" s="3"/>
      <c r="G180" s="3"/>
      <c r="H180" s="3"/>
      <c r="I180" s="3"/>
      <c r="J180" s="3"/>
      <c r="K180" s="3"/>
      <c r="L180" s="3"/>
      <c r="M180" s="3"/>
      <c r="N180" s="3"/>
      <c r="O180" s="3"/>
      <c r="P180" s="3"/>
      <c r="Q180" s="3"/>
      <c r="R180" s="3"/>
      <c r="S180" s="3"/>
      <c r="T180" s="3"/>
    </row>
    <row r="181" spans="2:20" ht="12.75">
      <c r="B181" s="2"/>
      <c r="C181" s="3"/>
      <c r="D181" s="4"/>
      <c r="E181" s="3"/>
      <c r="F181" s="3"/>
      <c r="G181" s="3"/>
      <c r="H181" s="3"/>
      <c r="I181" s="3"/>
      <c r="J181" s="3"/>
      <c r="K181" s="3"/>
      <c r="L181" s="3"/>
      <c r="M181" s="3"/>
      <c r="N181" s="3"/>
      <c r="O181" s="3"/>
      <c r="P181" s="3"/>
      <c r="Q181" s="3"/>
      <c r="R181" s="3"/>
      <c r="S181" s="3"/>
      <c r="T181" s="3"/>
    </row>
    <row r="182" spans="2:20" ht="12.75">
      <c r="B182" s="2"/>
      <c r="C182" s="3"/>
      <c r="D182" s="4"/>
      <c r="E182" s="3"/>
      <c r="F182" s="3"/>
      <c r="G182" s="3"/>
      <c r="H182" s="3"/>
      <c r="I182" s="3"/>
      <c r="J182" s="3"/>
      <c r="K182" s="3"/>
      <c r="L182" s="3"/>
      <c r="M182" s="3"/>
      <c r="N182" s="3"/>
      <c r="O182" s="3"/>
      <c r="P182" s="3"/>
      <c r="Q182" s="3"/>
      <c r="R182" s="3"/>
      <c r="S182" s="3"/>
      <c r="T182" s="3"/>
    </row>
    <row r="183" spans="2:20" ht="12.75">
      <c r="B183" s="2"/>
      <c r="C183" s="3"/>
      <c r="D183" s="4"/>
      <c r="E183" s="3"/>
      <c r="F183" s="3"/>
      <c r="G183" s="3"/>
      <c r="H183" s="3"/>
      <c r="I183" s="3"/>
      <c r="J183" s="3"/>
      <c r="K183" s="3"/>
      <c r="L183" s="3"/>
      <c r="M183" s="3"/>
      <c r="N183" s="3"/>
      <c r="O183" s="3"/>
      <c r="P183" s="3"/>
      <c r="Q183" s="3"/>
      <c r="R183" s="3"/>
      <c r="S183" s="3"/>
      <c r="T183" s="3"/>
    </row>
    <row r="184" spans="2:20" ht="12.75">
      <c r="B184" s="2"/>
      <c r="C184" s="3"/>
      <c r="D184" s="4"/>
      <c r="E184" s="3"/>
      <c r="F184" s="3"/>
      <c r="G184" s="3"/>
      <c r="H184" s="3"/>
      <c r="I184" s="3"/>
      <c r="J184" s="3"/>
      <c r="K184" s="3"/>
      <c r="L184" s="3"/>
      <c r="M184" s="3"/>
      <c r="N184" s="3"/>
      <c r="O184" s="3"/>
      <c r="P184" s="3"/>
      <c r="Q184" s="3"/>
      <c r="R184" s="3"/>
      <c r="S184" s="3"/>
      <c r="T184" s="3"/>
    </row>
    <row r="185" spans="2:20" ht="12.75">
      <c r="B185" s="2"/>
      <c r="C185" s="3"/>
      <c r="D185" s="4"/>
      <c r="E185" s="3"/>
      <c r="F185" s="3"/>
      <c r="G185" s="3"/>
      <c r="H185" s="3"/>
      <c r="I185" s="3"/>
      <c r="J185" s="3"/>
      <c r="K185" s="3"/>
      <c r="L185" s="3"/>
      <c r="M185" s="3"/>
      <c r="N185" s="3"/>
      <c r="O185" s="3"/>
      <c r="P185" s="3"/>
      <c r="Q185" s="3"/>
      <c r="R185" s="3"/>
      <c r="S185" s="3"/>
      <c r="T185" s="3"/>
    </row>
    <row r="186" spans="2:20" ht="12.75">
      <c r="B186" s="2"/>
      <c r="C186" s="3"/>
      <c r="D186" s="4"/>
      <c r="E186" s="3"/>
      <c r="F186" s="3"/>
      <c r="G186" s="3"/>
      <c r="H186" s="3"/>
      <c r="I186" s="3"/>
      <c r="J186" s="3"/>
      <c r="K186" s="3"/>
      <c r="L186" s="3"/>
      <c r="M186" s="3"/>
      <c r="N186" s="3"/>
      <c r="O186" s="3"/>
      <c r="P186" s="3"/>
      <c r="Q186" s="3"/>
      <c r="R186" s="3"/>
      <c r="S186" s="3"/>
      <c r="T186" s="3"/>
    </row>
    <row r="187" spans="2:20" ht="12.75">
      <c r="B187" s="2"/>
      <c r="C187" s="3"/>
      <c r="D187" s="4"/>
      <c r="E187" s="3"/>
      <c r="F187" s="3"/>
      <c r="G187" s="3"/>
      <c r="H187" s="3"/>
      <c r="I187" s="3"/>
      <c r="J187" s="3"/>
      <c r="K187" s="3"/>
      <c r="L187" s="3"/>
      <c r="M187" s="3"/>
      <c r="N187" s="3"/>
      <c r="O187" s="3"/>
      <c r="P187" s="3"/>
      <c r="Q187" s="3"/>
      <c r="R187" s="3"/>
      <c r="S187" s="3"/>
      <c r="T187" s="3"/>
    </row>
    <row r="188" spans="2:20" ht="12.75">
      <c r="B188" s="2"/>
      <c r="C188" s="3"/>
      <c r="D188" s="4"/>
      <c r="E188" s="3"/>
      <c r="F188" s="3"/>
      <c r="G188" s="3"/>
      <c r="H188" s="3"/>
      <c r="I188" s="3"/>
      <c r="J188" s="3"/>
      <c r="K188" s="3"/>
      <c r="L188" s="3"/>
      <c r="M188" s="3"/>
      <c r="N188" s="3"/>
      <c r="O188" s="3"/>
      <c r="P188" s="3"/>
      <c r="Q188" s="3"/>
      <c r="R188" s="3"/>
      <c r="S188" s="3"/>
      <c r="T188" s="3"/>
    </row>
    <row r="189" spans="2:20" ht="12.75">
      <c r="B189" s="2"/>
      <c r="C189" s="3"/>
      <c r="D189" s="4"/>
      <c r="E189" s="3"/>
      <c r="F189" s="3"/>
      <c r="G189" s="3"/>
      <c r="H189" s="3"/>
      <c r="I189" s="3"/>
      <c r="J189" s="3"/>
      <c r="K189" s="3"/>
      <c r="L189" s="3"/>
      <c r="M189" s="3"/>
      <c r="N189" s="3"/>
      <c r="O189" s="3"/>
      <c r="P189" s="3"/>
      <c r="Q189" s="3"/>
      <c r="R189" s="3"/>
      <c r="S189" s="3"/>
      <c r="T189" s="3"/>
    </row>
    <row r="190" spans="2:20" ht="12.75">
      <c r="B190" s="2"/>
      <c r="C190" s="3"/>
      <c r="D190" s="4"/>
      <c r="E190" s="3"/>
      <c r="F190" s="3"/>
      <c r="G190" s="3"/>
      <c r="H190" s="3"/>
      <c r="I190" s="3"/>
      <c r="J190" s="3"/>
      <c r="K190" s="3"/>
      <c r="L190" s="3"/>
      <c r="M190" s="3"/>
      <c r="N190" s="3"/>
      <c r="O190" s="3"/>
      <c r="P190" s="3"/>
      <c r="Q190" s="3"/>
      <c r="R190" s="3"/>
      <c r="S190" s="3"/>
      <c r="T190" s="3"/>
    </row>
    <row r="191" spans="2:20" ht="12.75">
      <c r="B191" s="2"/>
      <c r="C191" s="3"/>
      <c r="D191" s="4"/>
      <c r="E191" s="3"/>
      <c r="F191" s="3"/>
      <c r="G191" s="3"/>
      <c r="H191" s="3"/>
      <c r="I191" s="3"/>
      <c r="J191" s="3"/>
      <c r="K191" s="3"/>
      <c r="L191" s="3"/>
      <c r="M191" s="3"/>
      <c r="N191" s="3"/>
      <c r="O191" s="3"/>
      <c r="P191" s="3"/>
      <c r="Q191" s="3"/>
      <c r="R191" s="3"/>
      <c r="S191" s="3"/>
      <c r="T191" s="3"/>
    </row>
    <row r="192" spans="2:20" ht="12.75">
      <c r="B192" s="2"/>
      <c r="C192" s="3"/>
      <c r="D192" s="4"/>
      <c r="E192" s="3"/>
      <c r="F192" s="3"/>
      <c r="G192" s="3"/>
      <c r="H192" s="3"/>
      <c r="I192" s="3"/>
      <c r="J192" s="3"/>
      <c r="K192" s="3"/>
      <c r="L192" s="3"/>
      <c r="M192" s="3"/>
      <c r="N192" s="3"/>
      <c r="O192" s="3"/>
      <c r="P192" s="3"/>
      <c r="Q192" s="3"/>
      <c r="R192" s="3"/>
      <c r="S192" s="3"/>
      <c r="T192" s="3"/>
    </row>
    <row r="193" spans="2:20" ht="12.75">
      <c r="B193" s="2"/>
      <c r="C193" s="3"/>
      <c r="D193" s="4"/>
      <c r="E193" s="3"/>
      <c r="F193" s="3"/>
      <c r="G193" s="3"/>
      <c r="H193" s="3"/>
      <c r="I193" s="3"/>
      <c r="J193" s="3"/>
      <c r="K193" s="3"/>
      <c r="L193" s="3"/>
      <c r="M193" s="3"/>
      <c r="N193" s="3"/>
      <c r="O193" s="3"/>
      <c r="P193" s="3"/>
      <c r="Q193" s="3"/>
      <c r="R193" s="3"/>
      <c r="S193" s="3"/>
      <c r="T193" s="3"/>
    </row>
    <row r="194" spans="2:20" ht="12.75">
      <c r="B194" s="2"/>
      <c r="C194" s="3"/>
      <c r="D194" s="4"/>
      <c r="E194" s="3"/>
      <c r="F194" s="3"/>
      <c r="G194" s="3"/>
      <c r="H194" s="3"/>
      <c r="I194" s="3"/>
      <c r="J194" s="3"/>
      <c r="K194" s="3"/>
      <c r="L194" s="3"/>
      <c r="M194" s="3"/>
      <c r="N194" s="3"/>
      <c r="O194" s="3"/>
      <c r="P194" s="3"/>
      <c r="Q194" s="3"/>
      <c r="R194" s="3"/>
      <c r="S194" s="3"/>
      <c r="T194" s="3"/>
    </row>
    <row r="195" spans="2:20" ht="12.75">
      <c r="B195" s="2"/>
      <c r="C195" s="3"/>
      <c r="D195" s="4"/>
      <c r="E195" s="3"/>
      <c r="F195" s="3"/>
      <c r="G195" s="3"/>
      <c r="H195" s="3"/>
      <c r="I195" s="3"/>
      <c r="J195" s="3"/>
      <c r="K195" s="3"/>
      <c r="L195" s="3"/>
      <c r="M195" s="3"/>
      <c r="N195" s="3"/>
      <c r="O195" s="3"/>
      <c r="P195" s="3"/>
      <c r="Q195" s="3"/>
      <c r="R195" s="3"/>
      <c r="S195" s="3"/>
      <c r="T195" s="3"/>
    </row>
    <row r="196" spans="2:20" ht="12.75">
      <c r="B196" s="2"/>
      <c r="C196" s="3"/>
      <c r="D196" s="4"/>
      <c r="E196" s="3"/>
      <c r="F196" s="3"/>
      <c r="G196" s="3"/>
      <c r="H196" s="3"/>
      <c r="I196" s="3"/>
      <c r="J196" s="3"/>
      <c r="K196" s="3"/>
      <c r="L196" s="3"/>
      <c r="M196" s="3"/>
      <c r="N196" s="3"/>
      <c r="O196" s="3"/>
      <c r="P196" s="3"/>
      <c r="Q196" s="3"/>
      <c r="R196" s="3"/>
      <c r="S196" s="3"/>
      <c r="T196" s="3"/>
    </row>
    <row r="197" spans="2:20" ht="12.75">
      <c r="B197" s="2"/>
      <c r="C197" s="3"/>
      <c r="D197" s="4"/>
      <c r="E197" s="3"/>
      <c r="F197" s="3"/>
      <c r="G197" s="3"/>
      <c r="H197" s="3"/>
      <c r="I197" s="3"/>
      <c r="J197" s="3"/>
      <c r="K197" s="3"/>
      <c r="L197" s="3"/>
      <c r="M197" s="3"/>
      <c r="N197" s="3"/>
      <c r="O197" s="3"/>
      <c r="P197" s="3"/>
      <c r="Q197" s="3"/>
      <c r="R197" s="3"/>
      <c r="S197" s="3"/>
      <c r="T197" s="3"/>
    </row>
    <row r="198" spans="2:20" ht="12.75">
      <c r="B198" s="2"/>
      <c r="C198" s="3"/>
      <c r="D198" s="4"/>
      <c r="E198" s="3"/>
      <c r="F198" s="3"/>
      <c r="G198" s="3"/>
      <c r="H198" s="3"/>
      <c r="I198" s="3"/>
      <c r="J198" s="3"/>
      <c r="K198" s="3"/>
      <c r="L198" s="3"/>
      <c r="M198" s="3"/>
      <c r="N198" s="3"/>
      <c r="O198" s="3"/>
      <c r="P198" s="3"/>
      <c r="Q198" s="3"/>
      <c r="R198" s="3"/>
      <c r="S198" s="3"/>
      <c r="T198" s="3"/>
    </row>
    <row r="199" spans="2:20" ht="12.75">
      <c r="B199" s="2"/>
      <c r="C199" s="3"/>
      <c r="D199" s="4"/>
      <c r="E199" s="3"/>
      <c r="F199" s="3"/>
      <c r="G199" s="3"/>
      <c r="H199" s="3"/>
      <c r="I199" s="3"/>
      <c r="J199" s="3"/>
      <c r="K199" s="3"/>
      <c r="L199" s="3"/>
      <c r="M199" s="3"/>
      <c r="N199" s="3"/>
      <c r="O199" s="3"/>
      <c r="P199" s="3"/>
      <c r="Q199" s="3"/>
      <c r="R199" s="3"/>
      <c r="S199" s="3"/>
      <c r="T199" s="3"/>
    </row>
    <row r="200" spans="2:20" ht="12.75">
      <c r="B200" s="2"/>
      <c r="C200" s="3"/>
      <c r="D200" s="4"/>
      <c r="E200" s="3"/>
      <c r="F200" s="3"/>
      <c r="G200" s="3"/>
      <c r="H200" s="3"/>
      <c r="I200" s="3"/>
      <c r="J200" s="3"/>
      <c r="K200" s="3"/>
      <c r="L200" s="3"/>
      <c r="M200" s="3"/>
      <c r="N200" s="3"/>
      <c r="O200" s="3"/>
      <c r="P200" s="3"/>
      <c r="Q200" s="3"/>
      <c r="R200" s="3"/>
      <c r="S200" s="3"/>
      <c r="T200" s="3"/>
    </row>
    <row r="201" spans="2:20" ht="12.75">
      <c r="B201" s="2"/>
      <c r="C201" s="3"/>
      <c r="D201" s="4"/>
      <c r="E201" s="3"/>
      <c r="F201" s="3"/>
      <c r="G201" s="3"/>
      <c r="H201" s="3"/>
      <c r="I201" s="3"/>
      <c r="J201" s="3"/>
      <c r="K201" s="3"/>
      <c r="L201" s="3"/>
      <c r="M201" s="3"/>
      <c r="N201" s="3"/>
      <c r="O201" s="3"/>
      <c r="P201" s="3"/>
      <c r="Q201" s="3"/>
      <c r="R201" s="3"/>
      <c r="S201" s="3"/>
      <c r="T201" s="3"/>
    </row>
    <row r="202" spans="2:20" ht="12.75">
      <c r="B202" s="2"/>
      <c r="C202" s="3"/>
      <c r="D202" s="4"/>
      <c r="E202" s="3"/>
      <c r="F202" s="3"/>
      <c r="G202" s="3"/>
      <c r="H202" s="3"/>
      <c r="I202" s="3"/>
      <c r="J202" s="3"/>
      <c r="K202" s="3"/>
      <c r="L202" s="3"/>
      <c r="M202" s="3"/>
      <c r="N202" s="3"/>
      <c r="O202" s="3"/>
      <c r="P202" s="3"/>
      <c r="Q202" s="3"/>
      <c r="R202" s="3"/>
      <c r="S202" s="3"/>
      <c r="T202" s="3"/>
    </row>
    <row r="203" spans="2:20" ht="12.75">
      <c r="B203" s="2"/>
      <c r="C203" s="3"/>
      <c r="D203" s="4"/>
      <c r="E203" s="3"/>
      <c r="F203" s="3"/>
      <c r="G203" s="3"/>
      <c r="H203" s="3"/>
      <c r="I203" s="3"/>
      <c r="J203" s="3"/>
      <c r="K203" s="3"/>
      <c r="L203" s="3"/>
      <c r="M203" s="3"/>
      <c r="N203" s="3"/>
      <c r="O203" s="3"/>
      <c r="P203" s="3"/>
      <c r="Q203" s="3"/>
      <c r="R203" s="3"/>
      <c r="S203" s="3"/>
      <c r="T203" s="3"/>
    </row>
    <row r="204" spans="2:20" ht="12.75">
      <c r="B204" s="2"/>
      <c r="C204" s="3"/>
      <c r="D204" s="4"/>
      <c r="E204" s="3"/>
      <c r="F204" s="3"/>
      <c r="G204" s="3"/>
      <c r="H204" s="3"/>
      <c r="I204" s="3"/>
      <c r="J204" s="3"/>
      <c r="K204" s="3"/>
      <c r="L204" s="3"/>
      <c r="M204" s="3"/>
      <c r="N204" s="3"/>
      <c r="O204" s="3"/>
      <c r="P204" s="3"/>
      <c r="Q204" s="3"/>
      <c r="R204" s="3"/>
      <c r="S204" s="3"/>
      <c r="T204" s="3"/>
    </row>
    <row r="205" spans="2:20" ht="12.75">
      <c r="B205" s="2"/>
      <c r="C205" s="3"/>
      <c r="D205" s="4"/>
      <c r="E205" s="3"/>
      <c r="F205" s="3"/>
      <c r="G205" s="3"/>
      <c r="H205" s="3"/>
      <c r="I205" s="3"/>
      <c r="J205" s="3"/>
      <c r="K205" s="3"/>
      <c r="L205" s="3"/>
      <c r="M205" s="3"/>
      <c r="N205" s="3"/>
      <c r="O205" s="3"/>
      <c r="P205" s="3"/>
      <c r="Q205" s="3"/>
      <c r="R205" s="3"/>
      <c r="S205" s="3"/>
      <c r="T205" s="3"/>
    </row>
    <row r="206" spans="2:20" ht="12.75">
      <c r="B206" s="2"/>
      <c r="C206" s="3"/>
      <c r="D206" s="4"/>
      <c r="E206" s="3"/>
      <c r="F206" s="3"/>
      <c r="G206" s="3"/>
      <c r="H206" s="3"/>
      <c r="I206" s="3"/>
      <c r="J206" s="3"/>
      <c r="K206" s="3"/>
      <c r="L206" s="3"/>
      <c r="M206" s="3"/>
      <c r="N206" s="3"/>
      <c r="O206" s="3"/>
      <c r="P206" s="3"/>
      <c r="Q206" s="3"/>
      <c r="R206" s="3"/>
      <c r="S206" s="3"/>
      <c r="T206" s="3"/>
    </row>
    <row r="207" spans="2:20" ht="12.75">
      <c r="B207" s="2"/>
      <c r="C207" s="3"/>
      <c r="D207" s="4"/>
      <c r="E207" s="3"/>
      <c r="F207" s="3"/>
      <c r="G207" s="3"/>
      <c r="H207" s="3"/>
      <c r="I207" s="3"/>
      <c r="J207" s="3"/>
      <c r="K207" s="3"/>
      <c r="L207" s="3"/>
      <c r="M207" s="3"/>
      <c r="N207" s="3"/>
      <c r="O207" s="3"/>
      <c r="P207" s="3"/>
      <c r="Q207" s="3"/>
      <c r="R207" s="3"/>
      <c r="S207" s="3"/>
      <c r="T207" s="3"/>
    </row>
    <row r="208" spans="2:20" ht="12.75">
      <c r="B208" s="2"/>
      <c r="C208" s="3"/>
      <c r="D208" s="4"/>
      <c r="E208" s="3"/>
      <c r="F208" s="3"/>
      <c r="G208" s="3"/>
      <c r="H208" s="3"/>
      <c r="I208" s="3"/>
      <c r="J208" s="3"/>
      <c r="K208" s="3"/>
      <c r="L208" s="3"/>
      <c r="M208" s="3"/>
      <c r="N208" s="3"/>
      <c r="O208" s="3"/>
      <c r="P208" s="3"/>
      <c r="Q208" s="3"/>
      <c r="R208" s="3"/>
      <c r="S208" s="3"/>
      <c r="T208" s="3"/>
    </row>
    <row r="209" spans="2:20" ht="12.75">
      <c r="B209" s="2"/>
      <c r="C209" s="3"/>
      <c r="D209" s="4"/>
      <c r="E209" s="3"/>
      <c r="F209" s="3"/>
      <c r="G209" s="3"/>
      <c r="H209" s="3"/>
      <c r="I209" s="3"/>
      <c r="J209" s="3"/>
      <c r="K209" s="3"/>
      <c r="L209" s="3"/>
      <c r="M209" s="3"/>
      <c r="N209" s="3"/>
      <c r="O209" s="3"/>
      <c r="P209" s="3"/>
      <c r="Q209" s="3"/>
      <c r="R209" s="3"/>
      <c r="S209" s="3"/>
      <c r="T209" s="3"/>
    </row>
    <row r="210" spans="2:20" ht="12.75">
      <c r="B210" s="2"/>
      <c r="C210" s="3"/>
      <c r="D210" s="4"/>
      <c r="E210" s="3"/>
      <c r="F210" s="3"/>
      <c r="G210" s="3"/>
      <c r="H210" s="3"/>
      <c r="I210" s="3"/>
      <c r="J210" s="3"/>
      <c r="K210" s="3"/>
      <c r="L210" s="3"/>
      <c r="M210" s="3"/>
      <c r="N210" s="3"/>
      <c r="O210" s="3"/>
      <c r="P210" s="3"/>
      <c r="Q210" s="3"/>
      <c r="R210" s="3"/>
      <c r="S210" s="3"/>
      <c r="T210" s="3"/>
    </row>
    <row r="211" spans="2:20" ht="12.75">
      <c r="B211" s="2"/>
      <c r="C211" s="3"/>
      <c r="D211" s="4"/>
      <c r="E211" s="3"/>
      <c r="F211" s="3"/>
      <c r="G211" s="3"/>
      <c r="H211" s="3"/>
      <c r="I211" s="3"/>
      <c r="J211" s="3"/>
      <c r="K211" s="3"/>
      <c r="L211" s="3"/>
      <c r="M211" s="3"/>
      <c r="N211" s="3"/>
      <c r="O211" s="3"/>
      <c r="P211" s="3"/>
      <c r="Q211" s="3"/>
      <c r="R211" s="3"/>
      <c r="S211" s="3"/>
      <c r="T211" s="3"/>
    </row>
    <row r="212" spans="2:20" ht="12.75">
      <c r="B212" s="2"/>
      <c r="C212" s="3"/>
      <c r="D212" s="4"/>
      <c r="E212" s="3"/>
      <c r="F212" s="3"/>
      <c r="G212" s="3"/>
      <c r="H212" s="3"/>
      <c r="I212" s="3"/>
      <c r="J212" s="3"/>
      <c r="K212" s="3"/>
      <c r="L212" s="3"/>
      <c r="M212" s="3"/>
      <c r="N212" s="3"/>
      <c r="O212" s="3"/>
      <c r="P212" s="3"/>
      <c r="Q212" s="3"/>
      <c r="R212" s="3"/>
      <c r="S212" s="3"/>
      <c r="T212" s="3"/>
    </row>
    <row r="213" spans="2:20" ht="12.75">
      <c r="B213" s="2"/>
      <c r="C213" s="3"/>
      <c r="D213" s="4"/>
      <c r="E213" s="3"/>
      <c r="F213" s="3"/>
      <c r="G213" s="3"/>
      <c r="H213" s="3"/>
      <c r="I213" s="3"/>
      <c r="J213" s="3"/>
      <c r="K213" s="3"/>
      <c r="L213" s="3"/>
      <c r="M213" s="3"/>
      <c r="N213" s="3"/>
      <c r="O213" s="3"/>
      <c r="P213" s="3"/>
      <c r="Q213" s="3"/>
      <c r="R213" s="3"/>
      <c r="S213" s="3"/>
      <c r="T213" s="3"/>
    </row>
    <row r="214" spans="2:20" ht="12.75">
      <c r="B214" s="2"/>
      <c r="C214" s="3"/>
      <c r="D214" s="4"/>
      <c r="E214" s="3"/>
      <c r="F214" s="3"/>
      <c r="G214" s="3"/>
      <c r="H214" s="3"/>
      <c r="I214" s="3"/>
      <c r="J214" s="3"/>
      <c r="K214" s="3"/>
      <c r="L214" s="3"/>
      <c r="M214" s="3"/>
      <c r="N214" s="3"/>
      <c r="O214" s="3"/>
      <c r="P214" s="3"/>
      <c r="Q214" s="3"/>
      <c r="R214" s="3"/>
      <c r="S214" s="3"/>
      <c r="T214" s="3"/>
    </row>
    <row r="215" spans="2:20" ht="12.75">
      <c r="B215" s="2"/>
      <c r="C215" s="3"/>
      <c r="D215" s="4"/>
      <c r="E215" s="3"/>
      <c r="F215" s="3"/>
      <c r="G215" s="3"/>
      <c r="H215" s="3"/>
      <c r="I215" s="3"/>
      <c r="J215" s="3"/>
      <c r="K215" s="3"/>
      <c r="L215" s="3"/>
      <c r="M215" s="3"/>
      <c r="N215" s="3"/>
      <c r="O215" s="3"/>
      <c r="P215" s="3"/>
      <c r="Q215" s="3"/>
      <c r="R215" s="3"/>
      <c r="S215" s="3"/>
      <c r="T215" s="3"/>
    </row>
    <row r="216" spans="2:20" ht="12.75">
      <c r="B216" s="2"/>
      <c r="C216" s="3"/>
      <c r="D216" s="4"/>
      <c r="E216" s="3"/>
      <c r="F216" s="3"/>
      <c r="G216" s="3"/>
      <c r="H216" s="3"/>
      <c r="I216" s="3"/>
      <c r="J216" s="3"/>
      <c r="K216" s="3"/>
      <c r="L216" s="3"/>
      <c r="M216" s="3"/>
      <c r="N216" s="3"/>
      <c r="O216" s="3"/>
      <c r="P216" s="3"/>
      <c r="Q216" s="3"/>
      <c r="R216" s="3"/>
      <c r="S216" s="3"/>
      <c r="T216" s="3"/>
    </row>
    <row r="217" spans="2:20" ht="12.75">
      <c r="B217" s="2"/>
      <c r="C217" s="3"/>
      <c r="D217" s="4"/>
      <c r="E217" s="3"/>
      <c r="F217" s="3"/>
      <c r="G217" s="3"/>
      <c r="H217" s="3"/>
      <c r="I217" s="3"/>
      <c r="J217" s="3"/>
      <c r="K217" s="3"/>
      <c r="L217" s="3"/>
      <c r="M217" s="3"/>
      <c r="N217" s="3"/>
      <c r="O217" s="3"/>
      <c r="P217" s="3"/>
      <c r="Q217" s="3"/>
      <c r="R217" s="3"/>
      <c r="S217" s="3"/>
      <c r="T217" s="3"/>
    </row>
    <row r="218" spans="2:20" ht="12.75">
      <c r="B218" s="2"/>
      <c r="C218" s="3"/>
      <c r="D218" s="4"/>
      <c r="E218" s="3"/>
      <c r="F218" s="3"/>
      <c r="G218" s="3"/>
      <c r="H218" s="3"/>
      <c r="I218" s="3"/>
      <c r="J218" s="3"/>
      <c r="K218" s="3"/>
      <c r="L218" s="3"/>
      <c r="M218" s="3"/>
      <c r="N218" s="3"/>
      <c r="O218" s="3"/>
      <c r="P218" s="3"/>
      <c r="Q218" s="3"/>
      <c r="R218" s="3"/>
      <c r="S218" s="3"/>
      <c r="T218" s="3"/>
    </row>
    <row r="219" spans="2:20" ht="12.75">
      <c r="B219" s="2"/>
      <c r="C219" s="3"/>
      <c r="D219" s="4"/>
      <c r="E219" s="3"/>
      <c r="F219" s="3"/>
      <c r="G219" s="3"/>
      <c r="H219" s="3"/>
      <c r="I219" s="3"/>
      <c r="J219" s="3"/>
      <c r="K219" s="3"/>
      <c r="L219" s="3"/>
      <c r="M219" s="3"/>
      <c r="N219" s="3"/>
      <c r="O219" s="3"/>
      <c r="P219" s="3"/>
      <c r="Q219" s="3"/>
      <c r="R219" s="3"/>
      <c r="S219" s="3"/>
      <c r="T219" s="3"/>
    </row>
    <row r="220" spans="2:20" ht="12.75">
      <c r="B220" s="2"/>
      <c r="C220" s="3"/>
      <c r="D220" s="4"/>
      <c r="E220" s="3"/>
      <c r="F220" s="3"/>
      <c r="G220" s="3"/>
      <c r="H220" s="3"/>
      <c r="I220" s="3"/>
      <c r="J220" s="3"/>
      <c r="K220" s="3"/>
      <c r="L220" s="3"/>
      <c r="M220" s="3"/>
      <c r="N220" s="3"/>
      <c r="O220" s="3"/>
      <c r="P220" s="3"/>
      <c r="Q220" s="3"/>
      <c r="R220" s="3"/>
      <c r="S220" s="3"/>
      <c r="T220" s="3"/>
    </row>
    <row r="221" spans="2:20" ht="12.75">
      <c r="B221" s="2"/>
      <c r="C221" s="3"/>
      <c r="D221" s="4"/>
      <c r="E221" s="3"/>
      <c r="F221" s="3"/>
      <c r="G221" s="3"/>
      <c r="H221" s="3"/>
      <c r="I221" s="3"/>
      <c r="J221" s="3"/>
      <c r="K221" s="3"/>
      <c r="L221" s="3"/>
      <c r="M221" s="3"/>
      <c r="N221" s="3"/>
      <c r="O221" s="3"/>
      <c r="P221" s="3"/>
      <c r="Q221" s="3"/>
      <c r="R221" s="3"/>
      <c r="S221" s="3"/>
      <c r="T221" s="3"/>
    </row>
    <row r="222" spans="2:20" ht="12.75">
      <c r="B222" s="2"/>
      <c r="C222" s="3"/>
      <c r="D222" s="4"/>
      <c r="E222" s="3"/>
      <c r="F222" s="3"/>
      <c r="G222" s="3"/>
      <c r="H222" s="3"/>
      <c r="I222" s="3"/>
      <c r="J222" s="3"/>
      <c r="K222" s="3"/>
      <c r="L222" s="3"/>
      <c r="M222" s="3"/>
      <c r="N222" s="3"/>
      <c r="O222" s="3"/>
      <c r="P222" s="3"/>
      <c r="Q222" s="3"/>
      <c r="R222" s="3"/>
      <c r="S222" s="3"/>
      <c r="T222" s="3"/>
    </row>
    <row r="223" spans="2:20" ht="12.75">
      <c r="B223" s="2"/>
      <c r="C223" s="3"/>
      <c r="D223" s="4"/>
      <c r="E223" s="3"/>
      <c r="F223" s="3"/>
      <c r="G223" s="3"/>
      <c r="H223" s="3"/>
      <c r="I223" s="3"/>
      <c r="J223" s="3"/>
      <c r="K223" s="3"/>
      <c r="L223" s="3"/>
      <c r="M223" s="3"/>
      <c r="N223" s="3"/>
      <c r="O223" s="3"/>
      <c r="P223" s="3"/>
      <c r="Q223" s="3"/>
      <c r="R223" s="3"/>
      <c r="S223" s="3"/>
      <c r="T223" s="3"/>
    </row>
    <row r="224" spans="2:20" ht="12.75">
      <c r="B224" s="2"/>
      <c r="C224" s="3"/>
      <c r="D224" s="4"/>
      <c r="E224" s="3"/>
      <c r="F224" s="3"/>
      <c r="G224" s="3"/>
      <c r="H224" s="3"/>
      <c r="I224" s="3"/>
      <c r="J224" s="3"/>
      <c r="K224" s="3"/>
      <c r="L224" s="3"/>
      <c r="M224" s="3"/>
      <c r="N224" s="3"/>
      <c r="O224" s="3"/>
      <c r="P224" s="3"/>
      <c r="Q224" s="3"/>
      <c r="R224" s="3"/>
      <c r="S224" s="3"/>
      <c r="T224" s="3"/>
    </row>
    <row r="225" spans="2:20" ht="12.75">
      <c r="B225" s="2"/>
      <c r="C225" s="3"/>
      <c r="D225" s="4"/>
      <c r="E225" s="3"/>
      <c r="F225" s="3"/>
      <c r="G225" s="3"/>
      <c r="H225" s="3"/>
      <c r="I225" s="3"/>
      <c r="J225" s="3"/>
      <c r="K225" s="3"/>
      <c r="L225" s="3"/>
      <c r="M225" s="3"/>
      <c r="N225" s="3"/>
      <c r="O225" s="3"/>
      <c r="P225" s="3"/>
      <c r="Q225" s="3"/>
      <c r="R225" s="3"/>
      <c r="S225" s="3"/>
      <c r="T225" s="3"/>
    </row>
    <row r="226" spans="2:20" ht="12.75">
      <c r="B226" s="2"/>
      <c r="C226" s="3"/>
      <c r="D226" s="4"/>
      <c r="E226" s="3"/>
      <c r="F226" s="3"/>
      <c r="G226" s="3"/>
      <c r="H226" s="3"/>
      <c r="I226" s="3"/>
      <c r="J226" s="3"/>
      <c r="K226" s="3"/>
      <c r="L226" s="3"/>
      <c r="M226" s="3"/>
      <c r="N226" s="3"/>
      <c r="O226" s="3"/>
      <c r="P226" s="3"/>
      <c r="Q226" s="3"/>
      <c r="R226" s="3"/>
      <c r="S226" s="3"/>
      <c r="T226" s="3"/>
    </row>
    <row r="227" spans="2:20" ht="12.75">
      <c r="B227" s="2"/>
      <c r="C227" s="3"/>
      <c r="D227" s="4"/>
      <c r="E227" s="3"/>
      <c r="F227" s="3"/>
      <c r="G227" s="3"/>
      <c r="H227" s="3"/>
      <c r="I227" s="3"/>
      <c r="J227" s="3"/>
      <c r="K227" s="3"/>
      <c r="L227" s="3"/>
      <c r="M227" s="3"/>
      <c r="N227" s="3"/>
      <c r="O227" s="3"/>
      <c r="P227" s="3"/>
      <c r="Q227" s="3"/>
      <c r="R227" s="3"/>
      <c r="S227" s="3"/>
      <c r="T227" s="3"/>
    </row>
    <row r="228" spans="2:20" ht="12.75">
      <c r="B228" s="2"/>
      <c r="C228" s="3"/>
      <c r="D228" s="4"/>
      <c r="E228" s="3"/>
      <c r="F228" s="3"/>
      <c r="G228" s="3"/>
      <c r="H228" s="3"/>
      <c r="I228" s="3"/>
      <c r="J228" s="3"/>
      <c r="K228" s="3"/>
      <c r="L228" s="3"/>
      <c r="M228" s="3"/>
      <c r="N228" s="3"/>
      <c r="O228" s="3"/>
      <c r="P228" s="3"/>
      <c r="Q228" s="3"/>
      <c r="R228" s="3"/>
      <c r="S228" s="3"/>
      <c r="T228" s="3"/>
    </row>
    <row r="229" spans="2:20" ht="12.75">
      <c r="B229" s="2"/>
      <c r="C229" s="3"/>
      <c r="D229" s="4"/>
      <c r="E229" s="3"/>
      <c r="F229" s="3"/>
      <c r="G229" s="3"/>
      <c r="H229" s="3"/>
      <c r="I229" s="3"/>
      <c r="J229" s="3"/>
      <c r="K229" s="3"/>
      <c r="L229" s="3"/>
      <c r="M229" s="3"/>
      <c r="N229" s="3"/>
      <c r="O229" s="3"/>
      <c r="P229" s="3"/>
      <c r="Q229" s="3"/>
      <c r="R229" s="3"/>
      <c r="S229" s="3"/>
      <c r="T229" s="3"/>
    </row>
    <row r="230" spans="2:20" ht="12.75">
      <c r="B230" s="2"/>
      <c r="C230" s="3"/>
      <c r="D230" s="4"/>
      <c r="E230" s="3"/>
      <c r="F230" s="3"/>
      <c r="G230" s="3"/>
      <c r="H230" s="3"/>
      <c r="I230" s="3"/>
      <c r="J230" s="3"/>
      <c r="K230" s="3"/>
      <c r="L230" s="3"/>
      <c r="M230" s="3"/>
      <c r="N230" s="3"/>
      <c r="O230" s="3"/>
      <c r="P230" s="3"/>
      <c r="Q230" s="3"/>
      <c r="R230" s="3"/>
      <c r="S230" s="3"/>
      <c r="T230" s="3"/>
    </row>
    <row r="231" spans="2:20" ht="12.75">
      <c r="B231" s="2"/>
      <c r="C231" s="3"/>
      <c r="D231" s="4"/>
      <c r="E231" s="3"/>
      <c r="F231" s="3"/>
      <c r="G231" s="3"/>
      <c r="H231" s="3"/>
      <c r="I231" s="3"/>
      <c r="J231" s="3"/>
      <c r="K231" s="3"/>
      <c r="L231" s="3"/>
      <c r="M231" s="3"/>
      <c r="N231" s="3"/>
      <c r="O231" s="3"/>
      <c r="P231" s="3"/>
      <c r="Q231" s="3"/>
      <c r="R231" s="3"/>
      <c r="S231" s="3"/>
      <c r="T231" s="3"/>
    </row>
    <row r="232" spans="2:20" ht="12.75">
      <c r="B232" s="2"/>
      <c r="C232" s="3"/>
      <c r="D232" s="4"/>
      <c r="E232" s="3"/>
      <c r="F232" s="3"/>
      <c r="G232" s="3"/>
      <c r="H232" s="3"/>
      <c r="I232" s="3"/>
      <c r="J232" s="3"/>
      <c r="K232" s="3"/>
      <c r="L232" s="3"/>
      <c r="M232" s="3"/>
      <c r="N232" s="3"/>
      <c r="O232" s="3"/>
      <c r="P232" s="3"/>
      <c r="Q232" s="3"/>
      <c r="R232" s="3"/>
      <c r="S232" s="3"/>
      <c r="T232" s="3"/>
    </row>
    <row r="233" spans="2:20" ht="12.75">
      <c r="B233" s="2"/>
      <c r="C233" s="3"/>
      <c r="D233" s="4"/>
      <c r="E233" s="3"/>
      <c r="F233" s="3"/>
      <c r="G233" s="3"/>
      <c r="H233" s="3"/>
      <c r="I233" s="3"/>
      <c r="J233" s="3"/>
      <c r="K233" s="3"/>
      <c r="L233" s="3"/>
      <c r="M233" s="3"/>
      <c r="N233" s="3"/>
      <c r="O233" s="3"/>
      <c r="P233" s="3"/>
      <c r="Q233" s="3"/>
      <c r="R233" s="3"/>
      <c r="S233" s="3"/>
      <c r="T233" s="3"/>
    </row>
    <row r="234" spans="2:20" ht="12.75">
      <c r="B234" s="2"/>
      <c r="C234" s="3"/>
      <c r="D234" s="4"/>
      <c r="E234" s="3"/>
      <c r="F234" s="3"/>
      <c r="G234" s="3"/>
      <c r="H234" s="3"/>
      <c r="I234" s="3"/>
      <c r="J234" s="3"/>
      <c r="K234" s="3"/>
      <c r="L234" s="3"/>
      <c r="M234" s="3"/>
      <c r="N234" s="3"/>
      <c r="O234" s="3"/>
      <c r="P234" s="3"/>
      <c r="Q234" s="3"/>
      <c r="R234" s="3"/>
      <c r="S234" s="3"/>
      <c r="T234" s="3"/>
    </row>
    <row r="235" spans="2:20" ht="12.75">
      <c r="B235" s="2"/>
      <c r="C235" s="3"/>
      <c r="D235" s="4"/>
      <c r="E235" s="3"/>
      <c r="F235" s="3"/>
      <c r="G235" s="3"/>
      <c r="H235" s="3"/>
      <c r="I235" s="3"/>
      <c r="J235" s="3"/>
      <c r="K235" s="3"/>
      <c r="L235" s="3"/>
      <c r="M235" s="3"/>
      <c r="N235" s="3"/>
      <c r="O235" s="3"/>
      <c r="P235" s="3"/>
      <c r="Q235" s="3"/>
      <c r="R235" s="3"/>
      <c r="S235" s="3"/>
      <c r="T235" s="3"/>
    </row>
    <row r="236" spans="2:20" ht="12.75">
      <c r="B236" s="2"/>
      <c r="C236" s="3"/>
      <c r="D236" s="4"/>
      <c r="E236" s="3"/>
      <c r="F236" s="3"/>
      <c r="G236" s="3"/>
      <c r="H236" s="3"/>
      <c r="I236" s="3"/>
      <c r="J236" s="3"/>
      <c r="K236" s="3"/>
      <c r="L236" s="3"/>
      <c r="M236" s="3"/>
      <c r="N236" s="3"/>
      <c r="O236" s="3"/>
      <c r="P236" s="3"/>
      <c r="Q236" s="3"/>
      <c r="R236" s="3"/>
      <c r="S236" s="3"/>
      <c r="T236" s="3"/>
    </row>
    <row r="237" spans="2:20" ht="12.75">
      <c r="B237" s="2"/>
      <c r="C237" s="3"/>
      <c r="D237" s="4"/>
      <c r="E237" s="3"/>
      <c r="F237" s="3"/>
      <c r="G237" s="3"/>
      <c r="H237" s="3"/>
      <c r="I237" s="3"/>
      <c r="J237" s="3"/>
      <c r="K237" s="3"/>
      <c r="L237" s="3"/>
      <c r="M237" s="3"/>
      <c r="N237" s="3"/>
      <c r="O237" s="3"/>
      <c r="P237" s="3"/>
      <c r="Q237" s="3"/>
      <c r="R237" s="3"/>
      <c r="S237" s="3"/>
      <c r="T237" s="3"/>
    </row>
    <row r="238" spans="2:20" ht="12.75">
      <c r="B238" s="2"/>
      <c r="C238" s="3"/>
      <c r="D238" s="4"/>
      <c r="E238" s="3"/>
      <c r="F238" s="3"/>
      <c r="G238" s="3"/>
      <c r="H238" s="3"/>
      <c r="I238" s="3"/>
      <c r="J238" s="3"/>
      <c r="K238" s="3"/>
      <c r="L238" s="3"/>
      <c r="M238" s="3"/>
      <c r="N238" s="3"/>
      <c r="O238" s="3"/>
      <c r="P238" s="3"/>
      <c r="Q238" s="3"/>
      <c r="R238" s="3"/>
      <c r="S238" s="3"/>
      <c r="T238" s="3"/>
    </row>
    <row r="239" spans="2:20" ht="12.75">
      <c r="B239" s="2"/>
      <c r="C239" s="3"/>
      <c r="D239" s="4"/>
      <c r="E239" s="3"/>
      <c r="F239" s="3"/>
      <c r="G239" s="3"/>
      <c r="H239" s="3"/>
      <c r="I239" s="3"/>
      <c r="J239" s="3"/>
      <c r="K239" s="3"/>
      <c r="L239" s="3"/>
      <c r="M239" s="3"/>
      <c r="N239" s="3"/>
      <c r="O239" s="3"/>
      <c r="P239" s="3"/>
      <c r="Q239" s="3"/>
      <c r="R239" s="3"/>
      <c r="S239" s="3"/>
      <c r="T239" s="3"/>
    </row>
    <row r="240" spans="2:20" ht="12.75">
      <c r="B240" s="2"/>
      <c r="C240" s="3"/>
      <c r="D240" s="4"/>
      <c r="E240" s="3"/>
      <c r="F240" s="3"/>
      <c r="G240" s="3"/>
      <c r="H240" s="3"/>
      <c r="I240" s="3"/>
      <c r="J240" s="3"/>
      <c r="K240" s="3"/>
      <c r="L240" s="3"/>
      <c r="M240" s="3"/>
      <c r="N240" s="3"/>
      <c r="O240" s="3"/>
      <c r="P240" s="3"/>
      <c r="Q240" s="3"/>
      <c r="R240" s="3"/>
      <c r="S240" s="3"/>
      <c r="T240" s="3"/>
    </row>
    <row r="241" spans="2:20" ht="12.75">
      <c r="B241" s="2"/>
      <c r="C241" s="3"/>
      <c r="D241" s="4"/>
      <c r="E241" s="3"/>
      <c r="F241" s="3"/>
      <c r="G241" s="3"/>
      <c r="H241" s="3"/>
      <c r="I241" s="3"/>
      <c r="J241" s="3"/>
      <c r="K241" s="3"/>
      <c r="L241" s="3"/>
      <c r="M241" s="3"/>
      <c r="N241" s="3"/>
      <c r="O241" s="3"/>
      <c r="P241" s="3"/>
      <c r="Q241" s="3"/>
      <c r="R241" s="3"/>
      <c r="S241" s="3"/>
      <c r="T241" s="3"/>
    </row>
    <row r="242" spans="2:20" ht="12.75">
      <c r="B242" s="2"/>
      <c r="C242" s="3"/>
      <c r="D242" s="4"/>
      <c r="E242" s="3"/>
      <c r="F242" s="3"/>
      <c r="G242" s="3"/>
      <c r="H242" s="3"/>
      <c r="I242" s="3"/>
      <c r="J242" s="3"/>
      <c r="K242" s="3"/>
      <c r="L242" s="3"/>
      <c r="M242" s="3"/>
      <c r="N242" s="3"/>
      <c r="O242" s="3"/>
      <c r="P242" s="3"/>
      <c r="Q242" s="3"/>
      <c r="R242" s="3"/>
      <c r="S242" s="3"/>
      <c r="T242" s="3"/>
    </row>
    <row r="243" spans="2:20" ht="12.75">
      <c r="B243" s="2"/>
      <c r="C243" s="3"/>
      <c r="D243" s="4"/>
      <c r="E243" s="3"/>
      <c r="F243" s="3"/>
      <c r="G243" s="3"/>
      <c r="H243" s="3"/>
      <c r="I243" s="3"/>
      <c r="J243" s="3"/>
      <c r="K243" s="3"/>
      <c r="L243" s="3"/>
      <c r="M243" s="3"/>
      <c r="N243" s="3"/>
      <c r="O243" s="3"/>
      <c r="P243" s="3"/>
      <c r="Q243" s="3"/>
      <c r="R243" s="3"/>
      <c r="S243" s="3"/>
      <c r="T243" s="3"/>
    </row>
    <row r="244" spans="2:20" ht="12.75">
      <c r="B244" s="2"/>
      <c r="C244" s="3"/>
      <c r="D244" s="4"/>
      <c r="E244" s="3"/>
      <c r="F244" s="3"/>
      <c r="G244" s="3"/>
      <c r="H244" s="3"/>
      <c r="I244" s="3"/>
      <c r="J244" s="3"/>
      <c r="K244" s="3"/>
      <c r="L244" s="3"/>
      <c r="M244" s="3"/>
      <c r="N244" s="3"/>
      <c r="O244" s="3"/>
      <c r="P244" s="3"/>
      <c r="Q244" s="3"/>
      <c r="R244" s="3"/>
      <c r="S244" s="3"/>
      <c r="T244" s="3"/>
    </row>
    <row r="245" spans="2:20" ht="12.75">
      <c r="B245" s="2"/>
      <c r="C245" s="3"/>
      <c r="D245" s="4"/>
      <c r="E245" s="3"/>
      <c r="F245" s="3"/>
      <c r="G245" s="3"/>
      <c r="H245" s="3"/>
      <c r="I245" s="3"/>
      <c r="J245" s="3"/>
      <c r="K245" s="3"/>
      <c r="L245" s="3"/>
      <c r="M245" s="3"/>
      <c r="N245" s="3"/>
      <c r="O245" s="3"/>
      <c r="P245" s="3"/>
      <c r="Q245" s="3"/>
      <c r="R245" s="3"/>
      <c r="S245" s="3"/>
      <c r="T245" s="3"/>
    </row>
    <row r="246" spans="2:20" ht="12.75">
      <c r="B246" s="2"/>
      <c r="C246" s="3"/>
      <c r="D246" s="4"/>
      <c r="E246" s="3"/>
      <c r="F246" s="3"/>
      <c r="G246" s="3"/>
      <c r="H246" s="3"/>
      <c r="I246" s="3"/>
      <c r="J246" s="3"/>
      <c r="K246" s="3"/>
      <c r="L246" s="3"/>
      <c r="M246" s="3"/>
      <c r="N246" s="3"/>
      <c r="O246" s="3"/>
      <c r="P246" s="3"/>
      <c r="Q246" s="3"/>
      <c r="R246" s="3"/>
      <c r="S246" s="3"/>
      <c r="T246" s="3"/>
    </row>
    <row r="247" spans="2:20" ht="12.75">
      <c r="B247" s="2"/>
      <c r="C247" s="3"/>
      <c r="D247" s="4"/>
      <c r="E247" s="3"/>
      <c r="F247" s="3"/>
      <c r="G247" s="3"/>
      <c r="H247" s="3"/>
      <c r="I247" s="3"/>
      <c r="J247" s="3"/>
      <c r="K247" s="3"/>
      <c r="L247" s="3"/>
      <c r="M247" s="3"/>
      <c r="N247" s="3"/>
      <c r="O247" s="3"/>
      <c r="P247" s="3"/>
      <c r="Q247" s="3"/>
      <c r="R247" s="3"/>
      <c r="S247" s="3"/>
      <c r="T247" s="3"/>
    </row>
    <row r="248" spans="2:20" ht="12.75">
      <c r="B248" s="2"/>
      <c r="C248" s="3"/>
      <c r="D248" s="4"/>
      <c r="E248" s="3"/>
      <c r="F248" s="3"/>
      <c r="G248" s="3"/>
      <c r="H248" s="3"/>
      <c r="I248" s="3"/>
      <c r="J248" s="3"/>
      <c r="K248" s="3"/>
      <c r="L248" s="3"/>
      <c r="M248" s="3"/>
      <c r="N248" s="3"/>
      <c r="O248" s="3"/>
      <c r="P248" s="3"/>
      <c r="Q248" s="3"/>
      <c r="R248" s="3"/>
      <c r="S248" s="3"/>
      <c r="T248" s="3"/>
    </row>
    <row r="249" spans="2:20" ht="12.75">
      <c r="B249" s="2"/>
      <c r="C249" s="3"/>
      <c r="D249" s="4"/>
      <c r="E249" s="3"/>
      <c r="F249" s="3"/>
      <c r="G249" s="3"/>
      <c r="H249" s="3"/>
      <c r="I249" s="3"/>
      <c r="J249" s="3"/>
      <c r="K249" s="3"/>
      <c r="L249" s="3"/>
      <c r="M249" s="3"/>
      <c r="N249" s="3"/>
      <c r="O249" s="3"/>
      <c r="P249" s="3"/>
      <c r="Q249" s="3"/>
      <c r="R249" s="3"/>
      <c r="S249" s="3"/>
      <c r="T249" s="3"/>
    </row>
    <row r="250" spans="2:20" ht="12.75">
      <c r="B250" s="2"/>
      <c r="C250" s="3"/>
      <c r="D250" s="4"/>
      <c r="E250" s="3"/>
      <c r="F250" s="3"/>
      <c r="G250" s="3"/>
      <c r="H250" s="3"/>
      <c r="I250" s="3"/>
      <c r="J250" s="3"/>
      <c r="K250" s="3"/>
      <c r="L250" s="3"/>
      <c r="M250" s="3"/>
      <c r="N250" s="3"/>
      <c r="O250" s="3"/>
      <c r="P250" s="3"/>
      <c r="Q250" s="3"/>
      <c r="R250" s="3"/>
      <c r="S250" s="3"/>
      <c r="T250" s="3"/>
    </row>
    <row r="251" spans="2:20" ht="12.75">
      <c r="B251" s="2"/>
      <c r="C251" s="3"/>
      <c r="D251" s="4"/>
      <c r="E251" s="3"/>
      <c r="F251" s="3"/>
      <c r="G251" s="3"/>
      <c r="H251" s="3"/>
      <c r="I251" s="3"/>
      <c r="J251" s="3"/>
      <c r="K251" s="3"/>
      <c r="L251" s="3"/>
      <c r="M251" s="3"/>
      <c r="N251" s="3"/>
      <c r="O251" s="3"/>
      <c r="P251" s="3"/>
      <c r="Q251" s="3"/>
      <c r="R251" s="3"/>
      <c r="S251" s="3"/>
      <c r="T251" s="3"/>
    </row>
    <row r="252" spans="2:20" ht="12.75">
      <c r="B252" s="2"/>
      <c r="C252" s="3"/>
      <c r="D252" s="4"/>
      <c r="E252" s="3"/>
      <c r="F252" s="3"/>
      <c r="G252" s="3"/>
      <c r="H252" s="3"/>
      <c r="I252" s="3"/>
      <c r="J252" s="3"/>
      <c r="K252" s="3"/>
      <c r="L252" s="3"/>
      <c r="M252" s="3"/>
      <c r="N252" s="3"/>
      <c r="O252" s="3"/>
      <c r="P252" s="3"/>
      <c r="Q252" s="3"/>
      <c r="R252" s="3"/>
      <c r="S252" s="3"/>
      <c r="T252" s="3"/>
    </row>
    <row r="253" spans="2:20" ht="12.75">
      <c r="B253" s="2"/>
      <c r="C253" s="3"/>
      <c r="D253" s="4"/>
      <c r="E253" s="3"/>
      <c r="F253" s="3"/>
      <c r="G253" s="3"/>
      <c r="H253" s="3"/>
      <c r="I253" s="3"/>
      <c r="J253" s="3"/>
      <c r="K253" s="3"/>
      <c r="L253" s="3"/>
      <c r="M253" s="3"/>
      <c r="N253" s="3"/>
      <c r="O253" s="3"/>
      <c r="P253" s="3"/>
      <c r="Q253" s="3"/>
      <c r="R253" s="3"/>
      <c r="S253" s="3"/>
      <c r="T253" s="3"/>
    </row>
    <row r="254" spans="2:20" ht="12.75">
      <c r="B254" s="2"/>
      <c r="C254" s="3"/>
      <c r="D254" s="4"/>
      <c r="E254" s="3"/>
      <c r="F254" s="3"/>
      <c r="G254" s="3"/>
      <c r="H254" s="3"/>
      <c r="I254" s="3"/>
      <c r="J254" s="3"/>
      <c r="K254" s="3"/>
      <c r="L254" s="3"/>
      <c r="M254" s="3"/>
      <c r="N254" s="3"/>
      <c r="O254" s="3"/>
      <c r="P254" s="3"/>
      <c r="Q254" s="3"/>
      <c r="R254" s="3"/>
      <c r="S254" s="3"/>
      <c r="T254" s="3"/>
    </row>
    <row r="255" spans="2:20" ht="12.75">
      <c r="B255" s="2"/>
      <c r="C255" s="3"/>
      <c r="D255" s="4"/>
      <c r="E255" s="3"/>
      <c r="F255" s="3"/>
      <c r="G255" s="3"/>
      <c r="H255" s="3"/>
      <c r="I255" s="3"/>
      <c r="J255" s="3"/>
      <c r="K255" s="3"/>
      <c r="L255" s="3"/>
      <c r="M255" s="3"/>
      <c r="N255" s="3"/>
      <c r="O255" s="3"/>
      <c r="P255" s="3"/>
      <c r="Q255" s="3"/>
      <c r="R255" s="3"/>
      <c r="S255" s="3"/>
      <c r="T255" s="3"/>
    </row>
    <row r="256" spans="2:20" ht="12.75">
      <c r="B256" s="2"/>
      <c r="C256" s="3"/>
      <c r="D256" s="4"/>
      <c r="E256" s="3"/>
      <c r="F256" s="3"/>
      <c r="G256" s="3"/>
      <c r="H256" s="3"/>
      <c r="I256" s="3"/>
      <c r="J256" s="3"/>
      <c r="K256" s="3"/>
      <c r="L256" s="3"/>
      <c r="M256" s="3"/>
      <c r="N256" s="3"/>
      <c r="O256" s="3"/>
      <c r="P256" s="3"/>
      <c r="Q256" s="3"/>
      <c r="R256" s="3"/>
      <c r="S256" s="3"/>
      <c r="T256" s="3"/>
    </row>
    <row r="257" spans="2:20" ht="12.75">
      <c r="B257" s="2"/>
      <c r="C257" s="3"/>
      <c r="D257" s="4"/>
      <c r="E257" s="3"/>
      <c r="F257" s="3"/>
      <c r="G257" s="3"/>
      <c r="H257" s="3"/>
      <c r="I257" s="3"/>
      <c r="J257" s="3"/>
      <c r="K257" s="3"/>
      <c r="L257" s="3"/>
      <c r="M257" s="3"/>
      <c r="N257" s="3"/>
      <c r="O257" s="3"/>
      <c r="P257" s="3"/>
      <c r="Q257" s="3"/>
      <c r="R257" s="3"/>
      <c r="S257" s="3"/>
      <c r="T257" s="3"/>
    </row>
    <row r="258" spans="2:20" ht="12.75">
      <c r="B258" s="2"/>
      <c r="C258" s="3"/>
      <c r="D258" s="4"/>
      <c r="E258" s="3"/>
      <c r="F258" s="3"/>
      <c r="G258" s="3"/>
      <c r="H258" s="3"/>
      <c r="I258" s="3"/>
      <c r="J258" s="3"/>
      <c r="K258" s="3"/>
      <c r="L258" s="3"/>
      <c r="M258" s="3"/>
      <c r="N258" s="3"/>
      <c r="O258" s="3"/>
      <c r="P258" s="3"/>
      <c r="Q258" s="3"/>
      <c r="R258" s="3"/>
      <c r="S258" s="3"/>
      <c r="T258" s="3"/>
    </row>
    <row r="259" spans="2:20" ht="12.75">
      <c r="B259" s="2"/>
      <c r="C259" s="3"/>
      <c r="D259" s="4"/>
      <c r="E259" s="3"/>
      <c r="F259" s="3"/>
      <c r="G259" s="3"/>
      <c r="H259" s="3"/>
      <c r="I259" s="3"/>
      <c r="J259" s="3"/>
      <c r="K259" s="3"/>
      <c r="L259" s="3"/>
      <c r="M259" s="3"/>
      <c r="N259" s="3"/>
      <c r="O259" s="3"/>
      <c r="P259" s="3"/>
      <c r="Q259" s="3"/>
      <c r="R259" s="3"/>
      <c r="S259" s="3"/>
      <c r="T259" s="3"/>
    </row>
    <row r="260" spans="2:20" ht="12.75">
      <c r="B260" s="2"/>
      <c r="C260" s="3"/>
      <c r="D260" s="4"/>
      <c r="E260" s="3"/>
      <c r="F260" s="3"/>
      <c r="G260" s="3"/>
      <c r="H260" s="3"/>
      <c r="I260" s="3"/>
      <c r="J260" s="3"/>
      <c r="K260" s="3"/>
      <c r="L260" s="3"/>
      <c r="M260" s="3"/>
      <c r="N260" s="3"/>
      <c r="O260" s="3"/>
      <c r="P260" s="3"/>
      <c r="Q260" s="3"/>
      <c r="R260" s="3"/>
      <c r="S260" s="3"/>
      <c r="T260" s="3"/>
    </row>
    <row r="261" spans="2:20" ht="12.75">
      <c r="B261" s="2"/>
      <c r="C261" s="3"/>
      <c r="D261" s="4"/>
      <c r="E261" s="3"/>
      <c r="F261" s="3"/>
      <c r="G261" s="3"/>
      <c r="H261" s="3"/>
      <c r="I261" s="3"/>
      <c r="J261" s="3"/>
      <c r="K261" s="3"/>
      <c r="L261" s="3"/>
      <c r="M261" s="3"/>
      <c r="N261" s="3"/>
      <c r="O261" s="3"/>
      <c r="P261" s="3"/>
      <c r="Q261" s="3"/>
      <c r="R261" s="3"/>
      <c r="S261" s="3"/>
      <c r="T261" s="3"/>
    </row>
    <row r="262" spans="2:20" ht="12.75">
      <c r="B262" s="2"/>
      <c r="C262" s="3"/>
      <c r="D262" s="4"/>
      <c r="E262" s="3"/>
      <c r="F262" s="3"/>
      <c r="G262" s="3"/>
      <c r="H262" s="3"/>
      <c r="I262" s="3"/>
      <c r="J262" s="3"/>
      <c r="K262" s="3"/>
      <c r="L262" s="3"/>
      <c r="M262" s="3"/>
      <c r="N262" s="3"/>
      <c r="O262" s="3"/>
      <c r="P262" s="3"/>
      <c r="Q262" s="3"/>
      <c r="R262" s="3"/>
      <c r="S262" s="3"/>
      <c r="T262" s="3"/>
    </row>
    <row r="263" spans="2:20" ht="12.75">
      <c r="B263" s="2"/>
      <c r="C263" s="3"/>
      <c r="D263" s="4"/>
      <c r="E263" s="3"/>
      <c r="F263" s="3"/>
      <c r="G263" s="3"/>
      <c r="H263" s="3"/>
      <c r="I263" s="3"/>
      <c r="J263" s="3"/>
      <c r="K263" s="3"/>
      <c r="L263" s="3"/>
      <c r="M263" s="3"/>
      <c r="N263" s="3"/>
      <c r="O263" s="3"/>
      <c r="P263" s="3"/>
      <c r="Q263" s="3"/>
      <c r="R263" s="3"/>
      <c r="S263" s="3"/>
      <c r="T263" s="3"/>
    </row>
    <row r="264" spans="2:20" ht="12.75">
      <c r="B264" s="2"/>
      <c r="C264" s="3"/>
      <c r="D264" s="4"/>
      <c r="E264" s="3"/>
      <c r="F264" s="3"/>
      <c r="G264" s="3"/>
      <c r="H264" s="3"/>
      <c r="I264" s="3"/>
      <c r="J264" s="3"/>
      <c r="K264" s="3"/>
      <c r="L264" s="3"/>
      <c r="M264" s="3"/>
      <c r="N264" s="3"/>
      <c r="O264" s="3"/>
      <c r="P264" s="3"/>
      <c r="Q264" s="3"/>
      <c r="R264" s="3"/>
      <c r="S264" s="3"/>
      <c r="T264" s="3"/>
    </row>
    <row r="265" spans="2:20" ht="12.75">
      <c r="B265" s="2"/>
      <c r="C265" s="3"/>
      <c r="D265" s="4"/>
      <c r="E265" s="3"/>
      <c r="F265" s="3"/>
      <c r="G265" s="3"/>
      <c r="H265" s="3"/>
      <c r="I265" s="3"/>
      <c r="J265" s="3"/>
      <c r="K265" s="3"/>
      <c r="L265" s="3"/>
      <c r="M265" s="3"/>
      <c r="N265" s="3"/>
      <c r="O265" s="3"/>
      <c r="P265" s="3"/>
      <c r="Q265" s="3"/>
      <c r="R265" s="3"/>
      <c r="S265" s="3"/>
      <c r="T265" s="3"/>
    </row>
    <row r="266" spans="2:20" ht="12.75">
      <c r="B266" s="2"/>
      <c r="C266" s="3"/>
      <c r="D266" s="4"/>
      <c r="E266" s="3"/>
      <c r="F266" s="3"/>
      <c r="G266" s="3"/>
      <c r="H266" s="3"/>
      <c r="I266" s="3"/>
      <c r="J266" s="3"/>
      <c r="K266" s="3"/>
      <c r="L266" s="3"/>
      <c r="M266" s="3"/>
      <c r="N266" s="3"/>
      <c r="O266" s="3"/>
      <c r="P266" s="3"/>
      <c r="Q266" s="3"/>
      <c r="R266" s="3"/>
      <c r="S266" s="3"/>
      <c r="T266" s="3"/>
    </row>
    <row r="267" spans="2:20" ht="12.75">
      <c r="B267" s="2"/>
      <c r="C267" s="3"/>
      <c r="D267" s="4"/>
      <c r="E267" s="3"/>
      <c r="F267" s="3"/>
      <c r="G267" s="3"/>
      <c r="H267" s="3"/>
      <c r="I267" s="3"/>
      <c r="J267" s="3"/>
      <c r="K267" s="3"/>
      <c r="L267" s="3"/>
      <c r="M267" s="3"/>
      <c r="N267" s="3"/>
      <c r="O267" s="3"/>
      <c r="P267" s="3"/>
      <c r="Q267" s="3"/>
      <c r="R267" s="3"/>
      <c r="S267" s="3"/>
      <c r="T267" s="3"/>
    </row>
    <row r="268" spans="2:20" ht="12.75">
      <c r="B268" s="2"/>
      <c r="C268" s="3"/>
      <c r="D268" s="4"/>
      <c r="E268" s="3"/>
      <c r="F268" s="3"/>
      <c r="G268" s="3"/>
      <c r="H268" s="3"/>
      <c r="I268" s="3"/>
      <c r="J268" s="3"/>
      <c r="K268" s="3"/>
      <c r="L268" s="3"/>
      <c r="M268" s="3"/>
      <c r="N268" s="3"/>
      <c r="O268" s="3"/>
      <c r="P268" s="3"/>
      <c r="Q268" s="3"/>
      <c r="R268" s="3"/>
      <c r="S268" s="3"/>
      <c r="T268" s="3"/>
    </row>
    <row r="269" spans="2:20" ht="12.75">
      <c r="B269" s="2"/>
      <c r="C269" s="3"/>
      <c r="D269" s="4"/>
      <c r="E269" s="3"/>
      <c r="F269" s="3"/>
      <c r="G269" s="3"/>
      <c r="H269" s="3"/>
      <c r="I269" s="3"/>
      <c r="J269" s="3"/>
      <c r="K269" s="3"/>
      <c r="L269" s="3"/>
      <c r="M269" s="3"/>
      <c r="N269" s="3"/>
      <c r="O269" s="3"/>
      <c r="P269" s="3"/>
      <c r="Q269" s="3"/>
      <c r="R269" s="3"/>
      <c r="S269" s="3"/>
      <c r="T269" s="3"/>
    </row>
    <row r="270" spans="2:20" ht="12.75">
      <c r="B270" s="2"/>
      <c r="C270" s="3"/>
      <c r="D270" s="4"/>
      <c r="E270" s="3"/>
      <c r="F270" s="3"/>
      <c r="G270" s="3"/>
      <c r="H270" s="3"/>
      <c r="I270" s="3"/>
      <c r="J270" s="3"/>
      <c r="K270" s="3"/>
      <c r="L270" s="3"/>
      <c r="M270" s="3"/>
      <c r="N270" s="3"/>
      <c r="O270" s="3"/>
      <c r="P270" s="3"/>
      <c r="Q270" s="3"/>
      <c r="R270" s="3"/>
      <c r="S270" s="3"/>
      <c r="T270" s="3"/>
    </row>
    <row r="271" spans="2:20" ht="12.75">
      <c r="B271" s="2"/>
      <c r="C271" s="3"/>
      <c r="D271" s="4"/>
      <c r="E271" s="3"/>
      <c r="F271" s="3"/>
      <c r="G271" s="3"/>
      <c r="H271" s="3"/>
      <c r="I271" s="3"/>
      <c r="J271" s="3"/>
      <c r="K271" s="3"/>
      <c r="L271" s="3"/>
      <c r="M271" s="3"/>
      <c r="N271" s="3"/>
      <c r="O271" s="3"/>
      <c r="P271" s="3"/>
      <c r="Q271" s="3"/>
      <c r="R271" s="3"/>
      <c r="S271" s="3"/>
      <c r="T271" s="3"/>
    </row>
    <row r="272" spans="2:20" ht="12.75">
      <c r="B272" s="2"/>
      <c r="C272" s="3"/>
      <c r="D272" s="4"/>
      <c r="E272" s="3"/>
      <c r="F272" s="3"/>
      <c r="G272" s="3"/>
      <c r="H272" s="3"/>
      <c r="I272" s="3"/>
      <c r="J272" s="3"/>
      <c r="K272" s="3"/>
      <c r="L272" s="3"/>
      <c r="M272" s="3"/>
      <c r="N272" s="3"/>
      <c r="O272" s="3"/>
      <c r="P272" s="3"/>
      <c r="Q272" s="3"/>
      <c r="R272" s="3"/>
      <c r="S272" s="3"/>
      <c r="T272" s="3"/>
    </row>
    <row r="273" spans="2:20" ht="12.75">
      <c r="B273" s="2"/>
      <c r="C273" s="3"/>
      <c r="D273" s="4"/>
      <c r="E273" s="3"/>
      <c r="F273" s="3"/>
      <c r="G273" s="3"/>
      <c r="H273" s="3"/>
      <c r="I273" s="3"/>
      <c r="J273" s="3"/>
      <c r="K273" s="3"/>
      <c r="L273" s="3"/>
      <c r="M273" s="3"/>
      <c r="N273" s="3"/>
      <c r="O273" s="3"/>
      <c r="P273" s="3"/>
      <c r="Q273" s="3"/>
      <c r="R273" s="3"/>
      <c r="S273" s="3"/>
      <c r="T273" s="3"/>
    </row>
    <row r="274" spans="2:20" ht="12.75">
      <c r="B274" s="2"/>
      <c r="C274" s="3"/>
      <c r="D274" s="4"/>
      <c r="E274" s="3"/>
      <c r="F274" s="3"/>
      <c r="G274" s="3"/>
      <c r="H274" s="3"/>
      <c r="I274" s="3"/>
      <c r="J274" s="3"/>
      <c r="K274" s="3"/>
      <c r="L274" s="3"/>
      <c r="M274" s="3"/>
      <c r="N274" s="3"/>
      <c r="O274" s="3"/>
      <c r="P274" s="3"/>
      <c r="Q274" s="3"/>
      <c r="R274" s="3"/>
      <c r="S274" s="3"/>
      <c r="T274" s="3"/>
    </row>
    <row r="275" spans="2:20" ht="12.75">
      <c r="B275" s="2"/>
      <c r="C275" s="3"/>
      <c r="D275" s="4"/>
      <c r="E275" s="3"/>
      <c r="F275" s="3"/>
      <c r="G275" s="3"/>
      <c r="H275" s="3"/>
      <c r="I275" s="3"/>
      <c r="J275" s="3"/>
      <c r="K275" s="3"/>
      <c r="L275" s="3"/>
      <c r="M275" s="3"/>
      <c r="N275" s="3"/>
      <c r="O275" s="3"/>
      <c r="P275" s="3"/>
      <c r="Q275" s="3"/>
      <c r="R275" s="3"/>
      <c r="S275" s="3"/>
      <c r="T275" s="3"/>
    </row>
    <row r="276" spans="2:20" ht="12.75">
      <c r="B276" s="2"/>
      <c r="C276" s="3"/>
      <c r="D276" s="4"/>
      <c r="E276" s="3"/>
      <c r="F276" s="3"/>
      <c r="G276" s="3"/>
      <c r="H276" s="3"/>
      <c r="I276" s="3"/>
      <c r="J276" s="3"/>
      <c r="K276" s="3"/>
      <c r="L276" s="3"/>
      <c r="M276" s="3"/>
      <c r="N276" s="3"/>
      <c r="O276" s="3"/>
      <c r="P276" s="3"/>
      <c r="Q276" s="3"/>
      <c r="R276" s="3"/>
      <c r="S276" s="3"/>
      <c r="T276" s="3"/>
    </row>
    <row r="277" spans="2:20" ht="12.75">
      <c r="B277" s="2"/>
      <c r="C277" s="3"/>
      <c r="D277" s="4"/>
      <c r="E277" s="3"/>
      <c r="F277" s="3"/>
      <c r="G277" s="3"/>
      <c r="H277" s="3"/>
      <c r="I277" s="3"/>
      <c r="J277" s="3"/>
      <c r="K277" s="3"/>
      <c r="L277" s="3"/>
      <c r="M277" s="3"/>
      <c r="N277" s="3"/>
      <c r="O277" s="3"/>
      <c r="P277" s="3"/>
      <c r="Q277" s="3"/>
      <c r="R277" s="3"/>
      <c r="S277" s="3"/>
      <c r="T277" s="3"/>
    </row>
    <row r="278" spans="2:20" ht="12.75">
      <c r="B278" s="2"/>
      <c r="C278" s="3"/>
      <c r="D278" s="4"/>
      <c r="E278" s="3"/>
      <c r="F278" s="3"/>
      <c r="G278" s="3"/>
      <c r="H278" s="3"/>
      <c r="I278" s="3"/>
      <c r="J278" s="3"/>
      <c r="K278" s="3"/>
      <c r="L278" s="3"/>
      <c r="M278" s="3"/>
      <c r="N278" s="3"/>
      <c r="O278" s="3"/>
      <c r="P278" s="3"/>
      <c r="Q278" s="3"/>
      <c r="R278" s="3"/>
      <c r="S278" s="3"/>
      <c r="T278" s="3"/>
    </row>
    <row r="279" spans="2:20" ht="12.75">
      <c r="B279" s="2"/>
      <c r="C279" s="3"/>
      <c r="D279" s="4"/>
      <c r="E279" s="3"/>
      <c r="F279" s="3"/>
      <c r="G279" s="3"/>
      <c r="H279" s="3"/>
      <c r="I279" s="3"/>
      <c r="J279" s="3"/>
      <c r="K279" s="3"/>
      <c r="L279" s="3"/>
      <c r="M279" s="3"/>
      <c r="N279" s="3"/>
      <c r="O279" s="3"/>
      <c r="P279" s="3"/>
      <c r="Q279" s="3"/>
      <c r="R279" s="3"/>
      <c r="S279" s="3"/>
      <c r="T279" s="3"/>
    </row>
    <row r="280" spans="2:20" ht="12.75">
      <c r="B280" s="2"/>
      <c r="C280" s="3"/>
      <c r="D280" s="4"/>
      <c r="E280" s="3"/>
      <c r="F280" s="3"/>
      <c r="G280" s="3"/>
      <c r="H280" s="3"/>
      <c r="I280" s="3"/>
      <c r="J280" s="3"/>
      <c r="K280" s="3"/>
      <c r="L280" s="3"/>
      <c r="M280" s="3"/>
      <c r="N280" s="3"/>
      <c r="O280" s="3"/>
      <c r="P280" s="3"/>
      <c r="Q280" s="3"/>
      <c r="R280" s="3"/>
      <c r="S280" s="3"/>
      <c r="T280" s="3"/>
    </row>
    <row r="281" spans="2:20" ht="12.75">
      <c r="B281" s="2"/>
      <c r="C281" s="3"/>
      <c r="D281" s="4"/>
      <c r="E281" s="3"/>
      <c r="F281" s="3"/>
      <c r="G281" s="3"/>
      <c r="H281" s="3"/>
      <c r="I281" s="3"/>
      <c r="J281" s="3"/>
      <c r="K281" s="3"/>
      <c r="L281" s="3"/>
      <c r="M281" s="3"/>
      <c r="N281" s="3"/>
      <c r="O281" s="3"/>
      <c r="P281" s="3"/>
      <c r="Q281" s="3"/>
      <c r="R281" s="3"/>
      <c r="S281" s="3"/>
      <c r="T281" s="3"/>
    </row>
    <row r="282" spans="2:20" ht="12.75">
      <c r="B282" s="2"/>
      <c r="C282" s="3"/>
      <c r="D282" s="4"/>
      <c r="E282" s="3"/>
      <c r="F282" s="3"/>
      <c r="G282" s="3"/>
      <c r="H282" s="3"/>
      <c r="I282" s="3"/>
      <c r="J282" s="3"/>
      <c r="K282" s="3"/>
      <c r="L282" s="3"/>
      <c r="M282" s="3"/>
      <c r="N282" s="3"/>
      <c r="O282" s="3"/>
      <c r="P282" s="3"/>
      <c r="Q282" s="3"/>
      <c r="R282" s="3"/>
      <c r="S282" s="3"/>
      <c r="T282" s="3"/>
    </row>
    <row r="283" spans="2:20" ht="12.75">
      <c r="B283" s="2"/>
      <c r="C283" s="3"/>
      <c r="D283" s="4"/>
      <c r="E283" s="3"/>
      <c r="F283" s="3"/>
      <c r="G283" s="3"/>
      <c r="H283" s="3"/>
      <c r="I283" s="3"/>
      <c r="J283" s="3"/>
      <c r="K283" s="3"/>
      <c r="L283" s="3"/>
      <c r="M283" s="3"/>
      <c r="N283" s="3"/>
      <c r="O283" s="3"/>
      <c r="P283" s="3"/>
      <c r="Q283" s="3"/>
      <c r="R283" s="3"/>
      <c r="S283" s="3"/>
      <c r="T283" s="3"/>
    </row>
    <row r="284" spans="2:20" ht="12.75">
      <c r="B284" s="2"/>
      <c r="C284" s="3"/>
      <c r="D284" s="4"/>
      <c r="E284" s="3"/>
      <c r="F284" s="3"/>
      <c r="G284" s="3"/>
      <c r="H284" s="3"/>
      <c r="I284" s="3"/>
      <c r="J284" s="3"/>
      <c r="K284" s="3"/>
      <c r="L284" s="3"/>
      <c r="M284" s="3"/>
      <c r="N284" s="3"/>
      <c r="O284" s="3"/>
      <c r="P284" s="3"/>
      <c r="Q284" s="3"/>
      <c r="R284" s="3"/>
      <c r="S284" s="3"/>
      <c r="T284" s="3"/>
    </row>
    <row r="285" spans="2:20" ht="12.75">
      <c r="B285" s="2"/>
      <c r="C285" s="3"/>
      <c r="D285" s="4"/>
      <c r="E285" s="3"/>
      <c r="F285" s="3"/>
      <c r="G285" s="3"/>
      <c r="H285" s="3"/>
      <c r="I285" s="3"/>
      <c r="J285" s="3"/>
      <c r="K285" s="3"/>
      <c r="L285" s="3"/>
      <c r="M285" s="3"/>
      <c r="N285" s="3"/>
      <c r="O285" s="3"/>
      <c r="P285" s="3"/>
      <c r="Q285" s="3"/>
      <c r="R285" s="3"/>
      <c r="S285" s="3"/>
      <c r="T285" s="3"/>
    </row>
    <row r="286" spans="2:20" ht="12.75">
      <c r="B286" s="2"/>
      <c r="C286" s="3"/>
      <c r="D286" s="4"/>
      <c r="E286" s="3"/>
      <c r="F286" s="3"/>
      <c r="G286" s="3"/>
      <c r="H286" s="3"/>
      <c r="I286" s="3"/>
      <c r="J286" s="3"/>
      <c r="K286" s="3"/>
      <c r="L286" s="3"/>
      <c r="M286" s="3"/>
      <c r="N286" s="3"/>
      <c r="O286" s="3"/>
      <c r="P286" s="3"/>
      <c r="Q286" s="3"/>
      <c r="R286" s="3"/>
      <c r="S286" s="3"/>
      <c r="T286" s="3"/>
    </row>
    <row r="287" spans="2:20" ht="12.75">
      <c r="B287" s="2"/>
      <c r="C287" s="3"/>
      <c r="D287" s="4"/>
      <c r="E287" s="3"/>
      <c r="F287" s="3"/>
      <c r="G287" s="3"/>
      <c r="H287" s="3"/>
      <c r="I287" s="3"/>
      <c r="J287" s="3"/>
      <c r="K287" s="3"/>
      <c r="L287" s="3"/>
      <c r="M287" s="3"/>
      <c r="N287" s="3"/>
      <c r="O287" s="3"/>
      <c r="P287" s="3"/>
      <c r="Q287" s="3"/>
      <c r="R287" s="3"/>
      <c r="S287" s="3"/>
      <c r="T287" s="3"/>
    </row>
    <row r="288" spans="2:20" ht="12.75">
      <c r="B288" s="2"/>
      <c r="C288" s="3"/>
      <c r="D288" s="4"/>
      <c r="E288" s="3"/>
      <c r="F288" s="3"/>
      <c r="G288" s="3"/>
      <c r="H288" s="3"/>
      <c r="I288" s="3"/>
      <c r="J288" s="3"/>
      <c r="K288" s="3"/>
      <c r="L288" s="3"/>
      <c r="M288" s="3"/>
      <c r="N288" s="3"/>
      <c r="O288" s="3"/>
      <c r="P288" s="3"/>
      <c r="Q288" s="3"/>
      <c r="R288" s="3"/>
      <c r="S288" s="3"/>
      <c r="T288" s="3"/>
    </row>
    <row r="289" spans="2:20" ht="12.75">
      <c r="B289" s="2"/>
      <c r="C289" s="3"/>
      <c r="D289" s="4"/>
      <c r="E289" s="3"/>
      <c r="F289" s="3"/>
      <c r="G289" s="3"/>
      <c r="H289" s="3"/>
      <c r="I289" s="3"/>
      <c r="J289" s="3"/>
      <c r="K289" s="3"/>
      <c r="L289" s="3"/>
      <c r="M289" s="3"/>
      <c r="N289" s="3"/>
      <c r="O289" s="3"/>
      <c r="P289" s="3"/>
      <c r="Q289" s="3"/>
      <c r="R289" s="3"/>
      <c r="S289" s="3"/>
      <c r="T289" s="3"/>
    </row>
    <row r="290" spans="2:20" ht="12.75">
      <c r="B290" s="2"/>
      <c r="C290" s="3"/>
      <c r="D290" s="4"/>
      <c r="E290" s="3"/>
      <c r="F290" s="3"/>
      <c r="G290" s="3"/>
      <c r="H290" s="3"/>
      <c r="I290" s="3"/>
      <c r="J290" s="3"/>
      <c r="K290" s="3"/>
      <c r="L290" s="3"/>
      <c r="M290" s="3"/>
      <c r="N290" s="3"/>
      <c r="O290" s="3"/>
      <c r="P290" s="3"/>
      <c r="Q290" s="3"/>
      <c r="R290" s="3"/>
      <c r="S290" s="3"/>
      <c r="T290" s="3"/>
    </row>
    <row r="291" spans="2:20" ht="12.75">
      <c r="B291" s="2"/>
      <c r="C291" s="3"/>
      <c r="D291" s="4"/>
      <c r="E291" s="3"/>
      <c r="F291" s="3"/>
      <c r="G291" s="3"/>
      <c r="H291" s="3"/>
      <c r="I291" s="3"/>
      <c r="J291" s="3"/>
      <c r="K291" s="3"/>
      <c r="L291" s="3"/>
      <c r="M291" s="3"/>
      <c r="N291" s="3"/>
      <c r="O291" s="3"/>
      <c r="P291" s="3"/>
      <c r="Q291" s="3"/>
      <c r="R291" s="3"/>
      <c r="S291" s="3"/>
      <c r="T291" s="3"/>
    </row>
    <row r="292" spans="2:20" ht="12.75">
      <c r="B292" s="2"/>
      <c r="C292" s="3"/>
      <c r="D292" s="4"/>
      <c r="E292" s="3"/>
      <c r="F292" s="3"/>
      <c r="G292" s="3"/>
      <c r="H292" s="3"/>
      <c r="I292" s="3"/>
      <c r="J292" s="3"/>
      <c r="K292" s="3"/>
      <c r="L292" s="3"/>
      <c r="M292" s="3"/>
      <c r="N292" s="3"/>
      <c r="O292" s="3"/>
      <c r="P292" s="3"/>
      <c r="Q292" s="3"/>
      <c r="R292" s="3"/>
      <c r="S292" s="3"/>
      <c r="T292" s="3"/>
    </row>
    <row r="293" spans="2:20" ht="12.75">
      <c r="B293" s="2"/>
      <c r="C293" s="3"/>
      <c r="D293" s="4"/>
      <c r="E293" s="3"/>
      <c r="F293" s="3"/>
      <c r="G293" s="3"/>
      <c r="H293" s="3"/>
      <c r="I293" s="3"/>
      <c r="J293" s="3"/>
      <c r="K293" s="3"/>
      <c r="L293" s="3"/>
      <c r="M293" s="3"/>
      <c r="N293" s="3"/>
      <c r="O293" s="3"/>
      <c r="P293" s="3"/>
      <c r="Q293" s="3"/>
      <c r="R293" s="3"/>
      <c r="S293" s="3"/>
      <c r="T293" s="3"/>
    </row>
    <row r="294" spans="2:20" ht="12.75">
      <c r="B294" s="2"/>
      <c r="C294" s="3"/>
      <c r="D294" s="4"/>
      <c r="E294" s="3"/>
      <c r="F294" s="3"/>
      <c r="G294" s="3"/>
      <c r="H294" s="3"/>
      <c r="I294" s="3"/>
      <c r="J294" s="3"/>
      <c r="K294" s="3"/>
      <c r="L294" s="3"/>
      <c r="M294" s="3"/>
      <c r="N294" s="3"/>
      <c r="O294" s="3"/>
      <c r="P294" s="3"/>
      <c r="Q294" s="3"/>
      <c r="R294" s="3"/>
      <c r="S294" s="3"/>
      <c r="T294" s="3"/>
    </row>
    <row r="295" spans="2:20" ht="12.75">
      <c r="B295" s="2"/>
      <c r="C295" s="3"/>
      <c r="D295" s="4"/>
      <c r="E295" s="3"/>
      <c r="F295" s="3"/>
      <c r="G295" s="3"/>
      <c r="H295" s="3"/>
      <c r="I295" s="3"/>
      <c r="J295" s="3"/>
      <c r="K295" s="3"/>
      <c r="L295" s="3"/>
      <c r="M295" s="3"/>
      <c r="N295" s="3"/>
      <c r="O295" s="3"/>
      <c r="P295" s="3"/>
      <c r="Q295" s="3"/>
      <c r="R295" s="3"/>
      <c r="S295" s="3"/>
      <c r="T295" s="3"/>
    </row>
    <row r="296" spans="2:20" ht="12.75">
      <c r="B296" s="2"/>
      <c r="C296" s="3"/>
      <c r="D296" s="4"/>
      <c r="E296" s="3"/>
      <c r="F296" s="3"/>
      <c r="G296" s="3"/>
      <c r="H296" s="3"/>
      <c r="I296" s="3"/>
      <c r="J296" s="3"/>
      <c r="K296" s="3"/>
      <c r="L296" s="3"/>
      <c r="M296" s="3"/>
      <c r="N296" s="3"/>
      <c r="O296" s="3"/>
      <c r="P296" s="3"/>
      <c r="Q296" s="3"/>
      <c r="R296" s="3"/>
      <c r="S296" s="3"/>
      <c r="T296" s="3"/>
    </row>
    <row r="297" spans="2:20" ht="12.75">
      <c r="B297" s="2"/>
      <c r="C297" s="3"/>
      <c r="D297" s="4"/>
      <c r="E297" s="3"/>
      <c r="F297" s="3"/>
      <c r="G297" s="3"/>
      <c r="H297" s="3"/>
      <c r="I297" s="3"/>
      <c r="J297" s="3"/>
      <c r="K297" s="3"/>
      <c r="L297" s="3"/>
      <c r="M297" s="3"/>
      <c r="N297" s="3"/>
      <c r="O297" s="3"/>
      <c r="P297" s="3"/>
      <c r="Q297" s="3"/>
      <c r="R297" s="3"/>
      <c r="S297" s="3"/>
      <c r="T297" s="3"/>
    </row>
    <row r="298" spans="2:20" ht="12.75">
      <c r="B298" s="2"/>
      <c r="C298" s="3"/>
      <c r="D298" s="4"/>
      <c r="E298" s="3"/>
      <c r="F298" s="3"/>
      <c r="G298" s="3"/>
      <c r="H298" s="3"/>
      <c r="I298" s="3"/>
      <c r="J298" s="3"/>
      <c r="K298" s="3"/>
      <c r="L298" s="3"/>
      <c r="M298" s="3"/>
      <c r="N298" s="3"/>
      <c r="O298" s="3"/>
      <c r="P298" s="3"/>
      <c r="Q298" s="3"/>
      <c r="R298" s="3"/>
      <c r="S298" s="3"/>
      <c r="T298" s="3"/>
    </row>
    <row r="299" spans="2:20" ht="12.75">
      <c r="B299" s="2"/>
      <c r="C299" s="3"/>
      <c r="D299" s="4"/>
      <c r="E299" s="3"/>
      <c r="F299" s="3"/>
      <c r="G299" s="3"/>
      <c r="H299" s="3"/>
      <c r="I299" s="3"/>
      <c r="J299" s="3"/>
      <c r="K299" s="3"/>
      <c r="L299" s="3"/>
      <c r="M299" s="3"/>
      <c r="N299" s="3"/>
      <c r="O299" s="3"/>
      <c r="P299" s="3"/>
      <c r="Q299" s="3"/>
      <c r="R299" s="3"/>
      <c r="S299" s="3"/>
      <c r="T299" s="3"/>
    </row>
    <row r="300" spans="2:20" ht="12.75">
      <c r="B300" s="2"/>
      <c r="C300" s="3"/>
      <c r="D300" s="4"/>
      <c r="E300" s="3"/>
      <c r="F300" s="3"/>
      <c r="G300" s="3"/>
      <c r="H300" s="3"/>
      <c r="I300" s="3"/>
      <c r="J300" s="3"/>
      <c r="K300" s="3"/>
      <c r="L300" s="3"/>
      <c r="M300" s="3"/>
      <c r="N300" s="3"/>
      <c r="O300" s="3"/>
      <c r="P300" s="3"/>
      <c r="Q300" s="3"/>
      <c r="R300" s="3"/>
      <c r="S300" s="3"/>
      <c r="T300" s="3"/>
    </row>
    <row r="301" spans="2:20" ht="12.75">
      <c r="B301" s="2"/>
      <c r="C301" s="3"/>
      <c r="D301" s="4"/>
      <c r="E301" s="3"/>
      <c r="F301" s="3"/>
      <c r="G301" s="3"/>
      <c r="H301" s="3"/>
      <c r="I301" s="3"/>
      <c r="J301" s="3"/>
      <c r="K301" s="3"/>
      <c r="L301" s="3"/>
      <c r="M301" s="3"/>
      <c r="N301" s="3"/>
      <c r="O301" s="3"/>
      <c r="P301" s="3"/>
      <c r="Q301" s="3"/>
      <c r="R301" s="3"/>
      <c r="S301" s="3"/>
      <c r="T301" s="3"/>
    </row>
    <row r="302" spans="2:20" ht="12.75">
      <c r="B302" s="2"/>
      <c r="C302" s="3"/>
      <c r="D302" s="4"/>
      <c r="E302" s="3"/>
      <c r="F302" s="3"/>
      <c r="G302" s="3"/>
      <c r="H302" s="3"/>
      <c r="I302" s="3"/>
      <c r="J302" s="3"/>
      <c r="K302" s="3"/>
      <c r="L302" s="3"/>
      <c r="M302" s="3"/>
      <c r="N302" s="3"/>
      <c r="O302" s="3"/>
      <c r="P302" s="3"/>
      <c r="Q302" s="3"/>
      <c r="R302" s="3"/>
      <c r="S302" s="3"/>
      <c r="T302" s="3"/>
    </row>
    <row r="303" spans="2:20" ht="12.75">
      <c r="B303" s="2"/>
      <c r="C303" s="3"/>
      <c r="D303" s="4"/>
      <c r="E303" s="3"/>
      <c r="F303" s="3"/>
      <c r="G303" s="3"/>
      <c r="H303" s="3"/>
      <c r="I303" s="3"/>
      <c r="J303" s="3"/>
      <c r="K303" s="3"/>
      <c r="L303" s="3"/>
      <c r="M303" s="3"/>
      <c r="N303" s="3"/>
      <c r="O303" s="3"/>
      <c r="P303" s="3"/>
      <c r="Q303" s="3"/>
      <c r="R303" s="3"/>
      <c r="S303" s="3"/>
      <c r="T303" s="3"/>
    </row>
    <row r="304" spans="2:20" ht="12.75">
      <c r="B304" s="2"/>
      <c r="C304" s="3"/>
      <c r="D304" s="4"/>
      <c r="E304" s="3"/>
      <c r="F304" s="3"/>
      <c r="G304" s="3"/>
      <c r="H304" s="3"/>
      <c r="I304" s="3"/>
      <c r="J304" s="3"/>
      <c r="K304" s="3"/>
      <c r="L304" s="3"/>
      <c r="M304" s="3"/>
      <c r="N304" s="3"/>
      <c r="O304" s="3"/>
      <c r="P304" s="3"/>
      <c r="Q304" s="3"/>
      <c r="R304" s="3"/>
      <c r="S304" s="3"/>
      <c r="T304" s="3"/>
    </row>
    <row r="305" spans="2:20" ht="12.75">
      <c r="B305" s="2"/>
      <c r="C305" s="3"/>
      <c r="D305" s="4"/>
      <c r="E305" s="3"/>
      <c r="F305" s="3"/>
      <c r="G305" s="3"/>
      <c r="H305" s="3"/>
      <c r="I305" s="3"/>
      <c r="J305" s="3"/>
      <c r="K305" s="3"/>
      <c r="L305" s="3"/>
      <c r="M305" s="3"/>
      <c r="N305" s="3"/>
      <c r="O305" s="3"/>
      <c r="P305" s="3"/>
      <c r="Q305" s="3"/>
      <c r="R305" s="3"/>
      <c r="S305" s="3"/>
      <c r="T305" s="3"/>
    </row>
    <row r="306" spans="2:20" ht="12.75">
      <c r="B306" s="2"/>
      <c r="C306" s="3"/>
      <c r="D306" s="4"/>
      <c r="E306" s="3"/>
      <c r="F306" s="3"/>
      <c r="G306" s="3"/>
      <c r="H306" s="3"/>
      <c r="I306" s="3"/>
      <c r="J306" s="3"/>
      <c r="K306" s="3"/>
      <c r="L306" s="3"/>
      <c r="M306" s="3"/>
      <c r="N306" s="3"/>
      <c r="O306" s="3"/>
      <c r="P306" s="3"/>
      <c r="Q306" s="3"/>
      <c r="R306" s="3"/>
      <c r="S306" s="3"/>
      <c r="T306" s="3"/>
    </row>
    <row r="307" spans="2:20" ht="12.75">
      <c r="B307" s="2"/>
      <c r="C307" s="3"/>
      <c r="D307" s="4"/>
      <c r="E307" s="3"/>
      <c r="F307" s="3"/>
      <c r="G307" s="3"/>
      <c r="H307" s="3"/>
      <c r="I307" s="3"/>
      <c r="J307" s="3"/>
      <c r="K307" s="3"/>
      <c r="L307" s="3"/>
      <c r="M307" s="3"/>
      <c r="N307" s="3"/>
      <c r="O307" s="3"/>
      <c r="P307" s="3"/>
      <c r="Q307" s="3"/>
      <c r="R307" s="3"/>
      <c r="S307" s="3"/>
      <c r="T307" s="3"/>
    </row>
    <row r="308" spans="2:20" ht="12.75">
      <c r="B308" s="2"/>
      <c r="C308" s="3"/>
      <c r="D308" s="4"/>
      <c r="E308" s="3"/>
      <c r="F308" s="3"/>
      <c r="G308" s="3"/>
      <c r="H308" s="3"/>
      <c r="I308" s="3"/>
      <c r="J308" s="3"/>
      <c r="K308" s="3"/>
      <c r="L308" s="3"/>
      <c r="M308" s="3"/>
      <c r="N308" s="3"/>
      <c r="O308" s="3"/>
      <c r="P308" s="3"/>
      <c r="Q308" s="3"/>
      <c r="R308" s="3"/>
      <c r="S308" s="3"/>
      <c r="T308" s="3"/>
    </row>
    <row r="309" spans="2:20" ht="12.75">
      <c r="B309" s="2"/>
      <c r="C309" s="3"/>
      <c r="D309" s="4"/>
      <c r="E309" s="3"/>
      <c r="F309" s="3"/>
      <c r="G309" s="3"/>
      <c r="H309" s="3"/>
      <c r="I309" s="3"/>
      <c r="J309" s="3"/>
      <c r="K309" s="3"/>
      <c r="L309" s="3"/>
      <c r="M309" s="3"/>
      <c r="N309" s="3"/>
      <c r="O309" s="3"/>
      <c r="P309" s="3"/>
      <c r="Q309" s="3"/>
      <c r="R309" s="3"/>
      <c r="S309" s="3"/>
      <c r="T309" s="3"/>
    </row>
    <row r="310" spans="2:20" ht="12.75">
      <c r="B310" s="2"/>
      <c r="C310" s="3"/>
      <c r="D310" s="4"/>
      <c r="E310" s="3"/>
      <c r="F310" s="3"/>
      <c r="G310" s="3"/>
      <c r="H310" s="3"/>
      <c r="I310" s="3"/>
      <c r="J310" s="3"/>
      <c r="K310" s="3"/>
      <c r="L310" s="3"/>
      <c r="M310" s="3"/>
      <c r="N310" s="3"/>
      <c r="O310" s="3"/>
      <c r="P310" s="3"/>
      <c r="Q310" s="3"/>
      <c r="R310" s="3"/>
      <c r="S310" s="3"/>
      <c r="T310" s="3"/>
    </row>
    <row r="311" spans="2:20" ht="12.75">
      <c r="B311" s="2"/>
      <c r="C311" s="3"/>
      <c r="D311" s="4"/>
      <c r="E311" s="3"/>
      <c r="F311" s="3"/>
      <c r="G311" s="3"/>
      <c r="H311" s="3"/>
      <c r="I311" s="3"/>
      <c r="J311" s="3"/>
      <c r="K311" s="3"/>
      <c r="L311" s="3"/>
      <c r="M311" s="3"/>
      <c r="N311" s="3"/>
      <c r="O311" s="3"/>
      <c r="P311" s="3"/>
      <c r="Q311" s="3"/>
      <c r="R311" s="3"/>
      <c r="S311" s="3"/>
      <c r="T311" s="3"/>
    </row>
    <row r="312" spans="2:20" ht="12.75">
      <c r="B312" s="2"/>
      <c r="C312" s="3"/>
      <c r="D312" s="4"/>
      <c r="E312" s="3"/>
      <c r="F312" s="3"/>
      <c r="G312" s="3"/>
      <c r="H312" s="3"/>
      <c r="I312" s="3"/>
      <c r="J312" s="3"/>
      <c r="K312" s="3"/>
      <c r="L312" s="3"/>
      <c r="M312" s="3"/>
      <c r="N312" s="3"/>
      <c r="O312" s="3"/>
      <c r="P312" s="3"/>
      <c r="Q312" s="3"/>
      <c r="R312" s="3"/>
      <c r="S312" s="3"/>
      <c r="T312" s="3"/>
    </row>
    <row r="313" spans="2:20" ht="12.75">
      <c r="B313" s="2"/>
      <c r="C313" s="3"/>
      <c r="D313" s="4"/>
      <c r="E313" s="3"/>
      <c r="F313" s="3"/>
      <c r="G313" s="3"/>
      <c r="H313" s="3"/>
      <c r="I313" s="3"/>
      <c r="J313" s="3"/>
      <c r="K313" s="3"/>
      <c r="L313" s="3"/>
      <c r="M313" s="3"/>
      <c r="N313" s="3"/>
      <c r="O313" s="3"/>
      <c r="P313" s="3"/>
      <c r="Q313" s="3"/>
      <c r="R313" s="3"/>
      <c r="S313" s="3"/>
      <c r="T313" s="3"/>
    </row>
    <row r="314" spans="2:20" ht="12.75">
      <c r="B314" s="2"/>
      <c r="C314" s="3"/>
      <c r="D314" s="4"/>
      <c r="E314" s="3"/>
      <c r="F314" s="3"/>
      <c r="G314" s="3"/>
      <c r="H314" s="3"/>
      <c r="I314" s="3"/>
      <c r="J314" s="3"/>
      <c r="K314" s="3"/>
      <c r="L314" s="3"/>
      <c r="M314" s="3"/>
      <c r="N314" s="3"/>
      <c r="O314" s="3"/>
      <c r="P314" s="3"/>
      <c r="Q314" s="3"/>
      <c r="R314" s="3"/>
      <c r="S314" s="3"/>
      <c r="T314" s="3"/>
    </row>
    <row r="315" spans="2:20" ht="12.75">
      <c r="B315" s="2"/>
      <c r="C315" s="3"/>
      <c r="D315" s="4"/>
      <c r="E315" s="3"/>
      <c r="F315" s="3"/>
      <c r="G315" s="3"/>
      <c r="H315" s="3"/>
      <c r="I315" s="3"/>
      <c r="J315" s="3"/>
      <c r="K315" s="3"/>
      <c r="L315" s="3"/>
      <c r="M315" s="3"/>
      <c r="N315" s="3"/>
      <c r="O315" s="3"/>
      <c r="P315" s="3"/>
      <c r="Q315" s="3"/>
      <c r="R315" s="3"/>
      <c r="S315" s="3"/>
      <c r="T315" s="3"/>
    </row>
    <row r="316" spans="2:20" ht="12.75">
      <c r="B316" s="2"/>
      <c r="C316" s="3"/>
      <c r="D316" s="4"/>
      <c r="E316" s="3"/>
      <c r="F316" s="3"/>
      <c r="G316" s="3"/>
      <c r="H316" s="3"/>
      <c r="I316" s="3"/>
      <c r="J316" s="3"/>
      <c r="K316" s="3"/>
      <c r="L316" s="3"/>
      <c r="M316" s="3"/>
      <c r="N316" s="3"/>
      <c r="O316" s="3"/>
      <c r="P316" s="3"/>
      <c r="Q316" s="3"/>
      <c r="R316" s="3"/>
      <c r="S316" s="3"/>
      <c r="T316" s="3"/>
    </row>
    <row r="317" spans="2:20" ht="12.75">
      <c r="B317" s="2"/>
      <c r="C317" s="3"/>
      <c r="D317" s="4"/>
      <c r="E317" s="3"/>
      <c r="F317" s="3"/>
      <c r="G317" s="3"/>
      <c r="H317" s="3"/>
      <c r="I317" s="3"/>
      <c r="J317" s="3"/>
      <c r="K317" s="3"/>
      <c r="L317" s="3"/>
      <c r="M317" s="3"/>
      <c r="N317" s="3"/>
      <c r="O317" s="3"/>
      <c r="P317" s="3"/>
      <c r="Q317" s="3"/>
      <c r="R317" s="3"/>
      <c r="S317" s="3"/>
      <c r="T317" s="3"/>
    </row>
    <row r="318" spans="2:20" ht="12.75">
      <c r="B318" s="2"/>
      <c r="C318" s="3"/>
      <c r="D318" s="4"/>
      <c r="E318" s="3"/>
      <c r="F318" s="3"/>
      <c r="G318" s="3"/>
      <c r="H318" s="3"/>
      <c r="I318" s="3"/>
      <c r="J318" s="3"/>
      <c r="K318" s="3"/>
      <c r="L318" s="3"/>
      <c r="M318" s="3"/>
      <c r="N318" s="3"/>
      <c r="O318" s="3"/>
      <c r="P318" s="3"/>
      <c r="Q318" s="3"/>
      <c r="R318" s="3"/>
      <c r="S318" s="3"/>
      <c r="T318" s="3"/>
    </row>
    <row r="319" spans="2:20" ht="12.75">
      <c r="B319" s="2"/>
      <c r="C319" s="3"/>
      <c r="D319" s="4"/>
      <c r="E319" s="3"/>
      <c r="F319" s="3"/>
      <c r="G319" s="3"/>
      <c r="H319" s="3"/>
      <c r="I319" s="3"/>
      <c r="J319" s="3"/>
      <c r="K319" s="3"/>
      <c r="L319" s="3"/>
      <c r="M319" s="3"/>
      <c r="N319" s="3"/>
      <c r="O319" s="3"/>
      <c r="P319" s="3"/>
      <c r="Q319" s="3"/>
      <c r="R319" s="3"/>
      <c r="S319" s="3"/>
      <c r="T319" s="3"/>
    </row>
    <row r="320" spans="2:20" ht="12.75">
      <c r="B320" s="2"/>
      <c r="C320" s="3"/>
      <c r="D320" s="4"/>
      <c r="E320" s="3"/>
      <c r="F320" s="3"/>
      <c r="G320" s="3"/>
      <c r="H320" s="3"/>
      <c r="I320" s="3"/>
      <c r="J320" s="3"/>
      <c r="K320" s="3"/>
      <c r="L320" s="3"/>
      <c r="M320" s="3"/>
      <c r="N320" s="3"/>
      <c r="O320" s="3"/>
      <c r="P320" s="3"/>
      <c r="Q320" s="3"/>
      <c r="R320" s="3"/>
      <c r="S320" s="3"/>
      <c r="T320" s="3"/>
    </row>
    <row r="321" spans="2:20" ht="12.75">
      <c r="B321" s="2"/>
      <c r="C321" s="3"/>
      <c r="D321" s="4"/>
      <c r="E321" s="3"/>
      <c r="F321" s="3"/>
      <c r="G321" s="3"/>
      <c r="H321" s="3"/>
      <c r="I321" s="3"/>
      <c r="J321" s="3"/>
      <c r="K321" s="3"/>
      <c r="L321" s="3"/>
      <c r="M321" s="3"/>
      <c r="N321" s="3"/>
      <c r="O321" s="3"/>
      <c r="P321" s="3"/>
      <c r="Q321" s="3"/>
      <c r="R321" s="3"/>
      <c r="S321" s="3"/>
      <c r="T321" s="3"/>
    </row>
    <row r="322" spans="2:20" ht="12.75">
      <c r="B322" s="2"/>
      <c r="C322" s="3"/>
      <c r="D322" s="4"/>
      <c r="E322" s="3"/>
      <c r="F322" s="3"/>
      <c r="G322" s="3"/>
      <c r="H322" s="3"/>
      <c r="I322" s="3"/>
      <c r="J322" s="3"/>
      <c r="K322" s="3"/>
      <c r="L322" s="3"/>
      <c r="M322" s="3"/>
      <c r="N322" s="3"/>
      <c r="O322" s="3"/>
      <c r="P322" s="3"/>
      <c r="Q322" s="3"/>
      <c r="R322" s="3"/>
      <c r="S322" s="3"/>
      <c r="T322" s="3"/>
    </row>
    <row r="323" spans="2:20" ht="12.75">
      <c r="B323" s="2"/>
      <c r="C323" s="3"/>
      <c r="D323" s="4"/>
      <c r="E323" s="3"/>
      <c r="F323" s="3"/>
      <c r="G323" s="3"/>
      <c r="H323" s="3"/>
      <c r="I323" s="3"/>
      <c r="J323" s="3"/>
      <c r="K323" s="3"/>
      <c r="L323" s="3"/>
      <c r="M323" s="3"/>
      <c r="N323" s="3"/>
      <c r="O323" s="3"/>
      <c r="P323" s="3"/>
      <c r="Q323" s="3"/>
      <c r="R323" s="3"/>
      <c r="S323" s="3"/>
      <c r="T323" s="3"/>
    </row>
    <row r="324" spans="2:20" ht="12.75">
      <c r="B324" s="2"/>
      <c r="C324" s="3"/>
      <c r="D324" s="4"/>
      <c r="E324" s="3"/>
      <c r="F324" s="3"/>
      <c r="G324" s="3"/>
      <c r="H324" s="3"/>
      <c r="I324" s="3"/>
      <c r="J324" s="3"/>
      <c r="K324" s="3"/>
      <c r="L324" s="3"/>
      <c r="M324" s="3"/>
      <c r="N324" s="3"/>
      <c r="O324" s="3"/>
      <c r="P324" s="3"/>
      <c r="Q324" s="3"/>
      <c r="R324" s="3"/>
      <c r="S324" s="3"/>
      <c r="T324" s="3"/>
    </row>
    <row r="325" spans="2:20" ht="12.75">
      <c r="B325" s="2"/>
      <c r="C325" s="3"/>
      <c r="D325" s="4"/>
      <c r="E325" s="3"/>
      <c r="F325" s="3"/>
      <c r="G325" s="3"/>
      <c r="H325" s="3"/>
      <c r="I325" s="3"/>
      <c r="J325" s="3"/>
      <c r="K325" s="3"/>
      <c r="L325" s="3"/>
      <c r="M325" s="3"/>
      <c r="N325" s="3"/>
      <c r="O325" s="3"/>
      <c r="P325" s="3"/>
      <c r="Q325" s="3"/>
      <c r="R325" s="3"/>
      <c r="S325" s="3"/>
      <c r="T325" s="3"/>
    </row>
    <row r="326" spans="2:20" ht="12.75">
      <c r="B326" s="2"/>
      <c r="C326" s="3"/>
      <c r="D326" s="4"/>
      <c r="E326" s="3"/>
      <c r="F326" s="3"/>
      <c r="G326" s="3"/>
      <c r="H326" s="3"/>
      <c r="I326" s="3"/>
      <c r="J326" s="3"/>
      <c r="K326" s="3"/>
      <c r="L326" s="3"/>
      <c r="M326" s="3"/>
      <c r="N326" s="3"/>
      <c r="O326" s="3"/>
      <c r="P326" s="3"/>
      <c r="Q326" s="3"/>
      <c r="R326" s="3"/>
      <c r="S326" s="3"/>
      <c r="T326" s="3"/>
    </row>
    <row r="327" spans="2:20" ht="12.75">
      <c r="B327" s="2"/>
      <c r="C327" s="3"/>
      <c r="D327" s="4"/>
      <c r="E327" s="3"/>
      <c r="F327" s="3"/>
      <c r="G327" s="3"/>
      <c r="H327" s="3"/>
      <c r="I327" s="3"/>
      <c r="J327" s="3"/>
      <c r="K327" s="3"/>
      <c r="L327" s="3"/>
      <c r="M327" s="3"/>
      <c r="N327" s="3"/>
      <c r="O327" s="3"/>
      <c r="P327" s="3"/>
      <c r="Q327" s="3"/>
      <c r="R327" s="3"/>
      <c r="S327" s="3"/>
      <c r="T327" s="3"/>
    </row>
    <row r="328" spans="2:20" ht="12.75">
      <c r="B328" s="2"/>
      <c r="C328" s="3"/>
      <c r="D328" s="4"/>
      <c r="E328" s="3"/>
      <c r="F328" s="3"/>
      <c r="G328" s="3"/>
      <c r="H328" s="3"/>
      <c r="I328" s="3"/>
      <c r="J328" s="3"/>
      <c r="K328" s="3"/>
      <c r="L328" s="3"/>
      <c r="M328" s="3"/>
      <c r="N328" s="3"/>
      <c r="O328" s="3"/>
      <c r="P328" s="3"/>
      <c r="Q328" s="3"/>
      <c r="R328" s="3"/>
      <c r="S328" s="3"/>
      <c r="T328" s="3"/>
    </row>
    <row r="329" spans="2:20" ht="12.75">
      <c r="B329" s="2"/>
      <c r="C329" s="3"/>
      <c r="D329" s="4"/>
      <c r="E329" s="3"/>
      <c r="F329" s="3"/>
      <c r="G329" s="3"/>
      <c r="H329" s="3"/>
      <c r="I329" s="3"/>
      <c r="J329" s="3"/>
      <c r="K329" s="3"/>
      <c r="L329" s="3"/>
      <c r="M329" s="3"/>
      <c r="N329" s="3"/>
      <c r="O329" s="3"/>
      <c r="P329" s="3"/>
      <c r="Q329" s="3"/>
      <c r="R329" s="3"/>
      <c r="S329" s="3"/>
      <c r="T329" s="3"/>
    </row>
    <row r="330" spans="2:20" ht="12.75">
      <c r="B330" s="2"/>
      <c r="C330" s="3"/>
      <c r="D330" s="4"/>
      <c r="E330" s="3"/>
      <c r="F330" s="3"/>
      <c r="G330" s="3"/>
      <c r="H330" s="3"/>
      <c r="I330" s="3"/>
      <c r="J330" s="3"/>
      <c r="K330" s="3"/>
      <c r="L330" s="3"/>
      <c r="M330" s="3"/>
      <c r="N330" s="3"/>
      <c r="O330" s="3"/>
      <c r="P330" s="3"/>
      <c r="Q330" s="3"/>
      <c r="R330" s="3"/>
      <c r="S330" s="3"/>
      <c r="T330" s="3"/>
    </row>
    <row r="331" spans="2:20" ht="12.75">
      <c r="B331" s="2"/>
      <c r="C331" s="3"/>
      <c r="D331" s="4"/>
      <c r="E331" s="3"/>
      <c r="F331" s="3"/>
      <c r="G331" s="3"/>
      <c r="H331" s="3"/>
      <c r="I331" s="3"/>
      <c r="J331" s="3"/>
      <c r="K331" s="3"/>
      <c r="L331" s="3"/>
      <c r="M331" s="3"/>
      <c r="N331" s="3"/>
      <c r="O331" s="3"/>
      <c r="P331" s="3"/>
      <c r="Q331" s="3"/>
      <c r="R331" s="3"/>
      <c r="S331" s="3"/>
      <c r="T331" s="3"/>
    </row>
    <row r="332" spans="2:20" ht="12.75">
      <c r="B332" s="2"/>
      <c r="C332" s="3"/>
      <c r="D332" s="4"/>
      <c r="E332" s="3"/>
      <c r="F332" s="3"/>
      <c r="G332" s="3"/>
      <c r="H332" s="3"/>
      <c r="I332" s="3"/>
      <c r="J332" s="3"/>
      <c r="K332" s="3"/>
      <c r="L332" s="3"/>
      <c r="M332" s="3"/>
      <c r="N332" s="3"/>
      <c r="O332" s="3"/>
      <c r="P332" s="3"/>
      <c r="Q332" s="3"/>
      <c r="R332" s="3"/>
      <c r="S332" s="3"/>
      <c r="T332" s="3"/>
    </row>
    <row r="333" spans="2:20" ht="12.75">
      <c r="B333" s="2"/>
      <c r="C333" s="3"/>
      <c r="D333" s="4"/>
      <c r="E333" s="3"/>
      <c r="F333" s="3"/>
      <c r="G333" s="3"/>
      <c r="H333" s="3"/>
      <c r="I333" s="3"/>
      <c r="J333" s="3"/>
      <c r="K333" s="3"/>
      <c r="L333" s="3"/>
      <c r="M333" s="3"/>
      <c r="N333" s="3"/>
      <c r="O333" s="3"/>
      <c r="P333" s="3"/>
      <c r="Q333" s="3"/>
      <c r="R333" s="3"/>
      <c r="S333" s="3"/>
      <c r="T333" s="3"/>
    </row>
    <row r="334" spans="2:20" ht="12.75">
      <c r="B334" s="2"/>
      <c r="C334" s="3"/>
      <c r="D334" s="4"/>
      <c r="E334" s="3"/>
      <c r="F334" s="3"/>
      <c r="G334" s="3"/>
      <c r="H334" s="3"/>
      <c r="I334" s="3"/>
      <c r="J334" s="3"/>
      <c r="K334" s="3"/>
      <c r="L334" s="3"/>
      <c r="M334" s="3"/>
      <c r="N334" s="3"/>
      <c r="O334" s="3"/>
      <c r="P334" s="3"/>
      <c r="Q334" s="3"/>
      <c r="R334" s="3"/>
      <c r="S334" s="3"/>
      <c r="T334" s="3"/>
    </row>
    <row r="335" spans="2:20" ht="12.75">
      <c r="B335" s="2"/>
      <c r="C335" s="3"/>
      <c r="D335" s="4"/>
      <c r="E335" s="3"/>
      <c r="F335" s="3"/>
      <c r="G335" s="3"/>
      <c r="H335" s="3"/>
      <c r="I335" s="3"/>
      <c r="J335" s="3"/>
      <c r="K335" s="3"/>
      <c r="L335" s="3"/>
      <c r="M335" s="3"/>
      <c r="N335" s="3"/>
      <c r="O335" s="3"/>
      <c r="P335" s="3"/>
      <c r="Q335" s="3"/>
      <c r="R335" s="3"/>
      <c r="S335" s="3"/>
      <c r="T335" s="3"/>
    </row>
    <row r="336" spans="2:20" ht="12.75">
      <c r="B336" s="2"/>
      <c r="C336" s="3"/>
      <c r="D336" s="4"/>
      <c r="E336" s="3"/>
      <c r="F336" s="3"/>
      <c r="G336" s="3"/>
      <c r="H336" s="3"/>
      <c r="I336" s="3"/>
      <c r="J336" s="3"/>
      <c r="K336" s="3"/>
      <c r="L336" s="3"/>
      <c r="M336" s="3"/>
      <c r="N336" s="3"/>
      <c r="O336" s="3"/>
      <c r="P336" s="3"/>
      <c r="Q336" s="3"/>
      <c r="R336" s="3"/>
      <c r="S336" s="3"/>
      <c r="T336" s="3"/>
    </row>
    <row r="337" spans="2:20" ht="12.75">
      <c r="B337" s="2"/>
      <c r="C337" s="3"/>
      <c r="D337" s="4"/>
      <c r="E337" s="3"/>
      <c r="F337" s="3"/>
      <c r="G337" s="3"/>
      <c r="H337" s="3"/>
      <c r="I337" s="3"/>
      <c r="J337" s="3"/>
      <c r="K337" s="3"/>
      <c r="L337" s="3"/>
      <c r="M337" s="3"/>
      <c r="N337" s="3"/>
      <c r="O337" s="3"/>
      <c r="P337" s="3"/>
      <c r="Q337" s="3"/>
      <c r="R337" s="3"/>
      <c r="S337" s="3"/>
      <c r="T337" s="3"/>
    </row>
    <row r="338" spans="2:20" ht="12.75">
      <c r="B338" s="2"/>
      <c r="C338" s="3"/>
      <c r="D338" s="4"/>
      <c r="E338" s="3"/>
      <c r="F338" s="3"/>
      <c r="G338" s="3"/>
      <c r="H338" s="3"/>
      <c r="I338" s="3"/>
      <c r="J338" s="3"/>
      <c r="K338" s="3"/>
      <c r="L338" s="3"/>
      <c r="M338" s="3"/>
      <c r="N338" s="3"/>
      <c r="O338" s="3"/>
      <c r="P338" s="3"/>
      <c r="Q338" s="3"/>
      <c r="R338" s="3"/>
      <c r="S338" s="3"/>
      <c r="T338" s="3"/>
    </row>
    <row r="339" spans="2:20" ht="12.75">
      <c r="B339" s="2"/>
      <c r="C339" s="3"/>
      <c r="D339" s="4"/>
      <c r="E339" s="3"/>
      <c r="F339" s="3"/>
      <c r="G339" s="3"/>
      <c r="H339" s="3"/>
      <c r="I339" s="3"/>
      <c r="J339" s="3"/>
      <c r="K339" s="3"/>
      <c r="L339" s="3"/>
      <c r="M339" s="3"/>
      <c r="N339" s="3"/>
      <c r="O339" s="3"/>
      <c r="P339" s="3"/>
      <c r="Q339" s="3"/>
      <c r="R339" s="3"/>
      <c r="S339" s="3"/>
      <c r="T339" s="3"/>
    </row>
    <row r="340" spans="2:20" ht="12.75">
      <c r="B340" s="2"/>
      <c r="C340" s="3"/>
      <c r="D340" s="4"/>
      <c r="E340" s="3"/>
      <c r="F340" s="3"/>
      <c r="G340" s="3"/>
      <c r="H340" s="3"/>
      <c r="I340" s="3"/>
      <c r="J340" s="3"/>
      <c r="K340" s="3"/>
      <c r="L340" s="3"/>
      <c r="M340" s="3"/>
      <c r="N340" s="3"/>
      <c r="O340" s="3"/>
      <c r="P340" s="3"/>
      <c r="Q340" s="3"/>
      <c r="R340" s="3"/>
      <c r="S340" s="3"/>
      <c r="T340" s="3"/>
    </row>
    <row r="341" spans="2:20" ht="12.75">
      <c r="B341" s="2"/>
      <c r="C341" s="3"/>
      <c r="D341" s="4"/>
      <c r="E341" s="3"/>
      <c r="F341" s="3"/>
      <c r="G341" s="3"/>
      <c r="H341" s="3"/>
      <c r="I341" s="3"/>
      <c r="J341" s="3"/>
      <c r="K341" s="3"/>
      <c r="L341" s="3"/>
      <c r="M341" s="3"/>
      <c r="N341" s="3"/>
      <c r="O341" s="3"/>
      <c r="P341" s="3"/>
      <c r="Q341" s="3"/>
      <c r="R341" s="3"/>
      <c r="S341" s="3"/>
      <c r="T341" s="3"/>
    </row>
    <row r="342" spans="2:20" ht="12.75">
      <c r="B342" s="2"/>
      <c r="C342" s="3"/>
      <c r="D342" s="4"/>
      <c r="E342" s="3"/>
      <c r="F342" s="3"/>
      <c r="G342" s="3"/>
      <c r="H342" s="3"/>
      <c r="I342" s="3"/>
      <c r="J342" s="3"/>
      <c r="K342" s="3"/>
      <c r="L342" s="3"/>
      <c r="M342" s="3"/>
      <c r="N342" s="3"/>
      <c r="O342" s="3"/>
      <c r="P342" s="3"/>
      <c r="Q342" s="3"/>
      <c r="R342" s="3"/>
      <c r="S342" s="3"/>
      <c r="T342" s="3"/>
    </row>
    <row r="343" spans="2:20" ht="12.75">
      <c r="B343" s="2"/>
      <c r="C343" s="3"/>
      <c r="D343" s="4"/>
      <c r="E343" s="3"/>
      <c r="F343" s="3"/>
      <c r="G343" s="3"/>
      <c r="H343" s="3"/>
      <c r="I343" s="3"/>
      <c r="J343" s="3"/>
      <c r="K343" s="3"/>
      <c r="L343" s="3"/>
      <c r="M343" s="3"/>
      <c r="N343" s="3"/>
      <c r="O343" s="3"/>
      <c r="P343" s="3"/>
      <c r="Q343" s="3"/>
      <c r="R343" s="3"/>
      <c r="S343" s="3"/>
      <c r="T343" s="3"/>
    </row>
    <row r="344" spans="2:20" ht="12.75">
      <c r="B344" s="2"/>
      <c r="C344" s="3"/>
      <c r="D344" s="4"/>
      <c r="E344" s="3"/>
      <c r="F344" s="3"/>
      <c r="G344" s="3"/>
      <c r="H344" s="3"/>
      <c r="I344" s="3"/>
      <c r="J344" s="3"/>
      <c r="K344" s="3"/>
      <c r="L344" s="3"/>
      <c r="M344" s="3"/>
      <c r="N344" s="3"/>
      <c r="O344" s="3"/>
      <c r="P344" s="3"/>
      <c r="Q344" s="3"/>
      <c r="R344" s="3"/>
      <c r="S344" s="3"/>
      <c r="T344" s="3"/>
    </row>
    <row r="345" spans="2:20" ht="12.75">
      <c r="B345" s="2"/>
      <c r="C345" s="3"/>
      <c r="D345" s="4"/>
      <c r="E345" s="3"/>
      <c r="F345" s="3"/>
      <c r="G345" s="3"/>
      <c r="H345" s="3"/>
      <c r="I345" s="3"/>
      <c r="J345" s="3"/>
      <c r="K345" s="3"/>
      <c r="L345" s="3"/>
      <c r="M345" s="3"/>
      <c r="N345" s="3"/>
      <c r="O345" s="3"/>
      <c r="P345" s="3"/>
      <c r="Q345" s="3"/>
      <c r="R345" s="3"/>
      <c r="S345" s="3"/>
      <c r="T345" s="3"/>
    </row>
    <row r="346" spans="2:20" ht="12.75">
      <c r="B346" s="2"/>
      <c r="C346" s="3"/>
      <c r="D346" s="4"/>
      <c r="E346" s="3"/>
      <c r="F346" s="3"/>
      <c r="G346" s="3"/>
      <c r="H346" s="3"/>
      <c r="I346" s="3"/>
      <c r="J346" s="3"/>
      <c r="K346" s="3"/>
      <c r="L346" s="3"/>
      <c r="M346" s="3"/>
      <c r="N346" s="3"/>
      <c r="O346" s="3"/>
      <c r="P346" s="3"/>
      <c r="Q346" s="3"/>
      <c r="R346" s="3"/>
      <c r="S346" s="3"/>
      <c r="T346" s="3"/>
    </row>
    <row r="347" spans="2:20" ht="12.75">
      <c r="B347" s="2"/>
      <c r="C347" s="3"/>
      <c r="D347" s="4"/>
      <c r="E347" s="3"/>
      <c r="F347" s="3"/>
      <c r="G347" s="3"/>
      <c r="H347" s="3"/>
      <c r="I347" s="3"/>
      <c r="J347" s="3"/>
      <c r="K347" s="3"/>
      <c r="L347" s="3"/>
      <c r="M347" s="3"/>
      <c r="N347" s="3"/>
      <c r="O347" s="3"/>
      <c r="P347" s="3"/>
      <c r="Q347" s="3"/>
      <c r="R347" s="3"/>
      <c r="S347" s="3"/>
      <c r="T347" s="3"/>
    </row>
    <row r="348" spans="2:20" ht="12.75">
      <c r="B348" s="2"/>
      <c r="C348" s="3"/>
      <c r="D348" s="4"/>
      <c r="E348" s="3"/>
      <c r="F348" s="3"/>
      <c r="G348" s="3"/>
      <c r="H348" s="3"/>
      <c r="I348" s="3"/>
      <c r="J348" s="3"/>
      <c r="K348" s="3"/>
      <c r="L348" s="3"/>
      <c r="M348" s="3"/>
      <c r="N348" s="3"/>
      <c r="O348" s="3"/>
      <c r="P348" s="3"/>
      <c r="Q348" s="3"/>
      <c r="R348" s="3"/>
      <c r="S348" s="3"/>
      <c r="T348" s="3"/>
    </row>
    <row r="349" spans="2:20" ht="12.75">
      <c r="B349" s="2"/>
      <c r="C349" s="3"/>
      <c r="D349" s="4"/>
      <c r="E349" s="3"/>
      <c r="F349" s="3"/>
      <c r="G349" s="3"/>
      <c r="H349" s="3"/>
      <c r="I349" s="3"/>
      <c r="J349" s="3"/>
      <c r="K349" s="3"/>
      <c r="L349" s="3"/>
      <c r="M349" s="3"/>
      <c r="N349" s="3"/>
      <c r="O349" s="3"/>
      <c r="P349" s="3"/>
      <c r="Q349" s="3"/>
      <c r="R349" s="3"/>
      <c r="S349" s="3"/>
      <c r="T349" s="3"/>
    </row>
    <row r="350" spans="2:20" ht="12.75">
      <c r="B350" s="2"/>
      <c r="C350" s="3"/>
      <c r="D350" s="4"/>
      <c r="E350" s="3"/>
      <c r="F350" s="3"/>
      <c r="G350" s="3"/>
      <c r="H350" s="3"/>
      <c r="I350" s="3"/>
      <c r="J350" s="3"/>
      <c r="K350" s="3"/>
      <c r="L350" s="3"/>
      <c r="M350" s="3"/>
      <c r="N350" s="3"/>
      <c r="O350" s="3"/>
      <c r="P350" s="3"/>
      <c r="Q350" s="3"/>
      <c r="R350" s="3"/>
      <c r="S350" s="3"/>
      <c r="T350" s="3"/>
    </row>
    <row r="351" spans="2:20" ht="12.75">
      <c r="B351" s="2"/>
      <c r="C351" s="3"/>
      <c r="D351" s="4"/>
      <c r="E351" s="3"/>
      <c r="F351" s="3"/>
      <c r="G351" s="3"/>
      <c r="H351" s="3"/>
      <c r="I351" s="3"/>
      <c r="J351" s="3"/>
      <c r="K351" s="3"/>
      <c r="L351" s="3"/>
      <c r="M351" s="3"/>
      <c r="N351" s="3"/>
      <c r="O351" s="3"/>
      <c r="P351" s="3"/>
      <c r="Q351" s="3"/>
      <c r="R351" s="3"/>
      <c r="S351" s="3"/>
      <c r="T351" s="3"/>
    </row>
    <row r="352" spans="2:20" ht="12.75">
      <c r="B352" s="2"/>
      <c r="C352" s="3"/>
      <c r="D352" s="4"/>
      <c r="E352" s="3"/>
      <c r="F352" s="3"/>
      <c r="G352" s="3"/>
      <c r="H352" s="3"/>
      <c r="I352" s="3"/>
      <c r="J352" s="3"/>
      <c r="K352" s="3"/>
      <c r="L352" s="3"/>
      <c r="M352" s="3"/>
      <c r="N352" s="3"/>
      <c r="O352" s="3"/>
      <c r="P352" s="3"/>
      <c r="Q352" s="3"/>
      <c r="R352" s="3"/>
      <c r="S352" s="3"/>
      <c r="T352" s="3"/>
    </row>
    <row r="353" spans="2:20" ht="12.75">
      <c r="B353" s="2"/>
      <c r="C353" s="3"/>
      <c r="D353" s="4"/>
      <c r="E353" s="3"/>
      <c r="F353" s="3"/>
      <c r="G353" s="3"/>
      <c r="H353" s="3"/>
      <c r="I353" s="3"/>
      <c r="J353" s="3"/>
      <c r="K353" s="3"/>
      <c r="L353" s="3"/>
      <c r="M353" s="3"/>
      <c r="N353" s="3"/>
      <c r="O353" s="3"/>
      <c r="P353" s="3"/>
      <c r="Q353" s="3"/>
      <c r="R353" s="3"/>
      <c r="S353" s="3"/>
      <c r="T353" s="3"/>
    </row>
    <row r="354" spans="2:20" ht="12.75">
      <c r="B354" s="2"/>
      <c r="C354" s="3"/>
      <c r="D354" s="4"/>
      <c r="E354" s="3"/>
      <c r="F354" s="3"/>
      <c r="G354" s="3"/>
      <c r="H354" s="3"/>
      <c r="I354" s="3"/>
      <c r="J354" s="3"/>
      <c r="K354" s="3"/>
      <c r="L354" s="3"/>
      <c r="M354" s="3"/>
      <c r="N354" s="3"/>
      <c r="O354" s="3"/>
      <c r="P354" s="3"/>
      <c r="Q354" s="3"/>
      <c r="R354" s="3"/>
      <c r="S354" s="3"/>
      <c r="T354" s="3"/>
    </row>
    <row r="355" spans="2:20" ht="12.75">
      <c r="B355" s="2"/>
      <c r="C355" s="3"/>
      <c r="D355" s="4"/>
      <c r="E355" s="3"/>
      <c r="F355" s="3"/>
      <c r="G355" s="3"/>
      <c r="H355" s="3"/>
      <c r="I355" s="3"/>
      <c r="J355" s="3"/>
      <c r="K355" s="3"/>
      <c r="L355" s="3"/>
      <c r="M355" s="3"/>
      <c r="N355" s="3"/>
      <c r="O355" s="3"/>
      <c r="P355" s="3"/>
      <c r="Q355" s="3"/>
      <c r="R355" s="3"/>
      <c r="S355" s="3"/>
      <c r="T355" s="3"/>
    </row>
    <row r="356" spans="2:20" ht="12.75">
      <c r="B356" s="2"/>
      <c r="C356" s="3"/>
      <c r="D356" s="4"/>
      <c r="E356" s="3"/>
      <c r="F356" s="3"/>
      <c r="G356" s="3"/>
      <c r="H356" s="3"/>
      <c r="I356" s="3"/>
      <c r="J356" s="3"/>
      <c r="K356" s="3"/>
      <c r="L356" s="3"/>
      <c r="M356" s="3"/>
      <c r="N356" s="3"/>
      <c r="O356" s="3"/>
      <c r="P356" s="3"/>
      <c r="Q356" s="3"/>
      <c r="R356" s="3"/>
      <c r="S356" s="3"/>
      <c r="T356" s="3"/>
    </row>
    <row r="357" spans="2:20" ht="12.75">
      <c r="B357" s="2"/>
      <c r="C357" s="3"/>
      <c r="D357" s="4"/>
      <c r="E357" s="3"/>
      <c r="F357" s="3"/>
      <c r="G357" s="3"/>
      <c r="H357" s="3"/>
      <c r="I357" s="3"/>
      <c r="J357" s="3"/>
      <c r="K357" s="3"/>
      <c r="L357" s="3"/>
      <c r="M357" s="3"/>
      <c r="N357" s="3"/>
      <c r="O357" s="3"/>
      <c r="P357" s="3"/>
      <c r="Q357" s="3"/>
      <c r="R357" s="3"/>
      <c r="S357" s="3"/>
      <c r="T357" s="3"/>
    </row>
    <row r="358" spans="2:20" ht="12.75">
      <c r="B358" s="2"/>
      <c r="C358" s="3"/>
      <c r="D358" s="4"/>
      <c r="E358" s="3"/>
      <c r="F358" s="3"/>
      <c r="G358" s="3"/>
      <c r="H358" s="3"/>
      <c r="I358" s="3"/>
      <c r="J358" s="3"/>
      <c r="K358" s="3"/>
      <c r="L358" s="3"/>
      <c r="M358" s="3"/>
      <c r="N358" s="3"/>
      <c r="O358" s="3"/>
      <c r="P358" s="3"/>
      <c r="Q358" s="3"/>
      <c r="R358" s="3"/>
      <c r="S358" s="3"/>
      <c r="T358" s="3"/>
    </row>
    <row r="359" spans="2:20" ht="12.75">
      <c r="B359" s="2"/>
      <c r="C359" s="3"/>
      <c r="D359" s="4"/>
      <c r="E359" s="3"/>
      <c r="F359" s="3"/>
      <c r="G359" s="3"/>
      <c r="H359" s="3"/>
      <c r="I359" s="3"/>
      <c r="J359" s="3"/>
      <c r="K359" s="3"/>
      <c r="L359" s="3"/>
      <c r="M359" s="3"/>
      <c r="N359" s="3"/>
      <c r="O359" s="3"/>
      <c r="P359" s="3"/>
      <c r="Q359" s="3"/>
      <c r="R359" s="3"/>
      <c r="S359" s="3"/>
      <c r="T359" s="3"/>
    </row>
    <row r="360" spans="2:20" ht="12.75">
      <c r="B360" s="2"/>
      <c r="C360" s="3"/>
      <c r="D360" s="4"/>
      <c r="E360" s="3"/>
      <c r="F360" s="3"/>
      <c r="G360" s="3"/>
      <c r="H360" s="3"/>
      <c r="I360" s="3"/>
      <c r="J360" s="3"/>
      <c r="K360" s="3"/>
      <c r="L360" s="3"/>
      <c r="M360" s="3"/>
      <c r="N360" s="3"/>
      <c r="O360" s="3"/>
      <c r="P360" s="3"/>
      <c r="Q360" s="3"/>
      <c r="R360" s="3"/>
      <c r="S360" s="3"/>
      <c r="T360" s="3"/>
    </row>
    <row r="361" spans="2:20" ht="12.75">
      <c r="B361" s="2"/>
      <c r="C361" s="3"/>
      <c r="D361" s="4"/>
      <c r="E361" s="3"/>
      <c r="F361" s="3"/>
      <c r="G361" s="3"/>
      <c r="H361" s="3"/>
      <c r="I361" s="3"/>
      <c r="J361" s="3"/>
      <c r="K361" s="3"/>
      <c r="L361" s="3"/>
      <c r="M361" s="3"/>
      <c r="N361" s="3"/>
      <c r="O361" s="3"/>
      <c r="P361" s="3"/>
      <c r="Q361" s="3"/>
      <c r="R361" s="3"/>
      <c r="S361" s="3"/>
      <c r="T361" s="3"/>
    </row>
    <row r="362" spans="2:20" ht="12.75">
      <c r="B362" s="2"/>
      <c r="C362" s="3"/>
      <c r="D362" s="4"/>
      <c r="E362" s="3"/>
      <c r="F362" s="3"/>
      <c r="G362" s="3"/>
      <c r="H362" s="3"/>
      <c r="I362" s="3"/>
      <c r="J362" s="3"/>
      <c r="K362" s="3"/>
      <c r="L362" s="3"/>
      <c r="M362" s="3"/>
      <c r="N362" s="3"/>
      <c r="O362" s="3"/>
      <c r="P362" s="3"/>
      <c r="Q362" s="3"/>
      <c r="R362" s="3"/>
      <c r="S362" s="3"/>
      <c r="T362" s="3"/>
    </row>
    <row r="363" spans="2:20" ht="12.75">
      <c r="B363" s="2"/>
      <c r="C363" s="3"/>
      <c r="D363" s="4"/>
      <c r="E363" s="3"/>
      <c r="F363" s="3"/>
      <c r="G363" s="3"/>
      <c r="H363" s="3"/>
      <c r="I363" s="3"/>
      <c r="J363" s="3"/>
      <c r="K363" s="3"/>
      <c r="L363" s="3"/>
      <c r="M363" s="3"/>
      <c r="N363" s="3"/>
      <c r="O363" s="3"/>
      <c r="P363" s="3"/>
      <c r="Q363" s="3"/>
      <c r="R363" s="3"/>
      <c r="S363" s="3"/>
      <c r="T363" s="3"/>
    </row>
    <row r="364" spans="2:20" ht="12.75">
      <c r="B364" s="2"/>
      <c r="C364" s="3"/>
      <c r="D364" s="4"/>
      <c r="E364" s="3"/>
      <c r="F364" s="3"/>
      <c r="G364" s="3"/>
      <c r="H364" s="3"/>
      <c r="I364" s="3"/>
      <c r="J364" s="3"/>
      <c r="K364" s="3"/>
      <c r="L364" s="3"/>
      <c r="M364" s="3"/>
      <c r="N364" s="3"/>
      <c r="O364" s="3"/>
      <c r="P364" s="3"/>
      <c r="Q364" s="3"/>
      <c r="R364" s="3"/>
      <c r="S364" s="3"/>
      <c r="T364" s="3"/>
    </row>
    <row r="365" spans="2:20" ht="12.75">
      <c r="B365" s="2"/>
      <c r="C365" s="3"/>
      <c r="D365" s="4"/>
      <c r="E365" s="3"/>
      <c r="F365" s="3"/>
      <c r="G365" s="3"/>
      <c r="H365" s="3"/>
      <c r="I365" s="3"/>
      <c r="J365" s="3"/>
      <c r="K365" s="3"/>
      <c r="L365" s="3"/>
      <c r="M365" s="3"/>
      <c r="N365" s="3"/>
      <c r="O365" s="3"/>
      <c r="P365" s="3"/>
      <c r="Q365" s="3"/>
      <c r="R365" s="3"/>
      <c r="S365" s="3"/>
      <c r="T365" s="3"/>
    </row>
    <row r="366" spans="2:20" ht="12.75">
      <c r="B366" s="2"/>
      <c r="C366" s="3"/>
      <c r="D366" s="4"/>
      <c r="E366" s="3"/>
      <c r="F366" s="3"/>
      <c r="G366" s="3"/>
      <c r="H366" s="3"/>
      <c r="I366" s="3"/>
      <c r="J366" s="3"/>
      <c r="K366" s="3"/>
      <c r="L366" s="3"/>
      <c r="M366" s="3"/>
      <c r="N366" s="3"/>
      <c r="O366" s="3"/>
      <c r="P366" s="3"/>
      <c r="Q366" s="3"/>
      <c r="R366" s="3"/>
      <c r="S366" s="3"/>
      <c r="T366" s="3"/>
    </row>
    <row r="367" spans="2:20" ht="12.75">
      <c r="B367" s="2"/>
      <c r="C367" s="3"/>
      <c r="D367" s="4"/>
      <c r="E367" s="3"/>
      <c r="F367" s="3"/>
      <c r="G367" s="3"/>
      <c r="H367" s="3"/>
      <c r="I367" s="3"/>
      <c r="J367" s="3"/>
      <c r="K367" s="3"/>
      <c r="L367" s="3"/>
      <c r="M367" s="3"/>
      <c r="N367" s="3"/>
      <c r="O367" s="3"/>
      <c r="P367" s="3"/>
      <c r="Q367" s="3"/>
      <c r="R367" s="3"/>
      <c r="S367" s="3"/>
      <c r="T367" s="3"/>
    </row>
    <row r="368" spans="2:20" ht="12.75">
      <c r="B368" s="2"/>
      <c r="C368" s="3"/>
      <c r="D368" s="4"/>
      <c r="E368" s="3"/>
      <c r="F368" s="3"/>
      <c r="G368" s="3"/>
      <c r="H368" s="3"/>
      <c r="I368" s="3"/>
      <c r="J368" s="3"/>
      <c r="K368" s="3"/>
      <c r="L368" s="3"/>
      <c r="M368" s="3"/>
      <c r="N368" s="3"/>
      <c r="O368" s="3"/>
      <c r="P368" s="3"/>
      <c r="Q368" s="3"/>
      <c r="R368" s="3"/>
      <c r="S368" s="3"/>
      <c r="T368" s="3"/>
    </row>
    <row r="369" spans="2:20" ht="12.75">
      <c r="B369" s="2"/>
      <c r="C369" s="3"/>
      <c r="D369" s="4"/>
      <c r="E369" s="3"/>
      <c r="F369" s="3"/>
      <c r="G369" s="3"/>
      <c r="H369" s="3"/>
      <c r="I369" s="3"/>
      <c r="J369" s="3"/>
      <c r="K369" s="3"/>
      <c r="L369" s="3"/>
      <c r="M369" s="3"/>
      <c r="N369" s="3"/>
      <c r="O369" s="3"/>
      <c r="P369" s="3"/>
      <c r="Q369" s="3"/>
      <c r="R369" s="3"/>
      <c r="S369" s="3"/>
      <c r="T369" s="3"/>
    </row>
    <row r="370" spans="2:20" ht="12.75">
      <c r="B370" s="2"/>
      <c r="C370" s="3"/>
      <c r="D370" s="4"/>
      <c r="E370" s="3"/>
      <c r="F370" s="3"/>
      <c r="G370" s="3"/>
      <c r="H370" s="3"/>
      <c r="I370" s="3"/>
      <c r="J370" s="3"/>
      <c r="K370" s="3"/>
      <c r="L370" s="3"/>
      <c r="M370" s="3"/>
      <c r="N370" s="3"/>
      <c r="O370" s="3"/>
      <c r="P370" s="3"/>
      <c r="Q370" s="3"/>
      <c r="R370" s="3"/>
      <c r="S370" s="3"/>
      <c r="T370" s="3"/>
    </row>
    <row r="371" spans="2:20" ht="12.75">
      <c r="B371" s="2"/>
      <c r="C371" s="3"/>
      <c r="D371" s="4"/>
      <c r="E371" s="3"/>
      <c r="F371" s="3"/>
      <c r="G371" s="3"/>
      <c r="H371" s="3"/>
      <c r="I371" s="3"/>
      <c r="J371" s="3"/>
      <c r="K371" s="3"/>
      <c r="L371" s="3"/>
      <c r="M371" s="3"/>
      <c r="N371" s="3"/>
      <c r="O371" s="3"/>
      <c r="P371" s="3"/>
      <c r="Q371" s="3"/>
      <c r="R371" s="3"/>
      <c r="S371" s="3"/>
      <c r="T371" s="3"/>
    </row>
    <row r="372" spans="2:20" ht="12.75">
      <c r="B372" s="2"/>
      <c r="C372" s="3"/>
      <c r="D372" s="4"/>
      <c r="E372" s="3"/>
      <c r="F372" s="3"/>
      <c r="G372" s="3"/>
      <c r="H372" s="3"/>
      <c r="I372" s="3"/>
      <c r="J372" s="3"/>
      <c r="K372" s="3"/>
      <c r="L372" s="3"/>
      <c r="M372" s="3"/>
      <c r="N372" s="3"/>
      <c r="O372" s="3"/>
      <c r="P372" s="3"/>
      <c r="Q372" s="3"/>
      <c r="R372" s="3"/>
      <c r="S372" s="3"/>
      <c r="T372" s="3"/>
    </row>
    <row r="373" spans="2:20" ht="12.75">
      <c r="B373" s="2"/>
      <c r="C373" s="3"/>
      <c r="D373" s="4"/>
      <c r="E373" s="3"/>
      <c r="F373" s="3"/>
      <c r="G373" s="3"/>
      <c r="H373" s="3"/>
      <c r="I373" s="3"/>
      <c r="J373" s="3"/>
      <c r="K373" s="3"/>
      <c r="L373" s="3"/>
      <c r="M373" s="3"/>
      <c r="N373" s="3"/>
      <c r="O373" s="3"/>
      <c r="P373" s="3"/>
      <c r="Q373" s="3"/>
      <c r="R373" s="3"/>
      <c r="S373" s="3"/>
      <c r="T373" s="3"/>
    </row>
    <row r="374" spans="2:20" ht="12.75">
      <c r="B374" s="2"/>
      <c r="C374" s="3"/>
      <c r="D374" s="4"/>
      <c r="E374" s="3"/>
      <c r="F374" s="3"/>
      <c r="G374" s="3"/>
      <c r="H374" s="3"/>
      <c r="I374" s="3"/>
      <c r="J374" s="3"/>
      <c r="K374" s="3"/>
      <c r="L374" s="3"/>
      <c r="M374" s="3"/>
      <c r="N374" s="3"/>
      <c r="O374" s="3"/>
      <c r="P374" s="3"/>
      <c r="Q374" s="3"/>
      <c r="R374" s="3"/>
      <c r="S374" s="3"/>
      <c r="T374" s="3"/>
    </row>
    <row r="375" spans="2:20" ht="12.75">
      <c r="B375" s="2"/>
      <c r="C375" s="3"/>
      <c r="D375" s="4"/>
      <c r="E375" s="3"/>
      <c r="F375" s="3"/>
      <c r="G375" s="3"/>
      <c r="H375" s="3"/>
      <c r="I375" s="3"/>
      <c r="J375" s="3"/>
      <c r="K375" s="3"/>
      <c r="L375" s="3"/>
      <c r="M375" s="3"/>
      <c r="N375" s="3"/>
      <c r="O375" s="3"/>
      <c r="P375" s="3"/>
      <c r="Q375" s="3"/>
      <c r="R375" s="3"/>
      <c r="S375" s="3"/>
      <c r="T375" s="3"/>
    </row>
    <row r="376" spans="2:20" ht="12.75">
      <c r="B376" s="2"/>
      <c r="C376" s="3"/>
      <c r="D376" s="4"/>
      <c r="E376" s="3"/>
      <c r="F376" s="3"/>
      <c r="G376" s="3"/>
      <c r="H376" s="3"/>
      <c r="I376" s="3"/>
      <c r="J376" s="3"/>
      <c r="K376" s="3"/>
      <c r="L376" s="3"/>
      <c r="M376" s="3"/>
      <c r="N376" s="3"/>
      <c r="O376" s="3"/>
      <c r="P376" s="3"/>
      <c r="Q376" s="3"/>
      <c r="R376" s="3"/>
      <c r="S376" s="3"/>
      <c r="T376" s="3"/>
    </row>
    <row r="377" spans="2:20" ht="12.75">
      <c r="B377" s="2"/>
      <c r="C377" s="3"/>
      <c r="D377" s="4"/>
      <c r="E377" s="3"/>
      <c r="F377" s="3"/>
      <c r="G377" s="3"/>
      <c r="H377" s="3"/>
      <c r="I377" s="3"/>
      <c r="J377" s="3"/>
      <c r="K377" s="3"/>
      <c r="L377" s="3"/>
      <c r="M377" s="3"/>
      <c r="N377" s="3"/>
      <c r="O377" s="3"/>
      <c r="P377" s="3"/>
      <c r="Q377" s="3"/>
      <c r="R377" s="3"/>
      <c r="S377" s="3"/>
      <c r="T377" s="3"/>
    </row>
    <row r="378" spans="2:20" ht="12.75">
      <c r="B378" s="2"/>
      <c r="C378" s="3"/>
      <c r="D378" s="4"/>
      <c r="E378" s="3"/>
      <c r="F378" s="3"/>
      <c r="G378" s="3"/>
      <c r="H378" s="3"/>
      <c r="I378" s="3"/>
      <c r="J378" s="3"/>
      <c r="K378" s="3"/>
      <c r="L378" s="3"/>
      <c r="M378" s="3"/>
      <c r="N378" s="3"/>
      <c r="O378" s="3"/>
      <c r="P378" s="3"/>
      <c r="Q378" s="3"/>
      <c r="R378" s="3"/>
      <c r="S378" s="3"/>
      <c r="T378" s="3"/>
    </row>
    <row r="379" spans="2:20" ht="12.75">
      <c r="B379" s="2"/>
      <c r="C379" s="3"/>
      <c r="D379" s="4"/>
      <c r="E379" s="3"/>
      <c r="F379" s="3"/>
      <c r="G379" s="3"/>
      <c r="H379" s="3"/>
      <c r="I379" s="3"/>
      <c r="J379" s="3"/>
      <c r="K379" s="3"/>
      <c r="L379" s="3"/>
      <c r="M379" s="3"/>
      <c r="N379" s="3"/>
      <c r="O379" s="3"/>
      <c r="P379" s="3"/>
      <c r="Q379" s="3"/>
      <c r="R379" s="3"/>
      <c r="S379" s="3"/>
      <c r="T379" s="3"/>
    </row>
    <row r="380" spans="2:20" ht="12.75">
      <c r="B380" s="2"/>
      <c r="C380" s="3"/>
      <c r="D380" s="4"/>
      <c r="E380" s="3"/>
      <c r="F380" s="3"/>
      <c r="G380" s="3"/>
      <c r="H380" s="3"/>
      <c r="I380" s="3"/>
      <c r="J380" s="3"/>
      <c r="K380" s="3"/>
      <c r="L380" s="3"/>
      <c r="M380" s="3"/>
      <c r="N380" s="3"/>
      <c r="O380" s="3"/>
      <c r="P380" s="3"/>
      <c r="Q380" s="3"/>
      <c r="R380" s="3"/>
      <c r="S380" s="3"/>
      <c r="T380" s="3"/>
    </row>
    <row r="381" spans="2:20" ht="12.75">
      <c r="B381" s="2"/>
      <c r="C381" s="3"/>
      <c r="D381" s="4"/>
      <c r="E381" s="3"/>
      <c r="F381" s="3"/>
      <c r="G381" s="3"/>
      <c r="H381" s="3"/>
      <c r="I381" s="3"/>
      <c r="J381" s="3"/>
      <c r="K381" s="3"/>
      <c r="L381" s="3"/>
      <c r="M381" s="3"/>
      <c r="N381" s="3"/>
      <c r="O381" s="3"/>
      <c r="P381" s="3"/>
      <c r="Q381" s="3"/>
      <c r="R381" s="3"/>
      <c r="S381" s="3"/>
      <c r="T381" s="3"/>
    </row>
    <row r="382" spans="2:20" ht="12.75">
      <c r="B382" s="2"/>
      <c r="C382" s="3"/>
      <c r="D382" s="4"/>
      <c r="E382" s="3"/>
      <c r="F382" s="3"/>
      <c r="G382" s="3"/>
      <c r="H382" s="3"/>
      <c r="I382" s="3"/>
      <c r="J382" s="3"/>
      <c r="K382" s="3"/>
      <c r="L382" s="3"/>
      <c r="M382" s="3"/>
      <c r="N382" s="3"/>
      <c r="O382" s="3"/>
      <c r="P382" s="3"/>
      <c r="Q382" s="3"/>
      <c r="R382" s="3"/>
      <c r="S382" s="3"/>
      <c r="T382" s="3"/>
    </row>
    <row r="383" spans="2:20" ht="12.75">
      <c r="B383" s="2"/>
      <c r="C383" s="3"/>
      <c r="D383" s="4"/>
      <c r="E383" s="3"/>
      <c r="F383" s="3"/>
      <c r="G383" s="3"/>
      <c r="H383" s="3"/>
      <c r="I383" s="3"/>
      <c r="J383" s="3"/>
      <c r="K383" s="3"/>
      <c r="L383" s="3"/>
      <c r="M383" s="3"/>
      <c r="N383" s="3"/>
      <c r="O383" s="3"/>
      <c r="P383" s="3"/>
      <c r="Q383" s="3"/>
      <c r="R383" s="3"/>
      <c r="S383" s="3"/>
      <c r="T383" s="3"/>
    </row>
    <row r="384" spans="2:20" ht="12.75">
      <c r="B384" s="2"/>
      <c r="C384" s="3"/>
      <c r="D384" s="4"/>
      <c r="E384" s="3"/>
      <c r="F384" s="3"/>
      <c r="G384" s="3"/>
      <c r="H384" s="3"/>
      <c r="I384" s="3"/>
      <c r="J384" s="3"/>
      <c r="K384" s="3"/>
      <c r="L384" s="3"/>
      <c r="M384" s="3"/>
      <c r="N384" s="3"/>
      <c r="O384" s="3"/>
      <c r="P384" s="3"/>
      <c r="Q384" s="3"/>
      <c r="R384" s="3"/>
      <c r="S384" s="3"/>
      <c r="T384" s="3"/>
    </row>
    <row r="385" spans="2:20" ht="12.75">
      <c r="B385" s="2"/>
      <c r="C385" s="3"/>
      <c r="D385" s="4"/>
      <c r="E385" s="3"/>
      <c r="F385" s="3"/>
      <c r="G385" s="3"/>
      <c r="H385" s="3"/>
      <c r="I385" s="3"/>
      <c r="J385" s="3"/>
      <c r="K385" s="3"/>
      <c r="L385" s="3"/>
      <c r="M385" s="3"/>
      <c r="N385" s="3"/>
      <c r="O385" s="3"/>
      <c r="P385" s="3"/>
      <c r="Q385" s="3"/>
      <c r="R385" s="3"/>
      <c r="S385" s="3"/>
      <c r="T385" s="3"/>
    </row>
    <row r="386" spans="2:20" ht="12.75">
      <c r="B386" s="2"/>
      <c r="C386" s="3"/>
      <c r="D386" s="4"/>
      <c r="E386" s="3"/>
      <c r="F386" s="3"/>
      <c r="G386" s="3"/>
      <c r="H386" s="3"/>
      <c r="I386" s="3"/>
      <c r="J386" s="3"/>
      <c r="K386" s="3"/>
      <c r="L386" s="3"/>
      <c r="M386" s="3"/>
      <c r="N386" s="3"/>
      <c r="O386" s="3"/>
      <c r="P386" s="3"/>
      <c r="Q386" s="3"/>
      <c r="R386" s="3"/>
      <c r="S386" s="3"/>
      <c r="T386" s="3"/>
    </row>
    <row r="387" spans="2:20" ht="12.75">
      <c r="B387" s="2"/>
      <c r="C387" s="3"/>
      <c r="D387" s="4"/>
      <c r="E387" s="3"/>
      <c r="F387" s="3"/>
      <c r="G387" s="3"/>
      <c r="H387" s="3"/>
      <c r="I387" s="3"/>
      <c r="J387" s="3"/>
      <c r="K387" s="3"/>
      <c r="L387" s="3"/>
      <c r="M387" s="3"/>
      <c r="N387" s="3"/>
      <c r="O387" s="3"/>
      <c r="P387" s="3"/>
      <c r="Q387" s="3"/>
      <c r="R387" s="3"/>
      <c r="S387" s="3"/>
      <c r="T387" s="3"/>
    </row>
    <row r="388" spans="2:20" ht="12.75">
      <c r="B388" s="2"/>
      <c r="C388" s="3"/>
      <c r="D388" s="4"/>
      <c r="E388" s="3"/>
      <c r="F388" s="3"/>
      <c r="G388" s="3"/>
      <c r="H388" s="3"/>
      <c r="I388" s="3"/>
      <c r="J388" s="3"/>
      <c r="K388" s="3"/>
      <c r="L388" s="3"/>
      <c r="M388" s="3"/>
      <c r="N388" s="3"/>
      <c r="O388" s="3"/>
      <c r="P388" s="3"/>
      <c r="Q388" s="3"/>
      <c r="R388" s="3"/>
      <c r="S388" s="3"/>
      <c r="T388" s="3"/>
    </row>
    <row r="389" spans="2:20" ht="12.75">
      <c r="B389" s="2"/>
      <c r="C389" s="3"/>
      <c r="D389" s="4"/>
      <c r="E389" s="3"/>
      <c r="F389" s="3"/>
      <c r="G389" s="3"/>
      <c r="H389" s="3"/>
      <c r="I389" s="3"/>
      <c r="J389" s="3"/>
      <c r="K389" s="3"/>
      <c r="L389" s="3"/>
      <c r="M389" s="3"/>
      <c r="N389" s="3"/>
      <c r="O389" s="3"/>
      <c r="P389" s="3"/>
      <c r="Q389" s="3"/>
      <c r="R389" s="3"/>
      <c r="S389" s="3"/>
      <c r="T389" s="3"/>
    </row>
    <row r="390" spans="2:20" ht="12.75">
      <c r="B390" s="2"/>
      <c r="C390" s="3"/>
      <c r="D390" s="4"/>
      <c r="E390" s="3"/>
      <c r="F390" s="3"/>
      <c r="G390" s="3"/>
      <c r="H390" s="3"/>
      <c r="I390" s="3"/>
      <c r="J390" s="3"/>
      <c r="K390" s="3"/>
      <c r="L390" s="3"/>
      <c r="M390" s="3"/>
      <c r="N390" s="3"/>
      <c r="O390" s="3"/>
      <c r="P390" s="3"/>
      <c r="Q390" s="3"/>
      <c r="R390" s="3"/>
      <c r="S390" s="3"/>
      <c r="T390" s="3"/>
    </row>
    <row r="391" spans="2:20" ht="12.75">
      <c r="B391" s="2"/>
      <c r="C391" s="3"/>
      <c r="D391" s="4"/>
      <c r="E391" s="3"/>
      <c r="F391" s="3"/>
      <c r="G391" s="3"/>
      <c r="H391" s="3"/>
      <c r="I391" s="3"/>
      <c r="J391" s="3"/>
      <c r="K391" s="3"/>
      <c r="L391" s="3"/>
      <c r="M391" s="3"/>
      <c r="N391" s="3"/>
      <c r="O391" s="3"/>
      <c r="P391" s="3"/>
      <c r="Q391" s="3"/>
      <c r="R391" s="3"/>
      <c r="S391" s="3"/>
      <c r="T391" s="3"/>
    </row>
    <row r="392" spans="2:20" ht="12.75">
      <c r="B392" s="2"/>
      <c r="C392" s="3"/>
      <c r="D392" s="4"/>
      <c r="E392" s="3"/>
      <c r="F392" s="3"/>
      <c r="G392" s="3"/>
      <c r="H392" s="3"/>
      <c r="I392" s="3"/>
      <c r="J392" s="3"/>
      <c r="K392" s="3"/>
      <c r="L392" s="3"/>
      <c r="M392" s="3"/>
      <c r="N392" s="3"/>
      <c r="O392" s="3"/>
      <c r="P392" s="3"/>
      <c r="Q392" s="3"/>
      <c r="R392" s="3"/>
      <c r="S392" s="3"/>
      <c r="T392" s="3"/>
    </row>
    <row r="393" spans="2:20" ht="12.75">
      <c r="B393" s="2"/>
      <c r="C393" s="3"/>
      <c r="D393" s="4"/>
      <c r="E393" s="3"/>
      <c r="F393" s="3"/>
      <c r="G393" s="3"/>
      <c r="H393" s="3"/>
      <c r="I393" s="3"/>
      <c r="J393" s="3"/>
      <c r="K393" s="3"/>
      <c r="L393" s="3"/>
      <c r="M393" s="3"/>
      <c r="N393" s="3"/>
      <c r="O393" s="3"/>
      <c r="P393" s="3"/>
      <c r="Q393" s="3"/>
      <c r="R393" s="3"/>
      <c r="S393" s="3"/>
      <c r="T393" s="3"/>
    </row>
    <row r="394" spans="2:20" ht="12.75">
      <c r="B394" s="2"/>
      <c r="C394" s="3"/>
      <c r="D394" s="4"/>
      <c r="E394" s="3"/>
      <c r="F394" s="3"/>
      <c r="G394" s="3"/>
      <c r="H394" s="3"/>
      <c r="I394" s="3"/>
      <c r="J394" s="3"/>
      <c r="K394" s="3"/>
      <c r="L394" s="3"/>
      <c r="M394" s="3"/>
      <c r="N394" s="3"/>
      <c r="O394" s="3"/>
      <c r="P394" s="3"/>
      <c r="Q394" s="3"/>
      <c r="R394" s="3"/>
      <c r="S394" s="3"/>
      <c r="T394" s="3"/>
    </row>
    <row r="395" spans="2:20" ht="12.75">
      <c r="B395" s="2"/>
      <c r="C395" s="3"/>
      <c r="D395" s="4"/>
      <c r="E395" s="3"/>
      <c r="F395" s="3"/>
      <c r="G395" s="3"/>
      <c r="H395" s="3"/>
      <c r="I395" s="3"/>
      <c r="J395" s="3"/>
      <c r="K395" s="3"/>
      <c r="L395" s="3"/>
      <c r="M395" s="3"/>
      <c r="N395" s="3"/>
      <c r="O395" s="3"/>
      <c r="P395" s="3"/>
      <c r="Q395" s="3"/>
      <c r="R395" s="3"/>
      <c r="S395" s="3"/>
      <c r="T395" s="3"/>
    </row>
    <row r="396" spans="2:20" ht="12.75">
      <c r="B396" s="2"/>
      <c r="C396" s="3"/>
      <c r="D396" s="4"/>
      <c r="E396" s="3"/>
      <c r="F396" s="3"/>
      <c r="G396" s="3"/>
      <c r="H396" s="3"/>
      <c r="I396" s="3"/>
      <c r="J396" s="3"/>
      <c r="K396" s="3"/>
      <c r="L396" s="3"/>
      <c r="M396" s="3"/>
      <c r="N396" s="3"/>
      <c r="O396" s="3"/>
      <c r="P396" s="3"/>
      <c r="Q396" s="3"/>
      <c r="R396" s="3"/>
      <c r="S396" s="3"/>
      <c r="T396" s="3"/>
    </row>
    <row r="397" spans="2:20" ht="12.75">
      <c r="B397" s="2"/>
      <c r="C397" s="3"/>
      <c r="D397" s="4"/>
      <c r="E397" s="3"/>
      <c r="F397" s="3"/>
      <c r="G397" s="3"/>
      <c r="H397" s="3"/>
      <c r="I397" s="3"/>
      <c r="J397" s="3"/>
      <c r="K397" s="3"/>
      <c r="L397" s="3"/>
      <c r="M397" s="3"/>
      <c r="N397" s="3"/>
      <c r="O397" s="3"/>
      <c r="P397" s="3"/>
      <c r="Q397" s="3"/>
      <c r="R397" s="3"/>
      <c r="S397" s="3"/>
      <c r="T397" s="3"/>
    </row>
    <row r="398" spans="2:20" ht="12.75">
      <c r="B398" s="2"/>
      <c r="C398" s="3"/>
      <c r="D398" s="4"/>
      <c r="E398" s="3"/>
      <c r="F398" s="3"/>
      <c r="G398" s="3"/>
      <c r="H398" s="3"/>
      <c r="I398" s="3"/>
      <c r="J398" s="3"/>
      <c r="K398" s="3"/>
      <c r="L398" s="3"/>
      <c r="M398" s="3"/>
      <c r="N398" s="3"/>
      <c r="O398" s="3"/>
      <c r="P398" s="3"/>
      <c r="Q398" s="3"/>
      <c r="R398" s="3"/>
      <c r="S398" s="3"/>
      <c r="T398" s="3"/>
    </row>
    <row r="399" spans="2:20" ht="12.75">
      <c r="B399" s="2"/>
      <c r="C399" s="3"/>
      <c r="D399" s="4"/>
      <c r="E399" s="3"/>
      <c r="F399" s="3"/>
      <c r="G399" s="3"/>
      <c r="H399" s="3"/>
      <c r="I399" s="3"/>
      <c r="J399" s="3"/>
      <c r="K399" s="3"/>
      <c r="L399" s="3"/>
      <c r="M399" s="3"/>
      <c r="N399" s="3"/>
      <c r="O399" s="3"/>
      <c r="P399" s="3"/>
      <c r="Q399" s="3"/>
      <c r="R399" s="3"/>
      <c r="S399" s="3"/>
      <c r="T399" s="3"/>
    </row>
    <row r="400" spans="2:20" ht="12.75">
      <c r="B400" s="2"/>
      <c r="C400" s="3"/>
      <c r="D400" s="4"/>
      <c r="E400" s="3"/>
      <c r="F400" s="3"/>
      <c r="G400" s="3"/>
      <c r="H400" s="3"/>
      <c r="I400" s="3"/>
      <c r="J400" s="3"/>
      <c r="K400" s="3"/>
      <c r="L400" s="3"/>
      <c r="M400" s="3"/>
      <c r="N400" s="3"/>
      <c r="O400" s="3"/>
      <c r="P400" s="3"/>
      <c r="Q400" s="3"/>
      <c r="R400" s="3"/>
      <c r="S400" s="3"/>
      <c r="T400" s="3"/>
    </row>
    <row r="401" spans="2:20" ht="12.75">
      <c r="B401" s="2"/>
      <c r="C401" s="3"/>
      <c r="D401" s="4"/>
      <c r="E401" s="3"/>
      <c r="F401" s="3"/>
      <c r="G401" s="3"/>
      <c r="H401" s="3"/>
      <c r="I401" s="3"/>
      <c r="J401" s="3"/>
      <c r="K401" s="3"/>
      <c r="L401" s="3"/>
      <c r="M401" s="3"/>
      <c r="N401" s="3"/>
      <c r="O401" s="3"/>
      <c r="P401" s="3"/>
      <c r="Q401" s="3"/>
      <c r="R401" s="3"/>
      <c r="S401" s="3"/>
      <c r="T401" s="3"/>
    </row>
    <row r="402" spans="2:20" ht="12.75">
      <c r="B402" s="2"/>
      <c r="C402" s="3"/>
      <c r="D402" s="4"/>
      <c r="E402" s="3"/>
      <c r="F402" s="3"/>
      <c r="G402" s="3"/>
      <c r="H402" s="3"/>
      <c r="I402" s="3"/>
      <c r="J402" s="3"/>
      <c r="K402" s="3"/>
      <c r="L402" s="3"/>
      <c r="M402" s="3"/>
      <c r="N402" s="3"/>
      <c r="O402" s="3"/>
      <c r="P402" s="3"/>
      <c r="Q402" s="3"/>
      <c r="R402" s="3"/>
      <c r="S402" s="3"/>
      <c r="T402" s="3"/>
    </row>
    <row r="403" spans="2:20" ht="12.75">
      <c r="B403" s="2"/>
      <c r="C403" s="3"/>
      <c r="D403" s="4"/>
      <c r="E403" s="3"/>
      <c r="F403" s="3"/>
      <c r="G403" s="3"/>
      <c r="H403" s="3"/>
      <c r="I403" s="3"/>
      <c r="J403" s="3"/>
      <c r="K403" s="3"/>
      <c r="L403" s="3"/>
      <c r="M403" s="3"/>
      <c r="N403" s="3"/>
      <c r="O403" s="3"/>
      <c r="P403" s="3"/>
      <c r="Q403" s="3"/>
      <c r="R403" s="3"/>
      <c r="S403" s="3"/>
      <c r="T403" s="3"/>
    </row>
    <row r="404" spans="2:20" ht="12.75">
      <c r="B404" s="2"/>
      <c r="C404" s="3"/>
      <c r="D404" s="4"/>
      <c r="E404" s="3"/>
      <c r="F404" s="3"/>
      <c r="G404" s="3"/>
      <c r="H404" s="3"/>
      <c r="I404" s="3"/>
      <c r="J404" s="3"/>
      <c r="K404" s="3"/>
      <c r="L404" s="3"/>
      <c r="M404" s="3"/>
      <c r="N404" s="3"/>
      <c r="O404" s="3"/>
      <c r="P404" s="3"/>
      <c r="Q404" s="3"/>
      <c r="R404" s="3"/>
      <c r="S404" s="3"/>
      <c r="T404" s="3"/>
    </row>
    <row r="405" spans="2:20" ht="12.75">
      <c r="B405" s="2"/>
      <c r="C405" s="3"/>
      <c r="D405" s="4"/>
      <c r="E405" s="3"/>
      <c r="F405" s="3"/>
      <c r="G405" s="3"/>
      <c r="H405" s="3"/>
      <c r="I405" s="3"/>
      <c r="J405" s="3"/>
      <c r="K405" s="3"/>
      <c r="L405" s="3"/>
      <c r="M405" s="3"/>
      <c r="N405" s="3"/>
      <c r="O405" s="3"/>
      <c r="P405" s="3"/>
      <c r="Q405" s="3"/>
      <c r="R405" s="3"/>
      <c r="S405" s="3"/>
      <c r="T405" s="3"/>
    </row>
    <row r="406" spans="2:20" ht="12.75">
      <c r="B406" s="2"/>
      <c r="C406" s="3"/>
      <c r="D406" s="4"/>
      <c r="E406" s="3"/>
      <c r="F406" s="3"/>
      <c r="G406" s="3"/>
      <c r="H406" s="3"/>
      <c r="I406" s="3"/>
      <c r="J406" s="3"/>
      <c r="K406" s="3"/>
      <c r="L406" s="3"/>
      <c r="M406" s="3"/>
      <c r="N406" s="3"/>
      <c r="O406" s="3"/>
      <c r="P406" s="3"/>
      <c r="Q406" s="3"/>
      <c r="R406" s="3"/>
      <c r="S406" s="3"/>
      <c r="T406" s="3"/>
    </row>
    <row r="407" spans="2:20" ht="12.75">
      <c r="B407" s="2"/>
      <c r="C407" s="3"/>
      <c r="D407" s="4"/>
      <c r="E407" s="3"/>
      <c r="F407" s="3"/>
      <c r="G407" s="3"/>
      <c r="H407" s="3"/>
      <c r="I407" s="3"/>
      <c r="J407" s="3"/>
      <c r="K407" s="3"/>
      <c r="L407" s="3"/>
      <c r="M407" s="3"/>
      <c r="N407" s="3"/>
      <c r="O407" s="3"/>
      <c r="P407" s="3"/>
      <c r="Q407" s="3"/>
      <c r="R407" s="3"/>
      <c r="S407" s="3"/>
      <c r="T407" s="3"/>
    </row>
    <row r="408" spans="2:20" ht="12.75">
      <c r="B408" s="2"/>
      <c r="C408" s="3"/>
      <c r="D408" s="4"/>
      <c r="E408" s="3"/>
      <c r="F408" s="3"/>
      <c r="G408" s="3"/>
      <c r="H408" s="3"/>
      <c r="I408" s="3"/>
      <c r="J408" s="3"/>
      <c r="K408" s="3"/>
      <c r="L408" s="3"/>
      <c r="M408" s="3"/>
      <c r="N408" s="3"/>
      <c r="O408" s="3"/>
      <c r="P408" s="3"/>
      <c r="Q408" s="3"/>
      <c r="R408" s="3"/>
      <c r="S408" s="3"/>
      <c r="T408" s="3"/>
    </row>
    <row r="409" spans="2:20" ht="12.75">
      <c r="B409" s="2"/>
      <c r="C409" s="3"/>
      <c r="D409" s="4"/>
      <c r="E409" s="3"/>
      <c r="F409" s="3"/>
      <c r="G409" s="3"/>
      <c r="H409" s="3"/>
      <c r="I409" s="3"/>
      <c r="J409" s="3"/>
      <c r="K409" s="3"/>
      <c r="L409" s="3"/>
      <c r="M409" s="3"/>
      <c r="N409" s="3"/>
      <c r="O409" s="3"/>
      <c r="P409" s="3"/>
      <c r="Q409" s="3"/>
      <c r="R409" s="3"/>
      <c r="S409" s="3"/>
      <c r="T409" s="3"/>
    </row>
    <row r="410" spans="2:20" ht="12.75">
      <c r="B410" s="2"/>
      <c r="C410" s="3"/>
      <c r="D410" s="4"/>
      <c r="E410" s="3"/>
      <c r="F410" s="3"/>
      <c r="G410" s="3"/>
      <c r="H410" s="3"/>
      <c r="I410" s="3"/>
      <c r="J410" s="3"/>
      <c r="K410" s="3"/>
      <c r="L410" s="3"/>
      <c r="M410" s="3"/>
      <c r="N410" s="3"/>
      <c r="O410" s="3"/>
      <c r="P410" s="3"/>
      <c r="Q410" s="3"/>
      <c r="R410" s="3"/>
      <c r="S410" s="3"/>
      <c r="T410" s="3"/>
    </row>
    <row r="411" spans="2:20" ht="12.75">
      <c r="B411" s="2"/>
      <c r="C411" s="3"/>
      <c r="D411" s="4"/>
      <c r="E411" s="3"/>
      <c r="F411" s="3"/>
      <c r="G411" s="3"/>
      <c r="H411" s="3"/>
      <c r="I411" s="3"/>
      <c r="J411" s="3"/>
      <c r="K411" s="3"/>
      <c r="L411" s="3"/>
      <c r="M411" s="3"/>
      <c r="N411" s="3"/>
      <c r="O411" s="3"/>
      <c r="P411" s="3"/>
      <c r="Q411" s="3"/>
      <c r="R411" s="3"/>
      <c r="S411" s="3"/>
      <c r="T411" s="3"/>
    </row>
    <row r="412" spans="2:20" ht="12.75">
      <c r="B412" s="2"/>
      <c r="C412" s="3"/>
      <c r="D412" s="4"/>
      <c r="E412" s="3"/>
      <c r="F412" s="3"/>
      <c r="G412" s="3"/>
      <c r="H412" s="3"/>
      <c r="I412" s="3"/>
      <c r="J412" s="3"/>
      <c r="K412" s="3"/>
      <c r="L412" s="3"/>
      <c r="M412" s="3"/>
      <c r="N412" s="3"/>
      <c r="O412" s="3"/>
      <c r="P412" s="3"/>
      <c r="Q412" s="3"/>
      <c r="R412" s="3"/>
      <c r="S412" s="3"/>
      <c r="T412" s="3"/>
    </row>
    <row r="413" spans="2:20" ht="12.75">
      <c r="B413" s="2"/>
      <c r="C413" s="3"/>
      <c r="D413" s="4"/>
      <c r="E413" s="3"/>
      <c r="F413" s="3"/>
      <c r="G413" s="3"/>
      <c r="H413" s="3"/>
      <c r="I413" s="3"/>
      <c r="J413" s="3"/>
      <c r="K413" s="3"/>
      <c r="L413" s="3"/>
      <c r="M413" s="3"/>
      <c r="N413" s="3"/>
      <c r="O413" s="3"/>
      <c r="P413" s="3"/>
      <c r="Q413" s="3"/>
      <c r="R413" s="3"/>
      <c r="S413" s="3"/>
      <c r="T413" s="3"/>
    </row>
    <row r="414" spans="2:20" ht="12.75">
      <c r="B414" s="2"/>
      <c r="C414" s="3"/>
      <c r="D414" s="4"/>
      <c r="E414" s="3"/>
      <c r="F414" s="3"/>
      <c r="G414" s="3"/>
      <c r="H414" s="3"/>
      <c r="I414" s="3"/>
      <c r="J414" s="3"/>
      <c r="K414" s="3"/>
      <c r="L414" s="3"/>
      <c r="M414" s="3"/>
      <c r="N414" s="3"/>
      <c r="O414" s="3"/>
      <c r="P414" s="3"/>
      <c r="Q414" s="3"/>
      <c r="R414" s="3"/>
      <c r="S414" s="3"/>
      <c r="T414" s="3"/>
    </row>
    <row r="415" spans="2:20" ht="12.75">
      <c r="B415" s="2"/>
      <c r="C415" s="3"/>
      <c r="D415" s="4"/>
      <c r="E415" s="3"/>
      <c r="F415" s="3"/>
      <c r="G415" s="3"/>
      <c r="H415" s="3"/>
      <c r="I415" s="3"/>
      <c r="J415" s="3"/>
      <c r="K415" s="3"/>
      <c r="L415" s="3"/>
      <c r="M415" s="3"/>
      <c r="N415" s="3"/>
      <c r="O415" s="3"/>
      <c r="P415" s="3"/>
      <c r="Q415" s="3"/>
      <c r="R415" s="3"/>
      <c r="S415" s="3"/>
      <c r="T415" s="3"/>
    </row>
    <row r="416" spans="2:20" ht="12.75">
      <c r="B416" s="2"/>
      <c r="C416" s="3"/>
      <c r="D416" s="4"/>
      <c r="E416" s="3"/>
      <c r="F416" s="3"/>
      <c r="G416" s="3"/>
      <c r="H416" s="3"/>
      <c r="I416" s="3"/>
      <c r="J416" s="3"/>
      <c r="K416" s="3"/>
      <c r="L416" s="3"/>
      <c r="M416" s="3"/>
      <c r="N416" s="3"/>
      <c r="O416" s="3"/>
      <c r="P416" s="3"/>
      <c r="Q416" s="3"/>
      <c r="R416" s="3"/>
      <c r="S416" s="3"/>
      <c r="T416" s="3"/>
    </row>
    <row r="417" spans="2:20" ht="12.75">
      <c r="B417" s="2"/>
      <c r="C417" s="3"/>
      <c r="D417" s="4"/>
      <c r="E417" s="3"/>
      <c r="F417" s="3"/>
      <c r="G417" s="3"/>
      <c r="H417" s="3"/>
      <c r="I417" s="3"/>
      <c r="J417" s="3"/>
      <c r="K417" s="3"/>
      <c r="L417" s="3"/>
      <c r="M417" s="3"/>
      <c r="N417" s="3"/>
      <c r="O417" s="3"/>
      <c r="P417" s="3"/>
      <c r="Q417" s="3"/>
      <c r="R417" s="3"/>
      <c r="S417" s="3"/>
      <c r="T417" s="3"/>
    </row>
    <row r="418" spans="2:20" ht="12.75">
      <c r="B418" s="2"/>
      <c r="C418" s="3"/>
      <c r="D418" s="4"/>
      <c r="E418" s="3"/>
      <c r="F418" s="3"/>
      <c r="G418" s="3"/>
      <c r="H418" s="3"/>
      <c r="I418" s="3"/>
      <c r="J418" s="3"/>
      <c r="K418" s="3"/>
      <c r="L418" s="3"/>
      <c r="M418" s="3"/>
      <c r="N418" s="3"/>
      <c r="O418" s="3"/>
      <c r="P418" s="3"/>
      <c r="Q418" s="3"/>
      <c r="R418" s="3"/>
      <c r="S418" s="3"/>
      <c r="T418" s="3"/>
    </row>
    <row r="419" spans="2:20" ht="12.75">
      <c r="B419" s="2"/>
      <c r="C419" s="3"/>
      <c r="D419" s="4"/>
      <c r="E419" s="3"/>
      <c r="F419" s="3"/>
      <c r="G419" s="3"/>
      <c r="H419" s="3"/>
      <c r="I419" s="3"/>
      <c r="J419" s="3"/>
      <c r="K419" s="3"/>
      <c r="L419" s="3"/>
      <c r="M419" s="3"/>
      <c r="N419" s="3"/>
      <c r="O419" s="3"/>
      <c r="P419" s="3"/>
      <c r="Q419" s="3"/>
      <c r="R419" s="3"/>
      <c r="S419" s="3"/>
      <c r="T419" s="3"/>
    </row>
    <row r="420" spans="2:20" ht="12.75">
      <c r="B420" s="2"/>
      <c r="C420" s="3"/>
      <c r="D420" s="4"/>
      <c r="E420" s="3"/>
      <c r="F420" s="3"/>
      <c r="G420" s="3"/>
      <c r="H420" s="3"/>
      <c r="I420" s="3"/>
      <c r="J420" s="3"/>
      <c r="K420" s="3"/>
      <c r="L420" s="3"/>
      <c r="M420" s="3"/>
      <c r="N420" s="3"/>
      <c r="O420" s="3"/>
      <c r="P420" s="3"/>
      <c r="Q420" s="3"/>
      <c r="R420" s="3"/>
      <c r="S420" s="3"/>
      <c r="T420" s="3"/>
    </row>
    <row r="421" spans="2:20" ht="12.75">
      <c r="B421" s="2"/>
      <c r="C421" s="3"/>
      <c r="D421" s="4"/>
      <c r="E421" s="3"/>
      <c r="F421" s="3"/>
      <c r="G421" s="3"/>
      <c r="H421" s="3"/>
      <c r="I421" s="3"/>
      <c r="J421" s="3"/>
      <c r="K421" s="3"/>
      <c r="L421" s="3"/>
      <c r="M421" s="3"/>
      <c r="N421" s="3"/>
      <c r="O421" s="3"/>
      <c r="P421" s="3"/>
      <c r="Q421" s="3"/>
      <c r="R421" s="3"/>
      <c r="S421" s="3"/>
      <c r="T421" s="3"/>
    </row>
    <row r="422" spans="2:20" ht="12.75">
      <c r="B422" s="2"/>
      <c r="C422" s="3"/>
      <c r="D422" s="4"/>
      <c r="E422" s="3"/>
      <c r="F422" s="3"/>
      <c r="G422" s="3"/>
      <c r="H422" s="3"/>
      <c r="I422" s="3"/>
      <c r="J422" s="3"/>
      <c r="K422" s="3"/>
      <c r="L422" s="3"/>
      <c r="M422" s="3"/>
      <c r="N422" s="3"/>
      <c r="O422" s="3"/>
      <c r="P422" s="3"/>
      <c r="Q422" s="3"/>
      <c r="R422" s="3"/>
      <c r="S422" s="3"/>
      <c r="T422" s="3"/>
    </row>
    <row r="423" spans="2:20" ht="12.75">
      <c r="B423" s="2"/>
      <c r="C423" s="3"/>
      <c r="D423" s="4"/>
      <c r="E423" s="3"/>
      <c r="F423" s="3"/>
      <c r="G423" s="3"/>
      <c r="H423" s="3"/>
      <c r="I423" s="3"/>
      <c r="J423" s="3"/>
      <c r="K423" s="3"/>
      <c r="L423" s="3"/>
      <c r="M423" s="3"/>
      <c r="N423" s="3"/>
      <c r="O423" s="3"/>
      <c r="P423" s="3"/>
      <c r="Q423" s="3"/>
      <c r="R423" s="3"/>
      <c r="S423" s="3"/>
      <c r="T423" s="3"/>
    </row>
    <row r="424" spans="2:20" ht="12.75">
      <c r="B424" s="2"/>
      <c r="C424" s="3"/>
      <c r="D424" s="4"/>
      <c r="E424" s="3"/>
      <c r="F424" s="3"/>
      <c r="G424" s="3"/>
      <c r="H424" s="3"/>
      <c r="I424" s="3"/>
      <c r="J424" s="3"/>
      <c r="K424" s="3"/>
      <c r="L424" s="3"/>
      <c r="M424" s="3"/>
      <c r="N424" s="3"/>
      <c r="O424" s="3"/>
      <c r="P424" s="3"/>
      <c r="Q424" s="3"/>
      <c r="R424" s="3"/>
      <c r="S424" s="3"/>
      <c r="T424" s="3"/>
    </row>
    <row r="425" spans="2:20" ht="12.75">
      <c r="B425" s="2"/>
      <c r="C425" s="3"/>
      <c r="D425" s="4"/>
      <c r="E425" s="3"/>
      <c r="F425" s="3"/>
      <c r="G425" s="3"/>
      <c r="H425" s="3"/>
      <c r="I425" s="3"/>
      <c r="J425" s="3"/>
      <c r="K425" s="3"/>
      <c r="L425" s="3"/>
      <c r="M425" s="3"/>
      <c r="N425" s="3"/>
      <c r="O425" s="3"/>
      <c r="P425" s="3"/>
      <c r="Q425" s="3"/>
      <c r="R425" s="3"/>
      <c r="S425" s="3"/>
      <c r="T425" s="3"/>
    </row>
    <row r="426" spans="2:20" ht="12.75">
      <c r="B426" s="2"/>
      <c r="C426" s="3"/>
      <c r="D426" s="4"/>
      <c r="E426" s="3"/>
      <c r="F426" s="3"/>
      <c r="G426" s="3"/>
      <c r="H426" s="3"/>
      <c r="I426" s="3"/>
      <c r="J426" s="3"/>
      <c r="K426" s="3"/>
      <c r="L426" s="3"/>
      <c r="M426" s="3"/>
      <c r="N426" s="3"/>
      <c r="O426" s="3"/>
      <c r="P426" s="3"/>
      <c r="Q426" s="3"/>
      <c r="R426" s="3"/>
      <c r="S426" s="3"/>
      <c r="T426" s="3"/>
    </row>
    <row r="427" spans="2:20" ht="12.75">
      <c r="B427" s="2"/>
      <c r="C427" s="3"/>
      <c r="D427" s="4"/>
      <c r="E427" s="3"/>
      <c r="F427" s="3"/>
      <c r="G427" s="3"/>
      <c r="H427" s="3"/>
      <c r="I427" s="3"/>
      <c r="J427" s="3"/>
      <c r="K427" s="3"/>
      <c r="L427" s="3"/>
      <c r="M427" s="3"/>
      <c r="N427" s="3"/>
      <c r="O427" s="3"/>
      <c r="P427" s="3"/>
      <c r="Q427" s="3"/>
      <c r="R427" s="3"/>
      <c r="S427" s="3"/>
      <c r="T427" s="3"/>
    </row>
    <row r="428" spans="2:20" ht="12.75">
      <c r="B428" s="2"/>
      <c r="C428" s="3"/>
      <c r="D428" s="4"/>
      <c r="E428" s="3"/>
      <c r="F428" s="3"/>
      <c r="G428" s="3"/>
      <c r="H428" s="3"/>
      <c r="I428" s="3"/>
      <c r="J428" s="3"/>
      <c r="K428" s="3"/>
      <c r="L428" s="3"/>
      <c r="M428" s="3"/>
      <c r="N428" s="3"/>
      <c r="O428" s="3"/>
      <c r="P428" s="3"/>
      <c r="Q428" s="3"/>
      <c r="R428" s="3"/>
      <c r="S428" s="3"/>
      <c r="T428" s="3"/>
    </row>
    <row r="429" spans="2:20" ht="12.75">
      <c r="B429" s="2"/>
      <c r="C429" s="3"/>
      <c r="D429" s="4"/>
      <c r="E429" s="3"/>
      <c r="F429" s="3"/>
      <c r="G429" s="3"/>
      <c r="H429" s="3"/>
      <c r="I429" s="3"/>
      <c r="J429" s="3"/>
      <c r="K429" s="3"/>
      <c r="L429" s="3"/>
      <c r="M429" s="3"/>
      <c r="N429" s="3"/>
      <c r="O429" s="3"/>
      <c r="P429" s="3"/>
      <c r="Q429" s="3"/>
      <c r="R429" s="3"/>
      <c r="S429" s="3"/>
      <c r="T429" s="3"/>
    </row>
    <row r="430" spans="2:20" ht="12.75">
      <c r="B430" s="2"/>
      <c r="C430" s="3"/>
      <c r="D430" s="4"/>
      <c r="E430" s="3"/>
      <c r="F430" s="3"/>
      <c r="G430" s="3"/>
      <c r="H430" s="3"/>
      <c r="I430" s="3"/>
      <c r="J430" s="3"/>
      <c r="K430" s="3"/>
      <c r="L430" s="3"/>
      <c r="M430" s="3"/>
      <c r="N430" s="3"/>
      <c r="O430" s="3"/>
      <c r="P430" s="3"/>
      <c r="Q430" s="3"/>
      <c r="R430" s="3"/>
      <c r="S430" s="3"/>
      <c r="T430" s="3"/>
    </row>
    <row r="431" spans="2:20" ht="12.75">
      <c r="B431" s="2"/>
      <c r="C431" s="3"/>
      <c r="D431" s="4"/>
      <c r="E431" s="3"/>
      <c r="F431" s="3"/>
      <c r="G431" s="3"/>
      <c r="H431" s="3"/>
      <c r="I431" s="3"/>
      <c r="J431" s="3"/>
      <c r="K431" s="3"/>
      <c r="L431" s="3"/>
      <c r="M431" s="3"/>
      <c r="N431" s="3"/>
      <c r="O431" s="3"/>
      <c r="P431" s="3"/>
      <c r="Q431" s="3"/>
      <c r="R431" s="3"/>
      <c r="S431" s="3"/>
      <c r="T431" s="3"/>
    </row>
    <row r="432" spans="2:20" ht="12.75">
      <c r="B432" s="2"/>
      <c r="C432" s="3"/>
      <c r="D432" s="4"/>
      <c r="E432" s="3"/>
      <c r="F432" s="3"/>
      <c r="G432" s="3"/>
      <c r="H432" s="3"/>
      <c r="I432" s="3"/>
      <c r="J432" s="3"/>
      <c r="K432" s="3"/>
      <c r="L432" s="3"/>
      <c r="M432" s="3"/>
      <c r="N432" s="3"/>
      <c r="O432" s="3"/>
      <c r="P432" s="3"/>
      <c r="Q432" s="3"/>
      <c r="R432" s="3"/>
      <c r="S432" s="3"/>
      <c r="T432" s="3"/>
    </row>
    <row r="433" spans="2:20" ht="12.75">
      <c r="B433" s="2"/>
      <c r="C433" s="3"/>
      <c r="D433" s="4"/>
      <c r="E433" s="3"/>
      <c r="F433" s="3"/>
      <c r="G433" s="3"/>
      <c r="H433" s="3"/>
      <c r="I433" s="3"/>
      <c r="J433" s="3"/>
      <c r="K433" s="3"/>
      <c r="L433" s="3"/>
      <c r="M433" s="3"/>
      <c r="N433" s="3"/>
      <c r="O433" s="3"/>
      <c r="P433" s="3"/>
      <c r="Q433" s="3"/>
      <c r="R433" s="3"/>
      <c r="S433" s="3"/>
      <c r="T433" s="3"/>
    </row>
    <row r="434" spans="2:20" ht="12.75">
      <c r="B434" s="2"/>
      <c r="C434" s="3"/>
      <c r="D434" s="4"/>
      <c r="E434" s="3"/>
      <c r="F434" s="3"/>
      <c r="G434" s="3"/>
      <c r="H434" s="3"/>
      <c r="I434" s="3"/>
      <c r="J434" s="3"/>
      <c r="K434" s="3"/>
      <c r="L434" s="3"/>
      <c r="M434" s="3"/>
      <c r="N434" s="3"/>
      <c r="O434" s="3"/>
      <c r="P434" s="3"/>
      <c r="Q434" s="3"/>
      <c r="R434" s="3"/>
      <c r="S434" s="3"/>
      <c r="T434" s="3"/>
    </row>
    <row r="435" spans="2:20" ht="12.75">
      <c r="B435" s="2"/>
      <c r="C435" s="3"/>
      <c r="D435" s="4"/>
      <c r="E435" s="3"/>
      <c r="F435" s="3"/>
      <c r="G435" s="3"/>
      <c r="H435" s="3"/>
      <c r="I435" s="3"/>
      <c r="J435" s="3"/>
      <c r="K435" s="3"/>
      <c r="L435" s="3"/>
      <c r="M435" s="3"/>
      <c r="N435" s="3"/>
      <c r="O435" s="3"/>
      <c r="P435" s="3"/>
      <c r="Q435" s="3"/>
      <c r="R435" s="3"/>
      <c r="S435" s="3"/>
      <c r="T435" s="3"/>
    </row>
    <row r="436" spans="2:20" ht="12.75">
      <c r="B436" s="2"/>
      <c r="C436" s="3"/>
      <c r="D436" s="4"/>
      <c r="E436" s="3"/>
      <c r="F436" s="3"/>
      <c r="G436" s="3"/>
      <c r="H436" s="3"/>
      <c r="I436" s="3"/>
      <c r="J436" s="3"/>
      <c r="K436" s="3"/>
      <c r="L436" s="3"/>
      <c r="M436" s="3"/>
      <c r="N436" s="3"/>
      <c r="O436" s="3"/>
      <c r="P436" s="3"/>
      <c r="Q436" s="3"/>
      <c r="R436" s="3"/>
      <c r="S436" s="3"/>
      <c r="T436" s="3"/>
    </row>
    <row r="437" spans="2:20" ht="12.75">
      <c r="B437" s="2"/>
      <c r="C437" s="3"/>
      <c r="D437" s="4"/>
      <c r="E437" s="3"/>
      <c r="F437" s="3"/>
      <c r="G437" s="3"/>
      <c r="H437" s="3"/>
      <c r="I437" s="3"/>
      <c r="J437" s="3"/>
      <c r="K437" s="3"/>
      <c r="L437" s="3"/>
      <c r="M437" s="3"/>
      <c r="N437" s="3"/>
      <c r="O437" s="3"/>
      <c r="P437" s="3"/>
      <c r="Q437" s="3"/>
      <c r="R437" s="3"/>
      <c r="S437" s="3"/>
      <c r="T437" s="3"/>
    </row>
    <row r="438" spans="2:20" ht="12.75">
      <c r="B438" s="2"/>
      <c r="C438" s="3"/>
      <c r="D438" s="4"/>
      <c r="E438" s="3"/>
      <c r="F438" s="3"/>
      <c r="G438" s="3"/>
      <c r="H438" s="3"/>
      <c r="I438" s="3"/>
      <c r="J438" s="3"/>
      <c r="K438" s="3"/>
      <c r="L438" s="3"/>
      <c r="M438" s="3"/>
      <c r="N438" s="3"/>
      <c r="O438" s="3"/>
      <c r="P438" s="3"/>
      <c r="Q438" s="3"/>
      <c r="R438" s="3"/>
      <c r="S438" s="3"/>
      <c r="T438" s="3"/>
    </row>
    <row r="439" spans="2:20" ht="12.75">
      <c r="B439" s="2"/>
      <c r="C439" s="3"/>
      <c r="D439" s="4"/>
      <c r="E439" s="3"/>
      <c r="F439" s="3"/>
      <c r="G439" s="3"/>
      <c r="H439" s="3"/>
      <c r="I439" s="3"/>
      <c r="J439" s="3"/>
      <c r="K439" s="3"/>
      <c r="L439" s="3"/>
      <c r="M439" s="3"/>
      <c r="N439" s="3"/>
      <c r="O439" s="3"/>
      <c r="P439" s="3"/>
      <c r="Q439" s="3"/>
      <c r="R439" s="3"/>
      <c r="S439" s="3"/>
      <c r="T439" s="3"/>
    </row>
    <row r="440" spans="2:20" ht="12.75">
      <c r="B440" s="2"/>
      <c r="C440" s="3"/>
      <c r="D440" s="4"/>
      <c r="E440" s="3"/>
      <c r="F440" s="3"/>
      <c r="G440" s="3"/>
      <c r="H440" s="3"/>
      <c r="I440" s="3"/>
      <c r="J440" s="3"/>
      <c r="K440" s="3"/>
      <c r="L440" s="3"/>
      <c r="M440" s="3"/>
      <c r="N440" s="3"/>
      <c r="O440" s="3"/>
      <c r="P440" s="3"/>
      <c r="Q440" s="3"/>
      <c r="R440" s="3"/>
      <c r="S440" s="3"/>
      <c r="T440" s="3"/>
    </row>
    <row r="441" spans="2:20" ht="12.75">
      <c r="B441" s="2"/>
      <c r="C441" s="3"/>
      <c r="D441" s="4"/>
      <c r="E441" s="3"/>
      <c r="F441" s="3"/>
      <c r="G441" s="3"/>
      <c r="H441" s="3"/>
      <c r="I441" s="3"/>
      <c r="J441" s="3"/>
      <c r="K441" s="3"/>
      <c r="L441" s="3"/>
      <c r="M441" s="3"/>
      <c r="N441" s="3"/>
      <c r="O441" s="3"/>
      <c r="P441" s="3"/>
      <c r="Q441" s="3"/>
      <c r="R441" s="3"/>
      <c r="S441" s="3"/>
      <c r="T441" s="3"/>
    </row>
    <row r="442" spans="2:20" ht="12.75">
      <c r="B442" s="2"/>
      <c r="C442" s="3"/>
      <c r="D442" s="4"/>
      <c r="E442" s="3"/>
      <c r="F442" s="3"/>
      <c r="G442" s="3"/>
      <c r="H442" s="3"/>
      <c r="I442" s="3"/>
      <c r="J442" s="3"/>
      <c r="K442" s="3"/>
      <c r="L442" s="3"/>
      <c r="M442" s="3"/>
      <c r="N442" s="3"/>
      <c r="O442" s="3"/>
      <c r="P442" s="3"/>
      <c r="Q442" s="3"/>
      <c r="R442" s="3"/>
      <c r="S442" s="3"/>
      <c r="T442" s="3"/>
    </row>
    <row r="443" spans="2:20" ht="12.75">
      <c r="B443" s="2"/>
      <c r="C443" s="3"/>
      <c r="D443" s="4"/>
      <c r="E443" s="3"/>
      <c r="F443" s="3"/>
      <c r="G443" s="3"/>
      <c r="H443" s="3"/>
      <c r="I443" s="3"/>
      <c r="J443" s="3"/>
      <c r="K443" s="3"/>
      <c r="L443" s="3"/>
      <c r="M443" s="3"/>
      <c r="N443" s="3"/>
      <c r="O443" s="3"/>
      <c r="P443" s="3"/>
      <c r="Q443" s="3"/>
      <c r="R443" s="3"/>
      <c r="S443" s="3"/>
      <c r="T443" s="3"/>
    </row>
    <row r="444" spans="2:20" ht="12.75">
      <c r="B444" s="2"/>
      <c r="C444" s="3"/>
      <c r="D444" s="4"/>
      <c r="E444" s="3"/>
      <c r="F444" s="3"/>
      <c r="G444" s="3"/>
      <c r="H444" s="3"/>
      <c r="I444" s="3"/>
      <c r="J444" s="3"/>
      <c r="K444" s="3"/>
      <c r="L444" s="3"/>
      <c r="M444" s="3"/>
      <c r="N444" s="3"/>
      <c r="O444" s="3"/>
      <c r="P444" s="3"/>
      <c r="Q444" s="3"/>
      <c r="R444" s="3"/>
      <c r="S444" s="3"/>
      <c r="T444" s="3"/>
    </row>
    <row r="445" spans="2:20" ht="12.75">
      <c r="B445" s="2"/>
      <c r="C445" s="3"/>
      <c r="D445" s="4"/>
      <c r="E445" s="3"/>
      <c r="F445" s="3"/>
      <c r="G445" s="3"/>
      <c r="H445" s="3"/>
      <c r="I445" s="3"/>
      <c r="J445" s="3"/>
      <c r="K445" s="3"/>
      <c r="L445" s="3"/>
      <c r="M445" s="3"/>
      <c r="N445" s="3"/>
      <c r="O445" s="3"/>
      <c r="P445" s="3"/>
      <c r="Q445" s="3"/>
      <c r="R445" s="3"/>
      <c r="S445" s="3"/>
      <c r="T445" s="3"/>
    </row>
    <row r="446" spans="2:20" ht="12.75">
      <c r="B446" s="2"/>
      <c r="C446" s="3"/>
      <c r="D446" s="4"/>
      <c r="E446" s="3"/>
      <c r="F446" s="3"/>
      <c r="G446" s="3"/>
      <c r="H446" s="3"/>
      <c r="I446" s="3"/>
      <c r="J446" s="3"/>
      <c r="K446" s="3"/>
      <c r="L446" s="3"/>
      <c r="M446" s="3"/>
      <c r="N446" s="3"/>
      <c r="O446" s="3"/>
      <c r="P446" s="3"/>
      <c r="Q446" s="3"/>
      <c r="R446" s="3"/>
      <c r="S446" s="3"/>
      <c r="T446" s="3"/>
    </row>
    <row r="447" spans="2:20" ht="12.75">
      <c r="B447" s="2"/>
      <c r="C447" s="3"/>
      <c r="D447" s="4"/>
      <c r="E447" s="3"/>
      <c r="F447" s="3"/>
      <c r="G447" s="3"/>
      <c r="H447" s="3"/>
      <c r="I447" s="3"/>
      <c r="J447" s="3"/>
      <c r="K447" s="3"/>
      <c r="L447" s="3"/>
      <c r="M447" s="3"/>
      <c r="N447" s="3"/>
      <c r="O447" s="3"/>
      <c r="P447" s="3"/>
      <c r="Q447" s="3"/>
      <c r="R447" s="3"/>
      <c r="S447" s="3"/>
      <c r="T447" s="3"/>
    </row>
    <row r="448" spans="2:20" ht="12.75">
      <c r="B448" s="2"/>
      <c r="C448" s="3"/>
      <c r="D448" s="4"/>
      <c r="E448" s="3"/>
      <c r="F448" s="3"/>
      <c r="G448" s="3"/>
      <c r="H448" s="3"/>
      <c r="I448" s="3"/>
      <c r="J448" s="3"/>
      <c r="K448" s="3"/>
      <c r="L448" s="3"/>
      <c r="M448" s="3"/>
      <c r="N448" s="3"/>
      <c r="O448" s="3"/>
      <c r="P448" s="3"/>
      <c r="Q448" s="3"/>
      <c r="R448" s="3"/>
      <c r="S448" s="3"/>
      <c r="T448" s="3"/>
    </row>
    <row r="449" spans="2:20" ht="12.75">
      <c r="B449" s="2"/>
      <c r="C449" s="3"/>
      <c r="D449" s="4"/>
      <c r="E449" s="3"/>
      <c r="F449" s="3"/>
      <c r="G449" s="3"/>
      <c r="H449" s="3"/>
      <c r="I449" s="3"/>
      <c r="J449" s="3"/>
      <c r="K449" s="3"/>
      <c r="L449" s="3"/>
      <c r="M449" s="3"/>
      <c r="N449" s="3"/>
      <c r="O449" s="3"/>
      <c r="P449" s="3"/>
      <c r="Q449" s="3"/>
      <c r="R449" s="3"/>
      <c r="S449" s="3"/>
      <c r="T449" s="3"/>
    </row>
    <row r="450" spans="2:20" ht="12.75">
      <c r="B450" s="2"/>
      <c r="C450" s="3"/>
      <c r="D450" s="4"/>
      <c r="E450" s="3"/>
      <c r="F450" s="3"/>
      <c r="G450" s="3"/>
      <c r="H450" s="3"/>
      <c r="I450" s="3"/>
      <c r="J450" s="3"/>
      <c r="K450" s="3"/>
      <c r="L450" s="3"/>
      <c r="M450" s="3"/>
      <c r="N450" s="3"/>
      <c r="O450" s="3"/>
      <c r="P450" s="3"/>
      <c r="Q450" s="3"/>
      <c r="R450" s="3"/>
      <c r="S450" s="3"/>
      <c r="T450" s="3"/>
    </row>
    <row r="451" spans="2:20" ht="12.75">
      <c r="B451" s="2"/>
      <c r="C451" s="3"/>
      <c r="D451" s="4"/>
      <c r="E451" s="3"/>
      <c r="F451" s="3"/>
      <c r="G451" s="3"/>
      <c r="H451" s="3"/>
      <c r="I451" s="3"/>
      <c r="J451" s="3"/>
      <c r="K451" s="3"/>
      <c r="L451" s="3"/>
      <c r="M451" s="3"/>
      <c r="N451" s="3"/>
      <c r="O451" s="3"/>
      <c r="P451" s="3"/>
      <c r="Q451" s="3"/>
      <c r="R451" s="3"/>
      <c r="S451" s="3"/>
      <c r="T451" s="3"/>
    </row>
    <row r="452" spans="2:20" ht="12.75">
      <c r="B452" s="2"/>
      <c r="C452" s="3"/>
      <c r="D452" s="4"/>
      <c r="E452" s="3"/>
      <c r="F452" s="3"/>
      <c r="G452" s="3"/>
      <c r="H452" s="3"/>
      <c r="I452" s="3"/>
      <c r="J452" s="3"/>
      <c r="K452" s="3"/>
      <c r="L452" s="3"/>
      <c r="M452" s="3"/>
      <c r="N452" s="3"/>
      <c r="O452" s="3"/>
      <c r="P452" s="3"/>
      <c r="Q452" s="3"/>
      <c r="R452" s="3"/>
      <c r="S452" s="3"/>
      <c r="T452" s="3"/>
    </row>
    <row r="453" spans="2:20" ht="12.75">
      <c r="B453" s="2"/>
      <c r="C453" s="3"/>
      <c r="D453" s="4"/>
      <c r="E453" s="3"/>
      <c r="F453" s="3"/>
      <c r="G453" s="3"/>
      <c r="H453" s="3"/>
      <c r="I453" s="3"/>
      <c r="J453" s="3"/>
      <c r="K453" s="3"/>
      <c r="L453" s="3"/>
      <c r="M453" s="3"/>
      <c r="N453" s="3"/>
      <c r="O453" s="3"/>
      <c r="P453" s="3"/>
      <c r="Q453" s="3"/>
      <c r="R453" s="3"/>
      <c r="S453" s="3"/>
      <c r="T453" s="3"/>
    </row>
    <row r="454" spans="2:20" ht="12.75">
      <c r="B454" s="2"/>
      <c r="C454" s="3"/>
      <c r="D454" s="4"/>
      <c r="E454" s="3"/>
      <c r="F454" s="3"/>
      <c r="G454" s="3"/>
      <c r="H454" s="3"/>
      <c r="I454" s="3"/>
      <c r="J454" s="3"/>
      <c r="K454" s="3"/>
      <c r="L454" s="3"/>
      <c r="M454" s="3"/>
      <c r="N454" s="3"/>
      <c r="O454" s="3"/>
      <c r="P454" s="3"/>
      <c r="Q454" s="3"/>
      <c r="R454" s="3"/>
      <c r="S454" s="3"/>
      <c r="T454" s="3"/>
    </row>
    <row r="455" spans="2:20" ht="12.75">
      <c r="B455" s="2"/>
      <c r="C455" s="3"/>
      <c r="D455" s="4"/>
      <c r="E455" s="3"/>
      <c r="F455" s="3"/>
      <c r="G455" s="3"/>
      <c r="H455" s="3"/>
      <c r="I455" s="3"/>
      <c r="J455" s="3"/>
      <c r="K455" s="3"/>
      <c r="L455" s="3"/>
      <c r="M455" s="3"/>
      <c r="N455" s="3"/>
      <c r="O455" s="3"/>
      <c r="P455" s="3"/>
      <c r="Q455" s="3"/>
      <c r="R455" s="3"/>
      <c r="S455" s="3"/>
      <c r="T455" s="3"/>
    </row>
    <row r="456" spans="2:20" ht="12.75">
      <c r="B456" s="2"/>
      <c r="C456" s="3"/>
      <c r="D456" s="4"/>
      <c r="E456" s="3"/>
      <c r="F456" s="3"/>
      <c r="G456" s="3"/>
      <c r="H456" s="3"/>
      <c r="I456" s="3"/>
      <c r="J456" s="3"/>
      <c r="K456" s="3"/>
      <c r="L456" s="3"/>
      <c r="M456" s="3"/>
      <c r="N456" s="3"/>
      <c r="O456" s="3"/>
      <c r="P456" s="3"/>
      <c r="Q456" s="3"/>
      <c r="R456" s="3"/>
      <c r="S456" s="3"/>
      <c r="T456" s="3"/>
    </row>
    <row r="457" spans="2:20" ht="12.75">
      <c r="B457" s="2"/>
      <c r="C457" s="3"/>
      <c r="D457" s="4"/>
      <c r="E457" s="3"/>
      <c r="F457" s="3"/>
      <c r="G457" s="3"/>
      <c r="H457" s="3"/>
      <c r="I457" s="3"/>
      <c r="J457" s="3"/>
      <c r="K457" s="3"/>
      <c r="L457" s="3"/>
      <c r="M457" s="3"/>
      <c r="N457" s="3"/>
      <c r="O457" s="3"/>
      <c r="P457" s="3"/>
      <c r="Q457" s="3"/>
      <c r="R457" s="3"/>
      <c r="S457" s="3"/>
      <c r="T457" s="3"/>
    </row>
    <row r="458" spans="2:20" ht="12.75">
      <c r="B458" s="2"/>
      <c r="C458" s="3"/>
      <c r="D458" s="4"/>
      <c r="E458" s="3"/>
      <c r="F458" s="3"/>
      <c r="G458" s="3"/>
      <c r="H458" s="3"/>
      <c r="I458" s="3"/>
      <c r="J458" s="3"/>
      <c r="K458" s="3"/>
      <c r="L458" s="3"/>
      <c r="M458" s="3"/>
      <c r="N458" s="3"/>
      <c r="O458" s="3"/>
      <c r="P458" s="3"/>
      <c r="Q458" s="3"/>
      <c r="R458" s="3"/>
      <c r="S458" s="3"/>
      <c r="T458" s="3"/>
    </row>
    <row r="459" spans="2:20" ht="12.75">
      <c r="B459" s="2"/>
      <c r="C459" s="3"/>
      <c r="D459" s="4"/>
      <c r="E459" s="3"/>
      <c r="F459" s="3"/>
      <c r="G459" s="3"/>
      <c r="H459" s="3"/>
      <c r="I459" s="3"/>
      <c r="J459" s="3"/>
      <c r="K459" s="3"/>
      <c r="L459" s="3"/>
      <c r="M459" s="3"/>
      <c r="N459" s="3"/>
      <c r="O459" s="3"/>
      <c r="P459" s="3"/>
      <c r="Q459" s="3"/>
      <c r="R459" s="3"/>
      <c r="S459" s="3"/>
      <c r="T459" s="3"/>
    </row>
    <row r="460" spans="2:20" ht="12.75">
      <c r="B460" s="2"/>
      <c r="C460" s="3"/>
      <c r="D460" s="4"/>
      <c r="E460" s="3"/>
      <c r="F460" s="3"/>
      <c r="G460" s="3"/>
      <c r="H460" s="3"/>
      <c r="I460" s="3"/>
      <c r="J460" s="3"/>
      <c r="K460" s="3"/>
      <c r="L460" s="3"/>
      <c r="M460" s="3"/>
      <c r="N460" s="3"/>
      <c r="O460" s="3"/>
      <c r="P460" s="3"/>
      <c r="Q460" s="3"/>
      <c r="R460" s="3"/>
      <c r="S460" s="3"/>
      <c r="T460" s="3"/>
    </row>
    <row r="461" spans="2:20" ht="12.75">
      <c r="B461" s="2"/>
      <c r="C461" s="3"/>
      <c r="D461" s="4"/>
      <c r="E461" s="3"/>
      <c r="F461" s="3"/>
      <c r="G461" s="3"/>
      <c r="H461" s="3"/>
      <c r="I461" s="3"/>
      <c r="J461" s="3"/>
      <c r="K461" s="3"/>
      <c r="L461" s="3"/>
      <c r="M461" s="3"/>
      <c r="N461" s="3"/>
      <c r="O461" s="3"/>
      <c r="P461" s="3"/>
      <c r="Q461" s="3"/>
      <c r="R461" s="3"/>
      <c r="S461" s="3"/>
      <c r="T461" s="3"/>
    </row>
    <row r="462" spans="2:20" ht="12.75">
      <c r="B462" s="2"/>
      <c r="C462" s="3"/>
      <c r="D462" s="4"/>
      <c r="E462" s="3"/>
      <c r="F462" s="3"/>
      <c r="G462" s="3"/>
      <c r="H462" s="3"/>
      <c r="I462" s="3"/>
      <c r="J462" s="3"/>
      <c r="K462" s="3"/>
      <c r="L462" s="3"/>
      <c r="M462" s="3"/>
      <c r="N462" s="3"/>
      <c r="O462" s="3"/>
      <c r="P462" s="3"/>
      <c r="Q462" s="3"/>
      <c r="R462" s="3"/>
      <c r="S462" s="3"/>
      <c r="T462" s="3"/>
    </row>
    <row r="463" spans="2:20" ht="12.75">
      <c r="B463" s="2"/>
      <c r="C463" s="3"/>
      <c r="D463" s="4"/>
      <c r="E463" s="3"/>
      <c r="F463" s="3"/>
      <c r="G463" s="3"/>
      <c r="H463" s="3"/>
      <c r="I463" s="3"/>
      <c r="J463" s="3"/>
      <c r="K463" s="3"/>
      <c r="L463" s="3"/>
      <c r="M463" s="3"/>
      <c r="N463" s="3"/>
      <c r="O463" s="3"/>
      <c r="P463" s="3"/>
      <c r="Q463" s="3"/>
      <c r="R463" s="3"/>
      <c r="S463" s="3"/>
      <c r="T463" s="3"/>
    </row>
    <row r="464" spans="2:20" ht="12.75">
      <c r="B464" s="2"/>
      <c r="C464" s="3"/>
      <c r="D464" s="4"/>
      <c r="E464" s="3"/>
      <c r="F464" s="3"/>
      <c r="G464" s="3"/>
      <c r="H464" s="3"/>
      <c r="I464" s="3"/>
      <c r="J464" s="3"/>
      <c r="K464" s="3"/>
      <c r="L464" s="3"/>
      <c r="M464" s="3"/>
      <c r="N464" s="3"/>
      <c r="O464" s="3"/>
      <c r="P464" s="3"/>
      <c r="Q464" s="3"/>
      <c r="R464" s="3"/>
      <c r="S464" s="3"/>
      <c r="T464" s="3"/>
    </row>
    <row r="465" spans="2:20" ht="12.75">
      <c r="B465" s="2"/>
      <c r="C465" s="3"/>
      <c r="D465" s="4"/>
      <c r="E465" s="3"/>
      <c r="F465" s="3"/>
      <c r="G465" s="3"/>
      <c r="H465" s="3"/>
      <c r="I465" s="3"/>
      <c r="J465" s="3"/>
      <c r="K465" s="3"/>
      <c r="L465" s="3"/>
      <c r="M465" s="3"/>
      <c r="N465" s="3"/>
      <c r="O465" s="3"/>
      <c r="P465" s="3"/>
      <c r="Q465" s="3"/>
      <c r="R465" s="3"/>
      <c r="S465" s="3"/>
      <c r="T465" s="3"/>
    </row>
    <row r="466" spans="2:20" ht="12.75">
      <c r="B466" s="2"/>
      <c r="C466" s="3"/>
      <c r="D466" s="4"/>
      <c r="E466" s="3"/>
      <c r="F466" s="3"/>
      <c r="G466" s="3"/>
      <c r="H466" s="3"/>
      <c r="I466" s="3"/>
      <c r="J466" s="3"/>
      <c r="K466" s="3"/>
      <c r="L466" s="3"/>
      <c r="M466" s="3"/>
      <c r="N466" s="3"/>
      <c r="O466" s="3"/>
      <c r="P466" s="3"/>
      <c r="Q466" s="3"/>
      <c r="R466" s="3"/>
      <c r="S466" s="3"/>
      <c r="T466" s="3"/>
    </row>
    <row r="467" spans="2:20" ht="12.75">
      <c r="B467" s="2"/>
      <c r="C467" s="3"/>
      <c r="D467" s="4"/>
      <c r="E467" s="3"/>
      <c r="F467" s="3"/>
      <c r="G467" s="3"/>
      <c r="H467" s="3"/>
      <c r="I467" s="3"/>
      <c r="J467" s="3"/>
      <c r="K467" s="3"/>
      <c r="L467" s="3"/>
      <c r="M467" s="3"/>
      <c r="N467" s="3"/>
      <c r="O467" s="3"/>
      <c r="P467" s="3"/>
      <c r="Q467" s="3"/>
      <c r="R467" s="3"/>
      <c r="S467" s="3"/>
      <c r="T467" s="3"/>
    </row>
    <row r="468" spans="2:20" ht="12.75">
      <c r="B468" s="2"/>
      <c r="C468" s="3"/>
      <c r="D468" s="4"/>
      <c r="E468" s="3"/>
      <c r="F468" s="3"/>
      <c r="G468" s="3"/>
      <c r="H468" s="3"/>
      <c r="I468" s="3"/>
      <c r="J468" s="3"/>
      <c r="K468" s="3"/>
      <c r="L468" s="3"/>
      <c r="M468" s="3"/>
      <c r="N468" s="3"/>
      <c r="O468" s="3"/>
      <c r="P468" s="3"/>
      <c r="Q468" s="3"/>
      <c r="R468" s="3"/>
      <c r="S468" s="3"/>
      <c r="T468" s="3"/>
    </row>
    <row r="469" spans="2:20" ht="12.75">
      <c r="B469" s="2"/>
      <c r="C469" s="3"/>
      <c r="D469" s="4"/>
      <c r="E469" s="3"/>
      <c r="F469" s="3"/>
      <c r="G469" s="3"/>
      <c r="H469" s="3"/>
      <c r="I469" s="3"/>
      <c r="J469" s="3"/>
      <c r="K469" s="3"/>
      <c r="L469" s="3"/>
      <c r="M469" s="3"/>
      <c r="N469" s="3"/>
      <c r="O469" s="3"/>
      <c r="P469" s="3"/>
      <c r="Q469" s="3"/>
      <c r="R469" s="3"/>
      <c r="S469" s="3"/>
      <c r="T469" s="3"/>
    </row>
    <row r="470" spans="2:20" ht="12.75">
      <c r="B470" s="2"/>
      <c r="C470" s="3"/>
      <c r="D470" s="4"/>
      <c r="E470" s="3"/>
      <c r="F470" s="3"/>
      <c r="G470" s="3"/>
      <c r="H470" s="3"/>
      <c r="I470" s="3"/>
      <c r="J470" s="3"/>
      <c r="K470" s="3"/>
      <c r="L470" s="3"/>
      <c r="M470" s="3"/>
      <c r="N470" s="3"/>
      <c r="O470" s="3"/>
      <c r="P470" s="3"/>
      <c r="Q470" s="3"/>
      <c r="R470" s="3"/>
      <c r="S470" s="3"/>
      <c r="T470" s="3"/>
    </row>
    <row r="471" spans="2:20" ht="12.75">
      <c r="B471" s="2"/>
      <c r="C471" s="3"/>
      <c r="D471" s="4"/>
      <c r="E471" s="3"/>
      <c r="F471" s="3"/>
      <c r="G471" s="3"/>
      <c r="H471" s="3"/>
      <c r="I471" s="3"/>
      <c r="J471" s="3"/>
      <c r="K471" s="3"/>
      <c r="L471" s="3"/>
      <c r="M471" s="3"/>
      <c r="N471" s="3"/>
      <c r="O471" s="3"/>
      <c r="P471" s="3"/>
      <c r="Q471" s="3"/>
      <c r="R471" s="3"/>
      <c r="S471" s="3"/>
      <c r="T471" s="3"/>
    </row>
    <row r="472" spans="2:20" ht="12.75">
      <c r="B472" s="2"/>
      <c r="C472" s="3"/>
      <c r="D472" s="4"/>
      <c r="E472" s="3"/>
      <c r="F472" s="3"/>
      <c r="G472" s="3"/>
      <c r="H472" s="3"/>
      <c r="I472" s="3"/>
      <c r="J472" s="3"/>
      <c r="K472" s="3"/>
      <c r="L472" s="3"/>
      <c r="M472" s="3"/>
      <c r="N472" s="3"/>
      <c r="O472" s="3"/>
      <c r="P472" s="3"/>
      <c r="Q472" s="3"/>
      <c r="R472" s="3"/>
      <c r="S472" s="3"/>
      <c r="T472" s="3"/>
    </row>
    <row r="473" spans="2:20" ht="12.75">
      <c r="B473" s="2"/>
      <c r="C473" s="3"/>
      <c r="D473" s="4"/>
      <c r="E473" s="3"/>
      <c r="F473" s="3"/>
      <c r="G473" s="3"/>
      <c r="H473" s="3"/>
      <c r="I473" s="3"/>
      <c r="J473" s="3"/>
      <c r="K473" s="3"/>
      <c r="L473" s="3"/>
      <c r="M473" s="3"/>
      <c r="N473" s="3"/>
      <c r="O473" s="3"/>
      <c r="P473" s="3"/>
      <c r="Q473" s="3"/>
      <c r="R473" s="3"/>
      <c r="S473" s="3"/>
      <c r="T473" s="3"/>
    </row>
    <row r="474" spans="2:20" ht="12.75">
      <c r="B474" s="2"/>
      <c r="C474" s="3"/>
      <c r="D474" s="4"/>
      <c r="E474" s="3"/>
      <c r="F474" s="3"/>
      <c r="G474" s="3"/>
      <c r="H474" s="3"/>
      <c r="I474" s="3"/>
      <c r="J474" s="3"/>
      <c r="K474" s="3"/>
      <c r="L474" s="3"/>
      <c r="M474" s="3"/>
      <c r="N474" s="3"/>
      <c r="O474" s="3"/>
      <c r="P474" s="3"/>
      <c r="Q474" s="3"/>
      <c r="R474" s="3"/>
      <c r="S474" s="3"/>
      <c r="T474" s="3"/>
    </row>
    <row r="475" spans="2:20" ht="12.75">
      <c r="B475" s="2"/>
      <c r="C475" s="3"/>
      <c r="D475" s="4"/>
      <c r="E475" s="3"/>
      <c r="F475" s="3"/>
      <c r="G475" s="3"/>
      <c r="H475" s="3"/>
      <c r="I475" s="3"/>
      <c r="J475" s="3"/>
      <c r="K475" s="3"/>
      <c r="L475" s="3"/>
      <c r="M475" s="3"/>
      <c r="N475" s="3"/>
      <c r="O475" s="3"/>
      <c r="P475" s="3"/>
      <c r="Q475" s="3"/>
      <c r="R475" s="3"/>
      <c r="S475" s="3"/>
      <c r="T475" s="3"/>
    </row>
    <row r="476" spans="2:20" ht="12.75">
      <c r="B476" s="2"/>
      <c r="C476" s="3"/>
      <c r="D476" s="4"/>
      <c r="E476" s="3"/>
      <c r="F476" s="3"/>
      <c r="G476" s="3"/>
      <c r="H476" s="3"/>
      <c r="I476" s="3"/>
      <c r="J476" s="3"/>
      <c r="K476" s="3"/>
      <c r="L476" s="3"/>
      <c r="M476" s="3"/>
      <c r="N476" s="3"/>
      <c r="O476" s="3"/>
      <c r="P476" s="3"/>
      <c r="Q476" s="3"/>
      <c r="R476" s="3"/>
      <c r="S476" s="3"/>
      <c r="T476" s="3"/>
    </row>
    <row r="477" spans="2:20" ht="12.75">
      <c r="B477" s="2"/>
      <c r="C477" s="3"/>
      <c r="D477" s="4"/>
      <c r="E477" s="3"/>
      <c r="F477" s="3"/>
      <c r="G477" s="3"/>
      <c r="H477" s="3"/>
      <c r="I477" s="3"/>
      <c r="J477" s="3"/>
      <c r="K477" s="3"/>
      <c r="L477" s="3"/>
      <c r="M477" s="3"/>
      <c r="N477" s="3"/>
      <c r="O477" s="3"/>
      <c r="P477" s="3"/>
      <c r="Q477" s="3"/>
      <c r="R477" s="3"/>
      <c r="S477" s="3"/>
      <c r="T477" s="3"/>
    </row>
    <row r="478" spans="2:20" ht="12.75">
      <c r="B478" s="2"/>
      <c r="C478" s="3"/>
      <c r="D478" s="4"/>
      <c r="E478" s="3"/>
      <c r="F478" s="3"/>
      <c r="G478" s="3"/>
      <c r="H478" s="3"/>
      <c r="I478" s="3"/>
      <c r="J478" s="3"/>
      <c r="K478" s="3"/>
      <c r="L478" s="3"/>
      <c r="M478" s="3"/>
      <c r="N478" s="3"/>
      <c r="O478" s="3"/>
      <c r="P478" s="3"/>
      <c r="Q478" s="3"/>
      <c r="R478" s="3"/>
      <c r="S478" s="3"/>
      <c r="T478" s="3"/>
    </row>
    <row r="479" spans="2:20" ht="12.75">
      <c r="B479" s="2"/>
      <c r="C479" s="3"/>
      <c r="D479" s="4"/>
      <c r="E479" s="3"/>
      <c r="F479" s="3"/>
      <c r="G479" s="3"/>
      <c r="H479" s="3"/>
      <c r="I479" s="3"/>
      <c r="J479" s="3"/>
      <c r="K479" s="3"/>
      <c r="L479" s="3"/>
      <c r="M479" s="3"/>
      <c r="N479" s="3"/>
      <c r="O479" s="3"/>
      <c r="P479" s="3"/>
      <c r="Q479" s="3"/>
      <c r="R479" s="3"/>
      <c r="S479" s="3"/>
      <c r="T479" s="3"/>
    </row>
    <row r="480" spans="2:20" ht="12.75">
      <c r="B480" s="2"/>
      <c r="C480" s="3"/>
      <c r="D480" s="4"/>
      <c r="E480" s="3"/>
      <c r="F480" s="3"/>
      <c r="G480" s="3"/>
      <c r="H480" s="3"/>
      <c r="I480" s="3"/>
      <c r="J480" s="3"/>
      <c r="K480" s="3"/>
      <c r="L480" s="3"/>
      <c r="M480" s="3"/>
      <c r="N480" s="3"/>
      <c r="O480" s="3"/>
      <c r="P480" s="3"/>
      <c r="Q480" s="3"/>
      <c r="R480" s="3"/>
      <c r="S480" s="3"/>
      <c r="T480" s="3"/>
    </row>
    <row r="481" spans="2:20" ht="12.75">
      <c r="B481" s="2"/>
      <c r="C481" s="3"/>
      <c r="D481" s="4"/>
      <c r="E481" s="3"/>
      <c r="F481" s="3"/>
      <c r="G481" s="3"/>
      <c r="H481" s="3"/>
      <c r="I481" s="3"/>
      <c r="J481" s="3"/>
      <c r="K481" s="3"/>
      <c r="L481" s="3"/>
      <c r="M481" s="3"/>
      <c r="N481" s="3"/>
      <c r="O481" s="3"/>
      <c r="P481" s="3"/>
      <c r="Q481" s="3"/>
      <c r="R481" s="3"/>
      <c r="S481" s="3"/>
      <c r="T481" s="3"/>
    </row>
    <row r="482" spans="2:20" ht="12.75">
      <c r="B482" s="2"/>
      <c r="C482" s="3"/>
      <c r="D482" s="4"/>
      <c r="E482" s="3"/>
      <c r="F482" s="3"/>
      <c r="G482" s="3"/>
      <c r="H482" s="3"/>
      <c r="I482" s="3"/>
      <c r="J482" s="3"/>
      <c r="K482" s="3"/>
      <c r="L482" s="3"/>
      <c r="M482" s="3"/>
      <c r="N482" s="3"/>
      <c r="O482" s="3"/>
      <c r="P482" s="3"/>
      <c r="Q482" s="3"/>
      <c r="R482" s="3"/>
      <c r="S482" s="3"/>
      <c r="T482" s="3"/>
    </row>
    <row r="483" spans="2:20" ht="12.75">
      <c r="B483" s="2"/>
      <c r="C483" s="3"/>
      <c r="D483" s="4"/>
      <c r="E483" s="3"/>
      <c r="F483" s="3"/>
      <c r="G483" s="3"/>
      <c r="H483" s="3"/>
      <c r="I483" s="3"/>
      <c r="J483" s="3"/>
      <c r="K483" s="3"/>
      <c r="L483" s="3"/>
      <c r="M483" s="3"/>
      <c r="N483" s="3"/>
      <c r="O483" s="3"/>
      <c r="P483" s="3"/>
      <c r="Q483" s="3"/>
      <c r="R483" s="3"/>
      <c r="S483" s="3"/>
      <c r="T483" s="3"/>
    </row>
    <row r="484" spans="2:20" ht="12.75">
      <c r="B484" s="2"/>
      <c r="C484" s="3"/>
      <c r="D484" s="4"/>
      <c r="E484" s="3"/>
      <c r="F484" s="3"/>
      <c r="G484" s="3"/>
      <c r="H484" s="3"/>
      <c r="I484" s="3"/>
      <c r="J484" s="3"/>
      <c r="K484" s="3"/>
      <c r="L484" s="3"/>
      <c r="M484" s="3"/>
      <c r="N484" s="3"/>
      <c r="O484" s="3"/>
      <c r="P484" s="3"/>
      <c r="Q484" s="3"/>
      <c r="R484" s="3"/>
      <c r="S484" s="3"/>
      <c r="T484" s="3"/>
    </row>
    <row r="485" spans="2:20" ht="12.75">
      <c r="B485" s="2"/>
      <c r="C485" s="3"/>
      <c r="D485" s="4"/>
      <c r="E485" s="3"/>
      <c r="F485" s="3"/>
      <c r="G485" s="3"/>
      <c r="H485" s="3"/>
      <c r="I485" s="3"/>
      <c r="J485" s="3"/>
      <c r="K485" s="3"/>
      <c r="L485" s="3"/>
      <c r="M485" s="3"/>
      <c r="N485" s="3"/>
      <c r="O485" s="3"/>
      <c r="P485" s="3"/>
      <c r="Q485" s="3"/>
      <c r="R485" s="3"/>
      <c r="S485" s="3"/>
      <c r="T485" s="3"/>
    </row>
    <row r="486" spans="2:20" ht="12.75">
      <c r="B486" s="2"/>
      <c r="C486" s="3"/>
      <c r="D486" s="4"/>
      <c r="E486" s="3"/>
      <c r="F486" s="3"/>
      <c r="G486" s="3"/>
      <c r="H486" s="3"/>
      <c r="I486" s="3"/>
      <c r="J486" s="3"/>
      <c r="K486" s="3"/>
      <c r="L486" s="3"/>
      <c r="M486" s="3"/>
      <c r="N486" s="3"/>
      <c r="O486" s="3"/>
      <c r="P486" s="3"/>
      <c r="Q486" s="3"/>
      <c r="R486" s="3"/>
      <c r="S486" s="3"/>
      <c r="T486" s="3"/>
    </row>
    <row r="487" spans="2:20" ht="12.75">
      <c r="B487" s="2"/>
      <c r="C487" s="3"/>
      <c r="D487" s="4"/>
      <c r="E487" s="3"/>
      <c r="F487" s="3"/>
      <c r="G487" s="3"/>
      <c r="H487" s="3"/>
      <c r="I487" s="3"/>
      <c r="J487" s="3"/>
      <c r="K487" s="3"/>
      <c r="L487" s="3"/>
      <c r="M487" s="3"/>
      <c r="N487" s="3"/>
      <c r="O487" s="3"/>
      <c r="P487" s="3"/>
      <c r="Q487" s="3"/>
      <c r="R487" s="3"/>
      <c r="S487" s="3"/>
      <c r="T487" s="3"/>
    </row>
    <row r="488" spans="2:20" ht="12.75">
      <c r="B488" s="2"/>
      <c r="C488" s="3"/>
      <c r="D488" s="4"/>
      <c r="E488" s="3"/>
      <c r="F488" s="3"/>
      <c r="G488" s="3"/>
      <c r="H488" s="3"/>
      <c r="I488" s="3"/>
      <c r="J488" s="3"/>
      <c r="K488" s="3"/>
      <c r="L488" s="3"/>
      <c r="M488" s="3"/>
      <c r="N488" s="3"/>
      <c r="O488" s="3"/>
      <c r="P488" s="3"/>
      <c r="Q488" s="3"/>
      <c r="R488" s="3"/>
      <c r="S488" s="3"/>
      <c r="T488" s="3"/>
    </row>
    <row r="489" spans="2:20" ht="12.75">
      <c r="B489" s="2"/>
      <c r="C489" s="3"/>
      <c r="D489" s="4"/>
      <c r="E489" s="3"/>
      <c r="F489" s="3"/>
      <c r="G489" s="3"/>
      <c r="H489" s="3"/>
      <c r="I489" s="3"/>
      <c r="J489" s="3"/>
      <c r="K489" s="3"/>
      <c r="L489" s="3"/>
      <c r="M489" s="3"/>
      <c r="N489" s="3"/>
      <c r="O489" s="3"/>
      <c r="P489" s="3"/>
      <c r="Q489" s="3"/>
      <c r="R489" s="3"/>
      <c r="S489" s="3"/>
      <c r="T489" s="3"/>
    </row>
    <row r="490" spans="2:20" ht="12.75">
      <c r="B490" s="2"/>
      <c r="C490" s="3"/>
      <c r="D490" s="4"/>
      <c r="E490" s="3"/>
      <c r="F490" s="3"/>
      <c r="G490" s="3"/>
      <c r="H490" s="3"/>
      <c r="I490" s="3"/>
      <c r="J490" s="3"/>
      <c r="K490" s="3"/>
      <c r="L490" s="3"/>
      <c r="M490" s="3"/>
      <c r="N490" s="3"/>
      <c r="O490" s="3"/>
      <c r="P490" s="3"/>
      <c r="Q490" s="3"/>
      <c r="R490" s="3"/>
      <c r="S490" s="3"/>
      <c r="T490" s="3"/>
    </row>
    <row r="491" spans="2:20" ht="12.75">
      <c r="B491" s="2"/>
      <c r="C491" s="3"/>
      <c r="D491" s="4"/>
      <c r="E491" s="3"/>
      <c r="F491" s="3"/>
      <c r="G491" s="3"/>
      <c r="H491" s="3"/>
      <c r="I491" s="3"/>
      <c r="J491" s="3"/>
      <c r="K491" s="3"/>
      <c r="L491" s="3"/>
      <c r="M491" s="3"/>
      <c r="N491" s="3"/>
      <c r="O491" s="3"/>
      <c r="P491" s="3"/>
      <c r="Q491" s="3"/>
      <c r="R491" s="3"/>
      <c r="S491" s="3"/>
      <c r="T491" s="3"/>
    </row>
    <row r="492" spans="2:20" ht="12.75">
      <c r="B492" s="2"/>
      <c r="C492" s="3"/>
      <c r="D492" s="4"/>
      <c r="E492" s="3"/>
      <c r="F492" s="3"/>
      <c r="G492" s="3"/>
      <c r="H492" s="3"/>
      <c r="I492" s="3"/>
      <c r="J492" s="3"/>
      <c r="K492" s="3"/>
      <c r="L492" s="3"/>
      <c r="M492" s="3"/>
      <c r="N492" s="3"/>
      <c r="O492" s="3"/>
      <c r="P492" s="3"/>
      <c r="Q492" s="3"/>
      <c r="R492" s="3"/>
      <c r="S492" s="3"/>
      <c r="T492" s="3"/>
    </row>
    <row r="493" spans="2:20" ht="12.75">
      <c r="B493" s="2"/>
      <c r="C493" s="3"/>
      <c r="D493" s="4"/>
      <c r="E493" s="3"/>
      <c r="F493" s="3"/>
      <c r="G493" s="3"/>
      <c r="H493" s="3"/>
      <c r="I493" s="3"/>
      <c r="J493" s="3"/>
      <c r="K493" s="3"/>
      <c r="L493" s="3"/>
      <c r="M493" s="3"/>
      <c r="N493" s="3"/>
      <c r="O493" s="3"/>
      <c r="P493" s="3"/>
      <c r="Q493" s="3"/>
      <c r="R493" s="3"/>
      <c r="S493" s="3"/>
      <c r="T493" s="3"/>
    </row>
    <row r="494" spans="2:20" ht="12.75">
      <c r="B494" s="2"/>
      <c r="C494" s="3"/>
      <c r="D494" s="4"/>
      <c r="E494" s="3"/>
      <c r="F494" s="3"/>
      <c r="G494" s="3"/>
      <c r="H494" s="3"/>
      <c r="I494" s="3"/>
      <c r="J494" s="3"/>
      <c r="K494" s="3"/>
      <c r="L494" s="3"/>
      <c r="M494" s="3"/>
      <c r="N494" s="3"/>
      <c r="O494" s="3"/>
      <c r="P494" s="3"/>
      <c r="Q494" s="3"/>
      <c r="R494" s="3"/>
      <c r="S494" s="3"/>
      <c r="T494" s="3"/>
    </row>
    <row r="495" spans="2:20" ht="12.75">
      <c r="B495" s="2"/>
      <c r="C495" s="3"/>
      <c r="D495" s="4"/>
      <c r="E495" s="3"/>
      <c r="F495" s="3"/>
      <c r="G495" s="3"/>
      <c r="H495" s="3"/>
      <c r="I495" s="3"/>
      <c r="J495" s="3"/>
      <c r="K495" s="3"/>
      <c r="L495" s="3"/>
      <c r="M495" s="3"/>
      <c r="N495" s="3"/>
      <c r="O495" s="3"/>
      <c r="P495" s="3"/>
      <c r="Q495" s="3"/>
      <c r="R495" s="3"/>
      <c r="S495" s="3"/>
      <c r="T495" s="3"/>
    </row>
    <row r="496" spans="2:20" ht="12.75">
      <c r="B496" s="2"/>
      <c r="C496" s="3"/>
      <c r="D496" s="4"/>
      <c r="E496" s="3"/>
      <c r="F496" s="3"/>
      <c r="G496" s="3"/>
      <c r="H496" s="3"/>
      <c r="I496" s="3"/>
      <c r="J496" s="3"/>
      <c r="K496" s="3"/>
      <c r="L496" s="3"/>
      <c r="M496" s="3"/>
      <c r="N496" s="3"/>
      <c r="O496" s="3"/>
      <c r="P496" s="3"/>
      <c r="Q496" s="3"/>
      <c r="R496" s="3"/>
      <c r="S496" s="3"/>
      <c r="T496" s="3"/>
    </row>
    <row r="497" spans="2:20" ht="12.75">
      <c r="B497" s="2"/>
      <c r="C497" s="3"/>
      <c r="D497" s="4"/>
      <c r="E497" s="3"/>
      <c r="F497" s="3"/>
      <c r="G497" s="3"/>
      <c r="H497" s="3"/>
      <c r="I497" s="3"/>
      <c r="J497" s="3"/>
      <c r="K497" s="3"/>
      <c r="L497" s="3"/>
      <c r="M497" s="3"/>
      <c r="N497" s="3"/>
      <c r="O497" s="3"/>
      <c r="P497" s="3"/>
      <c r="Q497" s="3"/>
      <c r="R497" s="3"/>
      <c r="S497" s="3"/>
      <c r="T497" s="3"/>
    </row>
    <row r="498" spans="2:20" ht="12.75">
      <c r="B498" s="2"/>
      <c r="C498" s="3"/>
      <c r="D498" s="4"/>
      <c r="E498" s="3"/>
      <c r="F498" s="3"/>
      <c r="G498" s="3"/>
      <c r="H498" s="3"/>
      <c r="I498" s="3"/>
      <c r="J498" s="3"/>
      <c r="K498" s="3"/>
      <c r="L498" s="3"/>
      <c r="M498" s="3"/>
      <c r="N498" s="3"/>
      <c r="O498" s="3"/>
      <c r="P498" s="3"/>
      <c r="Q498" s="3"/>
      <c r="R498" s="3"/>
      <c r="S498" s="3"/>
      <c r="T498" s="3"/>
    </row>
    <row r="499" spans="2:20" ht="12.75">
      <c r="B499" s="2"/>
      <c r="C499" s="3"/>
      <c r="D499" s="4"/>
      <c r="E499" s="3"/>
      <c r="F499" s="3"/>
      <c r="G499" s="3"/>
      <c r="H499" s="3"/>
      <c r="I499" s="3"/>
      <c r="J499" s="3"/>
      <c r="K499" s="3"/>
      <c r="L499" s="3"/>
      <c r="M499" s="3"/>
      <c r="N499" s="3"/>
      <c r="O499" s="3"/>
      <c r="P499" s="3"/>
      <c r="Q499" s="3"/>
      <c r="R499" s="3"/>
      <c r="S499" s="3"/>
      <c r="T499" s="3"/>
    </row>
    <row r="500" spans="2:20" ht="12.75">
      <c r="B500" s="2"/>
      <c r="C500" s="3"/>
      <c r="D500" s="4"/>
      <c r="E500" s="3"/>
      <c r="F500" s="3"/>
      <c r="G500" s="3"/>
      <c r="H500" s="3"/>
      <c r="I500" s="3"/>
      <c r="J500" s="3"/>
      <c r="K500" s="3"/>
      <c r="L500" s="3"/>
      <c r="M500" s="3"/>
      <c r="N500" s="3"/>
      <c r="O500" s="3"/>
      <c r="P500" s="3"/>
      <c r="Q500" s="3"/>
      <c r="R500" s="3"/>
      <c r="S500" s="3"/>
      <c r="T500" s="3"/>
    </row>
    <row r="501" spans="2:20" ht="12.75">
      <c r="B501" s="2"/>
      <c r="C501" s="3"/>
      <c r="D501" s="4"/>
      <c r="E501" s="3"/>
      <c r="F501" s="3"/>
      <c r="G501" s="3"/>
      <c r="H501" s="3"/>
      <c r="I501" s="3"/>
      <c r="J501" s="3"/>
      <c r="K501" s="3"/>
      <c r="L501" s="3"/>
      <c r="M501" s="3"/>
      <c r="N501" s="3"/>
      <c r="O501" s="3"/>
      <c r="P501" s="3"/>
      <c r="Q501" s="3"/>
      <c r="R501" s="3"/>
      <c r="S501" s="3"/>
      <c r="T501" s="3"/>
    </row>
    <row r="502" spans="2:20" ht="12.75">
      <c r="B502" s="2"/>
      <c r="C502" s="3"/>
      <c r="D502" s="4"/>
      <c r="E502" s="3"/>
      <c r="F502" s="3"/>
      <c r="G502" s="3"/>
      <c r="H502" s="3"/>
      <c r="I502" s="3"/>
      <c r="J502" s="3"/>
      <c r="K502" s="3"/>
      <c r="L502" s="3"/>
      <c r="M502" s="3"/>
      <c r="N502" s="3"/>
      <c r="O502" s="3"/>
      <c r="P502" s="3"/>
      <c r="Q502" s="3"/>
      <c r="R502" s="3"/>
      <c r="S502" s="3"/>
      <c r="T502" s="3"/>
    </row>
    <row r="503" spans="2:20" ht="12.75">
      <c r="B503" s="2"/>
      <c r="C503" s="3"/>
      <c r="D503" s="4"/>
      <c r="E503" s="3"/>
      <c r="F503" s="3"/>
      <c r="G503" s="3"/>
      <c r="H503" s="3"/>
      <c r="I503" s="3"/>
      <c r="J503" s="3"/>
      <c r="K503" s="3"/>
      <c r="L503" s="3"/>
      <c r="M503" s="3"/>
      <c r="N503" s="3"/>
      <c r="O503" s="3"/>
      <c r="P503" s="3"/>
      <c r="Q503" s="3"/>
      <c r="R503" s="3"/>
      <c r="S503" s="3"/>
      <c r="T503" s="3"/>
    </row>
    <row r="504" spans="2:20" ht="12.75">
      <c r="B504" s="2"/>
      <c r="C504" s="3"/>
      <c r="D504" s="4"/>
      <c r="E504" s="3"/>
      <c r="F504" s="3"/>
      <c r="G504" s="3"/>
      <c r="H504" s="3"/>
      <c r="I504" s="3"/>
      <c r="J504" s="3"/>
      <c r="K504" s="3"/>
      <c r="L504" s="3"/>
      <c r="M504" s="3"/>
      <c r="N504" s="3"/>
      <c r="O504" s="3"/>
      <c r="P504" s="3"/>
      <c r="Q504" s="3"/>
      <c r="R504" s="3"/>
      <c r="S504" s="3"/>
      <c r="T504" s="3"/>
    </row>
    <row r="505" spans="2:20" ht="12.75">
      <c r="B505" s="2"/>
      <c r="C505" s="3"/>
      <c r="D505" s="4"/>
      <c r="E505" s="3"/>
      <c r="F505" s="3"/>
      <c r="G505" s="3"/>
      <c r="H505" s="3"/>
      <c r="I505" s="3"/>
      <c r="J505" s="3"/>
      <c r="K505" s="3"/>
      <c r="L505" s="3"/>
      <c r="M505" s="3"/>
      <c r="N505" s="3"/>
      <c r="O505" s="3"/>
      <c r="P505" s="3"/>
      <c r="Q505" s="3"/>
      <c r="R505" s="3"/>
      <c r="S505" s="3"/>
      <c r="T505" s="3"/>
    </row>
    <row r="506" spans="2:20" ht="12.75">
      <c r="B506" s="2"/>
      <c r="C506" s="3"/>
      <c r="D506" s="4"/>
      <c r="E506" s="3"/>
      <c r="F506" s="3"/>
      <c r="G506" s="3"/>
      <c r="H506" s="3"/>
      <c r="I506" s="3"/>
      <c r="J506" s="3"/>
      <c r="K506" s="3"/>
      <c r="L506" s="3"/>
      <c r="M506" s="3"/>
      <c r="N506" s="3"/>
      <c r="O506" s="3"/>
      <c r="P506" s="3"/>
      <c r="Q506" s="3"/>
      <c r="R506" s="3"/>
      <c r="S506" s="3"/>
      <c r="T506" s="3"/>
    </row>
    <row r="507" spans="2:20" ht="12.75">
      <c r="B507" s="2"/>
      <c r="C507" s="3"/>
      <c r="D507" s="4"/>
      <c r="E507" s="3"/>
      <c r="F507" s="3"/>
      <c r="G507" s="3"/>
      <c r="H507" s="3"/>
      <c r="I507" s="3"/>
      <c r="J507" s="3"/>
      <c r="K507" s="3"/>
      <c r="L507" s="3"/>
      <c r="M507" s="3"/>
      <c r="N507" s="3"/>
      <c r="O507" s="3"/>
      <c r="P507" s="3"/>
      <c r="Q507" s="3"/>
      <c r="R507" s="3"/>
      <c r="S507" s="3"/>
      <c r="T507" s="3"/>
    </row>
    <row r="508" spans="2:20" ht="12.75">
      <c r="B508" s="2"/>
      <c r="C508" s="3"/>
      <c r="D508" s="4"/>
      <c r="E508" s="3"/>
      <c r="F508" s="3"/>
      <c r="G508" s="3"/>
      <c r="H508" s="3"/>
      <c r="I508" s="3"/>
      <c r="J508" s="3"/>
      <c r="K508" s="3"/>
      <c r="L508" s="3"/>
      <c r="M508" s="3"/>
      <c r="N508" s="3"/>
      <c r="O508" s="3"/>
      <c r="P508" s="3"/>
      <c r="Q508" s="3"/>
      <c r="R508" s="3"/>
      <c r="S508" s="3"/>
      <c r="T508" s="3"/>
    </row>
    <row r="509" spans="2:20" ht="12.75">
      <c r="B509" s="2"/>
      <c r="C509" s="3"/>
      <c r="D509" s="4"/>
      <c r="E509" s="3"/>
      <c r="F509" s="3"/>
      <c r="G509" s="3"/>
      <c r="H509" s="3"/>
      <c r="I509" s="3"/>
      <c r="J509" s="3"/>
      <c r="K509" s="3"/>
      <c r="L509" s="3"/>
      <c r="M509" s="3"/>
      <c r="N509" s="3"/>
      <c r="O509" s="3"/>
      <c r="P509" s="3"/>
      <c r="Q509" s="3"/>
      <c r="R509" s="3"/>
      <c r="S509" s="3"/>
      <c r="T509" s="3"/>
    </row>
    <row r="510" spans="2:20" ht="12.75">
      <c r="B510" s="2"/>
      <c r="C510" s="3"/>
      <c r="D510" s="4"/>
      <c r="E510" s="3"/>
      <c r="F510" s="3"/>
      <c r="G510" s="3"/>
      <c r="H510" s="3"/>
      <c r="I510" s="3"/>
      <c r="J510" s="3"/>
      <c r="K510" s="3"/>
      <c r="L510" s="3"/>
      <c r="M510" s="3"/>
      <c r="N510" s="3"/>
      <c r="O510" s="3"/>
      <c r="P510" s="3"/>
      <c r="Q510" s="3"/>
      <c r="R510" s="3"/>
      <c r="S510" s="3"/>
      <c r="T510" s="3"/>
    </row>
    <row r="511" spans="2:20" ht="12.75">
      <c r="B511" s="2"/>
      <c r="C511" s="3"/>
      <c r="D511" s="4"/>
      <c r="E511" s="3"/>
      <c r="F511" s="3"/>
      <c r="G511" s="3"/>
      <c r="H511" s="3"/>
      <c r="I511" s="3"/>
      <c r="J511" s="3"/>
      <c r="K511" s="3"/>
      <c r="L511" s="3"/>
      <c r="M511" s="3"/>
      <c r="N511" s="3"/>
      <c r="O511" s="3"/>
      <c r="P511" s="3"/>
      <c r="Q511" s="3"/>
      <c r="R511" s="3"/>
      <c r="S511" s="3"/>
      <c r="T511" s="3"/>
    </row>
    <row r="512" spans="2:20" ht="12.75">
      <c r="B512" s="2"/>
      <c r="C512" s="3"/>
      <c r="D512" s="4"/>
      <c r="E512" s="3"/>
      <c r="F512" s="3"/>
      <c r="G512" s="3"/>
      <c r="H512" s="3"/>
      <c r="I512" s="3"/>
      <c r="J512" s="3"/>
      <c r="K512" s="3"/>
      <c r="L512" s="3"/>
      <c r="M512" s="3"/>
      <c r="N512" s="3"/>
      <c r="O512" s="3"/>
      <c r="P512" s="3"/>
      <c r="Q512" s="3"/>
      <c r="R512" s="3"/>
      <c r="S512" s="3"/>
      <c r="T512" s="3"/>
    </row>
    <row r="513" spans="2:20" ht="12.75">
      <c r="B513" s="2"/>
      <c r="C513" s="3"/>
      <c r="D513" s="4"/>
      <c r="E513" s="3"/>
      <c r="F513" s="3"/>
      <c r="G513" s="3"/>
      <c r="H513" s="3"/>
      <c r="I513" s="3"/>
      <c r="J513" s="3"/>
      <c r="K513" s="3"/>
      <c r="L513" s="3"/>
      <c r="M513" s="3"/>
      <c r="N513" s="3"/>
      <c r="O513" s="3"/>
      <c r="P513" s="3"/>
      <c r="Q513" s="3"/>
      <c r="R513" s="3"/>
      <c r="S513" s="3"/>
      <c r="T513" s="3"/>
    </row>
    <row r="514" spans="2:20" ht="12.75">
      <c r="B514" s="2"/>
      <c r="C514" s="3"/>
      <c r="D514" s="4"/>
      <c r="E514" s="3"/>
      <c r="F514" s="3"/>
      <c r="G514" s="3"/>
      <c r="H514" s="3"/>
      <c r="I514" s="3"/>
      <c r="J514" s="3"/>
      <c r="K514" s="3"/>
      <c r="L514" s="3"/>
      <c r="M514" s="3"/>
      <c r="N514" s="3"/>
      <c r="O514" s="3"/>
      <c r="P514" s="3"/>
      <c r="Q514" s="3"/>
      <c r="R514" s="3"/>
      <c r="S514" s="3"/>
      <c r="T514" s="3"/>
    </row>
    <row r="515" spans="2:20" ht="12.75">
      <c r="B515" s="2"/>
      <c r="C515" s="3"/>
      <c r="D515" s="4"/>
      <c r="E515" s="3"/>
      <c r="F515" s="3"/>
      <c r="G515" s="3"/>
      <c r="H515" s="3"/>
      <c r="I515" s="3"/>
      <c r="J515" s="3"/>
      <c r="K515" s="3"/>
      <c r="L515" s="3"/>
      <c r="M515" s="3"/>
      <c r="N515" s="3"/>
      <c r="O515" s="3"/>
      <c r="P515" s="3"/>
      <c r="Q515" s="3"/>
      <c r="R515" s="3"/>
      <c r="S515" s="3"/>
      <c r="T515" s="3"/>
    </row>
    <row r="516" spans="2:20" ht="12.75">
      <c r="B516" s="2"/>
      <c r="C516" s="3"/>
      <c r="D516" s="4"/>
      <c r="E516" s="3"/>
      <c r="F516" s="3"/>
      <c r="G516" s="3"/>
      <c r="H516" s="3"/>
      <c r="I516" s="3"/>
      <c r="J516" s="3"/>
      <c r="K516" s="3"/>
      <c r="L516" s="3"/>
      <c r="M516" s="3"/>
      <c r="N516" s="3"/>
      <c r="O516" s="3"/>
      <c r="P516" s="3"/>
      <c r="Q516" s="3"/>
      <c r="R516" s="3"/>
      <c r="S516" s="3"/>
      <c r="T516" s="3"/>
    </row>
    <row r="517" spans="2:20" ht="12.75">
      <c r="B517" s="2"/>
      <c r="C517" s="3"/>
      <c r="D517" s="4"/>
      <c r="E517" s="3"/>
      <c r="F517" s="3"/>
      <c r="G517" s="3"/>
      <c r="H517" s="3"/>
      <c r="I517" s="3"/>
      <c r="J517" s="3"/>
      <c r="K517" s="3"/>
      <c r="L517" s="3"/>
      <c r="M517" s="3"/>
      <c r="N517" s="3"/>
      <c r="O517" s="3"/>
      <c r="P517" s="3"/>
      <c r="Q517" s="3"/>
      <c r="R517" s="3"/>
      <c r="S517" s="3"/>
      <c r="T517" s="3"/>
    </row>
    <row r="518" spans="2:20" ht="12.75">
      <c r="B518" s="2"/>
      <c r="C518" s="3"/>
      <c r="D518" s="4"/>
      <c r="E518" s="3"/>
      <c r="F518" s="3"/>
      <c r="G518" s="3"/>
      <c r="H518" s="3"/>
      <c r="I518" s="3"/>
      <c r="J518" s="3"/>
      <c r="K518" s="3"/>
      <c r="L518" s="3"/>
      <c r="M518" s="3"/>
      <c r="N518" s="3"/>
      <c r="O518" s="3"/>
      <c r="P518" s="3"/>
      <c r="Q518" s="3"/>
      <c r="R518" s="3"/>
      <c r="S518" s="3"/>
      <c r="T518" s="3"/>
    </row>
    <row r="519" spans="2:20" ht="12.75">
      <c r="B519" s="2"/>
      <c r="C519" s="3"/>
      <c r="D519" s="4"/>
      <c r="E519" s="3"/>
      <c r="F519" s="3"/>
      <c r="G519" s="3"/>
      <c r="H519" s="3"/>
      <c r="I519" s="3"/>
      <c r="J519" s="3"/>
      <c r="K519" s="3"/>
      <c r="L519" s="3"/>
      <c r="M519" s="3"/>
      <c r="N519" s="3"/>
      <c r="O519" s="3"/>
      <c r="P519" s="3"/>
      <c r="Q519" s="3"/>
      <c r="R519" s="3"/>
      <c r="S519" s="3"/>
      <c r="T519" s="3"/>
    </row>
    <row r="520" spans="2:20" ht="12.75">
      <c r="B520" s="2"/>
      <c r="C520" s="3"/>
      <c r="D520" s="4"/>
      <c r="E520" s="3"/>
      <c r="F520" s="3"/>
      <c r="G520" s="3"/>
      <c r="H520" s="3"/>
      <c r="I520" s="3"/>
      <c r="J520" s="3"/>
      <c r="K520" s="3"/>
      <c r="L520" s="3"/>
      <c r="M520" s="3"/>
      <c r="N520" s="3"/>
      <c r="O520" s="3"/>
      <c r="P520" s="3"/>
      <c r="Q520" s="3"/>
      <c r="R520" s="3"/>
      <c r="S520" s="3"/>
      <c r="T520" s="3"/>
    </row>
    <row r="521" spans="2:20" ht="12.75">
      <c r="B521" s="2"/>
      <c r="C521" s="3"/>
      <c r="D521" s="4"/>
      <c r="E521" s="3"/>
      <c r="F521" s="3"/>
      <c r="G521" s="3"/>
      <c r="H521" s="3"/>
      <c r="I521" s="3"/>
      <c r="J521" s="3"/>
      <c r="K521" s="3"/>
      <c r="L521" s="3"/>
      <c r="M521" s="3"/>
      <c r="N521" s="3"/>
      <c r="O521" s="3"/>
      <c r="P521" s="3"/>
      <c r="Q521" s="3"/>
      <c r="R521" s="3"/>
      <c r="S521" s="3"/>
      <c r="T521" s="3"/>
    </row>
    <row r="522" spans="2:20" ht="12.75">
      <c r="B522" s="2"/>
      <c r="C522" s="3"/>
      <c r="D522" s="4"/>
      <c r="E522" s="3"/>
      <c r="F522" s="3"/>
      <c r="G522" s="3"/>
      <c r="H522" s="3"/>
      <c r="I522" s="3"/>
      <c r="J522" s="3"/>
      <c r="K522" s="3"/>
      <c r="L522" s="3"/>
      <c r="M522" s="3"/>
      <c r="N522" s="3"/>
      <c r="O522" s="3"/>
      <c r="P522" s="3"/>
      <c r="Q522" s="3"/>
      <c r="R522" s="3"/>
      <c r="S522" s="3"/>
      <c r="T522" s="3"/>
    </row>
    <row r="523" spans="2:20" ht="12.75">
      <c r="B523" s="2"/>
      <c r="C523" s="3"/>
      <c r="D523" s="4"/>
      <c r="E523" s="3"/>
      <c r="F523" s="3"/>
      <c r="G523" s="3"/>
      <c r="H523" s="3"/>
      <c r="I523" s="3"/>
      <c r="J523" s="3"/>
      <c r="K523" s="3"/>
      <c r="L523" s="3"/>
      <c r="M523" s="3"/>
      <c r="N523" s="3"/>
      <c r="O523" s="3"/>
      <c r="P523" s="3"/>
      <c r="Q523" s="3"/>
      <c r="R523" s="3"/>
      <c r="S523" s="3"/>
      <c r="T523" s="3"/>
    </row>
    <row r="524" spans="2:20" ht="12.75">
      <c r="B524" s="2"/>
      <c r="C524" s="3"/>
      <c r="D524" s="4"/>
      <c r="E524" s="3"/>
      <c r="F524" s="3"/>
      <c r="G524" s="3"/>
      <c r="H524" s="3"/>
      <c r="I524" s="3"/>
      <c r="J524" s="3"/>
      <c r="K524" s="3"/>
      <c r="L524" s="3"/>
      <c r="M524" s="3"/>
      <c r="N524" s="3"/>
      <c r="O524" s="3"/>
      <c r="P524" s="3"/>
      <c r="Q524" s="3"/>
      <c r="R524" s="3"/>
      <c r="S524" s="3"/>
      <c r="T524" s="3"/>
    </row>
    <row r="525" spans="2:20" ht="12.75">
      <c r="B525" s="2"/>
      <c r="C525" s="3"/>
      <c r="D525" s="4"/>
      <c r="E525" s="3"/>
      <c r="F525" s="3"/>
      <c r="G525" s="3"/>
      <c r="H525" s="3"/>
      <c r="I525" s="3"/>
      <c r="J525" s="3"/>
      <c r="K525" s="3"/>
      <c r="L525" s="3"/>
      <c r="M525" s="3"/>
      <c r="N525" s="3"/>
      <c r="O525" s="3"/>
      <c r="P525" s="3"/>
      <c r="Q525" s="3"/>
      <c r="R525" s="3"/>
      <c r="S525" s="3"/>
      <c r="T525" s="3"/>
    </row>
    <row r="526" spans="2:20" ht="12.75">
      <c r="B526" s="2"/>
      <c r="C526" s="3"/>
      <c r="D526" s="4"/>
      <c r="E526" s="3"/>
      <c r="F526" s="3"/>
      <c r="G526" s="3"/>
      <c r="H526" s="3"/>
      <c r="I526" s="3"/>
      <c r="J526" s="3"/>
      <c r="K526" s="3"/>
      <c r="L526" s="3"/>
      <c r="M526" s="3"/>
      <c r="N526" s="3"/>
      <c r="O526" s="3"/>
      <c r="P526" s="3"/>
      <c r="Q526" s="3"/>
      <c r="R526" s="3"/>
      <c r="S526" s="3"/>
      <c r="T526" s="3"/>
    </row>
    <row r="527" spans="2:20" ht="12.75">
      <c r="B527" s="2"/>
      <c r="C527" s="3"/>
      <c r="D527" s="4"/>
      <c r="E527" s="3"/>
      <c r="F527" s="3"/>
      <c r="G527" s="3"/>
      <c r="H527" s="3"/>
      <c r="I527" s="3"/>
      <c r="J527" s="3"/>
      <c r="K527" s="3"/>
      <c r="L527" s="3"/>
      <c r="M527" s="3"/>
      <c r="N527" s="3"/>
      <c r="O527" s="3"/>
      <c r="P527" s="3"/>
      <c r="Q527" s="3"/>
      <c r="R527" s="3"/>
      <c r="S527" s="3"/>
      <c r="T527" s="3"/>
    </row>
    <row r="528" spans="2:20" ht="12.75">
      <c r="B528" s="2"/>
      <c r="C528" s="3"/>
      <c r="D528" s="4"/>
      <c r="E528" s="3"/>
      <c r="F528" s="3"/>
      <c r="G528" s="3"/>
      <c r="H528" s="3"/>
      <c r="I528" s="3"/>
      <c r="J528" s="3"/>
      <c r="K528" s="3"/>
      <c r="L528" s="3"/>
      <c r="M528" s="3"/>
      <c r="N528" s="3"/>
      <c r="O528" s="3"/>
      <c r="P528" s="3"/>
      <c r="Q528" s="3"/>
      <c r="R528" s="3"/>
      <c r="S528" s="3"/>
      <c r="T528" s="3"/>
    </row>
    <row r="529" spans="2:20" ht="12.75">
      <c r="B529" s="2"/>
      <c r="C529" s="3"/>
      <c r="D529" s="4"/>
      <c r="E529" s="3"/>
      <c r="F529" s="3"/>
      <c r="G529" s="3"/>
      <c r="H529" s="3"/>
      <c r="I529" s="3"/>
      <c r="J529" s="3"/>
      <c r="K529" s="3"/>
      <c r="L529" s="3"/>
      <c r="M529" s="3"/>
      <c r="N529" s="3"/>
      <c r="O529" s="3"/>
      <c r="P529" s="3"/>
      <c r="Q529" s="3"/>
      <c r="R529" s="3"/>
      <c r="S529" s="3"/>
      <c r="T529" s="3"/>
    </row>
    <row r="530" spans="2:20" ht="12.75">
      <c r="B530" s="2"/>
      <c r="C530" s="3"/>
      <c r="D530" s="4"/>
      <c r="E530" s="3"/>
      <c r="F530" s="3"/>
      <c r="G530" s="3"/>
      <c r="H530" s="3"/>
      <c r="I530" s="3"/>
      <c r="J530" s="3"/>
      <c r="K530" s="3"/>
      <c r="L530" s="3"/>
      <c r="M530" s="3"/>
      <c r="N530" s="3"/>
      <c r="O530" s="3"/>
      <c r="P530" s="3"/>
      <c r="Q530" s="3"/>
      <c r="R530" s="3"/>
      <c r="S530" s="3"/>
      <c r="T530" s="3"/>
    </row>
    <row r="531" spans="2:20" ht="12.75">
      <c r="B531" s="2"/>
      <c r="C531" s="3"/>
      <c r="D531" s="4"/>
      <c r="E531" s="3"/>
      <c r="F531" s="3"/>
      <c r="G531" s="3"/>
      <c r="H531" s="3"/>
      <c r="I531" s="3"/>
      <c r="J531" s="3"/>
      <c r="K531" s="3"/>
      <c r="L531" s="3"/>
      <c r="M531" s="3"/>
      <c r="N531" s="3"/>
      <c r="O531" s="3"/>
      <c r="P531" s="3"/>
      <c r="Q531" s="3"/>
      <c r="R531" s="3"/>
      <c r="S531" s="3"/>
      <c r="T531" s="3"/>
    </row>
    <row r="532" spans="2:20" ht="12.75">
      <c r="B532" s="2"/>
      <c r="C532" s="3"/>
      <c r="D532" s="4"/>
      <c r="E532" s="3"/>
      <c r="F532" s="3"/>
      <c r="G532" s="3"/>
      <c r="H532" s="3"/>
      <c r="I532" s="3"/>
      <c r="J532" s="3"/>
      <c r="K532" s="3"/>
      <c r="L532" s="3"/>
      <c r="M532" s="3"/>
      <c r="N532" s="3"/>
      <c r="O532" s="3"/>
      <c r="P532" s="3"/>
      <c r="Q532" s="3"/>
      <c r="R532" s="3"/>
      <c r="S532" s="3"/>
      <c r="T532" s="3"/>
    </row>
    <row r="533" spans="2:20" ht="12.75">
      <c r="B533" s="2"/>
      <c r="C533" s="3"/>
      <c r="D533" s="4"/>
      <c r="E533" s="3"/>
      <c r="F533" s="3"/>
      <c r="G533" s="3"/>
      <c r="H533" s="3"/>
      <c r="I533" s="3"/>
      <c r="J533" s="3"/>
      <c r="K533" s="3"/>
      <c r="L533" s="3"/>
      <c r="M533" s="3"/>
      <c r="N533" s="3"/>
      <c r="O533" s="3"/>
      <c r="P533" s="3"/>
      <c r="Q533" s="3"/>
      <c r="R533" s="3"/>
      <c r="S533" s="3"/>
      <c r="T533" s="3"/>
    </row>
    <row r="534" spans="2:20" ht="12.75">
      <c r="B534" s="2"/>
      <c r="C534" s="3"/>
      <c r="D534" s="4"/>
      <c r="E534" s="3"/>
      <c r="F534" s="3"/>
      <c r="G534" s="3"/>
      <c r="H534" s="3"/>
      <c r="I534" s="3"/>
      <c r="J534" s="3"/>
      <c r="K534" s="3"/>
      <c r="L534" s="3"/>
      <c r="M534" s="3"/>
      <c r="N534" s="3"/>
      <c r="O534" s="3"/>
      <c r="P534" s="3"/>
      <c r="Q534" s="3"/>
      <c r="R534" s="3"/>
      <c r="S534" s="3"/>
      <c r="T534" s="3"/>
    </row>
    <row r="535" spans="2:20" ht="12.75">
      <c r="B535" s="2"/>
      <c r="C535" s="3"/>
      <c r="D535" s="4"/>
      <c r="E535" s="3"/>
      <c r="F535" s="3"/>
      <c r="G535" s="3"/>
      <c r="H535" s="3"/>
      <c r="I535" s="3"/>
      <c r="J535" s="3"/>
      <c r="K535" s="3"/>
      <c r="L535" s="3"/>
      <c r="M535" s="3"/>
      <c r="N535" s="3"/>
      <c r="O535" s="3"/>
      <c r="P535" s="3"/>
      <c r="Q535" s="3"/>
      <c r="R535" s="3"/>
      <c r="S535" s="3"/>
      <c r="T535" s="3"/>
    </row>
    <row r="536" spans="2:20" ht="12.75">
      <c r="B536" s="2"/>
      <c r="C536" s="3"/>
      <c r="D536" s="4"/>
      <c r="E536" s="3"/>
      <c r="F536" s="3"/>
      <c r="G536" s="3"/>
      <c r="H536" s="3"/>
      <c r="I536" s="3"/>
      <c r="J536" s="3"/>
      <c r="K536" s="3"/>
      <c r="L536" s="3"/>
      <c r="M536" s="3"/>
      <c r="N536" s="3"/>
      <c r="O536" s="3"/>
      <c r="P536" s="3"/>
      <c r="Q536" s="3"/>
      <c r="R536" s="3"/>
      <c r="S536" s="3"/>
      <c r="T536" s="3"/>
    </row>
    <row r="537" spans="2:20" ht="12.75">
      <c r="B537" s="2"/>
      <c r="C537" s="3"/>
      <c r="D537" s="4"/>
      <c r="E537" s="3"/>
      <c r="F537" s="3"/>
      <c r="G537" s="3"/>
      <c r="H537" s="3"/>
      <c r="I537" s="3"/>
      <c r="J537" s="3"/>
      <c r="K537" s="3"/>
      <c r="L537" s="3"/>
      <c r="M537" s="3"/>
      <c r="N537" s="3"/>
      <c r="O537" s="3"/>
      <c r="P537" s="3"/>
      <c r="Q537" s="3"/>
      <c r="R537" s="3"/>
      <c r="S537" s="3"/>
      <c r="T537" s="3"/>
    </row>
    <row r="538" spans="2:20" ht="12.75">
      <c r="B538" s="2"/>
      <c r="C538" s="3"/>
      <c r="D538" s="4"/>
      <c r="E538" s="3"/>
      <c r="F538" s="3"/>
      <c r="G538" s="3"/>
      <c r="H538" s="3"/>
      <c r="I538" s="3"/>
      <c r="J538" s="3"/>
      <c r="K538" s="3"/>
      <c r="L538" s="3"/>
      <c r="M538" s="3"/>
      <c r="N538" s="3"/>
      <c r="O538" s="3"/>
      <c r="P538" s="3"/>
      <c r="Q538" s="3"/>
      <c r="R538" s="3"/>
      <c r="S538" s="3"/>
      <c r="T538" s="3"/>
    </row>
    <row r="539" spans="2:20" ht="12.75">
      <c r="B539" s="2"/>
      <c r="C539" s="3"/>
      <c r="D539" s="4"/>
      <c r="E539" s="3"/>
      <c r="F539" s="3"/>
      <c r="G539" s="3"/>
      <c r="H539" s="3"/>
      <c r="I539" s="3"/>
      <c r="J539" s="3"/>
      <c r="K539" s="3"/>
      <c r="L539" s="3"/>
      <c r="M539" s="3"/>
      <c r="N539" s="3"/>
      <c r="O539" s="3"/>
      <c r="P539" s="3"/>
      <c r="Q539" s="3"/>
      <c r="R539" s="3"/>
      <c r="S539" s="3"/>
      <c r="T539" s="3"/>
    </row>
    <row r="540" spans="2:20" ht="12.75">
      <c r="B540" s="2"/>
      <c r="C540" s="3"/>
      <c r="D540" s="4"/>
      <c r="E540" s="3"/>
      <c r="F540" s="3"/>
      <c r="G540" s="3"/>
      <c r="H540" s="3"/>
      <c r="I540" s="3"/>
      <c r="J540" s="3"/>
      <c r="K540" s="3"/>
      <c r="L540" s="3"/>
      <c r="M540" s="3"/>
      <c r="N540" s="3"/>
      <c r="O540" s="3"/>
      <c r="P540" s="3"/>
      <c r="Q540" s="3"/>
      <c r="R540" s="3"/>
      <c r="S540" s="3"/>
      <c r="T540" s="3"/>
    </row>
    <row r="541" spans="2:20" ht="12.75">
      <c r="B541" s="2"/>
      <c r="C541" s="3"/>
      <c r="D541" s="4"/>
      <c r="E541" s="3"/>
      <c r="F541" s="3"/>
      <c r="G541" s="3"/>
      <c r="H541" s="3"/>
      <c r="I541" s="3"/>
      <c r="J541" s="3"/>
      <c r="K541" s="3"/>
      <c r="L541" s="3"/>
      <c r="M541" s="3"/>
      <c r="N541" s="3"/>
      <c r="O541" s="3"/>
      <c r="P541" s="3"/>
      <c r="Q541" s="3"/>
      <c r="R541" s="3"/>
      <c r="S541" s="3"/>
      <c r="T541" s="3"/>
    </row>
    <row r="542" spans="2:20" ht="12.75">
      <c r="B542" s="2"/>
      <c r="C542" s="3"/>
      <c r="D542" s="4"/>
      <c r="E542" s="3"/>
      <c r="F542" s="3"/>
      <c r="G542" s="3"/>
      <c r="H542" s="3"/>
      <c r="I542" s="3"/>
      <c r="J542" s="3"/>
      <c r="K542" s="3"/>
      <c r="L542" s="3"/>
      <c r="M542" s="3"/>
      <c r="N542" s="3"/>
      <c r="O542" s="3"/>
      <c r="P542" s="3"/>
      <c r="Q542" s="3"/>
      <c r="R542" s="3"/>
      <c r="S542" s="3"/>
      <c r="T542" s="3"/>
    </row>
    <row r="543" spans="2:20" ht="12.75">
      <c r="B543" s="2"/>
      <c r="C543" s="3"/>
      <c r="D543" s="4"/>
      <c r="E543" s="3"/>
      <c r="F543" s="3"/>
      <c r="G543" s="3"/>
      <c r="H543" s="3"/>
      <c r="I543" s="3"/>
      <c r="J543" s="3"/>
      <c r="K543" s="3"/>
      <c r="L543" s="3"/>
      <c r="M543" s="3"/>
      <c r="N543" s="3"/>
      <c r="O543" s="3"/>
      <c r="P543" s="3"/>
      <c r="Q543" s="3"/>
      <c r="R543" s="3"/>
      <c r="S543" s="3"/>
      <c r="T543" s="3"/>
    </row>
    <row r="544" spans="2:20" ht="12.75">
      <c r="B544" s="2"/>
      <c r="C544" s="3"/>
      <c r="D544" s="4"/>
      <c r="E544" s="3"/>
      <c r="F544" s="3"/>
      <c r="G544" s="3"/>
      <c r="H544" s="3"/>
      <c r="I544" s="3"/>
      <c r="J544" s="3"/>
      <c r="K544" s="3"/>
      <c r="L544" s="3"/>
      <c r="M544" s="3"/>
      <c r="N544" s="3"/>
      <c r="O544" s="3"/>
      <c r="P544" s="3"/>
      <c r="Q544" s="3"/>
      <c r="R544" s="3"/>
      <c r="S544" s="3"/>
      <c r="T544" s="3"/>
    </row>
    <row r="545" spans="2:20" ht="12.75">
      <c r="B545" s="2"/>
      <c r="C545" s="3"/>
      <c r="D545" s="4"/>
      <c r="E545" s="3"/>
      <c r="F545" s="3"/>
      <c r="G545" s="3"/>
      <c r="H545" s="3"/>
      <c r="I545" s="3"/>
      <c r="J545" s="3"/>
      <c r="K545" s="3"/>
      <c r="L545" s="3"/>
      <c r="M545" s="3"/>
      <c r="N545" s="3"/>
      <c r="O545" s="3"/>
      <c r="P545" s="3"/>
      <c r="Q545" s="3"/>
      <c r="R545" s="3"/>
      <c r="S545" s="3"/>
      <c r="T545" s="3"/>
    </row>
    <row r="546" spans="2:20" ht="12.75">
      <c r="B546" s="2"/>
      <c r="C546" s="3"/>
      <c r="D546" s="4"/>
      <c r="E546" s="3"/>
      <c r="F546" s="3"/>
      <c r="G546" s="3"/>
      <c r="H546" s="3"/>
      <c r="I546" s="3"/>
      <c r="J546" s="3"/>
      <c r="K546" s="3"/>
      <c r="L546" s="3"/>
      <c r="M546" s="3"/>
      <c r="N546" s="3"/>
      <c r="O546" s="3"/>
      <c r="P546" s="3"/>
      <c r="Q546" s="3"/>
      <c r="R546" s="3"/>
      <c r="S546" s="3"/>
      <c r="T546" s="3"/>
    </row>
    <row r="547" spans="2:20" ht="12.75">
      <c r="B547" s="2"/>
      <c r="C547" s="3"/>
      <c r="D547" s="4"/>
      <c r="E547" s="3"/>
      <c r="F547" s="3"/>
      <c r="G547" s="3"/>
      <c r="H547" s="3"/>
      <c r="I547" s="3"/>
      <c r="J547" s="3"/>
      <c r="K547" s="3"/>
      <c r="L547" s="3"/>
      <c r="M547" s="3"/>
      <c r="N547" s="3"/>
      <c r="O547" s="3"/>
      <c r="P547" s="3"/>
      <c r="Q547" s="3"/>
      <c r="R547" s="3"/>
      <c r="S547" s="3"/>
      <c r="T547" s="3"/>
    </row>
    <row r="548" spans="2:20" ht="12.75">
      <c r="B548" s="2"/>
      <c r="C548" s="3"/>
      <c r="D548" s="4"/>
      <c r="E548" s="3"/>
      <c r="F548" s="3"/>
      <c r="G548" s="3"/>
      <c r="H548" s="3"/>
      <c r="I548" s="3"/>
      <c r="J548" s="3"/>
      <c r="K548" s="3"/>
      <c r="L548" s="3"/>
      <c r="M548" s="3"/>
      <c r="N548" s="3"/>
      <c r="O548" s="3"/>
      <c r="P548" s="3"/>
      <c r="Q548" s="3"/>
      <c r="R548" s="3"/>
      <c r="S548" s="3"/>
      <c r="T548" s="3"/>
    </row>
    <row r="549" spans="2:20" ht="12.75">
      <c r="B549" s="2"/>
      <c r="C549" s="3"/>
      <c r="D549" s="4"/>
      <c r="E549" s="3"/>
      <c r="F549" s="3"/>
      <c r="G549" s="3"/>
      <c r="H549" s="3"/>
      <c r="I549" s="3"/>
      <c r="J549" s="3"/>
      <c r="K549" s="3"/>
      <c r="L549" s="3"/>
      <c r="M549" s="3"/>
      <c r="N549" s="3"/>
      <c r="O549" s="3"/>
      <c r="P549" s="3"/>
      <c r="Q549" s="3"/>
      <c r="R549" s="3"/>
      <c r="S549" s="3"/>
      <c r="T549" s="3"/>
    </row>
    <row r="550" spans="2:20" ht="12.75">
      <c r="B550" s="2"/>
      <c r="C550" s="3"/>
      <c r="D550" s="4"/>
      <c r="E550" s="3"/>
      <c r="F550" s="3"/>
      <c r="G550" s="3"/>
      <c r="H550" s="3"/>
      <c r="I550" s="3"/>
      <c r="J550" s="3"/>
      <c r="K550" s="3"/>
      <c r="L550" s="3"/>
      <c r="M550" s="3"/>
      <c r="N550" s="3"/>
      <c r="O550" s="3"/>
      <c r="P550" s="3"/>
      <c r="Q550" s="3"/>
      <c r="R550" s="3"/>
      <c r="S550" s="3"/>
      <c r="T550" s="3"/>
    </row>
    <row r="551" spans="2:20" ht="12.75">
      <c r="B551" s="2"/>
      <c r="C551" s="3"/>
      <c r="D551" s="4"/>
      <c r="E551" s="3"/>
      <c r="F551" s="3"/>
      <c r="G551" s="3"/>
      <c r="H551" s="3"/>
      <c r="I551" s="3"/>
      <c r="J551" s="3"/>
      <c r="K551" s="3"/>
      <c r="L551" s="3"/>
      <c r="M551" s="3"/>
      <c r="N551" s="3"/>
      <c r="O551" s="3"/>
      <c r="P551" s="3"/>
      <c r="Q551" s="3"/>
      <c r="R551" s="3"/>
      <c r="S551" s="3"/>
      <c r="T551" s="3"/>
    </row>
    <row r="552" spans="2:20" ht="12.75">
      <c r="B552" s="2"/>
      <c r="C552" s="3"/>
      <c r="D552" s="4"/>
      <c r="E552" s="3"/>
      <c r="F552" s="3"/>
      <c r="G552" s="3"/>
      <c r="H552" s="3"/>
      <c r="I552" s="3"/>
      <c r="J552" s="3"/>
      <c r="K552" s="3"/>
      <c r="L552" s="3"/>
      <c r="M552" s="3"/>
      <c r="N552" s="3"/>
      <c r="O552" s="3"/>
      <c r="P552" s="3"/>
      <c r="Q552" s="3"/>
      <c r="R552" s="3"/>
      <c r="S552" s="3"/>
      <c r="T552" s="3"/>
    </row>
    <row r="553" spans="2:20" ht="12.75">
      <c r="B553" s="2"/>
      <c r="C553" s="3"/>
      <c r="D553" s="4"/>
      <c r="E553" s="3"/>
      <c r="F553" s="3"/>
      <c r="G553" s="3"/>
      <c r="H553" s="3"/>
      <c r="I553" s="3"/>
      <c r="J553" s="3"/>
      <c r="K553" s="3"/>
      <c r="L553" s="3"/>
      <c r="M553" s="3"/>
      <c r="N553" s="3"/>
      <c r="O553" s="3"/>
      <c r="P553" s="3"/>
      <c r="Q553" s="3"/>
      <c r="R553" s="3"/>
      <c r="S553" s="3"/>
      <c r="T553" s="3"/>
    </row>
    <row r="554" spans="2:20" ht="12.75">
      <c r="B554" s="2"/>
      <c r="C554" s="3"/>
      <c r="D554" s="4"/>
      <c r="E554" s="3"/>
      <c r="F554" s="3"/>
      <c r="G554" s="3"/>
      <c r="H554" s="3"/>
      <c r="I554" s="3"/>
      <c r="J554" s="3"/>
      <c r="K554" s="3"/>
      <c r="L554" s="3"/>
      <c r="M554" s="3"/>
      <c r="N554" s="3"/>
      <c r="O554" s="3"/>
      <c r="P554" s="3"/>
      <c r="Q554" s="3"/>
      <c r="R554" s="3"/>
      <c r="S554" s="3"/>
      <c r="T554" s="3"/>
    </row>
    <row r="555" spans="2:20" ht="12.75">
      <c r="B555" s="2"/>
      <c r="C555" s="3"/>
      <c r="D555" s="4"/>
      <c r="E555" s="3"/>
      <c r="F555" s="3"/>
      <c r="G555" s="3"/>
      <c r="H555" s="3"/>
      <c r="I555" s="3"/>
      <c r="J555" s="3"/>
      <c r="K555" s="3"/>
      <c r="L555" s="3"/>
      <c r="M555" s="3"/>
      <c r="N555" s="3"/>
      <c r="O555" s="3"/>
      <c r="P555" s="3"/>
      <c r="Q555" s="3"/>
      <c r="R555" s="3"/>
      <c r="S555" s="3"/>
      <c r="T555" s="3"/>
    </row>
    <row r="556" spans="2:20" ht="12.75">
      <c r="B556" s="2"/>
      <c r="C556" s="3"/>
      <c r="D556" s="4"/>
      <c r="E556" s="3"/>
      <c r="F556" s="3"/>
      <c r="G556" s="3"/>
      <c r="H556" s="3"/>
      <c r="I556" s="3"/>
      <c r="J556" s="3"/>
      <c r="K556" s="3"/>
      <c r="L556" s="3"/>
      <c r="M556" s="3"/>
      <c r="N556" s="3"/>
      <c r="O556" s="3"/>
      <c r="P556" s="3"/>
      <c r="Q556" s="3"/>
      <c r="R556" s="3"/>
      <c r="S556" s="3"/>
      <c r="T556" s="3"/>
    </row>
    <row r="557" spans="2:20" ht="12.75">
      <c r="B557" s="2"/>
      <c r="C557" s="3"/>
      <c r="D557" s="4"/>
      <c r="E557" s="3"/>
      <c r="F557" s="3"/>
      <c r="G557" s="3"/>
      <c r="H557" s="3"/>
      <c r="I557" s="3"/>
      <c r="J557" s="3"/>
      <c r="K557" s="3"/>
      <c r="L557" s="3"/>
      <c r="M557" s="3"/>
      <c r="N557" s="3"/>
      <c r="O557" s="3"/>
      <c r="P557" s="3"/>
      <c r="Q557" s="3"/>
      <c r="R557" s="3"/>
      <c r="S557" s="3"/>
      <c r="T557" s="3"/>
    </row>
    <row r="558" spans="2:20" ht="12.75">
      <c r="B558" s="2"/>
      <c r="C558" s="3"/>
      <c r="D558" s="4"/>
      <c r="E558" s="3"/>
      <c r="F558" s="3"/>
      <c r="G558" s="3"/>
      <c r="H558" s="3"/>
      <c r="I558" s="3"/>
      <c r="J558" s="3"/>
      <c r="K558" s="3"/>
      <c r="L558" s="3"/>
      <c r="M558" s="3"/>
      <c r="N558" s="3"/>
      <c r="O558" s="3"/>
      <c r="P558" s="3"/>
      <c r="Q558" s="3"/>
      <c r="R558" s="3"/>
      <c r="S558" s="3"/>
      <c r="T558" s="3"/>
    </row>
    <row r="559" spans="2:20" ht="12.75">
      <c r="B559" s="2"/>
      <c r="C559" s="3"/>
      <c r="D559" s="4"/>
      <c r="E559" s="3"/>
      <c r="F559" s="3"/>
      <c r="G559" s="3"/>
      <c r="H559" s="3"/>
      <c r="I559" s="3"/>
      <c r="J559" s="3"/>
      <c r="K559" s="3"/>
      <c r="L559" s="3"/>
      <c r="M559" s="3"/>
      <c r="N559" s="3"/>
      <c r="O559" s="3"/>
      <c r="P559" s="3"/>
      <c r="Q559" s="3"/>
      <c r="R559" s="3"/>
      <c r="S559" s="3"/>
      <c r="T559" s="3"/>
    </row>
    <row r="560" spans="2:20" ht="12.75">
      <c r="B560" s="2"/>
      <c r="C560" s="3"/>
      <c r="D560" s="4"/>
      <c r="E560" s="3"/>
      <c r="F560" s="3"/>
      <c r="G560" s="3"/>
      <c r="H560" s="3"/>
      <c r="I560" s="3"/>
      <c r="J560" s="3"/>
      <c r="K560" s="3"/>
      <c r="L560" s="3"/>
      <c r="M560" s="3"/>
      <c r="N560" s="3"/>
      <c r="O560" s="3"/>
      <c r="P560" s="3"/>
      <c r="Q560" s="3"/>
      <c r="R560" s="3"/>
      <c r="S560" s="3"/>
      <c r="T560" s="3"/>
    </row>
    <row r="561" spans="2:20" ht="12.75">
      <c r="B561" s="2"/>
      <c r="C561" s="3"/>
      <c r="D561" s="4"/>
      <c r="E561" s="3"/>
      <c r="F561" s="3"/>
      <c r="G561" s="3"/>
      <c r="H561" s="3"/>
      <c r="I561" s="3"/>
      <c r="J561" s="3"/>
      <c r="K561" s="3"/>
      <c r="L561" s="3"/>
      <c r="M561" s="3"/>
      <c r="N561" s="3"/>
      <c r="O561" s="3"/>
      <c r="P561" s="3"/>
      <c r="Q561" s="3"/>
      <c r="R561" s="3"/>
      <c r="S561" s="3"/>
      <c r="T561" s="3"/>
    </row>
    <row r="562" spans="2:20" ht="12.75">
      <c r="B562" s="2"/>
      <c r="C562" s="3"/>
      <c r="D562" s="4"/>
      <c r="E562" s="3"/>
      <c r="F562" s="3"/>
      <c r="G562" s="3"/>
      <c r="H562" s="3"/>
      <c r="I562" s="3"/>
      <c r="J562" s="3"/>
      <c r="K562" s="3"/>
      <c r="L562" s="3"/>
      <c r="M562" s="3"/>
      <c r="N562" s="3"/>
      <c r="O562" s="3"/>
      <c r="P562" s="3"/>
      <c r="Q562" s="3"/>
      <c r="R562" s="3"/>
      <c r="S562" s="3"/>
      <c r="T562" s="3"/>
    </row>
    <row r="563" spans="2:20" ht="12.75">
      <c r="B563" s="2"/>
      <c r="C563" s="3"/>
      <c r="D563" s="4"/>
      <c r="E563" s="3"/>
      <c r="F563" s="3"/>
      <c r="G563" s="3"/>
      <c r="H563" s="3"/>
      <c r="I563" s="3"/>
      <c r="J563" s="3"/>
      <c r="K563" s="3"/>
      <c r="L563" s="3"/>
      <c r="M563" s="3"/>
      <c r="N563" s="3"/>
      <c r="O563" s="3"/>
      <c r="P563" s="3"/>
      <c r="Q563" s="3"/>
      <c r="R563" s="3"/>
      <c r="S563" s="3"/>
      <c r="T563" s="3"/>
    </row>
    <row r="564" spans="2:20" ht="12.75">
      <c r="B564" s="2"/>
      <c r="C564" s="3"/>
      <c r="D564" s="4"/>
      <c r="E564" s="3"/>
      <c r="F564" s="3"/>
      <c r="G564" s="3"/>
      <c r="H564" s="3"/>
      <c r="I564" s="3"/>
      <c r="J564" s="3"/>
      <c r="K564" s="3"/>
      <c r="L564" s="3"/>
      <c r="M564" s="3"/>
      <c r="N564" s="3"/>
      <c r="O564" s="3"/>
      <c r="P564" s="3"/>
      <c r="Q564" s="3"/>
      <c r="R564" s="3"/>
      <c r="S564" s="3"/>
      <c r="T564" s="3"/>
    </row>
    <row r="565" spans="2:20" ht="12.75">
      <c r="B565" s="2"/>
      <c r="C565" s="3"/>
      <c r="D565" s="4"/>
      <c r="E565" s="3"/>
      <c r="F565" s="3"/>
      <c r="G565" s="3"/>
      <c r="H565" s="3"/>
      <c r="I565" s="3"/>
      <c r="J565" s="3"/>
      <c r="K565" s="3"/>
      <c r="L565" s="3"/>
      <c r="M565" s="3"/>
      <c r="N565" s="3"/>
      <c r="O565" s="3"/>
      <c r="P565" s="3"/>
      <c r="Q565" s="3"/>
      <c r="R565" s="3"/>
      <c r="S565" s="3"/>
      <c r="T565" s="3"/>
    </row>
    <row r="566" spans="2:20" ht="12.75">
      <c r="B566" s="2"/>
      <c r="C566" s="3"/>
      <c r="D566" s="4"/>
      <c r="E566" s="3"/>
      <c r="F566" s="3"/>
      <c r="G566" s="3"/>
      <c r="H566" s="3"/>
      <c r="I566" s="3"/>
      <c r="J566" s="3"/>
      <c r="K566" s="3"/>
      <c r="L566" s="3"/>
      <c r="M566" s="3"/>
      <c r="N566" s="3"/>
      <c r="O566" s="3"/>
      <c r="P566" s="3"/>
      <c r="Q566" s="3"/>
      <c r="R566" s="3"/>
      <c r="S566" s="3"/>
      <c r="T566" s="3"/>
    </row>
    <row r="567" spans="2:20" ht="12.75">
      <c r="B567" s="2"/>
      <c r="C567" s="3"/>
      <c r="D567" s="4"/>
      <c r="E567" s="3"/>
      <c r="F567" s="3"/>
      <c r="G567" s="3"/>
      <c r="H567" s="3"/>
      <c r="I567" s="3"/>
      <c r="J567" s="3"/>
      <c r="K567" s="3"/>
      <c r="L567" s="3"/>
      <c r="M567" s="3"/>
      <c r="N567" s="3"/>
      <c r="O567" s="3"/>
      <c r="P567" s="3"/>
      <c r="Q567" s="3"/>
      <c r="R567" s="3"/>
      <c r="S567" s="3"/>
      <c r="T567" s="3"/>
    </row>
    <row r="568" spans="2:20" ht="12.75">
      <c r="B568" s="2"/>
      <c r="C568" s="3"/>
      <c r="D568" s="4"/>
      <c r="E568" s="3"/>
      <c r="F568" s="3"/>
      <c r="G568" s="3"/>
      <c r="H568" s="3"/>
      <c r="I568" s="3"/>
      <c r="J568" s="3"/>
      <c r="K568" s="3"/>
      <c r="L568" s="3"/>
      <c r="M568" s="3"/>
      <c r="N568" s="3"/>
      <c r="O568" s="3"/>
      <c r="P568" s="3"/>
      <c r="Q568" s="3"/>
      <c r="R568" s="3"/>
      <c r="S568" s="3"/>
      <c r="T568" s="3"/>
    </row>
    <row r="569" spans="2:20" ht="12.75">
      <c r="B569" s="2"/>
      <c r="C569" s="3"/>
      <c r="D569" s="4"/>
      <c r="E569" s="3"/>
      <c r="F569" s="3"/>
      <c r="G569" s="3"/>
      <c r="H569" s="3"/>
      <c r="I569" s="3"/>
      <c r="J569" s="3"/>
      <c r="K569" s="3"/>
      <c r="L569" s="3"/>
      <c r="M569" s="3"/>
      <c r="N569" s="3"/>
      <c r="O569" s="3"/>
      <c r="P569" s="3"/>
      <c r="Q569" s="3"/>
      <c r="R569" s="3"/>
      <c r="S569" s="3"/>
      <c r="T569" s="3"/>
    </row>
    <row r="570" spans="2:20" ht="12.75">
      <c r="B570" s="2"/>
      <c r="C570" s="3"/>
      <c r="D570" s="4"/>
      <c r="E570" s="3"/>
      <c r="F570" s="3"/>
      <c r="G570" s="3"/>
      <c r="H570" s="3"/>
      <c r="I570" s="3"/>
      <c r="J570" s="3"/>
      <c r="K570" s="3"/>
      <c r="L570" s="3"/>
      <c r="M570" s="3"/>
      <c r="N570" s="3"/>
      <c r="O570" s="3"/>
      <c r="P570" s="3"/>
      <c r="Q570" s="3"/>
      <c r="R570" s="3"/>
      <c r="S570" s="3"/>
      <c r="T570" s="3"/>
    </row>
    <row r="571" spans="2:20" ht="12.75">
      <c r="B571" s="2"/>
      <c r="C571" s="3"/>
      <c r="D571" s="4"/>
      <c r="E571" s="3"/>
      <c r="F571" s="3"/>
      <c r="G571" s="3"/>
      <c r="H571" s="3"/>
      <c r="I571" s="3"/>
      <c r="J571" s="3"/>
      <c r="K571" s="3"/>
      <c r="L571" s="3"/>
      <c r="M571" s="3"/>
      <c r="N571" s="3"/>
      <c r="O571" s="3"/>
      <c r="P571" s="3"/>
      <c r="Q571" s="3"/>
      <c r="R571" s="3"/>
      <c r="S571" s="3"/>
      <c r="T571" s="3"/>
    </row>
    <row r="572" spans="2:20" ht="12.75">
      <c r="B572" s="2"/>
      <c r="C572" s="3"/>
      <c r="D572" s="4"/>
      <c r="E572" s="3"/>
      <c r="F572" s="3"/>
      <c r="G572" s="3"/>
      <c r="H572" s="3"/>
      <c r="I572" s="3"/>
      <c r="J572" s="3"/>
      <c r="K572" s="3"/>
      <c r="L572" s="3"/>
      <c r="M572" s="3"/>
      <c r="N572" s="3"/>
      <c r="O572" s="3"/>
      <c r="P572" s="3"/>
      <c r="Q572" s="3"/>
      <c r="R572" s="3"/>
      <c r="S572" s="3"/>
      <c r="T572" s="3"/>
    </row>
    <row r="573" spans="2:20" ht="12.75">
      <c r="B573" s="2"/>
      <c r="C573" s="3"/>
      <c r="D573" s="4"/>
      <c r="E573" s="3"/>
      <c r="F573" s="3"/>
      <c r="G573" s="3"/>
      <c r="H573" s="3"/>
      <c r="I573" s="3"/>
      <c r="J573" s="3"/>
      <c r="K573" s="3"/>
      <c r="L573" s="3"/>
      <c r="M573" s="3"/>
      <c r="N573" s="3"/>
      <c r="O573" s="3"/>
      <c r="P573" s="3"/>
      <c r="Q573" s="3"/>
      <c r="R573" s="3"/>
      <c r="S573" s="3"/>
      <c r="T573" s="3"/>
    </row>
    <row r="574" spans="2:20" ht="12.75">
      <c r="B574" s="2"/>
      <c r="C574" s="3"/>
      <c r="D574" s="4"/>
      <c r="E574" s="3"/>
      <c r="F574" s="3"/>
      <c r="G574" s="3"/>
      <c r="H574" s="3"/>
      <c r="I574" s="3"/>
      <c r="J574" s="3"/>
      <c r="K574" s="3"/>
      <c r="L574" s="3"/>
      <c r="M574" s="3"/>
      <c r="N574" s="3"/>
      <c r="O574" s="3"/>
      <c r="P574" s="3"/>
      <c r="Q574" s="3"/>
      <c r="R574" s="3"/>
      <c r="S574" s="3"/>
      <c r="T574" s="3"/>
    </row>
    <row r="575" spans="2:20" ht="12.75">
      <c r="B575" s="2"/>
      <c r="C575" s="3"/>
      <c r="D575" s="4"/>
      <c r="E575" s="3"/>
      <c r="F575" s="3"/>
      <c r="G575" s="3"/>
      <c r="H575" s="3"/>
      <c r="I575" s="3"/>
      <c r="J575" s="3"/>
      <c r="K575" s="3"/>
      <c r="L575" s="3"/>
      <c r="M575" s="3"/>
      <c r="N575" s="3"/>
      <c r="O575" s="3"/>
      <c r="P575" s="3"/>
      <c r="Q575" s="3"/>
      <c r="R575" s="3"/>
      <c r="S575" s="3"/>
      <c r="T575" s="3"/>
    </row>
    <row r="576" spans="2:20" ht="12.75">
      <c r="B576" s="2"/>
      <c r="C576" s="3"/>
      <c r="D576" s="4"/>
      <c r="E576" s="3"/>
      <c r="F576" s="3"/>
      <c r="G576" s="3"/>
      <c r="H576" s="3"/>
      <c r="I576" s="3"/>
      <c r="J576" s="3"/>
      <c r="K576" s="3"/>
      <c r="L576" s="3"/>
      <c r="M576" s="3"/>
      <c r="N576" s="3"/>
      <c r="O576" s="3"/>
      <c r="P576" s="3"/>
      <c r="Q576" s="3"/>
      <c r="R576" s="3"/>
      <c r="S576" s="3"/>
      <c r="T576" s="3"/>
    </row>
    <row r="577" spans="2:20" ht="12.75">
      <c r="B577" s="2"/>
      <c r="C577" s="3"/>
      <c r="D577" s="4"/>
      <c r="E577" s="3"/>
      <c r="F577" s="3"/>
      <c r="G577" s="3"/>
      <c r="H577" s="3"/>
      <c r="I577" s="3"/>
      <c r="J577" s="3"/>
      <c r="K577" s="3"/>
      <c r="L577" s="3"/>
      <c r="M577" s="3"/>
      <c r="N577" s="3"/>
      <c r="O577" s="3"/>
      <c r="P577" s="3"/>
      <c r="Q577" s="3"/>
      <c r="R577" s="3"/>
      <c r="S577" s="3"/>
      <c r="T577" s="3"/>
    </row>
    <row r="578" spans="2:20" ht="12.75">
      <c r="B578" s="2"/>
      <c r="C578" s="3"/>
      <c r="D578" s="4"/>
      <c r="E578" s="3"/>
      <c r="F578" s="3"/>
      <c r="G578" s="3"/>
      <c r="H578" s="3"/>
      <c r="I578" s="3"/>
      <c r="J578" s="3"/>
      <c r="K578" s="3"/>
      <c r="L578" s="3"/>
      <c r="M578" s="3"/>
      <c r="N578" s="3"/>
      <c r="O578" s="3"/>
      <c r="P578" s="3"/>
      <c r="Q578" s="3"/>
      <c r="R578" s="3"/>
      <c r="S578" s="3"/>
      <c r="T578" s="3"/>
    </row>
    <row r="579" spans="2:20" ht="12.75">
      <c r="B579" s="2"/>
      <c r="C579" s="3"/>
      <c r="D579" s="4"/>
      <c r="E579" s="3"/>
      <c r="F579" s="3"/>
      <c r="G579" s="3"/>
      <c r="H579" s="3"/>
      <c r="I579" s="3"/>
      <c r="J579" s="3"/>
      <c r="K579" s="3"/>
      <c r="L579" s="3"/>
      <c r="M579" s="3"/>
      <c r="N579" s="3"/>
      <c r="O579" s="3"/>
      <c r="P579" s="3"/>
      <c r="Q579" s="3"/>
      <c r="R579" s="3"/>
      <c r="S579" s="3"/>
      <c r="T579" s="3"/>
    </row>
    <row r="580" spans="2:20" ht="12.75">
      <c r="B580" s="2"/>
      <c r="C580" s="3"/>
      <c r="D580" s="4"/>
      <c r="E580" s="3"/>
      <c r="F580" s="3"/>
      <c r="G580" s="3"/>
      <c r="H580" s="3"/>
      <c r="I580" s="3"/>
      <c r="J580" s="3"/>
      <c r="K580" s="3"/>
      <c r="L580" s="3"/>
      <c r="M580" s="3"/>
      <c r="N580" s="3"/>
      <c r="O580" s="3"/>
      <c r="P580" s="3"/>
      <c r="Q580" s="3"/>
      <c r="R580" s="3"/>
      <c r="S580" s="3"/>
      <c r="T580" s="3"/>
    </row>
    <row r="581" spans="2:20" ht="12.75">
      <c r="B581" s="2"/>
      <c r="C581" s="3"/>
      <c r="D581" s="4"/>
      <c r="E581" s="3"/>
      <c r="F581" s="3"/>
      <c r="G581" s="3"/>
      <c r="H581" s="3"/>
      <c r="I581" s="3"/>
      <c r="J581" s="3"/>
      <c r="K581" s="3"/>
      <c r="L581" s="3"/>
      <c r="M581" s="3"/>
      <c r="N581" s="3"/>
      <c r="O581" s="3"/>
      <c r="P581" s="3"/>
      <c r="Q581" s="3"/>
      <c r="R581" s="3"/>
      <c r="S581" s="3"/>
      <c r="T581" s="3"/>
    </row>
    <row r="582" spans="2:20" ht="12.75">
      <c r="B582" s="2"/>
      <c r="C582" s="3"/>
      <c r="D582" s="4"/>
      <c r="E582" s="3"/>
      <c r="F582" s="3"/>
      <c r="G582" s="3"/>
      <c r="H582" s="3"/>
      <c r="I582" s="3"/>
      <c r="J582" s="3"/>
      <c r="K582" s="3"/>
      <c r="L582" s="3"/>
      <c r="M582" s="3"/>
      <c r="N582" s="3"/>
      <c r="O582" s="3"/>
      <c r="P582" s="3"/>
      <c r="Q582" s="3"/>
      <c r="R582" s="3"/>
      <c r="S582" s="3"/>
      <c r="T582" s="3"/>
    </row>
    <row r="583" spans="2:20" ht="12.75">
      <c r="B583" s="2"/>
      <c r="C583" s="3"/>
      <c r="D583" s="4"/>
      <c r="E583" s="3"/>
      <c r="F583" s="3"/>
      <c r="G583" s="3"/>
      <c r="H583" s="3"/>
      <c r="I583" s="3"/>
      <c r="J583" s="3"/>
      <c r="K583" s="3"/>
      <c r="L583" s="3"/>
      <c r="M583" s="3"/>
      <c r="N583" s="3"/>
      <c r="O583" s="3"/>
      <c r="P583" s="3"/>
      <c r="Q583" s="3"/>
      <c r="R583" s="3"/>
      <c r="S583" s="3"/>
      <c r="T583" s="3"/>
    </row>
    <row r="584" spans="2:20" ht="12.75">
      <c r="B584" s="2"/>
      <c r="C584" s="3"/>
      <c r="D584" s="4"/>
      <c r="E584" s="3"/>
      <c r="F584" s="3"/>
      <c r="G584" s="3"/>
      <c r="H584" s="3"/>
      <c r="I584" s="3"/>
      <c r="J584" s="3"/>
      <c r="K584" s="3"/>
      <c r="L584" s="3"/>
      <c r="M584" s="3"/>
      <c r="N584" s="3"/>
      <c r="O584" s="3"/>
      <c r="P584" s="3"/>
      <c r="Q584" s="3"/>
      <c r="R584" s="3"/>
      <c r="S584" s="3"/>
      <c r="T584" s="3"/>
    </row>
    <row r="585" spans="2:20" ht="12.75">
      <c r="B585" s="2"/>
      <c r="C585" s="3"/>
      <c r="D585" s="4"/>
      <c r="E585" s="3"/>
      <c r="F585" s="3"/>
      <c r="G585" s="3"/>
      <c r="H585" s="3"/>
      <c r="I585" s="3"/>
      <c r="J585" s="3"/>
      <c r="K585" s="3"/>
      <c r="L585" s="3"/>
      <c r="M585" s="3"/>
      <c r="N585" s="3"/>
      <c r="O585" s="3"/>
      <c r="P585" s="3"/>
      <c r="Q585" s="3"/>
      <c r="R585" s="3"/>
      <c r="S585" s="3"/>
      <c r="T585" s="3"/>
    </row>
    <row r="586" spans="2:20" ht="12.75">
      <c r="B586" s="2"/>
      <c r="C586" s="3"/>
      <c r="D586" s="4"/>
      <c r="E586" s="3"/>
      <c r="F586" s="3"/>
      <c r="G586" s="3"/>
      <c r="H586" s="3"/>
      <c r="I586" s="3"/>
      <c r="J586" s="3"/>
      <c r="K586" s="3"/>
      <c r="L586" s="3"/>
      <c r="M586" s="3"/>
      <c r="N586" s="3"/>
      <c r="O586" s="3"/>
      <c r="P586" s="3"/>
      <c r="Q586" s="3"/>
      <c r="R586" s="3"/>
      <c r="S586" s="3"/>
      <c r="T586" s="3"/>
    </row>
    <row r="587" spans="2:20" ht="12.75">
      <c r="B587" s="2"/>
      <c r="C587" s="3"/>
      <c r="D587" s="4"/>
      <c r="E587" s="3"/>
      <c r="F587" s="3"/>
      <c r="G587" s="3"/>
      <c r="H587" s="3"/>
      <c r="I587" s="3"/>
      <c r="J587" s="3"/>
      <c r="K587" s="3"/>
      <c r="L587" s="3"/>
      <c r="M587" s="3"/>
      <c r="N587" s="3"/>
      <c r="O587" s="3"/>
      <c r="P587" s="3"/>
      <c r="Q587" s="3"/>
      <c r="R587" s="3"/>
      <c r="S587" s="3"/>
      <c r="T587" s="3"/>
    </row>
    <row r="588" spans="2:20" ht="12.75">
      <c r="B588" s="2"/>
      <c r="C588" s="3"/>
      <c r="D588" s="4"/>
      <c r="E588" s="3"/>
      <c r="F588" s="3"/>
      <c r="G588" s="3"/>
      <c r="H588" s="3"/>
      <c r="I588" s="3"/>
      <c r="J588" s="3"/>
      <c r="K588" s="3"/>
      <c r="L588" s="3"/>
      <c r="M588" s="3"/>
      <c r="N588" s="3"/>
      <c r="O588" s="3"/>
      <c r="P588" s="3"/>
      <c r="Q588" s="3"/>
      <c r="R588" s="3"/>
      <c r="S588" s="3"/>
      <c r="T588" s="3"/>
    </row>
    <row r="589" spans="2:20" ht="12.75">
      <c r="B589" s="2"/>
      <c r="C589" s="3"/>
      <c r="D589" s="4"/>
      <c r="E589" s="3"/>
      <c r="F589" s="3"/>
      <c r="G589" s="3"/>
      <c r="H589" s="3"/>
      <c r="I589" s="3"/>
      <c r="J589" s="3"/>
      <c r="K589" s="3"/>
      <c r="L589" s="3"/>
      <c r="M589" s="3"/>
      <c r="N589" s="3"/>
      <c r="O589" s="3"/>
      <c r="P589" s="3"/>
      <c r="Q589" s="3"/>
      <c r="R589" s="3"/>
      <c r="S589" s="3"/>
      <c r="T589" s="3"/>
    </row>
    <row r="590" spans="2:20" ht="12.75">
      <c r="B590" s="2"/>
      <c r="C590" s="3"/>
      <c r="D590" s="4"/>
      <c r="E590" s="3"/>
      <c r="F590" s="3"/>
      <c r="G590" s="3"/>
      <c r="H590" s="3"/>
      <c r="I590" s="3"/>
      <c r="J590" s="3"/>
      <c r="K590" s="3"/>
      <c r="L590" s="3"/>
      <c r="M590" s="3"/>
      <c r="N590" s="3"/>
      <c r="O590" s="3"/>
      <c r="P590" s="3"/>
      <c r="Q590" s="3"/>
      <c r="R590" s="3"/>
      <c r="S590" s="3"/>
      <c r="T590" s="3"/>
    </row>
    <row r="591" spans="2:20" ht="12.75">
      <c r="B591" s="2"/>
      <c r="C591" s="3"/>
      <c r="D591" s="4"/>
      <c r="E591" s="3"/>
      <c r="F591" s="3"/>
      <c r="G591" s="3"/>
      <c r="H591" s="3"/>
      <c r="I591" s="3"/>
      <c r="J591" s="3"/>
      <c r="K591" s="3"/>
      <c r="L591" s="3"/>
      <c r="M591" s="3"/>
      <c r="N591" s="3"/>
      <c r="O591" s="3"/>
      <c r="P591" s="3"/>
      <c r="Q591" s="3"/>
      <c r="R591" s="3"/>
      <c r="S591" s="3"/>
      <c r="T591" s="3"/>
    </row>
    <row r="592" spans="2:20" ht="12.75">
      <c r="B592" s="2"/>
      <c r="C592" s="3"/>
      <c r="D592" s="4"/>
      <c r="E592" s="3"/>
      <c r="F592" s="3"/>
      <c r="G592" s="3"/>
      <c r="H592" s="3"/>
      <c r="I592" s="3"/>
      <c r="J592" s="3"/>
      <c r="K592" s="3"/>
      <c r="L592" s="3"/>
      <c r="M592" s="3"/>
      <c r="N592" s="3"/>
      <c r="O592" s="3"/>
      <c r="P592" s="3"/>
      <c r="Q592" s="3"/>
      <c r="R592" s="3"/>
      <c r="S592" s="3"/>
      <c r="T592" s="3"/>
    </row>
    <row r="593" spans="2:20" ht="12.75">
      <c r="B593" s="2"/>
      <c r="C593" s="3"/>
      <c r="D593" s="4"/>
      <c r="E593" s="3"/>
      <c r="F593" s="3"/>
      <c r="G593" s="3"/>
      <c r="H593" s="3"/>
      <c r="I593" s="3"/>
      <c r="J593" s="3"/>
      <c r="K593" s="3"/>
      <c r="L593" s="3"/>
      <c r="M593" s="3"/>
      <c r="N593" s="3"/>
      <c r="O593" s="3"/>
      <c r="P593" s="3"/>
      <c r="Q593" s="3"/>
      <c r="R593" s="3"/>
      <c r="S593" s="3"/>
      <c r="T593" s="3"/>
    </row>
    <row r="594" spans="2:20" ht="12.75">
      <c r="B594" s="2"/>
      <c r="C594" s="3"/>
      <c r="D594" s="4"/>
      <c r="E594" s="3"/>
      <c r="F594" s="3"/>
      <c r="G594" s="3"/>
      <c r="H594" s="3"/>
      <c r="I594" s="3"/>
      <c r="J594" s="3"/>
      <c r="K594" s="3"/>
      <c r="L594" s="3"/>
      <c r="M594" s="3"/>
      <c r="N594" s="3"/>
      <c r="O594" s="3"/>
      <c r="P594" s="3"/>
      <c r="Q594" s="3"/>
      <c r="R594" s="3"/>
      <c r="S594" s="3"/>
      <c r="T594" s="3"/>
    </row>
    <row r="595" spans="2:20" ht="12.75">
      <c r="B595" s="2"/>
      <c r="C595" s="3"/>
      <c r="D595" s="4"/>
      <c r="E595" s="3"/>
      <c r="F595" s="3"/>
      <c r="G595" s="3"/>
      <c r="H595" s="3"/>
      <c r="I595" s="3"/>
      <c r="J595" s="3"/>
      <c r="K595" s="3"/>
      <c r="L595" s="3"/>
      <c r="M595" s="3"/>
      <c r="N595" s="3"/>
      <c r="O595" s="3"/>
      <c r="P595" s="3"/>
      <c r="Q595" s="3"/>
      <c r="R595" s="3"/>
      <c r="S595" s="3"/>
      <c r="T595" s="3"/>
    </row>
    <row r="596" spans="2:20" ht="12.75">
      <c r="B596" s="2"/>
      <c r="C596" s="3"/>
      <c r="D596" s="4"/>
      <c r="E596" s="3"/>
      <c r="F596" s="3"/>
      <c r="G596" s="3"/>
      <c r="H596" s="3"/>
      <c r="I596" s="3"/>
      <c r="J596" s="3"/>
      <c r="K596" s="3"/>
      <c r="L596" s="3"/>
      <c r="M596" s="3"/>
      <c r="N596" s="3"/>
      <c r="O596" s="3"/>
      <c r="P596" s="3"/>
      <c r="Q596" s="3"/>
      <c r="R596" s="3"/>
      <c r="S596" s="3"/>
      <c r="T596" s="3"/>
    </row>
    <row r="597" spans="2:20" ht="12.75">
      <c r="B597" s="2"/>
      <c r="C597" s="3"/>
      <c r="D597" s="4"/>
      <c r="E597" s="3"/>
      <c r="F597" s="3"/>
      <c r="G597" s="3"/>
      <c r="H597" s="3"/>
      <c r="I597" s="3"/>
      <c r="J597" s="3"/>
      <c r="K597" s="3"/>
      <c r="L597" s="3"/>
      <c r="M597" s="3"/>
      <c r="N597" s="3"/>
      <c r="O597" s="3"/>
      <c r="P597" s="3"/>
      <c r="Q597" s="3"/>
      <c r="R597" s="3"/>
      <c r="S597" s="3"/>
      <c r="T597" s="3"/>
    </row>
    <row r="598" spans="2:20" ht="12.75">
      <c r="B598" s="2"/>
      <c r="C598" s="3"/>
      <c r="D598" s="4"/>
      <c r="E598" s="3"/>
      <c r="F598" s="3"/>
      <c r="G598" s="3"/>
      <c r="H598" s="3"/>
      <c r="I598" s="3"/>
      <c r="J598" s="3"/>
      <c r="K598" s="3"/>
      <c r="L598" s="3"/>
      <c r="M598" s="3"/>
      <c r="N598" s="3"/>
      <c r="O598" s="3"/>
      <c r="P598" s="3"/>
      <c r="Q598" s="3"/>
      <c r="R598" s="3"/>
      <c r="S598" s="3"/>
      <c r="T598" s="3"/>
    </row>
    <row r="599" spans="2:20" ht="12.75">
      <c r="B599" s="2"/>
      <c r="C599" s="3"/>
      <c r="D599" s="4"/>
      <c r="E599" s="3"/>
      <c r="F599" s="3"/>
      <c r="G599" s="3"/>
      <c r="H599" s="3"/>
      <c r="I599" s="3"/>
      <c r="J599" s="3"/>
      <c r="K599" s="3"/>
      <c r="L599" s="3"/>
      <c r="M599" s="3"/>
      <c r="N599" s="3"/>
      <c r="O599" s="3"/>
      <c r="P599" s="3"/>
      <c r="Q599" s="3"/>
      <c r="R599" s="3"/>
      <c r="S599" s="3"/>
      <c r="T599" s="3"/>
    </row>
    <row r="600" spans="2:20" ht="12.75">
      <c r="B600" s="2"/>
      <c r="C600" s="3"/>
      <c r="D600" s="4"/>
      <c r="E600" s="3"/>
      <c r="F600" s="3"/>
      <c r="G600" s="3"/>
      <c r="H600" s="3"/>
      <c r="I600" s="3"/>
      <c r="J600" s="3"/>
      <c r="K600" s="3"/>
      <c r="L600" s="3"/>
      <c r="M600" s="3"/>
      <c r="N600" s="3"/>
      <c r="O600" s="3"/>
      <c r="P600" s="3"/>
      <c r="Q600" s="3"/>
      <c r="R600" s="3"/>
      <c r="S600" s="3"/>
      <c r="T600" s="3"/>
    </row>
    <row r="601" spans="2:20" ht="12.75">
      <c r="B601" s="2"/>
      <c r="C601" s="3"/>
      <c r="D601" s="4"/>
      <c r="E601" s="3"/>
      <c r="F601" s="3"/>
      <c r="G601" s="3"/>
      <c r="H601" s="3"/>
      <c r="I601" s="3"/>
      <c r="J601" s="3"/>
      <c r="K601" s="3"/>
      <c r="L601" s="3"/>
      <c r="M601" s="3"/>
      <c r="N601" s="3"/>
      <c r="O601" s="3"/>
      <c r="P601" s="3"/>
      <c r="Q601" s="3"/>
      <c r="R601" s="3"/>
      <c r="S601" s="3"/>
      <c r="T601" s="3"/>
    </row>
    <row r="602" spans="2:20" ht="12.75">
      <c r="B602" s="2"/>
      <c r="C602" s="3"/>
      <c r="D602" s="4"/>
      <c r="E602" s="3"/>
      <c r="F602" s="3"/>
      <c r="G602" s="3"/>
      <c r="H602" s="3"/>
      <c r="I602" s="3"/>
      <c r="J602" s="3"/>
      <c r="K602" s="3"/>
      <c r="L602" s="3"/>
      <c r="M602" s="3"/>
      <c r="N602" s="3"/>
      <c r="O602" s="3"/>
      <c r="P602" s="3"/>
      <c r="Q602" s="3"/>
      <c r="R602" s="3"/>
      <c r="S602" s="3"/>
      <c r="T602" s="3"/>
    </row>
    <row r="603" spans="2:20" ht="12.75">
      <c r="B603" s="2"/>
      <c r="C603" s="3"/>
      <c r="D603" s="4"/>
      <c r="E603" s="3"/>
      <c r="F603" s="3"/>
      <c r="G603" s="3"/>
      <c r="H603" s="3"/>
      <c r="I603" s="3"/>
      <c r="J603" s="3"/>
      <c r="K603" s="3"/>
      <c r="L603" s="3"/>
      <c r="M603" s="3"/>
      <c r="N603" s="3"/>
      <c r="O603" s="3"/>
      <c r="P603" s="3"/>
      <c r="Q603" s="3"/>
      <c r="R603" s="3"/>
      <c r="S603" s="3"/>
      <c r="T603" s="3"/>
    </row>
    <row r="604" spans="2:20" ht="12.75">
      <c r="B604" s="2"/>
      <c r="C604" s="3"/>
      <c r="D604" s="4"/>
      <c r="E604" s="3"/>
      <c r="F604" s="3"/>
      <c r="G604" s="3"/>
      <c r="H604" s="3"/>
      <c r="I604" s="3"/>
      <c r="J604" s="3"/>
      <c r="K604" s="3"/>
      <c r="L604" s="3"/>
      <c r="M604" s="3"/>
      <c r="N604" s="3"/>
      <c r="O604" s="3"/>
      <c r="P604" s="3"/>
      <c r="Q604" s="3"/>
      <c r="R604" s="3"/>
      <c r="S604" s="3"/>
      <c r="T604" s="3"/>
    </row>
    <row r="605" spans="2:20" ht="12.75">
      <c r="B605" s="2"/>
      <c r="C605" s="3"/>
      <c r="D605" s="4"/>
      <c r="E605" s="3"/>
      <c r="F605" s="3"/>
      <c r="G605" s="3"/>
      <c r="H605" s="3"/>
      <c r="I605" s="3"/>
      <c r="J605" s="3"/>
      <c r="K605" s="3"/>
      <c r="L605" s="3"/>
      <c r="M605" s="3"/>
      <c r="N605" s="3"/>
      <c r="O605" s="3"/>
      <c r="P605" s="3"/>
      <c r="Q605" s="3"/>
      <c r="R605" s="3"/>
      <c r="S605" s="3"/>
      <c r="T605" s="3"/>
    </row>
    <row r="606" spans="2:20" ht="12.75">
      <c r="B606" s="2"/>
      <c r="C606" s="3"/>
      <c r="D606" s="4"/>
      <c r="E606" s="3"/>
      <c r="F606" s="3"/>
      <c r="G606" s="3"/>
      <c r="H606" s="3"/>
      <c r="I606" s="3"/>
      <c r="J606" s="3"/>
      <c r="K606" s="3"/>
      <c r="L606" s="3"/>
      <c r="M606" s="3"/>
      <c r="N606" s="3"/>
      <c r="O606" s="3"/>
      <c r="P606" s="3"/>
      <c r="Q606" s="3"/>
      <c r="R606" s="3"/>
      <c r="S606" s="3"/>
      <c r="T606" s="3"/>
    </row>
    <row r="607" spans="2:20" ht="12.75">
      <c r="B607" s="2"/>
      <c r="C607" s="3"/>
      <c r="D607" s="4"/>
      <c r="E607" s="3"/>
      <c r="F607" s="3"/>
      <c r="G607" s="3"/>
      <c r="H607" s="3"/>
      <c r="I607" s="3"/>
      <c r="J607" s="3"/>
      <c r="K607" s="3"/>
      <c r="L607" s="3"/>
      <c r="M607" s="3"/>
      <c r="N607" s="3"/>
      <c r="O607" s="3"/>
      <c r="P607" s="3"/>
      <c r="Q607" s="3"/>
      <c r="R607" s="3"/>
      <c r="S607" s="3"/>
      <c r="T607" s="3"/>
    </row>
    <row r="608" spans="2:20" ht="12.75">
      <c r="B608" s="2"/>
      <c r="C608" s="3"/>
      <c r="D608" s="4"/>
      <c r="E608" s="3"/>
      <c r="F608" s="3"/>
      <c r="G608" s="3"/>
      <c r="H608" s="3"/>
      <c r="I608" s="3"/>
      <c r="J608" s="3"/>
      <c r="K608" s="3"/>
      <c r="L608" s="3"/>
      <c r="M608" s="3"/>
      <c r="N608" s="3"/>
      <c r="O608" s="3"/>
      <c r="P608" s="3"/>
      <c r="Q608" s="3"/>
      <c r="R608" s="3"/>
      <c r="S608" s="3"/>
      <c r="T608" s="3"/>
    </row>
    <row r="609" spans="2:20" ht="12.75">
      <c r="B609" s="2"/>
      <c r="C609" s="3"/>
      <c r="D609" s="4"/>
      <c r="E609" s="3"/>
      <c r="F609" s="3"/>
      <c r="G609" s="3"/>
      <c r="H609" s="3"/>
      <c r="I609" s="3"/>
      <c r="J609" s="3"/>
      <c r="K609" s="3"/>
      <c r="L609" s="3"/>
      <c r="M609" s="3"/>
      <c r="N609" s="3"/>
      <c r="O609" s="3"/>
      <c r="P609" s="3"/>
      <c r="Q609" s="3"/>
      <c r="R609" s="3"/>
      <c r="S609" s="3"/>
      <c r="T609" s="3"/>
    </row>
    <row r="610" spans="2:20" ht="12.75">
      <c r="B610" s="2"/>
      <c r="C610" s="3"/>
      <c r="D610" s="4"/>
      <c r="E610" s="3"/>
      <c r="F610" s="3"/>
      <c r="G610" s="3"/>
      <c r="H610" s="3"/>
      <c r="I610" s="3"/>
      <c r="J610" s="3"/>
      <c r="K610" s="3"/>
      <c r="L610" s="3"/>
      <c r="M610" s="3"/>
      <c r="N610" s="3"/>
      <c r="O610" s="3"/>
      <c r="P610" s="3"/>
      <c r="Q610" s="3"/>
      <c r="R610" s="3"/>
      <c r="S610" s="3"/>
      <c r="T610" s="3"/>
    </row>
    <row r="611" spans="2:20" ht="12.75">
      <c r="B611" s="2"/>
      <c r="C611" s="3"/>
      <c r="D611" s="4"/>
      <c r="E611" s="3"/>
      <c r="F611" s="3"/>
      <c r="G611" s="3"/>
      <c r="H611" s="3"/>
      <c r="I611" s="3"/>
      <c r="J611" s="3"/>
      <c r="K611" s="3"/>
      <c r="L611" s="3"/>
      <c r="M611" s="3"/>
      <c r="N611" s="3"/>
      <c r="O611" s="3"/>
      <c r="P611" s="3"/>
      <c r="Q611" s="3"/>
      <c r="R611" s="3"/>
      <c r="S611" s="3"/>
      <c r="T611" s="3"/>
    </row>
    <row r="612" spans="2:20" ht="12.75">
      <c r="B612" s="2"/>
      <c r="C612" s="3"/>
      <c r="D612" s="4"/>
      <c r="E612" s="3"/>
      <c r="F612" s="3"/>
      <c r="G612" s="3"/>
      <c r="H612" s="3"/>
      <c r="I612" s="3"/>
      <c r="J612" s="3"/>
      <c r="K612" s="3"/>
      <c r="L612" s="3"/>
      <c r="M612" s="3"/>
      <c r="N612" s="3"/>
      <c r="O612" s="3"/>
      <c r="P612" s="3"/>
      <c r="Q612" s="3"/>
      <c r="R612" s="3"/>
      <c r="S612" s="3"/>
      <c r="T612" s="3"/>
    </row>
    <row r="613" spans="2:20" ht="12.75">
      <c r="B613" s="2"/>
      <c r="C613" s="3"/>
      <c r="D613" s="4"/>
      <c r="E613" s="3"/>
      <c r="F613" s="3"/>
      <c r="G613" s="3"/>
      <c r="H613" s="3"/>
      <c r="I613" s="3"/>
      <c r="J613" s="3"/>
      <c r="K613" s="3"/>
      <c r="L613" s="3"/>
      <c r="M613" s="3"/>
      <c r="N613" s="3"/>
      <c r="O613" s="3"/>
      <c r="P613" s="3"/>
      <c r="Q613" s="3"/>
      <c r="R613" s="3"/>
      <c r="S613" s="3"/>
      <c r="T613" s="3"/>
    </row>
    <row r="614" spans="2:20" ht="12.75">
      <c r="B614" s="2"/>
      <c r="C614" s="3"/>
      <c r="D614" s="4"/>
      <c r="E614" s="3"/>
      <c r="F614" s="3"/>
      <c r="G614" s="3"/>
      <c r="H614" s="3"/>
      <c r="I614" s="3"/>
      <c r="J614" s="3"/>
      <c r="K614" s="3"/>
      <c r="L614" s="3"/>
      <c r="M614" s="3"/>
      <c r="N614" s="3"/>
      <c r="O614" s="3"/>
      <c r="P614" s="3"/>
      <c r="Q614" s="3"/>
      <c r="R614" s="3"/>
      <c r="S614" s="3"/>
      <c r="T614" s="3"/>
    </row>
    <row r="615" spans="2:20" ht="12.75">
      <c r="B615" s="2"/>
      <c r="C615" s="3"/>
      <c r="D615" s="4"/>
      <c r="E615" s="3"/>
      <c r="F615" s="3"/>
      <c r="G615" s="3"/>
      <c r="H615" s="3"/>
      <c r="I615" s="3"/>
      <c r="J615" s="3"/>
      <c r="K615" s="3"/>
      <c r="L615" s="3"/>
      <c r="M615" s="3"/>
      <c r="N615" s="3"/>
      <c r="O615" s="3"/>
      <c r="P615" s="3"/>
      <c r="Q615" s="3"/>
      <c r="R615" s="3"/>
      <c r="S615" s="3"/>
      <c r="T615" s="3"/>
    </row>
    <row r="616" spans="2:20" ht="12.75">
      <c r="B616" s="2"/>
      <c r="C616" s="3"/>
      <c r="D616" s="4"/>
      <c r="E616" s="3"/>
      <c r="F616" s="3"/>
      <c r="G616" s="3"/>
      <c r="H616" s="3"/>
      <c r="I616" s="3"/>
      <c r="J616" s="3"/>
      <c r="K616" s="3"/>
      <c r="L616" s="3"/>
      <c r="M616" s="3"/>
      <c r="N616" s="3"/>
      <c r="O616" s="3"/>
      <c r="P616" s="3"/>
      <c r="Q616" s="3"/>
      <c r="R616" s="3"/>
      <c r="S616" s="3"/>
      <c r="T616" s="3"/>
    </row>
    <row r="617" spans="2:20" ht="12.75">
      <c r="B617" s="2"/>
      <c r="C617" s="3"/>
      <c r="D617" s="4"/>
      <c r="E617" s="3"/>
      <c r="F617" s="3"/>
      <c r="G617" s="3"/>
      <c r="H617" s="3"/>
      <c r="I617" s="3"/>
      <c r="J617" s="3"/>
      <c r="K617" s="3"/>
      <c r="L617" s="3"/>
      <c r="M617" s="3"/>
      <c r="N617" s="3"/>
      <c r="O617" s="3"/>
      <c r="P617" s="3"/>
      <c r="Q617" s="3"/>
      <c r="R617" s="3"/>
      <c r="S617" s="3"/>
      <c r="T617" s="3"/>
    </row>
    <row r="618" spans="2:20" ht="12.75">
      <c r="B618" s="2"/>
      <c r="C618" s="3"/>
      <c r="D618" s="4"/>
      <c r="E618" s="3"/>
      <c r="F618" s="3"/>
      <c r="G618" s="3"/>
      <c r="H618" s="3"/>
      <c r="I618" s="3"/>
      <c r="J618" s="3"/>
      <c r="K618" s="3"/>
      <c r="L618" s="3"/>
      <c r="M618" s="3"/>
      <c r="N618" s="3"/>
      <c r="O618" s="3"/>
      <c r="P618" s="3"/>
      <c r="Q618" s="3"/>
      <c r="R618" s="3"/>
      <c r="S618" s="3"/>
      <c r="T618" s="3"/>
    </row>
    <row r="619" spans="2:20" ht="12.75">
      <c r="B619" s="2"/>
      <c r="C619" s="3"/>
      <c r="D619" s="4"/>
      <c r="E619" s="3"/>
      <c r="F619" s="3"/>
      <c r="G619" s="3"/>
      <c r="H619" s="3"/>
      <c r="I619" s="3"/>
      <c r="J619" s="3"/>
      <c r="K619" s="3"/>
      <c r="L619" s="3"/>
      <c r="M619" s="3"/>
      <c r="N619" s="3"/>
      <c r="O619" s="3"/>
      <c r="P619" s="3"/>
      <c r="Q619" s="3"/>
      <c r="R619" s="3"/>
      <c r="S619" s="3"/>
      <c r="T619" s="3"/>
    </row>
    <row r="620" spans="2:20" ht="12.75">
      <c r="B620" s="2"/>
      <c r="C620" s="3"/>
      <c r="D620" s="4"/>
      <c r="E620" s="3"/>
      <c r="F620" s="3"/>
      <c r="G620" s="3"/>
      <c r="H620" s="3"/>
      <c r="I620" s="3"/>
      <c r="J620" s="3"/>
      <c r="K620" s="3"/>
      <c r="L620" s="3"/>
      <c r="M620" s="3"/>
      <c r="N620" s="3"/>
      <c r="O620" s="3"/>
      <c r="P620" s="3"/>
      <c r="Q620" s="3"/>
      <c r="R620" s="3"/>
      <c r="S620" s="3"/>
      <c r="T620" s="3"/>
    </row>
    <row r="621" spans="2:20" ht="12.75">
      <c r="B621" s="2"/>
      <c r="C621" s="3"/>
      <c r="D621" s="4"/>
      <c r="E621" s="3"/>
      <c r="F621" s="3"/>
      <c r="G621" s="3"/>
      <c r="H621" s="3"/>
      <c r="I621" s="3"/>
      <c r="J621" s="3"/>
      <c r="K621" s="3"/>
      <c r="L621" s="3"/>
      <c r="M621" s="3"/>
      <c r="N621" s="3"/>
      <c r="O621" s="3"/>
      <c r="P621" s="3"/>
      <c r="Q621" s="3"/>
      <c r="R621" s="3"/>
      <c r="S621" s="3"/>
      <c r="T621" s="3"/>
    </row>
    <row r="622" spans="2:20" ht="12.75">
      <c r="B622" s="2"/>
      <c r="C622" s="3"/>
      <c r="D622" s="4"/>
      <c r="E622" s="3"/>
      <c r="F622" s="3"/>
      <c r="G622" s="3"/>
      <c r="H622" s="3"/>
      <c r="I622" s="3"/>
      <c r="J622" s="3"/>
      <c r="K622" s="3"/>
      <c r="L622" s="3"/>
      <c r="M622" s="3"/>
      <c r="N622" s="3"/>
      <c r="O622" s="3"/>
      <c r="P622" s="3"/>
      <c r="Q622" s="3"/>
      <c r="R622" s="3"/>
      <c r="S622" s="3"/>
      <c r="T622" s="3"/>
    </row>
    <row r="623" spans="2:20" ht="12.75">
      <c r="B623" s="2"/>
      <c r="C623" s="3"/>
      <c r="D623" s="4"/>
      <c r="E623" s="3"/>
      <c r="F623" s="3"/>
      <c r="G623" s="3"/>
      <c r="H623" s="3"/>
      <c r="I623" s="3"/>
      <c r="J623" s="3"/>
      <c r="K623" s="3"/>
      <c r="L623" s="3"/>
      <c r="M623" s="3"/>
      <c r="N623" s="3"/>
      <c r="O623" s="3"/>
      <c r="P623" s="3"/>
      <c r="Q623" s="3"/>
      <c r="R623" s="3"/>
      <c r="S623" s="3"/>
      <c r="T623" s="3"/>
    </row>
    <row r="624" spans="2:20" ht="12.75">
      <c r="B624" s="2"/>
      <c r="C624" s="3"/>
      <c r="D624" s="4"/>
      <c r="E624" s="3"/>
      <c r="F624" s="3"/>
      <c r="G624" s="3"/>
      <c r="H624" s="3"/>
      <c r="I624" s="3"/>
      <c r="J624" s="3"/>
      <c r="K624" s="3"/>
      <c r="L624" s="3"/>
      <c r="M624" s="3"/>
      <c r="N624" s="3"/>
      <c r="O624" s="3"/>
      <c r="P624" s="3"/>
      <c r="Q624" s="3"/>
      <c r="R624" s="3"/>
      <c r="S624" s="3"/>
      <c r="T624" s="3"/>
    </row>
    <row r="625" spans="2:20" ht="12.75">
      <c r="B625" s="2"/>
      <c r="C625" s="3"/>
      <c r="D625" s="4"/>
      <c r="E625" s="3"/>
      <c r="F625" s="3"/>
      <c r="G625" s="3"/>
      <c r="H625" s="3"/>
      <c r="I625" s="3"/>
      <c r="J625" s="3"/>
      <c r="K625" s="3"/>
      <c r="L625" s="3"/>
      <c r="M625" s="3"/>
      <c r="N625" s="3"/>
      <c r="O625" s="3"/>
      <c r="P625" s="3"/>
      <c r="Q625" s="3"/>
      <c r="R625" s="3"/>
      <c r="S625" s="3"/>
      <c r="T625" s="3"/>
    </row>
    <row r="626" spans="2:20" ht="12.75">
      <c r="B626" s="2"/>
      <c r="C626" s="3"/>
      <c r="D626" s="4"/>
      <c r="E626" s="3"/>
      <c r="F626" s="3"/>
      <c r="G626" s="3"/>
      <c r="H626" s="3"/>
      <c r="I626" s="3"/>
      <c r="J626" s="3"/>
      <c r="K626" s="3"/>
      <c r="L626" s="3"/>
      <c r="M626" s="3"/>
      <c r="N626" s="3"/>
      <c r="O626" s="3"/>
      <c r="P626" s="3"/>
      <c r="Q626" s="3"/>
      <c r="R626" s="3"/>
      <c r="S626" s="3"/>
      <c r="T626" s="3"/>
    </row>
    <row r="627" spans="2:20" ht="12.75">
      <c r="B627" s="2"/>
      <c r="C627" s="3"/>
      <c r="D627" s="4"/>
      <c r="E627" s="3"/>
      <c r="F627" s="3"/>
      <c r="G627" s="3"/>
      <c r="H627" s="3"/>
      <c r="I627" s="3"/>
      <c r="J627" s="3"/>
      <c r="K627" s="3"/>
      <c r="L627" s="3"/>
      <c r="M627" s="3"/>
      <c r="N627" s="3"/>
      <c r="O627" s="3"/>
      <c r="P627" s="3"/>
      <c r="Q627" s="3"/>
      <c r="R627" s="3"/>
      <c r="S627" s="3"/>
      <c r="T627" s="3"/>
    </row>
    <row r="628" spans="2:20" ht="12.75">
      <c r="B628" s="2"/>
      <c r="C628" s="3"/>
      <c r="D628" s="4"/>
      <c r="E628" s="3"/>
      <c r="F628" s="3"/>
      <c r="G628" s="3"/>
      <c r="H628" s="3"/>
      <c r="I628" s="3"/>
      <c r="J628" s="3"/>
      <c r="K628" s="3"/>
      <c r="L628" s="3"/>
      <c r="M628" s="3"/>
      <c r="N628" s="3"/>
      <c r="O628" s="3"/>
      <c r="P628" s="3"/>
      <c r="Q628" s="3"/>
      <c r="R628" s="3"/>
      <c r="S628" s="3"/>
      <c r="T628" s="3"/>
    </row>
    <row r="629" spans="2:20" ht="12.75">
      <c r="B629" s="2"/>
      <c r="C629" s="3"/>
      <c r="D629" s="4"/>
      <c r="E629" s="3"/>
      <c r="F629" s="3"/>
      <c r="G629" s="3"/>
      <c r="H629" s="3"/>
      <c r="I629" s="3"/>
      <c r="J629" s="3"/>
      <c r="K629" s="3"/>
      <c r="L629" s="3"/>
      <c r="M629" s="3"/>
      <c r="N629" s="3"/>
      <c r="O629" s="3"/>
      <c r="P629" s="3"/>
      <c r="Q629" s="3"/>
      <c r="R629" s="3"/>
      <c r="S629" s="3"/>
      <c r="T629" s="3"/>
    </row>
    <row r="630" spans="2:20" ht="12.75">
      <c r="B630" s="2"/>
      <c r="C630" s="3"/>
      <c r="D630" s="4"/>
      <c r="E630" s="3"/>
      <c r="F630" s="3"/>
      <c r="G630" s="3"/>
      <c r="H630" s="3"/>
      <c r="I630" s="3"/>
      <c r="J630" s="3"/>
      <c r="K630" s="3"/>
      <c r="L630" s="3"/>
      <c r="M630" s="3"/>
      <c r="N630" s="3"/>
      <c r="O630" s="3"/>
      <c r="P630" s="3"/>
      <c r="Q630" s="3"/>
      <c r="R630" s="3"/>
      <c r="S630" s="3"/>
      <c r="T630" s="3"/>
    </row>
    <row r="631" spans="2:20" ht="12.75">
      <c r="B631" s="2"/>
      <c r="C631" s="3"/>
      <c r="D631" s="4"/>
      <c r="E631" s="3"/>
      <c r="F631" s="3"/>
      <c r="G631" s="3"/>
      <c r="H631" s="3"/>
      <c r="I631" s="3"/>
      <c r="J631" s="3"/>
      <c r="K631" s="3"/>
      <c r="L631" s="3"/>
      <c r="M631" s="3"/>
      <c r="N631" s="3"/>
      <c r="O631" s="3"/>
      <c r="P631" s="3"/>
      <c r="Q631" s="3"/>
      <c r="R631" s="3"/>
      <c r="S631" s="3"/>
      <c r="T631" s="3"/>
    </row>
    <row r="632" spans="2:20" ht="12.75">
      <c r="B632" s="2"/>
      <c r="C632" s="3"/>
      <c r="D632" s="4"/>
      <c r="E632" s="3"/>
      <c r="F632" s="3"/>
      <c r="G632" s="3"/>
      <c r="H632" s="3"/>
      <c r="I632" s="3"/>
      <c r="J632" s="3"/>
      <c r="K632" s="3"/>
      <c r="L632" s="3"/>
      <c r="M632" s="3"/>
      <c r="N632" s="3"/>
      <c r="O632" s="3"/>
      <c r="P632" s="3"/>
      <c r="Q632" s="3"/>
      <c r="R632" s="3"/>
      <c r="S632" s="3"/>
      <c r="T632" s="3"/>
    </row>
    <row r="633" spans="2:20" ht="12.75">
      <c r="B633" s="2"/>
      <c r="C633" s="3"/>
      <c r="D633" s="4"/>
      <c r="E633" s="3"/>
      <c r="F633" s="3"/>
      <c r="G633" s="3"/>
      <c r="H633" s="3"/>
      <c r="I633" s="3"/>
      <c r="J633" s="3"/>
      <c r="K633" s="3"/>
      <c r="L633" s="3"/>
      <c r="M633" s="3"/>
      <c r="N633" s="3"/>
      <c r="O633" s="3"/>
      <c r="P633" s="3"/>
      <c r="Q633" s="3"/>
      <c r="R633" s="3"/>
      <c r="S633" s="3"/>
      <c r="T633" s="3"/>
    </row>
    <row r="634" spans="2:20" ht="12.75">
      <c r="B634" s="2"/>
      <c r="C634" s="3"/>
      <c r="D634" s="4"/>
      <c r="E634" s="3"/>
      <c r="F634" s="3"/>
      <c r="G634" s="3"/>
      <c r="H634" s="3"/>
      <c r="I634" s="3"/>
      <c r="J634" s="3"/>
      <c r="K634" s="3"/>
      <c r="L634" s="3"/>
      <c r="M634" s="3"/>
      <c r="N634" s="3"/>
      <c r="O634" s="3"/>
      <c r="P634" s="3"/>
      <c r="Q634" s="3"/>
      <c r="R634" s="3"/>
      <c r="S634" s="3"/>
      <c r="T634" s="3"/>
    </row>
    <row r="635" spans="2:20" ht="12.75">
      <c r="B635" s="2"/>
      <c r="C635" s="3"/>
      <c r="D635" s="4"/>
      <c r="E635" s="3"/>
      <c r="F635" s="3"/>
      <c r="G635" s="3"/>
      <c r="H635" s="3"/>
      <c r="I635" s="3"/>
      <c r="J635" s="3"/>
      <c r="K635" s="3"/>
      <c r="L635" s="3"/>
      <c r="M635" s="3"/>
      <c r="N635" s="3"/>
      <c r="O635" s="3"/>
      <c r="P635" s="3"/>
      <c r="Q635" s="3"/>
      <c r="R635" s="3"/>
      <c r="S635" s="3"/>
      <c r="T635" s="3"/>
    </row>
    <row r="636" spans="2:20" ht="12.75">
      <c r="B636" s="2"/>
      <c r="C636" s="3"/>
      <c r="D636" s="4"/>
      <c r="E636" s="3"/>
      <c r="F636" s="3"/>
      <c r="G636" s="3"/>
      <c r="H636" s="3"/>
      <c r="I636" s="3"/>
      <c r="J636" s="3"/>
      <c r="K636" s="3"/>
      <c r="L636" s="3"/>
      <c r="M636" s="3"/>
      <c r="N636" s="3"/>
      <c r="O636" s="3"/>
      <c r="P636" s="3"/>
      <c r="Q636" s="3"/>
      <c r="R636" s="3"/>
      <c r="S636" s="3"/>
      <c r="T636" s="3"/>
    </row>
    <row r="637" spans="2:20" ht="12.75">
      <c r="B637" s="2"/>
      <c r="C637" s="3"/>
      <c r="D637" s="4"/>
      <c r="E637" s="3"/>
      <c r="F637" s="3"/>
      <c r="G637" s="3"/>
      <c r="H637" s="3"/>
      <c r="I637" s="3"/>
      <c r="J637" s="3"/>
      <c r="K637" s="3"/>
      <c r="L637" s="3"/>
      <c r="M637" s="3"/>
      <c r="N637" s="3"/>
      <c r="O637" s="3"/>
      <c r="P637" s="3"/>
      <c r="Q637" s="3"/>
      <c r="R637" s="3"/>
      <c r="S637" s="3"/>
      <c r="T637" s="3"/>
    </row>
    <row r="638" spans="2:20" ht="12.75">
      <c r="B638" s="2"/>
      <c r="C638" s="3"/>
      <c r="D638" s="4"/>
      <c r="E638" s="3"/>
      <c r="F638" s="3"/>
      <c r="G638" s="3"/>
      <c r="H638" s="3"/>
      <c r="I638" s="3"/>
      <c r="J638" s="3"/>
      <c r="K638" s="3"/>
      <c r="L638" s="3"/>
      <c r="M638" s="3"/>
      <c r="N638" s="3"/>
      <c r="O638" s="3"/>
      <c r="P638" s="3"/>
      <c r="Q638" s="3"/>
      <c r="R638" s="3"/>
      <c r="S638" s="3"/>
      <c r="T638" s="3"/>
    </row>
    <row r="639" spans="2:20" ht="12.75">
      <c r="B639" s="2"/>
      <c r="C639" s="3"/>
      <c r="D639" s="4"/>
      <c r="E639" s="3"/>
      <c r="F639" s="3"/>
      <c r="G639" s="3"/>
      <c r="H639" s="3"/>
      <c r="I639" s="3"/>
      <c r="J639" s="3"/>
      <c r="K639" s="3"/>
      <c r="L639" s="3"/>
      <c r="M639" s="3"/>
      <c r="N639" s="3"/>
      <c r="O639" s="3"/>
      <c r="P639" s="3"/>
      <c r="Q639" s="3"/>
      <c r="R639" s="3"/>
      <c r="S639" s="3"/>
      <c r="T639" s="3"/>
    </row>
    <row r="640" spans="2:20" ht="12.75">
      <c r="B640" s="2"/>
      <c r="C640" s="3"/>
      <c r="D640" s="4"/>
      <c r="E640" s="3"/>
      <c r="F640" s="3"/>
      <c r="G640" s="3"/>
      <c r="H640" s="3"/>
      <c r="I640" s="3"/>
      <c r="J640" s="3"/>
      <c r="K640" s="3"/>
      <c r="L640" s="3"/>
      <c r="M640" s="3"/>
      <c r="N640" s="3"/>
      <c r="O640" s="3"/>
      <c r="P640" s="3"/>
      <c r="Q640" s="3"/>
      <c r="R640" s="3"/>
      <c r="S640" s="3"/>
      <c r="T640" s="3"/>
    </row>
    <row r="641" spans="2:20" ht="12.75">
      <c r="B641" s="2"/>
      <c r="C641" s="3"/>
      <c r="D641" s="4"/>
      <c r="E641" s="3"/>
      <c r="F641" s="3"/>
      <c r="G641" s="3"/>
      <c r="H641" s="3"/>
      <c r="I641" s="3"/>
      <c r="J641" s="3"/>
      <c r="K641" s="3"/>
      <c r="L641" s="3"/>
      <c r="M641" s="3"/>
      <c r="N641" s="3"/>
      <c r="O641" s="3"/>
      <c r="P641" s="3"/>
      <c r="Q641" s="3"/>
      <c r="R641" s="3"/>
      <c r="S641" s="3"/>
      <c r="T641" s="3"/>
    </row>
    <row r="642" spans="2:20" ht="12.75">
      <c r="B642" s="2"/>
      <c r="C642" s="3"/>
      <c r="D642" s="4"/>
      <c r="E642" s="3"/>
      <c r="F642" s="3"/>
      <c r="G642" s="3"/>
      <c r="H642" s="3"/>
      <c r="I642" s="3"/>
      <c r="J642" s="3"/>
      <c r="K642" s="3"/>
      <c r="L642" s="3"/>
      <c r="M642" s="3"/>
      <c r="N642" s="3"/>
      <c r="O642" s="3"/>
      <c r="P642" s="3"/>
      <c r="Q642" s="3"/>
      <c r="R642" s="3"/>
      <c r="S642" s="3"/>
      <c r="T642" s="3"/>
    </row>
    <row r="643" spans="2:20" ht="12.75">
      <c r="B643" s="2"/>
      <c r="C643" s="3"/>
      <c r="D643" s="4"/>
      <c r="E643" s="3"/>
      <c r="F643" s="3"/>
      <c r="G643" s="3"/>
      <c r="H643" s="3"/>
      <c r="I643" s="3"/>
      <c r="J643" s="3"/>
      <c r="K643" s="3"/>
      <c r="L643" s="3"/>
      <c r="M643" s="3"/>
      <c r="N643" s="3"/>
      <c r="O643" s="3"/>
      <c r="P643" s="3"/>
      <c r="Q643" s="3"/>
      <c r="R643" s="3"/>
      <c r="S643" s="3"/>
      <c r="T643" s="3"/>
    </row>
    <row r="644" spans="2:20" ht="12.75">
      <c r="B644" s="2"/>
      <c r="C644" s="3"/>
      <c r="D644" s="4"/>
      <c r="E644" s="3"/>
      <c r="F644" s="3"/>
      <c r="G644" s="3"/>
      <c r="H644" s="3"/>
      <c r="I644" s="3"/>
      <c r="J644" s="3"/>
      <c r="K644" s="3"/>
      <c r="L644" s="3"/>
      <c r="M644" s="3"/>
      <c r="N644" s="3"/>
      <c r="O644" s="3"/>
      <c r="P644" s="3"/>
      <c r="Q644" s="3"/>
      <c r="R644" s="3"/>
      <c r="S644" s="3"/>
      <c r="T644" s="3"/>
    </row>
    <row r="645" spans="2:20" ht="12.75">
      <c r="B645" s="2"/>
      <c r="C645" s="3"/>
      <c r="D645" s="4"/>
      <c r="E645" s="3"/>
      <c r="F645" s="3"/>
      <c r="G645" s="3"/>
      <c r="H645" s="3"/>
      <c r="I645" s="3"/>
      <c r="J645" s="3"/>
      <c r="K645" s="3"/>
      <c r="L645" s="3"/>
      <c r="M645" s="3"/>
      <c r="N645" s="3"/>
      <c r="O645" s="3"/>
      <c r="P645" s="3"/>
      <c r="Q645" s="3"/>
      <c r="R645" s="3"/>
      <c r="S645" s="3"/>
      <c r="T645" s="3"/>
    </row>
    <row r="646" spans="2:20" ht="12.75">
      <c r="B646" s="2"/>
      <c r="C646" s="3"/>
      <c r="D646" s="4"/>
      <c r="E646" s="3"/>
      <c r="F646" s="3"/>
      <c r="G646" s="3"/>
      <c r="H646" s="3"/>
      <c r="I646" s="3"/>
      <c r="J646" s="3"/>
      <c r="K646" s="3"/>
      <c r="L646" s="3"/>
      <c r="M646" s="3"/>
      <c r="N646" s="3"/>
      <c r="O646" s="3"/>
      <c r="P646" s="3"/>
      <c r="Q646" s="3"/>
      <c r="R646" s="3"/>
      <c r="S646" s="3"/>
      <c r="T646" s="3"/>
    </row>
    <row r="647" spans="2:20" ht="12.75">
      <c r="B647" s="2"/>
      <c r="C647" s="3"/>
      <c r="D647" s="4"/>
      <c r="E647" s="3"/>
      <c r="F647" s="3"/>
      <c r="G647" s="3"/>
      <c r="H647" s="3"/>
      <c r="I647" s="3"/>
      <c r="J647" s="3"/>
      <c r="K647" s="3"/>
      <c r="L647" s="3"/>
      <c r="M647" s="3"/>
      <c r="N647" s="3"/>
      <c r="O647" s="3"/>
      <c r="P647" s="3"/>
      <c r="Q647" s="3"/>
      <c r="R647" s="3"/>
      <c r="S647" s="3"/>
      <c r="T647" s="3"/>
    </row>
    <row r="648" spans="2:20" ht="12.75">
      <c r="B648" s="2"/>
      <c r="C648" s="3"/>
      <c r="D648" s="4"/>
      <c r="E648" s="3"/>
      <c r="F648" s="3"/>
      <c r="G648" s="3"/>
      <c r="H648" s="3"/>
      <c r="I648" s="3"/>
      <c r="J648" s="3"/>
      <c r="K648" s="3"/>
      <c r="L648" s="3"/>
      <c r="M648" s="3"/>
      <c r="N648" s="3"/>
      <c r="O648" s="3"/>
      <c r="P648" s="3"/>
      <c r="Q648" s="3"/>
      <c r="R648" s="3"/>
      <c r="S648" s="3"/>
      <c r="T648" s="3"/>
    </row>
    <row r="649" spans="2:20" ht="12.75">
      <c r="B649" s="2"/>
      <c r="C649" s="3"/>
      <c r="D649" s="4"/>
      <c r="E649" s="3"/>
      <c r="F649" s="3"/>
      <c r="G649" s="3"/>
      <c r="H649" s="3"/>
      <c r="I649" s="3"/>
      <c r="J649" s="3"/>
      <c r="K649" s="3"/>
      <c r="L649" s="3"/>
      <c r="M649" s="3"/>
      <c r="N649" s="3"/>
      <c r="O649" s="3"/>
      <c r="P649" s="3"/>
      <c r="Q649" s="3"/>
      <c r="R649" s="3"/>
      <c r="S649" s="3"/>
      <c r="T649" s="3"/>
    </row>
    <row r="650" spans="2:20" ht="12.75">
      <c r="B650" s="2"/>
      <c r="C650" s="3"/>
      <c r="D650" s="4"/>
      <c r="E650" s="3"/>
      <c r="F650" s="3"/>
      <c r="G650" s="3"/>
      <c r="H650" s="3"/>
      <c r="I650" s="3"/>
      <c r="J650" s="3"/>
      <c r="K650" s="3"/>
      <c r="L650" s="3"/>
      <c r="M650" s="3"/>
      <c r="N650" s="3"/>
      <c r="O650" s="3"/>
      <c r="P650" s="3"/>
      <c r="Q650" s="3"/>
      <c r="R650" s="3"/>
      <c r="S650" s="3"/>
      <c r="T650" s="3"/>
    </row>
    <row r="651" spans="2:20" ht="12.75">
      <c r="B651" s="2"/>
      <c r="C651" s="3"/>
      <c r="D651" s="4"/>
      <c r="E651" s="3"/>
      <c r="F651" s="3"/>
      <c r="G651" s="3"/>
      <c r="H651" s="3"/>
      <c r="I651" s="3"/>
      <c r="J651" s="3"/>
      <c r="K651" s="3"/>
      <c r="L651" s="3"/>
      <c r="M651" s="3"/>
      <c r="N651" s="3"/>
      <c r="O651" s="3"/>
      <c r="P651" s="3"/>
      <c r="Q651" s="3"/>
      <c r="R651" s="3"/>
      <c r="S651" s="3"/>
      <c r="T651" s="3"/>
    </row>
    <row r="652" spans="2:20" ht="12.75">
      <c r="B652" s="2"/>
      <c r="C652" s="3"/>
      <c r="D652" s="4"/>
      <c r="E652" s="3"/>
      <c r="F652" s="3"/>
      <c r="G652" s="3"/>
      <c r="H652" s="3"/>
      <c r="I652" s="3"/>
      <c r="J652" s="3"/>
      <c r="K652" s="3"/>
      <c r="L652" s="3"/>
      <c r="M652" s="3"/>
      <c r="N652" s="3"/>
      <c r="O652" s="3"/>
      <c r="P652" s="3"/>
      <c r="Q652" s="3"/>
      <c r="R652" s="3"/>
      <c r="S652" s="3"/>
      <c r="T652" s="3"/>
    </row>
    <row r="653" spans="2:20" ht="12.75">
      <c r="B653" s="2"/>
      <c r="C653" s="3"/>
      <c r="D653" s="4"/>
      <c r="E653" s="3"/>
      <c r="F653" s="3"/>
      <c r="G653" s="3"/>
      <c r="H653" s="3"/>
      <c r="I653" s="3"/>
      <c r="J653" s="3"/>
      <c r="K653" s="3"/>
      <c r="L653" s="3"/>
      <c r="M653" s="3"/>
      <c r="N653" s="3"/>
      <c r="O653" s="3"/>
      <c r="P653" s="3"/>
      <c r="Q653" s="3"/>
      <c r="R653" s="3"/>
      <c r="S653" s="3"/>
      <c r="T653" s="3"/>
    </row>
    <row r="654" spans="2:20" ht="12.75">
      <c r="B654" s="2"/>
      <c r="C654" s="3"/>
      <c r="D654" s="4"/>
      <c r="E654" s="3"/>
      <c r="F654" s="3"/>
      <c r="G654" s="3"/>
      <c r="H654" s="3"/>
      <c r="I654" s="3"/>
      <c r="J654" s="3"/>
      <c r="K654" s="3"/>
      <c r="L654" s="3"/>
      <c r="M654" s="3"/>
      <c r="N654" s="3"/>
      <c r="O654" s="3"/>
      <c r="P654" s="3"/>
      <c r="Q654" s="3"/>
      <c r="R654" s="3"/>
      <c r="S654" s="3"/>
      <c r="T654" s="3"/>
    </row>
    <row r="655" spans="2:20" ht="12.75">
      <c r="B655" s="2"/>
      <c r="C655" s="3"/>
      <c r="D655" s="4"/>
      <c r="E655" s="3"/>
      <c r="F655" s="3"/>
      <c r="G655" s="3"/>
      <c r="H655" s="3"/>
      <c r="I655" s="3"/>
      <c r="J655" s="3"/>
      <c r="K655" s="3"/>
      <c r="L655" s="3"/>
      <c r="M655" s="3"/>
      <c r="N655" s="3"/>
      <c r="O655" s="3"/>
      <c r="P655" s="3"/>
      <c r="Q655" s="3"/>
      <c r="R655" s="3"/>
      <c r="S655" s="3"/>
      <c r="T655" s="3"/>
    </row>
    <row r="656" spans="2:20" ht="12.75">
      <c r="B656" s="2"/>
      <c r="C656" s="3"/>
      <c r="D656" s="4"/>
      <c r="E656" s="3"/>
      <c r="F656" s="3"/>
      <c r="G656" s="3"/>
      <c r="H656" s="3"/>
      <c r="I656" s="3"/>
      <c r="J656" s="3"/>
      <c r="K656" s="3"/>
      <c r="L656" s="3"/>
      <c r="M656" s="3"/>
      <c r="N656" s="3"/>
      <c r="O656" s="3"/>
      <c r="P656" s="3"/>
      <c r="Q656" s="3"/>
      <c r="R656" s="3"/>
      <c r="S656" s="3"/>
      <c r="T656" s="3"/>
    </row>
    <row r="657" spans="2:20" ht="12.75">
      <c r="B657" s="2"/>
      <c r="C657" s="3"/>
      <c r="D657" s="4"/>
      <c r="E657" s="3"/>
      <c r="F657" s="3"/>
      <c r="G657" s="3"/>
      <c r="H657" s="3"/>
      <c r="I657" s="3"/>
      <c r="J657" s="3"/>
      <c r="K657" s="3"/>
      <c r="L657" s="3"/>
      <c r="M657" s="3"/>
      <c r="N657" s="3"/>
      <c r="O657" s="3"/>
      <c r="P657" s="3"/>
      <c r="Q657" s="3"/>
      <c r="R657" s="3"/>
      <c r="S657" s="3"/>
      <c r="T657" s="3"/>
    </row>
    <row r="658" spans="2:20" ht="12.75">
      <c r="B658" s="2"/>
      <c r="C658" s="3"/>
      <c r="D658" s="4"/>
      <c r="E658" s="3"/>
      <c r="F658" s="3"/>
      <c r="G658" s="3"/>
      <c r="H658" s="3"/>
      <c r="I658" s="3"/>
      <c r="J658" s="3"/>
      <c r="K658" s="3"/>
      <c r="L658" s="3"/>
      <c r="M658" s="3"/>
      <c r="N658" s="3"/>
      <c r="O658" s="3"/>
      <c r="P658" s="3"/>
      <c r="Q658" s="3"/>
      <c r="R658" s="3"/>
      <c r="S658" s="3"/>
      <c r="T658" s="3"/>
    </row>
    <row r="659" spans="2:20" ht="12.75">
      <c r="B659" s="2"/>
      <c r="C659" s="3"/>
      <c r="D659" s="4"/>
      <c r="E659" s="3"/>
      <c r="F659" s="3"/>
      <c r="G659" s="3"/>
      <c r="H659" s="3"/>
      <c r="I659" s="3"/>
      <c r="J659" s="3"/>
      <c r="K659" s="3"/>
      <c r="L659" s="3"/>
      <c r="M659" s="3"/>
      <c r="N659" s="3"/>
      <c r="O659" s="3"/>
      <c r="P659" s="3"/>
      <c r="Q659" s="3"/>
      <c r="R659" s="3"/>
      <c r="S659" s="3"/>
      <c r="T659" s="3"/>
    </row>
    <row r="660" spans="2:20" ht="12.75">
      <c r="B660" s="2"/>
      <c r="C660" s="3"/>
      <c r="D660" s="4"/>
      <c r="E660" s="3"/>
      <c r="F660" s="3"/>
      <c r="G660" s="3"/>
      <c r="H660" s="3"/>
      <c r="I660" s="3"/>
      <c r="J660" s="3"/>
      <c r="K660" s="3"/>
      <c r="L660" s="3"/>
      <c r="M660" s="3"/>
      <c r="N660" s="3"/>
      <c r="O660" s="3"/>
      <c r="P660" s="3"/>
      <c r="Q660" s="3"/>
      <c r="R660" s="3"/>
      <c r="S660" s="3"/>
      <c r="T660" s="3"/>
    </row>
    <row r="661" spans="2:20" ht="12.75">
      <c r="B661" s="2"/>
      <c r="C661" s="3"/>
      <c r="D661" s="4"/>
      <c r="E661" s="3"/>
      <c r="F661" s="3"/>
      <c r="G661" s="3"/>
      <c r="H661" s="3"/>
      <c r="I661" s="3"/>
      <c r="J661" s="3"/>
      <c r="K661" s="3"/>
      <c r="L661" s="3"/>
      <c r="M661" s="3"/>
      <c r="N661" s="3"/>
      <c r="O661" s="3"/>
      <c r="P661" s="3"/>
      <c r="Q661" s="3"/>
      <c r="R661" s="3"/>
      <c r="S661" s="3"/>
      <c r="T661" s="3"/>
    </row>
    <row r="662" spans="2:20" ht="12.75">
      <c r="B662" s="2"/>
      <c r="C662" s="3"/>
      <c r="D662" s="4"/>
      <c r="E662" s="3"/>
      <c r="F662" s="3"/>
      <c r="G662" s="3"/>
      <c r="H662" s="3"/>
      <c r="I662" s="3"/>
      <c r="J662" s="3"/>
      <c r="K662" s="3"/>
      <c r="L662" s="3"/>
      <c r="M662" s="3"/>
      <c r="N662" s="3"/>
      <c r="O662" s="3"/>
      <c r="P662" s="3"/>
      <c r="Q662" s="3"/>
      <c r="R662" s="3"/>
      <c r="S662" s="3"/>
      <c r="T662" s="3"/>
    </row>
    <row r="663" spans="2:20" ht="12.75">
      <c r="B663" s="2"/>
      <c r="C663" s="3"/>
      <c r="D663" s="4"/>
      <c r="E663" s="3"/>
      <c r="F663" s="3"/>
      <c r="G663" s="3"/>
      <c r="H663" s="3"/>
      <c r="I663" s="3"/>
      <c r="J663" s="3"/>
      <c r="K663" s="3"/>
      <c r="L663" s="3"/>
      <c r="M663" s="3"/>
      <c r="N663" s="3"/>
      <c r="O663" s="3"/>
      <c r="P663" s="3"/>
      <c r="Q663" s="3"/>
      <c r="R663" s="3"/>
      <c r="S663" s="3"/>
      <c r="T663" s="3"/>
    </row>
    <row r="664" spans="2:20" ht="12.75">
      <c r="B664" s="2"/>
      <c r="C664" s="3"/>
      <c r="D664" s="4"/>
      <c r="E664" s="3"/>
      <c r="F664" s="3"/>
      <c r="G664" s="3"/>
      <c r="H664" s="3"/>
      <c r="I664" s="3"/>
      <c r="J664" s="3"/>
      <c r="K664" s="3"/>
      <c r="L664" s="3"/>
      <c r="M664" s="3"/>
      <c r="N664" s="3"/>
      <c r="O664" s="3"/>
      <c r="P664" s="3"/>
      <c r="Q664" s="3"/>
      <c r="R664" s="3"/>
      <c r="S664" s="3"/>
      <c r="T664" s="3"/>
    </row>
    <row r="665" spans="2:20" ht="12.75">
      <c r="B665" s="2"/>
      <c r="C665" s="3"/>
      <c r="D665" s="4"/>
      <c r="E665" s="3"/>
      <c r="F665" s="3"/>
      <c r="G665" s="3"/>
      <c r="H665" s="3"/>
      <c r="I665" s="3"/>
      <c r="J665" s="3"/>
      <c r="K665" s="3"/>
      <c r="L665" s="3"/>
      <c r="M665" s="3"/>
      <c r="N665" s="3"/>
      <c r="O665" s="3"/>
      <c r="P665" s="3"/>
      <c r="Q665" s="3"/>
      <c r="R665" s="3"/>
      <c r="S665" s="3"/>
      <c r="T665" s="3"/>
    </row>
    <row r="666" spans="2:20" ht="12.75">
      <c r="B666" s="2"/>
      <c r="C666" s="3"/>
      <c r="D666" s="4"/>
      <c r="E666" s="3"/>
      <c r="F666" s="3"/>
      <c r="G666" s="3"/>
      <c r="H666" s="3"/>
      <c r="I666" s="3"/>
      <c r="J666" s="3"/>
      <c r="K666" s="3"/>
      <c r="L666" s="3"/>
      <c r="M666" s="3"/>
      <c r="N666" s="3"/>
      <c r="O666" s="3"/>
      <c r="P666" s="3"/>
      <c r="Q666" s="3"/>
      <c r="R666" s="3"/>
      <c r="S666" s="3"/>
      <c r="T666" s="3"/>
    </row>
    <row r="667" spans="2:20" ht="12.75">
      <c r="B667" s="2"/>
      <c r="C667" s="3"/>
      <c r="D667" s="4"/>
      <c r="E667" s="3"/>
      <c r="F667" s="3"/>
      <c r="G667" s="3"/>
      <c r="H667" s="3"/>
      <c r="I667" s="3"/>
      <c r="J667" s="3"/>
      <c r="K667" s="3"/>
      <c r="L667" s="3"/>
      <c r="M667" s="3"/>
      <c r="N667" s="3"/>
      <c r="O667" s="3"/>
      <c r="P667" s="3"/>
      <c r="Q667" s="3"/>
      <c r="R667" s="3"/>
      <c r="S667" s="3"/>
      <c r="T667" s="3"/>
    </row>
    <row r="668" spans="2:20" ht="12.75">
      <c r="B668" s="2"/>
      <c r="C668" s="3"/>
      <c r="D668" s="4"/>
      <c r="E668" s="3"/>
      <c r="F668" s="3"/>
      <c r="G668" s="3"/>
      <c r="H668" s="3"/>
      <c r="I668" s="3"/>
      <c r="J668" s="3"/>
      <c r="K668" s="3"/>
      <c r="L668" s="3"/>
      <c r="M668" s="3"/>
      <c r="N668" s="3"/>
      <c r="O668" s="3"/>
      <c r="P668" s="3"/>
      <c r="Q668" s="3"/>
      <c r="R668" s="3"/>
      <c r="S668" s="3"/>
      <c r="T668" s="3"/>
    </row>
    <row r="669" spans="2:20" ht="12.75">
      <c r="B669" s="2"/>
      <c r="C669" s="3"/>
      <c r="D669" s="4"/>
      <c r="E669" s="3"/>
      <c r="F669" s="3"/>
      <c r="G669" s="3"/>
      <c r="H669" s="3"/>
      <c r="I669" s="3"/>
      <c r="J669" s="3"/>
      <c r="K669" s="3"/>
      <c r="L669" s="3"/>
      <c r="M669" s="3"/>
      <c r="N669" s="3"/>
      <c r="O669" s="3"/>
      <c r="P669" s="3"/>
      <c r="Q669" s="3"/>
      <c r="R669" s="3"/>
      <c r="S669" s="3"/>
      <c r="T669" s="3"/>
    </row>
    <row r="670" spans="2:20" ht="12.75">
      <c r="B670" s="2"/>
      <c r="C670" s="3"/>
      <c r="D670" s="4"/>
      <c r="E670" s="3"/>
      <c r="F670" s="3"/>
      <c r="G670" s="3"/>
      <c r="H670" s="3"/>
      <c r="I670" s="3"/>
      <c r="J670" s="3"/>
      <c r="K670" s="3"/>
      <c r="L670" s="3"/>
      <c r="M670" s="3"/>
      <c r="N670" s="3"/>
      <c r="O670" s="3"/>
      <c r="P670" s="3"/>
      <c r="Q670" s="3"/>
      <c r="R670" s="3"/>
      <c r="S670" s="3"/>
      <c r="T670" s="3"/>
    </row>
    <row r="671" spans="2:20" ht="12.75">
      <c r="B671" s="2"/>
      <c r="C671" s="3"/>
      <c r="D671" s="4"/>
      <c r="E671" s="3"/>
      <c r="F671" s="3"/>
      <c r="G671" s="3"/>
      <c r="H671" s="3"/>
      <c r="I671" s="3"/>
      <c r="J671" s="3"/>
      <c r="K671" s="3"/>
      <c r="L671" s="3"/>
      <c r="M671" s="3"/>
      <c r="N671" s="3"/>
      <c r="O671" s="3"/>
      <c r="P671" s="3"/>
      <c r="Q671" s="3"/>
      <c r="R671" s="3"/>
      <c r="S671" s="3"/>
      <c r="T671" s="3"/>
    </row>
    <row r="672" spans="2:20" ht="12.75">
      <c r="B672" s="2"/>
      <c r="C672" s="3"/>
      <c r="D672" s="4"/>
      <c r="E672" s="3"/>
      <c r="F672" s="3"/>
      <c r="G672" s="3"/>
      <c r="H672" s="3"/>
      <c r="I672" s="3"/>
      <c r="J672" s="3"/>
      <c r="K672" s="3"/>
      <c r="L672" s="3"/>
      <c r="M672" s="3"/>
      <c r="N672" s="3"/>
      <c r="O672" s="3"/>
      <c r="P672" s="3"/>
      <c r="Q672" s="3"/>
      <c r="R672" s="3"/>
      <c r="S672" s="3"/>
      <c r="T672" s="3"/>
    </row>
    <row r="673" spans="2:20" ht="12.75">
      <c r="B673" s="2"/>
      <c r="C673" s="3"/>
      <c r="D673" s="4"/>
      <c r="E673" s="3"/>
      <c r="F673" s="3"/>
      <c r="G673" s="3"/>
      <c r="H673" s="3"/>
      <c r="I673" s="3"/>
      <c r="J673" s="3"/>
      <c r="K673" s="3"/>
      <c r="L673" s="3"/>
      <c r="M673" s="3"/>
      <c r="N673" s="3"/>
      <c r="O673" s="3"/>
      <c r="P673" s="3"/>
      <c r="Q673" s="3"/>
      <c r="R673" s="3"/>
      <c r="S673" s="3"/>
      <c r="T673" s="3"/>
    </row>
    <row r="674" spans="2:20" ht="12.75">
      <c r="B674" s="2"/>
      <c r="C674" s="3"/>
      <c r="D674" s="4"/>
      <c r="E674" s="3"/>
      <c r="F674" s="3"/>
      <c r="G674" s="3"/>
      <c r="H674" s="3"/>
      <c r="I674" s="3"/>
      <c r="J674" s="3"/>
      <c r="K674" s="3"/>
      <c r="L674" s="3"/>
      <c r="M674" s="3"/>
      <c r="N674" s="3"/>
      <c r="O674" s="3"/>
      <c r="P674" s="3"/>
      <c r="Q674" s="3"/>
      <c r="R674" s="3"/>
      <c r="S674" s="3"/>
      <c r="T674" s="3"/>
    </row>
    <row r="675" spans="2:20" ht="12.75">
      <c r="B675" s="2"/>
      <c r="C675" s="3"/>
      <c r="D675" s="4"/>
      <c r="E675" s="3"/>
      <c r="F675" s="3"/>
      <c r="G675" s="3"/>
      <c r="H675" s="3"/>
      <c r="I675" s="3"/>
      <c r="J675" s="3"/>
      <c r="K675" s="3"/>
      <c r="L675" s="3"/>
      <c r="M675" s="3"/>
      <c r="N675" s="3"/>
      <c r="O675" s="3"/>
      <c r="P675" s="3"/>
      <c r="Q675" s="3"/>
      <c r="R675" s="3"/>
      <c r="S675" s="3"/>
      <c r="T675" s="3"/>
    </row>
    <row r="676" spans="2:20" ht="12.75">
      <c r="B676" s="2"/>
      <c r="C676" s="3"/>
      <c r="D676" s="4"/>
      <c r="E676" s="3"/>
      <c r="F676" s="3"/>
      <c r="G676" s="3"/>
      <c r="H676" s="3"/>
      <c r="I676" s="3"/>
      <c r="J676" s="3"/>
      <c r="K676" s="3"/>
      <c r="L676" s="3"/>
      <c r="M676" s="3"/>
      <c r="N676" s="3"/>
      <c r="O676" s="3"/>
      <c r="P676" s="3"/>
      <c r="Q676" s="3"/>
      <c r="R676" s="3"/>
      <c r="S676" s="3"/>
      <c r="T676" s="3"/>
    </row>
    <row r="677" spans="2:20" ht="12.75">
      <c r="B677" s="2"/>
      <c r="C677" s="3"/>
      <c r="D677" s="4"/>
      <c r="E677" s="3"/>
      <c r="F677" s="3"/>
      <c r="G677" s="3"/>
      <c r="H677" s="3"/>
      <c r="I677" s="3"/>
      <c r="J677" s="3"/>
      <c r="K677" s="3"/>
      <c r="L677" s="3"/>
      <c r="M677" s="3"/>
      <c r="N677" s="3"/>
      <c r="O677" s="3"/>
      <c r="P677" s="3"/>
      <c r="Q677" s="3"/>
      <c r="R677" s="3"/>
      <c r="S677" s="3"/>
      <c r="T677" s="3"/>
    </row>
    <row r="678" spans="2:20" ht="12.75">
      <c r="B678" s="2"/>
      <c r="C678" s="3"/>
      <c r="D678" s="4"/>
      <c r="E678" s="3"/>
      <c r="F678" s="3"/>
      <c r="G678" s="3"/>
      <c r="H678" s="3"/>
      <c r="I678" s="3"/>
      <c r="J678" s="3"/>
      <c r="K678" s="3"/>
      <c r="L678" s="3"/>
      <c r="M678" s="3"/>
      <c r="N678" s="3"/>
      <c r="O678" s="3"/>
      <c r="P678" s="3"/>
      <c r="Q678" s="3"/>
      <c r="R678" s="3"/>
      <c r="S678" s="3"/>
      <c r="T678" s="3"/>
    </row>
    <row r="679" spans="2:20" ht="12.75">
      <c r="B679" s="2"/>
      <c r="C679" s="3"/>
      <c r="D679" s="4"/>
      <c r="E679" s="3"/>
      <c r="F679" s="3"/>
      <c r="G679" s="3"/>
      <c r="H679" s="3"/>
      <c r="I679" s="3"/>
      <c r="J679" s="3"/>
      <c r="K679" s="3"/>
      <c r="L679" s="3"/>
      <c r="M679" s="3"/>
      <c r="N679" s="3"/>
      <c r="O679" s="3"/>
      <c r="P679" s="3"/>
      <c r="Q679" s="3"/>
      <c r="R679" s="3"/>
      <c r="S679" s="3"/>
      <c r="T679" s="3"/>
    </row>
    <row r="680" spans="2:20" ht="12.75">
      <c r="B680" s="2"/>
      <c r="C680" s="3"/>
      <c r="D680" s="4"/>
      <c r="E680" s="3"/>
      <c r="F680" s="3"/>
      <c r="G680" s="3"/>
      <c r="H680" s="3"/>
      <c r="I680" s="3"/>
      <c r="J680" s="3"/>
      <c r="K680" s="3"/>
      <c r="L680" s="3"/>
      <c r="M680" s="3"/>
      <c r="N680" s="3"/>
      <c r="O680" s="3"/>
      <c r="P680" s="3"/>
      <c r="Q680" s="3"/>
      <c r="R680" s="3"/>
      <c r="S680" s="3"/>
      <c r="T680" s="3"/>
    </row>
    <row r="681" spans="2:20" ht="12.75">
      <c r="B681" s="2"/>
      <c r="C681" s="3"/>
      <c r="D681" s="4"/>
      <c r="E681" s="3"/>
      <c r="F681" s="3"/>
      <c r="G681" s="3"/>
      <c r="H681" s="3"/>
      <c r="I681" s="3"/>
      <c r="J681" s="3"/>
      <c r="K681" s="3"/>
      <c r="L681" s="3"/>
      <c r="M681" s="3"/>
      <c r="N681" s="3"/>
      <c r="O681" s="3"/>
      <c r="P681" s="3"/>
      <c r="Q681" s="3"/>
      <c r="R681" s="3"/>
      <c r="S681" s="3"/>
      <c r="T681" s="3"/>
    </row>
    <row r="682" spans="2:20" ht="12.75">
      <c r="B682" s="2"/>
      <c r="C682" s="3"/>
      <c r="D682" s="4"/>
      <c r="E682" s="3"/>
      <c r="F682" s="3"/>
      <c r="G682" s="3"/>
      <c r="H682" s="3"/>
      <c r="I682" s="3"/>
      <c r="J682" s="3"/>
      <c r="K682" s="3"/>
      <c r="L682" s="3"/>
      <c r="M682" s="3"/>
      <c r="N682" s="3"/>
      <c r="O682" s="3"/>
      <c r="P682" s="3"/>
      <c r="Q682" s="3"/>
      <c r="R682" s="3"/>
      <c r="S682" s="3"/>
      <c r="T682" s="3"/>
    </row>
    <row r="683" spans="2:20" ht="12.75">
      <c r="B683" s="2"/>
      <c r="C683" s="3"/>
      <c r="D683" s="4"/>
      <c r="E683" s="3"/>
      <c r="F683" s="3"/>
      <c r="G683" s="3"/>
      <c r="H683" s="3"/>
      <c r="I683" s="3"/>
      <c r="J683" s="3"/>
      <c r="K683" s="3"/>
      <c r="L683" s="3"/>
      <c r="M683" s="3"/>
      <c r="N683" s="3"/>
      <c r="O683" s="3"/>
      <c r="P683" s="3"/>
      <c r="Q683" s="3"/>
      <c r="R683" s="3"/>
      <c r="S683" s="3"/>
      <c r="T683" s="3"/>
    </row>
    <row r="684" spans="2:20" ht="12.75">
      <c r="B684" s="2"/>
      <c r="C684" s="3"/>
      <c r="D684" s="4"/>
      <c r="E684" s="3"/>
      <c r="F684" s="3"/>
      <c r="G684" s="3"/>
      <c r="H684" s="3"/>
      <c r="I684" s="3"/>
      <c r="J684" s="3"/>
      <c r="K684" s="3"/>
      <c r="L684" s="3"/>
      <c r="M684" s="3"/>
      <c r="N684" s="3"/>
      <c r="O684" s="3"/>
      <c r="P684" s="3"/>
      <c r="Q684" s="3"/>
      <c r="R684" s="3"/>
      <c r="S684" s="3"/>
      <c r="T684" s="3"/>
    </row>
    <row r="685" spans="2:20" ht="12.75">
      <c r="B685" s="2"/>
      <c r="C685" s="3"/>
      <c r="D685" s="4"/>
      <c r="E685" s="3"/>
      <c r="F685" s="3"/>
      <c r="G685" s="3"/>
      <c r="H685" s="3"/>
      <c r="I685" s="3"/>
      <c r="J685" s="3"/>
      <c r="K685" s="3"/>
      <c r="L685" s="3"/>
      <c r="M685" s="3"/>
      <c r="N685" s="3"/>
      <c r="O685" s="3"/>
      <c r="P685" s="3"/>
      <c r="Q685" s="3"/>
      <c r="R685" s="3"/>
      <c r="S685" s="3"/>
      <c r="T685" s="3"/>
    </row>
    <row r="686" spans="2:20" ht="12.75">
      <c r="B686" s="2"/>
      <c r="C686" s="3"/>
      <c r="D686" s="4"/>
      <c r="E686" s="3"/>
      <c r="F686" s="3"/>
      <c r="G686" s="3"/>
      <c r="H686" s="3"/>
      <c r="I686" s="3"/>
      <c r="J686" s="3"/>
      <c r="K686" s="3"/>
      <c r="L686" s="3"/>
      <c r="M686" s="3"/>
      <c r="N686" s="3"/>
      <c r="O686" s="3"/>
      <c r="P686" s="3"/>
      <c r="Q686" s="3"/>
      <c r="R686" s="3"/>
      <c r="S686" s="3"/>
      <c r="T686" s="3"/>
    </row>
    <row r="687" spans="2:20" ht="12.75">
      <c r="B687" s="2"/>
      <c r="C687" s="3"/>
      <c r="D687" s="4"/>
      <c r="E687" s="3"/>
      <c r="F687" s="3"/>
      <c r="G687" s="3"/>
      <c r="H687" s="3"/>
      <c r="I687" s="3"/>
      <c r="J687" s="3"/>
      <c r="K687" s="3"/>
      <c r="L687" s="3"/>
      <c r="M687" s="3"/>
      <c r="N687" s="3"/>
      <c r="O687" s="3"/>
      <c r="P687" s="3"/>
      <c r="Q687" s="3"/>
      <c r="R687" s="3"/>
      <c r="S687" s="3"/>
      <c r="T687" s="3"/>
    </row>
    <row r="688" spans="2:20" ht="12.75">
      <c r="B688" s="2"/>
      <c r="C688" s="3"/>
      <c r="D688" s="4"/>
      <c r="E688" s="3"/>
      <c r="F688" s="3"/>
      <c r="G688" s="3"/>
      <c r="H688" s="3"/>
      <c r="I688" s="3"/>
      <c r="J688" s="3"/>
      <c r="K688" s="3"/>
      <c r="L688" s="3"/>
      <c r="M688" s="3"/>
      <c r="N688" s="3"/>
      <c r="O688" s="3"/>
      <c r="P688" s="3"/>
      <c r="Q688" s="3"/>
      <c r="R688" s="3"/>
      <c r="S688" s="3"/>
      <c r="T688" s="3"/>
    </row>
    <row r="689" spans="2:20" ht="12.75">
      <c r="B689" s="2"/>
      <c r="C689" s="3"/>
      <c r="D689" s="4"/>
      <c r="E689" s="3"/>
      <c r="F689" s="3"/>
      <c r="G689" s="3"/>
      <c r="H689" s="3"/>
      <c r="I689" s="3"/>
      <c r="J689" s="3"/>
      <c r="K689" s="3"/>
      <c r="L689" s="3"/>
      <c r="M689" s="3"/>
      <c r="N689" s="3"/>
      <c r="O689" s="3"/>
      <c r="P689" s="3"/>
      <c r="Q689" s="3"/>
      <c r="R689" s="3"/>
      <c r="S689" s="3"/>
      <c r="T689" s="3"/>
    </row>
    <row r="690" spans="2:20" ht="12.75">
      <c r="B690" s="2"/>
      <c r="C690" s="3"/>
      <c r="D690" s="4"/>
      <c r="E690" s="3"/>
      <c r="F690" s="3"/>
      <c r="G690" s="3"/>
      <c r="H690" s="3"/>
      <c r="I690" s="3"/>
      <c r="J690" s="3"/>
      <c r="K690" s="3"/>
      <c r="L690" s="3"/>
      <c r="M690" s="3"/>
      <c r="N690" s="3"/>
      <c r="O690" s="3"/>
      <c r="P690" s="3"/>
      <c r="Q690" s="3"/>
      <c r="R690" s="3"/>
      <c r="S690" s="3"/>
      <c r="T690" s="3"/>
    </row>
    <row r="691" spans="2:20" ht="12.75">
      <c r="B691" s="2"/>
      <c r="C691" s="3"/>
      <c r="D691" s="4"/>
      <c r="E691" s="3"/>
      <c r="F691" s="3"/>
      <c r="G691" s="3"/>
      <c r="H691" s="3"/>
      <c r="I691" s="3"/>
      <c r="J691" s="3"/>
      <c r="K691" s="3"/>
      <c r="L691" s="3"/>
      <c r="M691" s="3"/>
      <c r="N691" s="3"/>
      <c r="O691" s="3"/>
      <c r="P691" s="3"/>
      <c r="Q691" s="3"/>
      <c r="R691" s="3"/>
      <c r="S691" s="3"/>
      <c r="T691" s="3"/>
    </row>
    <row r="692" spans="2:20" ht="12.75">
      <c r="B692" s="2"/>
      <c r="C692" s="3"/>
      <c r="D692" s="4"/>
      <c r="E692" s="3"/>
      <c r="F692" s="3"/>
      <c r="G692" s="3"/>
      <c r="H692" s="3"/>
      <c r="I692" s="3"/>
      <c r="J692" s="3"/>
      <c r="K692" s="3"/>
      <c r="L692" s="3"/>
      <c r="M692" s="3"/>
      <c r="N692" s="3"/>
      <c r="O692" s="3"/>
      <c r="P692" s="3"/>
      <c r="Q692" s="3"/>
      <c r="R692" s="3"/>
      <c r="S692" s="3"/>
      <c r="T692" s="3"/>
    </row>
    <row r="693" spans="2:20" ht="12.75">
      <c r="B693" s="2"/>
      <c r="C693" s="3"/>
      <c r="D693" s="4"/>
      <c r="E693" s="3"/>
      <c r="F693" s="3"/>
      <c r="G693" s="3"/>
      <c r="H693" s="3"/>
      <c r="I693" s="3"/>
      <c r="J693" s="3"/>
      <c r="K693" s="3"/>
      <c r="L693" s="3"/>
      <c r="M693" s="3"/>
      <c r="N693" s="3"/>
      <c r="O693" s="3"/>
      <c r="P693" s="3"/>
      <c r="Q693" s="3"/>
      <c r="R693" s="3"/>
      <c r="S693" s="3"/>
      <c r="T693" s="3"/>
    </row>
    <row r="694" spans="2:20" ht="12.75">
      <c r="B694" s="2"/>
      <c r="C694" s="3"/>
      <c r="D694" s="4"/>
      <c r="E694" s="3"/>
      <c r="F694" s="3"/>
      <c r="G694" s="3"/>
      <c r="H694" s="3"/>
      <c r="I694" s="3"/>
      <c r="J694" s="3"/>
      <c r="K694" s="3"/>
      <c r="L694" s="3"/>
      <c r="M694" s="3"/>
      <c r="N694" s="3"/>
      <c r="O694" s="3"/>
      <c r="P694" s="3"/>
      <c r="Q694" s="3"/>
      <c r="R694" s="3"/>
      <c r="S694" s="3"/>
      <c r="T694" s="3"/>
    </row>
    <row r="695" spans="2:20" ht="12.75">
      <c r="B695" s="2"/>
      <c r="C695" s="3"/>
      <c r="D695" s="4"/>
      <c r="E695" s="3"/>
      <c r="F695" s="3"/>
      <c r="G695" s="3"/>
      <c r="H695" s="3"/>
      <c r="I695" s="3"/>
      <c r="J695" s="3"/>
      <c r="K695" s="3"/>
      <c r="L695" s="3"/>
      <c r="M695" s="3"/>
      <c r="N695" s="3"/>
      <c r="O695" s="3"/>
      <c r="P695" s="3"/>
      <c r="Q695" s="3"/>
      <c r="R695" s="3"/>
      <c r="S695" s="3"/>
      <c r="T695" s="3"/>
    </row>
    <row r="696" spans="2:20" ht="12.75">
      <c r="B696" s="2"/>
      <c r="C696" s="3"/>
      <c r="D696" s="4"/>
      <c r="E696" s="3"/>
      <c r="F696" s="3"/>
      <c r="G696" s="3"/>
      <c r="H696" s="3"/>
      <c r="I696" s="3"/>
      <c r="J696" s="3"/>
      <c r="K696" s="3"/>
      <c r="L696" s="3"/>
      <c r="M696" s="3"/>
      <c r="N696" s="3"/>
      <c r="O696" s="3"/>
      <c r="P696" s="3"/>
      <c r="Q696" s="3"/>
      <c r="R696" s="3"/>
      <c r="S696" s="3"/>
      <c r="T696" s="3"/>
    </row>
    <row r="697" spans="2:20" ht="12.75">
      <c r="B697" s="2"/>
      <c r="C697" s="3"/>
      <c r="D697" s="4"/>
      <c r="E697" s="3"/>
      <c r="F697" s="3"/>
      <c r="G697" s="3"/>
      <c r="H697" s="3"/>
      <c r="I697" s="3"/>
      <c r="J697" s="3"/>
      <c r="K697" s="3"/>
      <c r="L697" s="3"/>
      <c r="M697" s="3"/>
      <c r="N697" s="3"/>
      <c r="O697" s="3"/>
      <c r="P697" s="3"/>
      <c r="Q697" s="3"/>
      <c r="R697" s="3"/>
      <c r="S697" s="3"/>
      <c r="T697" s="3"/>
    </row>
    <row r="698" spans="2:20" ht="12.75">
      <c r="B698" s="2"/>
      <c r="C698" s="3"/>
      <c r="D698" s="4"/>
      <c r="E698" s="3"/>
      <c r="F698" s="3"/>
      <c r="G698" s="3"/>
      <c r="H698" s="3"/>
      <c r="I698" s="3"/>
      <c r="J698" s="3"/>
      <c r="K698" s="3"/>
      <c r="L698" s="3"/>
      <c r="M698" s="3"/>
      <c r="N698" s="3"/>
      <c r="O698" s="3"/>
      <c r="P698" s="3"/>
      <c r="Q698" s="3"/>
      <c r="R698" s="3"/>
      <c r="S698" s="3"/>
      <c r="T698" s="3"/>
    </row>
    <row r="699" spans="2:20" ht="12.75">
      <c r="B699" s="2"/>
      <c r="C699" s="3"/>
      <c r="D699" s="4"/>
      <c r="E699" s="3"/>
      <c r="F699" s="3"/>
      <c r="G699" s="3"/>
      <c r="H699" s="3"/>
      <c r="I699" s="3"/>
      <c r="J699" s="3"/>
      <c r="K699" s="3"/>
      <c r="L699" s="3"/>
      <c r="M699" s="3"/>
      <c r="N699" s="3"/>
      <c r="O699" s="3"/>
      <c r="P699" s="3"/>
      <c r="Q699" s="3"/>
      <c r="R699" s="3"/>
      <c r="S699" s="3"/>
      <c r="T699" s="3"/>
    </row>
    <row r="700" spans="2:20" ht="12.75">
      <c r="B700" s="2"/>
      <c r="C700" s="3"/>
      <c r="D700" s="4"/>
      <c r="E700" s="3"/>
      <c r="F700" s="3"/>
      <c r="G700" s="3"/>
      <c r="H700" s="3"/>
      <c r="I700" s="3"/>
      <c r="J700" s="3"/>
      <c r="K700" s="3"/>
      <c r="L700" s="3"/>
      <c r="M700" s="3"/>
      <c r="N700" s="3"/>
      <c r="O700" s="3"/>
      <c r="P700" s="3"/>
      <c r="Q700" s="3"/>
      <c r="R700" s="3"/>
      <c r="S700" s="3"/>
      <c r="T700" s="3"/>
    </row>
    <row r="701" spans="2:20" ht="12.75">
      <c r="B701" s="2"/>
      <c r="C701" s="3"/>
      <c r="D701" s="4"/>
      <c r="E701" s="3"/>
      <c r="F701" s="3"/>
      <c r="G701" s="3"/>
      <c r="H701" s="3"/>
      <c r="I701" s="3"/>
      <c r="J701" s="3"/>
      <c r="K701" s="3"/>
      <c r="L701" s="3"/>
      <c r="M701" s="3"/>
      <c r="N701" s="3"/>
      <c r="O701" s="3"/>
      <c r="P701" s="3"/>
      <c r="Q701" s="3"/>
      <c r="R701" s="3"/>
      <c r="S701" s="3"/>
      <c r="T701" s="3"/>
    </row>
    <row r="702" spans="2:20" ht="12.75">
      <c r="B702" s="2"/>
      <c r="C702" s="3"/>
      <c r="D702" s="4"/>
      <c r="E702" s="3"/>
      <c r="F702" s="3"/>
      <c r="G702" s="3"/>
      <c r="H702" s="3"/>
      <c r="I702" s="3"/>
      <c r="J702" s="3"/>
      <c r="K702" s="3"/>
      <c r="L702" s="3"/>
      <c r="M702" s="3"/>
      <c r="N702" s="3"/>
      <c r="O702" s="3"/>
      <c r="P702" s="3"/>
      <c r="Q702" s="3"/>
      <c r="R702" s="3"/>
      <c r="S702" s="3"/>
      <c r="T702" s="3"/>
    </row>
    <row r="703" spans="2:20" ht="12.75">
      <c r="B703" s="2"/>
      <c r="C703" s="3"/>
      <c r="D703" s="4"/>
      <c r="E703" s="3"/>
      <c r="F703" s="3"/>
      <c r="G703" s="3"/>
      <c r="H703" s="3"/>
      <c r="I703" s="3"/>
      <c r="J703" s="3"/>
      <c r="K703" s="3"/>
      <c r="L703" s="3"/>
      <c r="M703" s="3"/>
      <c r="N703" s="3"/>
      <c r="O703" s="3"/>
      <c r="P703" s="3"/>
      <c r="Q703" s="3"/>
      <c r="R703" s="3"/>
      <c r="S703" s="3"/>
      <c r="T703" s="3"/>
    </row>
    <row r="704" spans="2:20" ht="12.75">
      <c r="B704" s="2"/>
      <c r="C704" s="3"/>
      <c r="D704" s="4"/>
      <c r="E704" s="3"/>
      <c r="F704" s="3"/>
      <c r="G704" s="3"/>
      <c r="H704" s="3"/>
      <c r="I704" s="3"/>
      <c r="J704" s="3"/>
      <c r="K704" s="3"/>
      <c r="L704" s="3"/>
      <c r="M704" s="3"/>
      <c r="N704" s="3"/>
      <c r="O704" s="3"/>
      <c r="P704" s="3"/>
      <c r="Q704" s="3"/>
      <c r="R704" s="3"/>
      <c r="S704" s="3"/>
      <c r="T704" s="3"/>
    </row>
    <row r="705" spans="2:20" ht="12.75">
      <c r="B705" s="2"/>
      <c r="C705" s="3"/>
      <c r="D705" s="4"/>
      <c r="E705" s="3"/>
      <c r="F705" s="3"/>
      <c r="G705" s="3"/>
      <c r="H705" s="3"/>
      <c r="I705" s="3"/>
      <c r="J705" s="3"/>
      <c r="K705" s="3"/>
      <c r="L705" s="3"/>
      <c r="M705" s="3"/>
      <c r="N705" s="3"/>
      <c r="O705" s="3"/>
      <c r="P705" s="3"/>
      <c r="Q705" s="3"/>
      <c r="R705" s="3"/>
      <c r="S705" s="3"/>
      <c r="T705" s="3"/>
    </row>
    <row r="706" spans="2:20" ht="12.75">
      <c r="B706" s="2"/>
      <c r="C706" s="3"/>
      <c r="D706" s="4"/>
      <c r="E706" s="3"/>
      <c r="F706" s="3"/>
      <c r="G706" s="3"/>
      <c r="H706" s="3"/>
      <c r="I706" s="3"/>
      <c r="J706" s="3"/>
      <c r="K706" s="3"/>
      <c r="L706" s="3"/>
      <c r="M706" s="3"/>
      <c r="N706" s="3"/>
      <c r="O706" s="3"/>
      <c r="P706" s="3"/>
      <c r="Q706" s="3"/>
      <c r="R706" s="3"/>
      <c r="S706" s="3"/>
      <c r="T706" s="3"/>
    </row>
    <row r="707" spans="2:20" ht="12.75">
      <c r="B707" s="2"/>
      <c r="C707" s="3"/>
      <c r="D707" s="4"/>
      <c r="E707" s="3"/>
      <c r="F707" s="3"/>
      <c r="G707" s="3"/>
      <c r="H707" s="3"/>
      <c r="I707" s="3"/>
      <c r="J707" s="3"/>
      <c r="K707" s="3"/>
      <c r="L707" s="3"/>
      <c r="M707" s="3"/>
      <c r="N707" s="3"/>
      <c r="O707" s="3"/>
      <c r="P707" s="3"/>
      <c r="Q707" s="3"/>
      <c r="R707" s="3"/>
      <c r="S707" s="3"/>
      <c r="T707" s="3"/>
    </row>
    <row r="708" spans="2:20" ht="12.75">
      <c r="B708" s="2"/>
      <c r="C708" s="3"/>
      <c r="D708" s="4"/>
      <c r="E708" s="3"/>
      <c r="F708" s="3"/>
      <c r="G708" s="3"/>
      <c r="H708" s="3"/>
      <c r="I708" s="3"/>
      <c r="J708" s="3"/>
      <c r="K708" s="3"/>
      <c r="L708" s="3"/>
      <c r="M708" s="3"/>
      <c r="N708" s="3"/>
      <c r="O708" s="3"/>
      <c r="P708" s="3"/>
      <c r="Q708" s="3"/>
      <c r="R708" s="3"/>
      <c r="S708" s="3"/>
      <c r="T708" s="3"/>
    </row>
    <row r="709" spans="2:20" ht="12.75">
      <c r="B709" s="2"/>
      <c r="C709" s="3"/>
      <c r="D709" s="4"/>
      <c r="E709" s="3"/>
      <c r="F709" s="3"/>
      <c r="G709" s="3"/>
      <c r="H709" s="3"/>
      <c r="I709" s="3"/>
      <c r="J709" s="3"/>
      <c r="K709" s="3"/>
      <c r="L709" s="3"/>
      <c r="M709" s="3"/>
      <c r="N709" s="3"/>
      <c r="O709" s="3"/>
      <c r="P709" s="3"/>
      <c r="Q709" s="3"/>
      <c r="R709" s="3"/>
      <c r="S709" s="3"/>
      <c r="T709" s="3"/>
    </row>
    <row r="710" spans="2:20" ht="12.75">
      <c r="B710" s="2"/>
      <c r="C710" s="3"/>
      <c r="D710" s="4"/>
      <c r="E710" s="3"/>
      <c r="F710" s="3"/>
      <c r="G710" s="3"/>
      <c r="H710" s="3"/>
      <c r="I710" s="3"/>
      <c r="J710" s="3"/>
      <c r="K710" s="3"/>
      <c r="L710" s="3"/>
      <c r="M710" s="3"/>
      <c r="N710" s="3"/>
      <c r="O710" s="3"/>
      <c r="P710" s="3"/>
      <c r="Q710" s="3"/>
      <c r="R710" s="3"/>
      <c r="S710" s="3"/>
      <c r="T710" s="3"/>
    </row>
    <row r="711" spans="2:20" ht="12.75">
      <c r="B711" s="2"/>
      <c r="C711" s="3"/>
      <c r="D711" s="4"/>
      <c r="E711" s="3"/>
      <c r="F711" s="3"/>
      <c r="G711" s="3"/>
      <c r="H711" s="3"/>
      <c r="I711" s="3"/>
      <c r="J711" s="3"/>
      <c r="K711" s="3"/>
      <c r="L711" s="3"/>
      <c r="M711" s="3"/>
      <c r="N711" s="3"/>
      <c r="O711" s="3"/>
      <c r="P711" s="3"/>
      <c r="Q711" s="3"/>
      <c r="R711" s="3"/>
      <c r="S711" s="3"/>
      <c r="T711" s="3"/>
    </row>
    <row r="712" spans="2:20" ht="12.75">
      <c r="B712" s="2"/>
      <c r="C712" s="3"/>
      <c r="D712" s="4"/>
      <c r="E712" s="3"/>
      <c r="F712" s="3"/>
      <c r="G712" s="3"/>
      <c r="H712" s="3"/>
      <c r="I712" s="3"/>
      <c r="J712" s="3"/>
      <c r="K712" s="3"/>
      <c r="L712" s="3"/>
      <c r="M712" s="3"/>
      <c r="N712" s="3"/>
      <c r="O712" s="3"/>
      <c r="P712" s="3"/>
      <c r="Q712" s="3"/>
      <c r="R712" s="3"/>
      <c r="S712" s="3"/>
      <c r="T712" s="3"/>
    </row>
    <row r="713" spans="2:20" ht="12.75">
      <c r="B713" s="2"/>
      <c r="C713" s="3"/>
      <c r="D713" s="4"/>
      <c r="E713" s="3"/>
      <c r="F713" s="3"/>
      <c r="G713" s="3"/>
      <c r="H713" s="3"/>
      <c r="I713" s="3"/>
      <c r="J713" s="3"/>
      <c r="K713" s="3"/>
      <c r="L713" s="3"/>
      <c r="M713" s="3"/>
      <c r="N713" s="3"/>
      <c r="O713" s="3"/>
      <c r="P713" s="3"/>
      <c r="Q713" s="3"/>
      <c r="R713" s="3"/>
      <c r="S713" s="3"/>
      <c r="T713" s="3"/>
    </row>
    <row r="714" spans="2:20" ht="12.75">
      <c r="B714" s="2"/>
      <c r="C714" s="3"/>
      <c r="D714" s="4"/>
      <c r="E714" s="3"/>
      <c r="F714" s="3"/>
      <c r="G714" s="3"/>
      <c r="H714" s="3"/>
      <c r="I714" s="3"/>
      <c r="J714" s="3"/>
      <c r="K714" s="3"/>
      <c r="L714" s="3"/>
      <c r="M714" s="3"/>
      <c r="N714" s="3"/>
      <c r="O714" s="3"/>
      <c r="P714" s="3"/>
      <c r="Q714" s="3"/>
      <c r="R714" s="3"/>
      <c r="S714" s="3"/>
      <c r="T714" s="3"/>
    </row>
    <row r="715" spans="2:20" ht="12.75">
      <c r="B715" s="2"/>
      <c r="C715" s="3"/>
      <c r="D715" s="4"/>
      <c r="E715" s="3"/>
      <c r="F715" s="3"/>
      <c r="G715" s="3"/>
      <c r="H715" s="3"/>
      <c r="I715" s="3"/>
      <c r="J715" s="3"/>
      <c r="K715" s="3"/>
      <c r="L715" s="3"/>
      <c r="M715" s="3"/>
      <c r="N715" s="3"/>
      <c r="O715" s="3"/>
      <c r="P715" s="3"/>
      <c r="Q715" s="3"/>
      <c r="R715" s="3"/>
      <c r="S715" s="3"/>
      <c r="T715" s="3"/>
    </row>
    <row r="716" spans="2:20" ht="12.75">
      <c r="B716" s="2"/>
      <c r="C716" s="3"/>
      <c r="D716" s="4"/>
      <c r="E716" s="3"/>
      <c r="F716" s="3"/>
      <c r="G716" s="3"/>
      <c r="H716" s="3"/>
      <c r="I716" s="3"/>
      <c r="J716" s="3"/>
      <c r="K716" s="3"/>
      <c r="L716" s="3"/>
      <c r="M716" s="3"/>
      <c r="N716" s="3"/>
      <c r="O716" s="3"/>
      <c r="P716" s="3"/>
      <c r="Q716" s="3"/>
      <c r="R716" s="3"/>
      <c r="S716" s="3"/>
      <c r="T716" s="3"/>
    </row>
    <row r="717" spans="2:20" ht="12.75">
      <c r="B717" s="2"/>
      <c r="C717" s="3"/>
      <c r="D717" s="4"/>
      <c r="E717" s="3"/>
      <c r="F717" s="3"/>
      <c r="G717" s="3"/>
      <c r="H717" s="3"/>
      <c r="I717" s="3"/>
      <c r="J717" s="3"/>
      <c r="K717" s="3"/>
      <c r="L717" s="3"/>
      <c r="M717" s="3"/>
      <c r="N717" s="3"/>
      <c r="O717" s="3"/>
      <c r="P717" s="3"/>
      <c r="Q717" s="3"/>
      <c r="R717" s="3"/>
      <c r="S717" s="3"/>
      <c r="T717" s="3"/>
    </row>
    <row r="718" spans="2:20" ht="12.75">
      <c r="B718" s="2"/>
      <c r="C718" s="3"/>
      <c r="D718" s="4"/>
      <c r="E718" s="3"/>
      <c r="F718" s="3"/>
      <c r="G718" s="3"/>
      <c r="H718" s="3"/>
      <c r="I718" s="3"/>
      <c r="J718" s="3"/>
      <c r="K718" s="3"/>
      <c r="L718" s="3"/>
      <c r="M718" s="3"/>
      <c r="N718" s="3"/>
      <c r="O718" s="3"/>
      <c r="P718" s="3"/>
      <c r="Q718" s="3"/>
      <c r="R718" s="3"/>
      <c r="S718" s="3"/>
      <c r="T718" s="3"/>
    </row>
    <row r="719" spans="2:20" ht="12.75">
      <c r="B719" s="2"/>
      <c r="C719" s="3"/>
      <c r="D719" s="4"/>
      <c r="E719" s="3"/>
      <c r="F719" s="3"/>
      <c r="G719" s="3"/>
      <c r="H719" s="3"/>
      <c r="I719" s="3"/>
      <c r="J719" s="3"/>
      <c r="K719" s="3"/>
      <c r="L719" s="3"/>
      <c r="M719" s="3"/>
      <c r="N719" s="3"/>
      <c r="O719" s="3"/>
      <c r="P719" s="3"/>
      <c r="Q719" s="3"/>
      <c r="R719" s="3"/>
      <c r="S719" s="3"/>
      <c r="T719" s="3"/>
    </row>
    <row r="720" spans="2:20" ht="12.75">
      <c r="B720" s="2"/>
      <c r="C720" s="3"/>
      <c r="D720" s="4"/>
      <c r="E720" s="3"/>
      <c r="F720" s="3"/>
      <c r="G720" s="3"/>
      <c r="H720" s="3"/>
      <c r="I720" s="3"/>
      <c r="J720" s="3"/>
      <c r="K720" s="3"/>
      <c r="L720" s="3"/>
      <c r="M720" s="3"/>
      <c r="N720" s="3"/>
      <c r="O720" s="3"/>
      <c r="P720" s="3"/>
      <c r="Q720" s="3"/>
      <c r="R720" s="3"/>
      <c r="S720" s="3"/>
      <c r="T720" s="3"/>
    </row>
    <row r="721" spans="2:20" ht="12.75">
      <c r="B721" s="2"/>
      <c r="C721" s="3"/>
      <c r="D721" s="4"/>
      <c r="E721" s="3"/>
      <c r="F721" s="3"/>
      <c r="G721" s="3"/>
      <c r="H721" s="3"/>
      <c r="I721" s="3"/>
      <c r="J721" s="3"/>
      <c r="K721" s="3"/>
      <c r="L721" s="3"/>
      <c r="M721" s="3"/>
      <c r="N721" s="3"/>
      <c r="O721" s="3"/>
      <c r="P721" s="3"/>
      <c r="Q721" s="3"/>
      <c r="R721" s="3"/>
      <c r="S721" s="3"/>
      <c r="T721" s="3"/>
    </row>
    <row r="722" spans="2:20" ht="12.75">
      <c r="B722" s="2"/>
      <c r="C722" s="3"/>
      <c r="D722" s="4"/>
      <c r="E722" s="3"/>
      <c r="F722" s="3"/>
      <c r="G722" s="3"/>
      <c r="H722" s="3"/>
      <c r="I722" s="3"/>
      <c r="J722" s="3"/>
      <c r="K722" s="3"/>
      <c r="L722" s="3"/>
      <c r="M722" s="3"/>
      <c r="N722" s="3"/>
      <c r="O722" s="3"/>
      <c r="P722" s="3"/>
      <c r="Q722" s="3"/>
      <c r="R722" s="3"/>
      <c r="S722" s="3"/>
      <c r="T722" s="3"/>
    </row>
    <row r="723" spans="2:20" ht="12.75">
      <c r="B723" s="2"/>
      <c r="C723" s="3"/>
      <c r="D723" s="4"/>
      <c r="E723" s="3"/>
      <c r="F723" s="3"/>
      <c r="G723" s="3"/>
      <c r="H723" s="3"/>
      <c r="I723" s="3"/>
      <c r="J723" s="3"/>
      <c r="K723" s="3"/>
      <c r="L723" s="3"/>
      <c r="M723" s="3"/>
      <c r="N723" s="3"/>
      <c r="O723" s="3"/>
      <c r="P723" s="3"/>
      <c r="Q723" s="3"/>
      <c r="R723" s="3"/>
      <c r="S723" s="3"/>
      <c r="T723" s="3"/>
    </row>
    <row r="724" spans="2:20" ht="12.75">
      <c r="B724" s="2"/>
      <c r="C724" s="3"/>
      <c r="D724" s="4"/>
      <c r="E724" s="3"/>
      <c r="F724" s="3"/>
      <c r="G724" s="3"/>
      <c r="H724" s="3"/>
      <c r="I724" s="3"/>
      <c r="J724" s="3"/>
      <c r="K724" s="3"/>
      <c r="L724" s="3"/>
      <c r="M724" s="3"/>
      <c r="N724" s="3"/>
      <c r="O724" s="3"/>
      <c r="P724" s="3"/>
      <c r="Q724" s="3"/>
      <c r="R724" s="3"/>
      <c r="S724" s="3"/>
      <c r="T724" s="3"/>
    </row>
    <row r="725" spans="2:20" ht="12.75">
      <c r="B725" s="2"/>
      <c r="C725" s="3"/>
      <c r="D725" s="4"/>
      <c r="E725" s="3"/>
      <c r="F725" s="3"/>
      <c r="G725" s="3"/>
      <c r="H725" s="3"/>
      <c r="I725" s="3"/>
      <c r="J725" s="3"/>
      <c r="K725" s="3"/>
      <c r="L725" s="3"/>
      <c r="M725" s="3"/>
      <c r="N725" s="3"/>
      <c r="O725" s="3"/>
      <c r="P725" s="3"/>
      <c r="Q725" s="3"/>
      <c r="R725" s="3"/>
      <c r="S725" s="3"/>
      <c r="T725" s="3"/>
    </row>
    <row r="726" spans="2:20" ht="12.75">
      <c r="B726" s="2"/>
      <c r="C726" s="3"/>
      <c r="D726" s="4"/>
      <c r="E726" s="3"/>
      <c r="F726" s="3"/>
      <c r="G726" s="3"/>
      <c r="H726" s="3"/>
      <c r="I726" s="3"/>
      <c r="J726" s="3"/>
      <c r="K726" s="3"/>
      <c r="L726" s="3"/>
      <c r="M726" s="3"/>
      <c r="N726" s="3"/>
      <c r="O726" s="3"/>
      <c r="P726" s="3"/>
      <c r="Q726" s="3"/>
      <c r="R726" s="3"/>
      <c r="S726" s="3"/>
      <c r="T726" s="3"/>
    </row>
    <row r="727" spans="2:20" ht="12.75">
      <c r="B727" s="2"/>
      <c r="C727" s="3"/>
      <c r="D727" s="4"/>
      <c r="E727" s="3"/>
      <c r="F727" s="3"/>
      <c r="G727" s="3"/>
      <c r="H727" s="3"/>
      <c r="I727" s="3"/>
      <c r="J727" s="3"/>
      <c r="K727" s="3"/>
      <c r="L727" s="3"/>
      <c r="M727" s="3"/>
      <c r="N727" s="3"/>
      <c r="O727" s="3"/>
      <c r="P727" s="3"/>
      <c r="Q727" s="3"/>
      <c r="R727" s="3"/>
      <c r="S727" s="3"/>
      <c r="T727" s="3"/>
    </row>
    <row r="728" spans="2:20" ht="12.75">
      <c r="B728" s="2"/>
      <c r="C728" s="3"/>
      <c r="D728" s="4"/>
      <c r="E728" s="3"/>
      <c r="F728" s="3"/>
      <c r="G728" s="3"/>
      <c r="H728" s="3"/>
      <c r="I728" s="3"/>
      <c r="J728" s="3"/>
      <c r="K728" s="3"/>
      <c r="L728" s="3"/>
      <c r="M728" s="3"/>
      <c r="N728" s="3"/>
      <c r="O728" s="3"/>
      <c r="P728" s="3"/>
      <c r="Q728" s="3"/>
      <c r="R728" s="3"/>
      <c r="S728" s="3"/>
      <c r="T728" s="3"/>
    </row>
    <row r="729" spans="2:20" ht="12.75">
      <c r="B729" s="2"/>
      <c r="C729" s="3"/>
      <c r="D729" s="4"/>
      <c r="E729" s="3"/>
      <c r="F729" s="3"/>
      <c r="G729" s="3"/>
      <c r="H729" s="3"/>
      <c r="I729" s="3"/>
      <c r="J729" s="3"/>
      <c r="K729" s="3"/>
      <c r="L729" s="3"/>
      <c r="M729" s="3"/>
      <c r="N729" s="3"/>
      <c r="O729" s="3"/>
      <c r="P729" s="3"/>
      <c r="Q729" s="3"/>
      <c r="R729" s="3"/>
      <c r="S729" s="3"/>
      <c r="T729" s="3"/>
    </row>
    <row r="730" spans="2:20" ht="12.75">
      <c r="B730" s="2"/>
      <c r="C730" s="3"/>
      <c r="D730" s="4"/>
      <c r="E730" s="3"/>
      <c r="F730" s="3"/>
      <c r="G730" s="3"/>
      <c r="H730" s="3"/>
      <c r="I730" s="3"/>
      <c r="J730" s="3"/>
      <c r="K730" s="3"/>
      <c r="L730" s="3"/>
      <c r="M730" s="3"/>
      <c r="N730" s="3"/>
      <c r="O730" s="3"/>
      <c r="P730" s="3"/>
      <c r="Q730" s="3"/>
      <c r="R730" s="3"/>
      <c r="S730" s="3"/>
      <c r="T730" s="3"/>
    </row>
    <row r="731" spans="2:20" ht="12.75">
      <c r="B731" s="2"/>
      <c r="C731" s="3"/>
      <c r="D731" s="4"/>
      <c r="E731" s="3"/>
      <c r="F731" s="3"/>
      <c r="G731" s="3"/>
      <c r="H731" s="3"/>
      <c r="I731" s="3"/>
      <c r="J731" s="3"/>
      <c r="K731" s="3"/>
      <c r="L731" s="3"/>
      <c r="M731" s="3"/>
      <c r="N731" s="3"/>
      <c r="O731" s="3"/>
      <c r="P731" s="3"/>
      <c r="Q731" s="3"/>
      <c r="R731" s="3"/>
      <c r="S731" s="3"/>
      <c r="T731" s="3"/>
    </row>
    <row r="732" spans="2:20" ht="12.75">
      <c r="B732" s="2"/>
      <c r="C732" s="3"/>
      <c r="D732" s="4"/>
      <c r="E732" s="3"/>
      <c r="F732" s="3"/>
      <c r="G732" s="3"/>
      <c r="H732" s="3"/>
      <c r="I732" s="3"/>
      <c r="J732" s="3"/>
      <c r="K732" s="3"/>
      <c r="L732" s="3"/>
      <c r="M732" s="3"/>
      <c r="N732" s="3"/>
      <c r="O732" s="3"/>
      <c r="P732" s="3"/>
      <c r="Q732" s="3"/>
      <c r="R732" s="3"/>
      <c r="S732" s="3"/>
      <c r="T732" s="3"/>
    </row>
    <row r="733" spans="2:20" ht="12.75">
      <c r="B733" s="2"/>
      <c r="C733" s="3"/>
      <c r="D733" s="4"/>
      <c r="E733" s="3"/>
      <c r="F733" s="3"/>
      <c r="G733" s="3"/>
      <c r="H733" s="3"/>
      <c r="I733" s="3"/>
      <c r="J733" s="3"/>
      <c r="K733" s="3"/>
      <c r="L733" s="3"/>
      <c r="M733" s="3"/>
      <c r="N733" s="3"/>
      <c r="O733" s="3"/>
      <c r="P733" s="3"/>
      <c r="Q733" s="3"/>
      <c r="R733" s="3"/>
      <c r="S733" s="3"/>
      <c r="T733" s="3"/>
    </row>
    <row r="734" spans="2:20" ht="12.75">
      <c r="B734" s="2"/>
      <c r="C734" s="3"/>
      <c r="D734" s="4"/>
      <c r="E734" s="3"/>
      <c r="F734" s="3"/>
      <c r="G734" s="3"/>
      <c r="H734" s="3"/>
      <c r="I734" s="3"/>
      <c r="J734" s="3"/>
      <c r="K734" s="3"/>
      <c r="L734" s="3"/>
      <c r="M734" s="3"/>
      <c r="N734" s="3"/>
      <c r="O734" s="3"/>
      <c r="P734" s="3"/>
      <c r="Q734" s="3"/>
      <c r="R734" s="3"/>
      <c r="S734" s="3"/>
      <c r="T734" s="3"/>
    </row>
    <row r="735" spans="2:20" ht="12.75">
      <c r="B735" s="2"/>
      <c r="C735" s="3"/>
      <c r="D735" s="4"/>
      <c r="E735" s="3"/>
      <c r="F735" s="3"/>
      <c r="G735" s="3"/>
      <c r="H735" s="3"/>
      <c r="I735" s="3"/>
      <c r="J735" s="3"/>
      <c r="K735" s="3"/>
      <c r="L735" s="3"/>
      <c r="M735" s="3"/>
      <c r="N735" s="3"/>
      <c r="O735" s="3"/>
      <c r="P735" s="3"/>
      <c r="Q735" s="3"/>
      <c r="R735" s="3"/>
      <c r="S735" s="3"/>
      <c r="T735" s="3"/>
    </row>
    <row r="736" spans="2:20" ht="12.75">
      <c r="B736" s="2"/>
      <c r="C736" s="3"/>
      <c r="D736" s="4"/>
      <c r="E736" s="3"/>
      <c r="F736" s="3"/>
      <c r="G736" s="3"/>
      <c r="H736" s="3"/>
      <c r="I736" s="3"/>
      <c r="J736" s="3"/>
      <c r="K736" s="3"/>
      <c r="L736" s="3"/>
      <c r="M736" s="3"/>
      <c r="N736" s="3"/>
      <c r="O736" s="3"/>
      <c r="P736" s="3"/>
      <c r="Q736" s="3"/>
      <c r="R736" s="3"/>
      <c r="S736" s="3"/>
      <c r="T736" s="3"/>
    </row>
    <row r="737" spans="2:20" ht="12.75">
      <c r="B737" s="2"/>
      <c r="C737" s="3"/>
      <c r="D737" s="4"/>
      <c r="E737" s="3"/>
      <c r="F737" s="3"/>
      <c r="G737" s="3"/>
      <c r="H737" s="3"/>
      <c r="I737" s="3"/>
      <c r="J737" s="3"/>
      <c r="K737" s="3"/>
      <c r="L737" s="3"/>
      <c r="M737" s="3"/>
      <c r="N737" s="3"/>
      <c r="O737" s="3"/>
      <c r="P737" s="3"/>
      <c r="Q737" s="3"/>
      <c r="R737" s="3"/>
      <c r="S737" s="3"/>
      <c r="T737" s="3"/>
    </row>
    <row r="738" spans="2:20" ht="12.75">
      <c r="B738" s="2"/>
      <c r="C738" s="3"/>
      <c r="D738" s="4"/>
      <c r="E738" s="3"/>
      <c r="F738" s="3"/>
      <c r="G738" s="3"/>
      <c r="H738" s="3"/>
      <c r="I738" s="3"/>
      <c r="J738" s="3"/>
      <c r="K738" s="3"/>
      <c r="L738" s="3"/>
      <c r="M738" s="3"/>
      <c r="N738" s="3"/>
      <c r="O738" s="3"/>
      <c r="P738" s="3"/>
      <c r="Q738" s="3"/>
      <c r="R738" s="3"/>
      <c r="S738" s="3"/>
      <c r="T738" s="3"/>
    </row>
    <row r="739" spans="2:20" ht="12.75">
      <c r="B739" s="2"/>
      <c r="C739" s="3"/>
      <c r="D739" s="4"/>
      <c r="E739" s="3"/>
      <c r="F739" s="3"/>
      <c r="G739" s="3"/>
      <c r="H739" s="3"/>
      <c r="I739" s="3"/>
      <c r="J739" s="3"/>
      <c r="K739" s="3"/>
      <c r="L739" s="3"/>
      <c r="M739" s="3"/>
      <c r="N739" s="3"/>
      <c r="O739" s="3"/>
      <c r="P739" s="3"/>
      <c r="Q739" s="3"/>
      <c r="R739" s="3"/>
      <c r="S739" s="3"/>
      <c r="T739" s="3"/>
    </row>
    <row r="740" spans="2:20" ht="12.75">
      <c r="B740" s="2"/>
      <c r="C740" s="3"/>
      <c r="D740" s="4"/>
      <c r="E740" s="3"/>
      <c r="F740" s="3"/>
      <c r="G740" s="3"/>
      <c r="H740" s="3"/>
      <c r="I740" s="3"/>
      <c r="J740" s="3"/>
      <c r="K740" s="3"/>
      <c r="L740" s="3"/>
      <c r="M740" s="3"/>
      <c r="N740" s="3"/>
      <c r="O740" s="3"/>
      <c r="P740" s="3"/>
      <c r="Q740" s="3"/>
      <c r="R740" s="3"/>
      <c r="S740" s="3"/>
      <c r="T740" s="3"/>
    </row>
    <row r="741" spans="2:20" ht="12.75">
      <c r="B741" s="2"/>
      <c r="C741" s="3"/>
      <c r="D741" s="4"/>
      <c r="E741" s="3"/>
      <c r="F741" s="3"/>
      <c r="G741" s="3"/>
      <c r="H741" s="3"/>
      <c r="I741" s="3"/>
      <c r="J741" s="3"/>
      <c r="K741" s="3"/>
      <c r="L741" s="3"/>
      <c r="M741" s="3"/>
      <c r="N741" s="3"/>
      <c r="O741" s="3"/>
      <c r="P741" s="3"/>
      <c r="Q741" s="3"/>
      <c r="R741" s="3"/>
      <c r="S741" s="3"/>
      <c r="T741" s="3"/>
    </row>
    <row r="742" spans="2:20" ht="12.75">
      <c r="B742" s="2"/>
      <c r="C742" s="3"/>
      <c r="D742" s="4"/>
      <c r="E742" s="3"/>
      <c r="F742" s="3"/>
      <c r="G742" s="3"/>
      <c r="H742" s="3"/>
      <c r="I742" s="3"/>
      <c r="J742" s="3"/>
      <c r="K742" s="3"/>
      <c r="L742" s="3"/>
      <c r="M742" s="3"/>
      <c r="N742" s="3"/>
      <c r="O742" s="3"/>
      <c r="P742" s="3"/>
      <c r="Q742" s="3"/>
      <c r="R742" s="3"/>
      <c r="S742" s="3"/>
      <c r="T742" s="3"/>
    </row>
    <row r="743" spans="2:20" ht="12.75">
      <c r="B743" s="2"/>
      <c r="C743" s="3"/>
      <c r="D743" s="4"/>
      <c r="E743" s="3"/>
      <c r="F743" s="3"/>
      <c r="G743" s="3"/>
      <c r="H743" s="3"/>
      <c r="I743" s="3"/>
      <c r="J743" s="3"/>
      <c r="K743" s="3"/>
      <c r="L743" s="3"/>
      <c r="M743" s="3"/>
      <c r="N743" s="3"/>
      <c r="O743" s="3"/>
      <c r="P743" s="3"/>
      <c r="Q743" s="3"/>
      <c r="R743" s="3"/>
      <c r="S743" s="3"/>
      <c r="T743" s="3"/>
    </row>
    <row r="744" spans="2:20" ht="12.75">
      <c r="B744" s="2"/>
      <c r="C744" s="3"/>
      <c r="D744" s="4"/>
      <c r="E744" s="3"/>
      <c r="F744" s="3"/>
      <c r="G744" s="3"/>
      <c r="H744" s="3"/>
      <c r="I744" s="3"/>
      <c r="J744" s="3"/>
      <c r="K744" s="3"/>
      <c r="L744" s="3"/>
      <c r="M744" s="3"/>
      <c r="N744" s="3"/>
      <c r="O744" s="3"/>
      <c r="P744" s="3"/>
      <c r="Q744" s="3"/>
      <c r="R744" s="3"/>
      <c r="S744" s="3"/>
      <c r="T744" s="3"/>
    </row>
    <row r="745" spans="2:20" ht="12.75">
      <c r="B745" s="2"/>
      <c r="C745" s="3"/>
      <c r="D745" s="4"/>
      <c r="E745" s="3"/>
      <c r="F745" s="3"/>
      <c r="G745" s="3"/>
      <c r="H745" s="3"/>
      <c r="I745" s="3"/>
      <c r="J745" s="3"/>
      <c r="K745" s="3"/>
      <c r="L745" s="3"/>
      <c r="M745" s="3"/>
      <c r="N745" s="3"/>
      <c r="O745" s="3"/>
      <c r="P745" s="3"/>
      <c r="Q745" s="3"/>
      <c r="R745" s="3"/>
      <c r="S745" s="3"/>
      <c r="T745" s="3"/>
    </row>
    <row r="746" spans="2:20" ht="12.75">
      <c r="B746" s="2"/>
      <c r="C746" s="3"/>
      <c r="D746" s="4"/>
      <c r="E746" s="3"/>
      <c r="F746" s="3"/>
      <c r="G746" s="3"/>
      <c r="H746" s="3"/>
      <c r="I746" s="3"/>
      <c r="J746" s="3"/>
      <c r="K746" s="3"/>
      <c r="L746" s="3"/>
      <c r="M746" s="3"/>
      <c r="N746" s="3"/>
      <c r="O746" s="3"/>
      <c r="P746" s="3"/>
      <c r="Q746" s="3"/>
      <c r="R746" s="3"/>
      <c r="S746" s="3"/>
      <c r="T746" s="3"/>
    </row>
    <row r="747" spans="2:20" ht="12.75">
      <c r="B747" s="2"/>
      <c r="C747" s="3"/>
      <c r="D747" s="4"/>
      <c r="E747" s="3"/>
      <c r="F747" s="3"/>
      <c r="G747" s="3"/>
      <c r="H747" s="3"/>
      <c r="I747" s="3"/>
      <c r="J747" s="3"/>
      <c r="K747" s="3"/>
      <c r="L747" s="3"/>
      <c r="M747" s="3"/>
      <c r="N747" s="3"/>
      <c r="O747" s="3"/>
      <c r="P747" s="3"/>
      <c r="Q747" s="3"/>
      <c r="R747" s="3"/>
      <c r="S747" s="3"/>
      <c r="T747" s="3"/>
    </row>
    <row r="748" spans="2:20" ht="12.75">
      <c r="B748" s="2"/>
      <c r="C748" s="3"/>
      <c r="D748" s="4"/>
      <c r="E748" s="3"/>
      <c r="F748" s="3"/>
      <c r="G748" s="3"/>
      <c r="H748" s="3"/>
      <c r="I748" s="3"/>
      <c r="J748" s="3"/>
      <c r="K748" s="3"/>
      <c r="L748" s="3"/>
      <c r="M748" s="3"/>
      <c r="N748" s="3"/>
      <c r="O748" s="3"/>
      <c r="P748" s="3"/>
      <c r="Q748" s="3"/>
      <c r="R748" s="3"/>
      <c r="S748" s="3"/>
      <c r="T748" s="3"/>
    </row>
    <row r="749" spans="2:20" ht="12.75">
      <c r="B749" s="2"/>
      <c r="C749" s="3"/>
      <c r="D749" s="4"/>
      <c r="E749" s="3"/>
      <c r="F749" s="3"/>
      <c r="G749" s="3"/>
      <c r="H749" s="3"/>
      <c r="I749" s="3"/>
      <c r="J749" s="3"/>
      <c r="K749" s="3"/>
      <c r="L749" s="3"/>
      <c r="M749" s="3"/>
      <c r="N749" s="3"/>
      <c r="O749" s="3"/>
      <c r="P749" s="3"/>
      <c r="Q749" s="3"/>
      <c r="R749" s="3"/>
      <c r="S749" s="3"/>
      <c r="T749" s="3"/>
    </row>
    <row r="750" spans="2:20" ht="12.75">
      <c r="B750" s="2"/>
      <c r="C750" s="3"/>
      <c r="D750" s="4"/>
      <c r="E750" s="3"/>
      <c r="F750" s="3"/>
      <c r="G750" s="3"/>
      <c r="H750" s="3"/>
      <c r="I750" s="3"/>
      <c r="J750" s="3"/>
      <c r="K750" s="3"/>
      <c r="L750" s="3"/>
      <c r="M750" s="3"/>
      <c r="N750" s="3"/>
      <c r="O750" s="3"/>
      <c r="P750" s="3"/>
      <c r="Q750" s="3"/>
      <c r="R750" s="3"/>
      <c r="S750" s="3"/>
      <c r="T750" s="3"/>
    </row>
    <row r="751" spans="2:20" ht="12.75">
      <c r="B751" s="2"/>
      <c r="C751" s="3"/>
      <c r="D751" s="4"/>
      <c r="E751" s="3"/>
      <c r="F751" s="3"/>
      <c r="G751" s="3"/>
      <c r="H751" s="3"/>
      <c r="I751" s="3"/>
      <c r="J751" s="3"/>
      <c r="K751" s="3"/>
      <c r="L751" s="3"/>
      <c r="M751" s="3"/>
      <c r="N751" s="3"/>
      <c r="O751" s="3"/>
      <c r="P751" s="3"/>
      <c r="Q751" s="3"/>
      <c r="R751" s="3"/>
      <c r="S751" s="3"/>
      <c r="T751" s="3"/>
    </row>
    <row r="752" spans="2:20" ht="12.75">
      <c r="B752" s="2"/>
      <c r="C752" s="3"/>
      <c r="D752" s="4"/>
      <c r="E752" s="3"/>
      <c r="F752" s="3"/>
      <c r="G752" s="3"/>
      <c r="H752" s="3"/>
      <c r="I752" s="3"/>
      <c r="J752" s="3"/>
      <c r="K752" s="3"/>
      <c r="L752" s="3"/>
      <c r="M752" s="3"/>
      <c r="N752" s="3"/>
      <c r="O752" s="3"/>
      <c r="P752" s="3"/>
      <c r="Q752" s="3"/>
      <c r="R752" s="3"/>
      <c r="S752" s="3"/>
      <c r="T752" s="3"/>
    </row>
    <row r="753" spans="2:20" ht="12.75">
      <c r="B753" s="2"/>
      <c r="C753" s="3"/>
      <c r="D753" s="4"/>
      <c r="E753" s="3"/>
      <c r="F753" s="3"/>
      <c r="G753" s="3"/>
      <c r="H753" s="3"/>
      <c r="I753" s="3"/>
      <c r="J753" s="3"/>
      <c r="K753" s="3"/>
      <c r="L753" s="3"/>
      <c r="M753" s="3"/>
      <c r="N753" s="3"/>
      <c r="O753" s="3"/>
      <c r="P753" s="3"/>
      <c r="Q753" s="3"/>
      <c r="R753" s="3"/>
      <c r="S753" s="3"/>
      <c r="T753" s="3"/>
    </row>
    <row r="754" spans="2:20" ht="12.75">
      <c r="B754" s="2"/>
      <c r="C754" s="3"/>
      <c r="D754" s="4"/>
      <c r="E754" s="3"/>
      <c r="F754" s="3"/>
      <c r="G754" s="3"/>
      <c r="H754" s="3"/>
      <c r="I754" s="3"/>
      <c r="J754" s="3"/>
      <c r="K754" s="3"/>
      <c r="L754" s="3"/>
      <c r="M754" s="3"/>
      <c r="N754" s="3"/>
      <c r="O754" s="3"/>
      <c r="P754" s="3"/>
      <c r="Q754" s="3"/>
      <c r="R754" s="3"/>
      <c r="S754" s="3"/>
      <c r="T754" s="3"/>
    </row>
    <row r="755" spans="2:20" ht="12.75">
      <c r="B755" s="2"/>
      <c r="C755" s="3"/>
      <c r="D755" s="4"/>
      <c r="E755" s="3"/>
      <c r="F755" s="3"/>
      <c r="G755" s="3"/>
      <c r="H755" s="3"/>
      <c r="I755" s="3"/>
      <c r="J755" s="3"/>
      <c r="K755" s="3"/>
      <c r="L755" s="3"/>
      <c r="M755" s="3"/>
      <c r="N755" s="3"/>
      <c r="O755" s="3"/>
      <c r="P755" s="3"/>
      <c r="Q755" s="3"/>
      <c r="R755" s="3"/>
      <c r="S755" s="3"/>
      <c r="T755" s="3"/>
    </row>
    <row r="756" spans="2:20" ht="12.75">
      <c r="B756" s="2"/>
      <c r="C756" s="3"/>
      <c r="D756" s="4"/>
      <c r="E756" s="3"/>
      <c r="F756" s="3"/>
      <c r="G756" s="3"/>
      <c r="H756" s="3"/>
      <c r="I756" s="3"/>
      <c r="J756" s="3"/>
      <c r="K756" s="3"/>
      <c r="L756" s="3"/>
      <c r="M756" s="3"/>
      <c r="N756" s="3"/>
      <c r="O756" s="3"/>
      <c r="P756" s="3"/>
      <c r="Q756" s="3"/>
      <c r="R756" s="3"/>
      <c r="S756" s="3"/>
      <c r="T756" s="3"/>
    </row>
    <row r="757" spans="2:20" ht="12.75">
      <c r="B757" s="2"/>
      <c r="C757" s="3"/>
      <c r="D757" s="4"/>
      <c r="E757" s="3"/>
      <c r="F757" s="3"/>
      <c r="G757" s="3"/>
      <c r="H757" s="3"/>
      <c r="I757" s="3"/>
      <c r="J757" s="3"/>
      <c r="K757" s="3"/>
      <c r="L757" s="3"/>
      <c r="M757" s="3"/>
      <c r="N757" s="3"/>
      <c r="O757" s="3"/>
      <c r="P757" s="3"/>
      <c r="Q757" s="3"/>
      <c r="R757" s="3"/>
      <c r="S757" s="3"/>
      <c r="T757" s="3"/>
    </row>
    <row r="758" spans="2:20" ht="12.75">
      <c r="B758" s="2"/>
      <c r="C758" s="3"/>
      <c r="D758" s="4"/>
      <c r="E758" s="3"/>
      <c r="F758" s="3"/>
      <c r="G758" s="3"/>
      <c r="H758" s="3"/>
      <c r="I758" s="3"/>
      <c r="J758" s="3"/>
      <c r="K758" s="3"/>
      <c r="L758" s="3"/>
      <c r="M758" s="3"/>
      <c r="N758" s="3"/>
      <c r="O758" s="3"/>
      <c r="P758" s="3"/>
      <c r="Q758" s="3"/>
      <c r="R758" s="3"/>
      <c r="S758" s="3"/>
      <c r="T758" s="3"/>
    </row>
    <row r="759" spans="2:20" ht="12.75">
      <c r="B759" s="2"/>
      <c r="C759" s="3"/>
      <c r="D759" s="4"/>
      <c r="E759" s="3"/>
      <c r="F759" s="3"/>
      <c r="G759" s="3"/>
      <c r="H759" s="3"/>
      <c r="I759" s="3"/>
      <c r="J759" s="3"/>
      <c r="K759" s="3"/>
      <c r="L759" s="3"/>
      <c r="M759" s="3"/>
      <c r="N759" s="3"/>
      <c r="O759" s="3"/>
      <c r="P759" s="3"/>
      <c r="Q759" s="3"/>
      <c r="R759" s="3"/>
      <c r="S759" s="3"/>
      <c r="T759" s="3"/>
    </row>
    <row r="760" spans="2:20" ht="12.75">
      <c r="B760" s="2"/>
      <c r="C760" s="3"/>
      <c r="D760" s="4"/>
      <c r="E760" s="3"/>
      <c r="F760" s="3"/>
      <c r="G760" s="3"/>
      <c r="H760" s="3"/>
      <c r="I760" s="3"/>
      <c r="J760" s="3"/>
      <c r="K760" s="3"/>
      <c r="L760" s="3"/>
      <c r="M760" s="3"/>
      <c r="N760" s="3"/>
      <c r="O760" s="3"/>
      <c r="P760" s="3"/>
      <c r="Q760" s="3"/>
      <c r="R760" s="3"/>
      <c r="S760" s="3"/>
      <c r="T760" s="3"/>
    </row>
    <row r="761" spans="2:20" ht="12.75">
      <c r="B761" s="2"/>
      <c r="C761" s="3"/>
      <c r="D761" s="4"/>
      <c r="E761" s="3"/>
      <c r="F761" s="3"/>
      <c r="G761" s="3"/>
      <c r="H761" s="3"/>
      <c r="I761" s="3"/>
      <c r="J761" s="3"/>
      <c r="K761" s="3"/>
      <c r="L761" s="3"/>
      <c r="M761" s="3"/>
      <c r="N761" s="3"/>
      <c r="O761" s="3"/>
      <c r="P761" s="3"/>
      <c r="Q761" s="3"/>
      <c r="R761" s="3"/>
      <c r="S761" s="3"/>
      <c r="T761" s="3"/>
    </row>
    <row r="762" spans="2:20" ht="12.75">
      <c r="B762" s="2"/>
      <c r="C762" s="3"/>
      <c r="D762" s="4"/>
      <c r="E762" s="3"/>
      <c r="F762" s="3"/>
      <c r="G762" s="3"/>
      <c r="H762" s="3"/>
      <c r="I762" s="3"/>
      <c r="J762" s="3"/>
      <c r="K762" s="3"/>
      <c r="L762" s="3"/>
      <c r="M762" s="3"/>
      <c r="N762" s="3"/>
      <c r="O762" s="3"/>
      <c r="P762" s="3"/>
      <c r="Q762" s="3"/>
      <c r="R762" s="3"/>
      <c r="S762" s="3"/>
      <c r="T762" s="3"/>
    </row>
    <row r="763" spans="2:20" ht="12.75">
      <c r="B763" s="2"/>
      <c r="C763" s="3"/>
      <c r="D763" s="4"/>
      <c r="E763" s="3"/>
      <c r="F763" s="3"/>
      <c r="G763" s="3"/>
      <c r="H763" s="3"/>
      <c r="I763" s="3"/>
      <c r="J763" s="3"/>
      <c r="K763" s="3"/>
      <c r="L763" s="3"/>
      <c r="M763" s="3"/>
      <c r="N763" s="3"/>
      <c r="O763" s="3"/>
      <c r="P763" s="3"/>
      <c r="Q763" s="3"/>
      <c r="R763" s="3"/>
      <c r="S763" s="3"/>
      <c r="T763" s="3"/>
    </row>
    <row r="764" spans="2:20" ht="12.75">
      <c r="B764" s="2"/>
      <c r="C764" s="3"/>
      <c r="D764" s="4"/>
      <c r="E764" s="3"/>
      <c r="F764" s="3"/>
      <c r="G764" s="3"/>
      <c r="H764" s="3"/>
      <c r="I764" s="3"/>
      <c r="J764" s="3"/>
      <c r="K764" s="3"/>
      <c r="L764" s="3"/>
      <c r="M764" s="3"/>
      <c r="N764" s="3"/>
      <c r="O764" s="3"/>
      <c r="P764" s="3"/>
      <c r="Q764" s="3"/>
      <c r="R764" s="3"/>
      <c r="S764" s="3"/>
      <c r="T764" s="3"/>
    </row>
    <row r="765" spans="2:20" ht="12.75">
      <c r="B765" s="2"/>
      <c r="C765" s="3"/>
      <c r="D765" s="4"/>
      <c r="E765" s="3"/>
      <c r="F765" s="3"/>
      <c r="G765" s="3"/>
      <c r="H765" s="3"/>
      <c r="I765" s="3"/>
      <c r="J765" s="3"/>
      <c r="K765" s="3"/>
      <c r="L765" s="3"/>
      <c r="M765" s="3"/>
      <c r="N765" s="3"/>
      <c r="O765" s="3"/>
      <c r="P765" s="3"/>
      <c r="Q765" s="3"/>
      <c r="R765" s="3"/>
      <c r="S765" s="3"/>
      <c r="T765" s="3"/>
    </row>
    <row r="766" spans="2:20" ht="12.75">
      <c r="B766" s="2"/>
      <c r="C766" s="3"/>
      <c r="D766" s="4"/>
      <c r="E766" s="3"/>
      <c r="F766" s="3"/>
      <c r="G766" s="3"/>
      <c r="H766" s="3"/>
      <c r="I766" s="3"/>
      <c r="J766" s="3"/>
      <c r="K766" s="3"/>
      <c r="L766" s="3"/>
      <c r="M766" s="3"/>
      <c r="N766" s="3"/>
      <c r="O766" s="3"/>
      <c r="P766" s="3"/>
      <c r="Q766" s="3"/>
      <c r="R766" s="3"/>
      <c r="S766" s="3"/>
      <c r="T766" s="3"/>
    </row>
    <row r="767" spans="2:20" ht="12.75">
      <c r="B767" s="2"/>
      <c r="C767" s="3"/>
      <c r="D767" s="4"/>
      <c r="E767" s="3"/>
      <c r="F767" s="3"/>
      <c r="G767" s="3"/>
      <c r="H767" s="3"/>
      <c r="I767" s="3"/>
      <c r="J767" s="3"/>
      <c r="K767" s="3"/>
      <c r="L767" s="3"/>
      <c r="M767" s="3"/>
      <c r="N767" s="3"/>
      <c r="O767" s="3"/>
      <c r="P767" s="3"/>
      <c r="Q767" s="3"/>
      <c r="R767" s="3"/>
      <c r="S767" s="3"/>
      <c r="T767" s="3"/>
    </row>
    <row r="768" spans="2:20" ht="12.75">
      <c r="B768" s="2"/>
      <c r="C768" s="3"/>
      <c r="D768" s="4"/>
      <c r="E768" s="3"/>
      <c r="F768" s="3"/>
      <c r="G768" s="3"/>
      <c r="H768" s="3"/>
      <c r="I768" s="3"/>
      <c r="J768" s="3"/>
      <c r="K768" s="3"/>
      <c r="L768" s="3"/>
      <c r="M768" s="3"/>
      <c r="N768" s="3"/>
      <c r="O768" s="3"/>
      <c r="P768" s="3"/>
      <c r="Q768" s="3"/>
      <c r="R768" s="3"/>
      <c r="S768" s="3"/>
      <c r="T768" s="3"/>
    </row>
    <row r="769" spans="2:20" ht="12.75">
      <c r="B769" s="2"/>
      <c r="C769" s="3"/>
      <c r="D769" s="4"/>
      <c r="E769" s="3"/>
      <c r="F769" s="3"/>
      <c r="G769" s="3"/>
      <c r="H769" s="3"/>
      <c r="I769" s="3"/>
      <c r="J769" s="3"/>
      <c r="K769" s="3"/>
      <c r="L769" s="3"/>
      <c r="M769" s="3"/>
      <c r="N769" s="3"/>
      <c r="O769" s="3"/>
      <c r="P769" s="3"/>
      <c r="Q769" s="3"/>
      <c r="R769" s="3"/>
      <c r="S769" s="3"/>
      <c r="T769" s="3"/>
    </row>
    <row r="770" spans="2:20" ht="12.75">
      <c r="B770" s="2"/>
      <c r="C770" s="3"/>
      <c r="D770" s="4"/>
      <c r="E770" s="3"/>
      <c r="F770" s="3"/>
      <c r="G770" s="3"/>
      <c r="H770" s="3"/>
      <c r="I770" s="3"/>
      <c r="J770" s="3"/>
      <c r="K770" s="3"/>
      <c r="L770" s="3"/>
      <c r="M770" s="3"/>
      <c r="N770" s="3"/>
      <c r="O770" s="3"/>
      <c r="P770" s="3"/>
      <c r="Q770" s="3"/>
      <c r="R770" s="3"/>
      <c r="S770" s="3"/>
      <c r="T770" s="3"/>
    </row>
    <row r="771" spans="2:20" ht="12.75">
      <c r="B771" s="2"/>
      <c r="C771" s="3"/>
      <c r="D771" s="4"/>
      <c r="E771" s="3"/>
      <c r="F771" s="3"/>
      <c r="G771" s="3"/>
      <c r="H771" s="3"/>
      <c r="I771" s="3"/>
      <c r="J771" s="3"/>
      <c r="K771" s="3"/>
      <c r="L771" s="3"/>
      <c r="M771" s="3"/>
      <c r="N771" s="3"/>
      <c r="O771" s="3"/>
      <c r="P771" s="3"/>
      <c r="Q771" s="3"/>
      <c r="R771" s="3"/>
      <c r="S771" s="3"/>
      <c r="T771" s="3"/>
    </row>
    <row r="772" spans="2:20" ht="12.75">
      <c r="B772" s="2"/>
      <c r="C772" s="3"/>
      <c r="D772" s="4"/>
      <c r="E772" s="3"/>
      <c r="F772" s="3"/>
      <c r="G772" s="3"/>
      <c r="H772" s="3"/>
      <c r="I772" s="3"/>
      <c r="J772" s="3"/>
      <c r="K772" s="3"/>
      <c r="L772" s="3"/>
      <c r="M772" s="3"/>
      <c r="N772" s="3"/>
      <c r="O772" s="3"/>
      <c r="P772" s="3"/>
      <c r="Q772" s="3"/>
      <c r="R772" s="3"/>
      <c r="S772" s="3"/>
      <c r="T772" s="3"/>
    </row>
    <row r="773" spans="2:20" ht="12.75">
      <c r="B773" s="2"/>
      <c r="C773" s="3"/>
      <c r="D773" s="4"/>
      <c r="E773" s="3"/>
      <c r="F773" s="3"/>
      <c r="G773" s="3"/>
      <c r="H773" s="3"/>
      <c r="I773" s="3"/>
      <c r="J773" s="3"/>
      <c r="K773" s="3"/>
      <c r="L773" s="3"/>
      <c r="M773" s="3"/>
      <c r="N773" s="3"/>
      <c r="O773" s="3"/>
      <c r="P773" s="3"/>
      <c r="Q773" s="3"/>
      <c r="R773" s="3"/>
      <c r="S773" s="3"/>
      <c r="T773" s="3"/>
    </row>
    <row r="774" spans="2:20" ht="12.75">
      <c r="B774" s="2"/>
      <c r="C774" s="3"/>
      <c r="D774" s="4"/>
      <c r="E774" s="3"/>
      <c r="F774" s="3"/>
      <c r="G774" s="3"/>
      <c r="H774" s="3"/>
      <c r="I774" s="3"/>
      <c r="J774" s="3"/>
      <c r="K774" s="3"/>
      <c r="L774" s="3"/>
      <c r="M774" s="3"/>
      <c r="N774" s="3"/>
      <c r="O774" s="3"/>
      <c r="P774" s="3"/>
      <c r="Q774" s="3"/>
      <c r="R774" s="3"/>
      <c r="S774" s="3"/>
      <c r="T774" s="3"/>
    </row>
    <row r="775" spans="2:20" ht="12.75">
      <c r="B775" s="2"/>
      <c r="C775" s="3"/>
      <c r="D775" s="4"/>
      <c r="E775" s="3"/>
      <c r="F775" s="3"/>
      <c r="G775" s="3"/>
      <c r="H775" s="3"/>
      <c r="I775" s="3"/>
      <c r="J775" s="3"/>
      <c r="K775" s="3"/>
      <c r="L775" s="3"/>
      <c r="M775" s="3"/>
      <c r="N775" s="3"/>
      <c r="O775" s="3"/>
      <c r="P775" s="3"/>
      <c r="Q775" s="3"/>
      <c r="R775" s="3"/>
      <c r="S775" s="3"/>
      <c r="T775" s="3"/>
    </row>
    <row r="776" spans="2:20" ht="12.75">
      <c r="B776" s="2"/>
      <c r="C776" s="3"/>
      <c r="D776" s="4"/>
      <c r="E776" s="3"/>
      <c r="F776" s="3"/>
      <c r="G776" s="3"/>
      <c r="H776" s="3"/>
      <c r="I776" s="3"/>
      <c r="J776" s="3"/>
      <c r="K776" s="3"/>
      <c r="L776" s="3"/>
      <c r="M776" s="3"/>
      <c r="N776" s="3"/>
      <c r="O776" s="3"/>
      <c r="P776" s="3"/>
      <c r="Q776" s="3"/>
      <c r="R776" s="3"/>
      <c r="S776" s="3"/>
      <c r="T776" s="3"/>
    </row>
    <row r="777" spans="2:20" ht="12.75">
      <c r="B777" s="2"/>
      <c r="C777" s="3"/>
      <c r="D777" s="4"/>
      <c r="E777" s="3"/>
      <c r="F777" s="3"/>
      <c r="G777" s="3"/>
      <c r="H777" s="3"/>
      <c r="I777" s="3"/>
      <c r="J777" s="3"/>
      <c r="K777" s="3"/>
      <c r="L777" s="3"/>
      <c r="M777" s="3"/>
      <c r="N777" s="3"/>
      <c r="O777" s="3"/>
      <c r="P777" s="3"/>
      <c r="Q777" s="3"/>
      <c r="R777" s="3"/>
      <c r="S777" s="3"/>
      <c r="T777" s="3"/>
    </row>
    <row r="778" spans="2:20" ht="12.75">
      <c r="B778" s="2"/>
      <c r="C778" s="3"/>
      <c r="D778" s="4"/>
      <c r="E778" s="3"/>
      <c r="F778" s="3"/>
      <c r="G778" s="3"/>
      <c r="H778" s="3"/>
      <c r="I778" s="3"/>
      <c r="J778" s="3"/>
      <c r="K778" s="3"/>
      <c r="L778" s="3"/>
      <c r="M778" s="3"/>
      <c r="N778" s="3"/>
      <c r="O778" s="3"/>
      <c r="P778" s="3"/>
      <c r="Q778" s="3"/>
      <c r="R778" s="3"/>
      <c r="S778" s="3"/>
      <c r="T778" s="3"/>
    </row>
    <row r="779" spans="2:20" ht="12.75">
      <c r="B779" s="2"/>
      <c r="C779" s="3"/>
      <c r="D779" s="4"/>
      <c r="E779" s="3"/>
      <c r="F779" s="3"/>
      <c r="G779" s="3"/>
      <c r="H779" s="3"/>
      <c r="I779" s="3"/>
      <c r="J779" s="3"/>
      <c r="K779" s="3"/>
      <c r="L779" s="3"/>
      <c r="M779" s="3"/>
      <c r="N779" s="3"/>
      <c r="O779" s="3"/>
      <c r="P779" s="3"/>
      <c r="Q779" s="3"/>
      <c r="R779" s="3"/>
      <c r="S779" s="3"/>
      <c r="T779" s="3"/>
    </row>
    <row r="780" spans="2:20" ht="12.75">
      <c r="B780" s="2"/>
      <c r="C780" s="3"/>
      <c r="D780" s="4"/>
      <c r="E780" s="3"/>
      <c r="F780" s="3"/>
      <c r="G780" s="3"/>
      <c r="H780" s="3"/>
      <c r="I780" s="3"/>
      <c r="J780" s="3"/>
      <c r="K780" s="3"/>
      <c r="L780" s="3"/>
      <c r="M780" s="3"/>
      <c r="N780" s="3"/>
      <c r="O780" s="3"/>
      <c r="P780" s="3"/>
      <c r="Q780" s="3"/>
      <c r="R780" s="3"/>
      <c r="S780" s="3"/>
      <c r="T780" s="3"/>
    </row>
    <row r="781" spans="2:20" ht="12.75">
      <c r="B781" s="2"/>
      <c r="C781" s="3"/>
      <c r="D781" s="4"/>
      <c r="E781" s="3"/>
      <c r="F781" s="3"/>
      <c r="G781" s="3"/>
      <c r="H781" s="3"/>
      <c r="I781" s="3"/>
      <c r="J781" s="3"/>
      <c r="K781" s="3"/>
      <c r="L781" s="3"/>
      <c r="M781" s="3"/>
      <c r="N781" s="3"/>
      <c r="O781" s="3"/>
      <c r="P781" s="3"/>
      <c r="Q781" s="3"/>
      <c r="R781" s="3"/>
      <c r="S781" s="3"/>
      <c r="T781" s="3"/>
    </row>
    <row r="782" spans="2:20" ht="12.75">
      <c r="B782" s="2"/>
      <c r="C782" s="3"/>
      <c r="D782" s="4"/>
      <c r="E782" s="3"/>
      <c r="F782" s="3"/>
      <c r="G782" s="3"/>
      <c r="H782" s="3"/>
      <c r="I782" s="3"/>
      <c r="J782" s="3"/>
      <c r="K782" s="3"/>
      <c r="L782" s="3"/>
      <c r="M782" s="3"/>
      <c r="N782" s="3"/>
      <c r="O782" s="3"/>
      <c r="P782" s="3"/>
      <c r="Q782" s="3"/>
      <c r="R782" s="3"/>
      <c r="S782" s="3"/>
      <c r="T782" s="3"/>
    </row>
    <row r="783" spans="2:20" ht="12.75">
      <c r="B783" s="2"/>
      <c r="C783" s="3"/>
      <c r="D783" s="4"/>
      <c r="E783" s="3"/>
      <c r="F783" s="3"/>
      <c r="G783" s="3"/>
      <c r="H783" s="3"/>
      <c r="I783" s="3"/>
      <c r="J783" s="3"/>
      <c r="K783" s="3"/>
      <c r="L783" s="3"/>
      <c r="M783" s="3"/>
      <c r="N783" s="3"/>
      <c r="O783" s="3"/>
      <c r="P783" s="3"/>
      <c r="Q783" s="3"/>
      <c r="R783" s="3"/>
      <c r="S783" s="3"/>
      <c r="T783" s="3"/>
    </row>
    <row r="784" spans="2:20" ht="12.75">
      <c r="B784" s="2"/>
      <c r="C784" s="3"/>
      <c r="D784" s="4"/>
      <c r="E784" s="3"/>
      <c r="F784" s="3"/>
      <c r="G784" s="3"/>
      <c r="H784" s="3"/>
      <c r="I784" s="3"/>
      <c r="J784" s="3"/>
      <c r="K784" s="3"/>
      <c r="L784" s="3"/>
      <c r="M784" s="3"/>
      <c r="N784" s="3"/>
      <c r="O784" s="3"/>
      <c r="P784" s="3"/>
      <c r="Q784" s="3"/>
      <c r="R784" s="3"/>
      <c r="S784" s="3"/>
      <c r="T784" s="3"/>
    </row>
    <row r="785" spans="2:20" ht="12.75">
      <c r="B785" s="2"/>
      <c r="C785" s="3"/>
      <c r="D785" s="4"/>
      <c r="E785" s="3"/>
      <c r="F785" s="3"/>
      <c r="G785" s="3"/>
      <c r="H785" s="3"/>
      <c r="I785" s="3"/>
      <c r="J785" s="3"/>
      <c r="K785" s="3"/>
      <c r="L785" s="3"/>
      <c r="M785" s="3"/>
      <c r="N785" s="3"/>
      <c r="O785" s="3"/>
      <c r="P785" s="3"/>
      <c r="Q785" s="3"/>
      <c r="R785" s="3"/>
      <c r="S785" s="3"/>
      <c r="T785" s="3"/>
    </row>
    <row r="786" spans="2:20" ht="12.75">
      <c r="B786" s="2"/>
      <c r="C786" s="3"/>
      <c r="D786" s="4"/>
      <c r="E786" s="3"/>
      <c r="F786" s="3"/>
      <c r="G786" s="3"/>
      <c r="H786" s="3"/>
      <c r="I786" s="3"/>
      <c r="J786" s="3"/>
      <c r="K786" s="3"/>
      <c r="L786" s="3"/>
      <c r="M786" s="3"/>
      <c r="N786" s="3"/>
      <c r="O786" s="3"/>
      <c r="P786" s="3"/>
      <c r="Q786" s="3"/>
      <c r="R786" s="3"/>
      <c r="S786" s="3"/>
      <c r="T786" s="3"/>
    </row>
    <row r="787" spans="2:20" ht="12.75">
      <c r="B787" s="2"/>
      <c r="C787" s="3"/>
      <c r="D787" s="4"/>
      <c r="E787" s="3"/>
      <c r="F787" s="3"/>
      <c r="G787" s="3"/>
      <c r="H787" s="3"/>
      <c r="I787" s="3"/>
      <c r="J787" s="3"/>
      <c r="K787" s="3"/>
      <c r="L787" s="3"/>
      <c r="M787" s="3"/>
      <c r="N787" s="3"/>
      <c r="O787" s="3"/>
      <c r="P787" s="3"/>
      <c r="Q787" s="3"/>
      <c r="R787" s="3"/>
      <c r="S787" s="3"/>
      <c r="T787" s="3"/>
    </row>
    <row r="788" spans="2:20" ht="12.75">
      <c r="B788" s="2"/>
      <c r="C788" s="3"/>
      <c r="D788" s="4"/>
      <c r="E788" s="3"/>
      <c r="F788" s="3"/>
      <c r="G788" s="3"/>
      <c r="H788" s="3"/>
      <c r="I788" s="3"/>
      <c r="J788" s="3"/>
      <c r="K788" s="3"/>
      <c r="L788" s="3"/>
      <c r="M788" s="3"/>
      <c r="N788" s="3"/>
      <c r="O788" s="3"/>
      <c r="P788" s="3"/>
      <c r="Q788" s="3"/>
      <c r="R788" s="3"/>
      <c r="S788" s="3"/>
      <c r="T788" s="3"/>
    </row>
    <row r="789" spans="2:20" ht="12.75">
      <c r="B789" s="2"/>
      <c r="C789" s="3"/>
      <c r="D789" s="4"/>
      <c r="E789" s="3"/>
      <c r="F789" s="3"/>
      <c r="G789" s="3"/>
      <c r="H789" s="3"/>
      <c r="I789" s="3"/>
      <c r="J789" s="3"/>
      <c r="K789" s="3"/>
      <c r="L789" s="3"/>
      <c r="M789" s="3"/>
      <c r="N789" s="3"/>
      <c r="O789" s="3"/>
      <c r="P789" s="3"/>
      <c r="Q789" s="3"/>
      <c r="R789" s="3"/>
      <c r="S789" s="3"/>
      <c r="T789" s="3"/>
    </row>
    <row r="790" spans="2:20" ht="12.75">
      <c r="B790" s="2"/>
      <c r="C790" s="3"/>
      <c r="D790" s="4"/>
      <c r="E790" s="3"/>
      <c r="F790" s="3"/>
      <c r="G790" s="3"/>
      <c r="H790" s="3"/>
      <c r="I790" s="3"/>
      <c r="J790" s="3"/>
      <c r="K790" s="3"/>
      <c r="L790" s="3"/>
      <c r="M790" s="3"/>
      <c r="N790" s="3"/>
      <c r="O790" s="3"/>
      <c r="P790" s="3"/>
      <c r="Q790" s="3"/>
      <c r="R790" s="3"/>
      <c r="S790" s="3"/>
      <c r="T790" s="3"/>
    </row>
    <row r="791" spans="2:20" ht="12.75">
      <c r="B791" s="2"/>
      <c r="C791" s="3"/>
      <c r="D791" s="4"/>
      <c r="E791" s="3"/>
      <c r="F791" s="3"/>
      <c r="G791" s="3"/>
      <c r="H791" s="3"/>
      <c r="I791" s="3"/>
      <c r="J791" s="3"/>
      <c r="K791" s="3"/>
      <c r="L791" s="3"/>
      <c r="M791" s="3"/>
      <c r="N791" s="3"/>
      <c r="O791" s="3"/>
      <c r="P791" s="3"/>
      <c r="Q791" s="3"/>
      <c r="R791" s="3"/>
      <c r="S791" s="3"/>
      <c r="T791" s="3"/>
    </row>
    <row r="792" spans="2:20" ht="12.75">
      <c r="B792" s="2"/>
      <c r="C792" s="3"/>
      <c r="D792" s="4"/>
      <c r="E792" s="3"/>
      <c r="F792" s="3"/>
      <c r="G792" s="3"/>
      <c r="H792" s="3"/>
      <c r="I792" s="3"/>
      <c r="J792" s="3"/>
      <c r="K792" s="3"/>
      <c r="L792" s="3"/>
      <c r="M792" s="3"/>
      <c r="N792" s="3"/>
      <c r="O792" s="3"/>
      <c r="P792" s="3"/>
      <c r="Q792" s="3"/>
      <c r="R792" s="3"/>
      <c r="S792" s="3"/>
      <c r="T792" s="3"/>
    </row>
    <row r="793" spans="2:20" ht="12.75">
      <c r="B793" s="2"/>
      <c r="C793" s="3"/>
      <c r="D793" s="4"/>
      <c r="E793" s="3"/>
      <c r="F793" s="3"/>
      <c r="G793" s="3"/>
      <c r="H793" s="3"/>
      <c r="I793" s="3"/>
      <c r="J793" s="3"/>
      <c r="K793" s="3"/>
      <c r="L793" s="3"/>
      <c r="M793" s="3"/>
      <c r="N793" s="3"/>
      <c r="O793" s="3"/>
      <c r="P793" s="3"/>
      <c r="Q793" s="3"/>
      <c r="R793" s="3"/>
      <c r="S793" s="3"/>
      <c r="T793" s="3"/>
    </row>
    <row r="794" spans="2:20" ht="12.75">
      <c r="B794" s="2"/>
      <c r="C794" s="3"/>
      <c r="D794" s="4"/>
      <c r="E794" s="3"/>
      <c r="F794" s="3"/>
      <c r="G794" s="3"/>
      <c r="H794" s="3"/>
      <c r="I794" s="3"/>
      <c r="J794" s="3"/>
      <c r="K794" s="3"/>
      <c r="L794" s="3"/>
      <c r="M794" s="3"/>
      <c r="N794" s="3"/>
      <c r="O794" s="3"/>
      <c r="P794" s="3"/>
      <c r="Q794" s="3"/>
      <c r="R794" s="3"/>
      <c r="S794" s="3"/>
      <c r="T794" s="3"/>
    </row>
    <row r="795" spans="2:20" ht="12.75">
      <c r="B795" s="2"/>
      <c r="C795" s="3"/>
      <c r="D795" s="4"/>
      <c r="E795" s="3"/>
      <c r="F795" s="3"/>
      <c r="G795" s="3"/>
      <c r="H795" s="3"/>
      <c r="I795" s="3"/>
      <c r="J795" s="3"/>
      <c r="K795" s="3"/>
      <c r="L795" s="3"/>
      <c r="M795" s="3"/>
      <c r="N795" s="3"/>
      <c r="O795" s="3"/>
      <c r="P795" s="3"/>
      <c r="Q795" s="3"/>
      <c r="R795" s="3"/>
      <c r="S795" s="3"/>
      <c r="T795" s="3"/>
    </row>
    <row r="796" spans="2:20" ht="12.75">
      <c r="B796" s="2"/>
      <c r="C796" s="3"/>
      <c r="D796" s="4"/>
      <c r="E796" s="3"/>
      <c r="F796" s="3"/>
      <c r="G796" s="3"/>
      <c r="H796" s="3"/>
      <c r="I796" s="3"/>
      <c r="J796" s="3"/>
      <c r="K796" s="3"/>
      <c r="L796" s="3"/>
      <c r="M796" s="3"/>
      <c r="N796" s="3"/>
      <c r="O796" s="3"/>
      <c r="P796" s="3"/>
      <c r="Q796" s="3"/>
      <c r="R796" s="3"/>
      <c r="S796" s="3"/>
      <c r="T796" s="3"/>
    </row>
    <row r="797" spans="2:20" ht="12.75">
      <c r="B797" s="2"/>
      <c r="C797" s="3"/>
      <c r="D797" s="4"/>
      <c r="E797" s="3"/>
      <c r="F797" s="3"/>
      <c r="G797" s="3"/>
      <c r="H797" s="3"/>
      <c r="I797" s="3"/>
      <c r="J797" s="3"/>
      <c r="K797" s="3"/>
      <c r="L797" s="3"/>
      <c r="M797" s="3"/>
      <c r="N797" s="3"/>
      <c r="O797" s="3"/>
      <c r="P797" s="3"/>
      <c r="Q797" s="3"/>
      <c r="R797" s="3"/>
      <c r="S797" s="3"/>
      <c r="T797" s="3"/>
    </row>
    <row r="798" spans="2:20" ht="12.75">
      <c r="B798" s="2"/>
      <c r="C798" s="3"/>
      <c r="D798" s="4"/>
      <c r="E798" s="3"/>
      <c r="F798" s="3"/>
      <c r="G798" s="3"/>
      <c r="H798" s="3"/>
      <c r="I798" s="3"/>
      <c r="J798" s="3"/>
      <c r="K798" s="3"/>
      <c r="L798" s="3"/>
      <c r="M798" s="3"/>
      <c r="N798" s="3"/>
      <c r="O798" s="3"/>
      <c r="P798" s="3"/>
      <c r="Q798" s="3"/>
      <c r="R798" s="3"/>
      <c r="S798" s="3"/>
      <c r="T798" s="3"/>
    </row>
    <row r="799" spans="2:20" ht="12.75">
      <c r="B799" s="2"/>
      <c r="C799" s="3"/>
      <c r="D799" s="4"/>
      <c r="E799" s="3"/>
      <c r="F799" s="3"/>
      <c r="G799" s="3"/>
      <c r="H799" s="3"/>
      <c r="I799" s="3"/>
      <c r="J799" s="3"/>
      <c r="K799" s="3"/>
      <c r="L799" s="3"/>
      <c r="M799" s="3"/>
      <c r="N799" s="3"/>
      <c r="O799" s="3"/>
      <c r="P799" s="3"/>
      <c r="Q799" s="3"/>
      <c r="R799" s="3"/>
      <c r="S799" s="3"/>
      <c r="T799" s="3"/>
    </row>
    <row r="800" spans="2:20" ht="12.75">
      <c r="B800" s="2"/>
      <c r="C800" s="3"/>
      <c r="D800" s="4"/>
      <c r="E800" s="3"/>
      <c r="F800" s="3"/>
      <c r="G800" s="3"/>
      <c r="H800" s="3"/>
      <c r="I800" s="3"/>
      <c r="J800" s="3"/>
      <c r="K800" s="3"/>
      <c r="L800" s="3"/>
      <c r="M800" s="3"/>
      <c r="N800" s="3"/>
      <c r="O800" s="3"/>
      <c r="P800" s="3"/>
      <c r="Q800" s="3"/>
      <c r="R800" s="3"/>
      <c r="S800" s="3"/>
      <c r="T800" s="3"/>
    </row>
    <row r="801" spans="2:20" ht="12.75">
      <c r="B801" s="2"/>
      <c r="C801" s="3"/>
      <c r="D801" s="4"/>
      <c r="E801" s="3"/>
      <c r="F801" s="3"/>
      <c r="G801" s="3"/>
      <c r="H801" s="3"/>
      <c r="I801" s="3"/>
      <c r="J801" s="3"/>
      <c r="K801" s="3"/>
      <c r="L801" s="3"/>
      <c r="M801" s="3"/>
      <c r="N801" s="3"/>
      <c r="O801" s="3"/>
      <c r="P801" s="3"/>
      <c r="Q801" s="3"/>
      <c r="R801" s="3"/>
      <c r="S801" s="3"/>
      <c r="T801" s="3"/>
    </row>
    <row r="802" spans="2:20" ht="12.75">
      <c r="B802" s="2"/>
      <c r="C802" s="3"/>
      <c r="D802" s="4"/>
      <c r="E802" s="3"/>
      <c r="F802" s="3"/>
      <c r="G802" s="3"/>
      <c r="H802" s="3"/>
      <c r="I802" s="3"/>
      <c r="J802" s="3"/>
      <c r="K802" s="3"/>
      <c r="L802" s="3"/>
      <c r="M802" s="3"/>
      <c r="N802" s="3"/>
      <c r="O802" s="3"/>
      <c r="P802" s="3"/>
      <c r="Q802" s="3"/>
      <c r="R802" s="3"/>
      <c r="S802" s="3"/>
      <c r="T802" s="3"/>
    </row>
    <row r="803" spans="2:20" ht="12.75">
      <c r="B803" s="2"/>
      <c r="C803" s="3"/>
      <c r="D803" s="4"/>
      <c r="E803" s="3"/>
      <c r="F803" s="3"/>
      <c r="G803" s="3"/>
      <c r="H803" s="3"/>
      <c r="I803" s="3"/>
      <c r="J803" s="3"/>
      <c r="K803" s="3"/>
      <c r="L803" s="3"/>
      <c r="M803" s="3"/>
      <c r="N803" s="3"/>
      <c r="O803" s="3"/>
      <c r="P803" s="3"/>
      <c r="Q803" s="3"/>
      <c r="R803" s="3"/>
      <c r="S803" s="3"/>
      <c r="T803" s="3"/>
    </row>
    <row r="804" spans="2:20" ht="12.75">
      <c r="B804" s="2"/>
      <c r="C804" s="3"/>
      <c r="D804" s="4"/>
      <c r="E804" s="3"/>
      <c r="F804" s="3"/>
      <c r="G804" s="3"/>
      <c r="H804" s="3"/>
      <c r="I804" s="3"/>
      <c r="J804" s="3"/>
      <c r="K804" s="3"/>
      <c r="L804" s="3"/>
      <c r="M804" s="3"/>
      <c r="N804" s="3"/>
      <c r="O804" s="3"/>
      <c r="P804" s="3"/>
      <c r="Q804" s="3"/>
      <c r="R804" s="3"/>
      <c r="S804" s="3"/>
      <c r="T804" s="3"/>
    </row>
    <row r="805" spans="2:20" ht="12.75">
      <c r="B805" s="2"/>
      <c r="C805" s="3"/>
      <c r="D805" s="4"/>
      <c r="E805" s="3"/>
      <c r="F805" s="3"/>
      <c r="G805" s="3"/>
      <c r="H805" s="3"/>
      <c r="I805" s="3"/>
      <c r="J805" s="3"/>
      <c r="K805" s="3"/>
      <c r="L805" s="3"/>
      <c r="M805" s="3"/>
      <c r="N805" s="3"/>
      <c r="O805" s="3"/>
      <c r="P805" s="3"/>
      <c r="Q805" s="3"/>
      <c r="R805" s="3"/>
      <c r="S805" s="3"/>
      <c r="T805" s="3"/>
    </row>
    <row r="806" spans="2:20" ht="12.75">
      <c r="B806" s="2"/>
      <c r="C806" s="3"/>
      <c r="D806" s="4"/>
      <c r="E806" s="3"/>
      <c r="F806" s="3"/>
      <c r="G806" s="3"/>
      <c r="H806" s="3"/>
      <c r="I806" s="3"/>
      <c r="J806" s="3"/>
      <c r="K806" s="3"/>
      <c r="L806" s="3"/>
      <c r="M806" s="3"/>
      <c r="N806" s="3"/>
      <c r="O806" s="3"/>
      <c r="P806" s="3"/>
      <c r="Q806" s="3"/>
      <c r="R806" s="3"/>
      <c r="S806" s="3"/>
      <c r="T806" s="3"/>
    </row>
    <row r="807" spans="2:20" ht="12.75">
      <c r="B807" s="2"/>
      <c r="C807" s="3"/>
      <c r="D807" s="4"/>
      <c r="E807" s="3"/>
      <c r="F807" s="3"/>
      <c r="G807" s="3"/>
      <c r="H807" s="3"/>
      <c r="I807" s="3"/>
      <c r="J807" s="3"/>
      <c r="K807" s="3"/>
      <c r="L807" s="3"/>
      <c r="M807" s="3"/>
      <c r="N807" s="3"/>
      <c r="O807" s="3"/>
      <c r="P807" s="3"/>
      <c r="Q807" s="3"/>
      <c r="R807" s="3"/>
      <c r="S807" s="3"/>
      <c r="T807" s="3"/>
    </row>
    <row r="808" spans="2:20" ht="12.75">
      <c r="B808" s="2"/>
      <c r="C808" s="3"/>
      <c r="D808" s="4"/>
      <c r="E808" s="3"/>
      <c r="F808" s="3"/>
      <c r="G808" s="3"/>
      <c r="H808" s="3"/>
      <c r="I808" s="3"/>
      <c r="J808" s="3"/>
      <c r="K808" s="3"/>
      <c r="L808" s="3"/>
      <c r="M808" s="3"/>
      <c r="N808" s="3"/>
      <c r="O808" s="3"/>
      <c r="P808" s="3"/>
      <c r="Q808" s="3"/>
      <c r="R808" s="3"/>
      <c r="S808" s="3"/>
      <c r="T808" s="3"/>
    </row>
    <row r="809" spans="2:20" ht="12.75">
      <c r="B809" s="2"/>
      <c r="C809" s="3"/>
      <c r="D809" s="4"/>
      <c r="E809" s="3"/>
      <c r="F809" s="3"/>
      <c r="G809" s="3"/>
      <c r="H809" s="3"/>
      <c r="I809" s="3"/>
      <c r="J809" s="3"/>
      <c r="K809" s="3"/>
      <c r="L809" s="3"/>
      <c r="M809" s="3"/>
      <c r="N809" s="3"/>
      <c r="O809" s="3"/>
      <c r="P809" s="3"/>
      <c r="Q809" s="3"/>
      <c r="R809" s="3"/>
      <c r="S809" s="3"/>
      <c r="T809" s="3"/>
    </row>
    <row r="810" spans="2:20" ht="12.75">
      <c r="B810" s="2"/>
      <c r="C810" s="3"/>
      <c r="D810" s="4"/>
      <c r="E810" s="3"/>
      <c r="F810" s="3"/>
      <c r="G810" s="3"/>
      <c r="H810" s="3"/>
      <c r="I810" s="3"/>
      <c r="J810" s="3"/>
      <c r="K810" s="3"/>
      <c r="L810" s="3"/>
      <c r="M810" s="3"/>
      <c r="N810" s="3"/>
      <c r="O810" s="3"/>
      <c r="P810" s="3"/>
      <c r="Q810" s="3"/>
      <c r="R810" s="3"/>
      <c r="S810" s="3"/>
      <c r="T810" s="3"/>
    </row>
    <row r="811" spans="2:20" ht="12.75">
      <c r="B811" s="2"/>
      <c r="C811" s="3"/>
      <c r="D811" s="4"/>
      <c r="E811" s="3"/>
      <c r="F811" s="3"/>
      <c r="G811" s="3"/>
      <c r="H811" s="3"/>
      <c r="I811" s="3"/>
      <c r="J811" s="3"/>
      <c r="K811" s="3"/>
      <c r="L811" s="3"/>
      <c r="M811" s="3"/>
      <c r="N811" s="3"/>
      <c r="O811" s="3"/>
      <c r="P811" s="3"/>
      <c r="Q811" s="3"/>
      <c r="R811" s="3"/>
      <c r="S811" s="3"/>
      <c r="T811" s="3"/>
    </row>
    <row r="812" spans="2:20" ht="12.75">
      <c r="B812" s="2"/>
      <c r="C812" s="3"/>
      <c r="D812" s="4"/>
      <c r="E812" s="3"/>
      <c r="F812" s="3"/>
      <c r="G812" s="3"/>
      <c r="H812" s="3"/>
      <c r="I812" s="3"/>
      <c r="J812" s="3"/>
      <c r="K812" s="3"/>
      <c r="L812" s="3"/>
      <c r="M812" s="3"/>
      <c r="N812" s="3"/>
      <c r="O812" s="3"/>
      <c r="P812" s="3"/>
      <c r="Q812" s="3"/>
      <c r="R812" s="3"/>
      <c r="S812" s="3"/>
      <c r="T812" s="3"/>
    </row>
    <row r="813" spans="2:20" ht="12.75">
      <c r="B813" s="2"/>
      <c r="C813" s="3"/>
      <c r="D813" s="4"/>
      <c r="E813" s="3"/>
      <c r="F813" s="3"/>
      <c r="G813" s="3"/>
      <c r="H813" s="3"/>
      <c r="I813" s="3"/>
      <c r="J813" s="3"/>
      <c r="K813" s="3"/>
      <c r="L813" s="3"/>
      <c r="M813" s="3"/>
      <c r="N813" s="3"/>
      <c r="O813" s="3"/>
      <c r="P813" s="3"/>
      <c r="Q813" s="3"/>
      <c r="R813" s="3"/>
      <c r="S813" s="3"/>
      <c r="T813" s="3"/>
    </row>
    <row r="814" spans="2:20" ht="12.75">
      <c r="B814" s="2"/>
      <c r="C814" s="3"/>
      <c r="D814" s="4"/>
      <c r="E814" s="3"/>
      <c r="F814" s="3"/>
      <c r="G814" s="3"/>
      <c r="H814" s="3"/>
      <c r="I814" s="3"/>
      <c r="J814" s="3"/>
      <c r="K814" s="3"/>
      <c r="L814" s="3"/>
      <c r="M814" s="3"/>
      <c r="N814" s="3"/>
      <c r="O814" s="3"/>
      <c r="P814" s="3"/>
      <c r="Q814" s="3"/>
      <c r="R814" s="3"/>
      <c r="S814" s="3"/>
      <c r="T814" s="3"/>
    </row>
    <row r="815" spans="2:20" ht="12.75">
      <c r="B815" s="2"/>
      <c r="C815" s="3"/>
      <c r="D815" s="4"/>
      <c r="E815" s="3"/>
      <c r="F815" s="3"/>
      <c r="G815" s="3"/>
      <c r="H815" s="3"/>
      <c r="I815" s="3"/>
      <c r="J815" s="3"/>
      <c r="K815" s="3"/>
      <c r="L815" s="3"/>
      <c r="M815" s="3"/>
      <c r="N815" s="3"/>
      <c r="O815" s="3"/>
      <c r="P815" s="3"/>
      <c r="Q815" s="3"/>
      <c r="R815" s="3"/>
      <c r="S815" s="3"/>
      <c r="T815" s="3"/>
    </row>
    <row r="816" spans="2:20" ht="12.75">
      <c r="B816" s="2"/>
      <c r="C816" s="3"/>
      <c r="D816" s="4"/>
      <c r="E816" s="3"/>
      <c r="F816" s="3"/>
      <c r="G816" s="3"/>
      <c r="H816" s="3"/>
      <c r="I816" s="3"/>
      <c r="J816" s="3"/>
      <c r="K816" s="3"/>
      <c r="L816" s="3"/>
      <c r="M816" s="3"/>
      <c r="N816" s="3"/>
      <c r="O816" s="3"/>
      <c r="P816" s="3"/>
      <c r="Q816" s="3"/>
      <c r="R816" s="3"/>
      <c r="S816" s="3"/>
      <c r="T816" s="3"/>
    </row>
    <row r="817" spans="2:20" ht="12.75">
      <c r="B817" s="2"/>
      <c r="C817" s="3"/>
      <c r="D817" s="4"/>
      <c r="E817" s="3"/>
      <c r="F817" s="3"/>
      <c r="G817" s="3"/>
      <c r="H817" s="3"/>
      <c r="I817" s="3"/>
      <c r="J817" s="3"/>
      <c r="K817" s="3"/>
      <c r="L817" s="3"/>
      <c r="M817" s="3"/>
      <c r="N817" s="3"/>
      <c r="O817" s="3"/>
      <c r="P817" s="3"/>
      <c r="Q817" s="3"/>
      <c r="R817" s="3"/>
      <c r="S817" s="3"/>
      <c r="T817" s="3"/>
    </row>
    <row r="818" spans="2:20" ht="12.75">
      <c r="B818" s="2"/>
      <c r="C818" s="3"/>
      <c r="D818" s="4"/>
      <c r="E818" s="3"/>
      <c r="F818" s="3"/>
      <c r="G818" s="3"/>
      <c r="H818" s="3"/>
      <c r="I818" s="3"/>
      <c r="J818" s="3"/>
      <c r="K818" s="3"/>
      <c r="L818" s="3"/>
      <c r="M818" s="3"/>
      <c r="N818" s="3"/>
      <c r="O818" s="3"/>
      <c r="P818" s="3"/>
      <c r="Q818" s="3"/>
      <c r="R818" s="3"/>
      <c r="S818" s="3"/>
      <c r="T818" s="3"/>
    </row>
    <row r="819" spans="2:20" ht="12.75">
      <c r="B819" s="2"/>
      <c r="C819" s="3"/>
      <c r="D819" s="4"/>
      <c r="E819" s="3"/>
      <c r="F819" s="3"/>
      <c r="G819" s="3"/>
      <c r="H819" s="3"/>
      <c r="I819" s="3"/>
      <c r="J819" s="3"/>
      <c r="K819" s="3"/>
      <c r="L819" s="3"/>
      <c r="M819" s="3"/>
      <c r="N819" s="3"/>
      <c r="O819" s="3"/>
      <c r="P819" s="3"/>
      <c r="Q819" s="3"/>
      <c r="R819" s="3"/>
      <c r="S819" s="3"/>
      <c r="T819" s="3"/>
    </row>
    <row r="820" spans="2:20" ht="12.75">
      <c r="B820" s="2"/>
      <c r="C820" s="3"/>
      <c r="D820" s="4"/>
      <c r="E820" s="3"/>
      <c r="F820" s="3"/>
      <c r="G820" s="3"/>
      <c r="H820" s="3"/>
      <c r="I820" s="3"/>
      <c r="J820" s="3"/>
      <c r="K820" s="3"/>
      <c r="L820" s="3"/>
      <c r="M820" s="3"/>
      <c r="N820" s="3"/>
      <c r="O820" s="3"/>
      <c r="P820" s="3"/>
      <c r="Q820" s="3"/>
      <c r="R820" s="3"/>
      <c r="S820" s="3"/>
      <c r="T820" s="3"/>
    </row>
    <row r="821" spans="2:20" ht="12.75">
      <c r="B821" s="2"/>
      <c r="C821" s="3"/>
      <c r="D821" s="4"/>
      <c r="E821" s="3"/>
      <c r="F821" s="3"/>
      <c r="G821" s="3"/>
      <c r="H821" s="3"/>
      <c r="I821" s="3"/>
      <c r="J821" s="3"/>
      <c r="K821" s="3"/>
      <c r="L821" s="3"/>
      <c r="M821" s="3"/>
      <c r="N821" s="3"/>
      <c r="O821" s="3"/>
      <c r="P821" s="3"/>
      <c r="Q821" s="3"/>
      <c r="R821" s="3"/>
      <c r="S821" s="3"/>
      <c r="T821" s="3"/>
    </row>
    <row r="822" spans="2:20" ht="12.75">
      <c r="B822" s="2"/>
      <c r="C822" s="3"/>
      <c r="D822" s="4"/>
      <c r="E822" s="3"/>
      <c r="F822" s="3"/>
      <c r="G822" s="3"/>
      <c r="H822" s="3"/>
      <c r="I822" s="3"/>
      <c r="J822" s="3"/>
      <c r="K822" s="3"/>
      <c r="L822" s="3"/>
      <c r="M822" s="3"/>
      <c r="N822" s="3"/>
      <c r="O822" s="3"/>
      <c r="P822" s="3"/>
      <c r="Q822" s="3"/>
      <c r="R822" s="3"/>
      <c r="S822" s="3"/>
      <c r="T822" s="3"/>
    </row>
    <row r="823" spans="2:20" ht="12.75">
      <c r="B823" s="2"/>
      <c r="C823" s="3"/>
      <c r="D823" s="4"/>
      <c r="E823" s="3"/>
      <c r="F823" s="3"/>
      <c r="G823" s="3"/>
      <c r="H823" s="3"/>
      <c r="I823" s="3"/>
      <c r="J823" s="3"/>
      <c r="K823" s="3"/>
      <c r="L823" s="3"/>
      <c r="M823" s="3"/>
      <c r="N823" s="3"/>
      <c r="O823" s="3"/>
      <c r="P823" s="3"/>
      <c r="Q823" s="3"/>
      <c r="R823" s="3"/>
      <c r="S823" s="3"/>
      <c r="T823" s="3"/>
    </row>
    <row r="824" spans="2:20" ht="12.75">
      <c r="B824" s="2"/>
      <c r="C824" s="3"/>
      <c r="D824" s="4"/>
      <c r="E824" s="3"/>
      <c r="F824" s="3"/>
      <c r="G824" s="3"/>
      <c r="H824" s="3"/>
      <c r="I824" s="3"/>
      <c r="J824" s="3"/>
      <c r="K824" s="3"/>
      <c r="L824" s="3"/>
      <c r="M824" s="3"/>
      <c r="N824" s="3"/>
      <c r="O824" s="3"/>
      <c r="P824" s="3"/>
      <c r="Q824" s="3"/>
      <c r="R824" s="3"/>
      <c r="S824" s="3"/>
      <c r="T824" s="3"/>
    </row>
    <row r="825" spans="2:20" ht="12.75">
      <c r="B825" s="2"/>
      <c r="C825" s="3"/>
      <c r="D825" s="4"/>
      <c r="E825" s="3"/>
      <c r="F825" s="3"/>
      <c r="G825" s="3"/>
      <c r="H825" s="3"/>
      <c r="I825" s="3"/>
      <c r="J825" s="3"/>
      <c r="K825" s="3"/>
      <c r="L825" s="3"/>
      <c r="M825" s="3"/>
      <c r="N825" s="3"/>
      <c r="O825" s="3"/>
      <c r="P825" s="3"/>
      <c r="Q825" s="3"/>
      <c r="R825" s="3"/>
      <c r="S825" s="3"/>
      <c r="T825" s="3"/>
    </row>
    <row r="826" spans="2:20" ht="12.75">
      <c r="B826" s="2"/>
      <c r="C826" s="3"/>
      <c r="D826" s="4"/>
      <c r="E826" s="3"/>
      <c r="F826" s="3"/>
      <c r="G826" s="3"/>
      <c r="H826" s="3"/>
      <c r="I826" s="3"/>
      <c r="J826" s="3"/>
      <c r="K826" s="3"/>
      <c r="L826" s="3"/>
      <c r="M826" s="3"/>
      <c r="N826" s="3"/>
      <c r="O826" s="3"/>
      <c r="P826" s="3"/>
      <c r="Q826" s="3"/>
      <c r="R826" s="3"/>
      <c r="S826" s="3"/>
      <c r="T826" s="3"/>
    </row>
    <row r="827" spans="2:20" ht="12.75">
      <c r="B827" s="2"/>
      <c r="C827" s="3"/>
      <c r="D827" s="4"/>
      <c r="E827" s="3"/>
      <c r="F827" s="3"/>
      <c r="G827" s="3"/>
      <c r="H827" s="3"/>
      <c r="I827" s="3"/>
      <c r="J827" s="3"/>
      <c r="K827" s="3"/>
      <c r="L827" s="3"/>
      <c r="M827" s="3"/>
      <c r="N827" s="3"/>
      <c r="O827" s="3"/>
      <c r="P827" s="3"/>
      <c r="Q827" s="3"/>
      <c r="R827" s="3"/>
      <c r="S827" s="3"/>
      <c r="T827" s="3"/>
    </row>
    <row r="828" spans="2:20" ht="12.75">
      <c r="B828" s="2"/>
      <c r="C828" s="3"/>
      <c r="D828" s="4"/>
      <c r="E828" s="3"/>
      <c r="F828" s="3"/>
      <c r="G828" s="3"/>
      <c r="H828" s="3"/>
      <c r="I828" s="3"/>
      <c r="J828" s="3"/>
      <c r="K828" s="3"/>
      <c r="L828" s="3"/>
      <c r="M828" s="3"/>
      <c r="N828" s="3"/>
      <c r="O828" s="3"/>
      <c r="P828" s="3"/>
      <c r="Q828" s="3"/>
      <c r="R828" s="3"/>
      <c r="S828" s="3"/>
      <c r="T828" s="3"/>
    </row>
    <row r="829" spans="2:20" ht="12.75">
      <c r="B829" s="2"/>
      <c r="C829" s="3"/>
      <c r="D829" s="4"/>
      <c r="E829" s="3"/>
      <c r="F829" s="3"/>
      <c r="G829" s="3"/>
      <c r="H829" s="3"/>
      <c r="I829" s="3"/>
      <c r="J829" s="3"/>
      <c r="K829" s="3"/>
      <c r="L829" s="3"/>
      <c r="M829" s="3"/>
      <c r="N829" s="3"/>
      <c r="O829" s="3"/>
      <c r="P829" s="3"/>
      <c r="Q829" s="3"/>
      <c r="R829" s="3"/>
      <c r="S829" s="3"/>
      <c r="T829" s="3"/>
    </row>
    <row r="830" spans="2:20" ht="12.75">
      <c r="B830" s="2"/>
      <c r="C830" s="3"/>
      <c r="D830" s="4"/>
      <c r="E830" s="3"/>
      <c r="F830" s="3"/>
      <c r="G830" s="3"/>
      <c r="H830" s="3"/>
      <c r="I830" s="3"/>
      <c r="J830" s="3"/>
      <c r="K830" s="3"/>
      <c r="L830" s="3"/>
      <c r="M830" s="3"/>
      <c r="N830" s="3"/>
      <c r="O830" s="3"/>
      <c r="P830" s="3"/>
      <c r="Q830" s="3"/>
      <c r="R830" s="3"/>
      <c r="S830" s="3"/>
      <c r="T830" s="3"/>
    </row>
    <row r="831" spans="2:20" ht="12.75">
      <c r="B831" s="2"/>
      <c r="C831" s="3"/>
      <c r="D831" s="4"/>
      <c r="E831" s="3"/>
      <c r="F831" s="3"/>
      <c r="G831" s="3"/>
      <c r="H831" s="3"/>
      <c r="I831" s="3"/>
      <c r="J831" s="3"/>
      <c r="K831" s="3"/>
      <c r="L831" s="3"/>
      <c r="M831" s="3"/>
      <c r="N831" s="3"/>
      <c r="O831" s="3"/>
      <c r="P831" s="3"/>
      <c r="Q831" s="3"/>
      <c r="R831" s="3"/>
      <c r="S831" s="3"/>
      <c r="T831" s="3"/>
    </row>
    <row r="832" spans="2:20" ht="12.75">
      <c r="B832" s="2"/>
      <c r="C832" s="3"/>
      <c r="D832" s="4"/>
      <c r="E832" s="3"/>
      <c r="F832" s="3"/>
      <c r="G832" s="3"/>
      <c r="H832" s="3"/>
      <c r="I832" s="3"/>
      <c r="J832" s="3"/>
      <c r="K832" s="3"/>
      <c r="L832" s="3"/>
      <c r="M832" s="3"/>
      <c r="N832" s="3"/>
      <c r="O832" s="3"/>
      <c r="P832" s="3"/>
      <c r="Q832" s="3"/>
      <c r="R832" s="3"/>
      <c r="S832" s="3"/>
      <c r="T832" s="3"/>
    </row>
    <row r="833" spans="2:20" ht="12.75">
      <c r="B833" s="2"/>
      <c r="C833" s="3"/>
      <c r="D833" s="4"/>
      <c r="E833" s="3"/>
      <c r="F833" s="3"/>
      <c r="G833" s="3"/>
      <c r="H833" s="3"/>
      <c r="I833" s="3"/>
      <c r="J833" s="3"/>
      <c r="K833" s="3"/>
      <c r="L833" s="3"/>
      <c r="M833" s="3"/>
      <c r="N833" s="3"/>
      <c r="O833" s="3"/>
      <c r="P833" s="3"/>
      <c r="Q833" s="3"/>
      <c r="R833" s="3"/>
      <c r="S833" s="3"/>
      <c r="T833" s="3"/>
    </row>
    <row r="834" spans="2:20" ht="12.75">
      <c r="B834" s="2"/>
      <c r="C834" s="3"/>
      <c r="D834" s="4"/>
      <c r="E834" s="3"/>
      <c r="F834" s="3"/>
      <c r="G834" s="3"/>
      <c r="H834" s="3"/>
      <c r="I834" s="3"/>
      <c r="J834" s="3"/>
      <c r="K834" s="3"/>
      <c r="L834" s="3"/>
      <c r="M834" s="3"/>
      <c r="N834" s="3"/>
      <c r="O834" s="3"/>
      <c r="P834" s="3"/>
      <c r="Q834" s="3"/>
      <c r="R834" s="3"/>
      <c r="S834" s="3"/>
      <c r="T834" s="3"/>
    </row>
    <row r="835" spans="2:20" ht="12.75">
      <c r="B835" s="2"/>
      <c r="C835" s="3"/>
      <c r="D835" s="4"/>
      <c r="E835" s="3"/>
      <c r="F835" s="3"/>
      <c r="G835" s="3"/>
      <c r="H835" s="3"/>
      <c r="I835" s="3"/>
      <c r="J835" s="3"/>
      <c r="K835" s="3"/>
      <c r="L835" s="3"/>
      <c r="M835" s="3"/>
      <c r="N835" s="3"/>
      <c r="O835" s="3"/>
      <c r="P835" s="3"/>
      <c r="Q835" s="3"/>
      <c r="R835" s="3"/>
      <c r="S835" s="3"/>
      <c r="T835" s="3"/>
    </row>
    <row r="836" spans="2:20" ht="12.75">
      <c r="B836" s="2"/>
      <c r="C836" s="3"/>
      <c r="D836" s="4"/>
      <c r="E836" s="3"/>
      <c r="F836" s="3"/>
      <c r="G836" s="3"/>
      <c r="H836" s="3"/>
      <c r="I836" s="3"/>
      <c r="J836" s="3"/>
      <c r="K836" s="3"/>
      <c r="L836" s="3"/>
      <c r="M836" s="3"/>
      <c r="N836" s="3"/>
      <c r="O836" s="3"/>
      <c r="P836" s="3"/>
      <c r="Q836" s="3"/>
      <c r="R836" s="3"/>
      <c r="S836" s="3"/>
      <c r="T836" s="3"/>
    </row>
    <row r="837" spans="2:20" ht="12.75">
      <c r="B837" s="2"/>
      <c r="C837" s="3"/>
      <c r="D837" s="4"/>
      <c r="E837" s="3"/>
      <c r="F837" s="3"/>
      <c r="G837" s="3"/>
      <c r="H837" s="3"/>
      <c r="I837" s="3"/>
      <c r="J837" s="3"/>
      <c r="K837" s="3"/>
      <c r="L837" s="3"/>
      <c r="M837" s="3"/>
      <c r="N837" s="3"/>
      <c r="O837" s="3"/>
      <c r="P837" s="3"/>
      <c r="Q837" s="3"/>
      <c r="R837" s="3"/>
      <c r="S837" s="3"/>
      <c r="T837" s="3"/>
    </row>
    <row r="838" spans="2:20" ht="12.75">
      <c r="B838" s="2"/>
      <c r="C838" s="3"/>
      <c r="D838" s="4"/>
      <c r="E838" s="3"/>
      <c r="F838" s="3"/>
      <c r="G838" s="3"/>
      <c r="H838" s="3"/>
      <c r="I838" s="3"/>
      <c r="J838" s="3"/>
      <c r="K838" s="3"/>
      <c r="L838" s="3"/>
      <c r="M838" s="3"/>
      <c r="N838" s="3"/>
      <c r="O838" s="3"/>
      <c r="P838" s="3"/>
      <c r="Q838" s="3"/>
      <c r="R838" s="3"/>
      <c r="S838" s="3"/>
      <c r="T838" s="3"/>
    </row>
    <row r="839" spans="2:20" ht="12.75">
      <c r="B839" s="2"/>
      <c r="C839" s="3"/>
      <c r="D839" s="4"/>
      <c r="E839" s="3"/>
      <c r="F839" s="3"/>
      <c r="G839" s="3"/>
      <c r="H839" s="3"/>
      <c r="I839" s="3"/>
      <c r="J839" s="3"/>
      <c r="K839" s="3"/>
      <c r="L839" s="3"/>
      <c r="M839" s="3"/>
      <c r="N839" s="3"/>
      <c r="O839" s="3"/>
      <c r="P839" s="3"/>
      <c r="Q839" s="3"/>
      <c r="R839" s="3"/>
      <c r="S839" s="3"/>
      <c r="T839" s="3"/>
    </row>
    <row r="840" spans="2:20" ht="12.75">
      <c r="B840" s="2"/>
      <c r="C840" s="3"/>
      <c r="D840" s="4"/>
      <c r="E840" s="3"/>
      <c r="F840" s="3"/>
      <c r="G840" s="3"/>
      <c r="H840" s="3"/>
      <c r="I840" s="3"/>
      <c r="J840" s="3"/>
      <c r="K840" s="3"/>
      <c r="L840" s="3"/>
      <c r="M840" s="3"/>
      <c r="N840" s="3"/>
      <c r="O840" s="3"/>
      <c r="P840" s="3"/>
      <c r="Q840" s="3"/>
      <c r="R840" s="3"/>
      <c r="S840" s="3"/>
      <c r="T840" s="3"/>
    </row>
    <row r="841" spans="2:20" ht="12.75">
      <c r="B841" s="2"/>
      <c r="C841" s="3"/>
      <c r="D841" s="4"/>
      <c r="E841" s="3"/>
      <c r="F841" s="3"/>
      <c r="G841" s="3"/>
      <c r="H841" s="3"/>
      <c r="I841" s="3"/>
      <c r="J841" s="3"/>
      <c r="K841" s="3"/>
      <c r="L841" s="3"/>
      <c r="M841" s="3"/>
      <c r="N841" s="3"/>
      <c r="O841" s="3"/>
      <c r="P841" s="3"/>
      <c r="Q841" s="3"/>
      <c r="R841" s="3"/>
      <c r="S841" s="3"/>
      <c r="T841" s="3"/>
    </row>
    <row r="842" spans="2:20" ht="12.75">
      <c r="B842" s="2"/>
      <c r="C842" s="3"/>
      <c r="D842" s="4"/>
      <c r="E842" s="3"/>
      <c r="F842" s="3"/>
      <c r="G842" s="3"/>
      <c r="H842" s="3"/>
      <c r="I842" s="3"/>
      <c r="J842" s="3"/>
      <c r="K842" s="3"/>
      <c r="L842" s="3"/>
      <c r="M842" s="3"/>
      <c r="N842" s="3"/>
      <c r="O842" s="3"/>
      <c r="P842" s="3"/>
      <c r="Q842" s="3"/>
      <c r="R842" s="3"/>
      <c r="S842" s="3"/>
      <c r="T842" s="3"/>
    </row>
    <row r="843" spans="2:20" ht="12.75">
      <c r="B843" s="2"/>
      <c r="C843" s="3"/>
      <c r="D843" s="4"/>
      <c r="E843" s="3"/>
      <c r="F843" s="3"/>
      <c r="G843" s="3"/>
      <c r="H843" s="3"/>
      <c r="I843" s="3"/>
      <c r="J843" s="3"/>
      <c r="K843" s="3"/>
      <c r="L843" s="3"/>
      <c r="M843" s="3"/>
      <c r="N843" s="3"/>
      <c r="O843" s="3"/>
      <c r="P843" s="3"/>
      <c r="Q843" s="3"/>
      <c r="R843" s="3"/>
      <c r="S843" s="3"/>
      <c r="T843" s="3"/>
    </row>
    <row r="844" spans="2:20" ht="12.75">
      <c r="B844" s="2"/>
      <c r="C844" s="3"/>
      <c r="D844" s="4"/>
      <c r="E844" s="3"/>
      <c r="F844" s="3"/>
      <c r="G844" s="3"/>
      <c r="H844" s="3"/>
      <c r="I844" s="3"/>
      <c r="J844" s="3"/>
      <c r="K844" s="3"/>
      <c r="L844" s="3"/>
      <c r="M844" s="3"/>
      <c r="N844" s="3"/>
      <c r="O844" s="3"/>
      <c r="P844" s="3"/>
      <c r="Q844" s="3"/>
      <c r="R844" s="3"/>
      <c r="S844" s="3"/>
      <c r="T844" s="3"/>
    </row>
    <row r="845" spans="2:20" ht="12.75">
      <c r="B845" s="2"/>
      <c r="C845" s="3"/>
      <c r="D845" s="4"/>
      <c r="E845" s="3"/>
      <c r="F845" s="3"/>
      <c r="G845" s="3"/>
      <c r="H845" s="3"/>
      <c r="I845" s="3"/>
      <c r="J845" s="3"/>
      <c r="K845" s="3"/>
      <c r="L845" s="3"/>
      <c r="M845" s="3"/>
      <c r="N845" s="3"/>
      <c r="O845" s="3"/>
      <c r="P845" s="3"/>
      <c r="Q845" s="3"/>
      <c r="R845" s="3"/>
      <c r="S845" s="3"/>
      <c r="T845" s="3"/>
    </row>
    <row r="846" spans="2:20" ht="12.75">
      <c r="B846" s="2"/>
      <c r="C846" s="3"/>
      <c r="D846" s="4"/>
      <c r="E846" s="3"/>
      <c r="F846" s="3"/>
      <c r="G846" s="3"/>
      <c r="H846" s="3"/>
      <c r="I846" s="3"/>
      <c r="J846" s="3"/>
      <c r="K846" s="3"/>
      <c r="L846" s="3"/>
      <c r="M846" s="3"/>
      <c r="N846" s="3"/>
      <c r="O846" s="3"/>
      <c r="P846" s="3"/>
      <c r="Q846" s="3"/>
      <c r="R846" s="3"/>
      <c r="S846" s="3"/>
      <c r="T846" s="3"/>
    </row>
    <row r="847" spans="2:20" ht="12.75">
      <c r="B847" s="2"/>
      <c r="C847" s="3"/>
      <c r="D847" s="4"/>
      <c r="E847" s="3"/>
      <c r="F847" s="3"/>
      <c r="G847" s="3"/>
      <c r="H847" s="3"/>
      <c r="I847" s="3"/>
      <c r="J847" s="3"/>
      <c r="K847" s="3"/>
      <c r="L847" s="3"/>
      <c r="M847" s="3"/>
      <c r="N847" s="3"/>
      <c r="O847" s="3"/>
      <c r="P847" s="3"/>
      <c r="Q847" s="3"/>
      <c r="R847" s="3"/>
      <c r="S847" s="3"/>
      <c r="T847" s="3"/>
    </row>
    <row r="848" spans="2:20" ht="12.75">
      <c r="B848" s="2"/>
      <c r="C848" s="3"/>
      <c r="D848" s="4"/>
      <c r="E848" s="3"/>
      <c r="F848" s="3"/>
      <c r="G848" s="3"/>
      <c r="H848" s="3"/>
      <c r="I848" s="3"/>
      <c r="J848" s="3"/>
      <c r="K848" s="3"/>
      <c r="L848" s="3"/>
      <c r="M848" s="3"/>
      <c r="N848" s="3"/>
      <c r="O848" s="3"/>
      <c r="P848" s="3"/>
      <c r="Q848" s="3"/>
      <c r="R848" s="3"/>
      <c r="S848" s="3"/>
      <c r="T848" s="3"/>
    </row>
    <row r="849" spans="2:20" ht="12.75">
      <c r="B849" s="2"/>
      <c r="C849" s="3"/>
      <c r="D849" s="4"/>
      <c r="E849" s="3"/>
      <c r="F849" s="3"/>
      <c r="G849" s="3"/>
      <c r="H849" s="3"/>
      <c r="I849" s="3"/>
      <c r="J849" s="3"/>
      <c r="K849" s="3"/>
      <c r="L849" s="3"/>
      <c r="M849" s="3"/>
      <c r="N849" s="3"/>
      <c r="O849" s="3"/>
      <c r="P849" s="3"/>
      <c r="Q849" s="3"/>
      <c r="R849" s="3"/>
      <c r="S849" s="3"/>
      <c r="T849" s="3"/>
    </row>
    <row r="850" spans="2:20" ht="12.75">
      <c r="B850" s="2"/>
      <c r="C850" s="3"/>
      <c r="D850" s="4"/>
      <c r="E850" s="3"/>
      <c r="F850" s="3"/>
      <c r="G850" s="3"/>
      <c r="H850" s="3"/>
      <c r="I850" s="3"/>
      <c r="J850" s="3"/>
      <c r="K850" s="3"/>
      <c r="L850" s="3"/>
      <c r="M850" s="3"/>
      <c r="N850" s="3"/>
      <c r="O850" s="3"/>
      <c r="P850" s="3"/>
      <c r="Q850" s="3"/>
      <c r="R850" s="3"/>
      <c r="S850" s="3"/>
      <c r="T850" s="3"/>
    </row>
    <row r="851" spans="2:20" ht="12.75">
      <c r="B851" s="2"/>
      <c r="C851" s="3"/>
      <c r="D851" s="4"/>
      <c r="E851" s="3"/>
      <c r="F851" s="3"/>
      <c r="G851" s="3"/>
      <c r="H851" s="3"/>
      <c r="I851" s="3"/>
      <c r="J851" s="3"/>
      <c r="K851" s="3"/>
      <c r="L851" s="3"/>
      <c r="M851" s="3"/>
      <c r="N851" s="3"/>
      <c r="O851" s="3"/>
      <c r="P851" s="3"/>
      <c r="Q851" s="3"/>
      <c r="R851" s="3"/>
      <c r="S851" s="3"/>
      <c r="T851" s="3"/>
    </row>
    <row r="852" spans="2:20" ht="12.75">
      <c r="B852" s="2"/>
      <c r="C852" s="3"/>
      <c r="D852" s="4"/>
      <c r="E852" s="3"/>
      <c r="F852" s="3"/>
      <c r="G852" s="3"/>
      <c r="H852" s="3"/>
      <c r="I852" s="3"/>
      <c r="J852" s="3"/>
      <c r="K852" s="3"/>
      <c r="L852" s="3"/>
      <c r="M852" s="3"/>
      <c r="N852" s="3"/>
      <c r="O852" s="3"/>
      <c r="P852" s="3"/>
      <c r="Q852" s="3"/>
      <c r="R852" s="3"/>
      <c r="S852" s="3"/>
      <c r="T852" s="3"/>
    </row>
    <row r="853" spans="2:20" ht="12.75">
      <c r="B853" s="2"/>
      <c r="C853" s="3"/>
      <c r="D853" s="4"/>
      <c r="E853" s="3"/>
      <c r="F853" s="3"/>
      <c r="G853" s="3"/>
      <c r="H853" s="3"/>
      <c r="I853" s="3"/>
      <c r="J853" s="3"/>
      <c r="K853" s="3"/>
      <c r="L853" s="3"/>
      <c r="M853" s="3"/>
      <c r="N853" s="3"/>
      <c r="O853" s="3"/>
      <c r="P853" s="3"/>
      <c r="Q853" s="3"/>
      <c r="R853" s="3"/>
      <c r="S853" s="3"/>
      <c r="T853" s="3"/>
    </row>
    <row r="854" spans="2:20" ht="12.75">
      <c r="B854" s="2"/>
      <c r="C854" s="3"/>
      <c r="D854" s="4"/>
      <c r="E854" s="3"/>
      <c r="F854" s="3"/>
      <c r="G854" s="3"/>
      <c r="H854" s="3"/>
      <c r="I854" s="3"/>
      <c r="J854" s="3"/>
      <c r="K854" s="3"/>
      <c r="L854" s="3"/>
      <c r="M854" s="3"/>
      <c r="N854" s="3"/>
      <c r="O854" s="3"/>
      <c r="P854" s="3"/>
      <c r="Q854" s="3"/>
      <c r="R854" s="3"/>
      <c r="S854" s="3"/>
      <c r="T854" s="3"/>
    </row>
    <row r="855" spans="2:20" ht="12.75">
      <c r="B855" s="2"/>
      <c r="C855" s="3"/>
      <c r="D855" s="4"/>
      <c r="E855" s="3"/>
      <c r="F855" s="3"/>
      <c r="G855" s="3"/>
      <c r="H855" s="3"/>
      <c r="I855" s="3"/>
      <c r="J855" s="3"/>
      <c r="K855" s="3"/>
      <c r="L855" s="3"/>
      <c r="M855" s="3"/>
      <c r="N855" s="3"/>
      <c r="O855" s="3"/>
      <c r="P855" s="3"/>
      <c r="Q855" s="3"/>
      <c r="R855" s="3"/>
      <c r="S855" s="3"/>
      <c r="T855" s="3"/>
    </row>
    <row r="856" spans="2:20" ht="12.75">
      <c r="B856" s="2"/>
      <c r="C856" s="3"/>
      <c r="D856" s="4"/>
      <c r="E856" s="3"/>
      <c r="F856" s="3"/>
      <c r="G856" s="3"/>
      <c r="H856" s="3"/>
      <c r="I856" s="3"/>
      <c r="J856" s="3"/>
      <c r="K856" s="3"/>
      <c r="L856" s="3"/>
      <c r="M856" s="3"/>
      <c r="N856" s="3"/>
      <c r="O856" s="3"/>
      <c r="P856" s="3"/>
      <c r="Q856" s="3"/>
      <c r="R856" s="3"/>
      <c r="S856" s="3"/>
      <c r="T856" s="3"/>
    </row>
    <row r="857" spans="2:20" ht="12.75">
      <c r="B857" s="2"/>
      <c r="C857" s="3"/>
      <c r="D857" s="4"/>
      <c r="E857" s="3"/>
      <c r="F857" s="3"/>
      <c r="G857" s="3"/>
      <c r="H857" s="3"/>
      <c r="I857" s="3"/>
      <c r="J857" s="3"/>
      <c r="K857" s="3"/>
      <c r="L857" s="3"/>
      <c r="M857" s="3"/>
      <c r="N857" s="3"/>
      <c r="O857" s="3"/>
      <c r="P857" s="3"/>
      <c r="Q857" s="3"/>
      <c r="R857" s="3"/>
      <c r="S857" s="3"/>
      <c r="T857" s="3"/>
    </row>
    <row r="858" spans="2:20" ht="12.75">
      <c r="B858" s="2"/>
      <c r="C858" s="3"/>
      <c r="D858" s="4"/>
      <c r="E858" s="3"/>
      <c r="F858" s="3"/>
      <c r="G858" s="3"/>
      <c r="H858" s="3"/>
      <c r="I858" s="3"/>
      <c r="J858" s="3"/>
      <c r="K858" s="3"/>
      <c r="L858" s="3"/>
      <c r="M858" s="3"/>
      <c r="N858" s="3"/>
      <c r="O858" s="3"/>
      <c r="P858" s="3"/>
      <c r="Q858" s="3"/>
      <c r="R858" s="3"/>
      <c r="S858" s="3"/>
      <c r="T858" s="3"/>
    </row>
    <row r="859" spans="2:20" ht="12.75">
      <c r="B859" s="2"/>
      <c r="C859" s="3"/>
      <c r="D859" s="4"/>
      <c r="E859" s="3"/>
      <c r="F859" s="3"/>
      <c r="G859" s="3"/>
      <c r="H859" s="3"/>
      <c r="I859" s="3"/>
      <c r="J859" s="3"/>
      <c r="K859" s="3"/>
      <c r="L859" s="3"/>
      <c r="M859" s="3"/>
      <c r="N859" s="3"/>
      <c r="O859" s="3"/>
      <c r="P859" s="3"/>
      <c r="Q859" s="3"/>
      <c r="R859" s="3"/>
      <c r="S859" s="3"/>
      <c r="T859" s="3"/>
    </row>
    <row r="860" spans="2:20" ht="12.75">
      <c r="B860" s="2"/>
      <c r="C860" s="3"/>
      <c r="D860" s="4"/>
      <c r="E860" s="3"/>
      <c r="F860" s="3"/>
      <c r="G860" s="3"/>
      <c r="H860" s="3"/>
      <c r="I860" s="3"/>
      <c r="J860" s="3"/>
      <c r="K860" s="3"/>
      <c r="L860" s="3"/>
      <c r="M860" s="3"/>
      <c r="N860" s="3"/>
      <c r="O860" s="3"/>
      <c r="P860" s="3"/>
      <c r="Q860" s="3"/>
      <c r="R860" s="3"/>
      <c r="S860" s="3"/>
      <c r="T860" s="3"/>
    </row>
    <row r="861" spans="2:20" ht="12.75">
      <c r="B861" s="2"/>
      <c r="C861" s="3"/>
      <c r="D861" s="4"/>
      <c r="E861" s="3"/>
      <c r="F861" s="3"/>
      <c r="G861" s="3"/>
      <c r="H861" s="3"/>
      <c r="I861" s="3"/>
      <c r="J861" s="3"/>
      <c r="K861" s="3"/>
      <c r="L861" s="3"/>
      <c r="M861" s="3"/>
      <c r="N861" s="3"/>
      <c r="O861" s="3"/>
      <c r="P861" s="3"/>
      <c r="Q861" s="3"/>
      <c r="R861" s="3"/>
      <c r="S861" s="3"/>
      <c r="T861" s="3"/>
    </row>
    <row r="862" spans="2:20" ht="12.75">
      <c r="B862" s="2"/>
      <c r="C862" s="3"/>
      <c r="D862" s="4"/>
      <c r="E862" s="3"/>
      <c r="F862" s="3"/>
      <c r="G862" s="3"/>
      <c r="H862" s="3"/>
      <c r="I862" s="3"/>
      <c r="J862" s="3"/>
      <c r="K862" s="3"/>
      <c r="L862" s="3"/>
      <c r="M862" s="3"/>
      <c r="N862" s="3"/>
      <c r="O862" s="3"/>
      <c r="P862" s="3"/>
      <c r="Q862" s="3"/>
      <c r="R862" s="3"/>
      <c r="S862" s="3"/>
      <c r="T862" s="3"/>
    </row>
    <row r="863" spans="2:20" ht="12.75">
      <c r="B863" s="2"/>
      <c r="C863" s="3"/>
      <c r="D863" s="4"/>
      <c r="E863" s="3"/>
      <c r="F863" s="3"/>
      <c r="G863" s="3"/>
      <c r="H863" s="3"/>
      <c r="I863" s="3"/>
      <c r="J863" s="3"/>
      <c r="K863" s="3"/>
      <c r="L863" s="3"/>
      <c r="M863" s="3"/>
      <c r="N863" s="3"/>
      <c r="O863" s="3"/>
      <c r="P863" s="3"/>
      <c r="Q863" s="3"/>
      <c r="R863" s="3"/>
      <c r="S863" s="3"/>
      <c r="T863" s="3"/>
    </row>
    <row r="864" spans="2:20" ht="12.75">
      <c r="B864" s="2"/>
      <c r="C864" s="3"/>
      <c r="D864" s="4"/>
      <c r="E864" s="3"/>
      <c r="F864" s="3"/>
      <c r="G864" s="3"/>
      <c r="H864" s="3"/>
      <c r="I864" s="3"/>
      <c r="J864" s="3"/>
      <c r="K864" s="3"/>
      <c r="L864" s="3"/>
      <c r="M864" s="3"/>
      <c r="N864" s="3"/>
      <c r="O864" s="3"/>
      <c r="P864" s="3"/>
      <c r="Q864" s="3"/>
      <c r="R864" s="3"/>
      <c r="S864" s="3"/>
      <c r="T864" s="3"/>
    </row>
    <row r="865" spans="2:20" ht="12.75">
      <c r="B865" s="2"/>
      <c r="C865" s="3"/>
      <c r="D865" s="4"/>
      <c r="E865" s="3"/>
      <c r="F865" s="3"/>
      <c r="G865" s="3"/>
      <c r="H865" s="3"/>
      <c r="I865" s="3"/>
      <c r="J865" s="3"/>
      <c r="K865" s="3"/>
      <c r="L865" s="3"/>
      <c r="M865" s="3"/>
      <c r="N865" s="3"/>
      <c r="O865" s="3"/>
      <c r="P865" s="3"/>
      <c r="Q865" s="3"/>
      <c r="R865" s="3"/>
      <c r="S865" s="3"/>
      <c r="T865" s="3"/>
    </row>
    <row r="866" spans="2:20" ht="12.75">
      <c r="B866" s="2"/>
      <c r="C866" s="3"/>
      <c r="D866" s="4"/>
      <c r="E866" s="3"/>
      <c r="F866" s="3"/>
      <c r="G866" s="3"/>
      <c r="H866" s="3"/>
      <c r="I866" s="3"/>
      <c r="J866" s="3"/>
      <c r="K866" s="3"/>
      <c r="L866" s="3"/>
      <c r="M866" s="3"/>
      <c r="N866" s="3"/>
      <c r="O866" s="3"/>
      <c r="P866" s="3"/>
      <c r="Q866" s="3"/>
      <c r="R866" s="3"/>
      <c r="S866" s="3"/>
      <c r="T866" s="3"/>
    </row>
    <row r="867" spans="2:20" ht="12.75">
      <c r="B867" s="2"/>
      <c r="C867" s="3"/>
      <c r="D867" s="4"/>
      <c r="E867" s="3"/>
      <c r="F867" s="3"/>
      <c r="G867" s="3"/>
      <c r="H867" s="3"/>
      <c r="I867" s="3"/>
      <c r="J867" s="3"/>
      <c r="K867" s="3"/>
      <c r="L867" s="3"/>
      <c r="M867" s="3"/>
      <c r="N867" s="3"/>
      <c r="O867" s="3"/>
      <c r="P867" s="3"/>
      <c r="Q867" s="3"/>
      <c r="R867" s="3"/>
      <c r="S867" s="3"/>
      <c r="T867" s="3"/>
    </row>
    <row r="868" spans="2:20" ht="12.75">
      <c r="B868" s="2"/>
      <c r="C868" s="3"/>
      <c r="D868" s="4"/>
      <c r="E868" s="3"/>
      <c r="F868" s="3"/>
      <c r="G868" s="3"/>
      <c r="H868" s="3"/>
      <c r="I868" s="3"/>
      <c r="J868" s="3"/>
      <c r="K868" s="3"/>
      <c r="L868" s="3"/>
      <c r="M868" s="3"/>
      <c r="N868" s="3"/>
      <c r="O868" s="3"/>
      <c r="P868" s="3"/>
      <c r="Q868" s="3"/>
      <c r="R868" s="3"/>
      <c r="S868" s="3"/>
      <c r="T868" s="3"/>
    </row>
    <row r="869" spans="2:20" ht="12.75">
      <c r="B869" s="2"/>
      <c r="C869" s="3"/>
      <c r="D869" s="4"/>
      <c r="E869" s="3"/>
      <c r="F869" s="3"/>
      <c r="G869" s="3"/>
      <c r="H869" s="3"/>
      <c r="I869" s="3"/>
      <c r="J869" s="3"/>
      <c r="K869" s="3"/>
      <c r="L869" s="3"/>
      <c r="M869" s="3"/>
      <c r="N869" s="3"/>
      <c r="O869" s="3"/>
      <c r="P869" s="3"/>
      <c r="Q869" s="3"/>
      <c r="R869" s="3"/>
      <c r="S869" s="3"/>
      <c r="T869" s="3"/>
    </row>
    <row r="870" spans="2:20" ht="12.75">
      <c r="B870" s="2"/>
      <c r="C870" s="3"/>
      <c r="D870" s="4"/>
      <c r="E870" s="3"/>
      <c r="F870" s="3"/>
      <c r="G870" s="3"/>
      <c r="H870" s="3"/>
      <c r="I870" s="3"/>
      <c r="J870" s="3"/>
      <c r="K870" s="3"/>
      <c r="L870" s="3"/>
      <c r="M870" s="3"/>
      <c r="N870" s="3"/>
      <c r="O870" s="3"/>
      <c r="P870" s="3"/>
      <c r="Q870" s="3"/>
      <c r="R870" s="3"/>
      <c r="S870" s="3"/>
      <c r="T870" s="3"/>
    </row>
    <row r="871" spans="2:20" ht="12.75">
      <c r="B871" s="2"/>
      <c r="C871" s="3"/>
      <c r="D871" s="4"/>
      <c r="E871" s="3"/>
      <c r="F871" s="3"/>
      <c r="G871" s="3"/>
      <c r="H871" s="3"/>
      <c r="I871" s="3"/>
      <c r="J871" s="3"/>
      <c r="K871" s="3"/>
      <c r="L871" s="3"/>
      <c r="M871" s="3"/>
      <c r="N871" s="3"/>
      <c r="O871" s="3"/>
      <c r="P871" s="3"/>
      <c r="Q871" s="3"/>
      <c r="R871" s="3"/>
      <c r="S871" s="3"/>
      <c r="T871" s="3"/>
    </row>
    <row r="872" spans="2:20" ht="12.75">
      <c r="B872" s="2"/>
      <c r="C872" s="3"/>
      <c r="D872" s="4"/>
      <c r="E872" s="3"/>
      <c r="F872" s="3"/>
      <c r="G872" s="3"/>
      <c r="H872" s="3"/>
      <c r="I872" s="3"/>
      <c r="J872" s="3"/>
      <c r="K872" s="3"/>
      <c r="L872" s="3"/>
      <c r="M872" s="3"/>
      <c r="N872" s="3"/>
      <c r="O872" s="3"/>
      <c r="P872" s="3"/>
      <c r="Q872" s="3"/>
      <c r="R872" s="3"/>
      <c r="S872" s="3"/>
      <c r="T872" s="3"/>
    </row>
    <row r="873" spans="2:20" ht="12.75">
      <c r="B873" s="2"/>
      <c r="C873" s="3"/>
      <c r="D873" s="4"/>
      <c r="E873" s="3"/>
      <c r="F873" s="3"/>
      <c r="G873" s="3"/>
      <c r="H873" s="3"/>
      <c r="I873" s="3"/>
      <c r="J873" s="3"/>
      <c r="K873" s="3"/>
      <c r="L873" s="3"/>
      <c r="M873" s="3"/>
      <c r="N873" s="3"/>
      <c r="O873" s="3"/>
      <c r="P873" s="3"/>
      <c r="Q873" s="3"/>
      <c r="R873" s="3"/>
      <c r="S873" s="3"/>
      <c r="T873" s="3"/>
    </row>
    <row r="874" spans="2:20" ht="12.75">
      <c r="B874" s="2"/>
      <c r="C874" s="3"/>
      <c r="D874" s="4"/>
      <c r="E874" s="3"/>
      <c r="F874" s="3"/>
      <c r="G874" s="3"/>
      <c r="H874" s="3"/>
      <c r="I874" s="3"/>
      <c r="J874" s="3"/>
      <c r="K874" s="3"/>
      <c r="L874" s="3"/>
      <c r="M874" s="3"/>
      <c r="N874" s="3"/>
      <c r="O874" s="3"/>
      <c r="P874" s="3"/>
      <c r="Q874" s="3"/>
      <c r="R874" s="3"/>
      <c r="S874" s="3"/>
      <c r="T874" s="3"/>
    </row>
    <row r="875" spans="2:20" ht="12.75">
      <c r="B875" s="2"/>
      <c r="C875" s="3"/>
      <c r="D875" s="4"/>
      <c r="E875" s="3"/>
      <c r="F875" s="3"/>
      <c r="G875" s="3"/>
      <c r="H875" s="3"/>
      <c r="I875" s="3"/>
      <c r="J875" s="3"/>
      <c r="K875" s="3"/>
      <c r="L875" s="3"/>
      <c r="M875" s="3"/>
      <c r="N875" s="3"/>
      <c r="O875" s="3"/>
      <c r="P875" s="3"/>
      <c r="Q875" s="3"/>
      <c r="R875" s="3"/>
      <c r="S875" s="3"/>
      <c r="T875" s="3"/>
    </row>
    <row r="876" spans="2:20" ht="12.75">
      <c r="B876" s="2"/>
      <c r="C876" s="3"/>
      <c r="D876" s="4"/>
      <c r="E876" s="3"/>
      <c r="F876" s="3"/>
      <c r="G876" s="3"/>
      <c r="H876" s="3"/>
      <c r="I876" s="3"/>
      <c r="J876" s="3"/>
      <c r="K876" s="3"/>
      <c r="L876" s="3"/>
      <c r="M876" s="3"/>
      <c r="N876" s="3"/>
      <c r="O876" s="3"/>
      <c r="P876" s="3"/>
      <c r="Q876" s="3"/>
      <c r="R876" s="3"/>
      <c r="S876" s="3"/>
      <c r="T876" s="3"/>
    </row>
    <row r="877" spans="2:20" ht="12.75">
      <c r="B877" s="2"/>
      <c r="C877" s="3"/>
      <c r="D877" s="4"/>
      <c r="E877" s="3"/>
      <c r="F877" s="3"/>
      <c r="G877" s="3"/>
      <c r="H877" s="3"/>
      <c r="I877" s="3"/>
      <c r="J877" s="3"/>
      <c r="K877" s="3"/>
      <c r="L877" s="3"/>
      <c r="M877" s="3"/>
      <c r="N877" s="3"/>
      <c r="O877" s="3"/>
      <c r="P877" s="3"/>
      <c r="Q877" s="3"/>
      <c r="R877" s="3"/>
      <c r="S877" s="3"/>
      <c r="T877" s="3"/>
    </row>
    <row r="878" spans="2:20" ht="12.75">
      <c r="B878" s="2"/>
      <c r="C878" s="3"/>
      <c r="D878" s="4"/>
      <c r="E878" s="3"/>
      <c r="F878" s="3"/>
      <c r="G878" s="3"/>
      <c r="H878" s="3"/>
      <c r="I878" s="3"/>
      <c r="J878" s="3"/>
      <c r="K878" s="3"/>
      <c r="L878" s="3"/>
      <c r="M878" s="3"/>
      <c r="N878" s="3"/>
      <c r="O878" s="3"/>
      <c r="P878" s="3"/>
      <c r="Q878" s="3"/>
      <c r="R878" s="3"/>
      <c r="S878" s="3"/>
      <c r="T878" s="3"/>
    </row>
    <row r="879" spans="2:20" ht="12.75">
      <c r="B879" s="2"/>
      <c r="C879" s="3"/>
      <c r="D879" s="4"/>
      <c r="E879" s="3"/>
      <c r="F879" s="3"/>
      <c r="G879" s="3"/>
      <c r="H879" s="3"/>
      <c r="I879" s="3"/>
      <c r="J879" s="3"/>
      <c r="K879" s="3"/>
      <c r="L879" s="3"/>
      <c r="M879" s="3"/>
      <c r="N879" s="3"/>
      <c r="O879" s="3"/>
      <c r="P879" s="3"/>
      <c r="Q879" s="3"/>
      <c r="R879" s="3"/>
      <c r="S879" s="3"/>
      <c r="T879" s="3"/>
    </row>
    <row r="880" spans="2:20" ht="12.75">
      <c r="B880" s="2"/>
      <c r="C880" s="3"/>
      <c r="D880" s="4"/>
      <c r="E880" s="3"/>
      <c r="F880" s="3"/>
      <c r="G880" s="3"/>
      <c r="H880" s="3"/>
      <c r="I880" s="3"/>
      <c r="J880" s="3"/>
      <c r="K880" s="3"/>
      <c r="L880" s="3"/>
      <c r="M880" s="3"/>
      <c r="N880" s="3"/>
      <c r="O880" s="3"/>
      <c r="P880" s="3"/>
      <c r="Q880" s="3"/>
      <c r="R880" s="3"/>
      <c r="S880" s="3"/>
      <c r="T880" s="3"/>
    </row>
    <row r="881" spans="2:20" ht="12.75">
      <c r="B881" s="2"/>
      <c r="C881" s="3"/>
      <c r="D881" s="4"/>
      <c r="E881" s="3"/>
      <c r="F881" s="3"/>
      <c r="G881" s="3"/>
      <c r="H881" s="3"/>
      <c r="I881" s="3"/>
      <c r="J881" s="3"/>
      <c r="K881" s="3"/>
      <c r="L881" s="3"/>
      <c r="M881" s="3"/>
      <c r="N881" s="3"/>
      <c r="O881" s="3"/>
      <c r="P881" s="3"/>
      <c r="Q881" s="3"/>
      <c r="R881" s="3"/>
      <c r="S881" s="3"/>
      <c r="T881" s="3"/>
    </row>
    <row r="882" spans="2:20" ht="12.75">
      <c r="B882" s="2"/>
      <c r="C882" s="3"/>
      <c r="D882" s="4"/>
      <c r="E882" s="3"/>
      <c r="F882" s="3"/>
      <c r="G882" s="3"/>
      <c r="H882" s="3"/>
      <c r="I882" s="3"/>
      <c r="J882" s="3"/>
      <c r="K882" s="3"/>
      <c r="L882" s="3"/>
      <c r="M882" s="3"/>
      <c r="N882" s="3"/>
      <c r="O882" s="3"/>
      <c r="P882" s="3"/>
      <c r="Q882" s="3"/>
      <c r="R882" s="3"/>
      <c r="S882" s="3"/>
      <c r="T882" s="3"/>
    </row>
    <row r="883" spans="2:20" ht="12.75">
      <c r="B883" s="2"/>
      <c r="C883" s="3"/>
      <c r="D883" s="4"/>
      <c r="E883" s="3"/>
      <c r="F883" s="3"/>
      <c r="G883" s="3"/>
      <c r="H883" s="3"/>
      <c r="I883" s="3"/>
      <c r="J883" s="3"/>
      <c r="K883" s="3"/>
      <c r="L883" s="3"/>
      <c r="M883" s="3"/>
      <c r="N883" s="3"/>
      <c r="O883" s="3"/>
      <c r="P883" s="3"/>
      <c r="Q883" s="3"/>
      <c r="R883" s="3"/>
      <c r="S883" s="3"/>
      <c r="T883" s="3"/>
    </row>
    <row r="884" spans="2:20" ht="12.75">
      <c r="B884" s="2"/>
      <c r="C884" s="3"/>
      <c r="D884" s="4"/>
      <c r="E884" s="3"/>
      <c r="F884" s="3"/>
      <c r="G884" s="3"/>
      <c r="H884" s="3"/>
      <c r="I884" s="3"/>
      <c r="J884" s="3"/>
      <c r="K884" s="3"/>
      <c r="L884" s="3"/>
      <c r="M884" s="3"/>
      <c r="N884" s="3"/>
      <c r="O884" s="3"/>
      <c r="P884" s="3"/>
      <c r="Q884" s="3"/>
      <c r="R884" s="3"/>
      <c r="S884" s="3"/>
      <c r="T884" s="3"/>
    </row>
    <row r="885" spans="2:20" ht="12.75">
      <c r="B885" s="2"/>
      <c r="C885" s="3"/>
      <c r="D885" s="4"/>
      <c r="E885" s="3"/>
      <c r="F885" s="3"/>
      <c r="G885" s="3"/>
      <c r="H885" s="3"/>
      <c r="I885" s="3"/>
      <c r="J885" s="3"/>
      <c r="K885" s="3"/>
      <c r="L885" s="3"/>
      <c r="M885" s="3"/>
      <c r="N885" s="3"/>
      <c r="O885" s="3"/>
      <c r="P885" s="3"/>
      <c r="Q885" s="3"/>
      <c r="R885" s="3"/>
      <c r="S885" s="3"/>
      <c r="T885" s="3"/>
    </row>
    <row r="886" spans="2:20" ht="12.75">
      <c r="B886" s="2"/>
      <c r="C886" s="3"/>
      <c r="D886" s="4"/>
      <c r="E886" s="3"/>
      <c r="F886" s="3"/>
      <c r="G886" s="3"/>
      <c r="H886" s="3"/>
      <c r="I886" s="3"/>
      <c r="J886" s="3"/>
      <c r="K886" s="3"/>
      <c r="L886" s="3"/>
      <c r="M886" s="3"/>
      <c r="N886" s="3"/>
      <c r="O886" s="3"/>
      <c r="P886" s="3"/>
      <c r="Q886" s="3"/>
      <c r="R886" s="3"/>
      <c r="S886" s="3"/>
      <c r="T886" s="3"/>
    </row>
    <row r="887" spans="2:20" ht="12.75">
      <c r="B887" s="2"/>
      <c r="C887" s="3"/>
      <c r="D887" s="4"/>
      <c r="E887" s="3"/>
      <c r="F887" s="3"/>
      <c r="G887" s="3"/>
      <c r="H887" s="3"/>
      <c r="I887" s="3"/>
      <c r="J887" s="3"/>
      <c r="K887" s="3"/>
      <c r="L887" s="3"/>
      <c r="M887" s="3"/>
      <c r="N887" s="3"/>
      <c r="O887" s="3"/>
      <c r="P887" s="3"/>
      <c r="Q887" s="3"/>
      <c r="R887" s="3"/>
      <c r="S887" s="3"/>
      <c r="T887" s="3"/>
    </row>
    <row r="888" spans="2:20" ht="12.75">
      <c r="B888" s="2"/>
      <c r="C888" s="3"/>
      <c r="D888" s="4"/>
      <c r="E888" s="3"/>
      <c r="F888" s="3"/>
      <c r="G888" s="3"/>
      <c r="H888" s="3"/>
      <c r="I888" s="3"/>
      <c r="J888" s="3"/>
      <c r="K888" s="3"/>
      <c r="L888" s="3"/>
      <c r="M888" s="3"/>
      <c r="N888" s="3"/>
      <c r="O888" s="3"/>
      <c r="P888" s="3"/>
      <c r="Q888" s="3"/>
      <c r="R888" s="3"/>
      <c r="S888" s="3"/>
      <c r="T888" s="3"/>
    </row>
    <row r="889" spans="2:20" ht="12.75">
      <c r="B889" s="2"/>
      <c r="C889" s="3"/>
      <c r="D889" s="4"/>
      <c r="E889" s="3"/>
      <c r="F889" s="3"/>
      <c r="G889" s="3"/>
      <c r="H889" s="3"/>
      <c r="I889" s="3"/>
      <c r="J889" s="3"/>
      <c r="K889" s="3"/>
      <c r="L889" s="3"/>
      <c r="M889" s="3"/>
      <c r="N889" s="3"/>
      <c r="O889" s="3"/>
      <c r="P889" s="3"/>
      <c r="Q889" s="3"/>
      <c r="R889" s="3"/>
      <c r="S889" s="3"/>
      <c r="T889" s="3"/>
    </row>
    <row r="890" spans="2:20" ht="12.75">
      <c r="B890" s="2"/>
      <c r="C890" s="3"/>
      <c r="D890" s="4"/>
      <c r="E890" s="3"/>
      <c r="F890" s="3"/>
      <c r="G890" s="3"/>
      <c r="H890" s="3"/>
      <c r="I890" s="3"/>
      <c r="J890" s="3"/>
      <c r="K890" s="3"/>
      <c r="L890" s="3"/>
      <c r="M890" s="3"/>
      <c r="N890" s="3"/>
      <c r="O890" s="3"/>
      <c r="P890" s="3"/>
      <c r="Q890" s="3"/>
      <c r="R890" s="3"/>
      <c r="S890" s="3"/>
      <c r="T890" s="3"/>
    </row>
    <row r="891" spans="2:20" ht="12.75">
      <c r="B891" s="2"/>
      <c r="C891" s="3"/>
      <c r="D891" s="4"/>
      <c r="E891" s="3"/>
      <c r="F891" s="3"/>
      <c r="G891" s="3"/>
      <c r="H891" s="3"/>
      <c r="I891" s="3"/>
      <c r="J891" s="3"/>
      <c r="K891" s="3"/>
      <c r="L891" s="3"/>
      <c r="M891" s="3"/>
      <c r="N891" s="3"/>
      <c r="O891" s="3"/>
      <c r="P891" s="3"/>
      <c r="Q891" s="3"/>
      <c r="R891" s="3"/>
      <c r="S891" s="3"/>
      <c r="T891" s="3"/>
    </row>
    <row r="892" spans="2:20" ht="12.75">
      <c r="B892" s="2"/>
      <c r="C892" s="3"/>
      <c r="D892" s="4"/>
      <c r="E892" s="3"/>
      <c r="F892" s="3"/>
      <c r="G892" s="3"/>
      <c r="H892" s="3"/>
      <c r="I892" s="3"/>
      <c r="J892" s="3"/>
      <c r="K892" s="3"/>
      <c r="L892" s="3"/>
      <c r="M892" s="3"/>
      <c r="N892" s="3"/>
      <c r="O892" s="3"/>
      <c r="P892" s="3"/>
      <c r="Q892" s="3"/>
      <c r="R892" s="3"/>
      <c r="S892" s="3"/>
      <c r="T892" s="3"/>
    </row>
    <row r="893" spans="2:20" ht="12.75">
      <c r="B893" s="2"/>
      <c r="C893" s="3"/>
      <c r="D893" s="4"/>
      <c r="E893" s="3"/>
      <c r="F893" s="3"/>
      <c r="G893" s="3"/>
      <c r="H893" s="3"/>
      <c r="I893" s="3"/>
      <c r="J893" s="3"/>
      <c r="K893" s="3"/>
      <c r="L893" s="3"/>
      <c r="M893" s="3"/>
      <c r="N893" s="3"/>
      <c r="O893" s="3"/>
      <c r="P893" s="3"/>
      <c r="Q893" s="3"/>
      <c r="R893" s="3"/>
      <c r="S893" s="3"/>
      <c r="T893" s="3"/>
    </row>
    <row r="894" spans="2:20" ht="12.75">
      <c r="B894" s="2"/>
      <c r="C894" s="3"/>
      <c r="D894" s="4"/>
      <c r="E894" s="3"/>
      <c r="F894" s="3"/>
      <c r="G894" s="3"/>
      <c r="H894" s="3"/>
      <c r="I894" s="3"/>
      <c r="J894" s="3"/>
      <c r="K894" s="3"/>
      <c r="L894" s="3"/>
      <c r="M894" s="3"/>
      <c r="N894" s="3"/>
      <c r="O894" s="3"/>
      <c r="P894" s="3"/>
      <c r="Q894" s="3"/>
      <c r="R894" s="3"/>
      <c r="S894" s="3"/>
      <c r="T894" s="3"/>
    </row>
    <row r="895" spans="2:20" ht="12.75">
      <c r="B895" s="2"/>
      <c r="C895" s="3"/>
      <c r="D895" s="4"/>
      <c r="E895" s="3"/>
      <c r="F895" s="3"/>
      <c r="G895" s="3"/>
      <c r="H895" s="3"/>
      <c r="I895" s="3"/>
      <c r="J895" s="3"/>
      <c r="K895" s="3"/>
      <c r="L895" s="3"/>
      <c r="M895" s="3"/>
      <c r="N895" s="3"/>
      <c r="O895" s="3"/>
      <c r="P895" s="3"/>
      <c r="Q895" s="3"/>
      <c r="R895" s="3"/>
      <c r="S895" s="3"/>
      <c r="T895" s="3"/>
    </row>
    <row r="896" spans="2:20" ht="12.75">
      <c r="B896" s="2"/>
      <c r="C896" s="3"/>
      <c r="D896" s="4"/>
      <c r="E896" s="3"/>
      <c r="F896" s="3"/>
      <c r="G896" s="3"/>
      <c r="H896" s="3"/>
      <c r="I896" s="3"/>
      <c r="J896" s="3"/>
      <c r="K896" s="3"/>
      <c r="L896" s="3"/>
      <c r="M896" s="3"/>
      <c r="N896" s="3"/>
      <c r="O896" s="3"/>
      <c r="P896" s="3"/>
      <c r="Q896" s="3"/>
      <c r="R896" s="3"/>
      <c r="S896" s="3"/>
      <c r="T896" s="3"/>
    </row>
    <row r="897" spans="2:20" ht="12.75">
      <c r="B897" s="2"/>
      <c r="C897" s="3"/>
      <c r="D897" s="4"/>
      <c r="E897" s="3"/>
      <c r="F897" s="3"/>
      <c r="G897" s="3"/>
      <c r="H897" s="3"/>
      <c r="I897" s="3"/>
      <c r="J897" s="3"/>
      <c r="K897" s="3"/>
      <c r="L897" s="3"/>
      <c r="M897" s="3"/>
      <c r="N897" s="3"/>
      <c r="O897" s="3"/>
      <c r="P897" s="3"/>
      <c r="Q897" s="3"/>
      <c r="R897" s="3"/>
      <c r="S897" s="3"/>
      <c r="T897" s="3"/>
    </row>
    <row r="898" spans="2:20" ht="12.75">
      <c r="B898" s="2"/>
      <c r="C898" s="3"/>
      <c r="D898" s="4"/>
      <c r="E898" s="3"/>
      <c r="F898" s="3"/>
      <c r="G898" s="3"/>
      <c r="H898" s="3"/>
      <c r="I898" s="3"/>
      <c r="J898" s="3"/>
      <c r="K898" s="3"/>
      <c r="L898" s="3"/>
      <c r="M898" s="3"/>
      <c r="N898" s="3"/>
      <c r="O898" s="3"/>
      <c r="P898" s="3"/>
      <c r="Q898" s="3"/>
      <c r="R898" s="3"/>
      <c r="S898" s="3"/>
      <c r="T898" s="3"/>
    </row>
    <row r="899" spans="2:20" ht="12.75">
      <c r="B899" s="2"/>
      <c r="C899" s="3"/>
      <c r="D899" s="4"/>
      <c r="E899" s="3"/>
      <c r="F899" s="3"/>
      <c r="G899" s="3"/>
      <c r="H899" s="3"/>
      <c r="I899" s="3"/>
      <c r="J899" s="3"/>
      <c r="K899" s="3"/>
      <c r="L899" s="3"/>
      <c r="M899" s="3"/>
      <c r="N899" s="3"/>
      <c r="O899" s="3"/>
      <c r="P899" s="3"/>
      <c r="Q899" s="3"/>
      <c r="R899" s="3"/>
      <c r="S899" s="3"/>
      <c r="T899" s="3"/>
    </row>
    <row r="900" spans="2:20" ht="12.75">
      <c r="B900" s="2"/>
      <c r="C900" s="3"/>
      <c r="D900" s="4"/>
      <c r="E900" s="3"/>
      <c r="F900" s="3"/>
      <c r="G900" s="3"/>
      <c r="H900" s="3"/>
      <c r="I900" s="3"/>
      <c r="J900" s="3"/>
      <c r="K900" s="3"/>
      <c r="L900" s="3"/>
      <c r="M900" s="3"/>
      <c r="N900" s="3"/>
      <c r="O900" s="3"/>
      <c r="P900" s="3"/>
      <c r="Q900" s="3"/>
      <c r="R900" s="3"/>
      <c r="S900" s="3"/>
      <c r="T900" s="3"/>
    </row>
    <row r="901" spans="2:20" ht="12.75">
      <c r="B901" s="2"/>
      <c r="C901" s="3"/>
      <c r="D901" s="4"/>
      <c r="E901" s="3"/>
      <c r="F901" s="3"/>
      <c r="G901" s="3"/>
      <c r="H901" s="3"/>
      <c r="I901" s="3"/>
      <c r="J901" s="3"/>
      <c r="K901" s="3"/>
      <c r="L901" s="3"/>
      <c r="M901" s="3"/>
      <c r="N901" s="3"/>
      <c r="O901" s="3"/>
      <c r="P901" s="3"/>
      <c r="Q901" s="3"/>
      <c r="R901" s="3"/>
      <c r="S901" s="3"/>
      <c r="T901" s="3"/>
    </row>
    <row r="902" spans="2:20" ht="12.75">
      <c r="B902" s="2"/>
      <c r="C902" s="3"/>
      <c r="D902" s="4"/>
      <c r="E902" s="3"/>
      <c r="F902" s="3"/>
      <c r="G902" s="3"/>
      <c r="H902" s="3"/>
      <c r="I902" s="3"/>
      <c r="J902" s="3"/>
      <c r="K902" s="3"/>
      <c r="L902" s="3"/>
      <c r="M902" s="3"/>
      <c r="N902" s="3"/>
      <c r="O902" s="3"/>
      <c r="P902" s="3"/>
      <c r="Q902" s="3"/>
      <c r="R902" s="3"/>
      <c r="S902" s="3"/>
      <c r="T902" s="3"/>
    </row>
    <row r="903" spans="2:20" ht="12.75">
      <c r="B903" s="2"/>
      <c r="C903" s="3"/>
      <c r="D903" s="4"/>
      <c r="E903" s="3"/>
      <c r="F903" s="3"/>
      <c r="G903" s="3"/>
      <c r="H903" s="3"/>
      <c r="I903" s="3"/>
      <c r="J903" s="3"/>
      <c r="K903" s="3"/>
      <c r="L903" s="3"/>
      <c r="M903" s="3"/>
      <c r="N903" s="3"/>
      <c r="O903" s="3"/>
      <c r="P903" s="3"/>
      <c r="Q903" s="3"/>
      <c r="R903" s="3"/>
      <c r="S903" s="3"/>
      <c r="T903" s="3"/>
    </row>
    <row r="904" spans="2:20" ht="12.75">
      <c r="B904" s="2"/>
      <c r="C904" s="3"/>
      <c r="D904" s="4"/>
      <c r="E904" s="3"/>
      <c r="F904" s="3"/>
      <c r="G904" s="3"/>
      <c r="H904" s="3"/>
      <c r="I904" s="3"/>
      <c r="J904" s="3"/>
      <c r="K904" s="3"/>
      <c r="L904" s="3"/>
      <c r="M904" s="3"/>
      <c r="N904" s="3"/>
      <c r="O904" s="3"/>
      <c r="P904" s="3"/>
      <c r="Q904" s="3"/>
      <c r="R904" s="3"/>
      <c r="S904" s="3"/>
      <c r="T904" s="3"/>
    </row>
    <row r="905" spans="2:20" ht="12.75">
      <c r="B905" s="2"/>
      <c r="C905" s="3"/>
      <c r="D905" s="4"/>
      <c r="E905" s="3"/>
      <c r="F905" s="3"/>
      <c r="G905" s="3"/>
      <c r="H905" s="3"/>
      <c r="I905" s="3"/>
      <c r="J905" s="3"/>
      <c r="K905" s="3"/>
      <c r="L905" s="3"/>
      <c r="M905" s="3"/>
      <c r="N905" s="3"/>
      <c r="O905" s="3"/>
      <c r="P905" s="3"/>
      <c r="Q905" s="3"/>
      <c r="R905" s="3"/>
      <c r="S905" s="3"/>
      <c r="T905" s="3"/>
    </row>
    <row r="906" spans="2:20" ht="12.75">
      <c r="B906" s="2"/>
      <c r="C906" s="3"/>
      <c r="D906" s="4"/>
      <c r="E906" s="3"/>
      <c r="F906" s="3"/>
      <c r="G906" s="3"/>
      <c r="H906" s="3"/>
      <c r="I906" s="3"/>
      <c r="J906" s="3"/>
      <c r="K906" s="3"/>
      <c r="L906" s="3"/>
      <c r="M906" s="3"/>
      <c r="N906" s="3"/>
      <c r="O906" s="3"/>
      <c r="P906" s="3"/>
      <c r="Q906" s="3"/>
      <c r="R906" s="3"/>
      <c r="S906" s="3"/>
      <c r="T906" s="3"/>
    </row>
    <row r="907" spans="2:20" ht="12.75">
      <c r="B907" s="2"/>
      <c r="C907" s="3"/>
      <c r="D907" s="4"/>
      <c r="E907" s="3"/>
      <c r="F907" s="3"/>
      <c r="G907" s="3"/>
      <c r="H907" s="3"/>
      <c r="I907" s="3"/>
      <c r="J907" s="3"/>
      <c r="K907" s="3"/>
      <c r="L907" s="3"/>
      <c r="M907" s="3"/>
      <c r="N907" s="3"/>
      <c r="O907" s="3"/>
      <c r="P907" s="3"/>
      <c r="Q907" s="3"/>
      <c r="R907" s="3"/>
      <c r="S907" s="3"/>
      <c r="T907" s="3"/>
    </row>
    <row r="908" spans="2:20" ht="12.75">
      <c r="B908" s="2"/>
      <c r="C908" s="3"/>
      <c r="D908" s="4"/>
      <c r="E908" s="3"/>
      <c r="F908" s="3"/>
      <c r="G908" s="3"/>
      <c r="H908" s="3"/>
      <c r="I908" s="3"/>
      <c r="J908" s="3"/>
      <c r="K908" s="3"/>
      <c r="L908" s="3"/>
      <c r="M908" s="3"/>
      <c r="N908" s="3"/>
      <c r="O908" s="3"/>
      <c r="P908" s="3"/>
      <c r="Q908" s="3"/>
      <c r="R908" s="3"/>
      <c r="S908" s="3"/>
      <c r="T908" s="3"/>
    </row>
    <row r="909" spans="2:20" ht="12.75">
      <c r="B909" s="2"/>
      <c r="C909" s="3"/>
      <c r="D909" s="4"/>
      <c r="E909" s="3"/>
      <c r="F909" s="3"/>
      <c r="G909" s="3"/>
      <c r="H909" s="3"/>
      <c r="I909" s="3"/>
      <c r="J909" s="3"/>
      <c r="K909" s="3"/>
      <c r="L909" s="3"/>
      <c r="M909" s="3"/>
      <c r="N909" s="3"/>
      <c r="O909" s="3"/>
      <c r="P909" s="3"/>
      <c r="Q909" s="3"/>
      <c r="R909" s="3"/>
      <c r="S909" s="3"/>
      <c r="T909" s="3"/>
    </row>
    <row r="910" spans="2:20" ht="12.75">
      <c r="B910" s="2"/>
      <c r="C910" s="3"/>
      <c r="D910" s="4"/>
      <c r="E910" s="3"/>
      <c r="F910" s="3"/>
      <c r="G910" s="3"/>
      <c r="H910" s="3"/>
      <c r="I910" s="3"/>
      <c r="J910" s="3"/>
      <c r="K910" s="3"/>
      <c r="L910" s="3"/>
      <c r="M910" s="3"/>
      <c r="N910" s="3"/>
      <c r="O910" s="3"/>
      <c r="P910" s="3"/>
      <c r="Q910" s="3"/>
      <c r="R910" s="3"/>
      <c r="S910" s="3"/>
      <c r="T910" s="3"/>
    </row>
    <row r="911" spans="2:20" ht="12.75">
      <c r="B911" s="2"/>
      <c r="C911" s="3"/>
      <c r="D911" s="4"/>
      <c r="E911" s="3"/>
      <c r="F911" s="3"/>
      <c r="G911" s="3"/>
      <c r="H911" s="3"/>
      <c r="I911" s="3"/>
      <c r="J911" s="3"/>
      <c r="K911" s="3"/>
      <c r="L911" s="3"/>
      <c r="M911" s="3"/>
      <c r="N911" s="3"/>
      <c r="O911" s="3"/>
      <c r="P911" s="3"/>
      <c r="Q911" s="3"/>
      <c r="R911" s="3"/>
      <c r="S911" s="3"/>
      <c r="T911" s="3"/>
    </row>
    <row r="912" spans="2:20" ht="12.75">
      <c r="B912" s="2"/>
      <c r="C912" s="3"/>
      <c r="D912" s="4"/>
      <c r="E912" s="3"/>
      <c r="F912" s="3"/>
      <c r="G912" s="3"/>
      <c r="H912" s="3"/>
      <c r="I912" s="3"/>
      <c r="J912" s="3"/>
      <c r="K912" s="3"/>
      <c r="L912" s="3"/>
      <c r="M912" s="3"/>
      <c r="N912" s="3"/>
      <c r="O912" s="3"/>
      <c r="P912" s="3"/>
      <c r="Q912" s="3"/>
      <c r="R912" s="3"/>
      <c r="S912" s="3"/>
      <c r="T912" s="3"/>
    </row>
    <row r="913" spans="2:20" ht="12.75">
      <c r="B913" s="2"/>
      <c r="C913" s="3"/>
      <c r="D913" s="4"/>
      <c r="E913" s="3"/>
      <c r="F913" s="3"/>
      <c r="G913" s="3"/>
      <c r="H913" s="3"/>
      <c r="I913" s="3"/>
      <c r="J913" s="3"/>
      <c r="K913" s="3"/>
      <c r="L913" s="3"/>
      <c r="M913" s="3"/>
      <c r="N913" s="3"/>
      <c r="O913" s="3"/>
      <c r="P913" s="3"/>
      <c r="Q913" s="3"/>
      <c r="R913" s="3"/>
      <c r="S913" s="3"/>
      <c r="T913" s="3"/>
    </row>
    <row r="914" spans="2:20" ht="12.75">
      <c r="B914" s="2"/>
      <c r="C914" s="3"/>
      <c r="D914" s="4"/>
      <c r="E914" s="3"/>
      <c r="F914" s="3"/>
      <c r="G914" s="3"/>
      <c r="H914" s="3"/>
      <c r="I914" s="3"/>
      <c r="J914" s="3"/>
      <c r="K914" s="3"/>
      <c r="L914" s="3"/>
      <c r="M914" s="3"/>
      <c r="N914" s="3"/>
      <c r="O914" s="3"/>
      <c r="P914" s="3"/>
      <c r="Q914" s="3"/>
      <c r="R914" s="3"/>
      <c r="S914" s="3"/>
      <c r="T914" s="3"/>
    </row>
    <row r="915" spans="2:20" ht="12.75">
      <c r="B915" s="2"/>
      <c r="C915" s="3"/>
      <c r="D915" s="4"/>
      <c r="E915" s="3"/>
      <c r="F915" s="3"/>
      <c r="G915" s="3"/>
      <c r="H915" s="3"/>
      <c r="I915" s="3"/>
      <c r="J915" s="3"/>
      <c r="K915" s="3"/>
      <c r="L915" s="3"/>
      <c r="M915" s="3"/>
      <c r="N915" s="3"/>
      <c r="O915" s="3"/>
      <c r="P915" s="3"/>
      <c r="Q915" s="3"/>
      <c r="R915" s="3"/>
      <c r="S915" s="3"/>
      <c r="T915" s="3"/>
    </row>
    <row r="916" spans="2:20" ht="12.75">
      <c r="B916" s="2"/>
      <c r="C916" s="3"/>
      <c r="D916" s="4"/>
      <c r="E916" s="3"/>
      <c r="F916" s="3"/>
      <c r="G916" s="3"/>
      <c r="H916" s="3"/>
      <c r="I916" s="3"/>
      <c r="J916" s="3"/>
      <c r="K916" s="3"/>
      <c r="L916" s="3"/>
      <c r="M916" s="3"/>
      <c r="N916" s="3"/>
      <c r="O916" s="3"/>
      <c r="P916" s="3"/>
      <c r="Q916" s="3"/>
      <c r="R916" s="3"/>
      <c r="S916" s="3"/>
      <c r="T916" s="3"/>
    </row>
    <row r="917" spans="2:20" ht="12.75">
      <c r="B917" s="2"/>
      <c r="C917" s="3"/>
      <c r="D917" s="4"/>
      <c r="E917" s="3"/>
      <c r="F917" s="3"/>
      <c r="G917" s="3"/>
      <c r="H917" s="3"/>
      <c r="I917" s="3"/>
      <c r="J917" s="3"/>
      <c r="K917" s="3"/>
      <c r="L917" s="3"/>
      <c r="M917" s="3"/>
      <c r="N917" s="3"/>
      <c r="O917" s="3"/>
      <c r="P917" s="3"/>
      <c r="Q917" s="3"/>
      <c r="R917" s="3"/>
      <c r="S917" s="3"/>
      <c r="T917" s="3"/>
    </row>
    <row r="918" spans="2:20" ht="12.75">
      <c r="B918" s="2"/>
      <c r="C918" s="3"/>
      <c r="D918" s="4"/>
      <c r="E918" s="3"/>
      <c r="F918" s="3"/>
      <c r="G918" s="3"/>
      <c r="H918" s="3"/>
      <c r="I918" s="3"/>
      <c r="J918" s="3"/>
      <c r="K918" s="3"/>
      <c r="L918" s="3"/>
      <c r="M918" s="3"/>
      <c r="N918" s="3"/>
      <c r="O918" s="3"/>
      <c r="P918" s="3"/>
      <c r="Q918" s="3"/>
      <c r="R918" s="3"/>
      <c r="S918" s="3"/>
      <c r="T918" s="3"/>
    </row>
    <row r="919" spans="2:20" ht="12.75">
      <c r="B919" s="2"/>
      <c r="C919" s="3"/>
      <c r="D919" s="4"/>
      <c r="E919" s="3"/>
      <c r="F919" s="3"/>
      <c r="G919" s="3"/>
      <c r="H919" s="3"/>
      <c r="I919" s="3"/>
      <c r="J919" s="3"/>
      <c r="K919" s="3"/>
      <c r="L919" s="3"/>
      <c r="M919" s="3"/>
      <c r="N919" s="3"/>
      <c r="O919" s="3"/>
      <c r="P919" s="3"/>
      <c r="Q919" s="3"/>
      <c r="R919" s="3"/>
      <c r="S919" s="3"/>
      <c r="T919" s="3"/>
    </row>
    <row r="920" spans="2:20" ht="12.75">
      <c r="B920" s="2"/>
      <c r="C920" s="3"/>
      <c r="D920" s="4"/>
      <c r="E920" s="3"/>
      <c r="F920" s="3"/>
      <c r="G920" s="3"/>
      <c r="H920" s="3"/>
      <c r="I920" s="3"/>
      <c r="J920" s="3"/>
      <c r="K920" s="3"/>
      <c r="L920" s="3"/>
      <c r="M920" s="3"/>
      <c r="N920" s="3"/>
      <c r="O920" s="3"/>
      <c r="P920" s="3"/>
      <c r="Q920" s="3"/>
      <c r="R920" s="3"/>
      <c r="S920" s="3"/>
      <c r="T920" s="3"/>
    </row>
    <row r="921" spans="2:20" ht="12.75">
      <c r="B921" s="2"/>
      <c r="C921" s="3"/>
      <c r="D921" s="4"/>
      <c r="E921" s="3"/>
      <c r="F921" s="3"/>
      <c r="G921" s="3"/>
      <c r="H921" s="3"/>
      <c r="I921" s="3"/>
      <c r="J921" s="3"/>
      <c r="K921" s="3"/>
      <c r="L921" s="3"/>
      <c r="M921" s="3"/>
      <c r="N921" s="3"/>
      <c r="O921" s="3"/>
      <c r="P921" s="3"/>
      <c r="Q921" s="3"/>
      <c r="R921" s="3"/>
      <c r="S921" s="3"/>
      <c r="T921" s="3"/>
    </row>
    <row r="922" spans="2:20" ht="12.75">
      <c r="B922" s="2"/>
      <c r="C922" s="3"/>
      <c r="D922" s="4"/>
      <c r="E922" s="3"/>
      <c r="F922" s="3"/>
      <c r="G922" s="3"/>
      <c r="H922" s="3"/>
      <c r="I922" s="3"/>
      <c r="J922" s="3"/>
      <c r="K922" s="3"/>
      <c r="L922" s="3"/>
      <c r="M922" s="3"/>
      <c r="N922" s="3"/>
      <c r="O922" s="3"/>
      <c r="P922" s="3"/>
      <c r="Q922" s="3"/>
      <c r="R922" s="3"/>
      <c r="S922" s="3"/>
      <c r="T922" s="3"/>
    </row>
    <row r="923" spans="2:20" ht="12.75">
      <c r="B923" s="2"/>
      <c r="C923" s="3"/>
      <c r="D923" s="4"/>
      <c r="E923" s="3"/>
      <c r="F923" s="3"/>
      <c r="G923" s="3"/>
      <c r="H923" s="3"/>
      <c r="I923" s="3"/>
      <c r="J923" s="3"/>
      <c r="K923" s="3"/>
      <c r="L923" s="3"/>
      <c r="M923" s="3"/>
      <c r="N923" s="3"/>
      <c r="O923" s="3"/>
      <c r="P923" s="3"/>
      <c r="Q923" s="3"/>
      <c r="R923" s="3"/>
      <c r="S923" s="3"/>
      <c r="T923" s="3"/>
    </row>
    <row r="924" spans="2:20" ht="12.75">
      <c r="B924" s="2"/>
      <c r="C924" s="3"/>
      <c r="D924" s="4"/>
      <c r="E924" s="3"/>
      <c r="F924" s="3"/>
      <c r="G924" s="3"/>
      <c r="H924" s="3"/>
      <c r="I924" s="3"/>
      <c r="J924" s="3"/>
      <c r="K924" s="3"/>
      <c r="L924" s="3"/>
      <c r="M924" s="3"/>
      <c r="N924" s="3"/>
      <c r="O924" s="3"/>
      <c r="P924" s="3"/>
      <c r="Q924" s="3"/>
      <c r="R924" s="3"/>
      <c r="S924" s="3"/>
      <c r="T924" s="3"/>
    </row>
    <row r="925" spans="2:20" ht="12.75">
      <c r="B925" s="2"/>
      <c r="C925" s="3"/>
      <c r="D925" s="4"/>
      <c r="E925" s="3"/>
      <c r="F925" s="3"/>
      <c r="G925" s="3"/>
      <c r="H925" s="3"/>
      <c r="I925" s="3"/>
      <c r="J925" s="3"/>
      <c r="K925" s="3"/>
      <c r="L925" s="3"/>
      <c r="M925" s="3"/>
      <c r="N925" s="3"/>
      <c r="O925" s="3"/>
      <c r="P925" s="3"/>
      <c r="Q925" s="3"/>
      <c r="R925" s="3"/>
      <c r="S925" s="3"/>
      <c r="T925" s="3"/>
    </row>
    <row r="926" spans="2:20" ht="12.75">
      <c r="B926" s="2"/>
      <c r="C926" s="3"/>
      <c r="D926" s="4"/>
      <c r="E926" s="3"/>
      <c r="F926" s="3"/>
      <c r="G926" s="3"/>
      <c r="H926" s="3"/>
      <c r="I926" s="3"/>
      <c r="J926" s="3"/>
      <c r="K926" s="3"/>
      <c r="L926" s="3"/>
      <c r="M926" s="3"/>
      <c r="N926" s="3"/>
      <c r="O926" s="3"/>
      <c r="P926" s="3"/>
      <c r="Q926" s="3"/>
      <c r="R926" s="3"/>
      <c r="S926" s="3"/>
      <c r="T926" s="3"/>
    </row>
    <row r="927" spans="2:20" ht="12.75">
      <c r="B927" s="2"/>
      <c r="C927" s="3"/>
      <c r="D927" s="4"/>
      <c r="E927" s="3"/>
      <c r="F927" s="3"/>
      <c r="G927" s="3"/>
      <c r="H927" s="3"/>
      <c r="I927" s="3"/>
      <c r="J927" s="3"/>
      <c r="K927" s="3"/>
      <c r="L927" s="3"/>
      <c r="M927" s="3"/>
      <c r="N927" s="3"/>
      <c r="O927" s="3"/>
      <c r="P927" s="3"/>
      <c r="Q927" s="3"/>
      <c r="R927" s="3"/>
      <c r="S927" s="3"/>
      <c r="T927" s="3"/>
    </row>
    <row r="928" spans="2:20" ht="12.75">
      <c r="B928" s="2"/>
      <c r="C928" s="3"/>
      <c r="D928" s="4"/>
      <c r="E928" s="3"/>
      <c r="F928" s="3"/>
      <c r="G928" s="3"/>
      <c r="H928" s="3"/>
      <c r="I928" s="3"/>
      <c r="J928" s="3"/>
      <c r="K928" s="3"/>
      <c r="L928" s="3"/>
      <c r="M928" s="3"/>
      <c r="N928" s="3"/>
      <c r="O928" s="3"/>
      <c r="P928" s="3"/>
      <c r="Q928" s="3"/>
      <c r="R928" s="3"/>
      <c r="S928" s="3"/>
      <c r="T928" s="3"/>
    </row>
    <row r="929" spans="2:20" ht="12.75">
      <c r="B929" s="2"/>
      <c r="C929" s="3"/>
      <c r="D929" s="4"/>
      <c r="E929" s="3"/>
      <c r="F929" s="3"/>
      <c r="G929" s="3"/>
      <c r="H929" s="3"/>
      <c r="I929" s="3"/>
      <c r="J929" s="3"/>
      <c r="K929" s="3"/>
      <c r="L929" s="3"/>
      <c r="M929" s="3"/>
      <c r="N929" s="3"/>
      <c r="O929" s="3"/>
      <c r="P929" s="3"/>
      <c r="Q929" s="3"/>
      <c r="R929" s="3"/>
      <c r="S929" s="3"/>
      <c r="T929" s="3"/>
    </row>
    <row r="930" spans="2:20" ht="12.75">
      <c r="B930" s="2"/>
      <c r="C930" s="3"/>
      <c r="D930" s="4"/>
      <c r="E930" s="3"/>
      <c r="F930" s="3"/>
      <c r="G930" s="3"/>
      <c r="H930" s="3"/>
      <c r="I930" s="3"/>
      <c r="J930" s="3"/>
      <c r="K930" s="3"/>
      <c r="L930" s="3"/>
      <c r="M930" s="3"/>
      <c r="N930" s="3"/>
      <c r="O930" s="3"/>
      <c r="P930" s="3"/>
      <c r="Q930" s="3"/>
      <c r="R930" s="3"/>
      <c r="S930" s="3"/>
      <c r="T930" s="3"/>
    </row>
    <row r="931" spans="2:20" ht="12.75">
      <c r="B931" s="2"/>
      <c r="C931" s="3"/>
      <c r="D931" s="4"/>
      <c r="E931" s="3"/>
      <c r="F931" s="3"/>
      <c r="G931" s="3"/>
      <c r="H931" s="3"/>
      <c r="I931" s="3"/>
      <c r="J931" s="3"/>
      <c r="K931" s="3"/>
      <c r="L931" s="3"/>
      <c r="M931" s="3"/>
      <c r="N931" s="3"/>
      <c r="O931" s="3"/>
      <c r="P931" s="3"/>
      <c r="Q931" s="3"/>
      <c r="R931" s="3"/>
      <c r="S931" s="3"/>
      <c r="T931" s="3"/>
    </row>
    <row r="932" spans="2:20" ht="12.75">
      <c r="B932" s="2"/>
      <c r="C932" s="3"/>
      <c r="D932" s="4"/>
      <c r="E932" s="3"/>
      <c r="F932" s="3"/>
      <c r="G932" s="3"/>
      <c r="H932" s="3"/>
      <c r="I932" s="3"/>
      <c r="J932" s="3"/>
      <c r="K932" s="3"/>
      <c r="L932" s="3"/>
      <c r="M932" s="3"/>
      <c r="N932" s="3"/>
      <c r="O932" s="3"/>
      <c r="P932" s="3"/>
      <c r="Q932" s="3"/>
      <c r="R932" s="3"/>
      <c r="S932" s="3"/>
      <c r="T932" s="3"/>
    </row>
    <row r="933" spans="2:20" ht="12.75">
      <c r="B933" s="2"/>
      <c r="C933" s="3"/>
      <c r="D933" s="4"/>
      <c r="E933" s="3"/>
      <c r="F933" s="3"/>
      <c r="G933" s="3"/>
      <c r="H933" s="3"/>
      <c r="I933" s="3"/>
      <c r="J933" s="3"/>
      <c r="K933" s="3"/>
      <c r="L933" s="3"/>
      <c r="M933" s="3"/>
      <c r="N933" s="3"/>
      <c r="O933" s="3"/>
      <c r="P933" s="3"/>
      <c r="Q933" s="3"/>
      <c r="R933" s="3"/>
      <c r="S933" s="3"/>
      <c r="T933" s="3"/>
    </row>
    <row r="934" spans="2:20" ht="12.75">
      <c r="B934" s="2"/>
      <c r="C934" s="3"/>
      <c r="D934" s="4"/>
      <c r="E934" s="3"/>
      <c r="F934" s="3"/>
      <c r="G934" s="3"/>
      <c r="H934" s="3"/>
      <c r="I934" s="3"/>
      <c r="J934" s="3"/>
      <c r="K934" s="3"/>
      <c r="L934" s="3"/>
      <c r="M934" s="3"/>
      <c r="N934" s="3"/>
      <c r="O934" s="3"/>
      <c r="P934" s="3"/>
      <c r="Q934" s="3"/>
      <c r="R934" s="3"/>
      <c r="S934" s="3"/>
      <c r="T934" s="3"/>
    </row>
    <row r="935" spans="2:20" ht="12.75">
      <c r="B935" s="2"/>
      <c r="C935" s="3"/>
      <c r="D935" s="4"/>
      <c r="E935" s="3"/>
      <c r="F935" s="3"/>
      <c r="G935" s="3"/>
      <c r="H935" s="3"/>
      <c r="I935" s="3"/>
      <c r="J935" s="3"/>
      <c r="K935" s="3"/>
      <c r="L935" s="3"/>
      <c r="M935" s="3"/>
      <c r="N935" s="3"/>
      <c r="O935" s="3"/>
      <c r="P935" s="3"/>
      <c r="Q935" s="3"/>
      <c r="R935" s="3"/>
      <c r="S935" s="3"/>
      <c r="T935" s="3"/>
    </row>
    <row r="936" spans="2:20" ht="12.75">
      <c r="B936" s="2"/>
      <c r="C936" s="3"/>
      <c r="D936" s="4"/>
      <c r="E936" s="3"/>
      <c r="F936" s="3"/>
      <c r="G936" s="3"/>
      <c r="H936" s="3"/>
      <c r="I936" s="3"/>
      <c r="J936" s="3"/>
      <c r="K936" s="3"/>
      <c r="L936" s="3"/>
      <c r="M936" s="3"/>
      <c r="N936" s="3"/>
      <c r="O936" s="3"/>
      <c r="P936" s="3"/>
      <c r="Q936" s="3"/>
      <c r="R936" s="3"/>
      <c r="S936" s="3"/>
      <c r="T936" s="3"/>
    </row>
    <row r="937" spans="2:20" ht="12.75">
      <c r="B937" s="2"/>
      <c r="C937" s="3"/>
      <c r="D937" s="4"/>
      <c r="E937" s="3"/>
      <c r="F937" s="3"/>
      <c r="G937" s="3"/>
      <c r="H937" s="3"/>
      <c r="I937" s="3"/>
      <c r="J937" s="3"/>
      <c r="K937" s="3"/>
      <c r="L937" s="3"/>
      <c r="M937" s="3"/>
      <c r="N937" s="3"/>
      <c r="O937" s="3"/>
      <c r="P937" s="3"/>
      <c r="Q937" s="3"/>
      <c r="R937" s="3"/>
      <c r="S937" s="3"/>
      <c r="T937" s="3"/>
    </row>
    <row r="938" spans="2:20" ht="12.75">
      <c r="B938" s="2"/>
      <c r="C938" s="3"/>
      <c r="D938" s="4"/>
      <c r="E938" s="3"/>
      <c r="F938" s="3"/>
      <c r="G938" s="3"/>
      <c r="H938" s="3"/>
      <c r="I938" s="3"/>
      <c r="J938" s="3"/>
      <c r="K938" s="3"/>
      <c r="L938" s="3"/>
      <c r="M938" s="3"/>
      <c r="N938" s="3"/>
      <c r="O938" s="3"/>
      <c r="P938" s="3"/>
      <c r="Q938" s="3"/>
      <c r="R938" s="3"/>
      <c r="S938" s="3"/>
      <c r="T938" s="3"/>
    </row>
    <row r="939" spans="2:20" ht="12.75">
      <c r="B939" s="2"/>
      <c r="C939" s="3"/>
      <c r="D939" s="4"/>
      <c r="E939" s="3"/>
      <c r="F939" s="3"/>
      <c r="G939" s="3"/>
      <c r="H939" s="3"/>
      <c r="I939" s="3"/>
      <c r="J939" s="3"/>
      <c r="K939" s="3"/>
      <c r="L939" s="3"/>
      <c r="M939" s="3"/>
      <c r="N939" s="3"/>
      <c r="O939" s="3"/>
      <c r="P939" s="3"/>
      <c r="Q939" s="3"/>
      <c r="R939" s="3"/>
      <c r="S939" s="3"/>
      <c r="T939" s="3"/>
    </row>
    <row r="940" spans="2:20" ht="12.75">
      <c r="B940" s="2"/>
      <c r="C940" s="3"/>
      <c r="D940" s="4"/>
      <c r="E940" s="3"/>
      <c r="F940" s="3"/>
      <c r="G940" s="3"/>
      <c r="H940" s="3"/>
      <c r="I940" s="3"/>
      <c r="J940" s="3"/>
      <c r="K940" s="3"/>
      <c r="L940" s="3"/>
      <c r="M940" s="3"/>
      <c r="N940" s="3"/>
      <c r="O940" s="3"/>
      <c r="P940" s="3"/>
      <c r="Q940" s="3"/>
      <c r="R940" s="3"/>
      <c r="S940" s="3"/>
      <c r="T940" s="3"/>
    </row>
    <row r="941" spans="2:20" ht="12.75">
      <c r="B941" s="2"/>
      <c r="C941" s="3"/>
      <c r="D941" s="4"/>
      <c r="E941" s="3"/>
      <c r="F941" s="3"/>
      <c r="G941" s="3"/>
      <c r="H941" s="3"/>
      <c r="I941" s="3"/>
      <c r="J941" s="3"/>
      <c r="K941" s="3"/>
      <c r="L941" s="3"/>
      <c r="M941" s="3"/>
      <c r="N941" s="3"/>
      <c r="O941" s="3"/>
      <c r="P941" s="3"/>
      <c r="Q941" s="3"/>
      <c r="R941" s="3"/>
      <c r="S941" s="3"/>
      <c r="T941" s="3"/>
    </row>
    <row r="942" spans="2:20" ht="12.75">
      <c r="B942" s="2"/>
      <c r="C942" s="3"/>
      <c r="D942" s="4"/>
      <c r="E942" s="3"/>
      <c r="F942" s="3"/>
      <c r="G942" s="3"/>
      <c r="H942" s="3"/>
      <c r="I942" s="3"/>
      <c r="J942" s="3"/>
      <c r="K942" s="3"/>
      <c r="L942" s="3"/>
      <c r="M942" s="3"/>
      <c r="N942" s="3"/>
      <c r="O942" s="3"/>
      <c r="P942" s="3"/>
      <c r="Q942" s="3"/>
      <c r="R942" s="3"/>
      <c r="S942" s="3"/>
      <c r="T942" s="3"/>
    </row>
    <row r="943" spans="2:20" ht="12.75">
      <c r="B943" s="2"/>
      <c r="C943" s="3"/>
      <c r="D943" s="4"/>
      <c r="E943" s="3"/>
      <c r="F943" s="3"/>
      <c r="G943" s="3"/>
      <c r="H943" s="3"/>
      <c r="I943" s="3"/>
      <c r="J943" s="3"/>
      <c r="K943" s="3"/>
      <c r="L943" s="3"/>
      <c r="M943" s="3"/>
      <c r="N943" s="3"/>
      <c r="O943" s="3"/>
      <c r="P943" s="3"/>
      <c r="Q943" s="3"/>
      <c r="R943" s="3"/>
      <c r="S943" s="3"/>
      <c r="T943" s="3"/>
    </row>
    <row r="944" spans="2:20" ht="12.75">
      <c r="B944" s="2"/>
      <c r="C944" s="3"/>
      <c r="D944" s="4"/>
      <c r="E944" s="3"/>
      <c r="F944" s="3"/>
      <c r="G944" s="3"/>
      <c r="H944" s="3"/>
      <c r="I944" s="3"/>
      <c r="J944" s="3"/>
      <c r="K944" s="3"/>
      <c r="L944" s="3"/>
      <c r="M944" s="3"/>
      <c r="N944" s="3"/>
      <c r="O944" s="3"/>
      <c r="P944" s="3"/>
      <c r="Q944" s="3"/>
      <c r="R944" s="3"/>
      <c r="S944" s="3"/>
      <c r="T944" s="3"/>
    </row>
    <row r="945" spans="2:20" ht="12.75">
      <c r="B945" s="2"/>
      <c r="C945" s="3"/>
      <c r="D945" s="4"/>
      <c r="E945" s="3"/>
      <c r="F945" s="3"/>
      <c r="G945" s="3"/>
      <c r="H945" s="3"/>
      <c r="I945" s="3"/>
      <c r="J945" s="3"/>
      <c r="K945" s="3"/>
      <c r="L945" s="3"/>
      <c r="M945" s="3"/>
      <c r="N945" s="3"/>
      <c r="O945" s="3"/>
      <c r="P945" s="3"/>
      <c r="Q945" s="3"/>
      <c r="R945" s="3"/>
      <c r="S945" s="3"/>
      <c r="T945" s="3"/>
    </row>
    <row r="946" spans="2:20" ht="12.75">
      <c r="B946" s="2"/>
      <c r="C946" s="3"/>
      <c r="D946" s="4"/>
      <c r="E946" s="3"/>
      <c r="F946" s="3"/>
      <c r="G946" s="3"/>
      <c r="H946" s="3"/>
      <c r="I946" s="3"/>
      <c r="J946" s="3"/>
      <c r="K946" s="3"/>
      <c r="L946" s="3"/>
      <c r="M946" s="3"/>
      <c r="N946" s="3"/>
      <c r="O946" s="3"/>
      <c r="P946" s="3"/>
      <c r="Q946" s="3"/>
      <c r="R946" s="3"/>
      <c r="S946" s="3"/>
      <c r="T946" s="3"/>
    </row>
    <row r="947" spans="2:20" ht="12.75">
      <c r="B947" s="2"/>
      <c r="C947" s="3"/>
      <c r="D947" s="4"/>
      <c r="E947" s="3"/>
      <c r="F947" s="3"/>
      <c r="G947" s="3"/>
      <c r="H947" s="3"/>
      <c r="I947" s="3"/>
      <c r="J947" s="3"/>
      <c r="K947" s="3"/>
      <c r="L947" s="3"/>
      <c r="M947" s="3"/>
      <c r="N947" s="3"/>
      <c r="O947" s="3"/>
      <c r="P947" s="3"/>
      <c r="Q947" s="3"/>
      <c r="R947" s="3"/>
      <c r="S947" s="3"/>
      <c r="T947" s="3"/>
    </row>
    <row r="948" spans="2:20" ht="12.75">
      <c r="B948" s="2"/>
      <c r="C948" s="3"/>
      <c r="D948" s="4"/>
      <c r="E948" s="3"/>
      <c r="F948" s="3"/>
      <c r="G948" s="3"/>
      <c r="H948" s="3"/>
      <c r="I948" s="3"/>
      <c r="J948" s="3"/>
      <c r="K948" s="3"/>
      <c r="L948" s="3"/>
      <c r="M948" s="3"/>
      <c r="N948" s="3"/>
      <c r="O948" s="3"/>
      <c r="P948" s="3"/>
      <c r="Q948" s="3"/>
      <c r="R948" s="3"/>
      <c r="S948" s="3"/>
      <c r="T948" s="3"/>
    </row>
    <row r="949" spans="2:20" ht="12.75">
      <c r="B949" s="2"/>
      <c r="C949" s="3"/>
      <c r="D949" s="4"/>
      <c r="E949" s="3"/>
      <c r="F949" s="3"/>
      <c r="G949" s="3"/>
      <c r="H949" s="3"/>
      <c r="I949" s="3"/>
      <c r="J949" s="3"/>
      <c r="K949" s="3"/>
      <c r="L949" s="3"/>
      <c r="M949" s="3"/>
      <c r="N949" s="3"/>
      <c r="O949" s="3"/>
      <c r="P949" s="3"/>
      <c r="Q949" s="3"/>
      <c r="R949" s="3"/>
      <c r="S949" s="3"/>
      <c r="T949" s="3"/>
    </row>
    <row r="950" spans="2:20" ht="12.75">
      <c r="B950" s="2"/>
      <c r="C950" s="3"/>
      <c r="D950" s="4"/>
      <c r="E950" s="3"/>
      <c r="F950" s="3"/>
      <c r="G950" s="3"/>
      <c r="H950" s="3"/>
      <c r="I950" s="3"/>
      <c r="J950" s="3"/>
      <c r="K950" s="3"/>
      <c r="L950" s="3"/>
      <c r="M950" s="3"/>
      <c r="N950" s="3"/>
      <c r="O950" s="3"/>
      <c r="P950" s="3"/>
      <c r="Q950" s="3"/>
      <c r="R950" s="3"/>
      <c r="S950" s="3"/>
      <c r="T950" s="3"/>
    </row>
    <row r="951" spans="2:20" ht="12.75">
      <c r="B951" s="2"/>
      <c r="C951" s="3"/>
      <c r="D951" s="4"/>
      <c r="E951" s="3"/>
      <c r="F951" s="3"/>
      <c r="G951" s="3"/>
      <c r="H951" s="3"/>
      <c r="I951" s="3"/>
      <c r="J951" s="3"/>
      <c r="K951" s="3"/>
      <c r="L951" s="3"/>
      <c r="M951" s="3"/>
      <c r="N951" s="3"/>
      <c r="O951" s="3"/>
      <c r="P951" s="3"/>
      <c r="Q951" s="3"/>
      <c r="R951" s="3"/>
      <c r="S951" s="3"/>
      <c r="T951" s="3"/>
    </row>
    <row r="952" spans="2:20" ht="12.75">
      <c r="B952" s="2"/>
      <c r="C952" s="3"/>
      <c r="D952" s="4"/>
      <c r="E952" s="3"/>
      <c r="F952" s="3"/>
      <c r="G952" s="3"/>
      <c r="H952" s="3"/>
      <c r="I952" s="3"/>
      <c r="J952" s="3"/>
      <c r="K952" s="3"/>
      <c r="L952" s="3"/>
      <c r="M952" s="3"/>
      <c r="N952" s="3"/>
      <c r="O952" s="3"/>
      <c r="P952" s="3"/>
      <c r="Q952" s="3"/>
      <c r="R952" s="3"/>
      <c r="S952" s="3"/>
      <c r="T952" s="3"/>
    </row>
    <row r="953" spans="2:20" ht="12.75">
      <c r="B953" s="2"/>
      <c r="C953" s="3"/>
      <c r="D953" s="4"/>
      <c r="E953" s="3"/>
      <c r="F953" s="3"/>
      <c r="G953" s="3"/>
      <c r="H953" s="3"/>
      <c r="I953" s="3"/>
      <c r="J953" s="3"/>
      <c r="K953" s="3"/>
      <c r="L953" s="3"/>
      <c r="M953" s="3"/>
      <c r="N953" s="3"/>
      <c r="O953" s="3"/>
      <c r="P953" s="3"/>
      <c r="Q953" s="3"/>
      <c r="R953" s="3"/>
      <c r="S953" s="3"/>
      <c r="T953" s="3"/>
    </row>
    <row r="954" spans="2:20" ht="12.75">
      <c r="B954" s="2"/>
      <c r="C954" s="3"/>
      <c r="D954" s="4"/>
      <c r="E954" s="3"/>
      <c r="F954" s="3"/>
      <c r="G954" s="3"/>
      <c r="H954" s="3"/>
      <c r="I954" s="3"/>
      <c r="J954" s="3"/>
      <c r="K954" s="3"/>
      <c r="L954" s="3"/>
      <c r="M954" s="3"/>
      <c r="N954" s="3"/>
      <c r="O954" s="3"/>
      <c r="P954" s="3"/>
      <c r="Q954" s="3"/>
      <c r="R954" s="3"/>
      <c r="S954" s="3"/>
      <c r="T954" s="3"/>
    </row>
    <row r="955" spans="2:20" ht="12.75">
      <c r="B955" s="2"/>
      <c r="C955" s="3"/>
      <c r="D955" s="4"/>
      <c r="E955" s="3"/>
      <c r="F955" s="3"/>
      <c r="G955" s="3"/>
      <c r="H955" s="3"/>
      <c r="I955" s="3"/>
      <c r="J955" s="3"/>
      <c r="K955" s="3"/>
      <c r="L955" s="3"/>
      <c r="M955" s="3"/>
      <c r="N955" s="3"/>
      <c r="O955" s="3"/>
      <c r="P955" s="3"/>
      <c r="Q955" s="3"/>
      <c r="R955" s="3"/>
      <c r="S955" s="3"/>
      <c r="T955" s="3"/>
    </row>
    <row r="956" spans="2:20" ht="12.75">
      <c r="B956" s="2"/>
      <c r="C956" s="3"/>
      <c r="D956" s="4"/>
      <c r="E956" s="3"/>
      <c r="F956" s="3"/>
      <c r="G956" s="3"/>
      <c r="H956" s="3"/>
      <c r="I956" s="3"/>
      <c r="J956" s="3"/>
      <c r="K956" s="3"/>
      <c r="L956" s="3"/>
      <c r="M956" s="3"/>
      <c r="N956" s="3"/>
      <c r="O956" s="3"/>
      <c r="P956" s="3"/>
      <c r="Q956" s="3"/>
      <c r="R956" s="3"/>
      <c r="S956" s="3"/>
      <c r="T956" s="3"/>
    </row>
    <row r="957" spans="2:20" ht="12.75">
      <c r="B957" s="2"/>
      <c r="C957" s="3"/>
      <c r="D957" s="4"/>
      <c r="E957" s="3"/>
      <c r="F957" s="3"/>
      <c r="G957" s="3"/>
      <c r="H957" s="3"/>
      <c r="I957" s="3"/>
      <c r="J957" s="3"/>
      <c r="K957" s="3"/>
      <c r="L957" s="3"/>
      <c r="M957" s="3"/>
      <c r="N957" s="3"/>
      <c r="O957" s="3"/>
      <c r="P957" s="3"/>
      <c r="Q957" s="3"/>
      <c r="R957" s="3"/>
      <c r="S957" s="3"/>
      <c r="T957" s="3"/>
    </row>
    <row r="958" spans="2:20" ht="12.75">
      <c r="B958" s="2"/>
      <c r="C958" s="3"/>
      <c r="D958" s="4"/>
      <c r="E958" s="3"/>
      <c r="F958" s="3"/>
      <c r="G958" s="3"/>
      <c r="H958" s="3"/>
      <c r="I958" s="3"/>
      <c r="J958" s="3"/>
      <c r="K958" s="3"/>
      <c r="L958" s="3"/>
      <c r="M958" s="3"/>
      <c r="N958" s="3"/>
      <c r="O958" s="3"/>
      <c r="P958" s="3"/>
      <c r="Q958" s="3"/>
      <c r="R958" s="3"/>
      <c r="S958" s="3"/>
      <c r="T958" s="3"/>
    </row>
    <row r="959" spans="2:20" ht="12.75">
      <c r="B959" s="2"/>
      <c r="C959" s="3"/>
      <c r="D959" s="4"/>
      <c r="E959" s="3"/>
      <c r="F959" s="3"/>
      <c r="G959" s="3"/>
      <c r="H959" s="3"/>
      <c r="I959" s="3"/>
      <c r="J959" s="3"/>
      <c r="K959" s="3"/>
      <c r="L959" s="3"/>
      <c r="M959" s="3"/>
      <c r="N959" s="3"/>
      <c r="O959" s="3"/>
      <c r="P959" s="3"/>
      <c r="Q959" s="3"/>
      <c r="R959" s="3"/>
      <c r="S959" s="3"/>
      <c r="T959" s="3"/>
    </row>
    <row r="960" spans="2:20" ht="12.75">
      <c r="B960" s="2"/>
      <c r="C960" s="3"/>
      <c r="D960" s="4"/>
      <c r="E960" s="3"/>
      <c r="F960" s="3"/>
      <c r="G960" s="3"/>
      <c r="H960" s="3"/>
      <c r="I960" s="3"/>
      <c r="J960" s="3"/>
      <c r="K960" s="3"/>
      <c r="L960" s="3"/>
      <c r="M960" s="3"/>
      <c r="N960" s="3"/>
      <c r="O960" s="3"/>
      <c r="P960" s="3"/>
      <c r="Q960" s="3"/>
      <c r="R960" s="3"/>
      <c r="S960" s="3"/>
      <c r="T960" s="3"/>
    </row>
    <row r="961" spans="2:20" ht="12.75">
      <c r="B961" s="2"/>
      <c r="C961" s="3"/>
      <c r="D961" s="4"/>
      <c r="E961" s="3"/>
      <c r="F961" s="3"/>
      <c r="G961" s="3"/>
      <c r="H961" s="3"/>
      <c r="I961" s="3"/>
      <c r="J961" s="3"/>
      <c r="K961" s="3"/>
      <c r="L961" s="3"/>
      <c r="M961" s="3"/>
      <c r="N961" s="3"/>
      <c r="O961" s="3"/>
      <c r="P961" s="3"/>
      <c r="Q961" s="3"/>
      <c r="R961" s="3"/>
      <c r="S961" s="3"/>
      <c r="T961" s="3"/>
    </row>
    <row r="962" spans="2:20" ht="12.75">
      <c r="B962" s="2"/>
      <c r="C962" s="3"/>
      <c r="D962" s="4"/>
      <c r="E962" s="3"/>
      <c r="F962" s="3"/>
      <c r="G962" s="3"/>
      <c r="H962" s="3"/>
      <c r="I962" s="3"/>
      <c r="J962" s="3"/>
      <c r="K962" s="3"/>
      <c r="L962" s="3"/>
      <c r="M962" s="3"/>
      <c r="N962" s="3"/>
      <c r="O962" s="3"/>
      <c r="P962" s="3"/>
      <c r="Q962" s="3"/>
      <c r="R962" s="3"/>
      <c r="S962" s="3"/>
      <c r="T962" s="3"/>
    </row>
    <row r="963" spans="2:20" ht="12.75">
      <c r="B963" s="2"/>
      <c r="C963" s="3"/>
      <c r="D963" s="4"/>
      <c r="E963" s="3"/>
      <c r="F963" s="3"/>
      <c r="G963" s="3"/>
      <c r="H963" s="3"/>
      <c r="I963" s="3"/>
      <c r="J963" s="3"/>
      <c r="K963" s="3"/>
      <c r="L963" s="3"/>
      <c r="M963" s="3"/>
      <c r="N963" s="3"/>
      <c r="O963" s="3"/>
      <c r="P963" s="3"/>
      <c r="Q963" s="3"/>
      <c r="R963" s="3"/>
      <c r="S963" s="3"/>
      <c r="T963" s="3"/>
    </row>
    <row r="964" spans="2:20" ht="12.75">
      <c r="B964" s="2"/>
      <c r="C964" s="3"/>
      <c r="D964" s="4"/>
      <c r="E964" s="3"/>
      <c r="F964" s="3"/>
      <c r="G964" s="3"/>
      <c r="H964" s="3"/>
      <c r="I964" s="3"/>
      <c r="J964" s="3"/>
      <c r="K964" s="3"/>
      <c r="L964" s="3"/>
      <c r="M964" s="3"/>
      <c r="N964" s="3"/>
      <c r="O964" s="3"/>
      <c r="P964" s="3"/>
      <c r="Q964" s="3"/>
      <c r="R964" s="3"/>
      <c r="S964" s="3"/>
      <c r="T964" s="3"/>
    </row>
    <row r="965" spans="2:20" ht="12.75">
      <c r="B965" s="2"/>
      <c r="C965" s="3"/>
      <c r="D965" s="4"/>
      <c r="E965" s="3"/>
      <c r="F965" s="3"/>
      <c r="G965" s="3"/>
      <c r="H965" s="3"/>
      <c r="I965" s="3"/>
      <c r="J965" s="3"/>
      <c r="K965" s="3"/>
      <c r="L965" s="3"/>
      <c r="M965" s="3"/>
      <c r="N965" s="3"/>
      <c r="O965" s="3"/>
      <c r="P965" s="3"/>
      <c r="Q965" s="3"/>
      <c r="R965" s="3"/>
      <c r="S965" s="3"/>
      <c r="T965" s="3"/>
    </row>
    <row r="966" spans="2:20" ht="12.75">
      <c r="B966" s="2"/>
      <c r="C966" s="3"/>
      <c r="D966" s="4"/>
      <c r="E966" s="3"/>
      <c r="F966" s="3"/>
      <c r="G966" s="3"/>
      <c r="H966" s="3"/>
      <c r="I966" s="3"/>
      <c r="J966" s="3"/>
      <c r="K966" s="3"/>
      <c r="L966" s="3"/>
      <c r="M966" s="3"/>
      <c r="N966" s="3"/>
      <c r="O966" s="3"/>
      <c r="P966" s="3"/>
      <c r="Q966" s="3"/>
      <c r="R966" s="3"/>
      <c r="S966" s="3"/>
      <c r="T966" s="3"/>
    </row>
    <row r="967" spans="2:20" ht="12.75">
      <c r="B967" s="2"/>
      <c r="C967" s="3"/>
      <c r="D967" s="4"/>
      <c r="E967" s="3"/>
      <c r="F967" s="3"/>
      <c r="G967" s="3"/>
      <c r="H967" s="3"/>
      <c r="I967" s="3"/>
      <c r="J967" s="3"/>
      <c r="K967" s="3"/>
      <c r="L967" s="3"/>
      <c r="M967" s="3"/>
      <c r="N967" s="3"/>
      <c r="O967" s="3"/>
      <c r="P967" s="3"/>
      <c r="Q967" s="3"/>
      <c r="R967" s="3"/>
      <c r="S967" s="3"/>
      <c r="T967" s="3"/>
    </row>
    <row r="968" spans="2:20" ht="12.75">
      <c r="B968" s="2"/>
      <c r="C968" s="3"/>
      <c r="D968" s="4"/>
      <c r="E968" s="3"/>
      <c r="F968" s="3"/>
      <c r="G968" s="3"/>
      <c r="H968" s="3"/>
      <c r="I968" s="3"/>
      <c r="J968" s="3"/>
      <c r="K968" s="3"/>
      <c r="L968" s="3"/>
      <c r="M968" s="3"/>
      <c r="N968" s="3"/>
      <c r="O968" s="3"/>
      <c r="P968" s="3"/>
      <c r="Q968" s="3"/>
      <c r="R968" s="3"/>
      <c r="S968" s="3"/>
      <c r="T968" s="3"/>
    </row>
    <row r="969" spans="2:20" ht="12.75">
      <c r="B969" s="2"/>
      <c r="C969" s="3"/>
      <c r="D969" s="4"/>
      <c r="E969" s="3"/>
      <c r="F969" s="3"/>
      <c r="G969" s="3"/>
      <c r="H969" s="3"/>
      <c r="I969" s="3"/>
      <c r="J969" s="3"/>
      <c r="K969" s="3"/>
      <c r="L969" s="3"/>
      <c r="M969" s="3"/>
      <c r="N969" s="3"/>
      <c r="O969" s="3"/>
      <c r="P969" s="3"/>
      <c r="Q969" s="3"/>
      <c r="R969" s="3"/>
      <c r="S969" s="3"/>
      <c r="T969" s="3"/>
    </row>
    <row r="970" spans="2:20" ht="12.75">
      <c r="B970" s="2"/>
      <c r="C970" s="3"/>
      <c r="D970" s="4"/>
      <c r="E970" s="3"/>
      <c r="F970" s="3"/>
      <c r="G970" s="3"/>
      <c r="H970" s="3"/>
      <c r="I970" s="3"/>
      <c r="J970" s="3"/>
      <c r="K970" s="3"/>
      <c r="L970" s="3"/>
      <c r="M970" s="3"/>
      <c r="N970" s="3"/>
      <c r="O970" s="3"/>
      <c r="P970" s="3"/>
      <c r="Q970" s="3"/>
      <c r="R970" s="3"/>
      <c r="S970" s="3"/>
      <c r="T970" s="3"/>
    </row>
    <row r="971" spans="2:20" ht="12.75">
      <c r="B971" s="2"/>
      <c r="C971" s="3"/>
      <c r="D971" s="4"/>
      <c r="E971" s="3"/>
      <c r="F971" s="3"/>
      <c r="G971" s="3"/>
      <c r="H971" s="3"/>
      <c r="I971" s="3"/>
      <c r="J971" s="3"/>
      <c r="K971" s="3"/>
      <c r="L971" s="3"/>
      <c r="M971" s="3"/>
      <c r="N971" s="3"/>
      <c r="O971" s="3"/>
      <c r="P971" s="3"/>
      <c r="Q971" s="3"/>
      <c r="R971" s="3"/>
      <c r="S971" s="3"/>
      <c r="T971" s="3"/>
    </row>
    <row r="972" spans="2:20" ht="12.75">
      <c r="B972" s="2"/>
      <c r="C972" s="3"/>
      <c r="D972" s="4"/>
      <c r="E972" s="3"/>
      <c r="F972" s="3"/>
      <c r="G972" s="3"/>
      <c r="H972" s="3"/>
      <c r="I972" s="3"/>
      <c r="J972" s="3"/>
      <c r="K972" s="3"/>
      <c r="L972" s="3"/>
      <c r="M972" s="3"/>
      <c r="N972" s="3"/>
      <c r="O972" s="3"/>
      <c r="P972" s="3"/>
      <c r="Q972" s="3"/>
      <c r="R972" s="3"/>
      <c r="S972" s="3"/>
      <c r="T972" s="3"/>
    </row>
    <row r="973" spans="2:20" ht="12.75">
      <c r="B973" s="2"/>
      <c r="C973" s="3"/>
      <c r="D973" s="4"/>
      <c r="E973" s="3"/>
      <c r="F973" s="3"/>
      <c r="G973" s="3"/>
      <c r="H973" s="3"/>
      <c r="I973" s="3"/>
      <c r="J973" s="3"/>
      <c r="K973" s="3"/>
      <c r="L973" s="3"/>
      <c r="M973" s="3"/>
      <c r="N973" s="3"/>
      <c r="O973" s="3"/>
      <c r="P973" s="3"/>
      <c r="Q973" s="3"/>
      <c r="R973" s="3"/>
      <c r="S973" s="3"/>
      <c r="T973" s="3"/>
    </row>
    <row r="974" spans="2:20" ht="12.75">
      <c r="B974" s="2"/>
      <c r="C974" s="3"/>
      <c r="D974" s="4"/>
      <c r="E974" s="3"/>
      <c r="F974" s="3"/>
      <c r="G974" s="3"/>
      <c r="H974" s="3"/>
      <c r="I974" s="3"/>
      <c r="J974" s="3"/>
      <c r="K974" s="3"/>
      <c r="L974" s="3"/>
      <c r="M974" s="3"/>
      <c r="N974" s="3"/>
      <c r="O974" s="3"/>
      <c r="P974" s="3"/>
      <c r="Q974" s="3"/>
      <c r="R974" s="3"/>
      <c r="S974" s="3"/>
      <c r="T974" s="3"/>
    </row>
    <row r="975" spans="2:20" ht="12.75">
      <c r="B975" s="2"/>
      <c r="C975" s="3"/>
      <c r="D975" s="4"/>
      <c r="E975" s="3"/>
      <c r="F975" s="3"/>
      <c r="G975" s="3"/>
      <c r="H975" s="3"/>
      <c r="I975" s="3"/>
      <c r="J975" s="3"/>
      <c r="K975" s="3"/>
      <c r="L975" s="3"/>
      <c r="M975" s="3"/>
      <c r="N975" s="3"/>
      <c r="O975" s="3"/>
      <c r="P975" s="3"/>
      <c r="Q975" s="3"/>
      <c r="R975" s="3"/>
      <c r="S975" s="3"/>
      <c r="T975" s="3"/>
    </row>
    <row r="976" spans="2:20" ht="12.75">
      <c r="B976" s="2"/>
      <c r="C976" s="3"/>
      <c r="D976" s="4"/>
      <c r="E976" s="3"/>
      <c r="F976" s="3"/>
      <c r="G976" s="3"/>
      <c r="H976" s="3"/>
      <c r="I976" s="3"/>
      <c r="J976" s="3"/>
      <c r="K976" s="3"/>
      <c r="L976" s="3"/>
      <c r="M976" s="3"/>
      <c r="N976" s="3"/>
      <c r="O976" s="3"/>
      <c r="P976" s="3"/>
      <c r="Q976" s="3"/>
      <c r="R976" s="3"/>
      <c r="S976" s="3"/>
      <c r="T976" s="3"/>
    </row>
    <row r="977" spans="2:20" ht="12.75">
      <c r="B977" s="2"/>
      <c r="C977" s="3"/>
      <c r="D977" s="4"/>
      <c r="E977" s="3"/>
      <c r="F977" s="3"/>
      <c r="G977" s="3"/>
      <c r="H977" s="3"/>
      <c r="I977" s="3"/>
      <c r="J977" s="3"/>
      <c r="K977" s="3"/>
      <c r="L977" s="3"/>
      <c r="M977" s="3"/>
      <c r="N977" s="3"/>
      <c r="O977" s="3"/>
      <c r="P977" s="3"/>
      <c r="Q977" s="3"/>
      <c r="R977" s="3"/>
      <c r="S977" s="3"/>
      <c r="T977" s="3"/>
    </row>
    <row r="978" spans="2:20" ht="12.75">
      <c r="B978" s="2"/>
      <c r="C978" s="3"/>
      <c r="D978" s="4"/>
      <c r="E978" s="3"/>
      <c r="F978" s="3"/>
      <c r="G978" s="3"/>
      <c r="H978" s="3"/>
      <c r="I978" s="3"/>
      <c r="J978" s="3"/>
      <c r="K978" s="3"/>
      <c r="L978" s="3"/>
      <c r="M978" s="3"/>
      <c r="N978" s="3"/>
      <c r="O978" s="3"/>
      <c r="P978" s="3"/>
      <c r="Q978" s="3"/>
      <c r="R978" s="3"/>
      <c r="S978" s="3"/>
      <c r="T978" s="3"/>
    </row>
    <row r="979" spans="2:20" ht="12.75">
      <c r="B979" s="2"/>
      <c r="C979" s="3"/>
      <c r="D979" s="4"/>
      <c r="E979" s="3"/>
      <c r="F979" s="3"/>
      <c r="G979" s="3"/>
      <c r="H979" s="3"/>
      <c r="I979" s="3"/>
      <c r="J979" s="3"/>
      <c r="K979" s="3"/>
      <c r="L979" s="3"/>
      <c r="M979" s="3"/>
      <c r="N979" s="3"/>
      <c r="O979" s="3"/>
      <c r="P979" s="3"/>
      <c r="Q979" s="3"/>
      <c r="R979" s="3"/>
      <c r="S979" s="3"/>
      <c r="T979" s="3"/>
    </row>
    <row r="980" spans="2:20" ht="12.75">
      <c r="B980" s="2"/>
      <c r="C980" s="3"/>
      <c r="D980" s="4"/>
      <c r="E980" s="3"/>
      <c r="F980" s="3"/>
      <c r="G980" s="3"/>
      <c r="H980" s="3"/>
      <c r="I980" s="3"/>
      <c r="J980" s="3"/>
      <c r="K980" s="3"/>
      <c r="L980" s="3"/>
      <c r="M980" s="3"/>
      <c r="N980" s="3"/>
      <c r="O980" s="3"/>
      <c r="P980" s="3"/>
      <c r="Q980" s="3"/>
      <c r="R980" s="3"/>
      <c r="S980" s="3"/>
      <c r="T980" s="3"/>
    </row>
    <row r="981" spans="2:20" ht="12.75">
      <c r="B981" s="2"/>
      <c r="C981" s="3"/>
      <c r="D981" s="4"/>
      <c r="E981" s="3"/>
      <c r="F981" s="3"/>
      <c r="G981" s="3"/>
      <c r="H981" s="3"/>
      <c r="I981" s="3"/>
      <c r="J981" s="3"/>
      <c r="K981" s="3"/>
      <c r="L981" s="3"/>
      <c r="M981" s="3"/>
      <c r="N981" s="3"/>
      <c r="O981" s="3"/>
      <c r="P981" s="3"/>
      <c r="Q981" s="3"/>
      <c r="R981" s="3"/>
      <c r="S981" s="3"/>
      <c r="T981" s="3"/>
    </row>
    <row r="982" spans="2:20" ht="12.75">
      <c r="B982" s="2"/>
      <c r="C982" s="3"/>
      <c r="D982" s="4"/>
      <c r="E982" s="3"/>
      <c r="F982" s="3"/>
      <c r="G982" s="3"/>
      <c r="H982" s="3"/>
      <c r="I982" s="3"/>
      <c r="J982" s="3"/>
      <c r="K982" s="3"/>
      <c r="L982" s="3"/>
      <c r="M982" s="3"/>
      <c r="N982" s="3"/>
      <c r="O982" s="3"/>
      <c r="P982" s="3"/>
      <c r="Q982" s="3"/>
      <c r="R982" s="3"/>
      <c r="S982" s="3"/>
      <c r="T982" s="3"/>
    </row>
    <row r="983" spans="2:20" ht="12.75">
      <c r="B983" s="2"/>
      <c r="C983" s="3"/>
      <c r="D983" s="4"/>
      <c r="E983" s="3"/>
      <c r="F983" s="3"/>
      <c r="G983" s="3"/>
      <c r="H983" s="3"/>
      <c r="I983" s="3"/>
      <c r="J983" s="3"/>
      <c r="K983" s="3"/>
      <c r="L983" s="3"/>
      <c r="M983" s="3"/>
      <c r="N983" s="3"/>
      <c r="O983" s="3"/>
      <c r="P983" s="3"/>
      <c r="Q983" s="3"/>
      <c r="R983" s="3"/>
      <c r="S983" s="3"/>
      <c r="T983" s="3"/>
    </row>
    <row r="984" spans="2:20" ht="12.75">
      <c r="B984" s="2"/>
      <c r="C984" s="3"/>
      <c r="D984" s="4"/>
      <c r="E984" s="3"/>
      <c r="F984" s="3"/>
      <c r="G984" s="3"/>
      <c r="H984" s="3"/>
      <c r="I984" s="3"/>
      <c r="J984" s="3"/>
      <c r="K984" s="3"/>
      <c r="L984" s="3"/>
      <c r="M984" s="3"/>
      <c r="N984" s="3"/>
      <c r="O984" s="3"/>
      <c r="P984" s="3"/>
      <c r="Q984" s="3"/>
      <c r="R984" s="3"/>
      <c r="S984" s="3"/>
      <c r="T984" s="3"/>
    </row>
    <row r="985" spans="2:20" ht="12.75">
      <c r="B985" s="2"/>
      <c r="C985" s="3"/>
      <c r="D985" s="4"/>
      <c r="E985" s="3"/>
      <c r="F985" s="3"/>
      <c r="G985" s="3"/>
      <c r="H985" s="3"/>
      <c r="I985" s="3"/>
      <c r="J985" s="3"/>
      <c r="K985" s="3"/>
      <c r="L985" s="3"/>
      <c r="M985" s="3"/>
      <c r="N985" s="3"/>
      <c r="O985" s="3"/>
      <c r="P985" s="3"/>
      <c r="Q985" s="3"/>
      <c r="R985" s="3"/>
      <c r="S985" s="3"/>
      <c r="T985" s="3"/>
    </row>
    <row r="986" spans="2:20" ht="12.75">
      <c r="B986" s="2"/>
      <c r="C986" s="3"/>
      <c r="D986" s="4"/>
      <c r="E986" s="3"/>
      <c r="F986" s="3"/>
      <c r="G986" s="3"/>
      <c r="H986" s="3"/>
      <c r="I986" s="3"/>
      <c r="J986" s="3"/>
      <c r="K986" s="3"/>
      <c r="L986" s="3"/>
      <c r="M986" s="3"/>
      <c r="N986" s="3"/>
      <c r="O986" s="3"/>
      <c r="P986" s="3"/>
      <c r="Q986" s="3"/>
      <c r="R986" s="3"/>
      <c r="S986" s="3"/>
      <c r="T986" s="3"/>
    </row>
  </sheetData>
  <mergeCells count="27">
    <mergeCell ref="O34:R38"/>
    <mergeCell ref="B36:D38"/>
    <mergeCell ref="H39:I39"/>
    <mergeCell ref="H40:I40"/>
    <mergeCell ref="C41:D41"/>
    <mergeCell ref="K41:M41"/>
    <mergeCell ref="H36:H38"/>
    <mergeCell ref="I36:I38"/>
    <mergeCell ref="J36:J38"/>
    <mergeCell ref="E36:E38"/>
    <mergeCell ref="F36:F38"/>
    <mergeCell ref="B2:N2"/>
    <mergeCell ref="B3:N3"/>
    <mergeCell ref="B4:N4"/>
    <mergeCell ref="B5:N5"/>
    <mergeCell ref="B6:N6"/>
    <mergeCell ref="M36:M38"/>
    <mergeCell ref="N36:N38"/>
    <mergeCell ref="N39:N40"/>
    <mergeCell ref="N52:N53"/>
    <mergeCell ref="K36:K38"/>
    <mergeCell ref="L36:L38"/>
    <mergeCell ref="C45:C49"/>
    <mergeCell ref="C51:C54"/>
    <mergeCell ref="G36:G38"/>
    <mergeCell ref="B39:G39"/>
    <mergeCell ref="K48:K49"/>
  </mergeCells>
  <printOptions horizontalCentered="1" gridLines="1"/>
  <pageMargins left="0.7" right="0.7" top="0.75" bottom="0.75" header="0" footer="0"/>
  <pageSetup paperSize="9" scale="83" pageOrder="overThenDown" orientation="landscape" cellComments="atEnd"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fitToPage="1"/>
  </sheetPr>
  <dimension ref="A1:R1003"/>
  <sheetViews>
    <sheetView view="pageBreakPreview" zoomScale="60" zoomScaleNormal="100" workbookViewId="0">
      <pane ySplit="5" topLeftCell="A28" activePane="bottomLeft" state="frozen"/>
      <selection pane="bottomLeft" activeCell="I33" sqref="I33"/>
    </sheetView>
  </sheetViews>
  <sheetFormatPr defaultColWidth="12.5703125" defaultRowHeight="15.75" customHeight="1" outlineLevelRow="1"/>
  <cols>
    <col min="1" max="1" width="1" customWidth="1"/>
    <col min="2" max="2" width="6.42578125" customWidth="1"/>
    <col min="3" max="3" width="29" customWidth="1"/>
    <col min="4" max="4" width="17.28515625" customWidth="1"/>
    <col min="5" max="5" width="33" customWidth="1"/>
    <col min="8" max="8" width="10.85546875" customWidth="1"/>
    <col min="9" max="9" width="18.42578125" customWidth="1"/>
    <col min="10" max="10" width="13.7109375" hidden="1" customWidth="1"/>
    <col min="11" max="11" width="10.140625" hidden="1" customWidth="1"/>
    <col min="12" max="12" width="16.7109375" customWidth="1"/>
    <col min="13" max="13" width="15.5703125" customWidth="1"/>
    <col min="15" max="18" width="12.5703125" hidden="1"/>
  </cols>
  <sheetData>
    <row r="1" spans="1:18" ht="6.75" customHeight="1">
      <c r="A1" s="412"/>
      <c r="B1" s="412"/>
      <c r="C1" s="413"/>
      <c r="D1" s="414"/>
      <c r="E1" s="414"/>
      <c r="F1" s="412"/>
      <c r="G1" s="412"/>
      <c r="H1" s="412"/>
      <c r="I1" s="414"/>
      <c r="J1" s="414"/>
      <c r="K1" s="414"/>
      <c r="L1" s="414"/>
      <c r="M1" s="414"/>
      <c r="O1" s="415"/>
      <c r="P1" s="415"/>
      <c r="Q1" s="415"/>
      <c r="R1" s="415"/>
    </row>
    <row r="2" spans="1:18" ht="25.5" customHeight="1">
      <c r="A2" s="412"/>
      <c r="B2" s="1675" t="s">
        <v>141</v>
      </c>
      <c r="C2" s="1676"/>
      <c r="D2" s="1676"/>
      <c r="E2" s="1676"/>
      <c r="F2" s="1676"/>
      <c r="G2" s="1676"/>
      <c r="H2" s="1676"/>
      <c r="I2" s="1677"/>
      <c r="J2" s="1549"/>
      <c r="K2" s="1549"/>
      <c r="L2" s="1550"/>
      <c r="M2" s="1550"/>
      <c r="O2" s="416"/>
      <c r="P2" s="416"/>
      <c r="Q2" s="416"/>
      <c r="R2" s="417"/>
    </row>
    <row r="3" spans="1:18" ht="12.75">
      <c r="A3" s="412"/>
      <c r="B3" s="1678" t="s">
        <v>99</v>
      </c>
      <c r="C3" s="1680" t="s">
        <v>100</v>
      </c>
      <c r="D3" s="1682" t="s">
        <v>101</v>
      </c>
      <c r="E3" s="1682" t="s">
        <v>102</v>
      </c>
      <c r="F3" s="1683" t="s">
        <v>103</v>
      </c>
      <c r="G3" s="1683" t="s">
        <v>142</v>
      </c>
      <c r="H3" s="1683" t="s">
        <v>143</v>
      </c>
      <c r="I3" s="1682" t="s">
        <v>144</v>
      </c>
      <c r="J3" s="1684" t="s">
        <v>145</v>
      </c>
      <c r="K3" s="1685" t="s">
        <v>146</v>
      </c>
      <c r="L3" s="1673" t="s">
        <v>11</v>
      </c>
      <c r="M3" s="1673" t="s">
        <v>10</v>
      </c>
      <c r="O3" s="416" t="s">
        <v>147</v>
      </c>
      <c r="P3" s="416"/>
      <c r="Q3" s="416"/>
      <c r="R3" s="418">
        <f>R11+R23</f>
        <v>102780</v>
      </c>
    </row>
    <row r="4" spans="1:18" ht="30" customHeight="1" outlineLevel="1">
      <c r="A4" s="412"/>
      <c r="B4" s="1679"/>
      <c r="C4" s="1681"/>
      <c r="D4" s="1681"/>
      <c r="E4" s="1681"/>
      <c r="F4" s="1681"/>
      <c r="G4" s="1681"/>
      <c r="H4" s="1681"/>
      <c r="I4" s="1681"/>
      <c r="J4" s="1681"/>
      <c r="K4" s="1686"/>
      <c r="L4" s="1674"/>
      <c r="M4" s="1674"/>
      <c r="O4" s="86" t="s">
        <v>148</v>
      </c>
    </row>
    <row r="5" spans="1:18" ht="1.5" customHeight="1">
      <c r="A5" s="419"/>
      <c r="B5" s="420"/>
      <c r="C5" s="421"/>
      <c r="D5" s="422"/>
      <c r="E5" s="422"/>
      <c r="F5" s="423"/>
      <c r="G5" s="423"/>
      <c r="H5" s="423"/>
      <c r="I5" s="424"/>
      <c r="J5" s="425"/>
      <c r="K5" s="426"/>
      <c r="L5" s="427"/>
      <c r="M5" s="428"/>
    </row>
    <row r="6" spans="1:18" ht="48">
      <c r="A6" s="419"/>
      <c r="B6" s="429" t="s">
        <v>149</v>
      </c>
      <c r="C6" s="430" t="s">
        <v>150</v>
      </c>
      <c r="D6" s="430" t="s">
        <v>151</v>
      </c>
      <c r="E6" s="430" t="s">
        <v>152</v>
      </c>
      <c r="F6" s="431" t="s">
        <v>153</v>
      </c>
      <c r="G6" s="431">
        <v>0</v>
      </c>
      <c r="H6" s="431">
        <v>0</v>
      </c>
      <c r="I6" s="431">
        <v>0</v>
      </c>
      <c r="J6" s="432">
        <f t="shared" ref="J6:J14" si="0">G6*H6</f>
        <v>0</v>
      </c>
      <c r="K6" s="433"/>
      <c r="L6" s="434"/>
      <c r="M6" s="435"/>
      <c r="P6" s="1" t="str">
        <f t="shared" ref="P6:P7" si="1">B13</f>
        <v>P8</v>
      </c>
      <c r="R6" s="436">
        <f>I13</f>
        <v>10500</v>
      </c>
    </row>
    <row r="7" spans="1:18" ht="24">
      <c r="A7" s="419"/>
      <c r="B7" s="437" t="s">
        <v>154</v>
      </c>
      <c r="C7" s="438" t="s">
        <v>150</v>
      </c>
      <c r="D7" s="438" t="s">
        <v>155</v>
      </c>
      <c r="E7" s="438" t="s">
        <v>156</v>
      </c>
      <c r="F7" s="439" t="s">
        <v>153</v>
      </c>
      <c r="G7" s="439">
        <v>1</v>
      </c>
      <c r="H7" s="439">
        <v>0</v>
      </c>
      <c r="I7" s="439">
        <v>0</v>
      </c>
      <c r="J7" s="440">
        <f t="shared" si="0"/>
        <v>0</v>
      </c>
      <c r="K7" s="441"/>
      <c r="L7" s="442"/>
      <c r="M7" s="443"/>
      <c r="P7" s="1" t="str">
        <f t="shared" si="1"/>
        <v>P9</v>
      </c>
      <c r="R7" s="436">
        <f>J14</f>
        <v>10500</v>
      </c>
    </row>
    <row r="8" spans="1:18" ht="72">
      <c r="A8" s="419"/>
      <c r="B8" s="437" t="s">
        <v>157</v>
      </c>
      <c r="C8" s="438" t="s">
        <v>158</v>
      </c>
      <c r="D8" s="438" t="s">
        <v>159</v>
      </c>
      <c r="E8" s="438" t="s">
        <v>160</v>
      </c>
      <c r="F8" s="439" t="s">
        <v>153</v>
      </c>
      <c r="G8" s="439">
        <v>1</v>
      </c>
      <c r="H8" s="439">
        <v>0</v>
      </c>
      <c r="I8" s="439">
        <v>0</v>
      </c>
      <c r="J8" s="440">
        <f t="shared" si="0"/>
        <v>0</v>
      </c>
      <c r="K8" s="441"/>
      <c r="L8" s="442"/>
      <c r="M8" s="443"/>
      <c r="P8" s="1" t="str">
        <f t="shared" ref="P8:P9" si="2">B43</f>
        <v>P32</v>
      </c>
      <c r="R8" s="436">
        <f t="shared" ref="R8:R9" si="3">I43</f>
        <v>1575</v>
      </c>
    </row>
    <row r="9" spans="1:18" ht="36">
      <c r="A9" s="419"/>
      <c r="B9" s="437" t="s">
        <v>161</v>
      </c>
      <c r="C9" s="438" t="s">
        <v>158</v>
      </c>
      <c r="D9" s="438" t="s">
        <v>159</v>
      </c>
      <c r="E9" s="438" t="s">
        <v>162</v>
      </c>
      <c r="F9" s="439" t="s">
        <v>153</v>
      </c>
      <c r="G9" s="439">
        <v>1</v>
      </c>
      <c r="H9" s="439">
        <v>0</v>
      </c>
      <c r="I9" s="439">
        <v>0</v>
      </c>
      <c r="J9" s="440">
        <f t="shared" si="0"/>
        <v>0</v>
      </c>
      <c r="K9" s="441"/>
      <c r="L9" s="442"/>
      <c r="M9" s="443"/>
      <c r="P9" s="1" t="str">
        <f t="shared" si="2"/>
        <v>P33</v>
      </c>
      <c r="R9" s="436">
        <f t="shared" si="3"/>
        <v>1575</v>
      </c>
    </row>
    <row r="10" spans="1:18" ht="168">
      <c r="A10" s="419"/>
      <c r="B10" s="437" t="s">
        <v>163</v>
      </c>
      <c r="C10" s="438" t="s">
        <v>164</v>
      </c>
      <c r="D10" s="438" t="s">
        <v>165</v>
      </c>
      <c r="E10" s="438" t="s">
        <v>166</v>
      </c>
      <c r="F10" s="439" t="s">
        <v>153</v>
      </c>
      <c r="G10" s="439">
        <v>1</v>
      </c>
      <c r="H10" s="439">
        <v>0</v>
      </c>
      <c r="I10" s="439">
        <v>0</v>
      </c>
      <c r="J10" s="440">
        <f t="shared" si="0"/>
        <v>0</v>
      </c>
      <c r="K10" s="441"/>
      <c r="L10" s="442"/>
      <c r="M10" s="443"/>
      <c r="P10" s="1" t="str">
        <f>B89</f>
        <v>P70</v>
      </c>
      <c r="R10" s="436">
        <f>I89</f>
        <v>1575</v>
      </c>
    </row>
    <row r="11" spans="1:18" ht="84">
      <c r="A11" s="419"/>
      <c r="B11" s="437" t="s">
        <v>167</v>
      </c>
      <c r="C11" s="438" t="s">
        <v>164</v>
      </c>
      <c r="D11" s="438" t="s">
        <v>165</v>
      </c>
      <c r="E11" s="438" t="s">
        <v>168</v>
      </c>
      <c r="F11" s="439" t="s">
        <v>153</v>
      </c>
      <c r="G11" s="439">
        <v>1</v>
      </c>
      <c r="H11" s="439">
        <v>0</v>
      </c>
      <c r="I11" s="439">
        <v>0</v>
      </c>
      <c r="J11" s="440">
        <f t="shared" si="0"/>
        <v>0</v>
      </c>
      <c r="K11" s="441"/>
      <c r="L11" s="442"/>
      <c r="M11" s="443"/>
      <c r="O11" s="444"/>
      <c r="P11" s="444"/>
      <c r="Q11" s="444"/>
      <c r="R11" s="445">
        <f>SUM(R6:R10)</f>
        <v>25725</v>
      </c>
    </row>
    <row r="12" spans="1:18" ht="60">
      <c r="A12" s="419"/>
      <c r="B12" s="437" t="s">
        <v>169</v>
      </c>
      <c r="C12" s="438" t="s">
        <v>164</v>
      </c>
      <c r="D12" s="438" t="s">
        <v>165</v>
      </c>
      <c r="E12" s="438" t="s">
        <v>170</v>
      </c>
      <c r="F12" s="439" t="s">
        <v>153</v>
      </c>
      <c r="G12" s="439">
        <v>1</v>
      </c>
      <c r="H12" s="439">
        <v>0</v>
      </c>
      <c r="I12" s="439">
        <v>0</v>
      </c>
      <c r="J12" s="440">
        <f t="shared" si="0"/>
        <v>0</v>
      </c>
      <c r="K12" s="441"/>
      <c r="L12" s="442"/>
      <c r="M12" s="443"/>
      <c r="O12" s="86" t="s">
        <v>171</v>
      </c>
      <c r="P12" s="1"/>
    </row>
    <row r="13" spans="1:18" ht="72">
      <c r="A13" s="419"/>
      <c r="B13" s="437" t="s">
        <v>172</v>
      </c>
      <c r="C13" s="438" t="s">
        <v>164</v>
      </c>
      <c r="D13" s="438" t="s">
        <v>165</v>
      </c>
      <c r="E13" s="438" t="s">
        <v>173</v>
      </c>
      <c r="F13" s="439" t="s">
        <v>153</v>
      </c>
      <c r="G13" s="439">
        <v>1</v>
      </c>
      <c r="H13" s="446">
        <v>10500</v>
      </c>
      <c r="I13" s="446">
        <f t="shared" ref="I13:I14" si="4">G13*H13</f>
        <v>10500</v>
      </c>
      <c r="J13" s="440">
        <f t="shared" si="0"/>
        <v>10500</v>
      </c>
      <c r="K13" s="441"/>
      <c r="L13" s="447"/>
      <c r="M13" s="448"/>
      <c r="P13" s="1" t="str">
        <f>B69</f>
        <v>P54</v>
      </c>
      <c r="R13" s="436">
        <f>H69</f>
        <v>1050</v>
      </c>
    </row>
    <row r="14" spans="1:18" ht="84">
      <c r="A14" s="419"/>
      <c r="B14" s="437" t="s">
        <v>174</v>
      </c>
      <c r="C14" s="438" t="s">
        <v>164</v>
      </c>
      <c r="D14" s="438" t="s">
        <v>165</v>
      </c>
      <c r="E14" s="438" t="s">
        <v>175</v>
      </c>
      <c r="F14" s="439" t="s">
        <v>153</v>
      </c>
      <c r="G14" s="439">
        <v>1</v>
      </c>
      <c r="H14" s="446">
        <v>10500</v>
      </c>
      <c r="I14" s="446">
        <f t="shared" si="4"/>
        <v>10500</v>
      </c>
      <c r="J14" s="440">
        <f t="shared" si="0"/>
        <v>10500</v>
      </c>
      <c r="K14" s="441"/>
      <c r="L14" s="447"/>
      <c r="M14" s="448"/>
      <c r="P14" s="1" t="str">
        <f>B71</f>
        <v>P56</v>
      </c>
      <c r="R14" s="436">
        <f>I71</f>
        <v>1575</v>
      </c>
    </row>
    <row r="15" spans="1:18" ht="96">
      <c r="A15" s="419"/>
      <c r="B15" s="437" t="s">
        <v>176</v>
      </c>
      <c r="C15" s="438" t="s">
        <v>164</v>
      </c>
      <c r="D15" s="438" t="s">
        <v>165</v>
      </c>
      <c r="E15" s="438" t="s">
        <v>177</v>
      </c>
      <c r="F15" s="439" t="s">
        <v>153</v>
      </c>
      <c r="G15" s="439">
        <v>1</v>
      </c>
      <c r="H15" s="439">
        <v>0</v>
      </c>
      <c r="I15" s="439">
        <v>0</v>
      </c>
      <c r="J15" s="440"/>
      <c r="K15" s="441"/>
      <c r="L15" s="442"/>
      <c r="M15" s="443"/>
      <c r="P15" s="1" t="str">
        <f t="shared" ref="P15:P17" si="5">B85</f>
        <v>P66</v>
      </c>
      <c r="R15" s="436">
        <f t="shared" ref="R15:R17" si="6">I85</f>
        <v>15750</v>
      </c>
    </row>
    <row r="16" spans="1:18" ht="12.75" hidden="1">
      <c r="A16" s="412"/>
      <c r="B16" s="449" t="s">
        <v>178</v>
      </c>
      <c r="C16" s="450"/>
      <c r="D16" s="450"/>
      <c r="E16" s="450" t="s">
        <v>179</v>
      </c>
      <c r="F16" s="451"/>
      <c r="G16" s="451"/>
      <c r="H16" s="451"/>
      <c r="I16" s="452">
        <f t="shared" ref="I16:J16" si="7">SUM(I6:I15)</f>
        <v>21000</v>
      </c>
      <c r="J16" s="453">
        <f t="shared" si="7"/>
        <v>21000</v>
      </c>
      <c r="K16" s="454"/>
      <c r="L16" s="455"/>
      <c r="M16" s="456"/>
      <c r="P16" s="1" t="str">
        <f t="shared" si="5"/>
        <v>P67</v>
      </c>
      <c r="R16" s="436">
        <f t="shared" si="6"/>
        <v>7560</v>
      </c>
    </row>
    <row r="17" spans="1:18" ht="12.75">
      <c r="A17" s="419"/>
      <c r="B17" s="437"/>
      <c r="C17" s="438"/>
      <c r="D17" s="438"/>
      <c r="E17" s="438"/>
      <c r="F17" s="439"/>
      <c r="G17" s="439"/>
      <c r="H17" s="439"/>
      <c r="I17" s="439"/>
      <c r="J17" s="440"/>
      <c r="K17" s="439"/>
      <c r="L17" s="442"/>
      <c r="M17" s="443"/>
      <c r="P17" s="1" t="str">
        <f t="shared" si="5"/>
        <v>P68</v>
      </c>
      <c r="R17" s="436">
        <f t="shared" si="6"/>
        <v>15120</v>
      </c>
    </row>
    <row r="18" spans="1:18" ht="36">
      <c r="A18" s="419"/>
      <c r="B18" s="437" t="s">
        <v>180</v>
      </c>
      <c r="C18" s="438" t="s">
        <v>164</v>
      </c>
      <c r="D18" s="438" t="s">
        <v>165</v>
      </c>
      <c r="E18" s="438" t="s">
        <v>181</v>
      </c>
      <c r="F18" s="439" t="s">
        <v>153</v>
      </c>
      <c r="G18" s="439">
        <v>1</v>
      </c>
      <c r="H18" s="439">
        <v>0</v>
      </c>
      <c r="I18" s="439">
        <v>0</v>
      </c>
      <c r="J18" s="440">
        <f t="shared" ref="J18:J26" si="8">G18*H18</f>
        <v>0</v>
      </c>
      <c r="K18" s="441"/>
      <c r="L18" s="442"/>
      <c r="M18" s="443"/>
      <c r="P18" s="1" t="str">
        <f t="shared" ref="P18:P19" si="9">B91</f>
        <v>P72</v>
      </c>
      <c r="R18" s="1">
        <f>I91</f>
        <v>525</v>
      </c>
    </row>
    <row r="19" spans="1:18" ht="96">
      <c r="A19" s="419"/>
      <c r="B19" s="437" t="s">
        <v>182</v>
      </c>
      <c r="C19" s="438" t="s">
        <v>164</v>
      </c>
      <c r="D19" s="438" t="s">
        <v>165</v>
      </c>
      <c r="E19" s="438" t="s">
        <v>183</v>
      </c>
      <c r="F19" s="439" t="s">
        <v>153</v>
      </c>
      <c r="G19" s="439">
        <v>1</v>
      </c>
      <c r="H19" s="439">
        <v>0</v>
      </c>
      <c r="I19" s="439">
        <v>0</v>
      </c>
      <c r="J19" s="440">
        <f t="shared" si="8"/>
        <v>0</v>
      </c>
      <c r="K19" s="441"/>
      <c r="L19" s="442"/>
      <c r="M19" s="443"/>
      <c r="P19" s="1" t="str">
        <f t="shared" si="9"/>
        <v>P73</v>
      </c>
      <c r="R19" s="1">
        <f>I91</f>
        <v>525</v>
      </c>
    </row>
    <row r="20" spans="1:18" ht="84">
      <c r="A20" s="419"/>
      <c r="B20" s="437" t="s">
        <v>184</v>
      </c>
      <c r="C20" s="438" t="s">
        <v>164</v>
      </c>
      <c r="D20" s="438" t="s">
        <v>165</v>
      </c>
      <c r="E20" s="438" t="s">
        <v>185</v>
      </c>
      <c r="F20" s="439" t="s">
        <v>153</v>
      </c>
      <c r="G20" s="439">
        <v>1</v>
      </c>
      <c r="H20" s="439">
        <v>0</v>
      </c>
      <c r="I20" s="439">
        <v>0</v>
      </c>
      <c r="J20" s="440">
        <f t="shared" si="8"/>
        <v>0</v>
      </c>
      <c r="K20" s="441"/>
      <c r="L20" s="442"/>
      <c r="M20" s="443"/>
      <c r="P20" s="1" t="str">
        <f>B123</f>
        <v>P98</v>
      </c>
      <c r="R20" s="436">
        <f>I123</f>
        <v>1050</v>
      </c>
    </row>
    <row r="21" spans="1:18" ht="144">
      <c r="A21" s="419"/>
      <c r="B21" s="437" t="s">
        <v>186</v>
      </c>
      <c r="C21" s="438" t="s">
        <v>187</v>
      </c>
      <c r="D21" s="438" t="s">
        <v>188</v>
      </c>
      <c r="E21" s="438" t="s">
        <v>189</v>
      </c>
      <c r="F21" s="439" t="s">
        <v>153</v>
      </c>
      <c r="G21" s="439">
        <v>1</v>
      </c>
      <c r="H21" s="439">
        <v>0</v>
      </c>
      <c r="I21" s="439">
        <v>0</v>
      </c>
      <c r="J21" s="440">
        <f t="shared" si="8"/>
        <v>0</v>
      </c>
      <c r="K21" s="441"/>
      <c r="L21" s="442"/>
      <c r="M21" s="443"/>
      <c r="P21" s="1" t="str">
        <f t="shared" ref="P21:P22" si="10">B143</f>
        <v>P114</v>
      </c>
      <c r="R21" s="436">
        <f t="shared" ref="R21:R22" si="11">J143</f>
        <v>25200</v>
      </c>
    </row>
    <row r="22" spans="1:18" ht="132">
      <c r="A22" s="419"/>
      <c r="B22" s="437" t="s">
        <v>190</v>
      </c>
      <c r="C22" s="438" t="s">
        <v>187</v>
      </c>
      <c r="D22" s="438" t="s">
        <v>191</v>
      </c>
      <c r="E22" s="438" t="s">
        <v>192</v>
      </c>
      <c r="F22" s="439" t="s">
        <v>153</v>
      </c>
      <c r="G22" s="439">
        <v>1</v>
      </c>
      <c r="H22" s="439">
        <v>0</v>
      </c>
      <c r="I22" s="439">
        <v>0</v>
      </c>
      <c r="J22" s="440">
        <f t="shared" si="8"/>
        <v>0</v>
      </c>
      <c r="K22" s="441"/>
      <c r="L22" s="442"/>
      <c r="M22" s="443"/>
      <c r="P22" s="1" t="str">
        <f t="shared" si="10"/>
        <v>P115</v>
      </c>
      <c r="R22" s="436">
        <f t="shared" si="11"/>
        <v>8700</v>
      </c>
    </row>
    <row r="23" spans="1:18" ht="72">
      <c r="A23" s="419"/>
      <c r="B23" s="437" t="s">
        <v>193</v>
      </c>
      <c r="C23" s="438" t="s">
        <v>187</v>
      </c>
      <c r="D23" s="438" t="s">
        <v>191</v>
      </c>
      <c r="E23" s="438" t="s">
        <v>194</v>
      </c>
      <c r="F23" s="439" t="s">
        <v>153</v>
      </c>
      <c r="G23" s="439">
        <v>1</v>
      </c>
      <c r="H23" s="439">
        <v>0</v>
      </c>
      <c r="I23" s="439">
        <v>0</v>
      </c>
      <c r="J23" s="440">
        <f t="shared" si="8"/>
        <v>0</v>
      </c>
      <c r="K23" s="441"/>
      <c r="L23" s="442"/>
      <c r="M23" s="443"/>
      <c r="O23" s="444"/>
      <c r="P23" s="444"/>
      <c r="Q23" s="444"/>
      <c r="R23" s="445">
        <f>SUM(R13:R22)</f>
        <v>77055</v>
      </c>
    </row>
    <row r="24" spans="1:18" ht="60">
      <c r="A24" s="419"/>
      <c r="B24" s="437" t="s">
        <v>195</v>
      </c>
      <c r="C24" s="438" t="s">
        <v>164</v>
      </c>
      <c r="D24" s="438" t="s">
        <v>196</v>
      </c>
      <c r="E24" s="438" t="s">
        <v>197</v>
      </c>
      <c r="F24" s="439" t="s">
        <v>153</v>
      </c>
      <c r="G24" s="439">
        <v>1</v>
      </c>
      <c r="H24" s="439">
        <v>0</v>
      </c>
      <c r="I24" s="439">
        <v>0</v>
      </c>
      <c r="J24" s="440">
        <f t="shared" si="8"/>
        <v>0</v>
      </c>
      <c r="K24" s="441"/>
      <c r="L24" s="442"/>
      <c r="M24" s="443"/>
    </row>
    <row r="25" spans="1:18" ht="72">
      <c r="A25" s="419"/>
      <c r="B25" s="437" t="s">
        <v>198</v>
      </c>
      <c r="C25" s="438" t="s">
        <v>164</v>
      </c>
      <c r="D25" s="438" t="s">
        <v>199</v>
      </c>
      <c r="E25" s="438" t="s">
        <v>200</v>
      </c>
      <c r="F25" s="439" t="s">
        <v>153</v>
      </c>
      <c r="G25" s="439">
        <v>1</v>
      </c>
      <c r="H25" s="439">
        <v>0</v>
      </c>
      <c r="I25" s="439">
        <v>0</v>
      </c>
      <c r="J25" s="440">
        <f t="shared" si="8"/>
        <v>0</v>
      </c>
      <c r="K25" s="441"/>
      <c r="L25" s="442"/>
      <c r="M25" s="443"/>
      <c r="O25" s="1" t="s">
        <v>201</v>
      </c>
      <c r="R25" s="457">
        <v>40000</v>
      </c>
    </row>
    <row r="26" spans="1:18" ht="108">
      <c r="A26" s="419"/>
      <c r="B26" s="437" t="s">
        <v>202</v>
      </c>
      <c r="C26" s="438" t="s">
        <v>164</v>
      </c>
      <c r="D26" s="438" t="s">
        <v>203</v>
      </c>
      <c r="E26" s="438" t="s">
        <v>204</v>
      </c>
      <c r="F26" s="439" t="s">
        <v>153</v>
      </c>
      <c r="G26" s="439">
        <v>1</v>
      </c>
      <c r="H26" s="439">
        <v>0</v>
      </c>
      <c r="I26" s="439">
        <v>0</v>
      </c>
      <c r="J26" s="440">
        <f t="shared" si="8"/>
        <v>0</v>
      </c>
      <c r="K26" s="441"/>
      <c r="L26" s="442"/>
      <c r="M26" s="443"/>
      <c r="O26" s="1" t="s">
        <v>205</v>
      </c>
      <c r="R26" s="458">
        <v>13232</v>
      </c>
    </row>
    <row r="27" spans="1:18" ht="12.75" hidden="1">
      <c r="A27" s="412"/>
      <c r="B27" s="449" t="s">
        <v>206</v>
      </c>
      <c r="C27" s="450"/>
      <c r="D27" s="450"/>
      <c r="E27" s="450" t="s">
        <v>207</v>
      </c>
      <c r="F27" s="451"/>
      <c r="G27" s="451"/>
      <c r="H27" s="451"/>
      <c r="I27" s="459">
        <f t="shared" ref="I27:J27" si="12">SUM(I18:I26)</f>
        <v>0</v>
      </c>
      <c r="J27" s="440">
        <f t="shared" si="12"/>
        <v>0</v>
      </c>
      <c r="K27" s="454"/>
      <c r="L27" s="460"/>
      <c r="M27" s="461"/>
      <c r="O27" s="1" t="s">
        <v>208</v>
      </c>
      <c r="R27" s="457">
        <v>5935</v>
      </c>
    </row>
    <row r="28" spans="1:18" ht="12.75">
      <c r="A28" s="419"/>
      <c r="B28" s="437"/>
      <c r="C28" s="438"/>
      <c r="D28" s="438"/>
      <c r="E28" s="438"/>
      <c r="F28" s="439"/>
      <c r="G28" s="439"/>
      <c r="H28" s="439"/>
      <c r="I28" s="439"/>
      <c r="J28" s="440"/>
      <c r="K28" s="439"/>
      <c r="L28" s="442"/>
      <c r="M28" s="443"/>
      <c r="O28" s="1" t="s">
        <v>209</v>
      </c>
      <c r="R28" s="457">
        <v>2200</v>
      </c>
    </row>
    <row r="29" spans="1:18" ht="96">
      <c r="A29" s="419"/>
      <c r="B29" s="437" t="s">
        <v>210</v>
      </c>
      <c r="C29" s="438" t="s">
        <v>164</v>
      </c>
      <c r="D29" s="438" t="s">
        <v>211</v>
      </c>
      <c r="E29" s="438" t="s">
        <v>212</v>
      </c>
      <c r="F29" s="439" t="s">
        <v>153</v>
      </c>
      <c r="G29" s="439">
        <v>1</v>
      </c>
      <c r="H29" s="439">
        <v>0</v>
      </c>
      <c r="I29" s="439">
        <v>0</v>
      </c>
      <c r="J29" s="440">
        <f t="shared" ref="J29:J38" si="13">G29*H29</f>
        <v>0</v>
      </c>
      <c r="K29" s="441"/>
      <c r="L29" s="442"/>
      <c r="M29" s="443"/>
      <c r="O29" s="1" t="s">
        <v>213</v>
      </c>
      <c r="R29" s="457">
        <v>2700</v>
      </c>
    </row>
    <row r="30" spans="1:18" ht="132">
      <c r="A30" s="419"/>
      <c r="B30" s="437" t="s">
        <v>214</v>
      </c>
      <c r="C30" s="438" t="s">
        <v>164</v>
      </c>
      <c r="D30" s="438" t="s">
        <v>211</v>
      </c>
      <c r="E30" s="438" t="s">
        <v>215</v>
      </c>
      <c r="F30" s="439" t="s">
        <v>153</v>
      </c>
      <c r="G30" s="439">
        <v>1</v>
      </c>
      <c r="H30" s="439">
        <v>0</v>
      </c>
      <c r="I30" s="439">
        <v>0</v>
      </c>
      <c r="J30" s="440">
        <f t="shared" si="13"/>
        <v>0</v>
      </c>
      <c r="K30" s="441"/>
      <c r="L30" s="442"/>
      <c r="M30" s="443"/>
      <c r="O30" s="1" t="s">
        <v>216</v>
      </c>
      <c r="R30" s="457">
        <v>1260</v>
      </c>
    </row>
    <row r="31" spans="1:18" ht="72">
      <c r="A31" s="419"/>
      <c r="B31" s="437" t="s">
        <v>217</v>
      </c>
      <c r="C31" s="438" t="s">
        <v>164</v>
      </c>
      <c r="D31" s="438" t="s">
        <v>218</v>
      </c>
      <c r="E31" s="438" t="s">
        <v>219</v>
      </c>
      <c r="F31" s="439" t="s">
        <v>153</v>
      </c>
      <c r="G31" s="439">
        <v>1</v>
      </c>
      <c r="H31" s="439">
        <v>0</v>
      </c>
      <c r="I31" s="439">
        <v>0</v>
      </c>
      <c r="J31" s="440">
        <f t="shared" si="13"/>
        <v>0</v>
      </c>
      <c r="K31" s="441"/>
      <c r="L31" s="442"/>
      <c r="M31" s="443"/>
      <c r="O31" s="462" t="s">
        <v>220</v>
      </c>
      <c r="P31" s="462"/>
      <c r="Q31" s="462"/>
      <c r="R31" s="463">
        <f>SUM(R25:R30)</f>
        <v>65327</v>
      </c>
    </row>
    <row r="32" spans="1:18" ht="60">
      <c r="A32" s="419"/>
      <c r="B32" s="437" t="s">
        <v>221</v>
      </c>
      <c r="C32" s="438" t="s">
        <v>164</v>
      </c>
      <c r="D32" s="438" t="s">
        <v>222</v>
      </c>
      <c r="E32" s="438" t="s">
        <v>223</v>
      </c>
      <c r="F32" s="439" t="s">
        <v>153</v>
      </c>
      <c r="G32" s="439">
        <v>1</v>
      </c>
      <c r="H32" s="439">
        <v>0</v>
      </c>
      <c r="I32" s="439">
        <v>0</v>
      </c>
      <c r="J32" s="440">
        <f t="shared" si="13"/>
        <v>0</v>
      </c>
      <c r="K32" s="441"/>
      <c r="L32" s="442"/>
      <c r="M32" s="443"/>
    </row>
    <row r="33" spans="1:18" ht="120">
      <c r="A33" s="419"/>
      <c r="B33" s="437" t="s">
        <v>224</v>
      </c>
      <c r="C33" s="438" t="s">
        <v>164</v>
      </c>
      <c r="D33" s="438" t="s">
        <v>222</v>
      </c>
      <c r="E33" s="438" t="s">
        <v>225</v>
      </c>
      <c r="F33" s="439" t="s">
        <v>153</v>
      </c>
      <c r="G33" s="439">
        <v>1</v>
      </c>
      <c r="H33" s="439">
        <v>0</v>
      </c>
      <c r="I33" s="439">
        <v>0</v>
      </c>
      <c r="J33" s="440">
        <f t="shared" si="13"/>
        <v>0</v>
      </c>
      <c r="K33" s="441"/>
      <c r="L33" s="442"/>
      <c r="M33" s="443"/>
    </row>
    <row r="34" spans="1:18" ht="120">
      <c r="A34" s="419"/>
      <c r="B34" s="437" t="s">
        <v>226</v>
      </c>
      <c r="C34" s="438" t="s">
        <v>164</v>
      </c>
      <c r="D34" s="438" t="s">
        <v>227</v>
      </c>
      <c r="E34" s="438" t="s">
        <v>228</v>
      </c>
      <c r="F34" s="439" t="s">
        <v>153</v>
      </c>
      <c r="G34" s="439">
        <v>1</v>
      </c>
      <c r="H34" s="439">
        <v>0</v>
      </c>
      <c r="I34" s="439">
        <v>0</v>
      </c>
      <c r="J34" s="440">
        <f t="shared" si="13"/>
        <v>0</v>
      </c>
      <c r="K34" s="441"/>
      <c r="L34" s="442"/>
      <c r="M34" s="443"/>
    </row>
    <row r="35" spans="1:18" ht="84">
      <c r="A35" s="419"/>
      <c r="B35" s="437" t="s">
        <v>229</v>
      </c>
      <c r="C35" s="438" t="s">
        <v>164</v>
      </c>
      <c r="D35" s="438" t="s">
        <v>227</v>
      </c>
      <c r="E35" s="438" t="s">
        <v>230</v>
      </c>
      <c r="F35" s="439" t="s">
        <v>153</v>
      </c>
      <c r="G35" s="439">
        <v>1</v>
      </c>
      <c r="H35" s="439">
        <v>0</v>
      </c>
      <c r="I35" s="439">
        <v>0</v>
      </c>
      <c r="J35" s="440">
        <f t="shared" si="13"/>
        <v>0</v>
      </c>
      <c r="K35" s="441"/>
      <c r="L35" s="442"/>
      <c r="M35" s="443"/>
      <c r="O35" s="1" t="s">
        <v>231</v>
      </c>
      <c r="R35" s="464">
        <f>R23/730</f>
        <v>105.55479452054794</v>
      </c>
    </row>
    <row r="36" spans="1:18" ht="36">
      <c r="A36" s="419"/>
      <c r="B36" s="437" t="s">
        <v>232</v>
      </c>
      <c r="C36" s="438" t="s">
        <v>164</v>
      </c>
      <c r="D36" s="438" t="s">
        <v>233</v>
      </c>
      <c r="E36" s="438" t="s">
        <v>234</v>
      </c>
      <c r="F36" s="439" t="s">
        <v>153</v>
      </c>
      <c r="G36" s="439">
        <v>1</v>
      </c>
      <c r="H36" s="439">
        <v>0</v>
      </c>
      <c r="I36" s="439">
        <v>0</v>
      </c>
      <c r="J36" s="440">
        <f t="shared" si="13"/>
        <v>0</v>
      </c>
      <c r="K36" s="441"/>
      <c r="L36" s="442"/>
      <c r="M36" s="443"/>
      <c r="O36" s="1" t="s">
        <v>235</v>
      </c>
      <c r="R36" s="464">
        <f>R35*128</f>
        <v>13511.013698630137</v>
      </c>
    </row>
    <row r="37" spans="1:18" ht="72">
      <c r="A37" s="419"/>
      <c r="B37" s="437" t="s">
        <v>236</v>
      </c>
      <c r="C37" s="438" t="s">
        <v>164</v>
      </c>
      <c r="D37" s="438" t="s">
        <v>233</v>
      </c>
      <c r="E37" s="438" t="s">
        <v>237</v>
      </c>
      <c r="F37" s="439" t="s">
        <v>153</v>
      </c>
      <c r="G37" s="439">
        <v>1</v>
      </c>
      <c r="H37" s="439">
        <v>0</v>
      </c>
      <c r="I37" s="439">
        <v>0</v>
      </c>
      <c r="J37" s="440">
        <f t="shared" si="13"/>
        <v>0</v>
      </c>
      <c r="K37" s="441"/>
      <c r="L37" s="442"/>
      <c r="M37" s="443"/>
      <c r="O37" s="1" t="s">
        <v>238</v>
      </c>
      <c r="R37" s="436">
        <f>R31</f>
        <v>65327</v>
      </c>
    </row>
    <row r="38" spans="1:18" ht="60">
      <c r="A38" s="419"/>
      <c r="B38" s="437" t="s">
        <v>239</v>
      </c>
      <c r="C38" s="438" t="s">
        <v>164</v>
      </c>
      <c r="D38" s="438" t="s">
        <v>233</v>
      </c>
      <c r="E38" s="438" t="s">
        <v>240</v>
      </c>
      <c r="F38" s="439" t="s">
        <v>153</v>
      </c>
      <c r="G38" s="439">
        <v>1</v>
      </c>
      <c r="H38" s="439">
        <v>0</v>
      </c>
      <c r="I38" s="439">
        <v>0</v>
      </c>
      <c r="J38" s="440">
        <f t="shared" si="13"/>
        <v>0</v>
      </c>
      <c r="K38" s="441"/>
      <c r="L38" s="442"/>
      <c r="M38" s="443"/>
      <c r="O38" s="465" t="s">
        <v>241</v>
      </c>
      <c r="P38" s="465"/>
      <c r="Q38" s="465"/>
      <c r="R38" s="466">
        <f>R37+R36</f>
        <v>78838.013698630137</v>
      </c>
    </row>
    <row r="39" spans="1:18" ht="12.75" hidden="1">
      <c r="A39" s="412"/>
      <c r="B39" s="449" t="s">
        <v>242</v>
      </c>
      <c r="C39" s="450"/>
      <c r="D39" s="450"/>
      <c r="E39" s="450" t="s">
        <v>243</v>
      </c>
      <c r="F39" s="451"/>
      <c r="G39" s="451"/>
      <c r="H39" s="451"/>
      <c r="I39" s="467">
        <f t="shared" ref="I39:J39" si="14">SUM(I29:I38)</f>
        <v>0</v>
      </c>
      <c r="J39" s="453">
        <f t="shared" si="14"/>
        <v>0</v>
      </c>
      <c r="K39" s="454"/>
      <c r="L39" s="460"/>
      <c r="M39" s="461"/>
    </row>
    <row r="40" spans="1:18" ht="12.75">
      <c r="A40" s="419"/>
      <c r="B40" s="437"/>
      <c r="C40" s="438"/>
      <c r="D40" s="468"/>
      <c r="E40" s="468"/>
      <c r="F40" s="469"/>
      <c r="G40" s="469"/>
      <c r="H40" s="469"/>
      <c r="I40" s="439"/>
      <c r="J40" s="440"/>
      <c r="K40" s="469"/>
      <c r="L40" s="442"/>
      <c r="M40" s="443"/>
      <c r="O40" s="1" t="s">
        <v>244</v>
      </c>
      <c r="R40" s="464">
        <f>R3/730</f>
        <v>140.79452054794521</v>
      </c>
    </row>
    <row r="41" spans="1:18" ht="72">
      <c r="A41" s="419"/>
      <c r="B41" s="437" t="s">
        <v>245</v>
      </c>
      <c r="C41" s="438" t="s">
        <v>164</v>
      </c>
      <c r="D41" s="438" t="s">
        <v>246</v>
      </c>
      <c r="E41" s="438" t="s">
        <v>247</v>
      </c>
      <c r="F41" s="439" t="s">
        <v>153</v>
      </c>
      <c r="G41" s="439">
        <v>1</v>
      </c>
      <c r="H41" s="439">
        <v>0</v>
      </c>
      <c r="I41" s="439">
        <v>0</v>
      </c>
      <c r="J41" s="440">
        <f t="shared" ref="J41:J49" si="15">G41*H41</f>
        <v>0</v>
      </c>
      <c r="K41" s="441"/>
      <c r="L41" s="442"/>
      <c r="M41" s="443"/>
      <c r="O41" s="1" t="s">
        <v>235</v>
      </c>
      <c r="R41" s="464">
        <f>R40*128</f>
        <v>18021.698630136987</v>
      </c>
    </row>
    <row r="42" spans="1:18" ht="108">
      <c r="A42" s="419"/>
      <c r="B42" s="437" t="s">
        <v>248</v>
      </c>
      <c r="C42" s="438" t="s">
        <v>164</v>
      </c>
      <c r="D42" s="438" t="s">
        <v>246</v>
      </c>
      <c r="E42" s="438" t="s">
        <v>249</v>
      </c>
      <c r="F42" s="439" t="s">
        <v>153</v>
      </c>
      <c r="G42" s="439">
        <v>1</v>
      </c>
      <c r="H42" s="439">
        <v>0</v>
      </c>
      <c r="I42" s="439">
        <v>0</v>
      </c>
      <c r="J42" s="440">
        <f t="shared" si="15"/>
        <v>0</v>
      </c>
      <c r="K42" s="441"/>
      <c r="L42" s="442"/>
      <c r="M42" s="443"/>
      <c r="O42" s="1" t="s">
        <v>238</v>
      </c>
      <c r="R42" s="436">
        <f>R31</f>
        <v>65327</v>
      </c>
    </row>
    <row r="43" spans="1:18" ht="108">
      <c r="A43" s="419"/>
      <c r="B43" s="437" t="s">
        <v>250</v>
      </c>
      <c r="C43" s="438" t="s">
        <v>164</v>
      </c>
      <c r="D43" s="438" t="s">
        <v>251</v>
      </c>
      <c r="E43" s="438" t="s">
        <v>249</v>
      </c>
      <c r="F43" s="439" t="s">
        <v>153</v>
      </c>
      <c r="G43" s="439">
        <v>1</v>
      </c>
      <c r="H43" s="446">
        <v>1575</v>
      </c>
      <c r="I43" s="446">
        <v>1575</v>
      </c>
      <c r="J43" s="440">
        <f t="shared" si="15"/>
        <v>1575</v>
      </c>
      <c r="K43" s="441"/>
      <c r="L43" s="442"/>
      <c r="M43" s="443"/>
      <c r="O43" s="465" t="s">
        <v>252</v>
      </c>
      <c r="P43" s="465"/>
      <c r="Q43" s="465"/>
      <c r="R43" s="466">
        <f>R41+R42</f>
        <v>83348.698630136991</v>
      </c>
    </row>
    <row r="44" spans="1:18" ht="156">
      <c r="A44" s="419"/>
      <c r="B44" s="437" t="s">
        <v>253</v>
      </c>
      <c r="C44" s="438" t="s">
        <v>164</v>
      </c>
      <c r="D44" s="438" t="s">
        <v>251</v>
      </c>
      <c r="E44" s="438" t="s">
        <v>254</v>
      </c>
      <c r="F44" s="439" t="s">
        <v>153</v>
      </c>
      <c r="G44" s="439">
        <v>1</v>
      </c>
      <c r="H44" s="446">
        <v>1575</v>
      </c>
      <c r="I44" s="446">
        <v>1575</v>
      </c>
      <c r="J44" s="440">
        <f t="shared" si="15"/>
        <v>1575</v>
      </c>
      <c r="K44" s="441"/>
      <c r="L44" s="442"/>
      <c r="M44" s="443"/>
    </row>
    <row r="45" spans="1:18" ht="84">
      <c r="A45" s="419"/>
      <c r="B45" s="437" t="s">
        <v>255</v>
      </c>
      <c r="C45" s="438" t="s">
        <v>164</v>
      </c>
      <c r="D45" s="438" t="s">
        <v>251</v>
      </c>
      <c r="E45" s="438" t="s">
        <v>256</v>
      </c>
      <c r="F45" s="439" t="s">
        <v>153</v>
      </c>
      <c r="G45" s="439">
        <v>1</v>
      </c>
      <c r="H45" s="439">
        <v>0</v>
      </c>
      <c r="I45" s="439">
        <v>0</v>
      </c>
      <c r="J45" s="440">
        <f t="shared" si="15"/>
        <v>0</v>
      </c>
      <c r="K45" s="441"/>
      <c r="L45" s="442"/>
      <c r="M45" s="443"/>
    </row>
    <row r="46" spans="1:18" ht="72">
      <c r="A46" s="419"/>
      <c r="B46" s="437" t="s">
        <v>257</v>
      </c>
      <c r="C46" s="438" t="s">
        <v>164</v>
      </c>
      <c r="D46" s="438" t="s">
        <v>258</v>
      </c>
      <c r="E46" s="438" t="s">
        <v>259</v>
      </c>
      <c r="F46" s="439" t="s">
        <v>153</v>
      </c>
      <c r="G46" s="439">
        <v>1</v>
      </c>
      <c r="H46" s="439">
        <v>0</v>
      </c>
      <c r="I46" s="439">
        <v>0</v>
      </c>
      <c r="J46" s="440">
        <f t="shared" si="15"/>
        <v>0</v>
      </c>
      <c r="K46" s="441"/>
      <c r="L46" s="442"/>
      <c r="M46" s="443"/>
    </row>
    <row r="47" spans="1:18" ht="36">
      <c r="A47" s="419"/>
      <c r="B47" s="437" t="s">
        <v>260</v>
      </c>
      <c r="C47" s="438" t="s">
        <v>164</v>
      </c>
      <c r="D47" s="438" t="s">
        <v>258</v>
      </c>
      <c r="E47" s="438" t="s">
        <v>261</v>
      </c>
      <c r="F47" s="439" t="s">
        <v>153</v>
      </c>
      <c r="G47" s="439">
        <v>1</v>
      </c>
      <c r="H47" s="439">
        <v>0</v>
      </c>
      <c r="I47" s="439">
        <v>0</v>
      </c>
      <c r="J47" s="440">
        <f t="shared" si="15"/>
        <v>0</v>
      </c>
      <c r="K47" s="441"/>
      <c r="L47" s="442"/>
      <c r="M47" s="443"/>
    </row>
    <row r="48" spans="1:18" ht="48">
      <c r="A48" s="419"/>
      <c r="B48" s="437" t="s">
        <v>262</v>
      </c>
      <c r="C48" s="438" t="s">
        <v>164</v>
      </c>
      <c r="D48" s="438" t="s">
        <v>263</v>
      </c>
      <c r="E48" s="438" t="s">
        <v>264</v>
      </c>
      <c r="F48" s="439" t="s">
        <v>153</v>
      </c>
      <c r="G48" s="439">
        <v>1</v>
      </c>
      <c r="H48" s="439">
        <v>0</v>
      </c>
      <c r="I48" s="439">
        <v>0</v>
      </c>
      <c r="J48" s="440">
        <f t="shared" si="15"/>
        <v>0</v>
      </c>
      <c r="K48" s="441"/>
      <c r="L48" s="442"/>
      <c r="M48" s="443"/>
    </row>
    <row r="49" spans="1:13" ht="72">
      <c r="A49" s="419"/>
      <c r="B49" s="437" t="s">
        <v>265</v>
      </c>
      <c r="C49" s="438" t="s">
        <v>164</v>
      </c>
      <c r="D49" s="438" t="s">
        <v>266</v>
      </c>
      <c r="E49" s="438" t="s">
        <v>267</v>
      </c>
      <c r="F49" s="439" t="s">
        <v>153</v>
      </c>
      <c r="G49" s="439">
        <v>1</v>
      </c>
      <c r="H49" s="439">
        <v>0</v>
      </c>
      <c r="I49" s="439">
        <v>0</v>
      </c>
      <c r="J49" s="440">
        <f t="shared" si="15"/>
        <v>0</v>
      </c>
      <c r="K49" s="441"/>
      <c r="L49" s="442"/>
      <c r="M49" s="443"/>
    </row>
    <row r="50" spans="1:13" ht="12.75" hidden="1">
      <c r="A50" s="412"/>
      <c r="B50" s="449" t="s">
        <v>268</v>
      </c>
      <c r="C50" s="450"/>
      <c r="D50" s="450"/>
      <c r="E50" s="450" t="s">
        <v>269</v>
      </c>
      <c r="F50" s="451"/>
      <c r="G50" s="451"/>
      <c r="H50" s="451"/>
      <c r="I50" s="452">
        <f t="shared" ref="I50:J50" si="16">SUM(I41:I49)</f>
        <v>3150</v>
      </c>
      <c r="J50" s="453">
        <f t="shared" si="16"/>
        <v>3150</v>
      </c>
      <c r="K50" s="454"/>
      <c r="L50" s="455"/>
      <c r="M50" s="456"/>
    </row>
    <row r="51" spans="1:13" ht="12.75">
      <c r="A51" s="419"/>
      <c r="B51" s="437"/>
      <c r="C51" s="438"/>
      <c r="D51" s="470"/>
      <c r="E51" s="470"/>
      <c r="F51" s="439"/>
      <c r="G51" s="439"/>
      <c r="H51" s="439"/>
      <c r="I51" s="439"/>
      <c r="J51" s="440"/>
      <c r="K51" s="439"/>
      <c r="L51" s="442"/>
      <c r="M51" s="443"/>
    </row>
    <row r="52" spans="1:13" ht="60">
      <c r="A52" s="419"/>
      <c r="B52" s="437" t="s">
        <v>270</v>
      </c>
      <c r="C52" s="438" t="s">
        <v>164</v>
      </c>
      <c r="D52" s="438" t="s">
        <v>266</v>
      </c>
      <c r="E52" s="438" t="s">
        <v>271</v>
      </c>
      <c r="F52" s="439" t="s">
        <v>153</v>
      </c>
      <c r="G52" s="439">
        <v>1</v>
      </c>
      <c r="H52" s="439">
        <v>0</v>
      </c>
      <c r="I52" s="439">
        <v>0</v>
      </c>
      <c r="J52" s="440">
        <f t="shared" ref="J52:J62" si="17">G52*H52</f>
        <v>0</v>
      </c>
      <c r="K52" s="441"/>
      <c r="L52" s="442"/>
      <c r="M52" s="443"/>
    </row>
    <row r="53" spans="1:13" ht="48">
      <c r="A53" s="419"/>
      <c r="B53" s="437" t="s">
        <v>272</v>
      </c>
      <c r="C53" s="438" t="s">
        <v>164</v>
      </c>
      <c r="D53" s="438" t="s">
        <v>266</v>
      </c>
      <c r="E53" s="438" t="s">
        <v>273</v>
      </c>
      <c r="F53" s="439" t="s">
        <v>153</v>
      </c>
      <c r="G53" s="439">
        <v>1</v>
      </c>
      <c r="H53" s="439">
        <v>0</v>
      </c>
      <c r="I53" s="439">
        <v>0</v>
      </c>
      <c r="J53" s="440">
        <f t="shared" si="17"/>
        <v>0</v>
      </c>
      <c r="K53" s="441"/>
      <c r="L53" s="442"/>
      <c r="M53" s="443"/>
    </row>
    <row r="54" spans="1:13" ht="96">
      <c r="A54" s="419"/>
      <c r="B54" s="437" t="s">
        <v>274</v>
      </c>
      <c r="C54" s="438" t="s">
        <v>164</v>
      </c>
      <c r="D54" s="438" t="s">
        <v>266</v>
      </c>
      <c r="E54" s="438" t="s">
        <v>275</v>
      </c>
      <c r="F54" s="439" t="s">
        <v>153</v>
      </c>
      <c r="G54" s="439">
        <v>1</v>
      </c>
      <c r="H54" s="439">
        <v>0</v>
      </c>
      <c r="I54" s="439">
        <v>0</v>
      </c>
      <c r="J54" s="440">
        <f t="shared" si="17"/>
        <v>0</v>
      </c>
      <c r="K54" s="441"/>
      <c r="L54" s="442"/>
      <c r="M54" s="443"/>
    </row>
    <row r="55" spans="1:13" ht="36">
      <c r="A55" s="419"/>
      <c r="B55" s="437" t="s">
        <v>276</v>
      </c>
      <c r="C55" s="438" t="s">
        <v>164</v>
      </c>
      <c r="D55" s="438" t="s">
        <v>277</v>
      </c>
      <c r="E55" s="438" t="s">
        <v>278</v>
      </c>
      <c r="F55" s="439" t="s">
        <v>153</v>
      </c>
      <c r="G55" s="439">
        <v>1</v>
      </c>
      <c r="H55" s="439">
        <v>0</v>
      </c>
      <c r="I55" s="439">
        <v>0</v>
      </c>
      <c r="J55" s="440">
        <f t="shared" si="17"/>
        <v>0</v>
      </c>
      <c r="K55" s="441"/>
      <c r="L55" s="442"/>
      <c r="M55" s="443"/>
    </row>
    <row r="56" spans="1:13" ht="36">
      <c r="A56" s="419"/>
      <c r="B56" s="437" t="s">
        <v>279</v>
      </c>
      <c r="C56" s="438" t="s">
        <v>164</v>
      </c>
      <c r="D56" s="438" t="s">
        <v>280</v>
      </c>
      <c r="E56" s="438" t="s">
        <v>281</v>
      </c>
      <c r="F56" s="439" t="s">
        <v>153</v>
      </c>
      <c r="G56" s="439">
        <v>1</v>
      </c>
      <c r="H56" s="439">
        <v>0</v>
      </c>
      <c r="I56" s="439">
        <v>0</v>
      </c>
      <c r="J56" s="440">
        <f t="shared" si="17"/>
        <v>0</v>
      </c>
      <c r="K56" s="441"/>
      <c r="L56" s="442"/>
      <c r="M56" s="443"/>
    </row>
    <row r="57" spans="1:13" ht="144">
      <c r="A57" s="419"/>
      <c r="B57" s="437" t="s">
        <v>282</v>
      </c>
      <c r="C57" s="438" t="s">
        <v>164</v>
      </c>
      <c r="D57" s="438" t="s">
        <v>283</v>
      </c>
      <c r="E57" s="438" t="s">
        <v>284</v>
      </c>
      <c r="F57" s="439" t="s">
        <v>153</v>
      </c>
      <c r="G57" s="439">
        <v>1</v>
      </c>
      <c r="H57" s="439">
        <v>0</v>
      </c>
      <c r="I57" s="439">
        <v>0</v>
      </c>
      <c r="J57" s="440">
        <f t="shared" si="17"/>
        <v>0</v>
      </c>
      <c r="K57" s="441"/>
      <c r="L57" s="442"/>
      <c r="M57" s="443"/>
    </row>
    <row r="58" spans="1:13" ht="36">
      <c r="A58" s="419"/>
      <c r="B58" s="437" t="s">
        <v>285</v>
      </c>
      <c r="C58" s="438" t="s">
        <v>164</v>
      </c>
      <c r="D58" s="438" t="s">
        <v>286</v>
      </c>
      <c r="E58" s="438" t="s">
        <v>287</v>
      </c>
      <c r="F58" s="439" t="s">
        <v>153</v>
      </c>
      <c r="G58" s="439">
        <v>1</v>
      </c>
      <c r="H58" s="439">
        <v>0</v>
      </c>
      <c r="I58" s="439">
        <v>0</v>
      </c>
      <c r="J58" s="440">
        <f t="shared" si="17"/>
        <v>0</v>
      </c>
      <c r="K58" s="441"/>
      <c r="L58" s="442"/>
      <c r="M58" s="443"/>
    </row>
    <row r="59" spans="1:13" ht="48">
      <c r="A59" s="419"/>
      <c r="B59" s="437" t="s">
        <v>288</v>
      </c>
      <c r="C59" s="438" t="s">
        <v>164</v>
      </c>
      <c r="D59" s="438" t="s">
        <v>289</v>
      </c>
      <c r="E59" s="438" t="s">
        <v>290</v>
      </c>
      <c r="F59" s="439" t="s">
        <v>153</v>
      </c>
      <c r="G59" s="439">
        <v>1</v>
      </c>
      <c r="H59" s="439">
        <v>0</v>
      </c>
      <c r="I59" s="439">
        <v>0</v>
      </c>
      <c r="J59" s="440">
        <f t="shared" si="17"/>
        <v>0</v>
      </c>
      <c r="K59" s="441"/>
      <c r="L59" s="442"/>
      <c r="M59" s="443"/>
    </row>
    <row r="60" spans="1:13" ht="36">
      <c r="A60" s="419"/>
      <c r="B60" s="437" t="s">
        <v>291</v>
      </c>
      <c r="C60" s="438" t="s">
        <v>164</v>
      </c>
      <c r="D60" s="438" t="s">
        <v>292</v>
      </c>
      <c r="E60" s="438" t="s">
        <v>293</v>
      </c>
      <c r="F60" s="439" t="s">
        <v>153</v>
      </c>
      <c r="G60" s="439">
        <v>1</v>
      </c>
      <c r="H60" s="439">
        <v>0</v>
      </c>
      <c r="I60" s="439">
        <v>0</v>
      </c>
      <c r="J60" s="440">
        <f t="shared" si="17"/>
        <v>0</v>
      </c>
      <c r="K60" s="441"/>
      <c r="L60" s="442"/>
      <c r="M60" s="443"/>
    </row>
    <row r="61" spans="1:13" ht="48">
      <c r="A61" s="419"/>
      <c r="B61" s="437" t="s">
        <v>294</v>
      </c>
      <c r="C61" s="438" t="s">
        <v>164</v>
      </c>
      <c r="D61" s="438" t="s">
        <v>295</v>
      </c>
      <c r="E61" s="438" t="s">
        <v>296</v>
      </c>
      <c r="F61" s="439" t="s">
        <v>153</v>
      </c>
      <c r="G61" s="439">
        <v>1</v>
      </c>
      <c r="H61" s="439">
        <v>0</v>
      </c>
      <c r="I61" s="439">
        <v>0</v>
      </c>
      <c r="J61" s="440">
        <f t="shared" si="17"/>
        <v>0</v>
      </c>
      <c r="K61" s="441"/>
      <c r="L61" s="442"/>
      <c r="M61" s="443"/>
    </row>
    <row r="62" spans="1:13" ht="48">
      <c r="A62" s="419"/>
      <c r="B62" s="437" t="s">
        <v>297</v>
      </c>
      <c r="C62" s="438" t="s">
        <v>164</v>
      </c>
      <c r="D62" s="438" t="s">
        <v>298</v>
      </c>
      <c r="E62" s="438" t="s">
        <v>299</v>
      </c>
      <c r="F62" s="439" t="s">
        <v>153</v>
      </c>
      <c r="G62" s="439">
        <v>1</v>
      </c>
      <c r="H62" s="439">
        <v>0</v>
      </c>
      <c r="I62" s="439">
        <v>0</v>
      </c>
      <c r="J62" s="440">
        <f t="shared" si="17"/>
        <v>0</v>
      </c>
      <c r="K62" s="441"/>
      <c r="L62" s="442"/>
      <c r="M62" s="443"/>
    </row>
    <row r="63" spans="1:13" ht="12.75" hidden="1">
      <c r="A63" s="412"/>
      <c r="B63" s="449" t="s">
        <v>300</v>
      </c>
      <c r="C63" s="450"/>
      <c r="D63" s="450"/>
      <c r="E63" s="450" t="s">
        <v>301</v>
      </c>
      <c r="F63" s="451"/>
      <c r="G63" s="451"/>
      <c r="H63" s="451"/>
      <c r="I63" s="467">
        <f t="shared" ref="I63:J63" si="18">SUM(I52:I62)</f>
        <v>0</v>
      </c>
      <c r="J63" s="453">
        <f t="shared" si="18"/>
        <v>0</v>
      </c>
      <c r="K63" s="454"/>
      <c r="L63" s="460"/>
      <c r="M63" s="461"/>
    </row>
    <row r="64" spans="1:13" ht="12.75">
      <c r="A64" s="419"/>
      <c r="B64" s="437"/>
      <c r="C64" s="438"/>
      <c r="D64" s="468"/>
      <c r="E64" s="468"/>
      <c r="F64" s="469"/>
      <c r="G64" s="469"/>
      <c r="H64" s="469"/>
      <c r="I64" s="439"/>
      <c r="J64" s="440"/>
      <c r="K64" s="469"/>
      <c r="L64" s="442"/>
      <c r="M64" s="443"/>
    </row>
    <row r="65" spans="1:13" ht="96">
      <c r="A65" s="419"/>
      <c r="B65" s="437" t="s">
        <v>302</v>
      </c>
      <c r="C65" s="438" t="s">
        <v>303</v>
      </c>
      <c r="D65" s="438" t="s">
        <v>304</v>
      </c>
      <c r="E65" s="438" t="s">
        <v>305</v>
      </c>
      <c r="F65" s="439" t="s">
        <v>153</v>
      </c>
      <c r="G65" s="439">
        <v>1</v>
      </c>
      <c r="H65" s="439">
        <v>0</v>
      </c>
      <c r="I65" s="439">
        <v>0</v>
      </c>
      <c r="J65" s="440">
        <f t="shared" ref="J65:J74" si="19">G65*H65</f>
        <v>0</v>
      </c>
      <c r="K65" s="441"/>
      <c r="L65" s="442"/>
      <c r="M65" s="443"/>
    </row>
    <row r="66" spans="1:13" ht="36">
      <c r="A66" s="419"/>
      <c r="B66" s="437" t="s">
        <v>306</v>
      </c>
      <c r="C66" s="438" t="s">
        <v>303</v>
      </c>
      <c r="D66" s="438" t="s">
        <v>304</v>
      </c>
      <c r="E66" s="438" t="s">
        <v>307</v>
      </c>
      <c r="F66" s="439" t="s">
        <v>153</v>
      </c>
      <c r="G66" s="439">
        <v>1</v>
      </c>
      <c r="H66" s="439">
        <v>0</v>
      </c>
      <c r="I66" s="439">
        <v>0</v>
      </c>
      <c r="J66" s="440">
        <f t="shared" si="19"/>
        <v>0</v>
      </c>
      <c r="K66" s="441"/>
      <c r="L66" s="442"/>
      <c r="M66" s="443"/>
    </row>
    <row r="67" spans="1:13" ht="60">
      <c r="A67" s="419"/>
      <c r="B67" s="437" t="s">
        <v>308</v>
      </c>
      <c r="C67" s="438" t="s">
        <v>303</v>
      </c>
      <c r="D67" s="438" t="s">
        <v>304</v>
      </c>
      <c r="E67" s="438" t="s">
        <v>309</v>
      </c>
      <c r="F67" s="439" t="s">
        <v>153</v>
      </c>
      <c r="G67" s="439">
        <v>1</v>
      </c>
      <c r="H67" s="439">
        <v>0</v>
      </c>
      <c r="I67" s="439">
        <v>0</v>
      </c>
      <c r="J67" s="440">
        <f t="shared" si="19"/>
        <v>0</v>
      </c>
      <c r="K67" s="441"/>
      <c r="L67" s="442"/>
      <c r="M67" s="443"/>
    </row>
    <row r="68" spans="1:13" ht="72">
      <c r="A68" s="419"/>
      <c r="B68" s="437" t="s">
        <v>310</v>
      </c>
      <c r="C68" s="438" t="s">
        <v>303</v>
      </c>
      <c r="D68" s="438" t="s">
        <v>304</v>
      </c>
      <c r="E68" s="438" t="s">
        <v>311</v>
      </c>
      <c r="F68" s="439" t="s">
        <v>153</v>
      </c>
      <c r="G68" s="439">
        <v>1</v>
      </c>
      <c r="H68" s="439">
        <v>0</v>
      </c>
      <c r="I68" s="439">
        <v>0</v>
      </c>
      <c r="J68" s="440">
        <f t="shared" si="19"/>
        <v>0</v>
      </c>
      <c r="K68" s="441"/>
      <c r="L68" s="442"/>
      <c r="M68" s="443"/>
    </row>
    <row r="69" spans="1:13" ht="84">
      <c r="A69" s="419"/>
      <c r="B69" s="437" t="s">
        <v>312</v>
      </c>
      <c r="C69" s="438" t="s">
        <v>303</v>
      </c>
      <c r="D69" s="438" t="s">
        <v>313</v>
      </c>
      <c r="E69" s="438" t="s">
        <v>314</v>
      </c>
      <c r="F69" s="439" t="s">
        <v>153</v>
      </c>
      <c r="G69" s="439">
        <v>1</v>
      </c>
      <c r="H69" s="446">
        <v>1050</v>
      </c>
      <c r="I69" s="446">
        <v>1050</v>
      </c>
      <c r="J69" s="440">
        <f t="shared" si="19"/>
        <v>1050</v>
      </c>
      <c r="K69" s="441"/>
      <c r="L69" s="442"/>
      <c r="M69" s="443"/>
    </row>
    <row r="70" spans="1:13" ht="36">
      <c r="A70" s="419"/>
      <c r="B70" s="437" t="s">
        <v>315</v>
      </c>
      <c r="C70" s="438" t="s">
        <v>303</v>
      </c>
      <c r="D70" s="438" t="s">
        <v>316</v>
      </c>
      <c r="E70" s="438" t="s">
        <v>317</v>
      </c>
      <c r="F70" s="439" t="s">
        <v>153</v>
      </c>
      <c r="G70" s="439">
        <v>1</v>
      </c>
      <c r="H70" s="439">
        <v>0</v>
      </c>
      <c r="I70" s="439">
        <v>0</v>
      </c>
      <c r="J70" s="440">
        <f t="shared" si="19"/>
        <v>0</v>
      </c>
      <c r="K70" s="441"/>
      <c r="L70" s="442"/>
      <c r="M70" s="443"/>
    </row>
    <row r="71" spans="1:13" ht="60">
      <c r="A71" s="419"/>
      <c r="B71" s="437" t="s">
        <v>318</v>
      </c>
      <c r="C71" s="438" t="s">
        <v>303</v>
      </c>
      <c r="D71" s="438" t="s">
        <v>319</v>
      </c>
      <c r="E71" s="438" t="s">
        <v>320</v>
      </c>
      <c r="F71" s="439" t="s">
        <v>153</v>
      </c>
      <c r="G71" s="439">
        <v>1</v>
      </c>
      <c r="H71" s="446">
        <v>1575</v>
      </c>
      <c r="I71" s="446">
        <v>1575</v>
      </c>
      <c r="J71" s="440">
        <f t="shared" si="19"/>
        <v>1575</v>
      </c>
      <c r="K71" s="441"/>
      <c r="L71" s="442"/>
      <c r="M71" s="443"/>
    </row>
    <row r="72" spans="1:13" ht="120">
      <c r="A72" s="419"/>
      <c r="B72" s="437" t="s">
        <v>321</v>
      </c>
      <c r="C72" s="438" t="s">
        <v>303</v>
      </c>
      <c r="D72" s="438" t="s">
        <v>322</v>
      </c>
      <c r="E72" s="438" t="s">
        <v>323</v>
      </c>
      <c r="F72" s="439" t="s">
        <v>153</v>
      </c>
      <c r="G72" s="439">
        <v>1</v>
      </c>
      <c r="H72" s="439">
        <v>0</v>
      </c>
      <c r="I72" s="439">
        <v>0</v>
      </c>
      <c r="J72" s="440">
        <f t="shared" si="19"/>
        <v>0</v>
      </c>
      <c r="K72" s="441"/>
      <c r="L72" s="442"/>
      <c r="M72" s="443"/>
    </row>
    <row r="73" spans="1:13" ht="84">
      <c r="A73" s="419"/>
      <c r="B73" s="437" t="s">
        <v>324</v>
      </c>
      <c r="C73" s="438" t="s">
        <v>303</v>
      </c>
      <c r="D73" s="438" t="s">
        <v>325</v>
      </c>
      <c r="E73" s="438" t="s">
        <v>326</v>
      </c>
      <c r="F73" s="439" t="s">
        <v>153</v>
      </c>
      <c r="G73" s="439">
        <v>1</v>
      </c>
      <c r="H73" s="439">
        <v>0</v>
      </c>
      <c r="I73" s="439">
        <v>0</v>
      </c>
      <c r="J73" s="440">
        <f t="shared" si="19"/>
        <v>0</v>
      </c>
      <c r="K73" s="441"/>
      <c r="L73" s="442"/>
      <c r="M73" s="443"/>
    </row>
    <row r="74" spans="1:13" ht="120">
      <c r="A74" s="419"/>
      <c r="B74" s="437" t="s">
        <v>327</v>
      </c>
      <c r="C74" s="438" t="s">
        <v>303</v>
      </c>
      <c r="D74" s="438" t="s">
        <v>325</v>
      </c>
      <c r="E74" s="438" t="s">
        <v>328</v>
      </c>
      <c r="F74" s="439" t="s">
        <v>153</v>
      </c>
      <c r="G74" s="439">
        <v>1</v>
      </c>
      <c r="H74" s="439">
        <v>0</v>
      </c>
      <c r="I74" s="439">
        <v>0</v>
      </c>
      <c r="J74" s="440">
        <f t="shared" si="19"/>
        <v>0</v>
      </c>
      <c r="K74" s="441"/>
      <c r="L74" s="442"/>
      <c r="M74" s="443"/>
    </row>
    <row r="75" spans="1:13" ht="12.75" hidden="1">
      <c r="A75" s="412"/>
      <c r="B75" s="449" t="s">
        <v>329</v>
      </c>
      <c r="C75" s="450"/>
      <c r="D75" s="450"/>
      <c r="E75" s="450" t="s">
        <v>330</v>
      </c>
      <c r="F75" s="451"/>
      <c r="G75" s="451"/>
      <c r="H75" s="451"/>
      <c r="I75" s="452">
        <f t="shared" ref="I75:J75" si="20">SUM(I65:I74)</f>
        <v>2625</v>
      </c>
      <c r="J75" s="453">
        <f t="shared" si="20"/>
        <v>2625</v>
      </c>
      <c r="K75" s="454"/>
      <c r="L75" s="455"/>
      <c r="M75" s="456"/>
    </row>
    <row r="76" spans="1:13" ht="12.75">
      <c r="A76" s="419"/>
      <c r="B76" s="437"/>
      <c r="C76" s="438"/>
      <c r="D76" s="468"/>
      <c r="E76" s="468"/>
      <c r="F76" s="469"/>
      <c r="G76" s="469"/>
      <c r="H76" s="469"/>
      <c r="I76" s="439"/>
      <c r="J76" s="440"/>
      <c r="K76" s="469"/>
      <c r="L76" s="442"/>
      <c r="M76" s="443"/>
    </row>
    <row r="77" spans="1:13" ht="60">
      <c r="A77" s="419"/>
      <c r="B77" s="437" t="s">
        <v>331</v>
      </c>
      <c r="C77" s="438" t="s">
        <v>303</v>
      </c>
      <c r="D77" s="438" t="s">
        <v>325</v>
      </c>
      <c r="E77" s="438" t="s">
        <v>332</v>
      </c>
      <c r="F77" s="439" t="s">
        <v>153</v>
      </c>
      <c r="G77" s="439">
        <v>1</v>
      </c>
      <c r="H77" s="439">
        <v>0</v>
      </c>
      <c r="I77" s="439">
        <v>0</v>
      </c>
      <c r="J77" s="440">
        <f t="shared" ref="J77:J82" si="21">G77*H77</f>
        <v>0</v>
      </c>
      <c r="K77" s="441"/>
      <c r="L77" s="442"/>
      <c r="M77" s="443"/>
    </row>
    <row r="78" spans="1:13" ht="156">
      <c r="A78" s="419"/>
      <c r="B78" s="437" t="s">
        <v>333</v>
      </c>
      <c r="C78" s="438" t="s">
        <v>303</v>
      </c>
      <c r="D78" s="438" t="s">
        <v>334</v>
      </c>
      <c r="E78" s="438" t="s">
        <v>335</v>
      </c>
      <c r="F78" s="439" t="s">
        <v>153</v>
      </c>
      <c r="G78" s="439">
        <v>1</v>
      </c>
      <c r="H78" s="439">
        <v>0</v>
      </c>
      <c r="I78" s="439">
        <v>0</v>
      </c>
      <c r="J78" s="440">
        <f t="shared" si="21"/>
        <v>0</v>
      </c>
      <c r="K78" s="441"/>
      <c r="L78" s="442"/>
      <c r="M78" s="443"/>
    </row>
    <row r="79" spans="1:13" ht="108">
      <c r="A79" s="419"/>
      <c r="B79" s="437" t="s">
        <v>336</v>
      </c>
      <c r="C79" s="438" t="s">
        <v>303</v>
      </c>
      <c r="D79" s="438" t="s">
        <v>337</v>
      </c>
      <c r="E79" s="438" t="s">
        <v>338</v>
      </c>
      <c r="F79" s="439" t="s">
        <v>153</v>
      </c>
      <c r="G79" s="439">
        <v>1</v>
      </c>
      <c r="H79" s="439">
        <v>0</v>
      </c>
      <c r="I79" s="439">
        <v>0</v>
      </c>
      <c r="J79" s="440">
        <f t="shared" si="21"/>
        <v>0</v>
      </c>
      <c r="K79" s="441"/>
      <c r="L79" s="442"/>
      <c r="M79" s="443"/>
    </row>
    <row r="80" spans="1:13" ht="36">
      <c r="A80" s="419"/>
      <c r="B80" s="437" t="s">
        <v>339</v>
      </c>
      <c r="C80" s="438" t="s">
        <v>303</v>
      </c>
      <c r="D80" s="438" t="s">
        <v>340</v>
      </c>
      <c r="E80" s="438" t="s">
        <v>341</v>
      </c>
      <c r="F80" s="439" t="s">
        <v>153</v>
      </c>
      <c r="G80" s="439">
        <v>1</v>
      </c>
      <c r="H80" s="439">
        <v>0</v>
      </c>
      <c r="I80" s="439">
        <v>0</v>
      </c>
      <c r="J80" s="440">
        <f t="shared" si="21"/>
        <v>0</v>
      </c>
      <c r="K80" s="441"/>
      <c r="L80" s="442"/>
      <c r="M80" s="443"/>
    </row>
    <row r="81" spans="1:13" ht="168">
      <c r="A81" s="419"/>
      <c r="B81" s="437" t="s">
        <v>342</v>
      </c>
      <c r="C81" s="438" t="s">
        <v>303</v>
      </c>
      <c r="D81" s="438" t="s">
        <v>340</v>
      </c>
      <c r="E81" s="438" t="s">
        <v>343</v>
      </c>
      <c r="F81" s="439" t="s">
        <v>153</v>
      </c>
      <c r="G81" s="439">
        <v>1</v>
      </c>
      <c r="H81" s="439">
        <v>0</v>
      </c>
      <c r="I81" s="439">
        <v>0</v>
      </c>
      <c r="J81" s="440">
        <f t="shared" si="21"/>
        <v>0</v>
      </c>
      <c r="K81" s="441"/>
      <c r="L81" s="442"/>
      <c r="M81" s="443"/>
    </row>
    <row r="82" spans="1:13" ht="264">
      <c r="A82" s="419"/>
      <c r="B82" s="437" t="s">
        <v>344</v>
      </c>
      <c r="C82" s="438" t="s">
        <v>303</v>
      </c>
      <c r="D82" s="438" t="s">
        <v>345</v>
      </c>
      <c r="E82" s="438" t="s">
        <v>346</v>
      </c>
      <c r="F82" s="439" t="s">
        <v>153</v>
      </c>
      <c r="G82" s="439">
        <v>1</v>
      </c>
      <c r="H82" s="439">
        <v>0</v>
      </c>
      <c r="I82" s="439">
        <v>0</v>
      </c>
      <c r="J82" s="440">
        <f t="shared" si="21"/>
        <v>0</v>
      </c>
      <c r="K82" s="441"/>
      <c r="L82" s="442"/>
      <c r="M82" s="443"/>
    </row>
    <row r="83" spans="1:13" ht="12.75" hidden="1">
      <c r="A83" s="412"/>
      <c r="B83" s="449" t="s">
        <v>347</v>
      </c>
      <c r="C83" s="450"/>
      <c r="D83" s="450"/>
      <c r="E83" s="450" t="s">
        <v>348</v>
      </c>
      <c r="F83" s="451"/>
      <c r="G83" s="451"/>
      <c r="H83" s="451"/>
      <c r="I83" s="459">
        <f t="shared" ref="I83:J83" si="22">SUM(I77:I82)</f>
        <v>0</v>
      </c>
      <c r="J83" s="453">
        <f t="shared" si="22"/>
        <v>0</v>
      </c>
      <c r="K83" s="454"/>
      <c r="L83" s="460"/>
      <c r="M83" s="461"/>
    </row>
    <row r="84" spans="1:13" ht="12.75">
      <c r="A84" s="419"/>
      <c r="B84" s="437"/>
      <c r="C84" s="438"/>
      <c r="D84" s="468"/>
      <c r="E84" s="468"/>
      <c r="F84" s="469"/>
      <c r="G84" s="469"/>
      <c r="H84" s="469"/>
      <c r="I84" s="439"/>
      <c r="J84" s="440"/>
      <c r="K84" s="469"/>
      <c r="L84" s="442"/>
      <c r="M84" s="443"/>
    </row>
    <row r="85" spans="1:13" ht="132">
      <c r="A85" s="419"/>
      <c r="B85" s="437" t="s">
        <v>349</v>
      </c>
      <c r="C85" s="438" t="s">
        <v>303</v>
      </c>
      <c r="D85" s="438" t="s">
        <v>350</v>
      </c>
      <c r="E85" s="438" t="s">
        <v>351</v>
      </c>
      <c r="F85" s="439" t="s">
        <v>153</v>
      </c>
      <c r="G85" s="439">
        <v>1</v>
      </c>
      <c r="H85" s="446">
        <v>15750</v>
      </c>
      <c r="I85" s="446">
        <v>15750</v>
      </c>
      <c r="J85" s="440">
        <f t="shared" ref="J85:J94" si="23">G85*H85</f>
        <v>15750</v>
      </c>
      <c r="K85" s="441"/>
      <c r="L85" s="447"/>
      <c r="M85" s="448"/>
    </row>
    <row r="86" spans="1:13" ht="72">
      <c r="A86" s="419"/>
      <c r="B86" s="437" t="s">
        <v>352</v>
      </c>
      <c r="C86" s="438" t="s">
        <v>303</v>
      </c>
      <c r="D86" s="438" t="s">
        <v>350</v>
      </c>
      <c r="E86" s="438" t="s">
        <v>353</v>
      </c>
      <c r="F86" s="439" t="s">
        <v>153</v>
      </c>
      <c r="G86" s="439">
        <v>1</v>
      </c>
      <c r="H86" s="446">
        <v>7560</v>
      </c>
      <c r="I86" s="446">
        <v>7560</v>
      </c>
      <c r="J86" s="440">
        <f t="shared" si="23"/>
        <v>7560</v>
      </c>
      <c r="K86" s="441"/>
      <c r="L86" s="447"/>
      <c r="M86" s="448"/>
    </row>
    <row r="87" spans="1:13" ht="72">
      <c r="A87" s="419"/>
      <c r="B87" s="437" t="s">
        <v>354</v>
      </c>
      <c r="C87" s="438" t="s">
        <v>355</v>
      </c>
      <c r="D87" s="438" t="s">
        <v>356</v>
      </c>
      <c r="E87" s="438" t="s">
        <v>357</v>
      </c>
      <c r="F87" s="439" t="s">
        <v>153</v>
      </c>
      <c r="G87" s="439">
        <v>1</v>
      </c>
      <c r="H87" s="446">
        <v>15120</v>
      </c>
      <c r="I87" s="446">
        <v>15120</v>
      </c>
      <c r="J87" s="440">
        <f t="shared" si="23"/>
        <v>15120</v>
      </c>
      <c r="K87" s="441"/>
      <c r="L87" s="447"/>
      <c r="M87" s="448"/>
    </row>
    <row r="88" spans="1:13" ht="96">
      <c r="A88" s="419"/>
      <c r="B88" s="437" t="s">
        <v>358</v>
      </c>
      <c r="C88" s="438" t="s">
        <v>355</v>
      </c>
      <c r="D88" s="438" t="s">
        <v>359</v>
      </c>
      <c r="E88" s="438" t="s">
        <v>360</v>
      </c>
      <c r="F88" s="439" t="s">
        <v>153</v>
      </c>
      <c r="G88" s="439">
        <v>1</v>
      </c>
      <c r="H88" s="439">
        <v>0</v>
      </c>
      <c r="I88" s="439">
        <v>0</v>
      </c>
      <c r="J88" s="440">
        <f t="shared" si="23"/>
        <v>0</v>
      </c>
      <c r="K88" s="441"/>
      <c r="L88" s="442"/>
      <c r="M88" s="443"/>
    </row>
    <row r="89" spans="1:13" ht="84">
      <c r="A89" s="419"/>
      <c r="B89" s="437" t="s">
        <v>361</v>
      </c>
      <c r="C89" s="438" t="s">
        <v>362</v>
      </c>
      <c r="D89" s="438" t="s">
        <v>363</v>
      </c>
      <c r="E89" s="438" t="s">
        <v>364</v>
      </c>
      <c r="F89" s="439" t="s">
        <v>153</v>
      </c>
      <c r="G89" s="439">
        <v>1</v>
      </c>
      <c r="H89" s="446">
        <v>1575</v>
      </c>
      <c r="I89" s="446">
        <v>1575</v>
      </c>
      <c r="J89" s="440">
        <f t="shared" si="23"/>
        <v>1575</v>
      </c>
      <c r="K89" s="441"/>
      <c r="L89" s="442"/>
      <c r="M89" s="443"/>
    </row>
    <row r="90" spans="1:13" ht="72">
      <c r="A90" s="419"/>
      <c r="B90" s="437" t="s">
        <v>365</v>
      </c>
      <c r="C90" s="438" t="s">
        <v>362</v>
      </c>
      <c r="D90" s="438" t="s">
        <v>366</v>
      </c>
      <c r="E90" s="438" t="s">
        <v>367</v>
      </c>
      <c r="F90" s="439" t="s">
        <v>153</v>
      </c>
      <c r="G90" s="439">
        <v>1</v>
      </c>
      <c r="H90" s="439">
        <v>0</v>
      </c>
      <c r="I90" s="439">
        <v>0</v>
      </c>
      <c r="J90" s="440">
        <f t="shared" si="23"/>
        <v>0</v>
      </c>
      <c r="K90" s="441"/>
      <c r="L90" s="442"/>
      <c r="M90" s="443"/>
    </row>
    <row r="91" spans="1:13" ht="72">
      <c r="A91" s="419"/>
      <c r="B91" s="437" t="s">
        <v>368</v>
      </c>
      <c r="C91" s="438" t="s">
        <v>362</v>
      </c>
      <c r="D91" s="438" t="s">
        <v>369</v>
      </c>
      <c r="E91" s="438" t="s">
        <v>370</v>
      </c>
      <c r="F91" s="439" t="s">
        <v>153</v>
      </c>
      <c r="G91" s="439">
        <v>1</v>
      </c>
      <c r="H91" s="439">
        <v>525</v>
      </c>
      <c r="I91" s="439">
        <v>525</v>
      </c>
      <c r="J91" s="440">
        <f t="shared" si="23"/>
        <v>525</v>
      </c>
      <c r="K91" s="441"/>
      <c r="L91" s="442"/>
      <c r="M91" s="443"/>
    </row>
    <row r="92" spans="1:13" ht="72">
      <c r="A92" s="419"/>
      <c r="B92" s="437" t="s">
        <v>371</v>
      </c>
      <c r="C92" s="438" t="s">
        <v>362</v>
      </c>
      <c r="D92" s="438" t="s">
        <v>372</v>
      </c>
      <c r="E92" s="438" t="s">
        <v>373</v>
      </c>
      <c r="F92" s="439" t="s">
        <v>153</v>
      </c>
      <c r="G92" s="439">
        <v>1</v>
      </c>
      <c r="H92" s="439">
        <v>525</v>
      </c>
      <c r="I92" s="439">
        <v>525</v>
      </c>
      <c r="J92" s="440">
        <f t="shared" si="23"/>
        <v>525</v>
      </c>
      <c r="K92" s="441"/>
      <c r="L92" s="442"/>
      <c r="M92" s="443"/>
    </row>
    <row r="93" spans="1:13" ht="84">
      <c r="A93" s="419"/>
      <c r="B93" s="437" t="s">
        <v>374</v>
      </c>
      <c r="C93" s="438" t="s">
        <v>362</v>
      </c>
      <c r="D93" s="438" t="s">
        <v>375</v>
      </c>
      <c r="E93" s="438" t="s">
        <v>376</v>
      </c>
      <c r="F93" s="439" t="s">
        <v>153</v>
      </c>
      <c r="G93" s="439">
        <v>1</v>
      </c>
      <c r="H93" s="439">
        <v>0</v>
      </c>
      <c r="I93" s="439">
        <v>0</v>
      </c>
      <c r="J93" s="440">
        <f t="shared" si="23"/>
        <v>0</v>
      </c>
      <c r="K93" s="441"/>
      <c r="L93" s="442"/>
      <c r="M93" s="443"/>
    </row>
    <row r="94" spans="1:13" ht="120">
      <c r="A94" s="419"/>
      <c r="B94" s="437" t="s">
        <v>377</v>
      </c>
      <c r="C94" s="438" t="s">
        <v>362</v>
      </c>
      <c r="D94" s="438" t="s">
        <v>378</v>
      </c>
      <c r="E94" s="438" t="s">
        <v>379</v>
      </c>
      <c r="F94" s="439" t="s">
        <v>153</v>
      </c>
      <c r="G94" s="439">
        <v>1</v>
      </c>
      <c r="H94" s="439">
        <v>0</v>
      </c>
      <c r="I94" s="439">
        <v>0</v>
      </c>
      <c r="J94" s="440">
        <f t="shared" si="23"/>
        <v>0</v>
      </c>
      <c r="K94" s="441"/>
      <c r="L94" s="442"/>
      <c r="M94" s="443"/>
    </row>
    <row r="95" spans="1:13" ht="12.75" hidden="1">
      <c r="A95" s="412"/>
      <c r="B95" s="449" t="s">
        <v>380</v>
      </c>
      <c r="C95" s="450"/>
      <c r="D95" s="450"/>
      <c r="E95" s="450" t="s">
        <v>381</v>
      </c>
      <c r="F95" s="451"/>
      <c r="G95" s="451"/>
      <c r="H95" s="451"/>
      <c r="I95" s="452">
        <f t="shared" ref="I95:J95" si="24">SUM(I85:I94)</f>
        <v>41055</v>
      </c>
      <c r="J95" s="453">
        <f t="shared" si="24"/>
        <v>41055</v>
      </c>
      <c r="K95" s="454"/>
      <c r="L95" s="455"/>
      <c r="M95" s="456"/>
    </row>
    <row r="96" spans="1:13" ht="12.75">
      <c r="A96" s="419"/>
      <c r="B96" s="437"/>
      <c r="C96" s="438"/>
      <c r="D96" s="470"/>
      <c r="E96" s="470"/>
      <c r="F96" s="439"/>
      <c r="G96" s="439"/>
      <c r="H96" s="439"/>
      <c r="I96" s="439"/>
      <c r="J96" s="440"/>
      <c r="K96" s="439"/>
      <c r="L96" s="442"/>
      <c r="M96" s="443"/>
    </row>
    <row r="97" spans="1:13" ht="120">
      <c r="A97" s="419"/>
      <c r="B97" s="437" t="s">
        <v>382</v>
      </c>
      <c r="C97" s="438" t="s">
        <v>362</v>
      </c>
      <c r="D97" s="438" t="s">
        <v>383</v>
      </c>
      <c r="E97" s="438" t="s">
        <v>384</v>
      </c>
      <c r="F97" s="439" t="s">
        <v>153</v>
      </c>
      <c r="G97" s="439">
        <v>1</v>
      </c>
      <c r="H97" s="439">
        <v>0</v>
      </c>
      <c r="I97" s="439">
        <v>0</v>
      </c>
      <c r="J97" s="440">
        <f t="shared" ref="J97:J107" si="25">G97*H97</f>
        <v>0</v>
      </c>
      <c r="K97" s="441"/>
      <c r="L97" s="442"/>
      <c r="M97" s="443"/>
    </row>
    <row r="98" spans="1:13" ht="48">
      <c r="A98" s="419"/>
      <c r="B98" s="437" t="s">
        <v>385</v>
      </c>
      <c r="C98" s="438" t="s">
        <v>362</v>
      </c>
      <c r="D98" s="438" t="s">
        <v>386</v>
      </c>
      <c r="E98" s="438" t="s">
        <v>387</v>
      </c>
      <c r="F98" s="439" t="s">
        <v>153</v>
      </c>
      <c r="G98" s="439">
        <v>1</v>
      </c>
      <c r="H98" s="439">
        <v>0</v>
      </c>
      <c r="I98" s="439">
        <v>0</v>
      </c>
      <c r="J98" s="440">
        <f t="shared" si="25"/>
        <v>0</v>
      </c>
      <c r="K98" s="441"/>
      <c r="L98" s="442"/>
      <c r="M98" s="443"/>
    </row>
    <row r="99" spans="1:13" ht="132">
      <c r="A99" s="419"/>
      <c r="B99" s="437" t="s">
        <v>388</v>
      </c>
      <c r="C99" s="438" t="s">
        <v>362</v>
      </c>
      <c r="D99" s="438" t="s">
        <v>389</v>
      </c>
      <c r="E99" s="438" t="s">
        <v>390</v>
      </c>
      <c r="F99" s="439" t="s">
        <v>153</v>
      </c>
      <c r="G99" s="439">
        <v>1</v>
      </c>
      <c r="H99" s="439">
        <v>0</v>
      </c>
      <c r="I99" s="439">
        <v>0</v>
      </c>
      <c r="J99" s="440">
        <f t="shared" si="25"/>
        <v>0</v>
      </c>
      <c r="K99" s="441"/>
      <c r="L99" s="442"/>
      <c r="M99" s="443"/>
    </row>
    <row r="100" spans="1:13" ht="60">
      <c r="A100" s="419"/>
      <c r="B100" s="437" t="s">
        <v>391</v>
      </c>
      <c r="C100" s="438" t="s">
        <v>362</v>
      </c>
      <c r="D100" s="438" t="s">
        <v>392</v>
      </c>
      <c r="E100" s="438" t="s">
        <v>393</v>
      </c>
      <c r="F100" s="439" t="s">
        <v>153</v>
      </c>
      <c r="G100" s="439">
        <v>1</v>
      </c>
      <c r="H100" s="439">
        <v>0</v>
      </c>
      <c r="I100" s="439">
        <v>0</v>
      </c>
      <c r="J100" s="440">
        <f t="shared" si="25"/>
        <v>0</v>
      </c>
      <c r="K100" s="441"/>
      <c r="L100" s="442"/>
      <c r="M100" s="443"/>
    </row>
    <row r="101" spans="1:13" ht="36">
      <c r="A101" s="419"/>
      <c r="B101" s="437" t="s">
        <v>394</v>
      </c>
      <c r="C101" s="438" t="s">
        <v>362</v>
      </c>
      <c r="D101" s="438" t="s">
        <v>392</v>
      </c>
      <c r="E101" s="438" t="s">
        <v>395</v>
      </c>
      <c r="F101" s="439" t="s">
        <v>153</v>
      </c>
      <c r="G101" s="439">
        <v>1</v>
      </c>
      <c r="H101" s="439">
        <v>0</v>
      </c>
      <c r="I101" s="439">
        <v>0</v>
      </c>
      <c r="J101" s="440">
        <f t="shared" si="25"/>
        <v>0</v>
      </c>
      <c r="K101" s="441"/>
      <c r="L101" s="442"/>
      <c r="M101" s="443"/>
    </row>
    <row r="102" spans="1:13" ht="108">
      <c r="A102" s="419"/>
      <c r="B102" s="437" t="s">
        <v>396</v>
      </c>
      <c r="C102" s="438" t="s">
        <v>362</v>
      </c>
      <c r="D102" s="438" t="s">
        <v>397</v>
      </c>
      <c r="E102" s="438" t="s">
        <v>398</v>
      </c>
      <c r="F102" s="439" t="s">
        <v>153</v>
      </c>
      <c r="G102" s="439">
        <v>1</v>
      </c>
      <c r="H102" s="439">
        <v>0</v>
      </c>
      <c r="I102" s="439">
        <v>0</v>
      </c>
      <c r="J102" s="440">
        <f t="shared" si="25"/>
        <v>0</v>
      </c>
      <c r="K102" s="441"/>
      <c r="L102" s="442"/>
      <c r="M102" s="443"/>
    </row>
    <row r="103" spans="1:13" ht="60">
      <c r="A103" s="419"/>
      <c r="B103" s="437" t="s">
        <v>399</v>
      </c>
      <c r="C103" s="438" t="s">
        <v>362</v>
      </c>
      <c r="D103" s="438" t="s">
        <v>397</v>
      </c>
      <c r="E103" s="438" t="s">
        <v>400</v>
      </c>
      <c r="F103" s="439" t="s">
        <v>153</v>
      </c>
      <c r="G103" s="439">
        <v>1</v>
      </c>
      <c r="H103" s="439">
        <v>0</v>
      </c>
      <c r="I103" s="439">
        <v>0</v>
      </c>
      <c r="J103" s="440">
        <f t="shared" si="25"/>
        <v>0</v>
      </c>
      <c r="K103" s="441"/>
      <c r="L103" s="442"/>
      <c r="M103" s="443"/>
    </row>
    <row r="104" spans="1:13" ht="60">
      <c r="A104" s="419"/>
      <c r="B104" s="437" t="s">
        <v>401</v>
      </c>
      <c r="C104" s="438" t="s">
        <v>362</v>
      </c>
      <c r="D104" s="438" t="s">
        <v>402</v>
      </c>
      <c r="E104" s="438" t="s">
        <v>403</v>
      </c>
      <c r="F104" s="439" t="s">
        <v>153</v>
      </c>
      <c r="G104" s="439">
        <v>1</v>
      </c>
      <c r="H104" s="439">
        <v>0</v>
      </c>
      <c r="I104" s="439">
        <v>0</v>
      </c>
      <c r="J104" s="440">
        <f t="shared" si="25"/>
        <v>0</v>
      </c>
      <c r="K104" s="441"/>
      <c r="L104" s="442"/>
      <c r="M104" s="443"/>
    </row>
    <row r="105" spans="1:13" ht="36">
      <c r="A105" s="419"/>
      <c r="B105" s="437" t="s">
        <v>404</v>
      </c>
      <c r="C105" s="438" t="s">
        <v>362</v>
      </c>
      <c r="D105" s="438" t="s">
        <v>405</v>
      </c>
      <c r="E105" s="438" t="s">
        <v>406</v>
      </c>
      <c r="F105" s="439" t="s">
        <v>153</v>
      </c>
      <c r="G105" s="439">
        <v>1</v>
      </c>
      <c r="H105" s="439">
        <v>0</v>
      </c>
      <c r="I105" s="439">
        <v>0</v>
      </c>
      <c r="J105" s="440">
        <f t="shared" si="25"/>
        <v>0</v>
      </c>
      <c r="K105" s="441"/>
      <c r="L105" s="442"/>
      <c r="M105" s="443"/>
    </row>
    <row r="106" spans="1:13" ht="72">
      <c r="A106" s="419"/>
      <c r="B106" s="437" t="s">
        <v>407</v>
      </c>
      <c r="C106" s="438" t="s">
        <v>362</v>
      </c>
      <c r="D106" s="438" t="s">
        <v>408</v>
      </c>
      <c r="E106" s="438" t="s">
        <v>409</v>
      </c>
      <c r="F106" s="439" t="s">
        <v>153</v>
      </c>
      <c r="G106" s="439">
        <v>1</v>
      </c>
      <c r="H106" s="439">
        <v>0</v>
      </c>
      <c r="I106" s="439">
        <v>0</v>
      </c>
      <c r="J106" s="440">
        <f t="shared" si="25"/>
        <v>0</v>
      </c>
      <c r="K106" s="441"/>
      <c r="L106" s="442"/>
      <c r="M106" s="443"/>
    </row>
    <row r="107" spans="1:13" ht="36">
      <c r="A107" s="419"/>
      <c r="B107" s="437" t="s">
        <v>410</v>
      </c>
      <c r="C107" s="438" t="s">
        <v>362</v>
      </c>
      <c r="D107" s="438" t="s">
        <v>411</v>
      </c>
      <c r="E107" s="438" t="s">
        <v>412</v>
      </c>
      <c r="F107" s="439" t="s">
        <v>153</v>
      </c>
      <c r="G107" s="439">
        <v>1</v>
      </c>
      <c r="H107" s="439">
        <v>0</v>
      </c>
      <c r="I107" s="439">
        <v>0</v>
      </c>
      <c r="J107" s="440">
        <f t="shared" si="25"/>
        <v>0</v>
      </c>
      <c r="K107" s="441"/>
      <c r="L107" s="442"/>
      <c r="M107" s="443"/>
    </row>
    <row r="108" spans="1:13" ht="12.75" hidden="1">
      <c r="A108" s="412"/>
      <c r="B108" s="449" t="s">
        <v>413</v>
      </c>
      <c r="C108" s="450"/>
      <c r="D108" s="450"/>
      <c r="E108" s="450" t="s">
        <v>414</v>
      </c>
      <c r="F108" s="451"/>
      <c r="G108" s="451"/>
      <c r="H108" s="451"/>
      <c r="I108" s="471">
        <f t="shared" ref="I108:J108" si="26">SUM(I97:I107)</f>
        <v>0</v>
      </c>
      <c r="J108" s="453">
        <f t="shared" si="26"/>
        <v>0</v>
      </c>
      <c r="K108" s="454"/>
      <c r="L108" s="460"/>
      <c r="M108" s="461"/>
    </row>
    <row r="109" spans="1:13" ht="12.75">
      <c r="A109" s="419"/>
      <c r="B109" s="437"/>
      <c r="C109" s="438"/>
      <c r="D109" s="470"/>
      <c r="E109" s="470"/>
      <c r="F109" s="439"/>
      <c r="G109" s="439"/>
      <c r="H109" s="439"/>
      <c r="I109" s="439"/>
      <c r="J109" s="440"/>
      <c r="K109" s="439"/>
      <c r="L109" s="442"/>
      <c r="M109" s="443"/>
    </row>
    <row r="110" spans="1:13" ht="36">
      <c r="A110" s="419"/>
      <c r="B110" s="437" t="s">
        <v>415</v>
      </c>
      <c r="C110" s="438" t="s">
        <v>362</v>
      </c>
      <c r="D110" s="438" t="s">
        <v>416</v>
      </c>
      <c r="E110" s="438" t="s">
        <v>417</v>
      </c>
      <c r="F110" s="439" t="s">
        <v>153</v>
      </c>
      <c r="G110" s="439">
        <v>1</v>
      </c>
      <c r="H110" s="439">
        <v>0</v>
      </c>
      <c r="I110" s="439">
        <v>0</v>
      </c>
      <c r="J110" s="440">
        <f t="shared" ref="J110:J119" si="27">G110*H110</f>
        <v>0</v>
      </c>
      <c r="K110" s="441"/>
      <c r="L110" s="442"/>
      <c r="M110" s="443"/>
    </row>
    <row r="111" spans="1:13" ht="36">
      <c r="A111" s="419"/>
      <c r="B111" s="437" t="s">
        <v>418</v>
      </c>
      <c r="C111" s="438" t="s">
        <v>362</v>
      </c>
      <c r="D111" s="438" t="s">
        <v>419</v>
      </c>
      <c r="E111" s="438" t="s">
        <v>420</v>
      </c>
      <c r="F111" s="439" t="s">
        <v>153</v>
      </c>
      <c r="G111" s="439">
        <v>1</v>
      </c>
      <c r="H111" s="439">
        <v>0</v>
      </c>
      <c r="I111" s="439">
        <v>0</v>
      </c>
      <c r="J111" s="440">
        <f t="shared" si="27"/>
        <v>0</v>
      </c>
      <c r="K111" s="441"/>
      <c r="L111" s="442"/>
      <c r="M111" s="443"/>
    </row>
    <row r="112" spans="1:13" ht="48">
      <c r="A112" s="419"/>
      <c r="B112" s="437" t="s">
        <v>421</v>
      </c>
      <c r="C112" s="438" t="s">
        <v>362</v>
      </c>
      <c r="D112" s="438" t="s">
        <v>422</v>
      </c>
      <c r="E112" s="438" t="s">
        <v>423</v>
      </c>
      <c r="F112" s="439" t="s">
        <v>153</v>
      </c>
      <c r="G112" s="439">
        <v>1</v>
      </c>
      <c r="H112" s="439">
        <v>0</v>
      </c>
      <c r="I112" s="439">
        <v>0</v>
      </c>
      <c r="J112" s="440">
        <f t="shared" si="27"/>
        <v>0</v>
      </c>
      <c r="K112" s="441"/>
      <c r="L112" s="442"/>
      <c r="M112" s="443"/>
    </row>
    <row r="113" spans="1:13" ht="24">
      <c r="A113" s="419"/>
      <c r="B113" s="437" t="s">
        <v>424</v>
      </c>
      <c r="C113" s="438" t="s">
        <v>362</v>
      </c>
      <c r="D113" s="438" t="s">
        <v>425</v>
      </c>
      <c r="E113" s="438" t="s">
        <v>426</v>
      </c>
      <c r="F113" s="439" t="s">
        <v>153</v>
      </c>
      <c r="G113" s="439">
        <v>1</v>
      </c>
      <c r="H113" s="439">
        <v>0</v>
      </c>
      <c r="I113" s="439">
        <v>0</v>
      </c>
      <c r="J113" s="440">
        <f t="shared" si="27"/>
        <v>0</v>
      </c>
      <c r="K113" s="441"/>
      <c r="L113" s="442"/>
      <c r="M113" s="443"/>
    </row>
    <row r="114" spans="1:13" ht="84">
      <c r="A114" s="419"/>
      <c r="B114" s="437" t="s">
        <v>427</v>
      </c>
      <c r="C114" s="438" t="s">
        <v>362</v>
      </c>
      <c r="D114" s="438" t="s">
        <v>428</v>
      </c>
      <c r="E114" s="438" t="s">
        <v>429</v>
      </c>
      <c r="F114" s="439" t="s">
        <v>153</v>
      </c>
      <c r="G114" s="439">
        <v>1</v>
      </c>
      <c r="H114" s="439">
        <v>0</v>
      </c>
      <c r="I114" s="439">
        <v>0</v>
      </c>
      <c r="J114" s="440">
        <f t="shared" si="27"/>
        <v>0</v>
      </c>
      <c r="K114" s="441"/>
      <c r="L114" s="442"/>
      <c r="M114" s="443"/>
    </row>
    <row r="115" spans="1:13" ht="36">
      <c r="A115" s="419"/>
      <c r="B115" s="437" t="s">
        <v>430</v>
      </c>
      <c r="C115" s="438" t="s">
        <v>362</v>
      </c>
      <c r="D115" s="438" t="s">
        <v>431</v>
      </c>
      <c r="E115" s="438" t="s">
        <v>432</v>
      </c>
      <c r="F115" s="439" t="s">
        <v>153</v>
      </c>
      <c r="G115" s="439">
        <v>1</v>
      </c>
      <c r="H115" s="439">
        <v>0</v>
      </c>
      <c r="I115" s="439">
        <v>0</v>
      </c>
      <c r="J115" s="440">
        <f t="shared" si="27"/>
        <v>0</v>
      </c>
      <c r="K115" s="441"/>
      <c r="L115" s="442"/>
      <c r="M115" s="443"/>
    </row>
    <row r="116" spans="1:13" ht="48">
      <c r="A116" s="419"/>
      <c r="B116" s="437" t="s">
        <v>433</v>
      </c>
      <c r="C116" s="438" t="s">
        <v>362</v>
      </c>
      <c r="D116" s="438" t="s">
        <v>434</v>
      </c>
      <c r="E116" s="438" t="s">
        <v>435</v>
      </c>
      <c r="F116" s="439" t="s">
        <v>153</v>
      </c>
      <c r="G116" s="439">
        <v>1</v>
      </c>
      <c r="H116" s="439">
        <v>0</v>
      </c>
      <c r="I116" s="439">
        <v>0</v>
      </c>
      <c r="J116" s="440">
        <f t="shared" si="27"/>
        <v>0</v>
      </c>
      <c r="K116" s="441"/>
      <c r="L116" s="442"/>
      <c r="M116" s="443"/>
    </row>
    <row r="117" spans="1:13" ht="36">
      <c r="A117" s="419"/>
      <c r="B117" s="437" t="s">
        <v>436</v>
      </c>
      <c r="C117" s="438" t="s">
        <v>362</v>
      </c>
      <c r="D117" s="438" t="s">
        <v>437</v>
      </c>
      <c r="E117" s="438" t="s">
        <v>438</v>
      </c>
      <c r="F117" s="439" t="s">
        <v>153</v>
      </c>
      <c r="G117" s="439">
        <v>1</v>
      </c>
      <c r="H117" s="439">
        <v>0</v>
      </c>
      <c r="I117" s="439">
        <v>0</v>
      </c>
      <c r="J117" s="440">
        <f t="shared" si="27"/>
        <v>0</v>
      </c>
      <c r="K117" s="441"/>
      <c r="L117" s="442"/>
      <c r="M117" s="443"/>
    </row>
    <row r="118" spans="1:13" ht="96">
      <c r="A118" s="419"/>
      <c r="B118" s="437" t="s">
        <v>439</v>
      </c>
      <c r="C118" s="438" t="s">
        <v>362</v>
      </c>
      <c r="D118" s="438" t="s">
        <v>440</v>
      </c>
      <c r="E118" s="438" t="s">
        <v>441</v>
      </c>
      <c r="F118" s="439" t="s">
        <v>153</v>
      </c>
      <c r="G118" s="439">
        <v>1</v>
      </c>
      <c r="H118" s="439">
        <v>0</v>
      </c>
      <c r="I118" s="439">
        <v>0</v>
      </c>
      <c r="J118" s="440">
        <f t="shared" si="27"/>
        <v>0</v>
      </c>
      <c r="K118" s="441"/>
      <c r="L118" s="442"/>
      <c r="M118" s="443"/>
    </row>
    <row r="119" spans="1:13" ht="48">
      <c r="A119" s="419"/>
      <c r="B119" s="437" t="s">
        <v>442</v>
      </c>
      <c r="C119" s="438" t="s">
        <v>362</v>
      </c>
      <c r="D119" s="438" t="s">
        <v>443</v>
      </c>
      <c r="E119" s="438" t="s">
        <v>444</v>
      </c>
      <c r="F119" s="439" t="s">
        <v>153</v>
      </c>
      <c r="G119" s="439">
        <v>1</v>
      </c>
      <c r="H119" s="439">
        <v>0</v>
      </c>
      <c r="I119" s="439">
        <v>0</v>
      </c>
      <c r="J119" s="440">
        <f t="shared" si="27"/>
        <v>0</v>
      </c>
      <c r="K119" s="441"/>
      <c r="L119" s="442"/>
      <c r="M119" s="443"/>
    </row>
    <row r="120" spans="1:13" ht="12.75" hidden="1">
      <c r="A120" s="412"/>
      <c r="B120" s="449" t="s">
        <v>445</v>
      </c>
      <c r="C120" s="450"/>
      <c r="D120" s="450"/>
      <c r="E120" s="450" t="s">
        <v>446</v>
      </c>
      <c r="F120" s="451"/>
      <c r="G120" s="451"/>
      <c r="H120" s="451"/>
      <c r="I120" s="467">
        <f t="shared" ref="I120:J120" si="28">SUM(I110:I119)</f>
        <v>0</v>
      </c>
      <c r="J120" s="453">
        <f t="shared" si="28"/>
        <v>0</v>
      </c>
      <c r="K120" s="454"/>
      <c r="L120" s="460"/>
      <c r="M120" s="461"/>
    </row>
    <row r="121" spans="1:13" ht="12.75">
      <c r="A121" s="419"/>
      <c r="B121" s="437"/>
      <c r="C121" s="438"/>
      <c r="D121" s="470"/>
      <c r="E121" s="470"/>
      <c r="F121" s="439"/>
      <c r="G121" s="439"/>
      <c r="H121" s="439"/>
      <c r="I121" s="439"/>
      <c r="J121" s="440"/>
      <c r="K121" s="439"/>
      <c r="L121" s="442"/>
      <c r="M121" s="443"/>
    </row>
    <row r="122" spans="1:13" ht="120">
      <c r="A122" s="419"/>
      <c r="B122" s="437" t="s">
        <v>447</v>
      </c>
      <c r="C122" s="438" t="s">
        <v>362</v>
      </c>
      <c r="D122" s="438" t="s">
        <v>448</v>
      </c>
      <c r="E122" s="438" t="s">
        <v>449</v>
      </c>
      <c r="F122" s="439" t="s">
        <v>153</v>
      </c>
      <c r="G122" s="439">
        <v>1</v>
      </c>
      <c r="H122" s="439">
        <v>0</v>
      </c>
      <c r="I122" s="439">
        <v>0</v>
      </c>
      <c r="J122" s="440">
        <f t="shared" ref="J122:J128" si="29">G122*H122</f>
        <v>0</v>
      </c>
      <c r="K122" s="441"/>
      <c r="L122" s="442"/>
      <c r="M122" s="443"/>
    </row>
    <row r="123" spans="1:13" ht="180">
      <c r="A123" s="419"/>
      <c r="B123" s="437" t="s">
        <v>450</v>
      </c>
      <c r="C123" s="438" t="s">
        <v>362</v>
      </c>
      <c r="D123" s="438" t="s">
        <v>451</v>
      </c>
      <c r="E123" s="438" t="s">
        <v>452</v>
      </c>
      <c r="F123" s="439" t="s">
        <v>153</v>
      </c>
      <c r="G123" s="439">
        <v>1</v>
      </c>
      <c r="H123" s="446">
        <v>1050</v>
      </c>
      <c r="I123" s="446">
        <v>1050</v>
      </c>
      <c r="J123" s="440">
        <f t="shared" si="29"/>
        <v>1050</v>
      </c>
      <c r="K123" s="441"/>
      <c r="L123" s="442"/>
      <c r="M123" s="443"/>
    </row>
    <row r="124" spans="1:13" ht="132">
      <c r="A124" s="419"/>
      <c r="B124" s="437" t="s">
        <v>453</v>
      </c>
      <c r="C124" s="438" t="s">
        <v>362</v>
      </c>
      <c r="D124" s="438" t="s">
        <v>454</v>
      </c>
      <c r="E124" s="438" t="s">
        <v>455</v>
      </c>
      <c r="F124" s="439" t="s">
        <v>153</v>
      </c>
      <c r="G124" s="439">
        <v>1</v>
      </c>
      <c r="H124" s="439">
        <v>0</v>
      </c>
      <c r="I124" s="439">
        <v>0</v>
      </c>
      <c r="J124" s="440">
        <f t="shared" si="29"/>
        <v>0</v>
      </c>
      <c r="K124" s="441"/>
      <c r="L124" s="442"/>
      <c r="M124" s="443"/>
    </row>
    <row r="125" spans="1:13" ht="60">
      <c r="A125" s="419"/>
      <c r="B125" s="437" t="s">
        <v>456</v>
      </c>
      <c r="C125" s="438" t="s">
        <v>362</v>
      </c>
      <c r="D125" s="438" t="s">
        <v>454</v>
      </c>
      <c r="E125" s="438" t="s">
        <v>457</v>
      </c>
      <c r="F125" s="439" t="s">
        <v>153</v>
      </c>
      <c r="G125" s="439">
        <v>1</v>
      </c>
      <c r="H125" s="439">
        <v>0</v>
      </c>
      <c r="I125" s="439">
        <v>0</v>
      </c>
      <c r="J125" s="440">
        <f t="shared" si="29"/>
        <v>0</v>
      </c>
      <c r="K125" s="441"/>
      <c r="L125" s="442"/>
      <c r="M125" s="443"/>
    </row>
    <row r="126" spans="1:13" ht="60">
      <c r="A126" s="419"/>
      <c r="B126" s="437" t="s">
        <v>458</v>
      </c>
      <c r="C126" s="438" t="s">
        <v>362</v>
      </c>
      <c r="D126" s="438" t="s">
        <v>459</v>
      </c>
      <c r="E126" s="438" t="s">
        <v>460</v>
      </c>
      <c r="F126" s="439" t="s">
        <v>153</v>
      </c>
      <c r="G126" s="439">
        <v>1</v>
      </c>
      <c r="H126" s="439">
        <v>0</v>
      </c>
      <c r="I126" s="439">
        <v>0</v>
      </c>
      <c r="J126" s="440">
        <f t="shared" si="29"/>
        <v>0</v>
      </c>
      <c r="K126" s="441"/>
      <c r="L126" s="442"/>
      <c r="M126" s="443"/>
    </row>
    <row r="127" spans="1:13" ht="84">
      <c r="A127" s="419"/>
      <c r="B127" s="437" t="s">
        <v>461</v>
      </c>
      <c r="C127" s="438" t="s">
        <v>362</v>
      </c>
      <c r="D127" s="438" t="s">
        <v>462</v>
      </c>
      <c r="E127" s="438" t="s">
        <v>463</v>
      </c>
      <c r="F127" s="439" t="s">
        <v>153</v>
      </c>
      <c r="G127" s="439">
        <v>1</v>
      </c>
      <c r="H127" s="439">
        <v>0</v>
      </c>
      <c r="I127" s="439">
        <v>0</v>
      </c>
      <c r="J127" s="440">
        <f t="shared" si="29"/>
        <v>0</v>
      </c>
      <c r="K127" s="441"/>
      <c r="L127" s="442"/>
      <c r="M127" s="443"/>
    </row>
    <row r="128" spans="1:13" ht="84">
      <c r="A128" s="419"/>
      <c r="B128" s="437" t="s">
        <v>464</v>
      </c>
      <c r="C128" s="438" t="s">
        <v>362</v>
      </c>
      <c r="D128" s="438" t="s">
        <v>462</v>
      </c>
      <c r="E128" s="438" t="s">
        <v>465</v>
      </c>
      <c r="F128" s="439" t="s">
        <v>153</v>
      </c>
      <c r="G128" s="439">
        <v>1</v>
      </c>
      <c r="H128" s="439">
        <v>0</v>
      </c>
      <c r="I128" s="439">
        <v>0</v>
      </c>
      <c r="J128" s="440">
        <f t="shared" si="29"/>
        <v>0</v>
      </c>
      <c r="K128" s="441"/>
      <c r="L128" s="442"/>
      <c r="M128" s="443"/>
    </row>
    <row r="129" spans="1:13" ht="12.75" hidden="1">
      <c r="A129" s="412"/>
      <c r="B129" s="449" t="s">
        <v>466</v>
      </c>
      <c r="C129" s="450"/>
      <c r="D129" s="450"/>
      <c r="E129" s="450" t="s">
        <v>467</v>
      </c>
      <c r="F129" s="451"/>
      <c r="G129" s="451"/>
      <c r="H129" s="451"/>
      <c r="I129" s="452">
        <f t="shared" ref="I129:J129" si="30">SUM(I122:I128)</f>
        <v>1050</v>
      </c>
      <c r="J129" s="453">
        <f t="shared" si="30"/>
        <v>1050</v>
      </c>
      <c r="K129" s="454"/>
      <c r="L129" s="460"/>
      <c r="M129" s="461"/>
    </row>
    <row r="130" spans="1:13" ht="12.75">
      <c r="A130" s="419"/>
      <c r="B130" s="437"/>
      <c r="C130" s="438"/>
      <c r="D130" s="438"/>
      <c r="E130" s="438"/>
      <c r="F130" s="439"/>
      <c r="G130" s="439"/>
      <c r="H130" s="439"/>
      <c r="I130" s="439"/>
      <c r="J130" s="440"/>
      <c r="K130" s="439"/>
      <c r="L130" s="442"/>
      <c r="M130" s="443"/>
    </row>
    <row r="131" spans="1:13" ht="60">
      <c r="A131" s="419"/>
      <c r="B131" s="437" t="s">
        <v>468</v>
      </c>
      <c r="C131" s="438" t="s">
        <v>362</v>
      </c>
      <c r="D131" s="438" t="s">
        <v>469</v>
      </c>
      <c r="E131" s="438" t="s">
        <v>470</v>
      </c>
      <c r="F131" s="439" t="s">
        <v>153</v>
      </c>
      <c r="G131" s="439">
        <v>1</v>
      </c>
      <c r="H131" s="439">
        <v>0</v>
      </c>
      <c r="I131" s="439">
        <v>0</v>
      </c>
      <c r="J131" s="440">
        <f t="shared" ref="J131:J137" si="31">G131*H131</f>
        <v>0</v>
      </c>
      <c r="K131" s="441"/>
      <c r="L131" s="442"/>
      <c r="M131" s="443"/>
    </row>
    <row r="132" spans="1:13" ht="84">
      <c r="A132" s="419"/>
      <c r="B132" s="437" t="s">
        <v>471</v>
      </c>
      <c r="C132" s="438" t="s">
        <v>362</v>
      </c>
      <c r="D132" s="438" t="s">
        <v>469</v>
      </c>
      <c r="E132" s="438" t="s">
        <v>472</v>
      </c>
      <c r="F132" s="439" t="s">
        <v>153</v>
      </c>
      <c r="G132" s="439">
        <v>1</v>
      </c>
      <c r="H132" s="439">
        <v>0</v>
      </c>
      <c r="I132" s="439">
        <v>0</v>
      </c>
      <c r="J132" s="440">
        <f t="shared" si="31"/>
        <v>0</v>
      </c>
      <c r="K132" s="441"/>
      <c r="L132" s="442"/>
      <c r="M132" s="443"/>
    </row>
    <row r="133" spans="1:13" ht="60">
      <c r="A133" s="419"/>
      <c r="B133" s="437" t="s">
        <v>473</v>
      </c>
      <c r="C133" s="438" t="s">
        <v>362</v>
      </c>
      <c r="D133" s="438" t="s">
        <v>474</v>
      </c>
      <c r="E133" s="438" t="s">
        <v>475</v>
      </c>
      <c r="F133" s="439" t="s">
        <v>153</v>
      </c>
      <c r="G133" s="439">
        <v>1</v>
      </c>
      <c r="H133" s="439">
        <v>0</v>
      </c>
      <c r="I133" s="439">
        <v>0</v>
      </c>
      <c r="J133" s="440">
        <f t="shared" si="31"/>
        <v>0</v>
      </c>
      <c r="K133" s="441"/>
      <c r="L133" s="442"/>
      <c r="M133" s="443"/>
    </row>
    <row r="134" spans="1:13" ht="48">
      <c r="A134" s="419"/>
      <c r="B134" s="437" t="s">
        <v>476</v>
      </c>
      <c r="C134" s="438" t="s">
        <v>477</v>
      </c>
      <c r="D134" s="438" t="s">
        <v>478</v>
      </c>
      <c r="E134" s="438" t="s">
        <v>479</v>
      </c>
      <c r="F134" s="439" t="s">
        <v>153</v>
      </c>
      <c r="G134" s="439">
        <v>1</v>
      </c>
      <c r="H134" s="439">
        <v>0</v>
      </c>
      <c r="I134" s="439">
        <v>0</v>
      </c>
      <c r="J134" s="440">
        <f t="shared" si="31"/>
        <v>0</v>
      </c>
      <c r="K134" s="441"/>
      <c r="L134" s="442"/>
      <c r="M134" s="443"/>
    </row>
    <row r="135" spans="1:13" ht="48">
      <c r="A135" s="419"/>
      <c r="B135" s="437" t="s">
        <v>480</v>
      </c>
      <c r="C135" s="438" t="s">
        <v>477</v>
      </c>
      <c r="D135" s="438" t="s">
        <v>481</v>
      </c>
      <c r="E135" s="438" t="s">
        <v>482</v>
      </c>
      <c r="F135" s="439" t="s">
        <v>153</v>
      </c>
      <c r="G135" s="439">
        <v>1</v>
      </c>
      <c r="H135" s="439">
        <v>0</v>
      </c>
      <c r="I135" s="439">
        <v>0</v>
      </c>
      <c r="J135" s="440">
        <f t="shared" si="31"/>
        <v>0</v>
      </c>
      <c r="K135" s="441"/>
      <c r="L135" s="442"/>
      <c r="M135" s="443"/>
    </row>
    <row r="136" spans="1:13" ht="120">
      <c r="A136" s="419"/>
      <c r="B136" s="437" t="s">
        <v>483</v>
      </c>
      <c r="C136" s="438" t="s">
        <v>477</v>
      </c>
      <c r="D136" s="438" t="s">
        <v>484</v>
      </c>
      <c r="E136" s="438" t="s">
        <v>485</v>
      </c>
      <c r="F136" s="439" t="s">
        <v>153</v>
      </c>
      <c r="G136" s="439">
        <v>1</v>
      </c>
      <c r="H136" s="439">
        <v>0</v>
      </c>
      <c r="I136" s="439">
        <v>0</v>
      </c>
      <c r="J136" s="440">
        <f t="shared" si="31"/>
        <v>0</v>
      </c>
      <c r="K136" s="441"/>
      <c r="L136" s="442"/>
      <c r="M136" s="443"/>
    </row>
    <row r="137" spans="1:13" ht="48">
      <c r="A137" s="419"/>
      <c r="B137" s="437" t="s">
        <v>486</v>
      </c>
      <c r="C137" s="438" t="s">
        <v>477</v>
      </c>
      <c r="D137" s="438" t="s">
        <v>487</v>
      </c>
      <c r="E137" s="438" t="s">
        <v>488</v>
      </c>
      <c r="F137" s="439" t="s">
        <v>153</v>
      </c>
      <c r="G137" s="439">
        <v>1</v>
      </c>
      <c r="H137" s="439">
        <v>0</v>
      </c>
      <c r="I137" s="439">
        <v>0</v>
      </c>
      <c r="J137" s="440">
        <f t="shared" si="31"/>
        <v>0</v>
      </c>
      <c r="K137" s="441"/>
      <c r="L137" s="442"/>
      <c r="M137" s="443"/>
    </row>
    <row r="138" spans="1:13" ht="12.75" hidden="1">
      <c r="A138" s="412"/>
      <c r="B138" s="449" t="s">
        <v>489</v>
      </c>
      <c r="C138" s="450"/>
      <c r="D138" s="450"/>
      <c r="E138" s="450" t="s">
        <v>490</v>
      </c>
      <c r="F138" s="451"/>
      <c r="G138" s="451"/>
      <c r="H138" s="451"/>
      <c r="I138" s="471">
        <f t="shared" ref="I138:J138" si="32">SUM(I131:I137)</f>
        <v>0</v>
      </c>
      <c r="J138" s="453">
        <f t="shared" si="32"/>
        <v>0</v>
      </c>
      <c r="K138" s="454"/>
      <c r="L138" s="460"/>
      <c r="M138" s="461"/>
    </row>
    <row r="139" spans="1:13" ht="12.75">
      <c r="A139" s="419"/>
      <c r="B139" s="437"/>
      <c r="C139" s="438"/>
      <c r="D139" s="438"/>
      <c r="E139" s="438"/>
      <c r="F139" s="439"/>
      <c r="G139" s="439"/>
      <c r="H139" s="439"/>
      <c r="I139" s="439"/>
      <c r="J139" s="440"/>
      <c r="K139" s="439"/>
      <c r="L139" s="442"/>
      <c r="M139" s="443"/>
    </row>
    <row r="140" spans="1:13" ht="195.75" customHeight="1">
      <c r="A140" s="419"/>
      <c r="B140" s="437" t="s">
        <v>491</v>
      </c>
      <c r="C140" s="438" t="s">
        <v>140</v>
      </c>
      <c r="D140" s="438" t="s">
        <v>492</v>
      </c>
      <c r="E140" s="438" t="s">
        <v>493</v>
      </c>
      <c r="F140" s="439" t="s">
        <v>494</v>
      </c>
      <c r="G140" s="439">
        <v>1</v>
      </c>
      <c r="H140" s="446">
        <v>124800</v>
      </c>
      <c r="I140" s="446">
        <f>G140*H140</f>
        <v>124800</v>
      </c>
      <c r="J140" s="440"/>
      <c r="K140" s="439">
        <v>1</v>
      </c>
      <c r="L140" s="447">
        <f>I140</f>
        <v>124800</v>
      </c>
      <c r="M140" s="448"/>
    </row>
    <row r="141" spans="1:13" ht="60">
      <c r="A141" s="419"/>
      <c r="B141" s="437" t="s">
        <v>495</v>
      </c>
      <c r="C141" s="438" t="s">
        <v>496</v>
      </c>
      <c r="D141" s="438" t="s">
        <v>497</v>
      </c>
      <c r="E141" s="438" t="s">
        <v>498</v>
      </c>
      <c r="F141" s="439" t="s">
        <v>153</v>
      </c>
      <c r="G141" s="439">
        <v>1</v>
      </c>
      <c r="H141" s="439">
        <v>0</v>
      </c>
      <c r="I141" s="439">
        <v>0</v>
      </c>
      <c r="J141" s="440">
        <f t="shared" ref="J141:J144" si="33">G141*H141</f>
        <v>0</v>
      </c>
      <c r="K141" s="441"/>
      <c r="L141" s="442"/>
      <c r="M141" s="443"/>
    </row>
    <row r="142" spans="1:13" ht="60">
      <c r="A142" s="419"/>
      <c r="B142" s="437" t="s">
        <v>499</v>
      </c>
      <c r="C142" s="438" t="s">
        <v>500</v>
      </c>
      <c r="D142" s="438" t="s">
        <v>501</v>
      </c>
      <c r="E142" s="438" t="s">
        <v>502</v>
      </c>
      <c r="F142" s="439" t="s">
        <v>153</v>
      </c>
      <c r="G142" s="439">
        <v>1</v>
      </c>
      <c r="H142" s="439">
        <v>0</v>
      </c>
      <c r="I142" s="439">
        <v>0</v>
      </c>
      <c r="J142" s="440">
        <f t="shared" si="33"/>
        <v>0</v>
      </c>
      <c r="K142" s="441"/>
      <c r="L142" s="442"/>
      <c r="M142" s="443"/>
    </row>
    <row r="143" spans="1:13" ht="192">
      <c r="A143" s="419"/>
      <c r="B143" s="437" t="s">
        <v>503</v>
      </c>
      <c r="C143" s="438" t="s">
        <v>504</v>
      </c>
      <c r="D143" s="438" t="s">
        <v>505</v>
      </c>
      <c r="E143" s="438" t="s">
        <v>506</v>
      </c>
      <c r="F143" s="439" t="s">
        <v>153</v>
      </c>
      <c r="G143" s="439">
        <v>1</v>
      </c>
      <c r="H143" s="446">
        <v>25200</v>
      </c>
      <c r="I143" s="446">
        <v>25200</v>
      </c>
      <c r="J143" s="440">
        <f t="shared" si="33"/>
        <v>25200</v>
      </c>
      <c r="K143" s="441"/>
      <c r="L143" s="447"/>
      <c r="M143" s="448"/>
    </row>
    <row r="144" spans="1:13" ht="96">
      <c r="A144" s="419"/>
      <c r="B144" s="437" t="s">
        <v>507</v>
      </c>
      <c r="C144" s="438" t="s">
        <v>164</v>
      </c>
      <c r="D144" s="438" t="s">
        <v>508</v>
      </c>
      <c r="E144" s="438" t="s">
        <v>509</v>
      </c>
      <c r="F144" s="439" t="s">
        <v>153</v>
      </c>
      <c r="G144" s="439">
        <v>1</v>
      </c>
      <c r="H144" s="446">
        <v>8700</v>
      </c>
      <c r="I144" s="446">
        <v>8700</v>
      </c>
      <c r="J144" s="440">
        <f t="shared" si="33"/>
        <v>8700</v>
      </c>
      <c r="K144" s="441"/>
      <c r="L144" s="447"/>
      <c r="M144" s="448"/>
    </row>
    <row r="145" spans="1:13" ht="12.75" hidden="1">
      <c r="A145" s="412"/>
      <c r="B145" s="472" t="s">
        <v>510</v>
      </c>
      <c r="C145" s="473"/>
      <c r="D145" s="473"/>
      <c r="E145" s="473" t="s">
        <v>511</v>
      </c>
      <c r="F145" s="474"/>
      <c r="G145" s="474"/>
      <c r="H145" s="474"/>
      <c r="I145" s="475">
        <f>SUM(I140:I144)</f>
        <v>158700</v>
      </c>
      <c r="J145" s="476">
        <f>SUM(J141:J144)</f>
        <v>33900</v>
      </c>
      <c r="K145" s="477"/>
      <c r="L145" s="478"/>
      <c r="M145" s="479"/>
    </row>
    <row r="146" spans="1:13">
      <c r="A146" s="480"/>
      <c r="B146" s="1672" t="s">
        <v>512</v>
      </c>
      <c r="C146" s="1597"/>
      <c r="D146" s="1597"/>
      <c r="E146" s="1598"/>
      <c r="F146" s="481"/>
      <c r="G146" s="481"/>
      <c r="H146" s="481"/>
      <c r="I146" s="482">
        <f>SUM(I16+I27+I39+I50+I63+I75+I83+I95+I108+I120+I129+I138+I145)</f>
        <v>227580</v>
      </c>
      <c r="J146" s="482">
        <f>SUM(J16+J27+J39+J50+J63+J75+J83+J95+J108+J120+J129+J138+J145)</f>
        <v>102780</v>
      </c>
      <c r="K146" s="481"/>
      <c r="L146" s="482">
        <f t="shared" ref="L146:M146" si="34">SUM(L6:L145)</f>
        <v>124800</v>
      </c>
      <c r="M146" s="482">
        <f t="shared" si="34"/>
        <v>0</v>
      </c>
    </row>
    <row r="147" spans="1:13" ht="12.75">
      <c r="A147" s="3"/>
      <c r="B147" s="3"/>
      <c r="C147" s="4"/>
      <c r="D147" s="4"/>
      <c r="E147" s="4"/>
      <c r="F147" s="149"/>
      <c r="G147" s="149"/>
      <c r="H147" s="149"/>
      <c r="I147" s="3"/>
      <c r="J147" s="149"/>
      <c r="K147" s="149"/>
      <c r="L147" s="3"/>
      <c r="M147" s="3"/>
    </row>
    <row r="148" spans="1:13" ht="12.75">
      <c r="A148" s="3"/>
      <c r="B148" s="3"/>
      <c r="C148" s="4"/>
      <c r="D148" s="4"/>
      <c r="E148" s="4"/>
      <c r="F148" s="149"/>
      <c r="G148" s="149"/>
      <c r="H148" s="149"/>
      <c r="I148" s="3"/>
      <c r="J148" s="149"/>
      <c r="K148" s="149"/>
      <c r="L148" s="3"/>
      <c r="M148" s="3"/>
    </row>
    <row r="149" spans="1:13" ht="12.75">
      <c r="A149" s="3"/>
      <c r="B149" s="3"/>
      <c r="C149" s="4"/>
      <c r="D149" s="4"/>
      <c r="E149" s="4"/>
      <c r="F149" s="149"/>
      <c r="G149" s="149"/>
      <c r="H149" s="149"/>
      <c r="I149" s="3"/>
      <c r="J149" s="149"/>
      <c r="K149" s="149"/>
      <c r="L149" s="3"/>
      <c r="M149" s="3"/>
    </row>
    <row r="150" spans="1:13" ht="12.75">
      <c r="A150" s="3"/>
      <c r="B150" s="3"/>
      <c r="C150" s="4"/>
      <c r="D150" s="4"/>
      <c r="E150" s="4"/>
      <c r="F150" s="149"/>
      <c r="G150" s="149"/>
      <c r="H150" s="149"/>
      <c r="I150" s="3"/>
      <c r="J150" s="149"/>
      <c r="K150" s="149"/>
      <c r="L150" s="3"/>
      <c r="M150" s="3"/>
    </row>
    <row r="151" spans="1:13" ht="12.75">
      <c r="A151" s="3"/>
      <c r="B151" s="3"/>
      <c r="C151" s="4"/>
      <c r="D151" s="4"/>
      <c r="E151" s="4"/>
      <c r="F151" s="149"/>
      <c r="G151" s="149"/>
      <c r="H151" s="149"/>
      <c r="I151" s="3"/>
      <c r="J151" s="149"/>
      <c r="K151" s="149"/>
      <c r="L151" s="3"/>
      <c r="M151" s="3"/>
    </row>
    <row r="152" spans="1:13" ht="12.75">
      <c r="A152" s="3"/>
      <c r="B152" s="3"/>
      <c r="C152" s="4"/>
      <c r="D152" s="4"/>
      <c r="E152" s="4"/>
      <c r="F152" s="149"/>
      <c r="G152" s="149"/>
      <c r="H152" s="149"/>
      <c r="I152" s="3"/>
      <c r="J152" s="149"/>
      <c r="K152" s="149"/>
      <c r="L152" s="3"/>
      <c r="M152" s="3"/>
    </row>
    <row r="153" spans="1:13" ht="12.75">
      <c r="A153" s="3"/>
      <c r="B153" s="3"/>
      <c r="C153" s="4"/>
      <c r="D153" s="4"/>
      <c r="E153" s="4"/>
      <c r="F153" s="149"/>
      <c r="G153" s="149"/>
      <c r="H153" s="149"/>
      <c r="I153" s="3"/>
      <c r="J153" s="149"/>
      <c r="K153" s="149"/>
      <c r="L153" s="3"/>
      <c r="M153" s="3"/>
    </row>
    <row r="154" spans="1:13" ht="12.75">
      <c r="A154" s="3"/>
      <c r="B154" s="3"/>
      <c r="C154" s="4"/>
      <c r="D154" s="4"/>
      <c r="E154" s="4"/>
      <c r="F154" s="149"/>
      <c r="G154" s="149"/>
      <c r="H154" s="149"/>
      <c r="I154" s="3"/>
      <c r="J154" s="149"/>
      <c r="K154" s="149"/>
      <c r="L154" s="3"/>
      <c r="M154" s="3"/>
    </row>
    <row r="155" spans="1:13" ht="12.75">
      <c r="A155" s="3"/>
      <c r="B155" s="3"/>
      <c r="C155" s="4"/>
      <c r="D155" s="4"/>
      <c r="E155" s="4"/>
      <c r="F155" s="149"/>
      <c r="G155" s="149"/>
      <c r="H155" s="149"/>
      <c r="I155" s="3"/>
      <c r="J155" s="149"/>
      <c r="K155" s="149"/>
      <c r="L155" s="3"/>
      <c r="M155" s="3"/>
    </row>
    <row r="156" spans="1:13" ht="12.75">
      <c r="A156" s="3"/>
      <c r="B156" s="3"/>
      <c r="C156" s="4"/>
      <c r="D156" s="4"/>
      <c r="E156" s="4"/>
      <c r="F156" s="149"/>
      <c r="G156" s="149"/>
      <c r="H156" s="149"/>
      <c r="I156" s="3"/>
      <c r="J156" s="149"/>
      <c r="K156" s="149"/>
      <c r="L156" s="3"/>
      <c r="M156" s="3"/>
    </row>
    <row r="157" spans="1:13" ht="12.75">
      <c r="A157" s="3"/>
      <c r="B157" s="3"/>
      <c r="C157" s="4"/>
      <c r="D157" s="4"/>
      <c r="E157" s="4"/>
      <c r="F157" s="149"/>
      <c r="G157" s="149"/>
      <c r="H157" s="149"/>
      <c r="I157" s="3"/>
      <c r="J157" s="149"/>
      <c r="K157" s="149"/>
      <c r="L157" s="3"/>
      <c r="M157" s="3"/>
    </row>
    <row r="158" spans="1:13" ht="12.75">
      <c r="A158" s="3"/>
      <c r="B158" s="3"/>
      <c r="C158" s="4"/>
      <c r="D158" s="4"/>
      <c r="E158" s="4"/>
      <c r="F158" s="149"/>
      <c r="G158" s="149"/>
      <c r="H158" s="149"/>
      <c r="I158" s="3"/>
      <c r="J158" s="149"/>
      <c r="K158" s="149"/>
      <c r="L158" s="3"/>
      <c r="M158" s="3"/>
    </row>
    <row r="159" spans="1:13" ht="12.75">
      <c r="A159" s="3"/>
      <c r="B159" s="3"/>
      <c r="C159" s="4"/>
      <c r="D159" s="4"/>
      <c r="E159" s="4"/>
      <c r="F159" s="149"/>
      <c r="G159" s="149"/>
      <c r="H159" s="149"/>
      <c r="I159" s="3"/>
      <c r="J159" s="149"/>
      <c r="K159" s="149"/>
      <c r="L159" s="3"/>
      <c r="M159" s="3"/>
    </row>
    <row r="160" spans="1:13" ht="12.75">
      <c r="A160" s="3"/>
      <c r="B160" s="3"/>
      <c r="C160" s="4"/>
      <c r="D160" s="4"/>
      <c r="E160" s="4"/>
      <c r="F160" s="149"/>
      <c r="G160" s="149"/>
      <c r="H160" s="149"/>
      <c r="I160" s="3"/>
      <c r="J160" s="149"/>
      <c r="K160" s="149"/>
      <c r="L160" s="3"/>
      <c r="M160" s="3"/>
    </row>
    <row r="161" spans="1:13" ht="12.75">
      <c r="A161" s="3"/>
      <c r="B161" s="3"/>
      <c r="C161" s="4"/>
      <c r="D161" s="4"/>
      <c r="E161" s="4"/>
      <c r="F161" s="149"/>
      <c r="G161" s="149"/>
      <c r="H161" s="149"/>
      <c r="I161" s="3"/>
      <c r="J161" s="149"/>
      <c r="K161" s="149"/>
      <c r="L161" s="3"/>
      <c r="M161" s="3"/>
    </row>
    <row r="162" spans="1:13" ht="12.75">
      <c r="A162" s="3"/>
      <c r="B162" s="3"/>
      <c r="C162" s="4"/>
      <c r="D162" s="4"/>
      <c r="E162" s="4"/>
      <c r="F162" s="149"/>
      <c r="G162" s="149"/>
      <c r="H162" s="149"/>
      <c r="I162" s="3"/>
      <c r="J162" s="149"/>
      <c r="K162" s="149"/>
      <c r="L162" s="3"/>
      <c r="M162" s="3"/>
    </row>
    <row r="163" spans="1:13" ht="12.75">
      <c r="A163" s="3"/>
      <c r="B163" s="3"/>
      <c r="C163" s="4"/>
      <c r="D163" s="4"/>
      <c r="E163" s="4"/>
      <c r="F163" s="149"/>
      <c r="G163" s="149"/>
      <c r="H163" s="149"/>
      <c r="I163" s="3"/>
      <c r="J163" s="149"/>
      <c r="K163" s="149"/>
      <c r="L163" s="3"/>
      <c r="M163" s="3"/>
    </row>
    <row r="164" spans="1:13" ht="12.75">
      <c r="A164" s="3"/>
      <c r="B164" s="3"/>
      <c r="C164" s="4"/>
      <c r="D164" s="4"/>
      <c r="E164" s="4"/>
      <c r="F164" s="149"/>
      <c r="G164" s="149"/>
      <c r="H164" s="149"/>
      <c r="I164" s="3"/>
      <c r="J164" s="149"/>
      <c r="K164" s="149"/>
      <c r="L164" s="3"/>
      <c r="M164" s="3"/>
    </row>
    <row r="165" spans="1:13" ht="12.75">
      <c r="A165" s="3"/>
      <c r="B165" s="3"/>
      <c r="C165" s="4"/>
      <c r="D165" s="4"/>
      <c r="E165" s="4"/>
      <c r="F165" s="149"/>
      <c r="G165" s="149"/>
      <c r="H165" s="149"/>
      <c r="I165" s="3"/>
      <c r="J165" s="149"/>
      <c r="K165" s="149"/>
      <c r="L165" s="3"/>
      <c r="M165" s="3"/>
    </row>
    <row r="166" spans="1:13" ht="12.75">
      <c r="A166" s="3"/>
      <c r="B166" s="3"/>
      <c r="C166" s="4"/>
      <c r="D166" s="4"/>
      <c r="E166" s="4"/>
      <c r="F166" s="149"/>
      <c r="G166" s="149"/>
      <c r="H166" s="149"/>
      <c r="I166" s="3"/>
      <c r="J166" s="149"/>
      <c r="K166" s="149"/>
      <c r="L166" s="3"/>
      <c r="M166" s="3"/>
    </row>
    <row r="167" spans="1:13" ht="12.75">
      <c r="A167" s="3"/>
      <c r="B167" s="3"/>
      <c r="C167" s="4"/>
      <c r="D167" s="4"/>
      <c r="E167" s="4"/>
      <c r="F167" s="149"/>
      <c r="G167" s="149"/>
      <c r="H167" s="149"/>
      <c r="I167" s="3"/>
      <c r="J167" s="149"/>
      <c r="K167" s="149"/>
      <c r="L167" s="3"/>
      <c r="M167" s="3"/>
    </row>
    <row r="168" spans="1:13" ht="12.75">
      <c r="A168" s="3"/>
      <c r="B168" s="3"/>
      <c r="C168" s="4"/>
      <c r="D168" s="4"/>
      <c r="E168" s="4"/>
      <c r="F168" s="149"/>
      <c r="G168" s="149"/>
      <c r="H168" s="149"/>
      <c r="I168" s="3"/>
      <c r="J168" s="149"/>
      <c r="K168" s="149"/>
      <c r="L168" s="3"/>
      <c r="M168" s="3"/>
    </row>
    <row r="169" spans="1:13" ht="12.75">
      <c r="A169" s="3"/>
      <c r="B169" s="3"/>
      <c r="C169" s="4"/>
      <c r="D169" s="4"/>
      <c r="E169" s="4"/>
      <c r="F169" s="149"/>
      <c r="G169" s="149"/>
      <c r="H169" s="149"/>
      <c r="I169" s="3"/>
      <c r="J169" s="149"/>
      <c r="K169" s="149"/>
      <c r="L169" s="3"/>
      <c r="M169" s="3"/>
    </row>
    <row r="170" spans="1:13" ht="12.75">
      <c r="A170" s="3"/>
      <c r="B170" s="3"/>
      <c r="C170" s="4"/>
      <c r="D170" s="4"/>
      <c r="E170" s="4"/>
      <c r="F170" s="149"/>
      <c r="G170" s="149"/>
      <c r="H170" s="149"/>
      <c r="I170" s="3"/>
      <c r="J170" s="149"/>
      <c r="K170" s="149"/>
      <c r="L170" s="3"/>
      <c r="M170" s="3"/>
    </row>
    <row r="171" spans="1:13" ht="12.75">
      <c r="A171" s="3"/>
      <c r="B171" s="3"/>
      <c r="C171" s="4"/>
      <c r="D171" s="4"/>
      <c r="E171" s="4"/>
      <c r="F171" s="149"/>
      <c r="G171" s="149"/>
      <c r="H171" s="149"/>
      <c r="I171" s="3"/>
      <c r="J171" s="149"/>
      <c r="K171" s="149"/>
      <c r="L171" s="3"/>
      <c r="M171" s="3"/>
    </row>
    <row r="172" spans="1:13" ht="12.75">
      <c r="A172" s="3"/>
      <c r="B172" s="3"/>
      <c r="C172" s="4"/>
      <c r="D172" s="4"/>
      <c r="E172" s="4"/>
      <c r="F172" s="149"/>
      <c r="G172" s="149"/>
      <c r="H172" s="149"/>
      <c r="I172" s="3"/>
      <c r="J172" s="149"/>
      <c r="K172" s="149"/>
      <c r="L172" s="3"/>
      <c r="M172" s="3"/>
    </row>
    <row r="173" spans="1:13" ht="12.75">
      <c r="A173" s="3"/>
      <c r="B173" s="3"/>
      <c r="C173" s="4"/>
      <c r="D173" s="4"/>
      <c r="E173" s="4"/>
      <c r="F173" s="149"/>
      <c r="G173" s="149"/>
      <c r="H173" s="149"/>
      <c r="I173" s="3"/>
      <c r="J173" s="149"/>
      <c r="K173" s="149"/>
      <c r="L173" s="3"/>
      <c r="M173" s="3"/>
    </row>
    <row r="174" spans="1:13" ht="12.75">
      <c r="A174" s="3"/>
      <c r="B174" s="3"/>
      <c r="C174" s="4"/>
      <c r="D174" s="4"/>
      <c r="E174" s="4"/>
      <c r="F174" s="149"/>
      <c r="G174" s="149"/>
      <c r="H174" s="149"/>
      <c r="I174" s="3"/>
      <c r="J174" s="149"/>
      <c r="K174" s="149"/>
      <c r="L174" s="3"/>
      <c r="M174" s="3"/>
    </row>
    <row r="175" spans="1:13" ht="12.75">
      <c r="A175" s="3"/>
      <c r="B175" s="3"/>
      <c r="C175" s="4"/>
      <c r="D175" s="4"/>
      <c r="E175" s="4"/>
      <c r="F175" s="149"/>
      <c r="G175" s="149"/>
      <c r="H175" s="149"/>
      <c r="I175" s="3"/>
      <c r="J175" s="149"/>
      <c r="K175" s="149"/>
      <c r="L175" s="3"/>
      <c r="M175" s="3"/>
    </row>
    <row r="176" spans="1:13" ht="12.75">
      <c r="A176" s="3"/>
      <c r="B176" s="3"/>
      <c r="C176" s="4"/>
      <c r="D176" s="4"/>
      <c r="E176" s="4"/>
      <c r="F176" s="149"/>
      <c r="G176" s="149"/>
      <c r="H176" s="149"/>
      <c r="I176" s="3"/>
      <c r="J176" s="149"/>
      <c r="K176" s="149"/>
      <c r="L176" s="3"/>
      <c r="M176" s="3"/>
    </row>
    <row r="177" spans="1:13" ht="12.75">
      <c r="A177" s="3"/>
      <c r="B177" s="3"/>
      <c r="C177" s="4"/>
      <c r="D177" s="4"/>
      <c r="E177" s="4"/>
      <c r="F177" s="149"/>
      <c r="G177" s="149"/>
      <c r="H177" s="149"/>
      <c r="I177" s="3"/>
      <c r="J177" s="149"/>
      <c r="K177" s="149"/>
      <c r="L177" s="3"/>
      <c r="M177" s="3"/>
    </row>
    <row r="178" spans="1:13" ht="12.75">
      <c r="A178" s="3"/>
      <c r="B178" s="3"/>
      <c r="C178" s="4"/>
      <c r="D178" s="4"/>
      <c r="E178" s="4"/>
      <c r="F178" s="149"/>
      <c r="G178" s="149"/>
      <c r="H178" s="149"/>
      <c r="I178" s="3"/>
      <c r="J178" s="149"/>
      <c r="K178" s="149"/>
      <c r="L178" s="3"/>
      <c r="M178" s="3"/>
    </row>
    <row r="179" spans="1:13" ht="12.75">
      <c r="A179" s="3"/>
      <c r="B179" s="3"/>
      <c r="C179" s="4"/>
      <c r="D179" s="4"/>
      <c r="E179" s="4"/>
      <c r="F179" s="149"/>
      <c r="G179" s="149"/>
      <c r="H179" s="149"/>
      <c r="I179" s="3"/>
      <c r="J179" s="149"/>
      <c r="K179" s="149"/>
      <c r="L179" s="3"/>
      <c r="M179" s="3"/>
    </row>
    <row r="180" spans="1:13" ht="12.75">
      <c r="A180" s="3"/>
      <c r="B180" s="3"/>
      <c r="C180" s="4"/>
      <c r="D180" s="4"/>
      <c r="E180" s="4"/>
      <c r="F180" s="149"/>
      <c r="G180" s="149"/>
      <c r="H180" s="149"/>
      <c r="I180" s="3"/>
      <c r="J180" s="149"/>
      <c r="K180" s="149"/>
      <c r="L180" s="3"/>
      <c r="M180" s="3"/>
    </row>
    <row r="181" spans="1:13" ht="12.75">
      <c r="A181" s="3"/>
      <c r="B181" s="3"/>
      <c r="C181" s="4"/>
      <c r="D181" s="4"/>
      <c r="E181" s="4"/>
      <c r="F181" s="149"/>
      <c r="G181" s="149"/>
      <c r="H181" s="149"/>
      <c r="I181" s="3"/>
      <c r="J181" s="149"/>
      <c r="K181" s="149"/>
      <c r="L181" s="3"/>
      <c r="M181" s="3"/>
    </row>
    <row r="182" spans="1:13" ht="12.75">
      <c r="A182" s="3"/>
      <c r="B182" s="3"/>
      <c r="C182" s="4"/>
      <c r="D182" s="4"/>
      <c r="E182" s="4"/>
      <c r="F182" s="149"/>
      <c r="G182" s="149"/>
      <c r="H182" s="149"/>
      <c r="I182" s="3"/>
      <c r="J182" s="149"/>
      <c r="K182" s="149"/>
      <c r="L182" s="3"/>
      <c r="M182" s="3"/>
    </row>
    <row r="183" spans="1:13" ht="12.75">
      <c r="A183" s="3"/>
      <c r="B183" s="3"/>
      <c r="C183" s="4"/>
      <c r="D183" s="4"/>
      <c r="E183" s="4"/>
      <c r="F183" s="149"/>
      <c r="G183" s="149"/>
      <c r="H183" s="149"/>
      <c r="I183" s="3"/>
      <c r="J183" s="149"/>
      <c r="K183" s="149"/>
      <c r="L183" s="3"/>
      <c r="M183" s="3"/>
    </row>
    <row r="184" spans="1:13" ht="12.75">
      <c r="A184" s="3"/>
      <c r="B184" s="3"/>
      <c r="C184" s="4"/>
      <c r="D184" s="4"/>
      <c r="E184" s="4"/>
      <c r="F184" s="149"/>
      <c r="G184" s="149"/>
      <c r="H184" s="149"/>
      <c r="I184" s="3"/>
      <c r="J184" s="149"/>
      <c r="K184" s="149"/>
      <c r="L184" s="3"/>
      <c r="M184" s="3"/>
    </row>
    <row r="185" spans="1:13" ht="12.75">
      <c r="A185" s="3"/>
      <c r="B185" s="3"/>
      <c r="C185" s="4"/>
      <c r="D185" s="4"/>
      <c r="E185" s="4"/>
      <c r="F185" s="149"/>
      <c r="G185" s="149"/>
      <c r="H185" s="149"/>
      <c r="I185" s="3"/>
      <c r="J185" s="149"/>
      <c r="K185" s="149"/>
      <c r="L185" s="3"/>
      <c r="M185" s="3"/>
    </row>
    <row r="186" spans="1:13" ht="12.75">
      <c r="A186" s="3"/>
      <c r="B186" s="3"/>
      <c r="C186" s="4"/>
      <c r="D186" s="4"/>
      <c r="E186" s="4"/>
      <c r="F186" s="149"/>
      <c r="G186" s="149"/>
      <c r="H186" s="149"/>
      <c r="I186" s="3"/>
      <c r="J186" s="149"/>
      <c r="K186" s="149"/>
      <c r="L186" s="3"/>
      <c r="M186" s="3"/>
    </row>
    <row r="187" spans="1:13" ht="12.75">
      <c r="A187" s="3"/>
      <c r="B187" s="3"/>
      <c r="C187" s="4"/>
      <c r="D187" s="4"/>
      <c r="E187" s="4"/>
      <c r="F187" s="149"/>
      <c r="G187" s="149"/>
      <c r="H187" s="149"/>
      <c r="I187" s="3"/>
      <c r="J187" s="149"/>
      <c r="K187" s="149"/>
      <c r="L187" s="3"/>
      <c r="M187" s="3"/>
    </row>
    <row r="188" spans="1:13" ht="12.75">
      <c r="A188" s="3"/>
      <c r="B188" s="3"/>
      <c r="C188" s="4"/>
      <c r="D188" s="4"/>
      <c r="E188" s="4"/>
      <c r="F188" s="149"/>
      <c r="G188" s="149"/>
      <c r="H188" s="149"/>
      <c r="I188" s="3"/>
      <c r="J188" s="149"/>
      <c r="K188" s="149"/>
      <c r="L188" s="3"/>
      <c r="M188" s="3"/>
    </row>
    <row r="189" spans="1:13" ht="12.75">
      <c r="A189" s="3"/>
      <c r="B189" s="3"/>
      <c r="C189" s="4"/>
      <c r="D189" s="4"/>
      <c r="E189" s="4"/>
      <c r="F189" s="149"/>
      <c r="G189" s="149"/>
      <c r="H189" s="149"/>
      <c r="I189" s="3"/>
      <c r="J189" s="149"/>
      <c r="K189" s="149"/>
      <c r="L189" s="3"/>
      <c r="M189" s="3"/>
    </row>
    <row r="190" spans="1:13" ht="12.75">
      <c r="A190" s="3"/>
      <c r="B190" s="3"/>
      <c r="C190" s="4"/>
      <c r="D190" s="4"/>
      <c r="E190" s="4"/>
      <c r="F190" s="149"/>
      <c r="G190" s="149"/>
      <c r="H190" s="149"/>
      <c r="I190" s="3"/>
      <c r="J190" s="149"/>
      <c r="K190" s="149"/>
      <c r="L190" s="3"/>
      <c r="M190" s="3"/>
    </row>
    <row r="191" spans="1:13" ht="12.75">
      <c r="A191" s="3"/>
      <c r="B191" s="3"/>
      <c r="C191" s="4"/>
      <c r="D191" s="4"/>
      <c r="E191" s="4"/>
      <c r="F191" s="149"/>
      <c r="G191" s="149"/>
      <c r="H191" s="149"/>
      <c r="I191" s="3"/>
      <c r="J191" s="149"/>
      <c r="K191" s="149"/>
      <c r="L191" s="3"/>
      <c r="M191" s="3"/>
    </row>
    <row r="192" spans="1:13" ht="12.75">
      <c r="A192" s="3"/>
      <c r="B192" s="3"/>
      <c r="C192" s="4"/>
      <c r="D192" s="4"/>
      <c r="E192" s="4"/>
      <c r="F192" s="149"/>
      <c r="G192" s="149"/>
      <c r="H192" s="149"/>
      <c r="I192" s="3"/>
      <c r="J192" s="149"/>
      <c r="K192" s="149"/>
      <c r="L192" s="3"/>
      <c r="M192" s="3"/>
    </row>
    <row r="193" spans="1:13" ht="12.75">
      <c r="A193" s="3"/>
      <c r="B193" s="3"/>
      <c r="C193" s="4"/>
      <c r="D193" s="4"/>
      <c r="E193" s="4"/>
      <c r="F193" s="149"/>
      <c r="G193" s="149"/>
      <c r="H193" s="149"/>
      <c r="I193" s="3"/>
      <c r="J193" s="149"/>
      <c r="K193" s="149"/>
      <c r="L193" s="3"/>
      <c r="M193" s="3"/>
    </row>
    <row r="194" spans="1:13" ht="12.75">
      <c r="A194" s="3"/>
      <c r="B194" s="3"/>
      <c r="C194" s="4"/>
      <c r="D194" s="4"/>
      <c r="E194" s="4"/>
      <c r="F194" s="149"/>
      <c r="G194" s="149"/>
      <c r="H194" s="149"/>
      <c r="I194" s="3"/>
      <c r="J194" s="149"/>
      <c r="K194" s="149"/>
      <c r="L194" s="3"/>
      <c r="M194" s="3"/>
    </row>
    <row r="195" spans="1:13" ht="12.75">
      <c r="A195" s="3"/>
      <c r="B195" s="3"/>
      <c r="C195" s="4"/>
      <c r="D195" s="4"/>
      <c r="E195" s="4"/>
      <c r="F195" s="149"/>
      <c r="G195" s="149"/>
      <c r="H195" s="149"/>
      <c r="I195" s="3"/>
      <c r="J195" s="149"/>
      <c r="K195" s="149"/>
      <c r="L195" s="3"/>
      <c r="M195" s="3"/>
    </row>
    <row r="196" spans="1:13" ht="12.75">
      <c r="A196" s="3"/>
      <c r="B196" s="3"/>
      <c r="C196" s="4"/>
      <c r="D196" s="4"/>
      <c r="E196" s="4"/>
      <c r="F196" s="149"/>
      <c r="G196" s="149"/>
      <c r="H196" s="149"/>
      <c r="I196" s="3"/>
      <c r="J196" s="149"/>
      <c r="K196" s="149"/>
      <c r="L196" s="3"/>
      <c r="M196" s="3"/>
    </row>
    <row r="197" spans="1:13" ht="12.75">
      <c r="A197" s="3"/>
      <c r="B197" s="3"/>
      <c r="C197" s="4"/>
      <c r="D197" s="4"/>
      <c r="E197" s="4"/>
      <c r="F197" s="149"/>
      <c r="G197" s="149"/>
      <c r="H197" s="149"/>
      <c r="I197" s="3"/>
      <c r="J197" s="149"/>
      <c r="K197" s="149"/>
      <c r="L197" s="3"/>
      <c r="M197" s="3"/>
    </row>
    <row r="198" spans="1:13" ht="12.75">
      <c r="A198" s="3"/>
      <c r="B198" s="3"/>
      <c r="C198" s="4"/>
      <c r="D198" s="4"/>
      <c r="E198" s="4"/>
      <c r="F198" s="149"/>
      <c r="G198" s="149"/>
      <c r="H198" s="149"/>
      <c r="I198" s="3"/>
      <c r="J198" s="149"/>
      <c r="K198" s="149"/>
      <c r="L198" s="3"/>
      <c r="M198" s="3"/>
    </row>
    <row r="199" spans="1:13" ht="12.75">
      <c r="A199" s="3"/>
      <c r="B199" s="3"/>
      <c r="C199" s="4"/>
      <c r="D199" s="4"/>
      <c r="E199" s="4"/>
      <c r="F199" s="149"/>
      <c r="G199" s="149"/>
      <c r="H199" s="149"/>
      <c r="I199" s="3"/>
      <c r="J199" s="149"/>
      <c r="K199" s="149"/>
      <c r="L199" s="3"/>
      <c r="M199" s="3"/>
    </row>
    <row r="200" spans="1:13" ht="12.75">
      <c r="A200" s="3"/>
      <c r="B200" s="3"/>
      <c r="C200" s="4"/>
      <c r="D200" s="4"/>
      <c r="E200" s="4"/>
      <c r="F200" s="149"/>
      <c r="G200" s="149"/>
      <c r="H200" s="149"/>
      <c r="I200" s="3"/>
      <c r="J200" s="149"/>
      <c r="K200" s="149"/>
      <c r="L200" s="3"/>
      <c r="M200" s="3"/>
    </row>
    <row r="201" spans="1:13" ht="12.75">
      <c r="A201" s="3"/>
      <c r="B201" s="3"/>
      <c r="C201" s="4"/>
      <c r="D201" s="4"/>
      <c r="E201" s="4"/>
      <c r="F201" s="149"/>
      <c r="G201" s="149"/>
      <c r="H201" s="149"/>
      <c r="I201" s="3"/>
      <c r="J201" s="149"/>
      <c r="K201" s="149"/>
      <c r="L201" s="3"/>
      <c r="M201" s="3"/>
    </row>
    <row r="202" spans="1:13" ht="12.75">
      <c r="A202" s="3"/>
      <c r="B202" s="3"/>
      <c r="C202" s="4"/>
      <c r="D202" s="4"/>
      <c r="E202" s="4"/>
      <c r="F202" s="149"/>
      <c r="G202" s="149"/>
      <c r="H202" s="149"/>
      <c r="I202" s="3"/>
      <c r="J202" s="149"/>
      <c r="K202" s="149"/>
      <c r="L202" s="3"/>
      <c r="M202" s="3"/>
    </row>
    <row r="203" spans="1:13" ht="12.75">
      <c r="A203" s="3"/>
      <c r="B203" s="3"/>
      <c r="C203" s="4"/>
      <c r="D203" s="4"/>
      <c r="E203" s="4"/>
      <c r="F203" s="149"/>
      <c r="G203" s="149"/>
      <c r="H203" s="149"/>
      <c r="I203" s="3"/>
      <c r="J203" s="149"/>
      <c r="K203" s="149"/>
      <c r="L203" s="3"/>
      <c r="M203" s="3"/>
    </row>
    <row r="204" spans="1:13" ht="12.75">
      <c r="A204" s="3"/>
      <c r="B204" s="3"/>
      <c r="C204" s="4"/>
      <c r="D204" s="4"/>
      <c r="E204" s="4"/>
      <c r="F204" s="149"/>
      <c r="G204" s="149"/>
      <c r="H204" s="149"/>
      <c r="I204" s="3"/>
      <c r="J204" s="149"/>
      <c r="K204" s="149"/>
      <c r="L204" s="3"/>
      <c r="M204" s="3"/>
    </row>
    <row r="205" spans="1:13" ht="12.75">
      <c r="A205" s="3"/>
      <c r="B205" s="3"/>
      <c r="C205" s="4"/>
      <c r="D205" s="4"/>
      <c r="E205" s="4"/>
      <c r="F205" s="149"/>
      <c r="G205" s="149"/>
      <c r="H205" s="149"/>
      <c r="I205" s="3"/>
      <c r="J205" s="149"/>
      <c r="K205" s="149"/>
      <c r="L205" s="3"/>
      <c r="M205" s="3"/>
    </row>
    <row r="206" spans="1:13" ht="12.75">
      <c r="A206" s="3"/>
      <c r="B206" s="3"/>
      <c r="C206" s="4"/>
      <c r="D206" s="4"/>
      <c r="E206" s="4"/>
      <c r="F206" s="149"/>
      <c r="G206" s="149"/>
      <c r="H206" s="149"/>
      <c r="I206" s="3"/>
      <c r="J206" s="149"/>
      <c r="K206" s="149"/>
      <c r="L206" s="3"/>
      <c r="M206" s="3"/>
    </row>
    <row r="207" spans="1:13" ht="12.75">
      <c r="A207" s="3"/>
      <c r="B207" s="3"/>
      <c r="C207" s="4"/>
      <c r="D207" s="4"/>
      <c r="E207" s="4"/>
      <c r="F207" s="149"/>
      <c r="G207" s="149"/>
      <c r="H207" s="149"/>
      <c r="I207" s="3"/>
      <c r="J207" s="149"/>
      <c r="K207" s="149"/>
      <c r="L207" s="3"/>
      <c r="M207" s="3"/>
    </row>
    <row r="208" spans="1:13" ht="12.75">
      <c r="A208" s="3"/>
      <c r="B208" s="3"/>
      <c r="C208" s="4"/>
      <c r="D208" s="4"/>
      <c r="E208" s="4"/>
      <c r="F208" s="149"/>
      <c r="G208" s="149"/>
      <c r="H208" s="149"/>
      <c r="I208" s="3"/>
      <c r="J208" s="149"/>
      <c r="K208" s="149"/>
      <c r="L208" s="3"/>
      <c r="M208" s="3"/>
    </row>
    <row r="209" spans="1:13" ht="12.75">
      <c r="A209" s="3"/>
      <c r="B209" s="3"/>
      <c r="C209" s="4"/>
      <c r="D209" s="4"/>
      <c r="E209" s="4"/>
      <c r="F209" s="149"/>
      <c r="G209" s="149"/>
      <c r="H209" s="149"/>
      <c r="I209" s="3"/>
      <c r="J209" s="149"/>
      <c r="K209" s="149"/>
      <c r="L209" s="3"/>
      <c r="M209" s="3"/>
    </row>
    <row r="210" spans="1:13" ht="12.75">
      <c r="A210" s="3"/>
      <c r="B210" s="3"/>
      <c r="C210" s="4"/>
      <c r="D210" s="4"/>
      <c r="E210" s="4"/>
      <c r="F210" s="149"/>
      <c r="G210" s="149"/>
      <c r="H210" s="149"/>
      <c r="I210" s="3"/>
      <c r="J210" s="149"/>
      <c r="K210" s="149"/>
      <c r="L210" s="3"/>
      <c r="M210" s="3"/>
    </row>
    <row r="211" spans="1:13" ht="12.75">
      <c r="A211" s="3"/>
      <c r="B211" s="3"/>
      <c r="C211" s="4"/>
      <c r="D211" s="4"/>
      <c r="E211" s="4"/>
      <c r="F211" s="149"/>
      <c r="G211" s="149"/>
      <c r="H211" s="149"/>
      <c r="I211" s="3"/>
      <c r="J211" s="149"/>
      <c r="K211" s="149"/>
      <c r="L211" s="3"/>
      <c r="M211" s="3"/>
    </row>
    <row r="212" spans="1:13" ht="12.75">
      <c r="A212" s="3"/>
      <c r="B212" s="3"/>
      <c r="C212" s="4"/>
      <c r="D212" s="4"/>
      <c r="E212" s="4"/>
      <c r="F212" s="149"/>
      <c r="G212" s="149"/>
      <c r="H212" s="149"/>
      <c r="I212" s="3"/>
      <c r="J212" s="149"/>
      <c r="K212" s="149"/>
      <c r="L212" s="3"/>
      <c r="M212" s="3"/>
    </row>
    <row r="213" spans="1:13" ht="12.75">
      <c r="A213" s="3"/>
      <c r="B213" s="3"/>
      <c r="C213" s="4"/>
      <c r="D213" s="4"/>
      <c r="E213" s="4"/>
      <c r="F213" s="149"/>
      <c r="G213" s="149"/>
      <c r="H213" s="149"/>
      <c r="I213" s="3"/>
      <c r="J213" s="149"/>
      <c r="K213" s="149"/>
      <c r="L213" s="3"/>
      <c r="M213" s="3"/>
    </row>
    <row r="214" spans="1:13" ht="12.75">
      <c r="A214" s="3"/>
      <c r="B214" s="3"/>
      <c r="C214" s="4"/>
      <c r="D214" s="4"/>
      <c r="E214" s="4"/>
      <c r="F214" s="149"/>
      <c r="G214" s="149"/>
      <c r="H214" s="149"/>
      <c r="I214" s="3"/>
      <c r="J214" s="149"/>
      <c r="K214" s="149"/>
      <c r="L214" s="3"/>
      <c r="M214" s="3"/>
    </row>
    <row r="215" spans="1:13" ht="12.75">
      <c r="A215" s="3"/>
      <c r="B215" s="3"/>
      <c r="C215" s="4"/>
      <c r="D215" s="4"/>
      <c r="E215" s="4"/>
      <c r="F215" s="149"/>
      <c r="G215" s="149"/>
      <c r="H215" s="149"/>
      <c r="I215" s="3"/>
      <c r="J215" s="149"/>
      <c r="K215" s="149"/>
      <c r="L215" s="3"/>
      <c r="M215" s="3"/>
    </row>
    <row r="216" spans="1:13" ht="12.75">
      <c r="A216" s="3"/>
      <c r="B216" s="3"/>
      <c r="C216" s="4"/>
      <c r="D216" s="4"/>
      <c r="E216" s="4"/>
      <c r="F216" s="149"/>
      <c r="G216" s="149"/>
      <c r="H216" s="149"/>
      <c r="I216" s="3"/>
      <c r="J216" s="149"/>
      <c r="K216" s="149"/>
      <c r="L216" s="3"/>
      <c r="M216" s="3"/>
    </row>
    <row r="217" spans="1:13" ht="12.75">
      <c r="A217" s="3"/>
      <c r="B217" s="3"/>
      <c r="C217" s="4"/>
      <c r="D217" s="4"/>
      <c r="E217" s="4"/>
      <c r="F217" s="149"/>
      <c r="G217" s="149"/>
      <c r="H217" s="149"/>
      <c r="I217" s="3"/>
      <c r="J217" s="149"/>
      <c r="K217" s="149"/>
      <c r="L217" s="3"/>
      <c r="M217" s="3"/>
    </row>
    <row r="218" spans="1:13" ht="12.75">
      <c r="A218" s="3"/>
      <c r="B218" s="3"/>
      <c r="C218" s="4"/>
      <c r="D218" s="4"/>
      <c r="E218" s="4"/>
      <c r="F218" s="149"/>
      <c r="G218" s="149"/>
      <c r="H218" s="149"/>
      <c r="I218" s="3"/>
      <c r="J218" s="149"/>
      <c r="K218" s="149"/>
      <c r="L218" s="3"/>
      <c r="M218" s="3"/>
    </row>
    <row r="219" spans="1:13" ht="12.75">
      <c r="A219" s="3"/>
      <c r="B219" s="3"/>
      <c r="C219" s="4"/>
      <c r="D219" s="4"/>
      <c r="E219" s="4"/>
      <c r="F219" s="149"/>
      <c r="G219" s="149"/>
      <c r="H219" s="149"/>
      <c r="I219" s="3"/>
      <c r="J219" s="149"/>
      <c r="K219" s="149"/>
      <c r="L219" s="3"/>
      <c r="M219" s="3"/>
    </row>
    <row r="220" spans="1:13" ht="12.75">
      <c r="A220" s="3"/>
      <c r="B220" s="3"/>
      <c r="C220" s="4"/>
      <c r="D220" s="4"/>
      <c r="E220" s="4"/>
      <c r="F220" s="149"/>
      <c r="G220" s="149"/>
      <c r="H220" s="149"/>
      <c r="I220" s="3"/>
      <c r="J220" s="149"/>
      <c r="K220" s="149"/>
      <c r="L220" s="3"/>
      <c r="M220" s="3"/>
    </row>
    <row r="221" spans="1:13" ht="12.75">
      <c r="A221" s="3"/>
      <c r="B221" s="3"/>
      <c r="C221" s="4"/>
      <c r="D221" s="4"/>
      <c r="E221" s="4"/>
      <c r="F221" s="149"/>
      <c r="G221" s="149"/>
      <c r="H221" s="149"/>
      <c r="I221" s="3"/>
      <c r="J221" s="149"/>
      <c r="K221" s="149"/>
      <c r="L221" s="3"/>
      <c r="M221" s="3"/>
    </row>
    <row r="222" spans="1:13" ht="12.75">
      <c r="A222" s="3"/>
      <c r="B222" s="3"/>
      <c r="C222" s="4"/>
      <c r="D222" s="4"/>
      <c r="E222" s="4"/>
      <c r="F222" s="149"/>
      <c r="G222" s="149"/>
      <c r="H222" s="149"/>
      <c r="I222" s="3"/>
      <c r="J222" s="149"/>
      <c r="K222" s="149"/>
      <c r="L222" s="3"/>
      <c r="M222" s="3"/>
    </row>
    <row r="223" spans="1:13" ht="12.75">
      <c r="A223" s="3"/>
      <c r="B223" s="3"/>
      <c r="C223" s="4"/>
      <c r="D223" s="4"/>
      <c r="E223" s="4"/>
      <c r="F223" s="149"/>
      <c r="G223" s="149"/>
      <c r="H223" s="149"/>
      <c r="I223" s="3"/>
      <c r="J223" s="149"/>
      <c r="K223" s="149"/>
      <c r="L223" s="3"/>
      <c r="M223" s="3"/>
    </row>
    <row r="224" spans="1:13" ht="12.75">
      <c r="A224" s="3"/>
      <c r="B224" s="3"/>
      <c r="C224" s="4"/>
      <c r="D224" s="4"/>
      <c r="E224" s="4"/>
      <c r="F224" s="149"/>
      <c r="G224" s="149"/>
      <c r="H224" s="149"/>
      <c r="I224" s="3"/>
      <c r="J224" s="149"/>
      <c r="K224" s="149"/>
      <c r="L224" s="3"/>
      <c r="M224" s="3"/>
    </row>
    <row r="225" spans="1:13" ht="12.75">
      <c r="A225" s="3"/>
      <c r="B225" s="3"/>
      <c r="C225" s="4"/>
      <c r="D225" s="4"/>
      <c r="E225" s="4"/>
      <c r="F225" s="149"/>
      <c r="G225" s="149"/>
      <c r="H225" s="149"/>
      <c r="I225" s="3"/>
      <c r="J225" s="149"/>
      <c r="K225" s="149"/>
      <c r="L225" s="3"/>
      <c r="M225" s="3"/>
    </row>
    <row r="226" spans="1:13" ht="12.75">
      <c r="A226" s="3"/>
      <c r="B226" s="3"/>
      <c r="C226" s="4"/>
      <c r="D226" s="4"/>
      <c r="E226" s="4"/>
      <c r="F226" s="149"/>
      <c r="G226" s="149"/>
      <c r="H226" s="149"/>
      <c r="I226" s="3"/>
      <c r="J226" s="149"/>
      <c r="K226" s="149"/>
      <c r="L226" s="3"/>
      <c r="M226" s="3"/>
    </row>
    <row r="227" spans="1:13" ht="12.75">
      <c r="A227" s="3"/>
      <c r="B227" s="3"/>
      <c r="C227" s="4"/>
      <c r="D227" s="4"/>
      <c r="E227" s="4"/>
      <c r="F227" s="149"/>
      <c r="G227" s="149"/>
      <c r="H227" s="149"/>
      <c r="I227" s="3"/>
      <c r="J227" s="149"/>
      <c r="K227" s="149"/>
      <c r="L227" s="3"/>
      <c r="M227" s="3"/>
    </row>
    <row r="228" spans="1:13" ht="12.75">
      <c r="A228" s="3"/>
      <c r="B228" s="3"/>
      <c r="C228" s="4"/>
      <c r="D228" s="4"/>
      <c r="E228" s="4"/>
      <c r="F228" s="149"/>
      <c r="G228" s="149"/>
      <c r="H228" s="149"/>
      <c r="I228" s="3"/>
      <c r="J228" s="149"/>
      <c r="K228" s="149"/>
      <c r="L228" s="3"/>
      <c r="M228" s="3"/>
    </row>
    <row r="229" spans="1:13" ht="12.75">
      <c r="A229" s="3"/>
      <c r="B229" s="3"/>
      <c r="C229" s="4"/>
      <c r="D229" s="4"/>
      <c r="E229" s="4"/>
      <c r="F229" s="149"/>
      <c r="G229" s="149"/>
      <c r="H229" s="149"/>
      <c r="I229" s="3"/>
      <c r="J229" s="149"/>
      <c r="K229" s="149"/>
      <c r="L229" s="3"/>
      <c r="M229" s="3"/>
    </row>
    <row r="230" spans="1:13" ht="12.75">
      <c r="A230" s="3"/>
      <c r="B230" s="3"/>
      <c r="C230" s="4"/>
      <c r="D230" s="4"/>
      <c r="E230" s="4"/>
      <c r="F230" s="149"/>
      <c r="G230" s="149"/>
      <c r="H230" s="149"/>
      <c r="I230" s="3"/>
      <c r="J230" s="149"/>
      <c r="K230" s="149"/>
      <c r="L230" s="3"/>
      <c r="M230" s="3"/>
    </row>
    <row r="231" spans="1:13" ht="12.75">
      <c r="A231" s="3"/>
      <c r="B231" s="3"/>
      <c r="C231" s="4"/>
      <c r="D231" s="4"/>
      <c r="E231" s="4"/>
      <c r="F231" s="149"/>
      <c r="G231" s="149"/>
      <c r="H231" s="149"/>
      <c r="I231" s="3"/>
      <c r="J231" s="149"/>
      <c r="K231" s="149"/>
      <c r="L231" s="3"/>
      <c r="M231" s="3"/>
    </row>
    <row r="232" spans="1:13" ht="12.75">
      <c r="A232" s="3"/>
      <c r="B232" s="3"/>
      <c r="C232" s="4"/>
      <c r="D232" s="4"/>
      <c r="E232" s="4"/>
      <c r="F232" s="149"/>
      <c r="G232" s="149"/>
      <c r="H232" s="149"/>
      <c r="I232" s="3"/>
      <c r="J232" s="149"/>
      <c r="K232" s="149"/>
      <c r="L232" s="3"/>
      <c r="M232" s="3"/>
    </row>
    <row r="233" spans="1:13" ht="12.75">
      <c r="A233" s="3"/>
      <c r="B233" s="3"/>
      <c r="C233" s="4"/>
      <c r="D233" s="4"/>
      <c r="E233" s="4"/>
      <c r="F233" s="149"/>
      <c r="G233" s="149"/>
      <c r="H233" s="149"/>
      <c r="I233" s="3"/>
      <c r="J233" s="149"/>
      <c r="K233" s="149"/>
      <c r="L233" s="3"/>
      <c r="M233" s="3"/>
    </row>
    <row r="234" spans="1:13" ht="12.75">
      <c r="A234" s="3"/>
      <c r="B234" s="3"/>
      <c r="C234" s="4"/>
      <c r="D234" s="4"/>
      <c r="E234" s="4"/>
      <c r="F234" s="149"/>
      <c r="G234" s="149"/>
      <c r="H234" s="149"/>
      <c r="I234" s="3"/>
      <c r="J234" s="149"/>
      <c r="K234" s="149"/>
      <c r="L234" s="3"/>
      <c r="M234" s="3"/>
    </row>
    <row r="235" spans="1:13" ht="12.75">
      <c r="A235" s="3"/>
      <c r="B235" s="3"/>
      <c r="C235" s="4"/>
      <c r="D235" s="4"/>
      <c r="E235" s="4"/>
      <c r="F235" s="149"/>
      <c r="G235" s="149"/>
      <c r="H235" s="149"/>
      <c r="I235" s="3"/>
      <c r="J235" s="149"/>
      <c r="K235" s="149"/>
      <c r="L235" s="3"/>
      <c r="M235" s="3"/>
    </row>
    <row r="236" spans="1:13" ht="12.75">
      <c r="A236" s="3"/>
      <c r="B236" s="3"/>
      <c r="C236" s="4"/>
      <c r="D236" s="4"/>
      <c r="E236" s="4"/>
      <c r="F236" s="149"/>
      <c r="G236" s="149"/>
      <c r="H236" s="149"/>
      <c r="I236" s="3"/>
      <c r="J236" s="149"/>
      <c r="K236" s="149"/>
      <c r="L236" s="3"/>
      <c r="M236" s="3"/>
    </row>
    <row r="237" spans="1:13" ht="12.75">
      <c r="A237" s="3"/>
      <c r="B237" s="3"/>
      <c r="C237" s="4"/>
      <c r="D237" s="4"/>
      <c r="E237" s="4"/>
      <c r="F237" s="149"/>
      <c r="G237" s="149"/>
      <c r="H237" s="149"/>
      <c r="I237" s="3"/>
      <c r="J237" s="149"/>
      <c r="K237" s="149"/>
      <c r="L237" s="3"/>
      <c r="M237" s="3"/>
    </row>
    <row r="238" spans="1:13" ht="12.75">
      <c r="A238" s="3"/>
      <c r="B238" s="3"/>
      <c r="C238" s="4"/>
      <c r="D238" s="4"/>
      <c r="E238" s="4"/>
      <c r="F238" s="149"/>
      <c r="G238" s="149"/>
      <c r="H238" s="149"/>
      <c r="I238" s="3"/>
      <c r="J238" s="149"/>
      <c r="K238" s="149"/>
      <c r="L238" s="3"/>
      <c r="M238" s="3"/>
    </row>
    <row r="239" spans="1:13" ht="12.75">
      <c r="A239" s="3"/>
      <c r="B239" s="3"/>
      <c r="C239" s="4"/>
      <c r="D239" s="4"/>
      <c r="E239" s="4"/>
      <c r="F239" s="149"/>
      <c r="G239" s="149"/>
      <c r="H239" s="149"/>
      <c r="I239" s="3"/>
      <c r="J239" s="149"/>
      <c r="K239" s="149"/>
      <c r="L239" s="3"/>
      <c r="M239" s="3"/>
    </row>
    <row r="240" spans="1:13" ht="12.75">
      <c r="A240" s="3"/>
      <c r="B240" s="3"/>
      <c r="C240" s="4"/>
      <c r="D240" s="4"/>
      <c r="E240" s="4"/>
      <c r="F240" s="149"/>
      <c r="G240" s="149"/>
      <c r="H240" s="149"/>
      <c r="I240" s="3"/>
      <c r="J240" s="149"/>
      <c r="K240" s="149"/>
      <c r="L240" s="3"/>
      <c r="M240" s="3"/>
    </row>
    <row r="241" spans="1:13" ht="12.75">
      <c r="A241" s="3"/>
      <c r="B241" s="3"/>
      <c r="C241" s="4"/>
      <c r="D241" s="4"/>
      <c r="E241" s="4"/>
      <c r="F241" s="149"/>
      <c r="G241" s="149"/>
      <c r="H241" s="149"/>
      <c r="I241" s="3"/>
      <c r="J241" s="149"/>
      <c r="K241" s="149"/>
      <c r="L241" s="3"/>
      <c r="M241" s="3"/>
    </row>
    <row r="242" spans="1:13" ht="12.75">
      <c r="A242" s="3"/>
      <c r="B242" s="3"/>
      <c r="C242" s="4"/>
      <c r="D242" s="4"/>
      <c r="E242" s="4"/>
      <c r="F242" s="149"/>
      <c r="G242" s="149"/>
      <c r="H242" s="149"/>
      <c r="I242" s="3"/>
      <c r="J242" s="149"/>
      <c r="K242" s="149"/>
      <c r="L242" s="3"/>
      <c r="M242" s="3"/>
    </row>
    <row r="243" spans="1:13" ht="12.75">
      <c r="A243" s="3"/>
      <c r="B243" s="3"/>
      <c r="C243" s="4"/>
      <c r="D243" s="4"/>
      <c r="E243" s="4"/>
      <c r="F243" s="149"/>
      <c r="G243" s="149"/>
      <c r="H243" s="149"/>
      <c r="I243" s="3"/>
      <c r="J243" s="149"/>
      <c r="K243" s="149"/>
      <c r="L243" s="3"/>
      <c r="M243" s="3"/>
    </row>
    <row r="244" spans="1:13" ht="12.75">
      <c r="A244" s="3"/>
      <c r="B244" s="3"/>
      <c r="C244" s="4"/>
      <c r="D244" s="4"/>
      <c r="E244" s="4"/>
      <c r="F244" s="149"/>
      <c r="G244" s="149"/>
      <c r="H244" s="149"/>
      <c r="I244" s="3"/>
      <c r="J244" s="149"/>
      <c r="K244" s="149"/>
      <c r="L244" s="3"/>
      <c r="M244" s="3"/>
    </row>
    <row r="245" spans="1:13" ht="12.75">
      <c r="A245" s="3"/>
      <c r="B245" s="3"/>
      <c r="C245" s="4"/>
      <c r="D245" s="4"/>
      <c r="E245" s="4"/>
      <c r="F245" s="149"/>
      <c r="G245" s="149"/>
      <c r="H245" s="149"/>
      <c r="I245" s="3"/>
      <c r="J245" s="149"/>
      <c r="K245" s="149"/>
      <c r="L245" s="3"/>
      <c r="M245" s="3"/>
    </row>
    <row r="246" spans="1:13" ht="12.75">
      <c r="A246" s="3"/>
      <c r="B246" s="3"/>
      <c r="C246" s="4"/>
      <c r="D246" s="4"/>
      <c r="E246" s="4"/>
      <c r="F246" s="149"/>
      <c r="G246" s="149"/>
      <c r="H246" s="149"/>
      <c r="I246" s="3"/>
      <c r="J246" s="149"/>
      <c r="K246" s="149"/>
      <c r="L246" s="3"/>
      <c r="M246" s="3"/>
    </row>
    <row r="247" spans="1:13" ht="12.75">
      <c r="A247" s="3"/>
      <c r="B247" s="3"/>
      <c r="C247" s="4"/>
      <c r="D247" s="4"/>
      <c r="E247" s="4"/>
      <c r="F247" s="149"/>
      <c r="G247" s="149"/>
      <c r="H247" s="149"/>
      <c r="I247" s="3"/>
      <c r="J247" s="149"/>
      <c r="K247" s="149"/>
      <c r="L247" s="3"/>
      <c r="M247" s="3"/>
    </row>
    <row r="248" spans="1:13" ht="12.75">
      <c r="A248" s="3"/>
      <c r="B248" s="3"/>
      <c r="C248" s="4"/>
      <c r="D248" s="4"/>
      <c r="E248" s="4"/>
      <c r="F248" s="149"/>
      <c r="G248" s="149"/>
      <c r="H248" s="149"/>
      <c r="I248" s="3"/>
      <c r="J248" s="149"/>
      <c r="K248" s="149"/>
      <c r="L248" s="3"/>
      <c r="M248" s="3"/>
    </row>
    <row r="249" spans="1:13" ht="12.75">
      <c r="A249" s="3"/>
      <c r="B249" s="3"/>
      <c r="C249" s="4"/>
      <c r="D249" s="4"/>
      <c r="E249" s="4"/>
      <c r="F249" s="149"/>
      <c r="G249" s="149"/>
      <c r="H249" s="149"/>
      <c r="I249" s="3"/>
      <c r="J249" s="149"/>
      <c r="K249" s="149"/>
      <c r="L249" s="3"/>
      <c r="M249" s="3"/>
    </row>
    <row r="250" spans="1:13" ht="12.75">
      <c r="A250" s="3"/>
      <c r="B250" s="3"/>
      <c r="C250" s="4"/>
      <c r="D250" s="4"/>
      <c r="E250" s="4"/>
      <c r="F250" s="149"/>
      <c r="G250" s="149"/>
      <c r="H250" s="149"/>
      <c r="I250" s="3"/>
      <c r="J250" s="149"/>
      <c r="K250" s="149"/>
      <c r="L250" s="3"/>
      <c r="M250" s="3"/>
    </row>
    <row r="251" spans="1:13" ht="12.75">
      <c r="A251" s="3"/>
      <c r="B251" s="3"/>
      <c r="C251" s="4"/>
      <c r="D251" s="4"/>
      <c r="E251" s="4"/>
      <c r="F251" s="149"/>
      <c r="G251" s="149"/>
      <c r="H251" s="149"/>
      <c r="I251" s="3"/>
      <c r="J251" s="149"/>
      <c r="K251" s="149"/>
      <c r="L251" s="3"/>
      <c r="M251" s="3"/>
    </row>
    <row r="252" spans="1:13" ht="12.75">
      <c r="A252" s="3"/>
      <c r="B252" s="3"/>
      <c r="C252" s="4"/>
      <c r="D252" s="4"/>
      <c r="E252" s="4"/>
      <c r="F252" s="149"/>
      <c r="G252" s="149"/>
      <c r="H252" s="149"/>
      <c r="I252" s="3"/>
      <c r="J252" s="149"/>
      <c r="K252" s="149"/>
      <c r="L252" s="3"/>
      <c r="M252" s="3"/>
    </row>
    <row r="253" spans="1:13" ht="12.75">
      <c r="A253" s="3"/>
      <c r="B253" s="3"/>
      <c r="C253" s="4"/>
      <c r="D253" s="4"/>
      <c r="E253" s="4"/>
      <c r="F253" s="149"/>
      <c r="G253" s="149"/>
      <c r="H253" s="149"/>
      <c r="I253" s="3"/>
      <c r="J253" s="149"/>
      <c r="K253" s="149"/>
      <c r="L253" s="3"/>
      <c r="M253" s="3"/>
    </row>
    <row r="254" spans="1:13" ht="12.75">
      <c r="A254" s="3"/>
      <c r="B254" s="3"/>
      <c r="C254" s="4"/>
      <c r="D254" s="4"/>
      <c r="E254" s="4"/>
      <c r="F254" s="149"/>
      <c r="G254" s="149"/>
      <c r="H254" s="149"/>
      <c r="I254" s="3"/>
      <c r="J254" s="149"/>
      <c r="K254" s="149"/>
      <c r="L254" s="3"/>
      <c r="M254" s="3"/>
    </row>
    <row r="255" spans="1:13" ht="12.75">
      <c r="A255" s="3"/>
      <c r="B255" s="3"/>
      <c r="C255" s="4"/>
      <c r="D255" s="4"/>
      <c r="E255" s="4"/>
      <c r="F255" s="149"/>
      <c r="G255" s="149"/>
      <c r="H255" s="149"/>
      <c r="I255" s="3"/>
      <c r="J255" s="149"/>
      <c r="K255" s="149"/>
      <c r="L255" s="3"/>
      <c r="M255" s="3"/>
    </row>
    <row r="256" spans="1:13" ht="12.75">
      <c r="A256" s="3"/>
      <c r="B256" s="3"/>
      <c r="C256" s="4"/>
      <c r="D256" s="4"/>
      <c r="E256" s="4"/>
      <c r="F256" s="149"/>
      <c r="G256" s="149"/>
      <c r="H256" s="149"/>
      <c r="I256" s="3"/>
      <c r="J256" s="149"/>
      <c r="K256" s="149"/>
      <c r="L256" s="3"/>
      <c r="M256" s="3"/>
    </row>
    <row r="257" spans="1:13" ht="12.75">
      <c r="A257" s="3"/>
      <c r="B257" s="3"/>
      <c r="C257" s="4"/>
      <c r="D257" s="4"/>
      <c r="E257" s="4"/>
      <c r="F257" s="149"/>
      <c r="G257" s="149"/>
      <c r="H257" s="149"/>
      <c r="I257" s="3"/>
      <c r="J257" s="149"/>
      <c r="K257" s="149"/>
      <c r="L257" s="3"/>
      <c r="M257" s="3"/>
    </row>
    <row r="258" spans="1:13" ht="12.75">
      <c r="A258" s="3"/>
      <c r="B258" s="3"/>
      <c r="C258" s="4"/>
      <c r="D258" s="4"/>
      <c r="E258" s="4"/>
      <c r="F258" s="149"/>
      <c r="G258" s="149"/>
      <c r="H258" s="149"/>
      <c r="I258" s="3"/>
      <c r="J258" s="149"/>
      <c r="K258" s="149"/>
      <c r="L258" s="3"/>
      <c r="M258" s="3"/>
    </row>
    <row r="259" spans="1:13" ht="12.75">
      <c r="A259" s="3"/>
      <c r="B259" s="3"/>
      <c r="C259" s="4"/>
      <c r="D259" s="4"/>
      <c r="E259" s="4"/>
      <c r="F259" s="149"/>
      <c r="G259" s="149"/>
      <c r="H259" s="149"/>
      <c r="I259" s="3"/>
      <c r="J259" s="149"/>
      <c r="K259" s="149"/>
      <c r="L259" s="3"/>
      <c r="M259" s="3"/>
    </row>
    <row r="260" spans="1:13" ht="12.75">
      <c r="A260" s="3"/>
      <c r="B260" s="3"/>
      <c r="C260" s="4"/>
      <c r="D260" s="4"/>
      <c r="E260" s="4"/>
      <c r="F260" s="149"/>
      <c r="G260" s="149"/>
      <c r="H260" s="149"/>
      <c r="I260" s="3"/>
      <c r="J260" s="149"/>
      <c r="K260" s="149"/>
      <c r="L260" s="3"/>
      <c r="M260" s="3"/>
    </row>
    <row r="261" spans="1:13" ht="12.75">
      <c r="A261" s="3"/>
      <c r="B261" s="3"/>
      <c r="C261" s="4"/>
      <c r="D261" s="4"/>
      <c r="E261" s="4"/>
      <c r="F261" s="149"/>
      <c r="G261" s="149"/>
      <c r="H261" s="149"/>
      <c r="I261" s="3"/>
      <c r="J261" s="149"/>
      <c r="K261" s="149"/>
      <c r="L261" s="3"/>
      <c r="M261" s="3"/>
    </row>
    <row r="262" spans="1:13" ht="12.75">
      <c r="A262" s="3"/>
      <c r="B262" s="3"/>
      <c r="C262" s="4"/>
      <c r="D262" s="4"/>
      <c r="E262" s="4"/>
      <c r="F262" s="149"/>
      <c r="G262" s="149"/>
      <c r="H262" s="149"/>
      <c r="I262" s="3"/>
      <c r="J262" s="149"/>
      <c r="K262" s="149"/>
      <c r="L262" s="3"/>
      <c r="M262" s="3"/>
    </row>
    <row r="263" spans="1:13" ht="12.75">
      <c r="A263" s="3"/>
      <c r="B263" s="3"/>
      <c r="C263" s="4"/>
      <c r="D263" s="4"/>
      <c r="E263" s="4"/>
      <c r="F263" s="149"/>
      <c r="G263" s="149"/>
      <c r="H263" s="149"/>
      <c r="I263" s="3"/>
      <c r="J263" s="149"/>
      <c r="K263" s="149"/>
      <c r="L263" s="3"/>
      <c r="M263" s="3"/>
    </row>
    <row r="264" spans="1:13" ht="12.75">
      <c r="A264" s="3"/>
      <c r="B264" s="3"/>
      <c r="C264" s="4"/>
      <c r="D264" s="4"/>
      <c r="E264" s="4"/>
      <c r="F264" s="149"/>
      <c r="G264" s="149"/>
      <c r="H264" s="149"/>
      <c r="I264" s="3"/>
      <c r="J264" s="149"/>
      <c r="K264" s="149"/>
      <c r="L264" s="3"/>
      <c r="M264" s="3"/>
    </row>
    <row r="265" spans="1:13" ht="12.75">
      <c r="A265" s="3"/>
      <c r="B265" s="3"/>
      <c r="C265" s="4"/>
      <c r="D265" s="4"/>
      <c r="E265" s="4"/>
      <c r="F265" s="149"/>
      <c r="G265" s="149"/>
      <c r="H265" s="149"/>
      <c r="I265" s="3"/>
      <c r="J265" s="149"/>
      <c r="K265" s="149"/>
      <c r="L265" s="3"/>
      <c r="M265" s="3"/>
    </row>
    <row r="266" spans="1:13" ht="12.75">
      <c r="A266" s="3"/>
      <c r="B266" s="3"/>
      <c r="C266" s="4"/>
      <c r="D266" s="4"/>
      <c r="E266" s="4"/>
      <c r="F266" s="149"/>
      <c r="G266" s="149"/>
      <c r="H266" s="149"/>
      <c r="I266" s="3"/>
      <c r="J266" s="149"/>
      <c r="K266" s="149"/>
      <c r="L266" s="3"/>
      <c r="M266" s="3"/>
    </row>
    <row r="267" spans="1:13" ht="12.75">
      <c r="A267" s="3"/>
      <c r="B267" s="3"/>
      <c r="C267" s="4"/>
      <c r="D267" s="4"/>
      <c r="E267" s="4"/>
      <c r="F267" s="149"/>
      <c r="G267" s="149"/>
      <c r="H267" s="149"/>
      <c r="I267" s="3"/>
      <c r="J267" s="149"/>
      <c r="K267" s="149"/>
      <c r="L267" s="3"/>
      <c r="M267" s="3"/>
    </row>
    <row r="268" spans="1:13" ht="12.75">
      <c r="A268" s="3"/>
      <c r="B268" s="3"/>
      <c r="C268" s="4"/>
      <c r="D268" s="4"/>
      <c r="E268" s="4"/>
      <c r="F268" s="149"/>
      <c r="G268" s="149"/>
      <c r="H268" s="149"/>
      <c r="I268" s="3"/>
      <c r="J268" s="149"/>
      <c r="K268" s="149"/>
      <c r="L268" s="3"/>
      <c r="M268" s="3"/>
    </row>
    <row r="269" spans="1:13" ht="12.75">
      <c r="A269" s="3"/>
      <c r="B269" s="3"/>
      <c r="C269" s="4"/>
      <c r="D269" s="4"/>
      <c r="E269" s="4"/>
      <c r="F269" s="149"/>
      <c r="G269" s="149"/>
      <c r="H269" s="149"/>
      <c r="I269" s="3"/>
      <c r="J269" s="149"/>
      <c r="K269" s="149"/>
      <c r="L269" s="3"/>
      <c r="M269" s="3"/>
    </row>
    <row r="270" spans="1:13" ht="12.75">
      <c r="A270" s="3"/>
      <c r="B270" s="3"/>
      <c r="C270" s="4"/>
      <c r="D270" s="4"/>
      <c r="E270" s="4"/>
      <c r="F270" s="149"/>
      <c r="G270" s="149"/>
      <c r="H270" s="149"/>
      <c r="I270" s="3"/>
      <c r="J270" s="149"/>
      <c r="K270" s="149"/>
      <c r="L270" s="3"/>
      <c r="M270" s="3"/>
    </row>
    <row r="271" spans="1:13" ht="12.75">
      <c r="A271" s="3"/>
      <c r="B271" s="3"/>
      <c r="C271" s="4"/>
      <c r="D271" s="4"/>
      <c r="E271" s="4"/>
      <c r="F271" s="149"/>
      <c r="G271" s="149"/>
      <c r="H271" s="149"/>
      <c r="I271" s="3"/>
      <c r="J271" s="149"/>
      <c r="K271" s="149"/>
      <c r="L271" s="3"/>
      <c r="M271" s="3"/>
    </row>
    <row r="272" spans="1:13" ht="12.75">
      <c r="A272" s="3"/>
      <c r="B272" s="3"/>
      <c r="C272" s="4"/>
      <c r="D272" s="4"/>
      <c r="E272" s="4"/>
      <c r="F272" s="149"/>
      <c r="G272" s="149"/>
      <c r="H272" s="149"/>
      <c r="I272" s="3"/>
      <c r="J272" s="149"/>
      <c r="K272" s="149"/>
      <c r="L272" s="3"/>
      <c r="M272" s="3"/>
    </row>
    <row r="273" spans="1:13" ht="12.75">
      <c r="A273" s="3"/>
      <c r="B273" s="3"/>
      <c r="C273" s="4"/>
      <c r="D273" s="4"/>
      <c r="E273" s="4"/>
      <c r="F273" s="149"/>
      <c r="G273" s="149"/>
      <c r="H273" s="149"/>
      <c r="I273" s="3"/>
      <c r="J273" s="149"/>
      <c r="K273" s="149"/>
      <c r="L273" s="3"/>
      <c r="M273" s="3"/>
    </row>
    <row r="274" spans="1:13" ht="12.75">
      <c r="A274" s="3"/>
      <c r="B274" s="3"/>
      <c r="C274" s="4"/>
      <c r="D274" s="4"/>
      <c r="E274" s="4"/>
      <c r="F274" s="149"/>
      <c r="G274" s="149"/>
      <c r="H274" s="149"/>
      <c r="I274" s="3"/>
      <c r="J274" s="149"/>
      <c r="K274" s="149"/>
      <c r="L274" s="3"/>
      <c r="M274" s="3"/>
    </row>
    <row r="275" spans="1:13" ht="12.75">
      <c r="A275" s="3"/>
      <c r="B275" s="3"/>
      <c r="C275" s="4"/>
      <c r="D275" s="4"/>
      <c r="E275" s="4"/>
      <c r="F275" s="149"/>
      <c r="G275" s="149"/>
      <c r="H275" s="149"/>
      <c r="I275" s="3"/>
      <c r="J275" s="149"/>
      <c r="K275" s="149"/>
      <c r="L275" s="3"/>
      <c r="M275" s="3"/>
    </row>
    <row r="276" spans="1:13" ht="12.75">
      <c r="A276" s="3"/>
      <c r="B276" s="3"/>
      <c r="C276" s="4"/>
      <c r="D276" s="4"/>
      <c r="E276" s="4"/>
      <c r="F276" s="149"/>
      <c r="G276" s="149"/>
      <c r="H276" s="149"/>
      <c r="I276" s="3"/>
      <c r="J276" s="149"/>
      <c r="K276" s="149"/>
      <c r="L276" s="3"/>
      <c r="M276" s="3"/>
    </row>
    <row r="277" spans="1:13" ht="12.75">
      <c r="A277" s="3"/>
      <c r="B277" s="3"/>
      <c r="C277" s="4"/>
      <c r="D277" s="4"/>
      <c r="E277" s="4"/>
      <c r="F277" s="149"/>
      <c r="G277" s="149"/>
      <c r="H277" s="149"/>
      <c r="I277" s="3"/>
      <c r="J277" s="149"/>
      <c r="K277" s="149"/>
      <c r="L277" s="3"/>
      <c r="M277" s="3"/>
    </row>
    <row r="278" spans="1:13" ht="12.75">
      <c r="A278" s="3"/>
      <c r="B278" s="3"/>
      <c r="C278" s="4"/>
      <c r="D278" s="4"/>
      <c r="E278" s="4"/>
      <c r="F278" s="149"/>
      <c r="G278" s="149"/>
      <c r="H278" s="149"/>
      <c r="I278" s="3"/>
      <c r="J278" s="149"/>
      <c r="K278" s="149"/>
      <c r="L278" s="3"/>
      <c r="M278" s="3"/>
    </row>
    <row r="279" spans="1:13" ht="12.75">
      <c r="A279" s="3"/>
      <c r="B279" s="3"/>
      <c r="C279" s="4"/>
      <c r="D279" s="4"/>
      <c r="E279" s="4"/>
      <c r="F279" s="149"/>
      <c r="G279" s="149"/>
      <c r="H279" s="149"/>
      <c r="I279" s="3"/>
      <c r="J279" s="149"/>
      <c r="K279" s="149"/>
      <c r="L279" s="3"/>
      <c r="M279" s="3"/>
    </row>
    <row r="280" spans="1:13" ht="12.75">
      <c r="A280" s="3"/>
      <c r="B280" s="3"/>
      <c r="C280" s="4"/>
      <c r="D280" s="4"/>
      <c r="E280" s="4"/>
      <c r="F280" s="149"/>
      <c r="G280" s="149"/>
      <c r="H280" s="149"/>
      <c r="I280" s="3"/>
      <c r="J280" s="149"/>
      <c r="K280" s="149"/>
      <c r="L280" s="3"/>
      <c r="M280" s="3"/>
    </row>
    <row r="281" spans="1:13" ht="12.75">
      <c r="A281" s="3"/>
      <c r="B281" s="3"/>
      <c r="C281" s="4"/>
      <c r="D281" s="4"/>
      <c r="E281" s="4"/>
      <c r="F281" s="149"/>
      <c r="G281" s="149"/>
      <c r="H281" s="149"/>
      <c r="I281" s="3"/>
      <c r="J281" s="149"/>
      <c r="K281" s="149"/>
      <c r="L281" s="3"/>
      <c r="M281" s="3"/>
    </row>
    <row r="282" spans="1:13" ht="12.75">
      <c r="A282" s="3"/>
      <c r="B282" s="3"/>
      <c r="C282" s="4"/>
      <c r="D282" s="4"/>
      <c r="E282" s="4"/>
      <c r="F282" s="149"/>
      <c r="G282" s="149"/>
      <c r="H282" s="149"/>
      <c r="I282" s="3"/>
      <c r="J282" s="149"/>
      <c r="K282" s="149"/>
      <c r="L282" s="3"/>
      <c r="M282" s="3"/>
    </row>
    <row r="283" spans="1:13" ht="12.75">
      <c r="A283" s="3"/>
      <c r="B283" s="3"/>
      <c r="C283" s="4"/>
      <c r="D283" s="4"/>
      <c r="E283" s="4"/>
      <c r="F283" s="149"/>
      <c r="G283" s="149"/>
      <c r="H283" s="149"/>
      <c r="I283" s="3"/>
      <c r="J283" s="149"/>
      <c r="K283" s="149"/>
      <c r="L283" s="3"/>
      <c r="M283" s="3"/>
    </row>
    <row r="284" spans="1:13" ht="12.75">
      <c r="A284" s="3"/>
      <c r="B284" s="3"/>
      <c r="C284" s="4"/>
      <c r="D284" s="4"/>
      <c r="E284" s="4"/>
      <c r="F284" s="149"/>
      <c r="G284" s="149"/>
      <c r="H284" s="149"/>
      <c r="I284" s="3"/>
      <c r="J284" s="149"/>
      <c r="K284" s="149"/>
      <c r="L284" s="3"/>
      <c r="M284" s="3"/>
    </row>
    <row r="285" spans="1:13" ht="12.75">
      <c r="A285" s="3"/>
      <c r="B285" s="3"/>
      <c r="C285" s="4"/>
      <c r="D285" s="4"/>
      <c r="E285" s="4"/>
      <c r="F285" s="149"/>
      <c r="G285" s="149"/>
      <c r="H285" s="149"/>
      <c r="I285" s="3"/>
      <c r="J285" s="149"/>
      <c r="K285" s="149"/>
      <c r="L285" s="3"/>
      <c r="M285" s="3"/>
    </row>
    <row r="286" spans="1:13" ht="12.75">
      <c r="A286" s="3"/>
      <c r="B286" s="3"/>
      <c r="C286" s="4"/>
      <c r="D286" s="4"/>
      <c r="E286" s="4"/>
      <c r="F286" s="149"/>
      <c r="G286" s="149"/>
      <c r="H286" s="149"/>
      <c r="I286" s="3"/>
      <c r="J286" s="149"/>
      <c r="K286" s="149"/>
      <c r="L286" s="3"/>
      <c r="M286" s="3"/>
    </row>
    <row r="287" spans="1:13" ht="12.75">
      <c r="A287" s="3"/>
      <c r="B287" s="3"/>
      <c r="C287" s="4"/>
      <c r="D287" s="4"/>
      <c r="E287" s="4"/>
      <c r="F287" s="149"/>
      <c r="G287" s="149"/>
      <c r="H287" s="149"/>
      <c r="I287" s="3"/>
      <c r="J287" s="149"/>
      <c r="K287" s="149"/>
      <c r="L287" s="3"/>
      <c r="M287" s="3"/>
    </row>
    <row r="288" spans="1:13" ht="12.75">
      <c r="A288" s="3"/>
      <c r="B288" s="3"/>
      <c r="C288" s="4"/>
      <c r="D288" s="4"/>
      <c r="E288" s="4"/>
      <c r="F288" s="149"/>
      <c r="G288" s="149"/>
      <c r="H288" s="149"/>
      <c r="I288" s="3"/>
      <c r="J288" s="149"/>
      <c r="K288" s="149"/>
      <c r="L288" s="3"/>
      <c r="M288" s="3"/>
    </row>
    <row r="289" spans="1:13" ht="12.75">
      <c r="A289" s="3"/>
      <c r="B289" s="3"/>
      <c r="C289" s="4"/>
      <c r="D289" s="4"/>
      <c r="E289" s="4"/>
      <c r="F289" s="149"/>
      <c r="G289" s="149"/>
      <c r="H289" s="149"/>
      <c r="I289" s="3"/>
      <c r="J289" s="149"/>
      <c r="K289" s="149"/>
      <c r="L289" s="3"/>
      <c r="M289" s="3"/>
    </row>
    <row r="290" spans="1:13" ht="12.75">
      <c r="A290" s="3"/>
      <c r="B290" s="3"/>
      <c r="C290" s="4"/>
      <c r="D290" s="4"/>
      <c r="E290" s="4"/>
      <c r="F290" s="149"/>
      <c r="G290" s="149"/>
      <c r="H290" s="149"/>
      <c r="I290" s="3"/>
      <c r="J290" s="149"/>
      <c r="K290" s="149"/>
      <c r="L290" s="3"/>
      <c r="M290" s="3"/>
    </row>
    <row r="291" spans="1:13" ht="12.75">
      <c r="A291" s="3"/>
      <c r="B291" s="3"/>
      <c r="C291" s="4"/>
      <c r="D291" s="4"/>
      <c r="E291" s="4"/>
      <c r="F291" s="149"/>
      <c r="G291" s="149"/>
      <c r="H291" s="149"/>
      <c r="I291" s="3"/>
      <c r="J291" s="149"/>
      <c r="K291" s="149"/>
      <c r="L291" s="3"/>
      <c r="M291" s="3"/>
    </row>
    <row r="292" spans="1:13" ht="12.75">
      <c r="A292" s="3"/>
      <c r="B292" s="3"/>
      <c r="C292" s="4"/>
      <c r="D292" s="4"/>
      <c r="E292" s="4"/>
      <c r="F292" s="149"/>
      <c r="G292" s="149"/>
      <c r="H292" s="149"/>
      <c r="I292" s="3"/>
      <c r="J292" s="149"/>
      <c r="K292" s="149"/>
      <c r="L292" s="3"/>
      <c r="M292" s="3"/>
    </row>
    <row r="293" spans="1:13" ht="12.75">
      <c r="A293" s="3"/>
      <c r="B293" s="3"/>
      <c r="C293" s="4"/>
      <c r="D293" s="4"/>
      <c r="E293" s="4"/>
      <c r="F293" s="149"/>
      <c r="G293" s="149"/>
      <c r="H293" s="149"/>
      <c r="I293" s="3"/>
      <c r="J293" s="149"/>
      <c r="K293" s="149"/>
      <c r="L293" s="3"/>
      <c r="M293" s="3"/>
    </row>
    <row r="294" spans="1:13" ht="12.75">
      <c r="A294" s="3"/>
      <c r="B294" s="3"/>
      <c r="C294" s="4"/>
      <c r="D294" s="4"/>
      <c r="E294" s="4"/>
      <c r="F294" s="149"/>
      <c r="G294" s="149"/>
      <c r="H294" s="149"/>
      <c r="I294" s="3"/>
      <c r="J294" s="149"/>
      <c r="K294" s="149"/>
      <c r="L294" s="3"/>
      <c r="M294" s="3"/>
    </row>
    <row r="295" spans="1:13" ht="12.75">
      <c r="A295" s="3"/>
      <c r="B295" s="3"/>
      <c r="C295" s="4"/>
      <c r="D295" s="4"/>
      <c r="E295" s="4"/>
      <c r="F295" s="149"/>
      <c r="G295" s="149"/>
      <c r="H295" s="149"/>
      <c r="I295" s="3"/>
      <c r="J295" s="149"/>
      <c r="K295" s="149"/>
      <c r="L295" s="3"/>
      <c r="M295" s="3"/>
    </row>
    <row r="296" spans="1:13" ht="12.75">
      <c r="A296" s="3"/>
      <c r="B296" s="3"/>
      <c r="C296" s="4"/>
      <c r="D296" s="4"/>
      <c r="E296" s="4"/>
      <c r="F296" s="149"/>
      <c r="G296" s="149"/>
      <c r="H296" s="149"/>
      <c r="I296" s="3"/>
      <c r="J296" s="149"/>
      <c r="K296" s="149"/>
      <c r="L296" s="3"/>
      <c r="M296" s="3"/>
    </row>
    <row r="297" spans="1:13" ht="12.75">
      <c r="A297" s="3"/>
      <c r="B297" s="3"/>
      <c r="C297" s="4"/>
      <c r="D297" s="4"/>
      <c r="E297" s="4"/>
      <c r="F297" s="149"/>
      <c r="G297" s="149"/>
      <c r="H297" s="149"/>
      <c r="I297" s="3"/>
      <c r="J297" s="149"/>
      <c r="K297" s="149"/>
      <c r="L297" s="3"/>
      <c r="M297" s="3"/>
    </row>
    <row r="298" spans="1:13" ht="12.75">
      <c r="A298" s="3"/>
      <c r="B298" s="3"/>
      <c r="C298" s="4"/>
      <c r="D298" s="4"/>
      <c r="E298" s="4"/>
      <c r="F298" s="149"/>
      <c r="G298" s="149"/>
      <c r="H298" s="149"/>
      <c r="I298" s="3"/>
      <c r="J298" s="149"/>
      <c r="K298" s="149"/>
      <c r="L298" s="3"/>
      <c r="M298" s="3"/>
    </row>
    <row r="299" spans="1:13" ht="12.75">
      <c r="A299" s="3"/>
      <c r="B299" s="3"/>
      <c r="C299" s="4"/>
      <c r="D299" s="4"/>
      <c r="E299" s="4"/>
      <c r="F299" s="149"/>
      <c r="G299" s="149"/>
      <c r="H299" s="149"/>
      <c r="I299" s="3"/>
      <c r="J299" s="149"/>
      <c r="K299" s="149"/>
      <c r="L299" s="3"/>
      <c r="M299" s="3"/>
    </row>
    <row r="300" spans="1:13" ht="12.75">
      <c r="A300" s="3"/>
      <c r="B300" s="3"/>
      <c r="C300" s="4"/>
      <c r="D300" s="4"/>
      <c r="E300" s="4"/>
      <c r="F300" s="149"/>
      <c r="G300" s="149"/>
      <c r="H300" s="149"/>
      <c r="I300" s="3"/>
      <c r="J300" s="149"/>
      <c r="K300" s="149"/>
      <c r="L300" s="3"/>
      <c r="M300" s="3"/>
    </row>
    <row r="301" spans="1:13" ht="12.75">
      <c r="A301" s="3"/>
      <c r="B301" s="3"/>
      <c r="C301" s="4"/>
      <c r="D301" s="4"/>
      <c r="E301" s="4"/>
      <c r="F301" s="149"/>
      <c r="G301" s="149"/>
      <c r="H301" s="149"/>
      <c r="I301" s="3"/>
      <c r="J301" s="149"/>
      <c r="K301" s="149"/>
      <c r="L301" s="3"/>
      <c r="M301" s="3"/>
    </row>
    <row r="302" spans="1:13" ht="12.75">
      <c r="A302" s="3"/>
      <c r="B302" s="3"/>
      <c r="C302" s="4"/>
      <c r="D302" s="4"/>
      <c r="E302" s="4"/>
      <c r="F302" s="149"/>
      <c r="G302" s="149"/>
      <c r="H302" s="149"/>
      <c r="I302" s="3"/>
      <c r="J302" s="149"/>
      <c r="K302" s="149"/>
      <c r="L302" s="3"/>
      <c r="M302" s="3"/>
    </row>
    <row r="303" spans="1:13" ht="12.75">
      <c r="A303" s="3"/>
      <c r="B303" s="3"/>
      <c r="C303" s="4"/>
      <c r="D303" s="4"/>
      <c r="E303" s="4"/>
      <c r="F303" s="149"/>
      <c r="G303" s="149"/>
      <c r="H303" s="149"/>
      <c r="I303" s="3"/>
      <c r="J303" s="149"/>
      <c r="K303" s="149"/>
      <c r="L303" s="3"/>
      <c r="M303" s="3"/>
    </row>
    <row r="304" spans="1:13" ht="12.75">
      <c r="A304" s="3"/>
      <c r="B304" s="3"/>
      <c r="C304" s="4"/>
      <c r="D304" s="4"/>
      <c r="E304" s="4"/>
      <c r="F304" s="149"/>
      <c r="G304" s="149"/>
      <c r="H304" s="149"/>
      <c r="I304" s="3"/>
      <c r="J304" s="149"/>
      <c r="K304" s="149"/>
      <c r="L304" s="3"/>
      <c r="M304" s="3"/>
    </row>
    <row r="305" spans="1:13" ht="12.75">
      <c r="A305" s="3"/>
      <c r="B305" s="3"/>
      <c r="C305" s="4"/>
      <c r="D305" s="4"/>
      <c r="E305" s="4"/>
      <c r="F305" s="149"/>
      <c r="G305" s="149"/>
      <c r="H305" s="149"/>
      <c r="I305" s="3"/>
      <c r="J305" s="149"/>
      <c r="K305" s="149"/>
      <c r="L305" s="3"/>
      <c r="M305" s="3"/>
    </row>
    <row r="306" spans="1:13" ht="12.75">
      <c r="A306" s="3"/>
      <c r="B306" s="3"/>
      <c r="C306" s="4"/>
      <c r="D306" s="4"/>
      <c r="E306" s="4"/>
      <c r="F306" s="149"/>
      <c r="G306" s="149"/>
      <c r="H306" s="149"/>
      <c r="I306" s="3"/>
      <c r="J306" s="149"/>
      <c r="K306" s="149"/>
      <c r="L306" s="3"/>
      <c r="M306" s="3"/>
    </row>
    <row r="307" spans="1:13" ht="12.75">
      <c r="A307" s="3"/>
      <c r="B307" s="3"/>
      <c r="C307" s="4"/>
      <c r="D307" s="4"/>
      <c r="E307" s="4"/>
      <c r="F307" s="149"/>
      <c r="G307" s="149"/>
      <c r="H307" s="149"/>
      <c r="I307" s="3"/>
      <c r="J307" s="149"/>
      <c r="K307" s="149"/>
      <c r="L307" s="3"/>
      <c r="M307" s="3"/>
    </row>
    <row r="308" spans="1:13" ht="12.75">
      <c r="A308" s="3"/>
      <c r="B308" s="3"/>
      <c r="C308" s="4"/>
      <c r="D308" s="4"/>
      <c r="E308" s="4"/>
      <c r="F308" s="149"/>
      <c r="G308" s="149"/>
      <c r="H308" s="149"/>
      <c r="I308" s="3"/>
      <c r="J308" s="149"/>
      <c r="K308" s="149"/>
      <c r="L308" s="3"/>
      <c r="M308" s="3"/>
    </row>
    <row r="309" spans="1:13" ht="12.75">
      <c r="A309" s="3"/>
      <c r="B309" s="3"/>
      <c r="C309" s="4"/>
      <c r="D309" s="4"/>
      <c r="E309" s="4"/>
      <c r="F309" s="149"/>
      <c r="G309" s="149"/>
      <c r="H309" s="149"/>
      <c r="I309" s="3"/>
      <c r="J309" s="149"/>
      <c r="K309" s="149"/>
      <c r="L309" s="3"/>
      <c r="M309" s="3"/>
    </row>
    <row r="310" spans="1:13" ht="12.75">
      <c r="A310" s="3"/>
      <c r="B310" s="3"/>
      <c r="C310" s="4"/>
      <c r="D310" s="4"/>
      <c r="E310" s="4"/>
      <c r="F310" s="149"/>
      <c r="G310" s="149"/>
      <c r="H310" s="149"/>
      <c r="I310" s="3"/>
      <c r="J310" s="149"/>
      <c r="K310" s="149"/>
      <c r="L310" s="3"/>
      <c r="M310" s="3"/>
    </row>
    <row r="311" spans="1:13" ht="12.75">
      <c r="A311" s="3"/>
      <c r="B311" s="3"/>
      <c r="C311" s="4"/>
      <c r="D311" s="4"/>
      <c r="E311" s="4"/>
      <c r="F311" s="149"/>
      <c r="G311" s="149"/>
      <c r="H311" s="149"/>
      <c r="I311" s="3"/>
      <c r="J311" s="149"/>
      <c r="K311" s="149"/>
      <c r="L311" s="3"/>
      <c r="M311" s="3"/>
    </row>
    <row r="312" spans="1:13" ht="12.75">
      <c r="A312" s="3"/>
      <c r="B312" s="3"/>
      <c r="C312" s="4"/>
      <c r="D312" s="4"/>
      <c r="E312" s="4"/>
      <c r="F312" s="149"/>
      <c r="G312" s="149"/>
      <c r="H312" s="149"/>
      <c r="I312" s="3"/>
      <c r="J312" s="149"/>
      <c r="K312" s="149"/>
      <c r="L312" s="3"/>
      <c r="M312" s="3"/>
    </row>
    <row r="313" spans="1:13" ht="12.75">
      <c r="A313" s="3"/>
      <c r="B313" s="3"/>
      <c r="C313" s="4"/>
      <c r="D313" s="4"/>
      <c r="E313" s="4"/>
      <c r="F313" s="149"/>
      <c r="G313" s="149"/>
      <c r="H313" s="149"/>
      <c r="I313" s="3"/>
      <c r="J313" s="149"/>
      <c r="K313" s="149"/>
      <c r="L313" s="3"/>
      <c r="M313" s="3"/>
    </row>
    <row r="314" spans="1:13" ht="12.75">
      <c r="A314" s="3"/>
      <c r="B314" s="3"/>
      <c r="C314" s="4"/>
      <c r="D314" s="4"/>
      <c r="E314" s="4"/>
      <c r="F314" s="149"/>
      <c r="G314" s="149"/>
      <c r="H314" s="149"/>
      <c r="I314" s="3"/>
      <c r="J314" s="149"/>
      <c r="K314" s="149"/>
      <c r="L314" s="3"/>
      <c r="M314" s="3"/>
    </row>
    <row r="315" spans="1:13" ht="12.75">
      <c r="A315" s="3"/>
      <c r="B315" s="3"/>
      <c r="C315" s="4"/>
      <c r="D315" s="4"/>
      <c r="E315" s="4"/>
      <c r="F315" s="149"/>
      <c r="G315" s="149"/>
      <c r="H315" s="149"/>
      <c r="I315" s="3"/>
      <c r="J315" s="149"/>
      <c r="K315" s="149"/>
      <c r="L315" s="3"/>
      <c r="M315" s="3"/>
    </row>
    <row r="316" spans="1:13" ht="12.75">
      <c r="A316" s="3"/>
      <c r="B316" s="3"/>
      <c r="C316" s="4"/>
      <c r="D316" s="4"/>
      <c r="E316" s="4"/>
      <c r="F316" s="149"/>
      <c r="G316" s="149"/>
      <c r="H316" s="149"/>
      <c r="I316" s="3"/>
      <c r="J316" s="149"/>
      <c r="K316" s="149"/>
      <c r="L316" s="3"/>
      <c r="M316" s="3"/>
    </row>
    <row r="317" spans="1:13" ht="12.75">
      <c r="A317" s="3"/>
      <c r="B317" s="3"/>
      <c r="C317" s="4"/>
      <c r="D317" s="4"/>
      <c r="E317" s="4"/>
      <c r="F317" s="149"/>
      <c r="G317" s="149"/>
      <c r="H317" s="149"/>
      <c r="I317" s="3"/>
      <c r="J317" s="149"/>
      <c r="K317" s="149"/>
      <c r="L317" s="3"/>
      <c r="M317" s="3"/>
    </row>
    <row r="318" spans="1:13" ht="12.75">
      <c r="A318" s="3"/>
      <c r="B318" s="3"/>
      <c r="C318" s="4"/>
      <c r="D318" s="4"/>
      <c r="E318" s="4"/>
      <c r="F318" s="149"/>
      <c r="G318" s="149"/>
      <c r="H318" s="149"/>
      <c r="I318" s="3"/>
      <c r="J318" s="149"/>
      <c r="K318" s="149"/>
      <c r="L318" s="3"/>
      <c r="M318" s="3"/>
    </row>
    <row r="319" spans="1:13" ht="12.75">
      <c r="A319" s="3"/>
      <c r="B319" s="3"/>
      <c r="C319" s="4"/>
      <c r="D319" s="4"/>
      <c r="E319" s="4"/>
      <c r="F319" s="149"/>
      <c r="G319" s="149"/>
      <c r="H319" s="149"/>
      <c r="I319" s="3"/>
      <c r="J319" s="149"/>
      <c r="K319" s="149"/>
      <c r="L319" s="3"/>
      <c r="M319" s="3"/>
    </row>
    <row r="320" spans="1:13" ht="12.75">
      <c r="A320" s="3"/>
      <c r="B320" s="3"/>
      <c r="C320" s="4"/>
      <c r="D320" s="4"/>
      <c r="E320" s="4"/>
      <c r="F320" s="149"/>
      <c r="G320" s="149"/>
      <c r="H320" s="149"/>
      <c r="I320" s="3"/>
      <c r="J320" s="149"/>
      <c r="K320" s="149"/>
      <c r="L320" s="3"/>
      <c r="M320" s="3"/>
    </row>
    <row r="321" spans="1:13" ht="12.75">
      <c r="A321" s="3"/>
      <c r="B321" s="3"/>
      <c r="C321" s="4"/>
      <c r="D321" s="4"/>
      <c r="E321" s="4"/>
      <c r="F321" s="149"/>
      <c r="G321" s="149"/>
      <c r="H321" s="149"/>
      <c r="I321" s="3"/>
      <c r="J321" s="149"/>
      <c r="K321" s="149"/>
      <c r="L321" s="3"/>
      <c r="M321" s="3"/>
    </row>
    <row r="322" spans="1:13" ht="12.75">
      <c r="A322" s="3"/>
      <c r="B322" s="3"/>
      <c r="C322" s="4"/>
      <c r="D322" s="4"/>
      <c r="E322" s="4"/>
      <c r="F322" s="149"/>
      <c r="G322" s="149"/>
      <c r="H322" s="149"/>
      <c r="I322" s="3"/>
      <c r="J322" s="149"/>
      <c r="K322" s="149"/>
      <c r="L322" s="3"/>
      <c r="M322" s="3"/>
    </row>
    <row r="323" spans="1:13" ht="12.75">
      <c r="A323" s="3"/>
      <c r="B323" s="3"/>
      <c r="C323" s="4"/>
      <c r="D323" s="4"/>
      <c r="E323" s="4"/>
      <c r="F323" s="149"/>
      <c r="G323" s="149"/>
      <c r="H323" s="149"/>
      <c r="I323" s="3"/>
      <c r="J323" s="149"/>
      <c r="K323" s="149"/>
      <c r="L323" s="3"/>
      <c r="M323" s="3"/>
    </row>
    <row r="324" spans="1:13" ht="12.75">
      <c r="A324" s="3"/>
      <c r="B324" s="3"/>
      <c r="C324" s="4"/>
      <c r="D324" s="4"/>
      <c r="E324" s="4"/>
      <c r="F324" s="149"/>
      <c r="G324" s="149"/>
      <c r="H324" s="149"/>
      <c r="I324" s="3"/>
      <c r="J324" s="149"/>
      <c r="K324" s="149"/>
      <c r="L324" s="3"/>
      <c r="M324" s="3"/>
    </row>
    <row r="325" spans="1:13" ht="12.75">
      <c r="A325" s="3"/>
      <c r="B325" s="3"/>
      <c r="C325" s="4"/>
      <c r="D325" s="4"/>
      <c r="E325" s="4"/>
      <c r="F325" s="149"/>
      <c r="G325" s="149"/>
      <c r="H325" s="149"/>
      <c r="I325" s="3"/>
      <c r="J325" s="149"/>
      <c r="K325" s="149"/>
      <c r="L325" s="3"/>
      <c r="M325" s="3"/>
    </row>
    <row r="326" spans="1:13" ht="12.75">
      <c r="A326" s="3"/>
      <c r="B326" s="3"/>
      <c r="C326" s="4"/>
      <c r="D326" s="4"/>
      <c r="E326" s="4"/>
      <c r="F326" s="149"/>
      <c r="G326" s="149"/>
      <c r="H326" s="149"/>
      <c r="I326" s="3"/>
      <c r="J326" s="149"/>
      <c r="K326" s="149"/>
      <c r="L326" s="3"/>
      <c r="M326" s="3"/>
    </row>
    <row r="327" spans="1:13" ht="12.75">
      <c r="A327" s="3"/>
      <c r="B327" s="3"/>
      <c r="C327" s="4"/>
      <c r="D327" s="4"/>
      <c r="E327" s="4"/>
      <c r="F327" s="149"/>
      <c r="G327" s="149"/>
      <c r="H327" s="149"/>
      <c r="I327" s="3"/>
      <c r="J327" s="149"/>
      <c r="K327" s="149"/>
      <c r="L327" s="3"/>
      <c r="M327" s="3"/>
    </row>
    <row r="328" spans="1:13" ht="12.75">
      <c r="A328" s="3"/>
      <c r="B328" s="3"/>
      <c r="C328" s="4"/>
      <c r="D328" s="4"/>
      <c r="E328" s="4"/>
      <c r="F328" s="149"/>
      <c r="G328" s="149"/>
      <c r="H328" s="149"/>
      <c r="I328" s="3"/>
      <c r="J328" s="149"/>
      <c r="K328" s="149"/>
      <c r="L328" s="3"/>
      <c r="M328" s="3"/>
    </row>
    <row r="329" spans="1:13" ht="12.75">
      <c r="A329" s="3"/>
      <c r="B329" s="3"/>
      <c r="C329" s="4"/>
      <c r="D329" s="4"/>
      <c r="E329" s="4"/>
      <c r="F329" s="149"/>
      <c r="G329" s="149"/>
      <c r="H329" s="149"/>
      <c r="I329" s="3"/>
      <c r="J329" s="149"/>
      <c r="K329" s="149"/>
      <c r="L329" s="3"/>
      <c r="M329" s="3"/>
    </row>
    <row r="330" spans="1:13" ht="12.75">
      <c r="A330" s="3"/>
      <c r="B330" s="3"/>
      <c r="C330" s="4"/>
      <c r="D330" s="4"/>
      <c r="E330" s="4"/>
      <c r="F330" s="149"/>
      <c r="G330" s="149"/>
      <c r="H330" s="149"/>
      <c r="I330" s="3"/>
      <c r="J330" s="149"/>
      <c r="K330" s="149"/>
      <c r="L330" s="3"/>
      <c r="M330" s="3"/>
    </row>
    <row r="331" spans="1:13" ht="12.75">
      <c r="A331" s="3"/>
      <c r="B331" s="3"/>
      <c r="C331" s="4"/>
      <c r="D331" s="4"/>
      <c r="E331" s="4"/>
      <c r="F331" s="149"/>
      <c r="G331" s="149"/>
      <c r="H331" s="149"/>
      <c r="I331" s="3"/>
      <c r="J331" s="149"/>
      <c r="K331" s="149"/>
      <c r="L331" s="3"/>
      <c r="M331" s="3"/>
    </row>
    <row r="332" spans="1:13" ht="12.75">
      <c r="A332" s="3"/>
      <c r="B332" s="3"/>
      <c r="C332" s="4"/>
      <c r="D332" s="4"/>
      <c r="E332" s="4"/>
      <c r="F332" s="149"/>
      <c r="G332" s="149"/>
      <c r="H332" s="149"/>
      <c r="I332" s="3"/>
      <c r="J332" s="149"/>
      <c r="K332" s="149"/>
      <c r="L332" s="3"/>
      <c r="M332" s="3"/>
    </row>
    <row r="333" spans="1:13" ht="12.75">
      <c r="A333" s="3"/>
      <c r="B333" s="3"/>
      <c r="C333" s="4"/>
      <c r="D333" s="4"/>
      <c r="E333" s="4"/>
      <c r="F333" s="149"/>
      <c r="G333" s="149"/>
      <c r="H333" s="149"/>
      <c r="I333" s="3"/>
      <c r="J333" s="149"/>
      <c r="K333" s="149"/>
      <c r="L333" s="3"/>
      <c r="M333" s="3"/>
    </row>
    <row r="334" spans="1:13" ht="12.75">
      <c r="A334" s="3"/>
      <c r="B334" s="3"/>
      <c r="C334" s="4"/>
      <c r="D334" s="4"/>
      <c r="E334" s="4"/>
      <c r="F334" s="149"/>
      <c r="G334" s="149"/>
      <c r="H334" s="149"/>
      <c r="I334" s="3"/>
      <c r="J334" s="149"/>
      <c r="K334" s="149"/>
      <c r="L334" s="3"/>
      <c r="M334" s="3"/>
    </row>
    <row r="335" spans="1:13" ht="12.75">
      <c r="A335" s="3"/>
      <c r="B335" s="3"/>
      <c r="C335" s="4"/>
      <c r="D335" s="4"/>
      <c r="E335" s="4"/>
      <c r="F335" s="149"/>
      <c r="G335" s="149"/>
      <c r="H335" s="149"/>
      <c r="I335" s="3"/>
      <c r="J335" s="149"/>
      <c r="K335" s="149"/>
      <c r="L335" s="3"/>
      <c r="M335" s="3"/>
    </row>
    <row r="336" spans="1:13" ht="12.75">
      <c r="A336" s="3"/>
      <c r="B336" s="3"/>
      <c r="C336" s="4"/>
      <c r="D336" s="4"/>
      <c r="E336" s="4"/>
      <c r="F336" s="149"/>
      <c r="G336" s="149"/>
      <c r="H336" s="149"/>
      <c r="I336" s="3"/>
      <c r="J336" s="149"/>
      <c r="K336" s="149"/>
      <c r="L336" s="3"/>
      <c r="M336" s="3"/>
    </row>
    <row r="337" spans="1:13" ht="12.75">
      <c r="A337" s="3"/>
      <c r="B337" s="3"/>
      <c r="C337" s="4"/>
      <c r="D337" s="4"/>
      <c r="E337" s="4"/>
      <c r="F337" s="149"/>
      <c r="G337" s="149"/>
      <c r="H337" s="149"/>
      <c r="I337" s="3"/>
      <c r="J337" s="149"/>
      <c r="K337" s="149"/>
      <c r="L337" s="3"/>
      <c r="M337" s="3"/>
    </row>
    <row r="338" spans="1:13" ht="12.75">
      <c r="A338" s="3"/>
      <c r="B338" s="3"/>
      <c r="C338" s="4"/>
      <c r="D338" s="4"/>
      <c r="E338" s="4"/>
      <c r="F338" s="149"/>
      <c r="G338" s="149"/>
      <c r="H338" s="149"/>
      <c r="I338" s="3"/>
      <c r="J338" s="149"/>
      <c r="K338" s="149"/>
      <c r="L338" s="3"/>
      <c r="M338" s="3"/>
    </row>
    <row r="339" spans="1:13" ht="12.75">
      <c r="A339" s="3"/>
      <c r="B339" s="3"/>
      <c r="C339" s="4"/>
      <c r="D339" s="4"/>
      <c r="E339" s="4"/>
      <c r="F339" s="149"/>
      <c r="G339" s="149"/>
      <c r="H339" s="149"/>
      <c r="I339" s="3"/>
      <c r="J339" s="149"/>
      <c r="K339" s="149"/>
      <c r="L339" s="3"/>
      <c r="M339" s="3"/>
    </row>
    <row r="340" spans="1:13" ht="12.75">
      <c r="A340" s="3"/>
      <c r="B340" s="3"/>
      <c r="C340" s="4"/>
      <c r="D340" s="4"/>
      <c r="E340" s="4"/>
      <c r="F340" s="149"/>
      <c r="G340" s="149"/>
      <c r="H340" s="149"/>
      <c r="I340" s="3"/>
      <c r="J340" s="149"/>
      <c r="K340" s="149"/>
      <c r="L340" s="3"/>
      <c r="M340" s="3"/>
    </row>
    <row r="341" spans="1:13" ht="12.75">
      <c r="A341" s="3"/>
      <c r="B341" s="3"/>
      <c r="C341" s="4"/>
      <c r="D341" s="4"/>
      <c r="E341" s="4"/>
      <c r="F341" s="149"/>
      <c r="G341" s="149"/>
      <c r="H341" s="149"/>
      <c r="I341" s="3"/>
      <c r="J341" s="149"/>
      <c r="K341" s="149"/>
      <c r="L341" s="3"/>
      <c r="M341" s="3"/>
    </row>
    <row r="342" spans="1:13" ht="12.75">
      <c r="A342" s="3"/>
      <c r="B342" s="3"/>
      <c r="C342" s="4"/>
      <c r="D342" s="4"/>
      <c r="E342" s="4"/>
      <c r="F342" s="149"/>
      <c r="G342" s="149"/>
      <c r="H342" s="149"/>
      <c r="I342" s="3"/>
      <c r="J342" s="149"/>
      <c r="K342" s="149"/>
      <c r="L342" s="3"/>
      <c r="M342" s="3"/>
    </row>
    <row r="343" spans="1:13" ht="12.75">
      <c r="A343" s="3"/>
      <c r="B343" s="3"/>
      <c r="C343" s="4"/>
      <c r="D343" s="4"/>
      <c r="E343" s="4"/>
      <c r="F343" s="149"/>
      <c r="G343" s="149"/>
      <c r="H343" s="149"/>
      <c r="I343" s="3"/>
      <c r="J343" s="149"/>
      <c r="K343" s="149"/>
      <c r="L343" s="3"/>
      <c r="M343" s="3"/>
    </row>
    <row r="344" spans="1:13" ht="12.75">
      <c r="A344" s="3"/>
      <c r="B344" s="3"/>
      <c r="C344" s="4"/>
      <c r="D344" s="4"/>
      <c r="E344" s="4"/>
      <c r="F344" s="149"/>
      <c r="G344" s="149"/>
      <c r="H344" s="149"/>
      <c r="I344" s="3"/>
      <c r="J344" s="149"/>
      <c r="K344" s="149"/>
      <c r="L344" s="3"/>
      <c r="M344" s="3"/>
    </row>
    <row r="345" spans="1:13" ht="12.75">
      <c r="A345" s="3"/>
      <c r="B345" s="3"/>
      <c r="C345" s="4"/>
      <c r="D345" s="4"/>
      <c r="E345" s="4"/>
      <c r="F345" s="149"/>
      <c r="G345" s="149"/>
      <c r="H345" s="149"/>
      <c r="I345" s="3"/>
      <c r="J345" s="149"/>
      <c r="K345" s="149"/>
      <c r="L345" s="3"/>
      <c r="M345" s="3"/>
    </row>
    <row r="346" spans="1:13" ht="12.75">
      <c r="A346" s="3"/>
      <c r="B346" s="3"/>
      <c r="C346" s="4"/>
      <c r="D346" s="4"/>
      <c r="E346" s="4"/>
      <c r="F346" s="149"/>
      <c r="G346" s="149"/>
      <c r="H346" s="149"/>
      <c r="I346" s="3"/>
      <c r="J346" s="149"/>
      <c r="K346" s="149"/>
      <c r="L346" s="3"/>
      <c r="M346" s="3"/>
    </row>
    <row r="347" spans="1:13" ht="12.75">
      <c r="A347" s="3"/>
      <c r="B347" s="3"/>
      <c r="C347" s="4"/>
      <c r="D347" s="4"/>
      <c r="E347" s="4"/>
      <c r="F347" s="149"/>
      <c r="G347" s="149"/>
      <c r="H347" s="149"/>
      <c r="I347" s="3"/>
      <c r="J347" s="149"/>
      <c r="K347" s="149"/>
      <c r="L347" s="3"/>
      <c r="M347" s="3"/>
    </row>
    <row r="348" spans="1:13" ht="12.75">
      <c r="A348" s="3"/>
      <c r="B348" s="3"/>
      <c r="C348" s="4"/>
      <c r="D348" s="4"/>
      <c r="E348" s="4"/>
      <c r="F348" s="149"/>
      <c r="G348" s="149"/>
      <c r="H348" s="149"/>
      <c r="I348" s="3"/>
      <c r="J348" s="149"/>
      <c r="K348" s="149"/>
      <c r="L348" s="3"/>
      <c r="M348" s="3"/>
    </row>
    <row r="349" spans="1:13" ht="12.75">
      <c r="A349" s="3"/>
      <c r="B349" s="3"/>
      <c r="C349" s="4"/>
      <c r="D349" s="4"/>
      <c r="E349" s="4"/>
      <c r="F349" s="149"/>
      <c r="G349" s="149"/>
      <c r="H349" s="149"/>
      <c r="I349" s="3"/>
      <c r="J349" s="149"/>
      <c r="K349" s="149"/>
      <c r="L349" s="3"/>
      <c r="M349" s="3"/>
    </row>
    <row r="350" spans="1:13" ht="12.75">
      <c r="A350" s="3"/>
      <c r="B350" s="3"/>
      <c r="C350" s="4"/>
      <c r="D350" s="4"/>
      <c r="E350" s="4"/>
      <c r="F350" s="149"/>
      <c r="G350" s="149"/>
      <c r="H350" s="149"/>
      <c r="I350" s="3"/>
      <c r="J350" s="149"/>
      <c r="K350" s="149"/>
      <c r="L350" s="3"/>
      <c r="M350" s="3"/>
    </row>
    <row r="351" spans="1:13" ht="12.75">
      <c r="A351" s="3"/>
      <c r="B351" s="3"/>
      <c r="C351" s="4"/>
      <c r="D351" s="4"/>
      <c r="E351" s="4"/>
      <c r="F351" s="149"/>
      <c r="G351" s="149"/>
      <c r="H351" s="149"/>
      <c r="I351" s="3"/>
      <c r="J351" s="149"/>
      <c r="K351" s="149"/>
      <c r="L351" s="3"/>
      <c r="M351" s="3"/>
    </row>
    <row r="352" spans="1:13" ht="12.75">
      <c r="A352" s="3"/>
      <c r="B352" s="3"/>
      <c r="C352" s="4"/>
      <c r="D352" s="4"/>
      <c r="E352" s="4"/>
      <c r="F352" s="149"/>
      <c r="G352" s="149"/>
      <c r="H352" s="149"/>
      <c r="I352" s="3"/>
      <c r="J352" s="149"/>
      <c r="K352" s="149"/>
      <c r="L352" s="3"/>
      <c r="M352" s="3"/>
    </row>
    <row r="353" spans="1:13" ht="12.75">
      <c r="A353" s="3"/>
      <c r="B353" s="3"/>
      <c r="C353" s="4"/>
      <c r="D353" s="4"/>
      <c r="E353" s="4"/>
      <c r="F353" s="149"/>
      <c r="G353" s="149"/>
      <c r="H353" s="149"/>
      <c r="I353" s="3"/>
      <c r="J353" s="149"/>
      <c r="K353" s="149"/>
      <c r="L353" s="3"/>
      <c r="M353" s="3"/>
    </row>
    <row r="354" spans="1:13" ht="12.75">
      <c r="A354" s="3"/>
      <c r="B354" s="3"/>
      <c r="C354" s="4"/>
      <c r="D354" s="4"/>
      <c r="E354" s="4"/>
      <c r="F354" s="149"/>
      <c r="G354" s="149"/>
      <c r="H354" s="149"/>
      <c r="I354" s="3"/>
      <c r="J354" s="149"/>
      <c r="K354" s="149"/>
      <c r="L354" s="3"/>
      <c r="M354" s="3"/>
    </row>
    <row r="355" spans="1:13" ht="12.75">
      <c r="A355" s="3"/>
      <c r="B355" s="3"/>
      <c r="C355" s="4"/>
      <c r="D355" s="4"/>
      <c r="E355" s="4"/>
      <c r="F355" s="149"/>
      <c r="G355" s="149"/>
      <c r="H355" s="149"/>
      <c r="I355" s="3"/>
      <c r="J355" s="149"/>
      <c r="K355" s="149"/>
      <c r="L355" s="3"/>
      <c r="M355" s="3"/>
    </row>
    <row r="356" spans="1:13" ht="12.75">
      <c r="A356" s="3"/>
      <c r="B356" s="3"/>
      <c r="C356" s="4"/>
      <c r="D356" s="4"/>
      <c r="E356" s="4"/>
      <c r="F356" s="149"/>
      <c r="G356" s="149"/>
      <c r="H356" s="149"/>
      <c r="I356" s="3"/>
      <c r="J356" s="149"/>
      <c r="K356" s="149"/>
      <c r="L356" s="3"/>
      <c r="M356" s="3"/>
    </row>
    <row r="357" spans="1:13" ht="12.75">
      <c r="A357" s="3"/>
      <c r="B357" s="3"/>
      <c r="C357" s="4"/>
      <c r="D357" s="4"/>
      <c r="E357" s="4"/>
      <c r="F357" s="149"/>
      <c r="G357" s="149"/>
      <c r="H357" s="149"/>
      <c r="I357" s="3"/>
      <c r="J357" s="149"/>
      <c r="K357" s="149"/>
      <c r="L357" s="3"/>
      <c r="M357" s="3"/>
    </row>
    <row r="358" spans="1:13" ht="12.75">
      <c r="A358" s="3"/>
      <c r="B358" s="3"/>
      <c r="C358" s="4"/>
      <c r="D358" s="4"/>
      <c r="E358" s="4"/>
      <c r="F358" s="149"/>
      <c r="G358" s="149"/>
      <c r="H358" s="149"/>
      <c r="I358" s="3"/>
      <c r="J358" s="149"/>
      <c r="K358" s="149"/>
      <c r="L358" s="3"/>
      <c r="M358" s="3"/>
    </row>
    <row r="359" spans="1:13" ht="12.75">
      <c r="A359" s="3"/>
      <c r="B359" s="3"/>
      <c r="C359" s="4"/>
      <c r="D359" s="4"/>
      <c r="E359" s="4"/>
      <c r="F359" s="149"/>
      <c r="G359" s="149"/>
      <c r="H359" s="149"/>
      <c r="I359" s="3"/>
      <c r="J359" s="149"/>
      <c r="K359" s="149"/>
      <c r="L359" s="3"/>
      <c r="M359" s="3"/>
    </row>
    <row r="360" spans="1:13" ht="12.75">
      <c r="A360" s="3"/>
      <c r="B360" s="3"/>
      <c r="C360" s="4"/>
      <c r="D360" s="4"/>
      <c r="E360" s="4"/>
      <c r="F360" s="149"/>
      <c r="G360" s="149"/>
      <c r="H360" s="149"/>
      <c r="I360" s="3"/>
      <c r="J360" s="149"/>
      <c r="K360" s="149"/>
      <c r="L360" s="3"/>
      <c r="M360" s="3"/>
    </row>
    <row r="361" spans="1:13" ht="12.75">
      <c r="A361" s="3"/>
      <c r="B361" s="3"/>
      <c r="C361" s="4"/>
      <c r="D361" s="4"/>
      <c r="E361" s="4"/>
      <c r="F361" s="149"/>
      <c r="G361" s="149"/>
      <c r="H361" s="149"/>
      <c r="I361" s="3"/>
      <c r="J361" s="149"/>
      <c r="K361" s="149"/>
      <c r="L361" s="3"/>
      <c r="M361" s="3"/>
    </row>
    <row r="362" spans="1:13" ht="12.75">
      <c r="A362" s="3"/>
      <c r="B362" s="3"/>
      <c r="C362" s="4"/>
      <c r="D362" s="4"/>
      <c r="E362" s="4"/>
      <c r="F362" s="149"/>
      <c r="G362" s="149"/>
      <c r="H362" s="149"/>
      <c r="I362" s="3"/>
      <c r="J362" s="149"/>
      <c r="K362" s="149"/>
      <c r="L362" s="3"/>
      <c r="M362" s="3"/>
    </row>
    <row r="363" spans="1:13" ht="12.75">
      <c r="A363" s="3"/>
      <c r="B363" s="3"/>
      <c r="C363" s="4"/>
      <c r="D363" s="4"/>
      <c r="E363" s="4"/>
      <c r="F363" s="149"/>
      <c r="G363" s="149"/>
      <c r="H363" s="149"/>
      <c r="I363" s="3"/>
      <c r="J363" s="149"/>
      <c r="K363" s="149"/>
      <c r="L363" s="3"/>
      <c r="M363" s="3"/>
    </row>
    <row r="364" spans="1:13" ht="12.75">
      <c r="A364" s="3"/>
      <c r="B364" s="3"/>
      <c r="C364" s="4"/>
      <c r="D364" s="4"/>
      <c r="E364" s="4"/>
      <c r="F364" s="149"/>
      <c r="G364" s="149"/>
      <c r="H364" s="149"/>
      <c r="I364" s="3"/>
      <c r="J364" s="149"/>
      <c r="K364" s="149"/>
      <c r="L364" s="3"/>
      <c r="M364" s="3"/>
    </row>
    <row r="365" spans="1:13" ht="12.75">
      <c r="A365" s="3"/>
      <c r="B365" s="3"/>
      <c r="C365" s="4"/>
      <c r="D365" s="4"/>
      <c r="E365" s="4"/>
      <c r="F365" s="149"/>
      <c r="G365" s="149"/>
      <c r="H365" s="149"/>
      <c r="I365" s="3"/>
      <c r="J365" s="149"/>
      <c r="K365" s="149"/>
      <c r="L365" s="3"/>
      <c r="M365" s="3"/>
    </row>
    <row r="366" spans="1:13" ht="12.75">
      <c r="A366" s="3"/>
      <c r="B366" s="3"/>
      <c r="C366" s="4"/>
      <c r="D366" s="4"/>
      <c r="E366" s="4"/>
      <c r="F366" s="149"/>
      <c r="G366" s="149"/>
      <c r="H366" s="149"/>
      <c r="I366" s="3"/>
      <c r="J366" s="149"/>
      <c r="K366" s="149"/>
      <c r="L366" s="3"/>
      <c r="M366" s="3"/>
    </row>
    <row r="367" spans="1:13" ht="12.75">
      <c r="A367" s="3"/>
      <c r="B367" s="3"/>
      <c r="C367" s="4"/>
      <c r="D367" s="4"/>
      <c r="E367" s="4"/>
      <c r="F367" s="149"/>
      <c r="G367" s="149"/>
      <c r="H367" s="149"/>
      <c r="I367" s="3"/>
      <c r="J367" s="149"/>
      <c r="K367" s="149"/>
      <c r="L367" s="3"/>
      <c r="M367" s="3"/>
    </row>
    <row r="368" spans="1:13" ht="12.75">
      <c r="A368" s="3"/>
      <c r="B368" s="3"/>
      <c r="C368" s="4"/>
      <c r="D368" s="4"/>
      <c r="E368" s="4"/>
      <c r="F368" s="149"/>
      <c r="G368" s="149"/>
      <c r="H368" s="149"/>
      <c r="I368" s="3"/>
      <c r="J368" s="149"/>
      <c r="K368" s="149"/>
      <c r="L368" s="3"/>
      <c r="M368" s="3"/>
    </row>
    <row r="369" spans="1:13" ht="12.75">
      <c r="A369" s="3"/>
      <c r="B369" s="3"/>
      <c r="C369" s="4"/>
      <c r="D369" s="4"/>
      <c r="E369" s="4"/>
      <c r="F369" s="149"/>
      <c r="G369" s="149"/>
      <c r="H369" s="149"/>
      <c r="I369" s="3"/>
      <c r="J369" s="149"/>
      <c r="K369" s="149"/>
      <c r="L369" s="3"/>
      <c r="M369" s="3"/>
    </row>
    <row r="370" spans="1:13" ht="12.75">
      <c r="A370" s="3"/>
      <c r="B370" s="3"/>
      <c r="C370" s="4"/>
      <c r="D370" s="4"/>
      <c r="E370" s="4"/>
      <c r="F370" s="149"/>
      <c r="G370" s="149"/>
      <c r="H370" s="149"/>
      <c r="I370" s="3"/>
      <c r="J370" s="149"/>
      <c r="K370" s="149"/>
      <c r="L370" s="3"/>
      <c r="M370" s="3"/>
    </row>
    <row r="371" spans="1:13" ht="12.75">
      <c r="A371" s="3"/>
      <c r="B371" s="3"/>
      <c r="C371" s="4"/>
      <c r="D371" s="4"/>
      <c r="E371" s="4"/>
      <c r="F371" s="149"/>
      <c r="G371" s="149"/>
      <c r="H371" s="149"/>
      <c r="I371" s="3"/>
      <c r="J371" s="149"/>
      <c r="K371" s="149"/>
      <c r="L371" s="3"/>
      <c r="M371" s="3"/>
    </row>
    <row r="372" spans="1:13" ht="12.75">
      <c r="A372" s="3"/>
      <c r="B372" s="3"/>
      <c r="C372" s="4"/>
      <c r="D372" s="4"/>
      <c r="E372" s="4"/>
      <c r="F372" s="149"/>
      <c r="G372" s="149"/>
      <c r="H372" s="149"/>
      <c r="I372" s="3"/>
      <c r="J372" s="149"/>
      <c r="K372" s="149"/>
      <c r="L372" s="3"/>
      <c r="M372" s="3"/>
    </row>
    <row r="373" spans="1:13" ht="12.75">
      <c r="A373" s="3"/>
      <c r="B373" s="3"/>
      <c r="C373" s="4"/>
      <c r="D373" s="4"/>
      <c r="E373" s="4"/>
      <c r="F373" s="149"/>
      <c r="G373" s="149"/>
      <c r="H373" s="149"/>
      <c r="I373" s="3"/>
      <c r="J373" s="149"/>
      <c r="K373" s="149"/>
      <c r="L373" s="3"/>
      <c r="M373" s="3"/>
    </row>
    <row r="374" spans="1:13" ht="12.75">
      <c r="A374" s="3"/>
      <c r="B374" s="3"/>
      <c r="C374" s="4"/>
      <c r="D374" s="4"/>
      <c r="E374" s="4"/>
      <c r="F374" s="149"/>
      <c r="G374" s="149"/>
      <c r="H374" s="149"/>
      <c r="I374" s="3"/>
      <c r="J374" s="149"/>
      <c r="K374" s="149"/>
      <c r="L374" s="3"/>
      <c r="M374" s="3"/>
    </row>
    <row r="375" spans="1:13" ht="12.75">
      <c r="A375" s="3"/>
      <c r="B375" s="3"/>
      <c r="C375" s="4"/>
      <c r="D375" s="4"/>
      <c r="E375" s="4"/>
      <c r="F375" s="149"/>
      <c r="G375" s="149"/>
      <c r="H375" s="149"/>
      <c r="I375" s="3"/>
      <c r="J375" s="149"/>
      <c r="K375" s="149"/>
      <c r="L375" s="3"/>
      <c r="M375" s="3"/>
    </row>
    <row r="376" spans="1:13" ht="12.75">
      <c r="A376" s="3"/>
      <c r="B376" s="3"/>
      <c r="C376" s="4"/>
      <c r="D376" s="4"/>
      <c r="E376" s="4"/>
      <c r="F376" s="149"/>
      <c r="G376" s="149"/>
      <c r="H376" s="149"/>
      <c r="I376" s="3"/>
      <c r="J376" s="149"/>
      <c r="K376" s="149"/>
      <c r="L376" s="3"/>
      <c r="M376" s="3"/>
    </row>
    <row r="377" spans="1:13" ht="12.75">
      <c r="A377" s="3"/>
      <c r="B377" s="3"/>
      <c r="C377" s="4"/>
      <c r="D377" s="4"/>
      <c r="E377" s="4"/>
      <c r="F377" s="149"/>
      <c r="G377" s="149"/>
      <c r="H377" s="149"/>
      <c r="I377" s="3"/>
      <c r="J377" s="149"/>
      <c r="K377" s="149"/>
      <c r="L377" s="3"/>
      <c r="M377" s="3"/>
    </row>
    <row r="378" spans="1:13" ht="12.75">
      <c r="A378" s="3"/>
      <c r="B378" s="3"/>
      <c r="C378" s="4"/>
      <c r="D378" s="4"/>
      <c r="E378" s="4"/>
      <c r="F378" s="149"/>
      <c r="G378" s="149"/>
      <c r="H378" s="149"/>
      <c r="I378" s="3"/>
      <c r="J378" s="149"/>
      <c r="K378" s="149"/>
      <c r="L378" s="3"/>
      <c r="M378" s="3"/>
    </row>
    <row r="379" spans="1:13" ht="12.75">
      <c r="A379" s="3"/>
      <c r="B379" s="3"/>
      <c r="C379" s="4"/>
      <c r="D379" s="4"/>
      <c r="E379" s="4"/>
      <c r="F379" s="149"/>
      <c r="G379" s="149"/>
      <c r="H379" s="149"/>
      <c r="I379" s="3"/>
      <c r="J379" s="149"/>
      <c r="K379" s="149"/>
      <c r="L379" s="3"/>
      <c r="M379" s="3"/>
    </row>
    <row r="380" spans="1:13" ht="12.75">
      <c r="A380" s="3"/>
      <c r="B380" s="3"/>
      <c r="C380" s="4"/>
      <c r="D380" s="4"/>
      <c r="E380" s="4"/>
      <c r="F380" s="149"/>
      <c r="G380" s="149"/>
      <c r="H380" s="149"/>
      <c r="I380" s="3"/>
      <c r="J380" s="149"/>
      <c r="K380" s="149"/>
      <c r="L380" s="3"/>
      <c r="M380" s="3"/>
    </row>
    <row r="381" spans="1:13" ht="12.75">
      <c r="A381" s="3"/>
      <c r="B381" s="3"/>
      <c r="C381" s="4"/>
      <c r="D381" s="4"/>
      <c r="E381" s="4"/>
      <c r="F381" s="149"/>
      <c r="G381" s="149"/>
      <c r="H381" s="149"/>
      <c r="I381" s="3"/>
      <c r="J381" s="149"/>
      <c r="K381" s="149"/>
      <c r="L381" s="3"/>
      <c r="M381" s="3"/>
    </row>
    <row r="382" spans="1:13" ht="12.75">
      <c r="A382" s="3"/>
      <c r="B382" s="3"/>
      <c r="C382" s="4"/>
      <c r="D382" s="4"/>
      <c r="E382" s="4"/>
      <c r="F382" s="149"/>
      <c r="G382" s="149"/>
      <c r="H382" s="149"/>
      <c r="I382" s="3"/>
      <c r="J382" s="149"/>
      <c r="K382" s="149"/>
      <c r="L382" s="3"/>
      <c r="M382" s="3"/>
    </row>
    <row r="383" spans="1:13" ht="12.75">
      <c r="A383" s="3"/>
      <c r="B383" s="3"/>
      <c r="C383" s="4"/>
      <c r="D383" s="4"/>
      <c r="E383" s="4"/>
      <c r="F383" s="149"/>
      <c r="G383" s="149"/>
      <c r="H383" s="149"/>
      <c r="I383" s="3"/>
      <c r="J383" s="149"/>
      <c r="K383" s="149"/>
      <c r="L383" s="3"/>
      <c r="M383" s="3"/>
    </row>
    <row r="384" spans="1:13" ht="12.75">
      <c r="A384" s="3"/>
      <c r="B384" s="3"/>
      <c r="C384" s="4"/>
      <c r="D384" s="4"/>
      <c r="E384" s="4"/>
      <c r="F384" s="149"/>
      <c r="G384" s="149"/>
      <c r="H384" s="149"/>
      <c r="I384" s="3"/>
      <c r="J384" s="149"/>
      <c r="K384" s="149"/>
      <c r="L384" s="3"/>
      <c r="M384" s="3"/>
    </row>
    <row r="385" spans="1:13" ht="12.75">
      <c r="A385" s="3"/>
      <c r="B385" s="3"/>
      <c r="C385" s="4"/>
      <c r="D385" s="4"/>
      <c r="E385" s="4"/>
      <c r="F385" s="149"/>
      <c r="G385" s="149"/>
      <c r="H385" s="149"/>
      <c r="I385" s="3"/>
      <c r="J385" s="149"/>
      <c r="K385" s="149"/>
      <c r="L385" s="3"/>
      <c r="M385" s="3"/>
    </row>
    <row r="386" spans="1:13" ht="12.75">
      <c r="A386" s="3"/>
      <c r="B386" s="3"/>
      <c r="C386" s="4"/>
      <c r="D386" s="4"/>
      <c r="E386" s="4"/>
      <c r="F386" s="149"/>
      <c r="G386" s="149"/>
      <c r="H386" s="149"/>
      <c r="I386" s="3"/>
      <c r="J386" s="149"/>
      <c r="K386" s="149"/>
      <c r="L386" s="3"/>
      <c r="M386" s="3"/>
    </row>
    <row r="387" spans="1:13" ht="12.75">
      <c r="A387" s="3"/>
      <c r="B387" s="3"/>
      <c r="C387" s="4"/>
      <c r="D387" s="4"/>
      <c r="E387" s="4"/>
      <c r="F387" s="149"/>
      <c r="G387" s="149"/>
      <c r="H387" s="149"/>
      <c r="I387" s="3"/>
      <c r="J387" s="149"/>
      <c r="K387" s="149"/>
      <c r="L387" s="3"/>
      <c r="M387" s="3"/>
    </row>
    <row r="388" spans="1:13" ht="12.75">
      <c r="A388" s="3"/>
      <c r="B388" s="3"/>
      <c r="C388" s="4"/>
      <c r="D388" s="4"/>
      <c r="E388" s="4"/>
      <c r="F388" s="149"/>
      <c r="G388" s="149"/>
      <c r="H388" s="149"/>
      <c r="I388" s="3"/>
      <c r="J388" s="149"/>
      <c r="K388" s="149"/>
      <c r="L388" s="3"/>
      <c r="M388" s="3"/>
    </row>
    <row r="389" spans="1:13" ht="12.75">
      <c r="A389" s="3"/>
      <c r="B389" s="3"/>
      <c r="C389" s="4"/>
      <c r="D389" s="4"/>
      <c r="E389" s="4"/>
      <c r="F389" s="149"/>
      <c r="G389" s="149"/>
      <c r="H389" s="149"/>
      <c r="I389" s="3"/>
      <c r="J389" s="149"/>
      <c r="K389" s="149"/>
      <c r="L389" s="3"/>
      <c r="M389" s="3"/>
    </row>
    <row r="390" spans="1:13" ht="12.75">
      <c r="A390" s="3"/>
      <c r="B390" s="3"/>
      <c r="C390" s="4"/>
      <c r="D390" s="4"/>
      <c r="E390" s="4"/>
      <c r="F390" s="149"/>
      <c r="G390" s="149"/>
      <c r="H390" s="149"/>
      <c r="I390" s="3"/>
      <c r="J390" s="149"/>
      <c r="K390" s="149"/>
      <c r="L390" s="3"/>
      <c r="M390" s="3"/>
    </row>
    <row r="391" spans="1:13" ht="12.75">
      <c r="A391" s="3"/>
      <c r="B391" s="3"/>
      <c r="C391" s="4"/>
      <c r="D391" s="4"/>
      <c r="E391" s="4"/>
      <c r="F391" s="149"/>
      <c r="G391" s="149"/>
      <c r="H391" s="149"/>
      <c r="I391" s="3"/>
      <c r="J391" s="149"/>
      <c r="K391" s="149"/>
      <c r="L391" s="3"/>
      <c r="M391" s="3"/>
    </row>
    <row r="392" spans="1:13" ht="12.75">
      <c r="A392" s="3"/>
      <c r="B392" s="3"/>
      <c r="C392" s="4"/>
      <c r="D392" s="4"/>
      <c r="E392" s="4"/>
      <c r="F392" s="149"/>
      <c r="G392" s="149"/>
      <c r="H392" s="149"/>
      <c r="I392" s="3"/>
      <c r="J392" s="149"/>
      <c r="K392" s="149"/>
      <c r="L392" s="3"/>
      <c r="M392" s="3"/>
    </row>
    <row r="393" spans="1:13" ht="12.75">
      <c r="A393" s="3"/>
      <c r="B393" s="3"/>
      <c r="C393" s="4"/>
      <c r="D393" s="4"/>
      <c r="E393" s="4"/>
      <c r="F393" s="149"/>
      <c r="G393" s="149"/>
      <c r="H393" s="149"/>
      <c r="I393" s="3"/>
      <c r="J393" s="149"/>
      <c r="K393" s="149"/>
      <c r="L393" s="3"/>
      <c r="M393" s="3"/>
    </row>
    <row r="394" spans="1:13" ht="12.75">
      <c r="A394" s="3"/>
      <c r="B394" s="3"/>
      <c r="C394" s="4"/>
      <c r="D394" s="4"/>
      <c r="E394" s="4"/>
      <c r="F394" s="149"/>
      <c r="G394" s="149"/>
      <c r="H394" s="149"/>
      <c r="I394" s="3"/>
      <c r="J394" s="149"/>
      <c r="K394" s="149"/>
      <c r="L394" s="3"/>
      <c r="M394" s="3"/>
    </row>
    <row r="395" spans="1:13" ht="12.75">
      <c r="A395" s="3"/>
      <c r="B395" s="3"/>
      <c r="C395" s="4"/>
      <c r="D395" s="4"/>
      <c r="E395" s="4"/>
      <c r="F395" s="149"/>
      <c r="G395" s="149"/>
      <c r="H395" s="149"/>
      <c r="I395" s="3"/>
      <c r="J395" s="149"/>
      <c r="K395" s="149"/>
      <c r="L395" s="3"/>
      <c r="M395" s="3"/>
    </row>
    <row r="396" spans="1:13" ht="12.75">
      <c r="A396" s="3"/>
      <c r="B396" s="3"/>
      <c r="C396" s="4"/>
      <c r="D396" s="4"/>
      <c r="E396" s="4"/>
      <c r="F396" s="149"/>
      <c r="G396" s="149"/>
      <c r="H396" s="149"/>
      <c r="I396" s="3"/>
      <c r="J396" s="149"/>
      <c r="K396" s="149"/>
      <c r="L396" s="3"/>
      <c r="M396" s="3"/>
    </row>
    <row r="397" spans="1:13" ht="12.75">
      <c r="A397" s="3"/>
      <c r="B397" s="3"/>
      <c r="C397" s="4"/>
      <c r="D397" s="4"/>
      <c r="E397" s="4"/>
      <c r="F397" s="149"/>
      <c r="G397" s="149"/>
      <c r="H397" s="149"/>
      <c r="I397" s="3"/>
      <c r="J397" s="149"/>
      <c r="K397" s="149"/>
      <c r="L397" s="3"/>
      <c r="M397" s="3"/>
    </row>
    <row r="398" spans="1:13" ht="12.75">
      <c r="A398" s="3"/>
      <c r="B398" s="3"/>
      <c r="C398" s="4"/>
      <c r="D398" s="4"/>
      <c r="E398" s="4"/>
      <c r="F398" s="149"/>
      <c r="G398" s="149"/>
      <c r="H398" s="149"/>
      <c r="I398" s="3"/>
      <c r="J398" s="149"/>
      <c r="K398" s="149"/>
      <c r="L398" s="3"/>
      <c r="M398" s="3"/>
    </row>
    <row r="399" spans="1:13" ht="12.75">
      <c r="A399" s="3"/>
      <c r="B399" s="3"/>
      <c r="C399" s="4"/>
      <c r="D399" s="4"/>
      <c r="E399" s="4"/>
      <c r="F399" s="149"/>
      <c r="G399" s="149"/>
      <c r="H399" s="149"/>
      <c r="I399" s="3"/>
      <c r="J399" s="149"/>
      <c r="K399" s="149"/>
      <c r="L399" s="3"/>
      <c r="M399" s="3"/>
    </row>
    <row r="400" spans="1:13" ht="12.75">
      <c r="A400" s="3"/>
      <c r="B400" s="3"/>
      <c r="C400" s="4"/>
      <c r="D400" s="4"/>
      <c r="E400" s="4"/>
      <c r="F400" s="149"/>
      <c r="G400" s="149"/>
      <c r="H400" s="149"/>
      <c r="I400" s="3"/>
      <c r="J400" s="149"/>
      <c r="K400" s="149"/>
      <c r="L400" s="3"/>
      <c r="M400" s="3"/>
    </row>
    <row r="401" spans="1:13" ht="12.75">
      <c r="A401" s="3"/>
      <c r="B401" s="3"/>
      <c r="C401" s="4"/>
      <c r="D401" s="4"/>
      <c r="E401" s="4"/>
      <c r="F401" s="149"/>
      <c r="G401" s="149"/>
      <c r="H401" s="149"/>
      <c r="I401" s="3"/>
      <c r="J401" s="149"/>
      <c r="K401" s="149"/>
      <c r="L401" s="3"/>
      <c r="M401" s="3"/>
    </row>
    <row r="402" spans="1:13" ht="12.75">
      <c r="A402" s="3"/>
      <c r="B402" s="3"/>
      <c r="C402" s="4"/>
      <c r="D402" s="4"/>
      <c r="E402" s="4"/>
      <c r="F402" s="149"/>
      <c r="G402" s="149"/>
      <c r="H402" s="149"/>
      <c r="I402" s="3"/>
      <c r="J402" s="149"/>
      <c r="K402" s="149"/>
      <c r="L402" s="3"/>
      <c r="M402" s="3"/>
    </row>
    <row r="403" spans="1:13" ht="12.75">
      <c r="A403" s="3"/>
      <c r="B403" s="3"/>
      <c r="C403" s="4"/>
      <c r="D403" s="4"/>
      <c r="E403" s="4"/>
      <c r="F403" s="149"/>
      <c r="G403" s="149"/>
      <c r="H403" s="149"/>
      <c r="I403" s="3"/>
      <c r="J403" s="149"/>
      <c r="K403" s="149"/>
      <c r="L403" s="3"/>
      <c r="M403" s="3"/>
    </row>
    <row r="404" spans="1:13" ht="12.75">
      <c r="A404" s="3"/>
      <c r="B404" s="3"/>
      <c r="C404" s="4"/>
      <c r="D404" s="4"/>
      <c r="E404" s="4"/>
      <c r="F404" s="149"/>
      <c r="G404" s="149"/>
      <c r="H404" s="149"/>
      <c r="I404" s="3"/>
      <c r="J404" s="149"/>
      <c r="K404" s="149"/>
      <c r="L404" s="3"/>
      <c r="M404" s="3"/>
    </row>
    <row r="405" spans="1:13" ht="12.75">
      <c r="A405" s="3"/>
      <c r="B405" s="3"/>
      <c r="C405" s="4"/>
      <c r="D405" s="4"/>
      <c r="E405" s="4"/>
      <c r="F405" s="149"/>
      <c r="G405" s="149"/>
      <c r="H405" s="149"/>
      <c r="I405" s="3"/>
      <c r="J405" s="149"/>
      <c r="K405" s="149"/>
      <c r="L405" s="3"/>
      <c r="M405" s="3"/>
    </row>
    <row r="406" spans="1:13" ht="12.75">
      <c r="A406" s="3"/>
      <c r="B406" s="3"/>
      <c r="C406" s="4"/>
      <c r="D406" s="4"/>
      <c r="E406" s="4"/>
      <c r="F406" s="149"/>
      <c r="G406" s="149"/>
      <c r="H406" s="149"/>
      <c r="I406" s="3"/>
      <c r="J406" s="149"/>
      <c r="K406" s="149"/>
      <c r="L406" s="3"/>
      <c r="M406" s="3"/>
    </row>
    <row r="407" spans="1:13" ht="12.75">
      <c r="A407" s="3"/>
      <c r="B407" s="3"/>
      <c r="C407" s="4"/>
      <c r="D407" s="4"/>
      <c r="E407" s="4"/>
      <c r="F407" s="149"/>
      <c r="G407" s="149"/>
      <c r="H407" s="149"/>
      <c r="I407" s="3"/>
      <c r="J407" s="149"/>
      <c r="K407" s="149"/>
      <c r="L407" s="3"/>
      <c r="M407" s="3"/>
    </row>
    <row r="408" spans="1:13" ht="12.75">
      <c r="A408" s="3"/>
      <c r="B408" s="3"/>
      <c r="C408" s="4"/>
      <c r="D408" s="4"/>
      <c r="E408" s="4"/>
      <c r="F408" s="149"/>
      <c r="G408" s="149"/>
      <c r="H408" s="149"/>
      <c r="I408" s="3"/>
      <c r="J408" s="149"/>
      <c r="K408" s="149"/>
      <c r="L408" s="3"/>
      <c r="M408" s="3"/>
    </row>
    <row r="409" spans="1:13" ht="12.75">
      <c r="A409" s="3"/>
      <c r="B409" s="3"/>
      <c r="C409" s="4"/>
      <c r="D409" s="4"/>
      <c r="E409" s="4"/>
      <c r="F409" s="149"/>
      <c r="G409" s="149"/>
      <c r="H409" s="149"/>
      <c r="I409" s="3"/>
      <c r="J409" s="149"/>
      <c r="K409" s="149"/>
      <c r="L409" s="3"/>
      <c r="M409" s="3"/>
    </row>
    <row r="410" spans="1:13" ht="12.75">
      <c r="A410" s="3"/>
      <c r="B410" s="3"/>
      <c r="C410" s="4"/>
      <c r="D410" s="4"/>
      <c r="E410" s="4"/>
      <c r="F410" s="149"/>
      <c r="G410" s="149"/>
      <c r="H410" s="149"/>
      <c r="I410" s="3"/>
      <c r="J410" s="149"/>
      <c r="K410" s="149"/>
      <c r="L410" s="3"/>
      <c r="M410" s="3"/>
    </row>
    <row r="411" spans="1:13" ht="12.75">
      <c r="A411" s="3"/>
      <c r="B411" s="3"/>
      <c r="C411" s="4"/>
      <c r="D411" s="4"/>
      <c r="E411" s="4"/>
      <c r="F411" s="149"/>
      <c r="G411" s="149"/>
      <c r="H411" s="149"/>
      <c r="I411" s="3"/>
      <c r="J411" s="149"/>
      <c r="K411" s="149"/>
      <c r="L411" s="3"/>
      <c r="M411" s="3"/>
    </row>
    <row r="412" spans="1:13" ht="12.75">
      <c r="A412" s="3"/>
      <c r="B412" s="3"/>
      <c r="C412" s="4"/>
      <c r="D412" s="4"/>
      <c r="E412" s="4"/>
      <c r="F412" s="149"/>
      <c r="G412" s="149"/>
      <c r="H412" s="149"/>
      <c r="I412" s="3"/>
      <c r="J412" s="149"/>
      <c r="K412" s="149"/>
      <c r="L412" s="3"/>
      <c r="M412" s="3"/>
    </row>
    <row r="413" spans="1:13" ht="12.75">
      <c r="A413" s="3"/>
      <c r="B413" s="3"/>
      <c r="C413" s="4"/>
      <c r="D413" s="4"/>
      <c r="E413" s="4"/>
      <c r="F413" s="149"/>
      <c r="G413" s="149"/>
      <c r="H413" s="149"/>
      <c r="I413" s="3"/>
      <c r="J413" s="149"/>
      <c r="K413" s="149"/>
      <c r="L413" s="3"/>
      <c r="M413" s="3"/>
    </row>
    <row r="414" spans="1:13" ht="12.75">
      <c r="A414" s="3"/>
      <c r="B414" s="3"/>
      <c r="C414" s="4"/>
      <c r="D414" s="4"/>
      <c r="E414" s="4"/>
      <c r="F414" s="149"/>
      <c r="G414" s="149"/>
      <c r="H414" s="149"/>
      <c r="I414" s="3"/>
      <c r="J414" s="149"/>
      <c r="K414" s="149"/>
      <c r="L414" s="3"/>
      <c r="M414" s="3"/>
    </row>
    <row r="415" spans="1:13" ht="12.75">
      <c r="A415" s="3"/>
      <c r="B415" s="3"/>
      <c r="C415" s="4"/>
      <c r="D415" s="4"/>
      <c r="E415" s="4"/>
      <c r="F415" s="149"/>
      <c r="G415" s="149"/>
      <c r="H415" s="149"/>
      <c r="I415" s="3"/>
      <c r="J415" s="149"/>
      <c r="K415" s="149"/>
      <c r="L415" s="3"/>
      <c r="M415" s="3"/>
    </row>
    <row r="416" spans="1:13" ht="12.75">
      <c r="A416" s="3"/>
      <c r="B416" s="3"/>
      <c r="C416" s="4"/>
      <c r="D416" s="4"/>
      <c r="E416" s="4"/>
      <c r="F416" s="149"/>
      <c r="G416" s="149"/>
      <c r="H416" s="149"/>
      <c r="I416" s="3"/>
      <c r="J416" s="149"/>
      <c r="K416" s="149"/>
      <c r="L416" s="3"/>
      <c r="M416" s="3"/>
    </row>
    <row r="417" spans="1:13" ht="12.75">
      <c r="A417" s="3"/>
      <c r="B417" s="3"/>
      <c r="C417" s="4"/>
      <c r="D417" s="4"/>
      <c r="E417" s="4"/>
      <c r="F417" s="149"/>
      <c r="G417" s="149"/>
      <c r="H417" s="149"/>
      <c r="I417" s="3"/>
      <c r="J417" s="149"/>
      <c r="K417" s="149"/>
      <c r="L417" s="3"/>
      <c r="M417" s="3"/>
    </row>
    <row r="418" spans="1:13" ht="12.75">
      <c r="A418" s="3"/>
      <c r="B418" s="3"/>
      <c r="C418" s="4"/>
      <c r="D418" s="4"/>
      <c r="E418" s="4"/>
      <c r="F418" s="149"/>
      <c r="G418" s="149"/>
      <c r="H418" s="149"/>
      <c r="I418" s="3"/>
      <c r="J418" s="149"/>
      <c r="K418" s="149"/>
      <c r="L418" s="3"/>
      <c r="M418" s="3"/>
    </row>
    <row r="419" spans="1:13" ht="12.75">
      <c r="A419" s="3"/>
      <c r="B419" s="3"/>
      <c r="C419" s="4"/>
      <c r="D419" s="4"/>
      <c r="E419" s="4"/>
      <c r="F419" s="149"/>
      <c r="G419" s="149"/>
      <c r="H419" s="149"/>
      <c r="I419" s="3"/>
      <c r="J419" s="149"/>
      <c r="K419" s="149"/>
      <c r="L419" s="3"/>
      <c r="M419" s="3"/>
    </row>
    <row r="420" spans="1:13" ht="12.75">
      <c r="A420" s="3"/>
      <c r="B420" s="3"/>
      <c r="C420" s="4"/>
      <c r="D420" s="4"/>
      <c r="E420" s="4"/>
      <c r="F420" s="149"/>
      <c r="G420" s="149"/>
      <c r="H420" s="149"/>
      <c r="I420" s="3"/>
      <c r="J420" s="149"/>
      <c r="K420" s="149"/>
      <c r="L420" s="3"/>
      <c r="M420" s="3"/>
    </row>
    <row r="421" spans="1:13" ht="12.75">
      <c r="A421" s="3"/>
      <c r="B421" s="3"/>
      <c r="C421" s="4"/>
      <c r="D421" s="4"/>
      <c r="E421" s="4"/>
      <c r="F421" s="149"/>
      <c r="G421" s="149"/>
      <c r="H421" s="149"/>
      <c r="I421" s="3"/>
      <c r="J421" s="149"/>
      <c r="K421" s="149"/>
      <c r="L421" s="3"/>
      <c r="M421" s="3"/>
    </row>
    <row r="422" spans="1:13" ht="12.75">
      <c r="A422" s="3"/>
      <c r="B422" s="3"/>
      <c r="C422" s="4"/>
      <c r="D422" s="4"/>
      <c r="E422" s="4"/>
      <c r="F422" s="149"/>
      <c r="G422" s="149"/>
      <c r="H422" s="149"/>
      <c r="I422" s="3"/>
      <c r="J422" s="149"/>
      <c r="K422" s="149"/>
      <c r="L422" s="3"/>
      <c r="M422" s="3"/>
    </row>
    <row r="423" spans="1:13" ht="12.75">
      <c r="A423" s="3"/>
      <c r="B423" s="3"/>
      <c r="C423" s="4"/>
      <c r="D423" s="4"/>
      <c r="E423" s="4"/>
      <c r="F423" s="149"/>
      <c r="G423" s="149"/>
      <c r="H423" s="149"/>
      <c r="I423" s="3"/>
      <c r="J423" s="149"/>
      <c r="K423" s="149"/>
      <c r="L423" s="3"/>
      <c r="M423" s="3"/>
    </row>
    <row r="424" spans="1:13" ht="12.75">
      <c r="A424" s="3"/>
      <c r="B424" s="3"/>
      <c r="C424" s="4"/>
      <c r="D424" s="4"/>
      <c r="E424" s="4"/>
      <c r="F424" s="149"/>
      <c r="G424" s="149"/>
      <c r="H424" s="149"/>
      <c r="I424" s="3"/>
      <c r="J424" s="149"/>
      <c r="K424" s="149"/>
      <c r="L424" s="3"/>
      <c r="M424" s="3"/>
    </row>
    <row r="425" spans="1:13" ht="12.75">
      <c r="A425" s="3"/>
      <c r="B425" s="3"/>
      <c r="C425" s="4"/>
      <c r="D425" s="4"/>
      <c r="E425" s="4"/>
      <c r="F425" s="149"/>
      <c r="G425" s="149"/>
      <c r="H425" s="149"/>
      <c r="I425" s="3"/>
      <c r="J425" s="149"/>
      <c r="K425" s="149"/>
      <c r="L425" s="3"/>
      <c r="M425" s="3"/>
    </row>
    <row r="426" spans="1:13" ht="12.75">
      <c r="A426" s="3"/>
      <c r="B426" s="3"/>
      <c r="C426" s="4"/>
      <c r="D426" s="4"/>
      <c r="E426" s="4"/>
      <c r="F426" s="149"/>
      <c r="G426" s="149"/>
      <c r="H426" s="149"/>
      <c r="I426" s="3"/>
      <c r="J426" s="149"/>
      <c r="K426" s="149"/>
      <c r="L426" s="3"/>
      <c r="M426" s="3"/>
    </row>
    <row r="427" spans="1:13" ht="12.75">
      <c r="A427" s="3"/>
      <c r="B427" s="3"/>
      <c r="C427" s="4"/>
      <c r="D427" s="4"/>
      <c r="E427" s="4"/>
      <c r="F427" s="149"/>
      <c r="G427" s="149"/>
      <c r="H427" s="149"/>
      <c r="I427" s="3"/>
      <c r="J427" s="149"/>
      <c r="K427" s="149"/>
      <c r="L427" s="3"/>
      <c r="M427" s="3"/>
    </row>
    <row r="428" spans="1:13" ht="12.75">
      <c r="A428" s="3"/>
      <c r="B428" s="3"/>
      <c r="C428" s="4"/>
      <c r="D428" s="4"/>
      <c r="E428" s="4"/>
      <c r="F428" s="149"/>
      <c r="G428" s="149"/>
      <c r="H428" s="149"/>
      <c r="I428" s="3"/>
      <c r="J428" s="149"/>
      <c r="K428" s="149"/>
      <c r="L428" s="3"/>
      <c r="M428" s="3"/>
    </row>
    <row r="429" spans="1:13" ht="12.75">
      <c r="A429" s="3"/>
      <c r="B429" s="3"/>
      <c r="C429" s="4"/>
      <c r="D429" s="4"/>
      <c r="E429" s="4"/>
      <c r="F429" s="149"/>
      <c r="G429" s="149"/>
      <c r="H429" s="149"/>
      <c r="I429" s="3"/>
      <c r="J429" s="149"/>
      <c r="K429" s="149"/>
      <c r="L429" s="3"/>
      <c r="M429" s="3"/>
    </row>
    <row r="430" spans="1:13" ht="12.75">
      <c r="A430" s="3"/>
      <c r="B430" s="3"/>
      <c r="C430" s="4"/>
      <c r="D430" s="4"/>
      <c r="E430" s="4"/>
      <c r="F430" s="149"/>
      <c r="G430" s="149"/>
      <c r="H430" s="149"/>
      <c r="I430" s="3"/>
      <c r="J430" s="149"/>
      <c r="K430" s="149"/>
      <c r="L430" s="3"/>
      <c r="M430" s="3"/>
    </row>
    <row r="431" spans="1:13" ht="12.75">
      <c r="A431" s="3"/>
      <c r="B431" s="3"/>
      <c r="C431" s="4"/>
      <c r="D431" s="4"/>
      <c r="E431" s="4"/>
      <c r="F431" s="149"/>
      <c r="G431" s="149"/>
      <c r="H431" s="149"/>
      <c r="I431" s="3"/>
      <c r="J431" s="149"/>
      <c r="K431" s="149"/>
      <c r="L431" s="3"/>
      <c r="M431" s="3"/>
    </row>
    <row r="432" spans="1:13" ht="12.75">
      <c r="A432" s="3"/>
      <c r="B432" s="3"/>
      <c r="C432" s="4"/>
      <c r="D432" s="4"/>
      <c r="E432" s="4"/>
      <c r="F432" s="149"/>
      <c r="G432" s="149"/>
      <c r="H432" s="149"/>
      <c r="I432" s="3"/>
      <c r="J432" s="149"/>
      <c r="K432" s="149"/>
      <c r="L432" s="3"/>
      <c r="M432" s="3"/>
    </row>
    <row r="433" spans="1:13" ht="12.75">
      <c r="A433" s="3"/>
      <c r="B433" s="3"/>
      <c r="C433" s="4"/>
      <c r="D433" s="4"/>
      <c r="E433" s="4"/>
      <c r="F433" s="149"/>
      <c r="G433" s="149"/>
      <c r="H433" s="149"/>
      <c r="I433" s="3"/>
      <c r="J433" s="149"/>
      <c r="K433" s="149"/>
      <c r="L433" s="3"/>
      <c r="M433" s="3"/>
    </row>
    <row r="434" spans="1:13" ht="12.75">
      <c r="A434" s="3"/>
      <c r="B434" s="3"/>
      <c r="C434" s="4"/>
      <c r="D434" s="4"/>
      <c r="E434" s="4"/>
      <c r="F434" s="149"/>
      <c r="G434" s="149"/>
      <c r="H434" s="149"/>
      <c r="I434" s="3"/>
      <c r="J434" s="149"/>
      <c r="K434" s="149"/>
      <c r="L434" s="3"/>
      <c r="M434" s="3"/>
    </row>
    <row r="435" spans="1:13" ht="12.75">
      <c r="A435" s="3"/>
      <c r="B435" s="3"/>
      <c r="C435" s="4"/>
      <c r="D435" s="4"/>
      <c r="E435" s="4"/>
      <c r="F435" s="149"/>
      <c r="G435" s="149"/>
      <c r="H435" s="149"/>
      <c r="I435" s="3"/>
      <c r="J435" s="149"/>
      <c r="K435" s="149"/>
      <c r="L435" s="3"/>
      <c r="M435" s="3"/>
    </row>
    <row r="436" spans="1:13" ht="12.75">
      <c r="A436" s="3"/>
      <c r="B436" s="3"/>
      <c r="C436" s="4"/>
      <c r="D436" s="4"/>
      <c r="E436" s="4"/>
      <c r="F436" s="149"/>
      <c r="G436" s="149"/>
      <c r="H436" s="149"/>
      <c r="I436" s="3"/>
      <c r="J436" s="149"/>
      <c r="K436" s="149"/>
      <c r="L436" s="3"/>
      <c r="M436" s="3"/>
    </row>
    <row r="437" spans="1:13" ht="12.75">
      <c r="A437" s="3"/>
      <c r="B437" s="3"/>
      <c r="C437" s="4"/>
      <c r="D437" s="4"/>
      <c r="E437" s="4"/>
      <c r="F437" s="149"/>
      <c r="G437" s="149"/>
      <c r="H437" s="149"/>
      <c r="I437" s="3"/>
      <c r="J437" s="149"/>
      <c r="K437" s="149"/>
      <c r="L437" s="3"/>
      <c r="M437" s="3"/>
    </row>
    <row r="438" spans="1:13" ht="12.75">
      <c r="A438" s="3"/>
      <c r="B438" s="3"/>
      <c r="C438" s="4"/>
      <c r="D438" s="4"/>
      <c r="E438" s="4"/>
      <c r="F438" s="149"/>
      <c r="G438" s="149"/>
      <c r="H438" s="149"/>
      <c r="I438" s="3"/>
      <c r="J438" s="149"/>
      <c r="K438" s="149"/>
      <c r="L438" s="3"/>
      <c r="M438" s="3"/>
    </row>
    <row r="439" spans="1:13" ht="12.75">
      <c r="A439" s="3"/>
      <c r="B439" s="3"/>
      <c r="C439" s="4"/>
      <c r="D439" s="4"/>
      <c r="E439" s="4"/>
      <c r="F439" s="149"/>
      <c r="G439" s="149"/>
      <c r="H439" s="149"/>
      <c r="I439" s="3"/>
      <c r="J439" s="149"/>
      <c r="K439" s="149"/>
      <c r="L439" s="3"/>
      <c r="M439" s="3"/>
    </row>
    <row r="440" spans="1:13" ht="12.75">
      <c r="A440" s="3"/>
      <c r="B440" s="3"/>
      <c r="C440" s="4"/>
      <c r="D440" s="4"/>
      <c r="E440" s="4"/>
      <c r="F440" s="149"/>
      <c r="G440" s="149"/>
      <c r="H440" s="149"/>
      <c r="I440" s="3"/>
      <c r="J440" s="149"/>
      <c r="K440" s="149"/>
      <c r="L440" s="3"/>
      <c r="M440" s="3"/>
    </row>
    <row r="441" spans="1:13" ht="12.75">
      <c r="A441" s="3"/>
      <c r="B441" s="3"/>
      <c r="C441" s="4"/>
      <c r="D441" s="4"/>
      <c r="E441" s="4"/>
      <c r="F441" s="149"/>
      <c r="G441" s="149"/>
      <c r="H441" s="149"/>
      <c r="I441" s="3"/>
      <c r="J441" s="149"/>
      <c r="K441" s="149"/>
      <c r="L441" s="3"/>
      <c r="M441" s="3"/>
    </row>
    <row r="442" spans="1:13" ht="12.75">
      <c r="A442" s="3"/>
      <c r="B442" s="3"/>
      <c r="C442" s="4"/>
      <c r="D442" s="4"/>
      <c r="E442" s="4"/>
      <c r="F442" s="149"/>
      <c r="G442" s="149"/>
      <c r="H442" s="149"/>
      <c r="I442" s="3"/>
      <c r="J442" s="149"/>
      <c r="K442" s="149"/>
      <c r="L442" s="3"/>
      <c r="M442" s="3"/>
    </row>
    <row r="443" spans="1:13" ht="12.75">
      <c r="A443" s="3"/>
      <c r="B443" s="3"/>
      <c r="C443" s="4"/>
      <c r="D443" s="4"/>
      <c r="E443" s="4"/>
      <c r="F443" s="149"/>
      <c r="G443" s="149"/>
      <c r="H443" s="149"/>
      <c r="I443" s="3"/>
      <c r="J443" s="149"/>
      <c r="K443" s="149"/>
      <c r="L443" s="3"/>
      <c r="M443" s="3"/>
    </row>
    <row r="444" spans="1:13" ht="12.75">
      <c r="A444" s="3"/>
      <c r="B444" s="3"/>
      <c r="C444" s="4"/>
      <c r="D444" s="4"/>
      <c r="E444" s="4"/>
      <c r="F444" s="149"/>
      <c r="G444" s="149"/>
      <c r="H444" s="149"/>
      <c r="I444" s="3"/>
      <c r="J444" s="149"/>
      <c r="K444" s="149"/>
      <c r="L444" s="3"/>
      <c r="M444" s="3"/>
    </row>
    <row r="445" spans="1:13" ht="12.75">
      <c r="A445" s="3"/>
      <c r="B445" s="3"/>
      <c r="C445" s="4"/>
      <c r="D445" s="4"/>
      <c r="E445" s="4"/>
      <c r="F445" s="149"/>
      <c r="G445" s="149"/>
      <c r="H445" s="149"/>
      <c r="I445" s="3"/>
      <c r="J445" s="149"/>
      <c r="K445" s="149"/>
      <c r="L445" s="3"/>
      <c r="M445" s="3"/>
    </row>
    <row r="446" spans="1:13" ht="12.75">
      <c r="A446" s="3"/>
      <c r="B446" s="3"/>
      <c r="C446" s="4"/>
      <c r="D446" s="4"/>
      <c r="E446" s="4"/>
      <c r="F446" s="149"/>
      <c r="G446" s="149"/>
      <c r="H446" s="149"/>
      <c r="I446" s="3"/>
      <c r="J446" s="149"/>
      <c r="K446" s="149"/>
      <c r="L446" s="3"/>
      <c r="M446" s="3"/>
    </row>
    <row r="447" spans="1:13" ht="12.75">
      <c r="A447" s="3"/>
      <c r="B447" s="3"/>
      <c r="C447" s="4"/>
      <c r="D447" s="4"/>
      <c r="E447" s="4"/>
      <c r="F447" s="149"/>
      <c r="G447" s="149"/>
      <c r="H447" s="149"/>
      <c r="I447" s="3"/>
      <c r="J447" s="149"/>
      <c r="K447" s="149"/>
      <c r="L447" s="3"/>
      <c r="M447" s="3"/>
    </row>
    <row r="448" spans="1:13" ht="12.75">
      <c r="A448" s="3"/>
      <c r="B448" s="3"/>
      <c r="C448" s="4"/>
      <c r="D448" s="4"/>
      <c r="E448" s="4"/>
      <c r="F448" s="149"/>
      <c r="G448" s="149"/>
      <c r="H448" s="149"/>
      <c r="I448" s="3"/>
      <c r="J448" s="149"/>
      <c r="K448" s="149"/>
      <c r="L448" s="3"/>
      <c r="M448" s="3"/>
    </row>
    <row r="449" spans="1:13" ht="12.75">
      <c r="A449" s="3"/>
      <c r="B449" s="3"/>
      <c r="C449" s="4"/>
      <c r="D449" s="4"/>
      <c r="E449" s="4"/>
      <c r="F449" s="149"/>
      <c r="G449" s="149"/>
      <c r="H449" s="149"/>
      <c r="I449" s="3"/>
      <c r="J449" s="149"/>
      <c r="K449" s="149"/>
      <c r="L449" s="3"/>
      <c r="M449" s="3"/>
    </row>
    <row r="450" spans="1:13" ht="12.75">
      <c r="A450" s="3"/>
      <c r="B450" s="3"/>
      <c r="C450" s="4"/>
      <c r="D450" s="4"/>
      <c r="E450" s="4"/>
      <c r="F450" s="149"/>
      <c r="G450" s="149"/>
      <c r="H450" s="149"/>
      <c r="I450" s="3"/>
      <c r="J450" s="149"/>
      <c r="K450" s="149"/>
      <c r="L450" s="3"/>
      <c r="M450" s="3"/>
    </row>
    <row r="451" spans="1:13" ht="12.75">
      <c r="A451" s="3"/>
      <c r="B451" s="3"/>
      <c r="C451" s="4"/>
      <c r="D451" s="4"/>
      <c r="E451" s="4"/>
      <c r="F451" s="149"/>
      <c r="G451" s="149"/>
      <c r="H451" s="149"/>
      <c r="I451" s="3"/>
      <c r="J451" s="149"/>
      <c r="K451" s="149"/>
      <c r="L451" s="3"/>
      <c r="M451" s="3"/>
    </row>
    <row r="452" spans="1:13" ht="12.75">
      <c r="A452" s="3"/>
      <c r="B452" s="3"/>
      <c r="C452" s="4"/>
      <c r="D452" s="4"/>
      <c r="E452" s="4"/>
      <c r="F452" s="149"/>
      <c r="G452" s="149"/>
      <c r="H452" s="149"/>
      <c r="I452" s="3"/>
      <c r="J452" s="149"/>
      <c r="K452" s="149"/>
      <c r="L452" s="3"/>
      <c r="M452" s="3"/>
    </row>
    <row r="453" spans="1:13" ht="12.75">
      <c r="A453" s="3"/>
      <c r="B453" s="3"/>
      <c r="C453" s="4"/>
      <c r="D453" s="4"/>
      <c r="E453" s="4"/>
      <c r="F453" s="149"/>
      <c r="G453" s="149"/>
      <c r="H453" s="149"/>
      <c r="I453" s="3"/>
      <c r="J453" s="149"/>
      <c r="K453" s="149"/>
      <c r="L453" s="3"/>
      <c r="M453" s="3"/>
    </row>
    <row r="454" spans="1:13" ht="12.75">
      <c r="A454" s="3"/>
      <c r="B454" s="3"/>
      <c r="C454" s="4"/>
      <c r="D454" s="4"/>
      <c r="E454" s="4"/>
      <c r="F454" s="149"/>
      <c r="G454" s="149"/>
      <c r="H454" s="149"/>
      <c r="I454" s="3"/>
      <c r="J454" s="149"/>
      <c r="K454" s="149"/>
      <c r="L454" s="3"/>
      <c r="M454" s="3"/>
    </row>
    <row r="455" spans="1:13" ht="12.75">
      <c r="A455" s="3"/>
      <c r="B455" s="3"/>
      <c r="C455" s="4"/>
      <c r="D455" s="4"/>
      <c r="E455" s="4"/>
      <c r="F455" s="149"/>
      <c r="G455" s="149"/>
      <c r="H455" s="149"/>
      <c r="I455" s="3"/>
      <c r="J455" s="149"/>
      <c r="K455" s="149"/>
      <c r="L455" s="3"/>
      <c r="M455" s="3"/>
    </row>
    <row r="456" spans="1:13" ht="12.75">
      <c r="A456" s="3"/>
      <c r="B456" s="3"/>
      <c r="C456" s="4"/>
      <c r="D456" s="4"/>
      <c r="E456" s="4"/>
      <c r="F456" s="149"/>
      <c r="G456" s="149"/>
      <c r="H456" s="149"/>
      <c r="I456" s="3"/>
      <c r="J456" s="149"/>
      <c r="K456" s="149"/>
      <c r="L456" s="3"/>
      <c r="M456" s="3"/>
    </row>
    <row r="457" spans="1:13" ht="12.75">
      <c r="A457" s="3"/>
      <c r="B457" s="3"/>
      <c r="C457" s="4"/>
      <c r="D457" s="4"/>
      <c r="E457" s="4"/>
      <c r="F457" s="149"/>
      <c r="G457" s="149"/>
      <c r="H457" s="149"/>
      <c r="I457" s="3"/>
      <c r="J457" s="149"/>
      <c r="K457" s="149"/>
      <c r="L457" s="3"/>
      <c r="M457" s="3"/>
    </row>
    <row r="458" spans="1:13" ht="12.75">
      <c r="A458" s="3"/>
      <c r="B458" s="3"/>
      <c r="C458" s="4"/>
      <c r="D458" s="4"/>
      <c r="E458" s="4"/>
      <c r="F458" s="149"/>
      <c r="G458" s="149"/>
      <c r="H458" s="149"/>
      <c r="I458" s="3"/>
      <c r="J458" s="149"/>
      <c r="K458" s="149"/>
      <c r="L458" s="3"/>
      <c r="M458" s="3"/>
    </row>
    <row r="459" spans="1:13" ht="12.75">
      <c r="A459" s="3"/>
      <c r="B459" s="3"/>
      <c r="C459" s="4"/>
      <c r="D459" s="4"/>
      <c r="E459" s="4"/>
      <c r="F459" s="149"/>
      <c r="G459" s="149"/>
      <c r="H459" s="149"/>
      <c r="I459" s="3"/>
      <c r="J459" s="149"/>
      <c r="K459" s="149"/>
      <c r="L459" s="3"/>
      <c r="M459" s="3"/>
    </row>
    <row r="460" spans="1:13" ht="12.75">
      <c r="A460" s="3"/>
      <c r="B460" s="3"/>
      <c r="C460" s="4"/>
      <c r="D460" s="4"/>
      <c r="E460" s="4"/>
      <c r="F460" s="149"/>
      <c r="G460" s="149"/>
      <c r="H460" s="149"/>
      <c r="I460" s="3"/>
      <c r="J460" s="149"/>
      <c r="K460" s="149"/>
      <c r="L460" s="3"/>
      <c r="M460" s="3"/>
    </row>
    <row r="461" spans="1:13" ht="12.75">
      <c r="A461" s="3"/>
      <c r="B461" s="3"/>
      <c r="C461" s="4"/>
      <c r="D461" s="4"/>
      <c r="E461" s="4"/>
      <c r="F461" s="149"/>
      <c r="G461" s="149"/>
      <c r="H461" s="149"/>
      <c r="I461" s="3"/>
      <c r="J461" s="149"/>
      <c r="K461" s="149"/>
      <c r="L461" s="3"/>
      <c r="M461" s="3"/>
    </row>
    <row r="462" spans="1:13" ht="12.75">
      <c r="A462" s="3"/>
      <c r="B462" s="3"/>
      <c r="C462" s="4"/>
      <c r="D462" s="4"/>
      <c r="E462" s="4"/>
      <c r="F462" s="149"/>
      <c r="G462" s="149"/>
      <c r="H462" s="149"/>
      <c r="I462" s="3"/>
      <c r="J462" s="149"/>
      <c r="K462" s="149"/>
      <c r="L462" s="3"/>
      <c r="M462" s="3"/>
    </row>
    <row r="463" spans="1:13" ht="12.75">
      <c r="A463" s="3"/>
      <c r="B463" s="3"/>
      <c r="C463" s="4"/>
      <c r="D463" s="4"/>
      <c r="E463" s="4"/>
      <c r="F463" s="149"/>
      <c r="G463" s="149"/>
      <c r="H463" s="149"/>
      <c r="I463" s="3"/>
      <c r="J463" s="149"/>
      <c r="K463" s="149"/>
      <c r="L463" s="3"/>
      <c r="M463" s="3"/>
    </row>
    <row r="464" spans="1:13" ht="12.75">
      <c r="A464" s="3"/>
      <c r="B464" s="3"/>
      <c r="C464" s="4"/>
      <c r="D464" s="4"/>
      <c r="E464" s="4"/>
      <c r="F464" s="149"/>
      <c r="G464" s="149"/>
      <c r="H464" s="149"/>
      <c r="I464" s="3"/>
      <c r="J464" s="149"/>
      <c r="K464" s="149"/>
      <c r="L464" s="3"/>
      <c r="M464" s="3"/>
    </row>
    <row r="465" spans="1:13" ht="12.75">
      <c r="A465" s="3"/>
      <c r="B465" s="3"/>
      <c r="C465" s="4"/>
      <c r="D465" s="4"/>
      <c r="E465" s="4"/>
      <c r="F465" s="149"/>
      <c r="G465" s="149"/>
      <c r="H465" s="149"/>
      <c r="I465" s="3"/>
      <c r="J465" s="149"/>
      <c r="K465" s="149"/>
      <c r="L465" s="3"/>
      <c r="M465" s="3"/>
    </row>
    <row r="466" spans="1:13" ht="12.75">
      <c r="A466" s="3"/>
      <c r="B466" s="3"/>
      <c r="C466" s="4"/>
      <c r="D466" s="4"/>
      <c r="E466" s="4"/>
      <c r="F466" s="149"/>
      <c r="G466" s="149"/>
      <c r="H466" s="149"/>
      <c r="I466" s="3"/>
      <c r="J466" s="149"/>
      <c r="K466" s="149"/>
      <c r="L466" s="3"/>
      <c r="M466" s="3"/>
    </row>
    <row r="467" spans="1:13" ht="12.75">
      <c r="A467" s="3"/>
      <c r="B467" s="3"/>
      <c r="C467" s="4"/>
      <c r="D467" s="4"/>
      <c r="E467" s="4"/>
      <c r="F467" s="149"/>
      <c r="G467" s="149"/>
      <c r="H467" s="149"/>
      <c r="I467" s="3"/>
      <c r="J467" s="149"/>
      <c r="K467" s="149"/>
      <c r="L467" s="3"/>
      <c r="M467" s="3"/>
    </row>
    <row r="468" spans="1:13" ht="12.75">
      <c r="A468" s="3"/>
      <c r="B468" s="3"/>
      <c r="C468" s="4"/>
      <c r="D468" s="4"/>
      <c r="E468" s="4"/>
      <c r="F468" s="149"/>
      <c r="G468" s="149"/>
      <c r="H468" s="149"/>
      <c r="I468" s="3"/>
      <c r="J468" s="149"/>
      <c r="K468" s="149"/>
      <c r="L468" s="3"/>
      <c r="M468" s="3"/>
    </row>
    <row r="469" spans="1:13" ht="12.75">
      <c r="A469" s="3"/>
      <c r="B469" s="3"/>
      <c r="C469" s="4"/>
      <c r="D469" s="4"/>
      <c r="E469" s="4"/>
      <c r="F469" s="149"/>
      <c r="G469" s="149"/>
      <c r="H469" s="149"/>
      <c r="I469" s="3"/>
      <c r="J469" s="149"/>
      <c r="K469" s="149"/>
      <c r="L469" s="3"/>
      <c r="M469" s="3"/>
    </row>
    <row r="470" spans="1:13" ht="12.75">
      <c r="A470" s="3"/>
      <c r="B470" s="3"/>
      <c r="C470" s="4"/>
      <c r="D470" s="4"/>
      <c r="E470" s="4"/>
      <c r="F470" s="149"/>
      <c r="G470" s="149"/>
      <c r="H470" s="149"/>
      <c r="I470" s="3"/>
      <c r="J470" s="149"/>
      <c r="K470" s="149"/>
      <c r="L470" s="3"/>
      <c r="M470" s="3"/>
    </row>
    <row r="471" spans="1:13" ht="12.75">
      <c r="A471" s="3"/>
      <c r="B471" s="3"/>
      <c r="C471" s="4"/>
      <c r="D471" s="4"/>
      <c r="E471" s="4"/>
      <c r="F471" s="149"/>
      <c r="G471" s="149"/>
      <c r="H471" s="149"/>
      <c r="I471" s="3"/>
      <c r="J471" s="149"/>
      <c r="K471" s="149"/>
      <c r="L471" s="3"/>
      <c r="M471" s="3"/>
    </row>
    <row r="472" spans="1:13" ht="12.75">
      <c r="A472" s="3"/>
      <c r="B472" s="3"/>
      <c r="C472" s="4"/>
      <c r="D472" s="4"/>
      <c r="E472" s="4"/>
      <c r="F472" s="149"/>
      <c r="G472" s="149"/>
      <c r="H472" s="149"/>
      <c r="I472" s="3"/>
      <c r="J472" s="149"/>
      <c r="K472" s="149"/>
      <c r="L472" s="3"/>
      <c r="M472" s="3"/>
    </row>
    <row r="473" spans="1:13" ht="12.75">
      <c r="A473" s="3"/>
      <c r="B473" s="3"/>
      <c r="C473" s="4"/>
      <c r="D473" s="4"/>
      <c r="E473" s="4"/>
      <c r="F473" s="149"/>
      <c r="G473" s="149"/>
      <c r="H473" s="149"/>
      <c r="I473" s="3"/>
      <c r="J473" s="149"/>
      <c r="K473" s="149"/>
      <c r="L473" s="3"/>
      <c r="M473" s="3"/>
    </row>
    <row r="474" spans="1:13" ht="12.75">
      <c r="A474" s="3"/>
      <c r="B474" s="3"/>
      <c r="C474" s="4"/>
      <c r="D474" s="4"/>
      <c r="E474" s="4"/>
      <c r="F474" s="149"/>
      <c r="G474" s="149"/>
      <c r="H474" s="149"/>
      <c r="I474" s="3"/>
      <c r="J474" s="149"/>
      <c r="K474" s="149"/>
      <c r="L474" s="3"/>
      <c r="M474" s="3"/>
    </row>
    <row r="475" spans="1:13" ht="12.75">
      <c r="A475" s="3"/>
      <c r="B475" s="3"/>
      <c r="C475" s="4"/>
      <c r="D475" s="4"/>
      <c r="E475" s="4"/>
      <c r="F475" s="149"/>
      <c r="G475" s="149"/>
      <c r="H475" s="149"/>
      <c r="I475" s="3"/>
      <c r="J475" s="149"/>
      <c r="K475" s="149"/>
      <c r="L475" s="3"/>
      <c r="M475" s="3"/>
    </row>
    <row r="476" spans="1:13" ht="12.75">
      <c r="A476" s="3"/>
      <c r="B476" s="3"/>
      <c r="C476" s="4"/>
      <c r="D476" s="4"/>
      <c r="E476" s="4"/>
      <c r="F476" s="149"/>
      <c r="G476" s="149"/>
      <c r="H476" s="149"/>
      <c r="I476" s="3"/>
      <c r="J476" s="149"/>
      <c r="K476" s="149"/>
      <c r="L476" s="3"/>
      <c r="M476" s="3"/>
    </row>
    <row r="477" spans="1:13" ht="12.75">
      <c r="A477" s="3"/>
      <c r="B477" s="3"/>
      <c r="C477" s="4"/>
      <c r="D477" s="4"/>
      <c r="E477" s="4"/>
      <c r="F477" s="149"/>
      <c r="G477" s="149"/>
      <c r="H477" s="149"/>
      <c r="I477" s="3"/>
      <c r="J477" s="149"/>
      <c r="K477" s="149"/>
      <c r="L477" s="3"/>
      <c r="M477" s="3"/>
    </row>
    <row r="478" spans="1:13" ht="12.75">
      <c r="A478" s="3"/>
      <c r="B478" s="3"/>
      <c r="C478" s="4"/>
      <c r="D478" s="4"/>
      <c r="E478" s="4"/>
      <c r="F478" s="149"/>
      <c r="G478" s="149"/>
      <c r="H478" s="149"/>
      <c r="I478" s="3"/>
      <c r="J478" s="149"/>
      <c r="K478" s="149"/>
      <c r="L478" s="3"/>
      <c r="M478" s="3"/>
    </row>
    <row r="479" spans="1:13" ht="12.75">
      <c r="A479" s="3"/>
      <c r="B479" s="3"/>
      <c r="C479" s="4"/>
      <c r="D479" s="4"/>
      <c r="E479" s="4"/>
      <c r="F479" s="149"/>
      <c r="G479" s="149"/>
      <c r="H479" s="149"/>
      <c r="I479" s="3"/>
      <c r="J479" s="149"/>
      <c r="K479" s="149"/>
      <c r="L479" s="3"/>
      <c r="M479" s="3"/>
    </row>
    <row r="480" spans="1:13" ht="12.75">
      <c r="A480" s="3"/>
      <c r="B480" s="3"/>
      <c r="C480" s="4"/>
      <c r="D480" s="4"/>
      <c r="E480" s="4"/>
      <c r="F480" s="149"/>
      <c r="G480" s="149"/>
      <c r="H480" s="149"/>
      <c r="I480" s="3"/>
      <c r="J480" s="149"/>
      <c r="K480" s="149"/>
      <c r="L480" s="3"/>
      <c r="M480" s="3"/>
    </row>
    <row r="481" spans="1:13" ht="12.75">
      <c r="A481" s="3"/>
      <c r="B481" s="3"/>
      <c r="C481" s="4"/>
      <c r="D481" s="4"/>
      <c r="E481" s="4"/>
      <c r="F481" s="149"/>
      <c r="G481" s="149"/>
      <c r="H481" s="149"/>
      <c r="I481" s="3"/>
      <c r="J481" s="149"/>
      <c r="K481" s="149"/>
      <c r="L481" s="3"/>
      <c r="M481" s="3"/>
    </row>
    <row r="482" spans="1:13" ht="12.75">
      <c r="A482" s="3"/>
      <c r="B482" s="3"/>
      <c r="C482" s="4"/>
      <c r="D482" s="4"/>
      <c r="E482" s="4"/>
      <c r="F482" s="149"/>
      <c r="G482" s="149"/>
      <c r="H482" s="149"/>
      <c r="I482" s="3"/>
      <c r="J482" s="149"/>
      <c r="K482" s="149"/>
      <c r="L482" s="3"/>
      <c r="M482" s="3"/>
    </row>
    <row r="483" spans="1:13" ht="12.75">
      <c r="A483" s="3"/>
      <c r="B483" s="3"/>
      <c r="C483" s="4"/>
      <c r="D483" s="4"/>
      <c r="E483" s="4"/>
      <c r="F483" s="149"/>
      <c r="G483" s="149"/>
      <c r="H483" s="149"/>
      <c r="I483" s="3"/>
      <c r="J483" s="149"/>
      <c r="K483" s="149"/>
      <c r="L483" s="3"/>
      <c r="M483" s="3"/>
    </row>
    <row r="484" spans="1:13" ht="12.75">
      <c r="A484" s="3"/>
      <c r="B484" s="3"/>
      <c r="C484" s="4"/>
      <c r="D484" s="4"/>
      <c r="E484" s="4"/>
      <c r="F484" s="149"/>
      <c r="G484" s="149"/>
      <c r="H484" s="149"/>
      <c r="I484" s="3"/>
      <c r="J484" s="149"/>
      <c r="K484" s="149"/>
      <c r="L484" s="3"/>
      <c r="M484" s="3"/>
    </row>
    <row r="485" spans="1:13" ht="12.75">
      <c r="A485" s="3"/>
      <c r="B485" s="3"/>
      <c r="C485" s="4"/>
      <c r="D485" s="4"/>
      <c r="E485" s="4"/>
      <c r="F485" s="149"/>
      <c r="G485" s="149"/>
      <c r="H485" s="149"/>
      <c r="I485" s="3"/>
      <c r="J485" s="149"/>
      <c r="K485" s="149"/>
      <c r="L485" s="3"/>
      <c r="M485" s="3"/>
    </row>
    <row r="486" spans="1:13" ht="12.75">
      <c r="A486" s="3"/>
      <c r="B486" s="3"/>
      <c r="C486" s="4"/>
      <c r="D486" s="4"/>
      <c r="E486" s="4"/>
      <c r="F486" s="149"/>
      <c r="G486" s="149"/>
      <c r="H486" s="149"/>
      <c r="I486" s="3"/>
      <c r="J486" s="149"/>
      <c r="K486" s="149"/>
      <c r="L486" s="3"/>
      <c r="M486" s="3"/>
    </row>
    <row r="487" spans="1:13" ht="12.75">
      <c r="A487" s="3"/>
      <c r="B487" s="3"/>
      <c r="C487" s="4"/>
      <c r="D487" s="4"/>
      <c r="E487" s="4"/>
      <c r="F487" s="149"/>
      <c r="G487" s="149"/>
      <c r="H487" s="149"/>
      <c r="I487" s="3"/>
      <c r="J487" s="149"/>
      <c r="K487" s="149"/>
      <c r="L487" s="3"/>
      <c r="M487" s="3"/>
    </row>
    <row r="488" spans="1:13" ht="12.75">
      <c r="A488" s="3"/>
      <c r="B488" s="3"/>
      <c r="C488" s="4"/>
      <c r="D488" s="4"/>
      <c r="E488" s="4"/>
      <c r="F488" s="149"/>
      <c r="G488" s="149"/>
      <c r="H488" s="149"/>
      <c r="I488" s="3"/>
      <c r="J488" s="149"/>
      <c r="K488" s="149"/>
      <c r="L488" s="3"/>
      <c r="M488" s="3"/>
    </row>
    <row r="489" spans="1:13" ht="12.75">
      <c r="A489" s="3"/>
      <c r="B489" s="3"/>
      <c r="C489" s="4"/>
      <c r="D489" s="4"/>
      <c r="E489" s="4"/>
      <c r="F489" s="149"/>
      <c r="G489" s="149"/>
      <c r="H489" s="149"/>
      <c r="I489" s="3"/>
      <c r="J489" s="149"/>
      <c r="K489" s="149"/>
      <c r="L489" s="3"/>
      <c r="M489" s="3"/>
    </row>
    <row r="490" spans="1:13" ht="12.75">
      <c r="A490" s="3"/>
      <c r="B490" s="3"/>
      <c r="C490" s="4"/>
      <c r="D490" s="4"/>
      <c r="E490" s="4"/>
      <c r="F490" s="149"/>
      <c r="G490" s="149"/>
      <c r="H490" s="149"/>
      <c r="I490" s="3"/>
      <c r="J490" s="149"/>
      <c r="K490" s="149"/>
      <c r="L490" s="3"/>
      <c r="M490" s="3"/>
    </row>
    <row r="491" spans="1:13" ht="12.75">
      <c r="A491" s="3"/>
      <c r="B491" s="3"/>
      <c r="C491" s="4"/>
      <c r="D491" s="4"/>
      <c r="E491" s="4"/>
      <c r="F491" s="149"/>
      <c r="G491" s="149"/>
      <c r="H491" s="149"/>
      <c r="I491" s="3"/>
      <c r="J491" s="149"/>
      <c r="K491" s="149"/>
      <c r="L491" s="3"/>
      <c r="M491" s="3"/>
    </row>
    <row r="492" spans="1:13" ht="12.75">
      <c r="A492" s="3"/>
      <c r="B492" s="3"/>
      <c r="C492" s="4"/>
      <c r="D492" s="4"/>
      <c r="E492" s="4"/>
      <c r="F492" s="149"/>
      <c r="G492" s="149"/>
      <c r="H492" s="149"/>
      <c r="I492" s="3"/>
      <c r="J492" s="149"/>
      <c r="K492" s="149"/>
      <c r="L492" s="3"/>
      <c r="M492" s="3"/>
    </row>
    <row r="493" spans="1:13" ht="12.75">
      <c r="A493" s="3"/>
      <c r="B493" s="3"/>
      <c r="C493" s="4"/>
      <c r="D493" s="4"/>
      <c r="E493" s="4"/>
      <c r="F493" s="149"/>
      <c r="G493" s="149"/>
      <c r="H493" s="149"/>
      <c r="I493" s="3"/>
      <c r="J493" s="149"/>
      <c r="K493" s="149"/>
      <c r="L493" s="3"/>
      <c r="M493" s="3"/>
    </row>
    <row r="494" spans="1:13" ht="12.75">
      <c r="A494" s="3"/>
      <c r="B494" s="3"/>
      <c r="C494" s="4"/>
      <c r="D494" s="4"/>
      <c r="E494" s="4"/>
      <c r="F494" s="149"/>
      <c r="G494" s="149"/>
      <c r="H494" s="149"/>
      <c r="I494" s="3"/>
      <c r="J494" s="149"/>
      <c r="K494" s="149"/>
      <c r="L494" s="3"/>
      <c r="M494" s="3"/>
    </row>
    <row r="495" spans="1:13" ht="12.75">
      <c r="A495" s="3"/>
      <c r="B495" s="3"/>
      <c r="C495" s="4"/>
      <c r="D495" s="4"/>
      <c r="E495" s="4"/>
      <c r="F495" s="149"/>
      <c r="G495" s="149"/>
      <c r="H495" s="149"/>
      <c r="I495" s="3"/>
      <c r="J495" s="149"/>
      <c r="K495" s="149"/>
      <c r="L495" s="3"/>
      <c r="M495" s="3"/>
    </row>
    <row r="496" spans="1:13" ht="12.75">
      <c r="A496" s="3"/>
      <c r="B496" s="3"/>
      <c r="C496" s="4"/>
      <c r="D496" s="4"/>
      <c r="E496" s="4"/>
      <c r="F496" s="149"/>
      <c r="G496" s="149"/>
      <c r="H496" s="149"/>
      <c r="I496" s="3"/>
      <c r="J496" s="149"/>
      <c r="K496" s="149"/>
      <c r="L496" s="3"/>
      <c r="M496" s="3"/>
    </row>
    <row r="497" spans="1:13" ht="12.75">
      <c r="A497" s="3"/>
      <c r="B497" s="3"/>
      <c r="C497" s="4"/>
      <c r="D497" s="4"/>
      <c r="E497" s="4"/>
      <c r="F497" s="149"/>
      <c r="G497" s="149"/>
      <c r="H497" s="149"/>
      <c r="I497" s="3"/>
      <c r="J497" s="149"/>
      <c r="K497" s="149"/>
      <c r="L497" s="3"/>
      <c r="M497" s="3"/>
    </row>
    <row r="498" spans="1:13" ht="12.75">
      <c r="A498" s="3"/>
      <c r="B498" s="3"/>
      <c r="C498" s="4"/>
      <c r="D498" s="4"/>
      <c r="E498" s="4"/>
      <c r="F498" s="149"/>
      <c r="G498" s="149"/>
      <c r="H498" s="149"/>
      <c r="I498" s="3"/>
      <c r="J498" s="149"/>
      <c r="K498" s="149"/>
      <c r="L498" s="3"/>
      <c r="M498" s="3"/>
    </row>
    <row r="499" spans="1:13" ht="12.75">
      <c r="A499" s="3"/>
      <c r="B499" s="3"/>
      <c r="C499" s="4"/>
      <c r="D499" s="4"/>
      <c r="E499" s="4"/>
      <c r="F499" s="149"/>
      <c r="G499" s="149"/>
      <c r="H499" s="149"/>
      <c r="I499" s="3"/>
      <c r="J499" s="149"/>
      <c r="K499" s="149"/>
      <c r="L499" s="3"/>
      <c r="M499" s="3"/>
    </row>
    <row r="500" spans="1:13" ht="12.75">
      <c r="A500" s="3"/>
      <c r="B500" s="3"/>
      <c r="C500" s="4"/>
      <c r="D500" s="4"/>
      <c r="E500" s="4"/>
      <c r="F500" s="149"/>
      <c r="G500" s="149"/>
      <c r="H500" s="149"/>
      <c r="I500" s="3"/>
      <c r="J500" s="149"/>
      <c r="K500" s="149"/>
      <c r="L500" s="3"/>
      <c r="M500" s="3"/>
    </row>
    <row r="501" spans="1:13" ht="12.75">
      <c r="A501" s="3"/>
      <c r="B501" s="3"/>
      <c r="C501" s="4"/>
      <c r="D501" s="4"/>
      <c r="E501" s="4"/>
      <c r="F501" s="149"/>
      <c r="G501" s="149"/>
      <c r="H501" s="149"/>
      <c r="I501" s="3"/>
      <c r="J501" s="149"/>
      <c r="K501" s="149"/>
      <c r="L501" s="3"/>
      <c r="M501" s="3"/>
    </row>
    <row r="502" spans="1:13" ht="12.75">
      <c r="A502" s="3"/>
      <c r="B502" s="3"/>
      <c r="C502" s="4"/>
      <c r="D502" s="4"/>
      <c r="E502" s="4"/>
      <c r="F502" s="149"/>
      <c r="G502" s="149"/>
      <c r="H502" s="149"/>
      <c r="I502" s="3"/>
      <c r="J502" s="149"/>
      <c r="K502" s="149"/>
      <c r="L502" s="3"/>
      <c r="M502" s="3"/>
    </row>
    <row r="503" spans="1:13" ht="12.75">
      <c r="A503" s="3"/>
      <c r="B503" s="3"/>
      <c r="C503" s="4"/>
      <c r="D503" s="4"/>
      <c r="E503" s="4"/>
      <c r="F503" s="149"/>
      <c r="G503" s="149"/>
      <c r="H503" s="149"/>
      <c r="I503" s="3"/>
      <c r="J503" s="149"/>
      <c r="K503" s="149"/>
      <c r="L503" s="3"/>
      <c r="M503" s="3"/>
    </row>
    <row r="504" spans="1:13" ht="12.75">
      <c r="A504" s="3"/>
      <c r="B504" s="3"/>
      <c r="C504" s="4"/>
      <c r="D504" s="4"/>
      <c r="E504" s="4"/>
      <c r="F504" s="149"/>
      <c r="G504" s="149"/>
      <c r="H504" s="149"/>
      <c r="I504" s="3"/>
      <c r="J504" s="149"/>
      <c r="K504" s="149"/>
      <c r="L504" s="3"/>
      <c r="M504" s="3"/>
    </row>
    <row r="505" spans="1:13" ht="12.75">
      <c r="A505" s="3"/>
      <c r="B505" s="3"/>
      <c r="C505" s="4"/>
      <c r="D505" s="4"/>
      <c r="E505" s="4"/>
      <c r="F505" s="149"/>
      <c r="G505" s="149"/>
      <c r="H505" s="149"/>
      <c r="I505" s="3"/>
      <c r="J505" s="149"/>
      <c r="K505" s="149"/>
      <c r="L505" s="3"/>
      <c r="M505" s="3"/>
    </row>
    <row r="506" spans="1:13" ht="12.75">
      <c r="A506" s="3"/>
      <c r="B506" s="3"/>
      <c r="C506" s="4"/>
      <c r="D506" s="4"/>
      <c r="E506" s="4"/>
      <c r="F506" s="149"/>
      <c r="G506" s="149"/>
      <c r="H506" s="149"/>
      <c r="I506" s="3"/>
      <c r="J506" s="149"/>
      <c r="K506" s="149"/>
      <c r="L506" s="3"/>
      <c r="M506" s="3"/>
    </row>
    <row r="507" spans="1:13" ht="12.75">
      <c r="A507" s="3"/>
      <c r="B507" s="3"/>
      <c r="C507" s="4"/>
      <c r="D507" s="4"/>
      <c r="E507" s="4"/>
      <c r="F507" s="149"/>
      <c r="G507" s="149"/>
      <c r="H507" s="149"/>
      <c r="I507" s="3"/>
      <c r="J507" s="149"/>
      <c r="K507" s="149"/>
      <c r="L507" s="3"/>
      <c r="M507" s="3"/>
    </row>
    <row r="508" spans="1:13" ht="12.75">
      <c r="A508" s="3"/>
      <c r="B508" s="3"/>
      <c r="C508" s="4"/>
      <c r="D508" s="4"/>
      <c r="E508" s="4"/>
      <c r="F508" s="149"/>
      <c r="G508" s="149"/>
      <c r="H508" s="149"/>
      <c r="I508" s="3"/>
      <c r="J508" s="149"/>
      <c r="K508" s="149"/>
      <c r="L508" s="3"/>
      <c r="M508" s="3"/>
    </row>
    <row r="509" spans="1:13" ht="12.75">
      <c r="A509" s="3"/>
      <c r="B509" s="3"/>
      <c r="C509" s="4"/>
      <c r="D509" s="4"/>
      <c r="E509" s="4"/>
      <c r="F509" s="149"/>
      <c r="G509" s="149"/>
      <c r="H509" s="149"/>
      <c r="I509" s="3"/>
      <c r="J509" s="149"/>
      <c r="K509" s="149"/>
      <c r="L509" s="3"/>
      <c r="M509" s="3"/>
    </row>
    <row r="510" spans="1:13" ht="12.75">
      <c r="A510" s="3"/>
      <c r="B510" s="3"/>
      <c r="C510" s="4"/>
      <c r="D510" s="4"/>
      <c r="E510" s="4"/>
      <c r="F510" s="149"/>
      <c r="G510" s="149"/>
      <c r="H510" s="149"/>
      <c r="I510" s="3"/>
      <c r="J510" s="149"/>
      <c r="K510" s="149"/>
      <c r="L510" s="3"/>
      <c r="M510" s="3"/>
    </row>
    <row r="511" spans="1:13" ht="12.75">
      <c r="A511" s="3"/>
      <c r="B511" s="3"/>
      <c r="C511" s="4"/>
      <c r="D511" s="4"/>
      <c r="E511" s="4"/>
      <c r="F511" s="149"/>
      <c r="G511" s="149"/>
      <c r="H511" s="149"/>
      <c r="I511" s="3"/>
      <c r="J511" s="149"/>
      <c r="K511" s="149"/>
      <c r="L511" s="3"/>
      <c r="M511" s="3"/>
    </row>
    <row r="512" spans="1:13" ht="12.75">
      <c r="A512" s="3"/>
      <c r="B512" s="3"/>
      <c r="C512" s="4"/>
      <c r="D512" s="4"/>
      <c r="E512" s="4"/>
      <c r="F512" s="149"/>
      <c r="G512" s="149"/>
      <c r="H512" s="149"/>
      <c r="I512" s="3"/>
      <c r="J512" s="149"/>
      <c r="K512" s="149"/>
      <c r="L512" s="3"/>
      <c r="M512" s="3"/>
    </row>
    <row r="513" spans="1:13" ht="12.75">
      <c r="A513" s="3"/>
      <c r="B513" s="3"/>
      <c r="C513" s="4"/>
      <c r="D513" s="4"/>
      <c r="E513" s="4"/>
      <c r="F513" s="149"/>
      <c r="G513" s="149"/>
      <c r="H513" s="149"/>
      <c r="I513" s="3"/>
      <c r="J513" s="149"/>
      <c r="K513" s="149"/>
      <c r="L513" s="3"/>
      <c r="M513" s="3"/>
    </row>
    <row r="514" spans="1:13" ht="12.75">
      <c r="A514" s="3"/>
      <c r="B514" s="3"/>
      <c r="C514" s="4"/>
      <c r="D514" s="4"/>
      <c r="E514" s="4"/>
      <c r="F514" s="149"/>
      <c r="G514" s="149"/>
      <c r="H514" s="149"/>
      <c r="I514" s="3"/>
      <c r="J514" s="149"/>
      <c r="K514" s="149"/>
      <c r="L514" s="3"/>
      <c r="M514" s="3"/>
    </row>
    <row r="515" spans="1:13" ht="12.75">
      <c r="A515" s="3"/>
      <c r="B515" s="3"/>
      <c r="C515" s="4"/>
      <c r="D515" s="4"/>
      <c r="E515" s="4"/>
      <c r="F515" s="149"/>
      <c r="G515" s="149"/>
      <c r="H515" s="149"/>
      <c r="I515" s="3"/>
      <c r="J515" s="149"/>
      <c r="K515" s="149"/>
      <c r="L515" s="3"/>
      <c r="M515" s="3"/>
    </row>
    <row r="516" spans="1:13" ht="12.75">
      <c r="A516" s="3"/>
      <c r="B516" s="3"/>
      <c r="C516" s="4"/>
      <c r="D516" s="4"/>
      <c r="E516" s="4"/>
      <c r="F516" s="149"/>
      <c r="G516" s="149"/>
      <c r="H516" s="149"/>
      <c r="I516" s="3"/>
      <c r="J516" s="149"/>
      <c r="K516" s="149"/>
      <c r="L516" s="3"/>
      <c r="M516" s="3"/>
    </row>
    <row r="517" spans="1:13" ht="12.75">
      <c r="A517" s="3"/>
      <c r="B517" s="3"/>
      <c r="C517" s="4"/>
      <c r="D517" s="4"/>
      <c r="E517" s="4"/>
      <c r="F517" s="149"/>
      <c r="G517" s="149"/>
      <c r="H517" s="149"/>
      <c r="I517" s="3"/>
      <c r="J517" s="149"/>
      <c r="K517" s="149"/>
      <c r="L517" s="3"/>
      <c r="M517" s="3"/>
    </row>
    <row r="518" spans="1:13" ht="12.75">
      <c r="A518" s="3"/>
      <c r="B518" s="3"/>
      <c r="C518" s="4"/>
      <c r="D518" s="4"/>
      <c r="E518" s="4"/>
      <c r="F518" s="149"/>
      <c r="G518" s="149"/>
      <c r="H518" s="149"/>
      <c r="I518" s="3"/>
      <c r="J518" s="149"/>
      <c r="K518" s="149"/>
      <c r="L518" s="3"/>
      <c r="M518" s="3"/>
    </row>
    <row r="519" spans="1:13" ht="12.75">
      <c r="A519" s="3"/>
      <c r="B519" s="3"/>
      <c r="C519" s="4"/>
      <c r="D519" s="4"/>
      <c r="E519" s="4"/>
      <c r="F519" s="149"/>
      <c r="G519" s="149"/>
      <c r="H519" s="149"/>
      <c r="I519" s="3"/>
      <c r="J519" s="149"/>
      <c r="K519" s="149"/>
      <c r="L519" s="3"/>
      <c r="M519" s="3"/>
    </row>
    <row r="520" spans="1:13" ht="12.75">
      <c r="A520" s="3"/>
      <c r="B520" s="3"/>
      <c r="C520" s="4"/>
      <c r="D520" s="4"/>
      <c r="E520" s="4"/>
      <c r="F520" s="149"/>
      <c r="G520" s="149"/>
      <c r="H520" s="149"/>
      <c r="I520" s="3"/>
      <c r="J520" s="149"/>
      <c r="K520" s="149"/>
      <c r="L520" s="3"/>
      <c r="M520" s="3"/>
    </row>
    <row r="521" spans="1:13" ht="12.75">
      <c r="A521" s="3"/>
      <c r="B521" s="3"/>
      <c r="C521" s="4"/>
      <c r="D521" s="4"/>
      <c r="E521" s="4"/>
      <c r="F521" s="149"/>
      <c r="G521" s="149"/>
      <c r="H521" s="149"/>
      <c r="I521" s="3"/>
      <c r="J521" s="149"/>
      <c r="K521" s="149"/>
      <c r="L521" s="3"/>
      <c r="M521" s="3"/>
    </row>
    <row r="522" spans="1:13" ht="12.75">
      <c r="A522" s="3"/>
      <c r="B522" s="3"/>
      <c r="C522" s="4"/>
      <c r="D522" s="4"/>
      <c r="E522" s="4"/>
      <c r="F522" s="149"/>
      <c r="G522" s="149"/>
      <c r="H522" s="149"/>
      <c r="I522" s="3"/>
      <c r="J522" s="149"/>
      <c r="K522" s="149"/>
      <c r="L522" s="3"/>
      <c r="M522" s="3"/>
    </row>
    <row r="523" spans="1:13" ht="12.75">
      <c r="A523" s="3"/>
      <c r="B523" s="3"/>
      <c r="C523" s="4"/>
      <c r="D523" s="4"/>
      <c r="E523" s="4"/>
      <c r="F523" s="149"/>
      <c r="G523" s="149"/>
      <c r="H523" s="149"/>
      <c r="I523" s="3"/>
      <c r="J523" s="149"/>
      <c r="K523" s="149"/>
      <c r="L523" s="3"/>
      <c r="M523" s="3"/>
    </row>
    <row r="524" spans="1:13" ht="12.75">
      <c r="A524" s="3"/>
      <c r="B524" s="3"/>
      <c r="C524" s="4"/>
      <c r="D524" s="4"/>
      <c r="E524" s="4"/>
      <c r="F524" s="149"/>
      <c r="G524" s="149"/>
      <c r="H524" s="149"/>
      <c r="I524" s="3"/>
      <c r="J524" s="149"/>
      <c r="K524" s="149"/>
      <c r="L524" s="3"/>
      <c r="M524" s="3"/>
    </row>
    <row r="525" spans="1:13" ht="12.75">
      <c r="A525" s="3"/>
      <c r="B525" s="3"/>
      <c r="C525" s="4"/>
      <c r="D525" s="4"/>
      <c r="E525" s="4"/>
      <c r="F525" s="149"/>
      <c r="G525" s="149"/>
      <c r="H525" s="149"/>
      <c r="I525" s="3"/>
      <c r="J525" s="149"/>
      <c r="K525" s="149"/>
      <c r="L525" s="3"/>
      <c r="M525" s="3"/>
    </row>
    <row r="526" spans="1:13" ht="12.75">
      <c r="A526" s="3"/>
      <c r="B526" s="3"/>
      <c r="C526" s="4"/>
      <c r="D526" s="4"/>
      <c r="E526" s="4"/>
      <c r="F526" s="149"/>
      <c r="G526" s="149"/>
      <c r="H526" s="149"/>
      <c r="I526" s="3"/>
      <c r="J526" s="149"/>
      <c r="K526" s="149"/>
      <c r="L526" s="3"/>
      <c r="M526" s="3"/>
    </row>
    <row r="527" spans="1:13" ht="12.75">
      <c r="A527" s="3"/>
      <c r="B527" s="3"/>
      <c r="C527" s="4"/>
      <c r="D527" s="4"/>
      <c r="E527" s="4"/>
      <c r="F527" s="149"/>
      <c r="G527" s="149"/>
      <c r="H527" s="149"/>
      <c r="I527" s="3"/>
      <c r="J527" s="149"/>
      <c r="K527" s="149"/>
      <c r="L527" s="3"/>
      <c r="M527" s="3"/>
    </row>
    <row r="528" spans="1:13" ht="12.75">
      <c r="A528" s="3"/>
      <c r="B528" s="3"/>
      <c r="C528" s="4"/>
      <c r="D528" s="4"/>
      <c r="E528" s="4"/>
      <c r="F528" s="149"/>
      <c r="G528" s="149"/>
      <c r="H528" s="149"/>
      <c r="I528" s="3"/>
      <c r="J528" s="149"/>
      <c r="K528" s="149"/>
      <c r="L528" s="3"/>
      <c r="M528" s="3"/>
    </row>
    <row r="529" spans="1:13" ht="12.75">
      <c r="A529" s="3"/>
      <c r="B529" s="3"/>
      <c r="C529" s="4"/>
      <c r="D529" s="4"/>
      <c r="E529" s="4"/>
      <c r="F529" s="149"/>
      <c r="G529" s="149"/>
      <c r="H529" s="149"/>
      <c r="I529" s="3"/>
      <c r="J529" s="149"/>
      <c r="K529" s="149"/>
      <c r="L529" s="3"/>
      <c r="M529" s="3"/>
    </row>
    <row r="530" spans="1:13" ht="12.75">
      <c r="A530" s="3"/>
      <c r="B530" s="3"/>
      <c r="C530" s="4"/>
      <c r="D530" s="4"/>
      <c r="E530" s="4"/>
      <c r="F530" s="149"/>
      <c r="G530" s="149"/>
      <c r="H530" s="149"/>
      <c r="I530" s="3"/>
      <c r="J530" s="149"/>
      <c r="K530" s="149"/>
      <c r="L530" s="3"/>
      <c r="M530" s="3"/>
    </row>
    <row r="531" spans="1:13" ht="12.75">
      <c r="A531" s="3"/>
      <c r="B531" s="3"/>
      <c r="C531" s="4"/>
      <c r="D531" s="4"/>
      <c r="E531" s="4"/>
      <c r="F531" s="149"/>
      <c r="G531" s="149"/>
      <c r="H531" s="149"/>
      <c r="I531" s="3"/>
      <c r="J531" s="149"/>
      <c r="K531" s="149"/>
      <c r="L531" s="3"/>
      <c r="M531" s="3"/>
    </row>
    <row r="532" spans="1:13" ht="12.75">
      <c r="A532" s="3"/>
      <c r="B532" s="3"/>
      <c r="C532" s="4"/>
      <c r="D532" s="4"/>
      <c r="E532" s="4"/>
      <c r="F532" s="149"/>
      <c r="G532" s="149"/>
      <c r="H532" s="149"/>
      <c r="I532" s="3"/>
      <c r="J532" s="149"/>
      <c r="K532" s="149"/>
      <c r="L532" s="3"/>
      <c r="M532" s="3"/>
    </row>
    <row r="533" spans="1:13" ht="12.75">
      <c r="A533" s="3"/>
      <c r="B533" s="3"/>
      <c r="C533" s="4"/>
      <c r="D533" s="4"/>
      <c r="E533" s="4"/>
      <c r="F533" s="149"/>
      <c r="G533" s="149"/>
      <c r="H533" s="149"/>
      <c r="I533" s="3"/>
      <c r="J533" s="149"/>
      <c r="K533" s="149"/>
      <c r="L533" s="3"/>
      <c r="M533" s="3"/>
    </row>
    <row r="534" spans="1:13" ht="12.75">
      <c r="A534" s="3"/>
      <c r="B534" s="3"/>
      <c r="C534" s="4"/>
      <c r="D534" s="4"/>
      <c r="E534" s="4"/>
      <c r="F534" s="149"/>
      <c r="G534" s="149"/>
      <c r="H534" s="149"/>
      <c r="I534" s="3"/>
      <c r="J534" s="149"/>
      <c r="K534" s="149"/>
      <c r="L534" s="3"/>
      <c r="M534" s="3"/>
    </row>
    <row r="535" spans="1:13" ht="12.75">
      <c r="A535" s="3"/>
      <c r="B535" s="3"/>
      <c r="C535" s="4"/>
      <c r="D535" s="4"/>
      <c r="E535" s="4"/>
      <c r="F535" s="149"/>
      <c r="G535" s="149"/>
      <c r="H535" s="149"/>
      <c r="I535" s="3"/>
      <c r="J535" s="149"/>
      <c r="K535" s="149"/>
      <c r="L535" s="3"/>
      <c r="M535" s="3"/>
    </row>
    <row r="536" spans="1:13" ht="12.75">
      <c r="A536" s="3"/>
      <c r="B536" s="3"/>
      <c r="C536" s="4"/>
      <c r="D536" s="4"/>
      <c r="E536" s="4"/>
      <c r="F536" s="149"/>
      <c r="G536" s="149"/>
      <c r="H536" s="149"/>
      <c r="I536" s="3"/>
      <c r="J536" s="149"/>
      <c r="K536" s="149"/>
      <c r="L536" s="3"/>
      <c r="M536" s="3"/>
    </row>
    <row r="537" spans="1:13" ht="12.75">
      <c r="A537" s="3"/>
      <c r="B537" s="3"/>
      <c r="C537" s="4"/>
      <c r="D537" s="4"/>
      <c r="E537" s="4"/>
      <c r="F537" s="149"/>
      <c r="G537" s="149"/>
      <c r="H537" s="149"/>
      <c r="I537" s="3"/>
      <c r="J537" s="149"/>
      <c r="K537" s="149"/>
      <c r="L537" s="3"/>
      <c r="M537" s="3"/>
    </row>
    <row r="538" spans="1:13" ht="12.75">
      <c r="A538" s="3"/>
      <c r="B538" s="3"/>
      <c r="C538" s="4"/>
      <c r="D538" s="4"/>
      <c r="E538" s="4"/>
      <c r="F538" s="149"/>
      <c r="G538" s="149"/>
      <c r="H538" s="149"/>
      <c r="I538" s="3"/>
      <c r="J538" s="149"/>
      <c r="K538" s="149"/>
      <c r="L538" s="3"/>
      <c r="M538" s="3"/>
    </row>
    <row r="539" spans="1:13" ht="12.75">
      <c r="A539" s="3"/>
      <c r="B539" s="3"/>
      <c r="C539" s="4"/>
      <c r="D539" s="4"/>
      <c r="E539" s="4"/>
      <c r="F539" s="149"/>
      <c r="G539" s="149"/>
      <c r="H539" s="149"/>
      <c r="I539" s="3"/>
      <c r="J539" s="149"/>
      <c r="K539" s="149"/>
      <c r="L539" s="3"/>
      <c r="M539" s="3"/>
    </row>
    <row r="540" spans="1:13" ht="12.75">
      <c r="A540" s="3"/>
      <c r="B540" s="3"/>
      <c r="C540" s="4"/>
      <c r="D540" s="4"/>
      <c r="E540" s="4"/>
      <c r="F540" s="149"/>
      <c r="G540" s="149"/>
      <c r="H540" s="149"/>
      <c r="I540" s="3"/>
      <c r="J540" s="149"/>
      <c r="K540" s="149"/>
      <c r="L540" s="3"/>
      <c r="M540" s="3"/>
    </row>
    <row r="541" spans="1:13" ht="12.75">
      <c r="A541" s="3"/>
      <c r="B541" s="3"/>
      <c r="C541" s="4"/>
      <c r="D541" s="4"/>
      <c r="E541" s="4"/>
      <c r="F541" s="149"/>
      <c r="G541" s="149"/>
      <c r="H541" s="149"/>
      <c r="I541" s="3"/>
      <c r="J541" s="149"/>
      <c r="K541" s="149"/>
      <c r="L541" s="3"/>
      <c r="M541" s="3"/>
    </row>
    <row r="542" spans="1:13" ht="12.75">
      <c r="A542" s="3"/>
      <c r="B542" s="3"/>
      <c r="C542" s="4"/>
      <c r="D542" s="4"/>
      <c r="E542" s="4"/>
      <c r="F542" s="149"/>
      <c r="G542" s="149"/>
      <c r="H542" s="149"/>
      <c r="I542" s="3"/>
      <c r="J542" s="149"/>
      <c r="K542" s="149"/>
      <c r="L542" s="3"/>
      <c r="M542" s="3"/>
    </row>
    <row r="543" spans="1:13" ht="12.75">
      <c r="A543" s="3"/>
      <c r="B543" s="3"/>
      <c r="C543" s="4"/>
      <c r="D543" s="4"/>
      <c r="E543" s="4"/>
      <c r="F543" s="149"/>
      <c r="G543" s="149"/>
      <c r="H543" s="149"/>
      <c r="I543" s="3"/>
      <c r="J543" s="149"/>
      <c r="K543" s="149"/>
      <c r="L543" s="3"/>
      <c r="M543" s="3"/>
    </row>
    <row r="544" spans="1:13" ht="12.75">
      <c r="A544" s="3"/>
      <c r="B544" s="3"/>
      <c r="C544" s="4"/>
      <c r="D544" s="4"/>
      <c r="E544" s="4"/>
      <c r="F544" s="149"/>
      <c r="G544" s="149"/>
      <c r="H544" s="149"/>
      <c r="I544" s="3"/>
      <c r="J544" s="149"/>
      <c r="K544" s="149"/>
      <c r="L544" s="3"/>
      <c r="M544" s="3"/>
    </row>
    <row r="545" spans="1:13" ht="12.75">
      <c r="A545" s="3"/>
      <c r="B545" s="3"/>
      <c r="C545" s="4"/>
      <c r="D545" s="4"/>
      <c r="E545" s="4"/>
      <c r="F545" s="149"/>
      <c r="G545" s="149"/>
      <c r="H545" s="149"/>
      <c r="I545" s="3"/>
      <c r="J545" s="149"/>
      <c r="K545" s="149"/>
      <c r="L545" s="3"/>
      <c r="M545" s="3"/>
    </row>
    <row r="546" spans="1:13" ht="12.75">
      <c r="A546" s="3"/>
      <c r="B546" s="3"/>
      <c r="C546" s="4"/>
      <c r="D546" s="4"/>
      <c r="E546" s="4"/>
      <c r="F546" s="149"/>
      <c r="G546" s="149"/>
      <c r="H546" s="149"/>
      <c r="I546" s="3"/>
      <c r="J546" s="149"/>
      <c r="K546" s="149"/>
      <c r="L546" s="3"/>
      <c r="M546" s="3"/>
    </row>
    <row r="547" spans="1:13" ht="12.75">
      <c r="A547" s="3"/>
      <c r="B547" s="3"/>
      <c r="C547" s="4"/>
      <c r="D547" s="4"/>
      <c r="E547" s="4"/>
      <c r="F547" s="149"/>
      <c r="G547" s="149"/>
      <c r="H547" s="149"/>
      <c r="I547" s="3"/>
      <c r="J547" s="149"/>
      <c r="K547" s="149"/>
      <c r="L547" s="3"/>
      <c r="M547" s="3"/>
    </row>
    <row r="548" spans="1:13" ht="12.75">
      <c r="A548" s="3"/>
      <c r="B548" s="3"/>
      <c r="C548" s="4"/>
      <c r="D548" s="4"/>
      <c r="E548" s="4"/>
      <c r="F548" s="149"/>
      <c r="G548" s="149"/>
      <c r="H548" s="149"/>
      <c r="I548" s="3"/>
      <c r="J548" s="149"/>
      <c r="K548" s="149"/>
      <c r="L548" s="3"/>
      <c r="M548" s="3"/>
    </row>
    <row r="549" spans="1:13" ht="12.75">
      <c r="A549" s="3"/>
      <c r="B549" s="3"/>
      <c r="C549" s="4"/>
      <c r="D549" s="4"/>
      <c r="E549" s="4"/>
      <c r="F549" s="149"/>
      <c r="G549" s="149"/>
      <c r="H549" s="149"/>
      <c r="I549" s="3"/>
      <c r="J549" s="149"/>
      <c r="K549" s="149"/>
      <c r="L549" s="3"/>
      <c r="M549" s="3"/>
    </row>
    <row r="550" spans="1:13" ht="12.75">
      <c r="A550" s="3"/>
      <c r="B550" s="3"/>
      <c r="C550" s="4"/>
      <c r="D550" s="4"/>
      <c r="E550" s="4"/>
      <c r="F550" s="149"/>
      <c r="G550" s="149"/>
      <c r="H550" s="149"/>
      <c r="I550" s="3"/>
      <c r="J550" s="149"/>
      <c r="K550" s="149"/>
      <c r="L550" s="3"/>
      <c r="M550" s="3"/>
    </row>
    <row r="551" spans="1:13" ht="12.75">
      <c r="A551" s="3"/>
      <c r="B551" s="3"/>
      <c r="C551" s="4"/>
      <c r="D551" s="4"/>
      <c r="E551" s="4"/>
      <c r="F551" s="149"/>
      <c r="G551" s="149"/>
      <c r="H551" s="149"/>
      <c r="I551" s="3"/>
      <c r="J551" s="149"/>
      <c r="K551" s="149"/>
      <c r="L551" s="3"/>
      <c r="M551" s="3"/>
    </row>
    <row r="552" spans="1:13" ht="12.75">
      <c r="A552" s="3"/>
      <c r="B552" s="3"/>
      <c r="C552" s="4"/>
      <c r="D552" s="4"/>
      <c r="E552" s="4"/>
      <c r="F552" s="149"/>
      <c r="G552" s="149"/>
      <c r="H552" s="149"/>
      <c r="I552" s="3"/>
      <c r="J552" s="149"/>
      <c r="K552" s="149"/>
      <c r="L552" s="3"/>
      <c r="M552" s="3"/>
    </row>
    <row r="553" spans="1:13" ht="12.75">
      <c r="A553" s="3"/>
      <c r="B553" s="3"/>
      <c r="C553" s="4"/>
      <c r="D553" s="4"/>
      <c r="E553" s="4"/>
      <c r="F553" s="149"/>
      <c r="G553" s="149"/>
      <c r="H553" s="149"/>
      <c r="I553" s="3"/>
      <c r="J553" s="149"/>
      <c r="K553" s="149"/>
      <c r="L553" s="3"/>
      <c r="M553" s="3"/>
    </row>
    <row r="554" spans="1:13" ht="12.75">
      <c r="A554" s="3"/>
      <c r="B554" s="3"/>
      <c r="C554" s="4"/>
      <c r="D554" s="4"/>
      <c r="E554" s="4"/>
      <c r="F554" s="149"/>
      <c r="G554" s="149"/>
      <c r="H554" s="149"/>
      <c r="I554" s="3"/>
      <c r="J554" s="149"/>
      <c r="K554" s="149"/>
      <c r="L554" s="3"/>
      <c r="M554" s="3"/>
    </row>
    <row r="555" spans="1:13" ht="12.75">
      <c r="A555" s="3"/>
      <c r="B555" s="3"/>
      <c r="C555" s="4"/>
      <c r="D555" s="4"/>
      <c r="E555" s="4"/>
      <c r="F555" s="149"/>
      <c r="G555" s="149"/>
      <c r="H555" s="149"/>
      <c r="I555" s="3"/>
      <c r="J555" s="149"/>
      <c r="K555" s="149"/>
      <c r="L555" s="3"/>
      <c r="M555" s="3"/>
    </row>
    <row r="556" spans="1:13" ht="12.75">
      <c r="A556" s="3"/>
      <c r="B556" s="3"/>
      <c r="C556" s="4"/>
      <c r="D556" s="4"/>
      <c r="E556" s="4"/>
      <c r="F556" s="149"/>
      <c r="G556" s="149"/>
      <c r="H556" s="149"/>
      <c r="I556" s="3"/>
      <c r="J556" s="149"/>
      <c r="K556" s="149"/>
      <c r="L556" s="3"/>
      <c r="M556" s="3"/>
    </row>
    <row r="557" spans="1:13" ht="12.75">
      <c r="A557" s="3"/>
      <c r="B557" s="3"/>
      <c r="C557" s="4"/>
      <c r="D557" s="4"/>
      <c r="E557" s="4"/>
      <c r="F557" s="149"/>
      <c r="G557" s="149"/>
      <c r="H557" s="149"/>
      <c r="I557" s="3"/>
      <c r="J557" s="149"/>
      <c r="K557" s="149"/>
      <c r="L557" s="3"/>
      <c r="M557" s="3"/>
    </row>
    <row r="558" spans="1:13" ht="12.75">
      <c r="A558" s="3"/>
      <c r="B558" s="3"/>
      <c r="C558" s="4"/>
      <c r="D558" s="4"/>
      <c r="E558" s="4"/>
      <c r="F558" s="149"/>
      <c r="G558" s="149"/>
      <c r="H558" s="149"/>
      <c r="I558" s="3"/>
      <c r="J558" s="149"/>
      <c r="K558" s="149"/>
      <c r="L558" s="3"/>
      <c r="M558" s="3"/>
    </row>
    <row r="559" spans="1:13" ht="12.75">
      <c r="A559" s="3"/>
      <c r="B559" s="3"/>
      <c r="C559" s="4"/>
      <c r="D559" s="4"/>
      <c r="E559" s="4"/>
      <c r="F559" s="149"/>
      <c r="G559" s="149"/>
      <c r="H559" s="149"/>
      <c r="I559" s="3"/>
      <c r="J559" s="149"/>
      <c r="K559" s="149"/>
      <c r="L559" s="3"/>
      <c r="M559" s="3"/>
    </row>
    <row r="560" spans="1:13" ht="12.75">
      <c r="A560" s="3"/>
      <c r="B560" s="3"/>
      <c r="C560" s="4"/>
      <c r="D560" s="4"/>
      <c r="E560" s="4"/>
      <c r="F560" s="149"/>
      <c r="G560" s="149"/>
      <c r="H560" s="149"/>
      <c r="I560" s="3"/>
      <c r="J560" s="149"/>
      <c r="K560" s="149"/>
      <c r="L560" s="3"/>
      <c r="M560" s="3"/>
    </row>
    <row r="561" spans="1:13" ht="12.75">
      <c r="A561" s="3"/>
      <c r="B561" s="3"/>
      <c r="C561" s="4"/>
      <c r="D561" s="4"/>
      <c r="E561" s="4"/>
      <c r="F561" s="149"/>
      <c r="G561" s="149"/>
      <c r="H561" s="149"/>
      <c r="I561" s="3"/>
      <c r="J561" s="149"/>
      <c r="K561" s="149"/>
      <c r="L561" s="3"/>
      <c r="M561" s="3"/>
    </row>
    <row r="562" spans="1:13" ht="12.75">
      <c r="A562" s="3"/>
      <c r="B562" s="3"/>
      <c r="C562" s="4"/>
      <c r="D562" s="4"/>
      <c r="E562" s="4"/>
      <c r="F562" s="149"/>
      <c r="G562" s="149"/>
      <c r="H562" s="149"/>
      <c r="I562" s="3"/>
      <c r="J562" s="149"/>
      <c r="K562" s="149"/>
      <c r="L562" s="3"/>
      <c r="M562" s="3"/>
    </row>
    <row r="563" spans="1:13" ht="12.75">
      <c r="A563" s="3"/>
      <c r="B563" s="3"/>
      <c r="C563" s="4"/>
      <c r="D563" s="4"/>
      <c r="E563" s="4"/>
      <c r="F563" s="149"/>
      <c r="G563" s="149"/>
      <c r="H563" s="149"/>
      <c r="I563" s="3"/>
      <c r="J563" s="149"/>
      <c r="K563" s="149"/>
      <c r="L563" s="3"/>
      <c r="M563" s="3"/>
    </row>
    <row r="564" spans="1:13" ht="12.75">
      <c r="A564" s="3"/>
      <c r="B564" s="3"/>
      <c r="C564" s="4"/>
      <c r="D564" s="4"/>
      <c r="E564" s="4"/>
      <c r="F564" s="149"/>
      <c r="G564" s="149"/>
      <c r="H564" s="149"/>
      <c r="I564" s="3"/>
      <c r="J564" s="149"/>
      <c r="K564" s="149"/>
      <c r="L564" s="3"/>
      <c r="M564" s="3"/>
    </row>
    <row r="565" spans="1:13" ht="12.75">
      <c r="A565" s="3"/>
      <c r="B565" s="3"/>
      <c r="C565" s="4"/>
      <c r="D565" s="4"/>
      <c r="E565" s="4"/>
      <c r="F565" s="149"/>
      <c r="G565" s="149"/>
      <c r="H565" s="149"/>
      <c r="I565" s="3"/>
      <c r="J565" s="149"/>
      <c r="K565" s="149"/>
      <c r="L565" s="3"/>
      <c r="M565" s="3"/>
    </row>
    <row r="566" spans="1:13" ht="12.75">
      <c r="A566" s="3"/>
      <c r="B566" s="3"/>
      <c r="C566" s="4"/>
      <c r="D566" s="4"/>
      <c r="E566" s="4"/>
      <c r="F566" s="149"/>
      <c r="G566" s="149"/>
      <c r="H566" s="149"/>
      <c r="I566" s="3"/>
      <c r="J566" s="149"/>
      <c r="K566" s="149"/>
      <c r="L566" s="3"/>
      <c r="M566" s="3"/>
    </row>
    <row r="567" spans="1:13" ht="12.75">
      <c r="A567" s="3"/>
      <c r="B567" s="3"/>
      <c r="C567" s="4"/>
      <c r="D567" s="4"/>
      <c r="E567" s="4"/>
      <c r="F567" s="149"/>
      <c r="G567" s="149"/>
      <c r="H567" s="149"/>
      <c r="I567" s="3"/>
      <c r="J567" s="149"/>
      <c r="K567" s="149"/>
      <c r="L567" s="3"/>
      <c r="M567" s="3"/>
    </row>
    <row r="568" spans="1:13" ht="12.75">
      <c r="A568" s="3"/>
      <c r="B568" s="3"/>
      <c r="C568" s="4"/>
      <c r="D568" s="4"/>
      <c r="E568" s="4"/>
      <c r="F568" s="149"/>
      <c r="G568" s="149"/>
      <c r="H568" s="149"/>
      <c r="I568" s="3"/>
      <c r="J568" s="149"/>
      <c r="K568" s="149"/>
      <c r="L568" s="3"/>
      <c r="M568" s="3"/>
    </row>
    <row r="569" spans="1:13" ht="12.75">
      <c r="A569" s="3"/>
      <c r="B569" s="3"/>
      <c r="C569" s="4"/>
      <c r="D569" s="4"/>
      <c r="E569" s="4"/>
      <c r="F569" s="149"/>
      <c r="G569" s="149"/>
      <c r="H569" s="149"/>
      <c r="I569" s="3"/>
      <c r="J569" s="149"/>
      <c r="K569" s="149"/>
      <c r="L569" s="3"/>
      <c r="M569" s="3"/>
    </row>
    <row r="570" spans="1:13" ht="12.75">
      <c r="A570" s="3"/>
      <c r="B570" s="3"/>
      <c r="C570" s="4"/>
      <c r="D570" s="4"/>
      <c r="E570" s="4"/>
      <c r="F570" s="149"/>
      <c r="G570" s="149"/>
      <c r="H570" s="149"/>
      <c r="I570" s="3"/>
      <c r="J570" s="149"/>
      <c r="K570" s="149"/>
      <c r="L570" s="3"/>
      <c r="M570" s="3"/>
    </row>
    <row r="571" spans="1:13" ht="12.75">
      <c r="A571" s="3"/>
      <c r="B571" s="3"/>
      <c r="C571" s="4"/>
      <c r="D571" s="4"/>
      <c r="E571" s="4"/>
      <c r="F571" s="149"/>
      <c r="G571" s="149"/>
      <c r="H571" s="149"/>
      <c r="I571" s="3"/>
      <c r="J571" s="149"/>
      <c r="K571" s="149"/>
      <c r="L571" s="3"/>
      <c r="M571" s="3"/>
    </row>
    <row r="572" spans="1:13" ht="12.75">
      <c r="A572" s="3"/>
      <c r="B572" s="3"/>
      <c r="C572" s="4"/>
      <c r="D572" s="4"/>
      <c r="E572" s="4"/>
      <c r="F572" s="149"/>
      <c r="G572" s="149"/>
      <c r="H572" s="149"/>
      <c r="I572" s="3"/>
      <c r="J572" s="149"/>
      <c r="K572" s="149"/>
      <c r="L572" s="3"/>
      <c r="M572" s="3"/>
    </row>
    <row r="573" spans="1:13" ht="12.75">
      <c r="A573" s="3"/>
      <c r="B573" s="3"/>
      <c r="C573" s="4"/>
      <c r="D573" s="4"/>
      <c r="E573" s="4"/>
      <c r="F573" s="149"/>
      <c r="G573" s="149"/>
      <c r="H573" s="149"/>
      <c r="I573" s="3"/>
      <c r="J573" s="149"/>
      <c r="K573" s="149"/>
      <c r="L573" s="3"/>
      <c r="M573" s="3"/>
    </row>
    <row r="574" spans="1:13" ht="12.75">
      <c r="A574" s="3"/>
      <c r="B574" s="3"/>
      <c r="C574" s="4"/>
      <c r="D574" s="4"/>
      <c r="E574" s="4"/>
      <c r="F574" s="149"/>
      <c r="G574" s="149"/>
      <c r="H574" s="149"/>
      <c r="I574" s="3"/>
      <c r="J574" s="149"/>
      <c r="K574" s="149"/>
      <c r="L574" s="3"/>
      <c r="M574" s="3"/>
    </row>
    <row r="575" spans="1:13" ht="12.75">
      <c r="A575" s="3"/>
      <c r="B575" s="3"/>
      <c r="C575" s="4"/>
      <c r="D575" s="4"/>
      <c r="E575" s="4"/>
      <c r="F575" s="149"/>
      <c r="G575" s="149"/>
      <c r="H575" s="149"/>
      <c r="I575" s="3"/>
      <c r="J575" s="149"/>
      <c r="K575" s="149"/>
      <c r="L575" s="3"/>
      <c r="M575" s="3"/>
    </row>
    <row r="576" spans="1:13" ht="12.75">
      <c r="A576" s="3"/>
      <c r="B576" s="3"/>
      <c r="C576" s="4"/>
      <c r="D576" s="4"/>
      <c r="E576" s="4"/>
      <c r="F576" s="149"/>
      <c r="G576" s="149"/>
      <c r="H576" s="149"/>
      <c r="I576" s="3"/>
      <c r="J576" s="149"/>
      <c r="K576" s="149"/>
      <c r="L576" s="3"/>
      <c r="M576" s="3"/>
    </row>
    <row r="577" spans="1:13" ht="12.75">
      <c r="A577" s="3"/>
      <c r="B577" s="3"/>
      <c r="C577" s="4"/>
      <c r="D577" s="4"/>
      <c r="E577" s="4"/>
      <c r="F577" s="149"/>
      <c r="G577" s="149"/>
      <c r="H577" s="149"/>
      <c r="I577" s="3"/>
      <c r="J577" s="149"/>
      <c r="K577" s="149"/>
      <c r="L577" s="3"/>
      <c r="M577" s="3"/>
    </row>
    <row r="578" spans="1:13" ht="12.75">
      <c r="A578" s="3"/>
      <c r="B578" s="3"/>
      <c r="C578" s="4"/>
      <c r="D578" s="4"/>
      <c r="E578" s="4"/>
      <c r="F578" s="149"/>
      <c r="G578" s="149"/>
      <c r="H578" s="149"/>
      <c r="I578" s="3"/>
      <c r="J578" s="149"/>
      <c r="K578" s="149"/>
      <c r="L578" s="3"/>
      <c r="M578" s="3"/>
    </row>
    <row r="579" spans="1:13" ht="12.75">
      <c r="A579" s="3"/>
      <c r="B579" s="3"/>
      <c r="C579" s="4"/>
      <c r="D579" s="4"/>
      <c r="E579" s="4"/>
      <c r="F579" s="149"/>
      <c r="G579" s="149"/>
      <c r="H579" s="149"/>
      <c r="I579" s="3"/>
      <c r="J579" s="149"/>
      <c r="K579" s="149"/>
      <c r="L579" s="3"/>
      <c r="M579" s="3"/>
    </row>
    <row r="580" spans="1:13" ht="12.75">
      <c r="A580" s="3"/>
      <c r="B580" s="3"/>
      <c r="C580" s="4"/>
      <c r="D580" s="4"/>
      <c r="E580" s="4"/>
      <c r="F580" s="149"/>
      <c r="G580" s="149"/>
      <c r="H580" s="149"/>
      <c r="I580" s="3"/>
      <c r="J580" s="149"/>
      <c r="K580" s="149"/>
      <c r="L580" s="3"/>
      <c r="M580" s="3"/>
    </row>
    <row r="581" spans="1:13" ht="12.75">
      <c r="A581" s="3"/>
      <c r="B581" s="3"/>
      <c r="C581" s="4"/>
      <c r="D581" s="4"/>
      <c r="E581" s="4"/>
      <c r="F581" s="149"/>
      <c r="G581" s="149"/>
      <c r="H581" s="149"/>
      <c r="I581" s="3"/>
      <c r="J581" s="149"/>
      <c r="K581" s="149"/>
      <c r="L581" s="3"/>
      <c r="M581" s="3"/>
    </row>
    <row r="582" spans="1:13" ht="12.75">
      <c r="A582" s="3"/>
      <c r="B582" s="3"/>
      <c r="C582" s="4"/>
      <c r="D582" s="4"/>
      <c r="E582" s="4"/>
      <c r="F582" s="149"/>
      <c r="G582" s="149"/>
      <c r="H582" s="149"/>
      <c r="I582" s="3"/>
      <c r="J582" s="149"/>
      <c r="K582" s="149"/>
      <c r="L582" s="3"/>
      <c r="M582" s="3"/>
    </row>
    <row r="583" spans="1:13" ht="12.75">
      <c r="A583" s="3"/>
      <c r="B583" s="3"/>
      <c r="C583" s="4"/>
      <c r="D583" s="4"/>
      <c r="E583" s="4"/>
      <c r="F583" s="149"/>
      <c r="G583" s="149"/>
      <c r="H583" s="149"/>
      <c r="I583" s="3"/>
      <c r="J583" s="149"/>
      <c r="K583" s="149"/>
      <c r="L583" s="3"/>
      <c r="M583" s="3"/>
    </row>
    <row r="584" spans="1:13" ht="12.75">
      <c r="A584" s="3"/>
      <c r="B584" s="3"/>
      <c r="C584" s="4"/>
      <c r="D584" s="4"/>
      <c r="E584" s="4"/>
      <c r="F584" s="149"/>
      <c r="G584" s="149"/>
      <c r="H584" s="149"/>
      <c r="I584" s="3"/>
      <c r="J584" s="149"/>
      <c r="K584" s="149"/>
      <c r="L584" s="3"/>
      <c r="M584" s="3"/>
    </row>
    <row r="585" spans="1:13" ht="12.75">
      <c r="A585" s="3"/>
      <c r="B585" s="3"/>
      <c r="C585" s="4"/>
      <c r="D585" s="4"/>
      <c r="E585" s="4"/>
      <c r="F585" s="149"/>
      <c r="G585" s="149"/>
      <c r="H585" s="149"/>
      <c r="I585" s="3"/>
      <c r="J585" s="149"/>
      <c r="K585" s="149"/>
      <c r="L585" s="3"/>
      <c r="M585" s="3"/>
    </row>
    <row r="586" spans="1:13" ht="12.75">
      <c r="A586" s="3"/>
      <c r="B586" s="3"/>
      <c r="C586" s="4"/>
      <c r="D586" s="4"/>
      <c r="E586" s="4"/>
      <c r="F586" s="149"/>
      <c r="G586" s="149"/>
      <c r="H586" s="149"/>
      <c r="I586" s="3"/>
      <c r="J586" s="149"/>
      <c r="K586" s="149"/>
      <c r="L586" s="3"/>
      <c r="M586" s="3"/>
    </row>
    <row r="587" spans="1:13" ht="12.75">
      <c r="A587" s="3"/>
      <c r="B587" s="3"/>
      <c r="C587" s="4"/>
      <c r="D587" s="4"/>
      <c r="E587" s="4"/>
      <c r="F587" s="149"/>
      <c r="G587" s="149"/>
      <c r="H587" s="149"/>
      <c r="I587" s="3"/>
      <c r="J587" s="149"/>
      <c r="K587" s="149"/>
      <c r="L587" s="3"/>
      <c r="M587" s="3"/>
    </row>
    <row r="588" spans="1:13" ht="12.75">
      <c r="A588" s="3"/>
      <c r="B588" s="3"/>
      <c r="C588" s="4"/>
      <c r="D588" s="4"/>
      <c r="E588" s="4"/>
      <c r="F588" s="149"/>
      <c r="G588" s="149"/>
      <c r="H588" s="149"/>
      <c r="I588" s="3"/>
      <c r="J588" s="149"/>
      <c r="K588" s="149"/>
      <c r="L588" s="3"/>
      <c r="M588" s="3"/>
    </row>
    <row r="589" spans="1:13" ht="12.75">
      <c r="A589" s="3"/>
      <c r="B589" s="3"/>
      <c r="C589" s="4"/>
      <c r="D589" s="4"/>
      <c r="E589" s="4"/>
      <c r="F589" s="149"/>
      <c r="G589" s="149"/>
      <c r="H589" s="149"/>
      <c r="I589" s="3"/>
      <c r="J589" s="149"/>
      <c r="K589" s="149"/>
      <c r="L589" s="3"/>
      <c r="M589" s="3"/>
    </row>
    <row r="590" spans="1:13" ht="12.75">
      <c r="A590" s="3"/>
      <c r="B590" s="3"/>
      <c r="C590" s="4"/>
      <c r="D590" s="4"/>
      <c r="E590" s="4"/>
      <c r="F590" s="149"/>
      <c r="G590" s="149"/>
      <c r="H590" s="149"/>
      <c r="I590" s="3"/>
      <c r="J590" s="149"/>
      <c r="K590" s="149"/>
      <c r="L590" s="3"/>
      <c r="M590" s="3"/>
    </row>
    <row r="591" spans="1:13" ht="12.75">
      <c r="A591" s="3"/>
      <c r="B591" s="3"/>
      <c r="C591" s="4"/>
      <c r="D591" s="4"/>
      <c r="E591" s="4"/>
      <c r="F591" s="149"/>
      <c r="G591" s="149"/>
      <c r="H591" s="149"/>
      <c r="I591" s="3"/>
      <c r="J591" s="149"/>
      <c r="K591" s="149"/>
      <c r="L591" s="3"/>
      <c r="M591" s="3"/>
    </row>
    <row r="592" spans="1:13" ht="12.75">
      <c r="A592" s="3"/>
      <c r="B592" s="3"/>
      <c r="C592" s="4"/>
      <c r="D592" s="4"/>
      <c r="E592" s="4"/>
      <c r="F592" s="149"/>
      <c r="G592" s="149"/>
      <c r="H592" s="149"/>
      <c r="I592" s="3"/>
      <c r="J592" s="149"/>
      <c r="K592" s="149"/>
      <c r="L592" s="3"/>
      <c r="M592" s="3"/>
    </row>
    <row r="593" spans="1:13" ht="12.75">
      <c r="A593" s="3"/>
      <c r="B593" s="3"/>
      <c r="C593" s="4"/>
      <c r="D593" s="4"/>
      <c r="E593" s="4"/>
      <c r="F593" s="149"/>
      <c r="G593" s="149"/>
      <c r="H593" s="149"/>
      <c r="I593" s="3"/>
      <c r="J593" s="149"/>
      <c r="K593" s="149"/>
      <c r="L593" s="3"/>
      <c r="M593" s="3"/>
    </row>
    <row r="594" spans="1:13" ht="12.75">
      <c r="A594" s="3"/>
      <c r="B594" s="3"/>
      <c r="C594" s="4"/>
      <c r="D594" s="4"/>
      <c r="E594" s="4"/>
      <c r="F594" s="149"/>
      <c r="G594" s="149"/>
      <c r="H594" s="149"/>
      <c r="I594" s="3"/>
      <c r="J594" s="149"/>
      <c r="K594" s="149"/>
      <c r="L594" s="3"/>
      <c r="M594" s="3"/>
    </row>
    <row r="595" spans="1:13" ht="12.75">
      <c r="A595" s="3"/>
      <c r="B595" s="3"/>
      <c r="C595" s="4"/>
      <c r="D595" s="4"/>
      <c r="E595" s="4"/>
      <c r="F595" s="149"/>
      <c r="G595" s="149"/>
      <c r="H595" s="149"/>
      <c r="I595" s="3"/>
      <c r="J595" s="149"/>
      <c r="K595" s="149"/>
      <c r="L595" s="3"/>
      <c r="M595" s="3"/>
    </row>
    <row r="596" spans="1:13" ht="12.75">
      <c r="A596" s="3"/>
      <c r="B596" s="3"/>
      <c r="C596" s="4"/>
      <c r="D596" s="4"/>
      <c r="E596" s="4"/>
      <c r="F596" s="149"/>
      <c r="G596" s="149"/>
      <c r="H596" s="149"/>
      <c r="I596" s="3"/>
      <c r="J596" s="149"/>
      <c r="K596" s="149"/>
      <c r="L596" s="3"/>
      <c r="M596" s="3"/>
    </row>
    <row r="597" spans="1:13" ht="12.75">
      <c r="A597" s="3"/>
      <c r="B597" s="3"/>
      <c r="C597" s="4"/>
      <c r="D597" s="4"/>
      <c r="E597" s="4"/>
      <c r="F597" s="149"/>
      <c r="G597" s="149"/>
      <c r="H597" s="149"/>
      <c r="I597" s="3"/>
      <c r="J597" s="149"/>
      <c r="K597" s="149"/>
      <c r="L597" s="3"/>
      <c r="M597" s="3"/>
    </row>
    <row r="598" spans="1:13" ht="12.75">
      <c r="A598" s="3"/>
      <c r="B598" s="3"/>
      <c r="C598" s="4"/>
      <c r="D598" s="4"/>
      <c r="E598" s="4"/>
      <c r="F598" s="149"/>
      <c r="G598" s="149"/>
      <c r="H598" s="149"/>
      <c r="I598" s="3"/>
      <c r="J598" s="149"/>
      <c r="K598" s="149"/>
      <c r="L598" s="3"/>
      <c r="M598" s="3"/>
    </row>
    <row r="599" spans="1:13" ht="12.75">
      <c r="A599" s="3"/>
      <c r="B599" s="3"/>
      <c r="C599" s="4"/>
      <c r="D599" s="4"/>
      <c r="E599" s="4"/>
      <c r="F599" s="149"/>
      <c r="G599" s="149"/>
      <c r="H599" s="149"/>
      <c r="I599" s="3"/>
      <c r="J599" s="149"/>
      <c r="K599" s="149"/>
      <c r="L599" s="3"/>
      <c r="M599" s="3"/>
    </row>
    <row r="600" spans="1:13" ht="12.75">
      <c r="A600" s="3"/>
      <c r="B600" s="3"/>
      <c r="C600" s="4"/>
      <c r="D600" s="4"/>
      <c r="E600" s="4"/>
      <c r="F600" s="149"/>
      <c r="G600" s="149"/>
      <c r="H600" s="149"/>
      <c r="I600" s="3"/>
      <c r="J600" s="149"/>
      <c r="K600" s="149"/>
      <c r="L600" s="3"/>
      <c r="M600" s="3"/>
    </row>
    <row r="601" spans="1:13" ht="12.75">
      <c r="A601" s="3"/>
      <c r="B601" s="3"/>
      <c r="C601" s="4"/>
      <c r="D601" s="4"/>
      <c r="E601" s="4"/>
      <c r="F601" s="149"/>
      <c r="G601" s="149"/>
      <c r="H601" s="149"/>
      <c r="I601" s="3"/>
      <c r="J601" s="149"/>
      <c r="K601" s="149"/>
      <c r="L601" s="3"/>
      <c r="M601" s="3"/>
    </row>
    <row r="602" spans="1:13" ht="12.75">
      <c r="A602" s="3"/>
      <c r="B602" s="3"/>
      <c r="C602" s="4"/>
      <c r="D602" s="4"/>
      <c r="E602" s="4"/>
      <c r="F602" s="149"/>
      <c r="G602" s="149"/>
      <c r="H602" s="149"/>
      <c r="I602" s="3"/>
      <c r="J602" s="149"/>
      <c r="K602" s="149"/>
      <c r="L602" s="3"/>
      <c r="M602" s="3"/>
    </row>
    <row r="603" spans="1:13" ht="12.75">
      <c r="A603" s="3"/>
      <c r="B603" s="3"/>
      <c r="C603" s="4"/>
      <c r="D603" s="4"/>
      <c r="E603" s="4"/>
      <c r="F603" s="149"/>
      <c r="G603" s="149"/>
      <c r="H603" s="149"/>
      <c r="I603" s="3"/>
      <c r="J603" s="149"/>
      <c r="K603" s="149"/>
      <c r="L603" s="3"/>
      <c r="M603" s="3"/>
    </row>
    <row r="604" spans="1:13" ht="12.75">
      <c r="A604" s="3"/>
      <c r="B604" s="3"/>
      <c r="C604" s="4"/>
      <c r="D604" s="4"/>
      <c r="E604" s="4"/>
      <c r="F604" s="149"/>
      <c r="G604" s="149"/>
      <c r="H604" s="149"/>
      <c r="I604" s="3"/>
      <c r="J604" s="149"/>
      <c r="K604" s="149"/>
      <c r="L604" s="3"/>
      <c r="M604" s="3"/>
    </row>
    <row r="605" spans="1:13" ht="12.75">
      <c r="A605" s="3"/>
      <c r="B605" s="3"/>
      <c r="C605" s="4"/>
      <c r="D605" s="4"/>
      <c r="E605" s="4"/>
      <c r="F605" s="149"/>
      <c r="G605" s="149"/>
      <c r="H605" s="149"/>
      <c r="I605" s="3"/>
      <c r="J605" s="149"/>
      <c r="K605" s="149"/>
      <c r="L605" s="3"/>
      <c r="M605" s="3"/>
    </row>
    <row r="606" spans="1:13" ht="12.75">
      <c r="A606" s="3"/>
      <c r="B606" s="3"/>
      <c r="C606" s="4"/>
      <c r="D606" s="4"/>
      <c r="E606" s="4"/>
      <c r="F606" s="149"/>
      <c r="G606" s="149"/>
      <c r="H606" s="149"/>
      <c r="I606" s="3"/>
      <c r="J606" s="149"/>
      <c r="K606" s="149"/>
      <c r="L606" s="3"/>
      <c r="M606" s="3"/>
    </row>
    <row r="607" spans="1:13" ht="12.75">
      <c r="A607" s="3"/>
      <c r="B607" s="3"/>
      <c r="C607" s="4"/>
      <c r="D607" s="4"/>
      <c r="E607" s="4"/>
      <c r="F607" s="149"/>
      <c r="G607" s="149"/>
      <c r="H607" s="149"/>
      <c r="I607" s="3"/>
      <c r="J607" s="149"/>
      <c r="K607" s="149"/>
      <c r="L607" s="3"/>
      <c r="M607" s="3"/>
    </row>
    <row r="608" spans="1:13" ht="12.75">
      <c r="A608" s="3"/>
      <c r="B608" s="3"/>
      <c r="C608" s="4"/>
      <c r="D608" s="4"/>
      <c r="E608" s="4"/>
      <c r="F608" s="149"/>
      <c r="G608" s="149"/>
      <c r="H608" s="149"/>
      <c r="I608" s="3"/>
      <c r="J608" s="149"/>
      <c r="K608" s="149"/>
      <c r="L608" s="3"/>
      <c r="M608" s="3"/>
    </row>
    <row r="609" spans="1:13" ht="12.75">
      <c r="A609" s="3"/>
      <c r="B609" s="3"/>
      <c r="C609" s="4"/>
      <c r="D609" s="4"/>
      <c r="E609" s="4"/>
      <c r="F609" s="149"/>
      <c r="G609" s="149"/>
      <c r="H609" s="149"/>
      <c r="I609" s="3"/>
      <c r="J609" s="149"/>
      <c r="K609" s="149"/>
      <c r="L609" s="3"/>
      <c r="M609" s="3"/>
    </row>
    <row r="610" spans="1:13" ht="12.75">
      <c r="A610" s="3"/>
      <c r="B610" s="3"/>
      <c r="C610" s="4"/>
      <c r="D610" s="4"/>
      <c r="E610" s="4"/>
      <c r="F610" s="149"/>
      <c r="G610" s="149"/>
      <c r="H610" s="149"/>
      <c r="I610" s="3"/>
      <c r="J610" s="149"/>
      <c r="K610" s="149"/>
      <c r="L610" s="3"/>
      <c r="M610" s="3"/>
    </row>
    <row r="611" spans="1:13" ht="12.75">
      <c r="A611" s="3"/>
      <c r="B611" s="3"/>
      <c r="C611" s="4"/>
      <c r="D611" s="4"/>
      <c r="E611" s="4"/>
      <c r="F611" s="149"/>
      <c r="G611" s="149"/>
      <c r="H611" s="149"/>
      <c r="I611" s="3"/>
      <c r="J611" s="149"/>
      <c r="K611" s="149"/>
      <c r="L611" s="3"/>
      <c r="M611" s="3"/>
    </row>
    <row r="612" spans="1:13" ht="12.75">
      <c r="A612" s="3"/>
      <c r="B612" s="3"/>
      <c r="C612" s="4"/>
      <c r="D612" s="4"/>
      <c r="E612" s="4"/>
      <c r="F612" s="149"/>
      <c r="G612" s="149"/>
      <c r="H612" s="149"/>
      <c r="I612" s="3"/>
      <c r="J612" s="149"/>
      <c r="K612" s="149"/>
      <c r="L612" s="3"/>
      <c r="M612" s="3"/>
    </row>
    <row r="613" spans="1:13" ht="12.75">
      <c r="A613" s="3"/>
      <c r="B613" s="3"/>
      <c r="C613" s="4"/>
      <c r="D613" s="4"/>
      <c r="E613" s="4"/>
      <c r="F613" s="149"/>
      <c r="G613" s="149"/>
      <c r="H613" s="149"/>
      <c r="I613" s="3"/>
      <c r="J613" s="149"/>
      <c r="K613" s="149"/>
      <c r="L613" s="3"/>
      <c r="M613" s="3"/>
    </row>
    <row r="614" spans="1:13" ht="12.75">
      <c r="A614" s="3"/>
      <c r="B614" s="3"/>
      <c r="C614" s="4"/>
      <c r="D614" s="4"/>
      <c r="E614" s="4"/>
      <c r="F614" s="149"/>
      <c r="G614" s="149"/>
      <c r="H614" s="149"/>
      <c r="I614" s="3"/>
      <c r="J614" s="149"/>
      <c r="K614" s="149"/>
      <c r="L614" s="3"/>
      <c r="M614" s="3"/>
    </row>
    <row r="615" spans="1:13" ht="12.75">
      <c r="A615" s="3"/>
      <c r="B615" s="3"/>
      <c r="C615" s="4"/>
      <c r="D615" s="4"/>
      <c r="E615" s="4"/>
      <c r="F615" s="149"/>
      <c r="G615" s="149"/>
      <c r="H615" s="149"/>
      <c r="I615" s="3"/>
      <c r="J615" s="149"/>
      <c r="K615" s="149"/>
      <c r="L615" s="3"/>
      <c r="M615" s="3"/>
    </row>
    <row r="616" spans="1:13" ht="12.75">
      <c r="A616" s="3"/>
      <c r="B616" s="3"/>
      <c r="C616" s="4"/>
      <c r="D616" s="4"/>
      <c r="E616" s="4"/>
      <c r="F616" s="149"/>
      <c r="G616" s="149"/>
      <c r="H616" s="149"/>
      <c r="I616" s="3"/>
      <c r="J616" s="149"/>
      <c r="K616" s="149"/>
      <c r="L616" s="3"/>
      <c r="M616" s="3"/>
    </row>
    <row r="617" spans="1:13" ht="12.75">
      <c r="A617" s="3"/>
      <c r="B617" s="3"/>
      <c r="C617" s="4"/>
      <c r="D617" s="4"/>
      <c r="E617" s="4"/>
      <c r="F617" s="149"/>
      <c r="G617" s="149"/>
      <c r="H617" s="149"/>
      <c r="I617" s="3"/>
      <c r="J617" s="149"/>
      <c r="K617" s="149"/>
      <c r="L617" s="3"/>
      <c r="M617" s="3"/>
    </row>
    <row r="618" spans="1:13" ht="12.75">
      <c r="A618" s="3"/>
      <c r="B618" s="3"/>
      <c r="C618" s="4"/>
      <c r="D618" s="4"/>
      <c r="E618" s="4"/>
      <c r="F618" s="149"/>
      <c r="G618" s="149"/>
      <c r="H618" s="149"/>
      <c r="I618" s="3"/>
      <c r="J618" s="149"/>
      <c r="K618" s="149"/>
      <c r="L618" s="3"/>
      <c r="M618" s="3"/>
    </row>
    <row r="619" spans="1:13" ht="12.75">
      <c r="A619" s="3"/>
      <c r="B619" s="3"/>
      <c r="C619" s="4"/>
      <c r="D619" s="4"/>
      <c r="E619" s="4"/>
      <c r="F619" s="149"/>
      <c r="G619" s="149"/>
      <c r="H619" s="149"/>
      <c r="I619" s="3"/>
      <c r="J619" s="149"/>
      <c r="K619" s="149"/>
      <c r="L619" s="3"/>
      <c r="M619" s="3"/>
    </row>
    <row r="620" spans="1:13" ht="12.75">
      <c r="A620" s="3"/>
      <c r="B620" s="3"/>
      <c r="C620" s="4"/>
      <c r="D620" s="4"/>
      <c r="E620" s="4"/>
      <c r="F620" s="149"/>
      <c r="G620" s="149"/>
      <c r="H620" s="149"/>
      <c r="I620" s="3"/>
      <c r="J620" s="149"/>
      <c r="K620" s="149"/>
      <c r="L620" s="3"/>
      <c r="M620" s="3"/>
    </row>
    <row r="621" spans="1:13" ht="12.75">
      <c r="A621" s="3"/>
      <c r="B621" s="3"/>
      <c r="C621" s="4"/>
      <c r="D621" s="4"/>
      <c r="E621" s="4"/>
      <c r="F621" s="149"/>
      <c r="G621" s="149"/>
      <c r="H621" s="149"/>
      <c r="I621" s="3"/>
      <c r="J621" s="149"/>
      <c r="K621" s="149"/>
      <c r="L621" s="3"/>
      <c r="M621" s="3"/>
    </row>
    <row r="622" spans="1:13" ht="12.75">
      <c r="A622" s="3"/>
      <c r="B622" s="3"/>
      <c r="C622" s="4"/>
      <c r="D622" s="4"/>
      <c r="E622" s="4"/>
      <c r="F622" s="149"/>
      <c r="G622" s="149"/>
      <c r="H622" s="149"/>
      <c r="I622" s="3"/>
      <c r="J622" s="149"/>
      <c r="K622" s="149"/>
      <c r="L622" s="3"/>
      <c r="M622" s="3"/>
    </row>
    <row r="623" spans="1:13" ht="12.75">
      <c r="A623" s="3"/>
      <c r="B623" s="3"/>
      <c r="C623" s="4"/>
      <c r="D623" s="4"/>
      <c r="E623" s="4"/>
      <c r="F623" s="149"/>
      <c r="G623" s="149"/>
      <c r="H623" s="149"/>
      <c r="I623" s="3"/>
      <c r="J623" s="149"/>
      <c r="K623" s="149"/>
      <c r="L623" s="3"/>
      <c r="M623" s="3"/>
    </row>
    <row r="624" spans="1:13" ht="12.75">
      <c r="A624" s="3"/>
      <c r="B624" s="3"/>
      <c r="C624" s="4"/>
      <c r="D624" s="4"/>
      <c r="E624" s="4"/>
      <c r="F624" s="149"/>
      <c r="G624" s="149"/>
      <c r="H624" s="149"/>
      <c r="I624" s="3"/>
      <c r="J624" s="149"/>
      <c r="K624" s="149"/>
      <c r="L624" s="3"/>
      <c r="M624" s="3"/>
    </row>
    <row r="625" spans="1:13" ht="12.75">
      <c r="A625" s="3"/>
      <c r="B625" s="3"/>
      <c r="C625" s="4"/>
      <c r="D625" s="4"/>
      <c r="E625" s="4"/>
      <c r="F625" s="149"/>
      <c r="G625" s="149"/>
      <c r="H625" s="149"/>
      <c r="I625" s="3"/>
      <c r="J625" s="149"/>
      <c r="K625" s="149"/>
      <c r="L625" s="3"/>
      <c r="M625" s="3"/>
    </row>
    <row r="626" spans="1:13" ht="12.75">
      <c r="A626" s="3"/>
      <c r="B626" s="3"/>
      <c r="C626" s="4"/>
      <c r="D626" s="4"/>
      <c r="E626" s="4"/>
      <c r="F626" s="149"/>
      <c r="G626" s="149"/>
      <c r="H626" s="149"/>
      <c r="I626" s="3"/>
      <c r="J626" s="149"/>
      <c r="K626" s="149"/>
      <c r="L626" s="3"/>
      <c r="M626" s="3"/>
    </row>
    <row r="627" spans="1:13" ht="12.75">
      <c r="A627" s="3"/>
      <c r="B627" s="3"/>
      <c r="C627" s="4"/>
      <c r="D627" s="4"/>
      <c r="E627" s="4"/>
      <c r="F627" s="149"/>
      <c r="G627" s="149"/>
      <c r="H627" s="149"/>
      <c r="I627" s="3"/>
      <c r="J627" s="149"/>
      <c r="K627" s="149"/>
      <c r="L627" s="3"/>
      <c r="M627" s="3"/>
    </row>
    <row r="628" spans="1:13" ht="12.75">
      <c r="A628" s="3"/>
      <c r="B628" s="3"/>
      <c r="C628" s="4"/>
      <c r="D628" s="4"/>
      <c r="E628" s="4"/>
      <c r="F628" s="149"/>
      <c r="G628" s="149"/>
      <c r="H628" s="149"/>
      <c r="I628" s="3"/>
      <c r="J628" s="149"/>
      <c r="K628" s="149"/>
      <c r="L628" s="3"/>
      <c r="M628" s="3"/>
    </row>
    <row r="629" spans="1:13" ht="12.75">
      <c r="A629" s="3"/>
      <c r="B629" s="3"/>
      <c r="C629" s="4"/>
      <c r="D629" s="4"/>
      <c r="E629" s="4"/>
      <c r="F629" s="149"/>
      <c r="G629" s="149"/>
      <c r="H629" s="149"/>
      <c r="I629" s="3"/>
      <c r="J629" s="149"/>
      <c r="K629" s="149"/>
      <c r="L629" s="3"/>
      <c r="M629" s="3"/>
    </row>
    <row r="630" spans="1:13" ht="12.75">
      <c r="A630" s="3"/>
      <c r="B630" s="3"/>
      <c r="C630" s="4"/>
      <c r="D630" s="4"/>
      <c r="E630" s="4"/>
      <c r="F630" s="149"/>
      <c r="G630" s="149"/>
      <c r="H630" s="149"/>
      <c r="I630" s="3"/>
      <c r="J630" s="149"/>
      <c r="K630" s="149"/>
      <c r="L630" s="3"/>
      <c r="M630" s="3"/>
    </row>
    <row r="631" spans="1:13" ht="12.75">
      <c r="A631" s="3"/>
      <c r="B631" s="3"/>
      <c r="C631" s="4"/>
      <c r="D631" s="4"/>
      <c r="E631" s="4"/>
      <c r="F631" s="149"/>
      <c r="G631" s="149"/>
      <c r="H631" s="149"/>
      <c r="I631" s="3"/>
      <c r="J631" s="149"/>
      <c r="K631" s="149"/>
      <c r="L631" s="3"/>
      <c r="M631" s="3"/>
    </row>
    <row r="632" spans="1:13" ht="12.75">
      <c r="A632" s="3"/>
      <c r="B632" s="3"/>
      <c r="C632" s="4"/>
      <c r="D632" s="4"/>
      <c r="E632" s="4"/>
      <c r="F632" s="149"/>
      <c r="G632" s="149"/>
      <c r="H632" s="149"/>
      <c r="I632" s="3"/>
      <c r="J632" s="149"/>
      <c r="K632" s="149"/>
      <c r="L632" s="3"/>
      <c r="M632" s="3"/>
    </row>
    <row r="633" spans="1:13" ht="12.75">
      <c r="A633" s="3"/>
      <c r="B633" s="3"/>
      <c r="C633" s="4"/>
      <c r="D633" s="4"/>
      <c r="E633" s="4"/>
      <c r="F633" s="149"/>
      <c r="G633" s="149"/>
      <c r="H633" s="149"/>
      <c r="I633" s="3"/>
      <c r="J633" s="149"/>
      <c r="K633" s="149"/>
      <c r="L633" s="3"/>
      <c r="M633" s="3"/>
    </row>
    <row r="634" spans="1:13" ht="12.75">
      <c r="A634" s="3"/>
      <c r="B634" s="3"/>
      <c r="C634" s="4"/>
      <c r="D634" s="4"/>
      <c r="E634" s="4"/>
      <c r="F634" s="149"/>
      <c r="G634" s="149"/>
      <c r="H634" s="149"/>
      <c r="I634" s="3"/>
      <c r="J634" s="149"/>
      <c r="K634" s="149"/>
      <c r="L634" s="3"/>
      <c r="M634" s="3"/>
    </row>
    <row r="635" spans="1:13" ht="12.75">
      <c r="A635" s="3"/>
      <c r="B635" s="3"/>
      <c r="C635" s="4"/>
      <c r="D635" s="4"/>
      <c r="E635" s="4"/>
      <c r="F635" s="149"/>
      <c r="G635" s="149"/>
      <c r="H635" s="149"/>
      <c r="I635" s="3"/>
      <c r="J635" s="149"/>
      <c r="K635" s="149"/>
      <c r="L635" s="3"/>
      <c r="M635" s="3"/>
    </row>
    <row r="636" spans="1:13" ht="12.75">
      <c r="A636" s="3"/>
      <c r="B636" s="3"/>
      <c r="C636" s="4"/>
      <c r="D636" s="4"/>
      <c r="E636" s="4"/>
      <c r="F636" s="149"/>
      <c r="G636" s="149"/>
      <c r="H636" s="149"/>
      <c r="I636" s="3"/>
      <c r="J636" s="149"/>
      <c r="K636" s="149"/>
      <c r="L636" s="3"/>
      <c r="M636" s="3"/>
    </row>
    <row r="637" spans="1:13" ht="12.75">
      <c r="A637" s="3"/>
      <c r="B637" s="3"/>
      <c r="C637" s="4"/>
      <c r="D637" s="4"/>
      <c r="E637" s="4"/>
      <c r="F637" s="149"/>
      <c r="G637" s="149"/>
      <c r="H637" s="149"/>
      <c r="I637" s="3"/>
      <c r="J637" s="149"/>
      <c r="K637" s="149"/>
      <c r="L637" s="3"/>
      <c r="M637" s="3"/>
    </row>
    <row r="638" spans="1:13" ht="12.75">
      <c r="A638" s="3"/>
      <c r="B638" s="3"/>
      <c r="C638" s="4"/>
      <c r="D638" s="4"/>
      <c r="E638" s="4"/>
      <c r="F638" s="149"/>
      <c r="G638" s="149"/>
      <c r="H638" s="149"/>
      <c r="I638" s="3"/>
      <c r="J638" s="149"/>
      <c r="K638" s="149"/>
      <c r="L638" s="3"/>
      <c r="M638" s="3"/>
    </row>
    <row r="639" spans="1:13" ht="12.75">
      <c r="A639" s="3"/>
      <c r="B639" s="3"/>
      <c r="C639" s="4"/>
      <c r="D639" s="4"/>
      <c r="E639" s="4"/>
      <c r="F639" s="149"/>
      <c r="G639" s="149"/>
      <c r="H639" s="149"/>
      <c r="I639" s="3"/>
      <c r="J639" s="149"/>
      <c r="K639" s="149"/>
      <c r="L639" s="3"/>
      <c r="M639" s="3"/>
    </row>
    <row r="640" spans="1:13" ht="12.75">
      <c r="A640" s="3"/>
      <c r="B640" s="3"/>
      <c r="C640" s="4"/>
      <c r="D640" s="4"/>
      <c r="E640" s="4"/>
      <c r="F640" s="149"/>
      <c r="G640" s="149"/>
      <c r="H640" s="149"/>
      <c r="I640" s="3"/>
      <c r="J640" s="149"/>
      <c r="K640" s="149"/>
      <c r="L640" s="3"/>
      <c r="M640" s="3"/>
    </row>
    <row r="641" spans="1:13" ht="12.75">
      <c r="A641" s="3"/>
      <c r="B641" s="3"/>
      <c r="C641" s="4"/>
      <c r="D641" s="4"/>
      <c r="E641" s="4"/>
      <c r="F641" s="149"/>
      <c r="G641" s="149"/>
      <c r="H641" s="149"/>
      <c r="I641" s="3"/>
      <c r="J641" s="149"/>
      <c r="K641" s="149"/>
      <c r="L641" s="3"/>
      <c r="M641" s="3"/>
    </row>
    <row r="642" spans="1:13" ht="12.75">
      <c r="A642" s="3"/>
      <c r="B642" s="3"/>
      <c r="C642" s="4"/>
      <c r="D642" s="4"/>
      <c r="E642" s="4"/>
      <c r="F642" s="149"/>
      <c r="G642" s="149"/>
      <c r="H642" s="149"/>
      <c r="I642" s="3"/>
      <c r="J642" s="149"/>
      <c r="K642" s="149"/>
      <c r="L642" s="3"/>
      <c r="M642" s="3"/>
    </row>
    <row r="643" spans="1:13" ht="12.75">
      <c r="A643" s="3"/>
      <c r="B643" s="3"/>
      <c r="C643" s="4"/>
      <c r="D643" s="4"/>
      <c r="E643" s="4"/>
      <c r="F643" s="149"/>
      <c r="G643" s="149"/>
      <c r="H643" s="149"/>
      <c r="I643" s="3"/>
      <c r="J643" s="149"/>
      <c r="K643" s="149"/>
      <c r="L643" s="3"/>
      <c r="M643" s="3"/>
    </row>
    <row r="644" spans="1:13" ht="12.75">
      <c r="A644" s="3"/>
      <c r="B644" s="3"/>
      <c r="C644" s="4"/>
      <c r="D644" s="4"/>
      <c r="E644" s="4"/>
      <c r="F644" s="149"/>
      <c r="G644" s="149"/>
      <c r="H644" s="149"/>
      <c r="I644" s="3"/>
      <c r="J644" s="149"/>
      <c r="K644" s="149"/>
      <c r="L644" s="3"/>
      <c r="M644" s="3"/>
    </row>
    <row r="645" spans="1:13" ht="12.75">
      <c r="A645" s="3"/>
      <c r="B645" s="3"/>
      <c r="C645" s="4"/>
      <c r="D645" s="4"/>
      <c r="E645" s="4"/>
      <c r="F645" s="149"/>
      <c r="G645" s="149"/>
      <c r="H645" s="149"/>
      <c r="I645" s="3"/>
      <c r="J645" s="149"/>
      <c r="K645" s="149"/>
      <c r="L645" s="3"/>
      <c r="M645" s="3"/>
    </row>
    <row r="646" spans="1:13" ht="12.75">
      <c r="A646" s="3"/>
      <c r="B646" s="3"/>
      <c r="C646" s="4"/>
      <c r="D646" s="4"/>
      <c r="E646" s="4"/>
      <c r="F646" s="149"/>
      <c r="G646" s="149"/>
      <c r="H646" s="149"/>
      <c r="I646" s="3"/>
      <c r="J646" s="149"/>
      <c r="K646" s="149"/>
      <c r="L646" s="3"/>
      <c r="M646" s="3"/>
    </row>
    <row r="647" spans="1:13" ht="12.75">
      <c r="A647" s="3"/>
      <c r="B647" s="3"/>
      <c r="C647" s="4"/>
      <c r="D647" s="4"/>
      <c r="E647" s="4"/>
      <c r="F647" s="149"/>
      <c r="G647" s="149"/>
      <c r="H647" s="149"/>
      <c r="I647" s="3"/>
      <c r="J647" s="149"/>
      <c r="K647" s="149"/>
      <c r="L647" s="3"/>
      <c r="M647" s="3"/>
    </row>
    <row r="648" spans="1:13" ht="12.75">
      <c r="A648" s="3"/>
      <c r="B648" s="3"/>
      <c r="C648" s="4"/>
      <c r="D648" s="4"/>
      <c r="E648" s="4"/>
      <c r="F648" s="149"/>
      <c r="G648" s="149"/>
      <c r="H648" s="149"/>
      <c r="I648" s="3"/>
      <c r="J648" s="149"/>
      <c r="K648" s="149"/>
      <c r="L648" s="3"/>
      <c r="M648" s="3"/>
    </row>
    <row r="649" spans="1:13" ht="12.75">
      <c r="A649" s="3"/>
      <c r="B649" s="3"/>
      <c r="C649" s="4"/>
      <c r="D649" s="4"/>
      <c r="E649" s="4"/>
      <c r="F649" s="149"/>
      <c r="G649" s="149"/>
      <c r="H649" s="149"/>
      <c r="I649" s="3"/>
      <c r="J649" s="149"/>
      <c r="K649" s="149"/>
      <c r="L649" s="3"/>
      <c r="M649" s="3"/>
    </row>
    <row r="650" spans="1:13" ht="12.75">
      <c r="A650" s="3"/>
      <c r="B650" s="3"/>
      <c r="C650" s="4"/>
      <c r="D650" s="4"/>
      <c r="E650" s="4"/>
      <c r="F650" s="149"/>
      <c r="G650" s="149"/>
      <c r="H650" s="149"/>
      <c r="I650" s="3"/>
      <c r="J650" s="149"/>
      <c r="K650" s="149"/>
      <c r="L650" s="3"/>
      <c r="M650" s="3"/>
    </row>
    <row r="651" spans="1:13" ht="12.75">
      <c r="A651" s="3"/>
      <c r="B651" s="3"/>
      <c r="C651" s="4"/>
      <c r="D651" s="4"/>
      <c r="E651" s="4"/>
      <c r="F651" s="149"/>
      <c r="G651" s="149"/>
      <c r="H651" s="149"/>
      <c r="I651" s="3"/>
      <c r="J651" s="149"/>
      <c r="K651" s="149"/>
      <c r="L651" s="3"/>
      <c r="M651" s="3"/>
    </row>
    <row r="652" spans="1:13" ht="12.75">
      <c r="A652" s="3"/>
      <c r="B652" s="3"/>
      <c r="C652" s="4"/>
      <c r="D652" s="4"/>
      <c r="E652" s="4"/>
      <c r="F652" s="149"/>
      <c r="G652" s="149"/>
      <c r="H652" s="149"/>
      <c r="I652" s="3"/>
      <c r="J652" s="149"/>
      <c r="K652" s="149"/>
      <c r="L652" s="3"/>
      <c r="M652" s="3"/>
    </row>
    <row r="653" spans="1:13" ht="12.75">
      <c r="A653" s="3"/>
      <c r="B653" s="3"/>
      <c r="C653" s="4"/>
      <c r="D653" s="4"/>
      <c r="E653" s="4"/>
      <c r="F653" s="149"/>
      <c r="G653" s="149"/>
      <c r="H653" s="149"/>
      <c r="I653" s="3"/>
      <c r="J653" s="149"/>
      <c r="K653" s="149"/>
      <c r="L653" s="3"/>
      <c r="M653" s="3"/>
    </row>
    <row r="654" spans="1:13" ht="12.75">
      <c r="A654" s="3"/>
      <c r="B654" s="3"/>
      <c r="C654" s="4"/>
      <c r="D654" s="4"/>
      <c r="E654" s="4"/>
      <c r="F654" s="149"/>
      <c r="G654" s="149"/>
      <c r="H654" s="149"/>
      <c r="I654" s="3"/>
      <c r="J654" s="149"/>
      <c r="K654" s="149"/>
      <c r="L654" s="3"/>
      <c r="M654" s="3"/>
    </row>
    <row r="655" spans="1:13" ht="12.75">
      <c r="A655" s="3"/>
      <c r="B655" s="3"/>
      <c r="C655" s="4"/>
      <c r="D655" s="4"/>
      <c r="E655" s="4"/>
      <c r="F655" s="149"/>
      <c r="G655" s="149"/>
      <c r="H655" s="149"/>
      <c r="I655" s="3"/>
      <c r="J655" s="149"/>
      <c r="K655" s="149"/>
      <c r="L655" s="3"/>
      <c r="M655" s="3"/>
    </row>
    <row r="656" spans="1:13" ht="12.75">
      <c r="A656" s="3"/>
      <c r="B656" s="3"/>
      <c r="C656" s="4"/>
      <c r="D656" s="4"/>
      <c r="E656" s="4"/>
      <c r="F656" s="149"/>
      <c r="G656" s="149"/>
      <c r="H656" s="149"/>
      <c r="I656" s="3"/>
      <c r="J656" s="149"/>
      <c r="K656" s="149"/>
      <c r="L656" s="3"/>
      <c r="M656" s="3"/>
    </row>
    <row r="657" spans="1:13" ht="12.75">
      <c r="A657" s="3"/>
      <c r="B657" s="3"/>
      <c r="C657" s="4"/>
      <c r="D657" s="4"/>
      <c r="E657" s="4"/>
      <c r="F657" s="149"/>
      <c r="G657" s="149"/>
      <c r="H657" s="149"/>
      <c r="I657" s="3"/>
      <c r="J657" s="149"/>
      <c r="K657" s="149"/>
      <c r="L657" s="3"/>
      <c r="M657" s="3"/>
    </row>
    <row r="658" spans="1:13" ht="12.75">
      <c r="A658" s="3"/>
      <c r="B658" s="3"/>
      <c r="C658" s="4"/>
      <c r="D658" s="4"/>
      <c r="E658" s="4"/>
      <c r="F658" s="149"/>
      <c r="G658" s="149"/>
      <c r="H658" s="149"/>
      <c r="I658" s="3"/>
      <c r="J658" s="149"/>
      <c r="K658" s="149"/>
      <c r="L658" s="3"/>
      <c r="M658" s="3"/>
    </row>
    <row r="659" spans="1:13" ht="12.75">
      <c r="A659" s="3"/>
      <c r="B659" s="3"/>
      <c r="C659" s="4"/>
      <c r="D659" s="4"/>
      <c r="E659" s="4"/>
      <c r="F659" s="149"/>
      <c r="G659" s="149"/>
      <c r="H659" s="149"/>
      <c r="I659" s="3"/>
      <c r="J659" s="149"/>
      <c r="K659" s="149"/>
      <c r="L659" s="3"/>
      <c r="M659" s="3"/>
    </row>
    <row r="660" spans="1:13" ht="12.75">
      <c r="A660" s="3"/>
      <c r="B660" s="3"/>
      <c r="C660" s="4"/>
      <c r="D660" s="4"/>
      <c r="E660" s="4"/>
      <c r="F660" s="149"/>
      <c r="G660" s="149"/>
      <c r="H660" s="149"/>
      <c r="I660" s="3"/>
      <c r="J660" s="149"/>
      <c r="K660" s="149"/>
      <c r="L660" s="3"/>
      <c r="M660" s="3"/>
    </row>
    <row r="661" spans="1:13" ht="12.75">
      <c r="A661" s="3"/>
      <c r="B661" s="3"/>
      <c r="C661" s="4"/>
      <c r="D661" s="4"/>
      <c r="E661" s="4"/>
      <c r="F661" s="149"/>
      <c r="G661" s="149"/>
      <c r="H661" s="149"/>
      <c r="I661" s="3"/>
      <c r="J661" s="149"/>
      <c r="K661" s="149"/>
      <c r="L661" s="3"/>
      <c r="M661" s="3"/>
    </row>
    <row r="662" spans="1:13" ht="12.75">
      <c r="A662" s="3"/>
      <c r="B662" s="3"/>
      <c r="C662" s="4"/>
      <c r="D662" s="4"/>
      <c r="E662" s="4"/>
      <c r="F662" s="149"/>
      <c r="G662" s="149"/>
      <c r="H662" s="149"/>
      <c r="I662" s="3"/>
      <c r="J662" s="149"/>
      <c r="K662" s="149"/>
      <c r="L662" s="3"/>
      <c r="M662" s="3"/>
    </row>
    <row r="663" spans="1:13" ht="12.75">
      <c r="A663" s="3"/>
      <c r="B663" s="3"/>
      <c r="C663" s="4"/>
      <c r="D663" s="4"/>
      <c r="E663" s="4"/>
      <c r="F663" s="149"/>
      <c r="G663" s="149"/>
      <c r="H663" s="149"/>
      <c r="I663" s="3"/>
      <c r="J663" s="149"/>
      <c r="K663" s="149"/>
      <c r="L663" s="3"/>
      <c r="M663" s="3"/>
    </row>
    <row r="664" spans="1:13" ht="12.75">
      <c r="A664" s="3"/>
      <c r="B664" s="3"/>
      <c r="C664" s="4"/>
      <c r="D664" s="4"/>
      <c r="E664" s="4"/>
      <c r="F664" s="149"/>
      <c r="G664" s="149"/>
      <c r="H664" s="149"/>
      <c r="I664" s="3"/>
      <c r="J664" s="149"/>
      <c r="K664" s="149"/>
      <c r="L664" s="3"/>
      <c r="M664" s="3"/>
    </row>
    <row r="665" spans="1:13" ht="12.75">
      <c r="A665" s="3"/>
      <c r="B665" s="3"/>
      <c r="C665" s="4"/>
      <c r="D665" s="4"/>
      <c r="E665" s="4"/>
      <c r="F665" s="149"/>
      <c r="G665" s="149"/>
      <c r="H665" s="149"/>
      <c r="I665" s="3"/>
      <c r="J665" s="149"/>
      <c r="K665" s="149"/>
      <c r="L665" s="3"/>
      <c r="M665" s="3"/>
    </row>
    <row r="666" spans="1:13" ht="12.75">
      <c r="A666" s="3"/>
      <c r="B666" s="3"/>
      <c r="C666" s="4"/>
      <c r="D666" s="4"/>
      <c r="E666" s="4"/>
      <c r="F666" s="149"/>
      <c r="G666" s="149"/>
      <c r="H666" s="149"/>
      <c r="I666" s="3"/>
      <c r="J666" s="149"/>
      <c r="K666" s="149"/>
      <c r="L666" s="3"/>
      <c r="M666" s="3"/>
    </row>
    <row r="667" spans="1:13" ht="12.75">
      <c r="A667" s="3"/>
      <c r="B667" s="3"/>
      <c r="C667" s="4"/>
      <c r="D667" s="4"/>
      <c r="E667" s="4"/>
      <c r="F667" s="149"/>
      <c r="G667" s="149"/>
      <c r="H667" s="149"/>
      <c r="I667" s="3"/>
      <c r="J667" s="149"/>
      <c r="K667" s="149"/>
      <c r="L667" s="3"/>
      <c r="M667" s="3"/>
    </row>
    <row r="668" spans="1:13" ht="12.75">
      <c r="A668" s="3"/>
      <c r="B668" s="3"/>
      <c r="C668" s="4"/>
      <c r="D668" s="4"/>
      <c r="E668" s="4"/>
      <c r="F668" s="149"/>
      <c r="G668" s="149"/>
      <c r="H668" s="149"/>
      <c r="I668" s="3"/>
      <c r="J668" s="149"/>
      <c r="K668" s="149"/>
      <c r="L668" s="3"/>
      <c r="M668" s="3"/>
    </row>
    <row r="669" spans="1:13" ht="12.75">
      <c r="A669" s="3"/>
      <c r="B669" s="3"/>
      <c r="C669" s="4"/>
      <c r="D669" s="4"/>
      <c r="E669" s="4"/>
      <c r="F669" s="149"/>
      <c r="G669" s="149"/>
      <c r="H669" s="149"/>
      <c r="I669" s="3"/>
      <c r="J669" s="149"/>
      <c r="K669" s="149"/>
      <c r="L669" s="3"/>
      <c r="M669" s="3"/>
    </row>
    <row r="670" spans="1:13" ht="12.75">
      <c r="A670" s="3"/>
      <c r="B670" s="3"/>
      <c r="C670" s="4"/>
      <c r="D670" s="4"/>
      <c r="E670" s="4"/>
      <c r="F670" s="149"/>
      <c r="G670" s="149"/>
      <c r="H670" s="149"/>
      <c r="I670" s="3"/>
      <c r="J670" s="149"/>
      <c r="K670" s="149"/>
      <c r="L670" s="3"/>
      <c r="M670" s="3"/>
    </row>
    <row r="671" spans="1:13" ht="12.75">
      <c r="A671" s="3"/>
      <c r="B671" s="3"/>
      <c r="C671" s="4"/>
      <c r="D671" s="4"/>
      <c r="E671" s="4"/>
      <c r="F671" s="149"/>
      <c r="G671" s="149"/>
      <c r="H671" s="149"/>
      <c r="I671" s="3"/>
      <c r="J671" s="149"/>
      <c r="K671" s="149"/>
      <c r="L671" s="3"/>
      <c r="M671" s="3"/>
    </row>
    <row r="672" spans="1:13" ht="12.75">
      <c r="A672" s="3"/>
      <c r="B672" s="3"/>
      <c r="C672" s="4"/>
      <c r="D672" s="4"/>
      <c r="E672" s="4"/>
      <c r="F672" s="149"/>
      <c r="G672" s="149"/>
      <c r="H672" s="149"/>
      <c r="I672" s="3"/>
      <c r="J672" s="149"/>
      <c r="K672" s="149"/>
      <c r="L672" s="3"/>
      <c r="M672" s="3"/>
    </row>
    <row r="673" spans="1:13" ht="12.75">
      <c r="A673" s="3"/>
      <c r="B673" s="3"/>
      <c r="C673" s="4"/>
      <c r="D673" s="4"/>
      <c r="E673" s="4"/>
      <c r="F673" s="149"/>
      <c r="G673" s="149"/>
      <c r="H673" s="149"/>
      <c r="I673" s="3"/>
      <c r="J673" s="149"/>
      <c r="K673" s="149"/>
      <c r="L673" s="3"/>
      <c r="M673" s="3"/>
    </row>
    <row r="674" spans="1:13" ht="12.75">
      <c r="A674" s="3"/>
      <c r="B674" s="3"/>
      <c r="C674" s="4"/>
      <c r="D674" s="4"/>
      <c r="E674" s="4"/>
      <c r="F674" s="149"/>
      <c r="G674" s="149"/>
      <c r="H674" s="149"/>
      <c r="I674" s="3"/>
      <c r="J674" s="149"/>
      <c r="K674" s="149"/>
      <c r="L674" s="3"/>
      <c r="M674" s="3"/>
    </row>
    <row r="675" spans="1:13" ht="12.75">
      <c r="A675" s="3"/>
      <c r="B675" s="3"/>
      <c r="C675" s="4"/>
      <c r="D675" s="4"/>
      <c r="E675" s="4"/>
      <c r="F675" s="149"/>
      <c r="G675" s="149"/>
      <c r="H675" s="149"/>
      <c r="I675" s="3"/>
      <c r="J675" s="149"/>
      <c r="K675" s="149"/>
      <c r="L675" s="3"/>
      <c r="M675" s="3"/>
    </row>
    <row r="676" spans="1:13" ht="12.75">
      <c r="A676" s="3"/>
      <c r="B676" s="3"/>
      <c r="C676" s="4"/>
      <c r="D676" s="4"/>
      <c r="E676" s="4"/>
      <c r="F676" s="149"/>
      <c r="G676" s="149"/>
      <c r="H676" s="149"/>
      <c r="I676" s="3"/>
      <c r="J676" s="149"/>
      <c r="K676" s="149"/>
      <c r="L676" s="3"/>
      <c r="M676" s="3"/>
    </row>
    <row r="677" spans="1:13" ht="12.75">
      <c r="A677" s="3"/>
      <c r="B677" s="3"/>
      <c r="C677" s="4"/>
      <c r="D677" s="4"/>
      <c r="E677" s="4"/>
      <c r="F677" s="149"/>
      <c r="G677" s="149"/>
      <c r="H677" s="149"/>
      <c r="I677" s="3"/>
      <c r="J677" s="149"/>
      <c r="K677" s="149"/>
      <c r="L677" s="3"/>
      <c r="M677" s="3"/>
    </row>
    <row r="678" spans="1:13" ht="12.75">
      <c r="A678" s="3"/>
      <c r="B678" s="3"/>
      <c r="C678" s="4"/>
      <c r="D678" s="4"/>
      <c r="E678" s="4"/>
      <c r="F678" s="149"/>
      <c r="G678" s="149"/>
      <c r="H678" s="149"/>
      <c r="I678" s="3"/>
      <c r="J678" s="149"/>
      <c r="K678" s="149"/>
      <c r="L678" s="3"/>
      <c r="M678" s="3"/>
    </row>
    <row r="679" spans="1:13" ht="12.75">
      <c r="A679" s="3"/>
      <c r="B679" s="3"/>
      <c r="C679" s="4"/>
      <c r="D679" s="4"/>
      <c r="E679" s="4"/>
      <c r="F679" s="149"/>
      <c r="G679" s="149"/>
      <c r="H679" s="149"/>
      <c r="I679" s="3"/>
      <c r="J679" s="149"/>
      <c r="K679" s="149"/>
      <c r="L679" s="3"/>
      <c r="M679" s="3"/>
    </row>
    <row r="680" spans="1:13" ht="12.75">
      <c r="A680" s="3"/>
      <c r="B680" s="3"/>
      <c r="C680" s="4"/>
      <c r="D680" s="4"/>
      <c r="E680" s="4"/>
      <c r="F680" s="149"/>
      <c r="G680" s="149"/>
      <c r="H680" s="149"/>
      <c r="I680" s="3"/>
      <c r="J680" s="149"/>
      <c r="K680" s="149"/>
      <c r="L680" s="3"/>
      <c r="M680" s="3"/>
    </row>
    <row r="681" spans="1:13" ht="12.75">
      <c r="A681" s="3"/>
      <c r="B681" s="3"/>
      <c r="C681" s="4"/>
      <c r="D681" s="4"/>
      <c r="E681" s="4"/>
      <c r="F681" s="149"/>
      <c r="G681" s="149"/>
      <c r="H681" s="149"/>
      <c r="I681" s="3"/>
      <c r="J681" s="149"/>
      <c r="K681" s="149"/>
      <c r="L681" s="3"/>
      <c r="M681" s="3"/>
    </row>
    <row r="682" spans="1:13" ht="12.75">
      <c r="A682" s="3"/>
      <c r="B682" s="3"/>
      <c r="C682" s="4"/>
      <c r="D682" s="4"/>
      <c r="E682" s="4"/>
      <c r="F682" s="149"/>
      <c r="G682" s="149"/>
      <c r="H682" s="149"/>
      <c r="I682" s="3"/>
      <c r="J682" s="149"/>
      <c r="K682" s="149"/>
      <c r="L682" s="3"/>
      <c r="M682" s="3"/>
    </row>
    <row r="683" spans="1:13" ht="12.75">
      <c r="A683" s="3"/>
      <c r="B683" s="3"/>
      <c r="C683" s="4"/>
      <c r="D683" s="4"/>
      <c r="E683" s="4"/>
      <c r="F683" s="149"/>
      <c r="G683" s="149"/>
      <c r="H683" s="149"/>
      <c r="I683" s="3"/>
      <c r="J683" s="149"/>
      <c r="K683" s="149"/>
      <c r="L683" s="3"/>
      <c r="M683" s="3"/>
    </row>
    <row r="684" spans="1:13" ht="12.75">
      <c r="A684" s="3"/>
      <c r="B684" s="3"/>
      <c r="C684" s="4"/>
      <c r="D684" s="4"/>
      <c r="E684" s="4"/>
      <c r="F684" s="149"/>
      <c r="G684" s="149"/>
      <c r="H684" s="149"/>
      <c r="I684" s="3"/>
      <c r="J684" s="149"/>
      <c r="K684" s="149"/>
      <c r="L684" s="3"/>
      <c r="M684" s="3"/>
    </row>
    <row r="685" spans="1:13" ht="12.75">
      <c r="A685" s="3"/>
      <c r="B685" s="3"/>
      <c r="C685" s="4"/>
      <c r="D685" s="4"/>
      <c r="E685" s="4"/>
      <c r="F685" s="149"/>
      <c r="G685" s="149"/>
      <c r="H685" s="149"/>
      <c r="I685" s="3"/>
      <c r="J685" s="149"/>
      <c r="K685" s="149"/>
      <c r="L685" s="3"/>
      <c r="M685" s="3"/>
    </row>
    <row r="686" spans="1:13" ht="12.75">
      <c r="A686" s="3"/>
      <c r="B686" s="3"/>
      <c r="C686" s="4"/>
      <c r="D686" s="4"/>
      <c r="E686" s="4"/>
      <c r="F686" s="149"/>
      <c r="G686" s="149"/>
      <c r="H686" s="149"/>
      <c r="I686" s="3"/>
      <c r="J686" s="149"/>
      <c r="K686" s="149"/>
      <c r="L686" s="3"/>
      <c r="M686" s="3"/>
    </row>
    <row r="687" spans="1:13" ht="12.75">
      <c r="A687" s="3"/>
      <c r="B687" s="3"/>
      <c r="C687" s="4"/>
      <c r="D687" s="4"/>
      <c r="E687" s="4"/>
      <c r="F687" s="149"/>
      <c r="G687" s="149"/>
      <c r="H687" s="149"/>
      <c r="I687" s="3"/>
      <c r="J687" s="149"/>
      <c r="K687" s="149"/>
      <c r="L687" s="3"/>
      <c r="M687" s="3"/>
    </row>
    <row r="688" spans="1:13" ht="12.75">
      <c r="A688" s="3"/>
      <c r="B688" s="3"/>
      <c r="C688" s="4"/>
      <c r="D688" s="4"/>
      <c r="E688" s="4"/>
      <c r="F688" s="149"/>
      <c r="G688" s="149"/>
      <c r="H688" s="149"/>
      <c r="I688" s="3"/>
      <c r="J688" s="149"/>
      <c r="K688" s="149"/>
      <c r="L688" s="3"/>
      <c r="M688" s="3"/>
    </row>
    <row r="689" spans="1:13" ht="12.75">
      <c r="A689" s="3"/>
      <c r="B689" s="3"/>
      <c r="C689" s="4"/>
      <c r="D689" s="4"/>
      <c r="E689" s="4"/>
      <c r="F689" s="149"/>
      <c r="G689" s="149"/>
      <c r="H689" s="149"/>
      <c r="I689" s="3"/>
      <c r="J689" s="149"/>
      <c r="K689" s="149"/>
      <c r="L689" s="3"/>
      <c r="M689" s="3"/>
    </row>
    <row r="690" spans="1:13" ht="12.75">
      <c r="A690" s="3"/>
      <c r="B690" s="3"/>
      <c r="C690" s="4"/>
      <c r="D690" s="4"/>
      <c r="E690" s="4"/>
      <c r="F690" s="149"/>
      <c r="G690" s="149"/>
      <c r="H690" s="149"/>
      <c r="I690" s="3"/>
      <c r="J690" s="149"/>
      <c r="K690" s="149"/>
      <c r="L690" s="3"/>
      <c r="M690" s="3"/>
    </row>
    <row r="691" spans="1:13" ht="12.75">
      <c r="A691" s="3"/>
      <c r="B691" s="3"/>
      <c r="C691" s="4"/>
      <c r="D691" s="4"/>
      <c r="E691" s="4"/>
      <c r="F691" s="149"/>
      <c r="G691" s="149"/>
      <c r="H691" s="149"/>
      <c r="I691" s="3"/>
      <c r="J691" s="149"/>
      <c r="K691" s="149"/>
      <c r="L691" s="3"/>
      <c r="M691" s="3"/>
    </row>
    <row r="692" spans="1:13" ht="12.75">
      <c r="A692" s="3"/>
      <c r="B692" s="3"/>
      <c r="C692" s="4"/>
      <c r="D692" s="4"/>
      <c r="E692" s="4"/>
      <c r="F692" s="149"/>
      <c r="G692" s="149"/>
      <c r="H692" s="149"/>
      <c r="I692" s="3"/>
      <c r="J692" s="149"/>
      <c r="K692" s="149"/>
      <c r="L692" s="3"/>
      <c r="M692" s="3"/>
    </row>
    <row r="693" spans="1:13" ht="12.75">
      <c r="A693" s="3"/>
      <c r="B693" s="3"/>
      <c r="C693" s="4"/>
      <c r="D693" s="4"/>
      <c r="E693" s="4"/>
      <c r="F693" s="149"/>
      <c r="G693" s="149"/>
      <c r="H693" s="149"/>
      <c r="I693" s="3"/>
      <c r="J693" s="149"/>
      <c r="K693" s="149"/>
      <c r="L693" s="3"/>
      <c r="M693" s="3"/>
    </row>
    <row r="694" spans="1:13" ht="12.75">
      <c r="A694" s="3"/>
      <c r="B694" s="3"/>
      <c r="C694" s="4"/>
      <c r="D694" s="4"/>
      <c r="E694" s="4"/>
      <c r="F694" s="149"/>
      <c r="G694" s="149"/>
      <c r="H694" s="149"/>
      <c r="I694" s="3"/>
      <c r="J694" s="149"/>
      <c r="K694" s="149"/>
      <c r="L694" s="3"/>
      <c r="M694" s="3"/>
    </row>
    <row r="695" spans="1:13" ht="12.75">
      <c r="A695" s="3"/>
      <c r="B695" s="3"/>
      <c r="C695" s="4"/>
      <c r="D695" s="4"/>
      <c r="E695" s="4"/>
      <c r="F695" s="149"/>
      <c r="G695" s="149"/>
      <c r="H695" s="149"/>
      <c r="I695" s="3"/>
      <c r="J695" s="149"/>
      <c r="K695" s="149"/>
      <c r="L695" s="3"/>
      <c r="M695" s="3"/>
    </row>
    <row r="696" spans="1:13" ht="12.75">
      <c r="A696" s="3"/>
      <c r="B696" s="3"/>
      <c r="C696" s="4"/>
      <c r="D696" s="4"/>
      <c r="E696" s="4"/>
      <c r="F696" s="149"/>
      <c r="G696" s="149"/>
      <c r="H696" s="149"/>
      <c r="I696" s="3"/>
      <c r="J696" s="149"/>
      <c r="K696" s="149"/>
      <c r="L696" s="3"/>
      <c r="M696" s="3"/>
    </row>
    <row r="697" spans="1:13" ht="12.75">
      <c r="A697" s="3"/>
      <c r="B697" s="3"/>
      <c r="C697" s="4"/>
      <c r="D697" s="4"/>
      <c r="E697" s="4"/>
      <c r="F697" s="149"/>
      <c r="G697" s="149"/>
      <c r="H697" s="149"/>
      <c r="I697" s="3"/>
      <c r="J697" s="149"/>
      <c r="K697" s="149"/>
      <c r="L697" s="3"/>
      <c r="M697" s="3"/>
    </row>
    <row r="698" spans="1:13" ht="12.75">
      <c r="A698" s="3"/>
      <c r="B698" s="3"/>
      <c r="C698" s="4"/>
      <c r="D698" s="4"/>
      <c r="E698" s="4"/>
      <c r="F698" s="149"/>
      <c r="G698" s="149"/>
      <c r="H698" s="149"/>
      <c r="I698" s="3"/>
      <c r="J698" s="149"/>
      <c r="K698" s="149"/>
      <c r="L698" s="3"/>
      <c r="M698" s="3"/>
    </row>
    <row r="699" spans="1:13" ht="12.75">
      <c r="A699" s="3"/>
      <c r="B699" s="3"/>
      <c r="C699" s="4"/>
      <c r="D699" s="4"/>
      <c r="E699" s="4"/>
      <c r="F699" s="149"/>
      <c r="G699" s="149"/>
      <c r="H699" s="149"/>
      <c r="I699" s="3"/>
      <c r="J699" s="149"/>
      <c r="K699" s="149"/>
      <c r="L699" s="3"/>
      <c r="M699" s="3"/>
    </row>
    <row r="700" spans="1:13" ht="12.75">
      <c r="A700" s="3"/>
      <c r="B700" s="3"/>
      <c r="C700" s="4"/>
      <c r="D700" s="4"/>
      <c r="E700" s="4"/>
      <c r="F700" s="149"/>
      <c r="G700" s="149"/>
      <c r="H700" s="149"/>
      <c r="I700" s="3"/>
      <c r="J700" s="149"/>
      <c r="K700" s="149"/>
      <c r="L700" s="3"/>
      <c r="M700" s="3"/>
    </row>
    <row r="701" spans="1:13" ht="12.75">
      <c r="A701" s="3"/>
      <c r="B701" s="3"/>
      <c r="C701" s="4"/>
      <c r="D701" s="4"/>
      <c r="E701" s="4"/>
      <c r="F701" s="149"/>
      <c r="G701" s="149"/>
      <c r="H701" s="149"/>
      <c r="I701" s="3"/>
      <c r="J701" s="149"/>
      <c r="K701" s="149"/>
      <c r="L701" s="3"/>
      <c r="M701" s="3"/>
    </row>
    <row r="702" spans="1:13" ht="12.75">
      <c r="A702" s="3"/>
      <c r="B702" s="3"/>
      <c r="C702" s="4"/>
      <c r="D702" s="4"/>
      <c r="E702" s="4"/>
      <c r="F702" s="149"/>
      <c r="G702" s="149"/>
      <c r="H702" s="149"/>
      <c r="I702" s="3"/>
      <c r="J702" s="149"/>
      <c r="K702" s="149"/>
      <c r="L702" s="3"/>
      <c r="M702" s="3"/>
    </row>
    <row r="703" spans="1:13" ht="12.75">
      <c r="A703" s="3"/>
      <c r="B703" s="3"/>
      <c r="C703" s="4"/>
      <c r="D703" s="4"/>
      <c r="E703" s="4"/>
      <c r="F703" s="149"/>
      <c r="G703" s="149"/>
      <c r="H703" s="149"/>
      <c r="I703" s="3"/>
      <c r="J703" s="149"/>
      <c r="K703" s="149"/>
      <c r="L703" s="3"/>
      <c r="M703" s="3"/>
    </row>
    <row r="704" spans="1:13" ht="12.75">
      <c r="A704" s="3"/>
      <c r="B704" s="3"/>
      <c r="C704" s="4"/>
      <c r="D704" s="4"/>
      <c r="E704" s="4"/>
      <c r="F704" s="149"/>
      <c r="G704" s="149"/>
      <c r="H704" s="149"/>
      <c r="I704" s="3"/>
      <c r="J704" s="149"/>
      <c r="K704" s="149"/>
      <c r="L704" s="3"/>
      <c r="M704" s="3"/>
    </row>
    <row r="705" spans="1:13" ht="12.75">
      <c r="A705" s="3"/>
      <c r="B705" s="3"/>
      <c r="C705" s="4"/>
      <c r="D705" s="4"/>
      <c r="E705" s="4"/>
      <c r="F705" s="149"/>
      <c r="G705" s="149"/>
      <c r="H705" s="149"/>
      <c r="I705" s="3"/>
      <c r="J705" s="149"/>
      <c r="K705" s="149"/>
      <c r="L705" s="3"/>
      <c r="M705" s="3"/>
    </row>
    <row r="706" spans="1:13" ht="12.75">
      <c r="A706" s="3"/>
      <c r="B706" s="3"/>
      <c r="C706" s="4"/>
      <c r="D706" s="4"/>
      <c r="E706" s="4"/>
      <c r="F706" s="149"/>
      <c r="G706" s="149"/>
      <c r="H706" s="149"/>
      <c r="I706" s="3"/>
      <c r="J706" s="149"/>
      <c r="K706" s="149"/>
      <c r="L706" s="3"/>
      <c r="M706" s="3"/>
    </row>
    <row r="707" spans="1:13" ht="12.75">
      <c r="A707" s="3"/>
      <c r="B707" s="3"/>
      <c r="C707" s="4"/>
      <c r="D707" s="4"/>
      <c r="E707" s="4"/>
      <c r="F707" s="149"/>
      <c r="G707" s="149"/>
      <c r="H707" s="149"/>
      <c r="I707" s="3"/>
      <c r="J707" s="149"/>
      <c r="K707" s="149"/>
      <c r="L707" s="3"/>
      <c r="M707" s="3"/>
    </row>
    <row r="708" spans="1:13" ht="12.75">
      <c r="A708" s="3"/>
      <c r="B708" s="3"/>
      <c r="C708" s="4"/>
      <c r="D708" s="4"/>
      <c r="E708" s="4"/>
      <c r="F708" s="149"/>
      <c r="G708" s="149"/>
      <c r="H708" s="149"/>
      <c r="I708" s="3"/>
      <c r="J708" s="149"/>
      <c r="K708" s="149"/>
      <c r="L708" s="3"/>
      <c r="M708" s="3"/>
    </row>
    <row r="709" spans="1:13" ht="12.75">
      <c r="A709" s="3"/>
      <c r="B709" s="3"/>
      <c r="C709" s="4"/>
      <c r="D709" s="4"/>
      <c r="E709" s="4"/>
      <c r="F709" s="149"/>
      <c r="G709" s="149"/>
      <c r="H709" s="149"/>
      <c r="I709" s="3"/>
      <c r="J709" s="149"/>
      <c r="K709" s="149"/>
      <c r="L709" s="3"/>
      <c r="M709" s="3"/>
    </row>
    <row r="710" spans="1:13" ht="12.75">
      <c r="A710" s="3"/>
      <c r="B710" s="3"/>
      <c r="C710" s="4"/>
      <c r="D710" s="4"/>
      <c r="E710" s="4"/>
      <c r="F710" s="149"/>
      <c r="G710" s="149"/>
      <c r="H710" s="149"/>
      <c r="I710" s="3"/>
      <c r="J710" s="149"/>
      <c r="K710" s="149"/>
      <c r="L710" s="3"/>
      <c r="M710" s="3"/>
    </row>
    <row r="711" spans="1:13" ht="12.75">
      <c r="A711" s="3"/>
      <c r="B711" s="3"/>
      <c r="C711" s="4"/>
      <c r="D711" s="4"/>
      <c r="E711" s="4"/>
      <c r="F711" s="149"/>
      <c r="G711" s="149"/>
      <c r="H711" s="149"/>
      <c r="I711" s="3"/>
      <c r="J711" s="149"/>
      <c r="K711" s="149"/>
      <c r="L711" s="3"/>
      <c r="M711" s="3"/>
    </row>
    <row r="712" spans="1:13" ht="12.75">
      <c r="A712" s="3"/>
      <c r="B712" s="3"/>
      <c r="C712" s="4"/>
      <c r="D712" s="4"/>
      <c r="E712" s="4"/>
      <c r="F712" s="149"/>
      <c r="G712" s="149"/>
      <c r="H712" s="149"/>
      <c r="I712" s="3"/>
      <c r="J712" s="149"/>
      <c r="K712" s="149"/>
      <c r="L712" s="3"/>
      <c r="M712" s="3"/>
    </row>
    <row r="713" spans="1:13" ht="12.75">
      <c r="A713" s="3"/>
      <c r="B713" s="3"/>
      <c r="C713" s="4"/>
      <c r="D713" s="4"/>
      <c r="E713" s="4"/>
      <c r="F713" s="149"/>
      <c r="G713" s="149"/>
      <c r="H713" s="149"/>
      <c r="I713" s="3"/>
      <c r="J713" s="149"/>
      <c r="K713" s="149"/>
      <c r="L713" s="3"/>
      <c r="M713" s="3"/>
    </row>
    <row r="714" spans="1:13" ht="12.75">
      <c r="A714" s="3"/>
      <c r="B714" s="3"/>
      <c r="C714" s="4"/>
      <c r="D714" s="4"/>
      <c r="E714" s="4"/>
      <c r="F714" s="149"/>
      <c r="G714" s="149"/>
      <c r="H714" s="149"/>
      <c r="I714" s="3"/>
      <c r="J714" s="149"/>
      <c r="K714" s="149"/>
      <c r="L714" s="3"/>
      <c r="M714" s="3"/>
    </row>
    <row r="715" spans="1:13" ht="12.75">
      <c r="A715" s="3"/>
      <c r="B715" s="3"/>
      <c r="C715" s="4"/>
      <c r="D715" s="4"/>
      <c r="E715" s="4"/>
      <c r="F715" s="149"/>
      <c r="G715" s="149"/>
      <c r="H715" s="149"/>
      <c r="I715" s="3"/>
      <c r="J715" s="149"/>
      <c r="K715" s="149"/>
      <c r="L715" s="3"/>
      <c r="M715" s="3"/>
    </row>
    <row r="716" spans="1:13" ht="12.75">
      <c r="A716" s="3"/>
      <c r="B716" s="3"/>
      <c r="C716" s="4"/>
      <c r="D716" s="4"/>
      <c r="E716" s="4"/>
      <c r="F716" s="149"/>
      <c r="G716" s="149"/>
      <c r="H716" s="149"/>
      <c r="I716" s="3"/>
      <c r="J716" s="149"/>
      <c r="K716" s="149"/>
      <c r="L716" s="3"/>
      <c r="M716" s="3"/>
    </row>
    <row r="717" spans="1:13" ht="12.75">
      <c r="A717" s="3"/>
      <c r="B717" s="3"/>
      <c r="C717" s="4"/>
      <c r="D717" s="4"/>
      <c r="E717" s="4"/>
      <c r="F717" s="149"/>
      <c r="G717" s="149"/>
      <c r="H717" s="149"/>
      <c r="I717" s="3"/>
      <c r="J717" s="149"/>
      <c r="K717" s="149"/>
      <c r="L717" s="3"/>
      <c r="M717" s="3"/>
    </row>
    <row r="718" spans="1:13" ht="12.75">
      <c r="A718" s="3"/>
      <c r="B718" s="3"/>
      <c r="C718" s="4"/>
      <c r="D718" s="4"/>
      <c r="E718" s="4"/>
      <c r="F718" s="149"/>
      <c r="G718" s="149"/>
      <c r="H718" s="149"/>
      <c r="I718" s="3"/>
      <c r="J718" s="149"/>
      <c r="K718" s="149"/>
      <c r="L718" s="3"/>
      <c r="M718" s="3"/>
    </row>
    <row r="719" spans="1:13" ht="12.75">
      <c r="A719" s="3"/>
      <c r="B719" s="3"/>
      <c r="C719" s="4"/>
      <c r="D719" s="4"/>
      <c r="E719" s="4"/>
      <c r="F719" s="149"/>
      <c r="G719" s="149"/>
      <c r="H719" s="149"/>
      <c r="I719" s="3"/>
      <c r="J719" s="149"/>
      <c r="K719" s="149"/>
      <c r="L719" s="3"/>
      <c r="M719" s="3"/>
    </row>
    <row r="720" spans="1:13" ht="12.75">
      <c r="A720" s="3"/>
      <c r="B720" s="3"/>
      <c r="C720" s="4"/>
      <c r="D720" s="4"/>
      <c r="E720" s="4"/>
      <c r="F720" s="149"/>
      <c r="G720" s="149"/>
      <c r="H720" s="149"/>
      <c r="I720" s="3"/>
      <c r="J720" s="149"/>
      <c r="K720" s="149"/>
      <c r="L720" s="3"/>
      <c r="M720" s="3"/>
    </row>
    <row r="721" spans="1:13" ht="12.75">
      <c r="A721" s="3"/>
      <c r="B721" s="3"/>
      <c r="C721" s="4"/>
      <c r="D721" s="4"/>
      <c r="E721" s="4"/>
      <c r="F721" s="149"/>
      <c r="G721" s="149"/>
      <c r="H721" s="149"/>
      <c r="I721" s="3"/>
      <c r="J721" s="149"/>
      <c r="K721" s="149"/>
      <c r="L721" s="3"/>
      <c r="M721" s="3"/>
    </row>
    <row r="722" spans="1:13" ht="12.75">
      <c r="A722" s="3"/>
      <c r="B722" s="3"/>
      <c r="C722" s="4"/>
      <c r="D722" s="4"/>
      <c r="E722" s="4"/>
      <c r="F722" s="149"/>
      <c r="G722" s="149"/>
      <c r="H722" s="149"/>
      <c r="I722" s="3"/>
      <c r="J722" s="149"/>
      <c r="K722" s="149"/>
      <c r="L722" s="3"/>
      <c r="M722" s="3"/>
    </row>
    <row r="723" spans="1:13" ht="12.75">
      <c r="A723" s="3"/>
      <c r="B723" s="3"/>
      <c r="C723" s="4"/>
      <c r="D723" s="4"/>
      <c r="E723" s="4"/>
      <c r="F723" s="149"/>
      <c r="G723" s="149"/>
      <c r="H723" s="149"/>
      <c r="I723" s="3"/>
      <c r="J723" s="149"/>
      <c r="K723" s="149"/>
      <c r="L723" s="3"/>
      <c r="M723" s="3"/>
    </row>
    <row r="724" spans="1:13" ht="12.75">
      <c r="A724" s="3"/>
      <c r="B724" s="3"/>
      <c r="C724" s="4"/>
      <c r="D724" s="4"/>
      <c r="E724" s="4"/>
      <c r="F724" s="149"/>
      <c r="G724" s="149"/>
      <c r="H724" s="149"/>
      <c r="I724" s="3"/>
      <c r="J724" s="149"/>
      <c r="K724" s="149"/>
      <c r="L724" s="3"/>
      <c r="M724" s="3"/>
    </row>
    <row r="725" spans="1:13" ht="12.75">
      <c r="A725" s="3"/>
      <c r="B725" s="3"/>
      <c r="C725" s="4"/>
      <c r="D725" s="4"/>
      <c r="E725" s="4"/>
      <c r="F725" s="149"/>
      <c r="G725" s="149"/>
      <c r="H725" s="149"/>
      <c r="I725" s="3"/>
      <c r="J725" s="149"/>
      <c r="K725" s="149"/>
      <c r="L725" s="3"/>
      <c r="M725" s="3"/>
    </row>
    <row r="726" spans="1:13" ht="12.75">
      <c r="A726" s="3"/>
      <c r="B726" s="3"/>
      <c r="C726" s="4"/>
      <c r="D726" s="4"/>
      <c r="E726" s="4"/>
      <c r="F726" s="149"/>
      <c r="G726" s="149"/>
      <c r="H726" s="149"/>
      <c r="I726" s="3"/>
      <c r="J726" s="149"/>
      <c r="K726" s="149"/>
      <c r="L726" s="3"/>
      <c r="M726" s="3"/>
    </row>
    <row r="727" spans="1:13" ht="12.75">
      <c r="A727" s="3"/>
      <c r="B727" s="3"/>
      <c r="C727" s="4"/>
      <c r="D727" s="4"/>
      <c r="E727" s="4"/>
      <c r="F727" s="149"/>
      <c r="G727" s="149"/>
      <c r="H727" s="149"/>
      <c r="I727" s="3"/>
      <c r="J727" s="149"/>
      <c r="K727" s="149"/>
      <c r="L727" s="3"/>
      <c r="M727" s="3"/>
    </row>
    <row r="728" spans="1:13" ht="12.75">
      <c r="A728" s="3"/>
      <c r="B728" s="3"/>
      <c r="C728" s="4"/>
      <c r="D728" s="4"/>
      <c r="E728" s="4"/>
      <c r="F728" s="149"/>
      <c r="G728" s="149"/>
      <c r="H728" s="149"/>
      <c r="I728" s="3"/>
      <c r="J728" s="149"/>
      <c r="K728" s="149"/>
      <c r="L728" s="3"/>
      <c r="M728" s="3"/>
    </row>
    <row r="729" spans="1:13" ht="12.75">
      <c r="A729" s="3"/>
      <c r="B729" s="3"/>
      <c r="C729" s="4"/>
      <c r="D729" s="4"/>
      <c r="E729" s="4"/>
      <c r="F729" s="149"/>
      <c r="G729" s="149"/>
      <c r="H729" s="149"/>
      <c r="I729" s="3"/>
      <c r="J729" s="149"/>
      <c r="K729" s="149"/>
      <c r="L729" s="3"/>
      <c r="M729" s="3"/>
    </row>
    <row r="730" spans="1:13" ht="12.75">
      <c r="A730" s="3"/>
      <c r="B730" s="3"/>
      <c r="C730" s="4"/>
      <c r="D730" s="4"/>
      <c r="E730" s="4"/>
      <c r="F730" s="149"/>
      <c r="G730" s="149"/>
      <c r="H730" s="149"/>
      <c r="I730" s="3"/>
      <c r="J730" s="149"/>
      <c r="K730" s="149"/>
      <c r="L730" s="3"/>
      <c r="M730" s="3"/>
    </row>
    <row r="731" spans="1:13" ht="12.75">
      <c r="A731" s="3"/>
      <c r="B731" s="3"/>
      <c r="C731" s="4"/>
      <c r="D731" s="4"/>
      <c r="E731" s="4"/>
      <c r="F731" s="149"/>
      <c r="G731" s="149"/>
      <c r="H731" s="149"/>
      <c r="I731" s="3"/>
      <c r="J731" s="149"/>
      <c r="K731" s="149"/>
      <c r="L731" s="3"/>
      <c r="M731" s="3"/>
    </row>
    <row r="732" spans="1:13" ht="12.75">
      <c r="A732" s="3"/>
      <c r="B732" s="3"/>
      <c r="C732" s="4"/>
      <c r="D732" s="4"/>
      <c r="E732" s="4"/>
      <c r="F732" s="149"/>
      <c r="G732" s="149"/>
      <c r="H732" s="149"/>
      <c r="I732" s="3"/>
      <c r="J732" s="149"/>
      <c r="K732" s="149"/>
      <c r="L732" s="3"/>
      <c r="M732" s="3"/>
    </row>
    <row r="733" spans="1:13" ht="12.75">
      <c r="A733" s="3"/>
      <c r="B733" s="3"/>
      <c r="C733" s="4"/>
      <c r="D733" s="4"/>
      <c r="E733" s="4"/>
      <c r="F733" s="149"/>
      <c r="G733" s="149"/>
      <c r="H733" s="149"/>
      <c r="I733" s="3"/>
      <c r="J733" s="149"/>
      <c r="K733" s="149"/>
      <c r="L733" s="3"/>
      <c r="M733" s="3"/>
    </row>
    <row r="734" spans="1:13" ht="12.75">
      <c r="A734" s="3"/>
      <c r="B734" s="3"/>
      <c r="C734" s="4"/>
      <c r="D734" s="4"/>
      <c r="E734" s="4"/>
      <c r="F734" s="149"/>
      <c r="G734" s="149"/>
      <c r="H734" s="149"/>
      <c r="I734" s="3"/>
      <c r="J734" s="149"/>
      <c r="K734" s="149"/>
      <c r="L734" s="3"/>
      <c r="M734" s="3"/>
    </row>
    <row r="735" spans="1:13" ht="12.75">
      <c r="A735" s="3"/>
      <c r="B735" s="3"/>
      <c r="C735" s="4"/>
      <c r="D735" s="4"/>
      <c r="E735" s="4"/>
      <c r="F735" s="149"/>
      <c r="G735" s="149"/>
      <c r="H735" s="149"/>
      <c r="I735" s="3"/>
      <c r="J735" s="149"/>
      <c r="K735" s="149"/>
      <c r="L735" s="3"/>
      <c r="M735" s="3"/>
    </row>
    <row r="736" spans="1:13" ht="12.75">
      <c r="A736" s="3"/>
      <c r="B736" s="3"/>
      <c r="C736" s="4"/>
      <c r="D736" s="4"/>
      <c r="E736" s="4"/>
      <c r="F736" s="149"/>
      <c r="G736" s="149"/>
      <c r="H736" s="149"/>
      <c r="I736" s="3"/>
      <c r="J736" s="149"/>
      <c r="K736" s="149"/>
      <c r="L736" s="3"/>
      <c r="M736" s="3"/>
    </row>
    <row r="737" spans="1:13" ht="12.75">
      <c r="A737" s="3"/>
      <c r="B737" s="3"/>
      <c r="C737" s="4"/>
      <c r="D737" s="4"/>
      <c r="E737" s="4"/>
      <c r="F737" s="149"/>
      <c r="G737" s="149"/>
      <c r="H737" s="149"/>
      <c r="I737" s="3"/>
      <c r="J737" s="149"/>
      <c r="K737" s="149"/>
      <c r="L737" s="3"/>
      <c r="M737" s="3"/>
    </row>
    <row r="738" spans="1:13" ht="12.75">
      <c r="A738" s="3"/>
      <c r="B738" s="3"/>
      <c r="C738" s="4"/>
      <c r="D738" s="4"/>
      <c r="E738" s="4"/>
      <c r="F738" s="149"/>
      <c r="G738" s="149"/>
      <c r="H738" s="149"/>
      <c r="I738" s="3"/>
      <c r="J738" s="149"/>
      <c r="K738" s="149"/>
      <c r="L738" s="3"/>
      <c r="M738" s="3"/>
    </row>
    <row r="739" spans="1:13" ht="12.75">
      <c r="A739" s="3"/>
      <c r="B739" s="3"/>
      <c r="C739" s="4"/>
      <c r="D739" s="4"/>
      <c r="E739" s="4"/>
      <c r="F739" s="149"/>
      <c r="G739" s="149"/>
      <c r="H739" s="149"/>
      <c r="I739" s="3"/>
      <c r="J739" s="149"/>
      <c r="K739" s="149"/>
      <c r="L739" s="3"/>
      <c r="M739" s="3"/>
    </row>
    <row r="740" spans="1:13" ht="12.75">
      <c r="A740" s="3"/>
      <c r="B740" s="3"/>
      <c r="C740" s="4"/>
      <c r="D740" s="4"/>
      <c r="E740" s="4"/>
      <c r="F740" s="149"/>
      <c r="G740" s="149"/>
      <c r="H740" s="149"/>
      <c r="I740" s="3"/>
      <c r="J740" s="149"/>
      <c r="K740" s="149"/>
      <c r="L740" s="3"/>
      <c r="M740" s="3"/>
    </row>
    <row r="741" spans="1:13" ht="12.75">
      <c r="A741" s="3"/>
      <c r="B741" s="3"/>
      <c r="C741" s="4"/>
      <c r="D741" s="4"/>
      <c r="E741" s="4"/>
      <c r="F741" s="149"/>
      <c r="G741" s="149"/>
      <c r="H741" s="149"/>
      <c r="I741" s="3"/>
      <c r="J741" s="149"/>
      <c r="K741" s="149"/>
      <c r="L741" s="3"/>
      <c r="M741" s="3"/>
    </row>
    <row r="742" spans="1:13" ht="12.75">
      <c r="A742" s="3"/>
      <c r="B742" s="3"/>
      <c r="C742" s="4"/>
      <c r="D742" s="4"/>
      <c r="E742" s="4"/>
      <c r="F742" s="149"/>
      <c r="G742" s="149"/>
      <c r="H742" s="149"/>
      <c r="I742" s="3"/>
      <c r="J742" s="149"/>
      <c r="K742" s="149"/>
      <c r="L742" s="3"/>
      <c r="M742" s="3"/>
    </row>
    <row r="743" spans="1:13" ht="12.75">
      <c r="A743" s="3"/>
      <c r="B743" s="3"/>
      <c r="C743" s="4"/>
      <c r="D743" s="4"/>
      <c r="E743" s="4"/>
      <c r="F743" s="149"/>
      <c r="G743" s="149"/>
      <c r="H743" s="149"/>
      <c r="I743" s="3"/>
      <c r="J743" s="149"/>
      <c r="K743" s="149"/>
      <c r="L743" s="3"/>
      <c r="M743" s="3"/>
    </row>
    <row r="744" spans="1:13" ht="12.75">
      <c r="A744" s="3"/>
      <c r="B744" s="3"/>
      <c r="C744" s="4"/>
      <c r="D744" s="4"/>
      <c r="E744" s="4"/>
      <c r="F744" s="149"/>
      <c r="G744" s="149"/>
      <c r="H744" s="149"/>
      <c r="I744" s="3"/>
      <c r="J744" s="149"/>
      <c r="K744" s="149"/>
      <c r="L744" s="3"/>
      <c r="M744" s="3"/>
    </row>
    <row r="745" spans="1:13" ht="12.75">
      <c r="A745" s="3"/>
      <c r="B745" s="3"/>
      <c r="C745" s="4"/>
      <c r="D745" s="4"/>
      <c r="E745" s="4"/>
      <c r="F745" s="149"/>
      <c r="G745" s="149"/>
      <c r="H745" s="149"/>
      <c r="I745" s="3"/>
      <c r="J745" s="149"/>
      <c r="K745" s="149"/>
      <c r="L745" s="3"/>
      <c r="M745" s="3"/>
    </row>
    <row r="746" spans="1:13" ht="12.75">
      <c r="A746" s="3"/>
      <c r="B746" s="3"/>
      <c r="C746" s="4"/>
      <c r="D746" s="4"/>
      <c r="E746" s="4"/>
      <c r="F746" s="149"/>
      <c r="G746" s="149"/>
      <c r="H746" s="149"/>
      <c r="I746" s="3"/>
      <c r="J746" s="149"/>
      <c r="K746" s="149"/>
      <c r="L746" s="3"/>
      <c r="M746" s="3"/>
    </row>
    <row r="747" spans="1:13" ht="12.75">
      <c r="A747" s="3"/>
      <c r="B747" s="3"/>
      <c r="C747" s="4"/>
      <c r="D747" s="4"/>
      <c r="E747" s="4"/>
      <c r="F747" s="149"/>
      <c r="G747" s="149"/>
      <c r="H747" s="149"/>
      <c r="I747" s="3"/>
      <c r="J747" s="149"/>
      <c r="K747" s="149"/>
      <c r="L747" s="3"/>
      <c r="M747" s="3"/>
    </row>
    <row r="748" spans="1:13" ht="12.75">
      <c r="A748" s="3"/>
      <c r="B748" s="3"/>
      <c r="C748" s="4"/>
      <c r="D748" s="4"/>
      <c r="E748" s="4"/>
      <c r="F748" s="149"/>
      <c r="G748" s="149"/>
      <c r="H748" s="149"/>
      <c r="I748" s="3"/>
      <c r="J748" s="149"/>
      <c r="K748" s="149"/>
      <c r="L748" s="3"/>
      <c r="M748" s="3"/>
    </row>
    <row r="749" spans="1:13" ht="12.75">
      <c r="A749" s="3"/>
      <c r="B749" s="3"/>
      <c r="C749" s="4"/>
      <c r="D749" s="4"/>
      <c r="E749" s="4"/>
      <c r="F749" s="149"/>
      <c r="G749" s="149"/>
      <c r="H749" s="149"/>
      <c r="I749" s="3"/>
      <c r="J749" s="149"/>
      <c r="K749" s="149"/>
      <c r="L749" s="3"/>
      <c r="M749" s="3"/>
    </row>
    <row r="750" spans="1:13" ht="12.75">
      <c r="A750" s="3"/>
      <c r="B750" s="3"/>
      <c r="C750" s="4"/>
      <c r="D750" s="4"/>
      <c r="E750" s="4"/>
      <c r="F750" s="149"/>
      <c r="G750" s="149"/>
      <c r="H750" s="149"/>
      <c r="I750" s="3"/>
      <c r="J750" s="149"/>
      <c r="K750" s="149"/>
      <c r="L750" s="3"/>
      <c r="M750" s="3"/>
    </row>
    <row r="751" spans="1:13" ht="12.75">
      <c r="A751" s="3"/>
      <c r="B751" s="3"/>
      <c r="C751" s="4"/>
      <c r="D751" s="4"/>
      <c r="E751" s="4"/>
      <c r="F751" s="149"/>
      <c r="G751" s="149"/>
      <c r="H751" s="149"/>
      <c r="I751" s="3"/>
      <c r="J751" s="149"/>
      <c r="K751" s="149"/>
      <c r="L751" s="3"/>
      <c r="M751" s="3"/>
    </row>
    <row r="752" spans="1:13" ht="12.75">
      <c r="A752" s="3"/>
      <c r="B752" s="3"/>
      <c r="C752" s="4"/>
      <c r="D752" s="4"/>
      <c r="E752" s="4"/>
      <c r="F752" s="149"/>
      <c r="G752" s="149"/>
      <c r="H752" s="149"/>
      <c r="I752" s="3"/>
      <c r="J752" s="149"/>
      <c r="K752" s="149"/>
      <c r="L752" s="3"/>
      <c r="M752" s="3"/>
    </row>
    <row r="753" spans="1:13" ht="12.75">
      <c r="A753" s="3"/>
      <c r="B753" s="3"/>
      <c r="C753" s="4"/>
      <c r="D753" s="4"/>
      <c r="E753" s="4"/>
      <c r="F753" s="149"/>
      <c r="G753" s="149"/>
      <c r="H753" s="149"/>
      <c r="I753" s="3"/>
      <c r="J753" s="149"/>
      <c r="K753" s="149"/>
      <c r="L753" s="3"/>
      <c r="M753" s="3"/>
    </row>
    <row r="754" spans="1:13" ht="12.75">
      <c r="A754" s="3"/>
      <c r="B754" s="3"/>
      <c r="C754" s="4"/>
      <c r="D754" s="4"/>
      <c r="E754" s="4"/>
      <c r="F754" s="149"/>
      <c r="G754" s="149"/>
      <c r="H754" s="149"/>
      <c r="I754" s="3"/>
      <c r="J754" s="149"/>
      <c r="K754" s="149"/>
      <c r="L754" s="3"/>
      <c r="M754" s="3"/>
    </row>
    <row r="755" spans="1:13" ht="12.75">
      <c r="A755" s="3"/>
      <c r="B755" s="3"/>
      <c r="C755" s="4"/>
      <c r="D755" s="4"/>
      <c r="E755" s="4"/>
      <c r="F755" s="149"/>
      <c r="G755" s="149"/>
      <c r="H755" s="149"/>
      <c r="I755" s="3"/>
      <c r="J755" s="149"/>
      <c r="K755" s="149"/>
      <c r="L755" s="3"/>
      <c r="M755" s="3"/>
    </row>
    <row r="756" spans="1:13" ht="12.75">
      <c r="A756" s="3"/>
      <c r="B756" s="3"/>
      <c r="C756" s="4"/>
      <c r="D756" s="4"/>
      <c r="E756" s="4"/>
      <c r="F756" s="149"/>
      <c r="G756" s="149"/>
      <c r="H756" s="149"/>
      <c r="I756" s="3"/>
      <c r="J756" s="149"/>
      <c r="K756" s="149"/>
      <c r="L756" s="3"/>
      <c r="M756" s="3"/>
    </row>
    <row r="757" spans="1:13" ht="12.75">
      <c r="A757" s="3"/>
      <c r="B757" s="3"/>
      <c r="C757" s="4"/>
      <c r="D757" s="4"/>
      <c r="E757" s="4"/>
      <c r="F757" s="149"/>
      <c r="G757" s="149"/>
      <c r="H757" s="149"/>
      <c r="I757" s="3"/>
      <c r="J757" s="149"/>
      <c r="K757" s="149"/>
      <c r="L757" s="3"/>
      <c r="M757" s="3"/>
    </row>
    <row r="758" spans="1:13" ht="12.75">
      <c r="A758" s="3"/>
      <c r="B758" s="3"/>
      <c r="C758" s="4"/>
      <c r="D758" s="4"/>
      <c r="E758" s="4"/>
      <c r="F758" s="149"/>
      <c r="G758" s="149"/>
      <c r="H758" s="149"/>
      <c r="I758" s="3"/>
      <c r="J758" s="149"/>
      <c r="K758" s="149"/>
      <c r="L758" s="3"/>
      <c r="M758" s="3"/>
    </row>
    <row r="759" spans="1:13" ht="12.75">
      <c r="A759" s="3"/>
      <c r="B759" s="3"/>
      <c r="C759" s="4"/>
      <c r="D759" s="4"/>
      <c r="E759" s="4"/>
      <c r="F759" s="149"/>
      <c r="G759" s="149"/>
      <c r="H759" s="149"/>
      <c r="I759" s="3"/>
      <c r="J759" s="149"/>
      <c r="K759" s="149"/>
      <c r="L759" s="3"/>
      <c r="M759" s="3"/>
    </row>
    <row r="760" spans="1:13" ht="12.75">
      <c r="A760" s="3"/>
      <c r="B760" s="3"/>
      <c r="C760" s="4"/>
      <c r="D760" s="4"/>
      <c r="E760" s="4"/>
      <c r="F760" s="149"/>
      <c r="G760" s="149"/>
      <c r="H760" s="149"/>
      <c r="I760" s="3"/>
      <c r="J760" s="149"/>
      <c r="K760" s="149"/>
      <c r="L760" s="3"/>
      <c r="M760" s="3"/>
    </row>
    <row r="761" spans="1:13" ht="12.75">
      <c r="A761" s="3"/>
      <c r="B761" s="3"/>
      <c r="C761" s="4"/>
      <c r="D761" s="4"/>
      <c r="E761" s="4"/>
      <c r="F761" s="149"/>
      <c r="G761" s="149"/>
      <c r="H761" s="149"/>
      <c r="I761" s="3"/>
      <c r="J761" s="149"/>
      <c r="K761" s="149"/>
      <c r="L761" s="3"/>
      <c r="M761" s="3"/>
    </row>
    <row r="762" spans="1:13" ht="12.75">
      <c r="A762" s="3"/>
      <c r="B762" s="3"/>
      <c r="C762" s="4"/>
      <c r="D762" s="4"/>
      <c r="E762" s="4"/>
      <c r="F762" s="149"/>
      <c r="G762" s="149"/>
      <c r="H762" s="149"/>
      <c r="I762" s="3"/>
      <c r="J762" s="149"/>
      <c r="K762" s="149"/>
      <c r="L762" s="3"/>
      <c r="M762" s="3"/>
    </row>
    <row r="763" spans="1:13" ht="12.75">
      <c r="A763" s="3"/>
      <c r="B763" s="3"/>
      <c r="C763" s="4"/>
      <c r="D763" s="4"/>
      <c r="E763" s="4"/>
      <c r="F763" s="149"/>
      <c r="G763" s="149"/>
      <c r="H763" s="149"/>
      <c r="I763" s="3"/>
      <c r="J763" s="149"/>
      <c r="K763" s="149"/>
      <c r="L763" s="3"/>
      <c r="M763" s="3"/>
    </row>
    <row r="764" spans="1:13" ht="12.75">
      <c r="A764" s="3"/>
      <c r="B764" s="3"/>
      <c r="C764" s="4"/>
      <c r="D764" s="4"/>
      <c r="E764" s="4"/>
      <c r="F764" s="149"/>
      <c r="G764" s="149"/>
      <c r="H764" s="149"/>
      <c r="I764" s="3"/>
      <c r="J764" s="149"/>
      <c r="K764" s="149"/>
      <c r="L764" s="3"/>
      <c r="M764" s="3"/>
    </row>
    <row r="765" spans="1:13" ht="12.75">
      <c r="A765" s="3"/>
      <c r="B765" s="3"/>
      <c r="C765" s="4"/>
      <c r="D765" s="4"/>
      <c r="E765" s="4"/>
      <c r="F765" s="149"/>
      <c r="G765" s="149"/>
      <c r="H765" s="149"/>
      <c r="I765" s="3"/>
      <c r="J765" s="149"/>
      <c r="K765" s="149"/>
      <c r="L765" s="3"/>
      <c r="M765" s="3"/>
    </row>
    <row r="766" spans="1:13" ht="12.75">
      <c r="A766" s="3"/>
      <c r="B766" s="3"/>
      <c r="C766" s="4"/>
      <c r="D766" s="4"/>
      <c r="E766" s="4"/>
      <c r="F766" s="149"/>
      <c r="G766" s="149"/>
      <c r="H766" s="149"/>
      <c r="I766" s="3"/>
      <c r="J766" s="149"/>
      <c r="K766" s="149"/>
      <c r="L766" s="3"/>
      <c r="M766" s="3"/>
    </row>
    <row r="767" spans="1:13" ht="12.75">
      <c r="A767" s="3"/>
      <c r="B767" s="3"/>
      <c r="C767" s="4"/>
      <c r="D767" s="4"/>
      <c r="E767" s="4"/>
      <c r="F767" s="149"/>
      <c r="G767" s="149"/>
      <c r="H767" s="149"/>
      <c r="I767" s="3"/>
      <c r="J767" s="149"/>
      <c r="K767" s="149"/>
      <c r="L767" s="3"/>
      <c r="M767" s="3"/>
    </row>
    <row r="768" spans="1:13" ht="12.75">
      <c r="A768" s="3"/>
      <c r="B768" s="3"/>
      <c r="C768" s="4"/>
      <c r="D768" s="4"/>
      <c r="E768" s="4"/>
      <c r="F768" s="149"/>
      <c r="G768" s="149"/>
      <c r="H768" s="149"/>
      <c r="I768" s="3"/>
      <c r="J768" s="149"/>
      <c r="K768" s="149"/>
      <c r="L768" s="3"/>
      <c r="M768" s="3"/>
    </row>
    <row r="769" spans="1:13" ht="12.75">
      <c r="A769" s="3"/>
      <c r="B769" s="3"/>
      <c r="C769" s="4"/>
      <c r="D769" s="4"/>
      <c r="E769" s="4"/>
      <c r="F769" s="149"/>
      <c r="G769" s="149"/>
      <c r="H769" s="149"/>
      <c r="I769" s="3"/>
      <c r="J769" s="149"/>
      <c r="K769" s="149"/>
      <c r="L769" s="3"/>
      <c r="M769" s="3"/>
    </row>
    <row r="770" spans="1:13" ht="12.75">
      <c r="A770" s="3"/>
      <c r="B770" s="3"/>
      <c r="C770" s="4"/>
      <c r="D770" s="4"/>
      <c r="E770" s="4"/>
      <c r="F770" s="149"/>
      <c r="G770" s="149"/>
      <c r="H770" s="149"/>
      <c r="I770" s="3"/>
      <c r="J770" s="149"/>
      <c r="K770" s="149"/>
      <c r="L770" s="3"/>
      <c r="M770" s="3"/>
    </row>
    <row r="771" spans="1:13" ht="12.75">
      <c r="A771" s="3"/>
      <c r="B771" s="3"/>
      <c r="C771" s="4"/>
      <c r="D771" s="4"/>
      <c r="E771" s="4"/>
      <c r="F771" s="149"/>
      <c r="G771" s="149"/>
      <c r="H771" s="149"/>
      <c r="I771" s="3"/>
      <c r="J771" s="149"/>
      <c r="K771" s="149"/>
      <c r="L771" s="3"/>
      <c r="M771" s="3"/>
    </row>
    <row r="772" spans="1:13" ht="12.75">
      <c r="A772" s="3"/>
      <c r="B772" s="3"/>
      <c r="C772" s="4"/>
      <c r="D772" s="4"/>
      <c r="E772" s="4"/>
      <c r="F772" s="149"/>
      <c r="G772" s="149"/>
      <c r="H772" s="149"/>
      <c r="I772" s="3"/>
      <c r="J772" s="149"/>
      <c r="K772" s="149"/>
      <c r="L772" s="3"/>
      <c r="M772" s="3"/>
    </row>
    <row r="773" spans="1:13" ht="12.75">
      <c r="A773" s="3"/>
      <c r="B773" s="3"/>
      <c r="C773" s="4"/>
      <c r="D773" s="4"/>
      <c r="E773" s="4"/>
      <c r="F773" s="149"/>
      <c r="G773" s="149"/>
      <c r="H773" s="149"/>
      <c r="I773" s="3"/>
      <c r="J773" s="149"/>
      <c r="K773" s="149"/>
      <c r="L773" s="3"/>
      <c r="M773" s="3"/>
    </row>
    <row r="774" spans="1:13" ht="12.75">
      <c r="A774" s="3"/>
      <c r="B774" s="3"/>
      <c r="C774" s="4"/>
      <c r="D774" s="4"/>
      <c r="E774" s="4"/>
      <c r="F774" s="149"/>
      <c r="G774" s="149"/>
      <c r="H774" s="149"/>
      <c r="I774" s="3"/>
      <c r="J774" s="149"/>
      <c r="K774" s="149"/>
      <c r="L774" s="3"/>
      <c r="M774" s="3"/>
    </row>
    <row r="775" spans="1:13" ht="12.75">
      <c r="A775" s="3"/>
      <c r="B775" s="3"/>
      <c r="C775" s="4"/>
      <c r="D775" s="4"/>
      <c r="E775" s="4"/>
      <c r="F775" s="149"/>
      <c r="G775" s="149"/>
      <c r="H775" s="149"/>
      <c r="I775" s="3"/>
      <c r="J775" s="149"/>
      <c r="K775" s="149"/>
      <c r="L775" s="3"/>
      <c r="M775" s="3"/>
    </row>
    <row r="776" spans="1:13" ht="12.75">
      <c r="A776" s="3"/>
      <c r="B776" s="3"/>
      <c r="C776" s="4"/>
      <c r="D776" s="4"/>
      <c r="E776" s="4"/>
      <c r="F776" s="149"/>
      <c r="G776" s="149"/>
      <c r="H776" s="149"/>
      <c r="I776" s="3"/>
      <c r="J776" s="149"/>
      <c r="K776" s="149"/>
      <c r="L776" s="3"/>
      <c r="M776" s="3"/>
    </row>
    <row r="777" spans="1:13" ht="12.75">
      <c r="A777" s="3"/>
      <c r="B777" s="3"/>
      <c r="C777" s="4"/>
      <c r="D777" s="4"/>
      <c r="E777" s="4"/>
      <c r="F777" s="149"/>
      <c r="G777" s="149"/>
      <c r="H777" s="149"/>
      <c r="I777" s="3"/>
      <c r="J777" s="149"/>
      <c r="K777" s="149"/>
      <c r="L777" s="3"/>
      <c r="M777" s="3"/>
    </row>
    <row r="778" spans="1:13" ht="12.75">
      <c r="A778" s="3"/>
      <c r="B778" s="3"/>
      <c r="C778" s="4"/>
      <c r="D778" s="4"/>
      <c r="E778" s="4"/>
      <c r="F778" s="149"/>
      <c r="G778" s="149"/>
      <c r="H778" s="149"/>
      <c r="I778" s="3"/>
      <c r="J778" s="149"/>
      <c r="K778" s="149"/>
      <c r="L778" s="3"/>
      <c r="M778" s="3"/>
    </row>
    <row r="779" spans="1:13" ht="12.75">
      <c r="A779" s="3"/>
      <c r="B779" s="3"/>
      <c r="C779" s="4"/>
      <c r="D779" s="4"/>
      <c r="E779" s="4"/>
      <c r="F779" s="149"/>
      <c r="G779" s="149"/>
      <c r="H779" s="149"/>
      <c r="I779" s="3"/>
      <c r="J779" s="149"/>
      <c r="K779" s="149"/>
      <c r="L779" s="3"/>
      <c r="M779" s="3"/>
    </row>
    <row r="780" spans="1:13" ht="12.75">
      <c r="A780" s="3"/>
      <c r="B780" s="3"/>
      <c r="C780" s="4"/>
      <c r="D780" s="4"/>
      <c r="E780" s="4"/>
      <c r="F780" s="149"/>
      <c r="G780" s="149"/>
      <c r="H780" s="149"/>
      <c r="I780" s="3"/>
      <c r="J780" s="149"/>
      <c r="K780" s="149"/>
      <c r="L780" s="3"/>
      <c r="M780" s="3"/>
    </row>
    <row r="781" spans="1:13" ht="12.75">
      <c r="A781" s="3"/>
      <c r="B781" s="3"/>
      <c r="C781" s="4"/>
      <c r="D781" s="4"/>
      <c r="E781" s="4"/>
      <c r="F781" s="149"/>
      <c r="G781" s="149"/>
      <c r="H781" s="149"/>
      <c r="I781" s="3"/>
      <c r="J781" s="149"/>
      <c r="K781" s="149"/>
      <c r="L781" s="3"/>
      <c r="M781" s="3"/>
    </row>
    <row r="782" spans="1:13" ht="12.75">
      <c r="A782" s="3"/>
      <c r="B782" s="3"/>
      <c r="C782" s="4"/>
      <c r="D782" s="4"/>
      <c r="E782" s="4"/>
      <c r="F782" s="149"/>
      <c r="G782" s="149"/>
      <c r="H782" s="149"/>
      <c r="I782" s="3"/>
      <c r="J782" s="149"/>
      <c r="K782" s="149"/>
      <c r="L782" s="3"/>
      <c r="M782" s="3"/>
    </row>
    <row r="783" spans="1:13" ht="12.75">
      <c r="A783" s="3"/>
      <c r="B783" s="3"/>
      <c r="C783" s="4"/>
      <c r="D783" s="4"/>
      <c r="E783" s="4"/>
      <c r="F783" s="149"/>
      <c r="G783" s="149"/>
      <c r="H783" s="149"/>
      <c r="I783" s="3"/>
      <c r="J783" s="149"/>
      <c r="K783" s="149"/>
      <c r="L783" s="3"/>
      <c r="M783" s="3"/>
    </row>
    <row r="784" spans="1:13" ht="12.75">
      <c r="A784" s="3"/>
      <c r="B784" s="3"/>
      <c r="C784" s="4"/>
      <c r="D784" s="4"/>
      <c r="E784" s="4"/>
      <c r="F784" s="149"/>
      <c r="G784" s="149"/>
      <c r="H784" s="149"/>
      <c r="I784" s="3"/>
      <c r="J784" s="149"/>
      <c r="K784" s="149"/>
      <c r="L784" s="3"/>
      <c r="M784" s="3"/>
    </row>
    <row r="785" spans="1:13" ht="12.75">
      <c r="A785" s="3"/>
      <c r="B785" s="3"/>
      <c r="C785" s="4"/>
      <c r="D785" s="4"/>
      <c r="E785" s="4"/>
      <c r="F785" s="149"/>
      <c r="G785" s="149"/>
      <c r="H785" s="149"/>
      <c r="I785" s="3"/>
      <c r="J785" s="149"/>
      <c r="K785" s="149"/>
      <c r="L785" s="3"/>
      <c r="M785" s="3"/>
    </row>
    <row r="786" spans="1:13" ht="12.75">
      <c r="A786" s="3"/>
      <c r="B786" s="3"/>
      <c r="C786" s="4"/>
      <c r="D786" s="4"/>
      <c r="E786" s="4"/>
      <c r="F786" s="149"/>
      <c r="G786" s="149"/>
      <c r="H786" s="149"/>
      <c r="I786" s="3"/>
      <c r="J786" s="149"/>
      <c r="K786" s="149"/>
      <c r="L786" s="3"/>
      <c r="M786" s="3"/>
    </row>
    <row r="787" spans="1:13" ht="12.75">
      <c r="A787" s="3"/>
      <c r="B787" s="3"/>
      <c r="C787" s="4"/>
      <c r="D787" s="4"/>
      <c r="E787" s="4"/>
      <c r="F787" s="149"/>
      <c r="G787" s="149"/>
      <c r="H787" s="149"/>
      <c r="I787" s="3"/>
      <c r="J787" s="149"/>
      <c r="K787" s="149"/>
      <c r="L787" s="3"/>
      <c r="M787" s="3"/>
    </row>
    <row r="788" spans="1:13" ht="12.75">
      <c r="A788" s="3"/>
      <c r="B788" s="3"/>
      <c r="C788" s="4"/>
      <c r="D788" s="4"/>
      <c r="E788" s="4"/>
      <c r="F788" s="149"/>
      <c r="G788" s="149"/>
      <c r="H788" s="149"/>
      <c r="I788" s="3"/>
      <c r="J788" s="149"/>
      <c r="K788" s="149"/>
      <c r="L788" s="3"/>
      <c r="M788" s="3"/>
    </row>
    <row r="789" spans="1:13" ht="12.75">
      <c r="A789" s="3"/>
      <c r="B789" s="3"/>
      <c r="C789" s="4"/>
      <c r="D789" s="4"/>
      <c r="E789" s="4"/>
      <c r="F789" s="149"/>
      <c r="G789" s="149"/>
      <c r="H789" s="149"/>
      <c r="I789" s="3"/>
      <c r="J789" s="149"/>
      <c r="K789" s="149"/>
      <c r="L789" s="3"/>
      <c r="M789" s="3"/>
    </row>
    <row r="790" spans="1:13" ht="12.75">
      <c r="A790" s="3"/>
      <c r="B790" s="3"/>
      <c r="C790" s="4"/>
      <c r="D790" s="4"/>
      <c r="E790" s="4"/>
      <c r="F790" s="149"/>
      <c r="G790" s="149"/>
      <c r="H790" s="149"/>
      <c r="I790" s="3"/>
      <c r="J790" s="149"/>
      <c r="K790" s="149"/>
      <c r="L790" s="3"/>
      <c r="M790" s="3"/>
    </row>
    <row r="791" spans="1:13" ht="12.75">
      <c r="A791" s="3"/>
      <c r="B791" s="3"/>
      <c r="C791" s="4"/>
      <c r="D791" s="4"/>
      <c r="E791" s="4"/>
      <c r="F791" s="149"/>
      <c r="G791" s="149"/>
      <c r="H791" s="149"/>
      <c r="I791" s="3"/>
      <c r="J791" s="149"/>
      <c r="K791" s="149"/>
      <c r="L791" s="3"/>
      <c r="M791" s="3"/>
    </row>
    <row r="792" spans="1:13" ht="12.75">
      <c r="A792" s="3"/>
      <c r="B792" s="3"/>
      <c r="C792" s="4"/>
      <c r="D792" s="4"/>
      <c r="E792" s="4"/>
      <c r="F792" s="149"/>
      <c r="G792" s="149"/>
      <c r="H792" s="149"/>
      <c r="I792" s="3"/>
      <c r="J792" s="149"/>
      <c r="K792" s="149"/>
      <c r="L792" s="3"/>
      <c r="M792" s="3"/>
    </row>
    <row r="793" spans="1:13" ht="12.75">
      <c r="A793" s="3"/>
      <c r="B793" s="3"/>
      <c r="C793" s="4"/>
      <c r="D793" s="4"/>
      <c r="E793" s="4"/>
      <c r="F793" s="149"/>
      <c r="G793" s="149"/>
      <c r="H793" s="149"/>
      <c r="I793" s="3"/>
      <c r="J793" s="149"/>
      <c r="K793" s="149"/>
      <c r="L793" s="3"/>
      <c r="M793" s="3"/>
    </row>
    <row r="794" spans="1:13" ht="12.75">
      <c r="A794" s="3"/>
      <c r="B794" s="3"/>
      <c r="C794" s="4"/>
      <c r="D794" s="4"/>
      <c r="E794" s="4"/>
      <c r="F794" s="149"/>
      <c r="G794" s="149"/>
      <c r="H794" s="149"/>
      <c r="I794" s="3"/>
      <c r="J794" s="149"/>
      <c r="K794" s="149"/>
      <c r="L794" s="3"/>
      <c r="M794" s="3"/>
    </row>
    <row r="795" spans="1:13" ht="12.75">
      <c r="A795" s="3"/>
      <c r="B795" s="3"/>
      <c r="C795" s="4"/>
      <c r="D795" s="4"/>
      <c r="E795" s="4"/>
      <c r="F795" s="149"/>
      <c r="G795" s="149"/>
      <c r="H795" s="149"/>
      <c r="I795" s="3"/>
      <c r="J795" s="149"/>
      <c r="K795" s="149"/>
      <c r="L795" s="3"/>
      <c r="M795" s="3"/>
    </row>
    <row r="796" spans="1:13" ht="12.75">
      <c r="A796" s="3"/>
      <c r="B796" s="3"/>
      <c r="C796" s="4"/>
      <c r="D796" s="4"/>
      <c r="E796" s="4"/>
      <c r="F796" s="149"/>
      <c r="G796" s="149"/>
      <c r="H796" s="149"/>
      <c r="I796" s="3"/>
      <c r="J796" s="149"/>
      <c r="K796" s="149"/>
      <c r="L796" s="3"/>
      <c r="M796" s="3"/>
    </row>
    <row r="797" spans="1:13" ht="12.75">
      <c r="A797" s="3"/>
      <c r="B797" s="3"/>
      <c r="C797" s="4"/>
      <c r="D797" s="4"/>
      <c r="E797" s="4"/>
      <c r="F797" s="149"/>
      <c r="G797" s="149"/>
      <c r="H797" s="149"/>
      <c r="I797" s="3"/>
      <c r="J797" s="149"/>
      <c r="K797" s="149"/>
      <c r="L797" s="3"/>
      <c r="M797" s="3"/>
    </row>
    <row r="798" spans="1:13" ht="12.75">
      <c r="A798" s="3"/>
      <c r="B798" s="3"/>
      <c r="C798" s="4"/>
      <c r="D798" s="4"/>
      <c r="E798" s="4"/>
      <c r="F798" s="149"/>
      <c r="G798" s="149"/>
      <c r="H798" s="149"/>
      <c r="I798" s="3"/>
      <c r="J798" s="149"/>
      <c r="K798" s="149"/>
      <c r="L798" s="3"/>
      <c r="M798" s="3"/>
    </row>
    <row r="799" spans="1:13" ht="12.75">
      <c r="A799" s="3"/>
      <c r="B799" s="3"/>
      <c r="C799" s="4"/>
      <c r="D799" s="4"/>
      <c r="E799" s="4"/>
      <c r="F799" s="149"/>
      <c r="G799" s="149"/>
      <c r="H799" s="149"/>
      <c r="I799" s="3"/>
      <c r="J799" s="149"/>
      <c r="K799" s="149"/>
      <c r="L799" s="3"/>
      <c r="M799" s="3"/>
    </row>
    <row r="800" spans="1:13" ht="12.75">
      <c r="A800" s="3"/>
      <c r="B800" s="3"/>
      <c r="C800" s="4"/>
      <c r="D800" s="4"/>
      <c r="E800" s="4"/>
      <c r="F800" s="149"/>
      <c r="G800" s="149"/>
      <c r="H800" s="149"/>
      <c r="I800" s="3"/>
      <c r="J800" s="149"/>
      <c r="K800" s="149"/>
      <c r="L800" s="3"/>
      <c r="M800" s="3"/>
    </row>
    <row r="801" spans="1:13" ht="12.75">
      <c r="A801" s="3"/>
      <c r="B801" s="3"/>
      <c r="C801" s="4"/>
      <c r="D801" s="4"/>
      <c r="E801" s="4"/>
      <c r="F801" s="149"/>
      <c r="G801" s="149"/>
      <c r="H801" s="149"/>
      <c r="I801" s="3"/>
      <c r="J801" s="149"/>
      <c r="K801" s="149"/>
      <c r="L801" s="3"/>
      <c r="M801" s="3"/>
    </row>
    <row r="802" spans="1:13" ht="12.75">
      <c r="A802" s="3"/>
      <c r="B802" s="3"/>
      <c r="C802" s="4"/>
      <c r="D802" s="4"/>
      <c r="E802" s="4"/>
      <c r="F802" s="149"/>
      <c r="G802" s="149"/>
      <c r="H802" s="149"/>
      <c r="I802" s="3"/>
      <c r="J802" s="149"/>
      <c r="K802" s="149"/>
      <c r="L802" s="3"/>
      <c r="M802" s="3"/>
    </row>
    <row r="803" spans="1:13" ht="12.75">
      <c r="A803" s="3"/>
      <c r="B803" s="3"/>
      <c r="C803" s="4"/>
      <c r="D803" s="4"/>
      <c r="E803" s="4"/>
      <c r="F803" s="149"/>
      <c r="G803" s="149"/>
      <c r="H803" s="149"/>
      <c r="I803" s="3"/>
      <c r="J803" s="149"/>
      <c r="K803" s="149"/>
      <c r="L803" s="3"/>
      <c r="M803" s="3"/>
    </row>
    <row r="804" spans="1:13" ht="12.75">
      <c r="A804" s="3"/>
      <c r="B804" s="3"/>
      <c r="C804" s="4"/>
      <c r="D804" s="4"/>
      <c r="E804" s="4"/>
      <c r="F804" s="149"/>
      <c r="G804" s="149"/>
      <c r="H804" s="149"/>
      <c r="I804" s="3"/>
      <c r="J804" s="149"/>
      <c r="K804" s="149"/>
      <c r="L804" s="3"/>
      <c r="M804" s="3"/>
    </row>
    <row r="805" spans="1:13" ht="12.75">
      <c r="A805" s="3"/>
      <c r="B805" s="3"/>
      <c r="C805" s="4"/>
      <c r="D805" s="4"/>
      <c r="E805" s="4"/>
      <c r="F805" s="149"/>
      <c r="G805" s="149"/>
      <c r="H805" s="149"/>
      <c r="I805" s="3"/>
      <c r="J805" s="149"/>
      <c r="K805" s="149"/>
      <c r="L805" s="3"/>
      <c r="M805" s="3"/>
    </row>
    <row r="806" spans="1:13" ht="12.75">
      <c r="A806" s="3"/>
      <c r="B806" s="3"/>
      <c r="C806" s="4"/>
      <c r="D806" s="4"/>
      <c r="E806" s="4"/>
      <c r="F806" s="149"/>
      <c r="G806" s="149"/>
      <c r="H806" s="149"/>
      <c r="I806" s="3"/>
      <c r="J806" s="149"/>
      <c r="K806" s="149"/>
      <c r="L806" s="3"/>
      <c r="M806" s="3"/>
    </row>
    <row r="807" spans="1:13" ht="12.75">
      <c r="A807" s="3"/>
      <c r="B807" s="3"/>
      <c r="C807" s="4"/>
      <c r="D807" s="4"/>
      <c r="E807" s="4"/>
      <c r="F807" s="149"/>
      <c r="G807" s="149"/>
      <c r="H807" s="149"/>
      <c r="I807" s="3"/>
      <c r="J807" s="149"/>
      <c r="K807" s="149"/>
      <c r="L807" s="3"/>
      <c r="M807" s="3"/>
    </row>
    <row r="808" spans="1:13" ht="12.75">
      <c r="A808" s="3"/>
      <c r="B808" s="3"/>
      <c r="C808" s="4"/>
      <c r="D808" s="4"/>
      <c r="E808" s="4"/>
      <c r="F808" s="149"/>
      <c r="G808" s="149"/>
      <c r="H808" s="149"/>
      <c r="I808" s="3"/>
      <c r="J808" s="149"/>
      <c r="K808" s="149"/>
      <c r="L808" s="3"/>
      <c r="M808" s="3"/>
    </row>
    <row r="809" spans="1:13" ht="12.75">
      <c r="A809" s="3"/>
      <c r="B809" s="3"/>
      <c r="C809" s="4"/>
      <c r="D809" s="4"/>
      <c r="E809" s="4"/>
      <c r="F809" s="149"/>
      <c r="G809" s="149"/>
      <c r="H809" s="149"/>
      <c r="I809" s="3"/>
      <c r="J809" s="149"/>
      <c r="K809" s="149"/>
      <c r="L809" s="3"/>
      <c r="M809" s="3"/>
    </row>
    <row r="810" spans="1:13" ht="12.75">
      <c r="A810" s="3"/>
      <c r="B810" s="3"/>
      <c r="C810" s="4"/>
      <c r="D810" s="4"/>
      <c r="E810" s="4"/>
      <c r="F810" s="149"/>
      <c r="G810" s="149"/>
      <c r="H810" s="149"/>
      <c r="I810" s="3"/>
      <c r="J810" s="149"/>
      <c r="K810" s="149"/>
      <c r="L810" s="3"/>
      <c r="M810" s="3"/>
    </row>
    <row r="811" spans="1:13" ht="12.75">
      <c r="A811" s="3"/>
      <c r="B811" s="3"/>
      <c r="C811" s="4"/>
      <c r="D811" s="4"/>
      <c r="E811" s="4"/>
      <c r="F811" s="149"/>
      <c r="G811" s="149"/>
      <c r="H811" s="149"/>
      <c r="I811" s="3"/>
      <c r="J811" s="149"/>
      <c r="K811" s="149"/>
      <c r="L811" s="3"/>
      <c r="M811" s="3"/>
    </row>
    <row r="812" spans="1:13" ht="12.75">
      <c r="A812" s="3"/>
      <c r="B812" s="3"/>
      <c r="C812" s="4"/>
      <c r="D812" s="4"/>
      <c r="E812" s="4"/>
      <c r="F812" s="149"/>
      <c r="G812" s="149"/>
      <c r="H812" s="149"/>
      <c r="I812" s="3"/>
      <c r="J812" s="149"/>
      <c r="K812" s="149"/>
      <c r="L812" s="3"/>
      <c r="M812" s="3"/>
    </row>
    <row r="813" spans="1:13" ht="12.75">
      <c r="A813" s="3"/>
      <c r="B813" s="3"/>
      <c r="C813" s="4"/>
      <c r="D813" s="4"/>
      <c r="E813" s="4"/>
      <c r="F813" s="149"/>
      <c r="G813" s="149"/>
      <c r="H813" s="149"/>
      <c r="I813" s="3"/>
      <c r="J813" s="149"/>
      <c r="K813" s="149"/>
      <c r="L813" s="3"/>
      <c r="M813" s="3"/>
    </row>
    <row r="814" spans="1:13" ht="12.75">
      <c r="A814" s="3"/>
      <c r="B814" s="3"/>
      <c r="C814" s="4"/>
      <c r="D814" s="4"/>
      <c r="E814" s="4"/>
      <c r="F814" s="149"/>
      <c r="G814" s="149"/>
      <c r="H814" s="149"/>
      <c r="I814" s="3"/>
      <c r="J814" s="149"/>
      <c r="K814" s="149"/>
      <c r="L814" s="3"/>
      <c r="M814" s="3"/>
    </row>
    <row r="815" spans="1:13" ht="12.75">
      <c r="A815" s="3"/>
      <c r="B815" s="3"/>
      <c r="C815" s="4"/>
      <c r="D815" s="4"/>
      <c r="E815" s="4"/>
      <c r="F815" s="149"/>
      <c r="G815" s="149"/>
      <c r="H815" s="149"/>
      <c r="I815" s="3"/>
      <c r="J815" s="149"/>
      <c r="K815" s="149"/>
      <c r="L815" s="3"/>
      <c r="M815" s="3"/>
    </row>
    <row r="816" spans="1:13" ht="12.75">
      <c r="A816" s="3"/>
      <c r="B816" s="3"/>
      <c r="C816" s="4"/>
      <c r="D816" s="4"/>
      <c r="E816" s="4"/>
      <c r="F816" s="149"/>
      <c r="G816" s="149"/>
      <c r="H816" s="149"/>
      <c r="I816" s="3"/>
      <c r="J816" s="149"/>
      <c r="K816" s="149"/>
      <c r="L816" s="3"/>
      <c r="M816" s="3"/>
    </row>
    <row r="817" spans="1:13" ht="12.75">
      <c r="A817" s="3"/>
      <c r="B817" s="3"/>
      <c r="C817" s="4"/>
      <c r="D817" s="4"/>
      <c r="E817" s="4"/>
      <c r="F817" s="149"/>
      <c r="G817" s="149"/>
      <c r="H817" s="149"/>
      <c r="I817" s="3"/>
      <c r="J817" s="149"/>
      <c r="K817" s="149"/>
      <c r="L817" s="3"/>
      <c r="M817" s="3"/>
    </row>
    <row r="818" spans="1:13" ht="12.75">
      <c r="A818" s="3"/>
      <c r="B818" s="3"/>
      <c r="C818" s="4"/>
      <c r="D818" s="4"/>
      <c r="E818" s="4"/>
      <c r="F818" s="149"/>
      <c r="G818" s="149"/>
      <c r="H818" s="149"/>
      <c r="I818" s="3"/>
      <c r="J818" s="149"/>
      <c r="K818" s="149"/>
      <c r="L818" s="3"/>
      <c r="M818" s="3"/>
    </row>
    <row r="819" spans="1:13" ht="12.75">
      <c r="A819" s="3"/>
      <c r="B819" s="3"/>
      <c r="C819" s="4"/>
      <c r="D819" s="4"/>
      <c r="E819" s="4"/>
      <c r="F819" s="149"/>
      <c r="G819" s="149"/>
      <c r="H819" s="149"/>
      <c r="I819" s="3"/>
      <c r="J819" s="149"/>
      <c r="K819" s="149"/>
      <c r="L819" s="3"/>
      <c r="M819" s="3"/>
    </row>
    <row r="820" spans="1:13" ht="12.75">
      <c r="A820" s="3"/>
      <c r="B820" s="3"/>
      <c r="C820" s="4"/>
      <c r="D820" s="4"/>
      <c r="E820" s="4"/>
      <c r="F820" s="149"/>
      <c r="G820" s="149"/>
      <c r="H820" s="149"/>
      <c r="I820" s="3"/>
      <c r="J820" s="149"/>
      <c r="K820" s="149"/>
      <c r="L820" s="3"/>
      <c r="M820" s="3"/>
    </row>
    <row r="821" spans="1:13" ht="12.75">
      <c r="A821" s="3"/>
      <c r="B821" s="3"/>
      <c r="C821" s="4"/>
      <c r="D821" s="4"/>
      <c r="E821" s="4"/>
      <c r="F821" s="149"/>
      <c r="G821" s="149"/>
      <c r="H821" s="149"/>
      <c r="I821" s="3"/>
      <c r="J821" s="149"/>
      <c r="K821" s="149"/>
      <c r="L821" s="3"/>
      <c r="M821" s="3"/>
    </row>
    <row r="822" spans="1:13" ht="12.75">
      <c r="A822" s="3"/>
      <c r="B822" s="3"/>
      <c r="C822" s="4"/>
      <c r="D822" s="4"/>
      <c r="E822" s="4"/>
      <c r="F822" s="149"/>
      <c r="G822" s="149"/>
      <c r="H822" s="149"/>
      <c r="I822" s="3"/>
      <c r="J822" s="149"/>
      <c r="K822" s="149"/>
      <c r="L822" s="3"/>
      <c r="M822" s="3"/>
    </row>
    <row r="823" spans="1:13" ht="12.75">
      <c r="A823" s="3"/>
      <c r="B823" s="3"/>
      <c r="C823" s="4"/>
      <c r="D823" s="4"/>
      <c r="E823" s="4"/>
      <c r="F823" s="149"/>
      <c r="G823" s="149"/>
      <c r="H823" s="149"/>
      <c r="I823" s="3"/>
      <c r="J823" s="149"/>
      <c r="K823" s="149"/>
      <c r="L823" s="3"/>
      <c r="M823" s="3"/>
    </row>
    <row r="824" spans="1:13" ht="12.75">
      <c r="A824" s="3"/>
      <c r="B824" s="3"/>
      <c r="C824" s="4"/>
      <c r="D824" s="4"/>
      <c r="E824" s="4"/>
      <c r="F824" s="149"/>
      <c r="G824" s="149"/>
      <c r="H824" s="149"/>
      <c r="I824" s="3"/>
      <c r="J824" s="149"/>
      <c r="K824" s="149"/>
      <c r="L824" s="3"/>
      <c r="M824" s="3"/>
    </row>
    <row r="825" spans="1:13" ht="12.75">
      <c r="A825" s="3"/>
      <c r="B825" s="3"/>
      <c r="C825" s="4"/>
      <c r="D825" s="4"/>
      <c r="E825" s="4"/>
      <c r="F825" s="149"/>
      <c r="G825" s="149"/>
      <c r="H825" s="149"/>
      <c r="I825" s="3"/>
      <c r="J825" s="149"/>
      <c r="K825" s="149"/>
      <c r="L825" s="3"/>
      <c r="M825" s="3"/>
    </row>
    <row r="826" spans="1:13" ht="12.75">
      <c r="A826" s="3"/>
      <c r="B826" s="3"/>
      <c r="C826" s="4"/>
      <c r="D826" s="4"/>
      <c r="E826" s="4"/>
      <c r="F826" s="149"/>
      <c r="G826" s="149"/>
      <c r="H826" s="149"/>
      <c r="I826" s="3"/>
      <c r="J826" s="149"/>
      <c r="K826" s="149"/>
      <c r="L826" s="3"/>
      <c r="M826" s="3"/>
    </row>
    <row r="827" spans="1:13" ht="12.75">
      <c r="A827" s="3"/>
      <c r="B827" s="3"/>
      <c r="C827" s="4"/>
      <c r="D827" s="4"/>
      <c r="E827" s="4"/>
      <c r="F827" s="149"/>
      <c r="G827" s="149"/>
      <c r="H827" s="149"/>
      <c r="I827" s="3"/>
      <c r="J827" s="149"/>
      <c r="K827" s="149"/>
      <c r="L827" s="3"/>
      <c r="M827" s="3"/>
    </row>
    <row r="828" spans="1:13" ht="12.75">
      <c r="A828" s="3"/>
      <c r="B828" s="3"/>
      <c r="C828" s="4"/>
      <c r="D828" s="4"/>
      <c r="E828" s="4"/>
      <c r="F828" s="149"/>
      <c r="G828" s="149"/>
      <c r="H828" s="149"/>
      <c r="I828" s="3"/>
      <c r="J828" s="149"/>
      <c r="K828" s="149"/>
      <c r="L828" s="3"/>
      <c r="M828" s="3"/>
    </row>
    <row r="829" spans="1:13" ht="12.75">
      <c r="A829" s="3"/>
      <c r="B829" s="3"/>
      <c r="C829" s="4"/>
      <c r="D829" s="4"/>
      <c r="E829" s="4"/>
      <c r="F829" s="149"/>
      <c r="G829" s="149"/>
      <c r="H829" s="149"/>
      <c r="I829" s="3"/>
      <c r="J829" s="149"/>
      <c r="K829" s="149"/>
      <c r="L829" s="3"/>
      <c r="M829" s="3"/>
    </row>
    <row r="830" spans="1:13" ht="12.75">
      <c r="A830" s="3"/>
      <c r="B830" s="3"/>
      <c r="C830" s="4"/>
      <c r="D830" s="4"/>
      <c r="E830" s="4"/>
      <c r="F830" s="149"/>
      <c r="G830" s="149"/>
      <c r="H830" s="149"/>
      <c r="I830" s="3"/>
      <c r="J830" s="149"/>
      <c r="K830" s="149"/>
      <c r="L830" s="3"/>
      <c r="M830" s="3"/>
    </row>
    <row r="831" spans="1:13" ht="12.75">
      <c r="A831" s="3"/>
      <c r="B831" s="3"/>
      <c r="C831" s="4"/>
      <c r="D831" s="4"/>
      <c r="E831" s="4"/>
      <c r="F831" s="149"/>
      <c r="G831" s="149"/>
      <c r="H831" s="149"/>
      <c r="I831" s="3"/>
      <c r="J831" s="149"/>
      <c r="K831" s="149"/>
      <c r="L831" s="3"/>
      <c r="M831" s="3"/>
    </row>
    <row r="832" spans="1:13" ht="12.75">
      <c r="A832" s="3"/>
      <c r="B832" s="3"/>
      <c r="C832" s="4"/>
      <c r="D832" s="4"/>
      <c r="E832" s="4"/>
      <c r="F832" s="149"/>
      <c r="G832" s="149"/>
      <c r="H832" s="149"/>
      <c r="I832" s="3"/>
      <c r="J832" s="149"/>
      <c r="K832" s="149"/>
      <c r="L832" s="3"/>
      <c r="M832" s="3"/>
    </row>
    <row r="833" spans="1:13" ht="12.75">
      <c r="A833" s="3"/>
      <c r="B833" s="3"/>
      <c r="C833" s="4"/>
      <c r="D833" s="4"/>
      <c r="E833" s="4"/>
      <c r="F833" s="149"/>
      <c r="G833" s="149"/>
      <c r="H833" s="149"/>
      <c r="I833" s="3"/>
      <c r="J833" s="149"/>
      <c r="K833" s="149"/>
      <c r="L833" s="3"/>
      <c r="M833" s="3"/>
    </row>
    <row r="834" spans="1:13" ht="12.75">
      <c r="A834" s="3"/>
      <c r="B834" s="3"/>
      <c r="C834" s="4"/>
      <c r="D834" s="4"/>
      <c r="E834" s="4"/>
      <c r="F834" s="149"/>
      <c r="G834" s="149"/>
      <c r="H834" s="149"/>
      <c r="I834" s="3"/>
      <c r="J834" s="149"/>
      <c r="K834" s="149"/>
      <c r="L834" s="3"/>
      <c r="M834" s="3"/>
    </row>
    <row r="835" spans="1:13" ht="12.75">
      <c r="A835" s="3"/>
      <c r="B835" s="3"/>
      <c r="C835" s="4"/>
      <c r="D835" s="4"/>
      <c r="E835" s="4"/>
      <c r="F835" s="149"/>
      <c r="G835" s="149"/>
      <c r="H835" s="149"/>
      <c r="I835" s="3"/>
      <c r="J835" s="149"/>
      <c r="K835" s="149"/>
      <c r="L835" s="3"/>
      <c r="M835" s="3"/>
    </row>
    <row r="836" spans="1:13" ht="12.75">
      <c r="A836" s="3"/>
      <c r="B836" s="3"/>
      <c r="C836" s="4"/>
      <c r="D836" s="4"/>
      <c r="E836" s="4"/>
      <c r="F836" s="149"/>
      <c r="G836" s="149"/>
      <c r="H836" s="149"/>
      <c r="I836" s="3"/>
      <c r="J836" s="149"/>
      <c r="K836" s="149"/>
      <c r="L836" s="3"/>
      <c r="M836" s="3"/>
    </row>
    <row r="837" spans="1:13" ht="12.75">
      <c r="A837" s="3"/>
      <c r="B837" s="3"/>
      <c r="C837" s="4"/>
      <c r="D837" s="4"/>
      <c r="E837" s="4"/>
      <c r="F837" s="149"/>
      <c r="G837" s="149"/>
      <c r="H837" s="149"/>
      <c r="I837" s="3"/>
      <c r="J837" s="149"/>
      <c r="K837" s="149"/>
      <c r="L837" s="3"/>
      <c r="M837" s="3"/>
    </row>
    <row r="838" spans="1:13" ht="12.75">
      <c r="A838" s="3"/>
      <c r="B838" s="3"/>
      <c r="C838" s="4"/>
      <c r="D838" s="4"/>
      <c r="E838" s="4"/>
      <c r="F838" s="149"/>
      <c r="G838" s="149"/>
      <c r="H838" s="149"/>
      <c r="I838" s="3"/>
      <c r="J838" s="149"/>
      <c r="K838" s="149"/>
      <c r="L838" s="3"/>
      <c r="M838" s="3"/>
    </row>
    <row r="839" spans="1:13" ht="12.75">
      <c r="A839" s="3"/>
      <c r="B839" s="3"/>
      <c r="C839" s="4"/>
      <c r="D839" s="4"/>
      <c r="E839" s="4"/>
      <c r="F839" s="149"/>
      <c r="G839" s="149"/>
      <c r="H839" s="149"/>
      <c r="I839" s="3"/>
      <c r="J839" s="149"/>
      <c r="K839" s="149"/>
      <c r="L839" s="3"/>
      <c r="M839" s="3"/>
    </row>
    <row r="840" spans="1:13" ht="12.75">
      <c r="A840" s="3"/>
      <c r="B840" s="3"/>
      <c r="C840" s="4"/>
      <c r="D840" s="4"/>
      <c r="E840" s="4"/>
      <c r="F840" s="149"/>
      <c r="G840" s="149"/>
      <c r="H840" s="149"/>
      <c r="I840" s="3"/>
      <c r="J840" s="149"/>
      <c r="K840" s="149"/>
      <c r="L840" s="3"/>
      <c r="M840" s="3"/>
    </row>
    <row r="841" spans="1:13" ht="12.75">
      <c r="A841" s="3"/>
      <c r="B841" s="3"/>
      <c r="C841" s="4"/>
      <c r="D841" s="4"/>
      <c r="E841" s="4"/>
      <c r="F841" s="149"/>
      <c r="G841" s="149"/>
      <c r="H841" s="149"/>
      <c r="I841" s="3"/>
      <c r="J841" s="149"/>
      <c r="K841" s="149"/>
      <c r="L841" s="3"/>
      <c r="M841" s="3"/>
    </row>
    <row r="842" spans="1:13" ht="12.75">
      <c r="A842" s="3"/>
      <c r="B842" s="3"/>
      <c r="C842" s="4"/>
      <c r="D842" s="4"/>
      <c r="E842" s="4"/>
      <c r="F842" s="149"/>
      <c r="G842" s="149"/>
      <c r="H842" s="149"/>
      <c r="I842" s="3"/>
      <c r="J842" s="149"/>
      <c r="K842" s="149"/>
      <c r="L842" s="3"/>
      <c r="M842" s="3"/>
    </row>
    <row r="843" spans="1:13" ht="12.75">
      <c r="A843" s="3"/>
      <c r="B843" s="3"/>
      <c r="C843" s="4"/>
      <c r="D843" s="4"/>
      <c r="E843" s="4"/>
      <c r="F843" s="149"/>
      <c r="G843" s="149"/>
      <c r="H843" s="149"/>
      <c r="I843" s="3"/>
      <c r="J843" s="149"/>
      <c r="K843" s="149"/>
      <c r="L843" s="3"/>
      <c r="M843" s="3"/>
    </row>
    <row r="844" spans="1:13" ht="12.75">
      <c r="A844" s="3"/>
      <c r="B844" s="3"/>
      <c r="C844" s="4"/>
      <c r="D844" s="4"/>
      <c r="E844" s="4"/>
      <c r="F844" s="149"/>
      <c r="G844" s="149"/>
      <c r="H844" s="149"/>
      <c r="I844" s="3"/>
      <c r="J844" s="149"/>
      <c r="K844" s="149"/>
      <c r="L844" s="3"/>
      <c r="M844" s="3"/>
    </row>
    <row r="845" spans="1:13" ht="12.75">
      <c r="A845" s="3"/>
      <c r="B845" s="3"/>
      <c r="C845" s="4"/>
      <c r="D845" s="4"/>
      <c r="E845" s="4"/>
      <c r="F845" s="149"/>
      <c r="G845" s="149"/>
      <c r="H845" s="149"/>
      <c r="I845" s="3"/>
      <c r="J845" s="149"/>
      <c r="K845" s="149"/>
      <c r="L845" s="3"/>
      <c r="M845" s="3"/>
    </row>
    <row r="846" spans="1:13" ht="12.75">
      <c r="A846" s="3"/>
      <c r="B846" s="3"/>
      <c r="C846" s="4"/>
      <c r="D846" s="4"/>
      <c r="E846" s="4"/>
      <c r="F846" s="149"/>
      <c r="G846" s="149"/>
      <c r="H846" s="149"/>
      <c r="I846" s="3"/>
      <c r="J846" s="149"/>
      <c r="K846" s="149"/>
      <c r="L846" s="3"/>
      <c r="M846" s="3"/>
    </row>
    <row r="847" spans="1:13" ht="12.75">
      <c r="A847" s="3"/>
      <c r="B847" s="3"/>
      <c r="C847" s="4"/>
      <c r="D847" s="4"/>
      <c r="E847" s="4"/>
      <c r="F847" s="149"/>
      <c r="G847" s="149"/>
      <c r="H847" s="149"/>
      <c r="I847" s="3"/>
      <c r="J847" s="149"/>
      <c r="K847" s="149"/>
      <c r="L847" s="3"/>
      <c r="M847" s="3"/>
    </row>
    <row r="848" spans="1:13" ht="12.75">
      <c r="A848" s="3"/>
      <c r="B848" s="3"/>
      <c r="C848" s="4"/>
      <c r="D848" s="4"/>
      <c r="E848" s="4"/>
      <c r="F848" s="149"/>
      <c r="G848" s="149"/>
      <c r="H848" s="149"/>
      <c r="I848" s="3"/>
      <c r="J848" s="149"/>
      <c r="K848" s="149"/>
      <c r="L848" s="3"/>
      <c r="M848" s="3"/>
    </row>
    <row r="849" spans="1:13" ht="12.75">
      <c r="A849" s="3"/>
      <c r="B849" s="3"/>
      <c r="C849" s="4"/>
      <c r="D849" s="4"/>
      <c r="E849" s="4"/>
      <c r="F849" s="149"/>
      <c r="G849" s="149"/>
      <c r="H849" s="149"/>
      <c r="I849" s="3"/>
      <c r="J849" s="149"/>
      <c r="K849" s="149"/>
      <c r="L849" s="3"/>
      <c r="M849" s="3"/>
    </row>
    <row r="850" spans="1:13" ht="12.75">
      <c r="A850" s="3"/>
      <c r="B850" s="3"/>
      <c r="C850" s="4"/>
      <c r="D850" s="4"/>
      <c r="E850" s="4"/>
      <c r="F850" s="149"/>
      <c r="G850" s="149"/>
      <c r="H850" s="149"/>
      <c r="I850" s="3"/>
      <c r="J850" s="149"/>
      <c r="K850" s="149"/>
      <c r="L850" s="3"/>
      <c r="M850" s="3"/>
    </row>
    <row r="851" spans="1:13" ht="12.75">
      <c r="A851" s="3"/>
      <c r="B851" s="3"/>
      <c r="C851" s="4"/>
      <c r="D851" s="4"/>
      <c r="E851" s="4"/>
      <c r="F851" s="149"/>
      <c r="G851" s="149"/>
      <c r="H851" s="149"/>
      <c r="I851" s="3"/>
      <c r="J851" s="149"/>
      <c r="K851" s="149"/>
      <c r="L851" s="3"/>
      <c r="M851" s="3"/>
    </row>
    <row r="852" spans="1:13" ht="12.75">
      <c r="A852" s="3"/>
      <c r="B852" s="3"/>
      <c r="C852" s="4"/>
      <c r="D852" s="4"/>
      <c r="E852" s="4"/>
      <c r="F852" s="149"/>
      <c r="G852" s="149"/>
      <c r="H852" s="149"/>
      <c r="I852" s="3"/>
      <c r="J852" s="149"/>
      <c r="K852" s="149"/>
      <c r="L852" s="3"/>
      <c r="M852" s="3"/>
    </row>
    <row r="853" spans="1:13" ht="12.75">
      <c r="A853" s="3"/>
      <c r="B853" s="3"/>
      <c r="C853" s="4"/>
      <c r="D853" s="4"/>
      <c r="E853" s="4"/>
      <c r="F853" s="149"/>
      <c r="G853" s="149"/>
      <c r="H853" s="149"/>
      <c r="I853" s="3"/>
      <c r="J853" s="149"/>
      <c r="K853" s="149"/>
      <c r="L853" s="3"/>
      <c r="M853" s="3"/>
    </row>
    <row r="854" spans="1:13" ht="12.75">
      <c r="A854" s="3"/>
      <c r="B854" s="3"/>
      <c r="C854" s="4"/>
      <c r="D854" s="4"/>
      <c r="E854" s="4"/>
      <c r="F854" s="149"/>
      <c r="G854" s="149"/>
      <c r="H854" s="149"/>
      <c r="I854" s="3"/>
      <c r="J854" s="149"/>
      <c r="K854" s="149"/>
      <c r="L854" s="3"/>
      <c r="M854" s="3"/>
    </row>
    <row r="855" spans="1:13" ht="12.75">
      <c r="A855" s="3"/>
      <c r="B855" s="3"/>
      <c r="C855" s="4"/>
      <c r="D855" s="4"/>
      <c r="E855" s="4"/>
      <c r="F855" s="149"/>
      <c r="G855" s="149"/>
      <c r="H855" s="149"/>
      <c r="I855" s="3"/>
      <c r="J855" s="149"/>
      <c r="K855" s="149"/>
      <c r="L855" s="3"/>
      <c r="M855" s="3"/>
    </row>
    <row r="856" spans="1:13" ht="12.75">
      <c r="A856" s="3"/>
      <c r="B856" s="3"/>
      <c r="C856" s="4"/>
      <c r="D856" s="4"/>
      <c r="E856" s="4"/>
      <c r="F856" s="149"/>
      <c r="G856" s="149"/>
      <c r="H856" s="149"/>
      <c r="I856" s="3"/>
      <c r="J856" s="149"/>
      <c r="K856" s="149"/>
      <c r="L856" s="3"/>
      <c r="M856" s="3"/>
    </row>
    <row r="857" spans="1:13" ht="12.75">
      <c r="A857" s="3"/>
      <c r="B857" s="3"/>
      <c r="C857" s="4"/>
      <c r="D857" s="4"/>
      <c r="E857" s="4"/>
      <c r="F857" s="149"/>
      <c r="G857" s="149"/>
      <c r="H857" s="149"/>
      <c r="I857" s="3"/>
      <c r="J857" s="149"/>
      <c r="K857" s="149"/>
      <c r="L857" s="3"/>
      <c r="M857" s="3"/>
    </row>
    <row r="858" spans="1:13" ht="12.75">
      <c r="A858" s="3"/>
      <c r="B858" s="3"/>
      <c r="C858" s="4"/>
      <c r="D858" s="4"/>
      <c r="E858" s="4"/>
      <c r="F858" s="149"/>
      <c r="G858" s="149"/>
      <c r="H858" s="149"/>
      <c r="I858" s="3"/>
      <c r="J858" s="149"/>
      <c r="K858" s="149"/>
      <c r="L858" s="3"/>
      <c r="M858" s="3"/>
    </row>
    <row r="859" spans="1:13" ht="12.75">
      <c r="A859" s="3"/>
      <c r="B859" s="3"/>
      <c r="C859" s="4"/>
      <c r="D859" s="4"/>
      <c r="E859" s="4"/>
      <c r="F859" s="149"/>
      <c r="G859" s="149"/>
      <c r="H859" s="149"/>
      <c r="I859" s="3"/>
      <c r="J859" s="149"/>
      <c r="K859" s="149"/>
      <c r="L859" s="3"/>
      <c r="M859" s="3"/>
    </row>
    <row r="860" spans="1:13" ht="12.75">
      <c r="A860" s="3"/>
      <c r="B860" s="3"/>
      <c r="C860" s="4"/>
      <c r="D860" s="4"/>
      <c r="E860" s="4"/>
      <c r="F860" s="149"/>
      <c r="G860" s="149"/>
      <c r="H860" s="149"/>
      <c r="I860" s="3"/>
      <c r="J860" s="149"/>
      <c r="K860" s="149"/>
      <c r="L860" s="3"/>
      <c r="M860" s="3"/>
    </row>
    <row r="861" spans="1:13" ht="12.75">
      <c r="A861" s="3"/>
      <c r="B861" s="3"/>
      <c r="C861" s="4"/>
      <c r="D861" s="4"/>
      <c r="E861" s="4"/>
      <c r="F861" s="149"/>
      <c r="G861" s="149"/>
      <c r="H861" s="149"/>
      <c r="I861" s="3"/>
      <c r="J861" s="149"/>
      <c r="K861" s="149"/>
      <c r="L861" s="3"/>
      <c r="M861" s="3"/>
    </row>
    <row r="862" spans="1:13" ht="12.75">
      <c r="A862" s="3"/>
      <c r="B862" s="3"/>
      <c r="C862" s="4"/>
      <c r="D862" s="4"/>
      <c r="E862" s="4"/>
      <c r="F862" s="149"/>
      <c r="G862" s="149"/>
      <c r="H862" s="149"/>
      <c r="I862" s="3"/>
      <c r="J862" s="149"/>
      <c r="K862" s="149"/>
      <c r="L862" s="3"/>
      <c r="M862" s="3"/>
    </row>
    <row r="863" spans="1:13" ht="12.75">
      <c r="A863" s="3"/>
      <c r="B863" s="3"/>
      <c r="C863" s="4"/>
      <c r="D863" s="4"/>
      <c r="E863" s="4"/>
      <c r="F863" s="149"/>
      <c r="G863" s="149"/>
      <c r="H863" s="149"/>
      <c r="I863" s="3"/>
      <c r="J863" s="149"/>
      <c r="K863" s="149"/>
      <c r="L863" s="3"/>
      <c r="M863" s="3"/>
    </row>
    <row r="864" spans="1:13" ht="12.75">
      <c r="A864" s="3"/>
      <c r="B864" s="3"/>
      <c r="C864" s="4"/>
      <c r="D864" s="4"/>
      <c r="E864" s="4"/>
      <c r="F864" s="149"/>
      <c r="G864" s="149"/>
      <c r="H864" s="149"/>
      <c r="I864" s="3"/>
      <c r="J864" s="149"/>
      <c r="K864" s="149"/>
      <c r="L864" s="3"/>
      <c r="M864" s="3"/>
    </row>
    <row r="865" spans="1:13" ht="12.75">
      <c r="A865" s="3"/>
      <c r="B865" s="3"/>
      <c r="C865" s="4"/>
      <c r="D865" s="4"/>
      <c r="E865" s="4"/>
      <c r="F865" s="149"/>
      <c r="G865" s="149"/>
      <c r="H865" s="149"/>
      <c r="I865" s="3"/>
      <c r="J865" s="149"/>
      <c r="K865" s="149"/>
      <c r="L865" s="3"/>
      <c r="M865" s="3"/>
    </row>
    <row r="866" spans="1:13" ht="12.75">
      <c r="A866" s="3"/>
      <c r="B866" s="3"/>
      <c r="C866" s="4"/>
      <c r="D866" s="4"/>
      <c r="E866" s="4"/>
      <c r="F866" s="149"/>
      <c r="G866" s="149"/>
      <c r="H866" s="149"/>
      <c r="I866" s="3"/>
      <c r="J866" s="149"/>
      <c r="K866" s="149"/>
      <c r="L866" s="3"/>
      <c r="M866" s="3"/>
    </row>
    <row r="867" spans="1:13" ht="12.75">
      <c r="A867" s="3"/>
      <c r="B867" s="3"/>
      <c r="C867" s="4"/>
      <c r="D867" s="4"/>
      <c r="E867" s="4"/>
      <c r="F867" s="149"/>
      <c r="G867" s="149"/>
      <c r="H867" s="149"/>
      <c r="I867" s="3"/>
      <c r="J867" s="149"/>
      <c r="K867" s="149"/>
      <c r="L867" s="3"/>
      <c r="M867" s="3"/>
    </row>
    <row r="868" spans="1:13" ht="12.75">
      <c r="A868" s="3"/>
      <c r="B868" s="3"/>
      <c r="C868" s="4"/>
      <c r="D868" s="4"/>
      <c r="E868" s="4"/>
      <c r="F868" s="149"/>
      <c r="G868" s="149"/>
      <c r="H868" s="149"/>
      <c r="I868" s="3"/>
      <c r="J868" s="149"/>
      <c r="K868" s="149"/>
      <c r="L868" s="3"/>
      <c r="M868" s="3"/>
    </row>
    <row r="869" spans="1:13" ht="12.75">
      <c r="A869" s="3"/>
      <c r="B869" s="3"/>
      <c r="C869" s="4"/>
      <c r="D869" s="4"/>
      <c r="E869" s="4"/>
      <c r="F869" s="149"/>
      <c r="G869" s="149"/>
      <c r="H869" s="149"/>
      <c r="I869" s="3"/>
      <c r="J869" s="149"/>
      <c r="K869" s="149"/>
      <c r="L869" s="3"/>
      <c r="M869" s="3"/>
    </row>
    <row r="870" spans="1:13" ht="12.75">
      <c r="A870" s="3"/>
      <c r="B870" s="3"/>
      <c r="C870" s="4"/>
      <c r="D870" s="4"/>
      <c r="E870" s="4"/>
      <c r="F870" s="149"/>
      <c r="G870" s="149"/>
      <c r="H870" s="149"/>
      <c r="I870" s="3"/>
      <c r="J870" s="149"/>
      <c r="K870" s="149"/>
      <c r="L870" s="3"/>
      <c r="M870" s="3"/>
    </row>
    <row r="871" spans="1:13" ht="12.75">
      <c r="A871" s="3"/>
      <c r="B871" s="3"/>
      <c r="C871" s="4"/>
      <c r="D871" s="4"/>
      <c r="E871" s="4"/>
      <c r="F871" s="149"/>
      <c r="G871" s="149"/>
      <c r="H871" s="149"/>
      <c r="I871" s="3"/>
      <c r="J871" s="149"/>
      <c r="K871" s="149"/>
      <c r="L871" s="3"/>
      <c r="M871" s="3"/>
    </row>
    <row r="872" spans="1:13" ht="12.75">
      <c r="A872" s="3"/>
      <c r="B872" s="3"/>
      <c r="C872" s="4"/>
      <c r="D872" s="4"/>
      <c r="E872" s="4"/>
      <c r="F872" s="149"/>
      <c r="G872" s="149"/>
      <c r="H872" s="149"/>
      <c r="I872" s="3"/>
      <c r="J872" s="149"/>
      <c r="K872" s="149"/>
      <c r="L872" s="3"/>
      <c r="M872" s="3"/>
    </row>
    <row r="873" spans="1:13" ht="12.75">
      <c r="A873" s="3"/>
      <c r="B873" s="3"/>
      <c r="C873" s="4"/>
      <c r="D873" s="4"/>
      <c r="E873" s="4"/>
      <c r="F873" s="149"/>
      <c r="G873" s="149"/>
      <c r="H873" s="149"/>
      <c r="I873" s="3"/>
      <c r="J873" s="149"/>
      <c r="K873" s="149"/>
      <c r="L873" s="3"/>
      <c r="M873" s="3"/>
    </row>
    <row r="874" spans="1:13" ht="12.75">
      <c r="A874" s="3"/>
      <c r="B874" s="3"/>
      <c r="C874" s="4"/>
      <c r="D874" s="4"/>
      <c r="E874" s="4"/>
      <c r="F874" s="149"/>
      <c r="G874" s="149"/>
      <c r="H874" s="149"/>
      <c r="I874" s="3"/>
      <c r="J874" s="149"/>
      <c r="K874" s="149"/>
      <c r="L874" s="3"/>
      <c r="M874" s="3"/>
    </row>
    <row r="875" spans="1:13" ht="12.75">
      <c r="A875" s="3"/>
      <c r="B875" s="3"/>
      <c r="C875" s="4"/>
      <c r="D875" s="4"/>
      <c r="E875" s="4"/>
      <c r="F875" s="149"/>
      <c r="G875" s="149"/>
      <c r="H875" s="149"/>
      <c r="I875" s="3"/>
      <c r="J875" s="149"/>
      <c r="K875" s="149"/>
      <c r="L875" s="3"/>
      <c r="M875" s="3"/>
    </row>
    <row r="876" spans="1:13" ht="12.75">
      <c r="A876" s="3"/>
      <c r="B876" s="3"/>
      <c r="C876" s="4"/>
      <c r="D876" s="4"/>
      <c r="E876" s="4"/>
      <c r="F876" s="149"/>
      <c r="G876" s="149"/>
      <c r="H876" s="149"/>
      <c r="I876" s="3"/>
      <c r="J876" s="149"/>
      <c r="K876" s="149"/>
      <c r="L876" s="3"/>
      <c r="M876" s="3"/>
    </row>
    <row r="877" spans="1:13" ht="12.75">
      <c r="A877" s="3"/>
      <c r="B877" s="3"/>
      <c r="C877" s="4"/>
      <c r="D877" s="4"/>
      <c r="E877" s="4"/>
      <c r="F877" s="149"/>
      <c r="G877" s="149"/>
      <c r="H877" s="149"/>
      <c r="I877" s="3"/>
      <c r="J877" s="149"/>
      <c r="K877" s="149"/>
      <c r="L877" s="3"/>
      <c r="M877" s="3"/>
    </row>
    <row r="878" spans="1:13" ht="12.75">
      <c r="A878" s="3"/>
      <c r="B878" s="3"/>
      <c r="C878" s="4"/>
      <c r="D878" s="4"/>
      <c r="E878" s="4"/>
      <c r="F878" s="149"/>
      <c r="G878" s="149"/>
      <c r="H878" s="149"/>
      <c r="I878" s="3"/>
      <c r="J878" s="149"/>
      <c r="K878" s="149"/>
      <c r="L878" s="3"/>
      <c r="M878" s="3"/>
    </row>
    <row r="879" spans="1:13" ht="12.75">
      <c r="A879" s="3"/>
      <c r="B879" s="3"/>
      <c r="C879" s="4"/>
      <c r="D879" s="4"/>
      <c r="E879" s="4"/>
      <c r="F879" s="149"/>
      <c r="G879" s="149"/>
      <c r="H879" s="149"/>
      <c r="I879" s="3"/>
      <c r="J879" s="149"/>
      <c r="K879" s="149"/>
      <c r="L879" s="3"/>
      <c r="M879" s="3"/>
    </row>
    <row r="880" spans="1:13" ht="12.75">
      <c r="A880" s="3"/>
      <c r="B880" s="3"/>
      <c r="C880" s="4"/>
      <c r="D880" s="4"/>
      <c r="E880" s="4"/>
      <c r="F880" s="149"/>
      <c r="G880" s="149"/>
      <c r="H880" s="149"/>
      <c r="I880" s="3"/>
      <c r="J880" s="149"/>
      <c r="K880" s="149"/>
      <c r="L880" s="3"/>
      <c r="M880" s="3"/>
    </row>
    <row r="881" spans="1:13" ht="12.75">
      <c r="A881" s="3"/>
      <c r="B881" s="3"/>
      <c r="C881" s="4"/>
      <c r="D881" s="4"/>
      <c r="E881" s="4"/>
      <c r="F881" s="149"/>
      <c r="G881" s="149"/>
      <c r="H881" s="149"/>
      <c r="I881" s="3"/>
      <c r="J881" s="149"/>
      <c r="K881" s="149"/>
      <c r="L881" s="3"/>
      <c r="M881" s="3"/>
    </row>
    <row r="882" spans="1:13" ht="12.75">
      <c r="A882" s="3"/>
      <c r="B882" s="3"/>
      <c r="C882" s="4"/>
      <c r="D882" s="4"/>
      <c r="E882" s="4"/>
      <c r="F882" s="149"/>
      <c r="G882" s="149"/>
      <c r="H882" s="149"/>
      <c r="I882" s="3"/>
      <c r="J882" s="149"/>
      <c r="K882" s="149"/>
      <c r="L882" s="3"/>
      <c r="M882" s="3"/>
    </row>
    <row r="883" spans="1:13" ht="12.75">
      <c r="A883" s="3"/>
      <c r="B883" s="3"/>
      <c r="C883" s="4"/>
      <c r="D883" s="4"/>
      <c r="E883" s="4"/>
      <c r="F883" s="149"/>
      <c r="G883" s="149"/>
      <c r="H883" s="149"/>
      <c r="I883" s="3"/>
      <c r="J883" s="149"/>
      <c r="K883" s="149"/>
      <c r="L883" s="3"/>
      <c r="M883" s="3"/>
    </row>
    <row r="884" spans="1:13" ht="12.75">
      <c r="A884" s="3"/>
      <c r="B884" s="3"/>
      <c r="C884" s="4"/>
      <c r="D884" s="4"/>
      <c r="E884" s="4"/>
      <c r="F884" s="149"/>
      <c r="G884" s="149"/>
      <c r="H884" s="149"/>
      <c r="I884" s="3"/>
      <c r="J884" s="149"/>
      <c r="K884" s="149"/>
      <c r="L884" s="3"/>
      <c r="M884" s="3"/>
    </row>
    <row r="885" spans="1:13" ht="12.75">
      <c r="A885" s="3"/>
      <c r="B885" s="3"/>
      <c r="C885" s="4"/>
      <c r="D885" s="4"/>
      <c r="E885" s="4"/>
      <c r="F885" s="149"/>
      <c r="G885" s="149"/>
      <c r="H885" s="149"/>
      <c r="I885" s="3"/>
      <c r="J885" s="149"/>
      <c r="K885" s="149"/>
      <c r="L885" s="3"/>
      <c r="M885" s="3"/>
    </row>
    <row r="886" spans="1:13" ht="12.75">
      <c r="A886" s="3"/>
      <c r="B886" s="3"/>
      <c r="C886" s="4"/>
      <c r="D886" s="4"/>
      <c r="E886" s="4"/>
      <c r="F886" s="149"/>
      <c r="G886" s="149"/>
      <c r="H886" s="149"/>
      <c r="I886" s="3"/>
      <c r="J886" s="149"/>
      <c r="K886" s="149"/>
      <c r="L886" s="3"/>
      <c r="M886" s="3"/>
    </row>
    <row r="887" spans="1:13" ht="12.75">
      <c r="A887" s="3"/>
      <c r="B887" s="3"/>
      <c r="C887" s="4"/>
      <c r="D887" s="4"/>
      <c r="E887" s="4"/>
      <c r="F887" s="149"/>
      <c r="G887" s="149"/>
      <c r="H887" s="149"/>
      <c r="I887" s="3"/>
      <c r="J887" s="149"/>
      <c r="K887" s="149"/>
      <c r="L887" s="3"/>
      <c r="M887" s="3"/>
    </row>
    <row r="888" spans="1:13" ht="12.75">
      <c r="A888" s="3"/>
      <c r="B888" s="3"/>
      <c r="C888" s="4"/>
      <c r="D888" s="4"/>
      <c r="E888" s="4"/>
      <c r="F888" s="149"/>
      <c r="G888" s="149"/>
      <c r="H888" s="149"/>
      <c r="I888" s="3"/>
      <c r="J888" s="149"/>
      <c r="K888" s="149"/>
      <c r="L888" s="3"/>
      <c r="M888" s="3"/>
    </row>
    <row r="889" spans="1:13" ht="12.75">
      <c r="A889" s="3"/>
      <c r="B889" s="3"/>
      <c r="C889" s="4"/>
      <c r="D889" s="4"/>
      <c r="E889" s="4"/>
      <c r="F889" s="149"/>
      <c r="G889" s="149"/>
      <c r="H889" s="149"/>
      <c r="I889" s="3"/>
      <c r="J889" s="149"/>
      <c r="K889" s="149"/>
      <c r="L889" s="3"/>
      <c r="M889" s="3"/>
    </row>
    <row r="890" spans="1:13" ht="12.75">
      <c r="A890" s="3"/>
      <c r="B890" s="3"/>
      <c r="C890" s="4"/>
      <c r="D890" s="4"/>
      <c r="E890" s="4"/>
      <c r="F890" s="149"/>
      <c r="G890" s="149"/>
      <c r="H890" s="149"/>
      <c r="I890" s="3"/>
      <c r="J890" s="149"/>
      <c r="K890" s="149"/>
      <c r="L890" s="3"/>
      <c r="M890" s="3"/>
    </row>
    <row r="891" spans="1:13" ht="12.75">
      <c r="A891" s="3"/>
      <c r="B891" s="3"/>
      <c r="C891" s="4"/>
      <c r="D891" s="4"/>
      <c r="E891" s="4"/>
      <c r="F891" s="149"/>
      <c r="G891" s="149"/>
      <c r="H891" s="149"/>
      <c r="I891" s="3"/>
      <c r="J891" s="149"/>
      <c r="K891" s="149"/>
      <c r="L891" s="3"/>
      <c r="M891" s="3"/>
    </row>
    <row r="892" spans="1:13" ht="12.75">
      <c r="A892" s="3"/>
      <c r="B892" s="3"/>
      <c r="C892" s="4"/>
      <c r="D892" s="4"/>
      <c r="E892" s="4"/>
      <c r="F892" s="149"/>
      <c r="G892" s="149"/>
      <c r="H892" s="149"/>
      <c r="I892" s="3"/>
      <c r="J892" s="149"/>
      <c r="K892" s="149"/>
      <c r="L892" s="3"/>
      <c r="M892" s="3"/>
    </row>
    <row r="893" spans="1:13" ht="12.75">
      <c r="A893" s="3"/>
      <c r="B893" s="3"/>
      <c r="C893" s="4"/>
      <c r="D893" s="4"/>
      <c r="E893" s="4"/>
      <c r="F893" s="149"/>
      <c r="G893" s="149"/>
      <c r="H893" s="149"/>
      <c r="I893" s="3"/>
      <c r="J893" s="149"/>
      <c r="K893" s="149"/>
      <c r="L893" s="3"/>
      <c r="M893" s="3"/>
    </row>
    <row r="894" spans="1:13" ht="12.75">
      <c r="A894" s="3"/>
      <c r="B894" s="3"/>
      <c r="C894" s="4"/>
      <c r="D894" s="4"/>
      <c r="E894" s="4"/>
      <c r="F894" s="149"/>
      <c r="G894" s="149"/>
      <c r="H894" s="149"/>
      <c r="I894" s="3"/>
      <c r="J894" s="149"/>
      <c r="K894" s="149"/>
      <c r="L894" s="3"/>
      <c r="M894" s="3"/>
    </row>
    <row r="895" spans="1:13" ht="12.75">
      <c r="A895" s="3"/>
      <c r="B895" s="3"/>
      <c r="C895" s="4"/>
      <c r="D895" s="4"/>
      <c r="E895" s="4"/>
      <c r="F895" s="149"/>
      <c r="G895" s="149"/>
      <c r="H895" s="149"/>
      <c r="I895" s="3"/>
      <c r="J895" s="149"/>
      <c r="K895" s="149"/>
      <c r="L895" s="3"/>
      <c r="M895" s="3"/>
    </row>
    <row r="896" spans="1:13" ht="12.75">
      <c r="A896" s="3"/>
      <c r="B896" s="3"/>
      <c r="C896" s="4"/>
      <c r="D896" s="4"/>
      <c r="E896" s="4"/>
      <c r="F896" s="149"/>
      <c r="G896" s="149"/>
      <c r="H896" s="149"/>
      <c r="I896" s="3"/>
      <c r="J896" s="149"/>
      <c r="K896" s="149"/>
      <c r="L896" s="3"/>
      <c r="M896" s="3"/>
    </row>
    <row r="897" spans="1:13" ht="12.75">
      <c r="A897" s="3"/>
      <c r="B897" s="3"/>
      <c r="C897" s="4"/>
      <c r="D897" s="4"/>
      <c r="E897" s="4"/>
      <c r="F897" s="149"/>
      <c r="G897" s="149"/>
      <c r="H897" s="149"/>
      <c r="I897" s="3"/>
      <c r="J897" s="149"/>
      <c r="K897" s="149"/>
      <c r="L897" s="3"/>
      <c r="M897" s="3"/>
    </row>
    <row r="898" spans="1:13" ht="12.75">
      <c r="A898" s="3"/>
      <c r="B898" s="3"/>
      <c r="C898" s="4"/>
      <c r="D898" s="4"/>
      <c r="E898" s="4"/>
      <c r="F898" s="149"/>
      <c r="G898" s="149"/>
      <c r="H898" s="149"/>
      <c r="I898" s="3"/>
      <c r="J898" s="149"/>
      <c r="K898" s="149"/>
      <c r="L898" s="3"/>
      <c r="M898" s="3"/>
    </row>
    <row r="899" spans="1:13" ht="12.75">
      <c r="A899" s="3"/>
      <c r="B899" s="3"/>
      <c r="C899" s="4"/>
      <c r="D899" s="4"/>
      <c r="E899" s="4"/>
      <c r="F899" s="149"/>
      <c r="G899" s="149"/>
      <c r="H899" s="149"/>
      <c r="I899" s="3"/>
      <c r="J899" s="149"/>
      <c r="K899" s="149"/>
      <c r="L899" s="3"/>
      <c r="M899" s="3"/>
    </row>
    <row r="900" spans="1:13" ht="12.75">
      <c r="A900" s="3"/>
      <c r="B900" s="3"/>
      <c r="C900" s="4"/>
      <c r="D900" s="4"/>
      <c r="E900" s="4"/>
      <c r="F900" s="149"/>
      <c r="G900" s="149"/>
      <c r="H900" s="149"/>
      <c r="I900" s="3"/>
      <c r="J900" s="149"/>
      <c r="K900" s="149"/>
      <c r="L900" s="3"/>
      <c r="M900" s="3"/>
    </row>
    <row r="901" spans="1:13" ht="12.75">
      <c r="A901" s="3"/>
      <c r="B901" s="3"/>
      <c r="C901" s="4"/>
      <c r="D901" s="4"/>
      <c r="E901" s="4"/>
      <c r="F901" s="149"/>
      <c r="G901" s="149"/>
      <c r="H901" s="149"/>
      <c r="I901" s="3"/>
      <c r="J901" s="149"/>
      <c r="K901" s="149"/>
      <c r="L901" s="3"/>
      <c r="M901" s="3"/>
    </row>
    <row r="902" spans="1:13" ht="12.75">
      <c r="A902" s="3"/>
      <c r="B902" s="3"/>
      <c r="C902" s="4"/>
      <c r="D902" s="4"/>
      <c r="E902" s="4"/>
      <c r="F902" s="149"/>
      <c r="G902" s="149"/>
      <c r="H902" s="149"/>
      <c r="I902" s="3"/>
      <c r="J902" s="149"/>
      <c r="K902" s="149"/>
      <c r="L902" s="3"/>
      <c r="M902" s="3"/>
    </row>
    <row r="903" spans="1:13" ht="12.75">
      <c r="A903" s="3"/>
      <c r="B903" s="3"/>
      <c r="C903" s="4"/>
      <c r="D903" s="4"/>
      <c r="E903" s="4"/>
      <c r="F903" s="149"/>
      <c r="G903" s="149"/>
      <c r="H903" s="149"/>
      <c r="I903" s="3"/>
      <c r="J903" s="149"/>
      <c r="K903" s="149"/>
      <c r="L903" s="3"/>
      <c r="M903" s="3"/>
    </row>
    <row r="904" spans="1:13" ht="12.75">
      <c r="A904" s="3"/>
      <c r="B904" s="3"/>
      <c r="C904" s="4"/>
      <c r="D904" s="4"/>
      <c r="E904" s="4"/>
      <c r="F904" s="149"/>
      <c r="G904" s="149"/>
      <c r="H904" s="149"/>
      <c r="I904" s="3"/>
      <c r="J904" s="149"/>
      <c r="K904" s="149"/>
      <c r="L904" s="3"/>
      <c r="M904" s="3"/>
    </row>
    <row r="905" spans="1:13" ht="12.75">
      <c r="A905" s="3"/>
      <c r="B905" s="3"/>
      <c r="C905" s="4"/>
      <c r="D905" s="4"/>
      <c r="E905" s="4"/>
      <c r="F905" s="149"/>
      <c r="G905" s="149"/>
      <c r="H905" s="149"/>
      <c r="I905" s="3"/>
      <c r="J905" s="149"/>
      <c r="K905" s="149"/>
      <c r="L905" s="3"/>
      <c r="M905" s="3"/>
    </row>
    <row r="906" spans="1:13" ht="12.75">
      <c r="A906" s="3"/>
      <c r="B906" s="3"/>
      <c r="C906" s="4"/>
      <c r="D906" s="4"/>
      <c r="E906" s="4"/>
      <c r="F906" s="149"/>
      <c r="G906" s="149"/>
      <c r="H906" s="149"/>
      <c r="I906" s="3"/>
      <c r="J906" s="149"/>
      <c r="K906" s="149"/>
      <c r="L906" s="3"/>
      <c r="M906" s="3"/>
    </row>
    <row r="907" spans="1:13" ht="12.75">
      <c r="A907" s="3"/>
      <c r="B907" s="3"/>
      <c r="C907" s="4"/>
      <c r="D907" s="4"/>
      <c r="E907" s="4"/>
      <c r="F907" s="149"/>
      <c r="G907" s="149"/>
      <c r="H907" s="149"/>
      <c r="I907" s="3"/>
      <c r="J907" s="149"/>
      <c r="K907" s="149"/>
      <c r="L907" s="3"/>
      <c r="M907" s="3"/>
    </row>
    <row r="908" spans="1:13" ht="12.75">
      <c r="A908" s="3"/>
      <c r="B908" s="3"/>
      <c r="C908" s="4"/>
      <c r="D908" s="4"/>
      <c r="E908" s="4"/>
      <c r="F908" s="149"/>
      <c r="G908" s="149"/>
      <c r="H908" s="149"/>
      <c r="I908" s="3"/>
      <c r="J908" s="149"/>
      <c r="K908" s="149"/>
      <c r="L908" s="3"/>
      <c r="M908" s="3"/>
    </row>
    <row r="909" spans="1:13" ht="12.75">
      <c r="A909" s="3"/>
      <c r="B909" s="3"/>
      <c r="C909" s="4"/>
      <c r="D909" s="4"/>
      <c r="E909" s="4"/>
      <c r="F909" s="149"/>
      <c r="G909" s="149"/>
      <c r="H909" s="149"/>
      <c r="I909" s="3"/>
      <c r="J909" s="149"/>
      <c r="K909" s="149"/>
      <c r="L909" s="3"/>
      <c r="M909" s="3"/>
    </row>
    <row r="910" spans="1:13" ht="12.75">
      <c r="A910" s="3"/>
      <c r="B910" s="3"/>
      <c r="C910" s="4"/>
      <c r="D910" s="4"/>
      <c r="E910" s="4"/>
      <c r="F910" s="149"/>
      <c r="G910" s="149"/>
      <c r="H910" s="149"/>
      <c r="I910" s="3"/>
      <c r="J910" s="149"/>
      <c r="K910" s="149"/>
      <c r="L910" s="3"/>
      <c r="M910" s="3"/>
    </row>
    <row r="911" spans="1:13" ht="12.75">
      <c r="A911" s="3"/>
      <c r="B911" s="3"/>
      <c r="C911" s="4"/>
      <c r="D911" s="4"/>
      <c r="E911" s="4"/>
      <c r="F911" s="149"/>
      <c r="G911" s="149"/>
      <c r="H911" s="149"/>
      <c r="I911" s="3"/>
      <c r="J911" s="149"/>
      <c r="K911" s="149"/>
      <c r="L911" s="3"/>
      <c r="M911" s="3"/>
    </row>
    <row r="912" spans="1:13" ht="12.75">
      <c r="A912" s="3"/>
      <c r="B912" s="3"/>
      <c r="C912" s="4"/>
      <c r="D912" s="4"/>
      <c r="E912" s="4"/>
      <c r="F912" s="149"/>
      <c r="G912" s="149"/>
      <c r="H912" s="149"/>
      <c r="I912" s="3"/>
      <c r="J912" s="149"/>
      <c r="K912" s="149"/>
      <c r="L912" s="3"/>
      <c r="M912" s="3"/>
    </row>
    <row r="913" spans="1:13" ht="12.75">
      <c r="A913" s="3"/>
      <c r="B913" s="3"/>
      <c r="C913" s="4"/>
      <c r="D913" s="4"/>
      <c r="E913" s="4"/>
      <c r="F913" s="149"/>
      <c r="G913" s="149"/>
      <c r="H913" s="149"/>
      <c r="I913" s="3"/>
      <c r="J913" s="149"/>
      <c r="K913" s="149"/>
      <c r="L913" s="3"/>
      <c r="M913" s="3"/>
    </row>
    <row r="914" spans="1:13" ht="12.75">
      <c r="A914" s="3"/>
      <c r="B914" s="3"/>
      <c r="C914" s="4"/>
      <c r="D914" s="4"/>
      <c r="E914" s="4"/>
      <c r="F914" s="149"/>
      <c r="G914" s="149"/>
      <c r="H914" s="149"/>
      <c r="I914" s="3"/>
      <c r="J914" s="149"/>
      <c r="K914" s="149"/>
      <c r="L914" s="3"/>
      <c r="M914" s="3"/>
    </row>
    <row r="915" spans="1:13" ht="12.75">
      <c r="A915" s="3"/>
      <c r="B915" s="3"/>
      <c r="C915" s="4"/>
      <c r="D915" s="4"/>
      <c r="E915" s="4"/>
      <c r="F915" s="149"/>
      <c r="G915" s="149"/>
      <c r="H915" s="149"/>
      <c r="I915" s="3"/>
      <c r="J915" s="149"/>
      <c r="K915" s="149"/>
      <c r="L915" s="3"/>
      <c r="M915" s="3"/>
    </row>
    <row r="916" spans="1:13" ht="12.75">
      <c r="A916" s="3"/>
      <c r="B916" s="3"/>
      <c r="C916" s="4"/>
      <c r="D916" s="4"/>
      <c r="E916" s="4"/>
      <c r="F916" s="149"/>
      <c r="G916" s="149"/>
      <c r="H916" s="149"/>
      <c r="I916" s="3"/>
      <c r="J916" s="149"/>
      <c r="K916" s="149"/>
      <c r="L916" s="3"/>
      <c r="M916" s="3"/>
    </row>
    <row r="917" spans="1:13" ht="12.75">
      <c r="A917" s="3"/>
      <c r="B917" s="3"/>
      <c r="C917" s="4"/>
      <c r="D917" s="4"/>
      <c r="E917" s="4"/>
      <c r="F917" s="149"/>
      <c r="G917" s="149"/>
      <c r="H917" s="149"/>
      <c r="I917" s="3"/>
      <c r="J917" s="149"/>
      <c r="K917" s="149"/>
      <c r="L917" s="3"/>
      <c r="M917" s="3"/>
    </row>
    <row r="918" spans="1:13" ht="12.75">
      <c r="A918" s="3"/>
      <c r="B918" s="3"/>
      <c r="C918" s="4"/>
      <c r="D918" s="4"/>
      <c r="E918" s="4"/>
      <c r="F918" s="149"/>
      <c r="G918" s="149"/>
      <c r="H918" s="149"/>
      <c r="I918" s="3"/>
      <c r="J918" s="149"/>
      <c r="K918" s="149"/>
      <c r="L918" s="3"/>
      <c r="M918" s="3"/>
    </row>
    <row r="919" spans="1:13" ht="12.75">
      <c r="A919" s="3"/>
      <c r="B919" s="3"/>
      <c r="C919" s="4"/>
      <c r="D919" s="4"/>
      <c r="E919" s="4"/>
      <c r="F919" s="149"/>
      <c r="G919" s="149"/>
      <c r="H919" s="149"/>
      <c r="I919" s="3"/>
      <c r="J919" s="149"/>
      <c r="K919" s="149"/>
      <c r="L919" s="3"/>
      <c r="M919" s="3"/>
    </row>
    <row r="920" spans="1:13" ht="12.75">
      <c r="A920" s="3"/>
      <c r="B920" s="3"/>
      <c r="C920" s="4"/>
      <c r="D920" s="4"/>
      <c r="E920" s="4"/>
      <c r="F920" s="149"/>
      <c r="G920" s="149"/>
      <c r="H920" s="149"/>
      <c r="I920" s="3"/>
      <c r="J920" s="149"/>
      <c r="K920" s="149"/>
      <c r="L920" s="3"/>
      <c r="M920" s="3"/>
    </row>
    <row r="921" spans="1:13" ht="12.75">
      <c r="A921" s="3"/>
      <c r="B921" s="3"/>
      <c r="C921" s="4"/>
      <c r="D921" s="4"/>
      <c r="E921" s="4"/>
      <c r="F921" s="149"/>
      <c r="G921" s="149"/>
      <c r="H921" s="149"/>
      <c r="I921" s="3"/>
      <c r="J921" s="149"/>
      <c r="K921" s="149"/>
      <c r="L921" s="3"/>
      <c r="M921" s="3"/>
    </row>
    <row r="922" spans="1:13" ht="12.75">
      <c r="A922" s="3"/>
      <c r="B922" s="3"/>
      <c r="C922" s="4"/>
      <c r="D922" s="4"/>
      <c r="E922" s="4"/>
      <c r="F922" s="149"/>
      <c r="G922" s="149"/>
      <c r="H922" s="149"/>
      <c r="I922" s="3"/>
      <c r="J922" s="149"/>
      <c r="K922" s="149"/>
      <c r="L922" s="3"/>
      <c r="M922" s="3"/>
    </row>
    <row r="923" spans="1:13" ht="12.75">
      <c r="A923" s="3"/>
      <c r="B923" s="3"/>
      <c r="C923" s="4"/>
      <c r="D923" s="4"/>
      <c r="E923" s="4"/>
      <c r="F923" s="149"/>
      <c r="G923" s="149"/>
      <c r="H923" s="149"/>
      <c r="I923" s="3"/>
      <c r="J923" s="149"/>
      <c r="K923" s="149"/>
      <c r="L923" s="3"/>
      <c r="M923" s="3"/>
    </row>
    <row r="924" spans="1:13" ht="12.75">
      <c r="A924" s="3"/>
      <c r="B924" s="3"/>
      <c r="C924" s="4"/>
      <c r="D924" s="4"/>
      <c r="E924" s="4"/>
      <c r="F924" s="149"/>
      <c r="G924" s="149"/>
      <c r="H924" s="149"/>
      <c r="I924" s="3"/>
      <c r="J924" s="149"/>
      <c r="K924" s="149"/>
      <c r="L924" s="3"/>
      <c r="M924" s="3"/>
    </row>
    <row r="925" spans="1:13" ht="12.75">
      <c r="A925" s="3"/>
      <c r="B925" s="3"/>
      <c r="C925" s="4"/>
      <c r="D925" s="4"/>
      <c r="E925" s="4"/>
      <c r="F925" s="149"/>
      <c r="G925" s="149"/>
      <c r="H925" s="149"/>
      <c r="I925" s="3"/>
      <c r="J925" s="149"/>
      <c r="K925" s="149"/>
      <c r="L925" s="3"/>
      <c r="M925" s="3"/>
    </row>
    <row r="926" spans="1:13" ht="12.75">
      <c r="A926" s="3"/>
      <c r="B926" s="3"/>
      <c r="C926" s="4"/>
      <c r="D926" s="4"/>
      <c r="E926" s="4"/>
      <c r="F926" s="149"/>
      <c r="G926" s="149"/>
      <c r="H926" s="149"/>
      <c r="I926" s="3"/>
      <c r="J926" s="149"/>
      <c r="K926" s="149"/>
      <c r="L926" s="3"/>
      <c r="M926" s="3"/>
    </row>
    <row r="927" spans="1:13" ht="12.75">
      <c r="A927" s="3"/>
      <c r="B927" s="3"/>
      <c r="C927" s="4"/>
      <c r="D927" s="4"/>
      <c r="E927" s="4"/>
      <c r="F927" s="149"/>
      <c r="G927" s="149"/>
      <c r="H927" s="149"/>
      <c r="I927" s="3"/>
      <c r="J927" s="149"/>
      <c r="K927" s="149"/>
      <c r="L927" s="3"/>
      <c r="M927" s="3"/>
    </row>
    <row r="928" spans="1:13" ht="12.75">
      <c r="A928" s="3"/>
      <c r="B928" s="3"/>
      <c r="C928" s="4"/>
      <c r="D928" s="4"/>
      <c r="E928" s="4"/>
      <c r="F928" s="149"/>
      <c r="G928" s="149"/>
      <c r="H928" s="149"/>
      <c r="I928" s="3"/>
      <c r="J928" s="149"/>
      <c r="K928" s="149"/>
      <c r="L928" s="3"/>
      <c r="M928" s="3"/>
    </row>
    <row r="929" spans="1:13" ht="12.75">
      <c r="A929" s="3"/>
      <c r="B929" s="3"/>
      <c r="C929" s="4"/>
      <c r="D929" s="4"/>
      <c r="E929" s="4"/>
      <c r="F929" s="149"/>
      <c r="G929" s="149"/>
      <c r="H929" s="149"/>
      <c r="I929" s="3"/>
      <c r="J929" s="149"/>
      <c r="K929" s="149"/>
      <c r="L929" s="3"/>
      <c r="M929" s="3"/>
    </row>
    <row r="930" spans="1:13" ht="12.75">
      <c r="A930" s="3"/>
      <c r="B930" s="3"/>
      <c r="C930" s="4"/>
      <c r="D930" s="4"/>
      <c r="E930" s="4"/>
      <c r="F930" s="149"/>
      <c r="G930" s="149"/>
      <c r="H930" s="149"/>
      <c r="I930" s="3"/>
      <c r="J930" s="149"/>
      <c r="K930" s="149"/>
      <c r="L930" s="3"/>
      <c r="M930" s="3"/>
    </row>
    <row r="931" spans="1:13" ht="12.75">
      <c r="A931" s="3"/>
      <c r="B931" s="3"/>
      <c r="C931" s="4"/>
      <c r="D931" s="4"/>
      <c r="E931" s="4"/>
      <c r="F931" s="149"/>
      <c r="G931" s="149"/>
      <c r="H931" s="149"/>
      <c r="I931" s="3"/>
      <c r="J931" s="149"/>
      <c r="K931" s="149"/>
      <c r="L931" s="3"/>
      <c r="M931" s="3"/>
    </row>
    <row r="932" spans="1:13" ht="12.75">
      <c r="A932" s="3"/>
      <c r="B932" s="3"/>
      <c r="C932" s="4"/>
      <c r="D932" s="4"/>
      <c r="E932" s="4"/>
      <c r="F932" s="149"/>
      <c r="G932" s="149"/>
      <c r="H932" s="149"/>
      <c r="I932" s="3"/>
      <c r="J932" s="149"/>
      <c r="K932" s="149"/>
      <c r="L932" s="3"/>
      <c r="M932" s="3"/>
    </row>
    <row r="933" spans="1:13" ht="12.75">
      <c r="A933" s="3"/>
      <c r="B933" s="3"/>
      <c r="C933" s="4"/>
      <c r="D933" s="4"/>
      <c r="E933" s="4"/>
      <c r="F933" s="149"/>
      <c r="G933" s="149"/>
      <c r="H933" s="149"/>
      <c r="I933" s="3"/>
      <c r="J933" s="149"/>
      <c r="K933" s="149"/>
      <c r="L933" s="3"/>
      <c r="M933" s="3"/>
    </row>
    <row r="934" spans="1:13" ht="12.75">
      <c r="A934" s="3"/>
      <c r="B934" s="3"/>
      <c r="C934" s="4"/>
      <c r="D934" s="4"/>
      <c r="E934" s="4"/>
      <c r="F934" s="149"/>
      <c r="G934" s="149"/>
      <c r="H934" s="149"/>
      <c r="I934" s="3"/>
      <c r="J934" s="149"/>
      <c r="K934" s="149"/>
      <c r="L934" s="3"/>
      <c r="M934" s="3"/>
    </row>
    <row r="935" spans="1:13" ht="12.75">
      <c r="A935" s="3"/>
      <c r="B935" s="3"/>
      <c r="C935" s="4"/>
      <c r="D935" s="4"/>
      <c r="E935" s="4"/>
      <c r="F935" s="149"/>
      <c r="G935" s="149"/>
      <c r="H935" s="149"/>
      <c r="I935" s="3"/>
      <c r="J935" s="149"/>
      <c r="K935" s="149"/>
      <c r="L935" s="3"/>
      <c r="M935" s="3"/>
    </row>
    <row r="936" spans="1:13" ht="12.75">
      <c r="A936" s="3"/>
      <c r="B936" s="3"/>
      <c r="C936" s="4"/>
      <c r="D936" s="4"/>
      <c r="E936" s="4"/>
      <c r="F936" s="149"/>
      <c r="G936" s="149"/>
      <c r="H936" s="149"/>
      <c r="I936" s="3"/>
      <c r="J936" s="149"/>
      <c r="K936" s="149"/>
      <c r="L936" s="3"/>
      <c r="M936" s="3"/>
    </row>
    <row r="937" spans="1:13" ht="12.75">
      <c r="A937" s="3"/>
      <c r="B937" s="3"/>
      <c r="C937" s="4"/>
      <c r="D937" s="4"/>
      <c r="E937" s="4"/>
      <c r="F937" s="149"/>
      <c r="G937" s="149"/>
      <c r="H937" s="149"/>
      <c r="I937" s="3"/>
      <c r="J937" s="149"/>
      <c r="K937" s="149"/>
      <c r="L937" s="3"/>
      <c r="M937" s="3"/>
    </row>
    <row r="938" spans="1:13" ht="12.75">
      <c r="A938" s="3"/>
      <c r="B938" s="3"/>
      <c r="C938" s="4"/>
      <c r="D938" s="4"/>
      <c r="E938" s="4"/>
      <c r="F938" s="149"/>
      <c r="G938" s="149"/>
      <c r="H938" s="149"/>
      <c r="I938" s="3"/>
      <c r="J938" s="149"/>
      <c r="K938" s="149"/>
      <c r="L938" s="3"/>
      <c r="M938" s="3"/>
    </row>
    <row r="939" spans="1:13" ht="12.75">
      <c r="A939" s="3"/>
      <c r="B939" s="3"/>
      <c r="C939" s="4"/>
      <c r="D939" s="4"/>
      <c r="E939" s="4"/>
      <c r="F939" s="149"/>
      <c r="G939" s="149"/>
      <c r="H939" s="149"/>
      <c r="I939" s="3"/>
      <c r="J939" s="149"/>
      <c r="K939" s="149"/>
      <c r="L939" s="3"/>
      <c r="M939" s="3"/>
    </row>
    <row r="940" spans="1:13" ht="12.75">
      <c r="A940" s="3"/>
      <c r="B940" s="3"/>
      <c r="C940" s="4"/>
      <c r="D940" s="4"/>
      <c r="E940" s="4"/>
      <c r="F940" s="149"/>
      <c r="G940" s="149"/>
      <c r="H940" s="149"/>
      <c r="I940" s="3"/>
      <c r="J940" s="149"/>
      <c r="K940" s="149"/>
      <c r="L940" s="3"/>
      <c r="M940" s="3"/>
    </row>
    <row r="941" spans="1:13" ht="12.75">
      <c r="A941" s="3"/>
      <c r="B941" s="3"/>
      <c r="C941" s="4"/>
      <c r="D941" s="4"/>
      <c r="E941" s="4"/>
      <c r="F941" s="149"/>
      <c r="G941" s="149"/>
      <c r="H941" s="149"/>
      <c r="I941" s="3"/>
      <c r="J941" s="149"/>
      <c r="K941" s="149"/>
      <c r="L941" s="3"/>
      <c r="M941" s="3"/>
    </row>
    <row r="942" spans="1:13" ht="12.75">
      <c r="A942" s="3"/>
      <c r="B942" s="3"/>
      <c r="C942" s="4"/>
      <c r="D942" s="4"/>
      <c r="E942" s="4"/>
      <c r="F942" s="149"/>
      <c r="G942" s="149"/>
      <c r="H942" s="149"/>
      <c r="I942" s="3"/>
      <c r="J942" s="149"/>
      <c r="K942" s="149"/>
      <c r="L942" s="3"/>
      <c r="M942" s="3"/>
    </row>
    <row r="943" spans="1:13" ht="12.75">
      <c r="A943" s="3"/>
      <c r="B943" s="3"/>
      <c r="C943" s="4"/>
      <c r="D943" s="4"/>
      <c r="E943" s="4"/>
      <c r="F943" s="149"/>
      <c r="G943" s="149"/>
      <c r="H943" s="149"/>
      <c r="I943" s="3"/>
      <c r="J943" s="149"/>
      <c r="K943" s="149"/>
      <c r="L943" s="3"/>
      <c r="M943" s="3"/>
    </row>
    <row r="944" spans="1:13" ht="12.75">
      <c r="A944" s="3"/>
      <c r="B944" s="3"/>
      <c r="C944" s="4"/>
      <c r="D944" s="4"/>
      <c r="E944" s="4"/>
      <c r="F944" s="149"/>
      <c r="G944" s="149"/>
      <c r="H944" s="149"/>
      <c r="I944" s="3"/>
      <c r="J944" s="149"/>
      <c r="K944" s="149"/>
      <c r="L944" s="3"/>
      <c r="M944" s="3"/>
    </row>
    <row r="945" spans="1:13" ht="12.75">
      <c r="A945" s="3"/>
      <c r="B945" s="3"/>
      <c r="C945" s="4"/>
      <c r="D945" s="4"/>
      <c r="E945" s="4"/>
      <c r="F945" s="149"/>
      <c r="G945" s="149"/>
      <c r="H945" s="149"/>
      <c r="I945" s="3"/>
      <c r="J945" s="149"/>
      <c r="K945" s="149"/>
      <c r="L945" s="3"/>
      <c r="M945" s="3"/>
    </row>
    <row r="946" spans="1:13" ht="12.75">
      <c r="A946" s="3"/>
      <c r="B946" s="3"/>
      <c r="C946" s="4"/>
      <c r="D946" s="4"/>
      <c r="E946" s="4"/>
      <c r="F946" s="149"/>
      <c r="G946" s="149"/>
      <c r="H946" s="149"/>
      <c r="I946" s="3"/>
      <c r="J946" s="149"/>
      <c r="K946" s="149"/>
      <c r="L946" s="3"/>
      <c r="M946" s="3"/>
    </row>
    <row r="947" spans="1:13" ht="12.75">
      <c r="A947" s="3"/>
      <c r="B947" s="3"/>
      <c r="C947" s="4"/>
      <c r="D947" s="4"/>
      <c r="E947" s="4"/>
      <c r="F947" s="149"/>
      <c r="G947" s="149"/>
      <c r="H947" s="149"/>
      <c r="I947" s="3"/>
      <c r="J947" s="149"/>
      <c r="K947" s="149"/>
      <c r="L947" s="3"/>
      <c r="M947" s="3"/>
    </row>
    <row r="948" spans="1:13" ht="12.75">
      <c r="A948" s="3"/>
      <c r="B948" s="3"/>
      <c r="C948" s="4"/>
      <c r="D948" s="4"/>
      <c r="E948" s="4"/>
      <c r="F948" s="149"/>
      <c r="G948" s="149"/>
      <c r="H948" s="149"/>
      <c r="I948" s="3"/>
      <c r="J948" s="149"/>
      <c r="K948" s="149"/>
      <c r="L948" s="3"/>
      <c r="M948" s="3"/>
    </row>
    <row r="949" spans="1:13" ht="12.75">
      <c r="A949" s="3"/>
      <c r="B949" s="3"/>
      <c r="C949" s="4"/>
      <c r="D949" s="4"/>
      <c r="E949" s="4"/>
      <c r="F949" s="149"/>
      <c r="G949" s="149"/>
      <c r="H949" s="149"/>
      <c r="I949" s="3"/>
      <c r="J949" s="149"/>
      <c r="K949" s="149"/>
      <c r="L949" s="3"/>
      <c r="M949" s="3"/>
    </row>
    <row r="950" spans="1:13" ht="12.75">
      <c r="A950" s="3"/>
      <c r="B950" s="3"/>
      <c r="C950" s="4"/>
      <c r="D950" s="4"/>
      <c r="E950" s="4"/>
      <c r="F950" s="149"/>
      <c r="G950" s="149"/>
      <c r="H950" s="149"/>
      <c r="I950" s="3"/>
      <c r="J950" s="149"/>
      <c r="K950" s="149"/>
      <c r="L950" s="3"/>
      <c r="M950" s="3"/>
    </row>
    <row r="951" spans="1:13" ht="12.75">
      <c r="A951" s="3"/>
      <c r="B951" s="3"/>
      <c r="C951" s="4"/>
      <c r="D951" s="4"/>
      <c r="E951" s="4"/>
      <c r="F951" s="149"/>
      <c r="G951" s="149"/>
      <c r="H951" s="149"/>
      <c r="I951" s="3"/>
      <c r="J951" s="149"/>
      <c r="K951" s="149"/>
      <c r="L951" s="3"/>
      <c r="M951" s="3"/>
    </row>
    <row r="952" spans="1:13" ht="12.75">
      <c r="A952" s="3"/>
      <c r="B952" s="3"/>
      <c r="C952" s="4"/>
      <c r="D952" s="4"/>
      <c r="E952" s="4"/>
      <c r="F952" s="149"/>
      <c r="G952" s="149"/>
      <c r="H952" s="149"/>
      <c r="I952" s="3"/>
      <c r="J952" s="149"/>
      <c r="K952" s="149"/>
      <c r="L952" s="3"/>
      <c r="M952" s="3"/>
    </row>
    <row r="953" spans="1:13" ht="12.75">
      <c r="A953" s="3"/>
      <c r="B953" s="3"/>
      <c r="C953" s="4"/>
      <c r="D953" s="4"/>
      <c r="E953" s="4"/>
      <c r="F953" s="149"/>
      <c r="G953" s="149"/>
      <c r="H953" s="149"/>
      <c r="I953" s="3"/>
      <c r="J953" s="149"/>
      <c r="K953" s="149"/>
      <c r="L953" s="3"/>
      <c r="M953" s="3"/>
    </row>
    <row r="954" spans="1:13" ht="12.75">
      <c r="A954" s="3"/>
      <c r="B954" s="3"/>
      <c r="C954" s="4"/>
      <c r="D954" s="4"/>
      <c r="E954" s="4"/>
      <c r="F954" s="149"/>
      <c r="G954" s="149"/>
      <c r="H954" s="149"/>
      <c r="I954" s="3"/>
      <c r="J954" s="149"/>
      <c r="K954" s="149"/>
      <c r="L954" s="3"/>
      <c r="M954" s="3"/>
    </row>
    <row r="955" spans="1:13" ht="12.75">
      <c r="A955" s="3"/>
      <c r="B955" s="3"/>
      <c r="C955" s="4"/>
      <c r="D955" s="4"/>
      <c r="E955" s="4"/>
      <c r="F955" s="149"/>
      <c r="G955" s="149"/>
      <c r="H955" s="149"/>
      <c r="I955" s="3"/>
      <c r="J955" s="149"/>
      <c r="K955" s="149"/>
      <c r="L955" s="3"/>
      <c r="M955" s="3"/>
    </row>
    <row r="956" spans="1:13" ht="12.75">
      <c r="A956" s="3"/>
      <c r="B956" s="3"/>
      <c r="C956" s="4"/>
      <c r="D956" s="4"/>
      <c r="E956" s="4"/>
      <c r="F956" s="149"/>
      <c r="G956" s="149"/>
      <c r="H956" s="149"/>
      <c r="I956" s="3"/>
      <c r="J956" s="149"/>
      <c r="K956" s="149"/>
      <c r="L956" s="3"/>
      <c r="M956" s="3"/>
    </row>
    <row r="957" spans="1:13" ht="12.75">
      <c r="A957" s="3"/>
      <c r="B957" s="3"/>
      <c r="C957" s="4"/>
      <c r="D957" s="4"/>
      <c r="E957" s="4"/>
      <c r="F957" s="149"/>
      <c r="G957" s="149"/>
      <c r="H957" s="149"/>
      <c r="I957" s="3"/>
      <c r="J957" s="149"/>
      <c r="K957" s="149"/>
      <c r="L957" s="3"/>
      <c r="M957" s="3"/>
    </row>
    <row r="958" spans="1:13" ht="12.75">
      <c r="A958" s="3"/>
      <c r="B958" s="3"/>
      <c r="C958" s="4"/>
      <c r="D958" s="4"/>
      <c r="E958" s="4"/>
      <c r="F958" s="149"/>
      <c r="G958" s="149"/>
      <c r="H958" s="149"/>
      <c r="I958" s="3"/>
      <c r="J958" s="149"/>
      <c r="K958" s="149"/>
      <c r="L958" s="3"/>
      <c r="M958" s="3"/>
    </row>
    <row r="959" spans="1:13" ht="12.75">
      <c r="A959" s="3"/>
      <c r="B959" s="3"/>
      <c r="C959" s="4"/>
      <c r="D959" s="4"/>
      <c r="E959" s="4"/>
      <c r="F959" s="149"/>
      <c r="G959" s="149"/>
      <c r="H959" s="149"/>
      <c r="I959" s="3"/>
      <c r="J959" s="149"/>
      <c r="K959" s="149"/>
      <c r="L959" s="3"/>
      <c r="M959" s="3"/>
    </row>
    <row r="960" spans="1:13" ht="12.75">
      <c r="A960" s="3"/>
      <c r="B960" s="3"/>
      <c r="C960" s="4"/>
      <c r="D960" s="4"/>
      <c r="E960" s="4"/>
      <c r="F960" s="149"/>
      <c r="G960" s="149"/>
      <c r="H960" s="149"/>
      <c r="I960" s="3"/>
      <c r="J960" s="149"/>
      <c r="K960" s="149"/>
      <c r="L960" s="3"/>
      <c r="M960" s="3"/>
    </row>
    <row r="961" spans="1:13" ht="12.75">
      <c r="A961" s="3"/>
      <c r="B961" s="3"/>
      <c r="C961" s="4"/>
      <c r="D961" s="4"/>
      <c r="E961" s="4"/>
      <c r="F961" s="149"/>
      <c r="G961" s="149"/>
      <c r="H961" s="149"/>
      <c r="I961" s="3"/>
      <c r="J961" s="149"/>
      <c r="K961" s="149"/>
      <c r="L961" s="3"/>
      <c r="M961" s="3"/>
    </row>
    <row r="962" spans="1:13" ht="12.75">
      <c r="A962" s="3"/>
      <c r="B962" s="3"/>
      <c r="C962" s="4"/>
      <c r="D962" s="4"/>
      <c r="E962" s="4"/>
      <c r="F962" s="149"/>
      <c r="G962" s="149"/>
      <c r="H962" s="149"/>
      <c r="I962" s="3"/>
      <c r="J962" s="149"/>
      <c r="K962" s="149"/>
      <c r="L962" s="3"/>
      <c r="M962" s="3"/>
    </row>
    <row r="963" spans="1:13" ht="12.75">
      <c r="A963" s="3"/>
      <c r="B963" s="3"/>
      <c r="C963" s="4"/>
      <c r="D963" s="4"/>
      <c r="E963" s="4"/>
      <c r="F963" s="149"/>
      <c r="G963" s="149"/>
      <c r="H963" s="149"/>
      <c r="I963" s="3"/>
      <c r="J963" s="149"/>
      <c r="K963" s="149"/>
      <c r="L963" s="3"/>
      <c r="M963" s="3"/>
    </row>
    <row r="964" spans="1:13" ht="12.75">
      <c r="A964" s="3"/>
      <c r="B964" s="3"/>
      <c r="C964" s="4"/>
      <c r="D964" s="4"/>
      <c r="E964" s="4"/>
      <c r="F964" s="149"/>
      <c r="G964" s="149"/>
      <c r="H964" s="149"/>
      <c r="I964" s="3"/>
      <c r="J964" s="149"/>
      <c r="K964" s="149"/>
      <c r="L964" s="3"/>
      <c r="M964" s="3"/>
    </row>
    <row r="965" spans="1:13" ht="12.75">
      <c r="A965" s="3"/>
      <c r="B965" s="3"/>
      <c r="C965" s="4"/>
      <c r="D965" s="4"/>
      <c r="E965" s="4"/>
      <c r="F965" s="149"/>
      <c r="G965" s="149"/>
      <c r="H965" s="149"/>
      <c r="I965" s="3"/>
      <c r="J965" s="149"/>
      <c r="K965" s="149"/>
      <c r="L965" s="3"/>
      <c r="M965" s="3"/>
    </row>
    <row r="966" spans="1:13" ht="12.75">
      <c r="A966" s="3"/>
      <c r="B966" s="3"/>
      <c r="C966" s="4"/>
      <c r="D966" s="4"/>
      <c r="E966" s="4"/>
      <c r="F966" s="149"/>
      <c r="G966" s="149"/>
      <c r="H966" s="149"/>
      <c r="I966" s="3"/>
      <c r="J966" s="149"/>
      <c r="K966" s="149"/>
      <c r="L966" s="3"/>
      <c r="M966" s="3"/>
    </row>
    <row r="967" spans="1:13" ht="12.75">
      <c r="A967" s="3"/>
      <c r="B967" s="3"/>
      <c r="C967" s="4"/>
      <c r="D967" s="4"/>
      <c r="E967" s="4"/>
      <c r="F967" s="149"/>
      <c r="G967" s="149"/>
      <c r="H967" s="149"/>
      <c r="I967" s="3"/>
      <c r="J967" s="149"/>
      <c r="K967" s="149"/>
      <c r="L967" s="3"/>
      <c r="M967" s="3"/>
    </row>
    <row r="968" spans="1:13" ht="12.75">
      <c r="A968" s="3"/>
      <c r="B968" s="3"/>
      <c r="C968" s="4"/>
      <c r="D968" s="4"/>
      <c r="E968" s="4"/>
      <c r="F968" s="149"/>
      <c r="G968" s="149"/>
      <c r="H968" s="149"/>
      <c r="I968" s="3"/>
      <c r="J968" s="149"/>
      <c r="K968" s="149"/>
      <c r="L968" s="3"/>
      <c r="M968" s="3"/>
    </row>
    <row r="969" spans="1:13" ht="12.75">
      <c r="A969" s="3"/>
      <c r="B969" s="3"/>
      <c r="C969" s="4"/>
      <c r="D969" s="4"/>
      <c r="E969" s="4"/>
      <c r="F969" s="149"/>
      <c r="G969" s="149"/>
      <c r="H969" s="149"/>
      <c r="I969" s="3"/>
      <c r="J969" s="149"/>
      <c r="K969" s="149"/>
      <c r="L969" s="3"/>
      <c r="M969" s="3"/>
    </row>
    <row r="970" spans="1:13" ht="12.75">
      <c r="A970" s="3"/>
      <c r="B970" s="3"/>
      <c r="C970" s="4"/>
      <c r="D970" s="4"/>
      <c r="E970" s="4"/>
      <c r="F970" s="149"/>
      <c r="G970" s="149"/>
      <c r="H970" s="149"/>
      <c r="I970" s="3"/>
      <c r="J970" s="149"/>
      <c r="K970" s="149"/>
      <c r="L970" s="3"/>
      <c r="M970" s="3"/>
    </row>
    <row r="971" spans="1:13" ht="12.75">
      <c r="A971" s="3"/>
      <c r="B971" s="3"/>
      <c r="C971" s="4"/>
      <c r="D971" s="4"/>
      <c r="E971" s="4"/>
      <c r="F971" s="149"/>
      <c r="G971" s="149"/>
      <c r="H971" s="149"/>
      <c r="I971" s="3"/>
      <c r="J971" s="149"/>
      <c r="K971" s="149"/>
      <c r="L971" s="3"/>
      <c r="M971" s="3"/>
    </row>
    <row r="972" spans="1:13" ht="12.75">
      <c r="A972" s="3"/>
      <c r="B972" s="3"/>
      <c r="C972" s="4"/>
      <c r="D972" s="4"/>
      <c r="E972" s="4"/>
      <c r="F972" s="149"/>
      <c r="G972" s="149"/>
      <c r="H972" s="149"/>
      <c r="I972" s="3"/>
      <c r="J972" s="149"/>
      <c r="K972" s="149"/>
      <c r="L972" s="3"/>
      <c r="M972" s="3"/>
    </row>
    <row r="973" spans="1:13" ht="12.75">
      <c r="A973" s="3"/>
      <c r="B973" s="3"/>
      <c r="C973" s="4"/>
      <c r="D973" s="4"/>
      <c r="E973" s="4"/>
      <c r="F973" s="149"/>
      <c r="G973" s="149"/>
      <c r="H973" s="149"/>
      <c r="I973" s="3"/>
      <c r="J973" s="149"/>
      <c r="K973" s="149"/>
      <c r="L973" s="3"/>
      <c r="M973" s="3"/>
    </row>
    <row r="974" spans="1:13" ht="12.75">
      <c r="A974" s="3"/>
      <c r="B974" s="3"/>
      <c r="C974" s="4"/>
      <c r="D974" s="4"/>
      <c r="E974" s="4"/>
      <c r="F974" s="149"/>
      <c r="G974" s="149"/>
      <c r="H974" s="149"/>
      <c r="I974" s="3"/>
      <c r="J974" s="149"/>
      <c r="K974" s="149"/>
      <c r="L974" s="3"/>
      <c r="M974" s="3"/>
    </row>
    <row r="975" spans="1:13" ht="12.75">
      <c r="A975" s="3"/>
      <c r="B975" s="3"/>
      <c r="C975" s="4"/>
      <c r="D975" s="4"/>
      <c r="E975" s="4"/>
      <c r="F975" s="149"/>
      <c r="G975" s="149"/>
      <c r="H975" s="149"/>
      <c r="I975" s="3"/>
      <c r="J975" s="149"/>
      <c r="K975" s="149"/>
      <c r="L975" s="3"/>
      <c r="M975" s="3"/>
    </row>
    <row r="976" spans="1:13" ht="12.75">
      <c r="A976" s="3"/>
      <c r="B976" s="3"/>
      <c r="C976" s="4"/>
      <c r="D976" s="4"/>
      <c r="E976" s="4"/>
      <c r="F976" s="149"/>
      <c r="G976" s="149"/>
      <c r="H976" s="149"/>
      <c r="I976" s="3"/>
      <c r="J976" s="149"/>
      <c r="K976" s="149"/>
      <c r="L976" s="3"/>
      <c r="M976" s="3"/>
    </row>
    <row r="977" spans="1:13" ht="12.75">
      <c r="A977" s="3"/>
      <c r="B977" s="3"/>
      <c r="C977" s="4"/>
      <c r="D977" s="4"/>
      <c r="E977" s="4"/>
      <c r="F977" s="149"/>
      <c r="G977" s="149"/>
      <c r="H977" s="149"/>
      <c r="I977" s="3"/>
      <c r="J977" s="149"/>
      <c r="K977" s="149"/>
      <c r="L977" s="3"/>
      <c r="M977" s="3"/>
    </row>
    <row r="978" spans="1:13" ht="12.75">
      <c r="A978" s="3"/>
      <c r="B978" s="3"/>
      <c r="C978" s="4"/>
      <c r="D978" s="4"/>
      <c r="E978" s="4"/>
      <c r="F978" s="149"/>
      <c r="G978" s="149"/>
      <c r="H978" s="149"/>
      <c r="I978" s="3"/>
      <c r="J978" s="149"/>
      <c r="K978" s="149"/>
      <c r="L978" s="3"/>
      <c r="M978" s="3"/>
    </row>
    <row r="979" spans="1:13" ht="12.75">
      <c r="A979" s="3"/>
      <c r="B979" s="3"/>
      <c r="C979" s="4"/>
      <c r="D979" s="4"/>
      <c r="E979" s="4"/>
      <c r="F979" s="149"/>
      <c r="G979" s="149"/>
      <c r="H979" s="149"/>
      <c r="I979" s="3"/>
      <c r="J979" s="149"/>
      <c r="K979" s="149"/>
      <c r="L979" s="3"/>
      <c r="M979" s="3"/>
    </row>
    <row r="980" spans="1:13" ht="12.75">
      <c r="A980" s="3"/>
      <c r="B980" s="3"/>
      <c r="C980" s="4"/>
      <c r="D980" s="4"/>
      <c r="E980" s="4"/>
      <c r="F980" s="149"/>
      <c r="G980" s="149"/>
      <c r="H980" s="149"/>
      <c r="I980" s="3"/>
      <c r="J980" s="149"/>
      <c r="K980" s="149"/>
      <c r="L980" s="3"/>
      <c r="M980" s="3"/>
    </row>
    <row r="981" spans="1:13" ht="12.75">
      <c r="A981" s="3"/>
      <c r="B981" s="3"/>
      <c r="C981" s="4"/>
      <c r="D981" s="4"/>
      <c r="E981" s="4"/>
      <c r="F981" s="149"/>
      <c r="G981" s="149"/>
      <c r="H981" s="149"/>
      <c r="I981" s="3"/>
      <c r="J981" s="149"/>
      <c r="K981" s="149"/>
      <c r="L981" s="3"/>
      <c r="M981" s="3"/>
    </row>
    <row r="982" spans="1:13" ht="12.75">
      <c r="A982" s="3"/>
      <c r="B982" s="3"/>
      <c r="C982" s="4"/>
      <c r="D982" s="4"/>
      <c r="E982" s="4"/>
      <c r="F982" s="149"/>
      <c r="G982" s="149"/>
      <c r="H982" s="149"/>
      <c r="I982" s="3"/>
      <c r="J982" s="149"/>
      <c r="K982" s="149"/>
      <c r="L982" s="3"/>
      <c r="M982" s="3"/>
    </row>
    <row r="983" spans="1:13" ht="12.75">
      <c r="A983" s="3"/>
      <c r="B983" s="3"/>
      <c r="C983" s="4"/>
      <c r="D983" s="4"/>
      <c r="E983" s="4"/>
      <c r="F983" s="149"/>
      <c r="G983" s="149"/>
      <c r="H983" s="149"/>
      <c r="I983" s="3"/>
      <c r="J983" s="149"/>
      <c r="K983" s="149"/>
      <c r="L983" s="3"/>
      <c r="M983" s="3"/>
    </row>
    <row r="984" spans="1:13" ht="12.75">
      <c r="A984" s="3"/>
      <c r="B984" s="3"/>
      <c r="C984" s="4"/>
      <c r="D984" s="4"/>
      <c r="E984" s="4"/>
      <c r="F984" s="149"/>
      <c r="G984" s="149"/>
      <c r="H984" s="149"/>
      <c r="I984" s="3"/>
      <c r="J984" s="149"/>
      <c r="K984" s="149"/>
      <c r="L984" s="3"/>
      <c r="M984" s="3"/>
    </row>
    <row r="985" spans="1:13" ht="12.75">
      <c r="A985" s="3"/>
      <c r="B985" s="3"/>
      <c r="C985" s="4"/>
      <c r="D985" s="4"/>
      <c r="E985" s="4"/>
      <c r="F985" s="149"/>
      <c r="G985" s="149"/>
      <c r="H985" s="149"/>
      <c r="I985" s="3"/>
      <c r="J985" s="149"/>
      <c r="K985" s="149"/>
      <c r="L985" s="3"/>
      <c r="M985" s="3"/>
    </row>
    <row r="986" spans="1:13" ht="12.75">
      <c r="A986" s="3"/>
      <c r="B986" s="3"/>
      <c r="C986" s="4"/>
      <c r="D986" s="4"/>
      <c r="E986" s="4"/>
      <c r="F986" s="149"/>
      <c r="G986" s="149"/>
      <c r="H986" s="149"/>
      <c r="I986" s="3"/>
      <c r="J986" s="149"/>
      <c r="K986" s="149"/>
      <c r="L986" s="3"/>
      <c r="M986" s="3"/>
    </row>
    <row r="987" spans="1:13" ht="12.75">
      <c r="A987" s="3"/>
      <c r="B987" s="3"/>
      <c r="C987" s="4"/>
      <c r="D987" s="4"/>
      <c r="E987" s="4"/>
      <c r="F987" s="149"/>
      <c r="G987" s="149"/>
      <c r="H987" s="149"/>
      <c r="I987" s="3"/>
      <c r="J987" s="149"/>
      <c r="K987" s="149"/>
      <c r="L987" s="3"/>
      <c r="M987" s="3"/>
    </row>
    <row r="988" spans="1:13" ht="12.75">
      <c r="A988" s="3"/>
      <c r="B988" s="3"/>
      <c r="C988" s="4"/>
      <c r="D988" s="4"/>
      <c r="E988" s="4"/>
      <c r="F988" s="149"/>
      <c r="G988" s="149"/>
      <c r="H988" s="149"/>
      <c r="I988" s="3"/>
      <c r="J988" s="149"/>
      <c r="K988" s="149"/>
      <c r="L988" s="3"/>
      <c r="M988" s="3"/>
    </row>
    <row r="989" spans="1:13" ht="12.75">
      <c r="A989" s="3"/>
      <c r="B989" s="3"/>
      <c r="C989" s="4"/>
      <c r="D989" s="4"/>
      <c r="E989" s="4"/>
      <c r="F989" s="149"/>
      <c r="G989" s="149"/>
      <c r="H989" s="149"/>
      <c r="I989" s="3"/>
      <c r="J989" s="149"/>
      <c r="K989" s="149"/>
      <c r="L989" s="3"/>
      <c r="M989" s="3"/>
    </row>
    <row r="990" spans="1:13" ht="12.75">
      <c r="A990" s="3"/>
      <c r="B990" s="3"/>
      <c r="C990" s="4"/>
      <c r="D990" s="4"/>
      <c r="E990" s="4"/>
      <c r="F990" s="149"/>
      <c r="G990" s="149"/>
      <c r="H990" s="149"/>
      <c r="I990" s="3"/>
      <c r="J990" s="149"/>
      <c r="K990" s="149"/>
      <c r="L990" s="3"/>
      <c r="M990" s="3"/>
    </row>
    <row r="991" spans="1:13" ht="12.75">
      <c r="A991" s="3"/>
      <c r="B991" s="3"/>
      <c r="C991" s="4"/>
      <c r="D991" s="4"/>
      <c r="E991" s="4"/>
      <c r="F991" s="149"/>
      <c r="G991" s="149"/>
      <c r="H991" s="149"/>
      <c r="I991" s="3"/>
      <c r="J991" s="149"/>
      <c r="K991" s="149"/>
      <c r="L991" s="3"/>
      <c r="M991" s="3"/>
    </row>
    <row r="992" spans="1:13" ht="12.75">
      <c r="A992" s="3"/>
      <c r="B992" s="3"/>
      <c r="C992" s="4"/>
      <c r="D992" s="4"/>
      <c r="E992" s="4"/>
      <c r="F992" s="149"/>
      <c r="G992" s="149"/>
      <c r="H992" s="149"/>
      <c r="I992" s="3"/>
      <c r="J992" s="149"/>
      <c r="K992" s="149"/>
      <c r="L992" s="3"/>
      <c r="M992" s="3"/>
    </row>
    <row r="993" spans="1:13" ht="12.75">
      <c r="A993" s="3"/>
      <c r="B993" s="3"/>
      <c r="C993" s="4"/>
      <c r="D993" s="4"/>
      <c r="E993" s="4"/>
      <c r="F993" s="149"/>
      <c r="G993" s="149"/>
      <c r="H993" s="149"/>
      <c r="I993" s="3"/>
      <c r="J993" s="149"/>
      <c r="K993" s="149"/>
      <c r="L993" s="3"/>
      <c r="M993" s="3"/>
    </row>
    <row r="994" spans="1:13" ht="12.75">
      <c r="A994" s="3"/>
      <c r="B994" s="3"/>
      <c r="C994" s="4"/>
      <c r="D994" s="4"/>
      <c r="E994" s="4"/>
      <c r="F994" s="149"/>
      <c r="G994" s="149"/>
      <c r="H994" s="149"/>
      <c r="I994" s="3"/>
      <c r="J994" s="149"/>
      <c r="K994" s="149"/>
      <c r="L994" s="3"/>
      <c r="M994" s="3"/>
    </row>
    <row r="995" spans="1:13" ht="12.75">
      <c r="A995" s="3"/>
      <c r="B995" s="3"/>
      <c r="C995" s="4"/>
      <c r="D995" s="4"/>
      <c r="E995" s="4"/>
      <c r="F995" s="149"/>
      <c r="G995" s="149"/>
      <c r="H995" s="149"/>
      <c r="I995" s="3"/>
      <c r="J995" s="149"/>
      <c r="K995" s="149"/>
      <c r="L995" s="3"/>
      <c r="M995" s="3"/>
    </row>
    <row r="996" spans="1:13" ht="12.75">
      <c r="A996" s="3"/>
      <c r="B996" s="3"/>
      <c r="C996" s="4"/>
      <c r="D996" s="4"/>
      <c r="E996" s="4"/>
      <c r="F996" s="149"/>
      <c r="G996" s="149"/>
      <c r="H996" s="149"/>
      <c r="I996" s="3"/>
      <c r="J996" s="149"/>
      <c r="K996" s="149"/>
      <c r="L996" s="3"/>
      <c r="M996" s="3"/>
    </row>
    <row r="997" spans="1:13" ht="12.75">
      <c r="A997" s="3"/>
      <c r="B997" s="3"/>
      <c r="C997" s="4"/>
      <c r="D997" s="4"/>
      <c r="E997" s="4"/>
      <c r="F997" s="149"/>
      <c r="G997" s="149"/>
      <c r="H997" s="149"/>
      <c r="I997" s="3"/>
      <c r="J997" s="149"/>
      <c r="K997" s="149"/>
      <c r="L997" s="3"/>
      <c r="M997" s="3"/>
    </row>
    <row r="998" spans="1:13" ht="12.75">
      <c r="A998" s="3"/>
      <c r="B998" s="3"/>
      <c r="C998" s="4"/>
      <c r="D998" s="4"/>
      <c r="E998" s="4"/>
      <c r="F998" s="149"/>
      <c r="G998" s="149"/>
      <c r="H998" s="149"/>
      <c r="I998" s="3"/>
      <c r="J998" s="149"/>
      <c r="K998" s="149"/>
      <c r="L998" s="3"/>
      <c r="M998" s="3"/>
    </row>
    <row r="999" spans="1:13" ht="12.75">
      <c r="A999" s="3"/>
      <c r="B999" s="3"/>
      <c r="C999" s="4"/>
      <c r="D999" s="4"/>
      <c r="E999" s="4"/>
      <c r="F999" s="149"/>
      <c r="G999" s="149"/>
      <c r="H999" s="149"/>
      <c r="I999" s="3"/>
      <c r="J999" s="149"/>
      <c r="K999" s="149"/>
      <c r="L999" s="3"/>
      <c r="M999" s="3"/>
    </row>
    <row r="1000" spans="1:13" ht="12.75">
      <c r="A1000" s="3"/>
      <c r="B1000" s="3"/>
      <c r="C1000" s="4"/>
      <c r="D1000" s="4"/>
      <c r="E1000" s="4"/>
      <c r="F1000" s="149"/>
      <c r="G1000" s="149"/>
      <c r="H1000" s="149"/>
      <c r="I1000" s="3"/>
      <c r="J1000" s="149"/>
      <c r="K1000" s="149"/>
      <c r="L1000" s="3"/>
      <c r="M1000" s="3"/>
    </row>
    <row r="1001" spans="1:13" ht="12.75">
      <c r="A1001" s="3"/>
      <c r="B1001" s="3"/>
      <c r="C1001" s="4"/>
      <c r="D1001" s="4"/>
      <c r="E1001" s="4"/>
      <c r="F1001" s="149"/>
      <c r="G1001" s="149"/>
      <c r="H1001" s="149"/>
      <c r="I1001" s="3"/>
      <c r="J1001" s="149"/>
      <c r="K1001" s="149"/>
      <c r="L1001" s="3"/>
      <c r="M1001" s="3"/>
    </row>
    <row r="1002" spans="1:13" ht="12.75">
      <c r="A1002" s="3"/>
      <c r="B1002" s="3"/>
      <c r="C1002" s="4"/>
      <c r="D1002" s="4"/>
      <c r="E1002" s="4"/>
      <c r="F1002" s="149"/>
      <c r="G1002" s="149"/>
      <c r="H1002" s="149"/>
      <c r="I1002" s="3"/>
      <c r="J1002" s="149"/>
      <c r="K1002" s="149"/>
      <c r="L1002" s="3"/>
      <c r="M1002" s="3"/>
    </row>
    <row r="1003" spans="1:13" ht="12.75">
      <c r="A1003" s="3"/>
      <c r="B1003" s="3"/>
      <c r="C1003" s="4"/>
      <c r="D1003" s="4"/>
      <c r="E1003" s="4"/>
      <c r="F1003" s="149"/>
      <c r="G1003" s="149"/>
      <c r="H1003" s="149"/>
      <c r="I1003" s="3"/>
      <c r="J1003" s="149"/>
      <c r="K1003" s="149"/>
      <c r="L1003" s="3"/>
      <c r="M1003" s="3"/>
    </row>
  </sheetData>
  <mergeCells count="14">
    <mergeCell ref="B146:E146"/>
    <mergeCell ref="M3:M4"/>
    <mergeCell ref="B2:I2"/>
    <mergeCell ref="B3:B4"/>
    <mergeCell ref="C3:C4"/>
    <mergeCell ref="D3:D4"/>
    <mergeCell ref="E3:E4"/>
    <mergeCell ref="F3:F4"/>
    <mergeCell ref="G3:G4"/>
    <mergeCell ref="H3:H4"/>
    <mergeCell ref="I3:I4"/>
    <mergeCell ref="J3:J4"/>
    <mergeCell ref="K3:K4"/>
    <mergeCell ref="L3:L4"/>
  </mergeCells>
  <printOptions horizontalCentered="1" gridLines="1"/>
  <pageMargins left="0.70866141732283472" right="0.70866141732283472" top="0.74803149606299213" bottom="0.74803149606299213" header="0" footer="0"/>
  <pageSetup paperSize="9" scale="77" fitToHeight="0" pageOrder="overThenDown" orientation="landscape" cellComments="atEnd" r:id="rId1"/>
  <headerFooter>
    <oddFooter>Page &amp;P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pageSetUpPr fitToPage="1"/>
  </sheetPr>
  <dimension ref="A1:AD1003"/>
  <sheetViews>
    <sheetView view="pageBreakPreview" zoomScale="60" zoomScaleNormal="100" workbookViewId="0">
      <pane ySplit="3" topLeftCell="A114" activePane="bottomLeft" state="frozen"/>
      <selection pane="bottomLeft" activeCell="K118" sqref="K118"/>
    </sheetView>
  </sheetViews>
  <sheetFormatPr defaultColWidth="12.5703125" defaultRowHeight="15.75" customHeight="1"/>
  <cols>
    <col min="1" max="1" width="1.5703125" customWidth="1"/>
    <col min="2" max="2" width="7.5703125" customWidth="1"/>
    <col min="3" max="3" width="25.5703125" customWidth="1"/>
    <col min="4" max="4" width="26.42578125" customWidth="1"/>
    <col min="5" max="5" width="43.42578125" customWidth="1"/>
    <col min="6" max="6" width="10" customWidth="1"/>
    <col min="7" max="7" width="10.28515625" customWidth="1"/>
    <col min="8" max="8" width="10.42578125" customWidth="1"/>
    <col min="9" max="9" width="13" customWidth="1"/>
    <col min="10" max="10" width="13" hidden="1" customWidth="1"/>
    <col min="11" max="12" width="16.42578125" customWidth="1"/>
  </cols>
  <sheetData>
    <row r="1" spans="1:30" ht="6" customHeight="1">
      <c r="A1" s="483"/>
      <c r="B1" s="484"/>
      <c r="C1" s="485"/>
      <c r="D1" s="485"/>
      <c r="E1" s="485"/>
      <c r="F1" s="484"/>
      <c r="G1" s="484"/>
      <c r="H1" s="484"/>
      <c r="I1" s="484"/>
      <c r="J1" s="484"/>
      <c r="K1" s="484"/>
      <c r="L1" s="484"/>
    </row>
    <row r="2" spans="1:30" ht="22.5" customHeight="1">
      <c r="A2" s="483"/>
      <c r="B2" s="1687" t="s">
        <v>513</v>
      </c>
      <c r="C2" s="1676"/>
      <c r="D2" s="1676"/>
      <c r="E2" s="1676"/>
      <c r="F2" s="1676"/>
      <c r="G2" s="1676"/>
      <c r="H2" s="1676"/>
      <c r="I2" s="1677"/>
      <c r="J2" s="1551"/>
      <c r="K2" s="1552"/>
      <c r="L2" s="1552"/>
    </row>
    <row r="3" spans="1:30" ht="25.5">
      <c r="A3" s="486"/>
      <c r="B3" s="1553" t="s">
        <v>99</v>
      </c>
      <c r="C3" s="1553" t="s">
        <v>100</v>
      </c>
      <c r="D3" s="1553" t="s">
        <v>101</v>
      </c>
      <c r="E3" s="1553" t="s">
        <v>102</v>
      </c>
      <c r="F3" s="1554" t="s">
        <v>103</v>
      </c>
      <c r="G3" s="1554" t="s">
        <v>514</v>
      </c>
      <c r="H3" s="1554" t="s">
        <v>143</v>
      </c>
      <c r="I3" s="1553" t="s">
        <v>515</v>
      </c>
      <c r="J3" s="1553" t="s">
        <v>516</v>
      </c>
      <c r="K3" s="1553" t="s">
        <v>11</v>
      </c>
      <c r="L3" s="1553" t="s">
        <v>517</v>
      </c>
      <c r="M3" s="212"/>
      <c r="N3" s="212"/>
      <c r="O3" s="212"/>
      <c r="P3" s="212"/>
      <c r="Q3" s="212"/>
      <c r="R3" s="212"/>
      <c r="S3" s="212"/>
      <c r="T3" s="212"/>
      <c r="U3" s="212"/>
      <c r="V3" s="212"/>
      <c r="W3" s="212"/>
      <c r="X3" s="212"/>
      <c r="Y3" s="212"/>
      <c r="Z3" s="212"/>
      <c r="AA3" s="212"/>
      <c r="AB3" s="212"/>
      <c r="AC3" s="212"/>
      <c r="AD3" s="212"/>
    </row>
    <row r="4" spans="1:30" ht="1.5" customHeight="1">
      <c r="A4" s="480"/>
      <c r="B4" s="487"/>
      <c r="C4" s="488"/>
      <c r="D4" s="488"/>
      <c r="E4" s="488"/>
      <c r="F4" s="489"/>
      <c r="G4" s="489"/>
      <c r="H4" s="489"/>
      <c r="I4" s="490"/>
      <c r="J4" s="419"/>
      <c r="K4" s="419"/>
      <c r="L4" s="419"/>
    </row>
    <row r="5" spans="1:30" ht="24">
      <c r="A5" s="480"/>
      <c r="B5" s="429" t="s">
        <v>518</v>
      </c>
      <c r="C5" s="430" t="s">
        <v>519</v>
      </c>
      <c r="D5" s="430" t="s">
        <v>520</v>
      </c>
      <c r="E5" s="430" t="s">
        <v>521</v>
      </c>
      <c r="F5" s="431" t="s">
        <v>153</v>
      </c>
      <c r="G5" s="431">
        <v>1</v>
      </c>
      <c r="H5" s="431">
        <v>0</v>
      </c>
      <c r="I5" s="431">
        <f t="shared" ref="I5:I119" si="0">G5*H5</f>
        <v>0</v>
      </c>
      <c r="J5" s="491"/>
      <c r="K5" s="434"/>
      <c r="L5" s="492"/>
    </row>
    <row r="6" spans="1:30" ht="132">
      <c r="A6" s="480"/>
      <c r="B6" s="437" t="s">
        <v>522</v>
      </c>
      <c r="C6" s="438" t="s">
        <v>519</v>
      </c>
      <c r="D6" s="438" t="s">
        <v>520</v>
      </c>
      <c r="E6" s="438" t="s">
        <v>523</v>
      </c>
      <c r="F6" s="439" t="s">
        <v>153</v>
      </c>
      <c r="G6" s="439">
        <v>1</v>
      </c>
      <c r="H6" s="439">
        <v>0</v>
      </c>
      <c r="I6" s="439">
        <f t="shared" si="0"/>
        <v>0</v>
      </c>
      <c r="J6" s="493"/>
      <c r="K6" s="447"/>
      <c r="L6" s="448"/>
    </row>
    <row r="7" spans="1:30" ht="144">
      <c r="A7" s="480"/>
      <c r="B7" s="437" t="s">
        <v>524</v>
      </c>
      <c r="C7" s="438" t="s">
        <v>519</v>
      </c>
      <c r="D7" s="438" t="s">
        <v>525</v>
      </c>
      <c r="E7" s="438" t="s">
        <v>526</v>
      </c>
      <c r="F7" s="439" t="s">
        <v>153</v>
      </c>
      <c r="G7" s="439">
        <v>1</v>
      </c>
      <c r="H7" s="439">
        <v>0</v>
      </c>
      <c r="I7" s="439">
        <f t="shared" si="0"/>
        <v>0</v>
      </c>
      <c r="J7" s="493"/>
      <c r="K7" s="447"/>
      <c r="L7" s="448"/>
    </row>
    <row r="8" spans="1:30" ht="72">
      <c r="A8" s="480"/>
      <c r="B8" s="437" t="s">
        <v>527</v>
      </c>
      <c r="C8" s="438" t="s">
        <v>519</v>
      </c>
      <c r="D8" s="438" t="s">
        <v>525</v>
      </c>
      <c r="E8" s="438" t="s">
        <v>528</v>
      </c>
      <c r="F8" s="439" t="s">
        <v>153</v>
      </c>
      <c r="G8" s="439">
        <v>1</v>
      </c>
      <c r="H8" s="439">
        <v>0</v>
      </c>
      <c r="I8" s="439">
        <f t="shared" si="0"/>
        <v>0</v>
      </c>
      <c r="J8" s="493"/>
      <c r="K8" s="447"/>
      <c r="L8" s="448"/>
    </row>
    <row r="9" spans="1:30" ht="72">
      <c r="A9" s="480"/>
      <c r="B9" s="437" t="s">
        <v>529</v>
      </c>
      <c r="C9" s="438" t="s">
        <v>519</v>
      </c>
      <c r="D9" s="438" t="s">
        <v>525</v>
      </c>
      <c r="E9" s="438" t="s">
        <v>530</v>
      </c>
      <c r="F9" s="439" t="s">
        <v>153</v>
      </c>
      <c r="G9" s="439">
        <v>1</v>
      </c>
      <c r="H9" s="439">
        <v>0</v>
      </c>
      <c r="I9" s="439">
        <f t="shared" si="0"/>
        <v>0</v>
      </c>
      <c r="J9" s="493"/>
      <c r="K9" s="447"/>
      <c r="L9" s="448"/>
    </row>
    <row r="10" spans="1:30" ht="72">
      <c r="A10" s="480"/>
      <c r="B10" s="437" t="s">
        <v>531</v>
      </c>
      <c r="C10" s="438" t="s">
        <v>519</v>
      </c>
      <c r="D10" s="438" t="s">
        <v>525</v>
      </c>
      <c r="E10" s="438" t="s">
        <v>532</v>
      </c>
      <c r="F10" s="439" t="s">
        <v>153</v>
      </c>
      <c r="G10" s="439">
        <v>1</v>
      </c>
      <c r="H10" s="439">
        <v>0</v>
      </c>
      <c r="I10" s="439">
        <f t="shared" si="0"/>
        <v>0</v>
      </c>
      <c r="J10" s="493"/>
      <c r="K10" s="447"/>
      <c r="L10" s="448"/>
    </row>
    <row r="11" spans="1:30" ht="60">
      <c r="A11" s="480"/>
      <c r="B11" s="437" t="s">
        <v>533</v>
      </c>
      <c r="C11" s="438" t="s">
        <v>519</v>
      </c>
      <c r="D11" s="438" t="s">
        <v>534</v>
      </c>
      <c r="E11" s="438" t="s">
        <v>535</v>
      </c>
      <c r="F11" s="439" t="s">
        <v>153</v>
      </c>
      <c r="G11" s="439">
        <v>1</v>
      </c>
      <c r="H11" s="439">
        <v>0</v>
      </c>
      <c r="I11" s="439">
        <f t="shared" si="0"/>
        <v>0</v>
      </c>
      <c r="J11" s="493"/>
      <c r="K11" s="447"/>
      <c r="L11" s="448"/>
    </row>
    <row r="12" spans="1:30" ht="96">
      <c r="A12" s="480"/>
      <c r="B12" s="437" t="s">
        <v>536</v>
      </c>
      <c r="C12" s="438" t="s">
        <v>519</v>
      </c>
      <c r="D12" s="438" t="s">
        <v>534</v>
      </c>
      <c r="E12" s="438" t="s">
        <v>537</v>
      </c>
      <c r="F12" s="439" t="s">
        <v>153</v>
      </c>
      <c r="G12" s="439">
        <v>1</v>
      </c>
      <c r="H12" s="439">
        <v>0</v>
      </c>
      <c r="I12" s="439">
        <f t="shared" si="0"/>
        <v>0</v>
      </c>
      <c r="J12" s="493"/>
      <c r="K12" s="447"/>
      <c r="L12" s="448"/>
    </row>
    <row r="13" spans="1:30" ht="60">
      <c r="A13" s="480"/>
      <c r="B13" s="437" t="s">
        <v>538</v>
      </c>
      <c r="C13" s="438" t="s">
        <v>519</v>
      </c>
      <c r="D13" s="438" t="s">
        <v>539</v>
      </c>
      <c r="E13" s="438" t="s">
        <v>540</v>
      </c>
      <c r="F13" s="439" t="s">
        <v>153</v>
      </c>
      <c r="G13" s="439">
        <v>1</v>
      </c>
      <c r="H13" s="439">
        <v>0</v>
      </c>
      <c r="I13" s="439">
        <f t="shared" si="0"/>
        <v>0</v>
      </c>
      <c r="J13" s="493"/>
      <c r="K13" s="447"/>
      <c r="L13" s="448"/>
    </row>
    <row r="14" spans="1:30" ht="60">
      <c r="A14" s="480"/>
      <c r="B14" s="437" t="s">
        <v>541</v>
      </c>
      <c r="C14" s="438" t="s">
        <v>519</v>
      </c>
      <c r="D14" s="438" t="s">
        <v>539</v>
      </c>
      <c r="E14" s="438" t="s">
        <v>542</v>
      </c>
      <c r="F14" s="439" t="s">
        <v>153</v>
      </c>
      <c r="G14" s="439">
        <v>1</v>
      </c>
      <c r="H14" s="439">
        <v>0</v>
      </c>
      <c r="I14" s="439">
        <f t="shared" si="0"/>
        <v>0</v>
      </c>
      <c r="J14" s="493"/>
      <c r="K14" s="447"/>
      <c r="L14" s="448"/>
    </row>
    <row r="15" spans="1:30" ht="60">
      <c r="A15" s="480"/>
      <c r="B15" s="437" t="s">
        <v>543</v>
      </c>
      <c r="C15" s="438" t="s">
        <v>519</v>
      </c>
      <c r="D15" s="438" t="s">
        <v>539</v>
      </c>
      <c r="E15" s="438" t="s">
        <v>544</v>
      </c>
      <c r="F15" s="439" t="s">
        <v>153</v>
      </c>
      <c r="G15" s="439">
        <v>1</v>
      </c>
      <c r="H15" s="439">
        <v>0</v>
      </c>
      <c r="I15" s="439">
        <f t="shared" si="0"/>
        <v>0</v>
      </c>
      <c r="J15" s="493"/>
      <c r="K15" s="447"/>
      <c r="L15" s="448"/>
    </row>
    <row r="16" spans="1:30" ht="60">
      <c r="A16" s="480"/>
      <c r="B16" s="437" t="s">
        <v>545</v>
      </c>
      <c r="C16" s="438" t="s">
        <v>519</v>
      </c>
      <c r="D16" s="438" t="s">
        <v>539</v>
      </c>
      <c r="E16" s="438" t="s">
        <v>546</v>
      </c>
      <c r="F16" s="439" t="s">
        <v>153</v>
      </c>
      <c r="G16" s="439">
        <v>1</v>
      </c>
      <c r="H16" s="439">
        <v>0</v>
      </c>
      <c r="I16" s="439">
        <f t="shared" si="0"/>
        <v>0</v>
      </c>
      <c r="J16" s="493"/>
      <c r="K16" s="447"/>
      <c r="L16" s="448"/>
    </row>
    <row r="17" spans="1:12" ht="60">
      <c r="A17" s="480"/>
      <c r="B17" s="437" t="s">
        <v>547</v>
      </c>
      <c r="C17" s="438" t="s">
        <v>519</v>
      </c>
      <c r="D17" s="438" t="s">
        <v>539</v>
      </c>
      <c r="E17" s="438" t="s">
        <v>532</v>
      </c>
      <c r="F17" s="439" t="s">
        <v>153</v>
      </c>
      <c r="G17" s="439">
        <v>1</v>
      </c>
      <c r="H17" s="439">
        <v>0</v>
      </c>
      <c r="I17" s="439">
        <f t="shared" si="0"/>
        <v>0</v>
      </c>
      <c r="J17" s="493"/>
      <c r="K17" s="447"/>
      <c r="L17" s="448"/>
    </row>
    <row r="18" spans="1:12" ht="48">
      <c r="A18" s="480"/>
      <c r="B18" s="437" t="s">
        <v>548</v>
      </c>
      <c r="C18" s="438" t="s">
        <v>519</v>
      </c>
      <c r="D18" s="438" t="s">
        <v>549</v>
      </c>
      <c r="E18" s="438" t="s">
        <v>550</v>
      </c>
      <c r="F18" s="439" t="s">
        <v>153</v>
      </c>
      <c r="G18" s="439">
        <v>1</v>
      </c>
      <c r="H18" s="439">
        <v>0</v>
      </c>
      <c r="I18" s="439">
        <f t="shared" si="0"/>
        <v>0</v>
      </c>
      <c r="J18" s="493"/>
      <c r="K18" s="447"/>
      <c r="L18" s="448"/>
    </row>
    <row r="19" spans="1:12" ht="48">
      <c r="A19" s="480"/>
      <c r="B19" s="437" t="s">
        <v>551</v>
      </c>
      <c r="C19" s="438" t="s">
        <v>519</v>
      </c>
      <c r="D19" s="438" t="s">
        <v>549</v>
      </c>
      <c r="E19" s="438" t="s">
        <v>552</v>
      </c>
      <c r="F19" s="439" t="s">
        <v>153</v>
      </c>
      <c r="G19" s="439">
        <v>1</v>
      </c>
      <c r="H19" s="439">
        <v>0</v>
      </c>
      <c r="I19" s="439">
        <f t="shared" si="0"/>
        <v>0</v>
      </c>
      <c r="J19" s="493"/>
      <c r="K19" s="447"/>
      <c r="L19" s="448"/>
    </row>
    <row r="20" spans="1:12" ht="12.75">
      <c r="A20" s="480"/>
      <c r="B20" s="437" t="s">
        <v>553</v>
      </c>
      <c r="C20" s="438" t="s">
        <v>519</v>
      </c>
      <c r="D20" s="438" t="s">
        <v>554</v>
      </c>
      <c r="E20" s="438" t="s">
        <v>555</v>
      </c>
      <c r="F20" s="439" t="s">
        <v>556</v>
      </c>
      <c r="G20" s="439">
        <v>200</v>
      </c>
      <c r="H20" s="439">
        <v>0</v>
      </c>
      <c r="I20" s="439">
        <f t="shared" si="0"/>
        <v>0</v>
      </c>
      <c r="J20" s="493"/>
      <c r="K20" s="447"/>
      <c r="L20" s="448"/>
    </row>
    <row r="21" spans="1:12" ht="12.75">
      <c r="A21" s="480"/>
      <c r="B21" s="437" t="s">
        <v>557</v>
      </c>
      <c r="C21" s="438" t="s">
        <v>519</v>
      </c>
      <c r="D21" s="438" t="s">
        <v>554</v>
      </c>
      <c r="E21" s="438" t="s">
        <v>558</v>
      </c>
      <c r="F21" s="439" t="s">
        <v>556</v>
      </c>
      <c r="G21" s="439">
        <v>25</v>
      </c>
      <c r="H21" s="439">
        <v>0</v>
      </c>
      <c r="I21" s="439">
        <f t="shared" si="0"/>
        <v>0</v>
      </c>
      <c r="J21" s="493"/>
      <c r="K21" s="447"/>
      <c r="L21" s="448"/>
    </row>
    <row r="22" spans="1:12" ht="12.75">
      <c r="A22" s="480"/>
      <c r="B22" s="437" t="s">
        <v>559</v>
      </c>
      <c r="C22" s="438" t="s">
        <v>519</v>
      </c>
      <c r="D22" s="438" t="s">
        <v>554</v>
      </c>
      <c r="E22" s="438" t="s">
        <v>560</v>
      </c>
      <c r="F22" s="439" t="s">
        <v>556</v>
      </c>
      <c r="G22" s="439">
        <v>50</v>
      </c>
      <c r="H22" s="439">
        <v>0</v>
      </c>
      <c r="I22" s="439">
        <f t="shared" si="0"/>
        <v>0</v>
      </c>
      <c r="J22" s="493"/>
      <c r="K22" s="447"/>
      <c r="L22" s="448"/>
    </row>
    <row r="23" spans="1:12" ht="12.75">
      <c r="A23" s="480"/>
      <c r="B23" s="437" t="s">
        <v>561</v>
      </c>
      <c r="C23" s="438" t="s">
        <v>519</v>
      </c>
      <c r="D23" s="438" t="s">
        <v>554</v>
      </c>
      <c r="E23" s="438" t="s">
        <v>562</v>
      </c>
      <c r="F23" s="439" t="s">
        <v>556</v>
      </c>
      <c r="G23" s="439">
        <v>50</v>
      </c>
      <c r="H23" s="439">
        <v>0</v>
      </c>
      <c r="I23" s="439">
        <f t="shared" si="0"/>
        <v>0</v>
      </c>
      <c r="J23" s="493"/>
      <c r="K23" s="447"/>
      <c r="L23" s="448"/>
    </row>
    <row r="24" spans="1:12" ht="12.75">
      <c r="A24" s="480"/>
      <c r="B24" s="437" t="s">
        <v>563</v>
      </c>
      <c r="C24" s="438" t="s">
        <v>519</v>
      </c>
      <c r="D24" s="438" t="s">
        <v>554</v>
      </c>
      <c r="E24" s="438" t="s">
        <v>564</v>
      </c>
      <c r="F24" s="439" t="s">
        <v>556</v>
      </c>
      <c r="G24" s="439">
        <v>50</v>
      </c>
      <c r="H24" s="439">
        <v>0</v>
      </c>
      <c r="I24" s="439">
        <f t="shared" si="0"/>
        <v>0</v>
      </c>
      <c r="J24" s="493"/>
      <c r="K24" s="447"/>
      <c r="L24" s="448"/>
    </row>
    <row r="25" spans="1:12" ht="12.75">
      <c r="A25" s="480"/>
      <c r="B25" s="437" t="s">
        <v>565</v>
      </c>
      <c r="C25" s="438" t="s">
        <v>519</v>
      </c>
      <c r="D25" s="438" t="s">
        <v>554</v>
      </c>
      <c r="E25" s="438" t="s">
        <v>566</v>
      </c>
      <c r="F25" s="439" t="s">
        <v>556</v>
      </c>
      <c r="G25" s="439">
        <v>50</v>
      </c>
      <c r="H25" s="439">
        <v>10.6</v>
      </c>
      <c r="I25" s="439">
        <f t="shared" si="0"/>
        <v>530</v>
      </c>
      <c r="J25" s="493"/>
      <c r="K25" s="447">
        <f t="shared" ref="K25:K33" si="1">G25*H25</f>
        <v>530</v>
      </c>
      <c r="L25" s="448"/>
    </row>
    <row r="26" spans="1:12" ht="12.75">
      <c r="A26" s="480"/>
      <c r="B26" s="437" t="s">
        <v>567</v>
      </c>
      <c r="C26" s="438" t="s">
        <v>519</v>
      </c>
      <c r="D26" s="438" t="s">
        <v>554</v>
      </c>
      <c r="E26" s="438" t="s">
        <v>568</v>
      </c>
      <c r="F26" s="439" t="s">
        <v>556</v>
      </c>
      <c r="G26" s="439">
        <v>50</v>
      </c>
      <c r="H26" s="439">
        <v>10.5</v>
      </c>
      <c r="I26" s="439">
        <f t="shared" si="0"/>
        <v>525</v>
      </c>
      <c r="J26" s="493"/>
      <c r="K26" s="447">
        <f t="shared" si="1"/>
        <v>525</v>
      </c>
      <c r="L26" s="448"/>
    </row>
    <row r="27" spans="1:12" ht="12.75">
      <c r="A27" s="480"/>
      <c r="B27" s="437" t="s">
        <v>569</v>
      </c>
      <c r="C27" s="438" t="s">
        <v>519</v>
      </c>
      <c r="D27" s="438" t="s">
        <v>554</v>
      </c>
      <c r="E27" s="438" t="s">
        <v>570</v>
      </c>
      <c r="F27" s="439" t="s">
        <v>556</v>
      </c>
      <c r="G27" s="439">
        <v>50</v>
      </c>
      <c r="H27" s="439">
        <v>10.5</v>
      </c>
      <c r="I27" s="439">
        <f t="shared" si="0"/>
        <v>525</v>
      </c>
      <c r="J27" s="493"/>
      <c r="K27" s="447">
        <f t="shared" si="1"/>
        <v>525</v>
      </c>
      <c r="L27" s="448"/>
    </row>
    <row r="28" spans="1:12" ht="12.75">
      <c r="A28" s="480"/>
      <c r="B28" s="437" t="s">
        <v>571</v>
      </c>
      <c r="C28" s="438" t="s">
        <v>519</v>
      </c>
      <c r="D28" s="438" t="s">
        <v>554</v>
      </c>
      <c r="E28" s="438" t="s">
        <v>572</v>
      </c>
      <c r="F28" s="439" t="s">
        <v>556</v>
      </c>
      <c r="G28" s="439">
        <v>50</v>
      </c>
      <c r="H28" s="439">
        <v>10.6</v>
      </c>
      <c r="I28" s="439">
        <f t="shared" si="0"/>
        <v>530</v>
      </c>
      <c r="J28" s="493"/>
      <c r="K28" s="447">
        <f t="shared" si="1"/>
        <v>530</v>
      </c>
      <c r="L28" s="448"/>
    </row>
    <row r="29" spans="1:12" ht="12.75">
      <c r="A29" s="480"/>
      <c r="B29" s="437" t="s">
        <v>573</v>
      </c>
      <c r="C29" s="438" t="s">
        <v>519</v>
      </c>
      <c r="D29" s="438" t="s">
        <v>554</v>
      </c>
      <c r="E29" s="438" t="s">
        <v>574</v>
      </c>
      <c r="F29" s="439" t="s">
        <v>556</v>
      </c>
      <c r="G29" s="439">
        <v>50</v>
      </c>
      <c r="H29" s="439">
        <v>10.5</v>
      </c>
      <c r="I29" s="439">
        <f t="shared" si="0"/>
        <v>525</v>
      </c>
      <c r="J29" s="493"/>
      <c r="K29" s="447">
        <f t="shared" si="1"/>
        <v>525</v>
      </c>
      <c r="L29" s="448"/>
    </row>
    <row r="30" spans="1:12" ht="12.75">
      <c r="A30" s="480"/>
      <c r="B30" s="437" t="s">
        <v>575</v>
      </c>
      <c r="C30" s="438" t="s">
        <v>519</v>
      </c>
      <c r="D30" s="438" t="s">
        <v>554</v>
      </c>
      <c r="E30" s="438" t="s">
        <v>576</v>
      </c>
      <c r="F30" s="439" t="s">
        <v>556</v>
      </c>
      <c r="G30" s="439">
        <v>50</v>
      </c>
      <c r="H30" s="439">
        <v>10.5</v>
      </c>
      <c r="I30" s="439">
        <f t="shared" si="0"/>
        <v>525</v>
      </c>
      <c r="J30" s="493"/>
      <c r="K30" s="447">
        <f t="shared" si="1"/>
        <v>525</v>
      </c>
      <c r="L30" s="448"/>
    </row>
    <row r="31" spans="1:12" ht="12.75">
      <c r="A31" s="480"/>
      <c r="B31" s="437" t="s">
        <v>577</v>
      </c>
      <c r="C31" s="438" t="s">
        <v>519</v>
      </c>
      <c r="D31" s="438" t="s">
        <v>554</v>
      </c>
      <c r="E31" s="438" t="s">
        <v>578</v>
      </c>
      <c r="F31" s="439" t="s">
        <v>556</v>
      </c>
      <c r="G31" s="439">
        <v>50</v>
      </c>
      <c r="H31" s="439">
        <v>10.5</v>
      </c>
      <c r="I31" s="439">
        <f t="shared" si="0"/>
        <v>525</v>
      </c>
      <c r="J31" s="493"/>
      <c r="K31" s="447">
        <f t="shared" si="1"/>
        <v>525</v>
      </c>
      <c r="L31" s="448"/>
    </row>
    <row r="32" spans="1:12" ht="12.75">
      <c r="A32" s="480"/>
      <c r="B32" s="437" t="s">
        <v>579</v>
      </c>
      <c r="C32" s="438" t="s">
        <v>519</v>
      </c>
      <c r="D32" s="438" t="s">
        <v>554</v>
      </c>
      <c r="E32" s="438" t="s">
        <v>580</v>
      </c>
      <c r="F32" s="439" t="s">
        <v>556</v>
      </c>
      <c r="G32" s="439">
        <v>50</v>
      </c>
      <c r="H32" s="439">
        <v>10.5</v>
      </c>
      <c r="I32" s="439">
        <f t="shared" si="0"/>
        <v>525</v>
      </c>
      <c r="J32" s="493"/>
      <c r="K32" s="447">
        <f t="shared" si="1"/>
        <v>525</v>
      </c>
      <c r="L32" s="448"/>
    </row>
    <row r="33" spans="1:12" ht="12.75">
      <c r="A33" s="480"/>
      <c r="B33" s="437" t="s">
        <v>581</v>
      </c>
      <c r="C33" s="438" t="s">
        <v>519</v>
      </c>
      <c r="D33" s="438" t="s">
        <v>554</v>
      </c>
      <c r="E33" s="438" t="s">
        <v>582</v>
      </c>
      <c r="F33" s="439" t="s">
        <v>556</v>
      </c>
      <c r="G33" s="439">
        <v>80</v>
      </c>
      <c r="H33" s="439">
        <v>10.5</v>
      </c>
      <c r="I33" s="439">
        <f t="shared" si="0"/>
        <v>840</v>
      </c>
      <c r="J33" s="493"/>
      <c r="K33" s="447">
        <f t="shared" si="1"/>
        <v>840</v>
      </c>
      <c r="L33" s="448"/>
    </row>
    <row r="34" spans="1:12" ht="72" hidden="1">
      <c r="A34" s="480"/>
      <c r="B34" s="437" t="s">
        <v>583</v>
      </c>
      <c r="C34" s="438" t="s">
        <v>519</v>
      </c>
      <c r="D34" s="438" t="s">
        <v>534</v>
      </c>
      <c r="E34" s="438" t="s">
        <v>584</v>
      </c>
      <c r="F34" s="439" t="s">
        <v>153</v>
      </c>
      <c r="G34" s="439">
        <v>1</v>
      </c>
      <c r="H34" s="439">
        <v>0</v>
      </c>
      <c r="I34" s="439">
        <f t="shared" si="0"/>
        <v>0</v>
      </c>
      <c r="J34" s="493"/>
      <c r="K34" s="447"/>
      <c r="L34" s="448"/>
    </row>
    <row r="35" spans="1:12" ht="72" hidden="1">
      <c r="A35" s="480"/>
      <c r="B35" s="437" t="s">
        <v>585</v>
      </c>
      <c r="C35" s="438" t="s">
        <v>519</v>
      </c>
      <c r="D35" s="438" t="s">
        <v>534</v>
      </c>
      <c r="E35" s="438" t="s">
        <v>586</v>
      </c>
      <c r="F35" s="439" t="s">
        <v>153</v>
      </c>
      <c r="G35" s="439">
        <v>1</v>
      </c>
      <c r="H35" s="439">
        <v>0</v>
      </c>
      <c r="I35" s="439">
        <f t="shared" si="0"/>
        <v>0</v>
      </c>
      <c r="J35" s="493"/>
      <c r="K35" s="447"/>
      <c r="L35" s="448"/>
    </row>
    <row r="36" spans="1:12" ht="24" hidden="1">
      <c r="A36" s="480"/>
      <c r="B36" s="437" t="s">
        <v>587</v>
      </c>
      <c r="C36" s="438" t="s">
        <v>519</v>
      </c>
      <c r="D36" s="438" t="s">
        <v>534</v>
      </c>
      <c r="E36" s="438" t="s">
        <v>588</v>
      </c>
      <c r="F36" s="439" t="s">
        <v>153</v>
      </c>
      <c r="G36" s="439">
        <v>1</v>
      </c>
      <c r="H36" s="439">
        <v>0</v>
      </c>
      <c r="I36" s="439">
        <f t="shared" si="0"/>
        <v>0</v>
      </c>
      <c r="J36" s="493"/>
      <c r="K36" s="447"/>
      <c r="L36" s="448"/>
    </row>
    <row r="37" spans="1:12" ht="24">
      <c r="A37" s="480"/>
      <c r="B37" s="437" t="s">
        <v>589</v>
      </c>
      <c r="C37" s="438" t="s">
        <v>519</v>
      </c>
      <c r="D37" s="438" t="s">
        <v>549</v>
      </c>
      <c r="E37" s="438" t="s">
        <v>590</v>
      </c>
      <c r="F37" s="439" t="s">
        <v>556</v>
      </c>
      <c r="G37" s="439">
        <v>50</v>
      </c>
      <c r="H37" s="439">
        <v>52.5</v>
      </c>
      <c r="I37" s="439">
        <f t="shared" si="0"/>
        <v>2625</v>
      </c>
      <c r="J37" s="493"/>
      <c r="K37" s="447">
        <f t="shared" ref="K37:K69" si="2">G37*H37</f>
        <v>2625</v>
      </c>
      <c r="L37" s="448"/>
    </row>
    <row r="38" spans="1:12" ht="12.75">
      <c r="A38" s="480"/>
      <c r="B38" s="437" t="s">
        <v>591</v>
      </c>
      <c r="C38" s="438" t="s">
        <v>519</v>
      </c>
      <c r="D38" s="438" t="s">
        <v>549</v>
      </c>
      <c r="E38" s="438" t="s">
        <v>592</v>
      </c>
      <c r="F38" s="439" t="s">
        <v>556</v>
      </c>
      <c r="G38" s="439">
        <v>20</v>
      </c>
      <c r="H38" s="439">
        <v>31.5</v>
      </c>
      <c r="I38" s="439">
        <f t="shared" si="0"/>
        <v>630</v>
      </c>
      <c r="J38" s="493"/>
      <c r="K38" s="447">
        <f t="shared" si="2"/>
        <v>630</v>
      </c>
      <c r="L38" s="448"/>
    </row>
    <row r="39" spans="1:12" ht="12.75">
      <c r="A39" s="480"/>
      <c r="B39" s="437" t="s">
        <v>593</v>
      </c>
      <c r="C39" s="438" t="s">
        <v>519</v>
      </c>
      <c r="D39" s="438" t="s">
        <v>549</v>
      </c>
      <c r="E39" s="438" t="s">
        <v>594</v>
      </c>
      <c r="F39" s="439" t="s">
        <v>556</v>
      </c>
      <c r="G39" s="439">
        <v>50</v>
      </c>
      <c r="H39" s="439">
        <v>21</v>
      </c>
      <c r="I39" s="439">
        <f t="shared" si="0"/>
        <v>1050</v>
      </c>
      <c r="J39" s="493"/>
      <c r="K39" s="447">
        <f t="shared" si="2"/>
        <v>1050</v>
      </c>
      <c r="L39" s="448"/>
    </row>
    <row r="40" spans="1:12" ht="12.75">
      <c r="A40" s="480"/>
      <c r="B40" s="437" t="s">
        <v>595</v>
      </c>
      <c r="C40" s="438" t="s">
        <v>519</v>
      </c>
      <c r="D40" s="438" t="s">
        <v>549</v>
      </c>
      <c r="E40" s="438" t="s">
        <v>596</v>
      </c>
      <c r="F40" s="439" t="s">
        <v>556</v>
      </c>
      <c r="G40" s="439">
        <v>30</v>
      </c>
      <c r="H40" s="439">
        <v>21</v>
      </c>
      <c r="I40" s="439">
        <f t="shared" si="0"/>
        <v>630</v>
      </c>
      <c r="J40" s="493"/>
      <c r="K40" s="447">
        <f t="shared" si="2"/>
        <v>630</v>
      </c>
      <c r="L40" s="448"/>
    </row>
    <row r="41" spans="1:12" ht="12.75">
      <c r="A41" s="480"/>
      <c r="B41" s="437" t="s">
        <v>597</v>
      </c>
      <c r="C41" s="438" t="s">
        <v>519</v>
      </c>
      <c r="D41" s="438" t="s">
        <v>549</v>
      </c>
      <c r="E41" s="438" t="s">
        <v>598</v>
      </c>
      <c r="F41" s="439" t="s">
        <v>556</v>
      </c>
      <c r="G41" s="439">
        <v>30</v>
      </c>
      <c r="H41" s="439">
        <v>10.5</v>
      </c>
      <c r="I41" s="439">
        <f t="shared" si="0"/>
        <v>315</v>
      </c>
      <c r="J41" s="493"/>
      <c r="K41" s="447">
        <f t="shared" si="2"/>
        <v>315</v>
      </c>
      <c r="L41" s="448"/>
    </row>
    <row r="42" spans="1:12" ht="12.75">
      <c r="A42" s="480"/>
      <c r="B42" s="437" t="s">
        <v>599</v>
      </c>
      <c r="C42" s="438" t="s">
        <v>519</v>
      </c>
      <c r="D42" s="438" t="s">
        <v>549</v>
      </c>
      <c r="E42" s="438" t="s">
        <v>600</v>
      </c>
      <c r="F42" s="439" t="s">
        <v>556</v>
      </c>
      <c r="G42" s="439">
        <v>30</v>
      </c>
      <c r="H42" s="439">
        <v>10.5</v>
      </c>
      <c r="I42" s="439">
        <f t="shared" si="0"/>
        <v>315</v>
      </c>
      <c r="J42" s="493"/>
      <c r="K42" s="447">
        <f t="shared" si="2"/>
        <v>315</v>
      </c>
      <c r="L42" s="448"/>
    </row>
    <row r="43" spans="1:12" ht="12.75">
      <c r="A43" s="480"/>
      <c r="B43" s="437" t="s">
        <v>601</v>
      </c>
      <c r="C43" s="438" t="s">
        <v>519</v>
      </c>
      <c r="D43" s="438" t="s">
        <v>549</v>
      </c>
      <c r="E43" s="438" t="s">
        <v>602</v>
      </c>
      <c r="F43" s="439" t="s">
        <v>556</v>
      </c>
      <c r="G43" s="439">
        <v>50</v>
      </c>
      <c r="H43" s="439">
        <v>31.5</v>
      </c>
      <c r="I43" s="439">
        <f t="shared" si="0"/>
        <v>1575</v>
      </c>
      <c r="J43" s="493"/>
      <c r="K43" s="447">
        <f t="shared" si="2"/>
        <v>1575</v>
      </c>
      <c r="L43" s="448"/>
    </row>
    <row r="44" spans="1:12" ht="12.75">
      <c r="A44" s="480"/>
      <c r="B44" s="437" t="s">
        <v>603</v>
      </c>
      <c r="C44" s="438" t="s">
        <v>519</v>
      </c>
      <c r="D44" s="438" t="s">
        <v>549</v>
      </c>
      <c r="E44" s="438" t="s">
        <v>604</v>
      </c>
      <c r="F44" s="439" t="s">
        <v>556</v>
      </c>
      <c r="G44" s="439">
        <v>40</v>
      </c>
      <c r="H44" s="439">
        <v>52.5</v>
      </c>
      <c r="I44" s="439">
        <f t="shared" si="0"/>
        <v>2100</v>
      </c>
      <c r="J44" s="493"/>
      <c r="K44" s="447">
        <f t="shared" si="2"/>
        <v>2100</v>
      </c>
      <c r="L44" s="448"/>
    </row>
    <row r="45" spans="1:12" ht="12.75">
      <c r="A45" s="480"/>
      <c r="B45" s="437" t="s">
        <v>605</v>
      </c>
      <c r="C45" s="438" t="s">
        <v>519</v>
      </c>
      <c r="D45" s="438" t="s">
        <v>549</v>
      </c>
      <c r="E45" s="438" t="s">
        <v>606</v>
      </c>
      <c r="F45" s="439" t="s">
        <v>556</v>
      </c>
      <c r="G45" s="439">
        <v>40</v>
      </c>
      <c r="H45" s="439">
        <v>21</v>
      </c>
      <c r="I45" s="439">
        <f t="shared" si="0"/>
        <v>840</v>
      </c>
      <c r="J45" s="493"/>
      <c r="K45" s="447">
        <f t="shared" si="2"/>
        <v>840</v>
      </c>
      <c r="L45" s="448"/>
    </row>
    <row r="46" spans="1:12" ht="12.75">
      <c r="A46" s="480"/>
      <c r="B46" s="437" t="s">
        <v>607</v>
      </c>
      <c r="C46" s="438" t="s">
        <v>519</v>
      </c>
      <c r="D46" s="438" t="s">
        <v>549</v>
      </c>
      <c r="E46" s="438" t="s">
        <v>608</v>
      </c>
      <c r="F46" s="439" t="s">
        <v>556</v>
      </c>
      <c r="G46" s="439">
        <v>40</v>
      </c>
      <c r="H46" s="439">
        <v>31.5</v>
      </c>
      <c r="I46" s="439">
        <f t="shared" si="0"/>
        <v>1260</v>
      </c>
      <c r="J46" s="493"/>
      <c r="K46" s="447">
        <f t="shared" si="2"/>
        <v>1260</v>
      </c>
      <c r="L46" s="448"/>
    </row>
    <row r="47" spans="1:12" ht="12.75">
      <c r="A47" s="480"/>
      <c r="B47" s="437" t="s">
        <v>609</v>
      </c>
      <c r="C47" s="438" t="s">
        <v>519</v>
      </c>
      <c r="D47" s="438" t="s">
        <v>549</v>
      </c>
      <c r="E47" s="438" t="s">
        <v>610</v>
      </c>
      <c r="F47" s="439" t="s">
        <v>556</v>
      </c>
      <c r="G47" s="439">
        <v>20</v>
      </c>
      <c r="H47" s="439">
        <v>31.5</v>
      </c>
      <c r="I47" s="439">
        <f t="shared" si="0"/>
        <v>630</v>
      </c>
      <c r="J47" s="493"/>
      <c r="K47" s="447">
        <f t="shared" si="2"/>
        <v>630</v>
      </c>
      <c r="L47" s="448"/>
    </row>
    <row r="48" spans="1:12" ht="12.75">
      <c r="A48" s="480"/>
      <c r="B48" s="437" t="s">
        <v>611</v>
      </c>
      <c r="C48" s="438" t="s">
        <v>519</v>
      </c>
      <c r="D48" s="438" t="s">
        <v>549</v>
      </c>
      <c r="E48" s="438" t="s">
        <v>612</v>
      </c>
      <c r="F48" s="439" t="s">
        <v>556</v>
      </c>
      <c r="G48" s="439">
        <v>20</v>
      </c>
      <c r="H48" s="439">
        <v>42</v>
      </c>
      <c r="I48" s="439">
        <f t="shared" si="0"/>
        <v>840</v>
      </c>
      <c r="J48" s="493"/>
      <c r="K48" s="447">
        <f t="shared" si="2"/>
        <v>840</v>
      </c>
      <c r="L48" s="448"/>
    </row>
    <row r="49" spans="1:12" ht="12.75">
      <c r="A49" s="480"/>
      <c r="B49" s="437" t="s">
        <v>613</v>
      </c>
      <c r="C49" s="438" t="s">
        <v>519</v>
      </c>
      <c r="D49" s="438" t="s">
        <v>549</v>
      </c>
      <c r="E49" s="438" t="s">
        <v>614</v>
      </c>
      <c r="F49" s="439" t="s">
        <v>556</v>
      </c>
      <c r="G49" s="439">
        <v>25</v>
      </c>
      <c r="H49" s="439">
        <v>52.5</v>
      </c>
      <c r="I49" s="439">
        <f t="shared" si="0"/>
        <v>1312.5</v>
      </c>
      <c r="J49" s="493"/>
      <c r="K49" s="447">
        <f t="shared" si="2"/>
        <v>1312.5</v>
      </c>
      <c r="L49" s="448"/>
    </row>
    <row r="50" spans="1:12" ht="12.75">
      <c r="A50" s="480"/>
      <c r="B50" s="437" t="s">
        <v>615</v>
      </c>
      <c r="C50" s="438" t="s">
        <v>519</v>
      </c>
      <c r="D50" s="438" t="s">
        <v>549</v>
      </c>
      <c r="E50" s="438" t="s">
        <v>616</v>
      </c>
      <c r="F50" s="439" t="s">
        <v>556</v>
      </c>
      <c r="G50" s="439">
        <v>25</v>
      </c>
      <c r="H50" s="439">
        <v>42</v>
      </c>
      <c r="I50" s="439">
        <f t="shared" si="0"/>
        <v>1050</v>
      </c>
      <c r="J50" s="493"/>
      <c r="K50" s="447">
        <f t="shared" si="2"/>
        <v>1050</v>
      </c>
      <c r="L50" s="448"/>
    </row>
    <row r="51" spans="1:12" ht="12.75">
      <c r="A51" s="480"/>
      <c r="B51" s="437" t="s">
        <v>617</v>
      </c>
      <c r="C51" s="438" t="s">
        <v>519</v>
      </c>
      <c r="D51" s="438" t="s">
        <v>549</v>
      </c>
      <c r="E51" s="438" t="s">
        <v>618</v>
      </c>
      <c r="F51" s="439" t="s">
        <v>556</v>
      </c>
      <c r="G51" s="439">
        <v>25</v>
      </c>
      <c r="H51" s="439">
        <v>52.5</v>
      </c>
      <c r="I51" s="439">
        <f t="shared" si="0"/>
        <v>1312.5</v>
      </c>
      <c r="J51" s="493"/>
      <c r="K51" s="447">
        <f t="shared" si="2"/>
        <v>1312.5</v>
      </c>
      <c r="L51" s="448"/>
    </row>
    <row r="52" spans="1:12" ht="12.75">
      <c r="A52" s="480"/>
      <c r="B52" s="437" t="s">
        <v>619</v>
      </c>
      <c r="C52" s="438" t="s">
        <v>519</v>
      </c>
      <c r="D52" s="438" t="s">
        <v>549</v>
      </c>
      <c r="E52" s="438" t="s">
        <v>620</v>
      </c>
      <c r="F52" s="439" t="s">
        <v>556</v>
      </c>
      <c r="G52" s="439">
        <v>25</v>
      </c>
      <c r="H52" s="439">
        <v>52.5</v>
      </c>
      <c r="I52" s="439">
        <f t="shared" si="0"/>
        <v>1312.5</v>
      </c>
      <c r="J52" s="493"/>
      <c r="K52" s="447">
        <f t="shared" si="2"/>
        <v>1312.5</v>
      </c>
      <c r="L52" s="448"/>
    </row>
    <row r="53" spans="1:12" ht="12.75">
      <c r="A53" s="480"/>
      <c r="B53" s="437" t="s">
        <v>621</v>
      </c>
      <c r="C53" s="438" t="s">
        <v>519</v>
      </c>
      <c r="D53" s="438" t="s">
        <v>549</v>
      </c>
      <c r="E53" s="438" t="s">
        <v>622</v>
      </c>
      <c r="F53" s="439" t="s">
        <v>556</v>
      </c>
      <c r="G53" s="439">
        <v>25</v>
      </c>
      <c r="H53" s="439">
        <v>42</v>
      </c>
      <c r="I53" s="439">
        <f t="shared" si="0"/>
        <v>1050</v>
      </c>
      <c r="J53" s="493"/>
      <c r="K53" s="447">
        <f t="shared" si="2"/>
        <v>1050</v>
      </c>
      <c r="L53" s="448"/>
    </row>
    <row r="54" spans="1:12" ht="12.75">
      <c r="A54" s="480"/>
      <c r="B54" s="437" t="s">
        <v>623</v>
      </c>
      <c r="C54" s="438" t="s">
        <v>519</v>
      </c>
      <c r="D54" s="438" t="s">
        <v>549</v>
      </c>
      <c r="E54" s="438" t="s">
        <v>624</v>
      </c>
      <c r="F54" s="439" t="s">
        <v>556</v>
      </c>
      <c r="G54" s="439">
        <v>25</v>
      </c>
      <c r="H54" s="439">
        <v>31.5</v>
      </c>
      <c r="I54" s="439">
        <f t="shared" si="0"/>
        <v>787.5</v>
      </c>
      <c r="J54" s="493"/>
      <c r="K54" s="447">
        <f t="shared" si="2"/>
        <v>787.5</v>
      </c>
      <c r="L54" s="448"/>
    </row>
    <row r="55" spans="1:12" ht="12.75">
      <c r="A55" s="480"/>
      <c r="B55" s="437" t="s">
        <v>625</v>
      </c>
      <c r="C55" s="438" t="s">
        <v>519</v>
      </c>
      <c r="D55" s="438" t="s">
        <v>549</v>
      </c>
      <c r="E55" s="438" t="s">
        <v>626</v>
      </c>
      <c r="F55" s="439" t="s">
        <v>556</v>
      </c>
      <c r="G55" s="439">
        <v>25</v>
      </c>
      <c r="H55" s="439">
        <v>31.5</v>
      </c>
      <c r="I55" s="439">
        <f t="shared" si="0"/>
        <v>787.5</v>
      </c>
      <c r="J55" s="493"/>
      <c r="K55" s="447">
        <f t="shared" si="2"/>
        <v>787.5</v>
      </c>
      <c r="L55" s="448"/>
    </row>
    <row r="56" spans="1:12" ht="12.75">
      <c r="A56" s="480"/>
      <c r="B56" s="437" t="s">
        <v>627</v>
      </c>
      <c r="C56" s="438" t="s">
        <v>519</v>
      </c>
      <c r="D56" s="438" t="s">
        <v>549</v>
      </c>
      <c r="E56" s="438" t="s">
        <v>628</v>
      </c>
      <c r="F56" s="439" t="s">
        <v>556</v>
      </c>
      <c r="G56" s="439">
        <v>30</v>
      </c>
      <c r="H56" s="439">
        <v>26.25</v>
      </c>
      <c r="I56" s="439">
        <f t="shared" si="0"/>
        <v>787.5</v>
      </c>
      <c r="J56" s="493"/>
      <c r="K56" s="447">
        <f t="shared" si="2"/>
        <v>787.5</v>
      </c>
      <c r="L56" s="448"/>
    </row>
    <row r="57" spans="1:12" ht="12.75">
      <c r="A57" s="480"/>
      <c r="B57" s="437" t="s">
        <v>629</v>
      </c>
      <c r="C57" s="438" t="s">
        <v>519</v>
      </c>
      <c r="D57" s="438" t="s">
        <v>549</v>
      </c>
      <c r="E57" s="438" t="s">
        <v>630</v>
      </c>
      <c r="F57" s="439" t="s">
        <v>556</v>
      </c>
      <c r="G57" s="439">
        <v>30</v>
      </c>
      <c r="H57" s="439">
        <v>36.75</v>
      </c>
      <c r="I57" s="439">
        <f t="shared" si="0"/>
        <v>1102.5</v>
      </c>
      <c r="J57" s="493"/>
      <c r="K57" s="447">
        <f t="shared" si="2"/>
        <v>1102.5</v>
      </c>
      <c r="L57" s="448"/>
    </row>
    <row r="58" spans="1:12" ht="12.75">
      <c r="A58" s="480"/>
      <c r="B58" s="437" t="s">
        <v>631</v>
      </c>
      <c r="C58" s="438" t="s">
        <v>519</v>
      </c>
      <c r="D58" s="438" t="s">
        <v>632</v>
      </c>
      <c r="E58" s="438" t="s">
        <v>633</v>
      </c>
      <c r="F58" s="439" t="s">
        <v>556</v>
      </c>
      <c r="G58" s="439">
        <v>200</v>
      </c>
      <c r="H58" s="439">
        <v>42</v>
      </c>
      <c r="I58" s="439">
        <f t="shared" si="0"/>
        <v>8400</v>
      </c>
      <c r="J58" s="493"/>
      <c r="K58" s="447">
        <f t="shared" si="2"/>
        <v>8400</v>
      </c>
      <c r="L58" s="448"/>
    </row>
    <row r="59" spans="1:12" ht="12.75">
      <c r="A59" s="480"/>
      <c r="B59" s="437" t="s">
        <v>634</v>
      </c>
      <c r="C59" s="438" t="s">
        <v>519</v>
      </c>
      <c r="D59" s="438" t="s">
        <v>632</v>
      </c>
      <c r="E59" s="438" t="s">
        <v>635</v>
      </c>
      <c r="F59" s="439" t="s">
        <v>556</v>
      </c>
      <c r="G59" s="439">
        <v>200</v>
      </c>
      <c r="H59" s="439">
        <v>26.25</v>
      </c>
      <c r="I59" s="439">
        <f t="shared" si="0"/>
        <v>5250</v>
      </c>
      <c r="J59" s="493"/>
      <c r="K59" s="447">
        <f t="shared" si="2"/>
        <v>5250</v>
      </c>
      <c r="L59" s="448"/>
    </row>
    <row r="60" spans="1:12" ht="12.75">
      <c r="A60" s="480"/>
      <c r="B60" s="437" t="s">
        <v>636</v>
      </c>
      <c r="C60" s="438" t="s">
        <v>519</v>
      </c>
      <c r="D60" s="438" t="s">
        <v>632</v>
      </c>
      <c r="E60" s="438" t="s">
        <v>637</v>
      </c>
      <c r="F60" s="439" t="s">
        <v>556</v>
      </c>
      <c r="G60" s="439">
        <v>200</v>
      </c>
      <c r="H60" s="439">
        <v>26.25</v>
      </c>
      <c r="I60" s="439">
        <f t="shared" si="0"/>
        <v>5250</v>
      </c>
      <c r="J60" s="493"/>
      <c r="K60" s="447">
        <f t="shared" si="2"/>
        <v>5250</v>
      </c>
      <c r="L60" s="448"/>
    </row>
    <row r="61" spans="1:12" ht="12.75">
      <c r="A61" s="480"/>
      <c r="B61" s="437" t="s">
        <v>638</v>
      </c>
      <c r="C61" s="438" t="s">
        <v>519</v>
      </c>
      <c r="D61" s="438" t="s">
        <v>632</v>
      </c>
      <c r="E61" s="438" t="s">
        <v>639</v>
      </c>
      <c r="F61" s="439" t="s">
        <v>556</v>
      </c>
      <c r="G61" s="439">
        <v>200</v>
      </c>
      <c r="H61" s="439">
        <v>26.25</v>
      </c>
      <c r="I61" s="439">
        <f t="shared" si="0"/>
        <v>5250</v>
      </c>
      <c r="J61" s="493"/>
      <c r="K61" s="447">
        <f t="shared" si="2"/>
        <v>5250</v>
      </c>
      <c r="L61" s="448"/>
    </row>
    <row r="62" spans="1:12" ht="12.75">
      <c r="A62" s="480"/>
      <c r="B62" s="437" t="s">
        <v>640</v>
      </c>
      <c r="C62" s="438" t="s">
        <v>519</v>
      </c>
      <c r="D62" s="438" t="s">
        <v>632</v>
      </c>
      <c r="E62" s="438" t="s">
        <v>641</v>
      </c>
      <c r="F62" s="439" t="s">
        <v>556</v>
      </c>
      <c r="G62" s="439">
        <v>200</v>
      </c>
      <c r="H62" s="439">
        <v>26.25</v>
      </c>
      <c r="I62" s="439">
        <f t="shared" si="0"/>
        <v>5250</v>
      </c>
      <c r="J62" s="493"/>
      <c r="K62" s="447">
        <f t="shared" si="2"/>
        <v>5250</v>
      </c>
      <c r="L62" s="448"/>
    </row>
    <row r="63" spans="1:12" ht="12.75">
      <c r="A63" s="480"/>
      <c r="B63" s="437" t="s">
        <v>642</v>
      </c>
      <c r="C63" s="438" t="s">
        <v>519</v>
      </c>
      <c r="D63" s="438" t="s">
        <v>632</v>
      </c>
      <c r="E63" s="438" t="s">
        <v>643</v>
      </c>
      <c r="F63" s="439" t="s">
        <v>556</v>
      </c>
      <c r="G63" s="439">
        <v>200</v>
      </c>
      <c r="H63" s="439">
        <v>26.25</v>
      </c>
      <c r="I63" s="439">
        <f t="shared" si="0"/>
        <v>5250</v>
      </c>
      <c r="J63" s="493"/>
      <c r="K63" s="447">
        <f t="shared" si="2"/>
        <v>5250</v>
      </c>
      <c r="L63" s="448"/>
    </row>
    <row r="64" spans="1:12" ht="12.75">
      <c r="A64" s="480"/>
      <c r="B64" s="437" t="s">
        <v>644</v>
      </c>
      <c r="C64" s="438" t="s">
        <v>519</v>
      </c>
      <c r="D64" s="438" t="s">
        <v>632</v>
      </c>
      <c r="E64" s="438" t="s">
        <v>645</v>
      </c>
      <c r="F64" s="439" t="s">
        <v>556</v>
      </c>
      <c r="G64" s="439">
        <v>200</v>
      </c>
      <c r="H64" s="439">
        <v>26.25</v>
      </c>
      <c r="I64" s="439">
        <f t="shared" si="0"/>
        <v>5250</v>
      </c>
      <c r="J64" s="493"/>
      <c r="K64" s="447">
        <f t="shared" si="2"/>
        <v>5250</v>
      </c>
      <c r="L64" s="448"/>
    </row>
    <row r="65" spans="1:12" ht="12.75">
      <c r="A65" s="480"/>
      <c r="B65" s="437" t="s">
        <v>646</v>
      </c>
      <c r="C65" s="438" t="s">
        <v>519</v>
      </c>
      <c r="D65" s="438" t="s">
        <v>632</v>
      </c>
      <c r="E65" s="438" t="s">
        <v>647</v>
      </c>
      <c r="F65" s="439" t="s">
        <v>556</v>
      </c>
      <c r="G65" s="439">
        <v>200</v>
      </c>
      <c r="H65" s="439">
        <v>26.25</v>
      </c>
      <c r="I65" s="439">
        <f t="shared" si="0"/>
        <v>5250</v>
      </c>
      <c r="J65" s="493"/>
      <c r="K65" s="447">
        <f t="shared" si="2"/>
        <v>5250</v>
      </c>
      <c r="L65" s="448"/>
    </row>
    <row r="66" spans="1:12" ht="12.75">
      <c r="A66" s="480"/>
      <c r="B66" s="437" t="s">
        <v>648</v>
      </c>
      <c r="C66" s="438" t="s">
        <v>519</v>
      </c>
      <c r="D66" s="438" t="s">
        <v>632</v>
      </c>
      <c r="E66" s="438" t="s">
        <v>649</v>
      </c>
      <c r="F66" s="439" t="s">
        <v>556</v>
      </c>
      <c r="G66" s="439">
        <v>200</v>
      </c>
      <c r="H66" s="439">
        <v>26.25</v>
      </c>
      <c r="I66" s="439">
        <f t="shared" si="0"/>
        <v>5250</v>
      </c>
      <c r="J66" s="493"/>
      <c r="K66" s="447">
        <f t="shared" si="2"/>
        <v>5250</v>
      </c>
      <c r="L66" s="448"/>
    </row>
    <row r="67" spans="1:12" ht="12.75">
      <c r="A67" s="480"/>
      <c r="B67" s="437" t="s">
        <v>650</v>
      </c>
      <c r="C67" s="438" t="s">
        <v>519</v>
      </c>
      <c r="D67" s="438" t="s">
        <v>632</v>
      </c>
      <c r="E67" s="438" t="s">
        <v>651</v>
      </c>
      <c r="F67" s="439" t="s">
        <v>556</v>
      </c>
      <c r="G67" s="439">
        <v>200</v>
      </c>
      <c r="H67" s="439">
        <v>26.25</v>
      </c>
      <c r="I67" s="439">
        <f t="shared" si="0"/>
        <v>5250</v>
      </c>
      <c r="J67" s="493"/>
      <c r="K67" s="447">
        <f t="shared" si="2"/>
        <v>5250</v>
      </c>
      <c r="L67" s="448"/>
    </row>
    <row r="68" spans="1:12" ht="12.75">
      <c r="A68" s="480"/>
      <c r="B68" s="437" t="s">
        <v>652</v>
      </c>
      <c r="C68" s="438" t="s">
        <v>519</v>
      </c>
      <c r="D68" s="438" t="s">
        <v>632</v>
      </c>
      <c r="E68" s="438" t="s">
        <v>653</v>
      </c>
      <c r="F68" s="439" t="s">
        <v>556</v>
      </c>
      <c r="G68" s="439">
        <v>200</v>
      </c>
      <c r="H68" s="439">
        <v>15.75</v>
      </c>
      <c r="I68" s="439">
        <f t="shared" si="0"/>
        <v>3150</v>
      </c>
      <c r="J68" s="493"/>
      <c r="K68" s="447">
        <f t="shared" si="2"/>
        <v>3150</v>
      </c>
      <c r="L68" s="448"/>
    </row>
    <row r="69" spans="1:12" ht="12.75">
      <c r="A69" s="480"/>
      <c r="B69" s="437" t="s">
        <v>654</v>
      </c>
      <c r="C69" s="438" t="s">
        <v>519</v>
      </c>
      <c r="D69" s="438" t="s">
        <v>632</v>
      </c>
      <c r="E69" s="438" t="s">
        <v>655</v>
      </c>
      <c r="F69" s="439" t="s">
        <v>556</v>
      </c>
      <c r="G69" s="439">
        <v>200</v>
      </c>
      <c r="H69" s="439">
        <v>10.5</v>
      </c>
      <c r="I69" s="439">
        <f t="shared" si="0"/>
        <v>2100</v>
      </c>
      <c r="J69" s="493"/>
      <c r="K69" s="447">
        <f t="shared" si="2"/>
        <v>2100</v>
      </c>
      <c r="L69" s="448"/>
    </row>
    <row r="70" spans="1:12" ht="96">
      <c r="A70" s="480"/>
      <c r="B70" s="437" t="s">
        <v>349</v>
      </c>
      <c r="C70" s="438" t="s">
        <v>303</v>
      </c>
      <c r="D70" s="438" t="s">
        <v>350</v>
      </c>
      <c r="E70" s="438" t="s">
        <v>351</v>
      </c>
      <c r="F70" s="439" t="s">
        <v>153</v>
      </c>
      <c r="G70" s="439">
        <v>1</v>
      </c>
      <c r="H70" s="439">
        <v>0</v>
      </c>
      <c r="I70" s="439">
        <f t="shared" si="0"/>
        <v>0</v>
      </c>
      <c r="J70" s="493"/>
      <c r="K70" s="447"/>
      <c r="L70" s="448"/>
    </row>
    <row r="71" spans="1:12" ht="60">
      <c r="A71" s="480"/>
      <c r="B71" s="437" t="s">
        <v>352</v>
      </c>
      <c r="C71" s="438" t="s">
        <v>303</v>
      </c>
      <c r="D71" s="438" t="s">
        <v>350</v>
      </c>
      <c r="E71" s="438" t="s">
        <v>353</v>
      </c>
      <c r="F71" s="439" t="s">
        <v>153</v>
      </c>
      <c r="G71" s="439">
        <v>1</v>
      </c>
      <c r="H71" s="439">
        <v>0</v>
      </c>
      <c r="I71" s="439">
        <f t="shared" si="0"/>
        <v>0</v>
      </c>
      <c r="J71" s="493"/>
      <c r="K71" s="447"/>
      <c r="L71" s="448"/>
    </row>
    <row r="72" spans="1:12" ht="60">
      <c r="A72" s="480"/>
      <c r="B72" s="437" t="s">
        <v>354</v>
      </c>
      <c r="C72" s="438" t="s">
        <v>355</v>
      </c>
      <c r="D72" s="438" t="s">
        <v>356</v>
      </c>
      <c r="E72" s="438" t="s">
        <v>357</v>
      </c>
      <c r="F72" s="439" t="s">
        <v>153</v>
      </c>
      <c r="G72" s="439">
        <v>1</v>
      </c>
      <c r="H72" s="439">
        <v>0</v>
      </c>
      <c r="I72" s="439">
        <f t="shared" si="0"/>
        <v>0</v>
      </c>
      <c r="J72" s="493"/>
      <c r="K72" s="447"/>
      <c r="L72" s="448"/>
    </row>
    <row r="73" spans="1:12" ht="72">
      <c r="A73" s="480"/>
      <c r="B73" s="437" t="s">
        <v>358</v>
      </c>
      <c r="C73" s="438" t="s">
        <v>355</v>
      </c>
      <c r="D73" s="438" t="s">
        <v>359</v>
      </c>
      <c r="E73" s="438" t="s">
        <v>360</v>
      </c>
      <c r="F73" s="439" t="s">
        <v>153</v>
      </c>
      <c r="G73" s="439">
        <v>1</v>
      </c>
      <c r="H73" s="439">
        <v>0</v>
      </c>
      <c r="I73" s="439">
        <f t="shared" si="0"/>
        <v>0</v>
      </c>
      <c r="J73" s="493"/>
      <c r="K73" s="447"/>
      <c r="L73" s="448"/>
    </row>
    <row r="74" spans="1:12" ht="60">
      <c r="A74" s="480"/>
      <c r="B74" s="437" t="s">
        <v>361</v>
      </c>
      <c r="C74" s="438" t="s">
        <v>362</v>
      </c>
      <c r="D74" s="438" t="s">
        <v>363</v>
      </c>
      <c r="E74" s="438" t="s">
        <v>364</v>
      </c>
      <c r="F74" s="439" t="s">
        <v>153</v>
      </c>
      <c r="G74" s="439">
        <v>1</v>
      </c>
      <c r="H74" s="439">
        <v>0</v>
      </c>
      <c r="I74" s="439">
        <f t="shared" si="0"/>
        <v>0</v>
      </c>
      <c r="J74" s="493"/>
      <c r="K74" s="447"/>
      <c r="L74" s="448"/>
    </row>
    <row r="75" spans="1:12" ht="48">
      <c r="A75" s="480"/>
      <c r="B75" s="437" t="s">
        <v>365</v>
      </c>
      <c r="C75" s="438" t="s">
        <v>362</v>
      </c>
      <c r="D75" s="438" t="s">
        <v>366</v>
      </c>
      <c r="E75" s="438" t="s">
        <v>367</v>
      </c>
      <c r="F75" s="439" t="s">
        <v>153</v>
      </c>
      <c r="G75" s="439">
        <v>1</v>
      </c>
      <c r="H75" s="439">
        <v>0</v>
      </c>
      <c r="I75" s="439">
        <f t="shared" si="0"/>
        <v>0</v>
      </c>
      <c r="J75" s="493"/>
      <c r="K75" s="447"/>
      <c r="L75" s="448"/>
    </row>
    <row r="76" spans="1:12" ht="60">
      <c r="A76" s="480"/>
      <c r="B76" s="437" t="s">
        <v>368</v>
      </c>
      <c r="C76" s="438" t="s">
        <v>362</v>
      </c>
      <c r="D76" s="438" t="s">
        <v>369</v>
      </c>
      <c r="E76" s="438" t="s">
        <v>370</v>
      </c>
      <c r="F76" s="439" t="s">
        <v>153</v>
      </c>
      <c r="G76" s="439">
        <v>1</v>
      </c>
      <c r="H76" s="439">
        <v>0</v>
      </c>
      <c r="I76" s="439">
        <f t="shared" si="0"/>
        <v>0</v>
      </c>
      <c r="J76" s="493"/>
      <c r="K76" s="447"/>
      <c r="L76" s="448"/>
    </row>
    <row r="77" spans="1:12" ht="48">
      <c r="A77" s="480"/>
      <c r="B77" s="437" t="s">
        <v>371</v>
      </c>
      <c r="C77" s="438" t="s">
        <v>362</v>
      </c>
      <c r="D77" s="438" t="s">
        <v>372</v>
      </c>
      <c r="E77" s="438" t="s">
        <v>373</v>
      </c>
      <c r="F77" s="439" t="s">
        <v>153</v>
      </c>
      <c r="G77" s="439">
        <v>1</v>
      </c>
      <c r="H77" s="439">
        <v>0</v>
      </c>
      <c r="I77" s="439">
        <f t="shared" si="0"/>
        <v>0</v>
      </c>
      <c r="J77" s="493"/>
      <c r="K77" s="447"/>
      <c r="L77" s="448"/>
    </row>
    <row r="78" spans="1:12" ht="60">
      <c r="A78" s="480"/>
      <c r="B78" s="437" t="s">
        <v>374</v>
      </c>
      <c r="C78" s="438" t="s">
        <v>362</v>
      </c>
      <c r="D78" s="438" t="s">
        <v>375</v>
      </c>
      <c r="E78" s="438" t="s">
        <v>376</v>
      </c>
      <c r="F78" s="439" t="s">
        <v>153</v>
      </c>
      <c r="G78" s="439">
        <v>1</v>
      </c>
      <c r="H78" s="439">
        <v>0</v>
      </c>
      <c r="I78" s="439">
        <f t="shared" si="0"/>
        <v>0</v>
      </c>
      <c r="J78" s="493"/>
      <c r="K78" s="447"/>
      <c r="L78" s="448"/>
    </row>
    <row r="79" spans="1:12" ht="96">
      <c r="A79" s="480"/>
      <c r="B79" s="437" t="s">
        <v>377</v>
      </c>
      <c r="C79" s="438" t="s">
        <v>362</v>
      </c>
      <c r="D79" s="438" t="s">
        <v>378</v>
      </c>
      <c r="E79" s="438" t="s">
        <v>379</v>
      </c>
      <c r="F79" s="439" t="s">
        <v>153</v>
      </c>
      <c r="G79" s="439">
        <v>1</v>
      </c>
      <c r="H79" s="439">
        <v>0</v>
      </c>
      <c r="I79" s="439">
        <f t="shared" si="0"/>
        <v>0</v>
      </c>
      <c r="J79" s="493"/>
      <c r="K79" s="447"/>
      <c r="L79" s="448"/>
    </row>
    <row r="80" spans="1:12" ht="96">
      <c r="A80" s="480"/>
      <c r="B80" s="437" t="s">
        <v>382</v>
      </c>
      <c r="C80" s="438" t="s">
        <v>362</v>
      </c>
      <c r="D80" s="438" t="s">
        <v>383</v>
      </c>
      <c r="E80" s="438" t="s">
        <v>384</v>
      </c>
      <c r="F80" s="439" t="s">
        <v>153</v>
      </c>
      <c r="G80" s="439">
        <v>1</v>
      </c>
      <c r="H80" s="439">
        <v>0</v>
      </c>
      <c r="I80" s="439">
        <f t="shared" si="0"/>
        <v>0</v>
      </c>
      <c r="J80" s="493"/>
      <c r="K80" s="447"/>
      <c r="L80" s="448"/>
    </row>
    <row r="81" spans="1:12" ht="36">
      <c r="A81" s="480"/>
      <c r="B81" s="437" t="s">
        <v>385</v>
      </c>
      <c r="C81" s="438" t="s">
        <v>362</v>
      </c>
      <c r="D81" s="438" t="s">
        <v>386</v>
      </c>
      <c r="E81" s="438" t="s">
        <v>387</v>
      </c>
      <c r="F81" s="439" t="s">
        <v>153</v>
      </c>
      <c r="G81" s="439">
        <v>1</v>
      </c>
      <c r="H81" s="439">
        <v>0</v>
      </c>
      <c r="I81" s="439">
        <f t="shared" si="0"/>
        <v>0</v>
      </c>
      <c r="J81" s="493"/>
      <c r="K81" s="447"/>
      <c r="L81" s="448"/>
    </row>
    <row r="82" spans="1:12" ht="96">
      <c r="A82" s="480"/>
      <c r="B82" s="437" t="s">
        <v>388</v>
      </c>
      <c r="C82" s="438" t="s">
        <v>362</v>
      </c>
      <c r="D82" s="438" t="s">
        <v>389</v>
      </c>
      <c r="E82" s="438" t="s">
        <v>390</v>
      </c>
      <c r="F82" s="439" t="s">
        <v>153</v>
      </c>
      <c r="G82" s="439">
        <v>1</v>
      </c>
      <c r="H82" s="439">
        <v>0</v>
      </c>
      <c r="I82" s="439">
        <f t="shared" si="0"/>
        <v>0</v>
      </c>
      <c r="J82" s="493"/>
      <c r="K82" s="447"/>
      <c r="L82" s="448"/>
    </row>
    <row r="83" spans="1:12" ht="48">
      <c r="A83" s="480"/>
      <c r="B83" s="437" t="s">
        <v>391</v>
      </c>
      <c r="C83" s="438" t="s">
        <v>362</v>
      </c>
      <c r="D83" s="438" t="s">
        <v>392</v>
      </c>
      <c r="E83" s="438" t="s">
        <v>393</v>
      </c>
      <c r="F83" s="439" t="s">
        <v>153</v>
      </c>
      <c r="G83" s="439">
        <v>1</v>
      </c>
      <c r="H83" s="439">
        <v>0</v>
      </c>
      <c r="I83" s="439">
        <f t="shared" si="0"/>
        <v>0</v>
      </c>
      <c r="J83" s="493"/>
      <c r="K83" s="447"/>
      <c r="L83" s="448"/>
    </row>
    <row r="84" spans="1:12" ht="36">
      <c r="A84" s="480"/>
      <c r="B84" s="437" t="s">
        <v>394</v>
      </c>
      <c r="C84" s="438" t="s">
        <v>362</v>
      </c>
      <c r="D84" s="438" t="s">
        <v>392</v>
      </c>
      <c r="E84" s="438" t="s">
        <v>395</v>
      </c>
      <c r="F84" s="439" t="s">
        <v>153</v>
      </c>
      <c r="G84" s="439">
        <v>1</v>
      </c>
      <c r="H84" s="439">
        <v>0</v>
      </c>
      <c r="I84" s="439">
        <f t="shared" si="0"/>
        <v>0</v>
      </c>
      <c r="J84" s="493"/>
      <c r="K84" s="447"/>
      <c r="L84" s="448"/>
    </row>
    <row r="85" spans="1:12" ht="72">
      <c r="A85" s="480"/>
      <c r="B85" s="437" t="s">
        <v>396</v>
      </c>
      <c r="C85" s="438" t="s">
        <v>362</v>
      </c>
      <c r="D85" s="438" t="s">
        <v>397</v>
      </c>
      <c r="E85" s="438" t="s">
        <v>398</v>
      </c>
      <c r="F85" s="439" t="s">
        <v>153</v>
      </c>
      <c r="G85" s="439">
        <v>1</v>
      </c>
      <c r="H85" s="439">
        <v>0</v>
      </c>
      <c r="I85" s="439">
        <f t="shared" si="0"/>
        <v>0</v>
      </c>
      <c r="J85" s="493"/>
      <c r="K85" s="447"/>
      <c r="L85" s="448"/>
    </row>
    <row r="86" spans="1:12" ht="48">
      <c r="A86" s="480"/>
      <c r="B86" s="437" t="s">
        <v>399</v>
      </c>
      <c r="C86" s="438" t="s">
        <v>362</v>
      </c>
      <c r="D86" s="438" t="s">
        <v>397</v>
      </c>
      <c r="E86" s="438" t="s">
        <v>400</v>
      </c>
      <c r="F86" s="439" t="s">
        <v>153</v>
      </c>
      <c r="G86" s="439">
        <v>1</v>
      </c>
      <c r="H86" s="439">
        <v>0</v>
      </c>
      <c r="I86" s="439">
        <f t="shared" si="0"/>
        <v>0</v>
      </c>
      <c r="J86" s="493"/>
      <c r="K86" s="447"/>
      <c r="L86" s="448"/>
    </row>
    <row r="87" spans="1:12" ht="36">
      <c r="A87" s="480"/>
      <c r="B87" s="437" t="s">
        <v>401</v>
      </c>
      <c r="C87" s="438" t="s">
        <v>362</v>
      </c>
      <c r="D87" s="438" t="s">
        <v>402</v>
      </c>
      <c r="E87" s="438" t="s">
        <v>403</v>
      </c>
      <c r="F87" s="439" t="s">
        <v>153</v>
      </c>
      <c r="G87" s="439">
        <v>1</v>
      </c>
      <c r="H87" s="439">
        <v>0</v>
      </c>
      <c r="I87" s="439">
        <f t="shared" si="0"/>
        <v>0</v>
      </c>
      <c r="J87" s="493"/>
      <c r="K87" s="447"/>
      <c r="L87" s="448"/>
    </row>
    <row r="88" spans="1:12" ht="24">
      <c r="A88" s="480"/>
      <c r="B88" s="437" t="s">
        <v>404</v>
      </c>
      <c r="C88" s="438" t="s">
        <v>362</v>
      </c>
      <c r="D88" s="438" t="s">
        <v>405</v>
      </c>
      <c r="E88" s="438" t="s">
        <v>406</v>
      </c>
      <c r="F88" s="439" t="s">
        <v>153</v>
      </c>
      <c r="G88" s="439">
        <v>1</v>
      </c>
      <c r="H88" s="439">
        <v>0</v>
      </c>
      <c r="I88" s="439">
        <f t="shared" si="0"/>
        <v>0</v>
      </c>
      <c r="J88" s="493"/>
      <c r="K88" s="447"/>
      <c r="L88" s="448"/>
    </row>
    <row r="89" spans="1:12" ht="48">
      <c r="A89" s="480"/>
      <c r="B89" s="437" t="s">
        <v>407</v>
      </c>
      <c r="C89" s="438" t="s">
        <v>362</v>
      </c>
      <c r="D89" s="438" t="s">
        <v>408</v>
      </c>
      <c r="E89" s="438" t="s">
        <v>409</v>
      </c>
      <c r="F89" s="439" t="s">
        <v>153</v>
      </c>
      <c r="G89" s="439">
        <v>1</v>
      </c>
      <c r="H89" s="439">
        <v>0</v>
      </c>
      <c r="I89" s="439">
        <f t="shared" si="0"/>
        <v>0</v>
      </c>
      <c r="J89" s="493"/>
      <c r="K89" s="447"/>
      <c r="L89" s="448"/>
    </row>
    <row r="90" spans="1:12" ht="24">
      <c r="A90" s="480"/>
      <c r="B90" s="437" t="s">
        <v>410</v>
      </c>
      <c r="C90" s="438" t="s">
        <v>362</v>
      </c>
      <c r="D90" s="438" t="s">
        <v>411</v>
      </c>
      <c r="E90" s="438" t="s">
        <v>412</v>
      </c>
      <c r="F90" s="439" t="s">
        <v>153</v>
      </c>
      <c r="G90" s="439">
        <v>1</v>
      </c>
      <c r="H90" s="439">
        <v>0</v>
      </c>
      <c r="I90" s="439">
        <f t="shared" si="0"/>
        <v>0</v>
      </c>
      <c r="J90" s="493"/>
      <c r="K90" s="447"/>
      <c r="L90" s="448"/>
    </row>
    <row r="91" spans="1:12" ht="24">
      <c r="A91" s="480"/>
      <c r="B91" s="437" t="s">
        <v>415</v>
      </c>
      <c r="C91" s="438" t="s">
        <v>362</v>
      </c>
      <c r="D91" s="438" t="s">
        <v>416</v>
      </c>
      <c r="E91" s="438" t="s">
        <v>417</v>
      </c>
      <c r="F91" s="439" t="s">
        <v>153</v>
      </c>
      <c r="G91" s="439">
        <v>1</v>
      </c>
      <c r="H91" s="439">
        <v>0</v>
      </c>
      <c r="I91" s="439">
        <f t="shared" si="0"/>
        <v>0</v>
      </c>
      <c r="J91" s="493"/>
      <c r="K91" s="447"/>
      <c r="L91" s="448"/>
    </row>
    <row r="92" spans="1:12" ht="24">
      <c r="A92" s="480"/>
      <c r="B92" s="437" t="s">
        <v>418</v>
      </c>
      <c r="C92" s="438" t="s">
        <v>362</v>
      </c>
      <c r="D92" s="438" t="s">
        <v>419</v>
      </c>
      <c r="E92" s="438" t="s">
        <v>420</v>
      </c>
      <c r="F92" s="439" t="s">
        <v>153</v>
      </c>
      <c r="G92" s="439">
        <v>1</v>
      </c>
      <c r="H92" s="439">
        <v>0</v>
      </c>
      <c r="I92" s="439">
        <f t="shared" si="0"/>
        <v>0</v>
      </c>
      <c r="J92" s="493"/>
      <c r="K92" s="447"/>
      <c r="L92" s="448"/>
    </row>
    <row r="93" spans="1:12" ht="36">
      <c r="A93" s="480"/>
      <c r="B93" s="437" t="s">
        <v>421</v>
      </c>
      <c r="C93" s="438" t="s">
        <v>362</v>
      </c>
      <c r="D93" s="438" t="s">
        <v>422</v>
      </c>
      <c r="E93" s="438" t="s">
        <v>423</v>
      </c>
      <c r="F93" s="439" t="s">
        <v>153</v>
      </c>
      <c r="G93" s="439">
        <v>1</v>
      </c>
      <c r="H93" s="439">
        <v>0</v>
      </c>
      <c r="I93" s="439">
        <f t="shared" si="0"/>
        <v>0</v>
      </c>
      <c r="J93" s="493"/>
      <c r="K93" s="447"/>
      <c r="L93" s="448"/>
    </row>
    <row r="94" spans="1:12" ht="24">
      <c r="A94" s="480"/>
      <c r="B94" s="437" t="s">
        <v>424</v>
      </c>
      <c r="C94" s="438" t="s">
        <v>362</v>
      </c>
      <c r="D94" s="438" t="s">
        <v>425</v>
      </c>
      <c r="E94" s="438" t="s">
        <v>426</v>
      </c>
      <c r="F94" s="439" t="s">
        <v>153</v>
      </c>
      <c r="G94" s="439">
        <v>1</v>
      </c>
      <c r="H94" s="439">
        <v>0</v>
      </c>
      <c r="I94" s="439">
        <f t="shared" si="0"/>
        <v>0</v>
      </c>
      <c r="J94" s="493"/>
      <c r="K94" s="447"/>
      <c r="L94" s="448"/>
    </row>
    <row r="95" spans="1:12" ht="60">
      <c r="A95" s="480"/>
      <c r="B95" s="437" t="s">
        <v>427</v>
      </c>
      <c r="C95" s="438" t="s">
        <v>362</v>
      </c>
      <c r="D95" s="438" t="s">
        <v>428</v>
      </c>
      <c r="E95" s="438" t="s">
        <v>429</v>
      </c>
      <c r="F95" s="439" t="s">
        <v>153</v>
      </c>
      <c r="G95" s="439">
        <v>1</v>
      </c>
      <c r="H95" s="439">
        <v>0</v>
      </c>
      <c r="I95" s="439">
        <f t="shared" si="0"/>
        <v>0</v>
      </c>
      <c r="J95" s="493"/>
      <c r="K95" s="447"/>
      <c r="L95" s="448"/>
    </row>
    <row r="96" spans="1:12" ht="24">
      <c r="A96" s="480"/>
      <c r="B96" s="437" t="s">
        <v>430</v>
      </c>
      <c r="C96" s="438" t="s">
        <v>362</v>
      </c>
      <c r="D96" s="438" t="s">
        <v>431</v>
      </c>
      <c r="E96" s="438" t="s">
        <v>432</v>
      </c>
      <c r="F96" s="439" t="s">
        <v>153</v>
      </c>
      <c r="G96" s="439">
        <v>1</v>
      </c>
      <c r="H96" s="439">
        <v>0</v>
      </c>
      <c r="I96" s="439">
        <f t="shared" si="0"/>
        <v>0</v>
      </c>
      <c r="J96" s="493"/>
      <c r="K96" s="447"/>
      <c r="L96" s="448"/>
    </row>
    <row r="97" spans="1:12" ht="36">
      <c r="A97" s="480"/>
      <c r="B97" s="437" t="s">
        <v>433</v>
      </c>
      <c r="C97" s="438" t="s">
        <v>362</v>
      </c>
      <c r="D97" s="438" t="s">
        <v>434</v>
      </c>
      <c r="E97" s="438" t="s">
        <v>435</v>
      </c>
      <c r="F97" s="439" t="s">
        <v>153</v>
      </c>
      <c r="G97" s="439">
        <v>1</v>
      </c>
      <c r="H97" s="439">
        <v>0</v>
      </c>
      <c r="I97" s="439">
        <f t="shared" si="0"/>
        <v>0</v>
      </c>
      <c r="J97" s="493"/>
      <c r="K97" s="447"/>
      <c r="L97" s="448"/>
    </row>
    <row r="98" spans="1:12" ht="24">
      <c r="A98" s="480"/>
      <c r="B98" s="437" t="s">
        <v>436</v>
      </c>
      <c r="C98" s="438" t="s">
        <v>362</v>
      </c>
      <c r="D98" s="438" t="s">
        <v>437</v>
      </c>
      <c r="E98" s="438" t="s">
        <v>438</v>
      </c>
      <c r="F98" s="439" t="s">
        <v>153</v>
      </c>
      <c r="G98" s="439">
        <v>1</v>
      </c>
      <c r="H98" s="439">
        <v>0</v>
      </c>
      <c r="I98" s="439">
        <f t="shared" si="0"/>
        <v>0</v>
      </c>
      <c r="J98" s="493"/>
      <c r="K98" s="447"/>
      <c r="L98" s="448"/>
    </row>
    <row r="99" spans="1:12" ht="72">
      <c r="A99" s="480"/>
      <c r="B99" s="437" t="s">
        <v>439</v>
      </c>
      <c r="C99" s="438" t="s">
        <v>362</v>
      </c>
      <c r="D99" s="438" t="s">
        <v>440</v>
      </c>
      <c r="E99" s="438" t="s">
        <v>441</v>
      </c>
      <c r="F99" s="439" t="s">
        <v>153</v>
      </c>
      <c r="G99" s="439">
        <v>1</v>
      </c>
      <c r="H99" s="439">
        <v>0</v>
      </c>
      <c r="I99" s="439">
        <f t="shared" si="0"/>
        <v>0</v>
      </c>
      <c r="J99" s="493"/>
      <c r="K99" s="447"/>
      <c r="L99" s="448"/>
    </row>
    <row r="100" spans="1:12" ht="36">
      <c r="A100" s="480"/>
      <c r="B100" s="437" t="s">
        <v>442</v>
      </c>
      <c r="C100" s="438" t="s">
        <v>362</v>
      </c>
      <c r="D100" s="438" t="s">
        <v>443</v>
      </c>
      <c r="E100" s="438" t="s">
        <v>444</v>
      </c>
      <c r="F100" s="439" t="s">
        <v>153</v>
      </c>
      <c r="G100" s="439">
        <v>1</v>
      </c>
      <c r="H100" s="439">
        <v>0</v>
      </c>
      <c r="I100" s="439">
        <f t="shared" si="0"/>
        <v>0</v>
      </c>
      <c r="J100" s="493"/>
      <c r="K100" s="447"/>
      <c r="L100" s="448"/>
    </row>
    <row r="101" spans="1:12" ht="84">
      <c r="A101" s="480"/>
      <c r="B101" s="437" t="s">
        <v>447</v>
      </c>
      <c r="C101" s="438" t="s">
        <v>362</v>
      </c>
      <c r="D101" s="438" t="s">
        <v>448</v>
      </c>
      <c r="E101" s="438" t="s">
        <v>449</v>
      </c>
      <c r="F101" s="439" t="s">
        <v>153</v>
      </c>
      <c r="G101" s="439">
        <v>1</v>
      </c>
      <c r="H101" s="439">
        <v>0</v>
      </c>
      <c r="I101" s="439">
        <f t="shared" si="0"/>
        <v>0</v>
      </c>
      <c r="J101" s="493"/>
      <c r="K101" s="447"/>
      <c r="L101" s="448"/>
    </row>
    <row r="102" spans="1:12" ht="144">
      <c r="A102" s="480"/>
      <c r="B102" s="437" t="s">
        <v>450</v>
      </c>
      <c r="C102" s="438" t="s">
        <v>362</v>
      </c>
      <c r="D102" s="438" t="s">
        <v>451</v>
      </c>
      <c r="E102" s="438" t="s">
        <v>452</v>
      </c>
      <c r="F102" s="439" t="s">
        <v>153</v>
      </c>
      <c r="G102" s="439">
        <v>1</v>
      </c>
      <c r="H102" s="439">
        <v>0</v>
      </c>
      <c r="I102" s="439">
        <f t="shared" si="0"/>
        <v>0</v>
      </c>
      <c r="J102" s="493"/>
      <c r="K102" s="447"/>
      <c r="L102" s="448"/>
    </row>
    <row r="103" spans="1:12" ht="96">
      <c r="A103" s="480"/>
      <c r="B103" s="437" t="s">
        <v>453</v>
      </c>
      <c r="C103" s="438" t="s">
        <v>362</v>
      </c>
      <c r="D103" s="438" t="s">
        <v>454</v>
      </c>
      <c r="E103" s="438" t="s">
        <v>455</v>
      </c>
      <c r="F103" s="439" t="s">
        <v>153</v>
      </c>
      <c r="G103" s="439">
        <v>1</v>
      </c>
      <c r="H103" s="439">
        <v>0</v>
      </c>
      <c r="I103" s="439">
        <f t="shared" si="0"/>
        <v>0</v>
      </c>
      <c r="J103" s="493"/>
      <c r="K103" s="447"/>
      <c r="L103" s="448"/>
    </row>
    <row r="104" spans="1:12" ht="36">
      <c r="A104" s="480"/>
      <c r="B104" s="437" t="s">
        <v>456</v>
      </c>
      <c r="C104" s="438" t="s">
        <v>362</v>
      </c>
      <c r="D104" s="438" t="s">
        <v>454</v>
      </c>
      <c r="E104" s="438" t="s">
        <v>457</v>
      </c>
      <c r="F104" s="439" t="s">
        <v>153</v>
      </c>
      <c r="G104" s="439">
        <v>1</v>
      </c>
      <c r="H104" s="439">
        <v>0</v>
      </c>
      <c r="I104" s="439">
        <f t="shared" si="0"/>
        <v>0</v>
      </c>
      <c r="J104" s="493"/>
      <c r="K104" s="447"/>
      <c r="L104" s="448"/>
    </row>
    <row r="105" spans="1:12" ht="48">
      <c r="A105" s="480"/>
      <c r="B105" s="437" t="s">
        <v>458</v>
      </c>
      <c r="C105" s="438" t="s">
        <v>362</v>
      </c>
      <c r="D105" s="438" t="s">
        <v>459</v>
      </c>
      <c r="E105" s="438" t="s">
        <v>460</v>
      </c>
      <c r="F105" s="439" t="s">
        <v>153</v>
      </c>
      <c r="G105" s="439">
        <v>1</v>
      </c>
      <c r="H105" s="439">
        <v>0</v>
      </c>
      <c r="I105" s="439">
        <f t="shared" si="0"/>
        <v>0</v>
      </c>
      <c r="J105" s="493"/>
      <c r="K105" s="447"/>
      <c r="L105" s="448"/>
    </row>
    <row r="106" spans="1:12" ht="72">
      <c r="A106" s="480"/>
      <c r="B106" s="437" t="s">
        <v>461</v>
      </c>
      <c r="C106" s="438" t="s">
        <v>362</v>
      </c>
      <c r="D106" s="438" t="s">
        <v>462</v>
      </c>
      <c r="E106" s="438" t="s">
        <v>463</v>
      </c>
      <c r="F106" s="439" t="s">
        <v>153</v>
      </c>
      <c r="G106" s="439">
        <v>1</v>
      </c>
      <c r="H106" s="439">
        <v>0</v>
      </c>
      <c r="I106" s="439">
        <f t="shared" si="0"/>
        <v>0</v>
      </c>
      <c r="J106" s="493"/>
      <c r="K106" s="447"/>
      <c r="L106" s="448"/>
    </row>
    <row r="107" spans="1:12" ht="60">
      <c r="A107" s="480"/>
      <c r="B107" s="437" t="s">
        <v>464</v>
      </c>
      <c r="C107" s="438" t="s">
        <v>362</v>
      </c>
      <c r="D107" s="438" t="s">
        <v>462</v>
      </c>
      <c r="E107" s="438" t="s">
        <v>465</v>
      </c>
      <c r="F107" s="439" t="s">
        <v>153</v>
      </c>
      <c r="G107" s="439">
        <v>1</v>
      </c>
      <c r="H107" s="439">
        <v>0</v>
      </c>
      <c r="I107" s="439">
        <f t="shared" si="0"/>
        <v>0</v>
      </c>
      <c r="J107" s="493"/>
      <c r="K107" s="447"/>
      <c r="L107" s="448"/>
    </row>
    <row r="108" spans="1:12" ht="48">
      <c r="A108" s="480"/>
      <c r="B108" s="437" t="s">
        <v>468</v>
      </c>
      <c r="C108" s="438" t="s">
        <v>362</v>
      </c>
      <c r="D108" s="438" t="s">
        <v>469</v>
      </c>
      <c r="E108" s="438" t="s">
        <v>470</v>
      </c>
      <c r="F108" s="439" t="s">
        <v>153</v>
      </c>
      <c r="G108" s="439">
        <v>1</v>
      </c>
      <c r="H108" s="439">
        <v>0</v>
      </c>
      <c r="I108" s="439">
        <f t="shared" si="0"/>
        <v>0</v>
      </c>
      <c r="J108" s="493"/>
      <c r="K108" s="447"/>
      <c r="L108" s="448"/>
    </row>
    <row r="109" spans="1:12" ht="72">
      <c r="A109" s="480"/>
      <c r="B109" s="437" t="s">
        <v>471</v>
      </c>
      <c r="C109" s="438" t="s">
        <v>362</v>
      </c>
      <c r="D109" s="438" t="s">
        <v>469</v>
      </c>
      <c r="E109" s="438" t="s">
        <v>472</v>
      </c>
      <c r="F109" s="439" t="s">
        <v>153</v>
      </c>
      <c r="G109" s="439">
        <v>1</v>
      </c>
      <c r="H109" s="439">
        <v>0</v>
      </c>
      <c r="I109" s="439">
        <f t="shared" si="0"/>
        <v>0</v>
      </c>
      <c r="J109" s="493"/>
      <c r="K109" s="447"/>
      <c r="L109" s="448"/>
    </row>
    <row r="110" spans="1:12" ht="48">
      <c r="A110" s="480"/>
      <c r="B110" s="437" t="s">
        <v>473</v>
      </c>
      <c r="C110" s="438" t="s">
        <v>362</v>
      </c>
      <c r="D110" s="438" t="s">
        <v>474</v>
      </c>
      <c r="E110" s="438" t="s">
        <v>475</v>
      </c>
      <c r="F110" s="439" t="s">
        <v>153</v>
      </c>
      <c r="G110" s="439">
        <v>1</v>
      </c>
      <c r="H110" s="439">
        <v>0</v>
      </c>
      <c r="I110" s="439">
        <f t="shared" si="0"/>
        <v>0</v>
      </c>
      <c r="J110" s="493"/>
      <c r="K110" s="447"/>
      <c r="L110" s="448"/>
    </row>
    <row r="111" spans="1:12" ht="48">
      <c r="A111" s="480"/>
      <c r="B111" s="437" t="s">
        <v>476</v>
      </c>
      <c r="C111" s="438" t="s">
        <v>477</v>
      </c>
      <c r="D111" s="438" t="s">
        <v>478</v>
      </c>
      <c r="E111" s="438" t="s">
        <v>479</v>
      </c>
      <c r="F111" s="439" t="s">
        <v>153</v>
      </c>
      <c r="G111" s="439">
        <v>1</v>
      </c>
      <c r="H111" s="439">
        <v>0</v>
      </c>
      <c r="I111" s="439">
        <f t="shared" si="0"/>
        <v>0</v>
      </c>
      <c r="J111" s="493"/>
      <c r="K111" s="447"/>
      <c r="L111" s="448"/>
    </row>
    <row r="112" spans="1:12" ht="48">
      <c r="A112" s="480"/>
      <c r="B112" s="437" t="s">
        <v>480</v>
      </c>
      <c r="C112" s="438" t="s">
        <v>477</v>
      </c>
      <c r="D112" s="438" t="s">
        <v>481</v>
      </c>
      <c r="E112" s="438" t="s">
        <v>482</v>
      </c>
      <c r="F112" s="439" t="s">
        <v>153</v>
      </c>
      <c r="G112" s="439">
        <v>1</v>
      </c>
      <c r="H112" s="439">
        <v>0</v>
      </c>
      <c r="I112" s="439">
        <f t="shared" si="0"/>
        <v>0</v>
      </c>
      <c r="J112" s="493"/>
      <c r="K112" s="447"/>
      <c r="L112" s="448"/>
    </row>
    <row r="113" spans="1:12" ht="96">
      <c r="A113" s="480"/>
      <c r="B113" s="437" t="s">
        <v>483</v>
      </c>
      <c r="C113" s="438" t="s">
        <v>477</v>
      </c>
      <c r="D113" s="438" t="s">
        <v>484</v>
      </c>
      <c r="E113" s="438" t="s">
        <v>485</v>
      </c>
      <c r="F113" s="439" t="s">
        <v>153</v>
      </c>
      <c r="G113" s="439">
        <v>1</v>
      </c>
      <c r="H113" s="439">
        <v>0</v>
      </c>
      <c r="I113" s="439">
        <f t="shared" si="0"/>
        <v>0</v>
      </c>
      <c r="J113" s="493"/>
      <c r="K113" s="447"/>
      <c r="L113" s="448"/>
    </row>
    <row r="114" spans="1:12" ht="48">
      <c r="A114" s="480"/>
      <c r="B114" s="437" t="s">
        <v>486</v>
      </c>
      <c r="C114" s="438" t="s">
        <v>477</v>
      </c>
      <c r="D114" s="438" t="s">
        <v>487</v>
      </c>
      <c r="E114" s="438" t="s">
        <v>488</v>
      </c>
      <c r="F114" s="439" t="s">
        <v>153</v>
      </c>
      <c r="G114" s="439">
        <v>1</v>
      </c>
      <c r="H114" s="439">
        <v>0</v>
      </c>
      <c r="I114" s="439">
        <f t="shared" si="0"/>
        <v>0</v>
      </c>
      <c r="J114" s="493"/>
      <c r="K114" s="447"/>
      <c r="L114" s="448"/>
    </row>
    <row r="115" spans="1:12" ht="252">
      <c r="A115" s="480"/>
      <c r="B115" s="437" t="s">
        <v>491</v>
      </c>
      <c r="C115" s="438" t="s">
        <v>500</v>
      </c>
      <c r="D115" s="438" t="s">
        <v>492</v>
      </c>
      <c r="E115" s="438" t="s">
        <v>493</v>
      </c>
      <c r="F115" s="439" t="s">
        <v>494</v>
      </c>
      <c r="G115" s="439">
        <v>0</v>
      </c>
      <c r="H115" s="439">
        <v>0</v>
      </c>
      <c r="I115" s="439">
        <f t="shared" si="0"/>
        <v>0</v>
      </c>
      <c r="J115" s="493"/>
      <c r="K115" s="447"/>
      <c r="L115" s="448"/>
    </row>
    <row r="116" spans="1:12" ht="48">
      <c r="A116" s="480"/>
      <c r="B116" s="437" t="s">
        <v>495</v>
      </c>
      <c r="C116" s="438" t="s">
        <v>496</v>
      </c>
      <c r="D116" s="438" t="s">
        <v>497</v>
      </c>
      <c r="E116" s="438" t="s">
        <v>498</v>
      </c>
      <c r="F116" s="439" t="s">
        <v>153</v>
      </c>
      <c r="G116" s="439">
        <v>1</v>
      </c>
      <c r="H116" s="439">
        <v>0</v>
      </c>
      <c r="I116" s="439">
        <f t="shared" si="0"/>
        <v>0</v>
      </c>
      <c r="J116" s="493"/>
      <c r="K116" s="447"/>
      <c r="L116" s="448"/>
    </row>
    <row r="117" spans="1:12" ht="48">
      <c r="A117" s="480"/>
      <c r="B117" s="437" t="s">
        <v>499</v>
      </c>
      <c r="C117" s="438" t="s">
        <v>500</v>
      </c>
      <c r="D117" s="438" t="s">
        <v>501</v>
      </c>
      <c r="E117" s="438" t="s">
        <v>502</v>
      </c>
      <c r="F117" s="439" t="s">
        <v>153</v>
      </c>
      <c r="G117" s="439">
        <v>1</v>
      </c>
      <c r="H117" s="439">
        <v>0</v>
      </c>
      <c r="I117" s="439">
        <f t="shared" si="0"/>
        <v>0</v>
      </c>
      <c r="J117" s="493"/>
      <c r="K117" s="447"/>
      <c r="L117" s="448"/>
    </row>
    <row r="118" spans="1:12" ht="156">
      <c r="A118" s="480"/>
      <c r="B118" s="437" t="s">
        <v>503</v>
      </c>
      <c r="C118" s="438" t="s">
        <v>504</v>
      </c>
      <c r="D118" s="438" t="s">
        <v>656</v>
      </c>
      <c r="E118" s="438" t="s">
        <v>506</v>
      </c>
      <c r="F118" s="439" t="s">
        <v>153</v>
      </c>
      <c r="G118" s="439">
        <v>1</v>
      </c>
      <c r="H118" s="439">
        <v>0</v>
      </c>
      <c r="I118" s="439">
        <f t="shared" si="0"/>
        <v>0</v>
      </c>
      <c r="J118" s="493"/>
      <c r="K118" s="447"/>
      <c r="L118" s="448"/>
    </row>
    <row r="119" spans="1:12" ht="72">
      <c r="A119" s="480"/>
      <c r="B119" s="494" t="s">
        <v>507</v>
      </c>
      <c r="C119" s="495" t="s">
        <v>164</v>
      </c>
      <c r="D119" s="495" t="s">
        <v>657</v>
      </c>
      <c r="E119" s="495" t="s">
        <v>509</v>
      </c>
      <c r="F119" s="496" t="s">
        <v>153</v>
      </c>
      <c r="G119" s="496">
        <v>1</v>
      </c>
      <c r="H119" s="496">
        <v>0</v>
      </c>
      <c r="I119" s="497">
        <f t="shared" si="0"/>
        <v>0</v>
      </c>
      <c r="J119" s="498"/>
      <c r="K119" s="499"/>
      <c r="L119" s="500"/>
    </row>
    <row r="120" spans="1:12" ht="16.5">
      <c r="A120" s="501"/>
      <c r="B120" s="1688" t="s">
        <v>658</v>
      </c>
      <c r="C120" s="1597"/>
      <c r="D120" s="1597"/>
      <c r="E120" s="1597"/>
      <c r="F120" s="1597"/>
      <c r="G120" s="1598"/>
      <c r="H120" s="1689">
        <v>88252.5</v>
      </c>
      <c r="I120" s="1598"/>
      <c r="J120" s="502">
        <v>0</v>
      </c>
      <c r="K120" s="502">
        <f>SUM(K6:K119)</f>
        <v>88262.5</v>
      </c>
      <c r="L120" s="502">
        <f>SUM(L5:L119)</f>
        <v>0</v>
      </c>
    </row>
    <row r="121" spans="1:12" ht="12.75">
      <c r="B121" s="3"/>
      <c r="C121" s="4"/>
      <c r="D121" s="4"/>
      <c r="E121" s="4"/>
      <c r="F121" s="149"/>
      <c r="G121" s="149"/>
      <c r="H121" s="149"/>
      <c r="I121" s="149"/>
      <c r="J121" s="149"/>
      <c r="K121" s="149"/>
      <c r="L121" s="149"/>
    </row>
    <row r="122" spans="1:12" ht="12.75">
      <c r="B122" s="3"/>
      <c r="C122" s="4"/>
      <c r="D122" s="4"/>
      <c r="E122" s="4"/>
      <c r="F122" s="149"/>
      <c r="G122" s="149"/>
      <c r="H122" s="149"/>
      <c r="I122" s="149"/>
      <c r="J122" s="149"/>
      <c r="K122" s="149"/>
      <c r="L122" s="149"/>
    </row>
    <row r="123" spans="1:12" ht="12.75">
      <c r="B123" s="3"/>
      <c r="C123" s="4"/>
      <c r="D123" s="4"/>
      <c r="E123" s="4"/>
      <c r="F123" s="149"/>
      <c r="G123" s="149"/>
      <c r="H123" s="149"/>
      <c r="I123" s="149"/>
      <c r="J123" s="149"/>
      <c r="K123" s="149"/>
      <c r="L123" s="149"/>
    </row>
    <row r="124" spans="1:12" ht="12.75">
      <c r="B124" s="3"/>
      <c r="C124" s="4"/>
      <c r="D124" s="4"/>
      <c r="E124" s="4"/>
      <c r="F124" s="149"/>
      <c r="G124" s="149"/>
      <c r="H124" s="149"/>
      <c r="I124" s="149"/>
      <c r="J124" s="149"/>
      <c r="K124" s="149"/>
      <c r="L124" s="149"/>
    </row>
    <row r="125" spans="1:12" ht="12.75">
      <c r="B125" s="3"/>
      <c r="C125" s="4"/>
      <c r="D125" s="4"/>
      <c r="E125" s="4"/>
      <c r="F125" s="149"/>
      <c r="G125" s="149"/>
      <c r="H125" s="149"/>
      <c r="I125" s="149"/>
      <c r="J125" s="149"/>
      <c r="K125" s="149"/>
      <c r="L125" s="149"/>
    </row>
    <row r="126" spans="1:12" ht="12.75">
      <c r="B126" s="3"/>
      <c r="C126" s="4"/>
      <c r="D126" s="4"/>
      <c r="E126" s="4"/>
      <c r="F126" s="149"/>
      <c r="G126" s="149"/>
      <c r="H126" s="149"/>
      <c r="I126" s="149"/>
      <c r="J126" s="149"/>
      <c r="K126" s="149"/>
      <c r="L126" s="149"/>
    </row>
    <row r="127" spans="1:12" ht="12.75">
      <c r="B127" s="3"/>
      <c r="C127" s="4"/>
      <c r="D127" s="4"/>
      <c r="E127" s="4"/>
      <c r="F127" s="149"/>
      <c r="G127" s="149"/>
      <c r="H127" s="149"/>
      <c r="I127" s="149"/>
      <c r="J127" s="149"/>
      <c r="K127" s="149"/>
      <c r="L127" s="149"/>
    </row>
    <row r="128" spans="1:12" ht="12.75">
      <c r="B128" s="3"/>
      <c r="C128" s="4"/>
      <c r="D128" s="4"/>
      <c r="E128" s="4"/>
      <c r="F128" s="149"/>
      <c r="G128" s="149"/>
      <c r="H128" s="149"/>
      <c r="I128" s="149"/>
      <c r="J128" s="149"/>
      <c r="K128" s="149"/>
      <c r="L128" s="149"/>
    </row>
    <row r="129" spans="2:12" ht="12.75">
      <c r="B129" s="3"/>
      <c r="C129" s="4"/>
      <c r="D129" s="4"/>
      <c r="E129" s="4"/>
      <c r="F129" s="149"/>
      <c r="G129" s="149"/>
      <c r="H129" s="149"/>
      <c r="I129" s="149"/>
      <c r="J129" s="149"/>
      <c r="K129" s="149"/>
      <c r="L129" s="149"/>
    </row>
    <row r="130" spans="2:12" ht="12.75">
      <c r="B130" s="3"/>
      <c r="C130" s="4"/>
      <c r="D130" s="4"/>
      <c r="E130" s="4"/>
      <c r="F130" s="149"/>
      <c r="G130" s="149"/>
      <c r="H130" s="149"/>
      <c r="I130" s="149"/>
      <c r="J130" s="149"/>
      <c r="K130" s="149"/>
      <c r="L130" s="149"/>
    </row>
    <row r="131" spans="2:12" ht="12.75">
      <c r="B131" s="3"/>
      <c r="C131" s="4"/>
      <c r="D131" s="4"/>
      <c r="E131" s="4"/>
      <c r="F131" s="149"/>
      <c r="G131" s="149"/>
      <c r="H131" s="149"/>
      <c r="I131" s="149"/>
      <c r="J131" s="149"/>
      <c r="K131" s="149"/>
      <c r="L131" s="149"/>
    </row>
    <row r="132" spans="2:12" ht="12.75">
      <c r="B132" s="3"/>
      <c r="C132" s="4"/>
      <c r="D132" s="4"/>
      <c r="E132" s="4"/>
      <c r="F132" s="149"/>
      <c r="G132" s="149"/>
      <c r="H132" s="149"/>
      <c r="I132" s="149"/>
      <c r="J132" s="149"/>
      <c r="K132" s="149"/>
      <c r="L132" s="149"/>
    </row>
    <row r="133" spans="2:12" ht="12.75">
      <c r="B133" s="3"/>
      <c r="C133" s="4"/>
      <c r="D133" s="4"/>
      <c r="E133" s="4"/>
      <c r="F133" s="149"/>
      <c r="G133" s="149"/>
      <c r="H133" s="149"/>
      <c r="I133" s="149"/>
      <c r="J133" s="149"/>
      <c r="K133" s="149"/>
      <c r="L133" s="149"/>
    </row>
    <row r="134" spans="2:12" ht="12.75">
      <c r="B134" s="3"/>
      <c r="C134" s="4"/>
      <c r="D134" s="4"/>
      <c r="E134" s="4"/>
      <c r="F134" s="149"/>
      <c r="G134" s="149"/>
      <c r="H134" s="149"/>
      <c r="I134" s="149"/>
      <c r="J134" s="149"/>
      <c r="K134" s="149"/>
      <c r="L134" s="149"/>
    </row>
    <row r="135" spans="2:12" ht="12.75">
      <c r="B135" s="3"/>
      <c r="C135" s="4"/>
      <c r="D135" s="4"/>
      <c r="E135" s="4"/>
      <c r="F135" s="149"/>
      <c r="G135" s="149"/>
      <c r="H135" s="149"/>
      <c r="I135" s="149"/>
      <c r="J135" s="149"/>
      <c r="K135" s="149"/>
      <c r="L135" s="149"/>
    </row>
    <row r="136" spans="2:12" ht="12.75">
      <c r="B136" s="3"/>
      <c r="C136" s="4"/>
      <c r="D136" s="4"/>
      <c r="E136" s="4"/>
      <c r="F136" s="149"/>
      <c r="G136" s="149"/>
      <c r="H136" s="149"/>
      <c r="I136" s="149"/>
      <c r="J136" s="149"/>
      <c r="K136" s="149"/>
      <c r="L136" s="149"/>
    </row>
    <row r="137" spans="2:12" ht="12.75">
      <c r="B137" s="3"/>
      <c r="C137" s="4"/>
      <c r="D137" s="4"/>
      <c r="E137" s="4"/>
      <c r="F137" s="149"/>
      <c r="G137" s="149"/>
      <c r="H137" s="149"/>
      <c r="I137" s="149"/>
      <c r="J137" s="149"/>
      <c r="K137" s="149"/>
      <c r="L137" s="149"/>
    </row>
    <row r="138" spans="2:12" ht="12.75">
      <c r="B138" s="3"/>
      <c r="C138" s="4"/>
      <c r="D138" s="4"/>
      <c r="E138" s="4"/>
      <c r="F138" s="149"/>
      <c r="G138" s="149"/>
      <c r="H138" s="149"/>
      <c r="I138" s="149"/>
      <c r="J138" s="149"/>
      <c r="K138" s="149"/>
      <c r="L138" s="149"/>
    </row>
    <row r="139" spans="2:12" ht="12.75">
      <c r="B139" s="3"/>
      <c r="C139" s="4"/>
      <c r="D139" s="4"/>
      <c r="E139" s="4"/>
      <c r="F139" s="149"/>
      <c r="G139" s="149"/>
      <c r="H139" s="149"/>
      <c r="I139" s="149"/>
      <c r="J139" s="149"/>
      <c r="K139" s="149"/>
      <c r="L139" s="149"/>
    </row>
    <row r="140" spans="2:12" ht="12.75">
      <c r="B140" s="3"/>
      <c r="C140" s="4"/>
      <c r="D140" s="4"/>
      <c r="E140" s="4"/>
      <c r="F140" s="149"/>
      <c r="G140" s="149"/>
      <c r="H140" s="149"/>
      <c r="I140" s="149"/>
      <c r="J140" s="149"/>
      <c r="K140" s="149"/>
      <c r="L140" s="149"/>
    </row>
    <row r="141" spans="2:12" ht="12.75">
      <c r="B141" s="3"/>
      <c r="C141" s="4"/>
      <c r="D141" s="4"/>
      <c r="E141" s="4"/>
      <c r="F141" s="149"/>
      <c r="G141" s="149"/>
      <c r="H141" s="149"/>
      <c r="I141" s="149"/>
      <c r="J141" s="149"/>
      <c r="K141" s="149"/>
      <c r="L141" s="149"/>
    </row>
    <row r="142" spans="2:12" ht="12.75">
      <c r="B142" s="3"/>
      <c r="C142" s="4"/>
      <c r="D142" s="4"/>
      <c r="E142" s="4"/>
      <c r="F142" s="149"/>
      <c r="G142" s="149"/>
      <c r="H142" s="149"/>
      <c r="I142" s="149"/>
      <c r="J142" s="149"/>
      <c r="K142" s="149"/>
      <c r="L142" s="149"/>
    </row>
    <row r="143" spans="2:12" ht="12.75">
      <c r="B143" s="3"/>
      <c r="C143" s="4"/>
      <c r="D143" s="4"/>
      <c r="E143" s="4"/>
      <c r="F143" s="149"/>
      <c r="G143" s="149"/>
      <c r="H143" s="149"/>
      <c r="I143" s="149"/>
      <c r="J143" s="149"/>
      <c r="K143" s="149"/>
      <c r="L143" s="149"/>
    </row>
    <row r="144" spans="2:12" ht="12.75">
      <c r="B144" s="3"/>
      <c r="C144" s="4"/>
      <c r="D144" s="4"/>
      <c r="E144" s="4"/>
      <c r="F144" s="149"/>
      <c r="G144" s="149"/>
      <c r="H144" s="149"/>
      <c r="I144" s="149"/>
      <c r="J144" s="149"/>
      <c r="K144" s="149"/>
      <c r="L144" s="149"/>
    </row>
    <row r="145" spans="2:12" ht="12.75">
      <c r="B145" s="3"/>
      <c r="C145" s="4"/>
      <c r="D145" s="4"/>
      <c r="E145" s="4"/>
      <c r="F145" s="149"/>
      <c r="G145" s="149"/>
      <c r="H145" s="149"/>
      <c r="I145" s="149"/>
      <c r="J145" s="149"/>
      <c r="K145" s="149"/>
      <c r="L145" s="149"/>
    </row>
    <row r="146" spans="2:12" ht="12.75">
      <c r="B146" s="3"/>
      <c r="C146" s="4"/>
      <c r="D146" s="4"/>
      <c r="E146" s="4"/>
      <c r="F146" s="149"/>
      <c r="G146" s="149"/>
      <c r="H146" s="149"/>
      <c r="I146" s="149"/>
      <c r="J146" s="149"/>
      <c r="K146" s="149"/>
      <c r="L146" s="149"/>
    </row>
    <row r="147" spans="2:12" ht="12.75">
      <c r="B147" s="3"/>
      <c r="C147" s="4"/>
      <c r="D147" s="4"/>
      <c r="E147" s="4"/>
      <c r="F147" s="149"/>
      <c r="G147" s="149"/>
      <c r="H147" s="149"/>
      <c r="I147" s="149"/>
      <c r="J147" s="149"/>
      <c r="K147" s="149"/>
      <c r="L147" s="149"/>
    </row>
    <row r="148" spans="2:12" ht="12.75">
      <c r="B148" s="3"/>
      <c r="C148" s="4"/>
      <c r="D148" s="4"/>
      <c r="E148" s="4"/>
      <c r="F148" s="149"/>
      <c r="G148" s="149"/>
      <c r="H148" s="149"/>
      <c r="I148" s="149"/>
      <c r="J148" s="149"/>
      <c r="K148" s="149"/>
      <c r="L148" s="149"/>
    </row>
    <row r="149" spans="2:12" ht="12.75">
      <c r="B149" s="3"/>
      <c r="C149" s="4"/>
      <c r="D149" s="4"/>
      <c r="E149" s="4"/>
      <c r="F149" s="149"/>
      <c r="G149" s="149"/>
      <c r="H149" s="149"/>
      <c r="I149" s="149"/>
      <c r="J149" s="149"/>
      <c r="K149" s="149"/>
      <c r="L149" s="149"/>
    </row>
    <row r="150" spans="2:12" ht="12.75">
      <c r="B150" s="3"/>
      <c r="C150" s="4"/>
      <c r="D150" s="4"/>
      <c r="E150" s="4"/>
      <c r="F150" s="149"/>
      <c r="G150" s="149"/>
      <c r="H150" s="149"/>
      <c r="I150" s="149"/>
      <c r="J150" s="149"/>
      <c r="K150" s="149"/>
      <c r="L150" s="149"/>
    </row>
    <row r="151" spans="2:12" ht="12.75">
      <c r="B151" s="3"/>
      <c r="C151" s="4"/>
      <c r="D151" s="4"/>
      <c r="E151" s="4"/>
      <c r="F151" s="149"/>
      <c r="G151" s="149"/>
      <c r="H151" s="149"/>
      <c r="I151" s="149"/>
      <c r="J151" s="149"/>
      <c r="K151" s="149"/>
      <c r="L151" s="149"/>
    </row>
    <row r="152" spans="2:12" ht="12.75">
      <c r="B152" s="3"/>
      <c r="C152" s="4"/>
      <c r="D152" s="4"/>
      <c r="E152" s="4"/>
      <c r="F152" s="149"/>
      <c r="G152" s="149"/>
      <c r="H152" s="149"/>
      <c r="I152" s="149"/>
      <c r="J152" s="149"/>
      <c r="K152" s="149"/>
      <c r="L152" s="149"/>
    </row>
    <row r="153" spans="2:12" ht="12.75">
      <c r="B153" s="3"/>
      <c r="C153" s="4"/>
      <c r="D153" s="4"/>
      <c r="E153" s="4"/>
      <c r="F153" s="149"/>
      <c r="G153" s="149"/>
      <c r="H153" s="149"/>
      <c r="I153" s="149"/>
      <c r="J153" s="149"/>
      <c r="K153" s="149"/>
      <c r="L153" s="149"/>
    </row>
    <row r="154" spans="2:12" ht="12.75">
      <c r="B154" s="3"/>
      <c r="C154" s="4"/>
      <c r="D154" s="4"/>
      <c r="E154" s="4"/>
      <c r="F154" s="149"/>
      <c r="G154" s="149"/>
      <c r="H154" s="149"/>
      <c r="I154" s="149"/>
      <c r="J154" s="149"/>
      <c r="K154" s="149"/>
      <c r="L154" s="149"/>
    </row>
    <row r="155" spans="2:12" ht="12.75">
      <c r="B155" s="3"/>
      <c r="C155" s="4"/>
      <c r="D155" s="4"/>
      <c r="E155" s="4"/>
      <c r="F155" s="149"/>
      <c r="G155" s="149"/>
      <c r="H155" s="149"/>
      <c r="I155" s="149"/>
      <c r="J155" s="149"/>
      <c r="K155" s="149"/>
      <c r="L155" s="149"/>
    </row>
    <row r="156" spans="2:12" ht="12.75">
      <c r="B156" s="3"/>
      <c r="C156" s="4"/>
      <c r="D156" s="4"/>
      <c r="E156" s="4"/>
      <c r="F156" s="149"/>
      <c r="G156" s="149"/>
      <c r="H156" s="149"/>
      <c r="I156" s="149"/>
      <c r="J156" s="149"/>
      <c r="K156" s="149"/>
      <c r="L156" s="149"/>
    </row>
    <row r="157" spans="2:12" ht="12.75">
      <c r="B157" s="3"/>
      <c r="C157" s="4"/>
      <c r="D157" s="4"/>
      <c r="E157" s="4"/>
      <c r="F157" s="149"/>
      <c r="G157" s="149"/>
      <c r="H157" s="149"/>
      <c r="I157" s="149"/>
      <c r="J157" s="149"/>
      <c r="K157" s="149"/>
      <c r="L157" s="149"/>
    </row>
    <row r="158" spans="2:12" ht="12.75">
      <c r="B158" s="3"/>
      <c r="C158" s="4"/>
      <c r="D158" s="4"/>
      <c r="E158" s="4"/>
      <c r="F158" s="149"/>
      <c r="G158" s="149"/>
      <c r="H158" s="149"/>
      <c r="I158" s="149"/>
      <c r="J158" s="149"/>
      <c r="K158" s="149"/>
      <c r="L158" s="149"/>
    </row>
    <row r="159" spans="2:12" ht="12.75">
      <c r="B159" s="3"/>
      <c r="C159" s="4"/>
      <c r="D159" s="4"/>
      <c r="E159" s="4"/>
      <c r="F159" s="149"/>
      <c r="G159" s="149"/>
      <c r="H159" s="149"/>
      <c r="I159" s="149"/>
      <c r="J159" s="149"/>
      <c r="K159" s="149"/>
      <c r="L159" s="149"/>
    </row>
    <row r="160" spans="2:12" ht="12.75">
      <c r="B160" s="3"/>
      <c r="C160" s="4"/>
      <c r="D160" s="4"/>
      <c r="E160" s="4"/>
      <c r="F160" s="149"/>
      <c r="G160" s="149"/>
      <c r="H160" s="149"/>
      <c r="I160" s="149"/>
      <c r="J160" s="149"/>
      <c r="K160" s="149"/>
      <c r="L160" s="149"/>
    </row>
    <row r="161" spans="2:12" ht="12.75">
      <c r="B161" s="3"/>
      <c r="C161" s="4"/>
      <c r="D161" s="4"/>
      <c r="E161" s="4"/>
      <c r="F161" s="149"/>
      <c r="G161" s="149"/>
      <c r="H161" s="149"/>
      <c r="I161" s="149"/>
      <c r="J161" s="149"/>
      <c r="K161" s="149"/>
      <c r="L161" s="149"/>
    </row>
    <row r="162" spans="2:12" ht="12.75">
      <c r="B162" s="3"/>
      <c r="C162" s="4"/>
      <c r="D162" s="4"/>
      <c r="E162" s="4"/>
      <c r="F162" s="149"/>
      <c r="G162" s="149"/>
      <c r="H162" s="149"/>
      <c r="I162" s="149"/>
      <c r="J162" s="149"/>
      <c r="K162" s="149"/>
      <c r="L162" s="149"/>
    </row>
    <row r="163" spans="2:12" ht="12.75">
      <c r="B163" s="3"/>
      <c r="C163" s="4"/>
      <c r="D163" s="4"/>
      <c r="E163" s="4"/>
      <c r="F163" s="149"/>
      <c r="G163" s="149"/>
      <c r="H163" s="149"/>
      <c r="I163" s="149"/>
      <c r="J163" s="149"/>
      <c r="K163" s="149"/>
      <c r="L163" s="149"/>
    </row>
    <row r="164" spans="2:12" ht="12.75">
      <c r="B164" s="3"/>
      <c r="C164" s="4"/>
      <c r="D164" s="4"/>
      <c r="E164" s="4"/>
      <c r="F164" s="149"/>
      <c r="G164" s="149"/>
      <c r="H164" s="149"/>
      <c r="I164" s="149"/>
      <c r="J164" s="149"/>
      <c r="K164" s="149"/>
      <c r="L164" s="149"/>
    </row>
    <row r="165" spans="2:12" ht="12.75">
      <c r="B165" s="3"/>
      <c r="C165" s="4"/>
      <c r="D165" s="4"/>
      <c r="E165" s="4"/>
      <c r="F165" s="149"/>
      <c r="G165" s="149"/>
      <c r="H165" s="149"/>
      <c r="I165" s="149"/>
      <c r="J165" s="149"/>
      <c r="K165" s="149"/>
      <c r="L165" s="149"/>
    </row>
    <row r="166" spans="2:12" ht="12.75">
      <c r="B166" s="3"/>
      <c r="C166" s="4"/>
      <c r="D166" s="4"/>
      <c r="E166" s="4"/>
      <c r="F166" s="149"/>
      <c r="G166" s="149"/>
      <c r="H166" s="149"/>
      <c r="I166" s="149"/>
      <c r="J166" s="149"/>
      <c r="K166" s="149"/>
      <c r="L166" s="149"/>
    </row>
    <row r="167" spans="2:12" ht="12.75">
      <c r="B167" s="3"/>
      <c r="C167" s="4"/>
      <c r="D167" s="4"/>
      <c r="E167" s="4"/>
      <c r="F167" s="149"/>
      <c r="G167" s="149"/>
      <c r="H167" s="149"/>
      <c r="I167" s="149"/>
      <c r="J167" s="149"/>
      <c r="K167" s="149"/>
      <c r="L167" s="149"/>
    </row>
    <row r="168" spans="2:12" ht="12.75">
      <c r="B168" s="3"/>
      <c r="C168" s="4"/>
      <c r="D168" s="4"/>
      <c r="E168" s="4"/>
      <c r="F168" s="149"/>
      <c r="G168" s="149"/>
      <c r="H168" s="149"/>
      <c r="I168" s="149"/>
      <c r="J168" s="149"/>
      <c r="K168" s="149"/>
      <c r="L168" s="149"/>
    </row>
    <row r="169" spans="2:12" ht="12.75">
      <c r="B169" s="3"/>
      <c r="C169" s="4"/>
      <c r="D169" s="4"/>
      <c r="E169" s="4"/>
      <c r="F169" s="149"/>
      <c r="G169" s="149"/>
      <c r="H169" s="149"/>
      <c r="I169" s="149"/>
      <c r="J169" s="149"/>
      <c r="K169" s="149"/>
      <c r="L169" s="149"/>
    </row>
    <row r="170" spans="2:12" ht="12.75">
      <c r="B170" s="3"/>
      <c r="C170" s="4"/>
      <c r="D170" s="4"/>
      <c r="E170" s="4"/>
      <c r="F170" s="149"/>
      <c r="G170" s="149"/>
      <c r="H170" s="149"/>
      <c r="I170" s="149"/>
      <c r="J170" s="149"/>
      <c r="K170" s="149"/>
      <c r="L170" s="149"/>
    </row>
    <row r="171" spans="2:12" ht="12.75">
      <c r="B171" s="3"/>
      <c r="C171" s="4"/>
      <c r="D171" s="4"/>
      <c r="E171" s="4"/>
      <c r="F171" s="149"/>
      <c r="G171" s="149"/>
      <c r="H171" s="149"/>
      <c r="I171" s="149"/>
      <c r="J171" s="149"/>
      <c r="K171" s="149"/>
      <c r="L171" s="149"/>
    </row>
    <row r="172" spans="2:12" ht="12.75">
      <c r="B172" s="3"/>
      <c r="C172" s="4"/>
      <c r="D172" s="4"/>
      <c r="E172" s="4"/>
      <c r="F172" s="149"/>
      <c r="G172" s="149"/>
      <c r="H172" s="149"/>
      <c r="I172" s="149"/>
      <c r="J172" s="149"/>
      <c r="K172" s="149"/>
      <c r="L172" s="149"/>
    </row>
    <row r="173" spans="2:12" ht="12.75">
      <c r="B173" s="3"/>
      <c r="C173" s="4"/>
      <c r="D173" s="4"/>
      <c r="E173" s="4"/>
      <c r="F173" s="149"/>
      <c r="G173" s="149"/>
      <c r="H173" s="149"/>
      <c r="I173" s="149"/>
      <c r="J173" s="149"/>
      <c r="K173" s="149"/>
      <c r="L173" s="149"/>
    </row>
    <row r="174" spans="2:12" ht="12.75">
      <c r="B174" s="3"/>
      <c r="C174" s="4"/>
      <c r="D174" s="4"/>
      <c r="E174" s="4"/>
      <c r="F174" s="149"/>
      <c r="G174" s="149"/>
      <c r="H174" s="149"/>
      <c r="I174" s="149"/>
      <c r="J174" s="149"/>
      <c r="K174" s="149"/>
      <c r="L174" s="149"/>
    </row>
    <row r="175" spans="2:12" ht="12.75">
      <c r="B175" s="3"/>
      <c r="C175" s="4"/>
      <c r="D175" s="4"/>
      <c r="E175" s="4"/>
      <c r="F175" s="149"/>
      <c r="G175" s="149"/>
      <c r="H175" s="149"/>
      <c r="I175" s="149"/>
      <c r="J175" s="149"/>
      <c r="K175" s="149"/>
      <c r="L175" s="149"/>
    </row>
    <row r="176" spans="2:12" ht="12.75">
      <c r="B176" s="3"/>
      <c r="C176" s="4"/>
      <c r="D176" s="4"/>
      <c r="E176" s="4"/>
      <c r="F176" s="149"/>
      <c r="G176" s="149"/>
      <c r="H176" s="149"/>
      <c r="I176" s="149"/>
      <c r="J176" s="149"/>
      <c r="K176" s="149"/>
      <c r="L176" s="149"/>
    </row>
    <row r="177" spans="2:12" ht="12.75">
      <c r="B177" s="3"/>
      <c r="C177" s="4"/>
      <c r="D177" s="4"/>
      <c r="E177" s="4"/>
      <c r="F177" s="149"/>
      <c r="G177" s="149"/>
      <c r="H177" s="149"/>
      <c r="I177" s="149"/>
      <c r="J177" s="149"/>
      <c r="K177" s="149"/>
      <c r="L177" s="149"/>
    </row>
    <row r="178" spans="2:12" ht="12.75">
      <c r="B178" s="3"/>
      <c r="C178" s="4"/>
      <c r="D178" s="4"/>
      <c r="E178" s="4"/>
      <c r="F178" s="149"/>
      <c r="G178" s="149"/>
      <c r="H178" s="149"/>
      <c r="I178" s="149"/>
      <c r="J178" s="149"/>
      <c r="K178" s="149"/>
      <c r="L178" s="149"/>
    </row>
    <row r="179" spans="2:12" ht="12.75">
      <c r="B179" s="3"/>
      <c r="C179" s="4"/>
      <c r="D179" s="4"/>
      <c r="E179" s="4"/>
      <c r="F179" s="149"/>
      <c r="G179" s="149"/>
      <c r="H179" s="149"/>
      <c r="I179" s="149"/>
      <c r="J179" s="149"/>
      <c r="K179" s="149"/>
      <c r="L179" s="149"/>
    </row>
    <row r="180" spans="2:12" ht="12.75">
      <c r="B180" s="3"/>
      <c r="C180" s="4"/>
      <c r="D180" s="4"/>
      <c r="E180" s="4"/>
      <c r="F180" s="149"/>
      <c r="G180" s="149"/>
      <c r="H180" s="149"/>
      <c r="I180" s="149"/>
      <c r="J180" s="149"/>
      <c r="K180" s="149"/>
      <c r="L180" s="149"/>
    </row>
    <row r="181" spans="2:12" ht="12.75">
      <c r="B181" s="3"/>
      <c r="C181" s="4"/>
      <c r="D181" s="4"/>
      <c r="E181" s="4"/>
      <c r="F181" s="149"/>
      <c r="G181" s="149"/>
      <c r="H181" s="149"/>
      <c r="I181" s="149"/>
      <c r="J181" s="149"/>
      <c r="K181" s="149"/>
      <c r="L181" s="149"/>
    </row>
    <row r="182" spans="2:12" ht="12.75">
      <c r="B182" s="3"/>
      <c r="C182" s="4"/>
      <c r="D182" s="4"/>
      <c r="E182" s="4"/>
      <c r="F182" s="149"/>
      <c r="G182" s="149"/>
      <c r="H182" s="149"/>
      <c r="I182" s="149"/>
      <c r="J182" s="149"/>
      <c r="K182" s="149"/>
      <c r="L182" s="149"/>
    </row>
    <row r="183" spans="2:12" ht="12.75">
      <c r="B183" s="3"/>
      <c r="C183" s="4"/>
      <c r="D183" s="4"/>
      <c r="E183" s="4"/>
      <c r="F183" s="149"/>
      <c r="G183" s="149"/>
      <c r="H183" s="149"/>
      <c r="I183" s="149"/>
      <c r="J183" s="149"/>
      <c r="K183" s="149"/>
      <c r="L183" s="149"/>
    </row>
    <row r="184" spans="2:12" ht="12.75">
      <c r="B184" s="3"/>
      <c r="C184" s="4"/>
      <c r="D184" s="4"/>
      <c r="E184" s="4"/>
      <c r="F184" s="149"/>
      <c r="G184" s="149"/>
      <c r="H184" s="149"/>
      <c r="I184" s="149"/>
      <c r="J184" s="149"/>
      <c r="K184" s="149"/>
      <c r="L184" s="149"/>
    </row>
    <row r="185" spans="2:12" ht="12.75">
      <c r="B185" s="3"/>
      <c r="C185" s="4"/>
      <c r="D185" s="4"/>
      <c r="E185" s="4"/>
      <c r="F185" s="149"/>
      <c r="G185" s="149"/>
      <c r="H185" s="149"/>
      <c r="I185" s="149"/>
      <c r="J185" s="149"/>
      <c r="K185" s="149"/>
      <c r="L185" s="149"/>
    </row>
    <row r="186" spans="2:12" ht="12.75">
      <c r="B186" s="3"/>
      <c r="C186" s="4"/>
      <c r="D186" s="4"/>
      <c r="E186" s="4"/>
      <c r="F186" s="149"/>
      <c r="G186" s="149"/>
      <c r="H186" s="149"/>
      <c r="I186" s="149"/>
      <c r="J186" s="149"/>
      <c r="K186" s="149"/>
      <c r="L186" s="149"/>
    </row>
    <row r="187" spans="2:12" ht="12.75">
      <c r="B187" s="3"/>
      <c r="C187" s="4"/>
      <c r="D187" s="4"/>
      <c r="E187" s="4"/>
      <c r="F187" s="149"/>
      <c r="G187" s="149"/>
      <c r="H187" s="149"/>
      <c r="I187" s="149"/>
      <c r="J187" s="149"/>
      <c r="K187" s="149"/>
      <c r="L187" s="149"/>
    </row>
    <row r="188" spans="2:12" ht="12.75">
      <c r="B188" s="3"/>
      <c r="C188" s="4"/>
      <c r="D188" s="4"/>
      <c r="E188" s="4"/>
      <c r="F188" s="149"/>
      <c r="G188" s="149"/>
      <c r="H188" s="149"/>
      <c r="I188" s="149"/>
      <c r="J188" s="149"/>
      <c r="K188" s="149"/>
      <c r="L188" s="149"/>
    </row>
    <row r="189" spans="2:12" ht="12.75">
      <c r="B189" s="3"/>
      <c r="C189" s="4"/>
      <c r="D189" s="4"/>
      <c r="E189" s="4"/>
      <c r="F189" s="149"/>
      <c r="G189" s="149"/>
      <c r="H189" s="149"/>
      <c r="I189" s="149"/>
      <c r="J189" s="149"/>
      <c r="K189" s="149"/>
      <c r="L189" s="149"/>
    </row>
    <row r="190" spans="2:12" ht="12.75">
      <c r="B190" s="3"/>
      <c r="C190" s="4"/>
      <c r="D190" s="4"/>
      <c r="E190" s="4"/>
      <c r="F190" s="149"/>
      <c r="G190" s="149"/>
      <c r="H190" s="149"/>
      <c r="I190" s="149"/>
      <c r="J190" s="149"/>
      <c r="K190" s="149"/>
      <c r="L190" s="149"/>
    </row>
    <row r="191" spans="2:12" ht="12.75">
      <c r="B191" s="3"/>
      <c r="C191" s="4"/>
      <c r="D191" s="4"/>
      <c r="E191" s="4"/>
      <c r="F191" s="149"/>
      <c r="G191" s="149"/>
      <c r="H191" s="149"/>
      <c r="I191" s="149"/>
      <c r="J191" s="149"/>
      <c r="K191" s="149"/>
      <c r="L191" s="149"/>
    </row>
    <row r="192" spans="2:12" ht="12.75">
      <c r="B192" s="3"/>
      <c r="C192" s="4"/>
      <c r="D192" s="4"/>
      <c r="E192" s="4"/>
      <c r="F192" s="149"/>
      <c r="G192" s="149"/>
      <c r="H192" s="149"/>
      <c r="I192" s="149"/>
      <c r="J192" s="149"/>
      <c r="K192" s="149"/>
      <c r="L192" s="149"/>
    </row>
    <row r="193" spans="2:12" ht="12.75">
      <c r="B193" s="3"/>
      <c r="C193" s="4"/>
      <c r="D193" s="4"/>
      <c r="E193" s="4"/>
      <c r="F193" s="149"/>
      <c r="G193" s="149"/>
      <c r="H193" s="149"/>
      <c r="I193" s="149"/>
      <c r="J193" s="149"/>
      <c r="K193" s="149"/>
      <c r="L193" s="149"/>
    </row>
    <row r="194" spans="2:12" ht="12.75">
      <c r="B194" s="3"/>
      <c r="C194" s="4"/>
      <c r="D194" s="4"/>
      <c r="E194" s="4"/>
      <c r="F194" s="149"/>
      <c r="G194" s="149"/>
      <c r="H194" s="149"/>
      <c r="I194" s="149"/>
      <c r="J194" s="149"/>
      <c r="K194" s="149"/>
      <c r="L194" s="149"/>
    </row>
    <row r="195" spans="2:12" ht="12.75">
      <c r="B195" s="3"/>
      <c r="C195" s="4"/>
      <c r="D195" s="4"/>
      <c r="E195" s="4"/>
      <c r="F195" s="149"/>
      <c r="G195" s="149"/>
      <c r="H195" s="149"/>
      <c r="I195" s="149"/>
      <c r="J195" s="149"/>
      <c r="K195" s="149"/>
      <c r="L195" s="149"/>
    </row>
    <row r="196" spans="2:12" ht="12.75">
      <c r="B196" s="3"/>
      <c r="C196" s="4"/>
      <c r="D196" s="4"/>
      <c r="E196" s="4"/>
      <c r="F196" s="149"/>
      <c r="G196" s="149"/>
      <c r="H196" s="149"/>
      <c r="I196" s="149"/>
      <c r="J196" s="149"/>
      <c r="K196" s="149"/>
      <c r="L196" s="149"/>
    </row>
    <row r="197" spans="2:12" ht="12.75">
      <c r="B197" s="3"/>
      <c r="C197" s="4"/>
      <c r="D197" s="4"/>
      <c r="E197" s="4"/>
      <c r="F197" s="149"/>
      <c r="G197" s="149"/>
      <c r="H197" s="149"/>
      <c r="I197" s="149"/>
      <c r="J197" s="149"/>
      <c r="K197" s="149"/>
      <c r="L197" s="149"/>
    </row>
    <row r="198" spans="2:12" ht="12.75">
      <c r="B198" s="3"/>
      <c r="C198" s="4"/>
      <c r="D198" s="4"/>
      <c r="E198" s="4"/>
      <c r="F198" s="149"/>
      <c r="G198" s="149"/>
      <c r="H198" s="149"/>
      <c r="I198" s="149"/>
      <c r="J198" s="149"/>
      <c r="K198" s="149"/>
      <c r="L198" s="149"/>
    </row>
    <row r="199" spans="2:12" ht="12.75">
      <c r="B199" s="3"/>
      <c r="C199" s="4"/>
      <c r="D199" s="4"/>
      <c r="E199" s="4"/>
      <c r="F199" s="149"/>
      <c r="G199" s="149"/>
      <c r="H199" s="149"/>
      <c r="I199" s="149"/>
      <c r="J199" s="149"/>
      <c r="K199" s="149"/>
      <c r="L199" s="149"/>
    </row>
    <row r="200" spans="2:12" ht="12.75">
      <c r="B200" s="3"/>
      <c r="C200" s="4"/>
      <c r="D200" s="4"/>
      <c r="E200" s="4"/>
      <c r="F200" s="149"/>
      <c r="G200" s="149"/>
      <c r="H200" s="149"/>
      <c r="I200" s="149"/>
      <c r="J200" s="149"/>
      <c r="K200" s="149"/>
      <c r="L200" s="149"/>
    </row>
    <row r="201" spans="2:12" ht="12.75">
      <c r="B201" s="3"/>
      <c r="C201" s="4"/>
      <c r="D201" s="4"/>
      <c r="E201" s="4"/>
      <c r="F201" s="149"/>
      <c r="G201" s="149"/>
      <c r="H201" s="149"/>
      <c r="I201" s="149"/>
      <c r="J201" s="149"/>
      <c r="K201" s="149"/>
      <c r="L201" s="149"/>
    </row>
    <row r="202" spans="2:12" ht="12.75">
      <c r="B202" s="3"/>
      <c r="C202" s="4"/>
      <c r="D202" s="4"/>
      <c r="E202" s="4"/>
      <c r="F202" s="149"/>
      <c r="G202" s="149"/>
      <c r="H202" s="149"/>
      <c r="I202" s="149"/>
      <c r="J202" s="149"/>
      <c r="K202" s="149"/>
      <c r="L202" s="149"/>
    </row>
    <row r="203" spans="2:12" ht="12.75">
      <c r="B203" s="3"/>
      <c r="C203" s="4"/>
      <c r="D203" s="4"/>
      <c r="E203" s="4"/>
      <c r="F203" s="149"/>
      <c r="G203" s="149"/>
      <c r="H203" s="149"/>
      <c r="I203" s="149"/>
      <c r="J203" s="149"/>
      <c r="K203" s="149"/>
      <c r="L203" s="149"/>
    </row>
    <row r="204" spans="2:12" ht="12.75">
      <c r="B204" s="3"/>
      <c r="C204" s="4"/>
      <c r="D204" s="4"/>
      <c r="E204" s="4"/>
      <c r="F204" s="149"/>
      <c r="G204" s="149"/>
      <c r="H204" s="149"/>
      <c r="I204" s="149"/>
      <c r="J204" s="149"/>
      <c r="K204" s="149"/>
      <c r="L204" s="149"/>
    </row>
    <row r="205" spans="2:12" ht="12.75">
      <c r="B205" s="3"/>
      <c r="C205" s="4"/>
      <c r="D205" s="4"/>
      <c r="E205" s="4"/>
      <c r="F205" s="149"/>
      <c r="G205" s="149"/>
      <c r="H205" s="149"/>
      <c r="I205" s="149"/>
      <c r="J205" s="149"/>
      <c r="K205" s="149"/>
      <c r="L205" s="149"/>
    </row>
    <row r="206" spans="2:12" ht="12.75">
      <c r="B206" s="3"/>
      <c r="C206" s="4"/>
      <c r="D206" s="4"/>
      <c r="E206" s="4"/>
      <c r="F206" s="149"/>
      <c r="G206" s="149"/>
      <c r="H206" s="149"/>
      <c r="I206" s="149"/>
      <c r="J206" s="149"/>
      <c r="K206" s="149"/>
      <c r="L206" s="149"/>
    </row>
    <row r="207" spans="2:12" ht="12.75">
      <c r="B207" s="3"/>
      <c r="C207" s="4"/>
      <c r="D207" s="4"/>
      <c r="E207" s="4"/>
      <c r="F207" s="149"/>
      <c r="G207" s="149"/>
      <c r="H207" s="149"/>
      <c r="I207" s="149"/>
      <c r="J207" s="149"/>
      <c r="K207" s="149"/>
      <c r="L207" s="149"/>
    </row>
    <row r="208" spans="2:12" ht="12.75">
      <c r="B208" s="3"/>
      <c r="C208" s="4"/>
      <c r="D208" s="4"/>
      <c r="E208" s="4"/>
      <c r="F208" s="149"/>
      <c r="G208" s="149"/>
      <c r="H208" s="149"/>
      <c r="I208" s="149"/>
      <c r="J208" s="149"/>
      <c r="K208" s="149"/>
      <c r="L208" s="149"/>
    </row>
    <row r="209" spans="2:12" ht="12.75">
      <c r="B209" s="3"/>
      <c r="C209" s="4"/>
      <c r="D209" s="4"/>
      <c r="E209" s="4"/>
      <c r="F209" s="149"/>
      <c r="G209" s="149"/>
      <c r="H209" s="149"/>
      <c r="I209" s="149"/>
      <c r="J209" s="149"/>
      <c r="K209" s="149"/>
      <c r="L209" s="149"/>
    </row>
    <row r="210" spans="2:12" ht="12.75">
      <c r="B210" s="3"/>
      <c r="C210" s="4"/>
      <c r="D210" s="4"/>
      <c r="E210" s="4"/>
      <c r="F210" s="149"/>
      <c r="G210" s="149"/>
      <c r="H210" s="149"/>
      <c r="I210" s="149"/>
      <c r="J210" s="149"/>
      <c r="K210" s="149"/>
      <c r="L210" s="149"/>
    </row>
    <row r="211" spans="2:12" ht="12.75">
      <c r="B211" s="3"/>
      <c r="C211" s="4"/>
      <c r="D211" s="4"/>
      <c r="E211" s="4"/>
      <c r="F211" s="149"/>
      <c r="G211" s="149"/>
      <c r="H211" s="149"/>
      <c r="I211" s="149"/>
      <c r="J211" s="149"/>
      <c r="K211" s="149"/>
      <c r="L211" s="149"/>
    </row>
    <row r="212" spans="2:12" ht="12.75">
      <c r="B212" s="3"/>
      <c r="C212" s="4"/>
      <c r="D212" s="4"/>
      <c r="E212" s="4"/>
      <c r="F212" s="149"/>
      <c r="G212" s="149"/>
      <c r="H212" s="149"/>
      <c r="I212" s="149"/>
      <c r="J212" s="149"/>
      <c r="K212" s="149"/>
      <c r="L212" s="149"/>
    </row>
    <row r="213" spans="2:12" ht="12.75">
      <c r="B213" s="3"/>
      <c r="C213" s="4"/>
      <c r="D213" s="4"/>
      <c r="E213" s="4"/>
      <c r="F213" s="149"/>
      <c r="G213" s="149"/>
      <c r="H213" s="149"/>
      <c r="I213" s="149"/>
      <c r="J213" s="149"/>
      <c r="K213" s="149"/>
      <c r="L213" s="149"/>
    </row>
    <row r="214" spans="2:12" ht="12.75">
      <c r="B214" s="3"/>
      <c r="C214" s="4"/>
      <c r="D214" s="4"/>
      <c r="E214" s="4"/>
      <c r="F214" s="149"/>
      <c r="G214" s="149"/>
      <c r="H214" s="149"/>
      <c r="I214" s="149"/>
      <c r="J214" s="149"/>
      <c r="K214" s="149"/>
      <c r="L214" s="149"/>
    </row>
    <row r="215" spans="2:12" ht="12.75">
      <c r="B215" s="3"/>
      <c r="C215" s="4"/>
      <c r="D215" s="4"/>
      <c r="E215" s="4"/>
      <c r="F215" s="149"/>
      <c r="G215" s="149"/>
      <c r="H215" s="149"/>
      <c r="I215" s="149"/>
      <c r="J215" s="149"/>
      <c r="K215" s="149"/>
      <c r="L215" s="149"/>
    </row>
    <row r="216" spans="2:12" ht="12.75">
      <c r="B216" s="3"/>
      <c r="C216" s="4"/>
      <c r="D216" s="4"/>
      <c r="E216" s="4"/>
      <c r="F216" s="149"/>
      <c r="G216" s="149"/>
      <c r="H216" s="149"/>
      <c r="I216" s="149"/>
      <c r="J216" s="149"/>
      <c r="K216" s="149"/>
      <c r="L216" s="149"/>
    </row>
    <row r="217" spans="2:12" ht="12.75">
      <c r="B217" s="3"/>
      <c r="C217" s="4"/>
      <c r="D217" s="4"/>
      <c r="E217" s="4"/>
      <c r="F217" s="149"/>
      <c r="G217" s="149"/>
      <c r="H217" s="149"/>
      <c r="I217" s="149"/>
      <c r="J217" s="149"/>
      <c r="K217" s="149"/>
      <c r="L217" s="149"/>
    </row>
    <row r="218" spans="2:12" ht="12.75">
      <c r="B218" s="3"/>
      <c r="C218" s="4"/>
      <c r="D218" s="4"/>
      <c r="E218" s="4"/>
      <c r="F218" s="149"/>
      <c r="G218" s="149"/>
      <c r="H218" s="149"/>
      <c r="I218" s="149"/>
      <c r="J218" s="149"/>
      <c r="K218" s="149"/>
      <c r="L218" s="149"/>
    </row>
    <row r="219" spans="2:12" ht="12.75">
      <c r="B219" s="3"/>
      <c r="C219" s="4"/>
      <c r="D219" s="4"/>
      <c r="E219" s="4"/>
      <c r="F219" s="149"/>
      <c r="G219" s="149"/>
      <c r="H219" s="149"/>
      <c r="I219" s="149"/>
      <c r="J219" s="149"/>
      <c r="K219" s="149"/>
      <c r="L219" s="149"/>
    </row>
    <row r="220" spans="2:12" ht="12.75">
      <c r="B220" s="3"/>
      <c r="C220" s="4"/>
      <c r="D220" s="4"/>
      <c r="E220" s="4"/>
      <c r="F220" s="149"/>
      <c r="G220" s="149"/>
      <c r="H220" s="149"/>
      <c r="I220" s="149"/>
      <c r="J220" s="149"/>
      <c r="K220" s="149"/>
      <c r="L220" s="149"/>
    </row>
    <row r="221" spans="2:12" ht="12.75">
      <c r="B221" s="3"/>
      <c r="C221" s="4"/>
      <c r="D221" s="4"/>
      <c r="E221" s="4"/>
      <c r="F221" s="149"/>
      <c r="G221" s="149"/>
      <c r="H221" s="149"/>
      <c r="I221" s="149"/>
      <c r="J221" s="149"/>
      <c r="K221" s="149"/>
      <c r="L221" s="149"/>
    </row>
    <row r="222" spans="2:12" ht="12.75">
      <c r="B222" s="3"/>
      <c r="C222" s="4"/>
      <c r="D222" s="4"/>
      <c r="E222" s="4"/>
      <c r="F222" s="149"/>
      <c r="G222" s="149"/>
      <c r="H222" s="149"/>
      <c r="I222" s="149"/>
      <c r="J222" s="149"/>
      <c r="K222" s="149"/>
      <c r="L222" s="149"/>
    </row>
    <row r="223" spans="2:12" ht="12.75">
      <c r="B223" s="3"/>
      <c r="C223" s="4"/>
      <c r="D223" s="4"/>
      <c r="E223" s="4"/>
      <c r="F223" s="149"/>
      <c r="G223" s="149"/>
      <c r="H223" s="149"/>
      <c r="I223" s="149"/>
      <c r="J223" s="149"/>
      <c r="K223" s="149"/>
      <c r="L223" s="149"/>
    </row>
    <row r="224" spans="2:12" ht="12.75">
      <c r="B224" s="3"/>
      <c r="C224" s="4"/>
      <c r="D224" s="4"/>
      <c r="E224" s="4"/>
      <c r="F224" s="149"/>
      <c r="G224" s="149"/>
      <c r="H224" s="149"/>
      <c r="I224" s="149"/>
      <c r="J224" s="149"/>
      <c r="K224" s="149"/>
      <c r="L224" s="149"/>
    </row>
    <row r="225" spans="2:12" ht="12.75">
      <c r="B225" s="3"/>
      <c r="C225" s="4"/>
      <c r="D225" s="4"/>
      <c r="E225" s="4"/>
      <c r="F225" s="149"/>
      <c r="G225" s="149"/>
      <c r="H225" s="149"/>
      <c r="I225" s="149"/>
      <c r="J225" s="149"/>
      <c r="K225" s="149"/>
      <c r="L225" s="149"/>
    </row>
    <row r="226" spans="2:12" ht="12.75">
      <c r="B226" s="3"/>
      <c r="C226" s="4"/>
      <c r="D226" s="4"/>
      <c r="E226" s="4"/>
      <c r="F226" s="149"/>
      <c r="G226" s="149"/>
      <c r="H226" s="149"/>
      <c r="I226" s="149"/>
      <c r="J226" s="149"/>
      <c r="K226" s="149"/>
      <c r="L226" s="149"/>
    </row>
    <row r="227" spans="2:12" ht="12.75">
      <c r="B227" s="3"/>
      <c r="C227" s="4"/>
      <c r="D227" s="4"/>
      <c r="E227" s="4"/>
      <c r="F227" s="149"/>
      <c r="G227" s="149"/>
      <c r="H227" s="149"/>
      <c r="I227" s="149"/>
      <c r="J227" s="149"/>
      <c r="K227" s="149"/>
      <c r="L227" s="149"/>
    </row>
    <row r="228" spans="2:12" ht="12.75">
      <c r="B228" s="3"/>
      <c r="C228" s="4"/>
      <c r="D228" s="4"/>
      <c r="E228" s="4"/>
      <c r="F228" s="149"/>
      <c r="G228" s="149"/>
      <c r="H228" s="149"/>
      <c r="I228" s="149"/>
      <c r="J228" s="149"/>
      <c r="K228" s="149"/>
      <c r="L228" s="149"/>
    </row>
    <row r="229" spans="2:12" ht="12.75">
      <c r="B229" s="3"/>
      <c r="C229" s="4"/>
      <c r="D229" s="4"/>
      <c r="E229" s="4"/>
      <c r="F229" s="149"/>
      <c r="G229" s="149"/>
      <c r="H229" s="149"/>
      <c r="I229" s="149"/>
      <c r="J229" s="149"/>
      <c r="K229" s="149"/>
      <c r="L229" s="149"/>
    </row>
    <row r="230" spans="2:12" ht="12.75">
      <c r="B230" s="3"/>
      <c r="C230" s="4"/>
      <c r="D230" s="4"/>
      <c r="E230" s="4"/>
      <c r="F230" s="149"/>
      <c r="G230" s="149"/>
      <c r="H230" s="149"/>
      <c r="I230" s="149"/>
      <c r="J230" s="149"/>
      <c r="K230" s="149"/>
      <c r="L230" s="149"/>
    </row>
    <row r="231" spans="2:12" ht="12.75">
      <c r="B231" s="3"/>
      <c r="C231" s="4"/>
      <c r="D231" s="4"/>
      <c r="E231" s="4"/>
      <c r="F231" s="149"/>
      <c r="G231" s="149"/>
      <c r="H231" s="149"/>
      <c r="I231" s="149"/>
      <c r="J231" s="149"/>
      <c r="K231" s="149"/>
      <c r="L231" s="149"/>
    </row>
    <row r="232" spans="2:12" ht="12.75">
      <c r="B232" s="3"/>
      <c r="C232" s="4"/>
      <c r="D232" s="4"/>
      <c r="E232" s="4"/>
      <c r="F232" s="149"/>
      <c r="G232" s="149"/>
      <c r="H232" s="149"/>
      <c r="I232" s="149"/>
      <c r="J232" s="149"/>
      <c r="K232" s="149"/>
      <c r="L232" s="149"/>
    </row>
    <row r="233" spans="2:12" ht="12.75">
      <c r="B233" s="3"/>
      <c r="C233" s="4"/>
      <c r="D233" s="4"/>
      <c r="E233" s="4"/>
      <c r="F233" s="149"/>
      <c r="G233" s="149"/>
      <c r="H233" s="149"/>
      <c r="I233" s="149"/>
      <c r="J233" s="149"/>
      <c r="K233" s="149"/>
      <c r="L233" s="149"/>
    </row>
    <row r="234" spans="2:12" ht="12.75">
      <c r="B234" s="3"/>
      <c r="C234" s="4"/>
      <c r="D234" s="4"/>
      <c r="E234" s="4"/>
      <c r="F234" s="149"/>
      <c r="G234" s="149"/>
      <c r="H234" s="149"/>
      <c r="I234" s="149"/>
      <c r="J234" s="149"/>
      <c r="K234" s="149"/>
      <c r="L234" s="149"/>
    </row>
    <row r="235" spans="2:12" ht="12.75">
      <c r="B235" s="3"/>
      <c r="C235" s="4"/>
      <c r="D235" s="4"/>
      <c r="E235" s="4"/>
      <c r="F235" s="149"/>
      <c r="G235" s="149"/>
      <c r="H235" s="149"/>
      <c r="I235" s="149"/>
      <c r="J235" s="149"/>
      <c r="K235" s="149"/>
      <c r="L235" s="149"/>
    </row>
    <row r="236" spans="2:12" ht="12.75">
      <c r="B236" s="3"/>
      <c r="C236" s="4"/>
      <c r="D236" s="4"/>
      <c r="E236" s="4"/>
      <c r="F236" s="149"/>
      <c r="G236" s="149"/>
      <c r="H236" s="149"/>
      <c r="I236" s="149"/>
      <c r="J236" s="149"/>
      <c r="K236" s="149"/>
      <c r="L236" s="149"/>
    </row>
    <row r="237" spans="2:12" ht="12.75">
      <c r="B237" s="3"/>
      <c r="C237" s="4"/>
      <c r="D237" s="4"/>
      <c r="E237" s="4"/>
      <c r="F237" s="149"/>
      <c r="G237" s="149"/>
      <c r="H237" s="149"/>
      <c r="I237" s="149"/>
      <c r="J237" s="149"/>
      <c r="K237" s="149"/>
      <c r="L237" s="149"/>
    </row>
    <row r="238" spans="2:12" ht="12.75">
      <c r="B238" s="3"/>
      <c r="C238" s="4"/>
      <c r="D238" s="4"/>
      <c r="E238" s="4"/>
      <c r="F238" s="149"/>
      <c r="G238" s="149"/>
      <c r="H238" s="149"/>
      <c r="I238" s="149"/>
      <c r="J238" s="149"/>
      <c r="K238" s="149"/>
      <c r="L238" s="149"/>
    </row>
    <row r="239" spans="2:12" ht="12.75">
      <c r="B239" s="3"/>
      <c r="C239" s="4"/>
      <c r="D239" s="4"/>
      <c r="E239" s="4"/>
      <c r="F239" s="149"/>
      <c r="G239" s="149"/>
      <c r="H239" s="149"/>
      <c r="I239" s="149"/>
      <c r="J239" s="149"/>
      <c r="K239" s="149"/>
      <c r="L239" s="149"/>
    </row>
    <row r="240" spans="2:12" ht="12.75">
      <c r="B240" s="3"/>
      <c r="C240" s="4"/>
      <c r="D240" s="4"/>
      <c r="E240" s="4"/>
      <c r="F240" s="149"/>
      <c r="G240" s="149"/>
      <c r="H240" s="149"/>
      <c r="I240" s="149"/>
      <c r="J240" s="149"/>
      <c r="K240" s="149"/>
      <c r="L240" s="149"/>
    </row>
    <row r="241" spans="2:12" ht="12.75">
      <c r="B241" s="3"/>
      <c r="C241" s="4"/>
      <c r="D241" s="4"/>
      <c r="E241" s="4"/>
      <c r="F241" s="149"/>
      <c r="G241" s="149"/>
      <c r="H241" s="149"/>
      <c r="I241" s="149"/>
      <c r="J241" s="149"/>
      <c r="K241" s="149"/>
      <c r="L241" s="149"/>
    </row>
    <row r="242" spans="2:12" ht="12.75">
      <c r="B242" s="3"/>
      <c r="C242" s="4"/>
      <c r="D242" s="4"/>
      <c r="E242" s="4"/>
      <c r="F242" s="149"/>
      <c r="G242" s="149"/>
      <c r="H242" s="149"/>
      <c r="I242" s="149"/>
      <c r="J242" s="149"/>
      <c r="K242" s="149"/>
      <c r="L242" s="149"/>
    </row>
    <row r="243" spans="2:12" ht="12.75">
      <c r="B243" s="3"/>
      <c r="C243" s="4"/>
      <c r="D243" s="4"/>
      <c r="E243" s="4"/>
      <c r="F243" s="149"/>
      <c r="G243" s="149"/>
      <c r="H243" s="149"/>
      <c r="I243" s="149"/>
      <c r="J243" s="149"/>
      <c r="K243" s="149"/>
      <c r="L243" s="149"/>
    </row>
    <row r="244" spans="2:12" ht="12.75">
      <c r="B244" s="3"/>
      <c r="C244" s="4"/>
      <c r="D244" s="4"/>
      <c r="E244" s="4"/>
      <c r="F244" s="149"/>
      <c r="G244" s="149"/>
      <c r="H244" s="149"/>
      <c r="I244" s="149"/>
      <c r="J244" s="149"/>
      <c r="K244" s="149"/>
      <c r="L244" s="149"/>
    </row>
    <row r="245" spans="2:12" ht="12.75">
      <c r="B245" s="3"/>
      <c r="C245" s="4"/>
      <c r="D245" s="4"/>
      <c r="E245" s="4"/>
      <c r="F245" s="149"/>
      <c r="G245" s="149"/>
      <c r="H245" s="149"/>
      <c r="I245" s="149"/>
      <c r="J245" s="149"/>
      <c r="K245" s="149"/>
      <c r="L245" s="149"/>
    </row>
    <row r="246" spans="2:12" ht="12.75">
      <c r="B246" s="3"/>
      <c r="C246" s="4"/>
      <c r="D246" s="4"/>
      <c r="E246" s="4"/>
      <c r="F246" s="149"/>
      <c r="G246" s="149"/>
      <c r="H246" s="149"/>
      <c r="I246" s="149"/>
      <c r="J246" s="149"/>
      <c r="K246" s="149"/>
      <c r="L246" s="149"/>
    </row>
    <row r="247" spans="2:12" ht="12.75">
      <c r="B247" s="3"/>
      <c r="C247" s="4"/>
      <c r="D247" s="4"/>
      <c r="E247" s="4"/>
      <c r="F247" s="149"/>
      <c r="G247" s="149"/>
      <c r="H247" s="149"/>
      <c r="I247" s="149"/>
      <c r="J247" s="149"/>
      <c r="K247" s="149"/>
      <c r="L247" s="149"/>
    </row>
    <row r="248" spans="2:12" ht="12.75">
      <c r="B248" s="3"/>
      <c r="C248" s="4"/>
      <c r="D248" s="4"/>
      <c r="E248" s="4"/>
      <c r="F248" s="149"/>
      <c r="G248" s="149"/>
      <c r="H248" s="149"/>
      <c r="I248" s="149"/>
      <c r="J248" s="149"/>
      <c r="K248" s="149"/>
      <c r="L248" s="149"/>
    </row>
    <row r="249" spans="2:12" ht="12.75">
      <c r="B249" s="3"/>
      <c r="C249" s="4"/>
      <c r="D249" s="4"/>
      <c r="E249" s="4"/>
      <c r="F249" s="149"/>
      <c r="G249" s="149"/>
      <c r="H249" s="149"/>
      <c r="I249" s="149"/>
      <c r="J249" s="149"/>
      <c r="K249" s="149"/>
      <c r="L249" s="149"/>
    </row>
    <row r="250" spans="2:12" ht="12.75">
      <c r="B250" s="3"/>
      <c r="C250" s="4"/>
      <c r="D250" s="4"/>
      <c r="E250" s="4"/>
      <c r="F250" s="149"/>
      <c r="G250" s="149"/>
      <c r="H250" s="149"/>
      <c r="I250" s="149"/>
      <c r="J250" s="149"/>
      <c r="K250" s="149"/>
      <c r="L250" s="149"/>
    </row>
    <row r="251" spans="2:12" ht="12.75">
      <c r="B251" s="3"/>
      <c r="C251" s="4"/>
      <c r="D251" s="4"/>
      <c r="E251" s="4"/>
      <c r="F251" s="149"/>
      <c r="G251" s="149"/>
      <c r="H251" s="149"/>
      <c r="I251" s="149"/>
      <c r="J251" s="149"/>
      <c r="K251" s="149"/>
      <c r="L251" s="149"/>
    </row>
    <row r="252" spans="2:12" ht="12.75">
      <c r="B252" s="3"/>
      <c r="C252" s="4"/>
      <c r="D252" s="4"/>
      <c r="E252" s="4"/>
      <c r="F252" s="149"/>
      <c r="G252" s="149"/>
      <c r="H252" s="149"/>
      <c r="I252" s="149"/>
      <c r="J252" s="149"/>
      <c r="K252" s="149"/>
      <c r="L252" s="149"/>
    </row>
    <row r="253" spans="2:12" ht="12.75">
      <c r="B253" s="3"/>
      <c r="C253" s="4"/>
      <c r="D253" s="4"/>
      <c r="E253" s="4"/>
      <c r="F253" s="149"/>
      <c r="G253" s="149"/>
      <c r="H253" s="149"/>
      <c r="I253" s="149"/>
      <c r="J253" s="149"/>
      <c r="K253" s="149"/>
      <c r="L253" s="149"/>
    </row>
    <row r="254" spans="2:12" ht="12.75">
      <c r="B254" s="3"/>
      <c r="C254" s="4"/>
      <c r="D254" s="4"/>
      <c r="E254" s="4"/>
      <c r="F254" s="149"/>
      <c r="G254" s="149"/>
      <c r="H254" s="149"/>
      <c r="I254" s="149"/>
      <c r="J254" s="149"/>
      <c r="K254" s="149"/>
      <c r="L254" s="149"/>
    </row>
    <row r="255" spans="2:12" ht="12.75">
      <c r="B255" s="3"/>
      <c r="C255" s="4"/>
      <c r="D255" s="4"/>
      <c r="E255" s="4"/>
      <c r="F255" s="149"/>
      <c r="G255" s="149"/>
      <c r="H255" s="149"/>
      <c r="I255" s="149"/>
      <c r="J255" s="149"/>
      <c r="K255" s="149"/>
      <c r="L255" s="149"/>
    </row>
    <row r="256" spans="2:12" ht="12.75">
      <c r="B256" s="3"/>
      <c r="C256" s="4"/>
      <c r="D256" s="4"/>
      <c r="E256" s="4"/>
      <c r="F256" s="149"/>
      <c r="G256" s="149"/>
      <c r="H256" s="149"/>
      <c r="I256" s="149"/>
      <c r="J256" s="149"/>
      <c r="K256" s="149"/>
      <c r="L256" s="149"/>
    </row>
    <row r="257" spans="2:12" ht="12.75">
      <c r="B257" s="3"/>
      <c r="C257" s="4"/>
      <c r="D257" s="4"/>
      <c r="E257" s="4"/>
      <c r="F257" s="149"/>
      <c r="G257" s="149"/>
      <c r="H257" s="149"/>
      <c r="I257" s="149"/>
      <c r="J257" s="149"/>
      <c r="K257" s="149"/>
      <c r="L257" s="149"/>
    </row>
    <row r="258" spans="2:12" ht="12.75">
      <c r="B258" s="3"/>
      <c r="C258" s="4"/>
      <c r="D258" s="4"/>
      <c r="E258" s="4"/>
      <c r="F258" s="149"/>
      <c r="G258" s="149"/>
      <c r="H258" s="149"/>
      <c r="I258" s="149"/>
      <c r="J258" s="149"/>
      <c r="K258" s="149"/>
      <c r="L258" s="149"/>
    </row>
    <row r="259" spans="2:12" ht="12.75">
      <c r="B259" s="3"/>
      <c r="C259" s="4"/>
      <c r="D259" s="4"/>
      <c r="E259" s="4"/>
      <c r="F259" s="149"/>
      <c r="G259" s="149"/>
      <c r="H259" s="149"/>
      <c r="I259" s="149"/>
      <c r="J259" s="149"/>
      <c r="K259" s="149"/>
      <c r="L259" s="149"/>
    </row>
    <row r="260" spans="2:12" ht="12.75">
      <c r="B260" s="3"/>
      <c r="C260" s="4"/>
      <c r="D260" s="4"/>
      <c r="E260" s="4"/>
      <c r="F260" s="149"/>
      <c r="G260" s="149"/>
      <c r="H260" s="149"/>
      <c r="I260" s="149"/>
      <c r="J260" s="149"/>
      <c r="K260" s="149"/>
      <c r="L260" s="149"/>
    </row>
    <row r="261" spans="2:12" ht="12.75">
      <c r="B261" s="3"/>
      <c r="C261" s="4"/>
      <c r="D261" s="4"/>
      <c r="E261" s="4"/>
      <c r="F261" s="149"/>
      <c r="G261" s="149"/>
      <c r="H261" s="149"/>
      <c r="I261" s="149"/>
      <c r="J261" s="149"/>
      <c r="K261" s="149"/>
      <c r="L261" s="149"/>
    </row>
    <row r="262" spans="2:12" ht="12.75">
      <c r="B262" s="3"/>
      <c r="C262" s="4"/>
      <c r="D262" s="4"/>
      <c r="E262" s="4"/>
      <c r="F262" s="149"/>
      <c r="G262" s="149"/>
      <c r="H262" s="149"/>
      <c r="I262" s="149"/>
      <c r="J262" s="149"/>
      <c r="K262" s="149"/>
      <c r="L262" s="149"/>
    </row>
    <row r="263" spans="2:12" ht="12.75">
      <c r="B263" s="3"/>
      <c r="C263" s="4"/>
      <c r="D263" s="4"/>
      <c r="E263" s="4"/>
      <c r="F263" s="149"/>
      <c r="G263" s="149"/>
      <c r="H263" s="149"/>
      <c r="I263" s="149"/>
      <c r="J263" s="149"/>
      <c r="K263" s="149"/>
      <c r="L263" s="149"/>
    </row>
    <row r="264" spans="2:12" ht="12.75">
      <c r="B264" s="3"/>
      <c r="C264" s="4"/>
      <c r="D264" s="4"/>
      <c r="E264" s="4"/>
      <c r="F264" s="149"/>
      <c r="G264" s="149"/>
      <c r="H264" s="149"/>
      <c r="I264" s="149"/>
      <c r="J264" s="149"/>
      <c r="K264" s="149"/>
      <c r="L264" s="149"/>
    </row>
    <row r="265" spans="2:12" ht="12.75">
      <c r="B265" s="3"/>
      <c r="C265" s="4"/>
      <c r="D265" s="4"/>
      <c r="E265" s="4"/>
      <c r="F265" s="149"/>
      <c r="G265" s="149"/>
      <c r="H265" s="149"/>
      <c r="I265" s="149"/>
      <c r="J265" s="149"/>
      <c r="K265" s="149"/>
      <c r="L265" s="149"/>
    </row>
    <row r="266" spans="2:12" ht="12.75">
      <c r="B266" s="3"/>
      <c r="C266" s="4"/>
      <c r="D266" s="4"/>
      <c r="E266" s="4"/>
      <c r="F266" s="149"/>
      <c r="G266" s="149"/>
      <c r="H266" s="149"/>
      <c r="I266" s="149"/>
      <c r="J266" s="149"/>
      <c r="K266" s="149"/>
      <c r="L266" s="149"/>
    </row>
    <row r="267" spans="2:12" ht="12.75">
      <c r="B267" s="3"/>
      <c r="C267" s="4"/>
      <c r="D267" s="4"/>
      <c r="E267" s="4"/>
      <c r="F267" s="149"/>
      <c r="G267" s="149"/>
      <c r="H267" s="149"/>
      <c r="I267" s="149"/>
      <c r="J267" s="149"/>
      <c r="K267" s="149"/>
      <c r="L267" s="149"/>
    </row>
    <row r="268" spans="2:12" ht="12.75">
      <c r="B268" s="3"/>
      <c r="C268" s="4"/>
      <c r="D268" s="4"/>
      <c r="E268" s="4"/>
      <c r="F268" s="149"/>
      <c r="G268" s="149"/>
      <c r="H268" s="149"/>
      <c r="I268" s="149"/>
      <c r="J268" s="149"/>
      <c r="K268" s="149"/>
      <c r="L268" s="149"/>
    </row>
    <row r="269" spans="2:12" ht="12.75">
      <c r="B269" s="3"/>
      <c r="C269" s="4"/>
      <c r="D269" s="4"/>
      <c r="E269" s="4"/>
      <c r="F269" s="149"/>
      <c r="G269" s="149"/>
      <c r="H269" s="149"/>
      <c r="I269" s="149"/>
      <c r="J269" s="149"/>
      <c r="K269" s="149"/>
      <c r="L269" s="149"/>
    </row>
    <row r="270" spans="2:12" ht="12.75">
      <c r="B270" s="3"/>
      <c r="C270" s="4"/>
      <c r="D270" s="4"/>
      <c r="E270" s="4"/>
      <c r="F270" s="149"/>
      <c r="G270" s="149"/>
      <c r="H270" s="149"/>
      <c r="I270" s="149"/>
      <c r="J270" s="149"/>
      <c r="K270" s="149"/>
      <c r="L270" s="149"/>
    </row>
    <row r="271" spans="2:12" ht="12.75">
      <c r="B271" s="3"/>
      <c r="C271" s="4"/>
      <c r="D271" s="4"/>
      <c r="E271" s="4"/>
      <c r="F271" s="149"/>
      <c r="G271" s="149"/>
      <c r="H271" s="149"/>
      <c r="I271" s="149"/>
      <c r="J271" s="149"/>
      <c r="K271" s="149"/>
      <c r="L271" s="149"/>
    </row>
    <row r="272" spans="2:12" ht="12.75">
      <c r="B272" s="3"/>
      <c r="C272" s="4"/>
      <c r="D272" s="4"/>
      <c r="E272" s="4"/>
      <c r="F272" s="149"/>
      <c r="G272" s="149"/>
      <c r="H272" s="149"/>
      <c r="I272" s="149"/>
      <c r="J272" s="149"/>
      <c r="K272" s="149"/>
      <c r="L272" s="149"/>
    </row>
    <row r="273" spans="2:12" ht="12.75">
      <c r="B273" s="3"/>
      <c r="C273" s="4"/>
      <c r="D273" s="4"/>
      <c r="E273" s="4"/>
      <c r="F273" s="149"/>
      <c r="G273" s="149"/>
      <c r="H273" s="149"/>
      <c r="I273" s="149"/>
      <c r="J273" s="149"/>
      <c r="K273" s="149"/>
      <c r="L273" s="149"/>
    </row>
    <row r="274" spans="2:12" ht="12.75">
      <c r="B274" s="3"/>
      <c r="C274" s="4"/>
      <c r="D274" s="4"/>
      <c r="E274" s="4"/>
      <c r="F274" s="149"/>
      <c r="G274" s="149"/>
      <c r="H274" s="149"/>
      <c r="I274" s="149"/>
      <c r="J274" s="149"/>
      <c r="K274" s="149"/>
      <c r="L274" s="149"/>
    </row>
    <row r="275" spans="2:12" ht="12.75">
      <c r="B275" s="3"/>
      <c r="C275" s="4"/>
      <c r="D275" s="4"/>
      <c r="E275" s="4"/>
      <c r="F275" s="149"/>
      <c r="G275" s="149"/>
      <c r="H275" s="149"/>
      <c r="I275" s="149"/>
      <c r="J275" s="149"/>
      <c r="K275" s="149"/>
      <c r="L275" s="149"/>
    </row>
    <row r="276" spans="2:12" ht="12.75">
      <c r="B276" s="3"/>
      <c r="C276" s="4"/>
      <c r="D276" s="4"/>
      <c r="E276" s="4"/>
      <c r="F276" s="149"/>
      <c r="G276" s="149"/>
      <c r="H276" s="149"/>
      <c r="I276" s="149"/>
      <c r="J276" s="149"/>
      <c r="K276" s="149"/>
      <c r="L276" s="149"/>
    </row>
    <row r="277" spans="2:12" ht="12.75">
      <c r="B277" s="3"/>
      <c r="C277" s="4"/>
      <c r="D277" s="4"/>
      <c r="E277" s="4"/>
      <c r="F277" s="149"/>
      <c r="G277" s="149"/>
      <c r="H277" s="149"/>
      <c r="I277" s="149"/>
      <c r="J277" s="149"/>
      <c r="K277" s="149"/>
      <c r="L277" s="149"/>
    </row>
    <row r="278" spans="2:12" ht="12.75">
      <c r="B278" s="3"/>
      <c r="C278" s="4"/>
      <c r="D278" s="4"/>
      <c r="E278" s="4"/>
      <c r="F278" s="149"/>
      <c r="G278" s="149"/>
      <c r="H278" s="149"/>
      <c r="I278" s="149"/>
      <c r="J278" s="149"/>
      <c r="K278" s="149"/>
      <c r="L278" s="149"/>
    </row>
    <row r="279" spans="2:12" ht="12.75">
      <c r="B279" s="3"/>
      <c r="C279" s="4"/>
      <c r="D279" s="4"/>
      <c r="E279" s="4"/>
      <c r="F279" s="149"/>
      <c r="G279" s="149"/>
      <c r="H279" s="149"/>
      <c r="I279" s="149"/>
      <c r="J279" s="149"/>
      <c r="K279" s="149"/>
      <c r="L279" s="149"/>
    </row>
    <row r="280" spans="2:12" ht="12.75">
      <c r="B280" s="3"/>
      <c r="C280" s="4"/>
      <c r="D280" s="4"/>
      <c r="E280" s="4"/>
      <c r="F280" s="149"/>
      <c r="G280" s="149"/>
      <c r="H280" s="149"/>
      <c r="I280" s="149"/>
      <c r="J280" s="149"/>
      <c r="K280" s="149"/>
      <c r="L280" s="149"/>
    </row>
    <row r="281" spans="2:12" ht="12.75">
      <c r="B281" s="3"/>
      <c r="C281" s="4"/>
      <c r="D281" s="4"/>
      <c r="E281" s="4"/>
      <c r="F281" s="149"/>
      <c r="G281" s="149"/>
      <c r="H281" s="149"/>
      <c r="I281" s="149"/>
      <c r="J281" s="149"/>
      <c r="K281" s="149"/>
      <c r="L281" s="149"/>
    </row>
    <row r="282" spans="2:12" ht="12.75">
      <c r="B282" s="3"/>
      <c r="C282" s="4"/>
      <c r="D282" s="4"/>
      <c r="E282" s="4"/>
      <c r="F282" s="149"/>
      <c r="G282" s="149"/>
      <c r="H282" s="149"/>
      <c r="I282" s="149"/>
      <c r="J282" s="149"/>
      <c r="K282" s="149"/>
      <c r="L282" s="149"/>
    </row>
    <row r="283" spans="2:12" ht="12.75">
      <c r="B283" s="3"/>
      <c r="C283" s="4"/>
      <c r="D283" s="4"/>
      <c r="E283" s="4"/>
      <c r="F283" s="149"/>
      <c r="G283" s="149"/>
      <c r="H283" s="149"/>
      <c r="I283" s="149"/>
      <c r="J283" s="149"/>
      <c r="K283" s="149"/>
      <c r="L283" s="149"/>
    </row>
    <row r="284" spans="2:12" ht="12.75">
      <c r="B284" s="3"/>
      <c r="C284" s="4"/>
      <c r="D284" s="4"/>
      <c r="E284" s="4"/>
      <c r="F284" s="149"/>
      <c r="G284" s="149"/>
      <c r="H284" s="149"/>
      <c r="I284" s="149"/>
      <c r="J284" s="149"/>
      <c r="K284" s="149"/>
      <c r="L284" s="149"/>
    </row>
    <row r="285" spans="2:12" ht="12.75">
      <c r="B285" s="3"/>
      <c r="C285" s="4"/>
      <c r="D285" s="4"/>
      <c r="E285" s="4"/>
      <c r="F285" s="149"/>
      <c r="G285" s="149"/>
      <c r="H285" s="149"/>
      <c r="I285" s="149"/>
      <c r="J285" s="149"/>
      <c r="K285" s="149"/>
      <c r="L285" s="149"/>
    </row>
    <row r="286" spans="2:12" ht="12.75">
      <c r="B286" s="3"/>
      <c r="C286" s="4"/>
      <c r="D286" s="4"/>
      <c r="E286" s="4"/>
      <c r="F286" s="149"/>
      <c r="G286" s="149"/>
      <c r="H286" s="149"/>
      <c r="I286" s="149"/>
      <c r="J286" s="149"/>
      <c r="K286" s="149"/>
      <c r="L286" s="149"/>
    </row>
    <row r="287" spans="2:12" ht="12.75">
      <c r="B287" s="3"/>
      <c r="C287" s="4"/>
      <c r="D287" s="4"/>
      <c r="E287" s="4"/>
      <c r="F287" s="149"/>
      <c r="G287" s="149"/>
      <c r="H287" s="149"/>
      <c r="I287" s="149"/>
      <c r="J287" s="149"/>
      <c r="K287" s="149"/>
      <c r="L287" s="149"/>
    </row>
    <row r="288" spans="2:12" ht="12.75">
      <c r="B288" s="3"/>
      <c r="C288" s="4"/>
      <c r="D288" s="4"/>
      <c r="E288" s="4"/>
      <c r="F288" s="149"/>
      <c r="G288" s="149"/>
      <c r="H288" s="149"/>
      <c r="I288" s="149"/>
      <c r="J288" s="149"/>
      <c r="K288" s="149"/>
      <c r="L288" s="149"/>
    </row>
    <row r="289" spans="2:12" ht="12.75">
      <c r="B289" s="3"/>
      <c r="C289" s="4"/>
      <c r="D289" s="4"/>
      <c r="E289" s="4"/>
      <c r="F289" s="149"/>
      <c r="G289" s="149"/>
      <c r="H289" s="149"/>
      <c r="I289" s="149"/>
      <c r="J289" s="149"/>
      <c r="K289" s="149"/>
      <c r="L289" s="149"/>
    </row>
    <row r="290" spans="2:12" ht="12.75">
      <c r="B290" s="3"/>
      <c r="C290" s="4"/>
      <c r="D290" s="4"/>
      <c r="E290" s="4"/>
      <c r="F290" s="149"/>
      <c r="G290" s="149"/>
      <c r="H290" s="149"/>
      <c r="I290" s="149"/>
      <c r="J290" s="149"/>
      <c r="K290" s="149"/>
      <c r="L290" s="149"/>
    </row>
    <row r="291" spans="2:12" ht="12.75">
      <c r="B291" s="3"/>
      <c r="C291" s="4"/>
      <c r="D291" s="4"/>
      <c r="E291" s="4"/>
      <c r="F291" s="149"/>
      <c r="G291" s="149"/>
      <c r="H291" s="149"/>
      <c r="I291" s="149"/>
      <c r="J291" s="149"/>
      <c r="K291" s="149"/>
      <c r="L291" s="149"/>
    </row>
    <row r="292" spans="2:12" ht="12.75">
      <c r="B292" s="3"/>
      <c r="C292" s="4"/>
      <c r="D292" s="4"/>
      <c r="E292" s="4"/>
      <c r="F292" s="149"/>
      <c r="G292" s="149"/>
      <c r="H292" s="149"/>
      <c r="I292" s="149"/>
      <c r="J292" s="149"/>
      <c r="K292" s="149"/>
      <c r="L292" s="149"/>
    </row>
    <row r="293" spans="2:12" ht="12.75">
      <c r="B293" s="3"/>
      <c r="C293" s="4"/>
      <c r="D293" s="4"/>
      <c r="E293" s="4"/>
      <c r="F293" s="149"/>
      <c r="G293" s="149"/>
      <c r="H293" s="149"/>
      <c r="I293" s="149"/>
      <c r="J293" s="149"/>
      <c r="K293" s="149"/>
      <c r="L293" s="149"/>
    </row>
    <row r="294" spans="2:12" ht="12.75">
      <c r="B294" s="3"/>
      <c r="C294" s="4"/>
      <c r="D294" s="4"/>
      <c r="E294" s="4"/>
      <c r="F294" s="149"/>
      <c r="G294" s="149"/>
      <c r="H294" s="149"/>
      <c r="I294" s="149"/>
      <c r="J294" s="149"/>
      <c r="K294" s="149"/>
      <c r="L294" s="149"/>
    </row>
    <row r="295" spans="2:12" ht="12.75">
      <c r="B295" s="3"/>
      <c r="C295" s="4"/>
      <c r="D295" s="4"/>
      <c r="E295" s="4"/>
      <c r="F295" s="149"/>
      <c r="G295" s="149"/>
      <c r="H295" s="149"/>
      <c r="I295" s="149"/>
      <c r="J295" s="149"/>
      <c r="K295" s="149"/>
      <c r="L295" s="149"/>
    </row>
    <row r="296" spans="2:12" ht="12.75">
      <c r="B296" s="3"/>
      <c r="C296" s="4"/>
      <c r="D296" s="4"/>
      <c r="E296" s="4"/>
      <c r="F296" s="149"/>
      <c r="G296" s="149"/>
      <c r="H296" s="149"/>
      <c r="I296" s="149"/>
      <c r="J296" s="149"/>
      <c r="K296" s="149"/>
      <c r="L296" s="149"/>
    </row>
    <row r="297" spans="2:12" ht="12.75">
      <c r="B297" s="3"/>
      <c r="C297" s="4"/>
      <c r="D297" s="4"/>
      <c r="E297" s="4"/>
      <c r="F297" s="149"/>
      <c r="G297" s="149"/>
      <c r="H297" s="149"/>
      <c r="I297" s="149"/>
      <c r="J297" s="149"/>
      <c r="K297" s="149"/>
      <c r="L297" s="149"/>
    </row>
    <row r="298" spans="2:12" ht="12.75">
      <c r="B298" s="3"/>
      <c r="C298" s="4"/>
      <c r="D298" s="4"/>
      <c r="E298" s="4"/>
      <c r="F298" s="149"/>
      <c r="G298" s="149"/>
      <c r="H298" s="149"/>
      <c r="I298" s="149"/>
      <c r="J298" s="149"/>
      <c r="K298" s="149"/>
      <c r="L298" s="149"/>
    </row>
    <row r="299" spans="2:12" ht="12.75">
      <c r="B299" s="3"/>
      <c r="C299" s="4"/>
      <c r="D299" s="4"/>
      <c r="E299" s="4"/>
      <c r="F299" s="149"/>
      <c r="G299" s="149"/>
      <c r="H299" s="149"/>
      <c r="I299" s="149"/>
      <c r="J299" s="149"/>
      <c r="K299" s="149"/>
      <c r="L299" s="149"/>
    </row>
    <row r="300" spans="2:12" ht="12.75">
      <c r="B300" s="3"/>
      <c r="C300" s="4"/>
      <c r="D300" s="4"/>
      <c r="E300" s="4"/>
      <c r="F300" s="149"/>
      <c r="G300" s="149"/>
      <c r="H300" s="149"/>
      <c r="I300" s="149"/>
      <c r="J300" s="149"/>
      <c r="K300" s="149"/>
      <c r="L300" s="149"/>
    </row>
    <row r="301" spans="2:12" ht="12.75">
      <c r="B301" s="3"/>
      <c r="C301" s="4"/>
      <c r="D301" s="4"/>
      <c r="E301" s="4"/>
      <c r="F301" s="149"/>
      <c r="G301" s="149"/>
      <c r="H301" s="149"/>
      <c r="I301" s="149"/>
      <c r="J301" s="149"/>
      <c r="K301" s="149"/>
      <c r="L301" s="149"/>
    </row>
    <row r="302" spans="2:12" ht="12.75">
      <c r="B302" s="3"/>
      <c r="C302" s="4"/>
      <c r="D302" s="4"/>
      <c r="E302" s="4"/>
      <c r="F302" s="149"/>
      <c r="G302" s="149"/>
      <c r="H302" s="149"/>
      <c r="I302" s="149"/>
      <c r="J302" s="149"/>
      <c r="K302" s="149"/>
      <c r="L302" s="149"/>
    </row>
    <row r="303" spans="2:12" ht="12.75">
      <c r="B303" s="3"/>
      <c r="C303" s="4"/>
      <c r="D303" s="4"/>
      <c r="E303" s="4"/>
      <c r="F303" s="149"/>
      <c r="G303" s="149"/>
      <c r="H303" s="149"/>
      <c r="I303" s="149"/>
      <c r="J303" s="149"/>
      <c r="K303" s="149"/>
      <c r="L303" s="149"/>
    </row>
    <row r="304" spans="2:12" ht="12.75">
      <c r="B304" s="3"/>
      <c r="C304" s="4"/>
      <c r="D304" s="4"/>
      <c r="E304" s="4"/>
      <c r="F304" s="149"/>
      <c r="G304" s="149"/>
      <c r="H304" s="149"/>
      <c r="I304" s="149"/>
      <c r="J304" s="149"/>
      <c r="K304" s="149"/>
      <c r="L304" s="149"/>
    </row>
    <row r="305" spans="2:12" ht="12.75">
      <c r="B305" s="3"/>
      <c r="C305" s="4"/>
      <c r="D305" s="4"/>
      <c r="E305" s="4"/>
      <c r="F305" s="149"/>
      <c r="G305" s="149"/>
      <c r="H305" s="149"/>
      <c r="I305" s="149"/>
      <c r="J305" s="149"/>
      <c r="K305" s="149"/>
      <c r="L305" s="149"/>
    </row>
    <row r="306" spans="2:12" ht="12.75">
      <c r="B306" s="3"/>
      <c r="C306" s="4"/>
      <c r="D306" s="4"/>
      <c r="E306" s="4"/>
      <c r="F306" s="149"/>
      <c r="G306" s="149"/>
      <c r="H306" s="149"/>
      <c r="I306" s="149"/>
      <c r="J306" s="149"/>
      <c r="K306" s="149"/>
      <c r="L306" s="149"/>
    </row>
    <row r="307" spans="2:12" ht="12.75">
      <c r="B307" s="3"/>
      <c r="C307" s="4"/>
      <c r="D307" s="4"/>
      <c r="E307" s="4"/>
      <c r="F307" s="149"/>
      <c r="G307" s="149"/>
      <c r="H307" s="149"/>
      <c r="I307" s="149"/>
      <c r="J307" s="149"/>
      <c r="K307" s="149"/>
      <c r="L307" s="149"/>
    </row>
    <row r="308" spans="2:12" ht="12.75">
      <c r="B308" s="3"/>
      <c r="C308" s="4"/>
      <c r="D308" s="4"/>
      <c r="E308" s="4"/>
      <c r="F308" s="149"/>
      <c r="G308" s="149"/>
      <c r="H308" s="149"/>
      <c r="I308" s="149"/>
      <c r="J308" s="149"/>
      <c r="K308" s="149"/>
      <c r="L308" s="149"/>
    </row>
    <row r="309" spans="2:12" ht="12.75">
      <c r="B309" s="3"/>
      <c r="C309" s="4"/>
      <c r="D309" s="4"/>
      <c r="E309" s="4"/>
      <c r="F309" s="149"/>
      <c r="G309" s="149"/>
      <c r="H309" s="149"/>
      <c r="I309" s="149"/>
      <c r="J309" s="149"/>
      <c r="K309" s="149"/>
      <c r="L309" s="149"/>
    </row>
    <row r="310" spans="2:12" ht="12.75">
      <c r="B310" s="3"/>
      <c r="C310" s="4"/>
      <c r="D310" s="4"/>
      <c r="E310" s="4"/>
      <c r="F310" s="149"/>
      <c r="G310" s="149"/>
      <c r="H310" s="149"/>
      <c r="I310" s="149"/>
      <c r="J310" s="149"/>
      <c r="K310" s="149"/>
      <c r="L310" s="149"/>
    </row>
    <row r="311" spans="2:12" ht="12.75">
      <c r="B311" s="3"/>
      <c r="C311" s="4"/>
      <c r="D311" s="4"/>
      <c r="E311" s="4"/>
      <c r="F311" s="149"/>
      <c r="G311" s="149"/>
      <c r="H311" s="149"/>
      <c r="I311" s="149"/>
      <c r="J311" s="149"/>
      <c r="K311" s="149"/>
      <c r="L311" s="149"/>
    </row>
    <row r="312" spans="2:12" ht="12.75">
      <c r="B312" s="3"/>
      <c r="C312" s="4"/>
      <c r="D312" s="4"/>
      <c r="E312" s="4"/>
      <c r="F312" s="149"/>
      <c r="G312" s="149"/>
      <c r="H312" s="149"/>
      <c r="I312" s="149"/>
      <c r="J312" s="149"/>
      <c r="K312" s="149"/>
      <c r="L312" s="149"/>
    </row>
    <row r="313" spans="2:12" ht="12.75">
      <c r="B313" s="3"/>
      <c r="C313" s="4"/>
      <c r="D313" s="4"/>
      <c r="E313" s="4"/>
      <c r="F313" s="149"/>
      <c r="G313" s="149"/>
      <c r="H313" s="149"/>
      <c r="I313" s="149"/>
      <c r="J313" s="149"/>
      <c r="K313" s="149"/>
      <c r="L313" s="149"/>
    </row>
    <row r="314" spans="2:12" ht="12.75">
      <c r="B314" s="3"/>
      <c r="C314" s="4"/>
      <c r="D314" s="4"/>
      <c r="E314" s="4"/>
      <c r="F314" s="149"/>
      <c r="G314" s="149"/>
      <c r="H314" s="149"/>
      <c r="I314" s="149"/>
      <c r="J314" s="149"/>
      <c r="K314" s="149"/>
      <c r="L314" s="149"/>
    </row>
    <row r="315" spans="2:12" ht="12.75">
      <c r="B315" s="3"/>
      <c r="C315" s="4"/>
      <c r="D315" s="4"/>
      <c r="E315" s="4"/>
      <c r="F315" s="149"/>
      <c r="G315" s="149"/>
      <c r="H315" s="149"/>
      <c r="I315" s="149"/>
      <c r="J315" s="149"/>
      <c r="K315" s="149"/>
      <c r="L315" s="149"/>
    </row>
    <row r="316" spans="2:12" ht="12.75">
      <c r="B316" s="3"/>
      <c r="C316" s="4"/>
      <c r="D316" s="4"/>
      <c r="E316" s="4"/>
      <c r="F316" s="149"/>
      <c r="G316" s="149"/>
      <c r="H316" s="149"/>
      <c r="I316" s="149"/>
      <c r="J316" s="149"/>
      <c r="K316" s="149"/>
      <c r="L316" s="149"/>
    </row>
    <row r="317" spans="2:12" ht="12.75">
      <c r="B317" s="3"/>
      <c r="C317" s="4"/>
      <c r="D317" s="4"/>
      <c r="E317" s="4"/>
      <c r="F317" s="149"/>
      <c r="G317" s="149"/>
      <c r="H317" s="149"/>
      <c r="I317" s="149"/>
      <c r="J317" s="149"/>
      <c r="K317" s="149"/>
      <c r="L317" s="149"/>
    </row>
    <row r="318" spans="2:12" ht="12.75">
      <c r="B318" s="3"/>
      <c r="C318" s="4"/>
      <c r="D318" s="4"/>
      <c r="E318" s="4"/>
      <c r="F318" s="149"/>
      <c r="G318" s="149"/>
      <c r="H318" s="149"/>
      <c r="I318" s="149"/>
      <c r="J318" s="149"/>
      <c r="K318" s="149"/>
      <c r="L318" s="149"/>
    </row>
    <row r="319" spans="2:12" ht="12.75">
      <c r="B319" s="3"/>
      <c r="C319" s="4"/>
      <c r="D319" s="4"/>
      <c r="E319" s="4"/>
      <c r="F319" s="149"/>
      <c r="G319" s="149"/>
      <c r="H319" s="149"/>
      <c r="I319" s="149"/>
      <c r="J319" s="149"/>
      <c r="K319" s="149"/>
      <c r="L319" s="149"/>
    </row>
    <row r="320" spans="2:12" ht="12.75">
      <c r="B320" s="3"/>
      <c r="C320" s="4"/>
      <c r="D320" s="4"/>
      <c r="E320" s="4"/>
      <c r="F320" s="149"/>
      <c r="G320" s="149"/>
      <c r="H320" s="149"/>
      <c r="I320" s="149"/>
      <c r="J320" s="149"/>
      <c r="K320" s="149"/>
      <c r="L320" s="149"/>
    </row>
    <row r="321" spans="2:12" ht="12.75">
      <c r="B321" s="3"/>
      <c r="C321" s="4"/>
      <c r="D321" s="4"/>
      <c r="E321" s="4"/>
      <c r="F321" s="149"/>
      <c r="G321" s="149"/>
      <c r="H321" s="149"/>
      <c r="I321" s="149"/>
      <c r="J321" s="149"/>
      <c r="K321" s="149"/>
      <c r="L321" s="149"/>
    </row>
    <row r="322" spans="2:12" ht="12.75">
      <c r="B322" s="3"/>
      <c r="C322" s="4"/>
      <c r="D322" s="4"/>
      <c r="E322" s="4"/>
      <c r="F322" s="149"/>
      <c r="G322" s="149"/>
      <c r="H322" s="149"/>
      <c r="I322" s="149"/>
      <c r="J322" s="149"/>
      <c r="K322" s="149"/>
      <c r="L322" s="149"/>
    </row>
    <row r="323" spans="2:12" ht="12.75">
      <c r="B323" s="3"/>
      <c r="C323" s="4"/>
      <c r="D323" s="4"/>
      <c r="E323" s="4"/>
      <c r="F323" s="149"/>
      <c r="G323" s="149"/>
      <c r="H323" s="149"/>
      <c r="I323" s="149"/>
      <c r="J323" s="149"/>
      <c r="K323" s="149"/>
      <c r="L323" s="149"/>
    </row>
    <row r="324" spans="2:12" ht="12.75">
      <c r="B324" s="3"/>
      <c r="C324" s="4"/>
      <c r="D324" s="4"/>
      <c r="E324" s="4"/>
      <c r="F324" s="149"/>
      <c r="G324" s="149"/>
      <c r="H324" s="149"/>
      <c r="I324" s="149"/>
      <c r="J324" s="149"/>
      <c r="K324" s="149"/>
      <c r="L324" s="149"/>
    </row>
    <row r="325" spans="2:12" ht="12.75">
      <c r="B325" s="3"/>
      <c r="C325" s="4"/>
      <c r="D325" s="4"/>
      <c r="E325" s="4"/>
      <c r="F325" s="149"/>
      <c r="G325" s="149"/>
      <c r="H325" s="149"/>
      <c r="I325" s="149"/>
      <c r="J325" s="149"/>
      <c r="K325" s="149"/>
      <c r="L325" s="149"/>
    </row>
    <row r="326" spans="2:12" ht="12.75">
      <c r="B326" s="3"/>
      <c r="C326" s="4"/>
      <c r="D326" s="4"/>
      <c r="E326" s="4"/>
      <c r="F326" s="149"/>
      <c r="G326" s="149"/>
      <c r="H326" s="149"/>
      <c r="I326" s="149"/>
      <c r="J326" s="149"/>
      <c r="K326" s="149"/>
      <c r="L326" s="149"/>
    </row>
    <row r="327" spans="2:12" ht="12.75">
      <c r="B327" s="3"/>
      <c r="C327" s="4"/>
      <c r="D327" s="4"/>
      <c r="E327" s="4"/>
      <c r="F327" s="149"/>
      <c r="G327" s="149"/>
      <c r="H327" s="149"/>
      <c r="I327" s="149"/>
      <c r="J327" s="149"/>
      <c r="K327" s="149"/>
      <c r="L327" s="149"/>
    </row>
    <row r="328" spans="2:12" ht="12.75">
      <c r="B328" s="3"/>
      <c r="C328" s="4"/>
      <c r="D328" s="4"/>
      <c r="E328" s="4"/>
      <c r="F328" s="149"/>
      <c r="G328" s="149"/>
      <c r="H328" s="149"/>
      <c r="I328" s="149"/>
      <c r="J328" s="149"/>
      <c r="K328" s="149"/>
      <c r="L328" s="149"/>
    </row>
    <row r="329" spans="2:12" ht="12.75">
      <c r="B329" s="3"/>
      <c r="C329" s="4"/>
      <c r="D329" s="4"/>
      <c r="E329" s="4"/>
      <c r="F329" s="149"/>
      <c r="G329" s="149"/>
      <c r="H329" s="149"/>
      <c r="I329" s="149"/>
      <c r="J329" s="149"/>
      <c r="K329" s="149"/>
      <c r="L329" s="149"/>
    </row>
    <row r="330" spans="2:12" ht="12.75">
      <c r="B330" s="3"/>
      <c r="C330" s="4"/>
      <c r="D330" s="4"/>
      <c r="E330" s="4"/>
      <c r="F330" s="149"/>
      <c r="G330" s="149"/>
      <c r="H330" s="149"/>
      <c r="I330" s="149"/>
      <c r="J330" s="149"/>
      <c r="K330" s="149"/>
      <c r="L330" s="149"/>
    </row>
    <row r="331" spans="2:12" ht="12.75">
      <c r="B331" s="3"/>
      <c r="C331" s="4"/>
      <c r="D331" s="4"/>
      <c r="E331" s="4"/>
      <c r="F331" s="149"/>
      <c r="G331" s="149"/>
      <c r="H331" s="149"/>
      <c r="I331" s="149"/>
      <c r="J331" s="149"/>
      <c r="K331" s="149"/>
      <c r="L331" s="149"/>
    </row>
    <row r="332" spans="2:12" ht="12.75">
      <c r="B332" s="3"/>
      <c r="C332" s="4"/>
      <c r="D332" s="4"/>
      <c r="E332" s="4"/>
      <c r="F332" s="149"/>
      <c r="G332" s="149"/>
      <c r="H332" s="149"/>
      <c r="I332" s="149"/>
      <c r="J332" s="149"/>
      <c r="K332" s="149"/>
      <c r="L332" s="149"/>
    </row>
    <row r="333" spans="2:12" ht="12.75">
      <c r="B333" s="3"/>
      <c r="C333" s="4"/>
      <c r="D333" s="4"/>
      <c r="E333" s="4"/>
      <c r="F333" s="149"/>
      <c r="G333" s="149"/>
      <c r="H333" s="149"/>
      <c r="I333" s="149"/>
      <c r="J333" s="149"/>
      <c r="K333" s="149"/>
      <c r="L333" s="149"/>
    </row>
    <row r="334" spans="2:12" ht="12.75">
      <c r="B334" s="3"/>
      <c r="C334" s="4"/>
      <c r="D334" s="4"/>
      <c r="E334" s="4"/>
      <c r="F334" s="149"/>
      <c r="G334" s="149"/>
      <c r="H334" s="149"/>
      <c r="I334" s="149"/>
      <c r="J334" s="149"/>
      <c r="K334" s="149"/>
      <c r="L334" s="149"/>
    </row>
    <row r="335" spans="2:12" ht="12.75">
      <c r="B335" s="3"/>
      <c r="C335" s="4"/>
      <c r="D335" s="4"/>
      <c r="E335" s="4"/>
      <c r="F335" s="149"/>
      <c r="G335" s="149"/>
      <c r="H335" s="149"/>
      <c r="I335" s="149"/>
      <c r="J335" s="149"/>
      <c r="K335" s="149"/>
      <c r="L335" s="149"/>
    </row>
    <row r="336" spans="2:12" ht="12.75">
      <c r="B336" s="3"/>
      <c r="C336" s="4"/>
      <c r="D336" s="4"/>
      <c r="E336" s="4"/>
      <c r="F336" s="149"/>
      <c r="G336" s="149"/>
      <c r="H336" s="149"/>
      <c r="I336" s="149"/>
      <c r="J336" s="149"/>
      <c r="K336" s="149"/>
      <c r="L336" s="149"/>
    </row>
    <row r="337" spans="2:12" ht="12.75">
      <c r="B337" s="3"/>
      <c r="C337" s="4"/>
      <c r="D337" s="4"/>
      <c r="E337" s="4"/>
      <c r="F337" s="149"/>
      <c r="G337" s="149"/>
      <c r="H337" s="149"/>
      <c r="I337" s="149"/>
      <c r="J337" s="149"/>
      <c r="K337" s="149"/>
      <c r="L337" s="149"/>
    </row>
    <row r="338" spans="2:12" ht="12.75">
      <c r="B338" s="3"/>
      <c r="C338" s="4"/>
      <c r="D338" s="4"/>
      <c r="E338" s="4"/>
      <c r="F338" s="149"/>
      <c r="G338" s="149"/>
      <c r="H338" s="149"/>
      <c r="I338" s="149"/>
      <c r="J338" s="149"/>
      <c r="K338" s="149"/>
      <c r="L338" s="149"/>
    </row>
    <row r="339" spans="2:12" ht="12.75">
      <c r="B339" s="3"/>
      <c r="C339" s="4"/>
      <c r="D339" s="4"/>
      <c r="E339" s="4"/>
      <c r="F339" s="149"/>
      <c r="G339" s="149"/>
      <c r="H339" s="149"/>
      <c r="I339" s="149"/>
      <c r="J339" s="149"/>
      <c r="K339" s="149"/>
      <c r="L339" s="149"/>
    </row>
    <row r="340" spans="2:12" ht="12.75">
      <c r="B340" s="3"/>
      <c r="C340" s="4"/>
      <c r="D340" s="4"/>
      <c r="E340" s="4"/>
      <c r="F340" s="149"/>
      <c r="G340" s="149"/>
      <c r="H340" s="149"/>
      <c r="I340" s="149"/>
      <c r="J340" s="149"/>
      <c r="K340" s="149"/>
      <c r="L340" s="149"/>
    </row>
    <row r="341" spans="2:12" ht="12.75">
      <c r="B341" s="3"/>
      <c r="C341" s="4"/>
      <c r="D341" s="4"/>
      <c r="E341" s="4"/>
      <c r="F341" s="149"/>
      <c r="G341" s="149"/>
      <c r="H341" s="149"/>
      <c r="I341" s="149"/>
      <c r="J341" s="149"/>
      <c r="K341" s="149"/>
      <c r="L341" s="149"/>
    </row>
    <row r="342" spans="2:12" ht="12.75">
      <c r="B342" s="3"/>
      <c r="C342" s="4"/>
      <c r="D342" s="4"/>
      <c r="E342" s="4"/>
      <c r="F342" s="149"/>
      <c r="G342" s="149"/>
      <c r="H342" s="149"/>
      <c r="I342" s="149"/>
      <c r="J342" s="149"/>
      <c r="K342" s="149"/>
      <c r="L342" s="149"/>
    </row>
    <row r="343" spans="2:12" ht="12.75">
      <c r="B343" s="3"/>
      <c r="C343" s="4"/>
      <c r="D343" s="4"/>
      <c r="E343" s="4"/>
      <c r="F343" s="149"/>
      <c r="G343" s="149"/>
      <c r="H343" s="149"/>
      <c r="I343" s="149"/>
      <c r="J343" s="149"/>
      <c r="K343" s="149"/>
      <c r="L343" s="149"/>
    </row>
    <row r="344" spans="2:12" ht="12.75">
      <c r="B344" s="3"/>
      <c r="C344" s="4"/>
      <c r="D344" s="4"/>
      <c r="E344" s="4"/>
      <c r="F344" s="149"/>
      <c r="G344" s="149"/>
      <c r="H344" s="149"/>
      <c r="I344" s="149"/>
      <c r="J344" s="149"/>
      <c r="K344" s="149"/>
      <c r="L344" s="149"/>
    </row>
    <row r="345" spans="2:12" ht="12.75">
      <c r="B345" s="3"/>
      <c r="C345" s="4"/>
      <c r="D345" s="4"/>
      <c r="E345" s="4"/>
      <c r="F345" s="149"/>
      <c r="G345" s="149"/>
      <c r="H345" s="149"/>
      <c r="I345" s="149"/>
      <c r="J345" s="149"/>
      <c r="K345" s="149"/>
      <c r="L345" s="149"/>
    </row>
    <row r="346" spans="2:12" ht="12.75">
      <c r="B346" s="3"/>
      <c r="C346" s="4"/>
      <c r="D346" s="4"/>
      <c r="E346" s="4"/>
      <c r="F346" s="149"/>
      <c r="G346" s="149"/>
      <c r="H346" s="149"/>
      <c r="I346" s="149"/>
      <c r="J346" s="149"/>
      <c r="K346" s="149"/>
      <c r="L346" s="149"/>
    </row>
    <row r="347" spans="2:12" ht="12.75">
      <c r="B347" s="3"/>
      <c r="C347" s="4"/>
      <c r="D347" s="4"/>
      <c r="E347" s="4"/>
      <c r="F347" s="149"/>
      <c r="G347" s="149"/>
      <c r="H347" s="149"/>
      <c r="I347" s="149"/>
      <c r="J347" s="149"/>
      <c r="K347" s="149"/>
      <c r="L347" s="149"/>
    </row>
    <row r="348" spans="2:12" ht="12.75">
      <c r="B348" s="3"/>
      <c r="C348" s="4"/>
      <c r="D348" s="4"/>
      <c r="E348" s="4"/>
      <c r="F348" s="149"/>
      <c r="G348" s="149"/>
      <c r="H348" s="149"/>
      <c r="I348" s="149"/>
      <c r="J348" s="149"/>
      <c r="K348" s="149"/>
      <c r="L348" s="149"/>
    </row>
    <row r="349" spans="2:12" ht="12.75">
      <c r="B349" s="3"/>
      <c r="C349" s="4"/>
      <c r="D349" s="4"/>
      <c r="E349" s="4"/>
      <c r="F349" s="149"/>
      <c r="G349" s="149"/>
      <c r="H349" s="149"/>
      <c r="I349" s="149"/>
      <c r="J349" s="149"/>
      <c r="K349" s="149"/>
      <c r="L349" s="149"/>
    </row>
    <row r="350" spans="2:12" ht="12.75">
      <c r="B350" s="3"/>
      <c r="C350" s="4"/>
      <c r="D350" s="4"/>
      <c r="E350" s="4"/>
      <c r="F350" s="149"/>
      <c r="G350" s="149"/>
      <c r="H350" s="149"/>
      <c r="I350" s="149"/>
      <c r="J350" s="149"/>
      <c r="K350" s="149"/>
      <c r="L350" s="149"/>
    </row>
    <row r="351" spans="2:12" ht="12.75">
      <c r="B351" s="3"/>
      <c r="C351" s="4"/>
      <c r="D351" s="4"/>
      <c r="E351" s="4"/>
      <c r="F351" s="149"/>
      <c r="G351" s="149"/>
      <c r="H351" s="149"/>
      <c r="I351" s="149"/>
      <c r="J351" s="149"/>
      <c r="K351" s="149"/>
      <c r="L351" s="149"/>
    </row>
    <row r="352" spans="2:12" ht="12.75">
      <c r="B352" s="3"/>
      <c r="C352" s="4"/>
      <c r="D352" s="4"/>
      <c r="E352" s="4"/>
      <c r="F352" s="149"/>
      <c r="G352" s="149"/>
      <c r="H352" s="149"/>
      <c r="I352" s="149"/>
      <c r="J352" s="149"/>
      <c r="K352" s="149"/>
      <c r="L352" s="149"/>
    </row>
    <row r="353" spans="2:12" ht="12.75">
      <c r="B353" s="3"/>
      <c r="C353" s="4"/>
      <c r="D353" s="4"/>
      <c r="E353" s="4"/>
      <c r="F353" s="149"/>
      <c r="G353" s="149"/>
      <c r="H353" s="149"/>
      <c r="I353" s="149"/>
      <c r="J353" s="149"/>
      <c r="K353" s="149"/>
      <c r="L353" s="149"/>
    </row>
    <row r="354" spans="2:12" ht="12.75">
      <c r="B354" s="3"/>
      <c r="C354" s="4"/>
      <c r="D354" s="4"/>
      <c r="E354" s="4"/>
      <c r="F354" s="149"/>
      <c r="G354" s="149"/>
      <c r="H354" s="149"/>
      <c r="I354" s="149"/>
      <c r="J354" s="149"/>
      <c r="K354" s="149"/>
      <c r="L354" s="149"/>
    </row>
    <row r="355" spans="2:12" ht="12.75">
      <c r="B355" s="3"/>
      <c r="C355" s="4"/>
      <c r="D355" s="4"/>
      <c r="E355" s="4"/>
      <c r="F355" s="149"/>
      <c r="G355" s="149"/>
      <c r="H355" s="149"/>
      <c r="I355" s="149"/>
      <c r="J355" s="149"/>
      <c r="K355" s="149"/>
      <c r="L355" s="149"/>
    </row>
    <row r="356" spans="2:12" ht="12.75">
      <c r="B356" s="3"/>
      <c r="C356" s="4"/>
      <c r="D356" s="4"/>
      <c r="E356" s="4"/>
      <c r="F356" s="149"/>
      <c r="G356" s="149"/>
      <c r="H356" s="149"/>
      <c r="I356" s="149"/>
      <c r="J356" s="149"/>
      <c r="K356" s="149"/>
      <c r="L356" s="149"/>
    </row>
    <row r="357" spans="2:12" ht="12.75">
      <c r="B357" s="3"/>
      <c r="C357" s="4"/>
      <c r="D357" s="4"/>
      <c r="E357" s="4"/>
      <c r="F357" s="149"/>
      <c r="G357" s="149"/>
      <c r="H357" s="149"/>
      <c r="I357" s="149"/>
      <c r="J357" s="149"/>
      <c r="K357" s="149"/>
      <c r="L357" s="149"/>
    </row>
    <row r="358" spans="2:12" ht="12.75">
      <c r="B358" s="3"/>
      <c r="C358" s="4"/>
      <c r="D358" s="4"/>
      <c r="E358" s="4"/>
      <c r="F358" s="149"/>
      <c r="G358" s="149"/>
      <c r="H358" s="149"/>
      <c r="I358" s="149"/>
      <c r="J358" s="149"/>
      <c r="K358" s="149"/>
      <c r="L358" s="149"/>
    </row>
    <row r="359" spans="2:12" ht="12.75">
      <c r="B359" s="3"/>
      <c r="C359" s="4"/>
      <c r="D359" s="4"/>
      <c r="E359" s="4"/>
      <c r="F359" s="149"/>
      <c r="G359" s="149"/>
      <c r="H359" s="149"/>
      <c r="I359" s="149"/>
      <c r="J359" s="149"/>
      <c r="K359" s="149"/>
      <c r="L359" s="149"/>
    </row>
    <row r="360" spans="2:12" ht="12.75">
      <c r="B360" s="3"/>
      <c r="C360" s="4"/>
      <c r="D360" s="4"/>
      <c r="E360" s="4"/>
      <c r="F360" s="149"/>
      <c r="G360" s="149"/>
      <c r="H360" s="149"/>
      <c r="I360" s="149"/>
      <c r="J360" s="149"/>
      <c r="K360" s="149"/>
      <c r="L360" s="149"/>
    </row>
    <row r="361" spans="2:12" ht="12.75">
      <c r="B361" s="3"/>
      <c r="C361" s="4"/>
      <c r="D361" s="4"/>
      <c r="E361" s="4"/>
      <c r="F361" s="149"/>
      <c r="G361" s="149"/>
      <c r="H361" s="149"/>
      <c r="I361" s="149"/>
      <c r="J361" s="149"/>
      <c r="K361" s="149"/>
      <c r="L361" s="149"/>
    </row>
    <row r="362" spans="2:12" ht="12.75">
      <c r="B362" s="3"/>
      <c r="C362" s="4"/>
      <c r="D362" s="4"/>
      <c r="E362" s="4"/>
      <c r="F362" s="149"/>
      <c r="G362" s="149"/>
      <c r="H362" s="149"/>
      <c r="I362" s="149"/>
      <c r="J362" s="149"/>
      <c r="K362" s="149"/>
      <c r="L362" s="149"/>
    </row>
    <row r="363" spans="2:12" ht="12.75">
      <c r="B363" s="3"/>
      <c r="C363" s="4"/>
      <c r="D363" s="4"/>
      <c r="E363" s="4"/>
      <c r="F363" s="149"/>
      <c r="G363" s="149"/>
      <c r="H363" s="149"/>
      <c r="I363" s="149"/>
      <c r="J363" s="149"/>
      <c r="K363" s="149"/>
      <c r="L363" s="149"/>
    </row>
    <row r="364" spans="2:12" ht="12.75">
      <c r="B364" s="3"/>
      <c r="C364" s="4"/>
      <c r="D364" s="4"/>
      <c r="E364" s="4"/>
      <c r="F364" s="149"/>
      <c r="G364" s="149"/>
      <c r="H364" s="149"/>
      <c r="I364" s="149"/>
      <c r="J364" s="149"/>
      <c r="K364" s="149"/>
      <c r="L364" s="149"/>
    </row>
    <row r="365" spans="2:12" ht="12.75">
      <c r="B365" s="3"/>
      <c r="C365" s="4"/>
      <c r="D365" s="4"/>
      <c r="E365" s="4"/>
      <c r="F365" s="149"/>
      <c r="G365" s="149"/>
      <c r="H365" s="149"/>
      <c r="I365" s="149"/>
      <c r="J365" s="149"/>
      <c r="K365" s="149"/>
      <c r="L365" s="149"/>
    </row>
    <row r="366" spans="2:12" ht="12.75">
      <c r="B366" s="3"/>
      <c r="C366" s="4"/>
      <c r="D366" s="4"/>
      <c r="E366" s="4"/>
      <c r="F366" s="149"/>
      <c r="G366" s="149"/>
      <c r="H366" s="149"/>
      <c r="I366" s="149"/>
      <c r="J366" s="149"/>
      <c r="K366" s="149"/>
      <c r="L366" s="149"/>
    </row>
    <row r="367" spans="2:12" ht="12.75">
      <c r="B367" s="3"/>
      <c r="C367" s="4"/>
      <c r="D367" s="4"/>
      <c r="E367" s="4"/>
      <c r="F367" s="149"/>
      <c r="G367" s="149"/>
      <c r="H367" s="149"/>
      <c r="I367" s="149"/>
      <c r="J367" s="149"/>
      <c r="K367" s="149"/>
      <c r="L367" s="149"/>
    </row>
    <row r="368" spans="2:12" ht="12.75">
      <c r="B368" s="3"/>
      <c r="C368" s="4"/>
      <c r="D368" s="4"/>
      <c r="E368" s="4"/>
      <c r="F368" s="149"/>
      <c r="G368" s="149"/>
      <c r="H368" s="149"/>
      <c r="I368" s="149"/>
      <c r="J368" s="149"/>
      <c r="K368" s="149"/>
      <c r="L368" s="149"/>
    </row>
    <row r="369" spans="2:12" ht="12.75">
      <c r="B369" s="3"/>
      <c r="C369" s="4"/>
      <c r="D369" s="4"/>
      <c r="E369" s="4"/>
      <c r="F369" s="149"/>
      <c r="G369" s="149"/>
      <c r="H369" s="149"/>
      <c r="I369" s="149"/>
      <c r="J369" s="149"/>
      <c r="K369" s="149"/>
      <c r="L369" s="149"/>
    </row>
    <row r="370" spans="2:12" ht="12.75">
      <c r="B370" s="3"/>
      <c r="C370" s="4"/>
      <c r="D370" s="4"/>
      <c r="E370" s="4"/>
      <c r="F370" s="149"/>
      <c r="G370" s="149"/>
      <c r="H370" s="149"/>
      <c r="I370" s="149"/>
      <c r="J370" s="149"/>
      <c r="K370" s="149"/>
      <c r="L370" s="149"/>
    </row>
    <row r="371" spans="2:12" ht="12.75">
      <c r="B371" s="3"/>
      <c r="C371" s="4"/>
      <c r="D371" s="4"/>
      <c r="E371" s="4"/>
      <c r="F371" s="149"/>
      <c r="G371" s="149"/>
      <c r="H371" s="149"/>
      <c r="I371" s="149"/>
      <c r="J371" s="149"/>
      <c r="K371" s="149"/>
      <c r="L371" s="149"/>
    </row>
    <row r="372" spans="2:12" ht="12.75">
      <c r="B372" s="3"/>
      <c r="C372" s="4"/>
      <c r="D372" s="4"/>
      <c r="E372" s="4"/>
      <c r="F372" s="149"/>
      <c r="G372" s="149"/>
      <c r="H372" s="149"/>
      <c r="I372" s="149"/>
      <c r="J372" s="149"/>
      <c r="K372" s="149"/>
      <c r="L372" s="149"/>
    </row>
    <row r="373" spans="2:12" ht="12.75">
      <c r="B373" s="3"/>
      <c r="C373" s="4"/>
      <c r="D373" s="4"/>
      <c r="E373" s="4"/>
      <c r="F373" s="149"/>
      <c r="G373" s="149"/>
      <c r="H373" s="149"/>
      <c r="I373" s="149"/>
      <c r="J373" s="149"/>
      <c r="K373" s="149"/>
      <c r="L373" s="149"/>
    </row>
    <row r="374" spans="2:12" ht="12.75">
      <c r="B374" s="3"/>
      <c r="C374" s="4"/>
      <c r="D374" s="4"/>
      <c r="E374" s="4"/>
      <c r="F374" s="149"/>
      <c r="G374" s="149"/>
      <c r="H374" s="149"/>
      <c r="I374" s="149"/>
      <c r="J374" s="149"/>
      <c r="K374" s="149"/>
      <c r="L374" s="149"/>
    </row>
    <row r="375" spans="2:12" ht="12.75">
      <c r="B375" s="3"/>
      <c r="C375" s="4"/>
      <c r="D375" s="4"/>
      <c r="E375" s="4"/>
      <c r="F375" s="149"/>
      <c r="G375" s="149"/>
      <c r="H375" s="149"/>
      <c r="I375" s="149"/>
      <c r="J375" s="149"/>
      <c r="K375" s="149"/>
      <c r="L375" s="149"/>
    </row>
    <row r="376" spans="2:12" ht="12.75">
      <c r="B376" s="3"/>
      <c r="C376" s="4"/>
      <c r="D376" s="4"/>
      <c r="E376" s="4"/>
      <c r="F376" s="149"/>
      <c r="G376" s="149"/>
      <c r="H376" s="149"/>
      <c r="I376" s="149"/>
      <c r="J376" s="149"/>
      <c r="K376" s="149"/>
      <c r="L376" s="149"/>
    </row>
    <row r="377" spans="2:12" ht="12.75">
      <c r="B377" s="3"/>
      <c r="C377" s="4"/>
      <c r="D377" s="4"/>
      <c r="E377" s="4"/>
      <c r="F377" s="149"/>
      <c r="G377" s="149"/>
      <c r="H377" s="149"/>
      <c r="I377" s="149"/>
      <c r="J377" s="149"/>
      <c r="K377" s="149"/>
      <c r="L377" s="149"/>
    </row>
    <row r="378" spans="2:12" ht="12.75">
      <c r="B378" s="3"/>
      <c r="C378" s="4"/>
      <c r="D378" s="4"/>
      <c r="E378" s="4"/>
      <c r="F378" s="149"/>
      <c r="G378" s="149"/>
      <c r="H378" s="149"/>
      <c r="I378" s="149"/>
      <c r="J378" s="149"/>
      <c r="K378" s="149"/>
      <c r="L378" s="149"/>
    </row>
    <row r="379" spans="2:12" ht="12.75">
      <c r="B379" s="3"/>
      <c r="C379" s="4"/>
      <c r="D379" s="4"/>
      <c r="E379" s="4"/>
      <c r="F379" s="149"/>
      <c r="G379" s="149"/>
      <c r="H379" s="149"/>
      <c r="I379" s="149"/>
      <c r="J379" s="149"/>
      <c r="K379" s="149"/>
      <c r="L379" s="149"/>
    </row>
    <row r="380" spans="2:12" ht="12.75">
      <c r="B380" s="3"/>
      <c r="C380" s="4"/>
      <c r="D380" s="4"/>
      <c r="E380" s="4"/>
      <c r="F380" s="149"/>
      <c r="G380" s="149"/>
      <c r="H380" s="149"/>
      <c r="I380" s="149"/>
      <c r="J380" s="149"/>
      <c r="K380" s="149"/>
      <c r="L380" s="149"/>
    </row>
    <row r="381" spans="2:12" ht="12.75">
      <c r="B381" s="3"/>
      <c r="C381" s="4"/>
      <c r="D381" s="4"/>
      <c r="E381" s="4"/>
      <c r="F381" s="149"/>
      <c r="G381" s="149"/>
      <c r="H381" s="149"/>
      <c r="I381" s="149"/>
      <c r="J381" s="149"/>
      <c r="K381" s="149"/>
      <c r="L381" s="149"/>
    </row>
    <row r="382" spans="2:12" ht="12.75">
      <c r="B382" s="3"/>
      <c r="C382" s="4"/>
      <c r="D382" s="4"/>
      <c r="E382" s="4"/>
      <c r="F382" s="149"/>
      <c r="G382" s="149"/>
      <c r="H382" s="149"/>
      <c r="I382" s="149"/>
      <c r="J382" s="149"/>
      <c r="K382" s="149"/>
      <c r="L382" s="149"/>
    </row>
    <row r="383" spans="2:12" ht="12.75">
      <c r="B383" s="3"/>
      <c r="C383" s="4"/>
      <c r="D383" s="4"/>
      <c r="E383" s="4"/>
      <c r="F383" s="149"/>
      <c r="G383" s="149"/>
      <c r="H383" s="149"/>
      <c r="I383" s="149"/>
      <c r="J383" s="149"/>
      <c r="K383" s="149"/>
      <c r="L383" s="149"/>
    </row>
    <row r="384" spans="2:12" ht="12.75">
      <c r="B384" s="3"/>
      <c r="C384" s="4"/>
      <c r="D384" s="4"/>
      <c r="E384" s="4"/>
      <c r="F384" s="149"/>
      <c r="G384" s="149"/>
      <c r="H384" s="149"/>
      <c r="I384" s="149"/>
      <c r="J384" s="149"/>
      <c r="K384" s="149"/>
      <c r="L384" s="149"/>
    </row>
    <row r="385" spans="2:12" ht="12.75">
      <c r="B385" s="3"/>
      <c r="C385" s="4"/>
      <c r="D385" s="4"/>
      <c r="E385" s="4"/>
      <c r="F385" s="149"/>
      <c r="G385" s="149"/>
      <c r="H385" s="149"/>
      <c r="I385" s="149"/>
      <c r="J385" s="149"/>
      <c r="K385" s="149"/>
      <c r="L385" s="149"/>
    </row>
    <row r="386" spans="2:12" ht="12.75">
      <c r="B386" s="3"/>
      <c r="C386" s="4"/>
      <c r="D386" s="4"/>
      <c r="E386" s="4"/>
      <c r="F386" s="149"/>
      <c r="G386" s="149"/>
      <c r="H386" s="149"/>
      <c r="I386" s="149"/>
      <c r="J386" s="149"/>
      <c r="K386" s="149"/>
      <c r="L386" s="149"/>
    </row>
    <row r="387" spans="2:12" ht="12.75">
      <c r="B387" s="3"/>
      <c r="C387" s="4"/>
      <c r="D387" s="4"/>
      <c r="E387" s="4"/>
      <c r="F387" s="149"/>
      <c r="G387" s="149"/>
      <c r="H387" s="149"/>
      <c r="I387" s="149"/>
      <c r="J387" s="149"/>
      <c r="K387" s="149"/>
      <c r="L387" s="149"/>
    </row>
    <row r="388" spans="2:12" ht="12.75">
      <c r="B388" s="3"/>
      <c r="C388" s="4"/>
      <c r="D388" s="4"/>
      <c r="E388" s="4"/>
      <c r="F388" s="149"/>
      <c r="G388" s="149"/>
      <c r="H388" s="149"/>
      <c r="I388" s="149"/>
      <c r="J388" s="149"/>
      <c r="K388" s="149"/>
      <c r="L388" s="149"/>
    </row>
    <row r="389" spans="2:12" ht="12.75">
      <c r="B389" s="3"/>
      <c r="C389" s="4"/>
      <c r="D389" s="4"/>
      <c r="E389" s="4"/>
      <c r="F389" s="149"/>
      <c r="G389" s="149"/>
      <c r="H389" s="149"/>
      <c r="I389" s="149"/>
      <c r="J389" s="149"/>
      <c r="K389" s="149"/>
      <c r="L389" s="149"/>
    </row>
    <row r="390" spans="2:12" ht="12.75">
      <c r="B390" s="3"/>
      <c r="C390" s="4"/>
      <c r="D390" s="4"/>
      <c r="E390" s="4"/>
      <c r="F390" s="149"/>
      <c r="G390" s="149"/>
      <c r="H390" s="149"/>
      <c r="I390" s="149"/>
      <c r="J390" s="149"/>
      <c r="K390" s="149"/>
      <c r="L390" s="149"/>
    </row>
    <row r="391" spans="2:12" ht="12.75">
      <c r="B391" s="3"/>
      <c r="C391" s="4"/>
      <c r="D391" s="4"/>
      <c r="E391" s="4"/>
      <c r="F391" s="149"/>
      <c r="G391" s="149"/>
      <c r="H391" s="149"/>
      <c r="I391" s="149"/>
      <c r="J391" s="149"/>
      <c r="K391" s="149"/>
      <c r="L391" s="149"/>
    </row>
    <row r="392" spans="2:12" ht="12.75">
      <c r="B392" s="3"/>
      <c r="C392" s="4"/>
      <c r="D392" s="4"/>
      <c r="E392" s="4"/>
      <c r="F392" s="149"/>
      <c r="G392" s="149"/>
      <c r="H392" s="149"/>
      <c r="I392" s="149"/>
      <c r="J392" s="149"/>
      <c r="K392" s="149"/>
      <c r="L392" s="149"/>
    </row>
    <row r="393" spans="2:12" ht="12.75">
      <c r="B393" s="3"/>
      <c r="C393" s="4"/>
      <c r="D393" s="4"/>
      <c r="E393" s="4"/>
      <c r="F393" s="149"/>
      <c r="G393" s="149"/>
      <c r="H393" s="149"/>
      <c r="I393" s="149"/>
      <c r="J393" s="149"/>
      <c r="K393" s="149"/>
      <c r="L393" s="149"/>
    </row>
    <row r="394" spans="2:12" ht="12.75">
      <c r="B394" s="3"/>
      <c r="C394" s="4"/>
      <c r="D394" s="4"/>
      <c r="E394" s="4"/>
      <c r="F394" s="149"/>
      <c r="G394" s="149"/>
      <c r="H394" s="149"/>
      <c r="I394" s="149"/>
      <c r="J394" s="149"/>
      <c r="K394" s="149"/>
      <c r="L394" s="149"/>
    </row>
    <row r="395" spans="2:12" ht="12.75">
      <c r="B395" s="3"/>
      <c r="C395" s="4"/>
      <c r="D395" s="4"/>
      <c r="E395" s="4"/>
      <c r="F395" s="149"/>
      <c r="G395" s="149"/>
      <c r="H395" s="149"/>
      <c r="I395" s="149"/>
      <c r="J395" s="149"/>
      <c r="K395" s="149"/>
      <c r="L395" s="149"/>
    </row>
    <row r="396" spans="2:12" ht="12.75">
      <c r="B396" s="3"/>
      <c r="C396" s="4"/>
      <c r="D396" s="4"/>
      <c r="E396" s="4"/>
      <c r="F396" s="149"/>
      <c r="G396" s="149"/>
      <c r="H396" s="149"/>
      <c r="I396" s="149"/>
      <c r="J396" s="149"/>
      <c r="K396" s="149"/>
      <c r="L396" s="149"/>
    </row>
    <row r="397" spans="2:12" ht="12.75">
      <c r="B397" s="3"/>
      <c r="C397" s="4"/>
      <c r="D397" s="4"/>
      <c r="E397" s="4"/>
      <c r="F397" s="149"/>
      <c r="G397" s="149"/>
      <c r="H397" s="149"/>
      <c r="I397" s="149"/>
      <c r="J397" s="149"/>
      <c r="K397" s="149"/>
      <c r="L397" s="149"/>
    </row>
    <row r="398" spans="2:12" ht="12.75">
      <c r="B398" s="3"/>
      <c r="C398" s="4"/>
      <c r="D398" s="4"/>
      <c r="E398" s="4"/>
      <c r="F398" s="149"/>
      <c r="G398" s="149"/>
      <c r="H398" s="149"/>
      <c r="I398" s="149"/>
      <c r="J398" s="149"/>
      <c r="K398" s="149"/>
      <c r="L398" s="149"/>
    </row>
    <row r="399" spans="2:12" ht="12.75">
      <c r="B399" s="3"/>
      <c r="C399" s="4"/>
      <c r="D399" s="4"/>
      <c r="E399" s="4"/>
      <c r="F399" s="149"/>
      <c r="G399" s="149"/>
      <c r="H399" s="149"/>
      <c r="I399" s="149"/>
      <c r="J399" s="149"/>
      <c r="K399" s="149"/>
      <c r="L399" s="149"/>
    </row>
    <row r="400" spans="2:12" ht="12.75">
      <c r="B400" s="3"/>
      <c r="C400" s="4"/>
      <c r="D400" s="4"/>
      <c r="E400" s="4"/>
      <c r="F400" s="149"/>
      <c r="G400" s="149"/>
      <c r="H400" s="149"/>
      <c r="I400" s="149"/>
      <c r="J400" s="149"/>
      <c r="K400" s="149"/>
      <c r="L400" s="149"/>
    </row>
    <row r="401" spans="2:12" ht="12.75">
      <c r="B401" s="3"/>
      <c r="C401" s="4"/>
      <c r="D401" s="4"/>
      <c r="E401" s="4"/>
      <c r="F401" s="149"/>
      <c r="G401" s="149"/>
      <c r="H401" s="149"/>
      <c r="I401" s="149"/>
      <c r="J401" s="149"/>
      <c r="K401" s="149"/>
      <c r="L401" s="149"/>
    </row>
    <row r="402" spans="2:12" ht="12.75">
      <c r="B402" s="3"/>
      <c r="C402" s="4"/>
      <c r="D402" s="4"/>
      <c r="E402" s="4"/>
      <c r="F402" s="149"/>
      <c r="G402" s="149"/>
      <c r="H402" s="149"/>
      <c r="I402" s="149"/>
      <c r="J402" s="149"/>
      <c r="K402" s="149"/>
      <c r="L402" s="149"/>
    </row>
    <row r="403" spans="2:12" ht="12.75">
      <c r="B403" s="3"/>
      <c r="C403" s="4"/>
      <c r="D403" s="4"/>
      <c r="E403" s="4"/>
      <c r="F403" s="149"/>
      <c r="G403" s="149"/>
      <c r="H403" s="149"/>
      <c r="I403" s="149"/>
      <c r="J403" s="149"/>
      <c r="K403" s="149"/>
      <c r="L403" s="149"/>
    </row>
    <row r="404" spans="2:12" ht="12.75">
      <c r="B404" s="3"/>
      <c r="C404" s="4"/>
      <c r="D404" s="4"/>
      <c r="E404" s="4"/>
      <c r="F404" s="149"/>
      <c r="G404" s="149"/>
      <c r="H404" s="149"/>
      <c r="I404" s="149"/>
      <c r="J404" s="149"/>
      <c r="K404" s="149"/>
      <c r="L404" s="149"/>
    </row>
    <row r="405" spans="2:12" ht="12.75">
      <c r="B405" s="3"/>
      <c r="C405" s="4"/>
      <c r="D405" s="4"/>
      <c r="E405" s="4"/>
      <c r="F405" s="149"/>
      <c r="G405" s="149"/>
      <c r="H405" s="149"/>
      <c r="I405" s="149"/>
      <c r="J405" s="149"/>
      <c r="K405" s="149"/>
      <c r="L405" s="149"/>
    </row>
    <row r="406" spans="2:12" ht="12.75">
      <c r="B406" s="3"/>
      <c r="C406" s="4"/>
      <c r="D406" s="4"/>
      <c r="E406" s="4"/>
      <c r="F406" s="149"/>
      <c r="G406" s="149"/>
      <c r="H406" s="149"/>
      <c r="I406" s="149"/>
      <c r="J406" s="149"/>
      <c r="K406" s="149"/>
      <c r="L406" s="149"/>
    </row>
    <row r="407" spans="2:12" ht="12.75">
      <c r="B407" s="3"/>
      <c r="C407" s="4"/>
      <c r="D407" s="4"/>
      <c r="E407" s="4"/>
      <c r="F407" s="149"/>
      <c r="G407" s="149"/>
      <c r="H407" s="149"/>
      <c r="I407" s="149"/>
      <c r="J407" s="149"/>
      <c r="K407" s="149"/>
      <c r="L407" s="149"/>
    </row>
    <row r="408" spans="2:12" ht="12.75">
      <c r="B408" s="3"/>
      <c r="C408" s="4"/>
      <c r="D408" s="4"/>
      <c r="E408" s="4"/>
      <c r="F408" s="149"/>
      <c r="G408" s="149"/>
      <c r="H408" s="149"/>
      <c r="I408" s="149"/>
      <c r="J408" s="149"/>
      <c r="K408" s="149"/>
      <c r="L408" s="149"/>
    </row>
    <row r="409" spans="2:12" ht="12.75">
      <c r="B409" s="3"/>
      <c r="C409" s="4"/>
      <c r="D409" s="4"/>
      <c r="E409" s="4"/>
      <c r="F409" s="149"/>
      <c r="G409" s="149"/>
      <c r="H409" s="149"/>
      <c r="I409" s="149"/>
      <c r="J409" s="149"/>
      <c r="K409" s="149"/>
      <c r="L409" s="149"/>
    </row>
    <row r="410" spans="2:12" ht="12.75">
      <c r="B410" s="3"/>
      <c r="C410" s="4"/>
      <c r="D410" s="4"/>
      <c r="E410" s="4"/>
      <c r="F410" s="149"/>
      <c r="G410" s="149"/>
      <c r="H410" s="149"/>
      <c r="I410" s="149"/>
      <c r="J410" s="149"/>
      <c r="K410" s="149"/>
      <c r="L410" s="149"/>
    </row>
    <row r="411" spans="2:12" ht="12.75">
      <c r="B411" s="3"/>
      <c r="C411" s="4"/>
      <c r="D411" s="4"/>
      <c r="E411" s="4"/>
      <c r="F411" s="149"/>
      <c r="G411" s="149"/>
      <c r="H411" s="149"/>
      <c r="I411" s="149"/>
      <c r="J411" s="149"/>
      <c r="K411" s="149"/>
      <c r="L411" s="149"/>
    </row>
    <row r="412" spans="2:12" ht="12.75">
      <c r="B412" s="3"/>
      <c r="C412" s="4"/>
      <c r="D412" s="4"/>
      <c r="E412" s="4"/>
      <c r="F412" s="149"/>
      <c r="G412" s="149"/>
      <c r="H412" s="149"/>
      <c r="I412" s="149"/>
      <c r="J412" s="149"/>
      <c r="K412" s="149"/>
      <c r="L412" s="149"/>
    </row>
    <row r="413" spans="2:12" ht="12.75">
      <c r="B413" s="3"/>
      <c r="C413" s="4"/>
      <c r="D413" s="4"/>
      <c r="E413" s="4"/>
      <c r="F413" s="149"/>
      <c r="G413" s="149"/>
      <c r="H413" s="149"/>
      <c r="I413" s="149"/>
      <c r="J413" s="149"/>
      <c r="K413" s="149"/>
      <c r="L413" s="149"/>
    </row>
    <row r="414" spans="2:12" ht="12.75">
      <c r="B414" s="3"/>
      <c r="C414" s="4"/>
      <c r="D414" s="4"/>
      <c r="E414" s="4"/>
      <c r="F414" s="149"/>
      <c r="G414" s="149"/>
      <c r="H414" s="149"/>
      <c r="I414" s="149"/>
      <c r="J414" s="149"/>
      <c r="K414" s="149"/>
      <c r="L414" s="149"/>
    </row>
    <row r="415" spans="2:12" ht="12.75">
      <c r="B415" s="3"/>
      <c r="C415" s="4"/>
      <c r="D415" s="4"/>
      <c r="E415" s="4"/>
      <c r="F415" s="149"/>
      <c r="G415" s="149"/>
      <c r="H415" s="149"/>
      <c r="I415" s="149"/>
      <c r="J415" s="149"/>
      <c r="K415" s="149"/>
      <c r="L415" s="149"/>
    </row>
    <row r="416" spans="2:12" ht="12.75">
      <c r="B416" s="3"/>
      <c r="C416" s="4"/>
      <c r="D416" s="4"/>
      <c r="E416" s="4"/>
      <c r="F416" s="149"/>
      <c r="G416" s="149"/>
      <c r="H416" s="149"/>
      <c r="I416" s="149"/>
      <c r="J416" s="149"/>
      <c r="K416" s="149"/>
      <c r="L416" s="149"/>
    </row>
    <row r="417" spans="2:12" ht="12.75">
      <c r="B417" s="3"/>
      <c r="C417" s="4"/>
      <c r="D417" s="4"/>
      <c r="E417" s="4"/>
      <c r="F417" s="149"/>
      <c r="G417" s="149"/>
      <c r="H417" s="149"/>
      <c r="I417" s="149"/>
      <c r="J417" s="149"/>
      <c r="K417" s="149"/>
      <c r="L417" s="149"/>
    </row>
    <row r="418" spans="2:12" ht="12.75">
      <c r="B418" s="3"/>
      <c r="C418" s="4"/>
      <c r="D418" s="4"/>
      <c r="E418" s="4"/>
      <c r="F418" s="149"/>
      <c r="G418" s="149"/>
      <c r="H418" s="149"/>
      <c r="I418" s="149"/>
      <c r="J418" s="149"/>
      <c r="K418" s="149"/>
      <c r="L418" s="149"/>
    </row>
    <row r="419" spans="2:12" ht="12.75">
      <c r="B419" s="3"/>
      <c r="C419" s="4"/>
      <c r="D419" s="4"/>
      <c r="E419" s="4"/>
      <c r="F419" s="149"/>
      <c r="G419" s="149"/>
      <c r="H419" s="149"/>
      <c r="I419" s="149"/>
      <c r="J419" s="149"/>
      <c r="K419" s="149"/>
      <c r="L419" s="149"/>
    </row>
    <row r="420" spans="2:12" ht="12.75">
      <c r="B420" s="3"/>
      <c r="C420" s="4"/>
      <c r="D420" s="4"/>
      <c r="E420" s="4"/>
      <c r="F420" s="149"/>
      <c r="G420" s="149"/>
      <c r="H420" s="149"/>
      <c r="I420" s="149"/>
      <c r="J420" s="149"/>
      <c r="K420" s="149"/>
      <c r="L420" s="149"/>
    </row>
    <row r="421" spans="2:12" ht="12.75">
      <c r="B421" s="3"/>
      <c r="C421" s="4"/>
      <c r="D421" s="4"/>
      <c r="E421" s="4"/>
      <c r="F421" s="149"/>
      <c r="G421" s="149"/>
      <c r="H421" s="149"/>
      <c r="I421" s="149"/>
      <c r="J421" s="149"/>
      <c r="K421" s="149"/>
      <c r="L421" s="149"/>
    </row>
    <row r="422" spans="2:12" ht="12.75">
      <c r="B422" s="3"/>
      <c r="C422" s="4"/>
      <c r="D422" s="4"/>
      <c r="E422" s="4"/>
      <c r="F422" s="149"/>
      <c r="G422" s="149"/>
      <c r="H422" s="149"/>
      <c r="I422" s="149"/>
      <c r="J422" s="149"/>
      <c r="K422" s="149"/>
      <c r="L422" s="149"/>
    </row>
    <row r="423" spans="2:12" ht="12.75">
      <c r="B423" s="3"/>
      <c r="C423" s="4"/>
      <c r="D423" s="4"/>
      <c r="E423" s="4"/>
      <c r="F423" s="149"/>
      <c r="G423" s="149"/>
      <c r="H423" s="149"/>
      <c r="I423" s="149"/>
      <c r="J423" s="149"/>
      <c r="K423" s="149"/>
      <c r="L423" s="149"/>
    </row>
    <row r="424" spans="2:12" ht="12.75">
      <c r="B424" s="3"/>
      <c r="C424" s="4"/>
      <c r="D424" s="4"/>
      <c r="E424" s="4"/>
      <c r="F424" s="149"/>
      <c r="G424" s="149"/>
      <c r="H424" s="149"/>
      <c r="I424" s="149"/>
      <c r="J424" s="149"/>
      <c r="K424" s="149"/>
      <c r="L424" s="149"/>
    </row>
    <row r="425" spans="2:12" ht="12.75">
      <c r="B425" s="3"/>
      <c r="C425" s="4"/>
      <c r="D425" s="4"/>
      <c r="E425" s="4"/>
      <c r="F425" s="149"/>
      <c r="G425" s="149"/>
      <c r="H425" s="149"/>
      <c r="I425" s="149"/>
      <c r="J425" s="149"/>
      <c r="K425" s="149"/>
      <c r="L425" s="149"/>
    </row>
    <row r="426" spans="2:12" ht="12.75">
      <c r="B426" s="3"/>
      <c r="C426" s="4"/>
      <c r="D426" s="4"/>
      <c r="E426" s="4"/>
      <c r="F426" s="149"/>
      <c r="G426" s="149"/>
      <c r="H426" s="149"/>
      <c r="I426" s="149"/>
      <c r="J426" s="149"/>
      <c r="K426" s="149"/>
      <c r="L426" s="149"/>
    </row>
    <row r="427" spans="2:12" ht="12.75">
      <c r="B427" s="3"/>
      <c r="C427" s="4"/>
      <c r="D427" s="4"/>
      <c r="E427" s="4"/>
      <c r="F427" s="149"/>
      <c r="G427" s="149"/>
      <c r="H427" s="149"/>
      <c r="I427" s="149"/>
      <c r="J427" s="149"/>
      <c r="K427" s="149"/>
      <c r="L427" s="149"/>
    </row>
    <row r="428" spans="2:12" ht="12.75">
      <c r="B428" s="3"/>
      <c r="C428" s="4"/>
      <c r="D428" s="4"/>
      <c r="E428" s="4"/>
      <c r="F428" s="149"/>
      <c r="G428" s="149"/>
      <c r="H428" s="149"/>
      <c r="I428" s="149"/>
      <c r="J428" s="149"/>
      <c r="K428" s="149"/>
      <c r="L428" s="149"/>
    </row>
    <row r="429" spans="2:12" ht="12.75">
      <c r="B429" s="3"/>
      <c r="C429" s="4"/>
      <c r="D429" s="4"/>
      <c r="E429" s="4"/>
      <c r="F429" s="149"/>
      <c r="G429" s="149"/>
      <c r="H429" s="149"/>
      <c r="I429" s="149"/>
      <c r="J429" s="149"/>
      <c r="K429" s="149"/>
      <c r="L429" s="149"/>
    </row>
    <row r="430" spans="2:12" ht="12.75">
      <c r="B430" s="3"/>
      <c r="C430" s="4"/>
      <c r="D430" s="4"/>
      <c r="E430" s="4"/>
      <c r="F430" s="149"/>
      <c r="G430" s="149"/>
      <c r="H430" s="149"/>
      <c r="I430" s="149"/>
      <c r="J430" s="149"/>
      <c r="K430" s="149"/>
      <c r="L430" s="149"/>
    </row>
    <row r="431" spans="2:12" ht="12.75">
      <c r="B431" s="3"/>
      <c r="C431" s="4"/>
      <c r="D431" s="4"/>
      <c r="E431" s="4"/>
      <c r="F431" s="149"/>
      <c r="G431" s="149"/>
      <c r="H431" s="149"/>
      <c r="I431" s="149"/>
      <c r="J431" s="149"/>
      <c r="K431" s="149"/>
      <c r="L431" s="149"/>
    </row>
    <row r="432" spans="2:12" ht="12.75">
      <c r="B432" s="3"/>
      <c r="C432" s="4"/>
      <c r="D432" s="4"/>
      <c r="E432" s="4"/>
      <c r="F432" s="149"/>
      <c r="G432" s="149"/>
      <c r="H432" s="149"/>
      <c r="I432" s="149"/>
      <c r="J432" s="149"/>
      <c r="K432" s="149"/>
      <c r="L432" s="149"/>
    </row>
    <row r="433" spans="2:12" ht="12.75">
      <c r="B433" s="3"/>
      <c r="C433" s="4"/>
      <c r="D433" s="4"/>
      <c r="E433" s="4"/>
      <c r="F433" s="149"/>
      <c r="G433" s="149"/>
      <c r="H433" s="149"/>
      <c r="I433" s="149"/>
      <c r="J433" s="149"/>
      <c r="K433" s="149"/>
      <c r="L433" s="149"/>
    </row>
    <row r="434" spans="2:12" ht="12.75">
      <c r="B434" s="3"/>
      <c r="C434" s="4"/>
      <c r="D434" s="4"/>
      <c r="E434" s="4"/>
      <c r="F434" s="149"/>
      <c r="G434" s="149"/>
      <c r="H434" s="149"/>
      <c r="I434" s="149"/>
      <c r="J434" s="149"/>
      <c r="K434" s="149"/>
      <c r="L434" s="149"/>
    </row>
    <row r="435" spans="2:12" ht="12.75">
      <c r="B435" s="3"/>
      <c r="C435" s="4"/>
      <c r="D435" s="4"/>
      <c r="E435" s="4"/>
      <c r="F435" s="149"/>
      <c r="G435" s="149"/>
      <c r="H435" s="149"/>
      <c r="I435" s="149"/>
      <c r="J435" s="149"/>
      <c r="K435" s="149"/>
      <c r="L435" s="149"/>
    </row>
    <row r="436" spans="2:12" ht="12.75">
      <c r="B436" s="3"/>
      <c r="C436" s="4"/>
      <c r="D436" s="4"/>
      <c r="E436" s="4"/>
      <c r="F436" s="149"/>
      <c r="G436" s="149"/>
      <c r="H436" s="149"/>
      <c r="I436" s="149"/>
      <c r="J436" s="149"/>
      <c r="K436" s="149"/>
      <c r="L436" s="149"/>
    </row>
    <row r="437" spans="2:12" ht="12.75">
      <c r="B437" s="3"/>
      <c r="C437" s="4"/>
      <c r="D437" s="4"/>
      <c r="E437" s="4"/>
      <c r="F437" s="149"/>
      <c r="G437" s="149"/>
      <c r="H437" s="149"/>
      <c r="I437" s="149"/>
      <c r="J437" s="149"/>
      <c r="K437" s="149"/>
      <c r="L437" s="149"/>
    </row>
    <row r="438" spans="2:12" ht="12.75">
      <c r="B438" s="3"/>
      <c r="C438" s="4"/>
      <c r="D438" s="4"/>
      <c r="E438" s="4"/>
      <c r="F438" s="149"/>
      <c r="G438" s="149"/>
      <c r="H438" s="149"/>
      <c r="I438" s="149"/>
      <c r="J438" s="149"/>
      <c r="K438" s="149"/>
      <c r="L438" s="149"/>
    </row>
    <row r="439" spans="2:12" ht="12.75">
      <c r="B439" s="3"/>
      <c r="C439" s="4"/>
      <c r="D439" s="4"/>
      <c r="E439" s="4"/>
      <c r="F439" s="149"/>
      <c r="G439" s="149"/>
      <c r="H439" s="149"/>
      <c r="I439" s="149"/>
      <c r="J439" s="149"/>
      <c r="K439" s="149"/>
      <c r="L439" s="149"/>
    </row>
    <row r="440" spans="2:12" ht="12.75">
      <c r="B440" s="3"/>
      <c r="C440" s="4"/>
      <c r="D440" s="4"/>
      <c r="E440" s="4"/>
      <c r="F440" s="149"/>
      <c r="G440" s="149"/>
      <c r="H440" s="149"/>
      <c r="I440" s="149"/>
      <c r="J440" s="149"/>
      <c r="K440" s="149"/>
      <c r="L440" s="149"/>
    </row>
    <row r="441" spans="2:12" ht="12.75">
      <c r="B441" s="3"/>
      <c r="C441" s="4"/>
      <c r="D441" s="4"/>
      <c r="E441" s="4"/>
      <c r="F441" s="149"/>
      <c r="G441" s="149"/>
      <c r="H441" s="149"/>
      <c r="I441" s="149"/>
      <c r="J441" s="149"/>
      <c r="K441" s="149"/>
      <c r="L441" s="149"/>
    </row>
    <row r="442" spans="2:12" ht="12.75">
      <c r="B442" s="3"/>
      <c r="C442" s="4"/>
      <c r="D442" s="4"/>
      <c r="E442" s="4"/>
      <c r="F442" s="149"/>
      <c r="G442" s="149"/>
      <c r="H442" s="149"/>
      <c r="I442" s="149"/>
      <c r="J442" s="149"/>
      <c r="K442" s="149"/>
      <c r="L442" s="149"/>
    </row>
    <row r="443" spans="2:12" ht="12.75">
      <c r="B443" s="3"/>
      <c r="C443" s="4"/>
      <c r="D443" s="4"/>
      <c r="E443" s="4"/>
      <c r="F443" s="149"/>
      <c r="G443" s="149"/>
      <c r="H443" s="149"/>
      <c r="I443" s="149"/>
      <c r="J443" s="149"/>
      <c r="K443" s="149"/>
      <c r="L443" s="149"/>
    </row>
    <row r="444" spans="2:12" ht="12.75">
      <c r="B444" s="3"/>
      <c r="C444" s="4"/>
      <c r="D444" s="4"/>
      <c r="E444" s="4"/>
      <c r="F444" s="149"/>
      <c r="G444" s="149"/>
      <c r="H444" s="149"/>
      <c r="I444" s="149"/>
      <c r="J444" s="149"/>
      <c r="K444" s="149"/>
      <c r="L444" s="149"/>
    </row>
    <row r="445" spans="2:12" ht="12.75">
      <c r="B445" s="3"/>
      <c r="C445" s="4"/>
      <c r="D445" s="4"/>
      <c r="E445" s="4"/>
      <c r="F445" s="149"/>
      <c r="G445" s="149"/>
      <c r="H445" s="149"/>
      <c r="I445" s="149"/>
      <c r="J445" s="149"/>
      <c r="K445" s="149"/>
      <c r="L445" s="149"/>
    </row>
    <row r="446" spans="2:12" ht="12.75">
      <c r="B446" s="3"/>
      <c r="C446" s="4"/>
      <c r="D446" s="4"/>
      <c r="E446" s="4"/>
      <c r="F446" s="149"/>
      <c r="G446" s="149"/>
      <c r="H446" s="149"/>
      <c r="I446" s="149"/>
      <c r="J446" s="149"/>
      <c r="K446" s="149"/>
      <c r="L446" s="149"/>
    </row>
    <row r="447" spans="2:12" ht="12.75">
      <c r="B447" s="3"/>
      <c r="C447" s="4"/>
      <c r="D447" s="4"/>
      <c r="E447" s="4"/>
      <c r="F447" s="149"/>
      <c r="G447" s="149"/>
      <c r="H447" s="149"/>
      <c r="I447" s="149"/>
      <c r="J447" s="149"/>
      <c r="K447" s="149"/>
      <c r="L447" s="149"/>
    </row>
    <row r="448" spans="2:12" ht="12.75">
      <c r="B448" s="3"/>
      <c r="C448" s="4"/>
      <c r="D448" s="4"/>
      <c r="E448" s="4"/>
      <c r="F448" s="149"/>
      <c r="G448" s="149"/>
      <c r="H448" s="149"/>
      <c r="I448" s="149"/>
      <c r="J448" s="149"/>
      <c r="K448" s="149"/>
      <c r="L448" s="149"/>
    </row>
    <row r="449" spans="2:12" ht="12.75">
      <c r="B449" s="3"/>
      <c r="C449" s="4"/>
      <c r="D449" s="4"/>
      <c r="E449" s="4"/>
      <c r="F449" s="149"/>
      <c r="G449" s="149"/>
      <c r="H449" s="149"/>
      <c r="I449" s="149"/>
      <c r="J449" s="149"/>
      <c r="K449" s="149"/>
      <c r="L449" s="149"/>
    </row>
    <row r="450" spans="2:12" ht="12.75">
      <c r="B450" s="3"/>
      <c r="C450" s="4"/>
      <c r="D450" s="4"/>
      <c r="E450" s="4"/>
      <c r="F450" s="149"/>
      <c r="G450" s="149"/>
      <c r="H450" s="149"/>
      <c r="I450" s="149"/>
      <c r="J450" s="149"/>
      <c r="K450" s="149"/>
      <c r="L450" s="149"/>
    </row>
    <row r="451" spans="2:12" ht="12.75">
      <c r="B451" s="3"/>
      <c r="C451" s="4"/>
      <c r="D451" s="4"/>
      <c r="E451" s="4"/>
      <c r="F451" s="149"/>
      <c r="G451" s="149"/>
      <c r="H451" s="149"/>
      <c r="I451" s="149"/>
      <c r="J451" s="149"/>
      <c r="K451" s="149"/>
      <c r="L451" s="149"/>
    </row>
    <row r="452" spans="2:12" ht="12.75">
      <c r="B452" s="3"/>
      <c r="C452" s="4"/>
      <c r="D452" s="4"/>
      <c r="E452" s="4"/>
      <c r="F452" s="149"/>
      <c r="G452" s="149"/>
      <c r="H452" s="149"/>
      <c r="I452" s="149"/>
      <c r="J452" s="149"/>
      <c r="K452" s="149"/>
      <c r="L452" s="149"/>
    </row>
    <row r="453" spans="2:12" ht="12.75">
      <c r="B453" s="3"/>
      <c r="C453" s="4"/>
      <c r="D453" s="4"/>
      <c r="E453" s="4"/>
      <c r="F453" s="149"/>
      <c r="G453" s="149"/>
      <c r="H453" s="149"/>
      <c r="I453" s="149"/>
      <c r="J453" s="149"/>
      <c r="K453" s="149"/>
      <c r="L453" s="149"/>
    </row>
    <row r="454" spans="2:12" ht="12.75">
      <c r="B454" s="3"/>
      <c r="C454" s="4"/>
      <c r="D454" s="4"/>
      <c r="E454" s="4"/>
      <c r="F454" s="149"/>
      <c r="G454" s="149"/>
      <c r="H454" s="149"/>
      <c r="I454" s="149"/>
      <c r="J454" s="149"/>
      <c r="K454" s="149"/>
      <c r="L454" s="149"/>
    </row>
    <row r="455" spans="2:12" ht="12.75">
      <c r="B455" s="3"/>
      <c r="C455" s="4"/>
      <c r="D455" s="4"/>
      <c r="E455" s="4"/>
      <c r="F455" s="149"/>
      <c r="G455" s="149"/>
      <c r="H455" s="149"/>
      <c r="I455" s="149"/>
      <c r="J455" s="149"/>
      <c r="K455" s="149"/>
      <c r="L455" s="149"/>
    </row>
    <row r="456" spans="2:12" ht="12.75">
      <c r="B456" s="3"/>
      <c r="C456" s="4"/>
      <c r="D456" s="4"/>
      <c r="E456" s="4"/>
      <c r="F456" s="149"/>
      <c r="G456" s="149"/>
      <c r="H456" s="149"/>
      <c r="I456" s="149"/>
      <c r="J456" s="149"/>
      <c r="K456" s="149"/>
      <c r="L456" s="149"/>
    </row>
    <row r="457" spans="2:12" ht="12.75">
      <c r="B457" s="3"/>
      <c r="C457" s="4"/>
      <c r="D457" s="4"/>
      <c r="E457" s="4"/>
      <c r="F457" s="149"/>
      <c r="G457" s="149"/>
      <c r="H457" s="149"/>
      <c r="I457" s="149"/>
      <c r="J457" s="149"/>
      <c r="K457" s="149"/>
      <c r="L457" s="149"/>
    </row>
    <row r="458" spans="2:12" ht="12.75">
      <c r="B458" s="3"/>
      <c r="C458" s="4"/>
      <c r="D458" s="4"/>
      <c r="E458" s="4"/>
      <c r="F458" s="149"/>
      <c r="G458" s="149"/>
      <c r="H458" s="149"/>
      <c r="I458" s="149"/>
      <c r="J458" s="149"/>
      <c r="K458" s="149"/>
      <c r="L458" s="149"/>
    </row>
    <row r="459" spans="2:12" ht="12.75">
      <c r="B459" s="3"/>
      <c r="C459" s="4"/>
      <c r="D459" s="4"/>
      <c r="E459" s="4"/>
      <c r="F459" s="149"/>
      <c r="G459" s="149"/>
      <c r="H459" s="149"/>
      <c r="I459" s="149"/>
      <c r="J459" s="149"/>
      <c r="K459" s="149"/>
      <c r="L459" s="149"/>
    </row>
    <row r="460" spans="2:12" ht="12.75">
      <c r="B460" s="3"/>
      <c r="C460" s="4"/>
      <c r="D460" s="4"/>
      <c r="E460" s="4"/>
      <c r="F460" s="149"/>
      <c r="G460" s="149"/>
      <c r="H460" s="149"/>
      <c r="I460" s="149"/>
      <c r="J460" s="149"/>
      <c r="K460" s="149"/>
      <c r="L460" s="149"/>
    </row>
    <row r="461" spans="2:12" ht="12.75">
      <c r="B461" s="3"/>
      <c r="C461" s="4"/>
      <c r="D461" s="4"/>
      <c r="E461" s="4"/>
      <c r="F461" s="149"/>
      <c r="G461" s="149"/>
      <c r="H461" s="149"/>
      <c r="I461" s="149"/>
      <c r="J461" s="149"/>
      <c r="K461" s="149"/>
      <c r="L461" s="149"/>
    </row>
    <row r="462" spans="2:12" ht="12.75">
      <c r="B462" s="3"/>
      <c r="C462" s="4"/>
      <c r="D462" s="4"/>
      <c r="E462" s="4"/>
      <c r="F462" s="149"/>
      <c r="G462" s="149"/>
      <c r="H462" s="149"/>
      <c r="I462" s="149"/>
      <c r="J462" s="149"/>
      <c r="K462" s="149"/>
      <c r="L462" s="149"/>
    </row>
    <row r="463" spans="2:12" ht="12.75">
      <c r="B463" s="3"/>
      <c r="C463" s="4"/>
      <c r="D463" s="4"/>
      <c r="E463" s="4"/>
      <c r="F463" s="149"/>
      <c r="G463" s="149"/>
      <c r="H463" s="149"/>
      <c r="I463" s="149"/>
      <c r="J463" s="149"/>
      <c r="K463" s="149"/>
      <c r="L463" s="149"/>
    </row>
    <row r="464" spans="2:12" ht="12.75">
      <c r="B464" s="3"/>
      <c r="C464" s="4"/>
      <c r="D464" s="4"/>
      <c r="E464" s="4"/>
      <c r="F464" s="149"/>
      <c r="G464" s="149"/>
      <c r="H464" s="149"/>
      <c r="I464" s="149"/>
      <c r="J464" s="149"/>
      <c r="K464" s="149"/>
      <c r="L464" s="149"/>
    </row>
    <row r="465" spans="2:12" ht="12.75">
      <c r="B465" s="3"/>
      <c r="C465" s="4"/>
      <c r="D465" s="4"/>
      <c r="E465" s="4"/>
      <c r="F465" s="149"/>
      <c r="G465" s="149"/>
      <c r="H465" s="149"/>
      <c r="I465" s="149"/>
      <c r="J465" s="149"/>
      <c r="K465" s="149"/>
      <c r="L465" s="149"/>
    </row>
    <row r="466" spans="2:12" ht="12.75">
      <c r="B466" s="3"/>
      <c r="C466" s="4"/>
      <c r="D466" s="4"/>
      <c r="E466" s="4"/>
      <c r="F466" s="149"/>
      <c r="G466" s="149"/>
      <c r="H466" s="149"/>
      <c r="I466" s="149"/>
      <c r="J466" s="149"/>
      <c r="K466" s="149"/>
      <c r="L466" s="149"/>
    </row>
    <row r="467" spans="2:12" ht="12.75">
      <c r="B467" s="3"/>
      <c r="C467" s="4"/>
      <c r="D467" s="4"/>
      <c r="E467" s="4"/>
      <c r="F467" s="149"/>
      <c r="G467" s="149"/>
      <c r="H467" s="149"/>
      <c r="I467" s="149"/>
      <c r="J467" s="149"/>
      <c r="K467" s="149"/>
      <c r="L467" s="149"/>
    </row>
    <row r="468" spans="2:12" ht="12.75">
      <c r="B468" s="3"/>
      <c r="C468" s="4"/>
      <c r="D468" s="4"/>
      <c r="E468" s="4"/>
      <c r="F468" s="149"/>
      <c r="G468" s="149"/>
      <c r="H468" s="149"/>
      <c r="I468" s="149"/>
      <c r="J468" s="149"/>
      <c r="K468" s="149"/>
      <c r="L468" s="149"/>
    </row>
    <row r="469" spans="2:12" ht="12.75">
      <c r="B469" s="3"/>
      <c r="C469" s="4"/>
      <c r="D469" s="4"/>
      <c r="E469" s="4"/>
      <c r="F469" s="149"/>
      <c r="G469" s="149"/>
      <c r="H469" s="149"/>
      <c r="I469" s="149"/>
      <c r="J469" s="149"/>
      <c r="K469" s="149"/>
      <c r="L469" s="149"/>
    </row>
    <row r="470" spans="2:12" ht="12.75">
      <c r="B470" s="3"/>
      <c r="C470" s="4"/>
      <c r="D470" s="4"/>
      <c r="E470" s="4"/>
      <c r="F470" s="149"/>
      <c r="G470" s="149"/>
      <c r="H470" s="149"/>
      <c r="I470" s="149"/>
      <c r="J470" s="149"/>
      <c r="K470" s="149"/>
      <c r="L470" s="149"/>
    </row>
    <row r="471" spans="2:12" ht="12.75">
      <c r="B471" s="3"/>
      <c r="C471" s="4"/>
      <c r="D471" s="4"/>
      <c r="E471" s="4"/>
      <c r="F471" s="149"/>
      <c r="G471" s="149"/>
      <c r="H471" s="149"/>
      <c r="I471" s="149"/>
      <c r="J471" s="149"/>
      <c r="K471" s="149"/>
      <c r="L471" s="149"/>
    </row>
    <row r="472" spans="2:12" ht="12.75">
      <c r="B472" s="3"/>
      <c r="C472" s="4"/>
      <c r="D472" s="4"/>
      <c r="E472" s="4"/>
      <c r="F472" s="149"/>
      <c r="G472" s="149"/>
      <c r="H472" s="149"/>
      <c r="I472" s="149"/>
      <c r="J472" s="149"/>
      <c r="K472" s="149"/>
      <c r="L472" s="149"/>
    </row>
    <row r="473" spans="2:12" ht="12.75">
      <c r="B473" s="3"/>
      <c r="C473" s="4"/>
      <c r="D473" s="4"/>
      <c r="E473" s="4"/>
      <c r="F473" s="149"/>
      <c r="G473" s="149"/>
      <c r="H473" s="149"/>
      <c r="I473" s="149"/>
      <c r="J473" s="149"/>
      <c r="K473" s="149"/>
      <c r="L473" s="149"/>
    </row>
    <row r="474" spans="2:12" ht="12.75">
      <c r="B474" s="3"/>
      <c r="C474" s="4"/>
      <c r="D474" s="4"/>
      <c r="E474" s="4"/>
      <c r="F474" s="149"/>
      <c r="G474" s="149"/>
      <c r="H474" s="149"/>
      <c r="I474" s="149"/>
      <c r="J474" s="149"/>
      <c r="K474" s="149"/>
      <c r="L474" s="149"/>
    </row>
    <row r="475" spans="2:12" ht="12.75">
      <c r="B475" s="3"/>
      <c r="C475" s="4"/>
      <c r="D475" s="4"/>
      <c r="E475" s="4"/>
      <c r="F475" s="149"/>
      <c r="G475" s="149"/>
      <c r="H475" s="149"/>
      <c r="I475" s="149"/>
      <c r="J475" s="149"/>
      <c r="K475" s="149"/>
      <c r="L475" s="149"/>
    </row>
    <row r="476" spans="2:12" ht="12.75">
      <c r="B476" s="3"/>
      <c r="C476" s="4"/>
      <c r="D476" s="4"/>
      <c r="E476" s="4"/>
      <c r="F476" s="149"/>
      <c r="G476" s="149"/>
      <c r="H476" s="149"/>
      <c r="I476" s="149"/>
      <c r="J476" s="149"/>
      <c r="K476" s="149"/>
      <c r="L476" s="149"/>
    </row>
    <row r="477" spans="2:12" ht="12.75">
      <c r="B477" s="3"/>
      <c r="C477" s="4"/>
      <c r="D477" s="4"/>
      <c r="E477" s="4"/>
      <c r="F477" s="149"/>
      <c r="G477" s="149"/>
      <c r="H477" s="149"/>
      <c r="I477" s="149"/>
      <c r="J477" s="149"/>
      <c r="K477" s="149"/>
      <c r="L477" s="149"/>
    </row>
    <row r="478" spans="2:12" ht="12.75">
      <c r="B478" s="3"/>
      <c r="C478" s="4"/>
      <c r="D478" s="4"/>
      <c r="E478" s="4"/>
      <c r="F478" s="149"/>
      <c r="G478" s="149"/>
      <c r="H478" s="149"/>
      <c r="I478" s="149"/>
      <c r="J478" s="149"/>
      <c r="K478" s="149"/>
      <c r="L478" s="149"/>
    </row>
    <row r="479" spans="2:12" ht="12.75">
      <c r="B479" s="3"/>
      <c r="C479" s="4"/>
      <c r="D479" s="4"/>
      <c r="E479" s="4"/>
      <c r="F479" s="149"/>
      <c r="G479" s="149"/>
      <c r="H479" s="149"/>
      <c r="I479" s="149"/>
      <c r="J479" s="149"/>
      <c r="K479" s="149"/>
      <c r="L479" s="149"/>
    </row>
    <row r="480" spans="2:12" ht="12.75">
      <c r="B480" s="3"/>
      <c r="C480" s="4"/>
      <c r="D480" s="4"/>
      <c r="E480" s="4"/>
      <c r="F480" s="149"/>
      <c r="G480" s="149"/>
      <c r="H480" s="149"/>
      <c r="I480" s="149"/>
      <c r="J480" s="149"/>
      <c r="K480" s="149"/>
      <c r="L480" s="149"/>
    </row>
    <row r="481" spans="2:12" ht="12.75">
      <c r="B481" s="3"/>
      <c r="C481" s="4"/>
      <c r="D481" s="4"/>
      <c r="E481" s="4"/>
      <c r="F481" s="149"/>
      <c r="G481" s="149"/>
      <c r="H481" s="149"/>
      <c r="I481" s="149"/>
      <c r="J481" s="149"/>
      <c r="K481" s="149"/>
      <c r="L481" s="149"/>
    </row>
    <row r="482" spans="2:12" ht="12.75">
      <c r="B482" s="3"/>
      <c r="C482" s="4"/>
      <c r="D482" s="4"/>
      <c r="E482" s="4"/>
      <c r="F482" s="149"/>
      <c r="G482" s="149"/>
      <c r="H482" s="149"/>
      <c r="I482" s="149"/>
      <c r="J482" s="149"/>
      <c r="K482" s="149"/>
      <c r="L482" s="149"/>
    </row>
    <row r="483" spans="2:12" ht="12.75">
      <c r="B483" s="3"/>
      <c r="C483" s="4"/>
      <c r="D483" s="4"/>
      <c r="E483" s="4"/>
      <c r="F483" s="149"/>
      <c r="G483" s="149"/>
      <c r="H483" s="149"/>
      <c r="I483" s="149"/>
      <c r="J483" s="149"/>
      <c r="K483" s="149"/>
      <c r="L483" s="149"/>
    </row>
    <row r="484" spans="2:12" ht="12.75">
      <c r="B484" s="3"/>
      <c r="C484" s="4"/>
      <c r="D484" s="4"/>
      <c r="E484" s="4"/>
      <c r="F484" s="149"/>
      <c r="G484" s="149"/>
      <c r="H484" s="149"/>
      <c r="I484" s="149"/>
      <c r="J484" s="149"/>
      <c r="K484" s="149"/>
      <c r="L484" s="149"/>
    </row>
    <row r="485" spans="2:12" ht="12.75">
      <c r="B485" s="3"/>
      <c r="C485" s="4"/>
      <c r="D485" s="4"/>
      <c r="E485" s="4"/>
      <c r="F485" s="149"/>
      <c r="G485" s="149"/>
      <c r="H485" s="149"/>
      <c r="I485" s="149"/>
      <c r="J485" s="149"/>
      <c r="K485" s="149"/>
      <c r="L485" s="149"/>
    </row>
    <row r="486" spans="2:12" ht="12.75">
      <c r="B486" s="3"/>
      <c r="C486" s="4"/>
      <c r="D486" s="4"/>
      <c r="E486" s="4"/>
      <c r="F486" s="149"/>
      <c r="G486" s="149"/>
      <c r="H486" s="149"/>
      <c r="I486" s="149"/>
      <c r="J486" s="149"/>
      <c r="K486" s="149"/>
      <c r="L486" s="149"/>
    </row>
    <row r="487" spans="2:12" ht="12.75">
      <c r="B487" s="3"/>
      <c r="C487" s="4"/>
      <c r="D487" s="4"/>
      <c r="E487" s="4"/>
      <c r="F487" s="149"/>
      <c r="G487" s="149"/>
      <c r="H487" s="149"/>
      <c r="I487" s="149"/>
      <c r="J487" s="149"/>
      <c r="K487" s="149"/>
      <c r="L487" s="149"/>
    </row>
    <row r="488" spans="2:12" ht="12.75">
      <c r="B488" s="3"/>
      <c r="C488" s="4"/>
      <c r="D488" s="4"/>
      <c r="E488" s="4"/>
      <c r="F488" s="149"/>
      <c r="G488" s="149"/>
      <c r="H488" s="149"/>
      <c r="I488" s="149"/>
      <c r="J488" s="149"/>
      <c r="K488" s="149"/>
      <c r="L488" s="149"/>
    </row>
    <row r="489" spans="2:12" ht="12.75">
      <c r="B489" s="3"/>
      <c r="C489" s="4"/>
      <c r="D489" s="4"/>
      <c r="E489" s="4"/>
      <c r="F489" s="149"/>
      <c r="G489" s="149"/>
      <c r="H489" s="149"/>
      <c r="I489" s="149"/>
      <c r="J489" s="149"/>
      <c r="K489" s="149"/>
      <c r="L489" s="149"/>
    </row>
    <row r="490" spans="2:12" ht="12.75">
      <c r="B490" s="3"/>
      <c r="C490" s="4"/>
      <c r="D490" s="4"/>
      <c r="E490" s="4"/>
      <c r="F490" s="149"/>
      <c r="G490" s="149"/>
      <c r="H490" s="149"/>
      <c r="I490" s="149"/>
      <c r="J490" s="149"/>
      <c r="K490" s="149"/>
      <c r="L490" s="149"/>
    </row>
    <row r="491" spans="2:12" ht="12.75">
      <c r="B491" s="3"/>
      <c r="C491" s="4"/>
      <c r="D491" s="4"/>
      <c r="E491" s="4"/>
      <c r="F491" s="149"/>
      <c r="G491" s="149"/>
      <c r="H491" s="149"/>
      <c r="I491" s="149"/>
      <c r="J491" s="149"/>
      <c r="K491" s="149"/>
      <c r="L491" s="149"/>
    </row>
    <row r="492" spans="2:12" ht="12.75">
      <c r="B492" s="3"/>
      <c r="C492" s="4"/>
      <c r="D492" s="4"/>
      <c r="E492" s="4"/>
      <c r="F492" s="149"/>
      <c r="G492" s="149"/>
      <c r="H492" s="149"/>
      <c r="I492" s="149"/>
      <c r="J492" s="149"/>
      <c r="K492" s="149"/>
      <c r="L492" s="149"/>
    </row>
    <row r="493" spans="2:12" ht="12.75">
      <c r="B493" s="3"/>
      <c r="C493" s="4"/>
      <c r="D493" s="4"/>
      <c r="E493" s="4"/>
      <c r="F493" s="149"/>
      <c r="G493" s="149"/>
      <c r="H493" s="149"/>
      <c r="I493" s="149"/>
      <c r="J493" s="149"/>
      <c r="K493" s="149"/>
      <c r="L493" s="149"/>
    </row>
    <row r="494" spans="2:12" ht="12.75">
      <c r="B494" s="3"/>
      <c r="C494" s="4"/>
      <c r="D494" s="4"/>
      <c r="E494" s="4"/>
      <c r="F494" s="149"/>
      <c r="G494" s="149"/>
      <c r="H494" s="149"/>
      <c r="I494" s="149"/>
      <c r="J494" s="149"/>
      <c r="K494" s="149"/>
      <c r="L494" s="149"/>
    </row>
    <row r="495" spans="2:12" ht="12.75">
      <c r="B495" s="3"/>
      <c r="C495" s="4"/>
      <c r="D495" s="4"/>
      <c r="E495" s="4"/>
      <c r="F495" s="149"/>
      <c r="G495" s="149"/>
      <c r="H495" s="149"/>
      <c r="I495" s="149"/>
      <c r="J495" s="149"/>
      <c r="K495" s="149"/>
      <c r="L495" s="149"/>
    </row>
    <row r="496" spans="2:12" ht="12.75">
      <c r="B496" s="3"/>
      <c r="C496" s="4"/>
      <c r="D496" s="4"/>
      <c r="E496" s="4"/>
      <c r="F496" s="149"/>
      <c r="G496" s="149"/>
      <c r="H496" s="149"/>
      <c r="I496" s="149"/>
      <c r="J496" s="149"/>
      <c r="K496" s="149"/>
      <c r="L496" s="149"/>
    </row>
    <row r="497" spans="2:12" ht="12.75">
      <c r="B497" s="3"/>
      <c r="C497" s="4"/>
      <c r="D497" s="4"/>
      <c r="E497" s="4"/>
      <c r="F497" s="149"/>
      <c r="G497" s="149"/>
      <c r="H497" s="149"/>
      <c r="I497" s="149"/>
      <c r="J497" s="149"/>
      <c r="K497" s="149"/>
      <c r="L497" s="149"/>
    </row>
    <row r="498" spans="2:12" ht="12.75">
      <c r="B498" s="3"/>
      <c r="C498" s="4"/>
      <c r="D498" s="4"/>
      <c r="E498" s="4"/>
      <c r="F498" s="149"/>
      <c r="G498" s="149"/>
      <c r="H498" s="149"/>
      <c r="I498" s="149"/>
      <c r="J498" s="149"/>
      <c r="K498" s="149"/>
      <c r="L498" s="149"/>
    </row>
    <row r="499" spans="2:12" ht="12.75">
      <c r="B499" s="3"/>
      <c r="C499" s="4"/>
      <c r="D499" s="4"/>
      <c r="E499" s="4"/>
      <c r="F499" s="149"/>
      <c r="G499" s="149"/>
      <c r="H499" s="149"/>
      <c r="I499" s="149"/>
      <c r="J499" s="149"/>
      <c r="K499" s="149"/>
      <c r="L499" s="149"/>
    </row>
    <row r="500" spans="2:12" ht="12.75">
      <c r="B500" s="3"/>
      <c r="C500" s="4"/>
      <c r="D500" s="4"/>
      <c r="E500" s="4"/>
      <c r="F500" s="149"/>
      <c r="G500" s="149"/>
      <c r="H500" s="149"/>
      <c r="I500" s="149"/>
      <c r="J500" s="149"/>
      <c r="K500" s="149"/>
      <c r="L500" s="149"/>
    </row>
    <row r="501" spans="2:12" ht="12.75">
      <c r="B501" s="3"/>
      <c r="C501" s="4"/>
      <c r="D501" s="4"/>
      <c r="E501" s="4"/>
      <c r="F501" s="149"/>
      <c r="G501" s="149"/>
      <c r="H501" s="149"/>
      <c r="I501" s="149"/>
      <c r="J501" s="149"/>
      <c r="K501" s="149"/>
      <c r="L501" s="149"/>
    </row>
    <row r="502" spans="2:12" ht="12.75">
      <c r="B502" s="3"/>
      <c r="C502" s="4"/>
      <c r="D502" s="4"/>
      <c r="E502" s="4"/>
      <c r="F502" s="149"/>
      <c r="G502" s="149"/>
      <c r="H502" s="149"/>
      <c r="I502" s="149"/>
      <c r="J502" s="149"/>
      <c r="K502" s="149"/>
      <c r="L502" s="149"/>
    </row>
    <row r="503" spans="2:12" ht="12.75">
      <c r="B503" s="3"/>
      <c r="C503" s="4"/>
      <c r="D503" s="4"/>
      <c r="E503" s="4"/>
      <c r="F503" s="149"/>
      <c r="G503" s="149"/>
      <c r="H503" s="149"/>
      <c r="I503" s="149"/>
      <c r="J503" s="149"/>
      <c r="K503" s="149"/>
      <c r="L503" s="149"/>
    </row>
    <row r="504" spans="2:12" ht="12.75">
      <c r="B504" s="3"/>
      <c r="C504" s="4"/>
      <c r="D504" s="4"/>
      <c r="E504" s="4"/>
      <c r="F504" s="149"/>
      <c r="G504" s="149"/>
      <c r="H504" s="149"/>
      <c r="I504" s="149"/>
      <c r="J504" s="149"/>
      <c r="K504" s="149"/>
      <c r="L504" s="149"/>
    </row>
    <row r="505" spans="2:12" ht="12.75">
      <c r="B505" s="3"/>
      <c r="C505" s="4"/>
      <c r="D505" s="4"/>
      <c r="E505" s="4"/>
      <c r="F505" s="149"/>
      <c r="G505" s="149"/>
      <c r="H505" s="149"/>
      <c r="I505" s="149"/>
      <c r="J505" s="149"/>
      <c r="K505" s="149"/>
      <c r="L505" s="149"/>
    </row>
    <row r="506" spans="2:12" ht="12.75">
      <c r="B506" s="3"/>
      <c r="C506" s="4"/>
      <c r="D506" s="4"/>
      <c r="E506" s="4"/>
      <c r="F506" s="149"/>
      <c r="G506" s="149"/>
      <c r="H506" s="149"/>
      <c r="I506" s="149"/>
      <c r="J506" s="149"/>
      <c r="K506" s="149"/>
      <c r="L506" s="149"/>
    </row>
    <row r="507" spans="2:12" ht="12.75">
      <c r="B507" s="3"/>
      <c r="C507" s="4"/>
      <c r="D507" s="4"/>
      <c r="E507" s="4"/>
      <c r="F507" s="149"/>
      <c r="G507" s="149"/>
      <c r="H507" s="149"/>
      <c r="I507" s="149"/>
      <c r="J507" s="149"/>
      <c r="K507" s="149"/>
      <c r="L507" s="149"/>
    </row>
    <row r="508" spans="2:12" ht="12.75">
      <c r="B508" s="3"/>
      <c r="C508" s="4"/>
      <c r="D508" s="4"/>
      <c r="E508" s="4"/>
      <c r="F508" s="149"/>
      <c r="G508" s="149"/>
      <c r="H508" s="149"/>
      <c r="I508" s="149"/>
      <c r="J508" s="149"/>
      <c r="K508" s="149"/>
      <c r="L508" s="149"/>
    </row>
    <row r="509" spans="2:12" ht="12.75">
      <c r="B509" s="3"/>
      <c r="C509" s="4"/>
      <c r="D509" s="4"/>
      <c r="E509" s="4"/>
      <c r="F509" s="149"/>
      <c r="G509" s="149"/>
      <c r="H509" s="149"/>
      <c r="I509" s="149"/>
      <c r="J509" s="149"/>
      <c r="K509" s="149"/>
      <c r="L509" s="149"/>
    </row>
    <row r="510" spans="2:12" ht="12.75">
      <c r="B510" s="3"/>
      <c r="C510" s="4"/>
      <c r="D510" s="4"/>
      <c r="E510" s="4"/>
      <c r="F510" s="149"/>
      <c r="G510" s="149"/>
      <c r="H510" s="149"/>
      <c r="I510" s="149"/>
      <c r="J510" s="149"/>
      <c r="K510" s="149"/>
      <c r="L510" s="149"/>
    </row>
    <row r="511" spans="2:12" ht="12.75">
      <c r="B511" s="3"/>
      <c r="C511" s="4"/>
      <c r="D511" s="4"/>
      <c r="E511" s="4"/>
      <c r="F511" s="149"/>
      <c r="G511" s="149"/>
      <c r="H511" s="149"/>
      <c r="I511" s="149"/>
      <c r="J511" s="149"/>
      <c r="K511" s="149"/>
      <c r="L511" s="149"/>
    </row>
    <row r="512" spans="2:12" ht="12.75">
      <c r="B512" s="3"/>
      <c r="C512" s="4"/>
      <c r="D512" s="4"/>
      <c r="E512" s="4"/>
      <c r="F512" s="149"/>
      <c r="G512" s="149"/>
      <c r="H512" s="149"/>
      <c r="I512" s="149"/>
      <c r="J512" s="149"/>
      <c r="K512" s="149"/>
      <c r="L512" s="149"/>
    </row>
    <row r="513" spans="2:12" ht="12.75">
      <c r="B513" s="3"/>
      <c r="C513" s="4"/>
      <c r="D513" s="4"/>
      <c r="E513" s="4"/>
      <c r="F513" s="149"/>
      <c r="G513" s="149"/>
      <c r="H513" s="149"/>
      <c r="I513" s="149"/>
      <c r="J513" s="149"/>
      <c r="K513" s="149"/>
      <c r="L513" s="149"/>
    </row>
    <row r="514" spans="2:12" ht="12.75">
      <c r="B514" s="3"/>
      <c r="C514" s="4"/>
      <c r="D514" s="4"/>
      <c r="E514" s="4"/>
      <c r="F514" s="149"/>
      <c r="G514" s="149"/>
      <c r="H514" s="149"/>
      <c r="I514" s="149"/>
      <c r="J514" s="149"/>
      <c r="K514" s="149"/>
      <c r="L514" s="149"/>
    </row>
    <row r="515" spans="2:12" ht="12.75">
      <c r="B515" s="3"/>
      <c r="C515" s="4"/>
      <c r="D515" s="4"/>
      <c r="E515" s="4"/>
      <c r="F515" s="149"/>
      <c r="G515" s="149"/>
      <c r="H515" s="149"/>
      <c r="I515" s="149"/>
      <c r="J515" s="149"/>
      <c r="K515" s="149"/>
      <c r="L515" s="149"/>
    </row>
    <row r="516" spans="2:12" ht="12.75">
      <c r="B516" s="3"/>
      <c r="C516" s="4"/>
      <c r="D516" s="4"/>
      <c r="E516" s="4"/>
      <c r="F516" s="149"/>
      <c r="G516" s="149"/>
      <c r="H516" s="149"/>
      <c r="I516" s="149"/>
      <c r="J516" s="149"/>
      <c r="K516" s="149"/>
      <c r="L516" s="149"/>
    </row>
    <row r="517" spans="2:12" ht="12.75">
      <c r="B517" s="3"/>
      <c r="C517" s="4"/>
      <c r="D517" s="4"/>
      <c r="E517" s="4"/>
      <c r="F517" s="149"/>
      <c r="G517" s="149"/>
      <c r="H517" s="149"/>
      <c r="I517" s="149"/>
      <c r="J517" s="149"/>
      <c r="K517" s="149"/>
      <c r="L517" s="149"/>
    </row>
    <row r="518" spans="2:12" ht="12.75">
      <c r="B518" s="3"/>
      <c r="C518" s="4"/>
      <c r="D518" s="4"/>
      <c r="E518" s="4"/>
      <c r="F518" s="149"/>
      <c r="G518" s="149"/>
      <c r="H518" s="149"/>
      <c r="I518" s="149"/>
      <c r="J518" s="149"/>
      <c r="K518" s="149"/>
      <c r="L518" s="149"/>
    </row>
    <row r="519" spans="2:12" ht="12.75">
      <c r="B519" s="3"/>
      <c r="C519" s="4"/>
      <c r="D519" s="4"/>
      <c r="E519" s="4"/>
      <c r="F519" s="149"/>
      <c r="G519" s="149"/>
      <c r="H519" s="149"/>
      <c r="I519" s="149"/>
      <c r="J519" s="149"/>
      <c r="K519" s="149"/>
      <c r="L519" s="149"/>
    </row>
    <row r="520" spans="2:12" ht="12.75">
      <c r="B520" s="3"/>
      <c r="C520" s="4"/>
      <c r="D520" s="4"/>
      <c r="E520" s="4"/>
      <c r="F520" s="149"/>
      <c r="G520" s="149"/>
      <c r="H520" s="149"/>
      <c r="I520" s="149"/>
      <c r="J520" s="149"/>
      <c r="K520" s="149"/>
      <c r="L520" s="149"/>
    </row>
    <row r="521" spans="2:12" ht="12.75">
      <c r="B521" s="3"/>
      <c r="C521" s="4"/>
      <c r="D521" s="4"/>
      <c r="E521" s="4"/>
      <c r="F521" s="149"/>
      <c r="G521" s="149"/>
      <c r="H521" s="149"/>
      <c r="I521" s="149"/>
      <c r="J521" s="149"/>
      <c r="K521" s="149"/>
      <c r="L521" s="149"/>
    </row>
    <row r="522" spans="2:12" ht="12.75">
      <c r="B522" s="3"/>
      <c r="C522" s="4"/>
      <c r="D522" s="4"/>
      <c r="E522" s="4"/>
      <c r="F522" s="149"/>
      <c r="G522" s="149"/>
      <c r="H522" s="149"/>
      <c r="I522" s="149"/>
      <c r="J522" s="149"/>
      <c r="K522" s="149"/>
      <c r="L522" s="149"/>
    </row>
    <row r="523" spans="2:12" ht="12.75">
      <c r="B523" s="3"/>
      <c r="C523" s="4"/>
      <c r="D523" s="4"/>
      <c r="E523" s="4"/>
      <c r="F523" s="149"/>
      <c r="G523" s="149"/>
      <c r="H523" s="149"/>
      <c r="I523" s="149"/>
      <c r="J523" s="149"/>
      <c r="K523" s="149"/>
      <c r="L523" s="149"/>
    </row>
    <row r="524" spans="2:12" ht="12.75">
      <c r="B524" s="3"/>
      <c r="C524" s="4"/>
      <c r="D524" s="4"/>
      <c r="E524" s="4"/>
      <c r="F524" s="149"/>
      <c r="G524" s="149"/>
      <c r="H524" s="149"/>
      <c r="I524" s="149"/>
      <c r="J524" s="149"/>
      <c r="K524" s="149"/>
      <c r="L524" s="149"/>
    </row>
    <row r="525" spans="2:12" ht="12.75">
      <c r="B525" s="3"/>
      <c r="C525" s="4"/>
      <c r="D525" s="4"/>
      <c r="E525" s="4"/>
      <c r="F525" s="149"/>
      <c r="G525" s="149"/>
      <c r="H525" s="149"/>
      <c r="I525" s="149"/>
      <c r="J525" s="149"/>
      <c r="K525" s="149"/>
      <c r="L525" s="149"/>
    </row>
    <row r="526" spans="2:12" ht="12.75">
      <c r="B526" s="3"/>
      <c r="C526" s="4"/>
      <c r="D526" s="4"/>
      <c r="E526" s="4"/>
      <c r="F526" s="149"/>
      <c r="G526" s="149"/>
      <c r="H526" s="149"/>
      <c r="I526" s="149"/>
      <c r="J526" s="149"/>
      <c r="K526" s="149"/>
      <c r="L526" s="149"/>
    </row>
    <row r="527" spans="2:12" ht="12.75">
      <c r="B527" s="3"/>
      <c r="C527" s="4"/>
      <c r="D527" s="4"/>
      <c r="E527" s="4"/>
      <c r="F527" s="149"/>
      <c r="G527" s="149"/>
      <c r="H527" s="149"/>
      <c r="I527" s="149"/>
      <c r="J527" s="149"/>
      <c r="K527" s="149"/>
      <c r="L527" s="149"/>
    </row>
    <row r="528" spans="2:12" ht="12.75">
      <c r="B528" s="3"/>
      <c r="C528" s="4"/>
      <c r="D528" s="4"/>
      <c r="E528" s="4"/>
      <c r="F528" s="149"/>
      <c r="G528" s="149"/>
      <c r="H528" s="149"/>
      <c r="I528" s="149"/>
      <c r="J528" s="149"/>
      <c r="K528" s="149"/>
      <c r="L528" s="149"/>
    </row>
    <row r="529" spans="2:12" ht="12.75">
      <c r="B529" s="3"/>
      <c r="C529" s="4"/>
      <c r="D529" s="4"/>
      <c r="E529" s="4"/>
      <c r="F529" s="149"/>
      <c r="G529" s="149"/>
      <c r="H529" s="149"/>
      <c r="I529" s="149"/>
      <c r="J529" s="149"/>
      <c r="K529" s="149"/>
      <c r="L529" s="149"/>
    </row>
    <row r="530" spans="2:12" ht="12.75">
      <c r="B530" s="3"/>
      <c r="C530" s="4"/>
      <c r="D530" s="4"/>
      <c r="E530" s="4"/>
      <c r="F530" s="149"/>
      <c r="G530" s="149"/>
      <c r="H530" s="149"/>
      <c r="I530" s="149"/>
      <c r="J530" s="149"/>
      <c r="K530" s="149"/>
      <c r="L530" s="149"/>
    </row>
    <row r="531" spans="2:12" ht="12.75">
      <c r="B531" s="3"/>
      <c r="C531" s="4"/>
      <c r="D531" s="4"/>
      <c r="E531" s="4"/>
      <c r="F531" s="149"/>
      <c r="G531" s="149"/>
      <c r="H531" s="149"/>
      <c r="I531" s="149"/>
      <c r="J531" s="149"/>
      <c r="K531" s="149"/>
      <c r="L531" s="149"/>
    </row>
    <row r="532" spans="2:12" ht="12.75">
      <c r="B532" s="3"/>
      <c r="C532" s="4"/>
      <c r="D532" s="4"/>
      <c r="E532" s="4"/>
      <c r="F532" s="149"/>
      <c r="G532" s="149"/>
      <c r="H532" s="149"/>
      <c r="I532" s="149"/>
      <c r="J532" s="149"/>
      <c r="K532" s="149"/>
      <c r="L532" s="149"/>
    </row>
    <row r="533" spans="2:12" ht="12.75">
      <c r="B533" s="3"/>
      <c r="C533" s="4"/>
      <c r="D533" s="4"/>
      <c r="E533" s="4"/>
      <c r="F533" s="149"/>
      <c r="G533" s="149"/>
      <c r="H533" s="149"/>
      <c r="I533" s="149"/>
      <c r="J533" s="149"/>
      <c r="K533" s="149"/>
      <c r="L533" s="149"/>
    </row>
    <row r="534" spans="2:12" ht="12.75">
      <c r="B534" s="3"/>
      <c r="C534" s="4"/>
      <c r="D534" s="4"/>
      <c r="E534" s="4"/>
      <c r="F534" s="149"/>
      <c r="G534" s="149"/>
      <c r="H534" s="149"/>
      <c r="I534" s="149"/>
      <c r="J534" s="149"/>
      <c r="K534" s="149"/>
      <c r="L534" s="149"/>
    </row>
    <row r="535" spans="2:12" ht="12.75">
      <c r="B535" s="3"/>
      <c r="C535" s="4"/>
      <c r="D535" s="4"/>
      <c r="E535" s="4"/>
      <c r="F535" s="149"/>
      <c r="G535" s="149"/>
      <c r="H535" s="149"/>
      <c r="I535" s="149"/>
      <c r="J535" s="149"/>
      <c r="K535" s="149"/>
      <c r="L535" s="149"/>
    </row>
    <row r="536" spans="2:12" ht="12.75">
      <c r="B536" s="3"/>
      <c r="C536" s="4"/>
      <c r="D536" s="4"/>
      <c r="E536" s="4"/>
      <c r="F536" s="149"/>
      <c r="G536" s="149"/>
      <c r="H536" s="149"/>
      <c r="I536" s="149"/>
      <c r="J536" s="149"/>
      <c r="K536" s="149"/>
      <c r="L536" s="149"/>
    </row>
    <row r="537" spans="2:12" ht="12.75">
      <c r="B537" s="3"/>
      <c r="C537" s="4"/>
      <c r="D537" s="4"/>
      <c r="E537" s="4"/>
      <c r="F537" s="149"/>
      <c r="G537" s="149"/>
      <c r="H537" s="149"/>
      <c r="I537" s="149"/>
      <c r="J537" s="149"/>
      <c r="K537" s="149"/>
      <c r="L537" s="149"/>
    </row>
    <row r="538" spans="2:12" ht="12.75">
      <c r="B538" s="3"/>
      <c r="C538" s="4"/>
      <c r="D538" s="4"/>
      <c r="E538" s="4"/>
      <c r="F538" s="149"/>
      <c r="G538" s="149"/>
      <c r="H538" s="149"/>
      <c r="I538" s="149"/>
      <c r="J538" s="149"/>
      <c r="K538" s="149"/>
      <c r="L538" s="149"/>
    </row>
    <row r="539" spans="2:12" ht="12.75">
      <c r="B539" s="3"/>
      <c r="C539" s="4"/>
      <c r="D539" s="4"/>
      <c r="E539" s="4"/>
      <c r="F539" s="149"/>
      <c r="G539" s="149"/>
      <c r="H539" s="149"/>
      <c r="I539" s="149"/>
      <c r="J539" s="149"/>
      <c r="K539" s="149"/>
      <c r="L539" s="149"/>
    </row>
    <row r="540" spans="2:12" ht="12.75">
      <c r="B540" s="3"/>
      <c r="C540" s="4"/>
      <c r="D540" s="4"/>
      <c r="E540" s="4"/>
      <c r="F540" s="149"/>
      <c r="G540" s="149"/>
      <c r="H540" s="149"/>
      <c r="I540" s="149"/>
      <c r="J540" s="149"/>
      <c r="K540" s="149"/>
      <c r="L540" s="149"/>
    </row>
    <row r="541" spans="2:12" ht="12.75">
      <c r="B541" s="3"/>
      <c r="C541" s="4"/>
      <c r="D541" s="4"/>
      <c r="E541" s="4"/>
      <c r="F541" s="149"/>
      <c r="G541" s="149"/>
      <c r="H541" s="149"/>
      <c r="I541" s="149"/>
      <c r="J541" s="149"/>
      <c r="K541" s="149"/>
      <c r="L541" s="149"/>
    </row>
    <row r="542" spans="2:12" ht="12.75">
      <c r="B542" s="3"/>
      <c r="C542" s="4"/>
      <c r="D542" s="4"/>
      <c r="E542" s="4"/>
      <c r="F542" s="149"/>
      <c r="G542" s="149"/>
      <c r="H542" s="149"/>
      <c r="I542" s="149"/>
      <c r="J542" s="149"/>
      <c r="K542" s="149"/>
      <c r="L542" s="149"/>
    </row>
    <row r="543" spans="2:12" ht="12.75">
      <c r="B543" s="3"/>
      <c r="C543" s="4"/>
      <c r="D543" s="4"/>
      <c r="E543" s="4"/>
      <c r="F543" s="149"/>
      <c r="G543" s="149"/>
      <c r="H543" s="149"/>
      <c r="I543" s="149"/>
      <c r="J543" s="149"/>
      <c r="K543" s="149"/>
      <c r="L543" s="149"/>
    </row>
    <row r="544" spans="2:12" ht="12.75">
      <c r="B544" s="3"/>
      <c r="C544" s="4"/>
      <c r="D544" s="4"/>
      <c r="E544" s="4"/>
      <c r="F544" s="149"/>
      <c r="G544" s="149"/>
      <c r="H544" s="149"/>
      <c r="I544" s="149"/>
      <c r="J544" s="149"/>
      <c r="K544" s="149"/>
      <c r="L544" s="149"/>
    </row>
    <row r="545" spans="2:12" ht="12.75">
      <c r="B545" s="3"/>
      <c r="C545" s="4"/>
      <c r="D545" s="4"/>
      <c r="E545" s="4"/>
      <c r="F545" s="149"/>
      <c r="G545" s="149"/>
      <c r="H545" s="149"/>
      <c r="I545" s="149"/>
      <c r="J545" s="149"/>
      <c r="K545" s="149"/>
      <c r="L545" s="149"/>
    </row>
    <row r="546" spans="2:12" ht="12.75">
      <c r="B546" s="3"/>
      <c r="C546" s="4"/>
      <c r="D546" s="4"/>
      <c r="E546" s="4"/>
      <c r="F546" s="149"/>
      <c r="G546" s="149"/>
      <c r="H546" s="149"/>
      <c r="I546" s="149"/>
      <c r="J546" s="149"/>
      <c r="K546" s="149"/>
      <c r="L546" s="149"/>
    </row>
    <row r="547" spans="2:12" ht="12.75">
      <c r="B547" s="3"/>
      <c r="C547" s="4"/>
      <c r="D547" s="4"/>
      <c r="E547" s="4"/>
      <c r="F547" s="149"/>
      <c r="G547" s="149"/>
      <c r="H547" s="149"/>
      <c r="I547" s="149"/>
      <c r="J547" s="149"/>
      <c r="K547" s="149"/>
      <c r="L547" s="149"/>
    </row>
    <row r="548" spans="2:12" ht="12.75">
      <c r="B548" s="3"/>
      <c r="C548" s="4"/>
      <c r="D548" s="4"/>
      <c r="E548" s="4"/>
      <c r="F548" s="149"/>
      <c r="G548" s="149"/>
      <c r="H548" s="149"/>
      <c r="I548" s="149"/>
      <c r="J548" s="149"/>
      <c r="K548" s="149"/>
      <c r="L548" s="149"/>
    </row>
    <row r="549" spans="2:12" ht="12.75">
      <c r="B549" s="3"/>
      <c r="C549" s="4"/>
      <c r="D549" s="4"/>
      <c r="E549" s="4"/>
      <c r="F549" s="149"/>
      <c r="G549" s="149"/>
      <c r="H549" s="149"/>
      <c r="I549" s="149"/>
      <c r="J549" s="149"/>
      <c r="K549" s="149"/>
      <c r="L549" s="149"/>
    </row>
    <row r="550" spans="2:12" ht="12.75">
      <c r="B550" s="3"/>
      <c r="C550" s="4"/>
      <c r="D550" s="4"/>
      <c r="E550" s="4"/>
      <c r="F550" s="149"/>
      <c r="G550" s="149"/>
      <c r="H550" s="149"/>
      <c r="I550" s="149"/>
      <c r="J550" s="149"/>
      <c r="K550" s="149"/>
      <c r="L550" s="149"/>
    </row>
    <row r="551" spans="2:12" ht="12.75">
      <c r="B551" s="3"/>
      <c r="C551" s="4"/>
      <c r="D551" s="4"/>
      <c r="E551" s="4"/>
      <c r="F551" s="149"/>
      <c r="G551" s="149"/>
      <c r="H551" s="149"/>
      <c r="I551" s="149"/>
      <c r="J551" s="149"/>
      <c r="K551" s="149"/>
      <c r="L551" s="149"/>
    </row>
    <row r="552" spans="2:12" ht="12.75">
      <c r="B552" s="3"/>
      <c r="C552" s="4"/>
      <c r="D552" s="4"/>
      <c r="E552" s="4"/>
      <c r="F552" s="149"/>
      <c r="G552" s="149"/>
      <c r="H552" s="149"/>
      <c r="I552" s="149"/>
      <c r="J552" s="149"/>
      <c r="K552" s="149"/>
      <c r="L552" s="149"/>
    </row>
    <row r="553" spans="2:12" ht="12.75">
      <c r="B553" s="3"/>
      <c r="C553" s="4"/>
      <c r="D553" s="4"/>
      <c r="E553" s="4"/>
      <c r="F553" s="149"/>
      <c r="G553" s="149"/>
      <c r="H553" s="149"/>
      <c r="I553" s="149"/>
      <c r="J553" s="149"/>
      <c r="K553" s="149"/>
      <c r="L553" s="149"/>
    </row>
    <row r="554" spans="2:12" ht="12.75">
      <c r="B554" s="3"/>
      <c r="C554" s="4"/>
      <c r="D554" s="4"/>
      <c r="E554" s="4"/>
      <c r="F554" s="149"/>
      <c r="G554" s="149"/>
      <c r="H554" s="149"/>
      <c r="I554" s="149"/>
      <c r="J554" s="149"/>
      <c r="K554" s="149"/>
      <c r="L554" s="149"/>
    </row>
    <row r="555" spans="2:12" ht="12.75">
      <c r="B555" s="3"/>
      <c r="C555" s="4"/>
      <c r="D555" s="4"/>
      <c r="E555" s="4"/>
      <c r="F555" s="149"/>
      <c r="G555" s="149"/>
      <c r="H555" s="149"/>
      <c r="I555" s="149"/>
      <c r="J555" s="149"/>
      <c r="K555" s="149"/>
      <c r="L555" s="149"/>
    </row>
    <row r="556" spans="2:12" ht="12.75">
      <c r="B556" s="3"/>
      <c r="C556" s="4"/>
      <c r="D556" s="4"/>
      <c r="E556" s="4"/>
      <c r="F556" s="149"/>
      <c r="G556" s="149"/>
      <c r="H556" s="149"/>
      <c r="I556" s="149"/>
      <c r="J556" s="149"/>
      <c r="K556" s="149"/>
      <c r="L556" s="149"/>
    </row>
    <row r="557" spans="2:12" ht="12.75">
      <c r="B557" s="3"/>
      <c r="C557" s="4"/>
      <c r="D557" s="4"/>
      <c r="E557" s="4"/>
      <c r="F557" s="149"/>
      <c r="G557" s="149"/>
      <c r="H557" s="149"/>
      <c r="I557" s="149"/>
      <c r="J557" s="149"/>
      <c r="K557" s="149"/>
      <c r="L557" s="149"/>
    </row>
    <row r="558" spans="2:12" ht="12.75">
      <c r="B558" s="3"/>
      <c r="C558" s="4"/>
      <c r="D558" s="4"/>
      <c r="E558" s="4"/>
      <c r="F558" s="149"/>
      <c r="G558" s="149"/>
      <c r="H558" s="149"/>
      <c r="I558" s="149"/>
      <c r="J558" s="149"/>
      <c r="K558" s="149"/>
      <c r="L558" s="149"/>
    </row>
    <row r="559" spans="2:12" ht="12.75">
      <c r="B559" s="3"/>
      <c r="C559" s="4"/>
      <c r="D559" s="4"/>
      <c r="E559" s="4"/>
      <c r="F559" s="149"/>
      <c r="G559" s="149"/>
      <c r="H559" s="149"/>
      <c r="I559" s="149"/>
      <c r="J559" s="149"/>
      <c r="K559" s="149"/>
      <c r="L559" s="149"/>
    </row>
    <row r="560" spans="2:12" ht="12.75">
      <c r="B560" s="3"/>
      <c r="C560" s="4"/>
      <c r="D560" s="4"/>
      <c r="E560" s="4"/>
      <c r="F560" s="149"/>
      <c r="G560" s="149"/>
      <c r="H560" s="149"/>
      <c r="I560" s="149"/>
      <c r="J560" s="149"/>
      <c r="K560" s="149"/>
      <c r="L560" s="149"/>
    </row>
    <row r="561" spans="2:12" ht="12.75">
      <c r="B561" s="3"/>
      <c r="C561" s="4"/>
      <c r="D561" s="4"/>
      <c r="E561" s="4"/>
      <c r="F561" s="149"/>
      <c r="G561" s="149"/>
      <c r="H561" s="149"/>
      <c r="I561" s="149"/>
      <c r="J561" s="149"/>
      <c r="K561" s="149"/>
      <c r="L561" s="149"/>
    </row>
    <row r="562" spans="2:12" ht="12.75">
      <c r="B562" s="3"/>
      <c r="C562" s="4"/>
      <c r="D562" s="4"/>
      <c r="E562" s="4"/>
      <c r="F562" s="149"/>
      <c r="G562" s="149"/>
      <c r="H562" s="149"/>
      <c r="I562" s="149"/>
      <c r="J562" s="149"/>
      <c r="K562" s="149"/>
      <c r="L562" s="149"/>
    </row>
    <row r="563" spans="2:12" ht="12.75">
      <c r="B563" s="3"/>
      <c r="C563" s="4"/>
      <c r="D563" s="4"/>
      <c r="E563" s="4"/>
      <c r="F563" s="149"/>
      <c r="G563" s="149"/>
      <c r="H563" s="149"/>
      <c r="I563" s="149"/>
      <c r="J563" s="149"/>
      <c r="K563" s="149"/>
      <c r="L563" s="149"/>
    </row>
    <row r="564" spans="2:12" ht="12.75">
      <c r="B564" s="3"/>
      <c r="C564" s="4"/>
      <c r="D564" s="4"/>
      <c r="E564" s="4"/>
      <c r="F564" s="149"/>
      <c r="G564" s="149"/>
      <c r="H564" s="149"/>
      <c r="I564" s="149"/>
      <c r="J564" s="149"/>
      <c r="K564" s="149"/>
      <c r="L564" s="149"/>
    </row>
    <row r="565" spans="2:12" ht="12.75">
      <c r="B565" s="3"/>
      <c r="C565" s="4"/>
      <c r="D565" s="4"/>
      <c r="E565" s="4"/>
      <c r="F565" s="149"/>
      <c r="G565" s="149"/>
      <c r="H565" s="149"/>
      <c r="I565" s="149"/>
      <c r="J565" s="149"/>
      <c r="K565" s="149"/>
      <c r="L565" s="149"/>
    </row>
    <row r="566" spans="2:12" ht="12.75">
      <c r="B566" s="3"/>
      <c r="C566" s="4"/>
      <c r="D566" s="4"/>
      <c r="E566" s="4"/>
      <c r="F566" s="149"/>
      <c r="G566" s="149"/>
      <c r="H566" s="149"/>
      <c r="I566" s="149"/>
      <c r="J566" s="149"/>
      <c r="K566" s="149"/>
      <c r="L566" s="149"/>
    </row>
    <row r="567" spans="2:12" ht="12.75">
      <c r="B567" s="3"/>
      <c r="C567" s="4"/>
      <c r="D567" s="4"/>
      <c r="E567" s="4"/>
      <c r="F567" s="149"/>
      <c r="G567" s="149"/>
      <c r="H567" s="149"/>
      <c r="I567" s="149"/>
      <c r="J567" s="149"/>
      <c r="K567" s="149"/>
      <c r="L567" s="149"/>
    </row>
    <row r="568" spans="2:12" ht="12.75">
      <c r="B568" s="3"/>
      <c r="C568" s="4"/>
      <c r="D568" s="4"/>
      <c r="E568" s="4"/>
      <c r="F568" s="149"/>
      <c r="G568" s="149"/>
      <c r="H568" s="149"/>
      <c r="I568" s="149"/>
      <c r="J568" s="149"/>
      <c r="K568" s="149"/>
      <c r="L568" s="149"/>
    </row>
    <row r="569" spans="2:12" ht="12.75">
      <c r="B569" s="3"/>
      <c r="C569" s="4"/>
      <c r="D569" s="4"/>
      <c r="E569" s="4"/>
      <c r="F569" s="149"/>
      <c r="G569" s="149"/>
      <c r="H569" s="149"/>
      <c r="I569" s="149"/>
      <c r="J569" s="149"/>
      <c r="K569" s="149"/>
      <c r="L569" s="149"/>
    </row>
    <row r="570" spans="2:12" ht="12.75">
      <c r="B570" s="3"/>
      <c r="C570" s="4"/>
      <c r="D570" s="4"/>
      <c r="E570" s="4"/>
      <c r="F570" s="149"/>
      <c r="G570" s="149"/>
      <c r="H570" s="149"/>
      <c r="I570" s="149"/>
      <c r="J570" s="149"/>
      <c r="K570" s="149"/>
      <c r="L570" s="149"/>
    </row>
    <row r="571" spans="2:12" ht="12.75">
      <c r="B571" s="3"/>
      <c r="C571" s="4"/>
      <c r="D571" s="4"/>
      <c r="E571" s="4"/>
      <c r="F571" s="149"/>
      <c r="G571" s="149"/>
      <c r="H571" s="149"/>
      <c r="I571" s="149"/>
      <c r="J571" s="149"/>
      <c r="K571" s="149"/>
      <c r="L571" s="149"/>
    </row>
    <row r="572" spans="2:12" ht="12.75">
      <c r="B572" s="3"/>
      <c r="C572" s="4"/>
      <c r="D572" s="4"/>
      <c r="E572" s="4"/>
      <c r="F572" s="149"/>
      <c r="G572" s="149"/>
      <c r="H572" s="149"/>
      <c r="I572" s="149"/>
      <c r="J572" s="149"/>
      <c r="K572" s="149"/>
      <c r="L572" s="149"/>
    </row>
    <row r="573" spans="2:12" ht="12.75">
      <c r="B573" s="3"/>
      <c r="C573" s="4"/>
      <c r="D573" s="4"/>
      <c r="E573" s="4"/>
      <c r="F573" s="149"/>
      <c r="G573" s="149"/>
      <c r="H573" s="149"/>
      <c r="I573" s="149"/>
      <c r="J573" s="149"/>
      <c r="K573" s="149"/>
      <c r="L573" s="149"/>
    </row>
    <row r="574" spans="2:12" ht="12.75">
      <c r="B574" s="3"/>
      <c r="C574" s="4"/>
      <c r="D574" s="4"/>
      <c r="E574" s="4"/>
      <c r="F574" s="149"/>
      <c r="G574" s="149"/>
      <c r="H574" s="149"/>
      <c r="I574" s="149"/>
      <c r="J574" s="149"/>
      <c r="K574" s="149"/>
      <c r="L574" s="149"/>
    </row>
    <row r="575" spans="2:12" ht="12.75">
      <c r="B575" s="3"/>
      <c r="C575" s="4"/>
      <c r="D575" s="4"/>
      <c r="E575" s="4"/>
      <c r="F575" s="149"/>
      <c r="G575" s="149"/>
      <c r="H575" s="149"/>
      <c r="I575" s="149"/>
      <c r="J575" s="149"/>
      <c r="K575" s="149"/>
      <c r="L575" s="149"/>
    </row>
    <row r="576" spans="2:12" ht="12.75">
      <c r="B576" s="3"/>
      <c r="C576" s="4"/>
      <c r="D576" s="4"/>
      <c r="E576" s="4"/>
      <c r="F576" s="149"/>
      <c r="G576" s="149"/>
      <c r="H576" s="149"/>
      <c r="I576" s="149"/>
      <c r="J576" s="149"/>
      <c r="K576" s="149"/>
      <c r="L576" s="149"/>
    </row>
    <row r="577" spans="2:12" ht="12.75">
      <c r="B577" s="3"/>
      <c r="C577" s="4"/>
      <c r="D577" s="4"/>
      <c r="E577" s="4"/>
      <c r="F577" s="149"/>
      <c r="G577" s="149"/>
      <c r="H577" s="149"/>
      <c r="I577" s="149"/>
      <c r="J577" s="149"/>
      <c r="K577" s="149"/>
      <c r="L577" s="149"/>
    </row>
    <row r="578" spans="2:12" ht="12.75">
      <c r="B578" s="3"/>
      <c r="C578" s="4"/>
      <c r="D578" s="4"/>
      <c r="E578" s="4"/>
      <c r="F578" s="149"/>
      <c r="G578" s="149"/>
      <c r="H578" s="149"/>
      <c r="I578" s="149"/>
      <c r="J578" s="149"/>
      <c r="K578" s="149"/>
      <c r="L578" s="149"/>
    </row>
    <row r="579" spans="2:12" ht="12.75">
      <c r="B579" s="3"/>
      <c r="C579" s="4"/>
      <c r="D579" s="4"/>
      <c r="E579" s="4"/>
      <c r="F579" s="149"/>
      <c r="G579" s="149"/>
      <c r="H579" s="149"/>
      <c r="I579" s="149"/>
      <c r="J579" s="149"/>
      <c r="K579" s="149"/>
      <c r="L579" s="149"/>
    </row>
    <row r="580" spans="2:12" ht="12.75">
      <c r="B580" s="3"/>
      <c r="C580" s="4"/>
      <c r="D580" s="4"/>
      <c r="E580" s="4"/>
      <c r="F580" s="149"/>
      <c r="G580" s="149"/>
      <c r="H580" s="149"/>
      <c r="I580" s="149"/>
      <c r="J580" s="149"/>
      <c r="K580" s="149"/>
      <c r="L580" s="149"/>
    </row>
    <row r="581" spans="2:12" ht="12.75">
      <c r="B581" s="3"/>
      <c r="C581" s="4"/>
      <c r="D581" s="4"/>
      <c r="E581" s="4"/>
      <c r="F581" s="149"/>
      <c r="G581" s="149"/>
      <c r="H581" s="149"/>
      <c r="I581" s="149"/>
      <c r="J581" s="149"/>
      <c r="K581" s="149"/>
      <c r="L581" s="149"/>
    </row>
    <row r="582" spans="2:12" ht="12.75">
      <c r="B582" s="3"/>
      <c r="C582" s="4"/>
      <c r="D582" s="4"/>
      <c r="E582" s="4"/>
      <c r="F582" s="149"/>
      <c r="G582" s="149"/>
      <c r="H582" s="149"/>
      <c r="I582" s="149"/>
      <c r="J582" s="149"/>
      <c r="K582" s="149"/>
      <c r="L582" s="149"/>
    </row>
    <row r="583" spans="2:12" ht="12.75">
      <c r="B583" s="3"/>
      <c r="C583" s="4"/>
      <c r="D583" s="4"/>
      <c r="E583" s="4"/>
      <c r="F583" s="149"/>
      <c r="G583" s="149"/>
      <c r="H583" s="149"/>
      <c r="I583" s="149"/>
      <c r="J583" s="149"/>
      <c r="K583" s="149"/>
      <c r="L583" s="149"/>
    </row>
    <row r="584" spans="2:12" ht="12.75">
      <c r="B584" s="3"/>
      <c r="C584" s="4"/>
      <c r="D584" s="4"/>
      <c r="E584" s="4"/>
      <c r="F584" s="149"/>
      <c r="G584" s="149"/>
      <c r="H584" s="149"/>
      <c r="I584" s="149"/>
      <c r="J584" s="149"/>
      <c r="K584" s="149"/>
      <c r="L584" s="149"/>
    </row>
    <row r="585" spans="2:12" ht="12.75">
      <c r="B585" s="3"/>
      <c r="C585" s="4"/>
      <c r="D585" s="4"/>
      <c r="E585" s="4"/>
      <c r="F585" s="149"/>
      <c r="G585" s="149"/>
      <c r="H585" s="149"/>
      <c r="I585" s="149"/>
      <c r="J585" s="149"/>
      <c r="K585" s="149"/>
      <c r="L585" s="149"/>
    </row>
    <row r="586" spans="2:12" ht="12.75">
      <c r="B586" s="3"/>
      <c r="C586" s="4"/>
      <c r="D586" s="4"/>
      <c r="E586" s="4"/>
      <c r="F586" s="149"/>
      <c r="G586" s="149"/>
      <c r="H586" s="149"/>
      <c r="I586" s="149"/>
      <c r="J586" s="149"/>
      <c r="K586" s="149"/>
      <c r="L586" s="149"/>
    </row>
    <row r="587" spans="2:12" ht="12.75">
      <c r="B587" s="3"/>
      <c r="C587" s="4"/>
      <c r="D587" s="4"/>
      <c r="E587" s="4"/>
      <c r="F587" s="149"/>
      <c r="G587" s="149"/>
      <c r="H587" s="149"/>
      <c r="I587" s="149"/>
      <c r="J587" s="149"/>
      <c r="K587" s="149"/>
      <c r="L587" s="149"/>
    </row>
    <row r="588" spans="2:12" ht="12.75">
      <c r="B588" s="3"/>
      <c r="C588" s="4"/>
      <c r="D588" s="4"/>
      <c r="E588" s="4"/>
      <c r="F588" s="149"/>
      <c r="G588" s="149"/>
      <c r="H588" s="149"/>
      <c r="I588" s="149"/>
      <c r="J588" s="149"/>
      <c r="K588" s="149"/>
      <c r="L588" s="149"/>
    </row>
    <row r="589" spans="2:12" ht="12.75">
      <c r="B589" s="3"/>
      <c r="C589" s="4"/>
      <c r="D589" s="4"/>
      <c r="E589" s="4"/>
      <c r="F589" s="149"/>
      <c r="G589" s="149"/>
      <c r="H589" s="149"/>
      <c r="I589" s="149"/>
      <c r="J589" s="149"/>
      <c r="K589" s="149"/>
      <c r="L589" s="149"/>
    </row>
    <row r="590" spans="2:12" ht="12.75">
      <c r="B590" s="3"/>
      <c r="C590" s="4"/>
      <c r="D590" s="4"/>
      <c r="E590" s="4"/>
      <c r="F590" s="149"/>
      <c r="G590" s="149"/>
      <c r="H590" s="149"/>
      <c r="I590" s="149"/>
      <c r="J590" s="149"/>
      <c r="K590" s="149"/>
      <c r="L590" s="149"/>
    </row>
    <row r="591" spans="2:12" ht="12.75">
      <c r="B591" s="3"/>
      <c r="C591" s="4"/>
      <c r="D591" s="4"/>
      <c r="E591" s="4"/>
      <c r="F591" s="149"/>
      <c r="G591" s="149"/>
      <c r="H591" s="149"/>
      <c r="I591" s="149"/>
      <c r="J591" s="149"/>
      <c r="K591" s="149"/>
      <c r="L591" s="149"/>
    </row>
    <row r="592" spans="2:12" ht="12.75">
      <c r="B592" s="3"/>
      <c r="C592" s="4"/>
      <c r="D592" s="4"/>
      <c r="E592" s="4"/>
      <c r="F592" s="149"/>
      <c r="G592" s="149"/>
      <c r="H592" s="149"/>
      <c r="I592" s="149"/>
      <c r="J592" s="149"/>
      <c r="K592" s="149"/>
      <c r="L592" s="149"/>
    </row>
    <row r="593" spans="2:12" ht="12.75">
      <c r="B593" s="3"/>
      <c r="C593" s="4"/>
      <c r="D593" s="4"/>
      <c r="E593" s="4"/>
      <c r="F593" s="149"/>
      <c r="G593" s="149"/>
      <c r="H593" s="149"/>
      <c r="I593" s="149"/>
      <c r="J593" s="149"/>
      <c r="K593" s="149"/>
      <c r="L593" s="149"/>
    </row>
    <row r="594" spans="2:12" ht="12.75">
      <c r="B594" s="3"/>
      <c r="C594" s="4"/>
      <c r="D594" s="4"/>
      <c r="E594" s="4"/>
      <c r="F594" s="149"/>
      <c r="G594" s="149"/>
      <c r="H594" s="149"/>
      <c r="I594" s="149"/>
      <c r="J594" s="149"/>
      <c r="K594" s="149"/>
      <c r="L594" s="149"/>
    </row>
    <row r="595" spans="2:12" ht="12.75">
      <c r="B595" s="3"/>
      <c r="C595" s="4"/>
      <c r="D595" s="4"/>
      <c r="E595" s="4"/>
      <c r="F595" s="149"/>
      <c r="G595" s="149"/>
      <c r="H595" s="149"/>
      <c r="I595" s="149"/>
      <c r="J595" s="149"/>
      <c r="K595" s="149"/>
      <c r="L595" s="149"/>
    </row>
    <row r="596" spans="2:12" ht="12.75">
      <c r="B596" s="3"/>
      <c r="C596" s="4"/>
      <c r="D596" s="4"/>
      <c r="E596" s="4"/>
      <c r="F596" s="149"/>
      <c r="G596" s="149"/>
      <c r="H596" s="149"/>
      <c r="I596" s="149"/>
      <c r="J596" s="149"/>
      <c r="K596" s="149"/>
      <c r="L596" s="149"/>
    </row>
    <row r="597" spans="2:12" ht="12.75">
      <c r="B597" s="3"/>
      <c r="C597" s="4"/>
      <c r="D597" s="4"/>
      <c r="E597" s="4"/>
      <c r="F597" s="149"/>
      <c r="G597" s="149"/>
      <c r="H597" s="149"/>
      <c r="I597" s="149"/>
      <c r="J597" s="149"/>
      <c r="K597" s="149"/>
      <c r="L597" s="149"/>
    </row>
    <row r="598" spans="2:12" ht="12.75">
      <c r="B598" s="3"/>
      <c r="C598" s="4"/>
      <c r="D598" s="4"/>
      <c r="E598" s="4"/>
      <c r="F598" s="149"/>
      <c r="G598" s="149"/>
      <c r="H598" s="149"/>
      <c r="I598" s="149"/>
      <c r="J598" s="149"/>
      <c r="K598" s="149"/>
      <c r="L598" s="149"/>
    </row>
    <row r="599" spans="2:12" ht="12.75">
      <c r="B599" s="3"/>
      <c r="C599" s="4"/>
      <c r="D599" s="4"/>
      <c r="E599" s="4"/>
      <c r="F599" s="149"/>
      <c r="G599" s="149"/>
      <c r="H599" s="149"/>
      <c r="I599" s="149"/>
      <c r="J599" s="149"/>
      <c r="K599" s="149"/>
      <c r="L599" s="149"/>
    </row>
    <row r="600" spans="2:12" ht="12.75">
      <c r="B600" s="3"/>
      <c r="C600" s="4"/>
      <c r="D600" s="4"/>
      <c r="E600" s="4"/>
      <c r="F600" s="149"/>
      <c r="G600" s="149"/>
      <c r="H600" s="149"/>
      <c r="I600" s="149"/>
      <c r="J600" s="149"/>
      <c r="K600" s="149"/>
      <c r="L600" s="149"/>
    </row>
    <row r="601" spans="2:12" ht="12.75">
      <c r="B601" s="3"/>
      <c r="C601" s="4"/>
      <c r="D601" s="4"/>
      <c r="E601" s="4"/>
      <c r="F601" s="149"/>
      <c r="G601" s="149"/>
      <c r="H601" s="149"/>
      <c r="I601" s="149"/>
      <c r="J601" s="149"/>
      <c r="K601" s="149"/>
      <c r="L601" s="149"/>
    </row>
    <row r="602" spans="2:12" ht="12.75">
      <c r="B602" s="3"/>
      <c r="C602" s="4"/>
      <c r="D602" s="4"/>
      <c r="E602" s="4"/>
      <c r="F602" s="149"/>
      <c r="G602" s="149"/>
      <c r="H602" s="149"/>
      <c r="I602" s="149"/>
      <c r="J602" s="149"/>
      <c r="K602" s="149"/>
      <c r="L602" s="149"/>
    </row>
    <row r="603" spans="2:12" ht="12.75">
      <c r="B603" s="3"/>
      <c r="C603" s="4"/>
      <c r="D603" s="4"/>
      <c r="E603" s="4"/>
      <c r="F603" s="149"/>
      <c r="G603" s="149"/>
      <c r="H603" s="149"/>
      <c r="I603" s="149"/>
      <c r="J603" s="149"/>
      <c r="K603" s="149"/>
      <c r="L603" s="149"/>
    </row>
    <row r="604" spans="2:12" ht="12.75">
      <c r="B604" s="3"/>
      <c r="C604" s="4"/>
      <c r="D604" s="4"/>
      <c r="E604" s="4"/>
      <c r="F604" s="149"/>
      <c r="G604" s="149"/>
      <c r="H604" s="149"/>
      <c r="I604" s="149"/>
      <c r="J604" s="149"/>
      <c r="K604" s="149"/>
      <c r="L604" s="149"/>
    </row>
    <row r="605" spans="2:12" ht="12.75">
      <c r="B605" s="3"/>
      <c r="C605" s="4"/>
      <c r="D605" s="4"/>
      <c r="E605" s="4"/>
      <c r="F605" s="149"/>
      <c r="G605" s="149"/>
      <c r="H605" s="149"/>
      <c r="I605" s="149"/>
      <c r="J605" s="149"/>
      <c r="K605" s="149"/>
      <c r="L605" s="149"/>
    </row>
    <row r="606" spans="2:12" ht="12.75">
      <c r="B606" s="3"/>
      <c r="C606" s="4"/>
      <c r="D606" s="4"/>
      <c r="E606" s="4"/>
      <c r="F606" s="149"/>
      <c r="G606" s="149"/>
      <c r="H606" s="149"/>
      <c r="I606" s="149"/>
      <c r="J606" s="149"/>
      <c r="K606" s="149"/>
      <c r="L606" s="149"/>
    </row>
    <row r="607" spans="2:12" ht="12.75">
      <c r="B607" s="3"/>
      <c r="C607" s="4"/>
      <c r="D607" s="4"/>
      <c r="E607" s="4"/>
      <c r="F607" s="149"/>
      <c r="G607" s="149"/>
      <c r="H607" s="149"/>
      <c r="I607" s="149"/>
      <c r="J607" s="149"/>
      <c r="K607" s="149"/>
      <c r="L607" s="149"/>
    </row>
    <row r="608" spans="2:12" ht="12.75">
      <c r="B608" s="3"/>
      <c r="C608" s="4"/>
      <c r="D608" s="4"/>
      <c r="E608" s="4"/>
      <c r="F608" s="149"/>
      <c r="G608" s="149"/>
      <c r="H608" s="149"/>
      <c r="I608" s="149"/>
      <c r="J608" s="149"/>
      <c r="K608" s="149"/>
      <c r="L608" s="149"/>
    </row>
    <row r="609" spans="2:12" ht="12.75">
      <c r="B609" s="3"/>
      <c r="C609" s="4"/>
      <c r="D609" s="4"/>
      <c r="E609" s="4"/>
      <c r="F609" s="149"/>
      <c r="G609" s="149"/>
      <c r="H609" s="149"/>
      <c r="I609" s="149"/>
      <c r="J609" s="149"/>
      <c r="K609" s="149"/>
      <c r="L609" s="149"/>
    </row>
    <row r="610" spans="2:12" ht="12.75">
      <c r="B610" s="3"/>
      <c r="C610" s="4"/>
      <c r="D610" s="4"/>
      <c r="E610" s="4"/>
      <c r="F610" s="149"/>
      <c r="G610" s="149"/>
      <c r="H610" s="149"/>
      <c r="I610" s="149"/>
      <c r="J610" s="149"/>
      <c r="K610" s="149"/>
      <c r="L610" s="149"/>
    </row>
    <row r="611" spans="2:12" ht="12.75">
      <c r="B611" s="3"/>
      <c r="C611" s="4"/>
      <c r="D611" s="4"/>
      <c r="E611" s="4"/>
      <c r="F611" s="149"/>
      <c r="G611" s="149"/>
      <c r="H611" s="149"/>
      <c r="I611" s="149"/>
      <c r="J611" s="149"/>
      <c r="K611" s="149"/>
      <c r="L611" s="149"/>
    </row>
    <row r="612" spans="2:12" ht="12.75">
      <c r="B612" s="3"/>
      <c r="C612" s="4"/>
      <c r="D612" s="4"/>
      <c r="E612" s="4"/>
      <c r="F612" s="149"/>
      <c r="G612" s="149"/>
      <c r="H612" s="149"/>
      <c r="I612" s="149"/>
      <c r="J612" s="149"/>
      <c r="K612" s="149"/>
      <c r="L612" s="149"/>
    </row>
    <row r="613" spans="2:12" ht="12.75">
      <c r="B613" s="3"/>
      <c r="C613" s="4"/>
      <c r="D613" s="4"/>
      <c r="E613" s="4"/>
      <c r="F613" s="149"/>
      <c r="G613" s="149"/>
      <c r="H613" s="149"/>
      <c r="I613" s="149"/>
      <c r="J613" s="149"/>
      <c r="K613" s="149"/>
      <c r="L613" s="149"/>
    </row>
    <row r="614" spans="2:12" ht="12.75">
      <c r="B614" s="3"/>
      <c r="C614" s="4"/>
      <c r="D614" s="4"/>
      <c r="E614" s="4"/>
      <c r="F614" s="149"/>
      <c r="G614" s="149"/>
      <c r="H614" s="149"/>
      <c r="I614" s="149"/>
      <c r="J614" s="149"/>
      <c r="K614" s="149"/>
      <c r="L614" s="149"/>
    </row>
    <row r="615" spans="2:12" ht="12.75">
      <c r="B615" s="3"/>
      <c r="C615" s="4"/>
      <c r="D615" s="4"/>
      <c r="E615" s="4"/>
      <c r="F615" s="149"/>
      <c r="G615" s="149"/>
      <c r="H615" s="149"/>
      <c r="I615" s="149"/>
      <c r="J615" s="149"/>
      <c r="K615" s="149"/>
      <c r="L615" s="149"/>
    </row>
    <row r="616" spans="2:12" ht="12.75">
      <c r="B616" s="3"/>
      <c r="C616" s="4"/>
      <c r="D616" s="4"/>
      <c r="E616" s="4"/>
      <c r="F616" s="149"/>
      <c r="G616" s="149"/>
      <c r="H616" s="149"/>
      <c r="I616" s="149"/>
      <c r="J616" s="149"/>
      <c r="K616" s="149"/>
      <c r="L616" s="149"/>
    </row>
    <row r="617" spans="2:12" ht="12.75">
      <c r="B617" s="3"/>
      <c r="C617" s="4"/>
      <c r="D617" s="4"/>
      <c r="E617" s="4"/>
      <c r="F617" s="149"/>
      <c r="G617" s="149"/>
      <c r="H617" s="149"/>
      <c r="I617" s="149"/>
      <c r="J617" s="149"/>
      <c r="K617" s="149"/>
      <c r="L617" s="149"/>
    </row>
    <row r="618" spans="2:12" ht="12.75">
      <c r="B618" s="3"/>
      <c r="C618" s="4"/>
      <c r="D618" s="4"/>
      <c r="E618" s="4"/>
      <c r="F618" s="149"/>
      <c r="G618" s="149"/>
      <c r="H618" s="149"/>
      <c r="I618" s="149"/>
      <c r="J618" s="149"/>
      <c r="K618" s="149"/>
      <c r="L618" s="149"/>
    </row>
    <row r="619" spans="2:12" ht="12.75">
      <c r="B619" s="3"/>
      <c r="C619" s="4"/>
      <c r="D619" s="4"/>
      <c r="E619" s="4"/>
      <c r="F619" s="149"/>
      <c r="G619" s="149"/>
      <c r="H619" s="149"/>
      <c r="I619" s="149"/>
      <c r="J619" s="149"/>
      <c r="K619" s="149"/>
      <c r="L619" s="149"/>
    </row>
    <row r="620" spans="2:12" ht="12.75">
      <c r="B620" s="3"/>
      <c r="C620" s="4"/>
      <c r="D620" s="4"/>
      <c r="E620" s="4"/>
      <c r="F620" s="149"/>
      <c r="G620" s="149"/>
      <c r="H620" s="149"/>
      <c r="I620" s="149"/>
      <c r="J620" s="149"/>
      <c r="K620" s="149"/>
      <c r="L620" s="149"/>
    </row>
    <row r="621" spans="2:12" ht="12.75">
      <c r="B621" s="3"/>
      <c r="C621" s="4"/>
      <c r="D621" s="4"/>
      <c r="E621" s="4"/>
      <c r="F621" s="149"/>
      <c r="G621" s="149"/>
      <c r="H621" s="149"/>
      <c r="I621" s="149"/>
      <c r="J621" s="149"/>
      <c r="K621" s="149"/>
      <c r="L621" s="149"/>
    </row>
    <row r="622" spans="2:12" ht="12.75">
      <c r="B622" s="3"/>
      <c r="C622" s="4"/>
      <c r="D622" s="4"/>
      <c r="E622" s="4"/>
      <c r="F622" s="149"/>
      <c r="G622" s="149"/>
      <c r="H622" s="149"/>
      <c r="I622" s="149"/>
      <c r="J622" s="149"/>
      <c r="K622" s="149"/>
      <c r="L622" s="149"/>
    </row>
    <row r="623" spans="2:12" ht="12.75">
      <c r="B623" s="3"/>
      <c r="C623" s="4"/>
      <c r="D623" s="4"/>
      <c r="E623" s="4"/>
      <c r="F623" s="149"/>
      <c r="G623" s="149"/>
      <c r="H623" s="149"/>
      <c r="I623" s="149"/>
      <c r="J623" s="149"/>
      <c r="K623" s="149"/>
      <c r="L623" s="149"/>
    </row>
    <row r="624" spans="2:12" ht="12.75">
      <c r="B624" s="3"/>
      <c r="C624" s="4"/>
      <c r="D624" s="4"/>
      <c r="E624" s="4"/>
      <c r="F624" s="149"/>
      <c r="G624" s="149"/>
      <c r="H624" s="149"/>
      <c r="I624" s="149"/>
      <c r="J624" s="149"/>
      <c r="K624" s="149"/>
      <c r="L624" s="149"/>
    </row>
    <row r="625" spans="2:12" ht="12.75">
      <c r="B625" s="3"/>
      <c r="C625" s="4"/>
      <c r="D625" s="4"/>
      <c r="E625" s="4"/>
      <c r="F625" s="149"/>
      <c r="G625" s="149"/>
      <c r="H625" s="149"/>
      <c r="I625" s="149"/>
      <c r="J625" s="149"/>
      <c r="K625" s="149"/>
      <c r="L625" s="149"/>
    </row>
    <row r="626" spans="2:12" ht="12.75">
      <c r="B626" s="3"/>
      <c r="C626" s="4"/>
      <c r="D626" s="4"/>
      <c r="E626" s="4"/>
      <c r="F626" s="149"/>
      <c r="G626" s="149"/>
      <c r="H626" s="149"/>
      <c r="I626" s="149"/>
      <c r="J626" s="149"/>
      <c r="K626" s="149"/>
      <c r="L626" s="149"/>
    </row>
    <row r="627" spans="2:12" ht="12.75">
      <c r="B627" s="3"/>
      <c r="C627" s="4"/>
      <c r="D627" s="4"/>
      <c r="E627" s="4"/>
      <c r="F627" s="149"/>
      <c r="G627" s="149"/>
      <c r="H627" s="149"/>
      <c r="I627" s="149"/>
      <c r="J627" s="149"/>
      <c r="K627" s="149"/>
      <c r="L627" s="149"/>
    </row>
    <row r="628" spans="2:12" ht="12.75">
      <c r="B628" s="3"/>
      <c r="C628" s="4"/>
      <c r="D628" s="4"/>
      <c r="E628" s="4"/>
      <c r="F628" s="149"/>
      <c r="G628" s="149"/>
      <c r="H628" s="149"/>
      <c r="I628" s="149"/>
      <c r="J628" s="149"/>
      <c r="K628" s="149"/>
      <c r="L628" s="149"/>
    </row>
    <row r="629" spans="2:12" ht="12.75">
      <c r="B629" s="3"/>
      <c r="C629" s="4"/>
      <c r="D629" s="4"/>
      <c r="E629" s="4"/>
      <c r="F629" s="149"/>
      <c r="G629" s="149"/>
      <c r="H629" s="149"/>
      <c r="I629" s="149"/>
      <c r="J629" s="149"/>
      <c r="K629" s="149"/>
      <c r="L629" s="149"/>
    </row>
    <row r="630" spans="2:12" ht="12.75">
      <c r="B630" s="3"/>
      <c r="C630" s="4"/>
      <c r="D630" s="4"/>
      <c r="E630" s="4"/>
      <c r="F630" s="149"/>
      <c r="G630" s="149"/>
      <c r="H630" s="149"/>
      <c r="I630" s="149"/>
      <c r="J630" s="149"/>
      <c r="K630" s="149"/>
      <c r="L630" s="149"/>
    </row>
    <row r="631" spans="2:12" ht="12.75">
      <c r="B631" s="3"/>
      <c r="C631" s="4"/>
      <c r="D631" s="4"/>
      <c r="E631" s="4"/>
      <c r="F631" s="149"/>
      <c r="G631" s="149"/>
      <c r="H631" s="149"/>
      <c r="I631" s="149"/>
      <c r="J631" s="149"/>
      <c r="K631" s="149"/>
      <c r="L631" s="149"/>
    </row>
    <row r="632" spans="2:12" ht="12.75">
      <c r="B632" s="3"/>
      <c r="C632" s="4"/>
      <c r="D632" s="4"/>
      <c r="E632" s="4"/>
      <c r="F632" s="149"/>
      <c r="G632" s="149"/>
      <c r="H632" s="149"/>
      <c r="I632" s="149"/>
      <c r="J632" s="149"/>
      <c r="K632" s="149"/>
      <c r="L632" s="149"/>
    </row>
    <row r="633" spans="2:12" ht="12.75">
      <c r="B633" s="3"/>
      <c r="C633" s="4"/>
      <c r="D633" s="4"/>
      <c r="E633" s="4"/>
      <c r="F633" s="149"/>
      <c r="G633" s="149"/>
      <c r="H633" s="149"/>
      <c r="I633" s="149"/>
      <c r="J633" s="149"/>
      <c r="K633" s="149"/>
      <c r="L633" s="149"/>
    </row>
    <row r="634" spans="2:12" ht="12.75">
      <c r="B634" s="3"/>
      <c r="C634" s="4"/>
      <c r="D634" s="4"/>
      <c r="E634" s="4"/>
      <c r="F634" s="149"/>
      <c r="G634" s="149"/>
      <c r="H634" s="149"/>
      <c r="I634" s="149"/>
      <c r="J634" s="149"/>
      <c r="K634" s="149"/>
      <c r="L634" s="149"/>
    </row>
    <row r="635" spans="2:12" ht="12.75">
      <c r="B635" s="3"/>
      <c r="C635" s="4"/>
      <c r="D635" s="4"/>
      <c r="E635" s="4"/>
      <c r="F635" s="149"/>
      <c r="G635" s="149"/>
      <c r="H635" s="149"/>
      <c r="I635" s="149"/>
      <c r="J635" s="149"/>
      <c r="K635" s="149"/>
      <c r="L635" s="149"/>
    </row>
    <row r="636" spans="2:12" ht="12.75">
      <c r="B636" s="3"/>
      <c r="C636" s="4"/>
      <c r="D636" s="4"/>
      <c r="E636" s="4"/>
      <c r="F636" s="149"/>
      <c r="G636" s="149"/>
      <c r="H636" s="149"/>
      <c r="I636" s="149"/>
      <c r="J636" s="149"/>
      <c r="K636" s="149"/>
      <c r="L636" s="149"/>
    </row>
    <row r="637" spans="2:12" ht="12.75">
      <c r="B637" s="3"/>
      <c r="C637" s="4"/>
      <c r="D637" s="4"/>
      <c r="E637" s="4"/>
      <c r="F637" s="149"/>
      <c r="G637" s="149"/>
      <c r="H637" s="149"/>
      <c r="I637" s="149"/>
      <c r="J637" s="149"/>
      <c r="K637" s="149"/>
      <c r="L637" s="149"/>
    </row>
    <row r="638" spans="2:12" ht="12.75">
      <c r="B638" s="3"/>
      <c r="C638" s="4"/>
      <c r="D638" s="4"/>
      <c r="E638" s="4"/>
      <c r="F638" s="149"/>
      <c r="G638" s="149"/>
      <c r="H638" s="149"/>
      <c r="I638" s="149"/>
      <c r="J638" s="149"/>
      <c r="K638" s="149"/>
      <c r="L638" s="149"/>
    </row>
    <row r="639" spans="2:12" ht="12.75">
      <c r="B639" s="3"/>
      <c r="C639" s="4"/>
      <c r="D639" s="4"/>
      <c r="E639" s="4"/>
      <c r="F639" s="149"/>
      <c r="G639" s="149"/>
      <c r="H639" s="149"/>
      <c r="I639" s="149"/>
      <c r="J639" s="149"/>
      <c r="K639" s="149"/>
      <c r="L639" s="149"/>
    </row>
    <row r="640" spans="2:12" ht="12.75">
      <c r="B640" s="3"/>
      <c r="C640" s="4"/>
      <c r="D640" s="4"/>
      <c r="E640" s="4"/>
      <c r="F640" s="149"/>
      <c r="G640" s="149"/>
      <c r="H640" s="149"/>
      <c r="I640" s="149"/>
      <c r="J640" s="149"/>
      <c r="K640" s="149"/>
      <c r="L640" s="149"/>
    </row>
    <row r="641" spans="2:12" ht="12.75">
      <c r="B641" s="3"/>
      <c r="C641" s="4"/>
      <c r="D641" s="4"/>
      <c r="E641" s="4"/>
      <c r="F641" s="149"/>
      <c r="G641" s="149"/>
      <c r="H641" s="149"/>
      <c r="I641" s="149"/>
      <c r="J641" s="149"/>
      <c r="K641" s="149"/>
      <c r="L641" s="149"/>
    </row>
    <row r="642" spans="2:12" ht="12.75">
      <c r="B642" s="3"/>
      <c r="C642" s="4"/>
      <c r="D642" s="4"/>
      <c r="E642" s="4"/>
      <c r="F642" s="149"/>
      <c r="G642" s="149"/>
      <c r="H642" s="149"/>
      <c r="I642" s="149"/>
      <c r="J642" s="149"/>
      <c r="K642" s="149"/>
      <c r="L642" s="149"/>
    </row>
    <row r="643" spans="2:12" ht="12.75">
      <c r="B643" s="3"/>
      <c r="C643" s="4"/>
      <c r="D643" s="4"/>
      <c r="E643" s="4"/>
      <c r="F643" s="149"/>
      <c r="G643" s="149"/>
      <c r="H643" s="149"/>
      <c r="I643" s="149"/>
      <c r="J643" s="149"/>
      <c r="K643" s="149"/>
      <c r="L643" s="149"/>
    </row>
    <row r="644" spans="2:12" ht="12.75">
      <c r="B644" s="3"/>
      <c r="C644" s="4"/>
      <c r="D644" s="4"/>
      <c r="E644" s="4"/>
      <c r="F644" s="149"/>
      <c r="G644" s="149"/>
      <c r="H644" s="149"/>
      <c r="I644" s="149"/>
      <c r="J644" s="149"/>
      <c r="K644" s="149"/>
      <c r="L644" s="149"/>
    </row>
    <row r="645" spans="2:12" ht="12.75">
      <c r="B645" s="3"/>
      <c r="C645" s="4"/>
      <c r="D645" s="4"/>
      <c r="E645" s="4"/>
      <c r="F645" s="149"/>
      <c r="G645" s="149"/>
      <c r="H645" s="149"/>
      <c r="I645" s="149"/>
      <c r="J645" s="149"/>
      <c r="K645" s="149"/>
      <c r="L645" s="149"/>
    </row>
    <row r="646" spans="2:12" ht="12.75">
      <c r="B646" s="3"/>
      <c r="C646" s="4"/>
      <c r="D646" s="4"/>
      <c r="E646" s="4"/>
      <c r="F646" s="149"/>
      <c r="G646" s="149"/>
      <c r="H646" s="149"/>
      <c r="I646" s="149"/>
      <c r="J646" s="149"/>
      <c r="K646" s="149"/>
      <c r="L646" s="149"/>
    </row>
    <row r="647" spans="2:12" ht="12.75">
      <c r="B647" s="3"/>
      <c r="C647" s="4"/>
      <c r="D647" s="4"/>
      <c r="E647" s="4"/>
      <c r="F647" s="149"/>
      <c r="G647" s="149"/>
      <c r="H647" s="149"/>
      <c r="I647" s="149"/>
      <c r="J647" s="149"/>
      <c r="K647" s="149"/>
      <c r="L647" s="149"/>
    </row>
    <row r="648" spans="2:12" ht="12.75">
      <c r="B648" s="3"/>
      <c r="C648" s="4"/>
      <c r="D648" s="4"/>
      <c r="E648" s="4"/>
      <c r="F648" s="149"/>
      <c r="G648" s="149"/>
      <c r="H648" s="149"/>
      <c r="I648" s="149"/>
      <c r="J648" s="149"/>
      <c r="K648" s="149"/>
      <c r="L648" s="149"/>
    </row>
    <row r="649" spans="2:12" ht="12.75">
      <c r="B649" s="3"/>
      <c r="C649" s="4"/>
      <c r="D649" s="4"/>
      <c r="E649" s="4"/>
      <c r="F649" s="149"/>
      <c r="G649" s="149"/>
      <c r="H649" s="149"/>
      <c r="I649" s="149"/>
      <c r="J649" s="149"/>
      <c r="K649" s="149"/>
      <c r="L649" s="149"/>
    </row>
    <row r="650" spans="2:12" ht="12.75">
      <c r="B650" s="3"/>
      <c r="C650" s="4"/>
      <c r="D650" s="4"/>
      <c r="E650" s="4"/>
      <c r="F650" s="149"/>
      <c r="G650" s="149"/>
      <c r="H650" s="149"/>
      <c r="I650" s="149"/>
      <c r="J650" s="149"/>
      <c r="K650" s="149"/>
      <c r="L650" s="149"/>
    </row>
    <row r="651" spans="2:12" ht="12.75">
      <c r="B651" s="3"/>
      <c r="C651" s="4"/>
      <c r="D651" s="4"/>
      <c r="E651" s="4"/>
      <c r="F651" s="149"/>
      <c r="G651" s="149"/>
      <c r="H651" s="149"/>
      <c r="I651" s="149"/>
      <c r="J651" s="149"/>
      <c r="K651" s="149"/>
      <c r="L651" s="149"/>
    </row>
    <row r="652" spans="2:12" ht="12.75">
      <c r="B652" s="3"/>
      <c r="C652" s="4"/>
      <c r="D652" s="4"/>
      <c r="E652" s="4"/>
      <c r="F652" s="149"/>
      <c r="G652" s="149"/>
      <c r="H652" s="149"/>
      <c r="I652" s="149"/>
      <c r="J652" s="149"/>
      <c r="K652" s="149"/>
      <c r="L652" s="149"/>
    </row>
    <row r="653" spans="2:12" ht="12.75">
      <c r="B653" s="3"/>
      <c r="C653" s="4"/>
      <c r="D653" s="4"/>
      <c r="E653" s="4"/>
      <c r="F653" s="149"/>
      <c r="G653" s="149"/>
      <c r="H653" s="149"/>
      <c r="I653" s="149"/>
      <c r="J653" s="149"/>
      <c r="K653" s="149"/>
      <c r="L653" s="149"/>
    </row>
    <row r="654" spans="2:12" ht="12.75">
      <c r="B654" s="3"/>
      <c r="C654" s="4"/>
      <c r="D654" s="4"/>
      <c r="E654" s="4"/>
      <c r="F654" s="149"/>
      <c r="G654" s="149"/>
      <c r="H654" s="149"/>
      <c r="I654" s="149"/>
      <c r="J654" s="149"/>
      <c r="K654" s="149"/>
      <c r="L654" s="149"/>
    </row>
    <row r="655" spans="2:12" ht="12.75">
      <c r="B655" s="3"/>
      <c r="C655" s="4"/>
      <c r="D655" s="4"/>
      <c r="E655" s="4"/>
      <c r="F655" s="149"/>
      <c r="G655" s="149"/>
      <c r="H655" s="149"/>
      <c r="I655" s="149"/>
      <c r="J655" s="149"/>
      <c r="K655" s="149"/>
      <c r="L655" s="149"/>
    </row>
    <row r="656" spans="2:12" ht="12.75">
      <c r="B656" s="3"/>
      <c r="C656" s="4"/>
      <c r="D656" s="4"/>
      <c r="E656" s="4"/>
      <c r="F656" s="149"/>
      <c r="G656" s="149"/>
      <c r="H656" s="149"/>
      <c r="I656" s="149"/>
      <c r="J656" s="149"/>
      <c r="K656" s="149"/>
      <c r="L656" s="149"/>
    </row>
    <row r="657" spans="2:12" ht="12.75">
      <c r="B657" s="3"/>
      <c r="C657" s="4"/>
      <c r="D657" s="4"/>
      <c r="E657" s="4"/>
      <c r="F657" s="149"/>
      <c r="G657" s="149"/>
      <c r="H657" s="149"/>
      <c r="I657" s="149"/>
      <c r="J657" s="149"/>
      <c r="K657" s="149"/>
      <c r="L657" s="149"/>
    </row>
    <row r="658" spans="2:12" ht="12.75">
      <c r="B658" s="3"/>
      <c r="C658" s="4"/>
      <c r="D658" s="4"/>
      <c r="E658" s="4"/>
      <c r="F658" s="149"/>
      <c r="G658" s="149"/>
      <c r="H658" s="149"/>
      <c r="I658" s="149"/>
      <c r="J658" s="149"/>
      <c r="K658" s="149"/>
      <c r="L658" s="149"/>
    </row>
    <row r="659" spans="2:12" ht="12.75">
      <c r="B659" s="3"/>
      <c r="C659" s="4"/>
      <c r="D659" s="4"/>
      <c r="E659" s="4"/>
      <c r="F659" s="149"/>
      <c r="G659" s="149"/>
      <c r="H659" s="149"/>
      <c r="I659" s="149"/>
      <c r="J659" s="149"/>
      <c r="K659" s="149"/>
      <c r="L659" s="149"/>
    </row>
    <row r="660" spans="2:12" ht="12.75">
      <c r="B660" s="3"/>
      <c r="C660" s="4"/>
      <c r="D660" s="4"/>
      <c r="E660" s="4"/>
      <c r="F660" s="149"/>
      <c r="G660" s="149"/>
      <c r="H660" s="149"/>
      <c r="I660" s="149"/>
      <c r="J660" s="149"/>
      <c r="K660" s="149"/>
      <c r="L660" s="149"/>
    </row>
    <row r="661" spans="2:12" ht="12.75">
      <c r="B661" s="3"/>
      <c r="C661" s="4"/>
      <c r="D661" s="4"/>
      <c r="E661" s="4"/>
      <c r="F661" s="149"/>
      <c r="G661" s="149"/>
      <c r="H661" s="149"/>
      <c r="I661" s="149"/>
      <c r="J661" s="149"/>
      <c r="K661" s="149"/>
      <c r="L661" s="149"/>
    </row>
    <row r="662" spans="2:12" ht="12.75">
      <c r="B662" s="3"/>
      <c r="C662" s="4"/>
      <c r="D662" s="4"/>
      <c r="E662" s="4"/>
      <c r="F662" s="149"/>
      <c r="G662" s="149"/>
      <c r="H662" s="149"/>
      <c r="I662" s="149"/>
      <c r="J662" s="149"/>
      <c r="K662" s="149"/>
      <c r="L662" s="149"/>
    </row>
    <row r="663" spans="2:12" ht="12.75">
      <c r="B663" s="3"/>
      <c r="C663" s="4"/>
      <c r="D663" s="4"/>
      <c r="E663" s="4"/>
      <c r="F663" s="149"/>
      <c r="G663" s="149"/>
      <c r="H663" s="149"/>
      <c r="I663" s="149"/>
      <c r="J663" s="149"/>
      <c r="K663" s="149"/>
      <c r="L663" s="149"/>
    </row>
    <row r="664" spans="2:12" ht="12.75">
      <c r="B664" s="3"/>
      <c r="C664" s="4"/>
      <c r="D664" s="4"/>
      <c r="E664" s="4"/>
      <c r="F664" s="149"/>
      <c r="G664" s="149"/>
      <c r="H664" s="149"/>
      <c r="I664" s="149"/>
      <c r="J664" s="149"/>
      <c r="K664" s="149"/>
      <c r="L664" s="149"/>
    </row>
    <row r="665" spans="2:12" ht="12.75">
      <c r="B665" s="3"/>
      <c r="C665" s="4"/>
      <c r="D665" s="4"/>
      <c r="E665" s="4"/>
      <c r="F665" s="149"/>
      <c r="G665" s="149"/>
      <c r="H665" s="149"/>
      <c r="I665" s="149"/>
      <c r="J665" s="149"/>
      <c r="K665" s="149"/>
      <c r="L665" s="149"/>
    </row>
    <row r="666" spans="2:12" ht="12.75">
      <c r="B666" s="3"/>
      <c r="C666" s="4"/>
      <c r="D666" s="4"/>
      <c r="E666" s="4"/>
      <c r="F666" s="149"/>
      <c r="G666" s="149"/>
      <c r="H666" s="149"/>
      <c r="I666" s="149"/>
      <c r="J666" s="149"/>
      <c r="K666" s="149"/>
      <c r="L666" s="149"/>
    </row>
    <row r="667" spans="2:12" ht="12.75">
      <c r="B667" s="3"/>
      <c r="C667" s="4"/>
      <c r="D667" s="4"/>
      <c r="E667" s="4"/>
      <c r="F667" s="149"/>
      <c r="G667" s="149"/>
      <c r="H667" s="149"/>
      <c r="I667" s="149"/>
      <c r="J667" s="149"/>
      <c r="K667" s="149"/>
      <c r="L667" s="149"/>
    </row>
    <row r="668" spans="2:12" ht="12.75">
      <c r="B668" s="3"/>
      <c r="C668" s="4"/>
      <c r="D668" s="4"/>
      <c r="E668" s="4"/>
      <c r="F668" s="149"/>
      <c r="G668" s="149"/>
      <c r="H668" s="149"/>
      <c r="I668" s="149"/>
      <c r="J668" s="149"/>
      <c r="K668" s="149"/>
      <c r="L668" s="149"/>
    </row>
    <row r="669" spans="2:12" ht="12.75">
      <c r="B669" s="3"/>
      <c r="C669" s="4"/>
      <c r="D669" s="4"/>
      <c r="E669" s="4"/>
      <c r="F669" s="149"/>
      <c r="G669" s="149"/>
      <c r="H669" s="149"/>
      <c r="I669" s="149"/>
      <c r="J669" s="149"/>
      <c r="K669" s="149"/>
      <c r="L669" s="149"/>
    </row>
    <row r="670" spans="2:12" ht="12.75">
      <c r="B670" s="3"/>
      <c r="C670" s="4"/>
      <c r="D670" s="4"/>
      <c r="E670" s="4"/>
      <c r="F670" s="149"/>
      <c r="G670" s="149"/>
      <c r="H670" s="149"/>
      <c r="I670" s="149"/>
      <c r="J670" s="149"/>
      <c r="K670" s="149"/>
      <c r="L670" s="149"/>
    </row>
    <row r="671" spans="2:12" ht="12.75">
      <c r="B671" s="3"/>
      <c r="C671" s="4"/>
      <c r="D671" s="4"/>
      <c r="E671" s="4"/>
      <c r="F671" s="149"/>
      <c r="G671" s="149"/>
      <c r="H671" s="149"/>
      <c r="I671" s="149"/>
      <c r="J671" s="149"/>
      <c r="K671" s="149"/>
      <c r="L671" s="149"/>
    </row>
    <row r="672" spans="2:12" ht="12.75">
      <c r="B672" s="3"/>
      <c r="C672" s="4"/>
      <c r="D672" s="4"/>
      <c r="E672" s="4"/>
      <c r="F672" s="149"/>
      <c r="G672" s="149"/>
      <c r="H672" s="149"/>
      <c r="I672" s="149"/>
      <c r="J672" s="149"/>
      <c r="K672" s="149"/>
      <c r="L672" s="149"/>
    </row>
    <row r="673" spans="2:12" ht="12.75">
      <c r="B673" s="3"/>
      <c r="C673" s="4"/>
      <c r="D673" s="4"/>
      <c r="E673" s="4"/>
      <c r="F673" s="149"/>
      <c r="G673" s="149"/>
      <c r="H673" s="149"/>
      <c r="I673" s="149"/>
      <c r="J673" s="149"/>
      <c r="K673" s="149"/>
      <c r="L673" s="149"/>
    </row>
    <row r="674" spans="2:12" ht="12.75">
      <c r="B674" s="3"/>
      <c r="C674" s="4"/>
      <c r="D674" s="4"/>
      <c r="E674" s="4"/>
      <c r="F674" s="149"/>
      <c r="G674" s="149"/>
      <c r="H674" s="149"/>
      <c r="I674" s="149"/>
      <c r="J674" s="149"/>
      <c r="K674" s="149"/>
      <c r="L674" s="149"/>
    </row>
    <row r="675" spans="2:12" ht="12.75">
      <c r="B675" s="3"/>
      <c r="C675" s="4"/>
      <c r="D675" s="4"/>
      <c r="E675" s="4"/>
      <c r="F675" s="149"/>
      <c r="G675" s="149"/>
      <c r="H675" s="149"/>
      <c r="I675" s="149"/>
      <c r="J675" s="149"/>
      <c r="K675" s="149"/>
      <c r="L675" s="149"/>
    </row>
    <row r="676" spans="2:12" ht="12.75">
      <c r="B676" s="3"/>
      <c r="C676" s="4"/>
      <c r="D676" s="4"/>
      <c r="E676" s="4"/>
      <c r="F676" s="149"/>
      <c r="G676" s="149"/>
      <c r="H676" s="149"/>
      <c r="I676" s="149"/>
      <c r="J676" s="149"/>
      <c r="K676" s="149"/>
      <c r="L676" s="149"/>
    </row>
    <row r="677" spans="2:12" ht="12.75">
      <c r="B677" s="3"/>
      <c r="C677" s="4"/>
      <c r="D677" s="4"/>
      <c r="E677" s="4"/>
      <c r="F677" s="149"/>
      <c r="G677" s="149"/>
      <c r="H677" s="149"/>
      <c r="I677" s="149"/>
      <c r="J677" s="149"/>
      <c r="K677" s="149"/>
      <c r="L677" s="149"/>
    </row>
    <row r="678" spans="2:12" ht="12.75">
      <c r="B678" s="3"/>
      <c r="C678" s="4"/>
      <c r="D678" s="4"/>
      <c r="E678" s="4"/>
      <c r="F678" s="149"/>
      <c r="G678" s="149"/>
      <c r="H678" s="149"/>
      <c r="I678" s="149"/>
      <c r="J678" s="149"/>
      <c r="K678" s="149"/>
      <c r="L678" s="149"/>
    </row>
    <row r="679" spans="2:12" ht="12.75">
      <c r="B679" s="3"/>
      <c r="C679" s="4"/>
      <c r="D679" s="4"/>
      <c r="E679" s="4"/>
      <c r="F679" s="149"/>
      <c r="G679" s="149"/>
      <c r="H679" s="149"/>
      <c r="I679" s="149"/>
      <c r="J679" s="149"/>
      <c r="K679" s="149"/>
      <c r="L679" s="149"/>
    </row>
    <row r="680" spans="2:12" ht="12.75">
      <c r="B680" s="3"/>
      <c r="C680" s="4"/>
      <c r="D680" s="4"/>
      <c r="E680" s="4"/>
      <c r="F680" s="149"/>
      <c r="G680" s="149"/>
      <c r="H680" s="149"/>
      <c r="I680" s="149"/>
      <c r="J680" s="149"/>
      <c r="K680" s="149"/>
      <c r="L680" s="149"/>
    </row>
    <row r="681" spans="2:12" ht="12.75">
      <c r="B681" s="3"/>
      <c r="C681" s="4"/>
      <c r="D681" s="4"/>
      <c r="E681" s="4"/>
      <c r="F681" s="149"/>
      <c r="G681" s="149"/>
      <c r="H681" s="149"/>
      <c r="I681" s="149"/>
      <c r="J681" s="149"/>
      <c r="K681" s="149"/>
      <c r="L681" s="149"/>
    </row>
    <row r="682" spans="2:12" ht="12.75">
      <c r="B682" s="3"/>
      <c r="C682" s="4"/>
      <c r="D682" s="4"/>
      <c r="E682" s="4"/>
      <c r="F682" s="149"/>
      <c r="G682" s="149"/>
      <c r="H682" s="149"/>
      <c r="I682" s="149"/>
      <c r="J682" s="149"/>
      <c r="K682" s="149"/>
      <c r="L682" s="149"/>
    </row>
    <row r="683" spans="2:12" ht="12.75">
      <c r="B683" s="3"/>
      <c r="C683" s="4"/>
      <c r="D683" s="4"/>
      <c r="E683" s="4"/>
      <c r="F683" s="149"/>
      <c r="G683" s="149"/>
      <c r="H683" s="149"/>
      <c r="I683" s="149"/>
      <c r="J683" s="149"/>
      <c r="K683" s="149"/>
      <c r="L683" s="149"/>
    </row>
    <row r="684" spans="2:12" ht="12.75">
      <c r="B684" s="3"/>
      <c r="C684" s="4"/>
      <c r="D684" s="4"/>
      <c r="E684" s="4"/>
      <c r="F684" s="149"/>
      <c r="G684" s="149"/>
      <c r="H684" s="149"/>
      <c r="I684" s="149"/>
      <c r="J684" s="149"/>
      <c r="K684" s="149"/>
      <c r="L684" s="149"/>
    </row>
    <row r="685" spans="2:12" ht="12.75">
      <c r="B685" s="3"/>
      <c r="C685" s="4"/>
      <c r="D685" s="4"/>
      <c r="E685" s="4"/>
      <c r="F685" s="149"/>
      <c r="G685" s="149"/>
      <c r="H685" s="149"/>
      <c r="I685" s="149"/>
      <c r="J685" s="149"/>
      <c r="K685" s="149"/>
      <c r="L685" s="149"/>
    </row>
    <row r="686" spans="2:12" ht="12.75">
      <c r="B686" s="3"/>
      <c r="C686" s="4"/>
      <c r="D686" s="4"/>
      <c r="E686" s="4"/>
      <c r="F686" s="149"/>
      <c r="G686" s="149"/>
      <c r="H686" s="149"/>
      <c r="I686" s="149"/>
      <c r="J686" s="149"/>
      <c r="K686" s="149"/>
      <c r="L686" s="149"/>
    </row>
    <row r="687" spans="2:12" ht="12.75">
      <c r="B687" s="3"/>
      <c r="C687" s="4"/>
      <c r="D687" s="4"/>
      <c r="E687" s="4"/>
      <c r="F687" s="149"/>
      <c r="G687" s="149"/>
      <c r="H687" s="149"/>
      <c r="I687" s="149"/>
      <c r="J687" s="149"/>
      <c r="K687" s="149"/>
      <c r="L687" s="149"/>
    </row>
    <row r="688" spans="2:12" ht="12.75">
      <c r="B688" s="3"/>
      <c r="C688" s="4"/>
      <c r="D688" s="4"/>
      <c r="E688" s="4"/>
      <c r="F688" s="149"/>
      <c r="G688" s="149"/>
      <c r="H688" s="149"/>
      <c r="I688" s="149"/>
      <c r="J688" s="149"/>
      <c r="K688" s="149"/>
      <c r="L688" s="149"/>
    </row>
    <row r="689" spans="2:12" ht="12.75">
      <c r="B689" s="3"/>
      <c r="C689" s="4"/>
      <c r="D689" s="4"/>
      <c r="E689" s="4"/>
      <c r="F689" s="149"/>
      <c r="G689" s="149"/>
      <c r="H689" s="149"/>
      <c r="I689" s="149"/>
      <c r="J689" s="149"/>
      <c r="K689" s="149"/>
      <c r="L689" s="149"/>
    </row>
    <row r="690" spans="2:12" ht="12.75">
      <c r="B690" s="3"/>
      <c r="C690" s="4"/>
      <c r="D690" s="4"/>
      <c r="E690" s="4"/>
      <c r="F690" s="149"/>
      <c r="G690" s="149"/>
      <c r="H690" s="149"/>
      <c r="I690" s="149"/>
      <c r="J690" s="149"/>
      <c r="K690" s="149"/>
      <c r="L690" s="149"/>
    </row>
    <row r="691" spans="2:12" ht="12.75">
      <c r="B691" s="3"/>
      <c r="C691" s="4"/>
      <c r="D691" s="4"/>
      <c r="E691" s="4"/>
      <c r="F691" s="149"/>
      <c r="G691" s="149"/>
      <c r="H691" s="149"/>
      <c r="I691" s="149"/>
      <c r="J691" s="149"/>
      <c r="K691" s="149"/>
      <c r="L691" s="149"/>
    </row>
    <row r="692" spans="2:12" ht="12.75">
      <c r="B692" s="3"/>
      <c r="C692" s="4"/>
      <c r="D692" s="4"/>
      <c r="E692" s="4"/>
      <c r="F692" s="149"/>
      <c r="G692" s="149"/>
      <c r="H692" s="149"/>
      <c r="I692" s="149"/>
      <c r="J692" s="149"/>
      <c r="K692" s="149"/>
      <c r="L692" s="149"/>
    </row>
    <row r="693" spans="2:12" ht="12.75">
      <c r="B693" s="3"/>
      <c r="C693" s="4"/>
      <c r="D693" s="4"/>
      <c r="E693" s="4"/>
      <c r="F693" s="149"/>
      <c r="G693" s="149"/>
      <c r="H693" s="149"/>
      <c r="I693" s="149"/>
      <c r="J693" s="149"/>
      <c r="K693" s="149"/>
      <c r="L693" s="149"/>
    </row>
    <row r="694" spans="2:12" ht="12.75">
      <c r="B694" s="3"/>
      <c r="C694" s="4"/>
      <c r="D694" s="4"/>
      <c r="E694" s="4"/>
      <c r="F694" s="149"/>
      <c r="G694" s="149"/>
      <c r="H694" s="149"/>
      <c r="I694" s="149"/>
      <c r="J694" s="149"/>
      <c r="K694" s="149"/>
      <c r="L694" s="149"/>
    </row>
    <row r="695" spans="2:12" ht="12.75">
      <c r="B695" s="3"/>
      <c r="C695" s="4"/>
      <c r="D695" s="4"/>
      <c r="E695" s="4"/>
      <c r="F695" s="149"/>
      <c r="G695" s="149"/>
      <c r="H695" s="149"/>
      <c r="I695" s="149"/>
      <c r="J695" s="149"/>
      <c r="K695" s="149"/>
      <c r="L695" s="149"/>
    </row>
    <row r="696" spans="2:12" ht="12.75">
      <c r="B696" s="3"/>
      <c r="C696" s="4"/>
      <c r="D696" s="4"/>
      <c r="E696" s="4"/>
      <c r="F696" s="149"/>
      <c r="G696" s="149"/>
      <c r="H696" s="149"/>
      <c r="I696" s="149"/>
      <c r="J696" s="149"/>
      <c r="K696" s="149"/>
      <c r="L696" s="149"/>
    </row>
    <row r="697" spans="2:12" ht="12.75">
      <c r="B697" s="3"/>
      <c r="C697" s="4"/>
      <c r="D697" s="4"/>
      <c r="E697" s="4"/>
      <c r="F697" s="149"/>
      <c r="G697" s="149"/>
      <c r="H697" s="149"/>
      <c r="I697" s="149"/>
      <c r="J697" s="149"/>
      <c r="K697" s="149"/>
      <c r="L697" s="149"/>
    </row>
    <row r="698" spans="2:12" ht="12.75">
      <c r="B698" s="3"/>
      <c r="C698" s="4"/>
      <c r="D698" s="4"/>
      <c r="E698" s="4"/>
      <c r="F698" s="149"/>
      <c r="G698" s="149"/>
      <c r="H698" s="149"/>
      <c r="I698" s="149"/>
      <c r="J698" s="149"/>
      <c r="K698" s="149"/>
      <c r="L698" s="149"/>
    </row>
    <row r="699" spans="2:12" ht="12.75">
      <c r="B699" s="3"/>
      <c r="C699" s="4"/>
      <c r="D699" s="4"/>
      <c r="E699" s="4"/>
      <c r="F699" s="149"/>
      <c r="G699" s="149"/>
      <c r="H699" s="149"/>
      <c r="I699" s="149"/>
      <c r="J699" s="149"/>
      <c r="K699" s="149"/>
      <c r="L699" s="149"/>
    </row>
    <row r="700" spans="2:12" ht="12.75">
      <c r="B700" s="3"/>
      <c r="C700" s="4"/>
      <c r="D700" s="4"/>
      <c r="E700" s="4"/>
      <c r="F700" s="149"/>
      <c r="G700" s="149"/>
      <c r="H700" s="149"/>
      <c r="I700" s="149"/>
      <c r="J700" s="149"/>
      <c r="K700" s="149"/>
      <c r="L700" s="149"/>
    </row>
    <row r="701" spans="2:12" ht="12.75">
      <c r="B701" s="3"/>
      <c r="C701" s="4"/>
      <c r="D701" s="4"/>
      <c r="E701" s="4"/>
      <c r="F701" s="149"/>
      <c r="G701" s="149"/>
      <c r="H701" s="149"/>
      <c r="I701" s="149"/>
      <c r="J701" s="149"/>
      <c r="K701" s="149"/>
      <c r="L701" s="149"/>
    </row>
    <row r="702" spans="2:12" ht="12.75">
      <c r="B702" s="3"/>
      <c r="C702" s="4"/>
      <c r="D702" s="4"/>
      <c r="E702" s="4"/>
      <c r="F702" s="149"/>
      <c r="G702" s="149"/>
      <c r="H702" s="149"/>
      <c r="I702" s="149"/>
      <c r="J702" s="149"/>
      <c r="K702" s="149"/>
      <c r="L702" s="149"/>
    </row>
    <row r="703" spans="2:12" ht="12.75">
      <c r="B703" s="3"/>
      <c r="C703" s="4"/>
      <c r="D703" s="4"/>
      <c r="E703" s="4"/>
      <c r="F703" s="149"/>
      <c r="G703" s="149"/>
      <c r="H703" s="149"/>
      <c r="I703" s="149"/>
      <c r="J703" s="149"/>
      <c r="K703" s="149"/>
      <c r="L703" s="149"/>
    </row>
    <row r="704" spans="2:12" ht="12.75">
      <c r="B704" s="3"/>
      <c r="C704" s="4"/>
      <c r="D704" s="4"/>
      <c r="E704" s="4"/>
      <c r="F704" s="149"/>
      <c r="G704" s="149"/>
      <c r="H704" s="149"/>
      <c r="I704" s="149"/>
      <c r="J704" s="149"/>
      <c r="K704" s="149"/>
      <c r="L704" s="149"/>
    </row>
    <row r="705" spans="2:12" ht="12.75">
      <c r="B705" s="3"/>
      <c r="C705" s="4"/>
      <c r="D705" s="4"/>
      <c r="E705" s="4"/>
      <c r="F705" s="149"/>
      <c r="G705" s="149"/>
      <c r="H705" s="149"/>
      <c r="I705" s="149"/>
      <c r="J705" s="149"/>
      <c r="K705" s="149"/>
      <c r="L705" s="149"/>
    </row>
    <row r="706" spans="2:12" ht="12.75">
      <c r="B706" s="3"/>
      <c r="C706" s="4"/>
      <c r="D706" s="4"/>
      <c r="E706" s="4"/>
      <c r="F706" s="149"/>
      <c r="G706" s="149"/>
      <c r="H706" s="149"/>
      <c r="I706" s="149"/>
      <c r="J706" s="149"/>
      <c r="K706" s="149"/>
      <c r="L706" s="149"/>
    </row>
    <row r="707" spans="2:12" ht="12.75">
      <c r="B707" s="3"/>
      <c r="C707" s="4"/>
      <c r="D707" s="4"/>
      <c r="E707" s="4"/>
      <c r="F707" s="149"/>
      <c r="G707" s="149"/>
      <c r="H707" s="149"/>
      <c r="I707" s="149"/>
      <c r="J707" s="149"/>
      <c r="K707" s="149"/>
      <c r="L707" s="149"/>
    </row>
    <row r="708" spans="2:12" ht="12.75">
      <c r="B708" s="3"/>
      <c r="C708" s="4"/>
      <c r="D708" s="4"/>
      <c r="E708" s="4"/>
      <c r="F708" s="149"/>
      <c r="G708" s="149"/>
      <c r="H708" s="149"/>
      <c r="I708" s="149"/>
      <c r="J708" s="149"/>
      <c r="K708" s="149"/>
      <c r="L708" s="149"/>
    </row>
    <row r="709" spans="2:12" ht="12.75">
      <c r="B709" s="3"/>
      <c r="C709" s="4"/>
      <c r="D709" s="4"/>
      <c r="E709" s="4"/>
      <c r="F709" s="149"/>
      <c r="G709" s="149"/>
      <c r="H709" s="149"/>
      <c r="I709" s="149"/>
      <c r="J709" s="149"/>
      <c r="K709" s="149"/>
      <c r="L709" s="149"/>
    </row>
    <row r="710" spans="2:12" ht="12.75">
      <c r="B710" s="3"/>
      <c r="C710" s="4"/>
      <c r="D710" s="4"/>
      <c r="E710" s="4"/>
      <c r="F710" s="149"/>
      <c r="G710" s="149"/>
      <c r="H710" s="149"/>
      <c r="I710" s="149"/>
      <c r="J710" s="149"/>
      <c r="K710" s="149"/>
      <c r="L710" s="149"/>
    </row>
    <row r="711" spans="2:12" ht="12.75">
      <c r="B711" s="3"/>
      <c r="C711" s="4"/>
      <c r="D711" s="4"/>
      <c r="E711" s="4"/>
      <c r="F711" s="149"/>
      <c r="G711" s="149"/>
      <c r="H711" s="149"/>
      <c r="I711" s="149"/>
      <c r="J711" s="149"/>
      <c r="K711" s="149"/>
      <c r="L711" s="149"/>
    </row>
    <row r="712" spans="2:12" ht="12.75">
      <c r="B712" s="3"/>
      <c r="C712" s="4"/>
      <c r="D712" s="4"/>
      <c r="E712" s="4"/>
      <c r="F712" s="149"/>
      <c r="G712" s="149"/>
      <c r="H712" s="149"/>
      <c r="I712" s="149"/>
      <c r="J712" s="149"/>
      <c r="K712" s="149"/>
      <c r="L712" s="149"/>
    </row>
    <row r="713" spans="2:12" ht="12.75">
      <c r="B713" s="3"/>
      <c r="C713" s="4"/>
      <c r="D713" s="4"/>
      <c r="E713" s="4"/>
      <c r="F713" s="149"/>
      <c r="G713" s="149"/>
      <c r="H713" s="149"/>
      <c r="I713" s="149"/>
      <c r="J713" s="149"/>
      <c r="K713" s="149"/>
      <c r="L713" s="149"/>
    </row>
    <row r="714" spans="2:12" ht="12.75">
      <c r="B714" s="3"/>
      <c r="C714" s="4"/>
      <c r="D714" s="4"/>
      <c r="E714" s="4"/>
      <c r="F714" s="149"/>
      <c r="G714" s="149"/>
      <c r="H714" s="149"/>
      <c r="I714" s="149"/>
      <c r="J714" s="149"/>
      <c r="K714" s="149"/>
      <c r="L714" s="149"/>
    </row>
    <row r="715" spans="2:12" ht="12.75">
      <c r="B715" s="3"/>
      <c r="C715" s="4"/>
      <c r="D715" s="4"/>
      <c r="E715" s="4"/>
      <c r="F715" s="149"/>
      <c r="G715" s="149"/>
      <c r="H715" s="149"/>
      <c r="I715" s="149"/>
      <c r="J715" s="149"/>
      <c r="K715" s="149"/>
      <c r="L715" s="149"/>
    </row>
    <row r="716" spans="2:12" ht="12.75">
      <c r="B716" s="3"/>
      <c r="C716" s="4"/>
      <c r="D716" s="4"/>
      <c r="E716" s="4"/>
      <c r="F716" s="149"/>
      <c r="G716" s="149"/>
      <c r="H716" s="149"/>
      <c r="I716" s="149"/>
      <c r="J716" s="149"/>
      <c r="K716" s="149"/>
      <c r="L716" s="149"/>
    </row>
    <row r="717" spans="2:12" ht="12.75">
      <c r="B717" s="3"/>
      <c r="C717" s="4"/>
      <c r="D717" s="4"/>
      <c r="E717" s="4"/>
      <c r="F717" s="149"/>
      <c r="G717" s="149"/>
      <c r="H717" s="149"/>
      <c r="I717" s="149"/>
      <c r="J717" s="149"/>
      <c r="K717" s="149"/>
      <c r="L717" s="149"/>
    </row>
    <row r="718" spans="2:12" ht="12.75">
      <c r="B718" s="3"/>
      <c r="C718" s="4"/>
      <c r="D718" s="4"/>
      <c r="E718" s="4"/>
      <c r="F718" s="149"/>
      <c r="G718" s="149"/>
      <c r="H718" s="149"/>
      <c r="I718" s="149"/>
      <c r="J718" s="149"/>
      <c r="K718" s="149"/>
      <c r="L718" s="149"/>
    </row>
    <row r="719" spans="2:12" ht="12.75">
      <c r="B719" s="3"/>
      <c r="C719" s="4"/>
      <c r="D719" s="4"/>
      <c r="E719" s="4"/>
      <c r="F719" s="149"/>
      <c r="G719" s="149"/>
      <c r="H719" s="149"/>
      <c r="I719" s="149"/>
      <c r="J719" s="149"/>
      <c r="K719" s="149"/>
      <c r="L719" s="149"/>
    </row>
    <row r="720" spans="2:12" ht="12.75">
      <c r="B720" s="3"/>
      <c r="C720" s="4"/>
      <c r="D720" s="4"/>
      <c r="E720" s="4"/>
      <c r="F720" s="149"/>
      <c r="G720" s="149"/>
      <c r="H720" s="149"/>
      <c r="I720" s="149"/>
      <c r="J720" s="149"/>
      <c r="K720" s="149"/>
      <c r="L720" s="149"/>
    </row>
    <row r="721" spans="2:12" ht="12.75">
      <c r="B721" s="3"/>
      <c r="C721" s="4"/>
      <c r="D721" s="4"/>
      <c r="E721" s="4"/>
      <c r="F721" s="149"/>
      <c r="G721" s="149"/>
      <c r="H721" s="149"/>
      <c r="I721" s="149"/>
      <c r="J721" s="149"/>
      <c r="K721" s="149"/>
      <c r="L721" s="149"/>
    </row>
    <row r="722" spans="2:12" ht="12.75">
      <c r="B722" s="3"/>
      <c r="C722" s="4"/>
      <c r="D722" s="4"/>
      <c r="E722" s="4"/>
      <c r="F722" s="149"/>
      <c r="G722" s="149"/>
      <c r="H722" s="149"/>
      <c r="I722" s="149"/>
      <c r="J722" s="149"/>
      <c r="K722" s="149"/>
      <c r="L722" s="149"/>
    </row>
    <row r="723" spans="2:12" ht="12.75">
      <c r="B723" s="3"/>
      <c r="C723" s="4"/>
      <c r="D723" s="4"/>
      <c r="E723" s="4"/>
      <c r="F723" s="149"/>
      <c r="G723" s="149"/>
      <c r="H723" s="149"/>
      <c r="I723" s="149"/>
      <c r="J723" s="149"/>
      <c r="K723" s="149"/>
      <c r="L723" s="149"/>
    </row>
    <row r="724" spans="2:12" ht="12.75">
      <c r="B724" s="3"/>
      <c r="C724" s="4"/>
      <c r="D724" s="4"/>
      <c r="E724" s="4"/>
      <c r="F724" s="149"/>
      <c r="G724" s="149"/>
      <c r="H724" s="149"/>
      <c r="I724" s="149"/>
      <c r="J724" s="149"/>
      <c r="K724" s="149"/>
      <c r="L724" s="149"/>
    </row>
    <row r="725" spans="2:12" ht="12.75">
      <c r="B725" s="3"/>
      <c r="C725" s="4"/>
      <c r="D725" s="4"/>
      <c r="E725" s="4"/>
      <c r="F725" s="149"/>
      <c r="G725" s="149"/>
      <c r="H725" s="149"/>
      <c r="I725" s="149"/>
      <c r="J725" s="149"/>
      <c r="K725" s="149"/>
      <c r="L725" s="149"/>
    </row>
    <row r="726" spans="2:12" ht="12.75">
      <c r="B726" s="3"/>
      <c r="C726" s="4"/>
      <c r="D726" s="4"/>
      <c r="E726" s="4"/>
      <c r="F726" s="149"/>
      <c r="G726" s="149"/>
      <c r="H726" s="149"/>
      <c r="I726" s="149"/>
      <c r="J726" s="149"/>
      <c r="K726" s="149"/>
      <c r="L726" s="149"/>
    </row>
    <row r="727" spans="2:12" ht="12.75">
      <c r="B727" s="3"/>
      <c r="C727" s="4"/>
      <c r="D727" s="4"/>
      <c r="E727" s="4"/>
      <c r="F727" s="149"/>
      <c r="G727" s="149"/>
      <c r="H727" s="149"/>
      <c r="I727" s="149"/>
      <c r="J727" s="149"/>
      <c r="K727" s="149"/>
      <c r="L727" s="149"/>
    </row>
    <row r="728" spans="2:12" ht="12.75">
      <c r="B728" s="3"/>
      <c r="C728" s="4"/>
      <c r="D728" s="4"/>
      <c r="E728" s="4"/>
      <c r="F728" s="149"/>
      <c r="G728" s="149"/>
      <c r="H728" s="149"/>
      <c r="I728" s="149"/>
      <c r="J728" s="149"/>
      <c r="K728" s="149"/>
      <c r="L728" s="149"/>
    </row>
    <row r="729" spans="2:12" ht="12.75">
      <c r="B729" s="3"/>
      <c r="C729" s="4"/>
      <c r="D729" s="4"/>
      <c r="E729" s="4"/>
      <c r="F729" s="149"/>
      <c r="G729" s="149"/>
      <c r="H729" s="149"/>
      <c r="I729" s="149"/>
      <c r="J729" s="149"/>
      <c r="K729" s="149"/>
      <c r="L729" s="149"/>
    </row>
    <row r="730" spans="2:12" ht="12.75">
      <c r="B730" s="3"/>
      <c r="C730" s="4"/>
      <c r="D730" s="4"/>
      <c r="E730" s="4"/>
      <c r="F730" s="149"/>
      <c r="G730" s="149"/>
      <c r="H730" s="149"/>
      <c r="I730" s="149"/>
      <c r="J730" s="149"/>
      <c r="K730" s="149"/>
      <c r="L730" s="149"/>
    </row>
    <row r="731" spans="2:12" ht="12.75">
      <c r="B731" s="3"/>
      <c r="C731" s="4"/>
      <c r="D731" s="4"/>
      <c r="E731" s="4"/>
      <c r="F731" s="149"/>
      <c r="G731" s="149"/>
      <c r="H731" s="149"/>
      <c r="I731" s="149"/>
      <c r="J731" s="149"/>
      <c r="K731" s="149"/>
      <c r="L731" s="149"/>
    </row>
    <row r="732" spans="2:12" ht="12.75">
      <c r="B732" s="3"/>
      <c r="C732" s="4"/>
      <c r="D732" s="4"/>
      <c r="E732" s="4"/>
      <c r="F732" s="149"/>
      <c r="G732" s="149"/>
      <c r="H732" s="149"/>
      <c r="I732" s="149"/>
      <c r="J732" s="149"/>
      <c r="K732" s="149"/>
      <c r="L732" s="149"/>
    </row>
    <row r="733" spans="2:12" ht="12.75">
      <c r="B733" s="3"/>
      <c r="C733" s="4"/>
      <c r="D733" s="4"/>
      <c r="E733" s="4"/>
      <c r="F733" s="149"/>
      <c r="G733" s="149"/>
      <c r="H733" s="149"/>
      <c r="I733" s="149"/>
      <c r="J733" s="149"/>
      <c r="K733" s="149"/>
      <c r="L733" s="149"/>
    </row>
    <row r="734" spans="2:12" ht="12.75">
      <c r="B734" s="3"/>
      <c r="C734" s="4"/>
      <c r="D734" s="4"/>
      <c r="E734" s="4"/>
      <c r="F734" s="149"/>
      <c r="G734" s="149"/>
      <c r="H734" s="149"/>
      <c r="I734" s="149"/>
      <c r="J734" s="149"/>
      <c r="K734" s="149"/>
      <c r="L734" s="149"/>
    </row>
    <row r="735" spans="2:12" ht="12.75">
      <c r="B735" s="3"/>
      <c r="C735" s="4"/>
      <c r="D735" s="4"/>
      <c r="E735" s="4"/>
      <c r="F735" s="149"/>
      <c r="G735" s="149"/>
      <c r="H735" s="149"/>
      <c r="I735" s="149"/>
      <c r="J735" s="149"/>
      <c r="K735" s="149"/>
      <c r="L735" s="149"/>
    </row>
    <row r="736" spans="2:12" ht="12.75">
      <c r="B736" s="3"/>
      <c r="C736" s="4"/>
      <c r="D736" s="4"/>
      <c r="E736" s="4"/>
      <c r="F736" s="149"/>
      <c r="G736" s="149"/>
      <c r="H736" s="149"/>
      <c r="I736" s="149"/>
      <c r="J736" s="149"/>
      <c r="K736" s="149"/>
      <c r="L736" s="149"/>
    </row>
    <row r="737" spans="2:12" ht="12.75">
      <c r="B737" s="3"/>
      <c r="C737" s="4"/>
      <c r="D737" s="4"/>
      <c r="E737" s="4"/>
      <c r="F737" s="149"/>
      <c r="G737" s="149"/>
      <c r="H737" s="149"/>
      <c r="I737" s="149"/>
      <c r="J737" s="149"/>
      <c r="K737" s="149"/>
      <c r="L737" s="149"/>
    </row>
    <row r="738" spans="2:12" ht="12.75">
      <c r="B738" s="3"/>
      <c r="C738" s="4"/>
      <c r="D738" s="4"/>
      <c r="E738" s="4"/>
      <c r="F738" s="149"/>
      <c r="G738" s="149"/>
      <c r="H738" s="149"/>
      <c r="I738" s="149"/>
      <c r="J738" s="149"/>
      <c r="K738" s="149"/>
      <c r="L738" s="149"/>
    </row>
    <row r="739" spans="2:12" ht="12.75">
      <c r="B739" s="3"/>
      <c r="C739" s="4"/>
      <c r="D739" s="4"/>
      <c r="E739" s="4"/>
      <c r="F739" s="149"/>
      <c r="G739" s="149"/>
      <c r="H739" s="149"/>
      <c r="I739" s="149"/>
      <c r="J739" s="149"/>
      <c r="K739" s="149"/>
      <c r="L739" s="149"/>
    </row>
    <row r="740" spans="2:12" ht="12.75">
      <c r="B740" s="3"/>
      <c r="C740" s="4"/>
      <c r="D740" s="4"/>
      <c r="E740" s="4"/>
      <c r="F740" s="149"/>
      <c r="G740" s="149"/>
      <c r="H740" s="149"/>
      <c r="I740" s="149"/>
      <c r="J740" s="149"/>
      <c r="K740" s="149"/>
      <c r="L740" s="149"/>
    </row>
    <row r="741" spans="2:12" ht="12.75">
      <c r="B741" s="3"/>
      <c r="C741" s="4"/>
      <c r="D741" s="4"/>
      <c r="E741" s="4"/>
      <c r="F741" s="149"/>
      <c r="G741" s="149"/>
      <c r="H741" s="149"/>
      <c r="I741" s="149"/>
      <c r="J741" s="149"/>
      <c r="K741" s="149"/>
      <c r="L741" s="149"/>
    </row>
    <row r="742" spans="2:12" ht="12.75">
      <c r="B742" s="3"/>
      <c r="C742" s="4"/>
      <c r="D742" s="4"/>
      <c r="E742" s="4"/>
      <c r="F742" s="149"/>
      <c r="G742" s="149"/>
      <c r="H742" s="149"/>
      <c r="I742" s="149"/>
      <c r="J742" s="149"/>
      <c r="K742" s="149"/>
      <c r="L742" s="149"/>
    </row>
    <row r="743" spans="2:12" ht="12.75">
      <c r="B743" s="3"/>
      <c r="C743" s="4"/>
      <c r="D743" s="4"/>
      <c r="E743" s="4"/>
      <c r="F743" s="149"/>
      <c r="G743" s="149"/>
      <c r="H743" s="149"/>
      <c r="I743" s="149"/>
      <c r="J743" s="149"/>
      <c r="K743" s="149"/>
      <c r="L743" s="149"/>
    </row>
    <row r="744" spans="2:12" ht="12.75">
      <c r="B744" s="3"/>
      <c r="C744" s="4"/>
      <c r="D744" s="4"/>
      <c r="E744" s="4"/>
      <c r="F744" s="149"/>
      <c r="G744" s="149"/>
      <c r="H744" s="149"/>
      <c r="I744" s="149"/>
      <c r="J744" s="149"/>
      <c r="K744" s="149"/>
      <c r="L744" s="149"/>
    </row>
    <row r="745" spans="2:12" ht="12.75">
      <c r="B745" s="3"/>
      <c r="C745" s="4"/>
      <c r="D745" s="4"/>
      <c r="E745" s="4"/>
      <c r="F745" s="149"/>
      <c r="G745" s="149"/>
      <c r="H745" s="149"/>
      <c r="I745" s="149"/>
      <c r="J745" s="149"/>
      <c r="K745" s="149"/>
      <c r="L745" s="149"/>
    </row>
    <row r="746" spans="2:12" ht="12.75">
      <c r="B746" s="3"/>
      <c r="C746" s="4"/>
      <c r="D746" s="4"/>
      <c r="E746" s="4"/>
      <c r="F746" s="149"/>
      <c r="G746" s="149"/>
      <c r="H746" s="149"/>
      <c r="I746" s="149"/>
      <c r="J746" s="149"/>
      <c r="K746" s="149"/>
      <c r="L746" s="149"/>
    </row>
    <row r="747" spans="2:12" ht="12.75">
      <c r="B747" s="3"/>
      <c r="C747" s="4"/>
      <c r="D747" s="4"/>
      <c r="E747" s="4"/>
      <c r="F747" s="149"/>
      <c r="G747" s="149"/>
      <c r="H747" s="149"/>
      <c r="I747" s="149"/>
      <c r="J747" s="149"/>
      <c r="K747" s="149"/>
      <c r="L747" s="149"/>
    </row>
    <row r="748" spans="2:12" ht="12.75">
      <c r="B748" s="3"/>
      <c r="C748" s="4"/>
      <c r="D748" s="4"/>
      <c r="E748" s="4"/>
      <c r="F748" s="149"/>
      <c r="G748" s="149"/>
      <c r="H748" s="149"/>
      <c r="I748" s="149"/>
      <c r="J748" s="149"/>
      <c r="K748" s="149"/>
      <c r="L748" s="149"/>
    </row>
    <row r="749" spans="2:12" ht="12.75">
      <c r="B749" s="3"/>
      <c r="C749" s="4"/>
      <c r="D749" s="4"/>
      <c r="E749" s="4"/>
      <c r="F749" s="149"/>
      <c r="G749" s="149"/>
      <c r="H749" s="149"/>
      <c r="I749" s="149"/>
      <c r="J749" s="149"/>
      <c r="K749" s="149"/>
      <c r="L749" s="149"/>
    </row>
    <row r="750" spans="2:12" ht="12.75">
      <c r="B750" s="3"/>
      <c r="C750" s="4"/>
      <c r="D750" s="4"/>
      <c r="E750" s="4"/>
      <c r="F750" s="149"/>
      <c r="G750" s="149"/>
      <c r="H750" s="149"/>
      <c r="I750" s="149"/>
      <c r="J750" s="149"/>
      <c r="K750" s="149"/>
      <c r="L750" s="149"/>
    </row>
    <row r="751" spans="2:12" ht="12.75">
      <c r="B751" s="3"/>
      <c r="C751" s="4"/>
      <c r="D751" s="4"/>
      <c r="E751" s="4"/>
      <c r="F751" s="149"/>
      <c r="G751" s="149"/>
      <c r="H751" s="149"/>
      <c r="I751" s="149"/>
      <c r="J751" s="149"/>
      <c r="K751" s="149"/>
      <c r="L751" s="149"/>
    </row>
    <row r="752" spans="2:12" ht="12.75">
      <c r="B752" s="3"/>
      <c r="C752" s="4"/>
      <c r="D752" s="4"/>
      <c r="E752" s="4"/>
      <c r="F752" s="149"/>
      <c r="G752" s="149"/>
      <c r="H752" s="149"/>
      <c r="I752" s="149"/>
      <c r="J752" s="149"/>
      <c r="K752" s="149"/>
      <c r="L752" s="149"/>
    </row>
    <row r="753" spans="2:12" ht="12.75">
      <c r="B753" s="3"/>
      <c r="C753" s="4"/>
      <c r="D753" s="4"/>
      <c r="E753" s="4"/>
      <c r="F753" s="149"/>
      <c r="G753" s="149"/>
      <c r="H753" s="149"/>
      <c r="I753" s="149"/>
      <c r="J753" s="149"/>
      <c r="K753" s="149"/>
      <c r="L753" s="149"/>
    </row>
    <row r="754" spans="2:12" ht="12.75">
      <c r="B754" s="3"/>
      <c r="C754" s="4"/>
      <c r="D754" s="4"/>
      <c r="E754" s="4"/>
      <c r="F754" s="149"/>
      <c r="G754" s="149"/>
      <c r="H754" s="149"/>
      <c r="I754" s="149"/>
      <c r="J754" s="149"/>
      <c r="K754" s="149"/>
      <c r="L754" s="149"/>
    </row>
    <row r="755" spans="2:12" ht="12.75">
      <c r="B755" s="3"/>
      <c r="C755" s="4"/>
      <c r="D755" s="4"/>
      <c r="E755" s="4"/>
      <c r="F755" s="149"/>
      <c r="G755" s="149"/>
      <c r="H755" s="149"/>
      <c r="I755" s="149"/>
      <c r="J755" s="149"/>
      <c r="K755" s="149"/>
      <c r="L755" s="149"/>
    </row>
    <row r="756" spans="2:12" ht="12.75">
      <c r="B756" s="3"/>
      <c r="C756" s="4"/>
      <c r="D756" s="4"/>
      <c r="E756" s="4"/>
      <c r="F756" s="149"/>
      <c r="G756" s="149"/>
      <c r="H756" s="149"/>
      <c r="I756" s="149"/>
      <c r="J756" s="149"/>
      <c r="K756" s="149"/>
      <c r="L756" s="149"/>
    </row>
    <row r="757" spans="2:12" ht="12.75">
      <c r="B757" s="3"/>
      <c r="C757" s="4"/>
      <c r="D757" s="4"/>
      <c r="E757" s="4"/>
      <c r="F757" s="149"/>
      <c r="G757" s="149"/>
      <c r="H757" s="149"/>
      <c r="I757" s="149"/>
      <c r="J757" s="149"/>
      <c r="K757" s="149"/>
      <c r="L757" s="149"/>
    </row>
    <row r="758" spans="2:12" ht="12.75">
      <c r="B758" s="3"/>
      <c r="C758" s="4"/>
      <c r="D758" s="4"/>
      <c r="E758" s="4"/>
      <c r="F758" s="149"/>
      <c r="G758" s="149"/>
      <c r="H758" s="149"/>
      <c r="I758" s="149"/>
      <c r="J758" s="149"/>
      <c r="K758" s="149"/>
      <c r="L758" s="149"/>
    </row>
    <row r="759" spans="2:12" ht="12.75">
      <c r="B759" s="3"/>
      <c r="C759" s="4"/>
      <c r="D759" s="4"/>
      <c r="E759" s="4"/>
      <c r="F759" s="149"/>
      <c r="G759" s="149"/>
      <c r="H759" s="149"/>
      <c r="I759" s="149"/>
      <c r="J759" s="149"/>
      <c r="K759" s="149"/>
      <c r="L759" s="149"/>
    </row>
    <row r="760" spans="2:12" ht="12.75">
      <c r="B760" s="3"/>
      <c r="C760" s="4"/>
      <c r="D760" s="4"/>
      <c r="E760" s="4"/>
      <c r="F760" s="149"/>
      <c r="G760" s="149"/>
      <c r="H760" s="149"/>
      <c r="I760" s="149"/>
      <c r="J760" s="149"/>
      <c r="K760" s="149"/>
      <c r="L760" s="149"/>
    </row>
    <row r="761" spans="2:12" ht="12.75">
      <c r="B761" s="3"/>
      <c r="C761" s="4"/>
      <c r="D761" s="4"/>
      <c r="E761" s="4"/>
      <c r="F761" s="149"/>
      <c r="G761" s="149"/>
      <c r="H761" s="149"/>
      <c r="I761" s="149"/>
      <c r="J761" s="149"/>
      <c r="K761" s="149"/>
      <c r="L761" s="149"/>
    </row>
    <row r="762" spans="2:12" ht="12.75">
      <c r="B762" s="3"/>
      <c r="C762" s="4"/>
      <c r="D762" s="4"/>
      <c r="E762" s="4"/>
      <c r="F762" s="149"/>
      <c r="G762" s="149"/>
      <c r="H762" s="149"/>
      <c r="I762" s="149"/>
      <c r="J762" s="149"/>
      <c r="K762" s="149"/>
      <c r="L762" s="149"/>
    </row>
    <row r="763" spans="2:12" ht="12.75">
      <c r="B763" s="3"/>
      <c r="C763" s="4"/>
      <c r="D763" s="4"/>
      <c r="E763" s="4"/>
      <c r="F763" s="149"/>
      <c r="G763" s="149"/>
      <c r="H763" s="149"/>
      <c r="I763" s="149"/>
      <c r="J763" s="149"/>
      <c r="K763" s="149"/>
      <c r="L763" s="149"/>
    </row>
    <row r="764" spans="2:12" ht="12.75">
      <c r="B764" s="3"/>
      <c r="C764" s="4"/>
      <c r="D764" s="4"/>
      <c r="E764" s="4"/>
      <c r="F764" s="149"/>
      <c r="G764" s="149"/>
      <c r="H764" s="149"/>
      <c r="I764" s="149"/>
      <c r="J764" s="149"/>
      <c r="K764" s="149"/>
      <c r="L764" s="149"/>
    </row>
    <row r="765" spans="2:12" ht="12.75">
      <c r="B765" s="3"/>
      <c r="C765" s="4"/>
      <c r="D765" s="4"/>
      <c r="E765" s="4"/>
      <c r="F765" s="149"/>
      <c r="G765" s="149"/>
      <c r="H765" s="149"/>
      <c r="I765" s="149"/>
      <c r="J765" s="149"/>
      <c r="K765" s="149"/>
      <c r="L765" s="149"/>
    </row>
    <row r="766" spans="2:12" ht="12.75">
      <c r="B766" s="3"/>
      <c r="C766" s="4"/>
      <c r="D766" s="4"/>
      <c r="E766" s="4"/>
      <c r="F766" s="149"/>
      <c r="G766" s="149"/>
      <c r="H766" s="149"/>
      <c r="I766" s="149"/>
      <c r="J766" s="149"/>
      <c r="K766" s="149"/>
      <c r="L766" s="149"/>
    </row>
    <row r="767" spans="2:12" ht="12.75">
      <c r="B767" s="3"/>
      <c r="C767" s="4"/>
      <c r="D767" s="4"/>
      <c r="E767" s="4"/>
      <c r="F767" s="149"/>
      <c r="G767" s="149"/>
      <c r="H767" s="149"/>
      <c r="I767" s="149"/>
      <c r="J767" s="149"/>
      <c r="K767" s="149"/>
      <c r="L767" s="149"/>
    </row>
    <row r="768" spans="2:12" ht="12.75">
      <c r="B768" s="3"/>
      <c r="C768" s="4"/>
      <c r="D768" s="4"/>
      <c r="E768" s="4"/>
      <c r="F768" s="149"/>
      <c r="G768" s="149"/>
      <c r="H768" s="149"/>
      <c r="I768" s="149"/>
      <c r="J768" s="149"/>
      <c r="K768" s="149"/>
      <c r="L768" s="149"/>
    </row>
    <row r="769" spans="2:12" ht="12.75">
      <c r="B769" s="3"/>
      <c r="C769" s="4"/>
      <c r="D769" s="4"/>
      <c r="E769" s="4"/>
      <c r="F769" s="149"/>
      <c r="G769" s="149"/>
      <c r="H769" s="149"/>
      <c r="I769" s="149"/>
      <c r="J769" s="149"/>
      <c r="K769" s="149"/>
      <c r="L769" s="149"/>
    </row>
    <row r="770" spans="2:12" ht="12.75">
      <c r="B770" s="3"/>
      <c r="C770" s="4"/>
      <c r="D770" s="4"/>
      <c r="E770" s="4"/>
      <c r="F770" s="149"/>
      <c r="G770" s="149"/>
      <c r="H770" s="149"/>
      <c r="I770" s="149"/>
      <c r="J770" s="149"/>
      <c r="K770" s="149"/>
      <c r="L770" s="149"/>
    </row>
    <row r="771" spans="2:12" ht="12.75">
      <c r="B771" s="3"/>
      <c r="C771" s="4"/>
      <c r="D771" s="4"/>
      <c r="E771" s="4"/>
      <c r="F771" s="149"/>
      <c r="G771" s="149"/>
      <c r="H771" s="149"/>
      <c r="I771" s="149"/>
      <c r="J771" s="149"/>
      <c r="K771" s="149"/>
      <c r="L771" s="149"/>
    </row>
    <row r="772" spans="2:12" ht="12.75">
      <c r="B772" s="3"/>
      <c r="C772" s="4"/>
      <c r="D772" s="4"/>
      <c r="E772" s="4"/>
      <c r="F772" s="149"/>
      <c r="G772" s="149"/>
      <c r="H772" s="149"/>
      <c r="I772" s="149"/>
      <c r="J772" s="149"/>
      <c r="K772" s="149"/>
      <c r="L772" s="149"/>
    </row>
    <row r="773" spans="2:12" ht="12.75">
      <c r="B773" s="3"/>
      <c r="C773" s="4"/>
      <c r="D773" s="4"/>
      <c r="E773" s="4"/>
      <c r="F773" s="149"/>
      <c r="G773" s="149"/>
      <c r="H773" s="149"/>
      <c r="I773" s="149"/>
      <c r="J773" s="149"/>
      <c r="K773" s="149"/>
      <c r="L773" s="149"/>
    </row>
    <row r="774" spans="2:12" ht="12.75">
      <c r="B774" s="3"/>
      <c r="C774" s="4"/>
      <c r="D774" s="4"/>
      <c r="E774" s="4"/>
      <c r="F774" s="149"/>
      <c r="G774" s="149"/>
      <c r="H774" s="149"/>
      <c r="I774" s="149"/>
      <c r="J774" s="149"/>
      <c r="K774" s="149"/>
      <c r="L774" s="149"/>
    </row>
    <row r="775" spans="2:12" ht="12.75">
      <c r="B775" s="3"/>
      <c r="C775" s="4"/>
      <c r="D775" s="4"/>
      <c r="E775" s="4"/>
      <c r="F775" s="149"/>
      <c r="G775" s="149"/>
      <c r="H775" s="149"/>
      <c r="I775" s="149"/>
      <c r="J775" s="149"/>
      <c r="K775" s="149"/>
      <c r="L775" s="149"/>
    </row>
    <row r="776" spans="2:12" ht="12.75">
      <c r="B776" s="3"/>
      <c r="C776" s="4"/>
      <c r="D776" s="4"/>
      <c r="E776" s="4"/>
      <c r="F776" s="149"/>
      <c r="G776" s="149"/>
      <c r="H776" s="149"/>
      <c r="I776" s="149"/>
      <c r="J776" s="149"/>
      <c r="K776" s="149"/>
      <c r="L776" s="149"/>
    </row>
    <row r="777" spans="2:12" ht="12.75">
      <c r="B777" s="3"/>
      <c r="C777" s="4"/>
      <c r="D777" s="4"/>
      <c r="E777" s="4"/>
      <c r="F777" s="149"/>
      <c r="G777" s="149"/>
      <c r="H777" s="149"/>
      <c r="I777" s="149"/>
      <c r="J777" s="149"/>
      <c r="K777" s="149"/>
      <c r="L777" s="149"/>
    </row>
    <row r="778" spans="2:12" ht="12.75">
      <c r="B778" s="3"/>
      <c r="C778" s="4"/>
      <c r="D778" s="4"/>
      <c r="E778" s="4"/>
      <c r="F778" s="149"/>
      <c r="G778" s="149"/>
      <c r="H778" s="149"/>
      <c r="I778" s="149"/>
      <c r="J778" s="149"/>
      <c r="K778" s="149"/>
      <c r="L778" s="149"/>
    </row>
    <row r="779" spans="2:12" ht="12.75">
      <c r="B779" s="3"/>
      <c r="C779" s="4"/>
      <c r="D779" s="4"/>
      <c r="E779" s="4"/>
      <c r="F779" s="149"/>
      <c r="G779" s="149"/>
      <c r="H779" s="149"/>
      <c r="I779" s="149"/>
      <c r="J779" s="149"/>
      <c r="K779" s="149"/>
      <c r="L779" s="149"/>
    </row>
    <row r="780" spans="2:12" ht="12.75">
      <c r="B780" s="3"/>
      <c r="C780" s="4"/>
      <c r="D780" s="4"/>
      <c r="E780" s="4"/>
      <c r="F780" s="149"/>
      <c r="G780" s="149"/>
      <c r="H780" s="149"/>
      <c r="I780" s="149"/>
      <c r="J780" s="149"/>
      <c r="K780" s="149"/>
      <c r="L780" s="149"/>
    </row>
    <row r="781" spans="2:12" ht="12.75">
      <c r="B781" s="3"/>
      <c r="C781" s="4"/>
      <c r="D781" s="4"/>
      <c r="E781" s="4"/>
      <c r="F781" s="149"/>
      <c r="G781" s="149"/>
      <c r="H781" s="149"/>
      <c r="I781" s="149"/>
      <c r="J781" s="149"/>
      <c r="K781" s="149"/>
      <c r="L781" s="149"/>
    </row>
    <row r="782" spans="2:12" ht="12.75">
      <c r="B782" s="3"/>
      <c r="C782" s="4"/>
      <c r="D782" s="4"/>
      <c r="E782" s="4"/>
      <c r="F782" s="149"/>
      <c r="G782" s="149"/>
      <c r="H782" s="149"/>
      <c r="I782" s="149"/>
      <c r="J782" s="149"/>
      <c r="K782" s="149"/>
      <c r="L782" s="149"/>
    </row>
    <row r="783" spans="2:12" ht="12.75">
      <c r="B783" s="3"/>
      <c r="C783" s="4"/>
      <c r="D783" s="4"/>
      <c r="E783" s="4"/>
      <c r="F783" s="149"/>
      <c r="G783" s="149"/>
      <c r="H783" s="149"/>
      <c r="I783" s="149"/>
      <c r="J783" s="149"/>
      <c r="K783" s="149"/>
      <c r="L783" s="149"/>
    </row>
    <row r="784" spans="2:12" ht="12.75">
      <c r="B784" s="3"/>
      <c r="C784" s="4"/>
      <c r="D784" s="4"/>
      <c r="E784" s="4"/>
      <c r="F784" s="149"/>
      <c r="G784" s="149"/>
      <c r="H784" s="149"/>
      <c r="I784" s="149"/>
      <c r="J784" s="149"/>
      <c r="K784" s="149"/>
      <c r="L784" s="149"/>
    </row>
    <row r="785" spans="2:12" ht="12.75">
      <c r="B785" s="3"/>
      <c r="C785" s="4"/>
      <c r="D785" s="4"/>
      <c r="E785" s="4"/>
      <c r="F785" s="149"/>
      <c r="G785" s="149"/>
      <c r="H785" s="149"/>
      <c r="I785" s="149"/>
      <c r="J785" s="149"/>
      <c r="K785" s="149"/>
      <c r="L785" s="149"/>
    </row>
    <row r="786" spans="2:12" ht="12.75">
      <c r="B786" s="3"/>
      <c r="C786" s="4"/>
      <c r="D786" s="4"/>
      <c r="E786" s="4"/>
      <c r="F786" s="149"/>
      <c r="G786" s="149"/>
      <c r="H786" s="149"/>
      <c r="I786" s="149"/>
      <c r="J786" s="149"/>
      <c r="K786" s="149"/>
      <c r="L786" s="149"/>
    </row>
    <row r="787" spans="2:12" ht="12.75">
      <c r="B787" s="3"/>
      <c r="C787" s="4"/>
      <c r="D787" s="4"/>
      <c r="E787" s="4"/>
      <c r="F787" s="149"/>
      <c r="G787" s="149"/>
      <c r="H787" s="149"/>
      <c r="I787" s="149"/>
      <c r="J787" s="149"/>
      <c r="K787" s="149"/>
      <c r="L787" s="149"/>
    </row>
    <row r="788" spans="2:12" ht="12.75">
      <c r="B788" s="3"/>
      <c r="C788" s="4"/>
      <c r="D788" s="4"/>
      <c r="E788" s="4"/>
      <c r="F788" s="149"/>
      <c r="G788" s="149"/>
      <c r="H788" s="149"/>
      <c r="I788" s="149"/>
      <c r="J788" s="149"/>
      <c r="K788" s="149"/>
      <c r="L788" s="149"/>
    </row>
    <row r="789" spans="2:12" ht="12.75">
      <c r="B789" s="3"/>
      <c r="C789" s="4"/>
      <c r="D789" s="4"/>
      <c r="E789" s="4"/>
      <c r="F789" s="149"/>
      <c r="G789" s="149"/>
      <c r="H789" s="149"/>
      <c r="I789" s="149"/>
      <c r="J789" s="149"/>
      <c r="K789" s="149"/>
      <c r="L789" s="149"/>
    </row>
    <row r="790" spans="2:12" ht="12.75">
      <c r="B790" s="3"/>
      <c r="C790" s="4"/>
      <c r="D790" s="4"/>
      <c r="E790" s="4"/>
      <c r="F790" s="149"/>
      <c r="G790" s="149"/>
      <c r="H790" s="149"/>
      <c r="I790" s="149"/>
      <c r="J790" s="149"/>
      <c r="K790" s="149"/>
      <c r="L790" s="149"/>
    </row>
    <row r="791" spans="2:12" ht="12.75">
      <c r="B791" s="3"/>
      <c r="C791" s="4"/>
      <c r="D791" s="4"/>
      <c r="E791" s="4"/>
      <c r="F791" s="149"/>
      <c r="G791" s="149"/>
      <c r="H791" s="149"/>
      <c r="I791" s="149"/>
      <c r="J791" s="149"/>
      <c r="K791" s="149"/>
      <c r="L791" s="149"/>
    </row>
    <row r="792" spans="2:12" ht="12.75">
      <c r="B792" s="3"/>
      <c r="C792" s="4"/>
      <c r="D792" s="4"/>
      <c r="E792" s="4"/>
      <c r="F792" s="149"/>
      <c r="G792" s="149"/>
      <c r="H792" s="149"/>
      <c r="I792" s="149"/>
      <c r="J792" s="149"/>
      <c r="K792" s="149"/>
      <c r="L792" s="149"/>
    </row>
    <row r="793" spans="2:12" ht="12.75">
      <c r="B793" s="3"/>
      <c r="C793" s="4"/>
      <c r="D793" s="4"/>
      <c r="E793" s="4"/>
      <c r="F793" s="149"/>
      <c r="G793" s="149"/>
      <c r="H793" s="149"/>
      <c r="I793" s="149"/>
      <c r="J793" s="149"/>
      <c r="K793" s="149"/>
      <c r="L793" s="149"/>
    </row>
    <row r="794" spans="2:12" ht="12.75">
      <c r="B794" s="3"/>
      <c r="C794" s="4"/>
      <c r="D794" s="4"/>
      <c r="E794" s="4"/>
      <c r="F794" s="149"/>
      <c r="G794" s="149"/>
      <c r="H794" s="149"/>
      <c r="I794" s="149"/>
      <c r="J794" s="149"/>
      <c r="K794" s="149"/>
      <c r="L794" s="149"/>
    </row>
    <row r="795" spans="2:12" ht="12.75">
      <c r="B795" s="3"/>
      <c r="C795" s="4"/>
      <c r="D795" s="4"/>
      <c r="E795" s="4"/>
      <c r="F795" s="149"/>
      <c r="G795" s="149"/>
      <c r="H795" s="149"/>
      <c r="I795" s="149"/>
      <c r="J795" s="149"/>
      <c r="K795" s="149"/>
      <c r="L795" s="149"/>
    </row>
    <row r="796" spans="2:12" ht="12.75">
      <c r="B796" s="3"/>
      <c r="C796" s="4"/>
      <c r="D796" s="4"/>
      <c r="E796" s="4"/>
      <c r="F796" s="149"/>
      <c r="G796" s="149"/>
      <c r="H796" s="149"/>
      <c r="I796" s="149"/>
      <c r="J796" s="149"/>
      <c r="K796" s="149"/>
      <c r="L796" s="149"/>
    </row>
    <row r="797" spans="2:12" ht="12.75">
      <c r="B797" s="3"/>
      <c r="C797" s="4"/>
      <c r="D797" s="4"/>
      <c r="E797" s="4"/>
      <c r="F797" s="149"/>
      <c r="G797" s="149"/>
      <c r="H797" s="149"/>
      <c r="I797" s="149"/>
      <c r="J797" s="149"/>
      <c r="K797" s="149"/>
      <c r="L797" s="149"/>
    </row>
    <row r="798" spans="2:12" ht="12.75">
      <c r="B798" s="3"/>
      <c r="C798" s="4"/>
      <c r="D798" s="4"/>
      <c r="E798" s="4"/>
      <c r="F798" s="149"/>
      <c r="G798" s="149"/>
      <c r="H798" s="149"/>
      <c r="I798" s="149"/>
      <c r="J798" s="149"/>
      <c r="K798" s="149"/>
      <c r="L798" s="149"/>
    </row>
    <row r="799" spans="2:12" ht="12.75">
      <c r="B799" s="3"/>
      <c r="C799" s="4"/>
      <c r="D799" s="4"/>
      <c r="E799" s="4"/>
      <c r="F799" s="149"/>
      <c r="G799" s="149"/>
      <c r="H799" s="149"/>
      <c r="I799" s="149"/>
      <c r="J799" s="149"/>
      <c r="K799" s="149"/>
      <c r="L799" s="149"/>
    </row>
    <row r="800" spans="2:12" ht="12.75">
      <c r="B800" s="3"/>
      <c r="C800" s="4"/>
      <c r="D800" s="4"/>
      <c r="E800" s="4"/>
      <c r="F800" s="149"/>
      <c r="G800" s="149"/>
      <c r="H800" s="149"/>
      <c r="I800" s="149"/>
      <c r="J800" s="149"/>
      <c r="K800" s="149"/>
      <c r="L800" s="149"/>
    </row>
    <row r="801" spans="2:12" ht="12.75">
      <c r="B801" s="3"/>
      <c r="C801" s="4"/>
      <c r="D801" s="4"/>
      <c r="E801" s="4"/>
      <c r="F801" s="149"/>
      <c r="G801" s="149"/>
      <c r="H801" s="149"/>
      <c r="I801" s="149"/>
      <c r="J801" s="149"/>
      <c r="K801" s="149"/>
      <c r="L801" s="149"/>
    </row>
    <row r="802" spans="2:12" ht="12.75">
      <c r="B802" s="3"/>
      <c r="C802" s="4"/>
      <c r="D802" s="4"/>
      <c r="E802" s="4"/>
      <c r="F802" s="149"/>
      <c r="G802" s="149"/>
      <c r="H802" s="149"/>
      <c r="I802" s="149"/>
      <c r="J802" s="149"/>
      <c r="K802" s="149"/>
      <c r="L802" s="149"/>
    </row>
    <row r="803" spans="2:12" ht="12.75">
      <c r="B803" s="3"/>
      <c r="C803" s="4"/>
      <c r="D803" s="4"/>
      <c r="E803" s="4"/>
      <c r="F803" s="149"/>
      <c r="G803" s="149"/>
      <c r="H803" s="149"/>
      <c r="I803" s="149"/>
      <c r="J803" s="149"/>
      <c r="K803" s="149"/>
      <c r="L803" s="149"/>
    </row>
    <row r="804" spans="2:12" ht="12.75">
      <c r="B804" s="3"/>
      <c r="C804" s="4"/>
      <c r="D804" s="4"/>
      <c r="E804" s="4"/>
      <c r="F804" s="149"/>
      <c r="G804" s="149"/>
      <c r="H804" s="149"/>
      <c r="I804" s="149"/>
      <c r="J804" s="149"/>
      <c r="K804" s="149"/>
      <c r="L804" s="149"/>
    </row>
    <row r="805" spans="2:12" ht="12.75">
      <c r="B805" s="3"/>
      <c r="C805" s="4"/>
      <c r="D805" s="4"/>
      <c r="E805" s="4"/>
      <c r="F805" s="149"/>
      <c r="G805" s="149"/>
      <c r="H805" s="149"/>
      <c r="I805" s="149"/>
      <c r="J805" s="149"/>
      <c r="K805" s="149"/>
      <c r="L805" s="149"/>
    </row>
    <row r="806" spans="2:12" ht="12.75">
      <c r="B806" s="3"/>
      <c r="C806" s="4"/>
      <c r="D806" s="4"/>
      <c r="E806" s="4"/>
      <c r="F806" s="149"/>
      <c r="G806" s="149"/>
      <c r="H806" s="149"/>
      <c r="I806" s="149"/>
      <c r="J806" s="149"/>
      <c r="K806" s="149"/>
      <c r="L806" s="149"/>
    </row>
    <row r="807" spans="2:12" ht="12.75">
      <c r="B807" s="3"/>
      <c r="C807" s="4"/>
      <c r="D807" s="4"/>
      <c r="E807" s="4"/>
      <c r="F807" s="149"/>
      <c r="G807" s="149"/>
      <c r="H807" s="149"/>
      <c r="I807" s="149"/>
      <c r="J807" s="149"/>
      <c r="K807" s="149"/>
      <c r="L807" s="149"/>
    </row>
    <row r="808" spans="2:12" ht="12.75">
      <c r="B808" s="3"/>
      <c r="C808" s="4"/>
      <c r="D808" s="4"/>
      <c r="E808" s="4"/>
      <c r="F808" s="149"/>
      <c r="G808" s="149"/>
      <c r="H808" s="149"/>
      <c r="I808" s="149"/>
      <c r="J808" s="149"/>
      <c r="K808" s="149"/>
      <c r="L808" s="149"/>
    </row>
    <row r="809" spans="2:12" ht="12.75">
      <c r="B809" s="3"/>
      <c r="C809" s="4"/>
      <c r="D809" s="4"/>
      <c r="E809" s="4"/>
      <c r="F809" s="149"/>
      <c r="G809" s="149"/>
      <c r="H809" s="149"/>
      <c r="I809" s="149"/>
      <c r="J809" s="149"/>
      <c r="K809" s="149"/>
      <c r="L809" s="149"/>
    </row>
    <row r="810" spans="2:12" ht="12.75">
      <c r="B810" s="3"/>
      <c r="C810" s="4"/>
      <c r="D810" s="4"/>
      <c r="E810" s="4"/>
      <c r="F810" s="149"/>
      <c r="G810" s="149"/>
      <c r="H810" s="149"/>
      <c r="I810" s="149"/>
      <c r="J810" s="149"/>
      <c r="K810" s="149"/>
      <c r="L810" s="149"/>
    </row>
    <row r="811" spans="2:12" ht="12.75">
      <c r="B811" s="3"/>
      <c r="C811" s="4"/>
      <c r="D811" s="4"/>
      <c r="E811" s="4"/>
      <c r="F811" s="149"/>
      <c r="G811" s="149"/>
      <c r="H811" s="149"/>
      <c r="I811" s="149"/>
      <c r="J811" s="149"/>
      <c r="K811" s="149"/>
      <c r="L811" s="149"/>
    </row>
    <row r="812" spans="2:12" ht="12.75">
      <c r="B812" s="3"/>
      <c r="C812" s="4"/>
      <c r="D812" s="4"/>
      <c r="E812" s="4"/>
      <c r="F812" s="149"/>
      <c r="G812" s="149"/>
      <c r="H812" s="149"/>
      <c r="I812" s="149"/>
      <c r="J812" s="149"/>
      <c r="K812" s="149"/>
      <c r="L812" s="149"/>
    </row>
    <row r="813" spans="2:12" ht="12.75">
      <c r="B813" s="3"/>
      <c r="C813" s="4"/>
      <c r="D813" s="4"/>
      <c r="E813" s="4"/>
      <c r="F813" s="149"/>
      <c r="G813" s="149"/>
      <c r="H813" s="149"/>
      <c r="I813" s="149"/>
      <c r="J813" s="149"/>
      <c r="K813" s="149"/>
      <c r="L813" s="149"/>
    </row>
    <row r="814" spans="2:12" ht="12.75">
      <c r="B814" s="3"/>
      <c r="C814" s="4"/>
      <c r="D814" s="4"/>
      <c r="E814" s="4"/>
      <c r="F814" s="149"/>
      <c r="G814" s="149"/>
      <c r="H814" s="149"/>
      <c r="I814" s="149"/>
      <c r="J814" s="149"/>
      <c r="K814" s="149"/>
      <c r="L814" s="149"/>
    </row>
    <row r="815" spans="2:12" ht="12.75">
      <c r="B815" s="3"/>
      <c r="C815" s="4"/>
      <c r="D815" s="4"/>
      <c r="E815" s="4"/>
      <c r="F815" s="149"/>
      <c r="G815" s="149"/>
      <c r="H815" s="149"/>
      <c r="I815" s="149"/>
      <c r="J815" s="149"/>
      <c r="K815" s="149"/>
      <c r="L815" s="149"/>
    </row>
    <row r="816" spans="2:12" ht="12.75">
      <c r="B816" s="3"/>
      <c r="C816" s="4"/>
      <c r="D816" s="4"/>
      <c r="E816" s="4"/>
      <c r="F816" s="149"/>
      <c r="G816" s="149"/>
      <c r="H816" s="149"/>
      <c r="I816" s="149"/>
      <c r="J816" s="149"/>
      <c r="K816" s="149"/>
      <c r="L816" s="149"/>
    </row>
    <row r="817" spans="2:12" ht="12.75">
      <c r="B817" s="3"/>
      <c r="C817" s="4"/>
      <c r="D817" s="4"/>
      <c r="E817" s="4"/>
      <c r="F817" s="149"/>
      <c r="G817" s="149"/>
      <c r="H817" s="149"/>
      <c r="I817" s="149"/>
      <c r="J817" s="149"/>
      <c r="K817" s="149"/>
      <c r="L817" s="149"/>
    </row>
    <row r="818" spans="2:12" ht="12.75">
      <c r="B818" s="3"/>
      <c r="C818" s="4"/>
      <c r="D818" s="4"/>
      <c r="E818" s="4"/>
      <c r="F818" s="149"/>
      <c r="G818" s="149"/>
      <c r="H818" s="149"/>
      <c r="I818" s="149"/>
      <c r="J818" s="149"/>
      <c r="K818" s="149"/>
      <c r="L818" s="149"/>
    </row>
    <row r="819" spans="2:12" ht="12.75">
      <c r="B819" s="3"/>
      <c r="C819" s="4"/>
      <c r="D819" s="4"/>
      <c r="E819" s="4"/>
      <c r="F819" s="149"/>
      <c r="G819" s="149"/>
      <c r="H819" s="149"/>
      <c r="I819" s="149"/>
      <c r="J819" s="149"/>
      <c r="K819" s="149"/>
      <c r="L819" s="149"/>
    </row>
    <row r="820" spans="2:12" ht="12.75">
      <c r="B820" s="3"/>
      <c r="C820" s="4"/>
      <c r="D820" s="4"/>
      <c r="E820" s="4"/>
      <c r="F820" s="149"/>
      <c r="G820" s="149"/>
      <c r="H820" s="149"/>
      <c r="I820" s="149"/>
      <c r="J820" s="149"/>
      <c r="K820" s="149"/>
      <c r="L820" s="149"/>
    </row>
    <row r="821" spans="2:12" ht="12.75">
      <c r="B821" s="3"/>
      <c r="C821" s="4"/>
      <c r="D821" s="4"/>
      <c r="E821" s="4"/>
      <c r="F821" s="149"/>
      <c r="G821" s="149"/>
      <c r="H821" s="149"/>
      <c r="I821" s="149"/>
      <c r="J821" s="149"/>
      <c r="K821" s="149"/>
      <c r="L821" s="149"/>
    </row>
    <row r="822" spans="2:12" ht="12.75">
      <c r="B822" s="3"/>
      <c r="C822" s="4"/>
      <c r="D822" s="4"/>
      <c r="E822" s="4"/>
      <c r="F822" s="149"/>
      <c r="G822" s="149"/>
      <c r="H822" s="149"/>
      <c r="I822" s="149"/>
      <c r="J822" s="149"/>
      <c r="K822" s="149"/>
      <c r="L822" s="149"/>
    </row>
    <row r="823" spans="2:12" ht="12.75">
      <c r="B823" s="3"/>
      <c r="C823" s="4"/>
      <c r="D823" s="4"/>
      <c r="E823" s="4"/>
      <c r="F823" s="149"/>
      <c r="G823" s="149"/>
      <c r="H823" s="149"/>
      <c r="I823" s="149"/>
      <c r="J823" s="149"/>
      <c r="K823" s="149"/>
      <c r="L823" s="149"/>
    </row>
    <row r="824" spans="2:12" ht="12.75">
      <c r="B824" s="3"/>
      <c r="C824" s="4"/>
      <c r="D824" s="4"/>
      <c r="E824" s="4"/>
      <c r="F824" s="149"/>
      <c r="G824" s="149"/>
      <c r="H824" s="149"/>
      <c r="I824" s="149"/>
      <c r="J824" s="149"/>
      <c r="K824" s="149"/>
      <c r="L824" s="149"/>
    </row>
    <row r="825" spans="2:12" ht="12.75">
      <c r="B825" s="3"/>
      <c r="C825" s="4"/>
      <c r="D825" s="4"/>
      <c r="E825" s="4"/>
      <c r="F825" s="149"/>
      <c r="G825" s="149"/>
      <c r="H825" s="149"/>
      <c r="I825" s="149"/>
      <c r="J825" s="149"/>
      <c r="K825" s="149"/>
      <c r="L825" s="149"/>
    </row>
    <row r="826" spans="2:12" ht="12.75">
      <c r="B826" s="3"/>
      <c r="C826" s="4"/>
      <c r="D826" s="4"/>
      <c r="E826" s="4"/>
      <c r="F826" s="149"/>
      <c r="G826" s="149"/>
      <c r="H826" s="149"/>
      <c r="I826" s="149"/>
      <c r="J826" s="149"/>
      <c r="K826" s="149"/>
      <c r="L826" s="149"/>
    </row>
    <row r="827" spans="2:12" ht="12.75">
      <c r="B827" s="3"/>
      <c r="C827" s="4"/>
      <c r="D827" s="4"/>
      <c r="E827" s="4"/>
      <c r="F827" s="149"/>
      <c r="G827" s="149"/>
      <c r="H827" s="149"/>
      <c r="I827" s="149"/>
      <c r="J827" s="149"/>
      <c r="K827" s="149"/>
      <c r="L827" s="149"/>
    </row>
    <row r="828" spans="2:12" ht="12.75">
      <c r="B828" s="3"/>
      <c r="C828" s="4"/>
      <c r="D828" s="4"/>
      <c r="E828" s="4"/>
      <c r="F828" s="149"/>
      <c r="G828" s="149"/>
      <c r="H828" s="149"/>
      <c r="I828" s="149"/>
      <c r="J828" s="149"/>
      <c r="K828" s="149"/>
      <c r="L828" s="149"/>
    </row>
    <row r="829" spans="2:12" ht="12.75">
      <c r="B829" s="3"/>
      <c r="C829" s="4"/>
      <c r="D829" s="4"/>
      <c r="E829" s="4"/>
      <c r="F829" s="149"/>
      <c r="G829" s="149"/>
      <c r="H829" s="149"/>
      <c r="I829" s="149"/>
      <c r="J829" s="149"/>
      <c r="K829" s="149"/>
      <c r="L829" s="149"/>
    </row>
    <row r="830" spans="2:12" ht="12.75">
      <c r="B830" s="3"/>
      <c r="C830" s="4"/>
      <c r="D830" s="4"/>
      <c r="E830" s="4"/>
      <c r="F830" s="149"/>
      <c r="G830" s="149"/>
      <c r="H830" s="149"/>
      <c r="I830" s="149"/>
      <c r="J830" s="149"/>
      <c r="K830" s="149"/>
      <c r="L830" s="149"/>
    </row>
    <row r="831" spans="2:12" ht="12.75">
      <c r="B831" s="3"/>
      <c r="C831" s="4"/>
      <c r="D831" s="4"/>
      <c r="E831" s="4"/>
      <c r="F831" s="149"/>
      <c r="G831" s="149"/>
      <c r="H831" s="149"/>
      <c r="I831" s="149"/>
      <c r="J831" s="149"/>
      <c r="K831" s="149"/>
      <c r="L831" s="149"/>
    </row>
    <row r="832" spans="2:12" ht="12.75">
      <c r="B832" s="3"/>
      <c r="C832" s="4"/>
      <c r="D832" s="4"/>
      <c r="E832" s="4"/>
      <c r="F832" s="149"/>
      <c r="G832" s="149"/>
      <c r="H832" s="149"/>
      <c r="I832" s="149"/>
      <c r="J832" s="149"/>
      <c r="K832" s="149"/>
      <c r="L832" s="149"/>
    </row>
    <row r="833" spans="2:12" ht="12.75">
      <c r="B833" s="3"/>
      <c r="C833" s="4"/>
      <c r="D833" s="4"/>
      <c r="E833" s="4"/>
      <c r="F833" s="149"/>
      <c r="G833" s="149"/>
      <c r="H833" s="149"/>
      <c r="I833" s="149"/>
      <c r="J833" s="149"/>
      <c r="K833" s="149"/>
      <c r="L833" s="149"/>
    </row>
    <row r="834" spans="2:12" ht="12.75">
      <c r="B834" s="3"/>
      <c r="C834" s="4"/>
      <c r="D834" s="4"/>
      <c r="E834" s="4"/>
      <c r="F834" s="149"/>
      <c r="G834" s="149"/>
      <c r="H834" s="149"/>
      <c r="I834" s="149"/>
      <c r="J834" s="149"/>
      <c r="K834" s="149"/>
      <c r="L834" s="149"/>
    </row>
    <row r="835" spans="2:12" ht="12.75">
      <c r="B835" s="3"/>
      <c r="C835" s="4"/>
      <c r="D835" s="4"/>
      <c r="E835" s="4"/>
      <c r="F835" s="149"/>
      <c r="G835" s="149"/>
      <c r="H835" s="149"/>
      <c r="I835" s="149"/>
      <c r="J835" s="149"/>
      <c r="K835" s="149"/>
      <c r="L835" s="149"/>
    </row>
    <row r="836" spans="2:12" ht="12.75">
      <c r="B836" s="3"/>
      <c r="C836" s="4"/>
      <c r="D836" s="4"/>
      <c r="E836" s="4"/>
      <c r="F836" s="149"/>
      <c r="G836" s="149"/>
      <c r="H836" s="149"/>
      <c r="I836" s="149"/>
      <c r="J836" s="149"/>
      <c r="K836" s="149"/>
      <c r="L836" s="149"/>
    </row>
    <row r="837" spans="2:12" ht="12.75">
      <c r="B837" s="3"/>
      <c r="C837" s="4"/>
      <c r="D837" s="4"/>
      <c r="E837" s="4"/>
      <c r="F837" s="149"/>
      <c r="G837" s="149"/>
      <c r="H837" s="149"/>
      <c r="I837" s="149"/>
      <c r="J837" s="149"/>
      <c r="K837" s="149"/>
      <c r="L837" s="149"/>
    </row>
    <row r="838" spans="2:12" ht="12.75">
      <c r="B838" s="3"/>
      <c r="C838" s="4"/>
      <c r="D838" s="4"/>
      <c r="E838" s="4"/>
      <c r="F838" s="149"/>
      <c r="G838" s="149"/>
      <c r="H838" s="149"/>
      <c r="I838" s="149"/>
      <c r="J838" s="149"/>
      <c r="K838" s="149"/>
      <c r="L838" s="149"/>
    </row>
    <row r="839" spans="2:12" ht="12.75">
      <c r="B839" s="3"/>
      <c r="C839" s="4"/>
      <c r="D839" s="4"/>
      <c r="E839" s="4"/>
      <c r="F839" s="149"/>
      <c r="G839" s="149"/>
      <c r="H839" s="149"/>
      <c r="I839" s="149"/>
      <c r="J839" s="149"/>
      <c r="K839" s="149"/>
      <c r="L839" s="149"/>
    </row>
    <row r="840" spans="2:12" ht="12.75">
      <c r="B840" s="3"/>
      <c r="C840" s="4"/>
      <c r="D840" s="4"/>
      <c r="E840" s="4"/>
      <c r="F840" s="149"/>
      <c r="G840" s="149"/>
      <c r="H840" s="149"/>
      <c r="I840" s="149"/>
      <c r="J840" s="149"/>
      <c r="K840" s="149"/>
      <c r="L840" s="149"/>
    </row>
    <row r="841" spans="2:12" ht="12.75">
      <c r="B841" s="3"/>
      <c r="C841" s="4"/>
      <c r="D841" s="4"/>
      <c r="E841" s="4"/>
      <c r="F841" s="149"/>
      <c r="G841" s="149"/>
      <c r="H841" s="149"/>
      <c r="I841" s="149"/>
      <c r="J841" s="149"/>
      <c r="K841" s="149"/>
      <c r="L841" s="149"/>
    </row>
    <row r="842" spans="2:12" ht="12.75">
      <c r="B842" s="3"/>
      <c r="C842" s="4"/>
      <c r="D842" s="4"/>
      <c r="E842" s="4"/>
      <c r="F842" s="149"/>
      <c r="G842" s="149"/>
      <c r="H842" s="149"/>
      <c r="I842" s="149"/>
      <c r="J842" s="149"/>
      <c r="K842" s="149"/>
      <c r="L842" s="149"/>
    </row>
    <row r="843" spans="2:12" ht="12.75">
      <c r="B843" s="3"/>
      <c r="C843" s="4"/>
      <c r="D843" s="4"/>
      <c r="E843" s="4"/>
      <c r="F843" s="149"/>
      <c r="G843" s="149"/>
      <c r="H843" s="149"/>
      <c r="I843" s="149"/>
      <c r="J843" s="149"/>
      <c r="K843" s="149"/>
      <c r="L843" s="149"/>
    </row>
    <row r="844" spans="2:12" ht="12.75">
      <c r="B844" s="3"/>
      <c r="C844" s="4"/>
      <c r="D844" s="4"/>
      <c r="E844" s="4"/>
      <c r="F844" s="149"/>
      <c r="G844" s="149"/>
      <c r="H844" s="149"/>
      <c r="I844" s="149"/>
      <c r="J844" s="149"/>
      <c r="K844" s="149"/>
      <c r="L844" s="149"/>
    </row>
    <row r="845" spans="2:12" ht="12.75">
      <c r="B845" s="3"/>
      <c r="C845" s="4"/>
      <c r="D845" s="4"/>
      <c r="E845" s="4"/>
      <c r="F845" s="149"/>
      <c r="G845" s="149"/>
      <c r="H845" s="149"/>
      <c r="I845" s="149"/>
      <c r="J845" s="149"/>
      <c r="K845" s="149"/>
      <c r="L845" s="149"/>
    </row>
    <row r="846" spans="2:12" ht="12.75">
      <c r="B846" s="3"/>
      <c r="C846" s="4"/>
      <c r="D846" s="4"/>
      <c r="E846" s="4"/>
      <c r="F846" s="149"/>
      <c r="G846" s="149"/>
      <c r="H846" s="149"/>
      <c r="I846" s="149"/>
      <c r="J846" s="149"/>
      <c r="K846" s="149"/>
      <c r="L846" s="149"/>
    </row>
    <row r="847" spans="2:12" ht="12.75">
      <c r="B847" s="3"/>
      <c r="C847" s="4"/>
      <c r="D847" s="4"/>
      <c r="E847" s="4"/>
      <c r="F847" s="149"/>
      <c r="G847" s="149"/>
      <c r="H847" s="149"/>
      <c r="I847" s="149"/>
      <c r="J847" s="149"/>
      <c r="K847" s="149"/>
      <c r="L847" s="149"/>
    </row>
    <row r="848" spans="2:12" ht="12.75">
      <c r="B848" s="3"/>
      <c r="C848" s="4"/>
      <c r="D848" s="4"/>
      <c r="E848" s="4"/>
      <c r="F848" s="149"/>
      <c r="G848" s="149"/>
      <c r="H848" s="149"/>
      <c r="I848" s="149"/>
      <c r="J848" s="149"/>
      <c r="K848" s="149"/>
      <c r="L848" s="149"/>
    </row>
    <row r="849" spans="2:12" ht="12.75">
      <c r="B849" s="3"/>
      <c r="C849" s="4"/>
      <c r="D849" s="4"/>
      <c r="E849" s="4"/>
      <c r="F849" s="149"/>
      <c r="G849" s="149"/>
      <c r="H849" s="149"/>
      <c r="I849" s="149"/>
      <c r="J849" s="149"/>
      <c r="K849" s="149"/>
      <c r="L849" s="149"/>
    </row>
    <row r="850" spans="2:12" ht="12.75">
      <c r="B850" s="3"/>
      <c r="C850" s="4"/>
      <c r="D850" s="4"/>
      <c r="E850" s="4"/>
      <c r="F850" s="149"/>
      <c r="G850" s="149"/>
      <c r="H850" s="149"/>
      <c r="I850" s="149"/>
      <c r="J850" s="149"/>
      <c r="K850" s="149"/>
      <c r="L850" s="149"/>
    </row>
    <row r="851" spans="2:12" ht="12.75">
      <c r="B851" s="3"/>
      <c r="C851" s="4"/>
      <c r="D851" s="4"/>
      <c r="E851" s="4"/>
      <c r="F851" s="149"/>
      <c r="G851" s="149"/>
      <c r="H851" s="149"/>
      <c r="I851" s="149"/>
      <c r="J851" s="149"/>
      <c r="K851" s="149"/>
      <c r="L851" s="149"/>
    </row>
    <row r="852" spans="2:12" ht="12.75">
      <c r="B852" s="3"/>
      <c r="C852" s="4"/>
      <c r="D852" s="4"/>
      <c r="E852" s="4"/>
      <c r="F852" s="149"/>
      <c r="G852" s="149"/>
      <c r="H852" s="149"/>
      <c r="I852" s="149"/>
      <c r="J852" s="149"/>
      <c r="K852" s="149"/>
      <c r="L852" s="149"/>
    </row>
    <row r="853" spans="2:12" ht="12.75">
      <c r="B853" s="3"/>
      <c r="C853" s="4"/>
      <c r="D853" s="4"/>
      <c r="E853" s="4"/>
      <c r="F853" s="149"/>
      <c r="G853" s="149"/>
      <c r="H853" s="149"/>
      <c r="I853" s="149"/>
      <c r="J853" s="149"/>
      <c r="K853" s="149"/>
      <c r="L853" s="149"/>
    </row>
    <row r="854" spans="2:12" ht="12.75">
      <c r="B854" s="3"/>
      <c r="C854" s="4"/>
      <c r="D854" s="4"/>
      <c r="E854" s="4"/>
      <c r="F854" s="149"/>
      <c r="G854" s="149"/>
      <c r="H854" s="149"/>
      <c r="I854" s="149"/>
      <c r="J854" s="149"/>
      <c r="K854" s="149"/>
      <c r="L854" s="149"/>
    </row>
    <row r="855" spans="2:12" ht="12.75">
      <c r="B855" s="3"/>
      <c r="C855" s="4"/>
      <c r="D855" s="4"/>
      <c r="E855" s="4"/>
      <c r="F855" s="149"/>
      <c r="G855" s="149"/>
      <c r="H855" s="149"/>
      <c r="I855" s="149"/>
      <c r="J855" s="149"/>
      <c r="K855" s="149"/>
      <c r="L855" s="149"/>
    </row>
    <row r="856" spans="2:12" ht="12.75">
      <c r="B856" s="3"/>
      <c r="C856" s="4"/>
      <c r="D856" s="4"/>
      <c r="E856" s="4"/>
      <c r="F856" s="149"/>
      <c r="G856" s="149"/>
      <c r="H856" s="149"/>
      <c r="I856" s="149"/>
      <c r="J856" s="149"/>
      <c r="K856" s="149"/>
      <c r="L856" s="149"/>
    </row>
    <row r="857" spans="2:12" ht="12.75">
      <c r="B857" s="3"/>
      <c r="C857" s="4"/>
      <c r="D857" s="4"/>
      <c r="E857" s="4"/>
      <c r="F857" s="149"/>
      <c r="G857" s="149"/>
      <c r="H857" s="149"/>
      <c r="I857" s="149"/>
      <c r="J857" s="149"/>
      <c r="K857" s="149"/>
      <c r="L857" s="149"/>
    </row>
    <row r="858" spans="2:12" ht="12.75">
      <c r="B858" s="3"/>
      <c r="C858" s="4"/>
      <c r="D858" s="4"/>
      <c r="E858" s="4"/>
      <c r="F858" s="149"/>
      <c r="G858" s="149"/>
      <c r="H858" s="149"/>
      <c r="I858" s="149"/>
      <c r="J858" s="149"/>
      <c r="K858" s="149"/>
      <c r="L858" s="149"/>
    </row>
    <row r="859" spans="2:12" ht="12.75">
      <c r="B859" s="3"/>
      <c r="C859" s="4"/>
      <c r="D859" s="4"/>
      <c r="E859" s="4"/>
      <c r="F859" s="149"/>
      <c r="G859" s="149"/>
      <c r="H859" s="149"/>
      <c r="I859" s="149"/>
      <c r="J859" s="149"/>
      <c r="K859" s="149"/>
      <c r="L859" s="149"/>
    </row>
    <row r="860" spans="2:12" ht="12.75">
      <c r="B860" s="3"/>
      <c r="C860" s="4"/>
      <c r="D860" s="4"/>
      <c r="E860" s="4"/>
      <c r="F860" s="149"/>
      <c r="G860" s="149"/>
      <c r="H860" s="149"/>
      <c r="I860" s="149"/>
      <c r="J860" s="149"/>
      <c r="K860" s="149"/>
      <c r="L860" s="149"/>
    </row>
    <row r="861" spans="2:12" ht="12.75">
      <c r="B861" s="3"/>
      <c r="C861" s="4"/>
      <c r="D861" s="4"/>
      <c r="E861" s="4"/>
      <c r="F861" s="149"/>
      <c r="G861" s="149"/>
      <c r="H861" s="149"/>
      <c r="I861" s="149"/>
      <c r="J861" s="149"/>
      <c r="K861" s="149"/>
      <c r="L861" s="149"/>
    </row>
    <row r="862" spans="2:12" ht="12.75">
      <c r="B862" s="3"/>
      <c r="C862" s="4"/>
      <c r="D862" s="4"/>
      <c r="E862" s="4"/>
      <c r="F862" s="149"/>
      <c r="G862" s="149"/>
      <c r="H862" s="149"/>
      <c r="I862" s="149"/>
      <c r="J862" s="149"/>
      <c r="K862" s="149"/>
      <c r="L862" s="149"/>
    </row>
    <row r="863" spans="2:12" ht="12.75">
      <c r="B863" s="3"/>
      <c r="C863" s="4"/>
      <c r="D863" s="4"/>
      <c r="E863" s="4"/>
      <c r="F863" s="149"/>
      <c r="G863" s="149"/>
      <c r="H863" s="149"/>
      <c r="I863" s="149"/>
      <c r="J863" s="149"/>
      <c r="K863" s="149"/>
      <c r="L863" s="149"/>
    </row>
    <row r="864" spans="2:12" ht="12.75">
      <c r="B864" s="3"/>
      <c r="C864" s="4"/>
      <c r="D864" s="4"/>
      <c r="E864" s="4"/>
      <c r="F864" s="149"/>
      <c r="G864" s="149"/>
      <c r="H864" s="149"/>
      <c r="I864" s="149"/>
      <c r="J864" s="149"/>
      <c r="K864" s="149"/>
      <c r="L864" s="149"/>
    </row>
    <row r="865" spans="2:12" ht="12.75">
      <c r="B865" s="3"/>
      <c r="C865" s="4"/>
      <c r="D865" s="4"/>
      <c r="E865" s="4"/>
      <c r="F865" s="149"/>
      <c r="G865" s="149"/>
      <c r="H865" s="149"/>
      <c r="I865" s="149"/>
      <c r="J865" s="149"/>
      <c r="K865" s="149"/>
      <c r="L865" s="149"/>
    </row>
    <row r="866" spans="2:12" ht="12.75">
      <c r="B866" s="3"/>
      <c r="C866" s="4"/>
      <c r="D866" s="4"/>
      <c r="E866" s="4"/>
      <c r="F866" s="149"/>
      <c r="G866" s="149"/>
      <c r="H866" s="149"/>
      <c r="I866" s="149"/>
      <c r="J866" s="149"/>
      <c r="K866" s="149"/>
      <c r="L866" s="149"/>
    </row>
    <row r="867" spans="2:12" ht="12.75">
      <c r="B867" s="3"/>
      <c r="C867" s="4"/>
      <c r="D867" s="4"/>
      <c r="E867" s="4"/>
      <c r="F867" s="149"/>
      <c r="G867" s="149"/>
      <c r="H867" s="149"/>
      <c r="I867" s="149"/>
      <c r="J867" s="149"/>
      <c r="K867" s="149"/>
      <c r="L867" s="149"/>
    </row>
    <row r="868" spans="2:12" ht="12.75">
      <c r="B868" s="3"/>
      <c r="C868" s="4"/>
      <c r="D868" s="4"/>
      <c r="E868" s="4"/>
      <c r="F868" s="149"/>
      <c r="G868" s="149"/>
      <c r="H868" s="149"/>
      <c r="I868" s="149"/>
      <c r="J868" s="149"/>
      <c r="K868" s="149"/>
      <c r="L868" s="149"/>
    </row>
    <row r="869" spans="2:12" ht="12.75">
      <c r="B869" s="3"/>
      <c r="C869" s="4"/>
      <c r="D869" s="4"/>
      <c r="E869" s="4"/>
      <c r="F869" s="149"/>
      <c r="G869" s="149"/>
      <c r="H869" s="149"/>
      <c r="I869" s="149"/>
      <c r="J869" s="149"/>
      <c r="K869" s="149"/>
      <c r="L869" s="149"/>
    </row>
    <row r="870" spans="2:12" ht="12.75">
      <c r="B870" s="3"/>
      <c r="C870" s="4"/>
      <c r="D870" s="4"/>
      <c r="E870" s="4"/>
      <c r="F870" s="149"/>
      <c r="G870" s="149"/>
      <c r="H870" s="149"/>
      <c r="I870" s="149"/>
      <c r="J870" s="149"/>
      <c r="K870" s="149"/>
      <c r="L870" s="149"/>
    </row>
    <row r="871" spans="2:12" ht="12.75">
      <c r="B871" s="3"/>
      <c r="C871" s="4"/>
      <c r="D871" s="4"/>
      <c r="E871" s="4"/>
      <c r="F871" s="149"/>
      <c r="G871" s="149"/>
      <c r="H871" s="149"/>
      <c r="I871" s="149"/>
      <c r="J871" s="149"/>
      <c r="K871" s="149"/>
      <c r="L871" s="149"/>
    </row>
    <row r="872" spans="2:12" ht="12.75">
      <c r="B872" s="3"/>
      <c r="C872" s="4"/>
      <c r="D872" s="4"/>
      <c r="E872" s="4"/>
      <c r="F872" s="149"/>
      <c r="G872" s="149"/>
      <c r="H872" s="149"/>
      <c r="I872" s="149"/>
      <c r="J872" s="149"/>
      <c r="K872" s="149"/>
      <c r="L872" s="149"/>
    </row>
    <row r="873" spans="2:12" ht="12.75">
      <c r="B873" s="3"/>
      <c r="C873" s="4"/>
      <c r="D873" s="4"/>
      <c r="E873" s="4"/>
      <c r="F873" s="149"/>
      <c r="G873" s="149"/>
      <c r="H873" s="149"/>
      <c r="I873" s="149"/>
      <c r="J873" s="149"/>
      <c r="K873" s="149"/>
      <c r="L873" s="149"/>
    </row>
    <row r="874" spans="2:12" ht="12.75">
      <c r="B874" s="3"/>
      <c r="C874" s="4"/>
      <c r="D874" s="4"/>
      <c r="E874" s="4"/>
      <c r="F874" s="149"/>
      <c r="G874" s="149"/>
      <c r="H874" s="149"/>
      <c r="I874" s="149"/>
      <c r="J874" s="149"/>
      <c r="K874" s="149"/>
      <c r="L874" s="149"/>
    </row>
    <row r="875" spans="2:12" ht="12.75">
      <c r="B875" s="3"/>
      <c r="C875" s="4"/>
      <c r="D875" s="4"/>
      <c r="E875" s="4"/>
      <c r="F875" s="149"/>
      <c r="G875" s="149"/>
      <c r="H875" s="149"/>
      <c r="I875" s="149"/>
      <c r="J875" s="149"/>
      <c r="K875" s="149"/>
      <c r="L875" s="149"/>
    </row>
    <row r="876" spans="2:12" ht="12.75">
      <c r="B876" s="3"/>
      <c r="C876" s="4"/>
      <c r="D876" s="4"/>
      <c r="E876" s="4"/>
      <c r="F876" s="149"/>
      <c r="G876" s="149"/>
      <c r="H876" s="149"/>
      <c r="I876" s="149"/>
      <c r="J876" s="149"/>
      <c r="K876" s="149"/>
      <c r="L876" s="149"/>
    </row>
    <row r="877" spans="2:12" ht="12.75">
      <c r="B877" s="3"/>
      <c r="C877" s="4"/>
      <c r="D877" s="4"/>
      <c r="E877" s="4"/>
      <c r="F877" s="149"/>
      <c r="G877" s="149"/>
      <c r="H877" s="149"/>
      <c r="I877" s="149"/>
      <c r="J877" s="149"/>
      <c r="K877" s="149"/>
      <c r="L877" s="149"/>
    </row>
    <row r="878" spans="2:12" ht="12.75">
      <c r="B878" s="3"/>
      <c r="C878" s="4"/>
      <c r="D878" s="4"/>
      <c r="E878" s="4"/>
      <c r="F878" s="149"/>
      <c r="G878" s="149"/>
      <c r="H878" s="149"/>
      <c r="I878" s="149"/>
      <c r="J878" s="149"/>
      <c r="K878" s="149"/>
      <c r="L878" s="149"/>
    </row>
    <row r="879" spans="2:12" ht="12.75">
      <c r="B879" s="3"/>
      <c r="C879" s="4"/>
      <c r="D879" s="4"/>
      <c r="E879" s="4"/>
      <c r="F879" s="149"/>
      <c r="G879" s="149"/>
      <c r="H879" s="149"/>
      <c r="I879" s="149"/>
      <c r="J879" s="149"/>
      <c r="K879" s="149"/>
      <c r="L879" s="149"/>
    </row>
    <row r="880" spans="2:12" ht="12.75">
      <c r="B880" s="3"/>
      <c r="C880" s="4"/>
      <c r="D880" s="4"/>
      <c r="E880" s="4"/>
      <c r="F880" s="149"/>
      <c r="G880" s="149"/>
      <c r="H880" s="149"/>
      <c r="I880" s="149"/>
      <c r="J880" s="149"/>
      <c r="K880" s="149"/>
      <c r="L880" s="149"/>
    </row>
    <row r="881" spans="2:12" ht="12.75">
      <c r="B881" s="3"/>
      <c r="C881" s="4"/>
      <c r="D881" s="4"/>
      <c r="E881" s="4"/>
      <c r="F881" s="149"/>
      <c r="G881" s="149"/>
      <c r="H881" s="149"/>
      <c r="I881" s="149"/>
      <c r="J881" s="149"/>
      <c r="K881" s="149"/>
      <c r="L881" s="149"/>
    </row>
    <row r="882" spans="2:12" ht="12.75">
      <c r="B882" s="3"/>
      <c r="C882" s="4"/>
      <c r="D882" s="4"/>
      <c r="E882" s="4"/>
      <c r="F882" s="149"/>
      <c r="G882" s="149"/>
      <c r="H882" s="149"/>
      <c r="I882" s="149"/>
      <c r="J882" s="149"/>
      <c r="K882" s="149"/>
      <c r="L882" s="149"/>
    </row>
    <row r="883" spans="2:12" ht="12.75">
      <c r="B883" s="3"/>
      <c r="C883" s="4"/>
      <c r="D883" s="4"/>
      <c r="E883" s="4"/>
      <c r="F883" s="149"/>
      <c r="G883" s="149"/>
      <c r="H883" s="149"/>
      <c r="I883" s="149"/>
      <c r="J883" s="149"/>
      <c r="K883" s="149"/>
      <c r="L883" s="149"/>
    </row>
    <row r="884" spans="2:12" ht="12.75">
      <c r="B884" s="3"/>
      <c r="C884" s="4"/>
      <c r="D884" s="4"/>
      <c r="E884" s="4"/>
      <c r="F884" s="149"/>
      <c r="G884" s="149"/>
      <c r="H884" s="149"/>
      <c r="I884" s="149"/>
      <c r="J884" s="149"/>
      <c r="K884" s="149"/>
      <c r="L884" s="149"/>
    </row>
    <row r="885" spans="2:12" ht="12.75">
      <c r="B885" s="3"/>
      <c r="C885" s="4"/>
      <c r="D885" s="4"/>
      <c r="E885" s="4"/>
      <c r="F885" s="149"/>
      <c r="G885" s="149"/>
      <c r="H885" s="149"/>
      <c r="I885" s="149"/>
      <c r="J885" s="149"/>
      <c r="K885" s="149"/>
      <c r="L885" s="149"/>
    </row>
    <row r="886" spans="2:12" ht="12.75">
      <c r="B886" s="3"/>
      <c r="C886" s="4"/>
      <c r="D886" s="4"/>
      <c r="E886" s="4"/>
      <c r="F886" s="149"/>
      <c r="G886" s="149"/>
      <c r="H886" s="149"/>
      <c r="I886" s="149"/>
      <c r="J886" s="149"/>
      <c r="K886" s="149"/>
      <c r="L886" s="149"/>
    </row>
    <row r="887" spans="2:12" ht="12.75">
      <c r="B887" s="3"/>
      <c r="C887" s="4"/>
      <c r="D887" s="4"/>
      <c r="E887" s="4"/>
      <c r="F887" s="149"/>
      <c r="G887" s="149"/>
      <c r="H887" s="149"/>
      <c r="I887" s="149"/>
      <c r="J887" s="149"/>
      <c r="K887" s="149"/>
      <c r="L887" s="149"/>
    </row>
    <row r="888" spans="2:12" ht="12.75">
      <c r="B888" s="3"/>
      <c r="C888" s="4"/>
      <c r="D888" s="4"/>
      <c r="E888" s="4"/>
      <c r="F888" s="149"/>
      <c r="G888" s="149"/>
      <c r="H888" s="149"/>
      <c r="I888" s="149"/>
      <c r="J888" s="149"/>
      <c r="K888" s="149"/>
      <c r="L888" s="149"/>
    </row>
    <row r="889" spans="2:12" ht="12.75">
      <c r="B889" s="3"/>
      <c r="C889" s="4"/>
      <c r="D889" s="4"/>
      <c r="E889" s="4"/>
      <c r="F889" s="149"/>
      <c r="G889" s="149"/>
      <c r="H889" s="149"/>
      <c r="I889" s="149"/>
      <c r="J889" s="149"/>
      <c r="K889" s="149"/>
      <c r="L889" s="149"/>
    </row>
    <row r="890" spans="2:12" ht="12.75">
      <c r="B890" s="3"/>
      <c r="C890" s="4"/>
      <c r="D890" s="4"/>
      <c r="E890" s="4"/>
      <c r="F890" s="149"/>
      <c r="G890" s="149"/>
      <c r="H890" s="149"/>
      <c r="I890" s="149"/>
      <c r="J890" s="149"/>
      <c r="K890" s="149"/>
      <c r="L890" s="149"/>
    </row>
    <row r="891" spans="2:12" ht="12.75">
      <c r="B891" s="3"/>
      <c r="C891" s="4"/>
      <c r="D891" s="4"/>
      <c r="E891" s="4"/>
      <c r="F891" s="149"/>
      <c r="G891" s="149"/>
      <c r="H891" s="149"/>
      <c r="I891" s="149"/>
      <c r="J891" s="149"/>
      <c r="K891" s="149"/>
      <c r="L891" s="149"/>
    </row>
    <row r="892" spans="2:12" ht="12.75">
      <c r="B892" s="3"/>
      <c r="C892" s="4"/>
      <c r="D892" s="4"/>
      <c r="E892" s="4"/>
      <c r="F892" s="149"/>
      <c r="G892" s="149"/>
      <c r="H892" s="149"/>
      <c r="I892" s="149"/>
      <c r="J892" s="149"/>
      <c r="K892" s="149"/>
      <c r="L892" s="149"/>
    </row>
    <row r="893" spans="2:12" ht="12.75">
      <c r="B893" s="3"/>
      <c r="C893" s="4"/>
      <c r="D893" s="4"/>
      <c r="E893" s="4"/>
      <c r="F893" s="149"/>
      <c r="G893" s="149"/>
      <c r="H893" s="149"/>
      <c r="I893" s="149"/>
      <c r="J893" s="149"/>
      <c r="K893" s="149"/>
      <c r="L893" s="149"/>
    </row>
    <row r="894" spans="2:12" ht="12.75">
      <c r="B894" s="3"/>
      <c r="C894" s="4"/>
      <c r="D894" s="4"/>
      <c r="E894" s="4"/>
      <c r="F894" s="149"/>
      <c r="G894" s="149"/>
      <c r="H894" s="149"/>
      <c r="I894" s="149"/>
      <c r="J894" s="149"/>
      <c r="K894" s="149"/>
      <c r="L894" s="149"/>
    </row>
    <row r="895" spans="2:12" ht="12.75">
      <c r="B895" s="3"/>
      <c r="C895" s="4"/>
      <c r="D895" s="4"/>
      <c r="E895" s="4"/>
      <c r="F895" s="149"/>
      <c r="G895" s="149"/>
      <c r="H895" s="149"/>
      <c r="I895" s="149"/>
      <c r="J895" s="149"/>
      <c r="K895" s="149"/>
      <c r="L895" s="149"/>
    </row>
    <row r="896" spans="2:12" ht="12.75">
      <c r="B896" s="3"/>
      <c r="C896" s="4"/>
      <c r="D896" s="4"/>
      <c r="E896" s="4"/>
      <c r="F896" s="149"/>
      <c r="G896" s="149"/>
      <c r="H896" s="149"/>
      <c r="I896" s="149"/>
      <c r="J896" s="149"/>
      <c r="K896" s="149"/>
      <c r="L896" s="149"/>
    </row>
    <row r="897" spans="2:12" ht="12.75">
      <c r="B897" s="3"/>
      <c r="C897" s="4"/>
      <c r="D897" s="4"/>
      <c r="E897" s="4"/>
      <c r="F897" s="149"/>
      <c r="G897" s="149"/>
      <c r="H897" s="149"/>
      <c r="I897" s="149"/>
      <c r="J897" s="149"/>
      <c r="K897" s="149"/>
      <c r="L897" s="149"/>
    </row>
    <row r="898" spans="2:12" ht="12.75">
      <c r="B898" s="3"/>
      <c r="C898" s="4"/>
      <c r="D898" s="4"/>
      <c r="E898" s="4"/>
      <c r="F898" s="149"/>
      <c r="G898" s="149"/>
      <c r="H898" s="149"/>
      <c r="I898" s="149"/>
      <c r="J898" s="149"/>
      <c r="K898" s="149"/>
      <c r="L898" s="149"/>
    </row>
    <row r="899" spans="2:12" ht="12.75">
      <c r="B899" s="3"/>
      <c r="C899" s="4"/>
      <c r="D899" s="4"/>
      <c r="E899" s="4"/>
      <c r="F899" s="149"/>
      <c r="G899" s="149"/>
      <c r="H899" s="149"/>
      <c r="I899" s="149"/>
      <c r="J899" s="149"/>
      <c r="K899" s="149"/>
      <c r="L899" s="149"/>
    </row>
    <row r="900" spans="2:12" ht="12.75">
      <c r="B900" s="3"/>
      <c r="C900" s="4"/>
      <c r="D900" s="4"/>
      <c r="E900" s="4"/>
      <c r="F900" s="149"/>
      <c r="G900" s="149"/>
      <c r="H900" s="149"/>
      <c r="I900" s="149"/>
      <c r="J900" s="149"/>
      <c r="K900" s="149"/>
      <c r="L900" s="149"/>
    </row>
    <row r="901" spans="2:12" ht="12.75">
      <c r="B901" s="3"/>
      <c r="C901" s="4"/>
      <c r="D901" s="4"/>
      <c r="E901" s="4"/>
      <c r="F901" s="149"/>
      <c r="G901" s="149"/>
      <c r="H901" s="149"/>
      <c r="I901" s="149"/>
      <c r="J901" s="149"/>
      <c r="K901" s="149"/>
      <c r="L901" s="149"/>
    </row>
    <row r="902" spans="2:12" ht="12.75">
      <c r="B902" s="3"/>
      <c r="C902" s="4"/>
      <c r="D902" s="4"/>
      <c r="E902" s="4"/>
      <c r="F902" s="149"/>
      <c r="G902" s="149"/>
      <c r="H902" s="149"/>
      <c r="I902" s="149"/>
      <c r="J902" s="149"/>
      <c r="K902" s="149"/>
      <c r="L902" s="149"/>
    </row>
    <row r="903" spans="2:12" ht="12.75">
      <c r="B903" s="3"/>
      <c r="C903" s="4"/>
      <c r="D903" s="4"/>
      <c r="E903" s="4"/>
      <c r="F903" s="149"/>
      <c r="G903" s="149"/>
      <c r="H903" s="149"/>
      <c r="I903" s="149"/>
      <c r="J903" s="149"/>
      <c r="K903" s="149"/>
      <c r="L903" s="149"/>
    </row>
    <row r="904" spans="2:12" ht="12.75">
      <c r="B904" s="3"/>
      <c r="C904" s="4"/>
      <c r="D904" s="4"/>
      <c r="E904" s="4"/>
      <c r="F904" s="149"/>
      <c r="G904" s="149"/>
      <c r="H904" s="149"/>
      <c r="I904" s="149"/>
      <c r="J904" s="149"/>
      <c r="K904" s="149"/>
      <c r="L904" s="149"/>
    </row>
    <row r="905" spans="2:12" ht="12.75">
      <c r="B905" s="3"/>
      <c r="C905" s="4"/>
      <c r="D905" s="4"/>
      <c r="E905" s="4"/>
      <c r="F905" s="149"/>
      <c r="G905" s="149"/>
      <c r="H905" s="149"/>
      <c r="I905" s="149"/>
      <c r="J905" s="149"/>
      <c r="K905" s="149"/>
      <c r="L905" s="149"/>
    </row>
    <row r="906" spans="2:12" ht="12.75">
      <c r="B906" s="3"/>
      <c r="C906" s="4"/>
      <c r="D906" s="4"/>
      <c r="E906" s="4"/>
      <c r="F906" s="149"/>
      <c r="G906" s="149"/>
      <c r="H906" s="149"/>
      <c r="I906" s="149"/>
      <c r="J906" s="149"/>
      <c r="K906" s="149"/>
      <c r="L906" s="149"/>
    </row>
    <row r="907" spans="2:12" ht="12.75">
      <c r="B907" s="3"/>
      <c r="C907" s="4"/>
      <c r="D907" s="4"/>
      <c r="E907" s="4"/>
      <c r="F907" s="149"/>
      <c r="G907" s="149"/>
      <c r="H907" s="149"/>
      <c r="I907" s="149"/>
      <c r="J907" s="149"/>
      <c r="K907" s="149"/>
      <c r="L907" s="149"/>
    </row>
    <row r="908" spans="2:12" ht="12.75">
      <c r="B908" s="3"/>
      <c r="C908" s="4"/>
      <c r="D908" s="4"/>
      <c r="E908" s="4"/>
      <c r="F908" s="149"/>
      <c r="G908" s="149"/>
      <c r="H908" s="149"/>
      <c r="I908" s="149"/>
      <c r="J908" s="149"/>
      <c r="K908" s="149"/>
      <c r="L908" s="149"/>
    </row>
    <row r="909" spans="2:12" ht="12.75">
      <c r="B909" s="3"/>
      <c r="C909" s="4"/>
      <c r="D909" s="4"/>
      <c r="E909" s="4"/>
      <c r="F909" s="149"/>
      <c r="G909" s="149"/>
      <c r="H909" s="149"/>
      <c r="I909" s="149"/>
      <c r="J909" s="149"/>
      <c r="K909" s="149"/>
      <c r="L909" s="149"/>
    </row>
    <row r="910" spans="2:12" ht="12.75">
      <c r="B910" s="3"/>
      <c r="C910" s="4"/>
      <c r="D910" s="4"/>
      <c r="E910" s="4"/>
      <c r="F910" s="149"/>
      <c r="G910" s="149"/>
      <c r="H910" s="149"/>
      <c r="I910" s="149"/>
      <c r="J910" s="149"/>
      <c r="K910" s="149"/>
      <c r="L910" s="149"/>
    </row>
    <row r="911" spans="2:12" ht="12.75">
      <c r="B911" s="3"/>
      <c r="C911" s="4"/>
      <c r="D911" s="4"/>
      <c r="E911" s="4"/>
      <c r="F911" s="149"/>
      <c r="G911" s="149"/>
      <c r="H911" s="149"/>
      <c r="I911" s="149"/>
      <c r="J911" s="149"/>
      <c r="K911" s="149"/>
      <c r="L911" s="149"/>
    </row>
    <row r="912" spans="2:12" ht="12.75">
      <c r="B912" s="3"/>
      <c r="C912" s="4"/>
      <c r="D912" s="4"/>
      <c r="E912" s="4"/>
      <c r="F912" s="149"/>
      <c r="G912" s="149"/>
      <c r="H912" s="149"/>
      <c r="I912" s="149"/>
      <c r="J912" s="149"/>
      <c r="K912" s="149"/>
      <c r="L912" s="149"/>
    </row>
    <row r="913" spans="2:12" ht="12.75">
      <c r="B913" s="3"/>
      <c r="C913" s="4"/>
      <c r="D913" s="4"/>
      <c r="E913" s="4"/>
      <c r="F913" s="149"/>
      <c r="G913" s="149"/>
      <c r="H913" s="149"/>
      <c r="I913" s="149"/>
      <c r="J913" s="149"/>
      <c r="K913" s="149"/>
      <c r="L913" s="149"/>
    </row>
    <row r="914" spans="2:12" ht="12.75">
      <c r="B914" s="3"/>
      <c r="C914" s="4"/>
      <c r="D914" s="4"/>
      <c r="E914" s="4"/>
      <c r="F914" s="149"/>
      <c r="G914" s="149"/>
      <c r="H914" s="149"/>
      <c r="I914" s="149"/>
      <c r="J914" s="149"/>
      <c r="K914" s="149"/>
      <c r="L914" s="149"/>
    </row>
    <row r="915" spans="2:12" ht="12.75">
      <c r="B915" s="3"/>
      <c r="C915" s="4"/>
      <c r="D915" s="4"/>
      <c r="E915" s="4"/>
      <c r="F915" s="149"/>
      <c r="G915" s="149"/>
      <c r="H915" s="149"/>
      <c r="I915" s="149"/>
      <c r="J915" s="149"/>
      <c r="K915" s="149"/>
      <c r="L915" s="149"/>
    </row>
    <row r="916" spans="2:12" ht="12.75">
      <c r="B916" s="3"/>
      <c r="C916" s="4"/>
      <c r="D916" s="4"/>
      <c r="E916" s="4"/>
      <c r="F916" s="149"/>
      <c r="G916" s="149"/>
      <c r="H916" s="149"/>
      <c r="I916" s="149"/>
      <c r="J916" s="149"/>
      <c r="K916" s="149"/>
      <c r="L916" s="149"/>
    </row>
    <row r="917" spans="2:12" ht="12.75">
      <c r="B917" s="3"/>
      <c r="C917" s="4"/>
      <c r="D917" s="4"/>
      <c r="E917" s="4"/>
      <c r="F917" s="149"/>
      <c r="G917" s="149"/>
      <c r="H917" s="149"/>
      <c r="I917" s="149"/>
      <c r="J917" s="149"/>
      <c r="K917" s="149"/>
      <c r="L917" s="149"/>
    </row>
    <row r="918" spans="2:12" ht="12.75">
      <c r="B918" s="3"/>
      <c r="C918" s="4"/>
      <c r="D918" s="4"/>
      <c r="E918" s="4"/>
      <c r="F918" s="149"/>
      <c r="G918" s="149"/>
      <c r="H918" s="149"/>
      <c r="I918" s="149"/>
      <c r="J918" s="149"/>
      <c r="K918" s="149"/>
      <c r="L918" s="149"/>
    </row>
    <row r="919" spans="2:12" ht="12.75">
      <c r="B919" s="3"/>
      <c r="C919" s="4"/>
      <c r="D919" s="4"/>
      <c r="E919" s="4"/>
      <c r="F919" s="149"/>
      <c r="G919" s="149"/>
      <c r="H919" s="149"/>
      <c r="I919" s="149"/>
      <c r="J919" s="149"/>
      <c r="K919" s="149"/>
      <c r="L919" s="149"/>
    </row>
    <row r="920" spans="2:12" ht="12.75">
      <c r="B920" s="3"/>
      <c r="C920" s="4"/>
      <c r="D920" s="4"/>
      <c r="E920" s="4"/>
      <c r="F920" s="149"/>
      <c r="G920" s="149"/>
      <c r="H920" s="149"/>
      <c r="I920" s="149"/>
      <c r="J920" s="149"/>
      <c r="K920" s="149"/>
      <c r="L920" s="149"/>
    </row>
    <row r="921" spans="2:12" ht="12.75">
      <c r="B921" s="3"/>
      <c r="C921" s="4"/>
      <c r="D921" s="4"/>
      <c r="E921" s="4"/>
      <c r="F921" s="149"/>
      <c r="G921" s="149"/>
      <c r="H921" s="149"/>
      <c r="I921" s="149"/>
      <c r="J921" s="149"/>
      <c r="K921" s="149"/>
      <c r="L921" s="149"/>
    </row>
    <row r="922" spans="2:12" ht="12.75">
      <c r="B922" s="3"/>
      <c r="C922" s="4"/>
      <c r="D922" s="4"/>
      <c r="E922" s="4"/>
      <c r="F922" s="149"/>
      <c r="G922" s="149"/>
      <c r="H922" s="149"/>
      <c r="I922" s="149"/>
      <c r="J922" s="149"/>
      <c r="K922" s="149"/>
      <c r="L922" s="149"/>
    </row>
    <row r="923" spans="2:12" ht="12.75">
      <c r="B923" s="3"/>
      <c r="C923" s="4"/>
      <c r="D923" s="4"/>
      <c r="E923" s="4"/>
      <c r="F923" s="149"/>
      <c r="G923" s="149"/>
      <c r="H923" s="149"/>
      <c r="I923" s="149"/>
      <c r="J923" s="149"/>
      <c r="K923" s="149"/>
      <c r="L923" s="149"/>
    </row>
    <row r="924" spans="2:12" ht="12.75">
      <c r="B924" s="3"/>
      <c r="C924" s="4"/>
      <c r="D924" s="4"/>
      <c r="E924" s="4"/>
      <c r="F924" s="149"/>
      <c r="G924" s="149"/>
      <c r="H924" s="149"/>
      <c r="I924" s="149"/>
      <c r="J924" s="149"/>
      <c r="K924" s="149"/>
      <c r="L924" s="149"/>
    </row>
    <row r="925" spans="2:12" ht="12.75">
      <c r="B925" s="3"/>
      <c r="C925" s="4"/>
      <c r="D925" s="4"/>
      <c r="E925" s="4"/>
      <c r="F925" s="149"/>
      <c r="G925" s="149"/>
      <c r="H925" s="149"/>
      <c r="I925" s="149"/>
      <c r="J925" s="149"/>
      <c r="K925" s="149"/>
      <c r="L925" s="149"/>
    </row>
    <row r="926" spans="2:12" ht="12.75">
      <c r="B926" s="3"/>
      <c r="C926" s="4"/>
      <c r="D926" s="4"/>
      <c r="E926" s="4"/>
      <c r="F926" s="149"/>
      <c r="G926" s="149"/>
      <c r="H926" s="149"/>
      <c r="I926" s="149"/>
      <c r="J926" s="149"/>
      <c r="K926" s="149"/>
      <c r="L926" s="149"/>
    </row>
    <row r="927" spans="2:12" ht="12.75">
      <c r="B927" s="3"/>
      <c r="C927" s="4"/>
      <c r="D927" s="4"/>
      <c r="E927" s="4"/>
      <c r="F927" s="149"/>
      <c r="G927" s="149"/>
      <c r="H927" s="149"/>
      <c r="I927" s="149"/>
      <c r="J927" s="149"/>
      <c r="K927" s="149"/>
      <c r="L927" s="149"/>
    </row>
    <row r="928" spans="2:12" ht="12.75">
      <c r="B928" s="3"/>
      <c r="C928" s="4"/>
      <c r="D928" s="4"/>
      <c r="E928" s="4"/>
      <c r="F928" s="149"/>
      <c r="G928" s="149"/>
      <c r="H928" s="149"/>
      <c r="I928" s="149"/>
      <c r="J928" s="149"/>
      <c r="K928" s="149"/>
      <c r="L928" s="149"/>
    </row>
    <row r="929" spans="2:12" ht="12.75">
      <c r="B929" s="3"/>
      <c r="C929" s="4"/>
      <c r="D929" s="4"/>
      <c r="E929" s="4"/>
      <c r="F929" s="149"/>
      <c r="G929" s="149"/>
      <c r="H929" s="149"/>
      <c r="I929" s="149"/>
      <c r="J929" s="149"/>
      <c r="K929" s="149"/>
      <c r="L929" s="149"/>
    </row>
    <row r="930" spans="2:12" ht="12.75">
      <c r="B930" s="3"/>
      <c r="C930" s="4"/>
      <c r="D930" s="4"/>
      <c r="E930" s="4"/>
      <c r="F930" s="149"/>
      <c r="G930" s="149"/>
      <c r="H930" s="149"/>
      <c r="I930" s="149"/>
      <c r="J930" s="149"/>
      <c r="K930" s="149"/>
      <c r="L930" s="149"/>
    </row>
    <row r="931" spans="2:12" ht="12.75">
      <c r="B931" s="3"/>
      <c r="C931" s="4"/>
      <c r="D931" s="4"/>
      <c r="E931" s="4"/>
      <c r="F931" s="149"/>
      <c r="G931" s="149"/>
      <c r="H931" s="149"/>
      <c r="I931" s="149"/>
      <c r="J931" s="149"/>
      <c r="K931" s="149"/>
      <c r="L931" s="149"/>
    </row>
    <row r="932" spans="2:12" ht="12.75">
      <c r="B932" s="3"/>
      <c r="C932" s="4"/>
      <c r="D932" s="4"/>
      <c r="E932" s="4"/>
      <c r="F932" s="149"/>
      <c r="G932" s="149"/>
      <c r="H932" s="149"/>
      <c r="I932" s="149"/>
      <c r="J932" s="149"/>
      <c r="K932" s="149"/>
      <c r="L932" s="149"/>
    </row>
    <row r="933" spans="2:12" ht="12.75">
      <c r="B933" s="3"/>
      <c r="C933" s="4"/>
      <c r="D933" s="4"/>
      <c r="E933" s="4"/>
      <c r="F933" s="149"/>
      <c r="G933" s="149"/>
      <c r="H933" s="149"/>
      <c r="I933" s="149"/>
      <c r="J933" s="149"/>
      <c r="K933" s="149"/>
      <c r="L933" s="149"/>
    </row>
    <row r="934" spans="2:12" ht="12.75">
      <c r="B934" s="3"/>
      <c r="C934" s="4"/>
      <c r="D934" s="4"/>
      <c r="E934" s="4"/>
      <c r="F934" s="149"/>
      <c r="G934" s="149"/>
      <c r="H934" s="149"/>
      <c r="I934" s="149"/>
      <c r="J934" s="149"/>
      <c r="K934" s="149"/>
      <c r="L934" s="149"/>
    </row>
    <row r="935" spans="2:12" ht="12.75">
      <c r="B935" s="3"/>
      <c r="C935" s="4"/>
      <c r="D935" s="4"/>
      <c r="E935" s="4"/>
      <c r="F935" s="149"/>
      <c r="G935" s="149"/>
      <c r="H935" s="149"/>
      <c r="I935" s="149"/>
      <c r="J935" s="149"/>
      <c r="K935" s="149"/>
      <c r="L935" s="149"/>
    </row>
    <row r="936" spans="2:12" ht="12.75">
      <c r="B936" s="3"/>
      <c r="C936" s="4"/>
      <c r="D936" s="4"/>
      <c r="E936" s="4"/>
      <c r="F936" s="149"/>
      <c r="G936" s="149"/>
      <c r="H936" s="149"/>
      <c r="I936" s="149"/>
      <c r="J936" s="149"/>
      <c r="K936" s="149"/>
      <c r="L936" s="149"/>
    </row>
    <row r="937" spans="2:12" ht="12.75">
      <c r="B937" s="3"/>
      <c r="C937" s="4"/>
      <c r="D937" s="4"/>
      <c r="E937" s="4"/>
      <c r="F937" s="149"/>
      <c r="G937" s="149"/>
      <c r="H937" s="149"/>
      <c r="I937" s="149"/>
      <c r="J937" s="149"/>
      <c r="K937" s="149"/>
      <c r="L937" s="149"/>
    </row>
    <row r="938" spans="2:12" ht="12.75">
      <c r="B938" s="3"/>
      <c r="C938" s="4"/>
      <c r="D938" s="4"/>
      <c r="E938" s="4"/>
      <c r="F938" s="149"/>
      <c r="G938" s="149"/>
      <c r="H938" s="149"/>
      <c r="I938" s="149"/>
      <c r="J938" s="149"/>
      <c r="K938" s="149"/>
      <c r="L938" s="149"/>
    </row>
    <row r="939" spans="2:12" ht="12.75">
      <c r="B939" s="3"/>
      <c r="C939" s="4"/>
      <c r="D939" s="4"/>
      <c r="E939" s="4"/>
      <c r="F939" s="149"/>
      <c r="G939" s="149"/>
      <c r="H939" s="149"/>
      <c r="I939" s="149"/>
      <c r="J939" s="149"/>
      <c r="K939" s="149"/>
      <c r="L939" s="149"/>
    </row>
    <row r="940" spans="2:12" ht="12.75">
      <c r="B940" s="3"/>
      <c r="C940" s="4"/>
      <c r="D940" s="4"/>
      <c r="E940" s="4"/>
      <c r="F940" s="149"/>
      <c r="G940" s="149"/>
      <c r="H940" s="149"/>
      <c r="I940" s="149"/>
      <c r="J940" s="149"/>
      <c r="K940" s="149"/>
      <c r="L940" s="149"/>
    </row>
    <row r="941" spans="2:12" ht="12.75">
      <c r="B941" s="3"/>
      <c r="C941" s="4"/>
      <c r="D941" s="4"/>
      <c r="E941" s="4"/>
      <c r="F941" s="149"/>
      <c r="G941" s="149"/>
      <c r="H941" s="149"/>
      <c r="I941" s="149"/>
      <c r="J941" s="149"/>
      <c r="K941" s="149"/>
      <c r="L941" s="149"/>
    </row>
    <row r="942" spans="2:12" ht="12.75">
      <c r="B942" s="3"/>
      <c r="C942" s="4"/>
      <c r="D942" s="4"/>
      <c r="E942" s="4"/>
      <c r="F942" s="149"/>
      <c r="G942" s="149"/>
      <c r="H942" s="149"/>
      <c r="I942" s="149"/>
      <c r="J942" s="149"/>
      <c r="K942" s="149"/>
      <c r="L942" s="149"/>
    </row>
    <row r="943" spans="2:12" ht="12.75">
      <c r="B943" s="3"/>
      <c r="C943" s="4"/>
      <c r="D943" s="4"/>
      <c r="E943" s="4"/>
      <c r="F943" s="149"/>
      <c r="G943" s="149"/>
      <c r="H943" s="149"/>
      <c r="I943" s="149"/>
      <c r="J943" s="149"/>
      <c r="K943" s="149"/>
      <c r="L943" s="149"/>
    </row>
    <row r="944" spans="2:12" ht="12.75">
      <c r="B944" s="3"/>
      <c r="C944" s="4"/>
      <c r="D944" s="4"/>
      <c r="E944" s="4"/>
      <c r="F944" s="149"/>
      <c r="G944" s="149"/>
      <c r="H944" s="149"/>
      <c r="I944" s="149"/>
      <c r="J944" s="149"/>
      <c r="K944" s="149"/>
      <c r="L944" s="149"/>
    </row>
    <row r="945" spans="2:12" ht="12.75">
      <c r="B945" s="3"/>
      <c r="C945" s="4"/>
      <c r="D945" s="4"/>
      <c r="E945" s="4"/>
      <c r="F945" s="149"/>
      <c r="G945" s="149"/>
      <c r="H945" s="149"/>
      <c r="I945" s="149"/>
      <c r="J945" s="149"/>
      <c r="K945" s="149"/>
      <c r="L945" s="149"/>
    </row>
    <row r="946" spans="2:12" ht="12.75">
      <c r="B946" s="3"/>
      <c r="C946" s="4"/>
      <c r="D946" s="4"/>
      <c r="E946" s="4"/>
      <c r="F946" s="149"/>
      <c r="G946" s="149"/>
      <c r="H946" s="149"/>
      <c r="I946" s="149"/>
      <c r="J946" s="149"/>
      <c r="K946" s="149"/>
      <c r="L946" s="149"/>
    </row>
    <row r="947" spans="2:12" ht="12.75">
      <c r="B947" s="3"/>
      <c r="C947" s="4"/>
      <c r="D947" s="4"/>
      <c r="E947" s="4"/>
      <c r="F947" s="149"/>
      <c r="G947" s="149"/>
      <c r="H947" s="149"/>
      <c r="I947" s="149"/>
      <c r="J947" s="149"/>
      <c r="K947" s="149"/>
      <c r="L947" s="149"/>
    </row>
    <row r="948" spans="2:12" ht="12.75">
      <c r="B948" s="3"/>
      <c r="C948" s="4"/>
      <c r="D948" s="4"/>
      <c r="E948" s="4"/>
      <c r="F948" s="149"/>
      <c r="G948" s="149"/>
      <c r="H948" s="149"/>
      <c r="I948" s="149"/>
      <c r="J948" s="149"/>
      <c r="K948" s="149"/>
      <c r="L948" s="149"/>
    </row>
    <row r="949" spans="2:12" ht="12.75">
      <c r="B949" s="3"/>
      <c r="C949" s="4"/>
      <c r="D949" s="4"/>
      <c r="E949" s="4"/>
      <c r="F949" s="149"/>
      <c r="G949" s="149"/>
      <c r="H949" s="149"/>
      <c r="I949" s="149"/>
      <c r="J949" s="149"/>
      <c r="K949" s="149"/>
      <c r="L949" s="149"/>
    </row>
    <row r="950" spans="2:12" ht="12.75">
      <c r="B950" s="3"/>
      <c r="C950" s="4"/>
      <c r="D950" s="4"/>
      <c r="E950" s="4"/>
      <c r="F950" s="149"/>
      <c r="G950" s="149"/>
      <c r="H950" s="149"/>
      <c r="I950" s="149"/>
      <c r="J950" s="149"/>
      <c r="K950" s="149"/>
      <c r="L950" s="149"/>
    </row>
    <row r="951" spans="2:12" ht="12.75">
      <c r="B951" s="3"/>
      <c r="C951" s="4"/>
      <c r="D951" s="4"/>
      <c r="E951" s="4"/>
      <c r="F951" s="149"/>
      <c r="G951" s="149"/>
      <c r="H951" s="149"/>
      <c r="I951" s="149"/>
      <c r="J951" s="149"/>
      <c r="K951" s="149"/>
      <c r="L951" s="149"/>
    </row>
    <row r="952" spans="2:12" ht="12.75">
      <c r="B952" s="3"/>
      <c r="C952" s="4"/>
      <c r="D952" s="4"/>
      <c r="E952" s="4"/>
      <c r="F952" s="149"/>
      <c r="G952" s="149"/>
      <c r="H952" s="149"/>
      <c r="I952" s="149"/>
      <c r="J952" s="149"/>
      <c r="K952" s="149"/>
      <c r="L952" s="149"/>
    </row>
    <row r="953" spans="2:12" ht="12.75">
      <c r="B953" s="3"/>
      <c r="C953" s="4"/>
      <c r="D953" s="4"/>
      <c r="E953" s="4"/>
      <c r="F953" s="149"/>
      <c r="G953" s="149"/>
      <c r="H953" s="149"/>
      <c r="I953" s="149"/>
      <c r="J953" s="149"/>
      <c r="K953" s="149"/>
      <c r="L953" s="149"/>
    </row>
    <row r="954" spans="2:12" ht="12.75">
      <c r="B954" s="3"/>
      <c r="C954" s="4"/>
      <c r="D954" s="4"/>
      <c r="E954" s="4"/>
      <c r="F954" s="149"/>
      <c r="G954" s="149"/>
      <c r="H954" s="149"/>
      <c r="I954" s="149"/>
      <c r="J954" s="149"/>
      <c r="K954" s="149"/>
      <c r="L954" s="149"/>
    </row>
    <row r="955" spans="2:12" ht="12.75">
      <c r="B955" s="3"/>
      <c r="C955" s="4"/>
      <c r="D955" s="4"/>
      <c r="E955" s="4"/>
      <c r="F955" s="149"/>
      <c r="G955" s="149"/>
      <c r="H955" s="149"/>
      <c r="I955" s="149"/>
      <c r="J955" s="149"/>
      <c r="K955" s="149"/>
      <c r="L955" s="149"/>
    </row>
    <row r="956" spans="2:12" ht="12.75">
      <c r="B956" s="3"/>
      <c r="C956" s="4"/>
      <c r="D956" s="4"/>
      <c r="E956" s="4"/>
      <c r="F956" s="149"/>
      <c r="G956" s="149"/>
      <c r="H956" s="149"/>
      <c r="I956" s="149"/>
      <c r="J956" s="149"/>
      <c r="K956" s="149"/>
      <c r="L956" s="149"/>
    </row>
    <row r="957" spans="2:12" ht="12.75">
      <c r="B957" s="3"/>
      <c r="C957" s="4"/>
      <c r="D957" s="4"/>
      <c r="E957" s="4"/>
      <c r="F957" s="149"/>
      <c r="G957" s="149"/>
      <c r="H957" s="149"/>
      <c r="I957" s="149"/>
      <c r="J957" s="149"/>
      <c r="K957" s="149"/>
      <c r="L957" s="149"/>
    </row>
    <row r="958" spans="2:12" ht="12.75">
      <c r="B958" s="3"/>
      <c r="C958" s="4"/>
      <c r="D958" s="4"/>
      <c r="E958" s="4"/>
      <c r="F958" s="149"/>
      <c r="G958" s="149"/>
      <c r="H958" s="149"/>
      <c r="I958" s="149"/>
      <c r="J958" s="149"/>
      <c r="K958" s="149"/>
      <c r="L958" s="149"/>
    </row>
    <row r="959" spans="2:12" ht="12.75">
      <c r="B959" s="3"/>
      <c r="C959" s="4"/>
      <c r="D959" s="4"/>
      <c r="E959" s="4"/>
      <c r="F959" s="149"/>
      <c r="G959" s="149"/>
      <c r="H959" s="149"/>
      <c r="I959" s="149"/>
      <c r="J959" s="149"/>
      <c r="K959" s="149"/>
      <c r="L959" s="149"/>
    </row>
    <row r="960" spans="2:12" ht="12.75">
      <c r="B960" s="3"/>
      <c r="C960" s="4"/>
      <c r="D960" s="4"/>
      <c r="E960" s="4"/>
      <c r="F960" s="149"/>
      <c r="G960" s="149"/>
      <c r="H960" s="149"/>
      <c r="I960" s="149"/>
      <c r="J960" s="149"/>
      <c r="K960" s="149"/>
      <c r="L960" s="149"/>
    </row>
    <row r="961" spans="2:12" ht="12.75">
      <c r="B961" s="3"/>
      <c r="C961" s="4"/>
      <c r="D961" s="4"/>
      <c r="E961" s="4"/>
      <c r="F961" s="149"/>
      <c r="G961" s="149"/>
      <c r="H961" s="149"/>
      <c r="I961" s="149"/>
      <c r="J961" s="149"/>
      <c r="K961" s="149"/>
      <c r="L961" s="149"/>
    </row>
    <row r="962" spans="2:12" ht="12.75">
      <c r="B962" s="3"/>
      <c r="C962" s="4"/>
      <c r="D962" s="4"/>
      <c r="E962" s="4"/>
      <c r="F962" s="149"/>
      <c r="G962" s="149"/>
      <c r="H962" s="149"/>
      <c r="I962" s="149"/>
      <c r="J962" s="149"/>
      <c r="K962" s="149"/>
      <c r="L962" s="149"/>
    </row>
    <row r="963" spans="2:12" ht="12.75">
      <c r="B963" s="3"/>
      <c r="C963" s="4"/>
      <c r="D963" s="4"/>
      <c r="E963" s="4"/>
      <c r="F963" s="149"/>
      <c r="G963" s="149"/>
      <c r="H963" s="149"/>
      <c r="I963" s="149"/>
      <c r="J963" s="149"/>
      <c r="K963" s="149"/>
      <c r="L963" s="149"/>
    </row>
    <row r="964" spans="2:12" ht="12.75">
      <c r="B964" s="3"/>
      <c r="C964" s="4"/>
      <c r="D964" s="4"/>
      <c r="E964" s="4"/>
      <c r="F964" s="149"/>
      <c r="G964" s="149"/>
      <c r="H964" s="149"/>
      <c r="I964" s="149"/>
      <c r="J964" s="149"/>
      <c r="K964" s="149"/>
      <c r="L964" s="149"/>
    </row>
    <row r="965" spans="2:12" ht="12.75">
      <c r="B965" s="3"/>
      <c r="C965" s="4"/>
      <c r="D965" s="4"/>
      <c r="E965" s="4"/>
      <c r="F965" s="149"/>
      <c r="G965" s="149"/>
      <c r="H965" s="149"/>
      <c r="I965" s="149"/>
      <c r="J965" s="149"/>
      <c r="K965" s="149"/>
      <c r="L965" s="149"/>
    </row>
    <row r="966" spans="2:12" ht="12.75">
      <c r="B966" s="3"/>
      <c r="C966" s="4"/>
      <c r="D966" s="4"/>
      <c r="E966" s="4"/>
      <c r="F966" s="149"/>
      <c r="G966" s="149"/>
      <c r="H966" s="149"/>
      <c r="I966" s="149"/>
      <c r="J966" s="149"/>
      <c r="K966" s="149"/>
      <c r="L966" s="149"/>
    </row>
    <row r="967" spans="2:12" ht="12.75">
      <c r="B967" s="3"/>
      <c r="C967" s="4"/>
      <c r="D967" s="4"/>
      <c r="E967" s="4"/>
      <c r="F967" s="149"/>
      <c r="G967" s="149"/>
      <c r="H967" s="149"/>
      <c r="I967" s="149"/>
      <c r="J967" s="149"/>
      <c r="K967" s="149"/>
      <c r="L967" s="149"/>
    </row>
    <row r="968" spans="2:12" ht="12.75">
      <c r="B968" s="3"/>
      <c r="C968" s="4"/>
      <c r="D968" s="4"/>
      <c r="E968" s="4"/>
      <c r="F968" s="149"/>
      <c r="G968" s="149"/>
      <c r="H968" s="149"/>
      <c r="I968" s="149"/>
      <c r="J968" s="149"/>
      <c r="K968" s="149"/>
      <c r="L968" s="149"/>
    </row>
    <row r="969" spans="2:12" ht="12.75">
      <c r="B969" s="3"/>
      <c r="C969" s="4"/>
      <c r="D969" s="4"/>
      <c r="E969" s="4"/>
      <c r="F969" s="149"/>
      <c r="G969" s="149"/>
      <c r="H969" s="149"/>
      <c r="I969" s="149"/>
      <c r="J969" s="149"/>
      <c r="K969" s="149"/>
      <c r="L969" s="149"/>
    </row>
    <row r="970" spans="2:12" ht="12.75">
      <c r="B970" s="3"/>
      <c r="C970" s="4"/>
      <c r="D970" s="4"/>
      <c r="E970" s="4"/>
      <c r="F970" s="149"/>
      <c r="G970" s="149"/>
      <c r="H970" s="149"/>
      <c r="I970" s="149"/>
      <c r="J970" s="149"/>
      <c r="K970" s="149"/>
      <c r="L970" s="149"/>
    </row>
    <row r="971" spans="2:12" ht="12.75">
      <c r="B971" s="3"/>
      <c r="C971" s="4"/>
      <c r="D971" s="4"/>
      <c r="E971" s="4"/>
      <c r="F971" s="149"/>
      <c r="G971" s="149"/>
      <c r="H971" s="149"/>
      <c r="I971" s="149"/>
      <c r="J971" s="149"/>
      <c r="K971" s="149"/>
      <c r="L971" s="149"/>
    </row>
    <row r="972" spans="2:12" ht="12.75">
      <c r="B972" s="3"/>
      <c r="C972" s="4"/>
      <c r="D972" s="4"/>
      <c r="E972" s="4"/>
      <c r="F972" s="149"/>
      <c r="G972" s="149"/>
      <c r="H972" s="149"/>
      <c r="I972" s="149"/>
      <c r="J972" s="149"/>
      <c r="K972" s="149"/>
      <c r="L972" s="149"/>
    </row>
    <row r="973" spans="2:12" ht="12.75">
      <c r="B973" s="3"/>
      <c r="C973" s="4"/>
      <c r="D973" s="4"/>
      <c r="E973" s="4"/>
      <c r="F973" s="149"/>
      <c r="G973" s="149"/>
      <c r="H973" s="149"/>
      <c r="I973" s="149"/>
      <c r="J973" s="149"/>
      <c r="K973" s="149"/>
      <c r="L973" s="149"/>
    </row>
    <row r="974" spans="2:12" ht="12.75">
      <c r="B974" s="3"/>
      <c r="C974" s="4"/>
      <c r="D974" s="4"/>
      <c r="E974" s="4"/>
      <c r="F974" s="149"/>
      <c r="G974" s="149"/>
      <c r="H974" s="149"/>
      <c r="I974" s="149"/>
      <c r="J974" s="149"/>
      <c r="K974" s="149"/>
      <c r="L974" s="149"/>
    </row>
    <row r="975" spans="2:12" ht="12.75">
      <c r="B975" s="3"/>
      <c r="C975" s="4"/>
      <c r="D975" s="4"/>
      <c r="E975" s="4"/>
      <c r="F975" s="149"/>
      <c r="G975" s="149"/>
      <c r="H975" s="149"/>
      <c r="I975" s="149"/>
      <c r="J975" s="149"/>
      <c r="K975" s="149"/>
      <c r="L975" s="149"/>
    </row>
    <row r="976" spans="2:12" ht="12.75">
      <c r="B976" s="3"/>
      <c r="C976" s="4"/>
      <c r="D976" s="4"/>
      <c r="E976" s="4"/>
      <c r="F976" s="149"/>
      <c r="G976" s="149"/>
      <c r="H976" s="149"/>
      <c r="I976" s="149"/>
      <c r="J976" s="149"/>
      <c r="K976" s="149"/>
      <c r="L976" s="149"/>
    </row>
    <row r="977" spans="2:12" ht="12.75">
      <c r="B977" s="3"/>
      <c r="C977" s="4"/>
      <c r="D977" s="4"/>
      <c r="E977" s="4"/>
      <c r="F977" s="149"/>
      <c r="G977" s="149"/>
      <c r="H977" s="149"/>
      <c r="I977" s="149"/>
      <c r="J977" s="149"/>
      <c r="K977" s="149"/>
      <c r="L977" s="149"/>
    </row>
    <row r="978" spans="2:12" ht="12.75">
      <c r="B978" s="3"/>
      <c r="C978" s="4"/>
      <c r="D978" s="4"/>
      <c r="E978" s="4"/>
      <c r="F978" s="149"/>
      <c r="G978" s="149"/>
      <c r="H978" s="149"/>
      <c r="I978" s="149"/>
      <c r="J978" s="149"/>
      <c r="K978" s="149"/>
      <c r="L978" s="149"/>
    </row>
    <row r="979" spans="2:12" ht="12.75">
      <c r="B979" s="3"/>
      <c r="C979" s="4"/>
      <c r="D979" s="4"/>
      <c r="E979" s="4"/>
      <c r="F979" s="149"/>
      <c r="G979" s="149"/>
      <c r="H979" s="149"/>
      <c r="I979" s="149"/>
      <c r="J979" s="149"/>
      <c r="K979" s="149"/>
      <c r="L979" s="149"/>
    </row>
    <row r="980" spans="2:12" ht="12.75">
      <c r="B980" s="3"/>
      <c r="C980" s="4"/>
      <c r="D980" s="4"/>
      <c r="E980" s="4"/>
      <c r="F980" s="149"/>
      <c r="G980" s="149"/>
      <c r="H980" s="149"/>
      <c r="I980" s="149"/>
      <c r="J980" s="149"/>
      <c r="K980" s="149"/>
      <c r="L980" s="149"/>
    </row>
    <row r="981" spans="2:12" ht="12.75">
      <c r="B981" s="3"/>
      <c r="C981" s="4"/>
      <c r="D981" s="4"/>
      <c r="E981" s="4"/>
      <c r="F981" s="149"/>
      <c r="G981" s="149"/>
      <c r="H981" s="149"/>
      <c r="I981" s="149"/>
      <c r="J981" s="149"/>
      <c r="K981" s="149"/>
      <c r="L981" s="149"/>
    </row>
    <row r="982" spans="2:12" ht="12.75">
      <c r="B982" s="3"/>
      <c r="C982" s="4"/>
      <c r="D982" s="4"/>
      <c r="E982" s="4"/>
      <c r="F982" s="149"/>
      <c r="G982" s="149"/>
      <c r="H982" s="149"/>
      <c r="I982" s="149"/>
      <c r="J982" s="149"/>
      <c r="K982" s="149"/>
      <c r="L982" s="149"/>
    </row>
    <row r="983" spans="2:12" ht="12.75">
      <c r="B983" s="3"/>
      <c r="C983" s="4"/>
      <c r="D983" s="4"/>
      <c r="E983" s="4"/>
      <c r="F983" s="149"/>
      <c r="G983" s="149"/>
      <c r="H983" s="149"/>
      <c r="I983" s="149"/>
      <c r="J983" s="149"/>
      <c r="K983" s="149"/>
      <c r="L983" s="149"/>
    </row>
    <row r="984" spans="2:12" ht="12.75">
      <c r="B984" s="3"/>
      <c r="C984" s="4"/>
      <c r="D984" s="4"/>
      <c r="E984" s="4"/>
      <c r="F984" s="149"/>
      <c r="G984" s="149"/>
      <c r="H984" s="149"/>
      <c r="I984" s="149"/>
      <c r="J984" s="149"/>
      <c r="K984" s="149"/>
      <c r="L984" s="149"/>
    </row>
    <row r="985" spans="2:12" ht="12.75">
      <c r="B985" s="3"/>
      <c r="C985" s="4"/>
      <c r="D985" s="4"/>
      <c r="E985" s="4"/>
      <c r="F985" s="149"/>
      <c r="G985" s="149"/>
      <c r="H985" s="149"/>
      <c r="I985" s="149"/>
      <c r="J985" s="149"/>
      <c r="K985" s="149"/>
      <c r="L985" s="149"/>
    </row>
    <row r="986" spans="2:12" ht="12.75">
      <c r="B986" s="3"/>
      <c r="C986" s="4"/>
      <c r="D986" s="4"/>
      <c r="E986" s="4"/>
      <c r="F986" s="149"/>
      <c r="G986" s="149"/>
      <c r="H986" s="149"/>
      <c r="I986" s="149"/>
      <c r="J986" s="149"/>
      <c r="K986" s="149"/>
      <c r="L986" s="149"/>
    </row>
    <row r="987" spans="2:12" ht="12.75">
      <c r="B987" s="3"/>
      <c r="C987" s="4"/>
      <c r="D987" s="4"/>
      <c r="E987" s="4"/>
      <c r="F987" s="149"/>
      <c r="G987" s="149"/>
      <c r="H987" s="149"/>
      <c r="I987" s="149"/>
      <c r="J987" s="149"/>
      <c r="K987" s="149"/>
      <c r="L987" s="149"/>
    </row>
    <row r="988" spans="2:12" ht="12.75">
      <c r="B988" s="3"/>
      <c r="C988" s="4"/>
      <c r="D988" s="4"/>
      <c r="E988" s="4"/>
      <c r="F988" s="149"/>
      <c r="G988" s="149"/>
      <c r="H988" s="149"/>
      <c r="I988" s="149"/>
      <c r="J988" s="149"/>
      <c r="K988" s="149"/>
      <c r="L988" s="149"/>
    </row>
    <row r="989" spans="2:12" ht="12.75">
      <c r="B989" s="3"/>
      <c r="C989" s="4"/>
      <c r="D989" s="4"/>
      <c r="E989" s="4"/>
      <c r="F989" s="149"/>
      <c r="G989" s="149"/>
      <c r="H989" s="149"/>
      <c r="I989" s="149"/>
      <c r="J989" s="149"/>
      <c r="K989" s="149"/>
      <c r="L989" s="149"/>
    </row>
    <row r="990" spans="2:12" ht="12.75">
      <c r="B990" s="3"/>
      <c r="C990" s="4"/>
      <c r="D990" s="4"/>
      <c r="E990" s="4"/>
      <c r="F990" s="149"/>
      <c r="G990" s="149"/>
      <c r="H990" s="149"/>
      <c r="I990" s="149"/>
      <c r="J990" s="149"/>
      <c r="K990" s="149"/>
      <c r="L990" s="149"/>
    </row>
    <row r="991" spans="2:12" ht="12.75">
      <c r="B991" s="3"/>
      <c r="C991" s="4"/>
      <c r="D991" s="4"/>
      <c r="E991" s="4"/>
      <c r="F991" s="149"/>
      <c r="G991" s="149"/>
      <c r="H991" s="149"/>
      <c r="I991" s="149"/>
      <c r="J991" s="149"/>
      <c r="K991" s="149"/>
      <c r="L991" s="149"/>
    </row>
    <row r="992" spans="2:12" ht="12.75">
      <c r="B992" s="3"/>
      <c r="C992" s="4"/>
      <c r="D992" s="4"/>
      <c r="E992" s="4"/>
      <c r="F992" s="149"/>
      <c r="G992" s="149"/>
      <c r="H992" s="149"/>
      <c r="I992" s="149"/>
      <c r="J992" s="149"/>
      <c r="K992" s="149"/>
      <c r="L992" s="149"/>
    </row>
    <row r="993" spans="2:12" ht="12.75">
      <c r="B993" s="3"/>
      <c r="C993" s="4"/>
      <c r="D993" s="4"/>
      <c r="E993" s="4"/>
      <c r="F993" s="149"/>
      <c r="G993" s="149"/>
      <c r="H993" s="149"/>
      <c r="I993" s="149"/>
      <c r="J993" s="149"/>
      <c r="K993" s="149"/>
      <c r="L993" s="149"/>
    </row>
    <row r="994" spans="2:12" ht="12.75">
      <c r="B994" s="3"/>
      <c r="C994" s="4"/>
      <c r="D994" s="4"/>
      <c r="E994" s="4"/>
      <c r="F994" s="149"/>
      <c r="G994" s="149"/>
      <c r="H994" s="149"/>
      <c r="I994" s="149"/>
      <c r="J994" s="149"/>
      <c r="K994" s="149"/>
      <c r="L994" s="149"/>
    </row>
    <row r="995" spans="2:12" ht="12.75">
      <c r="B995" s="3"/>
      <c r="C995" s="4"/>
      <c r="D995" s="4"/>
      <c r="E995" s="4"/>
      <c r="F995" s="149"/>
      <c r="G995" s="149"/>
      <c r="H995" s="149"/>
      <c r="I995" s="149"/>
      <c r="J995" s="149"/>
      <c r="K995" s="149"/>
      <c r="L995" s="149"/>
    </row>
    <row r="996" spans="2:12" ht="12.75">
      <c r="B996" s="3"/>
      <c r="C996" s="4"/>
      <c r="D996" s="4"/>
      <c r="E996" s="4"/>
      <c r="F996" s="149"/>
      <c r="G996" s="149"/>
      <c r="H996" s="149"/>
      <c r="I996" s="149"/>
      <c r="J996" s="149"/>
      <c r="K996" s="149"/>
      <c r="L996" s="149"/>
    </row>
    <row r="997" spans="2:12" ht="12.75">
      <c r="B997" s="3"/>
      <c r="C997" s="4"/>
      <c r="D997" s="4"/>
      <c r="E997" s="4"/>
      <c r="F997" s="149"/>
      <c r="G997" s="149"/>
      <c r="H997" s="149"/>
      <c r="I997" s="149"/>
      <c r="J997" s="149"/>
      <c r="K997" s="149"/>
      <c r="L997" s="149"/>
    </row>
    <row r="998" spans="2:12" ht="12.75">
      <c r="B998" s="3"/>
      <c r="C998" s="4"/>
      <c r="D998" s="4"/>
      <c r="E998" s="4"/>
      <c r="F998" s="149"/>
      <c r="G998" s="149"/>
      <c r="H998" s="149"/>
      <c r="I998" s="149"/>
      <c r="J998" s="149"/>
      <c r="K998" s="149"/>
      <c r="L998" s="149"/>
    </row>
    <row r="999" spans="2:12" ht="12.75">
      <c r="B999" s="3"/>
      <c r="C999" s="4"/>
      <c r="D999" s="4"/>
      <c r="E999" s="4"/>
      <c r="F999" s="149"/>
      <c r="G999" s="149"/>
      <c r="H999" s="149"/>
      <c r="I999" s="149"/>
      <c r="J999" s="149"/>
      <c r="K999" s="149"/>
      <c r="L999" s="149"/>
    </row>
    <row r="1000" spans="2:12" ht="12.75">
      <c r="B1000" s="3"/>
      <c r="C1000" s="4"/>
      <c r="D1000" s="4"/>
      <c r="E1000" s="4"/>
      <c r="F1000" s="149"/>
      <c r="G1000" s="149"/>
      <c r="H1000" s="149"/>
      <c r="I1000" s="149"/>
      <c r="J1000" s="149"/>
      <c r="K1000" s="149"/>
      <c r="L1000" s="149"/>
    </row>
    <row r="1001" spans="2:12" ht="12.75">
      <c r="B1001" s="3"/>
      <c r="C1001" s="4"/>
      <c r="D1001" s="4"/>
      <c r="E1001" s="4"/>
      <c r="F1001" s="149"/>
      <c r="G1001" s="149"/>
      <c r="H1001" s="149"/>
      <c r="I1001" s="149"/>
      <c r="J1001" s="149"/>
      <c r="K1001" s="149"/>
      <c r="L1001" s="149"/>
    </row>
    <row r="1002" spans="2:12" ht="12.75">
      <c r="B1002" s="3"/>
      <c r="C1002" s="4"/>
      <c r="D1002" s="4"/>
      <c r="E1002" s="4"/>
      <c r="F1002" s="149"/>
      <c r="G1002" s="149"/>
      <c r="H1002" s="149"/>
      <c r="I1002" s="149"/>
      <c r="J1002" s="149"/>
      <c r="K1002" s="149"/>
      <c r="L1002" s="149"/>
    </row>
    <row r="1003" spans="2:12" ht="12.75">
      <c r="B1003" s="3"/>
      <c r="C1003" s="4"/>
      <c r="D1003" s="4"/>
      <c r="E1003" s="4"/>
      <c r="F1003" s="149"/>
      <c r="G1003" s="149"/>
      <c r="H1003" s="149"/>
      <c r="I1003" s="149"/>
      <c r="J1003" s="149"/>
      <c r="K1003" s="149"/>
      <c r="L1003" s="149"/>
    </row>
  </sheetData>
  <mergeCells count="3">
    <mergeCell ref="B2:I2"/>
    <mergeCell ref="B120:G120"/>
    <mergeCell ref="H120:I120"/>
  </mergeCells>
  <printOptions horizontalCentered="1" gridLines="1"/>
  <pageMargins left="0.70866141732283472" right="0.70866141732283472" top="0.74803149606299213" bottom="0.74803149606299213" header="0" footer="0"/>
  <pageSetup paperSize="9" scale="73" fitToHeight="0" pageOrder="overThenDown" orientation="landscape" cellComments="atEnd" r:id="rId1"/>
  <headerFooter>
    <oddFooter>Page &amp;P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pageSetUpPr fitToPage="1"/>
  </sheetPr>
  <dimension ref="B1:L1002"/>
  <sheetViews>
    <sheetView workbookViewId="0">
      <pane ySplit="3" topLeftCell="A4" activePane="bottomLeft" state="frozen"/>
      <selection pane="bottomLeft" activeCell="L7" sqref="L7"/>
    </sheetView>
  </sheetViews>
  <sheetFormatPr defaultColWidth="12.5703125" defaultRowHeight="15.75" customHeight="1"/>
  <cols>
    <col min="1" max="1" width="1.42578125" customWidth="1"/>
    <col min="2" max="2" width="9.7109375" customWidth="1"/>
    <col min="3" max="3" width="40.28515625" customWidth="1"/>
    <col min="6" max="6" width="13.7109375" customWidth="1"/>
    <col min="7" max="7" width="14.42578125" customWidth="1"/>
    <col min="8" max="8" width="13.5703125" customWidth="1"/>
    <col min="9" max="9" width="16.7109375" customWidth="1"/>
    <col min="10" max="10" width="16.7109375" hidden="1" customWidth="1"/>
    <col min="11" max="12" width="22" customWidth="1"/>
  </cols>
  <sheetData>
    <row r="1" spans="2:12" ht="18" customHeight="1">
      <c r="B1" s="3"/>
      <c r="C1" s="4"/>
      <c r="D1" s="3"/>
      <c r="E1" s="3"/>
      <c r="F1" s="3"/>
      <c r="G1" s="3"/>
      <c r="H1" s="399"/>
      <c r="I1" s="399"/>
      <c r="J1" s="399"/>
      <c r="K1" s="399"/>
      <c r="L1" s="399"/>
    </row>
    <row r="2" spans="2:12" ht="23.25" customHeight="1">
      <c r="B2" s="1675" t="s">
        <v>659</v>
      </c>
      <c r="C2" s="1676"/>
      <c r="D2" s="1676"/>
      <c r="E2" s="1676"/>
      <c r="F2" s="1676"/>
      <c r="G2" s="1676"/>
      <c r="H2" s="1676"/>
      <c r="I2" s="1677"/>
      <c r="J2" s="1555"/>
      <c r="K2" s="1556"/>
      <c r="L2" s="1556"/>
    </row>
    <row r="3" spans="2:12" ht="25.5">
      <c r="B3" s="1553" t="s">
        <v>99</v>
      </c>
      <c r="C3" s="1557" t="s">
        <v>100</v>
      </c>
      <c r="D3" s="1554" t="s">
        <v>101</v>
      </c>
      <c r="E3" s="1553" t="s">
        <v>102</v>
      </c>
      <c r="F3" s="1554" t="s">
        <v>103</v>
      </c>
      <c r="G3" s="1554" t="s">
        <v>514</v>
      </c>
      <c r="H3" s="1558" t="s">
        <v>143</v>
      </c>
      <c r="I3" s="1556" t="s">
        <v>515</v>
      </c>
      <c r="J3" s="1556" t="s">
        <v>660</v>
      </c>
      <c r="K3" s="1556" t="s">
        <v>11</v>
      </c>
      <c r="L3" s="1556" t="s">
        <v>517</v>
      </c>
    </row>
    <row r="4" spans="2:12" ht="3" customHeight="1">
      <c r="B4" s="503"/>
      <c r="C4" s="504"/>
      <c r="D4" s="505"/>
      <c r="E4" s="505"/>
      <c r="F4" s="505"/>
      <c r="G4" s="505"/>
      <c r="H4" s="506"/>
      <c r="I4" s="507"/>
      <c r="J4" s="508"/>
      <c r="K4" s="508"/>
      <c r="L4" s="508"/>
    </row>
    <row r="5" spans="2:12" ht="72.75" customHeight="1">
      <c r="B5" s="509" t="s">
        <v>661</v>
      </c>
      <c r="C5" s="510" t="s">
        <v>662</v>
      </c>
      <c r="D5" s="511">
        <v>1</v>
      </c>
      <c r="E5" s="511" t="s">
        <v>153</v>
      </c>
      <c r="F5" s="511" t="s">
        <v>153</v>
      </c>
      <c r="G5" s="511">
        <v>1</v>
      </c>
      <c r="H5" s="512">
        <v>20000</v>
      </c>
      <c r="I5" s="513">
        <f t="shared" ref="I5:I8" si="0">G5*H5</f>
        <v>20000</v>
      </c>
      <c r="J5" s="514"/>
      <c r="K5" s="515">
        <f t="shared" ref="K5:K8" si="1">G5*H5</f>
        <v>20000</v>
      </c>
      <c r="L5" s="516"/>
    </row>
    <row r="6" spans="2:12" ht="72.75" customHeight="1">
      <c r="B6" s="517" t="s">
        <v>663</v>
      </c>
      <c r="C6" s="518" t="s">
        <v>664</v>
      </c>
      <c r="D6" s="519">
        <v>1</v>
      </c>
      <c r="E6" s="519" t="s">
        <v>153</v>
      </c>
      <c r="F6" s="519" t="s">
        <v>153</v>
      </c>
      <c r="G6" s="519">
        <v>1</v>
      </c>
      <c r="H6" s="520">
        <v>40000</v>
      </c>
      <c r="I6" s="521">
        <f t="shared" si="0"/>
        <v>40000</v>
      </c>
      <c r="J6" s="522"/>
      <c r="K6" s="523">
        <f t="shared" si="1"/>
        <v>40000</v>
      </c>
      <c r="L6" s="524"/>
    </row>
    <row r="7" spans="2:12" ht="57.75" customHeight="1">
      <c r="B7" s="525" t="s">
        <v>665</v>
      </c>
      <c r="C7" s="526" t="s">
        <v>666</v>
      </c>
      <c r="D7" s="527">
        <v>1</v>
      </c>
      <c r="E7" s="527" t="s">
        <v>153</v>
      </c>
      <c r="F7" s="519" t="s">
        <v>153</v>
      </c>
      <c r="G7" s="519">
        <v>1</v>
      </c>
      <c r="H7" s="528">
        <v>60000</v>
      </c>
      <c r="I7" s="521">
        <f t="shared" si="0"/>
        <v>60000</v>
      </c>
      <c r="J7" s="522"/>
      <c r="K7" s="523">
        <f t="shared" si="1"/>
        <v>60000</v>
      </c>
      <c r="L7" s="524"/>
    </row>
    <row r="8" spans="2:12" ht="57.75" customHeight="1">
      <c r="B8" s="525" t="s">
        <v>667</v>
      </c>
      <c r="C8" s="529" t="s">
        <v>668</v>
      </c>
      <c r="D8" s="527">
        <v>1</v>
      </c>
      <c r="E8" s="527" t="s">
        <v>153</v>
      </c>
      <c r="F8" s="519" t="s">
        <v>153</v>
      </c>
      <c r="G8" s="519">
        <v>1</v>
      </c>
      <c r="H8" s="528">
        <v>40000</v>
      </c>
      <c r="I8" s="521">
        <f t="shared" si="0"/>
        <v>40000</v>
      </c>
      <c r="J8" s="522"/>
      <c r="K8" s="523">
        <f t="shared" si="1"/>
        <v>40000</v>
      </c>
      <c r="L8" s="524"/>
    </row>
    <row r="9" spans="2:12" ht="63.75" customHeight="1">
      <c r="B9" s="525" t="s">
        <v>669</v>
      </c>
      <c r="C9" s="529" t="s">
        <v>670</v>
      </c>
      <c r="D9" s="527">
        <v>1</v>
      </c>
      <c r="E9" s="527" t="s">
        <v>153</v>
      </c>
      <c r="F9" s="519" t="s">
        <v>153</v>
      </c>
      <c r="G9" s="519">
        <v>1</v>
      </c>
      <c r="H9" s="528" t="s">
        <v>671</v>
      </c>
      <c r="I9" s="530" t="s">
        <v>672</v>
      </c>
      <c r="J9" s="531"/>
      <c r="K9" s="523" t="s">
        <v>673</v>
      </c>
      <c r="L9" s="524"/>
    </row>
    <row r="10" spans="2:12" ht="57.75" customHeight="1">
      <c r="B10" s="532" t="s">
        <v>674</v>
      </c>
      <c r="C10" s="533" t="s">
        <v>675</v>
      </c>
      <c r="D10" s="534">
        <v>1</v>
      </c>
      <c r="E10" s="534" t="s">
        <v>153</v>
      </c>
      <c r="F10" s="535" t="s">
        <v>153</v>
      </c>
      <c r="G10" s="535">
        <v>1</v>
      </c>
      <c r="H10" s="536">
        <v>40000</v>
      </c>
      <c r="I10" s="537">
        <f>G10*H10</f>
        <v>40000</v>
      </c>
      <c r="J10" s="538"/>
      <c r="K10" s="539">
        <f>G10*H10</f>
        <v>40000</v>
      </c>
      <c r="L10" s="540"/>
    </row>
    <row r="11" spans="2:12" ht="12.75">
      <c r="B11" s="1691" t="s">
        <v>676</v>
      </c>
      <c r="C11" s="1637"/>
      <c r="D11" s="1637"/>
      <c r="E11" s="1637"/>
      <c r="F11" s="1637"/>
      <c r="G11" s="1637"/>
      <c r="H11" s="1638"/>
      <c r="I11" s="1690">
        <f>SUM(I5:I10)</f>
        <v>200000</v>
      </c>
      <c r="J11" s="1692" t="s">
        <v>677</v>
      </c>
      <c r="K11" s="1690">
        <f t="shared" ref="K11:L11" si="2">SUM(K5:K10)</f>
        <v>200000</v>
      </c>
      <c r="L11" s="1690">
        <f t="shared" si="2"/>
        <v>0</v>
      </c>
    </row>
    <row r="12" spans="2:12" ht="2.25" customHeight="1">
      <c r="B12" s="1619"/>
      <c r="C12" s="1600"/>
      <c r="D12" s="1600"/>
      <c r="E12" s="1600"/>
      <c r="F12" s="1600"/>
      <c r="G12" s="1600"/>
      <c r="H12" s="1601"/>
      <c r="I12" s="1612"/>
      <c r="J12" s="1619"/>
      <c r="K12" s="1612"/>
      <c r="L12" s="1612"/>
    </row>
    <row r="13" spans="2:12" ht="12.75">
      <c r="B13" s="1620"/>
      <c r="C13" s="1595"/>
      <c r="D13" s="1595"/>
      <c r="E13" s="1595"/>
      <c r="F13" s="1595"/>
      <c r="G13" s="1595"/>
      <c r="H13" s="1639"/>
      <c r="I13" s="1613"/>
      <c r="J13" s="1620"/>
      <c r="K13" s="1613"/>
      <c r="L13" s="1613"/>
    </row>
    <row r="14" spans="2:12" ht="12.75">
      <c r="B14" s="3"/>
      <c r="C14" s="4"/>
      <c r="D14" s="3"/>
      <c r="E14" s="3"/>
      <c r="F14" s="3"/>
      <c r="G14" s="3"/>
      <c r="H14" s="399"/>
      <c r="I14" s="399"/>
      <c r="J14" s="399"/>
      <c r="K14" s="399"/>
      <c r="L14" s="399"/>
    </row>
    <row r="15" spans="2:12" ht="12.75">
      <c r="B15" s="3"/>
      <c r="C15" s="4"/>
      <c r="D15" s="3"/>
      <c r="E15" s="3"/>
      <c r="F15" s="3"/>
      <c r="G15" s="3"/>
      <c r="H15" s="399"/>
      <c r="I15" s="399"/>
      <c r="J15" s="399"/>
      <c r="K15" s="399"/>
      <c r="L15" s="399"/>
    </row>
    <row r="16" spans="2:12" ht="12.75">
      <c r="B16" s="3"/>
      <c r="C16" s="4"/>
      <c r="D16" s="3"/>
      <c r="E16" s="3"/>
      <c r="F16" s="3"/>
      <c r="G16" s="3"/>
      <c r="H16" s="399"/>
      <c r="I16" s="399"/>
      <c r="J16" s="399"/>
      <c r="K16" s="399"/>
      <c r="L16" s="399"/>
    </row>
    <row r="17" spans="2:12" ht="12.75">
      <c r="B17" s="3"/>
      <c r="C17" s="4"/>
      <c r="D17" s="3"/>
      <c r="E17" s="3"/>
      <c r="F17" s="3"/>
      <c r="G17" s="3"/>
      <c r="H17" s="399"/>
      <c r="I17" s="399"/>
      <c r="J17" s="399"/>
      <c r="K17" s="399"/>
      <c r="L17" s="399"/>
    </row>
    <row r="18" spans="2:12" ht="12.75">
      <c r="B18" s="3"/>
      <c r="C18" s="4"/>
      <c r="D18" s="3"/>
      <c r="E18" s="3"/>
      <c r="F18" s="3"/>
      <c r="G18" s="3"/>
      <c r="H18" s="399"/>
      <c r="I18" s="399"/>
      <c r="J18" s="399"/>
      <c r="K18" s="399"/>
      <c r="L18" s="399"/>
    </row>
    <row r="19" spans="2:12" ht="12.75">
      <c r="B19" s="3"/>
      <c r="C19" s="4"/>
      <c r="D19" s="3"/>
      <c r="E19" s="3"/>
      <c r="F19" s="3"/>
      <c r="G19" s="3"/>
      <c r="H19" s="399"/>
      <c r="I19" s="399"/>
      <c r="J19" s="399"/>
      <c r="K19" s="399"/>
      <c r="L19" s="399"/>
    </row>
    <row r="20" spans="2:12" ht="12.75">
      <c r="B20" s="3"/>
      <c r="C20" s="4"/>
      <c r="D20" s="3"/>
      <c r="E20" s="3"/>
      <c r="F20" s="3"/>
      <c r="G20" s="3"/>
      <c r="H20" s="399"/>
      <c r="I20" s="399"/>
      <c r="J20" s="399"/>
      <c r="K20" s="399"/>
      <c r="L20" s="399"/>
    </row>
    <row r="21" spans="2:12" ht="12.75">
      <c r="B21" s="3"/>
      <c r="C21" s="4"/>
      <c r="D21" s="3"/>
      <c r="E21" s="3"/>
      <c r="F21" s="3"/>
      <c r="G21" s="3"/>
      <c r="H21" s="399"/>
      <c r="I21" s="399"/>
      <c r="J21" s="399"/>
      <c r="K21" s="399"/>
      <c r="L21" s="399"/>
    </row>
    <row r="22" spans="2:12" ht="12.75">
      <c r="B22" s="3"/>
      <c r="C22" s="4"/>
      <c r="D22" s="3"/>
      <c r="E22" s="3"/>
      <c r="F22" s="3"/>
      <c r="G22" s="3"/>
      <c r="H22" s="399"/>
      <c r="I22" s="399"/>
      <c r="J22" s="399"/>
      <c r="K22" s="399"/>
      <c r="L22" s="399"/>
    </row>
    <row r="23" spans="2:12" ht="12.75">
      <c r="B23" s="3"/>
      <c r="C23" s="4"/>
      <c r="D23" s="3"/>
      <c r="E23" s="3"/>
      <c r="F23" s="3"/>
      <c r="G23" s="3"/>
      <c r="H23" s="399"/>
      <c r="I23" s="399"/>
      <c r="J23" s="399"/>
      <c r="K23" s="399"/>
      <c r="L23" s="399"/>
    </row>
    <row r="24" spans="2:12" ht="12.75">
      <c r="B24" s="3"/>
      <c r="C24" s="4"/>
      <c r="D24" s="3"/>
      <c r="E24" s="3"/>
      <c r="F24" s="3"/>
      <c r="G24" s="3"/>
      <c r="H24" s="399"/>
      <c r="I24" s="399"/>
      <c r="J24" s="399"/>
      <c r="K24" s="399"/>
      <c r="L24" s="399"/>
    </row>
    <row r="25" spans="2:12" ht="12.75">
      <c r="B25" s="3"/>
      <c r="C25" s="4"/>
      <c r="D25" s="3"/>
      <c r="E25" s="3"/>
      <c r="F25" s="3"/>
      <c r="G25" s="3"/>
      <c r="H25" s="399"/>
      <c r="I25" s="399"/>
      <c r="J25" s="399"/>
      <c r="K25" s="399"/>
      <c r="L25" s="399"/>
    </row>
    <row r="26" spans="2:12" ht="12.75">
      <c r="B26" s="3"/>
      <c r="C26" s="4"/>
      <c r="D26" s="3"/>
      <c r="E26" s="3"/>
      <c r="F26" s="3"/>
      <c r="G26" s="3"/>
      <c r="H26" s="399"/>
      <c r="I26" s="399"/>
      <c r="J26" s="399"/>
      <c r="K26" s="399"/>
      <c r="L26" s="399"/>
    </row>
    <row r="27" spans="2:12" ht="12.75">
      <c r="B27" s="3"/>
      <c r="C27" s="4"/>
      <c r="D27" s="3"/>
      <c r="E27" s="3"/>
      <c r="F27" s="3"/>
      <c r="G27" s="3"/>
      <c r="H27" s="399"/>
      <c r="I27" s="399"/>
      <c r="J27" s="399"/>
      <c r="K27" s="399"/>
      <c r="L27" s="399"/>
    </row>
    <row r="28" spans="2:12" ht="12.75">
      <c r="B28" s="3"/>
      <c r="C28" s="4"/>
      <c r="D28" s="3"/>
      <c r="E28" s="3"/>
      <c r="F28" s="3"/>
      <c r="G28" s="3"/>
      <c r="H28" s="399"/>
      <c r="I28" s="399"/>
      <c r="J28" s="399"/>
      <c r="K28" s="399"/>
      <c r="L28" s="399"/>
    </row>
    <row r="29" spans="2:12" ht="12.75">
      <c r="B29" s="3"/>
      <c r="C29" s="4"/>
      <c r="D29" s="3"/>
      <c r="E29" s="3"/>
      <c r="F29" s="3"/>
      <c r="G29" s="3"/>
      <c r="H29" s="399"/>
      <c r="I29" s="399"/>
      <c r="J29" s="399"/>
      <c r="K29" s="399"/>
      <c r="L29" s="399"/>
    </row>
    <row r="30" spans="2:12" ht="12.75">
      <c r="B30" s="3"/>
      <c r="C30" s="4"/>
      <c r="D30" s="3"/>
      <c r="E30" s="3"/>
      <c r="F30" s="3"/>
      <c r="G30" s="3"/>
      <c r="H30" s="399"/>
      <c r="I30" s="399"/>
      <c r="J30" s="399"/>
      <c r="K30" s="399"/>
      <c r="L30" s="399"/>
    </row>
    <row r="31" spans="2:12" ht="12.75">
      <c r="B31" s="3"/>
      <c r="C31" s="4"/>
      <c r="D31" s="3"/>
      <c r="E31" s="3"/>
      <c r="F31" s="3"/>
      <c r="G31" s="3"/>
      <c r="H31" s="399"/>
      <c r="I31" s="399"/>
      <c r="J31" s="399"/>
      <c r="K31" s="399"/>
      <c r="L31" s="399"/>
    </row>
    <row r="32" spans="2:12" ht="12.75">
      <c r="B32" s="3"/>
      <c r="C32" s="4"/>
      <c r="D32" s="3"/>
      <c r="E32" s="3"/>
      <c r="F32" s="3"/>
      <c r="G32" s="3"/>
      <c r="H32" s="399"/>
      <c r="I32" s="399"/>
      <c r="J32" s="399"/>
      <c r="K32" s="399"/>
      <c r="L32" s="399"/>
    </row>
    <row r="33" spans="2:12" ht="12.75">
      <c r="B33" s="3"/>
      <c r="C33" s="4"/>
      <c r="D33" s="3"/>
      <c r="E33" s="3"/>
      <c r="F33" s="3"/>
      <c r="G33" s="3"/>
      <c r="H33" s="399"/>
      <c r="I33" s="399"/>
      <c r="J33" s="399"/>
      <c r="K33" s="399"/>
      <c r="L33" s="399"/>
    </row>
    <row r="34" spans="2:12" ht="12.75">
      <c r="B34" s="3"/>
      <c r="C34" s="4"/>
      <c r="D34" s="3"/>
      <c r="E34" s="3"/>
      <c r="F34" s="3"/>
      <c r="G34" s="3"/>
      <c r="H34" s="399"/>
      <c r="I34" s="399"/>
      <c r="J34" s="399"/>
      <c r="K34" s="399"/>
      <c r="L34" s="399"/>
    </row>
    <row r="35" spans="2:12" ht="12.75">
      <c r="B35" s="3"/>
      <c r="C35" s="4"/>
      <c r="D35" s="3"/>
      <c r="E35" s="3"/>
      <c r="F35" s="3"/>
      <c r="G35" s="3"/>
      <c r="H35" s="399"/>
      <c r="I35" s="399"/>
      <c r="J35" s="399"/>
      <c r="K35" s="399"/>
      <c r="L35" s="399"/>
    </row>
    <row r="36" spans="2:12" ht="12.75">
      <c r="B36" s="3"/>
      <c r="C36" s="4"/>
      <c r="D36" s="3"/>
      <c r="E36" s="3"/>
      <c r="F36" s="3"/>
      <c r="G36" s="3"/>
      <c r="H36" s="399"/>
      <c r="I36" s="399"/>
      <c r="J36" s="399"/>
      <c r="K36" s="399"/>
      <c r="L36" s="399"/>
    </row>
    <row r="37" spans="2:12" ht="12.75">
      <c r="B37" s="3"/>
      <c r="C37" s="4"/>
      <c r="D37" s="3"/>
      <c r="E37" s="3"/>
      <c r="F37" s="3"/>
      <c r="G37" s="3"/>
      <c r="H37" s="399"/>
      <c r="I37" s="399"/>
      <c r="J37" s="399"/>
      <c r="K37" s="399"/>
      <c r="L37" s="399"/>
    </row>
    <row r="38" spans="2:12" ht="12.75">
      <c r="B38" s="3"/>
      <c r="C38" s="4"/>
      <c r="D38" s="3"/>
      <c r="E38" s="3"/>
      <c r="F38" s="3"/>
      <c r="G38" s="3"/>
      <c r="H38" s="399"/>
      <c r="I38" s="399"/>
      <c r="J38" s="399"/>
      <c r="K38" s="399"/>
      <c r="L38" s="399"/>
    </row>
    <row r="39" spans="2:12" ht="12.75">
      <c r="B39" s="3"/>
      <c r="C39" s="4"/>
      <c r="D39" s="3"/>
      <c r="E39" s="3"/>
      <c r="F39" s="3"/>
      <c r="G39" s="3"/>
      <c r="H39" s="399"/>
      <c r="I39" s="399"/>
      <c r="J39" s="399"/>
      <c r="K39" s="399"/>
      <c r="L39" s="399"/>
    </row>
    <row r="40" spans="2:12" ht="12.75">
      <c r="B40" s="3"/>
      <c r="C40" s="4"/>
      <c r="D40" s="3"/>
      <c r="E40" s="3"/>
      <c r="F40" s="3"/>
      <c r="G40" s="3"/>
      <c r="H40" s="399"/>
      <c r="I40" s="399"/>
      <c r="J40" s="399"/>
      <c r="K40" s="399"/>
      <c r="L40" s="399"/>
    </row>
    <row r="41" spans="2:12" ht="12.75">
      <c r="B41" s="3"/>
      <c r="C41" s="4"/>
      <c r="D41" s="3"/>
      <c r="E41" s="3"/>
      <c r="F41" s="3"/>
      <c r="G41" s="3"/>
      <c r="H41" s="399"/>
      <c r="I41" s="399"/>
      <c r="J41" s="399"/>
      <c r="K41" s="399"/>
      <c r="L41" s="399"/>
    </row>
    <row r="42" spans="2:12" ht="12.75">
      <c r="B42" s="3"/>
      <c r="C42" s="4"/>
      <c r="D42" s="3"/>
      <c r="E42" s="3"/>
      <c r="F42" s="3"/>
      <c r="G42" s="3"/>
      <c r="H42" s="399"/>
      <c r="I42" s="399"/>
      <c r="J42" s="399"/>
      <c r="K42" s="399"/>
      <c r="L42" s="399"/>
    </row>
    <row r="43" spans="2:12" ht="12.75">
      <c r="B43" s="3"/>
      <c r="C43" s="4"/>
      <c r="D43" s="3"/>
      <c r="E43" s="3"/>
      <c r="F43" s="3"/>
      <c r="G43" s="3"/>
      <c r="H43" s="399"/>
      <c r="I43" s="399"/>
      <c r="J43" s="399"/>
      <c r="K43" s="399"/>
      <c r="L43" s="399"/>
    </row>
    <row r="44" spans="2:12" ht="12.75">
      <c r="B44" s="3"/>
      <c r="C44" s="4"/>
      <c r="D44" s="3"/>
      <c r="E44" s="3"/>
      <c r="F44" s="3"/>
      <c r="G44" s="3"/>
      <c r="H44" s="399"/>
      <c r="I44" s="399"/>
      <c r="J44" s="399"/>
      <c r="K44" s="399"/>
      <c r="L44" s="399"/>
    </row>
    <row r="45" spans="2:12" ht="12.75">
      <c r="B45" s="3"/>
      <c r="C45" s="4"/>
      <c r="D45" s="3"/>
      <c r="E45" s="3"/>
      <c r="F45" s="3"/>
      <c r="G45" s="3"/>
      <c r="H45" s="399"/>
      <c r="I45" s="399"/>
      <c r="J45" s="399"/>
      <c r="K45" s="399"/>
      <c r="L45" s="399"/>
    </row>
    <row r="46" spans="2:12" ht="12.75">
      <c r="B46" s="3"/>
      <c r="C46" s="4"/>
      <c r="D46" s="3"/>
      <c r="E46" s="3"/>
      <c r="F46" s="3"/>
      <c r="G46" s="3"/>
      <c r="H46" s="399"/>
      <c r="I46" s="399"/>
      <c r="J46" s="399"/>
      <c r="K46" s="399"/>
      <c r="L46" s="399"/>
    </row>
    <row r="47" spans="2:12" ht="12.75">
      <c r="B47" s="3"/>
      <c r="C47" s="4"/>
      <c r="D47" s="3"/>
      <c r="E47" s="3"/>
      <c r="F47" s="3"/>
      <c r="G47" s="3"/>
      <c r="H47" s="399"/>
      <c r="I47" s="399"/>
      <c r="J47" s="399"/>
      <c r="K47" s="399"/>
      <c r="L47" s="399"/>
    </row>
    <row r="48" spans="2:12" ht="12.75">
      <c r="B48" s="3"/>
      <c r="C48" s="4"/>
      <c r="D48" s="3"/>
      <c r="E48" s="3"/>
      <c r="F48" s="3"/>
      <c r="G48" s="3"/>
      <c r="H48" s="399"/>
      <c r="I48" s="399"/>
      <c r="J48" s="399"/>
      <c r="K48" s="399"/>
      <c r="L48" s="399"/>
    </row>
    <row r="49" spans="2:12" ht="12.75">
      <c r="B49" s="3"/>
      <c r="C49" s="4"/>
      <c r="D49" s="3"/>
      <c r="E49" s="3"/>
      <c r="F49" s="3"/>
      <c r="G49" s="3"/>
      <c r="H49" s="399"/>
      <c r="I49" s="399"/>
      <c r="J49" s="399"/>
      <c r="K49" s="399"/>
      <c r="L49" s="399"/>
    </row>
    <row r="50" spans="2:12" ht="12.75">
      <c r="B50" s="3"/>
      <c r="C50" s="4"/>
      <c r="D50" s="3"/>
      <c r="E50" s="3"/>
      <c r="F50" s="3"/>
      <c r="G50" s="3"/>
      <c r="H50" s="399"/>
      <c r="I50" s="399"/>
      <c r="J50" s="399"/>
      <c r="K50" s="399"/>
      <c r="L50" s="399"/>
    </row>
    <row r="51" spans="2:12" ht="12.75">
      <c r="B51" s="3"/>
      <c r="C51" s="4"/>
      <c r="D51" s="3"/>
      <c r="E51" s="3"/>
      <c r="F51" s="3"/>
      <c r="G51" s="3"/>
      <c r="H51" s="399"/>
      <c r="I51" s="399"/>
      <c r="J51" s="399"/>
      <c r="K51" s="399"/>
      <c r="L51" s="399"/>
    </row>
    <row r="52" spans="2:12" ht="12.75">
      <c r="B52" s="3"/>
      <c r="C52" s="4"/>
      <c r="D52" s="3"/>
      <c r="E52" s="3"/>
      <c r="F52" s="3"/>
      <c r="G52" s="3"/>
      <c r="H52" s="399"/>
      <c r="I52" s="399"/>
      <c r="J52" s="399"/>
      <c r="K52" s="399"/>
      <c r="L52" s="399"/>
    </row>
    <row r="53" spans="2:12" ht="12.75">
      <c r="B53" s="3"/>
      <c r="C53" s="4"/>
      <c r="D53" s="3"/>
      <c r="E53" s="3"/>
      <c r="F53" s="3"/>
      <c r="G53" s="3"/>
      <c r="H53" s="399"/>
      <c r="I53" s="399"/>
      <c r="J53" s="399"/>
      <c r="K53" s="399"/>
      <c r="L53" s="399"/>
    </row>
    <row r="54" spans="2:12" ht="12.75">
      <c r="B54" s="3"/>
      <c r="C54" s="4"/>
      <c r="D54" s="3"/>
      <c r="E54" s="3"/>
      <c r="F54" s="3"/>
      <c r="G54" s="3"/>
      <c r="H54" s="399"/>
      <c r="I54" s="399"/>
      <c r="J54" s="399"/>
      <c r="K54" s="399"/>
      <c r="L54" s="399"/>
    </row>
    <row r="55" spans="2:12" ht="12.75">
      <c r="B55" s="3"/>
      <c r="C55" s="4"/>
      <c r="D55" s="3"/>
      <c r="E55" s="3"/>
      <c r="F55" s="3"/>
      <c r="G55" s="3"/>
      <c r="H55" s="399"/>
      <c r="I55" s="399"/>
      <c r="J55" s="399"/>
      <c r="K55" s="399"/>
      <c r="L55" s="399"/>
    </row>
    <row r="56" spans="2:12" ht="12.75">
      <c r="B56" s="3"/>
      <c r="C56" s="4"/>
      <c r="D56" s="3"/>
      <c r="E56" s="3"/>
      <c r="F56" s="3"/>
      <c r="G56" s="3"/>
      <c r="H56" s="399"/>
      <c r="I56" s="399"/>
      <c r="J56" s="399"/>
      <c r="K56" s="399"/>
      <c r="L56" s="399"/>
    </row>
    <row r="57" spans="2:12" ht="12.75">
      <c r="B57" s="3"/>
      <c r="C57" s="4"/>
      <c r="D57" s="3"/>
      <c r="E57" s="3"/>
      <c r="F57" s="3"/>
      <c r="G57" s="3"/>
      <c r="H57" s="399"/>
      <c r="I57" s="399"/>
      <c r="J57" s="399"/>
      <c r="K57" s="399"/>
      <c r="L57" s="399"/>
    </row>
    <row r="58" spans="2:12" ht="12.75">
      <c r="B58" s="3"/>
      <c r="C58" s="4"/>
      <c r="D58" s="3"/>
      <c r="E58" s="3"/>
      <c r="F58" s="3"/>
      <c r="G58" s="3"/>
      <c r="H58" s="399"/>
      <c r="I58" s="399"/>
      <c r="J58" s="399"/>
      <c r="K58" s="399"/>
      <c r="L58" s="399"/>
    </row>
    <row r="59" spans="2:12" ht="12.75">
      <c r="B59" s="3"/>
      <c r="C59" s="4"/>
      <c r="D59" s="3"/>
      <c r="E59" s="3"/>
      <c r="F59" s="3"/>
      <c r="G59" s="3"/>
      <c r="H59" s="399"/>
      <c r="I59" s="399"/>
      <c r="J59" s="399"/>
      <c r="K59" s="399"/>
      <c r="L59" s="399"/>
    </row>
    <row r="60" spans="2:12" ht="12.75">
      <c r="B60" s="3"/>
      <c r="C60" s="4"/>
      <c r="D60" s="3"/>
      <c r="E60" s="3"/>
      <c r="F60" s="3"/>
      <c r="G60" s="3"/>
      <c r="H60" s="399"/>
      <c r="I60" s="399"/>
      <c r="J60" s="399"/>
      <c r="K60" s="399"/>
      <c r="L60" s="399"/>
    </row>
    <row r="61" spans="2:12" ht="12.75">
      <c r="B61" s="3"/>
      <c r="C61" s="4"/>
      <c r="D61" s="3"/>
      <c r="E61" s="3"/>
      <c r="F61" s="3"/>
      <c r="G61" s="3"/>
      <c r="H61" s="399"/>
      <c r="I61" s="399"/>
      <c r="J61" s="399"/>
      <c r="K61" s="399"/>
      <c r="L61" s="399"/>
    </row>
    <row r="62" spans="2:12" ht="12.75">
      <c r="B62" s="3"/>
      <c r="C62" s="4"/>
      <c r="D62" s="3"/>
      <c r="E62" s="3"/>
      <c r="F62" s="3"/>
      <c r="G62" s="3"/>
      <c r="H62" s="399"/>
      <c r="I62" s="399"/>
      <c r="J62" s="399"/>
      <c r="K62" s="399"/>
      <c r="L62" s="399"/>
    </row>
    <row r="63" spans="2:12" ht="12.75">
      <c r="B63" s="3"/>
      <c r="C63" s="4"/>
      <c r="D63" s="3"/>
      <c r="E63" s="3"/>
      <c r="F63" s="3"/>
      <c r="G63" s="3"/>
      <c r="H63" s="399"/>
      <c r="I63" s="399"/>
      <c r="J63" s="399"/>
      <c r="K63" s="399"/>
      <c r="L63" s="399"/>
    </row>
    <row r="64" spans="2:12" ht="12.75">
      <c r="B64" s="3"/>
      <c r="C64" s="4"/>
      <c r="D64" s="3"/>
      <c r="E64" s="3"/>
      <c r="F64" s="3"/>
      <c r="G64" s="3"/>
      <c r="H64" s="399"/>
      <c r="I64" s="399"/>
      <c r="J64" s="399"/>
      <c r="K64" s="399"/>
      <c r="L64" s="399"/>
    </row>
    <row r="65" spans="2:12" ht="12.75">
      <c r="B65" s="3"/>
      <c r="C65" s="4"/>
      <c r="D65" s="3"/>
      <c r="E65" s="3"/>
      <c r="F65" s="3"/>
      <c r="G65" s="3"/>
      <c r="H65" s="399"/>
      <c r="I65" s="399"/>
      <c r="J65" s="399"/>
      <c r="K65" s="399"/>
      <c r="L65" s="399"/>
    </row>
    <row r="66" spans="2:12" ht="12.75">
      <c r="B66" s="3"/>
      <c r="C66" s="4"/>
      <c r="D66" s="3"/>
      <c r="E66" s="3"/>
      <c r="F66" s="3"/>
      <c r="G66" s="3"/>
      <c r="H66" s="399"/>
      <c r="I66" s="399"/>
      <c r="J66" s="399"/>
      <c r="K66" s="399"/>
      <c r="L66" s="399"/>
    </row>
    <row r="67" spans="2:12" ht="12.75">
      <c r="B67" s="3"/>
      <c r="C67" s="4"/>
      <c r="D67" s="3"/>
      <c r="E67" s="3"/>
      <c r="F67" s="3"/>
      <c r="G67" s="3"/>
      <c r="H67" s="399"/>
      <c r="I67" s="399"/>
      <c r="J67" s="399"/>
      <c r="K67" s="399"/>
      <c r="L67" s="399"/>
    </row>
    <row r="68" spans="2:12" ht="12.75">
      <c r="B68" s="3"/>
      <c r="C68" s="4"/>
      <c r="D68" s="3"/>
      <c r="E68" s="3"/>
      <c r="F68" s="3"/>
      <c r="G68" s="3"/>
      <c r="H68" s="399"/>
      <c r="I68" s="399"/>
      <c r="J68" s="399"/>
      <c r="K68" s="399"/>
      <c r="L68" s="399"/>
    </row>
    <row r="69" spans="2:12" ht="12.75">
      <c r="B69" s="3"/>
      <c r="C69" s="4"/>
      <c r="D69" s="3"/>
      <c r="E69" s="3"/>
      <c r="F69" s="3"/>
      <c r="G69" s="3"/>
      <c r="H69" s="399"/>
      <c r="I69" s="399"/>
      <c r="J69" s="399"/>
      <c r="K69" s="399"/>
      <c r="L69" s="399"/>
    </row>
    <row r="70" spans="2:12" ht="12.75">
      <c r="B70" s="3"/>
      <c r="C70" s="4"/>
      <c r="D70" s="3"/>
      <c r="E70" s="3"/>
      <c r="F70" s="3"/>
      <c r="G70" s="3"/>
      <c r="H70" s="399"/>
      <c r="I70" s="399"/>
      <c r="J70" s="399"/>
      <c r="K70" s="399"/>
      <c r="L70" s="399"/>
    </row>
    <row r="71" spans="2:12" ht="12.75">
      <c r="B71" s="3"/>
      <c r="C71" s="4"/>
      <c r="D71" s="3"/>
      <c r="E71" s="3"/>
      <c r="F71" s="3"/>
      <c r="G71" s="3"/>
      <c r="H71" s="399"/>
      <c r="I71" s="399"/>
      <c r="J71" s="399"/>
      <c r="K71" s="399"/>
      <c r="L71" s="399"/>
    </row>
    <row r="72" spans="2:12" ht="12.75">
      <c r="B72" s="3"/>
      <c r="C72" s="4"/>
      <c r="D72" s="3"/>
      <c r="E72" s="3"/>
      <c r="F72" s="3"/>
      <c r="G72" s="3"/>
      <c r="H72" s="399"/>
      <c r="I72" s="399"/>
      <c r="J72" s="399"/>
      <c r="K72" s="399"/>
      <c r="L72" s="399"/>
    </row>
    <row r="73" spans="2:12" ht="12.75">
      <c r="B73" s="3"/>
      <c r="C73" s="4"/>
      <c r="D73" s="3"/>
      <c r="E73" s="3"/>
      <c r="F73" s="3"/>
      <c r="G73" s="3"/>
      <c r="H73" s="399"/>
      <c r="I73" s="399"/>
      <c r="J73" s="399"/>
      <c r="K73" s="399"/>
      <c r="L73" s="399"/>
    </row>
    <row r="74" spans="2:12" ht="12.75">
      <c r="B74" s="3"/>
      <c r="C74" s="4"/>
      <c r="D74" s="3"/>
      <c r="E74" s="3"/>
      <c r="F74" s="3"/>
      <c r="G74" s="3"/>
      <c r="H74" s="399"/>
      <c r="I74" s="399"/>
      <c r="J74" s="399"/>
      <c r="K74" s="399"/>
      <c r="L74" s="399"/>
    </row>
    <row r="75" spans="2:12" ht="12.75">
      <c r="B75" s="3"/>
      <c r="C75" s="4"/>
      <c r="D75" s="3"/>
      <c r="E75" s="3"/>
      <c r="F75" s="3"/>
      <c r="G75" s="3"/>
      <c r="H75" s="399"/>
      <c r="I75" s="399"/>
      <c r="J75" s="399"/>
      <c r="K75" s="399"/>
      <c r="L75" s="399"/>
    </row>
    <row r="76" spans="2:12" ht="12.75">
      <c r="B76" s="3"/>
      <c r="C76" s="4"/>
      <c r="D76" s="3"/>
      <c r="E76" s="3"/>
      <c r="F76" s="3"/>
      <c r="G76" s="3"/>
      <c r="H76" s="399"/>
      <c r="I76" s="399"/>
      <c r="J76" s="399"/>
      <c r="K76" s="399"/>
      <c r="L76" s="399"/>
    </row>
    <row r="77" spans="2:12" ht="12.75">
      <c r="B77" s="3"/>
      <c r="C77" s="4"/>
      <c r="D77" s="3"/>
      <c r="E77" s="3"/>
      <c r="F77" s="3"/>
      <c r="G77" s="3"/>
      <c r="H77" s="399"/>
      <c r="I77" s="399"/>
      <c r="J77" s="399"/>
      <c r="K77" s="399"/>
      <c r="L77" s="399"/>
    </row>
    <row r="78" spans="2:12" ht="12.75">
      <c r="B78" s="3"/>
      <c r="C78" s="4"/>
      <c r="D78" s="3"/>
      <c r="E78" s="3"/>
      <c r="F78" s="3"/>
      <c r="G78" s="3"/>
      <c r="H78" s="399"/>
      <c r="I78" s="399"/>
      <c r="J78" s="399"/>
      <c r="K78" s="399"/>
      <c r="L78" s="399"/>
    </row>
    <row r="79" spans="2:12" ht="12.75">
      <c r="B79" s="3"/>
      <c r="C79" s="4"/>
      <c r="D79" s="3"/>
      <c r="E79" s="3"/>
      <c r="F79" s="3"/>
      <c r="G79" s="3"/>
      <c r="H79" s="399"/>
      <c r="I79" s="399"/>
      <c r="J79" s="399"/>
      <c r="K79" s="399"/>
      <c r="L79" s="399"/>
    </row>
    <row r="80" spans="2:12" ht="12.75">
      <c r="B80" s="3"/>
      <c r="C80" s="4"/>
      <c r="D80" s="3"/>
      <c r="E80" s="3"/>
      <c r="F80" s="3"/>
      <c r="G80" s="3"/>
      <c r="H80" s="399"/>
      <c r="I80" s="399"/>
      <c r="J80" s="399"/>
      <c r="K80" s="399"/>
      <c r="L80" s="399"/>
    </row>
    <row r="81" spans="2:12" ht="12.75">
      <c r="B81" s="3"/>
      <c r="C81" s="4"/>
      <c r="D81" s="3"/>
      <c r="E81" s="3"/>
      <c r="F81" s="3"/>
      <c r="G81" s="3"/>
      <c r="H81" s="399"/>
      <c r="I81" s="399"/>
      <c r="J81" s="399"/>
      <c r="K81" s="399"/>
      <c r="L81" s="399"/>
    </row>
    <row r="82" spans="2:12" ht="12.75">
      <c r="B82" s="3"/>
      <c r="C82" s="4"/>
      <c r="D82" s="3"/>
      <c r="E82" s="3"/>
      <c r="F82" s="3"/>
      <c r="G82" s="3"/>
      <c r="H82" s="399"/>
      <c r="I82" s="399"/>
      <c r="J82" s="399"/>
      <c r="K82" s="399"/>
      <c r="L82" s="399"/>
    </row>
    <row r="83" spans="2:12" ht="12.75">
      <c r="B83" s="3"/>
      <c r="C83" s="4"/>
      <c r="D83" s="3"/>
      <c r="E83" s="3"/>
      <c r="F83" s="3"/>
      <c r="G83" s="3"/>
      <c r="H83" s="399"/>
      <c r="I83" s="399"/>
      <c r="J83" s="399"/>
      <c r="K83" s="399"/>
      <c r="L83" s="399"/>
    </row>
    <row r="84" spans="2:12" ht="12.75">
      <c r="B84" s="3"/>
      <c r="C84" s="4"/>
      <c r="D84" s="3"/>
      <c r="E84" s="3"/>
      <c r="F84" s="3"/>
      <c r="G84" s="3"/>
      <c r="H84" s="399"/>
      <c r="I84" s="399"/>
      <c r="J84" s="399"/>
      <c r="K84" s="399"/>
      <c r="L84" s="399"/>
    </row>
    <row r="85" spans="2:12" ht="12.75">
      <c r="B85" s="3"/>
      <c r="C85" s="4"/>
      <c r="D85" s="3"/>
      <c r="E85" s="3"/>
      <c r="F85" s="3"/>
      <c r="G85" s="3"/>
      <c r="H85" s="399"/>
      <c r="I85" s="399"/>
      <c r="J85" s="399"/>
      <c r="K85" s="399"/>
      <c r="L85" s="399"/>
    </row>
    <row r="86" spans="2:12" ht="12.75">
      <c r="B86" s="3"/>
      <c r="C86" s="4"/>
      <c r="D86" s="3"/>
      <c r="E86" s="3"/>
      <c r="F86" s="3"/>
      <c r="G86" s="3"/>
      <c r="H86" s="399"/>
      <c r="I86" s="399"/>
      <c r="J86" s="399"/>
      <c r="K86" s="399"/>
      <c r="L86" s="399"/>
    </row>
    <row r="87" spans="2:12" ht="12.75">
      <c r="B87" s="3"/>
      <c r="C87" s="4"/>
      <c r="D87" s="3"/>
      <c r="E87" s="3"/>
      <c r="F87" s="3"/>
      <c r="G87" s="3"/>
      <c r="H87" s="399"/>
      <c r="I87" s="399"/>
      <c r="J87" s="399"/>
      <c r="K87" s="399"/>
      <c r="L87" s="399"/>
    </row>
    <row r="88" spans="2:12" ht="12.75">
      <c r="B88" s="3"/>
      <c r="C88" s="4"/>
      <c r="D88" s="3"/>
      <c r="E88" s="3"/>
      <c r="F88" s="3"/>
      <c r="G88" s="3"/>
      <c r="H88" s="399"/>
      <c r="I88" s="399"/>
      <c r="J88" s="399"/>
      <c r="K88" s="399"/>
      <c r="L88" s="399"/>
    </row>
    <row r="89" spans="2:12" ht="12.75">
      <c r="B89" s="3"/>
      <c r="C89" s="4"/>
      <c r="D89" s="3"/>
      <c r="E89" s="3"/>
      <c r="F89" s="3"/>
      <c r="G89" s="3"/>
      <c r="H89" s="399"/>
      <c r="I89" s="399"/>
      <c r="J89" s="399"/>
      <c r="K89" s="399"/>
      <c r="L89" s="399"/>
    </row>
    <row r="90" spans="2:12" ht="12.75">
      <c r="B90" s="3"/>
      <c r="C90" s="4"/>
      <c r="D90" s="3"/>
      <c r="E90" s="3"/>
      <c r="F90" s="3"/>
      <c r="G90" s="3"/>
      <c r="H90" s="399"/>
      <c r="I90" s="399"/>
      <c r="J90" s="399"/>
      <c r="K90" s="399"/>
      <c r="L90" s="399"/>
    </row>
    <row r="91" spans="2:12" ht="12.75">
      <c r="B91" s="3"/>
      <c r="C91" s="4"/>
      <c r="D91" s="3"/>
      <c r="E91" s="3"/>
      <c r="F91" s="3"/>
      <c r="G91" s="3"/>
      <c r="H91" s="399"/>
      <c r="I91" s="399"/>
      <c r="J91" s="399"/>
      <c r="K91" s="399"/>
      <c r="L91" s="399"/>
    </row>
    <row r="92" spans="2:12" ht="12.75">
      <c r="B92" s="3"/>
      <c r="C92" s="4"/>
      <c r="D92" s="3"/>
      <c r="E92" s="3"/>
      <c r="F92" s="3"/>
      <c r="G92" s="3"/>
      <c r="H92" s="399"/>
      <c r="I92" s="399"/>
      <c r="J92" s="399"/>
      <c r="K92" s="399"/>
      <c r="L92" s="399"/>
    </row>
    <row r="93" spans="2:12" ht="12.75">
      <c r="B93" s="3"/>
      <c r="C93" s="4"/>
      <c r="D93" s="3"/>
      <c r="E93" s="3"/>
      <c r="F93" s="3"/>
      <c r="G93" s="3"/>
      <c r="H93" s="399"/>
      <c r="I93" s="399"/>
      <c r="J93" s="399"/>
      <c r="K93" s="399"/>
      <c r="L93" s="399"/>
    </row>
    <row r="94" spans="2:12" ht="12.75">
      <c r="B94" s="3"/>
      <c r="C94" s="4"/>
      <c r="D94" s="3"/>
      <c r="E94" s="3"/>
      <c r="F94" s="3"/>
      <c r="G94" s="3"/>
      <c r="H94" s="399"/>
      <c r="I94" s="399"/>
      <c r="J94" s="399"/>
      <c r="K94" s="399"/>
      <c r="L94" s="399"/>
    </row>
    <row r="95" spans="2:12" ht="12.75">
      <c r="B95" s="3"/>
      <c r="C95" s="4"/>
      <c r="D95" s="3"/>
      <c r="E95" s="3"/>
      <c r="F95" s="3"/>
      <c r="G95" s="3"/>
      <c r="H95" s="399"/>
      <c r="I95" s="399"/>
      <c r="J95" s="399"/>
      <c r="K95" s="399"/>
      <c r="L95" s="399"/>
    </row>
    <row r="96" spans="2:12" ht="12.75">
      <c r="B96" s="3"/>
      <c r="C96" s="4"/>
      <c r="D96" s="3"/>
      <c r="E96" s="3"/>
      <c r="F96" s="3"/>
      <c r="G96" s="3"/>
      <c r="H96" s="399"/>
      <c r="I96" s="399"/>
      <c r="J96" s="399"/>
      <c r="K96" s="399"/>
      <c r="L96" s="399"/>
    </row>
    <row r="97" spans="2:12" ht="12.75">
      <c r="B97" s="3"/>
      <c r="C97" s="4"/>
      <c r="D97" s="3"/>
      <c r="E97" s="3"/>
      <c r="F97" s="3"/>
      <c r="G97" s="3"/>
      <c r="H97" s="399"/>
      <c r="I97" s="399"/>
      <c r="J97" s="399"/>
      <c r="K97" s="399"/>
      <c r="L97" s="399"/>
    </row>
    <row r="98" spans="2:12" ht="12.75">
      <c r="B98" s="3"/>
      <c r="C98" s="4"/>
      <c r="D98" s="3"/>
      <c r="E98" s="3"/>
      <c r="F98" s="3"/>
      <c r="G98" s="3"/>
      <c r="H98" s="399"/>
      <c r="I98" s="399"/>
      <c r="J98" s="399"/>
      <c r="K98" s="399"/>
      <c r="L98" s="399"/>
    </row>
    <row r="99" spans="2:12" ht="12.75">
      <c r="B99" s="3"/>
      <c r="C99" s="4"/>
      <c r="D99" s="3"/>
      <c r="E99" s="3"/>
      <c r="F99" s="3"/>
      <c r="G99" s="3"/>
      <c r="H99" s="399"/>
      <c r="I99" s="399"/>
      <c r="J99" s="399"/>
      <c r="K99" s="399"/>
      <c r="L99" s="399"/>
    </row>
    <row r="100" spans="2:12" ht="12.75">
      <c r="B100" s="3"/>
      <c r="C100" s="4"/>
      <c r="D100" s="3"/>
      <c r="E100" s="3"/>
      <c r="F100" s="3"/>
      <c r="G100" s="3"/>
      <c r="H100" s="399"/>
      <c r="I100" s="399"/>
      <c r="J100" s="399"/>
      <c r="K100" s="399"/>
      <c r="L100" s="399"/>
    </row>
    <row r="101" spans="2:12" ht="12.75">
      <c r="B101" s="3"/>
      <c r="C101" s="4"/>
      <c r="D101" s="3"/>
      <c r="E101" s="3"/>
      <c r="F101" s="3"/>
      <c r="G101" s="3"/>
      <c r="H101" s="399"/>
      <c r="I101" s="399"/>
      <c r="J101" s="399"/>
      <c r="K101" s="399"/>
      <c r="L101" s="399"/>
    </row>
    <row r="102" spans="2:12" ht="12.75">
      <c r="B102" s="3"/>
      <c r="C102" s="4"/>
      <c r="D102" s="3"/>
      <c r="E102" s="3"/>
      <c r="F102" s="3"/>
      <c r="G102" s="3"/>
      <c r="H102" s="399"/>
      <c r="I102" s="399"/>
      <c r="J102" s="399"/>
      <c r="K102" s="399"/>
      <c r="L102" s="399"/>
    </row>
    <row r="103" spans="2:12" ht="12.75">
      <c r="B103" s="3"/>
      <c r="C103" s="4"/>
      <c r="D103" s="3"/>
      <c r="E103" s="3"/>
      <c r="F103" s="3"/>
      <c r="G103" s="3"/>
      <c r="H103" s="399"/>
      <c r="I103" s="399"/>
      <c r="J103" s="399"/>
      <c r="K103" s="399"/>
      <c r="L103" s="399"/>
    </row>
    <row r="104" spans="2:12" ht="12.75">
      <c r="B104" s="3"/>
      <c r="C104" s="4"/>
      <c r="D104" s="3"/>
      <c r="E104" s="3"/>
      <c r="F104" s="3"/>
      <c r="G104" s="3"/>
      <c r="H104" s="399"/>
      <c r="I104" s="399"/>
      <c r="J104" s="399"/>
      <c r="K104" s="399"/>
      <c r="L104" s="399"/>
    </row>
    <row r="105" spans="2:12" ht="12.75">
      <c r="B105" s="3"/>
      <c r="C105" s="4"/>
      <c r="D105" s="3"/>
      <c r="E105" s="3"/>
      <c r="F105" s="3"/>
      <c r="G105" s="3"/>
      <c r="H105" s="399"/>
      <c r="I105" s="399"/>
      <c r="J105" s="399"/>
      <c r="K105" s="399"/>
      <c r="L105" s="399"/>
    </row>
    <row r="106" spans="2:12" ht="12.75">
      <c r="B106" s="3"/>
      <c r="C106" s="4"/>
      <c r="D106" s="3"/>
      <c r="E106" s="3"/>
      <c r="F106" s="3"/>
      <c r="G106" s="3"/>
      <c r="H106" s="399"/>
      <c r="I106" s="399"/>
      <c r="J106" s="399"/>
      <c r="K106" s="399"/>
      <c r="L106" s="399"/>
    </row>
    <row r="107" spans="2:12" ht="12.75">
      <c r="B107" s="3"/>
      <c r="C107" s="4"/>
      <c r="D107" s="3"/>
      <c r="E107" s="3"/>
      <c r="F107" s="3"/>
      <c r="G107" s="3"/>
      <c r="H107" s="399"/>
      <c r="I107" s="399"/>
      <c r="J107" s="399"/>
      <c r="K107" s="399"/>
      <c r="L107" s="399"/>
    </row>
    <row r="108" spans="2:12" ht="12.75">
      <c r="B108" s="3"/>
      <c r="C108" s="4"/>
      <c r="D108" s="3"/>
      <c r="E108" s="3"/>
      <c r="F108" s="3"/>
      <c r="G108" s="3"/>
      <c r="H108" s="399"/>
      <c r="I108" s="399"/>
      <c r="J108" s="399"/>
      <c r="K108" s="399"/>
      <c r="L108" s="399"/>
    </row>
    <row r="109" spans="2:12" ht="12.75">
      <c r="B109" s="3"/>
      <c r="C109" s="4"/>
      <c r="D109" s="3"/>
      <c r="E109" s="3"/>
      <c r="F109" s="3"/>
      <c r="G109" s="3"/>
      <c r="H109" s="399"/>
      <c r="I109" s="399"/>
      <c r="J109" s="399"/>
      <c r="K109" s="399"/>
      <c r="L109" s="399"/>
    </row>
    <row r="110" spans="2:12" ht="12.75">
      <c r="B110" s="3"/>
      <c r="C110" s="4"/>
      <c r="D110" s="3"/>
      <c r="E110" s="3"/>
      <c r="F110" s="3"/>
      <c r="G110" s="3"/>
      <c r="H110" s="399"/>
      <c r="I110" s="399"/>
      <c r="J110" s="399"/>
      <c r="K110" s="399"/>
      <c r="L110" s="399"/>
    </row>
    <row r="111" spans="2:12" ht="12.75">
      <c r="B111" s="3"/>
      <c r="C111" s="4"/>
      <c r="D111" s="3"/>
      <c r="E111" s="3"/>
      <c r="F111" s="3"/>
      <c r="G111" s="3"/>
      <c r="H111" s="399"/>
      <c r="I111" s="399"/>
      <c r="J111" s="399"/>
      <c r="K111" s="399"/>
      <c r="L111" s="399"/>
    </row>
    <row r="112" spans="2:12" ht="12.75">
      <c r="B112" s="3"/>
      <c r="C112" s="4"/>
      <c r="D112" s="3"/>
      <c r="E112" s="3"/>
      <c r="F112" s="3"/>
      <c r="G112" s="3"/>
      <c r="H112" s="399"/>
      <c r="I112" s="399"/>
      <c r="J112" s="399"/>
      <c r="K112" s="399"/>
      <c r="L112" s="399"/>
    </row>
    <row r="113" spans="2:12" ht="12.75">
      <c r="B113" s="3"/>
      <c r="C113" s="4"/>
      <c r="D113" s="3"/>
      <c r="E113" s="3"/>
      <c r="F113" s="3"/>
      <c r="G113" s="3"/>
      <c r="H113" s="399"/>
      <c r="I113" s="399"/>
      <c r="J113" s="399"/>
      <c r="K113" s="399"/>
      <c r="L113" s="399"/>
    </row>
    <row r="114" spans="2:12" ht="12.75">
      <c r="B114" s="3"/>
      <c r="C114" s="4"/>
      <c r="D114" s="3"/>
      <c r="E114" s="3"/>
      <c r="F114" s="3"/>
      <c r="G114" s="3"/>
      <c r="H114" s="399"/>
      <c r="I114" s="399"/>
      <c r="J114" s="399"/>
      <c r="K114" s="399"/>
      <c r="L114" s="399"/>
    </row>
    <row r="115" spans="2:12" ht="12.75">
      <c r="B115" s="3"/>
      <c r="C115" s="4"/>
      <c r="D115" s="3"/>
      <c r="E115" s="3"/>
      <c r="F115" s="3"/>
      <c r="G115" s="3"/>
      <c r="H115" s="399"/>
      <c r="I115" s="399"/>
      <c r="J115" s="399"/>
      <c r="K115" s="399"/>
      <c r="L115" s="399"/>
    </row>
    <row r="116" spans="2:12" ht="12.75">
      <c r="B116" s="3"/>
      <c r="C116" s="4"/>
      <c r="D116" s="3"/>
      <c r="E116" s="3"/>
      <c r="F116" s="3"/>
      <c r="G116" s="3"/>
      <c r="H116" s="399"/>
      <c r="I116" s="399"/>
      <c r="J116" s="399"/>
      <c r="K116" s="399"/>
      <c r="L116" s="399"/>
    </row>
    <row r="117" spans="2:12" ht="12.75">
      <c r="B117" s="3"/>
      <c r="C117" s="4"/>
      <c r="D117" s="3"/>
      <c r="E117" s="3"/>
      <c r="F117" s="3"/>
      <c r="G117" s="3"/>
      <c r="H117" s="399"/>
      <c r="I117" s="399"/>
      <c r="J117" s="399"/>
      <c r="K117" s="399"/>
      <c r="L117" s="399"/>
    </row>
    <row r="118" spans="2:12" ht="12.75">
      <c r="B118" s="3"/>
      <c r="C118" s="4"/>
      <c r="D118" s="3"/>
      <c r="E118" s="3"/>
      <c r="F118" s="3"/>
      <c r="G118" s="3"/>
      <c r="H118" s="399"/>
      <c r="I118" s="399"/>
      <c r="J118" s="399"/>
      <c r="K118" s="399"/>
      <c r="L118" s="399"/>
    </row>
    <row r="119" spans="2:12" ht="12.75">
      <c r="B119" s="3"/>
      <c r="C119" s="4"/>
      <c r="D119" s="3"/>
      <c r="E119" s="3"/>
      <c r="F119" s="3"/>
      <c r="G119" s="3"/>
      <c r="H119" s="399"/>
      <c r="I119" s="399"/>
      <c r="J119" s="399"/>
      <c r="K119" s="399"/>
      <c r="L119" s="399"/>
    </row>
    <row r="120" spans="2:12" ht="12.75">
      <c r="B120" s="3"/>
      <c r="C120" s="4"/>
      <c r="D120" s="3"/>
      <c r="E120" s="3"/>
      <c r="F120" s="3"/>
      <c r="G120" s="3"/>
      <c r="H120" s="399"/>
      <c r="I120" s="399"/>
      <c r="J120" s="399"/>
      <c r="K120" s="399"/>
      <c r="L120" s="399"/>
    </row>
    <row r="121" spans="2:12" ht="12.75">
      <c r="B121" s="3"/>
      <c r="C121" s="4"/>
      <c r="D121" s="3"/>
      <c r="E121" s="3"/>
      <c r="F121" s="3"/>
      <c r="G121" s="3"/>
      <c r="H121" s="399"/>
      <c r="I121" s="399"/>
      <c r="J121" s="399"/>
      <c r="K121" s="399"/>
      <c r="L121" s="399"/>
    </row>
    <row r="122" spans="2:12" ht="12.75">
      <c r="B122" s="3"/>
      <c r="C122" s="4"/>
      <c r="D122" s="3"/>
      <c r="E122" s="3"/>
      <c r="F122" s="3"/>
      <c r="G122" s="3"/>
      <c r="H122" s="399"/>
      <c r="I122" s="399"/>
      <c r="J122" s="399"/>
      <c r="K122" s="399"/>
      <c r="L122" s="399"/>
    </row>
    <row r="123" spans="2:12" ht="12.75">
      <c r="B123" s="3"/>
      <c r="C123" s="4"/>
      <c r="D123" s="3"/>
      <c r="E123" s="3"/>
      <c r="F123" s="3"/>
      <c r="G123" s="3"/>
      <c r="H123" s="399"/>
      <c r="I123" s="399"/>
      <c r="J123" s="399"/>
      <c r="K123" s="399"/>
      <c r="L123" s="399"/>
    </row>
    <row r="124" spans="2:12" ht="12.75">
      <c r="B124" s="3"/>
      <c r="C124" s="4"/>
      <c r="D124" s="3"/>
      <c r="E124" s="3"/>
      <c r="F124" s="3"/>
      <c r="G124" s="3"/>
      <c r="H124" s="399"/>
      <c r="I124" s="399"/>
      <c r="J124" s="399"/>
      <c r="K124" s="399"/>
      <c r="L124" s="399"/>
    </row>
    <row r="125" spans="2:12" ht="12.75">
      <c r="B125" s="3"/>
      <c r="C125" s="4"/>
      <c r="D125" s="3"/>
      <c r="E125" s="3"/>
      <c r="F125" s="3"/>
      <c r="G125" s="3"/>
      <c r="H125" s="399"/>
      <c r="I125" s="399"/>
      <c r="J125" s="399"/>
      <c r="K125" s="399"/>
      <c r="L125" s="399"/>
    </row>
    <row r="126" spans="2:12" ht="12.75">
      <c r="B126" s="3"/>
      <c r="C126" s="4"/>
      <c r="D126" s="3"/>
      <c r="E126" s="3"/>
      <c r="F126" s="3"/>
      <c r="G126" s="3"/>
      <c r="H126" s="399"/>
      <c r="I126" s="399"/>
      <c r="J126" s="399"/>
      <c r="K126" s="399"/>
      <c r="L126" s="399"/>
    </row>
    <row r="127" spans="2:12" ht="12.75">
      <c r="B127" s="3"/>
      <c r="C127" s="4"/>
      <c r="D127" s="3"/>
      <c r="E127" s="3"/>
      <c r="F127" s="3"/>
      <c r="G127" s="3"/>
      <c r="H127" s="399"/>
      <c r="I127" s="399"/>
      <c r="J127" s="399"/>
      <c r="K127" s="399"/>
      <c r="L127" s="399"/>
    </row>
    <row r="128" spans="2:12" ht="12.75">
      <c r="B128" s="3"/>
      <c r="C128" s="4"/>
      <c r="D128" s="3"/>
      <c r="E128" s="3"/>
      <c r="F128" s="3"/>
      <c r="G128" s="3"/>
      <c r="H128" s="399"/>
      <c r="I128" s="399"/>
      <c r="J128" s="399"/>
      <c r="K128" s="399"/>
      <c r="L128" s="399"/>
    </row>
    <row r="129" spans="2:12" ht="12.75">
      <c r="B129" s="3"/>
      <c r="C129" s="4"/>
      <c r="D129" s="3"/>
      <c r="E129" s="3"/>
      <c r="F129" s="3"/>
      <c r="G129" s="3"/>
      <c r="H129" s="399"/>
      <c r="I129" s="399"/>
      <c r="J129" s="399"/>
      <c r="K129" s="399"/>
      <c r="L129" s="399"/>
    </row>
    <row r="130" spans="2:12" ht="12.75">
      <c r="B130" s="3"/>
      <c r="C130" s="4"/>
      <c r="D130" s="3"/>
      <c r="E130" s="3"/>
      <c r="F130" s="3"/>
      <c r="G130" s="3"/>
      <c r="H130" s="399"/>
      <c r="I130" s="399"/>
      <c r="J130" s="399"/>
      <c r="K130" s="399"/>
      <c r="L130" s="399"/>
    </row>
    <row r="131" spans="2:12" ht="12.75">
      <c r="B131" s="3"/>
      <c r="C131" s="4"/>
      <c r="D131" s="3"/>
      <c r="E131" s="3"/>
      <c r="F131" s="3"/>
      <c r="G131" s="3"/>
      <c r="H131" s="399"/>
      <c r="I131" s="399"/>
      <c r="J131" s="399"/>
      <c r="K131" s="399"/>
      <c r="L131" s="399"/>
    </row>
    <row r="132" spans="2:12" ht="12.75">
      <c r="B132" s="3"/>
      <c r="C132" s="4"/>
      <c r="D132" s="3"/>
      <c r="E132" s="3"/>
      <c r="F132" s="3"/>
      <c r="G132" s="3"/>
      <c r="H132" s="399"/>
      <c r="I132" s="399"/>
      <c r="J132" s="399"/>
      <c r="K132" s="399"/>
      <c r="L132" s="399"/>
    </row>
    <row r="133" spans="2:12" ht="12.75">
      <c r="B133" s="3"/>
      <c r="C133" s="4"/>
      <c r="D133" s="3"/>
      <c r="E133" s="3"/>
      <c r="F133" s="3"/>
      <c r="G133" s="3"/>
      <c r="H133" s="399"/>
      <c r="I133" s="399"/>
      <c r="J133" s="399"/>
      <c r="K133" s="399"/>
      <c r="L133" s="399"/>
    </row>
    <row r="134" spans="2:12" ht="12.75">
      <c r="B134" s="3"/>
      <c r="C134" s="4"/>
      <c r="D134" s="3"/>
      <c r="E134" s="3"/>
      <c r="F134" s="3"/>
      <c r="G134" s="3"/>
      <c r="H134" s="399"/>
      <c r="I134" s="399"/>
      <c r="J134" s="399"/>
      <c r="K134" s="399"/>
      <c r="L134" s="399"/>
    </row>
    <row r="135" spans="2:12" ht="12.75">
      <c r="B135" s="3"/>
      <c r="C135" s="4"/>
      <c r="D135" s="3"/>
      <c r="E135" s="3"/>
      <c r="F135" s="3"/>
      <c r="G135" s="3"/>
      <c r="H135" s="399"/>
      <c r="I135" s="399"/>
      <c r="J135" s="399"/>
      <c r="K135" s="399"/>
      <c r="L135" s="399"/>
    </row>
    <row r="136" spans="2:12" ht="12.75">
      <c r="B136" s="3"/>
      <c r="C136" s="4"/>
      <c r="D136" s="3"/>
      <c r="E136" s="3"/>
      <c r="F136" s="3"/>
      <c r="G136" s="3"/>
      <c r="H136" s="399"/>
      <c r="I136" s="399"/>
      <c r="J136" s="399"/>
      <c r="K136" s="399"/>
      <c r="L136" s="399"/>
    </row>
    <row r="137" spans="2:12" ht="12.75">
      <c r="B137" s="3"/>
      <c r="C137" s="4"/>
      <c r="D137" s="3"/>
      <c r="E137" s="3"/>
      <c r="F137" s="3"/>
      <c r="G137" s="3"/>
      <c r="H137" s="399"/>
      <c r="I137" s="399"/>
      <c r="J137" s="399"/>
      <c r="K137" s="399"/>
      <c r="L137" s="399"/>
    </row>
    <row r="138" spans="2:12" ht="12.75">
      <c r="B138" s="3"/>
      <c r="C138" s="4"/>
      <c r="D138" s="3"/>
      <c r="E138" s="3"/>
      <c r="F138" s="3"/>
      <c r="G138" s="3"/>
      <c r="H138" s="399"/>
      <c r="I138" s="399"/>
      <c r="J138" s="399"/>
      <c r="K138" s="399"/>
      <c r="L138" s="399"/>
    </row>
    <row r="139" spans="2:12" ht="12.75">
      <c r="B139" s="3"/>
      <c r="C139" s="4"/>
      <c r="D139" s="3"/>
      <c r="E139" s="3"/>
      <c r="F139" s="3"/>
      <c r="G139" s="3"/>
      <c r="H139" s="399"/>
      <c r="I139" s="399"/>
      <c r="J139" s="399"/>
      <c r="K139" s="399"/>
      <c r="L139" s="399"/>
    </row>
    <row r="140" spans="2:12" ht="12.75">
      <c r="B140" s="3"/>
      <c r="C140" s="4"/>
      <c r="D140" s="3"/>
      <c r="E140" s="3"/>
      <c r="F140" s="3"/>
      <c r="G140" s="3"/>
      <c r="H140" s="399"/>
      <c r="I140" s="399"/>
      <c r="J140" s="399"/>
      <c r="K140" s="399"/>
      <c r="L140" s="399"/>
    </row>
    <row r="141" spans="2:12" ht="12.75">
      <c r="B141" s="3"/>
      <c r="C141" s="4"/>
      <c r="D141" s="3"/>
      <c r="E141" s="3"/>
      <c r="F141" s="3"/>
      <c r="G141" s="3"/>
      <c r="H141" s="399"/>
      <c r="I141" s="399"/>
      <c r="J141" s="399"/>
      <c r="K141" s="399"/>
      <c r="L141" s="399"/>
    </row>
    <row r="142" spans="2:12" ht="12.75">
      <c r="B142" s="3"/>
      <c r="C142" s="4"/>
      <c r="D142" s="3"/>
      <c r="E142" s="3"/>
      <c r="F142" s="3"/>
      <c r="G142" s="3"/>
      <c r="H142" s="399"/>
      <c r="I142" s="399"/>
      <c r="J142" s="399"/>
      <c r="K142" s="399"/>
      <c r="L142" s="399"/>
    </row>
    <row r="143" spans="2:12" ht="12.75">
      <c r="B143" s="3"/>
      <c r="C143" s="4"/>
      <c r="D143" s="3"/>
      <c r="E143" s="3"/>
      <c r="F143" s="3"/>
      <c r="G143" s="3"/>
      <c r="H143" s="399"/>
      <c r="I143" s="399"/>
      <c r="J143" s="399"/>
      <c r="K143" s="399"/>
      <c r="L143" s="399"/>
    </row>
    <row r="144" spans="2:12" ht="12.75">
      <c r="B144" s="3"/>
      <c r="C144" s="4"/>
      <c r="D144" s="3"/>
      <c r="E144" s="3"/>
      <c r="F144" s="3"/>
      <c r="G144" s="3"/>
      <c r="H144" s="399"/>
      <c r="I144" s="399"/>
      <c r="J144" s="399"/>
      <c r="K144" s="399"/>
      <c r="L144" s="399"/>
    </row>
    <row r="145" spans="2:12" ht="12.75">
      <c r="B145" s="3"/>
      <c r="C145" s="4"/>
      <c r="D145" s="3"/>
      <c r="E145" s="3"/>
      <c r="F145" s="3"/>
      <c r="G145" s="3"/>
      <c r="H145" s="399"/>
      <c r="I145" s="399"/>
      <c r="J145" s="399"/>
      <c r="K145" s="399"/>
      <c r="L145" s="399"/>
    </row>
    <row r="146" spans="2:12" ht="12.75">
      <c r="B146" s="3"/>
      <c r="C146" s="4"/>
      <c r="D146" s="3"/>
      <c r="E146" s="3"/>
      <c r="F146" s="3"/>
      <c r="G146" s="3"/>
      <c r="H146" s="399"/>
      <c r="I146" s="399"/>
      <c r="J146" s="399"/>
      <c r="K146" s="399"/>
      <c r="L146" s="399"/>
    </row>
    <row r="147" spans="2:12" ht="12.75">
      <c r="B147" s="3"/>
      <c r="C147" s="4"/>
      <c r="D147" s="3"/>
      <c r="E147" s="3"/>
      <c r="F147" s="3"/>
      <c r="G147" s="3"/>
      <c r="H147" s="399"/>
      <c r="I147" s="399"/>
      <c r="J147" s="399"/>
      <c r="K147" s="399"/>
      <c r="L147" s="399"/>
    </row>
    <row r="148" spans="2:12" ht="12.75">
      <c r="B148" s="3"/>
      <c r="C148" s="4"/>
      <c r="D148" s="3"/>
      <c r="E148" s="3"/>
      <c r="F148" s="3"/>
      <c r="G148" s="3"/>
      <c r="H148" s="399"/>
      <c r="I148" s="399"/>
      <c r="J148" s="399"/>
      <c r="K148" s="399"/>
      <c r="L148" s="399"/>
    </row>
    <row r="149" spans="2:12" ht="12.75">
      <c r="B149" s="3"/>
      <c r="C149" s="4"/>
      <c r="D149" s="3"/>
      <c r="E149" s="3"/>
      <c r="F149" s="3"/>
      <c r="G149" s="3"/>
      <c r="H149" s="399"/>
      <c r="I149" s="399"/>
      <c r="J149" s="399"/>
      <c r="K149" s="399"/>
      <c r="L149" s="399"/>
    </row>
    <row r="150" spans="2:12" ht="12.75">
      <c r="B150" s="3"/>
      <c r="C150" s="4"/>
      <c r="D150" s="3"/>
      <c r="E150" s="3"/>
      <c r="F150" s="3"/>
      <c r="G150" s="3"/>
      <c r="H150" s="399"/>
      <c r="I150" s="399"/>
      <c r="J150" s="399"/>
      <c r="K150" s="399"/>
      <c r="L150" s="399"/>
    </row>
    <row r="151" spans="2:12" ht="12.75">
      <c r="B151" s="3"/>
      <c r="C151" s="4"/>
      <c r="D151" s="3"/>
      <c r="E151" s="3"/>
      <c r="F151" s="3"/>
      <c r="G151" s="3"/>
      <c r="H151" s="399"/>
      <c r="I151" s="399"/>
      <c r="J151" s="399"/>
      <c r="K151" s="399"/>
      <c r="L151" s="399"/>
    </row>
    <row r="152" spans="2:12" ht="12.75">
      <c r="B152" s="3"/>
      <c r="C152" s="4"/>
      <c r="D152" s="3"/>
      <c r="E152" s="3"/>
      <c r="F152" s="3"/>
      <c r="G152" s="3"/>
      <c r="H152" s="399"/>
      <c r="I152" s="399"/>
      <c r="J152" s="399"/>
      <c r="K152" s="399"/>
      <c r="L152" s="399"/>
    </row>
    <row r="153" spans="2:12" ht="12.75">
      <c r="B153" s="3"/>
      <c r="C153" s="4"/>
      <c r="D153" s="3"/>
      <c r="E153" s="3"/>
      <c r="F153" s="3"/>
      <c r="G153" s="3"/>
      <c r="H153" s="399"/>
      <c r="I153" s="399"/>
      <c r="J153" s="399"/>
      <c r="K153" s="399"/>
      <c r="L153" s="399"/>
    </row>
    <row r="154" spans="2:12" ht="12.75">
      <c r="B154" s="3"/>
      <c r="C154" s="4"/>
      <c r="D154" s="3"/>
      <c r="E154" s="3"/>
      <c r="F154" s="3"/>
      <c r="G154" s="3"/>
      <c r="H154" s="399"/>
      <c r="I154" s="399"/>
      <c r="J154" s="399"/>
      <c r="K154" s="399"/>
      <c r="L154" s="399"/>
    </row>
    <row r="155" spans="2:12" ht="12.75">
      <c r="B155" s="3"/>
      <c r="C155" s="4"/>
      <c r="D155" s="3"/>
      <c r="E155" s="3"/>
      <c r="F155" s="3"/>
      <c r="G155" s="3"/>
      <c r="H155" s="399"/>
      <c r="I155" s="399"/>
      <c r="J155" s="399"/>
      <c r="K155" s="399"/>
      <c r="L155" s="399"/>
    </row>
    <row r="156" spans="2:12" ht="12.75">
      <c r="B156" s="3"/>
      <c r="C156" s="4"/>
      <c r="D156" s="3"/>
      <c r="E156" s="3"/>
      <c r="F156" s="3"/>
      <c r="G156" s="3"/>
      <c r="H156" s="399"/>
      <c r="I156" s="399"/>
      <c r="J156" s="399"/>
      <c r="K156" s="399"/>
      <c r="L156" s="399"/>
    </row>
    <row r="157" spans="2:12" ht="12.75">
      <c r="B157" s="3"/>
      <c r="C157" s="4"/>
      <c r="D157" s="3"/>
      <c r="E157" s="3"/>
      <c r="F157" s="3"/>
      <c r="G157" s="3"/>
      <c r="H157" s="399"/>
      <c r="I157" s="399"/>
      <c r="J157" s="399"/>
      <c r="K157" s="399"/>
      <c r="L157" s="399"/>
    </row>
    <row r="158" spans="2:12" ht="12.75">
      <c r="B158" s="3"/>
      <c r="C158" s="4"/>
      <c r="D158" s="3"/>
      <c r="E158" s="3"/>
      <c r="F158" s="3"/>
      <c r="G158" s="3"/>
      <c r="H158" s="399"/>
      <c r="I158" s="399"/>
      <c r="J158" s="399"/>
      <c r="K158" s="399"/>
      <c r="L158" s="399"/>
    </row>
    <row r="159" spans="2:12" ht="12.75">
      <c r="B159" s="3"/>
      <c r="C159" s="4"/>
      <c r="D159" s="3"/>
      <c r="E159" s="3"/>
      <c r="F159" s="3"/>
      <c r="G159" s="3"/>
      <c r="H159" s="399"/>
      <c r="I159" s="399"/>
      <c r="J159" s="399"/>
      <c r="K159" s="399"/>
      <c r="L159" s="399"/>
    </row>
    <row r="160" spans="2:12" ht="12.75">
      <c r="B160" s="3"/>
      <c r="C160" s="4"/>
      <c r="D160" s="3"/>
      <c r="E160" s="3"/>
      <c r="F160" s="3"/>
      <c r="G160" s="3"/>
      <c r="H160" s="399"/>
      <c r="I160" s="399"/>
      <c r="J160" s="399"/>
      <c r="K160" s="399"/>
      <c r="L160" s="399"/>
    </row>
    <row r="161" spans="2:12" ht="12.75">
      <c r="B161" s="3"/>
      <c r="C161" s="4"/>
      <c r="D161" s="3"/>
      <c r="E161" s="3"/>
      <c r="F161" s="3"/>
      <c r="G161" s="3"/>
      <c r="H161" s="399"/>
      <c r="I161" s="399"/>
      <c r="J161" s="399"/>
      <c r="K161" s="399"/>
      <c r="L161" s="399"/>
    </row>
    <row r="162" spans="2:12" ht="12.75">
      <c r="B162" s="3"/>
      <c r="C162" s="4"/>
      <c r="D162" s="3"/>
      <c r="E162" s="3"/>
      <c r="F162" s="3"/>
      <c r="G162" s="3"/>
      <c r="H162" s="399"/>
      <c r="I162" s="399"/>
      <c r="J162" s="399"/>
      <c r="K162" s="399"/>
      <c r="L162" s="399"/>
    </row>
    <row r="163" spans="2:12" ht="12.75">
      <c r="B163" s="3"/>
      <c r="C163" s="4"/>
      <c r="D163" s="3"/>
      <c r="E163" s="3"/>
      <c r="F163" s="3"/>
      <c r="G163" s="3"/>
      <c r="H163" s="399"/>
      <c r="I163" s="399"/>
      <c r="J163" s="399"/>
      <c r="K163" s="399"/>
      <c r="L163" s="399"/>
    </row>
    <row r="164" spans="2:12" ht="12.75">
      <c r="B164" s="3"/>
      <c r="C164" s="4"/>
      <c r="D164" s="3"/>
      <c r="E164" s="3"/>
      <c r="F164" s="3"/>
      <c r="G164" s="3"/>
      <c r="H164" s="399"/>
      <c r="I164" s="399"/>
      <c r="J164" s="399"/>
      <c r="K164" s="399"/>
      <c r="L164" s="399"/>
    </row>
    <row r="165" spans="2:12" ht="12.75">
      <c r="B165" s="3"/>
      <c r="C165" s="4"/>
      <c r="D165" s="3"/>
      <c r="E165" s="3"/>
      <c r="F165" s="3"/>
      <c r="G165" s="3"/>
      <c r="H165" s="399"/>
      <c r="I165" s="399"/>
      <c r="J165" s="399"/>
      <c r="K165" s="399"/>
      <c r="L165" s="399"/>
    </row>
    <row r="166" spans="2:12" ht="12.75">
      <c r="B166" s="3"/>
      <c r="C166" s="4"/>
      <c r="D166" s="3"/>
      <c r="E166" s="3"/>
      <c r="F166" s="3"/>
      <c r="G166" s="3"/>
      <c r="H166" s="399"/>
      <c r="I166" s="399"/>
      <c r="J166" s="399"/>
      <c r="K166" s="399"/>
      <c r="L166" s="399"/>
    </row>
    <row r="167" spans="2:12" ht="12.75">
      <c r="B167" s="3"/>
      <c r="C167" s="4"/>
      <c r="D167" s="3"/>
      <c r="E167" s="3"/>
      <c r="F167" s="3"/>
      <c r="G167" s="3"/>
      <c r="H167" s="399"/>
      <c r="I167" s="399"/>
      <c r="J167" s="399"/>
      <c r="K167" s="399"/>
      <c r="L167" s="399"/>
    </row>
    <row r="168" spans="2:12" ht="12.75">
      <c r="B168" s="3"/>
      <c r="C168" s="4"/>
      <c r="D168" s="3"/>
      <c r="E168" s="3"/>
      <c r="F168" s="3"/>
      <c r="G168" s="3"/>
      <c r="H168" s="399"/>
      <c r="I168" s="399"/>
      <c r="J168" s="399"/>
      <c r="K168" s="399"/>
      <c r="L168" s="399"/>
    </row>
    <row r="169" spans="2:12" ht="12.75">
      <c r="B169" s="3"/>
      <c r="C169" s="4"/>
      <c r="D169" s="3"/>
      <c r="E169" s="3"/>
      <c r="F169" s="3"/>
      <c r="G169" s="3"/>
      <c r="H169" s="399"/>
      <c r="I169" s="399"/>
      <c r="J169" s="399"/>
      <c r="K169" s="399"/>
      <c r="L169" s="399"/>
    </row>
    <row r="170" spans="2:12" ht="12.75">
      <c r="B170" s="3"/>
      <c r="C170" s="4"/>
      <c r="D170" s="3"/>
      <c r="E170" s="3"/>
      <c r="F170" s="3"/>
      <c r="G170" s="3"/>
      <c r="H170" s="399"/>
      <c r="I170" s="399"/>
      <c r="J170" s="399"/>
      <c r="K170" s="399"/>
      <c r="L170" s="399"/>
    </row>
    <row r="171" spans="2:12" ht="12.75">
      <c r="B171" s="3"/>
      <c r="C171" s="4"/>
      <c r="D171" s="3"/>
      <c r="E171" s="3"/>
      <c r="F171" s="3"/>
      <c r="G171" s="3"/>
      <c r="H171" s="399"/>
      <c r="I171" s="399"/>
      <c r="J171" s="399"/>
      <c r="K171" s="399"/>
      <c r="L171" s="399"/>
    </row>
    <row r="172" spans="2:12" ht="12.75">
      <c r="B172" s="3"/>
      <c r="C172" s="4"/>
      <c r="D172" s="3"/>
      <c r="E172" s="3"/>
      <c r="F172" s="3"/>
      <c r="G172" s="3"/>
      <c r="H172" s="399"/>
      <c r="I172" s="399"/>
      <c r="J172" s="399"/>
      <c r="K172" s="399"/>
      <c r="L172" s="399"/>
    </row>
    <row r="173" spans="2:12" ht="12.75">
      <c r="B173" s="3"/>
      <c r="C173" s="4"/>
      <c r="D173" s="3"/>
      <c r="E173" s="3"/>
      <c r="F173" s="3"/>
      <c r="G173" s="3"/>
      <c r="H173" s="399"/>
      <c r="I173" s="399"/>
      <c r="J173" s="399"/>
      <c r="K173" s="399"/>
      <c r="L173" s="399"/>
    </row>
    <row r="174" spans="2:12" ht="12.75">
      <c r="B174" s="3"/>
      <c r="C174" s="4"/>
      <c r="D174" s="3"/>
      <c r="E174" s="3"/>
      <c r="F174" s="3"/>
      <c r="G174" s="3"/>
      <c r="H174" s="399"/>
      <c r="I174" s="399"/>
      <c r="J174" s="399"/>
      <c r="K174" s="399"/>
      <c r="L174" s="399"/>
    </row>
    <row r="175" spans="2:12" ht="12.75">
      <c r="B175" s="3"/>
      <c r="C175" s="4"/>
      <c r="D175" s="3"/>
      <c r="E175" s="3"/>
      <c r="F175" s="3"/>
      <c r="G175" s="3"/>
      <c r="H175" s="399"/>
      <c r="I175" s="399"/>
      <c r="J175" s="399"/>
      <c r="K175" s="399"/>
      <c r="L175" s="399"/>
    </row>
    <row r="176" spans="2:12" ht="12.75">
      <c r="B176" s="3"/>
      <c r="C176" s="4"/>
      <c r="D176" s="3"/>
      <c r="E176" s="3"/>
      <c r="F176" s="3"/>
      <c r="G176" s="3"/>
      <c r="H176" s="399"/>
      <c r="I176" s="399"/>
      <c r="J176" s="399"/>
      <c r="K176" s="399"/>
      <c r="L176" s="399"/>
    </row>
    <row r="177" spans="2:12" ht="12.75">
      <c r="B177" s="3"/>
      <c r="C177" s="4"/>
      <c r="D177" s="3"/>
      <c r="E177" s="3"/>
      <c r="F177" s="3"/>
      <c r="G177" s="3"/>
      <c r="H177" s="399"/>
      <c r="I177" s="399"/>
      <c r="J177" s="399"/>
      <c r="K177" s="399"/>
      <c r="L177" s="399"/>
    </row>
    <row r="178" spans="2:12" ht="12.75">
      <c r="B178" s="3"/>
      <c r="C178" s="4"/>
      <c r="D178" s="3"/>
      <c r="E178" s="3"/>
      <c r="F178" s="3"/>
      <c r="G178" s="3"/>
      <c r="H178" s="399"/>
      <c r="I178" s="399"/>
      <c r="J178" s="399"/>
      <c r="K178" s="399"/>
      <c r="L178" s="399"/>
    </row>
    <row r="179" spans="2:12" ht="12.75">
      <c r="B179" s="3"/>
      <c r="C179" s="4"/>
      <c r="D179" s="3"/>
      <c r="E179" s="3"/>
      <c r="F179" s="3"/>
      <c r="G179" s="3"/>
      <c r="H179" s="399"/>
      <c r="I179" s="399"/>
      <c r="J179" s="399"/>
      <c r="K179" s="399"/>
      <c r="L179" s="399"/>
    </row>
    <row r="180" spans="2:12" ht="12.75">
      <c r="B180" s="3"/>
      <c r="C180" s="4"/>
      <c r="D180" s="3"/>
      <c r="E180" s="3"/>
      <c r="F180" s="3"/>
      <c r="G180" s="3"/>
      <c r="H180" s="399"/>
      <c r="I180" s="399"/>
      <c r="J180" s="399"/>
      <c r="K180" s="399"/>
      <c r="L180" s="399"/>
    </row>
    <row r="181" spans="2:12" ht="12.75">
      <c r="B181" s="3"/>
      <c r="C181" s="4"/>
      <c r="D181" s="3"/>
      <c r="E181" s="3"/>
      <c r="F181" s="3"/>
      <c r="G181" s="3"/>
      <c r="H181" s="399"/>
      <c r="I181" s="399"/>
      <c r="J181" s="399"/>
      <c r="K181" s="399"/>
      <c r="L181" s="399"/>
    </row>
    <row r="182" spans="2:12" ht="12.75">
      <c r="B182" s="3"/>
      <c r="C182" s="4"/>
      <c r="D182" s="3"/>
      <c r="E182" s="3"/>
      <c r="F182" s="3"/>
      <c r="G182" s="3"/>
      <c r="H182" s="399"/>
      <c r="I182" s="399"/>
      <c r="J182" s="399"/>
      <c r="K182" s="399"/>
      <c r="L182" s="399"/>
    </row>
    <row r="183" spans="2:12" ht="12.75">
      <c r="B183" s="3"/>
      <c r="C183" s="4"/>
      <c r="D183" s="3"/>
      <c r="E183" s="3"/>
      <c r="F183" s="3"/>
      <c r="G183" s="3"/>
      <c r="H183" s="399"/>
      <c r="I183" s="399"/>
      <c r="J183" s="399"/>
      <c r="K183" s="399"/>
      <c r="L183" s="399"/>
    </row>
    <row r="184" spans="2:12" ht="12.75">
      <c r="B184" s="3"/>
      <c r="C184" s="4"/>
      <c r="D184" s="3"/>
      <c r="E184" s="3"/>
      <c r="F184" s="3"/>
      <c r="G184" s="3"/>
      <c r="H184" s="399"/>
      <c r="I184" s="399"/>
      <c r="J184" s="399"/>
      <c r="K184" s="399"/>
      <c r="L184" s="399"/>
    </row>
    <row r="185" spans="2:12" ht="12.75">
      <c r="B185" s="3"/>
      <c r="C185" s="4"/>
      <c r="D185" s="3"/>
      <c r="E185" s="3"/>
      <c r="F185" s="3"/>
      <c r="G185" s="3"/>
      <c r="H185" s="399"/>
      <c r="I185" s="399"/>
      <c r="J185" s="399"/>
      <c r="K185" s="399"/>
      <c r="L185" s="399"/>
    </row>
    <row r="186" spans="2:12" ht="12.75">
      <c r="B186" s="3"/>
      <c r="C186" s="4"/>
      <c r="D186" s="3"/>
      <c r="E186" s="3"/>
      <c r="F186" s="3"/>
      <c r="G186" s="3"/>
      <c r="H186" s="399"/>
      <c r="I186" s="399"/>
      <c r="J186" s="399"/>
      <c r="K186" s="399"/>
      <c r="L186" s="399"/>
    </row>
    <row r="187" spans="2:12" ht="12.75">
      <c r="B187" s="3"/>
      <c r="C187" s="4"/>
      <c r="D187" s="3"/>
      <c r="E187" s="3"/>
      <c r="F187" s="3"/>
      <c r="G187" s="3"/>
      <c r="H187" s="399"/>
      <c r="I187" s="399"/>
      <c r="J187" s="399"/>
      <c r="K187" s="399"/>
      <c r="L187" s="399"/>
    </row>
    <row r="188" spans="2:12" ht="12.75">
      <c r="B188" s="3"/>
      <c r="C188" s="4"/>
      <c r="D188" s="3"/>
      <c r="E188" s="3"/>
      <c r="F188" s="3"/>
      <c r="G188" s="3"/>
      <c r="H188" s="399"/>
      <c r="I188" s="399"/>
      <c r="J188" s="399"/>
      <c r="K188" s="399"/>
      <c r="L188" s="399"/>
    </row>
    <row r="189" spans="2:12" ht="12.75">
      <c r="B189" s="3"/>
      <c r="C189" s="4"/>
      <c r="D189" s="3"/>
      <c r="E189" s="3"/>
      <c r="F189" s="3"/>
      <c r="G189" s="3"/>
      <c r="H189" s="399"/>
      <c r="I189" s="399"/>
      <c r="J189" s="399"/>
      <c r="K189" s="399"/>
      <c r="L189" s="399"/>
    </row>
    <row r="190" spans="2:12" ht="12.75">
      <c r="B190" s="3"/>
      <c r="C190" s="4"/>
      <c r="D190" s="3"/>
      <c r="E190" s="3"/>
      <c r="F190" s="3"/>
      <c r="G190" s="3"/>
      <c r="H190" s="399"/>
      <c r="I190" s="399"/>
      <c r="J190" s="399"/>
      <c r="K190" s="399"/>
      <c r="L190" s="399"/>
    </row>
    <row r="191" spans="2:12" ht="12.75">
      <c r="B191" s="3"/>
      <c r="C191" s="4"/>
      <c r="D191" s="3"/>
      <c r="E191" s="3"/>
      <c r="F191" s="3"/>
      <c r="G191" s="3"/>
      <c r="H191" s="399"/>
      <c r="I191" s="399"/>
      <c r="J191" s="399"/>
      <c r="K191" s="399"/>
      <c r="L191" s="399"/>
    </row>
    <row r="192" spans="2:12" ht="12.75">
      <c r="B192" s="3"/>
      <c r="C192" s="4"/>
      <c r="D192" s="3"/>
      <c r="E192" s="3"/>
      <c r="F192" s="3"/>
      <c r="G192" s="3"/>
      <c r="H192" s="399"/>
      <c r="I192" s="399"/>
      <c r="J192" s="399"/>
      <c r="K192" s="399"/>
      <c r="L192" s="399"/>
    </row>
    <row r="193" spans="2:12" ht="12.75">
      <c r="B193" s="3"/>
      <c r="C193" s="4"/>
      <c r="D193" s="3"/>
      <c r="E193" s="3"/>
      <c r="F193" s="3"/>
      <c r="G193" s="3"/>
      <c r="H193" s="399"/>
      <c r="I193" s="399"/>
      <c r="J193" s="399"/>
      <c r="K193" s="399"/>
      <c r="L193" s="399"/>
    </row>
    <row r="194" spans="2:12" ht="12.75">
      <c r="B194" s="3"/>
      <c r="C194" s="4"/>
      <c r="D194" s="3"/>
      <c r="E194" s="3"/>
      <c r="F194" s="3"/>
      <c r="G194" s="3"/>
      <c r="H194" s="399"/>
      <c r="I194" s="399"/>
      <c r="J194" s="399"/>
      <c r="K194" s="399"/>
      <c r="L194" s="399"/>
    </row>
    <row r="195" spans="2:12" ht="12.75">
      <c r="B195" s="3"/>
      <c r="C195" s="4"/>
      <c r="D195" s="3"/>
      <c r="E195" s="3"/>
      <c r="F195" s="3"/>
      <c r="G195" s="3"/>
      <c r="H195" s="399"/>
      <c r="I195" s="399"/>
      <c r="J195" s="399"/>
      <c r="K195" s="399"/>
      <c r="L195" s="399"/>
    </row>
    <row r="196" spans="2:12" ht="12.75">
      <c r="B196" s="3"/>
      <c r="C196" s="4"/>
      <c r="D196" s="3"/>
      <c r="E196" s="3"/>
      <c r="F196" s="3"/>
      <c r="G196" s="3"/>
      <c r="H196" s="399"/>
      <c r="I196" s="399"/>
      <c r="J196" s="399"/>
      <c r="K196" s="399"/>
      <c r="L196" s="399"/>
    </row>
    <row r="197" spans="2:12" ht="12.75">
      <c r="B197" s="3"/>
      <c r="C197" s="4"/>
      <c r="D197" s="3"/>
      <c r="E197" s="3"/>
      <c r="F197" s="3"/>
      <c r="G197" s="3"/>
      <c r="H197" s="399"/>
      <c r="I197" s="399"/>
      <c r="J197" s="399"/>
      <c r="K197" s="399"/>
      <c r="L197" s="399"/>
    </row>
    <row r="198" spans="2:12" ht="12.75">
      <c r="B198" s="3"/>
      <c r="C198" s="4"/>
      <c r="D198" s="3"/>
      <c r="E198" s="3"/>
      <c r="F198" s="3"/>
      <c r="G198" s="3"/>
      <c r="H198" s="399"/>
      <c r="I198" s="399"/>
      <c r="J198" s="399"/>
      <c r="K198" s="399"/>
      <c r="L198" s="399"/>
    </row>
    <row r="199" spans="2:12" ht="12.75">
      <c r="B199" s="3"/>
      <c r="C199" s="4"/>
      <c r="D199" s="3"/>
      <c r="E199" s="3"/>
      <c r="F199" s="3"/>
      <c r="G199" s="3"/>
      <c r="H199" s="399"/>
      <c r="I199" s="399"/>
      <c r="J199" s="399"/>
      <c r="K199" s="399"/>
      <c r="L199" s="399"/>
    </row>
    <row r="200" spans="2:12" ht="12.75">
      <c r="B200" s="3"/>
      <c r="C200" s="4"/>
      <c r="D200" s="3"/>
      <c r="E200" s="3"/>
      <c r="F200" s="3"/>
      <c r="G200" s="3"/>
      <c r="H200" s="399"/>
      <c r="I200" s="399"/>
      <c r="J200" s="399"/>
      <c r="K200" s="399"/>
      <c r="L200" s="399"/>
    </row>
    <row r="201" spans="2:12" ht="12.75">
      <c r="B201" s="3"/>
      <c r="C201" s="4"/>
      <c r="D201" s="3"/>
      <c r="E201" s="3"/>
      <c r="F201" s="3"/>
      <c r="G201" s="3"/>
      <c r="H201" s="399"/>
      <c r="I201" s="399"/>
      <c r="J201" s="399"/>
      <c r="K201" s="399"/>
      <c r="L201" s="399"/>
    </row>
    <row r="202" spans="2:12" ht="12.75">
      <c r="B202" s="3"/>
      <c r="C202" s="4"/>
      <c r="D202" s="3"/>
      <c r="E202" s="3"/>
      <c r="F202" s="3"/>
      <c r="G202" s="3"/>
      <c r="H202" s="399"/>
      <c r="I202" s="399"/>
      <c r="J202" s="399"/>
      <c r="K202" s="399"/>
      <c r="L202" s="399"/>
    </row>
    <row r="203" spans="2:12" ht="12.75">
      <c r="B203" s="3"/>
      <c r="C203" s="4"/>
      <c r="D203" s="3"/>
      <c r="E203" s="3"/>
      <c r="F203" s="3"/>
      <c r="G203" s="3"/>
      <c r="H203" s="399"/>
      <c r="I203" s="399"/>
      <c r="J203" s="399"/>
      <c r="K203" s="399"/>
      <c r="L203" s="399"/>
    </row>
    <row r="204" spans="2:12" ht="12.75">
      <c r="B204" s="3"/>
      <c r="C204" s="4"/>
      <c r="D204" s="3"/>
      <c r="E204" s="3"/>
      <c r="F204" s="3"/>
      <c r="G204" s="3"/>
      <c r="H204" s="399"/>
      <c r="I204" s="399"/>
      <c r="J204" s="399"/>
      <c r="K204" s="399"/>
      <c r="L204" s="399"/>
    </row>
    <row r="205" spans="2:12" ht="12.75">
      <c r="B205" s="3"/>
      <c r="C205" s="4"/>
      <c r="D205" s="3"/>
      <c r="E205" s="3"/>
      <c r="F205" s="3"/>
      <c r="G205" s="3"/>
      <c r="H205" s="399"/>
      <c r="I205" s="399"/>
      <c r="J205" s="399"/>
      <c r="K205" s="399"/>
      <c r="L205" s="399"/>
    </row>
    <row r="206" spans="2:12" ht="12.75">
      <c r="B206" s="3"/>
      <c r="C206" s="4"/>
      <c r="D206" s="3"/>
      <c r="E206" s="3"/>
      <c r="F206" s="3"/>
      <c r="G206" s="3"/>
      <c r="H206" s="399"/>
      <c r="I206" s="399"/>
      <c r="J206" s="399"/>
      <c r="K206" s="399"/>
      <c r="L206" s="399"/>
    </row>
    <row r="207" spans="2:12" ht="12.75">
      <c r="B207" s="3"/>
      <c r="C207" s="4"/>
      <c r="D207" s="3"/>
      <c r="E207" s="3"/>
      <c r="F207" s="3"/>
      <c r="G207" s="3"/>
      <c r="H207" s="399"/>
      <c r="I207" s="399"/>
      <c r="J207" s="399"/>
      <c r="K207" s="399"/>
      <c r="L207" s="399"/>
    </row>
    <row r="208" spans="2:12" ht="12.75">
      <c r="B208" s="3"/>
      <c r="C208" s="4"/>
      <c r="D208" s="3"/>
      <c r="E208" s="3"/>
      <c r="F208" s="3"/>
      <c r="G208" s="3"/>
      <c r="H208" s="399"/>
      <c r="I208" s="399"/>
      <c r="J208" s="399"/>
      <c r="K208" s="399"/>
      <c r="L208" s="399"/>
    </row>
    <row r="209" spans="2:12" ht="12.75">
      <c r="B209" s="3"/>
      <c r="C209" s="4"/>
      <c r="D209" s="3"/>
      <c r="E209" s="3"/>
      <c r="F209" s="3"/>
      <c r="G209" s="3"/>
      <c r="H209" s="399"/>
      <c r="I209" s="399"/>
      <c r="J209" s="399"/>
      <c r="K209" s="399"/>
      <c r="L209" s="399"/>
    </row>
    <row r="210" spans="2:12" ht="12.75">
      <c r="B210" s="3"/>
      <c r="C210" s="4"/>
      <c r="D210" s="3"/>
      <c r="E210" s="3"/>
      <c r="F210" s="3"/>
      <c r="G210" s="3"/>
      <c r="H210" s="399"/>
      <c r="I210" s="399"/>
      <c r="J210" s="399"/>
      <c r="K210" s="399"/>
      <c r="L210" s="399"/>
    </row>
    <row r="211" spans="2:12" ht="12.75">
      <c r="B211" s="3"/>
      <c r="C211" s="4"/>
      <c r="D211" s="3"/>
      <c r="E211" s="3"/>
      <c r="F211" s="3"/>
      <c r="G211" s="3"/>
      <c r="H211" s="399"/>
      <c r="I211" s="399"/>
      <c r="J211" s="399"/>
      <c r="K211" s="399"/>
      <c r="L211" s="399"/>
    </row>
    <row r="212" spans="2:12" ht="12.75">
      <c r="B212" s="3"/>
      <c r="C212" s="4"/>
      <c r="D212" s="3"/>
      <c r="E212" s="3"/>
      <c r="F212" s="3"/>
      <c r="G212" s="3"/>
      <c r="H212" s="399"/>
      <c r="I212" s="399"/>
      <c r="J212" s="399"/>
      <c r="K212" s="399"/>
      <c r="L212" s="399"/>
    </row>
    <row r="213" spans="2:12" ht="12.75">
      <c r="B213" s="3"/>
      <c r="C213" s="4"/>
      <c r="D213" s="3"/>
      <c r="E213" s="3"/>
      <c r="F213" s="3"/>
      <c r="G213" s="3"/>
      <c r="H213" s="399"/>
      <c r="I213" s="399"/>
      <c r="J213" s="399"/>
      <c r="K213" s="399"/>
      <c r="L213" s="399"/>
    </row>
    <row r="214" spans="2:12" ht="12.75">
      <c r="B214" s="3"/>
      <c r="C214" s="4"/>
      <c r="D214" s="3"/>
      <c r="E214" s="3"/>
      <c r="F214" s="3"/>
      <c r="G214" s="3"/>
      <c r="H214" s="399"/>
      <c r="I214" s="399"/>
      <c r="J214" s="399"/>
      <c r="K214" s="399"/>
      <c r="L214" s="399"/>
    </row>
    <row r="215" spans="2:12" ht="12.75">
      <c r="B215" s="3"/>
      <c r="C215" s="4"/>
      <c r="D215" s="3"/>
      <c r="E215" s="3"/>
      <c r="F215" s="3"/>
      <c r="G215" s="3"/>
      <c r="H215" s="399"/>
      <c r="I215" s="399"/>
      <c r="J215" s="399"/>
      <c r="K215" s="399"/>
      <c r="L215" s="399"/>
    </row>
    <row r="216" spans="2:12" ht="12.75">
      <c r="B216" s="3"/>
      <c r="C216" s="4"/>
      <c r="D216" s="3"/>
      <c r="E216" s="3"/>
      <c r="F216" s="3"/>
      <c r="G216" s="3"/>
      <c r="H216" s="399"/>
      <c r="I216" s="399"/>
      <c r="J216" s="399"/>
      <c r="K216" s="399"/>
      <c r="L216" s="399"/>
    </row>
    <row r="217" spans="2:12" ht="12.75">
      <c r="B217" s="3"/>
      <c r="C217" s="4"/>
      <c r="D217" s="3"/>
      <c r="E217" s="3"/>
      <c r="F217" s="3"/>
      <c r="G217" s="3"/>
      <c r="H217" s="399"/>
      <c r="I217" s="399"/>
      <c r="J217" s="399"/>
      <c r="K217" s="399"/>
      <c r="L217" s="399"/>
    </row>
    <row r="218" spans="2:12" ht="12.75">
      <c r="B218" s="3"/>
      <c r="C218" s="4"/>
      <c r="D218" s="3"/>
      <c r="E218" s="3"/>
      <c r="F218" s="3"/>
      <c r="G218" s="3"/>
      <c r="H218" s="399"/>
      <c r="I218" s="399"/>
      <c r="J218" s="399"/>
      <c r="K218" s="399"/>
      <c r="L218" s="399"/>
    </row>
    <row r="219" spans="2:12" ht="12.75">
      <c r="B219" s="3"/>
      <c r="C219" s="4"/>
      <c r="D219" s="3"/>
      <c r="E219" s="3"/>
      <c r="F219" s="3"/>
      <c r="G219" s="3"/>
      <c r="H219" s="399"/>
      <c r="I219" s="399"/>
      <c r="J219" s="399"/>
      <c r="K219" s="399"/>
      <c r="L219" s="399"/>
    </row>
    <row r="220" spans="2:12" ht="12.75">
      <c r="B220" s="3"/>
      <c r="C220" s="4"/>
      <c r="D220" s="3"/>
      <c r="E220" s="3"/>
      <c r="F220" s="3"/>
      <c r="G220" s="3"/>
      <c r="H220" s="399"/>
      <c r="I220" s="399"/>
      <c r="J220" s="399"/>
      <c r="K220" s="399"/>
      <c r="L220" s="399"/>
    </row>
    <row r="221" spans="2:12" ht="12.75">
      <c r="B221" s="3"/>
      <c r="C221" s="4"/>
      <c r="D221" s="3"/>
      <c r="E221" s="3"/>
      <c r="F221" s="3"/>
      <c r="G221" s="3"/>
      <c r="H221" s="399"/>
      <c r="I221" s="399"/>
      <c r="J221" s="399"/>
      <c r="K221" s="399"/>
      <c r="L221" s="399"/>
    </row>
    <row r="222" spans="2:12" ht="12.75">
      <c r="B222" s="3"/>
      <c r="C222" s="4"/>
      <c r="D222" s="3"/>
      <c r="E222" s="3"/>
      <c r="F222" s="3"/>
      <c r="G222" s="3"/>
      <c r="H222" s="399"/>
      <c r="I222" s="399"/>
      <c r="J222" s="399"/>
      <c r="K222" s="399"/>
      <c r="L222" s="399"/>
    </row>
    <row r="223" spans="2:12" ht="12.75">
      <c r="B223" s="3"/>
      <c r="C223" s="4"/>
      <c r="D223" s="3"/>
      <c r="E223" s="3"/>
      <c r="F223" s="3"/>
      <c r="G223" s="3"/>
      <c r="H223" s="399"/>
      <c r="I223" s="399"/>
      <c r="J223" s="399"/>
      <c r="K223" s="399"/>
      <c r="L223" s="399"/>
    </row>
    <row r="224" spans="2:12" ht="12.75">
      <c r="B224" s="3"/>
      <c r="C224" s="4"/>
      <c r="D224" s="3"/>
      <c r="E224" s="3"/>
      <c r="F224" s="3"/>
      <c r="G224" s="3"/>
      <c r="H224" s="399"/>
      <c r="I224" s="399"/>
      <c r="J224" s="399"/>
      <c r="K224" s="399"/>
      <c r="L224" s="399"/>
    </row>
    <row r="225" spans="2:12" ht="12.75">
      <c r="B225" s="3"/>
      <c r="C225" s="4"/>
      <c r="D225" s="3"/>
      <c r="E225" s="3"/>
      <c r="F225" s="3"/>
      <c r="G225" s="3"/>
      <c r="H225" s="399"/>
      <c r="I225" s="399"/>
      <c r="J225" s="399"/>
      <c r="K225" s="399"/>
      <c r="L225" s="399"/>
    </row>
    <row r="226" spans="2:12" ht="12.75">
      <c r="B226" s="3"/>
      <c r="C226" s="4"/>
      <c r="D226" s="3"/>
      <c r="E226" s="3"/>
      <c r="F226" s="3"/>
      <c r="G226" s="3"/>
      <c r="H226" s="399"/>
      <c r="I226" s="399"/>
      <c r="J226" s="399"/>
      <c r="K226" s="399"/>
      <c r="L226" s="399"/>
    </row>
    <row r="227" spans="2:12" ht="12.75">
      <c r="B227" s="3"/>
      <c r="C227" s="4"/>
      <c r="D227" s="3"/>
      <c r="E227" s="3"/>
      <c r="F227" s="3"/>
      <c r="G227" s="3"/>
      <c r="H227" s="399"/>
      <c r="I227" s="399"/>
      <c r="J227" s="399"/>
      <c r="K227" s="399"/>
      <c r="L227" s="399"/>
    </row>
    <row r="228" spans="2:12" ht="12.75">
      <c r="B228" s="3"/>
      <c r="C228" s="4"/>
      <c r="D228" s="3"/>
      <c r="E228" s="3"/>
      <c r="F228" s="3"/>
      <c r="G228" s="3"/>
      <c r="H228" s="399"/>
      <c r="I228" s="399"/>
      <c r="J228" s="399"/>
      <c r="K228" s="399"/>
      <c r="L228" s="399"/>
    </row>
    <row r="229" spans="2:12" ht="12.75">
      <c r="B229" s="3"/>
      <c r="C229" s="4"/>
      <c r="D229" s="3"/>
      <c r="E229" s="3"/>
      <c r="F229" s="3"/>
      <c r="G229" s="3"/>
      <c r="H229" s="399"/>
      <c r="I229" s="399"/>
      <c r="J229" s="399"/>
      <c r="K229" s="399"/>
      <c r="L229" s="399"/>
    </row>
    <row r="230" spans="2:12" ht="12.75">
      <c r="B230" s="3"/>
      <c r="C230" s="4"/>
      <c r="D230" s="3"/>
      <c r="E230" s="3"/>
      <c r="F230" s="3"/>
      <c r="G230" s="3"/>
      <c r="H230" s="399"/>
      <c r="I230" s="399"/>
      <c r="J230" s="399"/>
      <c r="K230" s="399"/>
      <c r="L230" s="399"/>
    </row>
    <row r="231" spans="2:12" ht="12.75">
      <c r="B231" s="3"/>
      <c r="C231" s="4"/>
      <c r="D231" s="3"/>
      <c r="E231" s="3"/>
      <c r="F231" s="3"/>
      <c r="G231" s="3"/>
      <c r="H231" s="399"/>
      <c r="I231" s="399"/>
      <c r="J231" s="399"/>
      <c r="K231" s="399"/>
      <c r="L231" s="399"/>
    </row>
    <row r="232" spans="2:12" ht="12.75">
      <c r="B232" s="3"/>
      <c r="C232" s="4"/>
      <c r="D232" s="3"/>
      <c r="E232" s="3"/>
      <c r="F232" s="3"/>
      <c r="G232" s="3"/>
      <c r="H232" s="399"/>
      <c r="I232" s="399"/>
      <c r="J232" s="399"/>
      <c r="K232" s="399"/>
      <c r="L232" s="399"/>
    </row>
    <row r="233" spans="2:12" ht="12.75">
      <c r="B233" s="3"/>
      <c r="C233" s="4"/>
      <c r="D233" s="3"/>
      <c r="E233" s="3"/>
      <c r="F233" s="3"/>
      <c r="G233" s="3"/>
      <c r="H233" s="399"/>
      <c r="I233" s="399"/>
      <c r="J233" s="399"/>
      <c r="K233" s="399"/>
      <c r="L233" s="399"/>
    </row>
    <row r="234" spans="2:12" ht="12.75">
      <c r="B234" s="3"/>
      <c r="C234" s="4"/>
      <c r="D234" s="3"/>
      <c r="E234" s="3"/>
      <c r="F234" s="3"/>
      <c r="G234" s="3"/>
      <c r="H234" s="399"/>
      <c r="I234" s="399"/>
      <c r="J234" s="399"/>
      <c r="K234" s="399"/>
      <c r="L234" s="399"/>
    </row>
    <row r="235" spans="2:12" ht="12.75">
      <c r="B235" s="3"/>
      <c r="C235" s="4"/>
      <c r="D235" s="3"/>
      <c r="E235" s="3"/>
      <c r="F235" s="3"/>
      <c r="G235" s="3"/>
      <c r="H235" s="399"/>
      <c r="I235" s="399"/>
      <c r="J235" s="399"/>
      <c r="K235" s="399"/>
      <c r="L235" s="399"/>
    </row>
    <row r="236" spans="2:12" ht="12.75">
      <c r="B236" s="3"/>
      <c r="C236" s="4"/>
      <c r="D236" s="3"/>
      <c r="E236" s="3"/>
      <c r="F236" s="3"/>
      <c r="G236" s="3"/>
      <c r="H236" s="399"/>
      <c r="I236" s="399"/>
      <c r="J236" s="399"/>
      <c r="K236" s="399"/>
      <c r="L236" s="399"/>
    </row>
    <row r="237" spans="2:12" ht="12.75">
      <c r="B237" s="3"/>
      <c r="C237" s="4"/>
      <c r="D237" s="3"/>
      <c r="E237" s="3"/>
      <c r="F237" s="3"/>
      <c r="G237" s="3"/>
      <c r="H237" s="399"/>
      <c r="I237" s="399"/>
      <c r="J237" s="399"/>
      <c r="K237" s="399"/>
      <c r="L237" s="399"/>
    </row>
    <row r="238" spans="2:12" ht="12.75">
      <c r="B238" s="3"/>
      <c r="C238" s="4"/>
      <c r="D238" s="3"/>
      <c r="E238" s="3"/>
      <c r="F238" s="3"/>
      <c r="G238" s="3"/>
      <c r="H238" s="399"/>
      <c r="I238" s="399"/>
      <c r="J238" s="399"/>
      <c r="K238" s="399"/>
      <c r="L238" s="399"/>
    </row>
    <row r="239" spans="2:12" ht="12.75">
      <c r="B239" s="3"/>
      <c r="C239" s="4"/>
      <c r="D239" s="3"/>
      <c r="E239" s="3"/>
      <c r="F239" s="3"/>
      <c r="G239" s="3"/>
      <c r="H239" s="399"/>
      <c r="I239" s="399"/>
      <c r="J239" s="399"/>
      <c r="K239" s="399"/>
      <c r="L239" s="399"/>
    </row>
    <row r="240" spans="2:12" ht="12.75">
      <c r="B240" s="3"/>
      <c r="C240" s="4"/>
      <c r="D240" s="3"/>
      <c r="E240" s="3"/>
      <c r="F240" s="3"/>
      <c r="G240" s="3"/>
      <c r="H240" s="399"/>
      <c r="I240" s="399"/>
      <c r="J240" s="399"/>
      <c r="K240" s="399"/>
      <c r="L240" s="399"/>
    </row>
    <row r="241" spans="2:12" ht="12.75">
      <c r="B241" s="3"/>
      <c r="C241" s="4"/>
      <c r="D241" s="3"/>
      <c r="E241" s="3"/>
      <c r="F241" s="3"/>
      <c r="G241" s="3"/>
      <c r="H241" s="399"/>
      <c r="I241" s="399"/>
      <c r="J241" s="399"/>
      <c r="K241" s="399"/>
      <c r="L241" s="399"/>
    </row>
    <row r="242" spans="2:12" ht="12.75">
      <c r="B242" s="3"/>
      <c r="C242" s="4"/>
      <c r="D242" s="3"/>
      <c r="E242" s="3"/>
      <c r="F242" s="3"/>
      <c r="G242" s="3"/>
      <c r="H242" s="399"/>
      <c r="I242" s="399"/>
      <c r="J242" s="399"/>
      <c r="K242" s="399"/>
      <c r="L242" s="399"/>
    </row>
    <row r="243" spans="2:12" ht="12.75">
      <c r="B243" s="3"/>
      <c r="C243" s="4"/>
      <c r="D243" s="3"/>
      <c r="E243" s="3"/>
      <c r="F243" s="3"/>
      <c r="G243" s="3"/>
      <c r="H243" s="399"/>
      <c r="I243" s="399"/>
      <c r="J243" s="399"/>
      <c r="K243" s="399"/>
      <c r="L243" s="399"/>
    </row>
    <row r="244" spans="2:12" ht="12.75">
      <c r="B244" s="3"/>
      <c r="C244" s="4"/>
      <c r="D244" s="3"/>
      <c r="E244" s="3"/>
      <c r="F244" s="3"/>
      <c r="G244" s="3"/>
      <c r="H244" s="399"/>
      <c r="I244" s="399"/>
      <c r="J244" s="399"/>
      <c r="K244" s="399"/>
      <c r="L244" s="399"/>
    </row>
    <row r="245" spans="2:12" ht="12.75">
      <c r="B245" s="3"/>
      <c r="C245" s="4"/>
      <c r="D245" s="3"/>
      <c r="E245" s="3"/>
      <c r="F245" s="3"/>
      <c r="G245" s="3"/>
      <c r="H245" s="399"/>
      <c r="I245" s="399"/>
      <c r="J245" s="399"/>
      <c r="K245" s="399"/>
      <c r="L245" s="399"/>
    </row>
    <row r="246" spans="2:12" ht="12.75">
      <c r="B246" s="3"/>
      <c r="C246" s="4"/>
      <c r="D246" s="3"/>
      <c r="E246" s="3"/>
      <c r="F246" s="3"/>
      <c r="G246" s="3"/>
      <c r="H246" s="399"/>
      <c r="I246" s="399"/>
      <c r="J246" s="399"/>
      <c r="K246" s="399"/>
      <c r="L246" s="399"/>
    </row>
    <row r="247" spans="2:12" ht="12.75">
      <c r="B247" s="3"/>
      <c r="C247" s="4"/>
      <c r="D247" s="3"/>
      <c r="E247" s="3"/>
      <c r="F247" s="3"/>
      <c r="G247" s="3"/>
      <c r="H247" s="399"/>
      <c r="I247" s="399"/>
      <c r="J247" s="399"/>
      <c r="K247" s="399"/>
      <c r="L247" s="399"/>
    </row>
    <row r="248" spans="2:12" ht="12.75">
      <c r="B248" s="3"/>
      <c r="C248" s="4"/>
      <c r="D248" s="3"/>
      <c r="E248" s="3"/>
      <c r="F248" s="3"/>
      <c r="G248" s="3"/>
      <c r="H248" s="399"/>
      <c r="I248" s="399"/>
      <c r="J248" s="399"/>
      <c r="K248" s="399"/>
      <c r="L248" s="399"/>
    </row>
    <row r="249" spans="2:12" ht="12.75">
      <c r="B249" s="3"/>
      <c r="C249" s="4"/>
      <c r="D249" s="3"/>
      <c r="E249" s="3"/>
      <c r="F249" s="3"/>
      <c r="G249" s="3"/>
      <c r="H249" s="399"/>
      <c r="I249" s="399"/>
      <c r="J249" s="399"/>
      <c r="K249" s="399"/>
      <c r="L249" s="399"/>
    </row>
    <row r="250" spans="2:12" ht="12.75">
      <c r="B250" s="3"/>
      <c r="C250" s="4"/>
      <c r="D250" s="3"/>
      <c r="E250" s="3"/>
      <c r="F250" s="3"/>
      <c r="G250" s="3"/>
      <c r="H250" s="399"/>
      <c r="I250" s="399"/>
      <c r="J250" s="399"/>
      <c r="K250" s="399"/>
      <c r="L250" s="399"/>
    </row>
    <row r="251" spans="2:12" ht="12.75">
      <c r="B251" s="3"/>
      <c r="C251" s="4"/>
      <c r="D251" s="3"/>
      <c r="E251" s="3"/>
      <c r="F251" s="3"/>
      <c r="G251" s="3"/>
      <c r="H251" s="399"/>
      <c r="I251" s="399"/>
      <c r="J251" s="399"/>
      <c r="K251" s="399"/>
      <c r="L251" s="399"/>
    </row>
    <row r="252" spans="2:12" ht="12.75">
      <c r="B252" s="3"/>
      <c r="C252" s="4"/>
      <c r="D252" s="3"/>
      <c r="E252" s="3"/>
      <c r="F252" s="3"/>
      <c r="G252" s="3"/>
      <c r="H252" s="399"/>
      <c r="I252" s="399"/>
      <c r="J252" s="399"/>
      <c r="K252" s="399"/>
      <c r="L252" s="399"/>
    </row>
    <row r="253" spans="2:12" ht="12.75">
      <c r="B253" s="3"/>
      <c r="C253" s="4"/>
      <c r="D253" s="3"/>
      <c r="E253" s="3"/>
      <c r="F253" s="3"/>
      <c r="G253" s="3"/>
      <c r="H253" s="399"/>
      <c r="I253" s="399"/>
      <c r="J253" s="399"/>
      <c r="K253" s="399"/>
      <c r="L253" s="399"/>
    </row>
    <row r="254" spans="2:12" ht="12.75">
      <c r="B254" s="3"/>
      <c r="C254" s="4"/>
      <c r="D254" s="3"/>
      <c r="E254" s="3"/>
      <c r="F254" s="3"/>
      <c r="G254" s="3"/>
      <c r="H254" s="399"/>
      <c r="I254" s="399"/>
      <c r="J254" s="399"/>
      <c r="K254" s="399"/>
      <c r="L254" s="399"/>
    </row>
    <row r="255" spans="2:12" ht="12.75">
      <c r="B255" s="3"/>
      <c r="C255" s="4"/>
      <c r="D255" s="3"/>
      <c r="E255" s="3"/>
      <c r="F255" s="3"/>
      <c r="G255" s="3"/>
      <c r="H255" s="399"/>
      <c r="I255" s="399"/>
      <c r="J255" s="399"/>
      <c r="K255" s="399"/>
      <c r="L255" s="399"/>
    </row>
    <row r="256" spans="2:12" ht="12.75">
      <c r="B256" s="3"/>
      <c r="C256" s="4"/>
      <c r="D256" s="3"/>
      <c r="E256" s="3"/>
      <c r="F256" s="3"/>
      <c r="G256" s="3"/>
      <c r="H256" s="399"/>
      <c r="I256" s="399"/>
      <c r="J256" s="399"/>
      <c r="K256" s="399"/>
      <c r="L256" s="399"/>
    </row>
    <row r="257" spans="2:12" ht="12.75">
      <c r="B257" s="3"/>
      <c r="C257" s="4"/>
      <c r="D257" s="3"/>
      <c r="E257" s="3"/>
      <c r="F257" s="3"/>
      <c r="G257" s="3"/>
      <c r="H257" s="399"/>
      <c r="I257" s="399"/>
      <c r="J257" s="399"/>
      <c r="K257" s="399"/>
      <c r="L257" s="399"/>
    </row>
    <row r="258" spans="2:12" ht="12.75">
      <c r="B258" s="3"/>
      <c r="C258" s="4"/>
      <c r="D258" s="3"/>
      <c r="E258" s="3"/>
      <c r="F258" s="3"/>
      <c r="G258" s="3"/>
      <c r="H258" s="399"/>
      <c r="I258" s="399"/>
      <c r="J258" s="399"/>
      <c r="K258" s="399"/>
      <c r="L258" s="399"/>
    </row>
    <row r="259" spans="2:12" ht="12.75">
      <c r="B259" s="3"/>
      <c r="C259" s="4"/>
      <c r="D259" s="3"/>
      <c r="E259" s="3"/>
      <c r="F259" s="3"/>
      <c r="G259" s="3"/>
      <c r="H259" s="399"/>
      <c r="I259" s="399"/>
      <c r="J259" s="399"/>
      <c r="K259" s="399"/>
      <c r="L259" s="399"/>
    </row>
    <row r="260" spans="2:12" ht="12.75">
      <c r="B260" s="3"/>
      <c r="C260" s="4"/>
      <c r="D260" s="3"/>
      <c r="E260" s="3"/>
      <c r="F260" s="3"/>
      <c r="G260" s="3"/>
      <c r="H260" s="399"/>
      <c r="I260" s="399"/>
      <c r="J260" s="399"/>
      <c r="K260" s="399"/>
      <c r="L260" s="399"/>
    </row>
    <row r="261" spans="2:12" ht="12.75">
      <c r="B261" s="3"/>
      <c r="C261" s="4"/>
      <c r="D261" s="3"/>
      <c r="E261" s="3"/>
      <c r="F261" s="3"/>
      <c r="G261" s="3"/>
      <c r="H261" s="399"/>
      <c r="I261" s="399"/>
      <c r="J261" s="399"/>
      <c r="K261" s="399"/>
      <c r="L261" s="399"/>
    </row>
    <row r="262" spans="2:12" ht="12.75">
      <c r="B262" s="3"/>
      <c r="C262" s="4"/>
      <c r="D262" s="3"/>
      <c r="E262" s="3"/>
      <c r="F262" s="3"/>
      <c r="G262" s="3"/>
      <c r="H262" s="399"/>
      <c r="I262" s="399"/>
      <c r="J262" s="399"/>
      <c r="K262" s="399"/>
      <c r="L262" s="399"/>
    </row>
    <row r="263" spans="2:12" ht="12.75">
      <c r="B263" s="3"/>
      <c r="C263" s="4"/>
      <c r="D263" s="3"/>
      <c r="E263" s="3"/>
      <c r="F263" s="3"/>
      <c r="G263" s="3"/>
      <c r="H263" s="399"/>
      <c r="I263" s="399"/>
      <c r="J263" s="399"/>
      <c r="K263" s="399"/>
      <c r="L263" s="399"/>
    </row>
    <row r="264" spans="2:12" ht="12.75">
      <c r="B264" s="3"/>
      <c r="C264" s="4"/>
      <c r="D264" s="3"/>
      <c r="E264" s="3"/>
      <c r="F264" s="3"/>
      <c r="G264" s="3"/>
      <c r="H264" s="399"/>
      <c r="I264" s="399"/>
      <c r="J264" s="399"/>
      <c r="K264" s="399"/>
      <c r="L264" s="399"/>
    </row>
    <row r="265" spans="2:12" ht="12.75">
      <c r="B265" s="3"/>
      <c r="C265" s="4"/>
      <c r="D265" s="3"/>
      <c r="E265" s="3"/>
      <c r="F265" s="3"/>
      <c r="G265" s="3"/>
      <c r="H265" s="399"/>
      <c r="I265" s="399"/>
      <c r="J265" s="399"/>
      <c r="K265" s="399"/>
      <c r="L265" s="399"/>
    </row>
    <row r="266" spans="2:12" ht="12.75">
      <c r="B266" s="3"/>
      <c r="C266" s="4"/>
      <c r="D266" s="3"/>
      <c r="E266" s="3"/>
      <c r="F266" s="3"/>
      <c r="G266" s="3"/>
      <c r="H266" s="399"/>
      <c r="I266" s="399"/>
      <c r="J266" s="399"/>
      <c r="K266" s="399"/>
      <c r="L266" s="399"/>
    </row>
    <row r="267" spans="2:12" ht="12.75">
      <c r="B267" s="3"/>
      <c r="C267" s="4"/>
      <c r="D267" s="3"/>
      <c r="E267" s="3"/>
      <c r="F267" s="3"/>
      <c r="G267" s="3"/>
      <c r="H267" s="399"/>
      <c r="I267" s="399"/>
      <c r="J267" s="399"/>
      <c r="K267" s="399"/>
      <c r="L267" s="399"/>
    </row>
    <row r="268" spans="2:12" ht="12.75">
      <c r="B268" s="3"/>
      <c r="C268" s="4"/>
      <c r="D268" s="3"/>
      <c r="E268" s="3"/>
      <c r="F268" s="3"/>
      <c r="G268" s="3"/>
      <c r="H268" s="399"/>
      <c r="I268" s="399"/>
      <c r="J268" s="399"/>
      <c r="K268" s="399"/>
      <c r="L268" s="399"/>
    </row>
    <row r="269" spans="2:12" ht="12.75">
      <c r="B269" s="3"/>
      <c r="C269" s="4"/>
      <c r="D269" s="3"/>
      <c r="E269" s="3"/>
      <c r="F269" s="3"/>
      <c r="G269" s="3"/>
      <c r="H269" s="399"/>
      <c r="I269" s="399"/>
      <c r="J269" s="399"/>
      <c r="K269" s="399"/>
      <c r="L269" s="399"/>
    </row>
    <row r="270" spans="2:12" ht="12.75">
      <c r="B270" s="3"/>
      <c r="C270" s="4"/>
      <c r="D270" s="3"/>
      <c r="E270" s="3"/>
      <c r="F270" s="3"/>
      <c r="G270" s="3"/>
      <c r="H270" s="399"/>
      <c r="I270" s="399"/>
      <c r="J270" s="399"/>
      <c r="K270" s="399"/>
      <c r="L270" s="399"/>
    </row>
    <row r="271" spans="2:12" ht="12.75">
      <c r="B271" s="3"/>
      <c r="C271" s="4"/>
      <c r="D271" s="3"/>
      <c r="E271" s="3"/>
      <c r="F271" s="3"/>
      <c r="G271" s="3"/>
      <c r="H271" s="399"/>
      <c r="I271" s="399"/>
      <c r="J271" s="399"/>
      <c r="K271" s="399"/>
      <c r="L271" s="399"/>
    </row>
    <row r="272" spans="2:12" ht="12.75">
      <c r="B272" s="3"/>
      <c r="C272" s="4"/>
      <c r="D272" s="3"/>
      <c r="E272" s="3"/>
      <c r="F272" s="3"/>
      <c r="G272" s="3"/>
      <c r="H272" s="399"/>
      <c r="I272" s="399"/>
      <c r="J272" s="399"/>
      <c r="K272" s="399"/>
      <c r="L272" s="399"/>
    </row>
    <row r="273" spans="2:12" ht="12.75">
      <c r="B273" s="3"/>
      <c r="C273" s="4"/>
      <c r="D273" s="3"/>
      <c r="E273" s="3"/>
      <c r="F273" s="3"/>
      <c r="G273" s="3"/>
      <c r="H273" s="399"/>
      <c r="I273" s="399"/>
      <c r="J273" s="399"/>
      <c r="K273" s="399"/>
      <c r="L273" s="399"/>
    </row>
    <row r="274" spans="2:12" ht="12.75">
      <c r="B274" s="3"/>
      <c r="C274" s="4"/>
      <c r="D274" s="3"/>
      <c r="E274" s="3"/>
      <c r="F274" s="3"/>
      <c r="G274" s="3"/>
      <c r="H274" s="399"/>
      <c r="I274" s="399"/>
      <c r="J274" s="399"/>
      <c r="K274" s="399"/>
      <c r="L274" s="399"/>
    </row>
    <row r="275" spans="2:12" ht="12.75">
      <c r="B275" s="3"/>
      <c r="C275" s="4"/>
      <c r="D275" s="3"/>
      <c r="E275" s="3"/>
      <c r="F275" s="3"/>
      <c r="G275" s="3"/>
      <c r="H275" s="399"/>
      <c r="I275" s="399"/>
      <c r="J275" s="399"/>
      <c r="K275" s="399"/>
      <c r="L275" s="399"/>
    </row>
    <row r="276" spans="2:12" ht="12.75">
      <c r="B276" s="3"/>
      <c r="C276" s="4"/>
      <c r="D276" s="3"/>
      <c r="E276" s="3"/>
      <c r="F276" s="3"/>
      <c r="G276" s="3"/>
      <c r="H276" s="399"/>
      <c r="I276" s="399"/>
      <c r="J276" s="399"/>
      <c r="K276" s="399"/>
      <c r="L276" s="399"/>
    </row>
    <row r="277" spans="2:12" ht="12.75">
      <c r="B277" s="3"/>
      <c r="C277" s="4"/>
      <c r="D277" s="3"/>
      <c r="E277" s="3"/>
      <c r="F277" s="3"/>
      <c r="G277" s="3"/>
      <c r="H277" s="399"/>
      <c r="I277" s="399"/>
      <c r="J277" s="399"/>
      <c r="K277" s="399"/>
      <c r="L277" s="399"/>
    </row>
    <row r="278" spans="2:12" ht="12.75">
      <c r="B278" s="3"/>
      <c r="C278" s="4"/>
      <c r="D278" s="3"/>
      <c r="E278" s="3"/>
      <c r="F278" s="3"/>
      <c r="G278" s="3"/>
      <c r="H278" s="399"/>
      <c r="I278" s="399"/>
      <c r="J278" s="399"/>
      <c r="K278" s="399"/>
      <c r="L278" s="399"/>
    </row>
    <row r="279" spans="2:12" ht="12.75">
      <c r="B279" s="3"/>
      <c r="C279" s="4"/>
      <c r="D279" s="3"/>
      <c r="E279" s="3"/>
      <c r="F279" s="3"/>
      <c r="G279" s="3"/>
      <c r="H279" s="399"/>
      <c r="I279" s="399"/>
      <c r="J279" s="399"/>
      <c r="K279" s="399"/>
      <c r="L279" s="399"/>
    </row>
    <row r="280" spans="2:12" ht="12.75">
      <c r="B280" s="3"/>
      <c r="C280" s="4"/>
      <c r="D280" s="3"/>
      <c r="E280" s="3"/>
      <c r="F280" s="3"/>
      <c r="G280" s="3"/>
      <c r="H280" s="399"/>
      <c r="I280" s="399"/>
      <c r="J280" s="399"/>
      <c r="K280" s="399"/>
      <c r="L280" s="399"/>
    </row>
    <row r="281" spans="2:12" ht="12.75">
      <c r="B281" s="3"/>
      <c r="C281" s="4"/>
      <c r="D281" s="3"/>
      <c r="E281" s="3"/>
      <c r="F281" s="3"/>
      <c r="G281" s="3"/>
      <c r="H281" s="399"/>
      <c r="I281" s="399"/>
      <c r="J281" s="399"/>
      <c r="K281" s="399"/>
      <c r="L281" s="399"/>
    </row>
    <row r="282" spans="2:12" ht="12.75">
      <c r="B282" s="3"/>
      <c r="C282" s="4"/>
      <c r="D282" s="3"/>
      <c r="E282" s="3"/>
      <c r="F282" s="3"/>
      <c r="G282" s="3"/>
      <c r="H282" s="399"/>
      <c r="I282" s="399"/>
      <c r="J282" s="399"/>
      <c r="K282" s="399"/>
      <c r="L282" s="399"/>
    </row>
    <row r="283" spans="2:12" ht="12.75">
      <c r="B283" s="3"/>
      <c r="C283" s="4"/>
      <c r="D283" s="3"/>
      <c r="E283" s="3"/>
      <c r="F283" s="3"/>
      <c r="G283" s="3"/>
      <c r="H283" s="399"/>
      <c r="I283" s="399"/>
      <c r="J283" s="399"/>
      <c r="K283" s="399"/>
      <c r="L283" s="399"/>
    </row>
    <row r="284" spans="2:12" ht="12.75">
      <c r="B284" s="3"/>
      <c r="C284" s="4"/>
      <c r="D284" s="3"/>
      <c r="E284" s="3"/>
      <c r="F284" s="3"/>
      <c r="G284" s="3"/>
      <c r="H284" s="399"/>
      <c r="I284" s="399"/>
      <c r="J284" s="399"/>
      <c r="K284" s="399"/>
      <c r="L284" s="399"/>
    </row>
    <row r="285" spans="2:12" ht="12.75">
      <c r="B285" s="3"/>
      <c r="C285" s="4"/>
      <c r="D285" s="3"/>
      <c r="E285" s="3"/>
      <c r="F285" s="3"/>
      <c r="G285" s="3"/>
      <c r="H285" s="399"/>
      <c r="I285" s="399"/>
      <c r="J285" s="399"/>
      <c r="K285" s="399"/>
      <c r="L285" s="399"/>
    </row>
    <row r="286" spans="2:12" ht="12.75">
      <c r="B286" s="3"/>
      <c r="C286" s="4"/>
      <c r="D286" s="3"/>
      <c r="E286" s="3"/>
      <c r="F286" s="3"/>
      <c r="G286" s="3"/>
      <c r="H286" s="399"/>
      <c r="I286" s="399"/>
      <c r="J286" s="399"/>
      <c r="K286" s="399"/>
      <c r="L286" s="399"/>
    </row>
    <row r="287" spans="2:12" ht="12.75">
      <c r="B287" s="3"/>
      <c r="C287" s="4"/>
      <c r="D287" s="3"/>
      <c r="E287" s="3"/>
      <c r="F287" s="3"/>
      <c r="G287" s="3"/>
      <c r="H287" s="399"/>
      <c r="I287" s="399"/>
      <c r="J287" s="399"/>
      <c r="K287" s="399"/>
      <c r="L287" s="399"/>
    </row>
    <row r="288" spans="2:12" ht="12.75">
      <c r="B288" s="3"/>
      <c r="C288" s="4"/>
      <c r="D288" s="3"/>
      <c r="E288" s="3"/>
      <c r="F288" s="3"/>
      <c r="G288" s="3"/>
      <c r="H288" s="399"/>
      <c r="I288" s="399"/>
      <c r="J288" s="399"/>
      <c r="K288" s="399"/>
      <c r="L288" s="399"/>
    </row>
    <row r="289" spans="2:12" ht="12.75">
      <c r="B289" s="3"/>
      <c r="C289" s="4"/>
      <c r="D289" s="3"/>
      <c r="E289" s="3"/>
      <c r="F289" s="3"/>
      <c r="G289" s="3"/>
      <c r="H289" s="399"/>
      <c r="I289" s="399"/>
      <c r="J289" s="399"/>
      <c r="K289" s="399"/>
      <c r="L289" s="399"/>
    </row>
    <row r="290" spans="2:12" ht="12.75">
      <c r="B290" s="3"/>
      <c r="C290" s="4"/>
      <c r="D290" s="3"/>
      <c r="E290" s="3"/>
      <c r="F290" s="3"/>
      <c r="G290" s="3"/>
      <c r="H290" s="399"/>
      <c r="I290" s="399"/>
      <c r="J290" s="399"/>
      <c r="K290" s="399"/>
      <c r="L290" s="399"/>
    </row>
    <row r="291" spans="2:12" ht="12.75">
      <c r="B291" s="3"/>
      <c r="C291" s="4"/>
      <c r="D291" s="3"/>
      <c r="E291" s="3"/>
      <c r="F291" s="3"/>
      <c r="G291" s="3"/>
      <c r="H291" s="399"/>
      <c r="I291" s="399"/>
      <c r="J291" s="399"/>
      <c r="K291" s="399"/>
      <c r="L291" s="399"/>
    </row>
    <row r="292" spans="2:12" ht="12.75">
      <c r="B292" s="3"/>
      <c r="C292" s="4"/>
      <c r="D292" s="3"/>
      <c r="E292" s="3"/>
      <c r="F292" s="3"/>
      <c r="G292" s="3"/>
      <c r="H292" s="399"/>
      <c r="I292" s="399"/>
      <c r="J292" s="399"/>
      <c r="K292" s="399"/>
      <c r="L292" s="399"/>
    </row>
    <row r="293" spans="2:12" ht="12.75">
      <c r="B293" s="3"/>
      <c r="C293" s="4"/>
      <c r="D293" s="3"/>
      <c r="E293" s="3"/>
      <c r="F293" s="3"/>
      <c r="G293" s="3"/>
      <c r="H293" s="399"/>
      <c r="I293" s="399"/>
      <c r="J293" s="399"/>
      <c r="K293" s="399"/>
      <c r="L293" s="399"/>
    </row>
    <row r="294" spans="2:12" ht="12.75">
      <c r="B294" s="3"/>
      <c r="C294" s="4"/>
      <c r="D294" s="3"/>
      <c r="E294" s="3"/>
      <c r="F294" s="3"/>
      <c r="G294" s="3"/>
      <c r="H294" s="399"/>
      <c r="I294" s="399"/>
      <c r="J294" s="399"/>
      <c r="K294" s="399"/>
      <c r="L294" s="399"/>
    </row>
    <row r="295" spans="2:12" ht="12.75">
      <c r="B295" s="3"/>
      <c r="C295" s="4"/>
      <c r="D295" s="3"/>
      <c r="E295" s="3"/>
      <c r="F295" s="3"/>
      <c r="G295" s="3"/>
      <c r="H295" s="399"/>
      <c r="I295" s="399"/>
      <c r="J295" s="399"/>
      <c r="K295" s="399"/>
      <c r="L295" s="399"/>
    </row>
    <row r="296" spans="2:12" ht="12.75">
      <c r="B296" s="3"/>
      <c r="C296" s="4"/>
      <c r="D296" s="3"/>
      <c r="E296" s="3"/>
      <c r="F296" s="3"/>
      <c r="G296" s="3"/>
      <c r="H296" s="399"/>
      <c r="I296" s="399"/>
      <c r="J296" s="399"/>
      <c r="K296" s="399"/>
      <c r="L296" s="399"/>
    </row>
    <row r="297" spans="2:12" ht="12.75">
      <c r="B297" s="3"/>
      <c r="C297" s="4"/>
      <c r="D297" s="3"/>
      <c r="E297" s="3"/>
      <c r="F297" s="3"/>
      <c r="G297" s="3"/>
      <c r="H297" s="399"/>
      <c r="I297" s="399"/>
      <c r="J297" s="399"/>
      <c r="K297" s="399"/>
      <c r="L297" s="399"/>
    </row>
    <row r="298" spans="2:12" ht="12.75">
      <c r="B298" s="3"/>
      <c r="C298" s="4"/>
      <c r="D298" s="3"/>
      <c r="E298" s="3"/>
      <c r="F298" s="3"/>
      <c r="G298" s="3"/>
      <c r="H298" s="399"/>
      <c r="I298" s="399"/>
      <c r="J298" s="399"/>
      <c r="K298" s="399"/>
      <c r="L298" s="399"/>
    </row>
    <row r="299" spans="2:12" ht="12.75">
      <c r="B299" s="3"/>
      <c r="C299" s="4"/>
      <c r="D299" s="3"/>
      <c r="E299" s="3"/>
      <c r="F299" s="3"/>
      <c r="G299" s="3"/>
      <c r="H299" s="399"/>
      <c r="I299" s="399"/>
      <c r="J299" s="399"/>
      <c r="K299" s="399"/>
      <c r="L299" s="399"/>
    </row>
    <row r="300" spans="2:12" ht="12.75">
      <c r="B300" s="3"/>
      <c r="C300" s="4"/>
      <c r="D300" s="3"/>
      <c r="E300" s="3"/>
      <c r="F300" s="3"/>
      <c r="G300" s="3"/>
      <c r="H300" s="399"/>
      <c r="I300" s="399"/>
      <c r="J300" s="399"/>
      <c r="K300" s="399"/>
      <c r="L300" s="399"/>
    </row>
    <row r="301" spans="2:12" ht="12.75">
      <c r="B301" s="3"/>
      <c r="C301" s="4"/>
      <c r="D301" s="3"/>
      <c r="E301" s="3"/>
      <c r="F301" s="3"/>
      <c r="G301" s="3"/>
      <c r="H301" s="399"/>
      <c r="I301" s="399"/>
      <c r="J301" s="399"/>
      <c r="K301" s="399"/>
      <c r="L301" s="399"/>
    </row>
    <row r="302" spans="2:12" ht="12.75">
      <c r="B302" s="3"/>
      <c r="C302" s="4"/>
      <c r="D302" s="3"/>
      <c r="E302" s="3"/>
      <c r="F302" s="3"/>
      <c r="G302" s="3"/>
      <c r="H302" s="399"/>
      <c r="I302" s="399"/>
      <c r="J302" s="399"/>
      <c r="K302" s="399"/>
      <c r="L302" s="399"/>
    </row>
    <row r="303" spans="2:12" ht="12.75">
      <c r="B303" s="3"/>
      <c r="C303" s="4"/>
      <c r="D303" s="3"/>
      <c r="E303" s="3"/>
      <c r="F303" s="3"/>
      <c r="G303" s="3"/>
      <c r="H303" s="399"/>
      <c r="I303" s="399"/>
      <c r="J303" s="399"/>
      <c r="K303" s="399"/>
      <c r="L303" s="399"/>
    </row>
    <row r="304" spans="2:12" ht="12.75">
      <c r="B304" s="3"/>
      <c r="C304" s="4"/>
      <c r="D304" s="3"/>
      <c r="E304" s="3"/>
      <c r="F304" s="3"/>
      <c r="G304" s="3"/>
      <c r="H304" s="399"/>
      <c r="I304" s="399"/>
      <c r="J304" s="399"/>
      <c r="K304" s="399"/>
      <c r="L304" s="399"/>
    </row>
    <row r="305" spans="2:12" ht="12.75">
      <c r="B305" s="3"/>
      <c r="C305" s="4"/>
      <c r="D305" s="3"/>
      <c r="E305" s="3"/>
      <c r="F305" s="3"/>
      <c r="G305" s="3"/>
      <c r="H305" s="399"/>
      <c r="I305" s="399"/>
      <c r="J305" s="399"/>
      <c r="K305" s="399"/>
      <c r="L305" s="399"/>
    </row>
    <row r="306" spans="2:12" ht="12.75">
      <c r="B306" s="3"/>
      <c r="C306" s="4"/>
      <c r="D306" s="3"/>
      <c r="E306" s="3"/>
      <c r="F306" s="3"/>
      <c r="G306" s="3"/>
      <c r="H306" s="399"/>
      <c r="I306" s="399"/>
      <c r="J306" s="399"/>
      <c r="K306" s="399"/>
      <c r="L306" s="399"/>
    </row>
    <row r="307" spans="2:12" ht="12.75">
      <c r="B307" s="3"/>
      <c r="C307" s="4"/>
      <c r="D307" s="3"/>
      <c r="E307" s="3"/>
      <c r="F307" s="3"/>
      <c r="G307" s="3"/>
      <c r="H307" s="399"/>
      <c r="I307" s="399"/>
      <c r="J307" s="399"/>
      <c r="K307" s="399"/>
      <c r="L307" s="399"/>
    </row>
    <row r="308" spans="2:12" ht="12.75">
      <c r="B308" s="3"/>
      <c r="C308" s="4"/>
      <c r="D308" s="3"/>
      <c r="E308" s="3"/>
      <c r="F308" s="3"/>
      <c r="G308" s="3"/>
      <c r="H308" s="399"/>
      <c r="I308" s="399"/>
      <c r="J308" s="399"/>
      <c r="K308" s="399"/>
      <c r="L308" s="399"/>
    </row>
    <row r="309" spans="2:12" ht="12.75">
      <c r="B309" s="3"/>
      <c r="C309" s="4"/>
      <c r="D309" s="3"/>
      <c r="E309" s="3"/>
      <c r="F309" s="3"/>
      <c r="G309" s="3"/>
      <c r="H309" s="399"/>
      <c r="I309" s="399"/>
      <c r="J309" s="399"/>
      <c r="K309" s="399"/>
      <c r="L309" s="399"/>
    </row>
    <row r="310" spans="2:12" ht="12.75">
      <c r="B310" s="3"/>
      <c r="C310" s="4"/>
      <c r="D310" s="3"/>
      <c r="E310" s="3"/>
      <c r="F310" s="3"/>
      <c r="G310" s="3"/>
      <c r="H310" s="399"/>
      <c r="I310" s="399"/>
      <c r="J310" s="399"/>
      <c r="K310" s="399"/>
      <c r="L310" s="399"/>
    </row>
    <row r="311" spans="2:12" ht="12.75">
      <c r="B311" s="3"/>
      <c r="C311" s="4"/>
      <c r="D311" s="3"/>
      <c r="E311" s="3"/>
      <c r="F311" s="3"/>
      <c r="G311" s="3"/>
      <c r="H311" s="399"/>
      <c r="I311" s="399"/>
      <c r="J311" s="399"/>
      <c r="K311" s="399"/>
      <c r="L311" s="399"/>
    </row>
    <row r="312" spans="2:12" ht="12.75">
      <c r="B312" s="3"/>
      <c r="C312" s="4"/>
      <c r="D312" s="3"/>
      <c r="E312" s="3"/>
      <c r="F312" s="3"/>
      <c r="G312" s="3"/>
      <c r="H312" s="399"/>
      <c r="I312" s="399"/>
      <c r="J312" s="399"/>
      <c r="K312" s="399"/>
      <c r="L312" s="399"/>
    </row>
    <row r="313" spans="2:12" ht="12.75">
      <c r="B313" s="3"/>
      <c r="C313" s="4"/>
      <c r="D313" s="3"/>
      <c r="E313" s="3"/>
      <c r="F313" s="3"/>
      <c r="G313" s="3"/>
      <c r="H313" s="399"/>
      <c r="I313" s="399"/>
      <c r="J313" s="399"/>
      <c r="K313" s="399"/>
      <c r="L313" s="399"/>
    </row>
    <row r="314" spans="2:12" ht="12.75">
      <c r="B314" s="3"/>
      <c r="C314" s="4"/>
      <c r="D314" s="3"/>
      <c r="E314" s="3"/>
      <c r="F314" s="3"/>
      <c r="G314" s="3"/>
      <c r="H314" s="399"/>
      <c r="I314" s="399"/>
      <c r="J314" s="399"/>
      <c r="K314" s="399"/>
      <c r="L314" s="399"/>
    </row>
    <row r="315" spans="2:12" ht="12.75">
      <c r="B315" s="3"/>
      <c r="C315" s="4"/>
      <c r="D315" s="3"/>
      <c r="E315" s="3"/>
      <c r="F315" s="3"/>
      <c r="G315" s="3"/>
      <c r="H315" s="399"/>
      <c r="I315" s="399"/>
      <c r="J315" s="399"/>
      <c r="K315" s="399"/>
      <c r="L315" s="399"/>
    </row>
    <row r="316" spans="2:12" ht="12.75">
      <c r="B316" s="3"/>
      <c r="C316" s="4"/>
      <c r="D316" s="3"/>
      <c r="E316" s="3"/>
      <c r="F316" s="3"/>
      <c r="G316" s="3"/>
      <c r="H316" s="399"/>
      <c r="I316" s="399"/>
      <c r="J316" s="399"/>
      <c r="K316" s="399"/>
      <c r="L316" s="399"/>
    </row>
    <row r="317" spans="2:12" ht="12.75">
      <c r="B317" s="3"/>
      <c r="C317" s="4"/>
      <c r="D317" s="3"/>
      <c r="E317" s="3"/>
      <c r="F317" s="3"/>
      <c r="G317" s="3"/>
      <c r="H317" s="399"/>
      <c r="I317" s="399"/>
      <c r="J317" s="399"/>
      <c r="K317" s="399"/>
      <c r="L317" s="399"/>
    </row>
    <row r="318" spans="2:12" ht="12.75">
      <c r="B318" s="3"/>
      <c r="C318" s="4"/>
      <c r="D318" s="3"/>
      <c r="E318" s="3"/>
      <c r="F318" s="3"/>
      <c r="G318" s="3"/>
      <c r="H318" s="399"/>
      <c r="I318" s="399"/>
      <c r="J318" s="399"/>
      <c r="K318" s="399"/>
      <c r="L318" s="399"/>
    </row>
    <row r="319" spans="2:12" ht="12.75">
      <c r="B319" s="3"/>
      <c r="C319" s="4"/>
      <c r="D319" s="3"/>
      <c r="E319" s="3"/>
      <c r="F319" s="3"/>
      <c r="G319" s="3"/>
      <c r="H319" s="399"/>
      <c r="I319" s="399"/>
      <c r="J319" s="399"/>
      <c r="K319" s="399"/>
      <c r="L319" s="399"/>
    </row>
    <row r="320" spans="2:12" ht="12.75">
      <c r="B320" s="3"/>
      <c r="C320" s="4"/>
      <c r="D320" s="3"/>
      <c r="E320" s="3"/>
      <c r="F320" s="3"/>
      <c r="G320" s="3"/>
      <c r="H320" s="399"/>
      <c r="I320" s="399"/>
      <c r="J320" s="399"/>
      <c r="K320" s="399"/>
      <c r="L320" s="399"/>
    </row>
    <row r="321" spans="2:12" ht="12.75">
      <c r="B321" s="3"/>
      <c r="C321" s="4"/>
      <c r="D321" s="3"/>
      <c r="E321" s="3"/>
      <c r="F321" s="3"/>
      <c r="G321" s="3"/>
      <c r="H321" s="399"/>
      <c r="I321" s="399"/>
      <c r="J321" s="399"/>
      <c r="K321" s="399"/>
      <c r="L321" s="399"/>
    </row>
    <row r="322" spans="2:12" ht="12.75">
      <c r="B322" s="3"/>
      <c r="C322" s="4"/>
      <c r="D322" s="3"/>
      <c r="E322" s="3"/>
      <c r="F322" s="3"/>
      <c r="G322" s="3"/>
      <c r="H322" s="399"/>
      <c r="I322" s="399"/>
      <c r="J322" s="399"/>
      <c r="K322" s="399"/>
      <c r="L322" s="399"/>
    </row>
    <row r="323" spans="2:12" ht="12.75">
      <c r="B323" s="3"/>
      <c r="C323" s="4"/>
      <c r="D323" s="3"/>
      <c r="E323" s="3"/>
      <c r="F323" s="3"/>
      <c r="G323" s="3"/>
      <c r="H323" s="399"/>
      <c r="I323" s="399"/>
      <c r="J323" s="399"/>
      <c r="K323" s="399"/>
      <c r="L323" s="399"/>
    </row>
    <row r="324" spans="2:12" ht="12.75">
      <c r="B324" s="3"/>
      <c r="C324" s="4"/>
      <c r="D324" s="3"/>
      <c r="E324" s="3"/>
      <c r="F324" s="3"/>
      <c r="G324" s="3"/>
      <c r="H324" s="399"/>
      <c r="I324" s="399"/>
      <c r="J324" s="399"/>
      <c r="K324" s="399"/>
      <c r="L324" s="399"/>
    </row>
    <row r="325" spans="2:12" ht="12.75">
      <c r="B325" s="3"/>
      <c r="C325" s="4"/>
      <c r="D325" s="3"/>
      <c r="E325" s="3"/>
      <c r="F325" s="3"/>
      <c r="G325" s="3"/>
      <c r="H325" s="399"/>
      <c r="I325" s="399"/>
      <c r="J325" s="399"/>
      <c r="K325" s="399"/>
      <c r="L325" s="399"/>
    </row>
    <row r="326" spans="2:12" ht="12.75">
      <c r="B326" s="3"/>
      <c r="C326" s="4"/>
      <c r="D326" s="3"/>
      <c r="E326" s="3"/>
      <c r="F326" s="3"/>
      <c r="G326" s="3"/>
      <c r="H326" s="399"/>
      <c r="I326" s="399"/>
      <c r="J326" s="399"/>
      <c r="K326" s="399"/>
      <c r="L326" s="399"/>
    </row>
    <row r="327" spans="2:12" ht="12.75">
      <c r="B327" s="3"/>
      <c r="C327" s="4"/>
      <c r="D327" s="3"/>
      <c r="E327" s="3"/>
      <c r="F327" s="3"/>
      <c r="G327" s="3"/>
      <c r="H327" s="399"/>
      <c r="I327" s="399"/>
      <c r="J327" s="399"/>
      <c r="K327" s="399"/>
      <c r="L327" s="399"/>
    </row>
    <row r="328" spans="2:12" ht="12.75">
      <c r="B328" s="3"/>
      <c r="C328" s="4"/>
      <c r="D328" s="3"/>
      <c r="E328" s="3"/>
      <c r="F328" s="3"/>
      <c r="G328" s="3"/>
      <c r="H328" s="399"/>
      <c r="I328" s="399"/>
      <c r="J328" s="399"/>
      <c r="K328" s="399"/>
      <c r="L328" s="399"/>
    </row>
    <row r="329" spans="2:12" ht="12.75">
      <c r="B329" s="3"/>
      <c r="C329" s="4"/>
      <c r="D329" s="3"/>
      <c r="E329" s="3"/>
      <c r="F329" s="3"/>
      <c r="G329" s="3"/>
      <c r="H329" s="399"/>
      <c r="I329" s="399"/>
      <c r="J329" s="399"/>
      <c r="K329" s="399"/>
      <c r="L329" s="399"/>
    </row>
    <row r="330" spans="2:12" ht="12.75">
      <c r="B330" s="3"/>
      <c r="C330" s="4"/>
      <c r="D330" s="3"/>
      <c r="E330" s="3"/>
      <c r="F330" s="3"/>
      <c r="G330" s="3"/>
      <c r="H330" s="399"/>
      <c r="I330" s="399"/>
      <c r="J330" s="399"/>
      <c r="K330" s="399"/>
      <c r="L330" s="399"/>
    </row>
    <row r="331" spans="2:12" ht="12.75">
      <c r="B331" s="3"/>
      <c r="C331" s="4"/>
      <c r="D331" s="3"/>
      <c r="E331" s="3"/>
      <c r="F331" s="3"/>
      <c r="G331" s="3"/>
      <c r="H331" s="399"/>
      <c r="I331" s="399"/>
      <c r="J331" s="399"/>
      <c r="K331" s="399"/>
      <c r="L331" s="399"/>
    </row>
    <row r="332" spans="2:12" ht="12.75">
      <c r="B332" s="3"/>
      <c r="C332" s="4"/>
      <c r="D332" s="3"/>
      <c r="E332" s="3"/>
      <c r="F332" s="3"/>
      <c r="G332" s="3"/>
      <c r="H332" s="399"/>
      <c r="I332" s="399"/>
      <c r="J332" s="399"/>
      <c r="K332" s="399"/>
      <c r="L332" s="399"/>
    </row>
    <row r="333" spans="2:12" ht="12.75">
      <c r="B333" s="3"/>
      <c r="C333" s="4"/>
      <c r="D333" s="3"/>
      <c r="E333" s="3"/>
      <c r="F333" s="3"/>
      <c r="G333" s="3"/>
      <c r="H333" s="399"/>
      <c r="I333" s="399"/>
      <c r="J333" s="399"/>
      <c r="K333" s="399"/>
      <c r="L333" s="399"/>
    </row>
    <row r="334" spans="2:12" ht="12.75">
      <c r="B334" s="3"/>
      <c r="C334" s="4"/>
      <c r="D334" s="3"/>
      <c r="E334" s="3"/>
      <c r="F334" s="3"/>
      <c r="G334" s="3"/>
      <c r="H334" s="399"/>
      <c r="I334" s="399"/>
      <c r="J334" s="399"/>
      <c r="K334" s="399"/>
      <c r="L334" s="399"/>
    </row>
    <row r="335" spans="2:12" ht="12.75">
      <c r="B335" s="3"/>
      <c r="C335" s="4"/>
      <c r="D335" s="3"/>
      <c r="E335" s="3"/>
      <c r="F335" s="3"/>
      <c r="G335" s="3"/>
      <c r="H335" s="399"/>
      <c r="I335" s="399"/>
      <c r="J335" s="399"/>
      <c r="K335" s="399"/>
      <c r="L335" s="399"/>
    </row>
    <row r="336" spans="2:12" ht="12.75">
      <c r="B336" s="3"/>
      <c r="C336" s="4"/>
      <c r="D336" s="3"/>
      <c r="E336" s="3"/>
      <c r="F336" s="3"/>
      <c r="G336" s="3"/>
      <c r="H336" s="399"/>
      <c r="I336" s="399"/>
      <c r="J336" s="399"/>
      <c r="K336" s="399"/>
      <c r="L336" s="399"/>
    </row>
    <row r="337" spans="2:12" ht="12.75">
      <c r="B337" s="3"/>
      <c r="C337" s="4"/>
      <c r="D337" s="3"/>
      <c r="E337" s="3"/>
      <c r="F337" s="3"/>
      <c r="G337" s="3"/>
      <c r="H337" s="399"/>
      <c r="I337" s="399"/>
      <c r="J337" s="399"/>
      <c r="K337" s="399"/>
      <c r="L337" s="399"/>
    </row>
    <row r="338" spans="2:12" ht="12.75">
      <c r="B338" s="3"/>
      <c r="C338" s="4"/>
      <c r="D338" s="3"/>
      <c r="E338" s="3"/>
      <c r="F338" s="3"/>
      <c r="G338" s="3"/>
      <c r="H338" s="399"/>
      <c r="I338" s="399"/>
      <c r="J338" s="399"/>
      <c r="K338" s="399"/>
      <c r="L338" s="399"/>
    </row>
    <row r="339" spans="2:12" ht="12.75">
      <c r="B339" s="3"/>
      <c r="C339" s="4"/>
      <c r="D339" s="3"/>
      <c r="E339" s="3"/>
      <c r="F339" s="3"/>
      <c r="G339" s="3"/>
      <c r="H339" s="399"/>
      <c r="I339" s="399"/>
      <c r="J339" s="399"/>
      <c r="K339" s="399"/>
      <c r="L339" s="399"/>
    </row>
    <row r="340" spans="2:12" ht="12.75">
      <c r="B340" s="3"/>
      <c r="C340" s="4"/>
      <c r="D340" s="3"/>
      <c r="E340" s="3"/>
      <c r="F340" s="3"/>
      <c r="G340" s="3"/>
      <c r="H340" s="399"/>
      <c r="I340" s="399"/>
      <c r="J340" s="399"/>
      <c r="K340" s="399"/>
      <c r="L340" s="399"/>
    </row>
    <row r="341" spans="2:12" ht="12.75">
      <c r="B341" s="3"/>
      <c r="C341" s="4"/>
      <c r="D341" s="3"/>
      <c r="E341" s="3"/>
      <c r="F341" s="3"/>
      <c r="G341" s="3"/>
      <c r="H341" s="399"/>
      <c r="I341" s="399"/>
      <c r="J341" s="399"/>
      <c r="K341" s="399"/>
      <c r="L341" s="399"/>
    </row>
    <row r="342" spans="2:12" ht="12.75">
      <c r="B342" s="3"/>
      <c r="C342" s="4"/>
      <c r="D342" s="3"/>
      <c r="E342" s="3"/>
      <c r="F342" s="3"/>
      <c r="G342" s="3"/>
      <c r="H342" s="399"/>
      <c r="I342" s="399"/>
      <c r="J342" s="399"/>
      <c r="K342" s="399"/>
      <c r="L342" s="399"/>
    </row>
    <row r="343" spans="2:12" ht="12.75">
      <c r="B343" s="3"/>
      <c r="C343" s="4"/>
      <c r="D343" s="3"/>
      <c r="E343" s="3"/>
      <c r="F343" s="3"/>
      <c r="G343" s="3"/>
      <c r="H343" s="399"/>
      <c r="I343" s="399"/>
      <c r="J343" s="399"/>
      <c r="K343" s="399"/>
      <c r="L343" s="399"/>
    </row>
    <row r="344" spans="2:12" ht="12.75">
      <c r="B344" s="3"/>
      <c r="C344" s="4"/>
      <c r="D344" s="3"/>
      <c r="E344" s="3"/>
      <c r="F344" s="3"/>
      <c r="G344" s="3"/>
      <c r="H344" s="399"/>
      <c r="I344" s="399"/>
      <c r="J344" s="399"/>
      <c r="K344" s="399"/>
      <c r="L344" s="399"/>
    </row>
    <row r="345" spans="2:12" ht="12.75">
      <c r="B345" s="3"/>
      <c r="C345" s="4"/>
      <c r="D345" s="3"/>
      <c r="E345" s="3"/>
      <c r="F345" s="3"/>
      <c r="G345" s="3"/>
      <c r="H345" s="399"/>
      <c r="I345" s="399"/>
      <c r="J345" s="399"/>
      <c r="K345" s="399"/>
      <c r="L345" s="399"/>
    </row>
    <row r="346" spans="2:12" ht="12.75">
      <c r="B346" s="3"/>
      <c r="C346" s="4"/>
      <c r="D346" s="3"/>
      <c r="E346" s="3"/>
      <c r="F346" s="3"/>
      <c r="G346" s="3"/>
      <c r="H346" s="399"/>
      <c r="I346" s="399"/>
      <c r="J346" s="399"/>
      <c r="K346" s="399"/>
      <c r="L346" s="399"/>
    </row>
    <row r="347" spans="2:12" ht="12.75">
      <c r="B347" s="3"/>
      <c r="C347" s="4"/>
      <c r="D347" s="3"/>
      <c r="E347" s="3"/>
      <c r="F347" s="3"/>
      <c r="G347" s="3"/>
      <c r="H347" s="399"/>
      <c r="I347" s="399"/>
      <c r="J347" s="399"/>
      <c r="K347" s="399"/>
      <c r="L347" s="399"/>
    </row>
    <row r="348" spans="2:12" ht="12.75">
      <c r="B348" s="3"/>
      <c r="C348" s="4"/>
      <c r="D348" s="3"/>
      <c r="E348" s="3"/>
      <c r="F348" s="3"/>
      <c r="G348" s="3"/>
      <c r="H348" s="399"/>
      <c r="I348" s="399"/>
      <c r="J348" s="399"/>
      <c r="K348" s="399"/>
      <c r="L348" s="399"/>
    </row>
    <row r="349" spans="2:12" ht="12.75">
      <c r="B349" s="3"/>
      <c r="C349" s="4"/>
      <c r="D349" s="3"/>
      <c r="E349" s="3"/>
      <c r="F349" s="3"/>
      <c r="G349" s="3"/>
      <c r="H349" s="399"/>
      <c r="I349" s="399"/>
      <c r="J349" s="399"/>
      <c r="K349" s="399"/>
      <c r="L349" s="399"/>
    </row>
    <row r="350" spans="2:12" ht="12.75">
      <c r="B350" s="3"/>
      <c r="C350" s="4"/>
      <c r="D350" s="3"/>
      <c r="E350" s="3"/>
      <c r="F350" s="3"/>
      <c r="G350" s="3"/>
      <c r="H350" s="399"/>
      <c r="I350" s="399"/>
      <c r="J350" s="399"/>
      <c r="K350" s="399"/>
      <c r="L350" s="399"/>
    </row>
    <row r="351" spans="2:12" ht="12.75">
      <c r="B351" s="3"/>
      <c r="C351" s="4"/>
      <c r="D351" s="3"/>
      <c r="E351" s="3"/>
      <c r="F351" s="3"/>
      <c r="G351" s="3"/>
      <c r="H351" s="399"/>
      <c r="I351" s="399"/>
      <c r="J351" s="399"/>
      <c r="K351" s="399"/>
      <c r="L351" s="399"/>
    </row>
    <row r="352" spans="2:12" ht="12.75">
      <c r="B352" s="3"/>
      <c r="C352" s="4"/>
      <c r="D352" s="3"/>
      <c r="E352" s="3"/>
      <c r="F352" s="3"/>
      <c r="G352" s="3"/>
      <c r="H352" s="399"/>
      <c r="I352" s="399"/>
      <c r="J352" s="399"/>
      <c r="K352" s="399"/>
      <c r="L352" s="399"/>
    </row>
    <row r="353" spans="2:12" ht="12.75">
      <c r="B353" s="3"/>
      <c r="C353" s="4"/>
      <c r="D353" s="3"/>
      <c r="E353" s="3"/>
      <c r="F353" s="3"/>
      <c r="G353" s="3"/>
      <c r="H353" s="399"/>
      <c r="I353" s="399"/>
      <c r="J353" s="399"/>
      <c r="K353" s="399"/>
      <c r="L353" s="399"/>
    </row>
    <row r="354" spans="2:12" ht="12.75">
      <c r="B354" s="3"/>
      <c r="C354" s="4"/>
      <c r="D354" s="3"/>
      <c r="E354" s="3"/>
      <c r="F354" s="3"/>
      <c r="G354" s="3"/>
      <c r="H354" s="399"/>
      <c r="I354" s="399"/>
      <c r="J354" s="399"/>
      <c r="K354" s="399"/>
      <c r="L354" s="399"/>
    </row>
    <row r="355" spans="2:12" ht="12.75">
      <c r="B355" s="3"/>
      <c r="C355" s="4"/>
      <c r="D355" s="3"/>
      <c r="E355" s="3"/>
      <c r="F355" s="3"/>
      <c r="G355" s="3"/>
      <c r="H355" s="399"/>
      <c r="I355" s="399"/>
      <c r="J355" s="399"/>
      <c r="K355" s="399"/>
      <c r="L355" s="399"/>
    </row>
    <row r="356" spans="2:12" ht="12.75">
      <c r="B356" s="3"/>
      <c r="C356" s="4"/>
      <c r="D356" s="3"/>
      <c r="E356" s="3"/>
      <c r="F356" s="3"/>
      <c r="G356" s="3"/>
      <c r="H356" s="399"/>
      <c r="I356" s="399"/>
      <c r="J356" s="399"/>
      <c r="K356" s="399"/>
      <c r="L356" s="399"/>
    </row>
    <row r="357" spans="2:12" ht="12.75">
      <c r="B357" s="3"/>
      <c r="C357" s="4"/>
      <c r="D357" s="3"/>
      <c r="E357" s="3"/>
      <c r="F357" s="3"/>
      <c r="G357" s="3"/>
      <c r="H357" s="399"/>
      <c r="I357" s="399"/>
      <c r="J357" s="399"/>
      <c r="K357" s="399"/>
      <c r="L357" s="399"/>
    </row>
    <row r="358" spans="2:12" ht="12.75">
      <c r="B358" s="3"/>
      <c r="C358" s="4"/>
      <c r="D358" s="3"/>
      <c r="E358" s="3"/>
      <c r="F358" s="3"/>
      <c r="G358" s="3"/>
      <c r="H358" s="399"/>
      <c r="I358" s="399"/>
      <c r="J358" s="399"/>
      <c r="K358" s="399"/>
      <c r="L358" s="399"/>
    </row>
    <row r="359" spans="2:12" ht="12.75">
      <c r="B359" s="3"/>
      <c r="C359" s="4"/>
      <c r="D359" s="3"/>
      <c r="E359" s="3"/>
      <c r="F359" s="3"/>
      <c r="G359" s="3"/>
      <c r="H359" s="399"/>
      <c r="I359" s="399"/>
      <c r="J359" s="399"/>
      <c r="K359" s="399"/>
      <c r="L359" s="399"/>
    </row>
    <row r="360" spans="2:12" ht="12.75">
      <c r="B360" s="3"/>
      <c r="C360" s="4"/>
      <c r="D360" s="3"/>
      <c r="E360" s="3"/>
      <c r="F360" s="3"/>
      <c r="G360" s="3"/>
      <c r="H360" s="399"/>
      <c r="I360" s="399"/>
      <c r="J360" s="399"/>
      <c r="K360" s="399"/>
      <c r="L360" s="399"/>
    </row>
    <row r="361" spans="2:12" ht="12.75">
      <c r="B361" s="3"/>
      <c r="C361" s="4"/>
      <c r="D361" s="3"/>
      <c r="E361" s="3"/>
      <c r="F361" s="3"/>
      <c r="G361" s="3"/>
      <c r="H361" s="399"/>
      <c r="I361" s="399"/>
      <c r="J361" s="399"/>
      <c r="K361" s="399"/>
      <c r="L361" s="399"/>
    </row>
    <row r="362" spans="2:12" ht="12.75">
      <c r="B362" s="3"/>
      <c r="C362" s="4"/>
      <c r="D362" s="3"/>
      <c r="E362" s="3"/>
      <c r="F362" s="3"/>
      <c r="G362" s="3"/>
      <c r="H362" s="399"/>
      <c r="I362" s="399"/>
      <c r="J362" s="399"/>
      <c r="K362" s="399"/>
      <c r="L362" s="399"/>
    </row>
    <row r="363" spans="2:12" ht="12.75">
      <c r="B363" s="3"/>
      <c r="C363" s="4"/>
      <c r="D363" s="3"/>
      <c r="E363" s="3"/>
      <c r="F363" s="3"/>
      <c r="G363" s="3"/>
      <c r="H363" s="399"/>
      <c r="I363" s="399"/>
      <c r="J363" s="399"/>
      <c r="K363" s="399"/>
      <c r="L363" s="399"/>
    </row>
    <row r="364" spans="2:12" ht="12.75">
      <c r="B364" s="3"/>
      <c r="C364" s="4"/>
      <c r="D364" s="3"/>
      <c r="E364" s="3"/>
      <c r="F364" s="3"/>
      <c r="G364" s="3"/>
      <c r="H364" s="399"/>
      <c r="I364" s="399"/>
      <c r="J364" s="399"/>
      <c r="K364" s="399"/>
      <c r="L364" s="399"/>
    </row>
    <row r="365" spans="2:12" ht="12.75">
      <c r="B365" s="3"/>
      <c r="C365" s="4"/>
      <c r="D365" s="3"/>
      <c r="E365" s="3"/>
      <c r="F365" s="3"/>
      <c r="G365" s="3"/>
      <c r="H365" s="399"/>
      <c r="I365" s="399"/>
      <c r="J365" s="399"/>
      <c r="K365" s="399"/>
      <c r="L365" s="399"/>
    </row>
    <row r="366" spans="2:12" ht="12.75">
      <c r="B366" s="3"/>
      <c r="C366" s="4"/>
      <c r="D366" s="3"/>
      <c r="E366" s="3"/>
      <c r="F366" s="3"/>
      <c r="G366" s="3"/>
      <c r="H366" s="399"/>
      <c r="I366" s="399"/>
      <c r="J366" s="399"/>
      <c r="K366" s="399"/>
      <c r="L366" s="399"/>
    </row>
    <row r="367" spans="2:12" ht="12.75">
      <c r="B367" s="3"/>
      <c r="C367" s="4"/>
      <c r="D367" s="3"/>
      <c r="E367" s="3"/>
      <c r="F367" s="3"/>
      <c r="G367" s="3"/>
      <c r="H367" s="399"/>
      <c r="I367" s="399"/>
      <c r="J367" s="399"/>
      <c r="K367" s="399"/>
      <c r="L367" s="399"/>
    </row>
    <row r="368" spans="2:12" ht="12.75">
      <c r="B368" s="3"/>
      <c r="C368" s="4"/>
      <c r="D368" s="3"/>
      <c r="E368" s="3"/>
      <c r="F368" s="3"/>
      <c r="G368" s="3"/>
      <c r="H368" s="399"/>
      <c r="I368" s="399"/>
      <c r="J368" s="399"/>
      <c r="K368" s="399"/>
      <c r="L368" s="399"/>
    </row>
    <row r="369" spans="2:12" ht="12.75">
      <c r="B369" s="3"/>
      <c r="C369" s="4"/>
      <c r="D369" s="3"/>
      <c r="E369" s="3"/>
      <c r="F369" s="3"/>
      <c r="G369" s="3"/>
      <c r="H369" s="399"/>
      <c r="I369" s="399"/>
      <c r="J369" s="399"/>
      <c r="K369" s="399"/>
      <c r="L369" s="399"/>
    </row>
    <row r="370" spans="2:12" ht="12.75">
      <c r="B370" s="3"/>
      <c r="C370" s="4"/>
      <c r="D370" s="3"/>
      <c r="E370" s="3"/>
      <c r="F370" s="3"/>
      <c r="G370" s="3"/>
      <c r="H370" s="399"/>
      <c r="I370" s="399"/>
      <c r="J370" s="399"/>
      <c r="K370" s="399"/>
      <c r="L370" s="399"/>
    </row>
    <row r="371" spans="2:12" ht="12.75">
      <c r="B371" s="3"/>
      <c r="C371" s="4"/>
      <c r="D371" s="3"/>
      <c r="E371" s="3"/>
      <c r="F371" s="3"/>
      <c r="G371" s="3"/>
      <c r="H371" s="399"/>
      <c r="I371" s="399"/>
      <c r="J371" s="399"/>
      <c r="K371" s="399"/>
      <c r="L371" s="399"/>
    </row>
    <row r="372" spans="2:12" ht="12.75">
      <c r="B372" s="3"/>
      <c r="C372" s="4"/>
      <c r="D372" s="3"/>
      <c r="E372" s="3"/>
      <c r="F372" s="3"/>
      <c r="G372" s="3"/>
      <c r="H372" s="399"/>
      <c r="I372" s="399"/>
      <c r="J372" s="399"/>
      <c r="K372" s="399"/>
      <c r="L372" s="399"/>
    </row>
    <row r="373" spans="2:12" ht="12.75">
      <c r="B373" s="3"/>
      <c r="C373" s="4"/>
      <c r="D373" s="3"/>
      <c r="E373" s="3"/>
      <c r="F373" s="3"/>
      <c r="G373" s="3"/>
      <c r="H373" s="399"/>
      <c r="I373" s="399"/>
      <c r="J373" s="399"/>
      <c r="K373" s="399"/>
      <c r="L373" s="399"/>
    </row>
    <row r="374" spans="2:12" ht="12.75">
      <c r="B374" s="3"/>
      <c r="C374" s="4"/>
      <c r="D374" s="3"/>
      <c r="E374" s="3"/>
      <c r="F374" s="3"/>
      <c r="G374" s="3"/>
      <c r="H374" s="399"/>
      <c r="I374" s="399"/>
      <c r="J374" s="399"/>
      <c r="K374" s="399"/>
      <c r="L374" s="399"/>
    </row>
    <row r="375" spans="2:12" ht="12.75">
      <c r="B375" s="3"/>
      <c r="C375" s="4"/>
      <c r="D375" s="3"/>
      <c r="E375" s="3"/>
      <c r="F375" s="3"/>
      <c r="G375" s="3"/>
      <c r="H375" s="399"/>
      <c r="I375" s="399"/>
      <c r="J375" s="399"/>
      <c r="K375" s="399"/>
      <c r="L375" s="399"/>
    </row>
    <row r="376" spans="2:12" ht="12.75">
      <c r="B376" s="3"/>
      <c r="C376" s="4"/>
      <c r="D376" s="3"/>
      <c r="E376" s="3"/>
      <c r="F376" s="3"/>
      <c r="G376" s="3"/>
      <c r="H376" s="399"/>
      <c r="I376" s="399"/>
      <c r="J376" s="399"/>
      <c r="K376" s="399"/>
      <c r="L376" s="399"/>
    </row>
    <row r="377" spans="2:12" ht="12.75">
      <c r="B377" s="3"/>
      <c r="C377" s="4"/>
      <c r="D377" s="3"/>
      <c r="E377" s="3"/>
      <c r="F377" s="3"/>
      <c r="G377" s="3"/>
      <c r="H377" s="399"/>
      <c r="I377" s="399"/>
      <c r="J377" s="399"/>
      <c r="K377" s="399"/>
      <c r="L377" s="399"/>
    </row>
    <row r="378" spans="2:12" ht="12.75">
      <c r="B378" s="3"/>
      <c r="C378" s="4"/>
      <c r="D378" s="3"/>
      <c r="E378" s="3"/>
      <c r="F378" s="3"/>
      <c r="G378" s="3"/>
      <c r="H378" s="399"/>
      <c r="I378" s="399"/>
      <c r="J378" s="399"/>
      <c r="K378" s="399"/>
      <c r="L378" s="399"/>
    </row>
    <row r="379" spans="2:12" ht="12.75">
      <c r="B379" s="3"/>
      <c r="C379" s="4"/>
      <c r="D379" s="3"/>
      <c r="E379" s="3"/>
      <c r="F379" s="3"/>
      <c r="G379" s="3"/>
      <c r="H379" s="399"/>
      <c r="I379" s="399"/>
      <c r="J379" s="399"/>
      <c r="K379" s="399"/>
      <c r="L379" s="399"/>
    </row>
    <row r="380" spans="2:12" ht="12.75">
      <c r="B380" s="3"/>
      <c r="C380" s="4"/>
      <c r="D380" s="3"/>
      <c r="E380" s="3"/>
      <c r="F380" s="3"/>
      <c r="G380" s="3"/>
      <c r="H380" s="399"/>
      <c r="I380" s="399"/>
      <c r="J380" s="399"/>
      <c r="K380" s="399"/>
      <c r="L380" s="399"/>
    </row>
    <row r="381" spans="2:12" ht="12.75">
      <c r="B381" s="3"/>
      <c r="C381" s="4"/>
      <c r="D381" s="3"/>
      <c r="E381" s="3"/>
      <c r="F381" s="3"/>
      <c r="G381" s="3"/>
      <c r="H381" s="399"/>
      <c r="I381" s="399"/>
      <c r="J381" s="399"/>
      <c r="K381" s="399"/>
      <c r="L381" s="399"/>
    </row>
    <row r="382" spans="2:12" ht="12.75">
      <c r="B382" s="3"/>
      <c r="C382" s="4"/>
      <c r="D382" s="3"/>
      <c r="E382" s="3"/>
      <c r="F382" s="3"/>
      <c r="G382" s="3"/>
      <c r="H382" s="399"/>
      <c r="I382" s="399"/>
      <c r="J382" s="399"/>
      <c r="K382" s="399"/>
      <c r="L382" s="399"/>
    </row>
    <row r="383" spans="2:12" ht="12.75">
      <c r="B383" s="3"/>
      <c r="C383" s="4"/>
      <c r="D383" s="3"/>
      <c r="E383" s="3"/>
      <c r="F383" s="3"/>
      <c r="G383" s="3"/>
      <c r="H383" s="399"/>
      <c r="I383" s="399"/>
      <c r="J383" s="399"/>
      <c r="K383" s="399"/>
      <c r="L383" s="399"/>
    </row>
    <row r="384" spans="2:12" ht="12.75">
      <c r="B384" s="3"/>
      <c r="C384" s="4"/>
      <c r="D384" s="3"/>
      <c r="E384" s="3"/>
      <c r="F384" s="3"/>
      <c r="G384" s="3"/>
      <c r="H384" s="399"/>
      <c r="I384" s="399"/>
      <c r="J384" s="399"/>
      <c r="K384" s="399"/>
      <c r="L384" s="399"/>
    </row>
    <row r="385" spans="2:12" ht="12.75">
      <c r="B385" s="3"/>
      <c r="C385" s="4"/>
      <c r="D385" s="3"/>
      <c r="E385" s="3"/>
      <c r="F385" s="3"/>
      <c r="G385" s="3"/>
      <c r="H385" s="399"/>
      <c r="I385" s="399"/>
      <c r="J385" s="399"/>
      <c r="K385" s="399"/>
      <c r="L385" s="399"/>
    </row>
    <row r="386" spans="2:12" ht="12.75">
      <c r="B386" s="3"/>
      <c r="C386" s="4"/>
      <c r="D386" s="3"/>
      <c r="E386" s="3"/>
      <c r="F386" s="3"/>
      <c r="G386" s="3"/>
      <c r="H386" s="399"/>
      <c r="I386" s="399"/>
      <c r="J386" s="399"/>
      <c r="K386" s="399"/>
      <c r="L386" s="399"/>
    </row>
    <row r="387" spans="2:12" ht="12.75">
      <c r="B387" s="3"/>
      <c r="C387" s="4"/>
      <c r="D387" s="3"/>
      <c r="E387" s="3"/>
      <c r="F387" s="3"/>
      <c r="G387" s="3"/>
      <c r="H387" s="399"/>
      <c r="I387" s="399"/>
      <c r="J387" s="399"/>
      <c r="K387" s="399"/>
      <c r="L387" s="399"/>
    </row>
    <row r="388" spans="2:12" ht="12.75">
      <c r="B388" s="3"/>
      <c r="C388" s="4"/>
      <c r="D388" s="3"/>
      <c r="E388" s="3"/>
      <c r="F388" s="3"/>
      <c r="G388" s="3"/>
      <c r="H388" s="399"/>
      <c r="I388" s="399"/>
      <c r="J388" s="399"/>
      <c r="K388" s="399"/>
      <c r="L388" s="399"/>
    </row>
    <row r="389" spans="2:12" ht="12.75">
      <c r="B389" s="3"/>
      <c r="C389" s="4"/>
      <c r="D389" s="3"/>
      <c r="E389" s="3"/>
      <c r="F389" s="3"/>
      <c r="G389" s="3"/>
      <c r="H389" s="399"/>
      <c r="I389" s="399"/>
      <c r="J389" s="399"/>
      <c r="K389" s="399"/>
      <c r="L389" s="399"/>
    </row>
    <row r="390" spans="2:12" ht="12.75">
      <c r="B390" s="3"/>
      <c r="C390" s="4"/>
      <c r="D390" s="3"/>
      <c r="E390" s="3"/>
      <c r="F390" s="3"/>
      <c r="G390" s="3"/>
      <c r="H390" s="399"/>
      <c r="I390" s="399"/>
      <c r="J390" s="399"/>
      <c r="K390" s="399"/>
      <c r="L390" s="399"/>
    </row>
    <row r="391" spans="2:12" ht="12.75">
      <c r="B391" s="3"/>
      <c r="C391" s="4"/>
      <c r="D391" s="3"/>
      <c r="E391" s="3"/>
      <c r="F391" s="3"/>
      <c r="G391" s="3"/>
      <c r="H391" s="399"/>
      <c r="I391" s="399"/>
      <c r="J391" s="399"/>
      <c r="K391" s="399"/>
      <c r="L391" s="399"/>
    </row>
    <row r="392" spans="2:12" ht="12.75">
      <c r="B392" s="3"/>
      <c r="C392" s="4"/>
      <c r="D392" s="3"/>
      <c r="E392" s="3"/>
      <c r="F392" s="3"/>
      <c r="G392" s="3"/>
      <c r="H392" s="399"/>
      <c r="I392" s="399"/>
      <c r="J392" s="399"/>
      <c r="K392" s="399"/>
      <c r="L392" s="399"/>
    </row>
    <row r="393" spans="2:12" ht="12.75">
      <c r="B393" s="3"/>
      <c r="C393" s="4"/>
      <c r="D393" s="3"/>
      <c r="E393" s="3"/>
      <c r="F393" s="3"/>
      <c r="G393" s="3"/>
      <c r="H393" s="399"/>
      <c r="I393" s="399"/>
      <c r="J393" s="399"/>
      <c r="K393" s="399"/>
      <c r="L393" s="399"/>
    </row>
    <row r="394" spans="2:12" ht="12.75">
      <c r="B394" s="3"/>
      <c r="C394" s="4"/>
      <c r="D394" s="3"/>
      <c r="E394" s="3"/>
      <c r="F394" s="3"/>
      <c r="G394" s="3"/>
      <c r="H394" s="399"/>
      <c r="I394" s="399"/>
      <c r="J394" s="399"/>
      <c r="K394" s="399"/>
      <c r="L394" s="399"/>
    </row>
    <row r="395" spans="2:12" ht="12.75">
      <c r="B395" s="3"/>
      <c r="C395" s="4"/>
      <c r="D395" s="3"/>
      <c r="E395" s="3"/>
      <c r="F395" s="3"/>
      <c r="G395" s="3"/>
      <c r="H395" s="399"/>
      <c r="I395" s="399"/>
      <c r="J395" s="399"/>
      <c r="K395" s="399"/>
      <c r="L395" s="399"/>
    </row>
    <row r="396" spans="2:12" ht="12.75">
      <c r="B396" s="3"/>
      <c r="C396" s="4"/>
      <c r="D396" s="3"/>
      <c r="E396" s="3"/>
      <c r="F396" s="3"/>
      <c r="G396" s="3"/>
      <c r="H396" s="399"/>
      <c r="I396" s="399"/>
      <c r="J396" s="399"/>
      <c r="K396" s="399"/>
      <c r="L396" s="399"/>
    </row>
    <row r="397" spans="2:12" ht="12.75">
      <c r="B397" s="3"/>
      <c r="C397" s="4"/>
      <c r="D397" s="3"/>
      <c r="E397" s="3"/>
      <c r="F397" s="3"/>
      <c r="G397" s="3"/>
      <c r="H397" s="399"/>
      <c r="I397" s="399"/>
      <c r="J397" s="399"/>
      <c r="K397" s="399"/>
      <c r="L397" s="399"/>
    </row>
    <row r="398" spans="2:12" ht="12.75">
      <c r="B398" s="3"/>
      <c r="C398" s="4"/>
      <c r="D398" s="3"/>
      <c r="E398" s="3"/>
      <c r="F398" s="3"/>
      <c r="G398" s="3"/>
      <c r="H398" s="399"/>
      <c r="I398" s="399"/>
      <c r="J398" s="399"/>
      <c r="K398" s="399"/>
      <c r="L398" s="399"/>
    </row>
    <row r="399" spans="2:12" ht="12.75">
      <c r="B399" s="3"/>
      <c r="C399" s="4"/>
      <c r="D399" s="3"/>
      <c r="E399" s="3"/>
      <c r="F399" s="3"/>
      <c r="G399" s="3"/>
      <c r="H399" s="399"/>
      <c r="I399" s="399"/>
      <c r="J399" s="399"/>
      <c r="K399" s="399"/>
      <c r="L399" s="399"/>
    </row>
    <row r="400" spans="2:12" ht="12.75">
      <c r="B400" s="3"/>
      <c r="C400" s="4"/>
      <c r="D400" s="3"/>
      <c r="E400" s="3"/>
      <c r="F400" s="3"/>
      <c r="G400" s="3"/>
      <c r="H400" s="399"/>
      <c r="I400" s="399"/>
      <c r="J400" s="399"/>
      <c r="K400" s="399"/>
      <c r="L400" s="399"/>
    </row>
    <row r="401" spans="2:12" ht="12.75">
      <c r="B401" s="3"/>
      <c r="C401" s="4"/>
      <c r="D401" s="3"/>
      <c r="E401" s="3"/>
      <c r="F401" s="3"/>
      <c r="G401" s="3"/>
      <c r="H401" s="399"/>
      <c r="I401" s="399"/>
      <c r="J401" s="399"/>
      <c r="K401" s="399"/>
      <c r="L401" s="399"/>
    </row>
    <row r="402" spans="2:12" ht="12.75">
      <c r="B402" s="3"/>
      <c r="C402" s="4"/>
      <c r="D402" s="3"/>
      <c r="E402" s="3"/>
      <c r="F402" s="3"/>
      <c r="G402" s="3"/>
      <c r="H402" s="399"/>
      <c r="I402" s="399"/>
      <c r="J402" s="399"/>
      <c r="K402" s="399"/>
      <c r="L402" s="399"/>
    </row>
    <row r="403" spans="2:12" ht="12.75">
      <c r="B403" s="3"/>
      <c r="C403" s="4"/>
      <c r="D403" s="3"/>
      <c r="E403" s="3"/>
      <c r="F403" s="3"/>
      <c r="G403" s="3"/>
      <c r="H403" s="399"/>
      <c r="I403" s="399"/>
      <c r="J403" s="399"/>
      <c r="K403" s="399"/>
      <c r="L403" s="399"/>
    </row>
    <row r="404" spans="2:12" ht="12.75">
      <c r="B404" s="3"/>
      <c r="C404" s="4"/>
      <c r="D404" s="3"/>
      <c r="E404" s="3"/>
      <c r="F404" s="3"/>
      <c r="G404" s="3"/>
      <c r="H404" s="399"/>
      <c r="I404" s="399"/>
      <c r="J404" s="399"/>
      <c r="K404" s="399"/>
      <c r="L404" s="399"/>
    </row>
    <row r="405" spans="2:12" ht="12.75">
      <c r="B405" s="3"/>
      <c r="C405" s="4"/>
      <c r="D405" s="3"/>
      <c r="E405" s="3"/>
      <c r="F405" s="3"/>
      <c r="G405" s="3"/>
      <c r="H405" s="399"/>
      <c r="I405" s="399"/>
      <c r="J405" s="399"/>
      <c r="K405" s="399"/>
      <c r="L405" s="399"/>
    </row>
    <row r="406" spans="2:12" ht="12.75">
      <c r="B406" s="3"/>
      <c r="C406" s="4"/>
      <c r="D406" s="3"/>
      <c r="E406" s="3"/>
      <c r="F406" s="3"/>
      <c r="G406" s="3"/>
      <c r="H406" s="399"/>
      <c r="I406" s="399"/>
      <c r="J406" s="399"/>
      <c r="K406" s="399"/>
      <c r="L406" s="399"/>
    </row>
    <row r="407" spans="2:12" ht="12.75">
      <c r="B407" s="3"/>
      <c r="C407" s="4"/>
      <c r="D407" s="3"/>
      <c r="E407" s="3"/>
      <c r="F407" s="3"/>
      <c r="G407" s="3"/>
      <c r="H407" s="399"/>
      <c r="I407" s="399"/>
      <c r="J407" s="399"/>
      <c r="K407" s="399"/>
      <c r="L407" s="399"/>
    </row>
    <row r="408" spans="2:12" ht="12.75">
      <c r="B408" s="3"/>
      <c r="C408" s="4"/>
      <c r="D408" s="3"/>
      <c r="E408" s="3"/>
      <c r="F408" s="3"/>
      <c r="G408" s="3"/>
      <c r="H408" s="399"/>
      <c r="I408" s="399"/>
      <c r="J408" s="399"/>
      <c r="K408" s="399"/>
      <c r="L408" s="399"/>
    </row>
    <row r="409" spans="2:12" ht="12.75">
      <c r="B409" s="3"/>
      <c r="C409" s="4"/>
      <c r="D409" s="3"/>
      <c r="E409" s="3"/>
      <c r="F409" s="3"/>
      <c r="G409" s="3"/>
      <c r="H409" s="399"/>
      <c r="I409" s="399"/>
      <c r="J409" s="399"/>
      <c r="K409" s="399"/>
      <c r="L409" s="399"/>
    </row>
    <row r="410" spans="2:12" ht="12.75">
      <c r="B410" s="3"/>
      <c r="C410" s="4"/>
      <c r="D410" s="3"/>
      <c r="E410" s="3"/>
      <c r="F410" s="3"/>
      <c r="G410" s="3"/>
      <c r="H410" s="399"/>
      <c r="I410" s="399"/>
      <c r="J410" s="399"/>
      <c r="K410" s="399"/>
      <c r="L410" s="399"/>
    </row>
    <row r="411" spans="2:12" ht="12.75">
      <c r="B411" s="3"/>
      <c r="C411" s="4"/>
      <c r="D411" s="3"/>
      <c r="E411" s="3"/>
      <c r="F411" s="3"/>
      <c r="G411" s="3"/>
      <c r="H411" s="399"/>
      <c r="I411" s="399"/>
      <c r="J411" s="399"/>
      <c r="K411" s="399"/>
      <c r="L411" s="399"/>
    </row>
    <row r="412" spans="2:12" ht="12.75">
      <c r="B412" s="3"/>
      <c r="C412" s="4"/>
      <c r="D412" s="3"/>
      <c r="E412" s="3"/>
      <c r="F412" s="3"/>
      <c r="G412" s="3"/>
      <c r="H412" s="399"/>
      <c r="I412" s="399"/>
      <c r="J412" s="399"/>
      <c r="K412" s="399"/>
      <c r="L412" s="399"/>
    </row>
    <row r="413" spans="2:12" ht="12.75">
      <c r="B413" s="3"/>
      <c r="C413" s="4"/>
      <c r="D413" s="3"/>
      <c r="E413" s="3"/>
      <c r="F413" s="3"/>
      <c r="G413" s="3"/>
      <c r="H413" s="399"/>
      <c r="I413" s="399"/>
      <c r="J413" s="399"/>
      <c r="K413" s="399"/>
      <c r="L413" s="399"/>
    </row>
    <row r="414" spans="2:12" ht="12.75">
      <c r="B414" s="3"/>
      <c r="C414" s="4"/>
      <c r="D414" s="3"/>
      <c r="E414" s="3"/>
      <c r="F414" s="3"/>
      <c r="G414" s="3"/>
      <c r="H414" s="399"/>
      <c r="I414" s="399"/>
      <c r="J414" s="399"/>
      <c r="K414" s="399"/>
      <c r="L414" s="399"/>
    </row>
    <row r="415" spans="2:12" ht="12.75">
      <c r="B415" s="3"/>
      <c r="C415" s="4"/>
      <c r="D415" s="3"/>
      <c r="E415" s="3"/>
      <c r="F415" s="3"/>
      <c r="G415" s="3"/>
      <c r="H415" s="399"/>
      <c r="I415" s="399"/>
      <c r="J415" s="399"/>
      <c r="K415" s="399"/>
      <c r="L415" s="399"/>
    </row>
    <row r="416" spans="2:12" ht="12.75">
      <c r="B416" s="3"/>
      <c r="C416" s="4"/>
      <c r="D416" s="3"/>
      <c r="E416" s="3"/>
      <c r="F416" s="3"/>
      <c r="G416" s="3"/>
      <c r="H416" s="399"/>
      <c r="I416" s="399"/>
      <c r="J416" s="399"/>
      <c r="K416" s="399"/>
      <c r="L416" s="399"/>
    </row>
    <row r="417" spans="2:12" ht="12.75">
      <c r="B417" s="3"/>
      <c r="C417" s="4"/>
      <c r="D417" s="3"/>
      <c r="E417" s="3"/>
      <c r="F417" s="3"/>
      <c r="G417" s="3"/>
      <c r="H417" s="399"/>
      <c r="I417" s="399"/>
      <c r="J417" s="399"/>
      <c r="K417" s="399"/>
      <c r="L417" s="399"/>
    </row>
    <row r="418" spans="2:12" ht="12.75">
      <c r="B418" s="3"/>
      <c r="C418" s="4"/>
      <c r="D418" s="3"/>
      <c r="E418" s="3"/>
      <c r="F418" s="3"/>
      <c r="G418" s="3"/>
      <c r="H418" s="399"/>
      <c r="I418" s="399"/>
      <c r="J418" s="399"/>
      <c r="K418" s="399"/>
      <c r="L418" s="399"/>
    </row>
    <row r="419" spans="2:12" ht="12.75">
      <c r="B419" s="3"/>
      <c r="C419" s="4"/>
      <c r="D419" s="3"/>
      <c r="E419" s="3"/>
      <c r="F419" s="3"/>
      <c r="G419" s="3"/>
      <c r="H419" s="399"/>
      <c r="I419" s="399"/>
      <c r="J419" s="399"/>
      <c r="K419" s="399"/>
      <c r="L419" s="399"/>
    </row>
    <row r="420" spans="2:12" ht="12.75">
      <c r="B420" s="3"/>
      <c r="C420" s="4"/>
      <c r="D420" s="3"/>
      <c r="E420" s="3"/>
      <c r="F420" s="3"/>
      <c r="G420" s="3"/>
      <c r="H420" s="399"/>
      <c r="I420" s="399"/>
      <c r="J420" s="399"/>
      <c r="K420" s="399"/>
      <c r="L420" s="399"/>
    </row>
    <row r="421" spans="2:12" ht="12.75">
      <c r="B421" s="3"/>
      <c r="C421" s="4"/>
      <c r="D421" s="3"/>
      <c r="E421" s="3"/>
      <c r="F421" s="3"/>
      <c r="G421" s="3"/>
      <c r="H421" s="399"/>
      <c r="I421" s="399"/>
      <c r="J421" s="399"/>
      <c r="K421" s="399"/>
      <c r="L421" s="399"/>
    </row>
    <row r="422" spans="2:12" ht="12.75">
      <c r="B422" s="3"/>
      <c r="C422" s="4"/>
      <c r="D422" s="3"/>
      <c r="E422" s="3"/>
      <c r="F422" s="3"/>
      <c r="G422" s="3"/>
      <c r="H422" s="399"/>
      <c r="I422" s="399"/>
      <c r="J422" s="399"/>
      <c r="K422" s="399"/>
      <c r="L422" s="399"/>
    </row>
    <row r="423" spans="2:12" ht="12.75">
      <c r="B423" s="3"/>
      <c r="C423" s="4"/>
      <c r="D423" s="3"/>
      <c r="E423" s="3"/>
      <c r="F423" s="3"/>
      <c r="G423" s="3"/>
      <c r="H423" s="399"/>
      <c r="I423" s="399"/>
      <c r="J423" s="399"/>
      <c r="K423" s="399"/>
      <c r="L423" s="399"/>
    </row>
    <row r="424" spans="2:12" ht="12.75">
      <c r="B424" s="3"/>
      <c r="C424" s="4"/>
      <c r="D424" s="3"/>
      <c r="E424" s="3"/>
      <c r="F424" s="3"/>
      <c r="G424" s="3"/>
      <c r="H424" s="399"/>
      <c r="I424" s="399"/>
      <c r="J424" s="399"/>
      <c r="K424" s="399"/>
      <c r="L424" s="399"/>
    </row>
    <row r="425" spans="2:12" ht="12.75">
      <c r="B425" s="3"/>
      <c r="C425" s="4"/>
      <c r="D425" s="3"/>
      <c r="E425" s="3"/>
      <c r="F425" s="3"/>
      <c r="G425" s="3"/>
      <c r="H425" s="399"/>
      <c r="I425" s="399"/>
      <c r="J425" s="399"/>
      <c r="K425" s="399"/>
      <c r="L425" s="399"/>
    </row>
    <row r="426" spans="2:12" ht="12.75">
      <c r="B426" s="3"/>
      <c r="C426" s="4"/>
      <c r="D426" s="3"/>
      <c r="E426" s="3"/>
      <c r="F426" s="3"/>
      <c r="G426" s="3"/>
      <c r="H426" s="399"/>
      <c r="I426" s="399"/>
      <c r="J426" s="399"/>
      <c r="K426" s="399"/>
      <c r="L426" s="399"/>
    </row>
    <row r="427" spans="2:12" ht="12.75">
      <c r="B427" s="3"/>
      <c r="C427" s="4"/>
      <c r="D427" s="3"/>
      <c r="E427" s="3"/>
      <c r="F427" s="3"/>
      <c r="G427" s="3"/>
      <c r="H427" s="399"/>
      <c r="I427" s="399"/>
      <c r="J427" s="399"/>
      <c r="K427" s="399"/>
      <c r="L427" s="399"/>
    </row>
    <row r="428" spans="2:12" ht="12.75">
      <c r="B428" s="3"/>
      <c r="C428" s="4"/>
      <c r="D428" s="3"/>
      <c r="E428" s="3"/>
      <c r="F428" s="3"/>
      <c r="G428" s="3"/>
      <c r="H428" s="399"/>
      <c r="I428" s="399"/>
      <c r="J428" s="399"/>
      <c r="K428" s="399"/>
      <c r="L428" s="399"/>
    </row>
    <row r="429" spans="2:12" ht="12.75">
      <c r="B429" s="3"/>
      <c r="C429" s="4"/>
      <c r="D429" s="3"/>
      <c r="E429" s="3"/>
      <c r="F429" s="3"/>
      <c r="G429" s="3"/>
      <c r="H429" s="399"/>
      <c r="I429" s="399"/>
      <c r="J429" s="399"/>
      <c r="K429" s="399"/>
      <c r="L429" s="399"/>
    </row>
    <row r="430" spans="2:12" ht="12.75">
      <c r="B430" s="3"/>
      <c r="C430" s="4"/>
      <c r="D430" s="3"/>
      <c r="E430" s="3"/>
      <c r="F430" s="3"/>
      <c r="G430" s="3"/>
      <c r="H430" s="399"/>
      <c r="I430" s="399"/>
      <c r="J430" s="399"/>
      <c r="K430" s="399"/>
      <c r="L430" s="399"/>
    </row>
    <row r="431" spans="2:12" ht="12.75">
      <c r="B431" s="3"/>
      <c r="C431" s="4"/>
      <c r="D431" s="3"/>
      <c r="E431" s="3"/>
      <c r="F431" s="3"/>
      <c r="G431" s="3"/>
      <c r="H431" s="399"/>
      <c r="I431" s="399"/>
      <c r="J431" s="399"/>
      <c r="K431" s="399"/>
      <c r="L431" s="399"/>
    </row>
    <row r="432" spans="2:12" ht="12.75">
      <c r="B432" s="3"/>
      <c r="C432" s="4"/>
      <c r="D432" s="3"/>
      <c r="E432" s="3"/>
      <c r="F432" s="3"/>
      <c r="G432" s="3"/>
      <c r="H432" s="399"/>
      <c r="I432" s="399"/>
      <c r="J432" s="399"/>
      <c r="K432" s="399"/>
      <c r="L432" s="399"/>
    </row>
    <row r="433" spans="2:12" ht="12.75">
      <c r="B433" s="3"/>
      <c r="C433" s="4"/>
      <c r="D433" s="3"/>
      <c r="E433" s="3"/>
      <c r="F433" s="3"/>
      <c r="G433" s="3"/>
      <c r="H433" s="399"/>
      <c r="I433" s="399"/>
      <c r="J433" s="399"/>
      <c r="K433" s="399"/>
      <c r="L433" s="399"/>
    </row>
    <row r="434" spans="2:12" ht="12.75">
      <c r="B434" s="3"/>
      <c r="C434" s="4"/>
      <c r="D434" s="3"/>
      <c r="E434" s="3"/>
      <c r="F434" s="3"/>
      <c r="G434" s="3"/>
      <c r="H434" s="399"/>
      <c r="I434" s="399"/>
      <c r="J434" s="399"/>
      <c r="K434" s="399"/>
      <c r="L434" s="399"/>
    </row>
    <row r="435" spans="2:12" ht="12.75">
      <c r="B435" s="3"/>
      <c r="C435" s="4"/>
      <c r="D435" s="3"/>
      <c r="E435" s="3"/>
      <c r="F435" s="3"/>
      <c r="G435" s="3"/>
      <c r="H435" s="399"/>
      <c r="I435" s="399"/>
      <c r="J435" s="399"/>
      <c r="K435" s="399"/>
      <c r="L435" s="399"/>
    </row>
    <row r="436" spans="2:12" ht="12.75">
      <c r="B436" s="3"/>
      <c r="C436" s="4"/>
      <c r="D436" s="3"/>
      <c r="E436" s="3"/>
      <c r="F436" s="3"/>
      <c r="G436" s="3"/>
      <c r="H436" s="399"/>
      <c r="I436" s="399"/>
      <c r="J436" s="399"/>
      <c r="K436" s="399"/>
      <c r="L436" s="399"/>
    </row>
    <row r="437" spans="2:12" ht="12.75">
      <c r="B437" s="3"/>
      <c r="C437" s="4"/>
      <c r="D437" s="3"/>
      <c r="E437" s="3"/>
      <c r="F437" s="3"/>
      <c r="G437" s="3"/>
      <c r="H437" s="399"/>
      <c r="I437" s="399"/>
      <c r="J437" s="399"/>
      <c r="K437" s="399"/>
      <c r="L437" s="399"/>
    </row>
    <row r="438" spans="2:12" ht="12.75">
      <c r="B438" s="3"/>
      <c r="C438" s="4"/>
      <c r="D438" s="3"/>
      <c r="E438" s="3"/>
      <c r="F438" s="3"/>
      <c r="G438" s="3"/>
      <c r="H438" s="399"/>
      <c r="I438" s="399"/>
      <c r="J438" s="399"/>
      <c r="K438" s="399"/>
      <c r="L438" s="399"/>
    </row>
    <row r="439" spans="2:12" ht="12.75">
      <c r="B439" s="3"/>
      <c r="C439" s="4"/>
      <c r="D439" s="3"/>
      <c r="E439" s="3"/>
      <c r="F439" s="3"/>
      <c r="G439" s="3"/>
      <c r="H439" s="399"/>
      <c r="I439" s="399"/>
      <c r="J439" s="399"/>
      <c r="K439" s="399"/>
      <c r="L439" s="399"/>
    </row>
    <row r="440" spans="2:12" ht="12.75">
      <c r="B440" s="3"/>
      <c r="C440" s="4"/>
      <c r="D440" s="3"/>
      <c r="E440" s="3"/>
      <c r="F440" s="3"/>
      <c r="G440" s="3"/>
      <c r="H440" s="399"/>
      <c r="I440" s="399"/>
      <c r="J440" s="399"/>
      <c r="K440" s="399"/>
      <c r="L440" s="399"/>
    </row>
    <row r="441" spans="2:12" ht="12.75">
      <c r="B441" s="3"/>
      <c r="C441" s="4"/>
      <c r="D441" s="3"/>
      <c r="E441" s="3"/>
      <c r="F441" s="3"/>
      <c r="G441" s="3"/>
      <c r="H441" s="399"/>
      <c r="I441" s="399"/>
      <c r="J441" s="399"/>
      <c r="K441" s="399"/>
      <c r="L441" s="399"/>
    </row>
    <row r="442" spans="2:12" ht="12.75">
      <c r="B442" s="3"/>
      <c r="C442" s="4"/>
      <c r="D442" s="3"/>
      <c r="E442" s="3"/>
      <c r="F442" s="3"/>
      <c r="G442" s="3"/>
      <c r="H442" s="399"/>
      <c r="I442" s="399"/>
      <c r="J442" s="399"/>
      <c r="K442" s="399"/>
      <c r="L442" s="399"/>
    </row>
    <row r="443" spans="2:12" ht="12.75">
      <c r="B443" s="3"/>
      <c r="C443" s="4"/>
      <c r="D443" s="3"/>
      <c r="E443" s="3"/>
      <c r="F443" s="3"/>
      <c r="G443" s="3"/>
      <c r="H443" s="399"/>
      <c r="I443" s="399"/>
      <c r="J443" s="399"/>
      <c r="K443" s="399"/>
      <c r="L443" s="399"/>
    </row>
    <row r="444" spans="2:12" ht="12.75">
      <c r="B444" s="3"/>
      <c r="C444" s="4"/>
      <c r="D444" s="3"/>
      <c r="E444" s="3"/>
      <c r="F444" s="3"/>
      <c r="G444" s="3"/>
      <c r="H444" s="399"/>
      <c r="I444" s="399"/>
      <c r="J444" s="399"/>
      <c r="K444" s="399"/>
      <c r="L444" s="399"/>
    </row>
    <row r="445" spans="2:12" ht="12.75">
      <c r="B445" s="3"/>
      <c r="C445" s="4"/>
      <c r="D445" s="3"/>
      <c r="E445" s="3"/>
      <c r="F445" s="3"/>
      <c r="G445" s="3"/>
      <c r="H445" s="399"/>
      <c r="I445" s="399"/>
      <c r="J445" s="399"/>
      <c r="K445" s="399"/>
      <c r="L445" s="399"/>
    </row>
    <row r="446" spans="2:12" ht="12.75">
      <c r="B446" s="3"/>
      <c r="C446" s="4"/>
      <c r="D446" s="3"/>
      <c r="E446" s="3"/>
      <c r="F446" s="3"/>
      <c r="G446" s="3"/>
      <c r="H446" s="399"/>
      <c r="I446" s="399"/>
      <c r="J446" s="399"/>
      <c r="K446" s="399"/>
      <c r="L446" s="399"/>
    </row>
    <row r="447" spans="2:12" ht="12.75">
      <c r="B447" s="3"/>
      <c r="C447" s="4"/>
      <c r="D447" s="3"/>
      <c r="E447" s="3"/>
      <c r="F447" s="3"/>
      <c r="G447" s="3"/>
      <c r="H447" s="399"/>
      <c r="I447" s="399"/>
      <c r="J447" s="399"/>
      <c r="K447" s="399"/>
      <c r="L447" s="399"/>
    </row>
    <row r="448" spans="2:12" ht="12.75">
      <c r="B448" s="3"/>
      <c r="C448" s="4"/>
      <c r="D448" s="3"/>
      <c r="E448" s="3"/>
      <c r="F448" s="3"/>
      <c r="G448" s="3"/>
      <c r="H448" s="399"/>
      <c r="I448" s="399"/>
      <c r="J448" s="399"/>
      <c r="K448" s="399"/>
      <c r="L448" s="399"/>
    </row>
    <row r="449" spans="2:12" ht="12.75">
      <c r="B449" s="3"/>
      <c r="C449" s="4"/>
      <c r="D449" s="3"/>
      <c r="E449" s="3"/>
      <c r="F449" s="3"/>
      <c r="G449" s="3"/>
      <c r="H449" s="399"/>
      <c r="I449" s="399"/>
      <c r="J449" s="399"/>
      <c r="K449" s="399"/>
      <c r="L449" s="399"/>
    </row>
    <row r="450" spans="2:12" ht="12.75">
      <c r="B450" s="3"/>
      <c r="C450" s="4"/>
      <c r="D450" s="3"/>
      <c r="E450" s="3"/>
      <c r="F450" s="3"/>
      <c r="G450" s="3"/>
      <c r="H450" s="399"/>
      <c r="I450" s="399"/>
      <c r="J450" s="399"/>
      <c r="K450" s="399"/>
      <c r="L450" s="399"/>
    </row>
    <row r="451" spans="2:12" ht="12.75">
      <c r="B451" s="3"/>
      <c r="C451" s="4"/>
      <c r="D451" s="3"/>
      <c r="E451" s="3"/>
      <c r="F451" s="3"/>
      <c r="G451" s="3"/>
      <c r="H451" s="399"/>
      <c r="I451" s="399"/>
      <c r="J451" s="399"/>
      <c r="K451" s="399"/>
      <c r="L451" s="399"/>
    </row>
    <row r="452" spans="2:12" ht="12.75">
      <c r="B452" s="3"/>
      <c r="C452" s="4"/>
      <c r="D452" s="3"/>
      <c r="E452" s="3"/>
      <c r="F452" s="3"/>
      <c r="G452" s="3"/>
      <c r="H452" s="399"/>
      <c r="I452" s="399"/>
      <c r="J452" s="399"/>
      <c r="K452" s="399"/>
      <c r="L452" s="399"/>
    </row>
    <row r="453" spans="2:12" ht="12.75">
      <c r="B453" s="3"/>
      <c r="C453" s="4"/>
      <c r="D453" s="3"/>
      <c r="E453" s="3"/>
      <c r="F453" s="3"/>
      <c r="G453" s="3"/>
      <c r="H453" s="399"/>
      <c r="I453" s="399"/>
      <c r="J453" s="399"/>
      <c r="K453" s="399"/>
      <c r="L453" s="399"/>
    </row>
    <row r="454" spans="2:12" ht="12.75">
      <c r="B454" s="3"/>
      <c r="C454" s="4"/>
      <c r="D454" s="3"/>
      <c r="E454" s="3"/>
      <c r="F454" s="3"/>
      <c r="G454" s="3"/>
      <c r="H454" s="399"/>
      <c r="I454" s="399"/>
      <c r="J454" s="399"/>
      <c r="K454" s="399"/>
      <c r="L454" s="399"/>
    </row>
    <row r="455" spans="2:12" ht="12.75">
      <c r="B455" s="3"/>
      <c r="C455" s="4"/>
      <c r="D455" s="3"/>
      <c r="E455" s="3"/>
      <c r="F455" s="3"/>
      <c r="G455" s="3"/>
      <c r="H455" s="399"/>
      <c r="I455" s="399"/>
      <c r="J455" s="399"/>
      <c r="K455" s="399"/>
      <c r="L455" s="399"/>
    </row>
    <row r="456" spans="2:12" ht="12.75">
      <c r="B456" s="3"/>
      <c r="C456" s="4"/>
      <c r="D456" s="3"/>
      <c r="E456" s="3"/>
      <c r="F456" s="3"/>
      <c r="G456" s="3"/>
      <c r="H456" s="399"/>
      <c r="I456" s="399"/>
      <c r="J456" s="399"/>
      <c r="K456" s="399"/>
      <c r="L456" s="399"/>
    </row>
    <row r="457" spans="2:12" ht="12.75">
      <c r="B457" s="3"/>
      <c r="C457" s="4"/>
      <c r="D457" s="3"/>
      <c r="E457" s="3"/>
      <c r="F457" s="3"/>
      <c r="G457" s="3"/>
      <c r="H457" s="399"/>
      <c r="I457" s="399"/>
      <c r="J457" s="399"/>
      <c r="K457" s="399"/>
      <c r="L457" s="399"/>
    </row>
    <row r="458" spans="2:12" ht="12.75">
      <c r="B458" s="3"/>
      <c r="C458" s="4"/>
      <c r="D458" s="3"/>
      <c r="E458" s="3"/>
      <c r="F458" s="3"/>
      <c r="G458" s="3"/>
      <c r="H458" s="399"/>
      <c r="I458" s="399"/>
      <c r="J458" s="399"/>
      <c r="K458" s="399"/>
      <c r="L458" s="399"/>
    </row>
    <row r="459" spans="2:12" ht="12.75">
      <c r="B459" s="3"/>
      <c r="C459" s="4"/>
      <c r="D459" s="3"/>
      <c r="E459" s="3"/>
      <c r="F459" s="3"/>
      <c r="G459" s="3"/>
      <c r="H459" s="399"/>
      <c r="I459" s="399"/>
      <c r="J459" s="399"/>
      <c r="K459" s="399"/>
      <c r="L459" s="399"/>
    </row>
    <row r="460" spans="2:12" ht="12.75">
      <c r="B460" s="3"/>
      <c r="C460" s="4"/>
      <c r="D460" s="3"/>
      <c r="E460" s="3"/>
      <c r="F460" s="3"/>
      <c r="G460" s="3"/>
      <c r="H460" s="399"/>
      <c r="I460" s="399"/>
      <c r="J460" s="399"/>
      <c r="K460" s="399"/>
      <c r="L460" s="399"/>
    </row>
    <row r="461" spans="2:12" ht="12.75">
      <c r="B461" s="3"/>
      <c r="C461" s="4"/>
      <c r="D461" s="3"/>
      <c r="E461" s="3"/>
      <c r="F461" s="3"/>
      <c r="G461" s="3"/>
      <c r="H461" s="399"/>
      <c r="I461" s="399"/>
      <c r="J461" s="399"/>
      <c r="K461" s="399"/>
      <c r="L461" s="399"/>
    </row>
    <row r="462" spans="2:12" ht="12.75">
      <c r="B462" s="3"/>
      <c r="C462" s="4"/>
      <c r="D462" s="3"/>
      <c r="E462" s="3"/>
      <c r="F462" s="3"/>
      <c r="G462" s="3"/>
      <c r="H462" s="399"/>
      <c r="I462" s="399"/>
      <c r="J462" s="399"/>
      <c r="K462" s="399"/>
      <c r="L462" s="399"/>
    </row>
    <row r="463" spans="2:12" ht="12.75">
      <c r="B463" s="3"/>
      <c r="C463" s="4"/>
      <c r="D463" s="3"/>
      <c r="E463" s="3"/>
      <c r="F463" s="3"/>
      <c r="G463" s="3"/>
      <c r="H463" s="399"/>
      <c r="I463" s="399"/>
      <c r="J463" s="399"/>
      <c r="K463" s="399"/>
      <c r="L463" s="399"/>
    </row>
    <row r="464" spans="2:12" ht="12.75">
      <c r="B464" s="3"/>
      <c r="C464" s="4"/>
      <c r="D464" s="3"/>
      <c r="E464" s="3"/>
      <c r="F464" s="3"/>
      <c r="G464" s="3"/>
      <c r="H464" s="399"/>
      <c r="I464" s="399"/>
      <c r="J464" s="399"/>
      <c r="K464" s="399"/>
      <c r="L464" s="399"/>
    </row>
    <row r="465" spans="2:12" ht="12.75">
      <c r="B465" s="3"/>
      <c r="C465" s="4"/>
      <c r="D465" s="3"/>
      <c r="E465" s="3"/>
      <c r="F465" s="3"/>
      <c r="G465" s="3"/>
      <c r="H465" s="399"/>
      <c r="I465" s="399"/>
      <c r="J465" s="399"/>
      <c r="K465" s="399"/>
      <c r="L465" s="399"/>
    </row>
    <row r="466" spans="2:12" ht="12.75">
      <c r="B466" s="3"/>
      <c r="C466" s="4"/>
      <c r="D466" s="3"/>
      <c r="E466" s="3"/>
      <c r="F466" s="3"/>
      <c r="G466" s="3"/>
      <c r="H466" s="399"/>
      <c r="I466" s="399"/>
      <c r="J466" s="399"/>
      <c r="K466" s="399"/>
      <c r="L466" s="399"/>
    </row>
    <row r="467" spans="2:12" ht="12.75">
      <c r="B467" s="3"/>
      <c r="C467" s="4"/>
      <c r="D467" s="3"/>
      <c r="E467" s="3"/>
      <c r="F467" s="3"/>
      <c r="G467" s="3"/>
      <c r="H467" s="399"/>
      <c r="I467" s="399"/>
      <c r="J467" s="399"/>
      <c r="K467" s="399"/>
      <c r="L467" s="399"/>
    </row>
    <row r="468" spans="2:12" ht="12.75">
      <c r="B468" s="3"/>
      <c r="C468" s="4"/>
      <c r="D468" s="3"/>
      <c r="E468" s="3"/>
      <c r="F468" s="3"/>
      <c r="G468" s="3"/>
      <c r="H468" s="399"/>
      <c r="I468" s="399"/>
      <c r="J468" s="399"/>
      <c r="K468" s="399"/>
      <c r="L468" s="399"/>
    </row>
    <row r="469" spans="2:12" ht="12.75">
      <c r="B469" s="3"/>
      <c r="C469" s="4"/>
      <c r="D469" s="3"/>
      <c r="E469" s="3"/>
      <c r="F469" s="3"/>
      <c r="G469" s="3"/>
      <c r="H469" s="399"/>
      <c r="I469" s="399"/>
      <c r="J469" s="399"/>
      <c r="K469" s="399"/>
      <c r="L469" s="399"/>
    </row>
    <row r="470" spans="2:12" ht="12.75">
      <c r="B470" s="3"/>
      <c r="C470" s="4"/>
      <c r="D470" s="3"/>
      <c r="E470" s="3"/>
      <c r="F470" s="3"/>
      <c r="G470" s="3"/>
      <c r="H470" s="399"/>
      <c r="I470" s="399"/>
      <c r="J470" s="399"/>
      <c r="K470" s="399"/>
      <c r="L470" s="399"/>
    </row>
    <row r="471" spans="2:12" ht="12.75">
      <c r="B471" s="3"/>
      <c r="C471" s="4"/>
      <c r="D471" s="3"/>
      <c r="E471" s="3"/>
      <c r="F471" s="3"/>
      <c r="G471" s="3"/>
      <c r="H471" s="399"/>
      <c r="I471" s="399"/>
      <c r="J471" s="399"/>
      <c r="K471" s="399"/>
      <c r="L471" s="399"/>
    </row>
    <row r="472" spans="2:12" ht="12.75">
      <c r="B472" s="3"/>
      <c r="C472" s="4"/>
      <c r="D472" s="3"/>
      <c r="E472" s="3"/>
      <c r="F472" s="3"/>
      <c r="G472" s="3"/>
      <c r="H472" s="399"/>
      <c r="I472" s="399"/>
      <c r="J472" s="399"/>
      <c r="K472" s="399"/>
      <c r="L472" s="399"/>
    </row>
    <row r="473" spans="2:12" ht="12.75">
      <c r="B473" s="3"/>
      <c r="C473" s="4"/>
      <c r="D473" s="3"/>
      <c r="E473" s="3"/>
      <c r="F473" s="3"/>
      <c r="G473" s="3"/>
      <c r="H473" s="399"/>
      <c r="I473" s="399"/>
      <c r="J473" s="399"/>
      <c r="K473" s="399"/>
      <c r="L473" s="399"/>
    </row>
    <row r="474" spans="2:12" ht="12.75">
      <c r="B474" s="3"/>
      <c r="C474" s="4"/>
      <c r="D474" s="3"/>
      <c r="E474" s="3"/>
      <c r="F474" s="3"/>
      <c r="G474" s="3"/>
      <c r="H474" s="399"/>
      <c r="I474" s="399"/>
      <c r="J474" s="399"/>
      <c r="K474" s="399"/>
      <c r="L474" s="399"/>
    </row>
    <row r="475" spans="2:12" ht="12.75">
      <c r="B475" s="3"/>
      <c r="C475" s="4"/>
      <c r="D475" s="3"/>
      <c r="E475" s="3"/>
      <c r="F475" s="3"/>
      <c r="G475" s="3"/>
      <c r="H475" s="399"/>
      <c r="I475" s="399"/>
      <c r="J475" s="399"/>
      <c r="K475" s="399"/>
      <c r="L475" s="399"/>
    </row>
    <row r="476" spans="2:12" ht="12.75">
      <c r="B476" s="3"/>
      <c r="C476" s="4"/>
      <c r="D476" s="3"/>
      <c r="E476" s="3"/>
      <c r="F476" s="3"/>
      <c r="G476" s="3"/>
      <c r="H476" s="399"/>
      <c r="I476" s="399"/>
      <c r="J476" s="399"/>
      <c r="K476" s="399"/>
      <c r="L476" s="399"/>
    </row>
    <row r="477" spans="2:12" ht="12.75">
      <c r="B477" s="3"/>
      <c r="C477" s="4"/>
      <c r="D477" s="3"/>
      <c r="E477" s="3"/>
      <c r="F477" s="3"/>
      <c r="G477" s="3"/>
      <c r="H477" s="399"/>
      <c r="I477" s="399"/>
      <c r="J477" s="399"/>
      <c r="K477" s="399"/>
      <c r="L477" s="399"/>
    </row>
    <row r="478" spans="2:12" ht="12.75">
      <c r="B478" s="3"/>
      <c r="C478" s="4"/>
      <c r="D478" s="3"/>
      <c r="E478" s="3"/>
      <c r="F478" s="3"/>
      <c r="G478" s="3"/>
      <c r="H478" s="399"/>
      <c r="I478" s="399"/>
      <c r="J478" s="399"/>
      <c r="K478" s="399"/>
      <c r="L478" s="399"/>
    </row>
    <row r="479" spans="2:12" ht="12.75">
      <c r="B479" s="3"/>
      <c r="C479" s="4"/>
      <c r="D479" s="3"/>
      <c r="E479" s="3"/>
      <c r="F479" s="3"/>
      <c r="G479" s="3"/>
      <c r="H479" s="399"/>
      <c r="I479" s="399"/>
      <c r="J479" s="399"/>
      <c r="K479" s="399"/>
      <c r="L479" s="399"/>
    </row>
    <row r="480" spans="2:12" ht="12.75">
      <c r="B480" s="3"/>
      <c r="C480" s="4"/>
      <c r="D480" s="3"/>
      <c r="E480" s="3"/>
      <c r="F480" s="3"/>
      <c r="G480" s="3"/>
      <c r="H480" s="399"/>
      <c r="I480" s="399"/>
      <c r="J480" s="399"/>
      <c r="K480" s="399"/>
      <c r="L480" s="399"/>
    </row>
    <row r="481" spans="2:12" ht="12.75">
      <c r="B481" s="3"/>
      <c r="C481" s="4"/>
      <c r="D481" s="3"/>
      <c r="E481" s="3"/>
      <c r="F481" s="3"/>
      <c r="G481" s="3"/>
      <c r="H481" s="399"/>
      <c r="I481" s="399"/>
      <c r="J481" s="399"/>
      <c r="K481" s="399"/>
      <c r="L481" s="399"/>
    </row>
    <row r="482" spans="2:12" ht="12.75">
      <c r="B482" s="3"/>
      <c r="C482" s="4"/>
      <c r="D482" s="3"/>
      <c r="E482" s="3"/>
      <c r="F482" s="3"/>
      <c r="G482" s="3"/>
      <c r="H482" s="399"/>
      <c r="I482" s="399"/>
      <c r="J482" s="399"/>
      <c r="K482" s="399"/>
      <c r="L482" s="399"/>
    </row>
    <row r="483" spans="2:12" ht="12.75">
      <c r="B483" s="3"/>
      <c r="C483" s="4"/>
      <c r="D483" s="3"/>
      <c r="E483" s="3"/>
      <c r="F483" s="3"/>
      <c r="G483" s="3"/>
      <c r="H483" s="399"/>
      <c r="I483" s="399"/>
      <c r="J483" s="399"/>
      <c r="K483" s="399"/>
      <c r="L483" s="399"/>
    </row>
    <row r="484" spans="2:12" ht="12.75">
      <c r="B484" s="3"/>
      <c r="C484" s="4"/>
      <c r="D484" s="3"/>
      <c r="E484" s="3"/>
      <c r="F484" s="3"/>
      <c r="G484" s="3"/>
      <c r="H484" s="399"/>
      <c r="I484" s="399"/>
      <c r="J484" s="399"/>
      <c r="K484" s="399"/>
      <c r="L484" s="399"/>
    </row>
    <row r="485" spans="2:12" ht="12.75">
      <c r="B485" s="3"/>
      <c r="C485" s="4"/>
      <c r="D485" s="3"/>
      <c r="E485" s="3"/>
      <c r="F485" s="3"/>
      <c r="G485" s="3"/>
      <c r="H485" s="399"/>
      <c r="I485" s="399"/>
      <c r="J485" s="399"/>
      <c r="K485" s="399"/>
      <c r="L485" s="399"/>
    </row>
    <row r="486" spans="2:12" ht="12.75">
      <c r="B486" s="3"/>
      <c r="C486" s="4"/>
      <c r="D486" s="3"/>
      <c r="E486" s="3"/>
      <c r="F486" s="3"/>
      <c r="G486" s="3"/>
      <c r="H486" s="399"/>
      <c r="I486" s="399"/>
      <c r="J486" s="399"/>
      <c r="K486" s="399"/>
      <c r="L486" s="399"/>
    </row>
    <row r="487" spans="2:12" ht="12.75">
      <c r="B487" s="3"/>
      <c r="C487" s="4"/>
      <c r="D487" s="3"/>
      <c r="E487" s="3"/>
      <c r="F487" s="3"/>
      <c r="G487" s="3"/>
      <c r="H487" s="399"/>
      <c r="I487" s="399"/>
      <c r="J487" s="399"/>
      <c r="K487" s="399"/>
      <c r="L487" s="399"/>
    </row>
    <row r="488" spans="2:12" ht="12.75">
      <c r="B488" s="3"/>
      <c r="C488" s="4"/>
      <c r="D488" s="3"/>
      <c r="E488" s="3"/>
      <c r="F488" s="3"/>
      <c r="G488" s="3"/>
      <c r="H488" s="399"/>
      <c r="I488" s="399"/>
      <c r="J488" s="399"/>
      <c r="K488" s="399"/>
      <c r="L488" s="399"/>
    </row>
    <row r="489" spans="2:12" ht="12.75">
      <c r="B489" s="3"/>
      <c r="C489" s="4"/>
      <c r="D489" s="3"/>
      <c r="E489" s="3"/>
      <c r="F489" s="3"/>
      <c r="G489" s="3"/>
      <c r="H489" s="399"/>
      <c r="I489" s="399"/>
      <c r="J489" s="399"/>
      <c r="K489" s="399"/>
      <c r="L489" s="399"/>
    </row>
    <row r="490" spans="2:12" ht="12.75">
      <c r="B490" s="3"/>
      <c r="C490" s="4"/>
      <c r="D490" s="3"/>
      <c r="E490" s="3"/>
      <c r="F490" s="3"/>
      <c r="G490" s="3"/>
      <c r="H490" s="399"/>
      <c r="I490" s="399"/>
      <c r="J490" s="399"/>
      <c r="K490" s="399"/>
      <c r="L490" s="399"/>
    </row>
    <row r="491" spans="2:12" ht="12.75">
      <c r="B491" s="3"/>
      <c r="C491" s="4"/>
      <c r="D491" s="3"/>
      <c r="E491" s="3"/>
      <c r="F491" s="3"/>
      <c r="G491" s="3"/>
      <c r="H491" s="399"/>
      <c r="I491" s="399"/>
      <c r="J491" s="399"/>
      <c r="K491" s="399"/>
      <c r="L491" s="399"/>
    </row>
    <row r="492" spans="2:12" ht="12.75">
      <c r="B492" s="3"/>
      <c r="C492" s="4"/>
      <c r="D492" s="3"/>
      <c r="E492" s="3"/>
      <c r="F492" s="3"/>
      <c r="G492" s="3"/>
      <c r="H492" s="399"/>
      <c r="I492" s="399"/>
      <c r="J492" s="399"/>
      <c r="K492" s="399"/>
      <c r="L492" s="399"/>
    </row>
    <row r="493" spans="2:12" ht="12.75">
      <c r="B493" s="3"/>
      <c r="C493" s="4"/>
      <c r="D493" s="3"/>
      <c r="E493" s="3"/>
      <c r="F493" s="3"/>
      <c r="G493" s="3"/>
      <c r="H493" s="399"/>
      <c r="I493" s="399"/>
      <c r="J493" s="399"/>
      <c r="K493" s="399"/>
      <c r="L493" s="399"/>
    </row>
    <row r="494" spans="2:12" ht="12.75">
      <c r="B494" s="3"/>
      <c r="C494" s="4"/>
      <c r="D494" s="3"/>
      <c r="E494" s="3"/>
      <c r="F494" s="3"/>
      <c r="G494" s="3"/>
      <c r="H494" s="399"/>
      <c r="I494" s="399"/>
      <c r="J494" s="399"/>
      <c r="K494" s="399"/>
      <c r="L494" s="399"/>
    </row>
    <row r="495" spans="2:12" ht="12.75">
      <c r="B495" s="3"/>
      <c r="C495" s="4"/>
      <c r="D495" s="3"/>
      <c r="E495" s="3"/>
      <c r="F495" s="3"/>
      <c r="G495" s="3"/>
      <c r="H495" s="399"/>
      <c r="I495" s="399"/>
      <c r="J495" s="399"/>
      <c r="K495" s="399"/>
      <c r="L495" s="399"/>
    </row>
    <row r="496" spans="2:12" ht="12.75">
      <c r="B496" s="3"/>
      <c r="C496" s="4"/>
      <c r="D496" s="3"/>
      <c r="E496" s="3"/>
      <c r="F496" s="3"/>
      <c r="G496" s="3"/>
      <c r="H496" s="399"/>
      <c r="I496" s="399"/>
      <c r="J496" s="399"/>
      <c r="K496" s="399"/>
      <c r="L496" s="399"/>
    </row>
    <row r="497" spans="2:12" ht="12.75">
      <c r="B497" s="3"/>
      <c r="C497" s="4"/>
      <c r="D497" s="3"/>
      <c r="E497" s="3"/>
      <c r="F497" s="3"/>
      <c r="G497" s="3"/>
      <c r="H497" s="399"/>
      <c r="I497" s="399"/>
      <c r="J497" s="399"/>
      <c r="K497" s="399"/>
      <c r="L497" s="399"/>
    </row>
    <row r="498" spans="2:12" ht="12.75">
      <c r="B498" s="3"/>
      <c r="C498" s="4"/>
      <c r="D498" s="3"/>
      <c r="E498" s="3"/>
      <c r="F498" s="3"/>
      <c r="G498" s="3"/>
      <c r="H498" s="399"/>
      <c r="I498" s="399"/>
      <c r="J498" s="399"/>
      <c r="K498" s="399"/>
      <c r="L498" s="399"/>
    </row>
    <row r="499" spans="2:12" ht="12.75">
      <c r="B499" s="3"/>
      <c r="C499" s="4"/>
      <c r="D499" s="3"/>
      <c r="E499" s="3"/>
      <c r="F499" s="3"/>
      <c r="G499" s="3"/>
      <c r="H499" s="399"/>
      <c r="I499" s="399"/>
      <c r="J499" s="399"/>
      <c r="K499" s="399"/>
      <c r="L499" s="399"/>
    </row>
    <row r="500" spans="2:12" ht="12.75">
      <c r="B500" s="3"/>
      <c r="C500" s="4"/>
      <c r="D500" s="3"/>
      <c r="E500" s="3"/>
      <c r="F500" s="3"/>
      <c r="G500" s="3"/>
      <c r="H500" s="399"/>
      <c r="I500" s="399"/>
      <c r="J500" s="399"/>
      <c r="K500" s="399"/>
      <c r="L500" s="399"/>
    </row>
    <row r="501" spans="2:12" ht="12.75">
      <c r="B501" s="3"/>
      <c r="C501" s="4"/>
      <c r="D501" s="3"/>
      <c r="E501" s="3"/>
      <c r="F501" s="3"/>
      <c r="G501" s="3"/>
      <c r="H501" s="399"/>
      <c r="I501" s="399"/>
      <c r="J501" s="399"/>
      <c r="K501" s="399"/>
      <c r="L501" s="399"/>
    </row>
    <row r="502" spans="2:12" ht="12.75">
      <c r="B502" s="3"/>
      <c r="C502" s="4"/>
      <c r="D502" s="3"/>
      <c r="E502" s="3"/>
      <c r="F502" s="3"/>
      <c r="G502" s="3"/>
      <c r="H502" s="399"/>
      <c r="I502" s="399"/>
      <c r="J502" s="399"/>
      <c r="K502" s="399"/>
      <c r="L502" s="399"/>
    </row>
    <row r="503" spans="2:12" ht="12.75">
      <c r="B503" s="3"/>
      <c r="C503" s="4"/>
      <c r="D503" s="3"/>
      <c r="E503" s="3"/>
      <c r="F503" s="3"/>
      <c r="G503" s="3"/>
      <c r="H503" s="399"/>
      <c r="I503" s="399"/>
      <c r="J503" s="399"/>
      <c r="K503" s="399"/>
      <c r="L503" s="399"/>
    </row>
    <row r="504" spans="2:12" ht="12.75">
      <c r="B504" s="3"/>
      <c r="C504" s="4"/>
      <c r="D504" s="3"/>
      <c r="E504" s="3"/>
      <c r="F504" s="3"/>
      <c r="G504" s="3"/>
      <c r="H504" s="399"/>
      <c r="I504" s="399"/>
      <c r="J504" s="399"/>
      <c r="K504" s="399"/>
      <c r="L504" s="399"/>
    </row>
    <row r="505" spans="2:12" ht="12.75">
      <c r="B505" s="3"/>
      <c r="C505" s="4"/>
      <c r="D505" s="3"/>
      <c r="E505" s="3"/>
      <c r="F505" s="3"/>
      <c r="G505" s="3"/>
      <c r="H505" s="399"/>
      <c r="I505" s="399"/>
      <c r="J505" s="399"/>
      <c r="K505" s="399"/>
      <c r="L505" s="399"/>
    </row>
    <row r="506" spans="2:12" ht="12.75">
      <c r="B506" s="3"/>
      <c r="C506" s="4"/>
      <c r="D506" s="3"/>
      <c r="E506" s="3"/>
      <c r="F506" s="3"/>
      <c r="G506" s="3"/>
      <c r="H506" s="399"/>
      <c r="I506" s="399"/>
      <c r="J506" s="399"/>
      <c r="K506" s="399"/>
      <c r="L506" s="399"/>
    </row>
    <row r="507" spans="2:12" ht="12.75">
      <c r="B507" s="3"/>
      <c r="C507" s="4"/>
      <c r="D507" s="3"/>
      <c r="E507" s="3"/>
      <c r="F507" s="3"/>
      <c r="G507" s="3"/>
      <c r="H507" s="399"/>
      <c r="I507" s="399"/>
      <c r="J507" s="399"/>
      <c r="K507" s="399"/>
      <c r="L507" s="399"/>
    </row>
    <row r="508" spans="2:12" ht="12.75">
      <c r="B508" s="3"/>
      <c r="C508" s="4"/>
      <c r="D508" s="3"/>
      <c r="E508" s="3"/>
      <c r="F508" s="3"/>
      <c r="G508" s="3"/>
      <c r="H508" s="399"/>
      <c r="I508" s="399"/>
      <c r="J508" s="399"/>
      <c r="K508" s="399"/>
      <c r="L508" s="399"/>
    </row>
    <row r="509" spans="2:12" ht="12.75">
      <c r="B509" s="3"/>
      <c r="C509" s="4"/>
      <c r="D509" s="3"/>
      <c r="E509" s="3"/>
      <c r="F509" s="3"/>
      <c r="G509" s="3"/>
      <c r="H509" s="399"/>
      <c r="I509" s="399"/>
      <c r="J509" s="399"/>
      <c r="K509" s="399"/>
      <c r="L509" s="399"/>
    </row>
    <row r="510" spans="2:12" ht="12.75">
      <c r="B510" s="3"/>
      <c r="C510" s="4"/>
      <c r="D510" s="3"/>
      <c r="E510" s="3"/>
      <c r="F510" s="3"/>
      <c r="G510" s="3"/>
      <c r="H510" s="399"/>
      <c r="I510" s="399"/>
      <c r="J510" s="399"/>
      <c r="K510" s="399"/>
      <c r="L510" s="399"/>
    </row>
    <row r="511" spans="2:12" ht="12.75">
      <c r="B511" s="3"/>
      <c r="C511" s="4"/>
      <c r="D511" s="3"/>
      <c r="E511" s="3"/>
      <c r="F511" s="3"/>
      <c r="G511" s="3"/>
      <c r="H511" s="399"/>
      <c r="I511" s="399"/>
      <c r="J511" s="399"/>
      <c r="K511" s="399"/>
      <c r="L511" s="399"/>
    </row>
    <row r="512" spans="2:12" ht="12.75">
      <c r="B512" s="3"/>
      <c r="C512" s="4"/>
      <c r="D512" s="3"/>
      <c r="E512" s="3"/>
      <c r="F512" s="3"/>
      <c r="G512" s="3"/>
      <c r="H512" s="399"/>
      <c r="I512" s="399"/>
      <c r="J512" s="399"/>
      <c r="K512" s="399"/>
      <c r="L512" s="399"/>
    </row>
    <row r="513" spans="2:12" ht="12.75">
      <c r="B513" s="3"/>
      <c r="C513" s="4"/>
      <c r="D513" s="3"/>
      <c r="E513" s="3"/>
      <c r="F513" s="3"/>
      <c r="G513" s="3"/>
      <c r="H513" s="399"/>
      <c r="I513" s="399"/>
      <c r="J513" s="399"/>
      <c r="K513" s="399"/>
      <c r="L513" s="399"/>
    </row>
    <row r="514" spans="2:12" ht="12.75">
      <c r="B514" s="3"/>
      <c r="C514" s="4"/>
      <c r="D514" s="3"/>
      <c r="E514" s="3"/>
      <c r="F514" s="3"/>
      <c r="G514" s="3"/>
      <c r="H514" s="399"/>
      <c r="I514" s="399"/>
      <c r="J514" s="399"/>
      <c r="K514" s="399"/>
      <c r="L514" s="399"/>
    </row>
    <row r="515" spans="2:12" ht="12.75">
      <c r="B515" s="3"/>
      <c r="C515" s="4"/>
      <c r="D515" s="3"/>
      <c r="E515" s="3"/>
      <c r="F515" s="3"/>
      <c r="G515" s="3"/>
      <c r="H515" s="399"/>
      <c r="I515" s="399"/>
      <c r="J515" s="399"/>
      <c r="K515" s="399"/>
      <c r="L515" s="399"/>
    </row>
    <row r="516" spans="2:12" ht="12.75">
      <c r="B516" s="3"/>
      <c r="C516" s="4"/>
      <c r="D516" s="3"/>
      <c r="E516" s="3"/>
      <c r="F516" s="3"/>
      <c r="G516" s="3"/>
      <c r="H516" s="399"/>
      <c r="I516" s="399"/>
      <c r="J516" s="399"/>
      <c r="K516" s="399"/>
      <c r="L516" s="399"/>
    </row>
    <row r="517" spans="2:12" ht="12.75">
      <c r="B517" s="3"/>
      <c r="C517" s="4"/>
      <c r="D517" s="3"/>
      <c r="E517" s="3"/>
      <c r="F517" s="3"/>
      <c r="G517" s="3"/>
      <c r="H517" s="399"/>
      <c r="I517" s="399"/>
      <c r="J517" s="399"/>
      <c r="K517" s="399"/>
      <c r="L517" s="399"/>
    </row>
    <row r="518" spans="2:12" ht="12.75">
      <c r="B518" s="3"/>
      <c r="C518" s="4"/>
      <c r="D518" s="3"/>
      <c r="E518" s="3"/>
      <c r="F518" s="3"/>
      <c r="G518" s="3"/>
      <c r="H518" s="399"/>
      <c r="I518" s="399"/>
      <c r="J518" s="399"/>
      <c r="K518" s="399"/>
      <c r="L518" s="399"/>
    </row>
    <row r="519" spans="2:12" ht="12.75">
      <c r="B519" s="3"/>
      <c r="C519" s="4"/>
      <c r="D519" s="3"/>
      <c r="E519" s="3"/>
      <c r="F519" s="3"/>
      <c r="G519" s="3"/>
      <c r="H519" s="399"/>
      <c r="I519" s="399"/>
      <c r="J519" s="399"/>
      <c r="K519" s="399"/>
      <c r="L519" s="399"/>
    </row>
    <row r="520" spans="2:12" ht="12.75">
      <c r="B520" s="3"/>
      <c r="C520" s="4"/>
      <c r="D520" s="3"/>
      <c r="E520" s="3"/>
      <c r="F520" s="3"/>
      <c r="G520" s="3"/>
      <c r="H520" s="399"/>
      <c r="I520" s="399"/>
      <c r="J520" s="399"/>
      <c r="K520" s="399"/>
      <c r="L520" s="399"/>
    </row>
    <row r="521" spans="2:12" ht="12.75">
      <c r="B521" s="3"/>
      <c r="C521" s="4"/>
      <c r="D521" s="3"/>
      <c r="E521" s="3"/>
      <c r="F521" s="3"/>
      <c r="G521" s="3"/>
      <c r="H521" s="399"/>
      <c r="I521" s="399"/>
      <c r="J521" s="399"/>
      <c r="K521" s="399"/>
      <c r="L521" s="399"/>
    </row>
    <row r="522" spans="2:12" ht="12.75">
      <c r="B522" s="3"/>
      <c r="C522" s="4"/>
      <c r="D522" s="3"/>
      <c r="E522" s="3"/>
      <c r="F522" s="3"/>
      <c r="G522" s="3"/>
      <c r="H522" s="399"/>
      <c r="I522" s="399"/>
      <c r="J522" s="399"/>
      <c r="K522" s="399"/>
      <c r="L522" s="399"/>
    </row>
    <row r="523" spans="2:12" ht="12.75">
      <c r="B523" s="3"/>
      <c r="C523" s="4"/>
      <c r="D523" s="3"/>
      <c r="E523" s="3"/>
      <c r="F523" s="3"/>
      <c r="G523" s="3"/>
      <c r="H523" s="399"/>
      <c r="I523" s="399"/>
      <c r="J523" s="399"/>
      <c r="K523" s="399"/>
      <c r="L523" s="399"/>
    </row>
    <row r="524" spans="2:12" ht="12.75">
      <c r="B524" s="3"/>
      <c r="C524" s="4"/>
      <c r="D524" s="3"/>
      <c r="E524" s="3"/>
      <c r="F524" s="3"/>
      <c r="G524" s="3"/>
      <c r="H524" s="399"/>
      <c r="I524" s="399"/>
      <c r="J524" s="399"/>
      <c r="K524" s="399"/>
      <c r="L524" s="399"/>
    </row>
    <row r="525" spans="2:12" ht="12.75">
      <c r="B525" s="3"/>
      <c r="C525" s="4"/>
      <c r="D525" s="3"/>
      <c r="E525" s="3"/>
      <c r="F525" s="3"/>
      <c r="G525" s="3"/>
      <c r="H525" s="399"/>
      <c r="I525" s="399"/>
      <c r="J525" s="399"/>
      <c r="K525" s="399"/>
      <c r="L525" s="399"/>
    </row>
    <row r="526" spans="2:12" ht="12.75">
      <c r="B526" s="3"/>
      <c r="C526" s="4"/>
      <c r="D526" s="3"/>
      <c r="E526" s="3"/>
      <c r="F526" s="3"/>
      <c r="G526" s="3"/>
      <c r="H526" s="399"/>
      <c r="I526" s="399"/>
      <c r="J526" s="399"/>
      <c r="K526" s="399"/>
      <c r="L526" s="399"/>
    </row>
    <row r="527" spans="2:12" ht="12.75">
      <c r="B527" s="3"/>
      <c r="C527" s="4"/>
      <c r="D527" s="3"/>
      <c r="E527" s="3"/>
      <c r="F527" s="3"/>
      <c r="G527" s="3"/>
      <c r="H527" s="399"/>
      <c r="I527" s="399"/>
      <c r="J527" s="399"/>
      <c r="K527" s="399"/>
      <c r="L527" s="399"/>
    </row>
    <row r="528" spans="2:12" ht="12.75">
      <c r="B528" s="3"/>
      <c r="C528" s="4"/>
      <c r="D528" s="3"/>
      <c r="E528" s="3"/>
      <c r="F528" s="3"/>
      <c r="G528" s="3"/>
      <c r="H528" s="399"/>
      <c r="I528" s="399"/>
      <c r="J528" s="399"/>
      <c r="K528" s="399"/>
      <c r="L528" s="399"/>
    </row>
    <row r="529" spans="2:12" ht="12.75">
      <c r="B529" s="3"/>
      <c r="C529" s="4"/>
      <c r="D529" s="3"/>
      <c r="E529" s="3"/>
      <c r="F529" s="3"/>
      <c r="G529" s="3"/>
      <c r="H529" s="399"/>
      <c r="I529" s="399"/>
      <c r="J529" s="399"/>
      <c r="K529" s="399"/>
      <c r="L529" s="399"/>
    </row>
    <row r="530" spans="2:12" ht="12.75">
      <c r="B530" s="3"/>
      <c r="C530" s="4"/>
      <c r="D530" s="3"/>
      <c r="E530" s="3"/>
      <c r="F530" s="3"/>
      <c r="G530" s="3"/>
      <c r="H530" s="399"/>
      <c r="I530" s="399"/>
      <c r="J530" s="399"/>
      <c r="K530" s="399"/>
      <c r="L530" s="399"/>
    </row>
    <row r="531" spans="2:12" ht="12.75">
      <c r="B531" s="3"/>
      <c r="C531" s="4"/>
      <c r="D531" s="3"/>
      <c r="E531" s="3"/>
      <c r="F531" s="3"/>
      <c r="G531" s="3"/>
      <c r="H531" s="399"/>
      <c r="I531" s="399"/>
      <c r="J531" s="399"/>
      <c r="K531" s="399"/>
      <c r="L531" s="399"/>
    </row>
    <row r="532" spans="2:12" ht="12.75">
      <c r="B532" s="3"/>
      <c r="C532" s="4"/>
      <c r="D532" s="3"/>
      <c r="E532" s="3"/>
      <c r="F532" s="3"/>
      <c r="G532" s="3"/>
      <c r="H532" s="399"/>
      <c r="I532" s="399"/>
      <c r="J532" s="399"/>
      <c r="K532" s="399"/>
      <c r="L532" s="399"/>
    </row>
    <row r="533" spans="2:12" ht="12.75">
      <c r="B533" s="3"/>
      <c r="C533" s="4"/>
      <c r="D533" s="3"/>
      <c r="E533" s="3"/>
      <c r="F533" s="3"/>
      <c r="G533" s="3"/>
      <c r="H533" s="399"/>
      <c r="I533" s="399"/>
      <c r="J533" s="399"/>
      <c r="K533" s="399"/>
      <c r="L533" s="399"/>
    </row>
    <row r="534" spans="2:12" ht="12.75">
      <c r="B534" s="3"/>
      <c r="C534" s="4"/>
      <c r="D534" s="3"/>
      <c r="E534" s="3"/>
      <c r="F534" s="3"/>
      <c r="G534" s="3"/>
      <c r="H534" s="399"/>
      <c r="I534" s="399"/>
      <c r="J534" s="399"/>
      <c r="K534" s="399"/>
      <c r="L534" s="399"/>
    </row>
    <row r="535" spans="2:12" ht="12.75">
      <c r="B535" s="3"/>
      <c r="C535" s="4"/>
      <c r="D535" s="3"/>
      <c r="E535" s="3"/>
      <c r="F535" s="3"/>
      <c r="G535" s="3"/>
      <c r="H535" s="399"/>
      <c r="I535" s="399"/>
      <c r="J535" s="399"/>
      <c r="K535" s="399"/>
      <c r="L535" s="399"/>
    </row>
    <row r="536" spans="2:12" ht="12.75">
      <c r="B536" s="3"/>
      <c r="C536" s="4"/>
      <c r="D536" s="3"/>
      <c r="E536" s="3"/>
      <c r="F536" s="3"/>
      <c r="G536" s="3"/>
      <c r="H536" s="399"/>
      <c r="I536" s="399"/>
      <c r="J536" s="399"/>
      <c r="K536" s="399"/>
      <c r="L536" s="399"/>
    </row>
    <row r="537" spans="2:12" ht="12.75">
      <c r="B537" s="3"/>
      <c r="C537" s="4"/>
      <c r="D537" s="3"/>
      <c r="E537" s="3"/>
      <c r="F537" s="3"/>
      <c r="G537" s="3"/>
      <c r="H537" s="399"/>
      <c r="I537" s="399"/>
      <c r="J537" s="399"/>
      <c r="K537" s="399"/>
      <c r="L537" s="399"/>
    </row>
    <row r="538" spans="2:12" ht="12.75">
      <c r="B538" s="3"/>
      <c r="C538" s="4"/>
      <c r="D538" s="3"/>
      <c r="E538" s="3"/>
      <c r="F538" s="3"/>
      <c r="G538" s="3"/>
      <c r="H538" s="399"/>
      <c r="I538" s="399"/>
      <c r="J538" s="399"/>
      <c r="K538" s="399"/>
      <c r="L538" s="399"/>
    </row>
    <row r="539" spans="2:12" ht="12.75">
      <c r="B539" s="3"/>
      <c r="C539" s="4"/>
      <c r="D539" s="3"/>
      <c r="E539" s="3"/>
      <c r="F539" s="3"/>
      <c r="G539" s="3"/>
      <c r="H539" s="399"/>
      <c r="I539" s="399"/>
      <c r="J539" s="399"/>
      <c r="K539" s="399"/>
      <c r="L539" s="399"/>
    </row>
    <row r="540" spans="2:12" ht="12.75">
      <c r="B540" s="3"/>
      <c r="C540" s="4"/>
      <c r="D540" s="3"/>
      <c r="E540" s="3"/>
      <c r="F540" s="3"/>
      <c r="G540" s="3"/>
      <c r="H540" s="399"/>
      <c r="I540" s="399"/>
      <c r="J540" s="399"/>
      <c r="K540" s="399"/>
      <c r="L540" s="399"/>
    </row>
    <row r="541" spans="2:12" ht="12.75">
      <c r="B541" s="3"/>
      <c r="C541" s="4"/>
      <c r="D541" s="3"/>
      <c r="E541" s="3"/>
      <c r="F541" s="3"/>
      <c r="G541" s="3"/>
      <c r="H541" s="399"/>
      <c r="I541" s="399"/>
      <c r="J541" s="399"/>
      <c r="K541" s="399"/>
      <c r="L541" s="399"/>
    </row>
    <row r="542" spans="2:12" ht="12.75">
      <c r="B542" s="3"/>
      <c r="C542" s="4"/>
      <c r="D542" s="3"/>
      <c r="E542" s="3"/>
      <c r="F542" s="3"/>
      <c r="G542" s="3"/>
      <c r="H542" s="399"/>
      <c r="I542" s="399"/>
      <c r="J542" s="399"/>
      <c r="K542" s="399"/>
      <c r="L542" s="399"/>
    </row>
    <row r="543" spans="2:12" ht="12.75">
      <c r="B543" s="3"/>
      <c r="C543" s="4"/>
      <c r="D543" s="3"/>
      <c r="E543" s="3"/>
      <c r="F543" s="3"/>
      <c r="G543" s="3"/>
      <c r="H543" s="399"/>
      <c r="I543" s="399"/>
      <c r="J543" s="399"/>
      <c r="K543" s="399"/>
      <c r="L543" s="399"/>
    </row>
    <row r="544" spans="2:12" ht="12.75">
      <c r="B544" s="3"/>
      <c r="C544" s="4"/>
      <c r="D544" s="3"/>
      <c r="E544" s="3"/>
      <c r="F544" s="3"/>
      <c r="G544" s="3"/>
      <c r="H544" s="399"/>
      <c r="I544" s="399"/>
      <c r="J544" s="399"/>
      <c r="K544" s="399"/>
      <c r="L544" s="399"/>
    </row>
    <row r="545" spans="2:12" ht="12.75">
      <c r="B545" s="3"/>
      <c r="C545" s="4"/>
      <c r="D545" s="3"/>
      <c r="E545" s="3"/>
      <c r="F545" s="3"/>
      <c r="G545" s="3"/>
      <c r="H545" s="399"/>
      <c r="I545" s="399"/>
      <c r="J545" s="399"/>
      <c r="K545" s="399"/>
      <c r="L545" s="399"/>
    </row>
    <row r="546" spans="2:12" ht="12.75">
      <c r="B546" s="3"/>
      <c r="C546" s="4"/>
      <c r="D546" s="3"/>
      <c r="E546" s="3"/>
      <c r="F546" s="3"/>
      <c r="G546" s="3"/>
      <c r="H546" s="399"/>
      <c r="I546" s="399"/>
      <c r="J546" s="399"/>
      <c r="K546" s="399"/>
      <c r="L546" s="399"/>
    </row>
    <row r="547" spans="2:12" ht="12.75">
      <c r="B547" s="3"/>
      <c r="C547" s="4"/>
      <c r="D547" s="3"/>
      <c r="E547" s="3"/>
      <c r="F547" s="3"/>
      <c r="G547" s="3"/>
      <c r="H547" s="399"/>
      <c r="I547" s="399"/>
      <c r="J547" s="399"/>
      <c r="K547" s="399"/>
      <c r="L547" s="399"/>
    </row>
    <row r="548" spans="2:12" ht="12.75">
      <c r="B548" s="3"/>
      <c r="C548" s="4"/>
      <c r="D548" s="3"/>
      <c r="E548" s="3"/>
      <c r="F548" s="3"/>
      <c r="G548" s="3"/>
      <c r="H548" s="399"/>
      <c r="I548" s="399"/>
      <c r="J548" s="399"/>
      <c r="K548" s="399"/>
      <c r="L548" s="399"/>
    </row>
    <row r="549" spans="2:12" ht="12.75">
      <c r="B549" s="3"/>
      <c r="C549" s="4"/>
      <c r="D549" s="3"/>
      <c r="E549" s="3"/>
      <c r="F549" s="3"/>
      <c r="G549" s="3"/>
      <c r="H549" s="399"/>
      <c r="I549" s="399"/>
      <c r="J549" s="399"/>
      <c r="K549" s="399"/>
      <c r="L549" s="399"/>
    </row>
    <row r="550" spans="2:12" ht="12.75">
      <c r="B550" s="3"/>
      <c r="C550" s="4"/>
      <c r="D550" s="3"/>
      <c r="E550" s="3"/>
      <c r="F550" s="3"/>
      <c r="G550" s="3"/>
      <c r="H550" s="399"/>
      <c r="I550" s="399"/>
      <c r="J550" s="399"/>
      <c r="K550" s="399"/>
      <c r="L550" s="399"/>
    </row>
    <row r="551" spans="2:12" ht="12.75">
      <c r="B551" s="3"/>
      <c r="C551" s="4"/>
      <c r="D551" s="3"/>
      <c r="E551" s="3"/>
      <c r="F551" s="3"/>
      <c r="G551" s="3"/>
      <c r="H551" s="399"/>
      <c r="I551" s="399"/>
      <c r="J551" s="399"/>
      <c r="K551" s="399"/>
      <c r="L551" s="399"/>
    </row>
    <row r="552" spans="2:12" ht="12.75">
      <c r="B552" s="3"/>
      <c r="C552" s="4"/>
      <c r="D552" s="3"/>
      <c r="E552" s="3"/>
      <c r="F552" s="3"/>
      <c r="G552" s="3"/>
      <c r="H552" s="399"/>
      <c r="I552" s="399"/>
      <c r="J552" s="399"/>
      <c r="K552" s="399"/>
      <c r="L552" s="399"/>
    </row>
    <row r="553" spans="2:12" ht="12.75">
      <c r="B553" s="3"/>
      <c r="C553" s="4"/>
      <c r="D553" s="3"/>
      <c r="E553" s="3"/>
      <c r="F553" s="3"/>
      <c r="G553" s="3"/>
      <c r="H553" s="399"/>
      <c r="I553" s="399"/>
      <c r="J553" s="399"/>
      <c r="K553" s="399"/>
      <c r="L553" s="399"/>
    </row>
    <row r="554" spans="2:12" ht="12.75">
      <c r="B554" s="3"/>
      <c r="C554" s="4"/>
      <c r="D554" s="3"/>
      <c r="E554" s="3"/>
      <c r="F554" s="3"/>
      <c r="G554" s="3"/>
      <c r="H554" s="399"/>
      <c r="I554" s="399"/>
      <c r="J554" s="399"/>
      <c r="K554" s="399"/>
      <c r="L554" s="399"/>
    </row>
    <row r="555" spans="2:12" ht="12.75">
      <c r="B555" s="3"/>
      <c r="C555" s="4"/>
      <c r="D555" s="3"/>
      <c r="E555" s="3"/>
      <c r="F555" s="3"/>
      <c r="G555" s="3"/>
      <c r="H555" s="399"/>
      <c r="I555" s="399"/>
      <c r="J555" s="399"/>
      <c r="K555" s="399"/>
      <c r="L555" s="399"/>
    </row>
    <row r="556" spans="2:12" ht="12.75">
      <c r="B556" s="3"/>
      <c r="C556" s="4"/>
      <c r="D556" s="3"/>
      <c r="E556" s="3"/>
      <c r="F556" s="3"/>
      <c r="G556" s="3"/>
      <c r="H556" s="399"/>
      <c r="I556" s="399"/>
      <c r="J556" s="399"/>
      <c r="K556" s="399"/>
      <c r="L556" s="399"/>
    </row>
    <row r="557" spans="2:12" ht="12.75">
      <c r="B557" s="3"/>
      <c r="C557" s="4"/>
      <c r="D557" s="3"/>
      <c r="E557" s="3"/>
      <c r="F557" s="3"/>
      <c r="G557" s="3"/>
      <c r="H557" s="399"/>
      <c r="I557" s="399"/>
      <c r="J557" s="399"/>
      <c r="K557" s="399"/>
      <c r="L557" s="399"/>
    </row>
    <row r="558" spans="2:12" ht="12.75">
      <c r="B558" s="3"/>
      <c r="C558" s="4"/>
      <c r="D558" s="3"/>
      <c r="E558" s="3"/>
      <c r="F558" s="3"/>
      <c r="G558" s="3"/>
      <c r="H558" s="399"/>
      <c r="I558" s="399"/>
      <c r="J558" s="399"/>
      <c r="K558" s="399"/>
      <c r="L558" s="399"/>
    </row>
    <row r="559" spans="2:12" ht="12.75">
      <c r="B559" s="3"/>
      <c r="C559" s="4"/>
      <c r="D559" s="3"/>
      <c r="E559" s="3"/>
      <c r="F559" s="3"/>
      <c r="G559" s="3"/>
      <c r="H559" s="399"/>
      <c r="I559" s="399"/>
      <c r="J559" s="399"/>
      <c r="K559" s="399"/>
      <c r="L559" s="399"/>
    </row>
    <row r="560" spans="2:12" ht="12.75">
      <c r="B560" s="3"/>
      <c r="C560" s="4"/>
      <c r="D560" s="3"/>
      <c r="E560" s="3"/>
      <c r="F560" s="3"/>
      <c r="G560" s="3"/>
      <c r="H560" s="399"/>
      <c r="I560" s="399"/>
      <c r="J560" s="399"/>
      <c r="K560" s="399"/>
      <c r="L560" s="399"/>
    </row>
    <row r="561" spans="2:12" ht="12.75">
      <c r="B561" s="3"/>
      <c r="C561" s="4"/>
      <c r="D561" s="3"/>
      <c r="E561" s="3"/>
      <c r="F561" s="3"/>
      <c r="G561" s="3"/>
      <c r="H561" s="399"/>
      <c r="I561" s="399"/>
      <c r="J561" s="399"/>
      <c r="K561" s="399"/>
      <c r="L561" s="399"/>
    </row>
    <row r="562" spans="2:12" ht="12.75">
      <c r="B562" s="3"/>
      <c r="C562" s="4"/>
      <c r="D562" s="3"/>
      <c r="E562" s="3"/>
      <c r="F562" s="3"/>
      <c r="G562" s="3"/>
      <c r="H562" s="399"/>
      <c r="I562" s="399"/>
      <c r="J562" s="399"/>
      <c r="K562" s="399"/>
      <c r="L562" s="399"/>
    </row>
    <row r="563" spans="2:12" ht="12.75">
      <c r="B563" s="3"/>
      <c r="C563" s="4"/>
      <c r="D563" s="3"/>
      <c r="E563" s="3"/>
      <c r="F563" s="3"/>
      <c r="G563" s="3"/>
      <c r="H563" s="399"/>
      <c r="I563" s="399"/>
      <c r="J563" s="399"/>
      <c r="K563" s="399"/>
      <c r="L563" s="399"/>
    </row>
    <row r="564" spans="2:12" ht="12.75">
      <c r="B564" s="3"/>
      <c r="C564" s="4"/>
      <c r="D564" s="3"/>
      <c r="E564" s="3"/>
      <c r="F564" s="3"/>
      <c r="G564" s="3"/>
      <c r="H564" s="399"/>
      <c r="I564" s="399"/>
      <c r="J564" s="399"/>
      <c r="K564" s="399"/>
      <c r="L564" s="399"/>
    </row>
    <row r="565" spans="2:12" ht="12.75">
      <c r="B565" s="3"/>
      <c r="C565" s="4"/>
      <c r="D565" s="3"/>
      <c r="E565" s="3"/>
      <c r="F565" s="3"/>
      <c r="G565" s="3"/>
      <c r="H565" s="399"/>
      <c r="I565" s="399"/>
      <c r="J565" s="399"/>
      <c r="K565" s="399"/>
      <c r="L565" s="399"/>
    </row>
    <row r="566" spans="2:12" ht="12.75">
      <c r="B566" s="3"/>
      <c r="C566" s="4"/>
      <c r="D566" s="3"/>
      <c r="E566" s="3"/>
      <c r="F566" s="3"/>
      <c r="G566" s="3"/>
      <c r="H566" s="399"/>
      <c r="I566" s="399"/>
      <c r="J566" s="399"/>
      <c r="K566" s="399"/>
      <c r="L566" s="399"/>
    </row>
    <row r="567" spans="2:12" ht="12.75">
      <c r="B567" s="3"/>
      <c r="C567" s="4"/>
      <c r="D567" s="3"/>
      <c r="E567" s="3"/>
      <c r="F567" s="3"/>
      <c r="G567" s="3"/>
      <c r="H567" s="399"/>
      <c r="I567" s="399"/>
      <c r="J567" s="399"/>
      <c r="K567" s="399"/>
      <c r="L567" s="399"/>
    </row>
    <row r="568" spans="2:12" ht="12.75">
      <c r="B568" s="3"/>
      <c r="C568" s="4"/>
      <c r="D568" s="3"/>
      <c r="E568" s="3"/>
      <c r="F568" s="3"/>
      <c r="G568" s="3"/>
      <c r="H568" s="399"/>
      <c r="I568" s="399"/>
      <c r="J568" s="399"/>
      <c r="K568" s="399"/>
      <c r="L568" s="399"/>
    </row>
    <row r="569" spans="2:12" ht="12.75">
      <c r="B569" s="3"/>
      <c r="C569" s="4"/>
      <c r="D569" s="3"/>
      <c r="E569" s="3"/>
      <c r="F569" s="3"/>
      <c r="G569" s="3"/>
      <c r="H569" s="399"/>
      <c r="I569" s="399"/>
      <c r="J569" s="399"/>
      <c r="K569" s="399"/>
      <c r="L569" s="399"/>
    </row>
    <row r="570" spans="2:12" ht="12.75">
      <c r="B570" s="3"/>
      <c r="C570" s="4"/>
      <c r="D570" s="3"/>
      <c r="E570" s="3"/>
      <c r="F570" s="3"/>
      <c r="G570" s="3"/>
      <c r="H570" s="399"/>
      <c r="I570" s="399"/>
      <c r="J570" s="399"/>
      <c r="K570" s="399"/>
      <c r="L570" s="399"/>
    </row>
    <row r="571" spans="2:12" ht="12.75">
      <c r="B571" s="3"/>
      <c r="C571" s="4"/>
      <c r="D571" s="3"/>
      <c r="E571" s="3"/>
      <c r="F571" s="3"/>
      <c r="G571" s="3"/>
      <c r="H571" s="399"/>
      <c r="I571" s="399"/>
      <c r="J571" s="399"/>
      <c r="K571" s="399"/>
      <c r="L571" s="399"/>
    </row>
    <row r="572" spans="2:12" ht="12.75">
      <c r="B572" s="3"/>
      <c r="C572" s="4"/>
      <c r="D572" s="3"/>
      <c r="E572" s="3"/>
      <c r="F572" s="3"/>
      <c r="G572" s="3"/>
      <c r="H572" s="399"/>
      <c r="I572" s="399"/>
      <c r="J572" s="399"/>
      <c r="K572" s="399"/>
      <c r="L572" s="399"/>
    </row>
    <row r="573" spans="2:12" ht="12.75">
      <c r="B573" s="3"/>
      <c r="C573" s="4"/>
      <c r="D573" s="3"/>
      <c r="E573" s="3"/>
      <c r="F573" s="3"/>
      <c r="G573" s="3"/>
      <c r="H573" s="399"/>
      <c r="I573" s="399"/>
      <c r="J573" s="399"/>
      <c r="K573" s="399"/>
      <c r="L573" s="399"/>
    </row>
    <row r="574" spans="2:12" ht="12.75">
      <c r="B574" s="3"/>
      <c r="C574" s="4"/>
      <c r="D574" s="3"/>
      <c r="E574" s="3"/>
      <c r="F574" s="3"/>
      <c r="G574" s="3"/>
      <c r="H574" s="399"/>
      <c r="I574" s="399"/>
      <c r="J574" s="399"/>
      <c r="K574" s="399"/>
      <c r="L574" s="399"/>
    </row>
    <row r="575" spans="2:12" ht="12.75">
      <c r="B575" s="3"/>
      <c r="C575" s="4"/>
      <c r="D575" s="3"/>
      <c r="E575" s="3"/>
      <c r="F575" s="3"/>
      <c r="G575" s="3"/>
      <c r="H575" s="399"/>
      <c r="I575" s="399"/>
      <c r="J575" s="399"/>
      <c r="K575" s="399"/>
      <c r="L575" s="399"/>
    </row>
    <row r="576" spans="2:12" ht="12.75">
      <c r="B576" s="3"/>
      <c r="C576" s="4"/>
      <c r="D576" s="3"/>
      <c r="E576" s="3"/>
      <c r="F576" s="3"/>
      <c r="G576" s="3"/>
      <c r="H576" s="399"/>
      <c r="I576" s="399"/>
      <c r="J576" s="399"/>
      <c r="K576" s="399"/>
      <c r="L576" s="399"/>
    </row>
    <row r="577" spans="2:12" ht="12.75">
      <c r="B577" s="3"/>
      <c r="C577" s="4"/>
      <c r="D577" s="3"/>
      <c r="E577" s="3"/>
      <c r="F577" s="3"/>
      <c r="G577" s="3"/>
      <c r="H577" s="399"/>
      <c r="I577" s="399"/>
      <c r="J577" s="399"/>
      <c r="K577" s="399"/>
      <c r="L577" s="399"/>
    </row>
    <row r="578" spans="2:12" ht="12.75">
      <c r="B578" s="3"/>
      <c r="C578" s="4"/>
      <c r="D578" s="3"/>
      <c r="E578" s="3"/>
      <c r="F578" s="3"/>
      <c r="G578" s="3"/>
      <c r="H578" s="399"/>
      <c r="I578" s="399"/>
      <c r="J578" s="399"/>
      <c r="K578" s="399"/>
      <c r="L578" s="399"/>
    </row>
    <row r="579" spans="2:12" ht="12.75">
      <c r="B579" s="3"/>
      <c r="C579" s="4"/>
      <c r="D579" s="3"/>
      <c r="E579" s="3"/>
      <c r="F579" s="3"/>
      <c r="G579" s="3"/>
      <c r="H579" s="399"/>
      <c r="I579" s="399"/>
      <c r="J579" s="399"/>
      <c r="K579" s="399"/>
      <c r="L579" s="399"/>
    </row>
    <row r="580" spans="2:12" ht="12.75">
      <c r="B580" s="3"/>
      <c r="C580" s="4"/>
      <c r="D580" s="3"/>
      <c r="E580" s="3"/>
      <c r="F580" s="3"/>
      <c r="G580" s="3"/>
      <c r="H580" s="399"/>
      <c r="I580" s="399"/>
      <c r="J580" s="399"/>
      <c r="K580" s="399"/>
      <c r="L580" s="399"/>
    </row>
    <row r="581" spans="2:12" ht="12.75">
      <c r="B581" s="3"/>
      <c r="C581" s="4"/>
      <c r="D581" s="3"/>
      <c r="E581" s="3"/>
      <c r="F581" s="3"/>
      <c r="G581" s="3"/>
      <c r="H581" s="399"/>
      <c r="I581" s="399"/>
      <c r="J581" s="399"/>
      <c r="K581" s="399"/>
      <c r="L581" s="399"/>
    </row>
    <row r="582" spans="2:12" ht="12.75">
      <c r="B582" s="3"/>
      <c r="C582" s="4"/>
      <c r="D582" s="3"/>
      <c r="E582" s="3"/>
      <c r="F582" s="3"/>
      <c r="G582" s="3"/>
      <c r="H582" s="399"/>
      <c r="I582" s="399"/>
      <c r="J582" s="399"/>
      <c r="K582" s="399"/>
      <c r="L582" s="399"/>
    </row>
    <row r="583" spans="2:12" ht="12.75">
      <c r="B583" s="3"/>
      <c r="C583" s="4"/>
      <c r="D583" s="3"/>
      <c r="E583" s="3"/>
      <c r="F583" s="3"/>
      <c r="G583" s="3"/>
      <c r="H583" s="399"/>
      <c r="I583" s="399"/>
      <c r="J583" s="399"/>
      <c r="K583" s="399"/>
      <c r="L583" s="399"/>
    </row>
    <row r="584" spans="2:12" ht="12.75">
      <c r="B584" s="3"/>
      <c r="C584" s="4"/>
      <c r="D584" s="3"/>
      <c r="E584" s="3"/>
      <c r="F584" s="3"/>
      <c r="G584" s="3"/>
      <c r="H584" s="399"/>
      <c r="I584" s="399"/>
      <c r="J584" s="399"/>
      <c r="K584" s="399"/>
      <c r="L584" s="399"/>
    </row>
    <row r="585" spans="2:12" ht="12.75">
      <c r="B585" s="3"/>
      <c r="C585" s="4"/>
      <c r="D585" s="3"/>
      <c r="E585" s="3"/>
      <c r="F585" s="3"/>
      <c r="G585" s="3"/>
      <c r="H585" s="399"/>
      <c r="I585" s="399"/>
      <c r="J585" s="399"/>
      <c r="K585" s="399"/>
      <c r="L585" s="399"/>
    </row>
    <row r="586" spans="2:12" ht="12.75">
      <c r="B586" s="3"/>
      <c r="C586" s="4"/>
      <c r="D586" s="3"/>
      <c r="E586" s="3"/>
      <c r="F586" s="3"/>
      <c r="G586" s="3"/>
      <c r="H586" s="399"/>
      <c r="I586" s="399"/>
      <c r="J586" s="399"/>
      <c r="K586" s="399"/>
      <c r="L586" s="399"/>
    </row>
    <row r="587" spans="2:12" ht="12.75">
      <c r="B587" s="3"/>
      <c r="C587" s="4"/>
      <c r="D587" s="3"/>
      <c r="E587" s="3"/>
      <c r="F587" s="3"/>
      <c r="G587" s="3"/>
      <c r="H587" s="399"/>
      <c r="I587" s="399"/>
      <c r="J587" s="399"/>
      <c r="K587" s="399"/>
      <c r="L587" s="399"/>
    </row>
    <row r="588" spans="2:12" ht="12.75">
      <c r="B588" s="3"/>
      <c r="C588" s="4"/>
      <c r="D588" s="3"/>
      <c r="E588" s="3"/>
      <c r="F588" s="3"/>
      <c r="G588" s="3"/>
      <c r="H588" s="399"/>
      <c r="I588" s="399"/>
      <c r="J588" s="399"/>
      <c r="K588" s="399"/>
      <c r="L588" s="399"/>
    </row>
    <row r="589" spans="2:12" ht="12.75">
      <c r="B589" s="3"/>
      <c r="C589" s="4"/>
      <c r="D589" s="3"/>
      <c r="E589" s="3"/>
      <c r="F589" s="3"/>
      <c r="G589" s="3"/>
      <c r="H589" s="399"/>
      <c r="I589" s="399"/>
      <c r="J589" s="399"/>
      <c r="K589" s="399"/>
      <c r="L589" s="399"/>
    </row>
    <row r="590" spans="2:12" ht="12.75">
      <c r="B590" s="3"/>
      <c r="C590" s="4"/>
      <c r="D590" s="3"/>
      <c r="E590" s="3"/>
      <c r="F590" s="3"/>
      <c r="G590" s="3"/>
      <c r="H590" s="399"/>
      <c r="I590" s="399"/>
      <c r="J590" s="399"/>
      <c r="K590" s="399"/>
      <c r="L590" s="399"/>
    </row>
    <row r="591" spans="2:12" ht="12.75">
      <c r="B591" s="3"/>
      <c r="C591" s="4"/>
      <c r="D591" s="3"/>
      <c r="E591" s="3"/>
      <c r="F591" s="3"/>
      <c r="G591" s="3"/>
      <c r="H591" s="399"/>
      <c r="I591" s="399"/>
      <c r="J591" s="399"/>
      <c r="K591" s="399"/>
      <c r="L591" s="399"/>
    </row>
    <row r="592" spans="2:12" ht="12.75">
      <c r="B592" s="3"/>
      <c r="C592" s="4"/>
      <c r="D592" s="3"/>
      <c r="E592" s="3"/>
      <c r="F592" s="3"/>
      <c r="G592" s="3"/>
      <c r="H592" s="399"/>
      <c r="I592" s="399"/>
      <c r="J592" s="399"/>
      <c r="K592" s="399"/>
      <c r="L592" s="399"/>
    </row>
    <row r="593" spans="2:12" ht="12.75">
      <c r="B593" s="3"/>
      <c r="C593" s="4"/>
      <c r="D593" s="3"/>
      <c r="E593" s="3"/>
      <c r="F593" s="3"/>
      <c r="G593" s="3"/>
      <c r="H593" s="399"/>
      <c r="I593" s="399"/>
      <c r="J593" s="399"/>
      <c r="K593" s="399"/>
      <c r="L593" s="399"/>
    </row>
    <row r="594" spans="2:12" ht="12.75">
      <c r="B594" s="3"/>
      <c r="C594" s="4"/>
      <c r="D594" s="3"/>
      <c r="E594" s="3"/>
      <c r="F594" s="3"/>
      <c r="G594" s="3"/>
      <c r="H594" s="399"/>
      <c r="I594" s="399"/>
      <c r="J594" s="399"/>
      <c r="K594" s="399"/>
      <c r="L594" s="399"/>
    </row>
    <row r="595" spans="2:12" ht="12.75">
      <c r="B595" s="3"/>
      <c r="C595" s="4"/>
      <c r="D595" s="3"/>
      <c r="E595" s="3"/>
      <c r="F595" s="3"/>
      <c r="G595" s="3"/>
      <c r="H595" s="399"/>
      <c r="I595" s="399"/>
      <c r="J595" s="399"/>
      <c r="K595" s="399"/>
      <c r="L595" s="399"/>
    </row>
    <row r="596" spans="2:12" ht="12.75">
      <c r="B596" s="3"/>
      <c r="C596" s="4"/>
      <c r="D596" s="3"/>
      <c r="E596" s="3"/>
      <c r="F596" s="3"/>
      <c r="G596" s="3"/>
      <c r="H596" s="399"/>
      <c r="I596" s="399"/>
      <c r="J596" s="399"/>
      <c r="K596" s="399"/>
      <c r="L596" s="399"/>
    </row>
    <row r="597" spans="2:12" ht="12.75">
      <c r="B597" s="3"/>
      <c r="C597" s="4"/>
      <c r="D597" s="3"/>
      <c r="E597" s="3"/>
      <c r="F597" s="3"/>
      <c r="G597" s="3"/>
      <c r="H597" s="399"/>
      <c r="I597" s="399"/>
      <c r="J597" s="399"/>
      <c r="K597" s="399"/>
      <c r="L597" s="399"/>
    </row>
    <row r="598" spans="2:12" ht="12.75">
      <c r="B598" s="3"/>
      <c r="C598" s="4"/>
      <c r="D598" s="3"/>
      <c r="E598" s="3"/>
      <c r="F598" s="3"/>
      <c r="G598" s="3"/>
      <c r="H598" s="399"/>
      <c r="I598" s="399"/>
      <c r="J598" s="399"/>
      <c r="K598" s="399"/>
      <c r="L598" s="399"/>
    </row>
    <row r="599" spans="2:12" ht="12.75">
      <c r="B599" s="3"/>
      <c r="C599" s="4"/>
      <c r="D599" s="3"/>
      <c r="E599" s="3"/>
      <c r="F599" s="3"/>
      <c r="G599" s="3"/>
      <c r="H599" s="399"/>
      <c r="I599" s="399"/>
      <c r="J599" s="399"/>
      <c r="K599" s="399"/>
      <c r="L599" s="399"/>
    </row>
    <row r="600" spans="2:12" ht="12.75">
      <c r="B600" s="3"/>
      <c r="C600" s="4"/>
      <c r="D600" s="3"/>
      <c r="E600" s="3"/>
      <c r="F600" s="3"/>
      <c r="G600" s="3"/>
      <c r="H600" s="399"/>
      <c r="I600" s="399"/>
      <c r="J600" s="399"/>
      <c r="K600" s="399"/>
      <c r="L600" s="399"/>
    </row>
    <row r="601" spans="2:12" ht="12.75">
      <c r="B601" s="3"/>
      <c r="C601" s="4"/>
      <c r="D601" s="3"/>
      <c r="E601" s="3"/>
      <c r="F601" s="3"/>
      <c r="G601" s="3"/>
      <c r="H601" s="399"/>
      <c r="I601" s="399"/>
      <c r="J601" s="399"/>
      <c r="K601" s="399"/>
      <c r="L601" s="399"/>
    </row>
    <row r="602" spans="2:12" ht="12.75">
      <c r="B602" s="3"/>
      <c r="C602" s="4"/>
      <c r="D602" s="3"/>
      <c r="E602" s="3"/>
      <c r="F602" s="3"/>
      <c r="G602" s="3"/>
      <c r="H602" s="399"/>
      <c r="I602" s="399"/>
      <c r="J602" s="399"/>
      <c r="K602" s="399"/>
      <c r="L602" s="399"/>
    </row>
    <row r="603" spans="2:12" ht="12.75">
      <c r="B603" s="3"/>
      <c r="C603" s="4"/>
      <c r="D603" s="3"/>
      <c r="E603" s="3"/>
      <c r="F603" s="3"/>
      <c r="G603" s="3"/>
      <c r="H603" s="399"/>
      <c r="I603" s="399"/>
      <c r="J603" s="399"/>
      <c r="K603" s="399"/>
      <c r="L603" s="399"/>
    </row>
    <row r="604" spans="2:12" ht="12.75">
      <c r="B604" s="3"/>
      <c r="C604" s="4"/>
      <c r="D604" s="3"/>
      <c r="E604" s="3"/>
      <c r="F604" s="3"/>
      <c r="G604" s="3"/>
      <c r="H604" s="399"/>
      <c r="I604" s="399"/>
      <c r="J604" s="399"/>
      <c r="K604" s="399"/>
      <c r="L604" s="399"/>
    </row>
    <row r="605" spans="2:12" ht="12.75">
      <c r="B605" s="3"/>
      <c r="C605" s="4"/>
      <c r="D605" s="3"/>
      <c r="E605" s="3"/>
      <c r="F605" s="3"/>
      <c r="G605" s="3"/>
      <c r="H605" s="399"/>
      <c r="I605" s="399"/>
      <c r="J605" s="399"/>
      <c r="K605" s="399"/>
      <c r="L605" s="399"/>
    </row>
    <row r="606" spans="2:12" ht="12.75">
      <c r="B606" s="3"/>
      <c r="C606" s="4"/>
      <c r="D606" s="3"/>
      <c r="E606" s="3"/>
      <c r="F606" s="3"/>
      <c r="G606" s="3"/>
      <c r="H606" s="399"/>
      <c r="I606" s="399"/>
      <c r="J606" s="399"/>
      <c r="K606" s="399"/>
      <c r="L606" s="399"/>
    </row>
    <row r="607" spans="2:12" ht="12.75">
      <c r="B607" s="3"/>
      <c r="C607" s="4"/>
      <c r="D607" s="3"/>
      <c r="E607" s="3"/>
      <c r="F607" s="3"/>
      <c r="G607" s="3"/>
      <c r="H607" s="399"/>
      <c r="I607" s="399"/>
      <c r="J607" s="399"/>
      <c r="K607" s="399"/>
      <c r="L607" s="399"/>
    </row>
    <row r="608" spans="2:12" ht="12.75">
      <c r="B608" s="3"/>
      <c r="C608" s="4"/>
      <c r="D608" s="3"/>
      <c r="E608" s="3"/>
      <c r="F608" s="3"/>
      <c r="G608" s="3"/>
      <c r="H608" s="399"/>
      <c r="I608" s="399"/>
      <c r="J608" s="399"/>
      <c r="K608" s="399"/>
      <c r="L608" s="399"/>
    </row>
    <row r="609" spans="2:12" ht="12.75">
      <c r="B609" s="3"/>
      <c r="C609" s="4"/>
      <c r="D609" s="3"/>
      <c r="E609" s="3"/>
      <c r="F609" s="3"/>
      <c r="G609" s="3"/>
      <c r="H609" s="399"/>
      <c r="I609" s="399"/>
      <c r="J609" s="399"/>
      <c r="K609" s="399"/>
      <c r="L609" s="399"/>
    </row>
    <row r="610" spans="2:12" ht="12.75">
      <c r="B610" s="3"/>
      <c r="C610" s="4"/>
      <c r="D610" s="3"/>
      <c r="E610" s="3"/>
      <c r="F610" s="3"/>
      <c r="G610" s="3"/>
      <c r="H610" s="399"/>
      <c r="I610" s="399"/>
      <c r="J610" s="399"/>
      <c r="K610" s="399"/>
      <c r="L610" s="399"/>
    </row>
    <row r="611" spans="2:12" ht="12.75">
      <c r="B611" s="3"/>
      <c r="C611" s="4"/>
      <c r="D611" s="3"/>
      <c r="E611" s="3"/>
      <c r="F611" s="3"/>
      <c r="G611" s="3"/>
      <c r="H611" s="399"/>
      <c r="I611" s="399"/>
      <c r="J611" s="399"/>
      <c r="K611" s="399"/>
      <c r="L611" s="399"/>
    </row>
    <row r="612" spans="2:12" ht="12.75">
      <c r="B612" s="3"/>
      <c r="C612" s="4"/>
      <c r="D612" s="3"/>
      <c r="E612" s="3"/>
      <c r="F612" s="3"/>
      <c r="G612" s="3"/>
      <c r="H612" s="399"/>
      <c r="I612" s="399"/>
      <c r="J612" s="399"/>
      <c r="K612" s="399"/>
      <c r="L612" s="399"/>
    </row>
    <row r="613" spans="2:12" ht="12.75">
      <c r="B613" s="3"/>
      <c r="C613" s="4"/>
      <c r="D613" s="3"/>
      <c r="E613" s="3"/>
      <c r="F613" s="3"/>
      <c r="G613" s="3"/>
      <c r="H613" s="399"/>
      <c r="I613" s="399"/>
      <c r="J613" s="399"/>
      <c r="K613" s="399"/>
      <c r="L613" s="399"/>
    </row>
    <row r="614" spans="2:12" ht="12.75">
      <c r="B614" s="3"/>
      <c r="C614" s="4"/>
      <c r="D614" s="3"/>
      <c r="E614" s="3"/>
      <c r="F614" s="3"/>
      <c r="G614" s="3"/>
      <c r="H614" s="399"/>
      <c r="I614" s="399"/>
      <c r="J614" s="399"/>
      <c r="K614" s="399"/>
      <c r="L614" s="399"/>
    </row>
    <row r="615" spans="2:12" ht="12.75">
      <c r="B615" s="3"/>
      <c r="C615" s="4"/>
      <c r="D615" s="3"/>
      <c r="E615" s="3"/>
      <c r="F615" s="3"/>
      <c r="G615" s="3"/>
      <c r="H615" s="399"/>
      <c r="I615" s="399"/>
      <c r="J615" s="399"/>
      <c r="K615" s="399"/>
      <c r="L615" s="399"/>
    </row>
    <row r="616" spans="2:12" ht="12.75">
      <c r="B616" s="3"/>
      <c r="C616" s="4"/>
      <c r="D616" s="3"/>
      <c r="E616" s="3"/>
      <c r="F616" s="3"/>
      <c r="G616" s="3"/>
      <c r="H616" s="399"/>
      <c r="I616" s="399"/>
      <c r="J616" s="399"/>
      <c r="K616" s="399"/>
      <c r="L616" s="399"/>
    </row>
    <row r="617" spans="2:12" ht="12.75">
      <c r="B617" s="3"/>
      <c r="C617" s="4"/>
      <c r="D617" s="3"/>
      <c r="E617" s="3"/>
      <c r="F617" s="3"/>
      <c r="G617" s="3"/>
      <c r="H617" s="399"/>
      <c r="I617" s="399"/>
      <c r="J617" s="399"/>
      <c r="K617" s="399"/>
      <c r="L617" s="399"/>
    </row>
    <row r="618" spans="2:12" ht="12.75">
      <c r="B618" s="3"/>
      <c r="C618" s="4"/>
      <c r="D618" s="3"/>
      <c r="E618" s="3"/>
      <c r="F618" s="3"/>
      <c r="G618" s="3"/>
      <c r="H618" s="399"/>
      <c r="I618" s="399"/>
      <c r="J618" s="399"/>
      <c r="K618" s="399"/>
      <c r="L618" s="399"/>
    </row>
    <row r="619" spans="2:12" ht="12.75">
      <c r="B619" s="3"/>
      <c r="C619" s="4"/>
      <c r="D619" s="3"/>
      <c r="E619" s="3"/>
      <c r="F619" s="3"/>
      <c r="G619" s="3"/>
      <c r="H619" s="399"/>
      <c r="I619" s="399"/>
      <c r="J619" s="399"/>
      <c r="K619" s="399"/>
      <c r="L619" s="399"/>
    </row>
    <row r="620" spans="2:12" ht="12.75">
      <c r="B620" s="3"/>
      <c r="C620" s="4"/>
      <c r="D620" s="3"/>
      <c r="E620" s="3"/>
      <c r="F620" s="3"/>
      <c r="G620" s="3"/>
      <c r="H620" s="399"/>
      <c r="I620" s="399"/>
      <c r="J620" s="399"/>
      <c r="K620" s="399"/>
      <c r="L620" s="399"/>
    </row>
    <row r="621" spans="2:12" ht="12.75">
      <c r="B621" s="3"/>
      <c r="C621" s="4"/>
      <c r="D621" s="3"/>
      <c r="E621" s="3"/>
      <c r="F621" s="3"/>
      <c r="G621" s="3"/>
      <c r="H621" s="399"/>
      <c r="I621" s="399"/>
      <c r="J621" s="399"/>
      <c r="K621" s="399"/>
      <c r="L621" s="399"/>
    </row>
    <row r="622" spans="2:12" ht="12.75">
      <c r="B622" s="3"/>
      <c r="C622" s="4"/>
      <c r="D622" s="3"/>
      <c r="E622" s="3"/>
      <c r="F622" s="3"/>
      <c r="G622" s="3"/>
      <c r="H622" s="399"/>
      <c r="I622" s="399"/>
      <c r="J622" s="399"/>
      <c r="K622" s="399"/>
      <c r="L622" s="399"/>
    </row>
    <row r="623" spans="2:12" ht="12.75">
      <c r="B623" s="3"/>
      <c r="C623" s="4"/>
      <c r="D623" s="3"/>
      <c r="E623" s="3"/>
      <c r="F623" s="3"/>
      <c r="G623" s="3"/>
      <c r="H623" s="399"/>
      <c r="I623" s="399"/>
      <c r="J623" s="399"/>
      <c r="K623" s="399"/>
      <c r="L623" s="399"/>
    </row>
    <row r="624" spans="2:12" ht="12.75">
      <c r="B624" s="3"/>
      <c r="C624" s="4"/>
      <c r="D624" s="3"/>
      <c r="E624" s="3"/>
      <c r="F624" s="3"/>
      <c r="G624" s="3"/>
      <c r="H624" s="399"/>
      <c r="I624" s="399"/>
      <c r="J624" s="399"/>
      <c r="K624" s="399"/>
      <c r="L624" s="399"/>
    </row>
    <row r="625" spans="2:12" ht="12.75">
      <c r="B625" s="3"/>
      <c r="C625" s="4"/>
      <c r="D625" s="3"/>
      <c r="E625" s="3"/>
      <c r="F625" s="3"/>
      <c r="G625" s="3"/>
      <c r="H625" s="399"/>
      <c r="I625" s="399"/>
      <c r="J625" s="399"/>
      <c r="K625" s="399"/>
      <c r="L625" s="399"/>
    </row>
    <row r="626" spans="2:12" ht="12.75">
      <c r="B626" s="3"/>
      <c r="C626" s="4"/>
      <c r="D626" s="3"/>
      <c r="E626" s="3"/>
      <c r="F626" s="3"/>
      <c r="G626" s="3"/>
      <c r="H626" s="399"/>
      <c r="I626" s="399"/>
      <c r="J626" s="399"/>
      <c r="K626" s="399"/>
      <c r="L626" s="399"/>
    </row>
    <row r="627" spans="2:12" ht="12.75">
      <c r="B627" s="3"/>
      <c r="C627" s="4"/>
      <c r="D627" s="3"/>
      <c r="E627" s="3"/>
      <c r="F627" s="3"/>
      <c r="G627" s="3"/>
      <c r="H627" s="399"/>
      <c r="I627" s="399"/>
      <c r="J627" s="399"/>
      <c r="K627" s="399"/>
      <c r="L627" s="399"/>
    </row>
    <row r="628" spans="2:12" ht="12.75">
      <c r="B628" s="3"/>
      <c r="C628" s="4"/>
      <c r="D628" s="3"/>
      <c r="E628" s="3"/>
      <c r="F628" s="3"/>
      <c r="G628" s="3"/>
      <c r="H628" s="399"/>
      <c r="I628" s="399"/>
      <c r="J628" s="399"/>
      <c r="K628" s="399"/>
      <c r="L628" s="399"/>
    </row>
    <row r="629" spans="2:12" ht="12.75">
      <c r="B629" s="3"/>
      <c r="C629" s="4"/>
      <c r="D629" s="3"/>
      <c r="E629" s="3"/>
      <c r="F629" s="3"/>
      <c r="G629" s="3"/>
      <c r="H629" s="399"/>
      <c r="I629" s="399"/>
      <c r="J629" s="399"/>
      <c r="K629" s="399"/>
      <c r="L629" s="399"/>
    </row>
    <row r="630" spans="2:12" ht="12.75">
      <c r="B630" s="3"/>
      <c r="C630" s="4"/>
      <c r="D630" s="3"/>
      <c r="E630" s="3"/>
      <c r="F630" s="3"/>
      <c r="G630" s="3"/>
      <c r="H630" s="399"/>
      <c r="I630" s="399"/>
      <c r="J630" s="399"/>
      <c r="K630" s="399"/>
      <c r="L630" s="399"/>
    </row>
    <row r="631" spans="2:12" ht="12.75">
      <c r="B631" s="3"/>
      <c r="C631" s="4"/>
      <c r="D631" s="3"/>
      <c r="E631" s="3"/>
      <c r="F631" s="3"/>
      <c r="G631" s="3"/>
      <c r="H631" s="399"/>
      <c r="I631" s="399"/>
      <c r="J631" s="399"/>
      <c r="K631" s="399"/>
      <c r="L631" s="399"/>
    </row>
    <row r="632" spans="2:12" ht="12.75">
      <c r="B632" s="3"/>
      <c r="C632" s="4"/>
      <c r="D632" s="3"/>
      <c r="E632" s="3"/>
      <c r="F632" s="3"/>
      <c r="G632" s="3"/>
      <c r="H632" s="399"/>
      <c r="I632" s="399"/>
      <c r="J632" s="399"/>
      <c r="K632" s="399"/>
      <c r="L632" s="399"/>
    </row>
    <row r="633" spans="2:12" ht="12.75">
      <c r="B633" s="3"/>
      <c r="C633" s="4"/>
      <c r="D633" s="3"/>
      <c r="E633" s="3"/>
      <c r="F633" s="3"/>
      <c r="G633" s="3"/>
      <c r="H633" s="399"/>
      <c r="I633" s="399"/>
      <c r="J633" s="399"/>
      <c r="K633" s="399"/>
      <c r="L633" s="399"/>
    </row>
    <row r="634" spans="2:12" ht="12.75">
      <c r="B634" s="3"/>
      <c r="C634" s="4"/>
      <c r="D634" s="3"/>
      <c r="E634" s="3"/>
      <c r="F634" s="3"/>
      <c r="G634" s="3"/>
      <c r="H634" s="399"/>
      <c r="I634" s="399"/>
      <c r="J634" s="399"/>
      <c r="K634" s="399"/>
      <c r="L634" s="399"/>
    </row>
    <row r="635" spans="2:12" ht="12.75">
      <c r="B635" s="3"/>
      <c r="C635" s="4"/>
      <c r="D635" s="3"/>
      <c r="E635" s="3"/>
      <c r="F635" s="3"/>
      <c r="G635" s="3"/>
      <c r="H635" s="399"/>
      <c r="I635" s="399"/>
      <c r="J635" s="399"/>
      <c r="K635" s="399"/>
      <c r="L635" s="399"/>
    </row>
    <row r="636" spans="2:12" ht="12.75">
      <c r="B636" s="3"/>
      <c r="C636" s="4"/>
      <c r="D636" s="3"/>
      <c r="E636" s="3"/>
      <c r="F636" s="3"/>
      <c r="G636" s="3"/>
      <c r="H636" s="399"/>
      <c r="I636" s="399"/>
      <c r="J636" s="399"/>
      <c r="K636" s="399"/>
      <c r="L636" s="399"/>
    </row>
    <row r="637" spans="2:12" ht="12.75">
      <c r="B637" s="3"/>
      <c r="C637" s="4"/>
      <c r="D637" s="3"/>
      <c r="E637" s="3"/>
      <c r="F637" s="3"/>
      <c r="G637" s="3"/>
      <c r="H637" s="399"/>
      <c r="I637" s="399"/>
      <c r="J637" s="399"/>
      <c r="K637" s="399"/>
      <c r="L637" s="399"/>
    </row>
    <row r="638" spans="2:12" ht="12.75">
      <c r="B638" s="3"/>
      <c r="C638" s="4"/>
      <c r="D638" s="3"/>
      <c r="E638" s="3"/>
      <c r="F638" s="3"/>
      <c r="G638" s="3"/>
      <c r="H638" s="399"/>
      <c r="I638" s="399"/>
      <c r="J638" s="399"/>
      <c r="K638" s="399"/>
      <c r="L638" s="399"/>
    </row>
    <row r="639" spans="2:12" ht="12.75">
      <c r="B639" s="3"/>
      <c r="C639" s="4"/>
      <c r="D639" s="3"/>
      <c r="E639" s="3"/>
      <c r="F639" s="3"/>
      <c r="G639" s="3"/>
      <c r="H639" s="399"/>
      <c r="I639" s="399"/>
      <c r="J639" s="399"/>
      <c r="K639" s="399"/>
      <c r="L639" s="399"/>
    </row>
    <row r="640" spans="2:12" ht="12.75">
      <c r="B640" s="3"/>
      <c r="C640" s="4"/>
      <c r="D640" s="3"/>
      <c r="E640" s="3"/>
      <c r="F640" s="3"/>
      <c r="G640" s="3"/>
      <c r="H640" s="399"/>
      <c r="I640" s="399"/>
      <c r="J640" s="399"/>
      <c r="K640" s="399"/>
      <c r="L640" s="399"/>
    </row>
    <row r="641" spans="2:12" ht="12.75">
      <c r="B641" s="3"/>
      <c r="C641" s="4"/>
      <c r="D641" s="3"/>
      <c r="E641" s="3"/>
      <c r="F641" s="3"/>
      <c r="G641" s="3"/>
      <c r="H641" s="399"/>
      <c r="I641" s="399"/>
      <c r="J641" s="399"/>
      <c r="K641" s="399"/>
      <c r="L641" s="399"/>
    </row>
    <row r="642" spans="2:12" ht="12.75">
      <c r="B642" s="3"/>
      <c r="C642" s="4"/>
      <c r="D642" s="3"/>
      <c r="E642" s="3"/>
      <c r="F642" s="3"/>
      <c r="G642" s="3"/>
      <c r="H642" s="399"/>
      <c r="I642" s="399"/>
      <c r="J642" s="399"/>
      <c r="K642" s="399"/>
      <c r="L642" s="399"/>
    </row>
    <row r="643" spans="2:12" ht="12.75">
      <c r="B643" s="3"/>
      <c r="C643" s="4"/>
      <c r="D643" s="3"/>
      <c r="E643" s="3"/>
      <c r="F643" s="3"/>
      <c r="G643" s="3"/>
      <c r="H643" s="399"/>
      <c r="I643" s="399"/>
      <c r="J643" s="399"/>
      <c r="K643" s="399"/>
      <c r="L643" s="399"/>
    </row>
    <row r="644" spans="2:12" ht="12.75">
      <c r="B644" s="3"/>
      <c r="C644" s="4"/>
      <c r="D644" s="3"/>
      <c r="E644" s="3"/>
      <c r="F644" s="3"/>
      <c r="G644" s="3"/>
      <c r="H644" s="399"/>
      <c r="I644" s="399"/>
      <c r="J644" s="399"/>
      <c r="K644" s="399"/>
      <c r="L644" s="399"/>
    </row>
    <row r="645" spans="2:12" ht="12.75">
      <c r="B645" s="3"/>
      <c r="C645" s="4"/>
      <c r="D645" s="3"/>
      <c r="E645" s="3"/>
      <c r="F645" s="3"/>
      <c r="G645" s="3"/>
      <c r="H645" s="399"/>
      <c r="I645" s="399"/>
      <c r="J645" s="399"/>
      <c r="K645" s="399"/>
      <c r="L645" s="399"/>
    </row>
    <row r="646" spans="2:12" ht="12.75">
      <c r="B646" s="3"/>
      <c r="C646" s="4"/>
      <c r="D646" s="3"/>
      <c r="E646" s="3"/>
      <c r="F646" s="3"/>
      <c r="G646" s="3"/>
      <c r="H646" s="399"/>
      <c r="I646" s="399"/>
      <c r="J646" s="399"/>
      <c r="K646" s="399"/>
      <c r="L646" s="399"/>
    </row>
    <row r="647" spans="2:12" ht="12.75">
      <c r="B647" s="3"/>
      <c r="C647" s="4"/>
      <c r="D647" s="3"/>
      <c r="E647" s="3"/>
      <c r="F647" s="3"/>
      <c r="G647" s="3"/>
      <c r="H647" s="399"/>
      <c r="I647" s="399"/>
      <c r="J647" s="399"/>
      <c r="K647" s="399"/>
      <c r="L647" s="399"/>
    </row>
    <row r="648" spans="2:12" ht="12.75">
      <c r="B648" s="3"/>
      <c r="C648" s="4"/>
      <c r="D648" s="3"/>
      <c r="E648" s="3"/>
      <c r="F648" s="3"/>
      <c r="G648" s="3"/>
      <c r="H648" s="399"/>
      <c r="I648" s="399"/>
      <c r="J648" s="399"/>
      <c r="K648" s="399"/>
      <c r="L648" s="399"/>
    </row>
    <row r="649" spans="2:12" ht="12.75">
      <c r="B649" s="3"/>
      <c r="C649" s="4"/>
      <c r="D649" s="3"/>
      <c r="E649" s="3"/>
      <c r="F649" s="3"/>
      <c r="G649" s="3"/>
      <c r="H649" s="399"/>
      <c r="I649" s="399"/>
      <c r="J649" s="399"/>
      <c r="K649" s="399"/>
      <c r="L649" s="399"/>
    </row>
    <row r="650" spans="2:12" ht="12.75">
      <c r="B650" s="3"/>
      <c r="C650" s="4"/>
      <c r="D650" s="3"/>
      <c r="E650" s="3"/>
      <c r="F650" s="3"/>
      <c r="G650" s="3"/>
      <c r="H650" s="399"/>
      <c r="I650" s="399"/>
      <c r="J650" s="399"/>
      <c r="K650" s="399"/>
      <c r="L650" s="399"/>
    </row>
    <row r="651" spans="2:12" ht="12.75">
      <c r="B651" s="3"/>
      <c r="C651" s="4"/>
      <c r="D651" s="3"/>
      <c r="E651" s="3"/>
      <c r="F651" s="3"/>
      <c r="G651" s="3"/>
      <c r="H651" s="399"/>
      <c r="I651" s="399"/>
      <c r="J651" s="399"/>
      <c r="K651" s="399"/>
      <c r="L651" s="399"/>
    </row>
    <row r="652" spans="2:12" ht="12.75">
      <c r="B652" s="3"/>
      <c r="C652" s="4"/>
      <c r="D652" s="3"/>
      <c r="E652" s="3"/>
      <c r="F652" s="3"/>
      <c r="G652" s="3"/>
      <c r="H652" s="399"/>
      <c r="I652" s="399"/>
      <c r="J652" s="399"/>
      <c r="K652" s="399"/>
      <c r="L652" s="399"/>
    </row>
    <row r="653" spans="2:12" ht="12.75">
      <c r="B653" s="3"/>
      <c r="C653" s="4"/>
      <c r="D653" s="3"/>
      <c r="E653" s="3"/>
      <c r="F653" s="3"/>
      <c r="G653" s="3"/>
      <c r="H653" s="399"/>
      <c r="I653" s="399"/>
      <c r="J653" s="399"/>
      <c r="K653" s="399"/>
      <c r="L653" s="399"/>
    </row>
    <row r="654" spans="2:12" ht="12.75">
      <c r="B654" s="3"/>
      <c r="C654" s="4"/>
      <c r="D654" s="3"/>
      <c r="E654" s="3"/>
      <c r="F654" s="3"/>
      <c r="G654" s="3"/>
      <c r="H654" s="399"/>
      <c r="I654" s="399"/>
      <c r="J654" s="399"/>
      <c r="K654" s="399"/>
      <c r="L654" s="399"/>
    </row>
    <row r="655" spans="2:12" ht="12.75">
      <c r="B655" s="3"/>
      <c r="C655" s="4"/>
      <c r="D655" s="3"/>
      <c r="E655" s="3"/>
      <c r="F655" s="3"/>
      <c r="G655" s="3"/>
      <c r="H655" s="399"/>
      <c r="I655" s="399"/>
      <c r="J655" s="399"/>
      <c r="K655" s="399"/>
      <c r="L655" s="399"/>
    </row>
    <row r="656" spans="2:12" ht="12.75">
      <c r="B656" s="3"/>
      <c r="C656" s="4"/>
      <c r="D656" s="3"/>
      <c r="E656" s="3"/>
      <c r="F656" s="3"/>
      <c r="G656" s="3"/>
      <c r="H656" s="399"/>
      <c r="I656" s="399"/>
      <c r="J656" s="399"/>
      <c r="K656" s="399"/>
      <c r="L656" s="399"/>
    </row>
    <row r="657" spans="2:12" ht="12.75">
      <c r="B657" s="3"/>
      <c r="C657" s="4"/>
      <c r="D657" s="3"/>
      <c r="E657" s="3"/>
      <c r="F657" s="3"/>
      <c r="G657" s="3"/>
      <c r="H657" s="399"/>
      <c r="I657" s="399"/>
      <c r="J657" s="399"/>
      <c r="K657" s="399"/>
      <c r="L657" s="399"/>
    </row>
    <row r="658" spans="2:12" ht="12.75">
      <c r="B658" s="3"/>
      <c r="C658" s="4"/>
      <c r="D658" s="3"/>
      <c r="E658" s="3"/>
      <c r="F658" s="3"/>
      <c r="G658" s="3"/>
      <c r="H658" s="399"/>
      <c r="I658" s="399"/>
      <c r="J658" s="399"/>
      <c r="K658" s="399"/>
      <c r="L658" s="399"/>
    </row>
    <row r="659" spans="2:12" ht="12.75">
      <c r="B659" s="3"/>
      <c r="C659" s="4"/>
      <c r="D659" s="3"/>
      <c r="E659" s="3"/>
      <c r="F659" s="3"/>
      <c r="G659" s="3"/>
      <c r="H659" s="399"/>
      <c r="I659" s="399"/>
      <c r="J659" s="399"/>
      <c r="K659" s="399"/>
      <c r="L659" s="399"/>
    </row>
    <row r="660" spans="2:12" ht="12.75">
      <c r="B660" s="3"/>
      <c r="C660" s="4"/>
      <c r="D660" s="3"/>
      <c r="E660" s="3"/>
      <c r="F660" s="3"/>
      <c r="G660" s="3"/>
      <c r="H660" s="399"/>
      <c r="I660" s="399"/>
      <c r="J660" s="399"/>
      <c r="K660" s="399"/>
      <c r="L660" s="399"/>
    </row>
    <row r="661" spans="2:12" ht="12.75">
      <c r="B661" s="3"/>
      <c r="C661" s="4"/>
      <c r="D661" s="3"/>
      <c r="E661" s="3"/>
      <c r="F661" s="3"/>
      <c r="G661" s="3"/>
      <c r="H661" s="399"/>
      <c r="I661" s="399"/>
      <c r="J661" s="399"/>
      <c r="K661" s="399"/>
      <c r="L661" s="399"/>
    </row>
    <row r="662" spans="2:12" ht="12.75">
      <c r="B662" s="3"/>
      <c r="C662" s="4"/>
      <c r="D662" s="3"/>
      <c r="E662" s="3"/>
      <c r="F662" s="3"/>
      <c r="G662" s="3"/>
      <c r="H662" s="399"/>
      <c r="I662" s="399"/>
      <c r="J662" s="399"/>
      <c r="K662" s="399"/>
      <c r="L662" s="399"/>
    </row>
    <row r="663" spans="2:12" ht="12.75">
      <c r="B663" s="3"/>
      <c r="C663" s="4"/>
      <c r="D663" s="3"/>
      <c r="E663" s="3"/>
      <c r="F663" s="3"/>
      <c r="G663" s="3"/>
      <c r="H663" s="399"/>
      <c r="I663" s="399"/>
      <c r="J663" s="399"/>
      <c r="K663" s="399"/>
      <c r="L663" s="399"/>
    </row>
    <row r="664" spans="2:12" ht="12.75">
      <c r="B664" s="3"/>
      <c r="C664" s="4"/>
      <c r="D664" s="3"/>
      <c r="E664" s="3"/>
      <c r="F664" s="3"/>
      <c r="G664" s="3"/>
      <c r="H664" s="399"/>
      <c r="I664" s="399"/>
      <c r="J664" s="399"/>
      <c r="K664" s="399"/>
      <c r="L664" s="399"/>
    </row>
    <row r="665" spans="2:12" ht="12.75">
      <c r="B665" s="3"/>
      <c r="C665" s="4"/>
      <c r="D665" s="3"/>
      <c r="E665" s="3"/>
      <c r="F665" s="3"/>
      <c r="G665" s="3"/>
      <c r="H665" s="399"/>
      <c r="I665" s="399"/>
      <c r="J665" s="399"/>
      <c r="K665" s="399"/>
      <c r="L665" s="399"/>
    </row>
    <row r="666" spans="2:12" ht="12.75">
      <c r="B666" s="3"/>
      <c r="C666" s="4"/>
      <c r="D666" s="3"/>
      <c r="E666" s="3"/>
      <c r="F666" s="3"/>
      <c r="G666" s="3"/>
      <c r="H666" s="399"/>
      <c r="I666" s="399"/>
      <c r="J666" s="399"/>
      <c r="K666" s="399"/>
      <c r="L666" s="399"/>
    </row>
    <row r="667" spans="2:12" ht="12.75">
      <c r="B667" s="3"/>
      <c r="C667" s="4"/>
      <c r="D667" s="3"/>
      <c r="E667" s="3"/>
      <c r="F667" s="3"/>
      <c r="G667" s="3"/>
      <c r="H667" s="399"/>
      <c r="I667" s="399"/>
      <c r="J667" s="399"/>
      <c r="K667" s="399"/>
      <c r="L667" s="399"/>
    </row>
    <row r="668" spans="2:12" ht="12.75">
      <c r="B668" s="3"/>
      <c r="C668" s="4"/>
      <c r="D668" s="3"/>
      <c r="E668" s="3"/>
      <c r="F668" s="3"/>
      <c r="G668" s="3"/>
      <c r="H668" s="399"/>
      <c r="I668" s="399"/>
      <c r="J668" s="399"/>
      <c r="K668" s="399"/>
      <c r="L668" s="399"/>
    </row>
    <row r="669" spans="2:12" ht="12.75">
      <c r="B669" s="3"/>
      <c r="C669" s="4"/>
      <c r="D669" s="3"/>
      <c r="E669" s="3"/>
      <c r="F669" s="3"/>
      <c r="G669" s="3"/>
      <c r="H669" s="399"/>
      <c r="I669" s="399"/>
      <c r="J669" s="399"/>
      <c r="K669" s="399"/>
      <c r="L669" s="399"/>
    </row>
    <row r="670" spans="2:12" ht="12.75">
      <c r="B670" s="3"/>
      <c r="C670" s="4"/>
      <c r="D670" s="3"/>
      <c r="E670" s="3"/>
      <c r="F670" s="3"/>
      <c r="G670" s="3"/>
      <c r="H670" s="399"/>
      <c r="I670" s="399"/>
      <c r="J670" s="399"/>
      <c r="K670" s="399"/>
      <c r="L670" s="399"/>
    </row>
    <row r="671" spans="2:12" ht="12.75">
      <c r="B671" s="3"/>
      <c r="C671" s="4"/>
      <c r="D671" s="3"/>
      <c r="E671" s="3"/>
      <c r="F671" s="3"/>
      <c r="G671" s="3"/>
      <c r="H671" s="399"/>
      <c r="I671" s="399"/>
      <c r="J671" s="399"/>
      <c r="K671" s="399"/>
      <c r="L671" s="399"/>
    </row>
    <row r="672" spans="2:12" ht="12.75">
      <c r="B672" s="3"/>
      <c r="C672" s="4"/>
      <c r="D672" s="3"/>
      <c r="E672" s="3"/>
      <c r="F672" s="3"/>
      <c r="G672" s="3"/>
      <c r="H672" s="399"/>
      <c r="I672" s="399"/>
      <c r="J672" s="399"/>
      <c r="K672" s="399"/>
      <c r="L672" s="399"/>
    </row>
    <row r="673" spans="2:12" ht="12.75">
      <c r="B673" s="3"/>
      <c r="C673" s="4"/>
      <c r="D673" s="3"/>
      <c r="E673" s="3"/>
      <c r="F673" s="3"/>
      <c r="G673" s="3"/>
      <c r="H673" s="399"/>
      <c r="I673" s="399"/>
      <c r="J673" s="399"/>
      <c r="K673" s="399"/>
      <c r="L673" s="399"/>
    </row>
    <row r="674" spans="2:12" ht="12.75">
      <c r="B674" s="3"/>
      <c r="C674" s="4"/>
      <c r="D674" s="3"/>
      <c r="E674" s="3"/>
      <c r="F674" s="3"/>
      <c r="G674" s="3"/>
      <c r="H674" s="399"/>
      <c r="I674" s="399"/>
      <c r="J674" s="399"/>
      <c r="K674" s="399"/>
      <c r="L674" s="399"/>
    </row>
    <row r="675" spans="2:12" ht="12.75">
      <c r="B675" s="3"/>
      <c r="C675" s="4"/>
      <c r="D675" s="3"/>
      <c r="E675" s="3"/>
      <c r="F675" s="3"/>
      <c r="G675" s="3"/>
      <c r="H675" s="399"/>
      <c r="I675" s="399"/>
      <c r="J675" s="399"/>
      <c r="K675" s="399"/>
      <c r="L675" s="399"/>
    </row>
    <row r="676" spans="2:12" ht="12.75">
      <c r="B676" s="3"/>
      <c r="C676" s="4"/>
      <c r="D676" s="3"/>
      <c r="E676" s="3"/>
      <c r="F676" s="3"/>
      <c r="G676" s="3"/>
      <c r="H676" s="399"/>
      <c r="I676" s="399"/>
      <c r="J676" s="399"/>
      <c r="K676" s="399"/>
      <c r="L676" s="399"/>
    </row>
    <row r="677" spans="2:12" ht="12.75">
      <c r="B677" s="3"/>
      <c r="C677" s="4"/>
      <c r="D677" s="3"/>
      <c r="E677" s="3"/>
      <c r="F677" s="3"/>
      <c r="G677" s="3"/>
      <c r="H677" s="399"/>
      <c r="I677" s="399"/>
      <c r="J677" s="399"/>
      <c r="K677" s="399"/>
      <c r="L677" s="399"/>
    </row>
    <row r="678" spans="2:12" ht="12.75">
      <c r="B678" s="3"/>
      <c r="C678" s="4"/>
      <c r="D678" s="3"/>
      <c r="E678" s="3"/>
      <c r="F678" s="3"/>
      <c r="G678" s="3"/>
      <c r="H678" s="399"/>
      <c r="I678" s="399"/>
      <c r="J678" s="399"/>
      <c r="K678" s="399"/>
      <c r="L678" s="399"/>
    </row>
    <row r="679" spans="2:12" ht="12.75">
      <c r="B679" s="3"/>
      <c r="C679" s="4"/>
      <c r="D679" s="3"/>
      <c r="E679" s="3"/>
      <c r="F679" s="3"/>
      <c r="G679" s="3"/>
      <c r="H679" s="399"/>
      <c r="I679" s="399"/>
      <c r="J679" s="399"/>
      <c r="K679" s="399"/>
      <c r="L679" s="399"/>
    </row>
    <row r="680" spans="2:12" ht="12.75">
      <c r="B680" s="3"/>
      <c r="C680" s="4"/>
      <c r="D680" s="3"/>
      <c r="E680" s="3"/>
      <c r="F680" s="3"/>
      <c r="G680" s="3"/>
      <c r="H680" s="399"/>
      <c r="I680" s="399"/>
      <c r="J680" s="399"/>
      <c r="K680" s="399"/>
      <c r="L680" s="399"/>
    </row>
    <row r="681" spans="2:12" ht="12.75">
      <c r="B681" s="3"/>
      <c r="C681" s="4"/>
      <c r="D681" s="3"/>
      <c r="E681" s="3"/>
      <c r="F681" s="3"/>
      <c r="G681" s="3"/>
      <c r="H681" s="399"/>
      <c r="I681" s="399"/>
      <c r="J681" s="399"/>
      <c r="K681" s="399"/>
      <c r="L681" s="399"/>
    </row>
    <row r="682" spans="2:12" ht="12.75">
      <c r="B682" s="3"/>
      <c r="C682" s="4"/>
      <c r="D682" s="3"/>
      <c r="E682" s="3"/>
      <c r="F682" s="3"/>
      <c r="G682" s="3"/>
      <c r="H682" s="399"/>
      <c r="I682" s="399"/>
      <c r="J682" s="399"/>
      <c r="K682" s="399"/>
      <c r="L682" s="399"/>
    </row>
    <row r="683" spans="2:12" ht="12.75">
      <c r="B683" s="3"/>
      <c r="C683" s="4"/>
      <c r="D683" s="3"/>
      <c r="E683" s="3"/>
      <c r="F683" s="3"/>
      <c r="G683" s="3"/>
      <c r="H683" s="399"/>
      <c r="I683" s="399"/>
      <c r="J683" s="399"/>
      <c r="K683" s="399"/>
      <c r="L683" s="399"/>
    </row>
    <row r="684" spans="2:12" ht="12.75">
      <c r="B684" s="3"/>
      <c r="C684" s="4"/>
      <c r="D684" s="3"/>
      <c r="E684" s="3"/>
      <c r="F684" s="3"/>
      <c r="G684" s="3"/>
      <c r="H684" s="399"/>
      <c r="I684" s="399"/>
      <c r="J684" s="399"/>
      <c r="K684" s="399"/>
      <c r="L684" s="399"/>
    </row>
    <row r="685" spans="2:12" ht="12.75">
      <c r="B685" s="3"/>
      <c r="C685" s="4"/>
      <c r="D685" s="3"/>
      <c r="E685" s="3"/>
      <c r="F685" s="3"/>
      <c r="G685" s="3"/>
      <c r="H685" s="399"/>
      <c r="I685" s="399"/>
      <c r="J685" s="399"/>
      <c r="K685" s="399"/>
      <c r="L685" s="399"/>
    </row>
    <row r="686" spans="2:12" ht="12.75">
      <c r="B686" s="3"/>
      <c r="C686" s="4"/>
      <c r="D686" s="3"/>
      <c r="E686" s="3"/>
      <c r="F686" s="3"/>
      <c r="G686" s="3"/>
      <c r="H686" s="399"/>
      <c r="I686" s="399"/>
      <c r="J686" s="399"/>
      <c r="K686" s="399"/>
      <c r="L686" s="399"/>
    </row>
    <row r="687" spans="2:12" ht="12.75">
      <c r="B687" s="3"/>
      <c r="C687" s="4"/>
      <c r="D687" s="3"/>
      <c r="E687" s="3"/>
      <c r="F687" s="3"/>
      <c r="G687" s="3"/>
      <c r="H687" s="399"/>
      <c r="I687" s="399"/>
      <c r="J687" s="399"/>
      <c r="K687" s="399"/>
      <c r="L687" s="399"/>
    </row>
    <row r="688" spans="2:12" ht="12.75">
      <c r="B688" s="3"/>
      <c r="C688" s="4"/>
      <c r="D688" s="3"/>
      <c r="E688" s="3"/>
      <c r="F688" s="3"/>
      <c r="G688" s="3"/>
      <c r="H688" s="399"/>
      <c r="I688" s="399"/>
      <c r="J688" s="399"/>
      <c r="K688" s="399"/>
      <c r="L688" s="399"/>
    </row>
    <row r="689" spans="2:12" ht="12.75">
      <c r="B689" s="3"/>
      <c r="C689" s="4"/>
      <c r="D689" s="3"/>
      <c r="E689" s="3"/>
      <c r="F689" s="3"/>
      <c r="G689" s="3"/>
      <c r="H689" s="399"/>
      <c r="I689" s="399"/>
      <c r="J689" s="399"/>
      <c r="K689" s="399"/>
      <c r="L689" s="399"/>
    </row>
    <row r="690" spans="2:12" ht="12.75">
      <c r="B690" s="3"/>
      <c r="C690" s="4"/>
      <c r="D690" s="3"/>
      <c r="E690" s="3"/>
      <c r="F690" s="3"/>
      <c r="G690" s="3"/>
      <c r="H690" s="399"/>
      <c r="I690" s="399"/>
      <c r="J690" s="399"/>
      <c r="K690" s="399"/>
      <c r="L690" s="399"/>
    </row>
    <row r="691" spans="2:12" ht="12.75">
      <c r="B691" s="3"/>
      <c r="C691" s="4"/>
      <c r="D691" s="3"/>
      <c r="E691" s="3"/>
      <c r="F691" s="3"/>
      <c r="G691" s="3"/>
      <c r="H691" s="399"/>
      <c r="I691" s="399"/>
      <c r="J691" s="399"/>
      <c r="K691" s="399"/>
      <c r="L691" s="399"/>
    </row>
    <row r="692" spans="2:12" ht="12.75">
      <c r="B692" s="3"/>
      <c r="C692" s="4"/>
      <c r="D692" s="3"/>
      <c r="E692" s="3"/>
      <c r="F692" s="3"/>
      <c r="G692" s="3"/>
      <c r="H692" s="399"/>
      <c r="I692" s="399"/>
      <c r="J692" s="399"/>
      <c r="K692" s="399"/>
      <c r="L692" s="399"/>
    </row>
    <row r="693" spans="2:12" ht="12.75">
      <c r="B693" s="3"/>
      <c r="C693" s="4"/>
      <c r="D693" s="3"/>
      <c r="E693" s="3"/>
      <c r="F693" s="3"/>
      <c r="G693" s="3"/>
      <c r="H693" s="399"/>
      <c r="I693" s="399"/>
      <c r="J693" s="399"/>
      <c r="K693" s="399"/>
      <c r="L693" s="399"/>
    </row>
    <row r="694" spans="2:12" ht="12.75">
      <c r="B694" s="3"/>
      <c r="C694" s="4"/>
      <c r="D694" s="3"/>
      <c r="E694" s="3"/>
      <c r="F694" s="3"/>
      <c r="G694" s="3"/>
      <c r="H694" s="399"/>
      <c r="I694" s="399"/>
      <c r="J694" s="399"/>
      <c r="K694" s="399"/>
      <c r="L694" s="399"/>
    </row>
    <row r="695" spans="2:12" ht="12.75">
      <c r="B695" s="3"/>
      <c r="C695" s="4"/>
      <c r="D695" s="3"/>
      <c r="E695" s="3"/>
      <c r="F695" s="3"/>
      <c r="G695" s="3"/>
      <c r="H695" s="399"/>
      <c r="I695" s="399"/>
      <c r="J695" s="399"/>
      <c r="K695" s="399"/>
      <c r="L695" s="399"/>
    </row>
    <row r="696" spans="2:12" ht="12.75">
      <c r="B696" s="3"/>
      <c r="C696" s="4"/>
      <c r="D696" s="3"/>
      <c r="E696" s="3"/>
      <c r="F696" s="3"/>
      <c r="G696" s="3"/>
      <c r="H696" s="399"/>
      <c r="I696" s="399"/>
      <c r="J696" s="399"/>
      <c r="K696" s="399"/>
      <c r="L696" s="399"/>
    </row>
    <row r="697" spans="2:12" ht="12.75">
      <c r="B697" s="3"/>
      <c r="C697" s="4"/>
      <c r="D697" s="3"/>
      <c r="E697" s="3"/>
      <c r="F697" s="3"/>
      <c r="G697" s="3"/>
      <c r="H697" s="399"/>
      <c r="I697" s="399"/>
      <c r="J697" s="399"/>
      <c r="K697" s="399"/>
      <c r="L697" s="399"/>
    </row>
    <row r="698" spans="2:12" ht="12.75">
      <c r="B698" s="3"/>
      <c r="C698" s="4"/>
      <c r="D698" s="3"/>
      <c r="E698" s="3"/>
      <c r="F698" s="3"/>
      <c r="G698" s="3"/>
      <c r="H698" s="399"/>
      <c r="I698" s="399"/>
      <c r="J698" s="399"/>
      <c r="K698" s="399"/>
      <c r="L698" s="399"/>
    </row>
    <row r="699" spans="2:12" ht="12.75">
      <c r="B699" s="3"/>
      <c r="C699" s="4"/>
      <c r="D699" s="3"/>
      <c r="E699" s="3"/>
      <c r="F699" s="3"/>
      <c r="G699" s="3"/>
      <c r="H699" s="399"/>
      <c r="I699" s="399"/>
      <c r="J699" s="399"/>
      <c r="K699" s="399"/>
      <c r="L699" s="399"/>
    </row>
    <row r="700" spans="2:12" ht="12.75">
      <c r="B700" s="3"/>
      <c r="C700" s="4"/>
      <c r="D700" s="3"/>
      <c r="E700" s="3"/>
      <c r="F700" s="3"/>
      <c r="G700" s="3"/>
      <c r="H700" s="399"/>
      <c r="I700" s="399"/>
      <c r="J700" s="399"/>
      <c r="K700" s="399"/>
      <c r="L700" s="399"/>
    </row>
    <row r="701" spans="2:12" ht="12.75">
      <c r="B701" s="3"/>
      <c r="C701" s="4"/>
      <c r="D701" s="3"/>
      <c r="E701" s="3"/>
      <c r="F701" s="3"/>
      <c r="G701" s="3"/>
      <c r="H701" s="399"/>
      <c r="I701" s="399"/>
      <c r="J701" s="399"/>
      <c r="K701" s="399"/>
      <c r="L701" s="399"/>
    </row>
    <row r="702" spans="2:12" ht="12.75">
      <c r="B702" s="3"/>
      <c r="C702" s="4"/>
      <c r="D702" s="3"/>
      <c r="E702" s="3"/>
      <c r="F702" s="3"/>
      <c r="G702" s="3"/>
      <c r="H702" s="399"/>
      <c r="I702" s="399"/>
      <c r="J702" s="399"/>
      <c r="K702" s="399"/>
      <c r="L702" s="399"/>
    </row>
    <row r="703" spans="2:12" ht="12.75">
      <c r="B703" s="3"/>
      <c r="C703" s="4"/>
      <c r="D703" s="3"/>
      <c r="E703" s="3"/>
      <c r="F703" s="3"/>
      <c r="G703" s="3"/>
      <c r="H703" s="399"/>
      <c r="I703" s="399"/>
      <c r="J703" s="399"/>
      <c r="K703" s="399"/>
      <c r="L703" s="399"/>
    </row>
    <row r="704" spans="2:12" ht="12.75">
      <c r="B704" s="3"/>
      <c r="C704" s="4"/>
      <c r="D704" s="3"/>
      <c r="E704" s="3"/>
      <c r="F704" s="3"/>
      <c r="G704" s="3"/>
      <c r="H704" s="399"/>
      <c r="I704" s="399"/>
      <c r="J704" s="399"/>
      <c r="K704" s="399"/>
      <c r="L704" s="399"/>
    </row>
    <row r="705" spans="2:12" ht="12.75">
      <c r="B705" s="3"/>
      <c r="C705" s="4"/>
      <c r="D705" s="3"/>
      <c r="E705" s="3"/>
      <c r="F705" s="3"/>
      <c r="G705" s="3"/>
      <c r="H705" s="399"/>
      <c r="I705" s="399"/>
      <c r="J705" s="399"/>
      <c r="K705" s="399"/>
      <c r="L705" s="399"/>
    </row>
    <row r="706" spans="2:12" ht="12.75">
      <c r="B706" s="3"/>
      <c r="C706" s="4"/>
      <c r="D706" s="3"/>
      <c r="E706" s="3"/>
      <c r="F706" s="3"/>
      <c r="G706" s="3"/>
      <c r="H706" s="399"/>
      <c r="I706" s="399"/>
      <c r="J706" s="399"/>
      <c r="K706" s="399"/>
      <c r="L706" s="399"/>
    </row>
    <row r="707" spans="2:12" ht="12.75">
      <c r="B707" s="3"/>
      <c r="C707" s="4"/>
      <c r="D707" s="3"/>
      <c r="E707" s="3"/>
      <c r="F707" s="3"/>
      <c r="G707" s="3"/>
      <c r="H707" s="399"/>
      <c r="I707" s="399"/>
      <c r="J707" s="399"/>
      <c r="K707" s="399"/>
      <c r="L707" s="399"/>
    </row>
    <row r="708" spans="2:12" ht="12.75">
      <c r="B708" s="3"/>
      <c r="C708" s="4"/>
      <c r="D708" s="3"/>
      <c r="E708" s="3"/>
      <c r="F708" s="3"/>
      <c r="G708" s="3"/>
      <c r="H708" s="399"/>
      <c r="I708" s="399"/>
      <c r="J708" s="399"/>
      <c r="K708" s="399"/>
      <c r="L708" s="399"/>
    </row>
    <row r="709" spans="2:12" ht="12.75">
      <c r="B709" s="3"/>
      <c r="C709" s="4"/>
      <c r="D709" s="3"/>
      <c r="E709" s="3"/>
      <c r="F709" s="3"/>
      <c r="G709" s="3"/>
      <c r="H709" s="399"/>
      <c r="I709" s="399"/>
      <c r="J709" s="399"/>
      <c r="K709" s="399"/>
      <c r="L709" s="399"/>
    </row>
    <row r="710" spans="2:12" ht="12.75">
      <c r="B710" s="3"/>
      <c r="C710" s="4"/>
      <c r="D710" s="3"/>
      <c r="E710" s="3"/>
      <c r="F710" s="3"/>
      <c r="G710" s="3"/>
      <c r="H710" s="399"/>
      <c r="I710" s="399"/>
      <c r="J710" s="399"/>
      <c r="K710" s="399"/>
      <c r="L710" s="399"/>
    </row>
    <row r="711" spans="2:12" ht="12.75">
      <c r="B711" s="3"/>
      <c r="C711" s="4"/>
      <c r="D711" s="3"/>
      <c r="E711" s="3"/>
      <c r="F711" s="3"/>
      <c r="G711" s="3"/>
      <c r="H711" s="399"/>
      <c r="I711" s="399"/>
      <c r="J711" s="399"/>
      <c r="K711" s="399"/>
      <c r="L711" s="399"/>
    </row>
    <row r="712" spans="2:12" ht="12.75">
      <c r="B712" s="3"/>
      <c r="C712" s="4"/>
      <c r="D712" s="3"/>
      <c r="E712" s="3"/>
      <c r="F712" s="3"/>
      <c r="G712" s="3"/>
      <c r="H712" s="399"/>
      <c r="I712" s="399"/>
      <c r="J712" s="399"/>
      <c r="K712" s="399"/>
      <c r="L712" s="399"/>
    </row>
    <row r="713" spans="2:12" ht="12.75">
      <c r="B713" s="3"/>
      <c r="C713" s="4"/>
      <c r="D713" s="3"/>
      <c r="E713" s="3"/>
      <c r="F713" s="3"/>
      <c r="G713" s="3"/>
      <c r="H713" s="399"/>
      <c r="I713" s="399"/>
      <c r="J713" s="399"/>
      <c r="K713" s="399"/>
      <c r="L713" s="399"/>
    </row>
    <row r="714" spans="2:12" ht="12.75">
      <c r="B714" s="3"/>
      <c r="C714" s="4"/>
      <c r="D714" s="3"/>
      <c r="E714" s="3"/>
      <c r="F714" s="3"/>
      <c r="G714" s="3"/>
      <c r="H714" s="399"/>
      <c r="I714" s="399"/>
      <c r="J714" s="399"/>
      <c r="K714" s="399"/>
      <c r="L714" s="399"/>
    </row>
    <row r="715" spans="2:12" ht="12.75">
      <c r="B715" s="3"/>
      <c r="C715" s="4"/>
      <c r="D715" s="3"/>
      <c r="E715" s="3"/>
      <c r="F715" s="3"/>
      <c r="G715" s="3"/>
      <c r="H715" s="399"/>
      <c r="I715" s="399"/>
      <c r="J715" s="399"/>
      <c r="K715" s="399"/>
      <c r="L715" s="399"/>
    </row>
    <row r="716" spans="2:12" ht="12.75">
      <c r="B716" s="3"/>
      <c r="C716" s="4"/>
      <c r="D716" s="3"/>
      <c r="E716" s="3"/>
      <c r="F716" s="3"/>
      <c r="G716" s="3"/>
      <c r="H716" s="399"/>
      <c r="I716" s="399"/>
      <c r="J716" s="399"/>
      <c r="K716" s="399"/>
      <c r="L716" s="399"/>
    </row>
    <row r="717" spans="2:12" ht="12.75">
      <c r="B717" s="3"/>
      <c r="C717" s="4"/>
      <c r="D717" s="3"/>
      <c r="E717" s="3"/>
      <c r="F717" s="3"/>
      <c r="G717" s="3"/>
      <c r="H717" s="399"/>
      <c r="I717" s="399"/>
      <c r="J717" s="399"/>
      <c r="K717" s="399"/>
      <c r="L717" s="399"/>
    </row>
    <row r="718" spans="2:12" ht="12.75">
      <c r="B718" s="3"/>
      <c r="C718" s="4"/>
      <c r="D718" s="3"/>
      <c r="E718" s="3"/>
      <c r="F718" s="3"/>
      <c r="G718" s="3"/>
      <c r="H718" s="399"/>
      <c r="I718" s="399"/>
      <c r="J718" s="399"/>
      <c r="K718" s="399"/>
      <c r="L718" s="399"/>
    </row>
    <row r="719" spans="2:12" ht="12.75">
      <c r="B719" s="3"/>
      <c r="C719" s="4"/>
      <c r="D719" s="3"/>
      <c r="E719" s="3"/>
      <c r="F719" s="3"/>
      <c r="G719" s="3"/>
      <c r="H719" s="399"/>
      <c r="I719" s="399"/>
      <c r="J719" s="399"/>
      <c r="K719" s="399"/>
      <c r="L719" s="399"/>
    </row>
    <row r="720" spans="2:12" ht="12.75">
      <c r="B720" s="3"/>
      <c r="C720" s="4"/>
      <c r="D720" s="3"/>
      <c r="E720" s="3"/>
      <c r="F720" s="3"/>
      <c r="G720" s="3"/>
      <c r="H720" s="399"/>
      <c r="I720" s="399"/>
      <c r="J720" s="399"/>
      <c r="K720" s="399"/>
      <c r="L720" s="399"/>
    </row>
    <row r="721" spans="2:12" ht="12.75">
      <c r="B721" s="3"/>
      <c r="C721" s="4"/>
      <c r="D721" s="3"/>
      <c r="E721" s="3"/>
      <c r="F721" s="3"/>
      <c r="G721" s="3"/>
      <c r="H721" s="399"/>
      <c r="I721" s="399"/>
      <c r="J721" s="399"/>
      <c r="K721" s="399"/>
      <c r="L721" s="399"/>
    </row>
    <row r="722" spans="2:12" ht="12.75">
      <c r="B722" s="3"/>
      <c r="C722" s="4"/>
      <c r="D722" s="3"/>
      <c r="E722" s="3"/>
      <c r="F722" s="3"/>
      <c r="G722" s="3"/>
      <c r="H722" s="399"/>
      <c r="I722" s="399"/>
      <c r="J722" s="399"/>
      <c r="K722" s="399"/>
      <c r="L722" s="399"/>
    </row>
    <row r="723" spans="2:12" ht="12.75">
      <c r="B723" s="3"/>
      <c r="C723" s="4"/>
      <c r="D723" s="3"/>
      <c r="E723" s="3"/>
      <c r="F723" s="3"/>
      <c r="G723" s="3"/>
      <c r="H723" s="399"/>
      <c r="I723" s="399"/>
      <c r="J723" s="399"/>
      <c r="K723" s="399"/>
      <c r="L723" s="399"/>
    </row>
    <row r="724" spans="2:12" ht="12.75">
      <c r="B724" s="3"/>
      <c r="C724" s="4"/>
      <c r="D724" s="3"/>
      <c r="E724" s="3"/>
      <c r="F724" s="3"/>
      <c r="G724" s="3"/>
      <c r="H724" s="399"/>
      <c r="I724" s="399"/>
      <c r="J724" s="399"/>
      <c r="K724" s="399"/>
      <c r="L724" s="399"/>
    </row>
    <row r="725" spans="2:12" ht="12.75">
      <c r="B725" s="3"/>
      <c r="C725" s="4"/>
      <c r="D725" s="3"/>
      <c r="E725" s="3"/>
      <c r="F725" s="3"/>
      <c r="G725" s="3"/>
      <c r="H725" s="399"/>
      <c r="I725" s="399"/>
      <c r="J725" s="399"/>
      <c r="K725" s="399"/>
      <c r="L725" s="399"/>
    </row>
    <row r="726" spans="2:12" ht="12.75">
      <c r="B726" s="3"/>
      <c r="C726" s="4"/>
      <c r="D726" s="3"/>
      <c r="E726" s="3"/>
      <c r="F726" s="3"/>
      <c r="G726" s="3"/>
      <c r="H726" s="399"/>
      <c r="I726" s="399"/>
      <c r="J726" s="399"/>
      <c r="K726" s="399"/>
      <c r="L726" s="399"/>
    </row>
    <row r="727" spans="2:12" ht="12.75">
      <c r="B727" s="3"/>
      <c r="C727" s="4"/>
      <c r="D727" s="3"/>
      <c r="E727" s="3"/>
      <c r="F727" s="3"/>
      <c r="G727" s="3"/>
      <c r="H727" s="399"/>
      <c r="I727" s="399"/>
      <c r="J727" s="399"/>
      <c r="K727" s="399"/>
      <c r="L727" s="399"/>
    </row>
    <row r="728" spans="2:12" ht="12.75">
      <c r="B728" s="3"/>
      <c r="C728" s="4"/>
      <c r="D728" s="3"/>
      <c r="E728" s="3"/>
      <c r="F728" s="3"/>
      <c r="G728" s="3"/>
      <c r="H728" s="399"/>
      <c r="I728" s="399"/>
      <c r="J728" s="399"/>
      <c r="K728" s="399"/>
      <c r="L728" s="399"/>
    </row>
    <row r="729" spans="2:12" ht="12.75">
      <c r="B729" s="3"/>
      <c r="C729" s="4"/>
      <c r="D729" s="3"/>
      <c r="E729" s="3"/>
      <c r="F729" s="3"/>
      <c r="G729" s="3"/>
      <c r="H729" s="399"/>
      <c r="I729" s="399"/>
      <c r="J729" s="399"/>
      <c r="K729" s="399"/>
      <c r="L729" s="399"/>
    </row>
    <row r="730" spans="2:12" ht="12.75">
      <c r="B730" s="3"/>
      <c r="C730" s="4"/>
      <c r="D730" s="3"/>
      <c r="E730" s="3"/>
      <c r="F730" s="3"/>
      <c r="G730" s="3"/>
      <c r="H730" s="399"/>
      <c r="I730" s="399"/>
      <c r="J730" s="399"/>
      <c r="K730" s="399"/>
      <c r="L730" s="399"/>
    </row>
    <row r="731" spans="2:12" ht="12.75">
      <c r="B731" s="3"/>
      <c r="C731" s="4"/>
      <c r="D731" s="3"/>
      <c r="E731" s="3"/>
      <c r="F731" s="3"/>
      <c r="G731" s="3"/>
      <c r="H731" s="399"/>
      <c r="I731" s="399"/>
      <c r="J731" s="399"/>
      <c r="K731" s="399"/>
      <c r="L731" s="399"/>
    </row>
    <row r="732" spans="2:12" ht="12.75">
      <c r="B732" s="3"/>
      <c r="C732" s="4"/>
      <c r="D732" s="3"/>
      <c r="E732" s="3"/>
      <c r="F732" s="3"/>
      <c r="G732" s="3"/>
      <c r="H732" s="399"/>
      <c r="I732" s="399"/>
      <c r="J732" s="399"/>
      <c r="K732" s="399"/>
      <c r="L732" s="399"/>
    </row>
    <row r="733" spans="2:12" ht="12.75">
      <c r="B733" s="3"/>
      <c r="C733" s="4"/>
      <c r="D733" s="3"/>
      <c r="E733" s="3"/>
      <c r="F733" s="3"/>
      <c r="G733" s="3"/>
      <c r="H733" s="399"/>
      <c r="I733" s="399"/>
      <c r="J733" s="399"/>
      <c r="K733" s="399"/>
      <c r="L733" s="399"/>
    </row>
    <row r="734" spans="2:12" ht="12.75">
      <c r="B734" s="3"/>
      <c r="C734" s="4"/>
      <c r="D734" s="3"/>
      <c r="E734" s="3"/>
      <c r="F734" s="3"/>
      <c r="G734" s="3"/>
      <c r="H734" s="399"/>
      <c r="I734" s="399"/>
      <c r="J734" s="399"/>
      <c r="K734" s="399"/>
      <c r="L734" s="399"/>
    </row>
    <row r="735" spans="2:12" ht="12.75">
      <c r="B735" s="3"/>
      <c r="C735" s="4"/>
      <c r="D735" s="3"/>
      <c r="E735" s="3"/>
      <c r="F735" s="3"/>
      <c r="G735" s="3"/>
      <c r="H735" s="399"/>
      <c r="I735" s="399"/>
      <c r="J735" s="399"/>
      <c r="K735" s="399"/>
      <c r="L735" s="399"/>
    </row>
    <row r="736" spans="2:12" ht="12.75">
      <c r="B736" s="3"/>
      <c r="C736" s="4"/>
      <c r="D736" s="3"/>
      <c r="E736" s="3"/>
      <c r="F736" s="3"/>
      <c r="G736" s="3"/>
      <c r="H736" s="399"/>
      <c r="I736" s="399"/>
      <c r="J736" s="399"/>
      <c r="K736" s="399"/>
      <c r="L736" s="399"/>
    </row>
    <row r="737" spans="2:12" ht="12.75">
      <c r="B737" s="3"/>
      <c r="C737" s="4"/>
      <c r="D737" s="3"/>
      <c r="E737" s="3"/>
      <c r="F737" s="3"/>
      <c r="G737" s="3"/>
      <c r="H737" s="399"/>
      <c r="I737" s="399"/>
      <c r="J737" s="399"/>
      <c r="K737" s="399"/>
      <c r="L737" s="399"/>
    </row>
    <row r="738" spans="2:12" ht="12.75">
      <c r="B738" s="3"/>
      <c r="C738" s="4"/>
      <c r="D738" s="3"/>
      <c r="E738" s="3"/>
      <c r="F738" s="3"/>
      <c r="G738" s="3"/>
      <c r="H738" s="399"/>
      <c r="I738" s="399"/>
      <c r="J738" s="399"/>
      <c r="K738" s="399"/>
      <c r="L738" s="399"/>
    </row>
    <row r="739" spans="2:12" ht="12.75">
      <c r="B739" s="3"/>
      <c r="C739" s="4"/>
      <c r="D739" s="3"/>
      <c r="E739" s="3"/>
      <c r="F739" s="3"/>
      <c r="G739" s="3"/>
      <c r="H739" s="399"/>
      <c r="I739" s="399"/>
      <c r="J739" s="399"/>
      <c r="K739" s="399"/>
      <c r="L739" s="399"/>
    </row>
    <row r="740" spans="2:12" ht="12.75">
      <c r="B740" s="3"/>
      <c r="C740" s="4"/>
      <c r="D740" s="3"/>
      <c r="E740" s="3"/>
      <c r="F740" s="3"/>
      <c r="G740" s="3"/>
      <c r="H740" s="399"/>
      <c r="I740" s="399"/>
      <c r="J740" s="399"/>
      <c r="K740" s="399"/>
      <c r="L740" s="399"/>
    </row>
    <row r="741" spans="2:12" ht="12.75">
      <c r="B741" s="3"/>
      <c r="C741" s="4"/>
      <c r="D741" s="3"/>
      <c r="E741" s="3"/>
      <c r="F741" s="3"/>
      <c r="G741" s="3"/>
      <c r="H741" s="399"/>
      <c r="I741" s="399"/>
      <c r="J741" s="399"/>
      <c r="K741" s="399"/>
      <c r="L741" s="399"/>
    </row>
    <row r="742" spans="2:12" ht="12.75">
      <c r="B742" s="3"/>
      <c r="C742" s="4"/>
      <c r="D742" s="3"/>
      <c r="E742" s="3"/>
      <c r="F742" s="3"/>
      <c r="G742" s="3"/>
      <c r="H742" s="399"/>
      <c r="I742" s="399"/>
      <c r="J742" s="399"/>
      <c r="K742" s="399"/>
      <c r="L742" s="399"/>
    </row>
    <row r="743" spans="2:12" ht="12.75">
      <c r="B743" s="3"/>
      <c r="C743" s="4"/>
      <c r="D743" s="3"/>
      <c r="E743" s="3"/>
      <c r="F743" s="3"/>
      <c r="G743" s="3"/>
      <c r="H743" s="399"/>
      <c r="I743" s="399"/>
      <c r="J743" s="399"/>
      <c r="K743" s="399"/>
      <c r="L743" s="399"/>
    </row>
    <row r="744" spans="2:12" ht="12.75">
      <c r="B744" s="3"/>
      <c r="C744" s="4"/>
      <c r="D744" s="3"/>
      <c r="E744" s="3"/>
      <c r="F744" s="3"/>
      <c r="G744" s="3"/>
      <c r="H744" s="399"/>
      <c r="I744" s="399"/>
      <c r="J744" s="399"/>
      <c r="K744" s="399"/>
      <c r="L744" s="399"/>
    </row>
    <row r="745" spans="2:12" ht="12.75">
      <c r="B745" s="3"/>
      <c r="C745" s="4"/>
      <c r="D745" s="3"/>
      <c r="E745" s="3"/>
      <c r="F745" s="3"/>
      <c r="G745" s="3"/>
      <c r="H745" s="399"/>
      <c r="I745" s="399"/>
      <c r="J745" s="399"/>
      <c r="K745" s="399"/>
      <c r="L745" s="399"/>
    </row>
    <row r="746" spans="2:12" ht="12.75">
      <c r="B746" s="3"/>
      <c r="C746" s="4"/>
      <c r="D746" s="3"/>
      <c r="E746" s="3"/>
      <c r="F746" s="3"/>
      <c r="G746" s="3"/>
      <c r="H746" s="399"/>
      <c r="I746" s="399"/>
      <c r="J746" s="399"/>
      <c r="K746" s="399"/>
      <c r="L746" s="399"/>
    </row>
    <row r="747" spans="2:12" ht="12.75">
      <c r="B747" s="3"/>
      <c r="C747" s="4"/>
      <c r="D747" s="3"/>
      <c r="E747" s="3"/>
      <c r="F747" s="3"/>
      <c r="G747" s="3"/>
      <c r="H747" s="399"/>
      <c r="I747" s="399"/>
      <c r="J747" s="399"/>
      <c r="K747" s="399"/>
      <c r="L747" s="399"/>
    </row>
    <row r="748" spans="2:12" ht="12.75">
      <c r="B748" s="3"/>
      <c r="C748" s="4"/>
      <c r="D748" s="3"/>
      <c r="E748" s="3"/>
      <c r="F748" s="3"/>
      <c r="G748" s="3"/>
      <c r="H748" s="399"/>
      <c r="I748" s="399"/>
      <c r="J748" s="399"/>
      <c r="K748" s="399"/>
      <c r="L748" s="399"/>
    </row>
    <row r="749" spans="2:12" ht="12.75">
      <c r="B749" s="3"/>
      <c r="C749" s="4"/>
      <c r="D749" s="3"/>
      <c r="E749" s="3"/>
      <c r="F749" s="3"/>
      <c r="G749" s="3"/>
      <c r="H749" s="399"/>
      <c r="I749" s="399"/>
      <c r="J749" s="399"/>
      <c r="K749" s="399"/>
      <c r="L749" s="399"/>
    </row>
    <row r="750" spans="2:12" ht="12.75">
      <c r="B750" s="3"/>
      <c r="C750" s="4"/>
      <c r="D750" s="3"/>
      <c r="E750" s="3"/>
      <c r="F750" s="3"/>
      <c r="G750" s="3"/>
      <c r="H750" s="399"/>
      <c r="I750" s="399"/>
      <c r="J750" s="399"/>
      <c r="K750" s="399"/>
      <c r="L750" s="399"/>
    </row>
    <row r="751" spans="2:12" ht="12.75">
      <c r="B751" s="3"/>
      <c r="C751" s="4"/>
      <c r="D751" s="3"/>
      <c r="E751" s="3"/>
      <c r="F751" s="3"/>
      <c r="G751" s="3"/>
      <c r="H751" s="399"/>
      <c r="I751" s="399"/>
      <c r="J751" s="399"/>
      <c r="K751" s="399"/>
      <c r="L751" s="399"/>
    </row>
    <row r="752" spans="2:12" ht="12.75">
      <c r="B752" s="3"/>
      <c r="C752" s="4"/>
      <c r="D752" s="3"/>
      <c r="E752" s="3"/>
      <c r="F752" s="3"/>
      <c r="G752" s="3"/>
      <c r="H752" s="399"/>
      <c r="I752" s="399"/>
      <c r="J752" s="399"/>
      <c r="K752" s="399"/>
      <c r="L752" s="399"/>
    </row>
    <row r="753" spans="2:12" ht="12.75">
      <c r="B753" s="3"/>
      <c r="C753" s="4"/>
      <c r="D753" s="3"/>
      <c r="E753" s="3"/>
      <c r="F753" s="3"/>
      <c r="G753" s="3"/>
      <c r="H753" s="399"/>
      <c r="I753" s="399"/>
      <c r="J753" s="399"/>
      <c r="K753" s="399"/>
      <c r="L753" s="399"/>
    </row>
    <row r="754" spans="2:12" ht="12.75">
      <c r="B754" s="3"/>
      <c r="C754" s="4"/>
      <c r="D754" s="3"/>
      <c r="E754" s="3"/>
      <c r="F754" s="3"/>
      <c r="G754" s="3"/>
      <c r="H754" s="399"/>
      <c r="I754" s="399"/>
      <c r="J754" s="399"/>
      <c r="K754" s="399"/>
      <c r="L754" s="399"/>
    </row>
    <row r="755" spans="2:12" ht="12.75">
      <c r="B755" s="3"/>
      <c r="C755" s="4"/>
      <c r="D755" s="3"/>
      <c r="E755" s="3"/>
      <c r="F755" s="3"/>
      <c r="G755" s="3"/>
      <c r="H755" s="399"/>
      <c r="I755" s="399"/>
      <c r="J755" s="399"/>
      <c r="K755" s="399"/>
      <c r="L755" s="399"/>
    </row>
    <row r="756" spans="2:12" ht="12.75">
      <c r="B756" s="3"/>
      <c r="C756" s="4"/>
      <c r="D756" s="3"/>
      <c r="E756" s="3"/>
      <c r="F756" s="3"/>
      <c r="G756" s="3"/>
      <c r="H756" s="399"/>
      <c r="I756" s="399"/>
      <c r="J756" s="399"/>
      <c r="K756" s="399"/>
      <c r="L756" s="399"/>
    </row>
    <row r="757" spans="2:12" ht="12.75">
      <c r="B757" s="3"/>
      <c r="C757" s="4"/>
      <c r="D757" s="3"/>
      <c r="E757" s="3"/>
      <c r="F757" s="3"/>
      <c r="G757" s="3"/>
      <c r="H757" s="399"/>
      <c r="I757" s="399"/>
      <c r="J757" s="399"/>
      <c r="K757" s="399"/>
      <c r="L757" s="399"/>
    </row>
    <row r="758" spans="2:12" ht="12.75">
      <c r="B758" s="3"/>
      <c r="C758" s="4"/>
      <c r="D758" s="3"/>
      <c r="E758" s="3"/>
      <c r="F758" s="3"/>
      <c r="G758" s="3"/>
      <c r="H758" s="399"/>
      <c r="I758" s="399"/>
      <c r="J758" s="399"/>
      <c r="K758" s="399"/>
      <c r="L758" s="399"/>
    </row>
    <row r="759" spans="2:12" ht="12.75">
      <c r="B759" s="3"/>
      <c r="C759" s="4"/>
      <c r="D759" s="3"/>
      <c r="E759" s="3"/>
      <c r="F759" s="3"/>
      <c r="G759" s="3"/>
      <c r="H759" s="399"/>
      <c r="I759" s="399"/>
      <c r="J759" s="399"/>
      <c r="K759" s="399"/>
      <c r="L759" s="399"/>
    </row>
    <row r="760" spans="2:12" ht="12.75">
      <c r="B760" s="3"/>
      <c r="C760" s="4"/>
      <c r="D760" s="3"/>
      <c r="E760" s="3"/>
      <c r="F760" s="3"/>
      <c r="G760" s="3"/>
      <c r="H760" s="399"/>
      <c r="I760" s="399"/>
      <c r="J760" s="399"/>
      <c r="K760" s="399"/>
      <c r="L760" s="399"/>
    </row>
    <row r="761" spans="2:12" ht="12.75">
      <c r="B761" s="3"/>
      <c r="C761" s="4"/>
      <c r="D761" s="3"/>
      <c r="E761" s="3"/>
      <c r="F761" s="3"/>
      <c r="G761" s="3"/>
      <c r="H761" s="399"/>
      <c r="I761" s="399"/>
      <c r="J761" s="399"/>
      <c r="K761" s="399"/>
      <c r="L761" s="399"/>
    </row>
    <row r="762" spans="2:12" ht="12.75">
      <c r="B762" s="3"/>
      <c r="C762" s="4"/>
      <c r="D762" s="3"/>
      <c r="E762" s="3"/>
      <c r="F762" s="3"/>
      <c r="G762" s="3"/>
      <c r="H762" s="399"/>
      <c r="I762" s="399"/>
      <c r="J762" s="399"/>
      <c r="K762" s="399"/>
      <c r="L762" s="399"/>
    </row>
    <row r="763" spans="2:12" ht="12.75">
      <c r="B763" s="3"/>
      <c r="C763" s="4"/>
      <c r="D763" s="3"/>
      <c r="E763" s="3"/>
      <c r="F763" s="3"/>
      <c r="G763" s="3"/>
      <c r="H763" s="399"/>
      <c r="I763" s="399"/>
      <c r="J763" s="399"/>
      <c r="K763" s="399"/>
      <c r="L763" s="399"/>
    </row>
    <row r="764" spans="2:12" ht="12.75">
      <c r="B764" s="3"/>
      <c r="C764" s="4"/>
      <c r="D764" s="3"/>
      <c r="E764" s="3"/>
      <c r="F764" s="3"/>
      <c r="G764" s="3"/>
      <c r="H764" s="399"/>
      <c r="I764" s="399"/>
      <c r="J764" s="399"/>
      <c r="K764" s="399"/>
      <c r="L764" s="399"/>
    </row>
    <row r="765" spans="2:12" ht="12.75">
      <c r="B765" s="3"/>
      <c r="C765" s="4"/>
      <c r="D765" s="3"/>
      <c r="E765" s="3"/>
      <c r="F765" s="3"/>
      <c r="G765" s="3"/>
      <c r="H765" s="399"/>
      <c r="I765" s="399"/>
      <c r="J765" s="399"/>
      <c r="K765" s="399"/>
      <c r="L765" s="399"/>
    </row>
    <row r="766" spans="2:12" ht="12.75">
      <c r="B766" s="3"/>
      <c r="C766" s="4"/>
      <c r="D766" s="3"/>
      <c r="E766" s="3"/>
      <c r="F766" s="3"/>
      <c r="G766" s="3"/>
      <c r="H766" s="399"/>
      <c r="I766" s="399"/>
      <c r="J766" s="399"/>
      <c r="K766" s="399"/>
      <c r="L766" s="399"/>
    </row>
    <row r="767" spans="2:12" ht="12.75">
      <c r="B767" s="3"/>
      <c r="C767" s="4"/>
      <c r="D767" s="3"/>
      <c r="E767" s="3"/>
      <c r="F767" s="3"/>
      <c r="G767" s="3"/>
      <c r="H767" s="399"/>
      <c r="I767" s="399"/>
      <c r="J767" s="399"/>
      <c r="K767" s="399"/>
      <c r="L767" s="399"/>
    </row>
    <row r="768" spans="2:12" ht="12.75">
      <c r="B768" s="3"/>
      <c r="C768" s="4"/>
      <c r="D768" s="3"/>
      <c r="E768" s="3"/>
      <c r="F768" s="3"/>
      <c r="G768" s="3"/>
      <c r="H768" s="399"/>
      <c r="I768" s="399"/>
      <c r="J768" s="399"/>
      <c r="K768" s="399"/>
      <c r="L768" s="399"/>
    </row>
    <row r="769" spans="2:12" ht="12.75">
      <c r="B769" s="3"/>
      <c r="C769" s="4"/>
      <c r="D769" s="3"/>
      <c r="E769" s="3"/>
      <c r="F769" s="3"/>
      <c r="G769" s="3"/>
      <c r="H769" s="399"/>
      <c r="I769" s="399"/>
      <c r="J769" s="399"/>
      <c r="K769" s="399"/>
      <c r="L769" s="399"/>
    </row>
    <row r="770" spans="2:12" ht="12.75">
      <c r="B770" s="3"/>
      <c r="C770" s="4"/>
      <c r="D770" s="3"/>
      <c r="E770" s="3"/>
      <c r="F770" s="3"/>
      <c r="G770" s="3"/>
      <c r="H770" s="399"/>
      <c r="I770" s="399"/>
      <c r="J770" s="399"/>
      <c r="K770" s="399"/>
      <c r="L770" s="399"/>
    </row>
    <row r="771" spans="2:12" ht="12.75">
      <c r="B771" s="3"/>
      <c r="C771" s="4"/>
      <c r="D771" s="3"/>
      <c r="E771" s="3"/>
      <c r="F771" s="3"/>
      <c r="G771" s="3"/>
      <c r="H771" s="399"/>
      <c r="I771" s="399"/>
      <c r="J771" s="399"/>
      <c r="K771" s="399"/>
      <c r="L771" s="399"/>
    </row>
    <row r="772" spans="2:12" ht="12.75">
      <c r="B772" s="3"/>
      <c r="C772" s="4"/>
      <c r="D772" s="3"/>
      <c r="E772" s="3"/>
      <c r="F772" s="3"/>
      <c r="G772" s="3"/>
      <c r="H772" s="399"/>
      <c r="I772" s="399"/>
      <c r="J772" s="399"/>
      <c r="K772" s="399"/>
      <c r="L772" s="399"/>
    </row>
    <row r="773" spans="2:12" ht="12.75">
      <c r="B773" s="3"/>
      <c r="C773" s="4"/>
      <c r="D773" s="3"/>
      <c r="E773" s="3"/>
      <c r="F773" s="3"/>
      <c r="G773" s="3"/>
      <c r="H773" s="399"/>
      <c r="I773" s="399"/>
      <c r="J773" s="399"/>
      <c r="K773" s="399"/>
      <c r="L773" s="399"/>
    </row>
    <row r="774" spans="2:12" ht="12.75">
      <c r="B774" s="3"/>
      <c r="C774" s="4"/>
      <c r="D774" s="3"/>
      <c r="E774" s="3"/>
      <c r="F774" s="3"/>
      <c r="G774" s="3"/>
      <c r="H774" s="399"/>
      <c r="I774" s="399"/>
      <c r="J774" s="399"/>
      <c r="K774" s="399"/>
      <c r="L774" s="399"/>
    </row>
    <row r="775" spans="2:12" ht="12.75">
      <c r="B775" s="3"/>
      <c r="C775" s="4"/>
      <c r="D775" s="3"/>
      <c r="E775" s="3"/>
      <c r="F775" s="3"/>
      <c r="G775" s="3"/>
      <c r="H775" s="399"/>
      <c r="I775" s="399"/>
      <c r="J775" s="399"/>
      <c r="K775" s="399"/>
      <c r="L775" s="399"/>
    </row>
    <row r="776" spans="2:12" ht="12.75">
      <c r="B776" s="3"/>
      <c r="C776" s="4"/>
      <c r="D776" s="3"/>
      <c r="E776" s="3"/>
      <c r="F776" s="3"/>
      <c r="G776" s="3"/>
      <c r="H776" s="399"/>
      <c r="I776" s="399"/>
      <c r="J776" s="399"/>
      <c r="K776" s="399"/>
      <c r="L776" s="399"/>
    </row>
    <row r="777" spans="2:12" ht="12.75">
      <c r="B777" s="3"/>
      <c r="C777" s="4"/>
      <c r="D777" s="3"/>
      <c r="E777" s="3"/>
      <c r="F777" s="3"/>
      <c r="G777" s="3"/>
      <c r="H777" s="399"/>
      <c r="I777" s="399"/>
      <c r="J777" s="399"/>
      <c r="K777" s="399"/>
      <c r="L777" s="399"/>
    </row>
    <row r="778" spans="2:12" ht="12.75">
      <c r="B778" s="3"/>
      <c r="C778" s="4"/>
      <c r="D778" s="3"/>
      <c r="E778" s="3"/>
      <c r="F778" s="3"/>
      <c r="G778" s="3"/>
      <c r="H778" s="399"/>
      <c r="I778" s="399"/>
      <c r="J778" s="399"/>
      <c r="K778" s="399"/>
      <c r="L778" s="399"/>
    </row>
    <row r="779" spans="2:12" ht="12.75">
      <c r="B779" s="3"/>
      <c r="C779" s="4"/>
      <c r="D779" s="3"/>
      <c r="E779" s="3"/>
      <c r="F779" s="3"/>
      <c r="G779" s="3"/>
      <c r="H779" s="399"/>
      <c r="I779" s="399"/>
      <c r="J779" s="399"/>
      <c r="K779" s="399"/>
      <c r="L779" s="399"/>
    </row>
    <row r="780" spans="2:12" ht="12.75">
      <c r="B780" s="3"/>
      <c r="C780" s="4"/>
      <c r="D780" s="3"/>
      <c r="E780" s="3"/>
      <c r="F780" s="3"/>
      <c r="G780" s="3"/>
      <c r="H780" s="399"/>
      <c r="I780" s="399"/>
      <c r="J780" s="399"/>
      <c r="K780" s="399"/>
      <c r="L780" s="399"/>
    </row>
    <row r="781" spans="2:12" ht="12.75">
      <c r="B781" s="3"/>
      <c r="C781" s="4"/>
      <c r="D781" s="3"/>
      <c r="E781" s="3"/>
      <c r="F781" s="3"/>
      <c r="G781" s="3"/>
      <c r="H781" s="399"/>
      <c r="I781" s="399"/>
      <c r="J781" s="399"/>
      <c r="K781" s="399"/>
      <c r="L781" s="399"/>
    </row>
    <row r="782" spans="2:12" ht="12.75">
      <c r="B782" s="3"/>
      <c r="C782" s="4"/>
      <c r="D782" s="3"/>
      <c r="E782" s="3"/>
      <c r="F782" s="3"/>
      <c r="G782" s="3"/>
      <c r="H782" s="399"/>
      <c r="I782" s="399"/>
      <c r="J782" s="399"/>
      <c r="K782" s="399"/>
      <c r="L782" s="399"/>
    </row>
    <row r="783" spans="2:12" ht="12.75">
      <c r="B783" s="3"/>
      <c r="C783" s="4"/>
      <c r="D783" s="3"/>
      <c r="E783" s="3"/>
      <c r="F783" s="3"/>
      <c r="G783" s="3"/>
      <c r="H783" s="399"/>
      <c r="I783" s="399"/>
      <c r="J783" s="399"/>
      <c r="K783" s="399"/>
      <c r="L783" s="399"/>
    </row>
    <row r="784" spans="2:12" ht="12.75">
      <c r="B784" s="3"/>
      <c r="C784" s="4"/>
      <c r="D784" s="3"/>
      <c r="E784" s="3"/>
      <c r="F784" s="3"/>
      <c r="G784" s="3"/>
      <c r="H784" s="399"/>
      <c r="I784" s="399"/>
      <c r="J784" s="399"/>
      <c r="K784" s="399"/>
      <c r="L784" s="399"/>
    </row>
    <row r="785" spans="2:12" ht="12.75">
      <c r="B785" s="3"/>
      <c r="C785" s="4"/>
      <c r="D785" s="3"/>
      <c r="E785" s="3"/>
      <c r="F785" s="3"/>
      <c r="G785" s="3"/>
      <c r="H785" s="399"/>
      <c r="I785" s="399"/>
      <c r="J785" s="399"/>
      <c r="K785" s="399"/>
      <c r="L785" s="399"/>
    </row>
    <row r="786" spans="2:12" ht="12.75">
      <c r="B786" s="3"/>
      <c r="C786" s="4"/>
      <c r="D786" s="3"/>
      <c r="E786" s="3"/>
      <c r="F786" s="3"/>
      <c r="G786" s="3"/>
      <c r="H786" s="399"/>
      <c r="I786" s="399"/>
      <c r="J786" s="399"/>
      <c r="K786" s="399"/>
      <c r="L786" s="399"/>
    </row>
    <row r="787" spans="2:12" ht="12.75">
      <c r="B787" s="3"/>
      <c r="C787" s="4"/>
      <c r="D787" s="3"/>
      <c r="E787" s="3"/>
      <c r="F787" s="3"/>
      <c r="G787" s="3"/>
      <c r="H787" s="399"/>
      <c r="I787" s="399"/>
      <c r="J787" s="399"/>
      <c r="K787" s="399"/>
      <c r="L787" s="399"/>
    </row>
    <row r="788" spans="2:12" ht="12.75">
      <c r="B788" s="3"/>
      <c r="C788" s="4"/>
      <c r="D788" s="3"/>
      <c r="E788" s="3"/>
      <c r="F788" s="3"/>
      <c r="G788" s="3"/>
      <c r="H788" s="399"/>
      <c r="I788" s="399"/>
      <c r="J788" s="399"/>
      <c r="K788" s="399"/>
      <c r="L788" s="399"/>
    </row>
    <row r="789" spans="2:12" ht="12.75">
      <c r="B789" s="3"/>
      <c r="C789" s="4"/>
      <c r="D789" s="3"/>
      <c r="E789" s="3"/>
      <c r="F789" s="3"/>
      <c r="G789" s="3"/>
      <c r="H789" s="399"/>
      <c r="I789" s="399"/>
      <c r="J789" s="399"/>
      <c r="K789" s="399"/>
      <c r="L789" s="399"/>
    </row>
    <row r="790" spans="2:12" ht="12.75">
      <c r="B790" s="3"/>
      <c r="C790" s="4"/>
      <c r="D790" s="3"/>
      <c r="E790" s="3"/>
      <c r="F790" s="3"/>
      <c r="G790" s="3"/>
      <c r="H790" s="399"/>
      <c r="I790" s="399"/>
      <c r="J790" s="399"/>
      <c r="K790" s="399"/>
      <c r="L790" s="399"/>
    </row>
    <row r="791" spans="2:12" ht="12.75">
      <c r="B791" s="3"/>
      <c r="C791" s="4"/>
      <c r="D791" s="3"/>
      <c r="E791" s="3"/>
      <c r="F791" s="3"/>
      <c r="G791" s="3"/>
      <c r="H791" s="399"/>
      <c r="I791" s="399"/>
      <c r="J791" s="399"/>
      <c r="K791" s="399"/>
      <c r="L791" s="399"/>
    </row>
    <row r="792" spans="2:12" ht="12.75">
      <c r="B792" s="3"/>
      <c r="C792" s="4"/>
      <c r="D792" s="3"/>
      <c r="E792" s="3"/>
      <c r="F792" s="3"/>
      <c r="G792" s="3"/>
      <c r="H792" s="399"/>
      <c r="I792" s="399"/>
      <c r="J792" s="399"/>
      <c r="K792" s="399"/>
      <c r="L792" s="399"/>
    </row>
    <row r="793" spans="2:12" ht="12.75">
      <c r="B793" s="3"/>
      <c r="C793" s="4"/>
      <c r="D793" s="3"/>
      <c r="E793" s="3"/>
      <c r="F793" s="3"/>
      <c r="G793" s="3"/>
      <c r="H793" s="399"/>
      <c r="I793" s="399"/>
      <c r="J793" s="399"/>
      <c r="K793" s="399"/>
      <c r="L793" s="399"/>
    </row>
    <row r="794" spans="2:12" ht="12.75">
      <c r="B794" s="3"/>
      <c r="C794" s="4"/>
      <c r="D794" s="3"/>
      <c r="E794" s="3"/>
      <c r="F794" s="3"/>
      <c r="G794" s="3"/>
      <c r="H794" s="399"/>
      <c r="I794" s="399"/>
      <c r="J794" s="399"/>
      <c r="K794" s="399"/>
      <c r="L794" s="399"/>
    </row>
    <row r="795" spans="2:12" ht="12.75">
      <c r="B795" s="3"/>
      <c r="C795" s="4"/>
      <c r="D795" s="3"/>
      <c r="E795" s="3"/>
      <c r="F795" s="3"/>
      <c r="G795" s="3"/>
      <c r="H795" s="399"/>
      <c r="I795" s="399"/>
      <c r="J795" s="399"/>
      <c r="K795" s="399"/>
      <c r="L795" s="399"/>
    </row>
    <row r="796" spans="2:12" ht="12.75">
      <c r="B796" s="3"/>
      <c r="C796" s="4"/>
      <c r="D796" s="3"/>
      <c r="E796" s="3"/>
      <c r="F796" s="3"/>
      <c r="G796" s="3"/>
      <c r="H796" s="399"/>
      <c r="I796" s="399"/>
      <c r="J796" s="399"/>
      <c r="K796" s="399"/>
      <c r="L796" s="399"/>
    </row>
    <row r="797" spans="2:12" ht="12.75">
      <c r="B797" s="3"/>
      <c r="C797" s="4"/>
      <c r="D797" s="3"/>
      <c r="E797" s="3"/>
      <c r="F797" s="3"/>
      <c r="G797" s="3"/>
      <c r="H797" s="399"/>
      <c r="I797" s="399"/>
      <c r="J797" s="399"/>
      <c r="K797" s="399"/>
      <c r="L797" s="399"/>
    </row>
    <row r="798" spans="2:12" ht="12.75">
      <c r="B798" s="3"/>
      <c r="C798" s="4"/>
      <c r="D798" s="3"/>
      <c r="E798" s="3"/>
      <c r="F798" s="3"/>
      <c r="G798" s="3"/>
      <c r="H798" s="399"/>
      <c r="I798" s="399"/>
      <c r="J798" s="399"/>
      <c r="K798" s="399"/>
      <c r="L798" s="399"/>
    </row>
    <row r="799" spans="2:12" ht="12.75">
      <c r="B799" s="3"/>
      <c r="C799" s="4"/>
      <c r="D799" s="3"/>
      <c r="E799" s="3"/>
      <c r="F799" s="3"/>
      <c r="G799" s="3"/>
      <c r="H799" s="399"/>
      <c r="I799" s="399"/>
      <c r="J799" s="399"/>
      <c r="K799" s="399"/>
      <c r="L799" s="399"/>
    </row>
    <row r="800" spans="2:12" ht="12.75">
      <c r="B800" s="3"/>
      <c r="C800" s="4"/>
      <c r="D800" s="3"/>
      <c r="E800" s="3"/>
      <c r="F800" s="3"/>
      <c r="G800" s="3"/>
      <c r="H800" s="399"/>
      <c r="I800" s="399"/>
      <c r="J800" s="399"/>
      <c r="K800" s="399"/>
      <c r="L800" s="399"/>
    </row>
    <row r="801" spans="2:12" ht="12.75">
      <c r="B801" s="3"/>
      <c r="C801" s="4"/>
      <c r="D801" s="3"/>
      <c r="E801" s="3"/>
      <c r="F801" s="3"/>
      <c r="G801" s="3"/>
      <c r="H801" s="399"/>
      <c r="I801" s="399"/>
      <c r="J801" s="399"/>
      <c r="K801" s="399"/>
      <c r="L801" s="399"/>
    </row>
    <row r="802" spans="2:12" ht="12.75">
      <c r="B802" s="3"/>
      <c r="C802" s="4"/>
      <c r="D802" s="3"/>
      <c r="E802" s="3"/>
      <c r="F802" s="3"/>
      <c r="G802" s="3"/>
      <c r="H802" s="399"/>
      <c r="I802" s="399"/>
      <c r="J802" s="399"/>
      <c r="K802" s="399"/>
      <c r="L802" s="399"/>
    </row>
    <row r="803" spans="2:12" ht="12.75">
      <c r="B803" s="3"/>
      <c r="C803" s="4"/>
      <c r="D803" s="3"/>
      <c r="E803" s="3"/>
      <c r="F803" s="3"/>
      <c r="G803" s="3"/>
      <c r="H803" s="399"/>
      <c r="I803" s="399"/>
      <c r="J803" s="399"/>
      <c r="K803" s="399"/>
      <c r="L803" s="399"/>
    </row>
    <row r="804" spans="2:12" ht="12.75">
      <c r="B804" s="3"/>
      <c r="C804" s="4"/>
      <c r="D804" s="3"/>
      <c r="E804" s="3"/>
      <c r="F804" s="3"/>
      <c r="G804" s="3"/>
      <c r="H804" s="399"/>
      <c r="I804" s="399"/>
      <c r="J804" s="399"/>
      <c r="K804" s="399"/>
      <c r="L804" s="399"/>
    </row>
    <row r="805" spans="2:12" ht="12.75">
      <c r="B805" s="3"/>
      <c r="C805" s="4"/>
      <c r="D805" s="3"/>
      <c r="E805" s="3"/>
      <c r="F805" s="3"/>
      <c r="G805" s="3"/>
      <c r="H805" s="399"/>
      <c r="I805" s="399"/>
      <c r="J805" s="399"/>
      <c r="K805" s="399"/>
      <c r="L805" s="399"/>
    </row>
    <row r="806" spans="2:12" ht="12.75">
      <c r="B806" s="3"/>
      <c r="C806" s="4"/>
      <c r="D806" s="3"/>
      <c r="E806" s="3"/>
      <c r="F806" s="3"/>
      <c r="G806" s="3"/>
      <c r="H806" s="399"/>
      <c r="I806" s="399"/>
      <c r="J806" s="399"/>
      <c r="K806" s="399"/>
      <c r="L806" s="399"/>
    </row>
    <row r="807" spans="2:12" ht="12.75">
      <c r="B807" s="3"/>
      <c r="C807" s="4"/>
      <c r="D807" s="3"/>
      <c r="E807" s="3"/>
      <c r="F807" s="3"/>
      <c r="G807" s="3"/>
      <c r="H807" s="399"/>
      <c r="I807" s="399"/>
      <c r="J807" s="399"/>
      <c r="K807" s="399"/>
      <c r="L807" s="399"/>
    </row>
    <row r="808" spans="2:12" ht="12.75">
      <c r="B808" s="3"/>
      <c r="C808" s="4"/>
      <c r="D808" s="3"/>
      <c r="E808" s="3"/>
      <c r="F808" s="3"/>
      <c r="G808" s="3"/>
      <c r="H808" s="399"/>
      <c r="I808" s="399"/>
      <c r="J808" s="399"/>
      <c r="K808" s="399"/>
      <c r="L808" s="399"/>
    </row>
    <row r="809" spans="2:12" ht="12.75">
      <c r="B809" s="3"/>
      <c r="C809" s="4"/>
      <c r="D809" s="3"/>
      <c r="E809" s="3"/>
      <c r="F809" s="3"/>
      <c r="G809" s="3"/>
      <c r="H809" s="399"/>
      <c r="I809" s="399"/>
      <c r="J809" s="399"/>
      <c r="K809" s="399"/>
      <c r="L809" s="399"/>
    </row>
    <row r="810" spans="2:12" ht="12.75">
      <c r="B810" s="3"/>
      <c r="C810" s="4"/>
      <c r="D810" s="3"/>
      <c r="E810" s="3"/>
      <c r="F810" s="3"/>
      <c r="G810" s="3"/>
      <c r="H810" s="399"/>
      <c r="I810" s="399"/>
      <c r="J810" s="399"/>
      <c r="K810" s="399"/>
      <c r="L810" s="399"/>
    </row>
    <row r="811" spans="2:12" ht="12.75">
      <c r="B811" s="3"/>
      <c r="C811" s="4"/>
      <c r="D811" s="3"/>
      <c r="E811" s="3"/>
      <c r="F811" s="3"/>
      <c r="G811" s="3"/>
      <c r="H811" s="399"/>
      <c r="I811" s="399"/>
      <c r="J811" s="399"/>
      <c r="K811" s="399"/>
      <c r="L811" s="399"/>
    </row>
    <row r="812" spans="2:12" ht="12.75">
      <c r="B812" s="3"/>
      <c r="C812" s="4"/>
      <c r="D812" s="3"/>
      <c r="E812" s="3"/>
      <c r="F812" s="3"/>
      <c r="G812" s="3"/>
      <c r="H812" s="399"/>
      <c r="I812" s="399"/>
      <c r="J812" s="399"/>
      <c r="K812" s="399"/>
      <c r="L812" s="399"/>
    </row>
    <row r="813" spans="2:12" ht="12.75">
      <c r="B813" s="3"/>
      <c r="C813" s="4"/>
      <c r="D813" s="3"/>
      <c r="E813" s="3"/>
      <c r="F813" s="3"/>
      <c r="G813" s="3"/>
      <c r="H813" s="399"/>
      <c r="I813" s="399"/>
      <c r="J813" s="399"/>
      <c r="K813" s="399"/>
      <c r="L813" s="399"/>
    </row>
    <row r="814" spans="2:12" ht="12.75">
      <c r="B814" s="3"/>
      <c r="C814" s="4"/>
      <c r="D814" s="3"/>
      <c r="E814" s="3"/>
      <c r="F814" s="3"/>
      <c r="G814" s="3"/>
      <c r="H814" s="399"/>
      <c r="I814" s="399"/>
      <c r="J814" s="399"/>
      <c r="K814" s="399"/>
      <c r="L814" s="399"/>
    </row>
    <row r="815" spans="2:12" ht="12.75">
      <c r="B815" s="3"/>
      <c r="C815" s="4"/>
      <c r="D815" s="3"/>
      <c r="E815" s="3"/>
      <c r="F815" s="3"/>
      <c r="G815" s="3"/>
      <c r="H815" s="399"/>
      <c r="I815" s="399"/>
      <c r="J815" s="399"/>
      <c r="K815" s="399"/>
      <c r="L815" s="399"/>
    </row>
    <row r="816" spans="2:12" ht="12.75">
      <c r="B816" s="3"/>
      <c r="C816" s="4"/>
      <c r="D816" s="3"/>
      <c r="E816" s="3"/>
      <c r="F816" s="3"/>
      <c r="G816" s="3"/>
      <c r="H816" s="399"/>
      <c r="I816" s="399"/>
      <c r="J816" s="399"/>
      <c r="K816" s="399"/>
      <c r="L816" s="399"/>
    </row>
    <row r="817" spans="2:12" ht="12.75">
      <c r="B817" s="3"/>
      <c r="C817" s="4"/>
      <c r="D817" s="3"/>
      <c r="E817" s="3"/>
      <c r="F817" s="3"/>
      <c r="G817" s="3"/>
      <c r="H817" s="399"/>
      <c r="I817" s="399"/>
      <c r="J817" s="399"/>
      <c r="K817" s="399"/>
      <c r="L817" s="399"/>
    </row>
    <row r="818" spans="2:12" ht="12.75">
      <c r="B818" s="3"/>
      <c r="C818" s="4"/>
      <c r="D818" s="3"/>
      <c r="E818" s="3"/>
      <c r="F818" s="3"/>
      <c r="G818" s="3"/>
      <c r="H818" s="399"/>
      <c r="I818" s="399"/>
      <c r="J818" s="399"/>
      <c r="K818" s="399"/>
      <c r="L818" s="399"/>
    </row>
    <row r="819" spans="2:12" ht="12.75">
      <c r="B819" s="3"/>
      <c r="C819" s="4"/>
      <c r="D819" s="3"/>
      <c r="E819" s="3"/>
      <c r="F819" s="3"/>
      <c r="G819" s="3"/>
      <c r="H819" s="399"/>
      <c r="I819" s="399"/>
      <c r="J819" s="399"/>
      <c r="K819" s="399"/>
      <c r="L819" s="399"/>
    </row>
    <row r="820" spans="2:12" ht="12.75">
      <c r="B820" s="3"/>
      <c r="C820" s="4"/>
      <c r="D820" s="3"/>
      <c r="E820" s="3"/>
      <c r="F820" s="3"/>
      <c r="G820" s="3"/>
      <c r="H820" s="399"/>
      <c r="I820" s="399"/>
      <c r="J820" s="399"/>
      <c r="K820" s="399"/>
      <c r="L820" s="399"/>
    </row>
    <row r="821" spans="2:12" ht="12.75">
      <c r="B821" s="3"/>
      <c r="C821" s="4"/>
      <c r="D821" s="3"/>
      <c r="E821" s="3"/>
      <c r="F821" s="3"/>
      <c r="G821" s="3"/>
      <c r="H821" s="399"/>
      <c r="I821" s="399"/>
      <c r="J821" s="399"/>
      <c r="K821" s="399"/>
      <c r="L821" s="399"/>
    </row>
    <row r="822" spans="2:12" ht="12.75">
      <c r="B822" s="3"/>
      <c r="C822" s="4"/>
      <c r="D822" s="3"/>
      <c r="E822" s="3"/>
      <c r="F822" s="3"/>
      <c r="G822" s="3"/>
      <c r="H822" s="399"/>
      <c r="I822" s="399"/>
      <c r="J822" s="399"/>
      <c r="K822" s="399"/>
      <c r="L822" s="399"/>
    </row>
    <row r="823" spans="2:12" ht="12.75">
      <c r="B823" s="3"/>
      <c r="C823" s="4"/>
      <c r="D823" s="3"/>
      <c r="E823" s="3"/>
      <c r="F823" s="3"/>
      <c r="G823" s="3"/>
      <c r="H823" s="399"/>
      <c r="I823" s="399"/>
      <c r="J823" s="399"/>
      <c r="K823" s="399"/>
      <c r="L823" s="399"/>
    </row>
    <row r="824" spans="2:12" ht="12.75">
      <c r="B824" s="3"/>
      <c r="C824" s="4"/>
      <c r="D824" s="3"/>
      <c r="E824" s="3"/>
      <c r="F824" s="3"/>
      <c r="G824" s="3"/>
      <c r="H824" s="399"/>
      <c r="I824" s="399"/>
      <c r="J824" s="399"/>
      <c r="K824" s="399"/>
      <c r="L824" s="399"/>
    </row>
    <row r="825" spans="2:12" ht="12.75">
      <c r="B825" s="3"/>
      <c r="C825" s="4"/>
      <c r="D825" s="3"/>
      <c r="E825" s="3"/>
      <c r="F825" s="3"/>
      <c r="G825" s="3"/>
      <c r="H825" s="399"/>
      <c r="I825" s="399"/>
      <c r="J825" s="399"/>
      <c r="K825" s="399"/>
      <c r="L825" s="399"/>
    </row>
    <row r="826" spans="2:12" ht="12.75">
      <c r="B826" s="3"/>
      <c r="C826" s="4"/>
      <c r="D826" s="3"/>
      <c r="E826" s="3"/>
      <c r="F826" s="3"/>
      <c r="G826" s="3"/>
      <c r="H826" s="399"/>
      <c r="I826" s="399"/>
      <c r="J826" s="399"/>
      <c r="K826" s="399"/>
      <c r="L826" s="399"/>
    </row>
    <row r="827" spans="2:12" ht="12.75">
      <c r="B827" s="3"/>
      <c r="C827" s="4"/>
      <c r="D827" s="3"/>
      <c r="E827" s="3"/>
      <c r="F827" s="3"/>
      <c r="G827" s="3"/>
      <c r="H827" s="399"/>
      <c r="I827" s="399"/>
      <c r="J827" s="399"/>
      <c r="K827" s="399"/>
      <c r="L827" s="399"/>
    </row>
    <row r="828" spans="2:12" ht="12.75">
      <c r="B828" s="3"/>
      <c r="C828" s="4"/>
      <c r="D828" s="3"/>
      <c r="E828" s="3"/>
      <c r="F828" s="3"/>
      <c r="G828" s="3"/>
      <c r="H828" s="399"/>
      <c r="I828" s="399"/>
      <c r="J828" s="399"/>
      <c r="K828" s="399"/>
      <c r="L828" s="399"/>
    </row>
    <row r="829" spans="2:12" ht="12.75">
      <c r="B829" s="3"/>
      <c r="C829" s="4"/>
      <c r="D829" s="3"/>
      <c r="E829" s="3"/>
      <c r="F829" s="3"/>
      <c r="G829" s="3"/>
      <c r="H829" s="399"/>
      <c r="I829" s="399"/>
      <c r="J829" s="399"/>
      <c r="K829" s="399"/>
      <c r="L829" s="399"/>
    </row>
    <row r="830" spans="2:12" ht="12.75">
      <c r="B830" s="3"/>
      <c r="C830" s="4"/>
      <c r="D830" s="3"/>
      <c r="E830" s="3"/>
      <c r="F830" s="3"/>
      <c r="G830" s="3"/>
      <c r="H830" s="399"/>
      <c r="I830" s="399"/>
      <c r="J830" s="399"/>
      <c r="K830" s="399"/>
      <c r="L830" s="399"/>
    </row>
    <row r="831" spans="2:12" ht="12.75">
      <c r="B831" s="3"/>
      <c r="C831" s="4"/>
      <c r="D831" s="3"/>
      <c r="E831" s="3"/>
      <c r="F831" s="3"/>
      <c r="G831" s="3"/>
      <c r="H831" s="399"/>
      <c r="I831" s="399"/>
      <c r="J831" s="399"/>
      <c r="K831" s="399"/>
      <c r="L831" s="399"/>
    </row>
    <row r="832" spans="2:12" ht="12.75">
      <c r="B832" s="3"/>
      <c r="C832" s="4"/>
      <c r="D832" s="3"/>
      <c r="E832" s="3"/>
      <c r="F832" s="3"/>
      <c r="G832" s="3"/>
      <c r="H832" s="399"/>
      <c r="I832" s="399"/>
      <c r="J832" s="399"/>
      <c r="K832" s="399"/>
      <c r="L832" s="399"/>
    </row>
    <row r="833" spans="2:12" ht="12.75">
      <c r="B833" s="3"/>
      <c r="C833" s="4"/>
      <c r="D833" s="3"/>
      <c r="E833" s="3"/>
      <c r="F833" s="3"/>
      <c r="G833" s="3"/>
      <c r="H833" s="399"/>
      <c r="I833" s="399"/>
      <c r="J833" s="399"/>
      <c r="K833" s="399"/>
      <c r="L833" s="399"/>
    </row>
    <row r="834" spans="2:12" ht="12.75">
      <c r="B834" s="3"/>
      <c r="C834" s="4"/>
      <c r="D834" s="3"/>
      <c r="E834" s="3"/>
      <c r="F834" s="3"/>
      <c r="G834" s="3"/>
      <c r="H834" s="399"/>
      <c r="I834" s="399"/>
      <c r="J834" s="399"/>
      <c r="K834" s="399"/>
      <c r="L834" s="399"/>
    </row>
    <row r="835" spans="2:12" ht="12.75">
      <c r="B835" s="3"/>
      <c r="C835" s="4"/>
      <c r="D835" s="3"/>
      <c r="E835" s="3"/>
      <c r="F835" s="3"/>
      <c r="G835" s="3"/>
      <c r="H835" s="399"/>
      <c r="I835" s="399"/>
      <c r="J835" s="399"/>
      <c r="K835" s="399"/>
      <c r="L835" s="399"/>
    </row>
    <row r="836" spans="2:12" ht="12.75">
      <c r="B836" s="3"/>
      <c r="C836" s="4"/>
      <c r="D836" s="3"/>
      <c r="E836" s="3"/>
      <c r="F836" s="3"/>
      <c r="G836" s="3"/>
      <c r="H836" s="399"/>
      <c r="I836" s="399"/>
      <c r="J836" s="399"/>
      <c r="K836" s="399"/>
      <c r="L836" s="399"/>
    </row>
    <row r="837" spans="2:12" ht="12.75">
      <c r="B837" s="3"/>
      <c r="C837" s="4"/>
      <c r="D837" s="3"/>
      <c r="E837" s="3"/>
      <c r="F837" s="3"/>
      <c r="G837" s="3"/>
      <c r="H837" s="399"/>
      <c r="I837" s="399"/>
      <c r="J837" s="399"/>
      <c r="K837" s="399"/>
      <c r="L837" s="399"/>
    </row>
    <row r="838" spans="2:12" ht="12.75">
      <c r="B838" s="3"/>
      <c r="C838" s="4"/>
      <c r="D838" s="3"/>
      <c r="E838" s="3"/>
      <c r="F838" s="3"/>
      <c r="G838" s="3"/>
      <c r="H838" s="399"/>
      <c r="I838" s="399"/>
      <c r="J838" s="399"/>
      <c r="K838" s="399"/>
      <c r="L838" s="399"/>
    </row>
    <row r="839" spans="2:12" ht="12.75">
      <c r="B839" s="3"/>
      <c r="C839" s="4"/>
      <c r="D839" s="3"/>
      <c r="E839" s="3"/>
      <c r="F839" s="3"/>
      <c r="G839" s="3"/>
      <c r="H839" s="399"/>
      <c r="I839" s="399"/>
      <c r="J839" s="399"/>
      <c r="K839" s="399"/>
      <c r="L839" s="399"/>
    </row>
    <row r="840" spans="2:12" ht="12.75">
      <c r="B840" s="3"/>
      <c r="C840" s="4"/>
      <c r="D840" s="3"/>
      <c r="E840" s="3"/>
      <c r="F840" s="3"/>
      <c r="G840" s="3"/>
      <c r="H840" s="399"/>
      <c r="I840" s="399"/>
      <c r="J840" s="399"/>
      <c r="K840" s="399"/>
      <c r="L840" s="399"/>
    </row>
    <row r="841" spans="2:12" ht="12.75">
      <c r="B841" s="3"/>
      <c r="C841" s="4"/>
      <c r="D841" s="3"/>
      <c r="E841" s="3"/>
      <c r="F841" s="3"/>
      <c r="G841" s="3"/>
      <c r="H841" s="399"/>
      <c r="I841" s="399"/>
      <c r="J841" s="399"/>
      <c r="K841" s="399"/>
      <c r="L841" s="399"/>
    </row>
    <row r="842" spans="2:12" ht="12.75">
      <c r="B842" s="3"/>
      <c r="C842" s="4"/>
      <c r="D842" s="3"/>
      <c r="E842" s="3"/>
      <c r="F842" s="3"/>
      <c r="G842" s="3"/>
      <c r="H842" s="399"/>
      <c r="I842" s="399"/>
      <c r="J842" s="399"/>
      <c r="K842" s="399"/>
      <c r="L842" s="399"/>
    </row>
    <row r="843" spans="2:12" ht="12.75">
      <c r="B843" s="3"/>
      <c r="C843" s="4"/>
      <c r="D843" s="3"/>
      <c r="E843" s="3"/>
      <c r="F843" s="3"/>
      <c r="G843" s="3"/>
      <c r="H843" s="399"/>
      <c r="I843" s="399"/>
      <c r="J843" s="399"/>
      <c r="K843" s="399"/>
      <c r="L843" s="399"/>
    </row>
    <row r="844" spans="2:12" ht="12.75">
      <c r="B844" s="3"/>
      <c r="C844" s="4"/>
      <c r="D844" s="3"/>
      <c r="E844" s="3"/>
      <c r="F844" s="3"/>
      <c r="G844" s="3"/>
      <c r="H844" s="399"/>
      <c r="I844" s="399"/>
      <c r="J844" s="399"/>
      <c r="K844" s="399"/>
      <c r="L844" s="399"/>
    </row>
    <row r="845" spans="2:12" ht="12.75">
      <c r="B845" s="3"/>
      <c r="C845" s="4"/>
      <c r="D845" s="3"/>
      <c r="E845" s="3"/>
      <c r="F845" s="3"/>
      <c r="G845" s="3"/>
      <c r="H845" s="399"/>
      <c r="I845" s="399"/>
      <c r="J845" s="399"/>
      <c r="K845" s="399"/>
      <c r="L845" s="399"/>
    </row>
    <row r="846" spans="2:12" ht="12.75">
      <c r="B846" s="3"/>
      <c r="C846" s="4"/>
      <c r="D846" s="3"/>
      <c r="E846" s="3"/>
      <c r="F846" s="3"/>
      <c r="G846" s="3"/>
      <c r="H846" s="399"/>
      <c r="I846" s="399"/>
      <c r="J846" s="399"/>
      <c r="K846" s="399"/>
      <c r="L846" s="399"/>
    </row>
    <row r="847" spans="2:12" ht="12.75">
      <c r="B847" s="3"/>
      <c r="C847" s="4"/>
      <c r="D847" s="3"/>
      <c r="E847" s="3"/>
      <c r="F847" s="3"/>
      <c r="G847" s="3"/>
      <c r="H847" s="399"/>
      <c r="I847" s="399"/>
      <c r="J847" s="399"/>
      <c r="K847" s="399"/>
      <c r="L847" s="399"/>
    </row>
    <row r="848" spans="2:12" ht="12.75">
      <c r="B848" s="3"/>
      <c r="C848" s="4"/>
      <c r="D848" s="3"/>
      <c r="E848" s="3"/>
      <c r="F848" s="3"/>
      <c r="G848" s="3"/>
      <c r="H848" s="399"/>
      <c r="I848" s="399"/>
      <c r="J848" s="399"/>
      <c r="K848" s="399"/>
      <c r="L848" s="399"/>
    </row>
    <row r="849" spans="2:12" ht="12.75">
      <c r="B849" s="3"/>
      <c r="C849" s="4"/>
      <c r="D849" s="3"/>
      <c r="E849" s="3"/>
      <c r="F849" s="3"/>
      <c r="G849" s="3"/>
      <c r="H849" s="399"/>
      <c r="I849" s="399"/>
      <c r="J849" s="399"/>
      <c r="K849" s="399"/>
      <c r="L849" s="399"/>
    </row>
    <row r="850" spans="2:12" ht="12.75">
      <c r="B850" s="3"/>
      <c r="C850" s="4"/>
      <c r="D850" s="3"/>
      <c r="E850" s="3"/>
      <c r="F850" s="3"/>
      <c r="G850" s="3"/>
      <c r="H850" s="399"/>
      <c r="I850" s="399"/>
      <c r="J850" s="399"/>
      <c r="K850" s="399"/>
      <c r="L850" s="399"/>
    </row>
    <row r="851" spans="2:12" ht="12.75">
      <c r="B851" s="3"/>
      <c r="C851" s="4"/>
      <c r="D851" s="3"/>
      <c r="E851" s="3"/>
      <c r="F851" s="3"/>
      <c r="G851" s="3"/>
      <c r="H851" s="399"/>
      <c r="I851" s="399"/>
      <c r="J851" s="399"/>
      <c r="K851" s="399"/>
      <c r="L851" s="399"/>
    </row>
    <row r="852" spans="2:12" ht="12.75">
      <c r="B852" s="3"/>
      <c r="C852" s="4"/>
      <c r="D852" s="3"/>
      <c r="E852" s="3"/>
      <c r="F852" s="3"/>
      <c r="G852" s="3"/>
      <c r="H852" s="399"/>
      <c r="I852" s="399"/>
      <c r="J852" s="399"/>
      <c r="K852" s="399"/>
      <c r="L852" s="399"/>
    </row>
    <row r="853" spans="2:12" ht="12.75">
      <c r="B853" s="3"/>
      <c r="C853" s="4"/>
      <c r="D853" s="3"/>
      <c r="E853" s="3"/>
      <c r="F853" s="3"/>
      <c r="G853" s="3"/>
      <c r="H853" s="399"/>
      <c r="I853" s="399"/>
      <c r="J853" s="399"/>
      <c r="K853" s="399"/>
      <c r="L853" s="399"/>
    </row>
    <row r="854" spans="2:12" ht="12.75">
      <c r="B854" s="3"/>
      <c r="C854" s="4"/>
      <c r="D854" s="3"/>
      <c r="E854" s="3"/>
      <c r="F854" s="3"/>
      <c r="G854" s="3"/>
      <c r="H854" s="399"/>
      <c r="I854" s="399"/>
      <c r="J854" s="399"/>
      <c r="K854" s="399"/>
      <c r="L854" s="399"/>
    </row>
    <row r="855" spans="2:12" ht="12.75">
      <c r="B855" s="3"/>
      <c r="C855" s="4"/>
      <c r="D855" s="3"/>
      <c r="E855" s="3"/>
      <c r="F855" s="3"/>
      <c r="G855" s="3"/>
      <c r="H855" s="399"/>
      <c r="I855" s="399"/>
      <c r="J855" s="399"/>
      <c r="K855" s="399"/>
      <c r="L855" s="399"/>
    </row>
    <row r="856" spans="2:12" ht="12.75">
      <c r="B856" s="3"/>
      <c r="C856" s="4"/>
      <c r="D856" s="3"/>
      <c r="E856" s="3"/>
      <c r="F856" s="3"/>
      <c r="G856" s="3"/>
      <c r="H856" s="399"/>
      <c r="I856" s="399"/>
      <c r="J856" s="399"/>
      <c r="K856" s="399"/>
      <c r="L856" s="399"/>
    </row>
    <row r="857" spans="2:12" ht="12.75">
      <c r="B857" s="3"/>
      <c r="C857" s="4"/>
      <c r="D857" s="3"/>
      <c r="E857" s="3"/>
      <c r="F857" s="3"/>
      <c r="G857" s="3"/>
      <c r="H857" s="399"/>
      <c r="I857" s="399"/>
      <c r="J857" s="399"/>
      <c r="K857" s="399"/>
      <c r="L857" s="399"/>
    </row>
    <row r="858" spans="2:12" ht="12.75">
      <c r="B858" s="3"/>
      <c r="C858" s="4"/>
      <c r="D858" s="3"/>
      <c r="E858" s="3"/>
      <c r="F858" s="3"/>
      <c r="G858" s="3"/>
      <c r="H858" s="399"/>
      <c r="I858" s="399"/>
      <c r="J858" s="399"/>
      <c r="K858" s="399"/>
      <c r="L858" s="399"/>
    </row>
    <row r="859" spans="2:12" ht="12.75">
      <c r="B859" s="3"/>
      <c r="C859" s="4"/>
      <c r="D859" s="3"/>
      <c r="E859" s="3"/>
      <c r="F859" s="3"/>
      <c r="G859" s="3"/>
      <c r="H859" s="399"/>
      <c r="I859" s="399"/>
      <c r="J859" s="399"/>
      <c r="K859" s="399"/>
      <c r="L859" s="399"/>
    </row>
    <row r="860" spans="2:12" ht="12.75">
      <c r="B860" s="3"/>
      <c r="C860" s="4"/>
      <c r="D860" s="3"/>
      <c r="E860" s="3"/>
      <c r="F860" s="3"/>
      <c r="G860" s="3"/>
      <c r="H860" s="399"/>
      <c r="I860" s="399"/>
      <c r="J860" s="399"/>
      <c r="K860" s="399"/>
      <c r="L860" s="399"/>
    </row>
    <row r="861" spans="2:12" ht="12.75">
      <c r="B861" s="3"/>
      <c r="C861" s="4"/>
      <c r="D861" s="3"/>
      <c r="E861" s="3"/>
      <c r="F861" s="3"/>
      <c r="G861" s="3"/>
      <c r="H861" s="399"/>
      <c r="I861" s="399"/>
      <c r="J861" s="399"/>
      <c r="K861" s="399"/>
      <c r="L861" s="399"/>
    </row>
    <row r="862" spans="2:12" ht="12.75">
      <c r="B862" s="3"/>
      <c r="C862" s="4"/>
      <c r="D862" s="3"/>
      <c r="E862" s="3"/>
      <c r="F862" s="3"/>
      <c r="G862" s="3"/>
      <c r="H862" s="399"/>
      <c r="I862" s="399"/>
      <c r="J862" s="399"/>
      <c r="K862" s="399"/>
      <c r="L862" s="399"/>
    </row>
    <row r="863" spans="2:12" ht="12.75">
      <c r="B863" s="3"/>
      <c r="C863" s="4"/>
      <c r="D863" s="3"/>
      <c r="E863" s="3"/>
      <c r="F863" s="3"/>
      <c r="G863" s="3"/>
      <c r="H863" s="399"/>
      <c r="I863" s="399"/>
      <c r="J863" s="399"/>
      <c r="K863" s="399"/>
      <c r="L863" s="399"/>
    </row>
    <row r="864" spans="2:12" ht="12.75">
      <c r="B864" s="3"/>
      <c r="C864" s="4"/>
      <c r="D864" s="3"/>
      <c r="E864" s="3"/>
      <c r="F864" s="3"/>
      <c r="G864" s="3"/>
      <c r="H864" s="399"/>
      <c r="I864" s="399"/>
      <c r="J864" s="399"/>
      <c r="K864" s="399"/>
      <c r="L864" s="399"/>
    </row>
    <row r="865" spans="2:12" ht="12.75">
      <c r="B865" s="3"/>
      <c r="C865" s="4"/>
      <c r="D865" s="3"/>
      <c r="E865" s="3"/>
      <c r="F865" s="3"/>
      <c r="G865" s="3"/>
      <c r="H865" s="399"/>
      <c r="I865" s="399"/>
      <c r="J865" s="399"/>
      <c r="K865" s="399"/>
      <c r="L865" s="399"/>
    </row>
    <row r="866" spans="2:12" ht="12.75">
      <c r="B866" s="3"/>
      <c r="C866" s="4"/>
      <c r="D866" s="3"/>
      <c r="E866" s="3"/>
      <c r="F866" s="3"/>
      <c r="G866" s="3"/>
      <c r="H866" s="399"/>
      <c r="I866" s="399"/>
      <c r="J866" s="399"/>
      <c r="K866" s="399"/>
      <c r="L866" s="399"/>
    </row>
    <row r="867" spans="2:12" ht="12.75">
      <c r="B867" s="3"/>
      <c r="C867" s="4"/>
      <c r="D867" s="3"/>
      <c r="E867" s="3"/>
      <c r="F867" s="3"/>
      <c r="G867" s="3"/>
      <c r="H867" s="399"/>
      <c r="I867" s="399"/>
      <c r="J867" s="399"/>
      <c r="K867" s="399"/>
      <c r="L867" s="399"/>
    </row>
    <row r="868" spans="2:12" ht="12.75">
      <c r="B868" s="3"/>
      <c r="C868" s="4"/>
      <c r="D868" s="3"/>
      <c r="E868" s="3"/>
      <c r="F868" s="3"/>
      <c r="G868" s="3"/>
      <c r="H868" s="399"/>
      <c r="I868" s="399"/>
      <c r="J868" s="399"/>
      <c r="K868" s="399"/>
      <c r="L868" s="399"/>
    </row>
    <row r="869" spans="2:12" ht="12.75">
      <c r="B869" s="3"/>
      <c r="C869" s="4"/>
      <c r="D869" s="3"/>
      <c r="E869" s="3"/>
      <c r="F869" s="3"/>
      <c r="G869" s="3"/>
      <c r="H869" s="399"/>
      <c r="I869" s="399"/>
      <c r="J869" s="399"/>
      <c r="K869" s="399"/>
      <c r="L869" s="399"/>
    </row>
    <row r="870" spans="2:12" ht="12.75">
      <c r="B870" s="3"/>
      <c r="C870" s="4"/>
      <c r="D870" s="3"/>
      <c r="E870" s="3"/>
      <c r="F870" s="3"/>
      <c r="G870" s="3"/>
      <c r="H870" s="399"/>
      <c r="I870" s="399"/>
      <c r="J870" s="399"/>
      <c r="K870" s="399"/>
      <c r="L870" s="399"/>
    </row>
    <row r="871" spans="2:12" ht="12.75">
      <c r="B871" s="3"/>
      <c r="C871" s="4"/>
      <c r="D871" s="3"/>
      <c r="E871" s="3"/>
      <c r="F871" s="3"/>
      <c r="G871" s="3"/>
      <c r="H871" s="399"/>
      <c r="I871" s="399"/>
      <c r="J871" s="399"/>
      <c r="K871" s="399"/>
      <c r="L871" s="399"/>
    </row>
    <row r="872" spans="2:12" ht="12.75">
      <c r="B872" s="3"/>
      <c r="C872" s="4"/>
      <c r="D872" s="3"/>
      <c r="E872" s="3"/>
      <c r="F872" s="3"/>
      <c r="G872" s="3"/>
      <c r="H872" s="399"/>
      <c r="I872" s="399"/>
      <c r="J872" s="399"/>
      <c r="K872" s="399"/>
      <c r="L872" s="399"/>
    </row>
    <row r="873" spans="2:12" ht="12.75">
      <c r="B873" s="3"/>
      <c r="C873" s="4"/>
      <c r="D873" s="3"/>
      <c r="E873" s="3"/>
      <c r="F873" s="3"/>
      <c r="G873" s="3"/>
      <c r="H873" s="399"/>
      <c r="I873" s="399"/>
      <c r="J873" s="399"/>
      <c r="K873" s="399"/>
      <c r="L873" s="399"/>
    </row>
    <row r="874" spans="2:12" ht="12.75">
      <c r="B874" s="3"/>
      <c r="C874" s="4"/>
      <c r="D874" s="3"/>
      <c r="E874" s="3"/>
      <c r="F874" s="3"/>
      <c r="G874" s="3"/>
      <c r="H874" s="399"/>
      <c r="I874" s="399"/>
      <c r="J874" s="399"/>
      <c r="K874" s="399"/>
      <c r="L874" s="399"/>
    </row>
    <row r="875" spans="2:12" ht="12.75">
      <c r="B875" s="3"/>
      <c r="C875" s="4"/>
      <c r="D875" s="3"/>
      <c r="E875" s="3"/>
      <c r="F875" s="3"/>
      <c r="G875" s="3"/>
      <c r="H875" s="399"/>
      <c r="I875" s="399"/>
      <c r="J875" s="399"/>
      <c r="K875" s="399"/>
      <c r="L875" s="399"/>
    </row>
    <row r="876" spans="2:12" ht="12.75">
      <c r="B876" s="3"/>
      <c r="C876" s="4"/>
      <c r="D876" s="3"/>
      <c r="E876" s="3"/>
      <c r="F876" s="3"/>
      <c r="G876" s="3"/>
      <c r="H876" s="399"/>
      <c r="I876" s="399"/>
      <c r="J876" s="399"/>
      <c r="K876" s="399"/>
      <c r="L876" s="399"/>
    </row>
    <row r="877" spans="2:12" ht="12.75">
      <c r="B877" s="3"/>
      <c r="C877" s="4"/>
      <c r="D877" s="3"/>
      <c r="E877" s="3"/>
      <c r="F877" s="3"/>
      <c r="G877" s="3"/>
      <c r="H877" s="399"/>
      <c r="I877" s="399"/>
      <c r="J877" s="399"/>
      <c r="K877" s="399"/>
      <c r="L877" s="399"/>
    </row>
    <row r="878" spans="2:12" ht="12.75">
      <c r="B878" s="3"/>
      <c r="C878" s="4"/>
      <c r="D878" s="3"/>
      <c r="E878" s="3"/>
      <c r="F878" s="3"/>
      <c r="G878" s="3"/>
      <c r="H878" s="399"/>
      <c r="I878" s="399"/>
      <c r="J878" s="399"/>
      <c r="K878" s="399"/>
      <c r="L878" s="399"/>
    </row>
    <row r="879" spans="2:12" ht="12.75">
      <c r="B879" s="3"/>
      <c r="C879" s="4"/>
      <c r="D879" s="3"/>
      <c r="E879" s="3"/>
      <c r="F879" s="3"/>
      <c r="G879" s="3"/>
      <c r="H879" s="399"/>
      <c r="I879" s="399"/>
      <c r="J879" s="399"/>
      <c r="K879" s="399"/>
      <c r="L879" s="399"/>
    </row>
    <row r="880" spans="2:12" ht="12.75">
      <c r="B880" s="3"/>
      <c r="C880" s="4"/>
      <c r="D880" s="3"/>
      <c r="E880" s="3"/>
      <c r="F880" s="3"/>
      <c r="G880" s="3"/>
      <c r="H880" s="399"/>
      <c r="I880" s="399"/>
      <c r="J880" s="399"/>
      <c r="K880" s="399"/>
      <c r="L880" s="399"/>
    </row>
    <row r="881" spans="2:12" ht="12.75">
      <c r="B881" s="3"/>
      <c r="C881" s="4"/>
      <c r="D881" s="3"/>
      <c r="E881" s="3"/>
      <c r="F881" s="3"/>
      <c r="G881" s="3"/>
      <c r="H881" s="399"/>
      <c r="I881" s="399"/>
      <c r="J881" s="399"/>
      <c r="K881" s="399"/>
      <c r="L881" s="399"/>
    </row>
    <row r="882" spans="2:12" ht="12.75">
      <c r="B882" s="3"/>
      <c r="C882" s="4"/>
      <c r="D882" s="3"/>
      <c r="E882" s="3"/>
      <c r="F882" s="3"/>
      <c r="G882" s="3"/>
      <c r="H882" s="399"/>
      <c r="I882" s="399"/>
      <c r="J882" s="399"/>
      <c r="K882" s="399"/>
      <c r="L882" s="399"/>
    </row>
    <row r="883" spans="2:12" ht="12.75">
      <c r="B883" s="3"/>
      <c r="C883" s="4"/>
      <c r="D883" s="3"/>
      <c r="E883" s="3"/>
      <c r="F883" s="3"/>
      <c r="G883" s="3"/>
      <c r="H883" s="399"/>
      <c r="I883" s="399"/>
      <c r="J883" s="399"/>
      <c r="K883" s="399"/>
      <c r="L883" s="399"/>
    </row>
    <row r="884" spans="2:12" ht="12.75">
      <c r="B884" s="3"/>
      <c r="C884" s="4"/>
      <c r="D884" s="3"/>
      <c r="E884" s="3"/>
      <c r="F884" s="3"/>
      <c r="G884" s="3"/>
      <c r="H884" s="399"/>
      <c r="I884" s="399"/>
      <c r="J884" s="399"/>
      <c r="K884" s="399"/>
      <c r="L884" s="399"/>
    </row>
    <row r="885" spans="2:12" ht="12.75">
      <c r="B885" s="3"/>
      <c r="C885" s="4"/>
      <c r="D885" s="3"/>
      <c r="E885" s="3"/>
      <c r="F885" s="3"/>
      <c r="G885" s="3"/>
      <c r="H885" s="399"/>
      <c r="I885" s="399"/>
      <c r="J885" s="399"/>
      <c r="K885" s="399"/>
      <c r="L885" s="399"/>
    </row>
    <row r="886" spans="2:12" ht="12.75">
      <c r="B886" s="3"/>
      <c r="C886" s="4"/>
      <c r="D886" s="3"/>
      <c r="E886" s="3"/>
      <c r="F886" s="3"/>
      <c r="G886" s="3"/>
      <c r="H886" s="399"/>
      <c r="I886" s="399"/>
      <c r="J886" s="399"/>
      <c r="K886" s="399"/>
      <c r="L886" s="399"/>
    </row>
    <row r="887" spans="2:12" ht="12.75">
      <c r="B887" s="3"/>
      <c r="C887" s="4"/>
      <c r="D887" s="3"/>
      <c r="E887" s="3"/>
      <c r="F887" s="3"/>
      <c r="G887" s="3"/>
      <c r="H887" s="399"/>
      <c r="I887" s="399"/>
      <c r="J887" s="399"/>
      <c r="K887" s="399"/>
      <c r="L887" s="399"/>
    </row>
    <row r="888" spans="2:12" ht="12.75">
      <c r="B888" s="3"/>
      <c r="C888" s="4"/>
      <c r="D888" s="3"/>
      <c r="E888" s="3"/>
      <c r="F888" s="3"/>
      <c r="G888" s="3"/>
      <c r="H888" s="399"/>
      <c r="I888" s="399"/>
      <c r="J888" s="399"/>
      <c r="K888" s="399"/>
      <c r="L888" s="399"/>
    </row>
    <row r="889" spans="2:12" ht="12.75">
      <c r="B889" s="3"/>
      <c r="C889" s="4"/>
      <c r="D889" s="3"/>
      <c r="E889" s="3"/>
      <c r="F889" s="3"/>
      <c r="G889" s="3"/>
      <c r="H889" s="399"/>
      <c r="I889" s="399"/>
      <c r="J889" s="399"/>
      <c r="K889" s="399"/>
      <c r="L889" s="399"/>
    </row>
    <row r="890" spans="2:12" ht="12.75">
      <c r="B890" s="3"/>
      <c r="C890" s="4"/>
      <c r="D890" s="3"/>
      <c r="E890" s="3"/>
      <c r="F890" s="3"/>
      <c r="G890" s="3"/>
      <c r="H890" s="399"/>
      <c r="I890" s="399"/>
      <c r="J890" s="399"/>
      <c r="K890" s="399"/>
      <c r="L890" s="399"/>
    </row>
    <row r="891" spans="2:12" ht="12.75">
      <c r="B891" s="3"/>
      <c r="C891" s="4"/>
      <c r="D891" s="3"/>
      <c r="E891" s="3"/>
      <c r="F891" s="3"/>
      <c r="G891" s="3"/>
      <c r="H891" s="399"/>
      <c r="I891" s="399"/>
      <c r="J891" s="399"/>
      <c r="K891" s="399"/>
      <c r="L891" s="399"/>
    </row>
    <row r="892" spans="2:12" ht="12.75">
      <c r="B892" s="3"/>
      <c r="C892" s="4"/>
      <c r="D892" s="3"/>
      <c r="E892" s="3"/>
      <c r="F892" s="3"/>
      <c r="G892" s="3"/>
      <c r="H892" s="399"/>
      <c r="I892" s="399"/>
      <c r="J892" s="399"/>
      <c r="K892" s="399"/>
      <c r="L892" s="399"/>
    </row>
    <row r="893" spans="2:12" ht="12.75">
      <c r="B893" s="3"/>
      <c r="C893" s="4"/>
      <c r="D893" s="3"/>
      <c r="E893" s="3"/>
      <c r="F893" s="3"/>
      <c r="G893" s="3"/>
      <c r="H893" s="399"/>
      <c r="I893" s="399"/>
      <c r="J893" s="399"/>
      <c r="K893" s="399"/>
      <c r="L893" s="399"/>
    </row>
    <row r="894" spans="2:12" ht="12.75">
      <c r="B894" s="3"/>
      <c r="C894" s="4"/>
      <c r="D894" s="3"/>
      <c r="E894" s="3"/>
      <c r="F894" s="3"/>
      <c r="G894" s="3"/>
      <c r="H894" s="399"/>
      <c r="I894" s="399"/>
      <c r="J894" s="399"/>
      <c r="K894" s="399"/>
      <c r="L894" s="399"/>
    </row>
    <row r="895" spans="2:12" ht="12.75">
      <c r="B895" s="3"/>
      <c r="C895" s="4"/>
      <c r="D895" s="3"/>
      <c r="E895" s="3"/>
      <c r="F895" s="3"/>
      <c r="G895" s="3"/>
      <c r="H895" s="399"/>
      <c r="I895" s="399"/>
      <c r="J895" s="399"/>
      <c r="K895" s="399"/>
      <c r="L895" s="399"/>
    </row>
    <row r="896" spans="2:12" ht="12.75">
      <c r="B896" s="3"/>
      <c r="C896" s="4"/>
      <c r="D896" s="3"/>
      <c r="E896" s="3"/>
      <c r="F896" s="3"/>
      <c r="G896" s="3"/>
      <c r="H896" s="399"/>
      <c r="I896" s="399"/>
      <c r="J896" s="399"/>
      <c r="K896" s="399"/>
      <c r="L896" s="399"/>
    </row>
    <row r="897" spans="2:12" ht="12.75">
      <c r="B897" s="3"/>
      <c r="C897" s="4"/>
      <c r="D897" s="3"/>
      <c r="E897" s="3"/>
      <c r="F897" s="3"/>
      <c r="G897" s="3"/>
      <c r="H897" s="399"/>
      <c r="I897" s="399"/>
      <c r="J897" s="399"/>
      <c r="K897" s="399"/>
      <c r="L897" s="399"/>
    </row>
    <row r="898" spans="2:12" ht="12.75">
      <c r="B898" s="3"/>
      <c r="C898" s="4"/>
      <c r="D898" s="3"/>
      <c r="E898" s="3"/>
      <c r="F898" s="3"/>
      <c r="G898" s="3"/>
      <c r="H898" s="399"/>
      <c r="I898" s="399"/>
      <c r="J898" s="399"/>
      <c r="K898" s="399"/>
      <c r="L898" s="399"/>
    </row>
    <row r="899" spans="2:12" ht="12.75">
      <c r="B899" s="3"/>
      <c r="C899" s="4"/>
      <c r="D899" s="3"/>
      <c r="E899" s="3"/>
      <c r="F899" s="3"/>
      <c r="G899" s="3"/>
      <c r="H899" s="399"/>
      <c r="I899" s="399"/>
      <c r="J899" s="399"/>
      <c r="K899" s="399"/>
      <c r="L899" s="399"/>
    </row>
    <row r="900" spans="2:12" ht="12.75">
      <c r="B900" s="3"/>
      <c r="C900" s="4"/>
      <c r="D900" s="3"/>
      <c r="E900" s="3"/>
      <c r="F900" s="3"/>
      <c r="G900" s="3"/>
      <c r="H900" s="399"/>
      <c r="I900" s="399"/>
      <c r="J900" s="399"/>
      <c r="K900" s="399"/>
      <c r="L900" s="399"/>
    </row>
    <row r="901" spans="2:12" ht="12.75">
      <c r="B901" s="3"/>
      <c r="C901" s="4"/>
      <c r="D901" s="3"/>
      <c r="E901" s="3"/>
      <c r="F901" s="3"/>
      <c r="G901" s="3"/>
      <c r="H901" s="399"/>
      <c r="I901" s="399"/>
      <c r="J901" s="399"/>
      <c r="K901" s="399"/>
      <c r="L901" s="399"/>
    </row>
    <row r="902" spans="2:12" ht="12.75">
      <c r="B902" s="3"/>
      <c r="C902" s="4"/>
      <c r="D902" s="3"/>
      <c r="E902" s="3"/>
      <c r="F902" s="3"/>
      <c r="G902" s="3"/>
      <c r="H902" s="399"/>
      <c r="I902" s="399"/>
      <c r="J902" s="399"/>
      <c r="K902" s="399"/>
      <c r="L902" s="399"/>
    </row>
    <row r="903" spans="2:12" ht="12.75">
      <c r="B903" s="3"/>
      <c r="C903" s="4"/>
      <c r="D903" s="3"/>
      <c r="E903" s="3"/>
      <c r="F903" s="3"/>
      <c r="G903" s="3"/>
      <c r="H903" s="399"/>
      <c r="I903" s="399"/>
      <c r="J903" s="399"/>
      <c r="K903" s="399"/>
      <c r="L903" s="399"/>
    </row>
    <row r="904" spans="2:12" ht="12.75">
      <c r="B904" s="3"/>
      <c r="C904" s="4"/>
      <c r="D904" s="3"/>
      <c r="E904" s="3"/>
      <c r="F904" s="3"/>
      <c r="G904" s="3"/>
      <c r="H904" s="399"/>
      <c r="I904" s="399"/>
      <c r="J904" s="399"/>
      <c r="K904" s="399"/>
      <c r="L904" s="399"/>
    </row>
    <row r="905" spans="2:12" ht="12.75">
      <c r="B905" s="3"/>
      <c r="C905" s="4"/>
      <c r="D905" s="3"/>
      <c r="E905" s="3"/>
      <c r="F905" s="3"/>
      <c r="G905" s="3"/>
      <c r="H905" s="399"/>
      <c r="I905" s="399"/>
      <c r="J905" s="399"/>
      <c r="K905" s="399"/>
      <c r="L905" s="399"/>
    </row>
    <row r="906" spans="2:12" ht="12.75">
      <c r="B906" s="3"/>
      <c r="C906" s="4"/>
      <c r="D906" s="3"/>
      <c r="E906" s="3"/>
      <c r="F906" s="3"/>
      <c r="G906" s="3"/>
      <c r="H906" s="399"/>
      <c r="I906" s="399"/>
      <c r="J906" s="399"/>
      <c r="K906" s="399"/>
      <c r="L906" s="399"/>
    </row>
    <row r="907" spans="2:12" ht="12.75">
      <c r="B907" s="3"/>
      <c r="C907" s="4"/>
      <c r="D907" s="3"/>
      <c r="E907" s="3"/>
      <c r="F907" s="3"/>
      <c r="G907" s="3"/>
      <c r="H907" s="399"/>
      <c r="I907" s="399"/>
      <c r="J907" s="399"/>
      <c r="K907" s="399"/>
      <c r="L907" s="399"/>
    </row>
    <row r="908" spans="2:12" ht="12.75">
      <c r="B908" s="3"/>
      <c r="C908" s="4"/>
      <c r="D908" s="3"/>
      <c r="E908" s="3"/>
      <c r="F908" s="3"/>
      <c r="G908" s="3"/>
      <c r="H908" s="399"/>
      <c r="I908" s="399"/>
      <c r="J908" s="399"/>
      <c r="K908" s="399"/>
      <c r="L908" s="399"/>
    </row>
    <row r="909" spans="2:12" ht="12.75">
      <c r="B909" s="3"/>
      <c r="C909" s="4"/>
      <c r="D909" s="3"/>
      <c r="E909" s="3"/>
      <c r="F909" s="3"/>
      <c r="G909" s="3"/>
      <c r="H909" s="399"/>
      <c r="I909" s="399"/>
      <c r="J909" s="399"/>
      <c r="K909" s="399"/>
      <c r="L909" s="399"/>
    </row>
    <row r="910" spans="2:12" ht="12.75">
      <c r="B910" s="3"/>
      <c r="C910" s="4"/>
      <c r="D910" s="3"/>
      <c r="E910" s="3"/>
      <c r="F910" s="3"/>
      <c r="G910" s="3"/>
      <c r="H910" s="399"/>
      <c r="I910" s="399"/>
      <c r="J910" s="399"/>
      <c r="K910" s="399"/>
      <c r="L910" s="399"/>
    </row>
    <row r="911" spans="2:12" ht="12.75">
      <c r="B911" s="3"/>
      <c r="C911" s="4"/>
      <c r="D911" s="3"/>
      <c r="E911" s="3"/>
      <c r="F911" s="3"/>
      <c r="G911" s="3"/>
      <c r="H911" s="399"/>
      <c r="I911" s="399"/>
      <c r="J911" s="399"/>
      <c r="K911" s="399"/>
      <c r="L911" s="399"/>
    </row>
    <row r="912" spans="2:12" ht="12.75">
      <c r="B912" s="3"/>
      <c r="C912" s="4"/>
      <c r="D912" s="3"/>
      <c r="E912" s="3"/>
      <c r="F912" s="3"/>
      <c r="G912" s="3"/>
      <c r="H912" s="399"/>
      <c r="I912" s="399"/>
      <c r="J912" s="399"/>
      <c r="K912" s="399"/>
      <c r="L912" s="399"/>
    </row>
    <row r="913" spans="2:12" ht="12.75">
      <c r="B913" s="3"/>
      <c r="C913" s="4"/>
      <c r="D913" s="3"/>
      <c r="E913" s="3"/>
      <c r="F913" s="3"/>
      <c r="G913" s="3"/>
      <c r="H913" s="399"/>
      <c r="I913" s="399"/>
      <c r="J913" s="399"/>
      <c r="K913" s="399"/>
      <c r="L913" s="399"/>
    </row>
    <row r="914" spans="2:12" ht="12.75">
      <c r="B914" s="3"/>
      <c r="C914" s="4"/>
      <c r="D914" s="3"/>
      <c r="E914" s="3"/>
      <c r="F914" s="3"/>
      <c r="G914" s="3"/>
      <c r="H914" s="399"/>
      <c r="I914" s="399"/>
      <c r="J914" s="399"/>
      <c r="K914" s="399"/>
      <c r="L914" s="399"/>
    </row>
    <row r="915" spans="2:12" ht="12.75">
      <c r="B915" s="3"/>
      <c r="C915" s="4"/>
      <c r="D915" s="3"/>
      <c r="E915" s="3"/>
      <c r="F915" s="3"/>
      <c r="G915" s="3"/>
      <c r="H915" s="399"/>
      <c r="I915" s="399"/>
      <c r="J915" s="399"/>
      <c r="K915" s="399"/>
      <c r="L915" s="399"/>
    </row>
    <row r="916" spans="2:12" ht="12.75">
      <c r="B916" s="3"/>
      <c r="C916" s="4"/>
      <c r="D916" s="3"/>
      <c r="E916" s="3"/>
      <c r="F916" s="3"/>
      <c r="G916" s="3"/>
      <c r="H916" s="399"/>
      <c r="I916" s="399"/>
      <c r="J916" s="399"/>
      <c r="K916" s="399"/>
      <c r="L916" s="399"/>
    </row>
    <row r="917" spans="2:12" ht="12.75">
      <c r="B917" s="3"/>
      <c r="C917" s="4"/>
      <c r="D917" s="3"/>
      <c r="E917" s="3"/>
      <c r="F917" s="3"/>
      <c r="G917" s="3"/>
      <c r="H917" s="399"/>
      <c r="I917" s="399"/>
      <c r="J917" s="399"/>
      <c r="K917" s="399"/>
      <c r="L917" s="399"/>
    </row>
    <row r="918" spans="2:12" ht="12.75">
      <c r="B918" s="3"/>
      <c r="C918" s="4"/>
      <c r="D918" s="3"/>
      <c r="E918" s="3"/>
      <c r="F918" s="3"/>
      <c r="G918" s="3"/>
      <c r="H918" s="399"/>
      <c r="I918" s="399"/>
      <c r="J918" s="399"/>
      <c r="K918" s="399"/>
      <c r="L918" s="399"/>
    </row>
    <row r="919" spans="2:12" ht="12.75">
      <c r="B919" s="3"/>
      <c r="C919" s="4"/>
      <c r="D919" s="3"/>
      <c r="E919" s="3"/>
      <c r="F919" s="3"/>
      <c r="G919" s="3"/>
      <c r="H919" s="399"/>
      <c r="I919" s="399"/>
      <c r="J919" s="399"/>
      <c r="K919" s="399"/>
      <c r="L919" s="399"/>
    </row>
    <row r="920" spans="2:12" ht="12.75">
      <c r="B920" s="3"/>
      <c r="C920" s="4"/>
      <c r="D920" s="3"/>
      <c r="E920" s="3"/>
      <c r="F920" s="3"/>
      <c r="G920" s="3"/>
      <c r="H920" s="399"/>
      <c r="I920" s="399"/>
      <c r="J920" s="399"/>
      <c r="K920" s="399"/>
      <c r="L920" s="399"/>
    </row>
    <row r="921" spans="2:12" ht="12.75">
      <c r="B921" s="3"/>
      <c r="C921" s="4"/>
      <c r="D921" s="3"/>
      <c r="E921" s="3"/>
      <c r="F921" s="3"/>
      <c r="G921" s="3"/>
      <c r="H921" s="399"/>
      <c r="I921" s="399"/>
      <c r="J921" s="399"/>
      <c r="K921" s="399"/>
      <c r="L921" s="399"/>
    </row>
    <row r="922" spans="2:12" ht="12.75">
      <c r="B922" s="3"/>
      <c r="C922" s="4"/>
      <c r="D922" s="3"/>
      <c r="E922" s="3"/>
      <c r="F922" s="3"/>
      <c r="G922" s="3"/>
      <c r="H922" s="399"/>
      <c r="I922" s="399"/>
      <c r="J922" s="399"/>
      <c r="K922" s="399"/>
      <c r="L922" s="399"/>
    </row>
    <row r="923" spans="2:12" ht="12.75">
      <c r="B923" s="3"/>
      <c r="C923" s="4"/>
      <c r="D923" s="3"/>
      <c r="E923" s="3"/>
      <c r="F923" s="3"/>
      <c r="G923" s="3"/>
      <c r="H923" s="399"/>
      <c r="I923" s="399"/>
      <c r="J923" s="399"/>
      <c r="K923" s="399"/>
      <c r="L923" s="399"/>
    </row>
    <row r="924" spans="2:12" ht="12.75">
      <c r="B924" s="3"/>
      <c r="C924" s="4"/>
      <c r="D924" s="3"/>
      <c r="E924" s="3"/>
      <c r="F924" s="3"/>
      <c r="G924" s="3"/>
      <c r="H924" s="399"/>
      <c r="I924" s="399"/>
      <c r="J924" s="399"/>
      <c r="K924" s="399"/>
      <c r="L924" s="399"/>
    </row>
    <row r="925" spans="2:12" ht="12.75">
      <c r="B925" s="3"/>
      <c r="C925" s="4"/>
      <c r="D925" s="3"/>
      <c r="E925" s="3"/>
      <c r="F925" s="3"/>
      <c r="G925" s="3"/>
      <c r="H925" s="399"/>
      <c r="I925" s="399"/>
      <c r="J925" s="399"/>
      <c r="K925" s="399"/>
      <c r="L925" s="399"/>
    </row>
    <row r="926" spans="2:12" ht="12.75">
      <c r="B926" s="3"/>
      <c r="C926" s="4"/>
      <c r="D926" s="3"/>
      <c r="E926" s="3"/>
      <c r="F926" s="3"/>
      <c r="G926" s="3"/>
      <c r="H926" s="399"/>
      <c r="I926" s="399"/>
      <c r="J926" s="399"/>
      <c r="K926" s="399"/>
      <c r="L926" s="399"/>
    </row>
    <row r="927" spans="2:12" ht="12.75">
      <c r="B927" s="3"/>
      <c r="C927" s="4"/>
      <c r="D927" s="3"/>
      <c r="E927" s="3"/>
      <c r="F927" s="3"/>
      <c r="G927" s="3"/>
      <c r="H927" s="399"/>
      <c r="I927" s="399"/>
      <c r="J927" s="399"/>
      <c r="K927" s="399"/>
      <c r="L927" s="399"/>
    </row>
    <row r="928" spans="2:12" ht="12.75">
      <c r="B928" s="3"/>
      <c r="C928" s="4"/>
      <c r="D928" s="3"/>
      <c r="E928" s="3"/>
      <c r="F928" s="3"/>
      <c r="G928" s="3"/>
      <c r="H928" s="399"/>
      <c r="I928" s="399"/>
      <c r="J928" s="399"/>
      <c r="K928" s="399"/>
      <c r="L928" s="399"/>
    </row>
    <row r="929" spans="2:12" ht="12.75">
      <c r="B929" s="3"/>
      <c r="C929" s="4"/>
      <c r="D929" s="3"/>
      <c r="E929" s="3"/>
      <c r="F929" s="3"/>
      <c r="G929" s="3"/>
      <c r="H929" s="399"/>
      <c r="I929" s="399"/>
      <c r="J929" s="399"/>
      <c r="K929" s="399"/>
      <c r="L929" s="399"/>
    </row>
    <row r="930" spans="2:12" ht="12.75">
      <c r="B930" s="3"/>
      <c r="C930" s="4"/>
      <c r="D930" s="3"/>
      <c r="E930" s="3"/>
      <c r="F930" s="3"/>
      <c r="G930" s="3"/>
      <c r="H930" s="399"/>
      <c r="I930" s="399"/>
      <c r="J930" s="399"/>
      <c r="K930" s="399"/>
      <c r="L930" s="399"/>
    </row>
    <row r="931" spans="2:12" ht="12.75">
      <c r="B931" s="3"/>
      <c r="C931" s="4"/>
      <c r="D931" s="3"/>
      <c r="E931" s="3"/>
      <c r="F931" s="3"/>
      <c r="G931" s="3"/>
      <c r="H931" s="399"/>
      <c r="I931" s="399"/>
      <c r="J931" s="399"/>
      <c r="K931" s="399"/>
      <c r="L931" s="399"/>
    </row>
    <row r="932" spans="2:12" ht="12.75">
      <c r="B932" s="3"/>
      <c r="C932" s="4"/>
      <c r="D932" s="3"/>
      <c r="E932" s="3"/>
      <c r="F932" s="3"/>
      <c r="G932" s="3"/>
      <c r="H932" s="399"/>
      <c r="I932" s="399"/>
      <c r="J932" s="399"/>
      <c r="K932" s="399"/>
      <c r="L932" s="399"/>
    </row>
    <row r="933" spans="2:12" ht="12.75">
      <c r="B933" s="3"/>
      <c r="C933" s="4"/>
      <c r="D933" s="3"/>
      <c r="E933" s="3"/>
      <c r="F933" s="3"/>
      <c r="G933" s="3"/>
      <c r="H933" s="399"/>
      <c r="I933" s="399"/>
      <c r="J933" s="399"/>
      <c r="K933" s="399"/>
      <c r="L933" s="399"/>
    </row>
    <row r="934" spans="2:12" ht="12.75">
      <c r="B934" s="3"/>
      <c r="C934" s="4"/>
      <c r="D934" s="3"/>
      <c r="E934" s="3"/>
      <c r="F934" s="3"/>
      <c r="G934" s="3"/>
      <c r="H934" s="399"/>
      <c r="I934" s="399"/>
      <c r="J934" s="399"/>
      <c r="K934" s="399"/>
      <c r="L934" s="399"/>
    </row>
    <row r="935" spans="2:12" ht="12.75">
      <c r="B935" s="3"/>
      <c r="C935" s="4"/>
      <c r="D935" s="3"/>
      <c r="E935" s="3"/>
      <c r="F935" s="3"/>
      <c r="G935" s="3"/>
      <c r="H935" s="399"/>
      <c r="I935" s="399"/>
      <c r="J935" s="399"/>
      <c r="K935" s="399"/>
      <c r="L935" s="399"/>
    </row>
    <row r="936" spans="2:12" ht="12.75">
      <c r="B936" s="3"/>
      <c r="C936" s="4"/>
      <c r="D936" s="3"/>
      <c r="E936" s="3"/>
      <c r="F936" s="3"/>
      <c r="G936" s="3"/>
      <c r="H936" s="399"/>
      <c r="I936" s="399"/>
      <c r="J936" s="399"/>
      <c r="K936" s="399"/>
      <c r="L936" s="399"/>
    </row>
    <row r="937" spans="2:12" ht="12.75">
      <c r="B937" s="3"/>
      <c r="C937" s="4"/>
      <c r="D937" s="3"/>
      <c r="E937" s="3"/>
      <c r="F937" s="3"/>
      <c r="G937" s="3"/>
      <c r="H937" s="399"/>
      <c r="I937" s="399"/>
      <c r="J937" s="399"/>
      <c r="K937" s="399"/>
      <c r="L937" s="399"/>
    </row>
    <row r="938" spans="2:12" ht="12.75">
      <c r="B938" s="3"/>
      <c r="C938" s="4"/>
      <c r="D938" s="3"/>
      <c r="E938" s="3"/>
      <c r="F938" s="3"/>
      <c r="G938" s="3"/>
      <c r="H938" s="399"/>
      <c r="I938" s="399"/>
      <c r="J938" s="399"/>
      <c r="K938" s="399"/>
      <c r="L938" s="399"/>
    </row>
    <row r="939" spans="2:12" ht="12.75">
      <c r="B939" s="3"/>
      <c r="C939" s="4"/>
      <c r="D939" s="3"/>
      <c r="E939" s="3"/>
      <c r="F939" s="3"/>
      <c r="G939" s="3"/>
      <c r="H939" s="399"/>
      <c r="I939" s="399"/>
      <c r="J939" s="399"/>
      <c r="K939" s="399"/>
      <c r="L939" s="399"/>
    </row>
    <row r="940" spans="2:12" ht="12.75">
      <c r="B940" s="3"/>
      <c r="C940" s="4"/>
      <c r="D940" s="3"/>
      <c r="E940" s="3"/>
      <c r="F940" s="3"/>
      <c r="G940" s="3"/>
      <c r="H940" s="399"/>
      <c r="I940" s="399"/>
      <c r="J940" s="399"/>
      <c r="K940" s="399"/>
      <c r="L940" s="399"/>
    </row>
    <row r="941" spans="2:12" ht="12.75">
      <c r="B941" s="3"/>
      <c r="C941" s="4"/>
      <c r="D941" s="3"/>
      <c r="E941" s="3"/>
      <c r="F941" s="3"/>
      <c r="G941" s="3"/>
      <c r="H941" s="399"/>
      <c r="I941" s="399"/>
      <c r="J941" s="399"/>
      <c r="K941" s="399"/>
      <c r="L941" s="399"/>
    </row>
    <row r="942" spans="2:12" ht="12.75">
      <c r="B942" s="3"/>
      <c r="C942" s="4"/>
      <c r="D942" s="3"/>
      <c r="E942" s="3"/>
      <c r="F942" s="3"/>
      <c r="G942" s="3"/>
      <c r="H942" s="399"/>
      <c r="I942" s="399"/>
      <c r="J942" s="399"/>
      <c r="K942" s="399"/>
      <c r="L942" s="399"/>
    </row>
    <row r="943" spans="2:12" ht="12.75">
      <c r="B943" s="3"/>
      <c r="C943" s="4"/>
      <c r="D943" s="3"/>
      <c r="E943" s="3"/>
      <c r="F943" s="3"/>
      <c r="G943" s="3"/>
      <c r="H943" s="399"/>
      <c r="I943" s="399"/>
      <c r="J943" s="399"/>
      <c r="K943" s="399"/>
      <c r="L943" s="399"/>
    </row>
    <row r="944" spans="2:12" ht="12.75">
      <c r="B944" s="3"/>
      <c r="C944" s="4"/>
      <c r="D944" s="3"/>
      <c r="E944" s="3"/>
      <c r="F944" s="3"/>
      <c r="G944" s="3"/>
      <c r="H944" s="399"/>
      <c r="I944" s="399"/>
      <c r="J944" s="399"/>
      <c r="K944" s="399"/>
      <c r="L944" s="399"/>
    </row>
    <row r="945" spans="2:12" ht="12.75">
      <c r="B945" s="3"/>
      <c r="C945" s="4"/>
      <c r="D945" s="3"/>
      <c r="E945" s="3"/>
      <c r="F945" s="3"/>
      <c r="G945" s="3"/>
      <c r="H945" s="399"/>
      <c r="I945" s="399"/>
      <c r="J945" s="399"/>
      <c r="K945" s="399"/>
      <c r="L945" s="399"/>
    </row>
    <row r="946" spans="2:12" ht="12.75">
      <c r="B946" s="3"/>
      <c r="C946" s="4"/>
      <c r="D946" s="3"/>
      <c r="E946" s="3"/>
      <c r="F946" s="3"/>
      <c r="G946" s="3"/>
      <c r="H946" s="399"/>
      <c r="I946" s="399"/>
      <c r="J946" s="399"/>
      <c r="K946" s="399"/>
      <c r="L946" s="399"/>
    </row>
    <row r="947" spans="2:12" ht="12.75">
      <c r="B947" s="3"/>
      <c r="C947" s="4"/>
      <c r="D947" s="3"/>
      <c r="E947" s="3"/>
      <c r="F947" s="3"/>
      <c r="G947" s="3"/>
      <c r="H947" s="399"/>
      <c r="I947" s="399"/>
      <c r="J947" s="399"/>
      <c r="K947" s="399"/>
      <c r="L947" s="399"/>
    </row>
    <row r="948" spans="2:12" ht="12.75">
      <c r="B948" s="3"/>
      <c r="C948" s="4"/>
      <c r="D948" s="3"/>
      <c r="E948" s="3"/>
      <c r="F948" s="3"/>
      <c r="G948" s="3"/>
      <c r="H948" s="399"/>
      <c r="I948" s="399"/>
      <c r="J948" s="399"/>
      <c r="K948" s="399"/>
      <c r="L948" s="399"/>
    </row>
    <row r="949" spans="2:12" ht="12.75">
      <c r="B949" s="3"/>
      <c r="C949" s="4"/>
      <c r="D949" s="3"/>
      <c r="E949" s="3"/>
      <c r="F949" s="3"/>
      <c r="G949" s="3"/>
      <c r="H949" s="399"/>
      <c r="I949" s="399"/>
      <c r="J949" s="399"/>
      <c r="K949" s="399"/>
      <c r="L949" s="399"/>
    </row>
    <row r="950" spans="2:12" ht="12.75">
      <c r="B950" s="3"/>
      <c r="C950" s="4"/>
      <c r="D950" s="3"/>
      <c r="E950" s="3"/>
      <c r="F950" s="3"/>
      <c r="G950" s="3"/>
      <c r="H950" s="399"/>
      <c r="I950" s="399"/>
      <c r="J950" s="399"/>
      <c r="K950" s="399"/>
      <c r="L950" s="399"/>
    </row>
    <row r="951" spans="2:12" ht="12.75">
      <c r="B951" s="3"/>
      <c r="C951" s="4"/>
      <c r="D951" s="3"/>
      <c r="E951" s="3"/>
      <c r="F951" s="3"/>
      <c r="G951" s="3"/>
      <c r="H951" s="399"/>
      <c r="I951" s="399"/>
      <c r="J951" s="399"/>
      <c r="K951" s="399"/>
      <c r="L951" s="399"/>
    </row>
    <row r="952" spans="2:12" ht="12.75">
      <c r="B952" s="3"/>
      <c r="C952" s="4"/>
      <c r="D952" s="3"/>
      <c r="E952" s="3"/>
      <c r="F952" s="3"/>
      <c r="G952" s="3"/>
      <c r="H952" s="399"/>
      <c r="I952" s="399"/>
      <c r="J952" s="399"/>
      <c r="K952" s="399"/>
      <c r="L952" s="399"/>
    </row>
    <row r="953" spans="2:12" ht="12.75">
      <c r="B953" s="3"/>
      <c r="C953" s="4"/>
      <c r="D953" s="3"/>
      <c r="E953" s="3"/>
      <c r="F953" s="3"/>
      <c r="G953" s="3"/>
      <c r="H953" s="399"/>
      <c r="I953" s="399"/>
      <c r="J953" s="399"/>
      <c r="K953" s="399"/>
      <c r="L953" s="399"/>
    </row>
    <row r="954" spans="2:12" ht="12.75">
      <c r="B954" s="3"/>
      <c r="C954" s="4"/>
      <c r="D954" s="3"/>
      <c r="E954" s="3"/>
      <c r="F954" s="3"/>
      <c r="G954" s="3"/>
      <c r="H954" s="399"/>
      <c r="I954" s="399"/>
      <c r="J954" s="399"/>
      <c r="K954" s="399"/>
      <c r="L954" s="399"/>
    </row>
    <row r="955" spans="2:12" ht="12.75">
      <c r="B955" s="3"/>
      <c r="C955" s="4"/>
      <c r="D955" s="3"/>
      <c r="E955" s="3"/>
      <c r="F955" s="3"/>
      <c r="G955" s="3"/>
      <c r="H955" s="399"/>
      <c r="I955" s="399"/>
      <c r="J955" s="399"/>
      <c r="K955" s="399"/>
      <c r="L955" s="399"/>
    </row>
    <row r="956" spans="2:12" ht="12.75">
      <c r="B956" s="3"/>
      <c r="C956" s="4"/>
      <c r="D956" s="3"/>
      <c r="E956" s="3"/>
      <c r="F956" s="3"/>
      <c r="G956" s="3"/>
      <c r="H956" s="399"/>
      <c r="I956" s="399"/>
      <c r="J956" s="399"/>
      <c r="K956" s="399"/>
      <c r="L956" s="399"/>
    </row>
    <row r="957" spans="2:12" ht="12.75">
      <c r="B957" s="3"/>
      <c r="C957" s="4"/>
      <c r="D957" s="3"/>
      <c r="E957" s="3"/>
      <c r="F957" s="3"/>
      <c r="G957" s="3"/>
      <c r="H957" s="399"/>
      <c r="I957" s="399"/>
      <c r="J957" s="399"/>
      <c r="K957" s="399"/>
      <c r="L957" s="399"/>
    </row>
    <row r="958" spans="2:12" ht="12.75">
      <c r="B958" s="3"/>
      <c r="C958" s="4"/>
      <c r="D958" s="3"/>
      <c r="E958" s="3"/>
      <c r="F958" s="3"/>
      <c r="G958" s="3"/>
      <c r="H958" s="399"/>
      <c r="I958" s="399"/>
      <c r="J958" s="399"/>
      <c r="K958" s="399"/>
      <c r="L958" s="399"/>
    </row>
    <row r="959" spans="2:12" ht="12.75">
      <c r="B959" s="3"/>
      <c r="C959" s="4"/>
      <c r="D959" s="3"/>
      <c r="E959" s="3"/>
      <c r="F959" s="3"/>
      <c r="G959" s="3"/>
      <c r="H959" s="399"/>
      <c r="I959" s="399"/>
      <c r="J959" s="399"/>
      <c r="K959" s="399"/>
      <c r="L959" s="399"/>
    </row>
    <row r="960" spans="2:12" ht="12.75">
      <c r="B960" s="3"/>
      <c r="C960" s="4"/>
      <c r="D960" s="3"/>
      <c r="E960" s="3"/>
      <c r="F960" s="3"/>
      <c r="G960" s="3"/>
      <c r="H960" s="399"/>
      <c r="I960" s="399"/>
      <c r="J960" s="399"/>
      <c r="K960" s="399"/>
      <c r="L960" s="399"/>
    </row>
    <row r="961" spans="2:12" ht="12.75">
      <c r="B961" s="3"/>
      <c r="C961" s="4"/>
      <c r="D961" s="3"/>
      <c r="E961" s="3"/>
      <c r="F961" s="3"/>
      <c r="G961" s="3"/>
      <c r="H961" s="399"/>
      <c r="I961" s="399"/>
      <c r="J961" s="399"/>
      <c r="K961" s="399"/>
      <c r="L961" s="399"/>
    </row>
    <row r="962" spans="2:12" ht="12.75">
      <c r="B962" s="3"/>
      <c r="C962" s="4"/>
      <c r="D962" s="3"/>
      <c r="E962" s="3"/>
      <c r="F962" s="3"/>
      <c r="G962" s="3"/>
      <c r="H962" s="399"/>
      <c r="I962" s="399"/>
      <c r="J962" s="399"/>
      <c r="K962" s="399"/>
      <c r="L962" s="399"/>
    </row>
    <row r="963" spans="2:12" ht="12.75">
      <c r="B963" s="3"/>
      <c r="C963" s="4"/>
      <c r="D963" s="3"/>
      <c r="E963" s="3"/>
      <c r="F963" s="3"/>
      <c r="G963" s="3"/>
      <c r="H963" s="399"/>
      <c r="I963" s="399"/>
      <c r="J963" s="399"/>
      <c r="K963" s="399"/>
      <c r="L963" s="399"/>
    </row>
    <row r="964" spans="2:12" ht="12.75">
      <c r="B964" s="3"/>
      <c r="C964" s="4"/>
      <c r="D964" s="3"/>
      <c r="E964" s="3"/>
      <c r="F964" s="3"/>
      <c r="G964" s="3"/>
      <c r="H964" s="399"/>
      <c r="I964" s="399"/>
      <c r="J964" s="399"/>
      <c r="K964" s="399"/>
      <c r="L964" s="399"/>
    </row>
    <row r="965" spans="2:12" ht="12.75">
      <c r="B965" s="3"/>
      <c r="C965" s="4"/>
      <c r="D965" s="3"/>
      <c r="E965" s="3"/>
      <c r="F965" s="3"/>
      <c r="G965" s="3"/>
      <c r="H965" s="399"/>
      <c r="I965" s="399"/>
      <c r="J965" s="399"/>
      <c r="K965" s="399"/>
      <c r="L965" s="399"/>
    </row>
    <row r="966" spans="2:12" ht="12.75">
      <c r="B966" s="3"/>
      <c r="C966" s="4"/>
      <c r="D966" s="3"/>
      <c r="E966" s="3"/>
      <c r="F966" s="3"/>
      <c r="G966" s="3"/>
      <c r="H966" s="399"/>
      <c r="I966" s="399"/>
      <c r="J966" s="399"/>
      <c r="K966" s="399"/>
      <c r="L966" s="399"/>
    </row>
    <row r="967" spans="2:12" ht="12.75">
      <c r="B967" s="3"/>
      <c r="C967" s="4"/>
      <c r="D967" s="3"/>
      <c r="E967" s="3"/>
      <c r="F967" s="3"/>
      <c r="G967" s="3"/>
      <c r="H967" s="399"/>
      <c r="I967" s="399"/>
      <c r="J967" s="399"/>
      <c r="K967" s="399"/>
      <c r="L967" s="399"/>
    </row>
    <row r="968" spans="2:12" ht="12.75">
      <c r="B968" s="3"/>
      <c r="C968" s="4"/>
      <c r="D968" s="3"/>
      <c r="E968" s="3"/>
      <c r="F968" s="3"/>
      <c r="G968" s="3"/>
      <c r="H968" s="399"/>
      <c r="I968" s="399"/>
      <c r="J968" s="399"/>
      <c r="K968" s="399"/>
      <c r="L968" s="399"/>
    </row>
    <row r="969" spans="2:12" ht="12.75">
      <c r="B969" s="3"/>
      <c r="C969" s="4"/>
      <c r="D969" s="3"/>
      <c r="E969" s="3"/>
      <c r="F969" s="3"/>
      <c r="G969" s="3"/>
      <c r="H969" s="399"/>
      <c r="I969" s="399"/>
      <c r="J969" s="399"/>
      <c r="K969" s="399"/>
      <c r="L969" s="399"/>
    </row>
    <row r="970" spans="2:12" ht="12.75">
      <c r="B970" s="3"/>
      <c r="C970" s="4"/>
      <c r="D970" s="3"/>
      <c r="E970" s="3"/>
      <c r="F970" s="3"/>
      <c r="G970" s="3"/>
      <c r="H970" s="399"/>
      <c r="I970" s="399"/>
      <c r="J970" s="399"/>
      <c r="K970" s="399"/>
      <c r="L970" s="399"/>
    </row>
    <row r="971" spans="2:12" ht="12.75">
      <c r="B971" s="3"/>
      <c r="C971" s="4"/>
      <c r="D971" s="3"/>
      <c r="E971" s="3"/>
      <c r="F971" s="3"/>
      <c r="G971" s="3"/>
      <c r="H971" s="399"/>
      <c r="I971" s="399"/>
      <c r="J971" s="399"/>
      <c r="K971" s="399"/>
      <c r="L971" s="399"/>
    </row>
    <row r="972" spans="2:12" ht="12.75">
      <c r="B972" s="3"/>
      <c r="C972" s="4"/>
      <c r="D972" s="3"/>
      <c r="E972" s="3"/>
      <c r="F972" s="3"/>
      <c r="G972" s="3"/>
      <c r="H972" s="399"/>
      <c r="I972" s="399"/>
      <c r="J972" s="399"/>
      <c r="K972" s="399"/>
      <c r="L972" s="399"/>
    </row>
    <row r="973" spans="2:12" ht="12.75">
      <c r="B973" s="3"/>
      <c r="C973" s="4"/>
      <c r="D973" s="3"/>
      <c r="E973" s="3"/>
      <c r="F973" s="3"/>
      <c r="G973" s="3"/>
      <c r="H973" s="399"/>
      <c r="I973" s="399"/>
      <c r="J973" s="399"/>
      <c r="K973" s="399"/>
      <c r="L973" s="399"/>
    </row>
    <row r="974" spans="2:12" ht="12.75">
      <c r="B974" s="3"/>
      <c r="C974" s="4"/>
      <c r="D974" s="3"/>
      <c r="E974" s="3"/>
      <c r="F974" s="3"/>
      <c r="G974" s="3"/>
      <c r="H974" s="399"/>
      <c r="I974" s="399"/>
      <c r="J974" s="399"/>
      <c r="K974" s="399"/>
      <c r="L974" s="399"/>
    </row>
    <row r="975" spans="2:12" ht="12.75">
      <c r="B975" s="3"/>
      <c r="C975" s="4"/>
      <c r="D975" s="3"/>
      <c r="E975" s="3"/>
      <c r="F975" s="3"/>
      <c r="G975" s="3"/>
      <c r="H975" s="399"/>
      <c r="I975" s="399"/>
      <c r="J975" s="399"/>
      <c r="K975" s="399"/>
      <c r="L975" s="399"/>
    </row>
    <row r="976" spans="2:12" ht="12.75">
      <c r="B976" s="3"/>
      <c r="C976" s="4"/>
      <c r="D976" s="3"/>
      <c r="E976" s="3"/>
      <c r="F976" s="3"/>
      <c r="G976" s="3"/>
      <c r="H976" s="399"/>
      <c r="I976" s="399"/>
      <c r="J976" s="399"/>
      <c r="K976" s="399"/>
      <c r="L976" s="399"/>
    </row>
    <row r="977" spans="2:12" ht="12.75">
      <c r="B977" s="3"/>
      <c r="C977" s="4"/>
      <c r="D977" s="3"/>
      <c r="E977" s="3"/>
      <c r="F977" s="3"/>
      <c r="G977" s="3"/>
      <c r="H977" s="399"/>
      <c r="I977" s="399"/>
      <c r="J977" s="399"/>
      <c r="K977" s="399"/>
      <c r="L977" s="399"/>
    </row>
    <row r="978" spans="2:12" ht="12.75">
      <c r="B978" s="3"/>
      <c r="C978" s="4"/>
      <c r="D978" s="3"/>
      <c r="E978" s="3"/>
      <c r="F978" s="3"/>
      <c r="G978" s="3"/>
      <c r="H978" s="399"/>
      <c r="I978" s="399"/>
      <c r="J978" s="399"/>
      <c r="K978" s="399"/>
      <c r="L978" s="399"/>
    </row>
    <row r="979" spans="2:12" ht="12.75">
      <c r="B979" s="3"/>
      <c r="C979" s="4"/>
      <c r="D979" s="3"/>
      <c r="E979" s="3"/>
      <c r="F979" s="3"/>
      <c r="G979" s="3"/>
      <c r="H979" s="399"/>
      <c r="I979" s="399"/>
      <c r="J979" s="399"/>
      <c r="K979" s="399"/>
      <c r="L979" s="399"/>
    </row>
    <row r="980" spans="2:12" ht="12.75">
      <c r="B980" s="3"/>
      <c r="C980" s="4"/>
      <c r="D980" s="3"/>
      <c r="E980" s="3"/>
      <c r="F980" s="3"/>
      <c r="G980" s="3"/>
      <c r="H980" s="399"/>
      <c r="I980" s="399"/>
      <c r="J980" s="399"/>
      <c r="K980" s="399"/>
      <c r="L980" s="399"/>
    </row>
    <row r="981" spans="2:12" ht="12.75">
      <c r="B981" s="3"/>
      <c r="C981" s="4"/>
      <c r="D981" s="3"/>
      <c r="E981" s="3"/>
      <c r="F981" s="3"/>
      <c r="G981" s="3"/>
      <c r="H981" s="399"/>
      <c r="I981" s="399"/>
      <c r="J981" s="399"/>
      <c r="K981" s="399"/>
      <c r="L981" s="399"/>
    </row>
    <row r="982" spans="2:12" ht="12.75">
      <c r="B982" s="3"/>
      <c r="C982" s="4"/>
      <c r="D982" s="3"/>
      <c r="E982" s="3"/>
      <c r="F982" s="3"/>
      <c r="G982" s="3"/>
      <c r="H982" s="399"/>
      <c r="I982" s="399"/>
      <c r="J982" s="399"/>
      <c r="K982" s="399"/>
      <c r="L982" s="399"/>
    </row>
    <row r="983" spans="2:12" ht="12.75">
      <c r="B983" s="3"/>
      <c r="C983" s="4"/>
      <c r="D983" s="3"/>
      <c r="E983" s="3"/>
      <c r="F983" s="3"/>
      <c r="G983" s="3"/>
      <c r="H983" s="399"/>
      <c r="I983" s="399"/>
      <c r="J983" s="399"/>
      <c r="K983" s="399"/>
      <c r="L983" s="399"/>
    </row>
    <row r="984" spans="2:12" ht="12.75">
      <c r="B984" s="3"/>
      <c r="C984" s="4"/>
      <c r="D984" s="3"/>
      <c r="E984" s="3"/>
      <c r="F984" s="3"/>
      <c r="G984" s="3"/>
      <c r="H984" s="399"/>
      <c r="I984" s="399"/>
      <c r="J984" s="399"/>
      <c r="K984" s="399"/>
      <c r="L984" s="399"/>
    </row>
    <row r="985" spans="2:12" ht="12.75">
      <c r="B985" s="3"/>
      <c r="C985" s="4"/>
      <c r="D985" s="3"/>
      <c r="E985" s="3"/>
      <c r="F985" s="3"/>
      <c r="G985" s="3"/>
      <c r="H985" s="399"/>
      <c r="I985" s="399"/>
      <c r="J985" s="399"/>
      <c r="K985" s="399"/>
      <c r="L985" s="399"/>
    </row>
    <row r="986" spans="2:12" ht="12.75">
      <c r="B986" s="3"/>
      <c r="C986" s="4"/>
      <c r="D986" s="3"/>
      <c r="E986" s="3"/>
      <c r="F986" s="3"/>
      <c r="G986" s="3"/>
      <c r="H986" s="399"/>
      <c r="I986" s="399"/>
      <c r="J986" s="399"/>
      <c r="K986" s="399"/>
      <c r="L986" s="399"/>
    </row>
    <row r="987" spans="2:12" ht="12.75">
      <c r="B987" s="3"/>
      <c r="C987" s="4"/>
      <c r="D987" s="3"/>
      <c r="E987" s="3"/>
      <c r="F987" s="3"/>
      <c r="G987" s="3"/>
      <c r="H987" s="399"/>
      <c r="I987" s="399"/>
      <c r="J987" s="399"/>
      <c r="K987" s="399"/>
      <c r="L987" s="399"/>
    </row>
    <row r="988" spans="2:12" ht="12.75">
      <c r="B988" s="3"/>
      <c r="C988" s="4"/>
      <c r="D988" s="3"/>
      <c r="E988" s="3"/>
      <c r="F988" s="3"/>
      <c r="G988" s="3"/>
      <c r="H988" s="399"/>
      <c r="I988" s="399"/>
      <c r="J988" s="399"/>
      <c r="K988" s="399"/>
      <c r="L988" s="399"/>
    </row>
    <row r="989" spans="2:12" ht="12.75">
      <c r="B989" s="3"/>
      <c r="C989" s="4"/>
      <c r="D989" s="3"/>
      <c r="E989" s="3"/>
      <c r="F989" s="3"/>
      <c r="G989" s="3"/>
      <c r="H989" s="399"/>
      <c r="I989" s="399"/>
      <c r="J989" s="399"/>
      <c r="K989" s="399"/>
      <c r="L989" s="399"/>
    </row>
    <row r="990" spans="2:12" ht="12.75">
      <c r="B990" s="3"/>
      <c r="C990" s="4"/>
      <c r="D990" s="3"/>
      <c r="E990" s="3"/>
      <c r="F990" s="3"/>
      <c r="G990" s="3"/>
      <c r="H990" s="399"/>
      <c r="I990" s="399"/>
      <c r="J990" s="399"/>
      <c r="K990" s="399"/>
      <c r="L990" s="399"/>
    </row>
    <row r="991" spans="2:12" ht="12.75">
      <c r="B991" s="3"/>
      <c r="C991" s="4"/>
      <c r="D991" s="3"/>
      <c r="E991" s="3"/>
      <c r="F991" s="3"/>
      <c r="G991" s="3"/>
      <c r="H991" s="399"/>
      <c r="I991" s="399"/>
      <c r="J991" s="399"/>
      <c r="K991" s="399"/>
      <c r="L991" s="399"/>
    </row>
    <row r="992" spans="2:12" ht="12.75">
      <c r="B992" s="3"/>
      <c r="C992" s="4"/>
      <c r="D992" s="3"/>
      <c r="E992" s="3"/>
      <c r="F992" s="3"/>
      <c r="G992" s="3"/>
      <c r="H992" s="399"/>
      <c r="I992" s="399"/>
      <c r="J992" s="399"/>
      <c r="K992" s="399"/>
      <c r="L992" s="399"/>
    </row>
    <row r="993" spans="2:12" ht="12.75">
      <c r="B993" s="3"/>
      <c r="C993" s="4"/>
      <c r="D993" s="3"/>
      <c r="E993" s="3"/>
      <c r="F993" s="3"/>
      <c r="G993" s="3"/>
      <c r="H993" s="399"/>
      <c r="I993" s="399"/>
      <c r="J993" s="399"/>
      <c r="K993" s="399"/>
      <c r="L993" s="399"/>
    </row>
    <row r="994" spans="2:12" ht="12.75">
      <c r="B994" s="3"/>
      <c r="C994" s="4"/>
      <c r="D994" s="3"/>
      <c r="E994" s="3"/>
      <c r="F994" s="3"/>
      <c r="G994" s="3"/>
      <c r="H994" s="399"/>
      <c r="I994" s="399"/>
      <c r="J994" s="399"/>
      <c r="K994" s="399"/>
      <c r="L994" s="399"/>
    </row>
    <row r="995" spans="2:12" ht="12.75">
      <c r="B995" s="3"/>
      <c r="C995" s="4"/>
      <c r="D995" s="3"/>
      <c r="E995" s="3"/>
      <c r="F995" s="3"/>
      <c r="G995" s="3"/>
      <c r="H995" s="399"/>
      <c r="I995" s="399"/>
      <c r="J995" s="399"/>
      <c r="K995" s="399"/>
      <c r="L995" s="399"/>
    </row>
    <row r="996" spans="2:12" ht="12.75">
      <c r="B996" s="3"/>
      <c r="C996" s="4"/>
      <c r="D996" s="3"/>
      <c r="E996" s="3"/>
      <c r="F996" s="3"/>
      <c r="G996" s="3"/>
      <c r="H996" s="399"/>
      <c r="I996" s="399"/>
      <c r="J996" s="399"/>
      <c r="K996" s="399"/>
      <c r="L996" s="399"/>
    </row>
    <row r="997" spans="2:12" ht="12.75">
      <c r="B997" s="3"/>
      <c r="C997" s="4"/>
      <c r="D997" s="3"/>
      <c r="E997" s="3"/>
      <c r="F997" s="3"/>
      <c r="G997" s="3"/>
      <c r="H997" s="399"/>
      <c r="I997" s="399"/>
      <c r="J997" s="399"/>
      <c r="K997" s="399"/>
      <c r="L997" s="399"/>
    </row>
    <row r="998" spans="2:12" ht="12.75">
      <c r="B998" s="3"/>
      <c r="C998" s="4"/>
      <c r="D998" s="3"/>
      <c r="E998" s="3"/>
      <c r="F998" s="3"/>
      <c r="G998" s="3"/>
      <c r="H998" s="399"/>
      <c r="I998" s="399"/>
      <c r="J998" s="399"/>
      <c r="K998" s="399"/>
      <c r="L998" s="399"/>
    </row>
    <row r="999" spans="2:12" ht="12.75">
      <c r="B999" s="3"/>
      <c r="C999" s="4"/>
      <c r="D999" s="3"/>
      <c r="E999" s="3"/>
      <c r="F999" s="3"/>
      <c r="G999" s="3"/>
      <c r="H999" s="399"/>
      <c r="I999" s="399"/>
      <c r="J999" s="399"/>
      <c r="K999" s="399"/>
      <c r="L999" s="399"/>
    </row>
    <row r="1000" spans="2:12" ht="12.75">
      <c r="B1000" s="3"/>
      <c r="C1000" s="4"/>
      <c r="D1000" s="3"/>
      <c r="E1000" s="3"/>
      <c r="F1000" s="3"/>
      <c r="G1000" s="3"/>
      <c r="H1000" s="399"/>
      <c r="I1000" s="399"/>
      <c r="J1000" s="399"/>
      <c r="K1000" s="399"/>
      <c r="L1000" s="399"/>
    </row>
    <row r="1001" spans="2:12" ht="12.75">
      <c r="B1001" s="3"/>
      <c r="C1001" s="4"/>
      <c r="D1001" s="3"/>
      <c r="E1001" s="3"/>
      <c r="F1001" s="3"/>
      <c r="G1001" s="3"/>
      <c r="H1001" s="399"/>
      <c r="I1001" s="399"/>
      <c r="J1001" s="399"/>
      <c r="K1001" s="399"/>
      <c r="L1001" s="399"/>
    </row>
    <row r="1002" spans="2:12" ht="12.75">
      <c r="B1002" s="3"/>
      <c r="C1002" s="4"/>
      <c r="D1002" s="3"/>
      <c r="E1002" s="3"/>
      <c r="F1002" s="3"/>
      <c r="G1002" s="3"/>
      <c r="H1002" s="399"/>
      <c r="I1002" s="399"/>
      <c r="J1002" s="399"/>
      <c r="K1002" s="399"/>
      <c r="L1002" s="399"/>
    </row>
  </sheetData>
  <mergeCells count="6">
    <mergeCell ref="L11:L13"/>
    <mergeCell ref="B2:I2"/>
    <mergeCell ref="B11:H13"/>
    <mergeCell ref="I11:I13"/>
    <mergeCell ref="J11:J13"/>
    <mergeCell ref="K11:K13"/>
  </mergeCells>
  <printOptions horizontalCentered="1" gridLines="1"/>
  <pageMargins left="0.70866141732283472" right="0.70866141732283472" top="0.74803149606299213" bottom="0.74803149606299213" header="0" footer="0"/>
  <pageSetup paperSize="9" scale="74" fitToHeight="0" pageOrder="overThenDown" orientation="landscape" cellComments="atEnd" r:id="rId1"/>
  <headerFooter>
    <oddFooter>Page &amp;P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pageSetUpPr fitToPage="1"/>
  </sheetPr>
  <dimension ref="A1:AE373"/>
  <sheetViews>
    <sheetView view="pageBreakPreview" zoomScale="60" zoomScaleNormal="100" workbookViewId="0">
      <pane ySplit="4" topLeftCell="A5" activePane="bottomLeft" state="frozen"/>
      <selection pane="bottomLeft" activeCell="T367" sqref="T367"/>
    </sheetView>
  </sheetViews>
  <sheetFormatPr defaultColWidth="12.5703125" defaultRowHeight="15.75" customHeight="1"/>
  <cols>
    <col min="1" max="1" width="1.42578125" customWidth="1"/>
    <col min="2" max="2" width="8.42578125" customWidth="1"/>
    <col min="3" max="3" width="18.5703125" customWidth="1"/>
    <col min="4" max="4" width="31.42578125" customWidth="1"/>
    <col min="5" max="5" width="34.7109375" customWidth="1"/>
    <col min="6" max="6" width="8.28515625" customWidth="1"/>
    <col min="8" max="8" width="15" customWidth="1"/>
    <col min="9" max="9" width="19.5703125" customWidth="1"/>
    <col min="10" max="10" width="13.42578125" hidden="1" customWidth="1"/>
    <col min="11" max="11" width="15.85546875" hidden="1" customWidth="1"/>
    <col min="12" max="12" width="0" hidden="1" customWidth="1"/>
    <col min="13" max="13" width="16.85546875" customWidth="1"/>
    <col min="14" max="14" width="12.5703125" hidden="1"/>
    <col min="15" max="15" width="14.42578125" customWidth="1"/>
  </cols>
  <sheetData>
    <row r="1" spans="1:31" ht="16.5" customHeight="1">
      <c r="A1" s="541"/>
      <c r="B1" s="542"/>
      <c r="C1" s="542"/>
      <c r="D1" s="542"/>
      <c r="E1" s="542"/>
      <c r="F1" s="542"/>
      <c r="G1" s="542"/>
      <c r="H1" s="542"/>
      <c r="I1" s="542"/>
      <c r="J1" s="542"/>
      <c r="K1" s="542"/>
      <c r="L1" s="542"/>
      <c r="M1" s="542"/>
      <c r="N1" s="542"/>
      <c r="O1" s="542"/>
      <c r="P1" s="543"/>
      <c r="Q1" s="544"/>
      <c r="R1" s="545"/>
      <c r="S1" s="545"/>
      <c r="T1" s="545"/>
      <c r="U1" s="545"/>
      <c r="V1" s="545"/>
      <c r="W1" s="545"/>
      <c r="X1" s="545"/>
      <c r="Y1" s="545"/>
      <c r="Z1" s="546"/>
      <c r="AA1" s="546"/>
      <c r="AB1" s="546"/>
      <c r="AC1" s="546"/>
      <c r="AD1" s="546"/>
      <c r="AE1" s="546"/>
    </row>
    <row r="2" spans="1:31" ht="21.75" customHeight="1">
      <c r="A2" s="547"/>
      <c r="B2" s="1675" t="s">
        <v>678</v>
      </c>
      <c r="C2" s="1676"/>
      <c r="D2" s="1676"/>
      <c r="E2" s="1676"/>
      <c r="F2" s="1676"/>
      <c r="G2" s="1676"/>
      <c r="H2" s="1676"/>
      <c r="I2" s="1677"/>
      <c r="J2" s="1702" t="s">
        <v>679</v>
      </c>
      <c r="K2" s="1703"/>
      <c r="L2" s="1704" t="s">
        <v>680</v>
      </c>
      <c r="M2" s="1705"/>
      <c r="N2" s="1704" t="s">
        <v>681</v>
      </c>
      <c r="O2" s="1705"/>
      <c r="P2" s="1559"/>
      <c r="Q2" s="544"/>
      <c r="R2" s="545"/>
      <c r="S2" s="545"/>
      <c r="T2" s="545"/>
      <c r="U2" s="545"/>
      <c r="V2" s="545"/>
      <c r="W2" s="545"/>
      <c r="X2" s="545"/>
      <c r="Y2" s="545"/>
      <c r="Z2" s="546"/>
      <c r="AA2" s="546"/>
      <c r="AB2" s="546"/>
      <c r="AC2" s="546"/>
      <c r="AD2" s="546"/>
      <c r="AE2" s="546"/>
    </row>
    <row r="3" spans="1:31" ht="18.75" customHeight="1">
      <c r="A3" s="547"/>
      <c r="B3" s="1695" t="s">
        <v>99</v>
      </c>
      <c r="C3" s="1695" t="s">
        <v>100</v>
      </c>
      <c r="D3" s="1695" t="s">
        <v>101</v>
      </c>
      <c r="E3" s="1695" t="s">
        <v>102</v>
      </c>
      <c r="F3" s="1695" t="s">
        <v>103</v>
      </c>
      <c r="G3" s="1695" t="s">
        <v>142</v>
      </c>
      <c r="H3" s="1695" t="s">
        <v>143</v>
      </c>
      <c r="I3" s="1697" t="s">
        <v>515</v>
      </c>
      <c r="J3" s="1699" t="s">
        <v>682</v>
      </c>
      <c r="K3" s="1701" t="s">
        <v>683</v>
      </c>
      <c r="L3" s="1706" t="s">
        <v>684</v>
      </c>
      <c r="M3" s="1708" t="s">
        <v>52</v>
      </c>
      <c r="N3" s="1706" t="s">
        <v>685</v>
      </c>
      <c r="O3" s="1709" t="s">
        <v>52</v>
      </c>
      <c r="P3" s="1693" t="s">
        <v>686</v>
      </c>
      <c r="Q3" s="544"/>
      <c r="R3" s="545"/>
      <c r="S3" s="545"/>
      <c r="T3" s="545"/>
      <c r="U3" s="545"/>
      <c r="V3" s="545"/>
      <c r="W3" s="545"/>
      <c r="X3" s="545"/>
      <c r="Y3" s="545"/>
      <c r="Z3" s="546"/>
      <c r="AA3" s="546"/>
      <c r="AB3" s="546"/>
      <c r="AC3" s="546"/>
      <c r="AD3" s="546"/>
      <c r="AE3" s="546"/>
    </row>
    <row r="4" spans="1:31" ht="21" customHeight="1">
      <c r="A4" s="547"/>
      <c r="B4" s="1696"/>
      <c r="C4" s="1696"/>
      <c r="D4" s="1696"/>
      <c r="E4" s="1696"/>
      <c r="F4" s="1696"/>
      <c r="G4" s="1696"/>
      <c r="H4" s="1696"/>
      <c r="I4" s="1698"/>
      <c r="J4" s="1700"/>
      <c r="K4" s="1698"/>
      <c r="L4" s="1707"/>
      <c r="M4" s="1707"/>
      <c r="N4" s="1707"/>
      <c r="O4" s="1710"/>
      <c r="P4" s="1694"/>
      <c r="Q4" s="544"/>
      <c r="R4" s="545"/>
      <c r="S4" s="545"/>
      <c r="T4" s="545"/>
      <c r="U4" s="545"/>
      <c r="V4" s="545"/>
      <c r="W4" s="545"/>
      <c r="X4" s="545"/>
      <c r="Y4" s="545"/>
      <c r="Z4" s="546"/>
      <c r="AA4" s="546"/>
      <c r="AB4" s="546"/>
      <c r="AC4" s="546"/>
      <c r="AD4" s="546"/>
      <c r="AE4" s="546"/>
    </row>
    <row r="5" spans="1:31" ht="76.5">
      <c r="A5" s="548"/>
      <c r="B5" s="549" t="s">
        <v>687</v>
      </c>
      <c r="C5" s="550" t="s">
        <v>688</v>
      </c>
      <c r="D5" s="550" t="s">
        <v>689</v>
      </c>
      <c r="E5" s="551" t="s">
        <v>690</v>
      </c>
      <c r="F5" s="552" t="s">
        <v>691</v>
      </c>
      <c r="G5" s="552">
        <v>20</v>
      </c>
      <c r="H5" s="553">
        <v>2520</v>
      </c>
      <c r="I5" s="554">
        <f t="shared" ref="I5:I12" si="0">G5*H5</f>
        <v>50400</v>
      </c>
      <c r="J5" s="555">
        <v>20</v>
      </c>
      <c r="K5" s="556">
        <f t="shared" ref="K5:K12" si="1">J5*H5</f>
        <v>50400</v>
      </c>
      <c r="L5" s="557"/>
      <c r="M5" s="557"/>
      <c r="N5" s="554"/>
      <c r="O5" s="554"/>
      <c r="P5" s="558"/>
      <c r="Q5" s="559"/>
      <c r="R5" s="560"/>
      <c r="S5" s="560"/>
      <c r="T5" s="560"/>
      <c r="U5" s="560"/>
      <c r="V5" s="560"/>
      <c r="W5" s="560"/>
      <c r="X5" s="560"/>
      <c r="Y5" s="560"/>
    </row>
    <row r="6" spans="1:31" ht="51">
      <c r="A6" s="548"/>
      <c r="B6" s="561" t="s">
        <v>692</v>
      </c>
      <c r="C6" s="562" t="s">
        <v>693</v>
      </c>
      <c r="D6" s="562" t="s">
        <v>694</v>
      </c>
      <c r="E6" s="562" t="s">
        <v>695</v>
      </c>
      <c r="F6" s="563" t="s">
        <v>691</v>
      </c>
      <c r="G6" s="563">
        <v>20</v>
      </c>
      <c r="H6" s="563">
        <v>52.5</v>
      </c>
      <c r="I6" s="564">
        <f t="shared" si="0"/>
        <v>1050</v>
      </c>
      <c r="J6" s="565">
        <v>20</v>
      </c>
      <c r="K6" s="566">
        <f t="shared" si="1"/>
        <v>1050</v>
      </c>
      <c r="L6" s="567"/>
      <c r="M6" s="567"/>
      <c r="N6" s="564"/>
      <c r="O6" s="564"/>
      <c r="P6" s="558"/>
      <c r="Q6" s="559"/>
      <c r="R6" s="560"/>
      <c r="S6" s="560"/>
      <c r="T6" s="560"/>
      <c r="U6" s="560"/>
      <c r="V6" s="560"/>
      <c r="W6" s="560"/>
      <c r="X6" s="560"/>
      <c r="Y6" s="560"/>
    </row>
    <row r="7" spans="1:31" ht="153">
      <c r="A7" s="548"/>
      <c r="B7" s="561" t="s">
        <v>696</v>
      </c>
      <c r="C7" s="562" t="s">
        <v>693</v>
      </c>
      <c r="D7" s="562" t="s">
        <v>697</v>
      </c>
      <c r="E7" s="562" t="s">
        <v>698</v>
      </c>
      <c r="F7" s="563" t="s">
        <v>699</v>
      </c>
      <c r="G7" s="563">
        <v>15000</v>
      </c>
      <c r="H7" s="563">
        <v>0.77</v>
      </c>
      <c r="I7" s="564">
        <f t="shared" si="0"/>
        <v>11550</v>
      </c>
      <c r="J7" s="566">
        <v>12726.72</v>
      </c>
      <c r="K7" s="566">
        <f t="shared" si="1"/>
        <v>9799.5743999999995</v>
      </c>
      <c r="L7" s="567">
        <f t="shared" ref="L7:L28" si="2">G7-J7</f>
        <v>2273.2800000000007</v>
      </c>
      <c r="M7" s="567">
        <f t="shared" ref="M7:M12" si="3">L7*H7</f>
        <v>1750.4256000000005</v>
      </c>
      <c r="N7" s="564"/>
      <c r="O7" s="564"/>
      <c r="P7" s="558"/>
      <c r="Q7" s="559"/>
      <c r="R7" s="560"/>
      <c r="S7" s="560"/>
      <c r="T7" s="560"/>
      <c r="U7" s="560"/>
      <c r="V7" s="560"/>
      <c r="W7" s="560"/>
      <c r="X7" s="560"/>
      <c r="Y7" s="560"/>
    </row>
    <row r="8" spans="1:31" ht="38.25">
      <c r="A8" s="548"/>
      <c r="B8" s="561" t="s">
        <v>700</v>
      </c>
      <c r="C8" s="562" t="s">
        <v>693</v>
      </c>
      <c r="D8" s="562" t="s">
        <v>701</v>
      </c>
      <c r="E8" s="562" t="s">
        <v>702</v>
      </c>
      <c r="F8" s="563" t="s">
        <v>699</v>
      </c>
      <c r="G8" s="563">
        <v>4000</v>
      </c>
      <c r="H8" s="563">
        <v>0.52500000000000002</v>
      </c>
      <c r="I8" s="564">
        <f t="shared" si="0"/>
        <v>2100</v>
      </c>
      <c r="J8" s="565"/>
      <c r="K8" s="566"/>
      <c r="L8" s="567">
        <f t="shared" si="2"/>
        <v>4000</v>
      </c>
      <c r="M8" s="567">
        <f t="shared" si="3"/>
        <v>2100</v>
      </c>
      <c r="N8" s="564"/>
      <c r="O8" s="564"/>
      <c r="P8" s="558"/>
      <c r="Q8" s="559"/>
      <c r="R8" s="560"/>
      <c r="S8" s="560"/>
      <c r="T8" s="560"/>
      <c r="U8" s="560"/>
      <c r="V8" s="560"/>
      <c r="W8" s="560"/>
      <c r="X8" s="560"/>
      <c r="Y8" s="560"/>
    </row>
    <row r="9" spans="1:31" ht="25.5">
      <c r="A9" s="548"/>
      <c r="B9" s="561" t="s">
        <v>703</v>
      </c>
      <c r="C9" s="562" t="s">
        <v>693</v>
      </c>
      <c r="D9" s="562" t="s">
        <v>701</v>
      </c>
      <c r="E9" s="562" t="s">
        <v>704</v>
      </c>
      <c r="F9" s="563" t="s">
        <v>699</v>
      </c>
      <c r="G9" s="563">
        <v>15000</v>
      </c>
      <c r="H9" s="563">
        <v>0.52500000000000002</v>
      </c>
      <c r="I9" s="564">
        <f t="shared" si="0"/>
        <v>7875</v>
      </c>
      <c r="J9" s="566">
        <f>5018.54+542.81</f>
        <v>5561.35</v>
      </c>
      <c r="K9" s="566">
        <f t="shared" si="1"/>
        <v>2919.7087500000002</v>
      </c>
      <c r="L9" s="567">
        <f t="shared" si="2"/>
        <v>9438.65</v>
      </c>
      <c r="M9" s="567">
        <f t="shared" si="3"/>
        <v>4955.2912500000002</v>
      </c>
      <c r="N9" s="564"/>
      <c r="O9" s="564"/>
      <c r="P9" s="558"/>
      <c r="Q9" s="559"/>
      <c r="R9" s="560"/>
      <c r="S9" s="560"/>
      <c r="T9" s="560"/>
      <c r="U9" s="560"/>
      <c r="V9" s="560"/>
      <c r="W9" s="560"/>
      <c r="X9" s="560"/>
      <c r="Y9" s="560"/>
    </row>
    <row r="10" spans="1:31" ht="25.5">
      <c r="A10" s="548"/>
      <c r="B10" s="561" t="s">
        <v>705</v>
      </c>
      <c r="C10" s="562" t="s">
        <v>693</v>
      </c>
      <c r="D10" s="562" t="s">
        <v>701</v>
      </c>
      <c r="E10" s="562" t="s">
        <v>706</v>
      </c>
      <c r="F10" s="563" t="s">
        <v>699</v>
      </c>
      <c r="G10" s="563">
        <v>6000</v>
      </c>
      <c r="H10" s="563">
        <v>0.52500000000000002</v>
      </c>
      <c r="I10" s="564">
        <f t="shared" si="0"/>
        <v>3150</v>
      </c>
      <c r="J10" s="568">
        <v>6000</v>
      </c>
      <c r="K10" s="566">
        <f t="shared" si="1"/>
        <v>3150</v>
      </c>
      <c r="L10" s="567">
        <f t="shared" si="2"/>
        <v>0</v>
      </c>
      <c r="M10" s="567">
        <f t="shared" si="3"/>
        <v>0</v>
      </c>
      <c r="N10" s="564"/>
      <c r="O10" s="564"/>
      <c r="P10" s="558"/>
      <c r="Q10" s="559"/>
      <c r="R10" s="560"/>
      <c r="S10" s="560"/>
      <c r="T10" s="560"/>
      <c r="U10" s="560"/>
      <c r="V10" s="560"/>
      <c r="W10" s="560"/>
      <c r="X10" s="560"/>
      <c r="Y10" s="560"/>
    </row>
    <row r="11" spans="1:31" ht="25.5">
      <c r="A11" s="548"/>
      <c r="B11" s="561" t="s">
        <v>707</v>
      </c>
      <c r="C11" s="562" t="s">
        <v>693</v>
      </c>
      <c r="D11" s="562" t="s">
        <v>701</v>
      </c>
      <c r="E11" s="562" t="s">
        <v>708</v>
      </c>
      <c r="F11" s="563" t="s">
        <v>699</v>
      </c>
      <c r="G11" s="563">
        <v>1040</v>
      </c>
      <c r="H11" s="563">
        <v>0.45500000000000002</v>
      </c>
      <c r="I11" s="564">
        <f t="shared" si="0"/>
        <v>473.2</v>
      </c>
      <c r="J11" s="569"/>
      <c r="K11" s="566">
        <f t="shared" si="1"/>
        <v>0</v>
      </c>
      <c r="L11" s="567">
        <f t="shared" si="2"/>
        <v>1040</v>
      </c>
      <c r="M11" s="567">
        <f t="shared" si="3"/>
        <v>473.2</v>
      </c>
      <c r="N11" s="564"/>
      <c r="O11" s="564"/>
      <c r="P11" s="558"/>
      <c r="Q11" s="559"/>
      <c r="R11" s="560"/>
      <c r="S11" s="560"/>
      <c r="T11" s="560"/>
      <c r="U11" s="560"/>
      <c r="V11" s="560"/>
      <c r="W11" s="560"/>
      <c r="X11" s="560"/>
      <c r="Y11" s="560"/>
    </row>
    <row r="12" spans="1:31" ht="89.25">
      <c r="A12" s="548"/>
      <c r="B12" s="561" t="s">
        <v>709</v>
      </c>
      <c r="C12" s="562" t="s">
        <v>693</v>
      </c>
      <c r="D12" s="562" t="s">
        <v>710</v>
      </c>
      <c r="E12" s="562" t="s">
        <v>711</v>
      </c>
      <c r="F12" s="563" t="s">
        <v>712</v>
      </c>
      <c r="G12" s="563">
        <v>6200</v>
      </c>
      <c r="H12" s="563">
        <v>1.524</v>
      </c>
      <c r="I12" s="564">
        <f t="shared" si="0"/>
        <v>9448.7999999999993</v>
      </c>
      <c r="J12" s="568">
        <f>(260.53*20)+723.75</f>
        <v>5934.3499999999995</v>
      </c>
      <c r="K12" s="570">
        <f t="shared" si="1"/>
        <v>9043.9493999999995</v>
      </c>
      <c r="L12" s="567">
        <f t="shared" si="2"/>
        <v>265.65000000000055</v>
      </c>
      <c r="M12" s="567">
        <f t="shared" si="3"/>
        <v>404.85060000000084</v>
      </c>
      <c r="N12" s="564"/>
      <c r="O12" s="564"/>
      <c r="P12" s="558"/>
      <c r="Q12" s="559"/>
      <c r="R12" s="560"/>
      <c r="S12" s="560"/>
      <c r="T12" s="560"/>
      <c r="U12" s="560"/>
      <c r="V12" s="560"/>
      <c r="W12" s="560"/>
      <c r="X12" s="560"/>
      <c r="Y12" s="560"/>
    </row>
    <row r="13" spans="1:31" ht="12.75" hidden="1">
      <c r="A13" s="571"/>
      <c r="B13" s="572" t="s">
        <v>178</v>
      </c>
      <c r="C13" s="1711" t="s">
        <v>713</v>
      </c>
      <c r="D13" s="1598"/>
      <c r="E13" s="573"/>
      <c r="F13" s="574"/>
      <c r="G13" s="574"/>
      <c r="H13" s="575"/>
      <c r="I13" s="576">
        <v>86047</v>
      </c>
      <c r="J13" s="569"/>
      <c r="K13" s="577">
        <f>SUM(K5:K12)</f>
        <v>76363.232550000001</v>
      </c>
      <c r="L13" s="567">
        <f t="shared" si="2"/>
        <v>0</v>
      </c>
      <c r="M13" s="578">
        <f>SUM(M7:M12)</f>
        <v>9683.767450000003</v>
      </c>
      <c r="N13" s="576"/>
      <c r="O13" s="576"/>
      <c r="P13" s="558"/>
      <c r="Q13" s="559"/>
      <c r="R13" s="560"/>
      <c r="S13" s="560"/>
      <c r="T13" s="560"/>
      <c r="U13" s="560"/>
      <c r="V13" s="560"/>
      <c r="W13" s="560"/>
      <c r="X13" s="560"/>
      <c r="Y13" s="560"/>
    </row>
    <row r="14" spans="1:31" ht="191.25">
      <c r="A14" s="548"/>
      <c r="B14" s="561" t="s">
        <v>714</v>
      </c>
      <c r="C14" s="562" t="s">
        <v>693</v>
      </c>
      <c r="D14" s="562" t="s">
        <v>715</v>
      </c>
      <c r="E14" s="562" t="s">
        <v>716</v>
      </c>
      <c r="F14" s="563" t="s">
        <v>699</v>
      </c>
      <c r="G14" s="563">
        <v>300</v>
      </c>
      <c r="H14" s="563">
        <v>63</v>
      </c>
      <c r="I14" s="564">
        <v>18900</v>
      </c>
      <c r="J14" s="579">
        <v>284.36</v>
      </c>
      <c r="K14" s="566">
        <f>J14*H14</f>
        <v>17914.68</v>
      </c>
      <c r="L14" s="567">
        <f t="shared" si="2"/>
        <v>15.639999999999986</v>
      </c>
      <c r="M14" s="567">
        <f>L14*H14</f>
        <v>985.31999999999914</v>
      </c>
      <c r="N14" s="564"/>
      <c r="O14" s="564"/>
      <c r="P14" s="558"/>
      <c r="Q14" s="559"/>
      <c r="R14" s="560"/>
      <c r="S14" s="560"/>
      <c r="T14" s="560"/>
      <c r="U14" s="560"/>
      <c r="V14" s="560"/>
      <c r="W14" s="560"/>
      <c r="X14" s="560"/>
      <c r="Y14" s="560"/>
    </row>
    <row r="15" spans="1:31" ht="12.75" hidden="1">
      <c r="A15" s="571"/>
      <c r="B15" s="572" t="s">
        <v>206</v>
      </c>
      <c r="C15" s="1711" t="s">
        <v>717</v>
      </c>
      <c r="D15" s="1598"/>
      <c r="E15" s="573"/>
      <c r="F15" s="574"/>
      <c r="G15" s="574"/>
      <c r="H15" s="575"/>
      <c r="I15" s="576">
        <v>18900</v>
      </c>
      <c r="J15" s="580"/>
      <c r="K15" s="577">
        <f>K14</f>
        <v>17914.68</v>
      </c>
      <c r="L15" s="567">
        <f t="shared" si="2"/>
        <v>0</v>
      </c>
      <c r="M15" s="578">
        <f>M14</f>
        <v>985.31999999999914</v>
      </c>
      <c r="N15" s="576"/>
      <c r="O15" s="576"/>
      <c r="P15" s="558"/>
      <c r="Q15" s="559"/>
      <c r="R15" s="560"/>
      <c r="S15" s="560"/>
      <c r="T15" s="560"/>
      <c r="U15" s="560"/>
      <c r="V15" s="560"/>
      <c r="W15" s="560"/>
      <c r="X15" s="560"/>
      <c r="Y15" s="560"/>
    </row>
    <row r="16" spans="1:31" ht="293.25">
      <c r="A16" s="548"/>
      <c r="B16" s="561" t="s">
        <v>718</v>
      </c>
      <c r="C16" s="562" t="s">
        <v>693</v>
      </c>
      <c r="D16" s="562" t="s">
        <v>719</v>
      </c>
      <c r="E16" s="562" t="s">
        <v>720</v>
      </c>
      <c r="F16" s="563" t="s">
        <v>699</v>
      </c>
      <c r="G16" s="563">
        <v>800</v>
      </c>
      <c r="H16" s="563">
        <v>94.5</v>
      </c>
      <c r="I16" s="564">
        <v>75600</v>
      </c>
      <c r="J16" s="579">
        <v>734.32</v>
      </c>
      <c r="K16" s="566">
        <f>J16*H16</f>
        <v>69393.240000000005</v>
      </c>
      <c r="L16" s="567">
        <f t="shared" si="2"/>
        <v>65.67999999999995</v>
      </c>
      <c r="M16" s="567">
        <f>L16*H16</f>
        <v>6206.7599999999957</v>
      </c>
      <c r="N16" s="564"/>
      <c r="O16" s="564"/>
      <c r="P16" s="558"/>
      <c r="Q16" s="559"/>
      <c r="R16" s="560"/>
      <c r="S16" s="560"/>
      <c r="T16" s="560"/>
      <c r="U16" s="560"/>
      <c r="V16" s="560"/>
      <c r="W16" s="560"/>
      <c r="X16" s="560"/>
      <c r="Y16" s="560"/>
    </row>
    <row r="17" spans="1:25" ht="12.75" hidden="1">
      <c r="A17" s="571"/>
      <c r="B17" s="572" t="s">
        <v>242</v>
      </c>
      <c r="C17" s="1711" t="s">
        <v>721</v>
      </c>
      <c r="D17" s="1598"/>
      <c r="E17" s="573"/>
      <c r="F17" s="574"/>
      <c r="G17" s="574"/>
      <c r="H17" s="575"/>
      <c r="I17" s="576">
        <v>75600</v>
      </c>
      <c r="J17" s="580"/>
      <c r="K17" s="577">
        <f>K16</f>
        <v>69393.240000000005</v>
      </c>
      <c r="L17" s="567">
        <f t="shared" si="2"/>
        <v>0</v>
      </c>
      <c r="M17" s="578">
        <f>M16</f>
        <v>6206.7599999999957</v>
      </c>
      <c r="N17" s="576"/>
      <c r="O17" s="576"/>
      <c r="P17" s="558"/>
      <c r="Q17" s="559"/>
      <c r="R17" s="560"/>
      <c r="S17" s="560"/>
      <c r="T17" s="560"/>
      <c r="U17" s="560"/>
      <c r="V17" s="560"/>
      <c r="W17" s="560"/>
      <c r="X17" s="560"/>
      <c r="Y17" s="560"/>
    </row>
    <row r="18" spans="1:25" ht="293.25">
      <c r="A18" s="548"/>
      <c r="B18" s="563" t="s">
        <v>722</v>
      </c>
      <c r="C18" s="562" t="s">
        <v>693</v>
      </c>
      <c r="D18" s="562" t="s">
        <v>719</v>
      </c>
      <c r="E18" s="562" t="s">
        <v>723</v>
      </c>
      <c r="F18" s="563" t="s">
        <v>699</v>
      </c>
      <c r="G18" s="563">
        <v>600</v>
      </c>
      <c r="H18" s="563">
        <v>94.5</v>
      </c>
      <c r="I18" s="564">
        <v>56700</v>
      </c>
      <c r="J18" s="579">
        <f>22.23*20</f>
        <v>444.6</v>
      </c>
      <c r="K18" s="566">
        <f>J18*H18</f>
        <v>42014.700000000004</v>
      </c>
      <c r="L18" s="567">
        <f t="shared" si="2"/>
        <v>155.39999999999998</v>
      </c>
      <c r="M18" s="567">
        <f>L18*H18</f>
        <v>14685.299999999997</v>
      </c>
      <c r="N18" s="564"/>
      <c r="O18" s="564"/>
      <c r="P18" s="558"/>
      <c r="Q18" s="559"/>
      <c r="R18" s="560"/>
      <c r="S18" s="560"/>
      <c r="T18" s="560"/>
      <c r="U18" s="560"/>
      <c r="V18" s="560"/>
      <c r="W18" s="560"/>
      <c r="X18" s="560"/>
      <c r="Y18" s="560"/>
    </row>
    <row r="19" spans="1:25" ht="12.75" hidden="1">
      <c r="A19" s="571"/>
      <c r="B19" s="572" t="s">
        <v>268</v>
      </c>
      <c r="C19" s="1711" t="s">
        <v>724</v>
      </c>
      <c r="D19" s="1598"/>
      <c r="E19" s="573"/>
      <c r="F19" s="574"/>
      <c r="G19" s="574"/>
      <c r="H19" s="575"/>
      <c r="I19" s="576">
        <v>56700</v>
      </c>
      <c r="J19" s="580"/>
      <c r="K19" s="577">
        <f>K18</f>
        <v>42014.700000000004</v>
      </c>
      <c r="L19" s="567">
        <f t="shared" si="2"/>
        <v>0</v>
      </c>
      <c r="M19" s="567">
        <f>M18</f>
        <v>14685.299999999997</v>
      </c>
      <c r="N19" s="564"/>
      <c r="O19" s="564"/>
      <c r="P19" s="558"/>
      <c r="Q19" s="559"/>
      <c r="R19" s="560"/>
      <c r="S19" s="560"/>
      <c r="T19" s="560"/>
      <c r="U19" s="560"/>
      <c r="V19" s="560"/>
      <c r="W19" s="560"/>
      <c r="X19" s="560"/>
      <c r="Y19" s="560"/>
    </row>
    <row r="20" spans="1:25" ht="344.25">
      <c r="A20" s="548"/>
      <c r="B20" s="561" t="s">
        <v>725</v>
      </c>
      <c r="C20" s="562" t="s">
        <v>693</v>
      </c>
      <c r="D20" s="562" t="s">
        <v>726</v>
      </c>
      <c r="E20" s="562" t="s">
        <v>727</v>
      </c>
      <c r="F20" s="563" t="s">
        <v>699</v>
      </c>
      <c r="G20" s="563">
        <v>800</v>
      </c>
      <c r="H20" s="563">
        <v>94.5</v>
      </c>
      <c r="I20" s="564">
        <v>75600</v>
      </c>
      <c r="J20" s="579">
        <f>606.192+86.85</f>
        <v>693.04200000000003</v>
      </c>
      <c r="K20" s="570">
        <f>(J20*H20)</f>
        <v>65492.469000000005</v>
      </c>
      <c r="L20" s="567">
        <f t="shared" si="2"/>
        <v>106.95799999999997</v>
      </c>
      <c r="M20" s="567">
        <f>L20*H20</f>
        <v>10107.530999999997</v>
      </c>
      <c r="N20" s="564"/>
      <c r="O20" s="564"/>
      <c r="P20" s="558"/>
      <c r="Q20" s="559"/>
      <c r="R20" s="560"/>
      <c r="S20" s="560"/>
      <c r="T20" s="560"/>
      <c r="U20" s="560"/>
      <c r="V20" s="560"/>
      <c r="W20" s="560"/>
      <c r="X20" s="560"/>
      <c r="Y20" s="560"/>
    </row>
    <row r="21" spans="1:25" ht="12.75" hidden="1">
      <c r="A21" s="571"/>
      <c r="B21" s="572" t="s">
        <v>300</v>
      </c>
      <c r="C21" s="1711" t="s">
        <v>728</v>
      </c>
      <c r="D21" s="1598"/>
      <c r="E21" s="573"/>
      <c r="F21" s="574"/>
      <c r="G21" s="574"/>
      <c r="H21" s="575"/>
      <c r="I21" s="576">
        <v>75600</v>
      </c>
      <c r="J21" s="580"/>
      <c r="K21" s="577">
        <f>K20</f>
        <v>65492.469000000005</v>
      </c>
      <c r="L21" s="567">
        <f t="shared" si="2"/>
        <v>0</v>
      </c>
      <c r="M21" s="567">
        <f>M20</f>
        <v>10107.530999999997</v>
      </c>
      <c r="N21" s="564"/>
      <c r="O21" s="564"/>
      <c r="P21" s="558"/>
      <c r="Q21" s="559"/>
      <c r="R21" s="560"/>
      <c r="S21" s="560"/>
      <c r="T21" s="560"/>
      <c r="U21" s="560"/>
      <c r="V21" s="560"/>
      <c r="W21" s="560"/>
      <c r="X21" s="560"/>
      <c r="Y21" s="560"/>
    </row>
    <row r="22" spans="1:25" ht="293.25">
      <c r="A22" s="548"/>
      <c r="B22" s="561" t="s">
        <v>729</v>
      </c>
      <c r="C22" s="562" t="s">
        <v>693</v>
      </c>
      <c r="D22" s="562" t="s">
        <v>730</v>
      </c>
      <c r="E22" s="562" t="s">
        <v>731</v>
      </c>
      <c r="F22" s="563" t="s">
        <v>699</v>
      </c>
      <c r="G22" s="563">
        <v>200</v>
      </c>
      <c r="H22" s="563">
        <v>94.5</v>
      </c>
      <c r="I22" s="564">
        <v>18900</v>
      </c>
      <c r="J22" s="579">
        <v>113.54</v>
      </c>
      <c r="K22" s="566">
        <f t="shared" ref="K22:K25" si="4">J22*H22</f>
        <v>10729.53</v>
      </c>
      <c r="L22" s="567">
        <f t="shared" si="2"/>
        <v>86.46</v>
      </c>
      <c r="M22" s="567">
        <f t="shared" ref="M22:M25" si="5">L22*H22</f>
        <v>8170.4699999999993</v>
      </c>
      <c r="N22" s="564"/>
      <c r="O22" s="564"/>
      <c r="P22" s="558"/>
      <c r="Q22" s="559"/>
      <c r="R22" s="560"/>
      <c r="S22" s="560"/>
      <c r="T22" s="560"/>
      <c r="U22" s="560"/>
      <c r="V22" s="560"/>
      <c r="W22" s="560"/>
      <c r="X22" s="560"/>
      <c r="Y22" s="560"/>
    </row>
    <row r="23" spans="1:25" ht="51">
      <c r="A23" s="548"/>
      <c r="B23" s="561" t="s">
        <v>732</v>
      </c>
      <c r="C23" s="562" t="s">
        <v>693</v>
      </c>
      <c r="D23" s="562" t="s">
        <v>733</v>
      </c>
      <c r="E23" s="562" t="s">
        <v>734</v>
      </c>
      <c r="F23" s="563" t="s">
        <v>712</v>
      </c>
      <c r="G23" s="563">
        <v>8400</v>
      </c>
      <c r="H23" s="563">
        <v>2</v>
      </c>
      <c r="I23" s="564">
        <v>16800</v>
      </c>
      <c r="J23" s="579">
        <f>(394.76*20)+723.75</f>
        <v>8618.9500000000007</v>
      </c>
      <c r="K23" s="566">
        <f>(J23*H23)+723.75</f>
        <v>17961.650000000001</v>
      </c>
      <c r="L23" s="567">
        <f t="shared" si="2"/>
        <v>-218.95000000000073</v>
      </c>
      <c r="M23" s="567">
        <f t="shared" si="5"/>
        <v>-437.90000000000146</v>
      </c>
      <c r="N23" s="564"/>
      <c r="O23" s="564"/>
      <c r="P23" s="558"/>
      <c r="Q23" s="559"/>
      <c r="R23" s="560"/>
      <c r="S23" s="560"/>
      <c r="T23" s="560"/>
      <c r="U23" s="560"/>
      <c r="V23" s="560"/>
      <c r="W23" s="560"/>
      <c r="X23" s="560"/>
      <c r="Y23" s="560"/>
    </row>
    <row r="24" spans="1:25" ht="25.5">
      <c r="A24" s="548"/>
      <c r="B24" s="561" t="s">
        <v>735</v>
      </c>
      <c r="C24" s="562" t="s">
        <v>693</v>
      </c>
      <c r="D24" s="562" t="s">
        <v>736</v>
      </c>
      <c r="E24" s="562" t="s">
        <v>737</v>
      </c>
      <c r="F24" s="563" t="s">
        <v>712</v>
      </c>
      <c r="G24" s="563">
        <v>10000</v>
      </c>
      <c r="H24" s="563">
        <v>0.54600000000000004</v>
      </c>
      <c r="I24" s="564">
        <v>5460</v>
      </c>
      <c r="J24" s="580"/>
      <c r="K24" s="566">
        <f t="shared" si="4"/>
        <v>0</v>
      </c>
      <c r="L24" s="567">
        <f t="shared" si="2"/>
        <v>10000</v>
      </c>
      <c r="M24" s="567">
        <f t="shared" si="5"/>
        <v>5460</v>
      </c>
      <c r="N24" s="564"/>
      <c r="O24" s="564"/>
      <c r="P24" s="558"/>
      <c r="Q24" s="559"/>
      <c r="R24" s="560"/>
      <c r="S24" s="560"/>
      <c r="T24" s="560"/>
      <c r="U24" s="560"/>
      <c r="V24" s="560"/>
      <c r="W24" s="560"/>
      <c r="X24" s="560"/>
      <c r="Y24" s="560"/>
    </row>
    <row r="25" spans="1:25" ht="25.5">
      <c r="A25" s="548"/>
      <c r="B25" s="561" t="s">
        <v>738</v>
      </c>
      <c r="C25" s="562" t="s">
        <v>693</v>
      </c>
      <c r="D25" s="562" t="s">
        <v>739</v>
      </c>
      <c r="E25" s="562" t="s">
        <v>740</v>
      </c>
      <c r="F25" s="563" t="s">
        <v>712</v>
      </c>
      <c r="G25" s="563">
        <v>5200</v>
      </c>
      <c r="H25" s="563">
        <v>5.25</v>
      </c>
      <c r="I25" s="564">
        <v>27300</v>
      </c>
      <c r="J25" s="580"/>
      <c r="K25" s="566">
        <f t="shared" si="4"/>
        <v>0</v>
      </c>
      <c r="L25" s="567">
        <f t="shared" si="2"/>
        <v>5200</v>
      </c>
      <c r="M25" s="567">
        <f t="shared" si="5"/>
        <v>27300</v>
      </c>
      <c r="N25" s="564"/>
      <c r="O25" s="564"/>
      <c r="P25" s="558"/>
      <c r="Q25" s="559"/>
      <c r="R25" s="560"/>
      <c r="S25" s="560"/>
      <c r="T25" s="560"/>
      <c r="U25" s="560"/>
      <c r="V25" s="560"/>
      <c r="W25" s="560"/>
      <c r="X25" s="560"/>
      <c r="Y25" s="560"/>
    </row>
    <row r="26" spans="1:25" ht="12.75" hidden="1">
      <c r="A26" s="571"/>
      <c r="B26" s="572" t="s">
        <v>329</v>
      </c>
      <c r="C26" s="1711" t="s">
        <v>741</v>
      </c>
      <c r="D26" s="1598"/>
      <c r="E26" s="573"/>
      <c r="F26" s="574"/>
      <c r="G26" s="574"/>
      <c r="H26" s="575"/>
      <c r="I26" s="576">
        <v>68460</v>
      </c>
      <c r="J26" s="580"/>
      <c r="K26" s="577">
        <f>SUM(K22:K25)</f>
        <v>28691.18</v>
      </c>
      <c r="L26" s="567">
        <f t="shared" si="2"/>
        <v>0</v>
      </c>
      <c r="M26" s="578">
        <f>SUM(M22:M25)</f>
        <v>40492.57</v>
      </c>
      <c r="N26" s="576"/>
      <c r="O26" s="576"/>
      <c r="P26" s="558"/>
      <c r="Q26" s="559"/>
      <c r="R26" s="560"/>
      <c r="S26" s="560"/>
      <c r="T26" s="560"/>
      <c r="U26" s="560"/>
      <c r="V26" s="560"/>
      <c r="W26" s="560"/>
      <c r="X26" s="560"/>
      <c r="Y26" s="560"/>
    </row>
    <row r="27" spans="1:25" ht="89.25">
      <c r="A27" s="548"/>
      <c r="B27" s="561" t="s">
        <v>742</v>
      </c>
      <c r="C27" s="562" t="s">
        <v>693</v>
      </c>
      <c r="D27" s="562" t="s">
        <v>743</v>
      </c>
      <c r="E27" s="562" t="s">
        <v>744</v>
      </c>
      <c r="F27" s="563" t="s">
        <v>712</v>
      </c>
      <c r="G27" s="563">
        <v>22000</v>
      </c>
      <c r="H27" s="563">
        <v>21</v>
      </c>
      <c r="I27" s="564">
        <v>462000</v>
      </c>
      <c r="J27" s="579">
        <f>14861.5+420.75</f>
        <v>15282.25</v>
      </c>
      <c r="K27" s="566">
        <f t="shared" ref="K27:K28" si="6">J27*H27</f>
        <v>320927.25</v>
      </c>
      <c r="L27" s="567">
        <f t="shared" si="2"/>
        <v>6717.75</v>
      </c>
      <c r="M27" s="567">
        <f t="shared" ref="M27:M28" si="7">L27*H27</f>
        <v>141072.75</v>
      </c>
      <c r="N27" s="564"/>
      <c r="O27" s="564"/>
      <c r="P27" s="558"/>
      <c r="Q27" s="559"/>
      <c r="R27" s="560"/>
      <c r="S27" s="560"/>
      <c r="T27" s="560"/>
      <c r="U27" s="560"/>
      <c r="V27" s="560"/>
      <c r="W27" s="560"/>
      <c r="X27" s="560"/>
      <c r="Y27" s="560"/>
    </row>
    <row r="28" spans="1:25" ht="89.25">
      <c r="A28" s="548"/>
      <c r="B28" s="561" t="s">
        <v>745</v>
      </c>
      <c r="C28" s="562" t="s">
        <v>693</v>
      </c>
      <c r="D28" s="562" t="s">
        <v>746</v>
      </c>
      <c r="E28" s="562" t="s">
        <v>747</v>
      </c>
      <c r="F28" s="563" t="s">
        <v>712</v>
      </c>
      <c r="G28" s="563">
        <v>11000</v>
      </c>
      <c r="H28" s="563">
        <v>9.4499999999999993</v>
      </c>
      <c r="I28" s="564">
        <v>103950</v>
      </c>
      <c r="J28" s="579">
        <v>3732.2</v>
      </c>
      <c r="K28" s="566">
        <f t="shared" si="6"/>
        <v>35269.289999999994</v>
      </c>
      <c r="L28" s="567">
        <f t="shared" si="2"/>
        <v>7267.8</v>
      </c>
      <c r="M28" s="567">
        <f t="shared" si="7"/>
        <v>68680.709999999992</v>
      </c>
      <c r="N28" s="564"/>
      <c r="O28" s="564"/>
      <c r="P28" s="558"/>
      <c r="Q28" s="559"/>
      <c r="R28" s="560"/>
      <c r="S28" s="560"/>
      <c r="T28" s="560"/>
      <c r="U28" s="560"/>
      <c r="V28" s="560"/>
      <c r="W28" s="560"/>
      <c r="X28" s="560"/>
      <c r="Y28" s="560"/>
    </row>
    <row r="29" spans="1:25" ht="114.75">
      <c r="A29" s="548"/>
      <c r="B29" s="561" t="s">
        <v>748</v>
      </c>
      <c r="C29" s="562" t="s">
        <v>693</v>
      </c>
      <c r="D29" s="562" t="s">
        <v>749</v>
      </c>
      <c r="E29" s="562" t="s">
        <v>750</v>
      </c>
      <c r="F29" s="563" t="s">
        <v>153</v>
      </c>
      <c r="G29" s="563">
        <v>0</v>
      </c>
      <c r="H29" s="563">
        <v>0</v>
      </c>
      <c r="I29" s="563">
        <v>0</v>
      </c>
      <c r="J29" s="565" t="s">
        <v>751</v>
      </c>
      <c r="K29" s="565" t="s">
        <v>751</v>
      </c>
      <c r="L29" s="581"/>
      <c r="M29" s="567"/>
      <c r="N29" s="564"/>
      <c r="O29" s="564"/>
      <c r="P29" s="558"/>
      <c r="Q29" s="559"/>
      <c r="R29" s="560"/>
      <c r="S29" s="560"/>
      <c r="T29" s="560"/>
      <c r="U29" s="560"/>
      <c r="V29" s="560"/>
      <c r="W29" s="560"/>
      <c r="X29" s="560"/>
      <c r="Y29" s="560"/>
    </row>
    <row r="30" spans="1:25" ht="12.75" hidden="1">
      <c r="A30" s="571"/>
      <c r="B30" s="572" t="s">
        <v>347</v>
      </c>
      <c r="C30" s="1711" t="s">
        <v>752</v>
      </c>
      <c r="D30" s="1598"/>
      <c r="E30" s="573"/>
      <c r="F30" s="574"/>
      <c r="G30" s="574"/>
      <c r="H30" s="575"/>
      <c r="I30" s="576">
        <v>565950</v>
      </c>
      <c r="J30" s="582"/>
      <c r="K30" s="577">
        <f>SUM(K27:K29)</f>
        <v>356196.54</v>
      </c>
      <c r="L30" s="578"/>
      <c r="M30" s="578">
        <f>SUM(M27:M29)</f>
        <v>209753.46</v>
      </c>
      <c r="N30" s="576"/>
      <c r="O30" s="576"/>
      <c r="P30" s="558"/>
      <c r="Q30" s="559"/>
      <c r="R30" s="560"/>
      <c r="S30" s="560"/>
      <c r="T30" s="560"/>
      <c r="U30" s="560"/>
      <c r="V30" s="560"/>
      <c r="W30" s="560"/>
      <c r="X30" s="560"/>
      <c r="Y30" s="560"/>
    </row>
    <row r="31" spans="1:25" ht="165.75">
      <c r="A31" s="548"/>
      <c r="B31" s="561" t="s">
        <v>753</v>
      </c>
      <c r="C31" s="562" t="s">
        <v>693</v>
      </c>
      <c r="D31" s="562" t="s">
        <v>754</v>
      </c>
      <c r="E31" s="562" t="s">
        <v>750</v>
      </c>
      <c r="F31" s="563" t="s">
        <v>153</v>
      </c>
      <c r="G31" s="563">
        <v>0</v>
      </c>
      <c r="H31" s="563">
        <v>0</v>
      </c>
      <c r="I31" s="563">
        <v>0</v>
      </c>
      <c r="J31" s="565" t="s">
        <v>751</v>
      </c>
      <c r="K31" s="565" t="s">
        <v>751</v>
      </c>
      <c r="L31" s="581"/>
      <c r="M31" s="581"/>
      <c r="N31" s="563"/>
      <c r="O31" s="563"/>
      <c r="P31" s="558"/>
      <c r="Q31" s="559"/>
      <c r="R31" s="560"/>
      <c r="S31" s="560"/>
      <c r="T31" s="560"/>
      <c r="U31" s="560"/>
      <c r="V31" s="560"/>
      <c r="W31" s="560"/>
      <c r="X31" s="560"/>
      <c r="Y31" s="560"/>
    </row>
    <row r="32" spans="1:25" ht="12.75" hidden="1">
      <c r="A32" s="571"/>
      <c r="B32" s="572" t="s">
        <v>380</v>
      </c>
      <c r="C32" s="1711" t="s">
        <v>755</v>
      </c>
      <c r="D32" s="1598"/>
      <c r="E32" s="573"/>
      <c r="F32" s="574"/>
      <c r="G32" s="574"/>
      <c r="H32" s="575"/>
      <c r="I32" s="575">
        <v>0</v>
      </c>
      <c r="J32" s="582"/>
      <c r="K32" s="582" t="s">
        <v>751</v>
      </c>
      <c r="L32" s="583"/>
      <c r="M32" s="583"/>
      <c r="N32" s="575"/>
      <c r="O32" s="575"/>
      <c r="P32" s="558"/>
      <c r="Q32" s="559"/>
      <c r="R32" s="560"/>
      <c r="S32" s="560"/>
      <c r="T32" s="560"/>
      <c r="U32" s="560"/>
      <c r="V32" s="560"/>
      <c r="W32" s="560"/>
      <c r="X32" s="560"/>
      <c r="Y32" s="560"/>
    </row>
    <row r="33" spans="1:25" ht="140.25">
      <c r="A33" s="548"/>
      <c r="B33" s="563" t="s">
        <v>756</v>
      </c>
      <c r="C33" s="562" t="s">
        <v>693</v>
      </c>
      <c r="D33" s="562" t="s">
        <v>757</v>
      </c>
      <c r="E33" s="562" t="s">
        <v>750</v>
      </c>
      <c r="F33" s="563" t="s">
        <v>153</v>
      </c>
      <c r="G33" s="563">
        <v>0</v>
      </c>
      <c r="H33" s="563">
        <v>0</v>
      </c>
      <c r="I33" s="563">
        <v>0</v>
      </c>
      <c r="J33" s="565" t="s">
        <v>751</v>
      </c>
      <c r="K33" s="565" t="s">
        <v>751</v>
      </c>
      <c r="L33" s="581"/>
      <c r="M33" s="581"/>
      <c r="N33" s="563"/>
      <c r="O33" s="563"/>
      <c r="P33" s="558"/>
      <c r="Q33" s="559"/>
      <c r="R33" s="560"/>
      <c r="S33" s="560"/>
      <c r="T33" s="560"/>
      <c r="U33" s="560"/>
      <c r="V33" s="560"/>
      <c r="W33" s="560"/>
      <c r="X33" s="560"/>
      <c r="Y33" s="560"/>
    </row>
    <row r="34" spans="1:25" ht="12.75">
      <c r="A34" s="571"/>
      <c r="B34" s="584" t="s">
        <v>413</v>
      </c>
      <c r="C34" s="1716" t="s">
        <v>758</v>
      </c>
      <c r="D34" s="1717"/>
      <c r="E34" s="585"/>
      <c r="F34" s="586"/>
      <c r="G34" s="586"/>
      <c r="H34" s="586"/>
      <c r="I34" s="587">
        <f>I30+I26+I21+I19+I17+I15+I13</f>
        <v>947257</v>
      </c>
      <c r="J34" s="586"/>
      <c r="K34" s="588">
        <f>K30+K26+K21+K19+K17+K15+K13</f>
        <v>656066.04154999997</v>
      </c>
      <c r="L34" s="589"/>
      <c r="M34" s="590">
        <f>M30+M26+M21+M19+M17+M15+M13</f>
        <v>291914.70844999998</v>
      </c>
      <c r="N34" s="591"/>
      <c r="O34" s="591"/>
      <c r="P34" s="558"/>
      <c r="Q34" s="559"/>
      <c r="R34" s="560"/>
      <c r="S34" s="560"/>
      <c r="T34" s="560"/>
      <c r="U34" s="560"/>
      <c r="V34" s="560"/>
      <c r="W34" s="560"/>
      <c r="X34" s="560"/>
      <c r="Y34" s="560"/>
    </row>
    <row r="35" spans="1:25" ht="293.25">
      <c r="A35" s="548"/>
      <c r="B35" s="563" t="s">
        <v>759</v>
      </c>
      <c r="C35" s="562" t="s">
        <v>760</v>
      </c>
      <c r="D35" s="562" t="s">
        <v>761</v>
      </c>
      <c r="E35" s="562" t="s">
        <v>762</v>
      </c>
      <c r="F35" s="563" t="s">
        <v>699</v>
      </c>
      <c r="G35" s="563">
        <v>1400</v>
      </c>
      <c r="H35" s="563">
        <v>10.08</v>
      </c>
      <c r="I35" s="592">
        <v>14112</v>
      </c>
      <c r="J35" s="593">
        <v>1400</v>
      </c>
      <c r="K35" s="564">
        <f>J35*H35</f>
        <v>14112</v>
      </c>
      <c r="L35" s="567"/>
      <c r="M35" s="567"/>
      <c r="N35" s="564"/>
      <c r="O35" s="564"/>
      <c r="P35" s="558"/>
      <c r="Q35" s="559"/>
      <c r="R35" s="560"/>
      <c r="S35" s="560"/>
      <c r="T35" s="560"/>
      <c r="U35" s="560"/>
      <c r="V35" s="560"/>
      <c r="W35" s="560"/>
      <c r="X35" s="560"/>
      <c r="Y35" s="560"/>
    </row>
    <row r="36" spans="1:25" ht="12.75" hidden="1">
      <c r="A36" s="571"/>
      <c r="B36" s="594" t="s">
        <v>445</v>
      </c>
      <c r="C36" s="1714" t="s">
        <v>763</v>
      </c>
      <c r="D36" s="1597"/>
      <c r="E36" s="595"/>
      <c r="F36" s="596"/>
      <c r="G36" s="596"/>
      <c r="H36" s="596"/>
      <c r="I36" s="597">
        <v>14112</v>
      </c>
      <c r="J36" s="596"/>
      <c r="K36" s="597">
        <f>K35</f>
        <v>14112</v>
      </c>
      <c r="L36" s="578"/>
      <c r="M36" s="578"/>
      <c r="N36" s="576"/>
      <c r="O36" s="576"/>
      <c r="P36" s="558"/>
      <c r="Q36" s="559"/>
      <c r="R36" s="560"/>
      <c r="S36" s="560"/>
      <c r="T36" s="560"/>
      <c r="U36" s="560"/>
      <c r="V36" s="560"/>
      <c r="W36" s="560"/>
      <c r="X36" s="560"/>
      <c r="Y36" s="560"/>
    </row>
    <row r="37" spans="1:25" ht="293.25">
      <c r="A37" s="548"/>
      <c r="B37" s="563" t="s">
        <v>764</v>
      </c>
      <c r="C37" s="562" t="s">
        <v>760</v>
      </c>
      <c r="D37" s="562" t="s">
        <v>765</v>
      </c>
      <c r="E37" s="562" t="s">
        <v>766</v>
      </c>
      <c r="F37" s="563" t="s">
        <v>699</v>
      </c>
      <c r="G37" s="563">
        <v>380</v>
      </c>
      <c r="H37" s="563">
        <v>13.153</v>
      </c>
      <c r="I37" s="592">
        <v>4998.1400000000003</v>
      </c>
      <c r="J37" s="593">
        <v>380</v>
      </c>
      <c r="K37" s="564">
        <f>J37*H37</f>
        <v>4998.1400000000003</v>
      </c>
      <c r="L37" s="567"/>
      <c r="M37" s="567"/>
      <c r="N37" s="564"/>
      <c r="O37" s="564"/>
      <c r="P37" s="558"/>
      <c r="Q37" s="559"/>
      <c r="R37" s="560"/>
      <c r="S37" s="560"/>
      <c r="T37" s="560"/>
      <c r="U37" s="560"/>
      <c r="V37" s="560"/>
      <c r="W37" s="560"/>
      <c r="X37" s="560"/>
      <c r="Y37" s="560"/>
    </row>
    <row r="38" spans="1:25" ht="12.75" hidden="1">
      <c r="A38" s="571"/>
      <c r="B38" s="594" t="s">
        <v>466</v>
      </c>
      <c r="C38" s="1714" t="s">
        <v>767</v>
      </c>
      <c r="D38" s="1597"/>
      <c r="E38" s="595"/>
      <c r="F38" s="596"/>
      <c r="G38" s="596"/>
      <c r="H38" s="596"/>
      <c r="I38" s="597">
        <v>4998.1400000000003</v>
      </c>
      <c r="J38" s="596"/>
      <c r="K38" s="597">
        <f>K37</f>
        <v>4998.1400000000003</v>
      </c>
      <c r="L38" s="578"/>
      <c r="M38" s="578"/>
      <c r="N38" s="576"/>
      <c r="O38" s="576"/>
      <c r="P38" s="558"/>
      <c r="Q38" s="559"/>
      <c r="R38" s="560"/>
      <c r="S38" s="560"/>
      <c r="T38" s="560"/>
      <c r="U38" s="560"/>
      <c r="V38" s="560"/>
      <c r="W38" s="560"/>
      <c r="X38" s="560"/>
      <c r="Y38" s="560"/>
    </row>
    <row r="39" spans="1:25" ht="293.25">
      <c r="A39" s="548"/>
      <c r="B39" s="563" t="s">
        <v>768</v>
      </c>
      <c r="C39" s="562" t="s">
        <v>760</v>
      </c>
      <c r="D39" s="562" t="s">
        <v>765</v>
      </c>
      <c r="E39" s="562" t="s">
        <v>769</v>
      </c>
      <c r="F39" s="563" t="s">
        <v>699</v>
      </c>
      <c r="G39" s="563">
        <v>650</v>
      </c>
      <c r="H39" s="563">
        <v>8.5299999999999994</v>
      </c>
      <c r="I39" s="592">
        <v>5544.5</v>
      </c>
      <c r="J39" s="593">
        <v>650</v>
      </c>
      <c r="K39" s="564">
        <f>J39*H39</f>
        <v>5544.5</v>
      </c>
      <c r="L39" s="567"/>
      <c r="M39" s="567"/>
      <c r="N39" s="564"/>
      <c r="O39" s="564"/>
      <c r="P39" s="558"/>
      <c r="Q39" s="559"/>
      <c r="R39" s="560"/>
      <c r="S39" s="560"/>
      <c r="T39" s="560"/>
      <c r="U39" s="560"/>
      <c r="V39" s="560"/>
      <c r="W39" s="560"/>
      <c r="X39" s="560"/>
      <c r="Y39" s="560"/>
    </row>
    <row r="40" spans="1:25" ht="12.75" hidden="1">
      <c r="A40" s="571"/>
      <c r="B40" s="594" t="s">
        <v>489</v>
      </c>
      <c r="C40" s="1714" t="s">
        <v>770</v>
      </c>
      <c r="D40" s="1597"/>
      <c r="E40" s="595"/>
      <c r="F40" s="596"/>
      <c r="G40" s="596"/>
      <c r="H40" s="596"/>
      <c r="I40" s="597">
        <v>5544.5</v>
      </c>
      <c r="J40" s="596"/>
      <c r="K40" s="597">
        <f>K39</f>
        <v>5544.5</v>
      </c>
      <c r="L40" s="578"/>
      <c r="M40" s="578"/>
      <c r="N40" s="576"/>
      <c r="O40" s="576"/>
      <c r="P40" s="558"/>
      <c r="Q40" s="559"/>
      <c r="R40" s="560"/>
      <c r="S40" s="560"/>
      <c r="T40" s="560"/>
      <c r="U40" s="560"/>
      <c r="V40" s="560"/>
      <c r="W40" s="560"/>
      <c r="X40" s="560"/>
      <c r="Y40" s="560"/>
    </row>
    <row r="41" spans="1:25" ht="293.25">
      <c r="A41" s="548"/>
      <c r="B41" s="563" t="s">
        <v>771</v>
      </c>
      <c r="C41" s="562" t="s">
        <v>760</v>
      </c>
      <c r="D41" s="562" t="s">
        <v>765</v>
      </c>
      <c r="E41" s="562" t="s">
        <v>772</v>
      </c>
      <c r="F41" s="563" t="s">
        <v>699</v>
      </c>
      <c r="G41" s="563">
        <v>200</v>
      </c>
      <c r="H41" s="563">
        <v>1.26</v>
      </c>
      <c r="I41" s="598">
        <v>252</v>
      </c>
      <c r="J41" s="593">
        <v>200</v>
      </c>
      <c r="K41" s="563">
        <f t="shared" ref="K41:K42" si="8">J41*H41</f>
        <v>252</v>
      </c>
      <c r="L41" s="581"/>
      <c r="M41" s="581"/>
      <c r="N41" s="563"/>
      <c r="O41" s="563"/>
      <c r="P41" s="558"/>
      <c r="Q41" s="559"/>
      <c r="R41" s="560"/>
      <c r="S41" s="560"/>
      <c r="T41" s="560"/>
      <c r="U41" s="560"/>
      <c r="V41" s="560"/>
      <c r="W41" s="560"/>
      <c r="X41" s="560"/>
      <c r="Y41" s="560"/>
    </row>
    <row r="42" spans="1:25" ht="38.25">
      <c r="A42" s="548"/>
      <c r="B42" s="563" t="s">
        <v>773</v>
      </c>
      <c r="C42" s="562" t="s">
        <v>760</v>
      </c>
      <c r="D42" s="562" t="s">
        <v>774</v>
      </c>
      <c r="E42" s="562" t="s">
        <v>775</v>
      </c>
      <c r="F42" s="563" t="s">
        <v>691</v>
      </c>
      <c r="G42" s="563">
        <v>20</v>
      </c>
      <c r="H42" s="563">
        <v>21</v>
      </c>
      <c r="I42" s="598">
        <v>420</v>
      </c>
      <c r="J42" s="593">
        <v>20</v>
      </c>
      <c r="K42" s="563">
        <f t="shared" si="8"/>
        <v>420</v>
      </c>
      <c r="L42" s="581"/>
      <c r="M42" s="581"/>
      <c r="N42" s="563"/>
      <c r="O42" s="563"/>
      <c r="P42" s="558"/>
      <c r="Q42" s="559"/>
      <c r="R42" s="560"/>
      <c r="S42" s="560"/>
      <c r="T42" s="560"/>
      <c r="U42" s="560"/>
      <c r="V42" s="560"/>
      <c r="W42" s="560"/>
      <c r="X42" s="560"/>
      <c r="Y42" s="560"/>
    </row>
    <row r="43" spans="1:25" ht="12.75" hidden="1">
      <c r="A43" s="571"/>
      <c r="B43" s="594" t="s">
        <v>510</v>
      </c>
      <c r="C43" s="1714" t="s">
        <v>776</v>
      </c>
      <c r="D43" s="1597"/>
      <c r="E43" s="595"/>
      <c r="F43" s="596"/>
      <c r="G43" s="596"/>
      <c r="H43" s="596"/>
      <c r="I43" s="596">
        <v>672</v>
      </c>
      <c r="J43" s="596"/>
      <c r="K43" s="596">
        <f>SUM(K41:K42)</f>
        <v>672</v>
      </c>
      <c r="L43" s="583"/>
      <c r="M43" s="583"/>
      <c r="N43" s="575"/>
      <c r="O43" s="575"/>
      <c r="P43" s="558"/>
      <c r="Q43" s="559"/>
      <c r="R43" s="560"/>
      <c r="S43" s="560"/>
      <c r="T43" s="560"/>
      <c r="U43" s="560"/>
      <c r="V43" s="560"/>
      <c r="W43" s="560"/>
      <c r="X43" s="560"/>
      <c r="Y43" s="560"/>
    </row>
    <row r="44" spans="1:25" ht="38.25">
      <c r="A44" s="548"/>
      <c r="B44" s="563" t="s">
        <v>777</v>
      </c>
      <c r="C44" s="562" t="s">
        <v>760</v>
      </c>
      <c r="D44" s="562" t="s">
        <v>774</v>
      </c>
      <c r="E44" s="562" t="s">
        <v>778</v>
      </c>
      <c r="F44" s="563" t="s">
        <v>691</v>
      </c>
      <c r="G44" s="563">
        <v>20</v>
      </c>
      <c r="H44" s="563">
        <v>21</v>
      </c>
      <c r="I44" s="598">
        <v>420</v>
      </c>
      <c r="J44" s="593">
        <v>20</v>
      </c>
      <c r="K44" s="563">
        <f t="shared" ref="K44:K48" si="9">J44*H44</f>
        <v>420</v>
      </c>
      <c r="L44" s="581"/>
      <c r="M44" s="581"/>
      <c r="N44" s="563"/>
      <c r="O44" s="563"/>
      <c r="P44" s="558"/>
      <c r="Q44" s="559"/>
      <c r="R44" s="560"/>
      <c r="S44" s="560"/>
      <c r="T44" s="560"/>
      <c r="U44" s="560"/>
      <c r="V44" s="560"/>
      <c r="W44" s="560"/>
      <c r="X44" s="560"/>
      <c r="Y44" s="560"/>
    </row>
    <row r="45" spans="1:25" ht="38.25">
      <c r="A45" s="548"/>
      <c r="B45" s="563" t="s">
        <v>779</v>
      </c>
      <c r="C45" s="562" t="s">
        <v>760</v>
      </c>
      <c r="D45" s="562" t="s">
        <v>774</v>
      </c>
      <c r="E45" s="562" t="s">
        <v>780</v>
      </c>
      <c r="F45" s="563" t="s">
        <v>691</v>
      </c>
      <c r="G45" s="563">
        <v>20</v>
      </c>
      <c r="H45" s="563">
        <v>21</v>
      </c>
      <c r="I45" s="598">
        <v>420</v>
      </c>
      <c r="J45" s="593">
        <v>20</v>
      </c>
      <c r="K45" s="563">
        <f t="shared" si="9"/>
        <v>420</v>
      </c>
      <c r="L45" s="581"/>
      <c r="M45" s="581"/>
      <c r="N45" s="563"/>
      <c r="O45" s="563"/>
      <c r="P45" s="558"/>
      <c r="Q45" s="559"/>
      <c r="R45" s="560"/>
      <c r="S45" s="560"/>
      <c r="T45" s="560"/>
      <c r="U45" s="560"/>
      <c r="V45" s="560"/>
      <c r="W45" s="560"/>
      <c r="X45" s="560"/>
      <c r="Y45" s="560"/>
    </row>
    <row r="46" spans="1:25" ht="51">
      <c r="A46" s="548"/>
      <c r="B46" s="563" t="s">
        <v>781</v>
      </c>
      <c r="C46" s="562" t="s">
        <v>760</v>
      </c>
      <c r="D46" s="562" t="s">
        <v>774</v>
      </c>
      <c r="E46" s="562" t="s">
        <v>782</v>
      </c>
      <c r="F46" s="563" t="s">
        <v>783</v>
      </c>
      <c r="G46" s="563">
        <v>100</v>
      </c>
      <c r="H46" s="563">
        <v>47.25</v>
      </c>
      <c r="I46" s="592">
        <v>4725</v>
      </c>
      <c r="J46" s="593">
        <v>100</v>
      </c>
      <c r="K46" s="563">
        <f t="shared" si="9"/>
        <v>4725</v>
      </c>
      <c r="L46" s="581"/>
      <c r="M46" s="581"/>
      <c r="N46" s="563"/>
      <c r="O46" s="563"/>
      <c r="P46" s="558"/>
      <c r="Q46" s="559"/>
      <c r="R46" s="560"/>
      <c r="S46" s="560"/>
      <c r="T46" s="560"/>
      <c r="U46" s="560"/>
      <c r="V46" s="560"/>
      <c r="W46" s="560"/>
      <c r="X46" s="560"/>
      <c r="Y46" s="560"/>
    </row>
    <row r="47" spans="1:25" ht="102">
      <c r="A47" s="548"/>
      <c r="B47" s="563" t="s">
        <v>784</v>
      </c>
      <c r="C47" s="562" t="s">
        <v>785</v>
      </c>
      <c r="D47" s="562" t="s">
        <v>786</v>
      </c>
      <c r="E47" s="562" t="s">
        <v>747</v>
      </c>
      <c r="F47" s="563" t="s">
        <v>712</v>
      </c>
      <c r="G47" s="563">
        <v>17400</v>
      </c>
      <c r="H47" s="563">
        <v>15</v>
      </c>
      <c r="I47" s="592">
        <v>261000</v>
      </c>
      <c r="J47" s="599">
        <v>17400</v>
      </c>
      <c r="K47" s="563">
        <f t="shared" si="9"/>
        <v>261000</v>
      </c>
      <c r="L47" s="567"/>
      <c r="M47" s="567"/>
      <c r="N47" s="564"/>
      <c r="O47" s="564"/>
      <c r="P47" s="558"/>
      <c r="Q47" s="559"/>
      <c r="R47" s="560"/>
      <c r="S47" s="560"/>
      <c r="T47" s="560"/>
      <c r="U47" s="560"/>
      <c r="V47" s="560"/>
      <c r="W47" s="560"/>
      <c r="X47" s="560"/>
      <c r="Y47" s="560"/>
    </row>
    <row r="48" spans="1:25" ht="102">
      <c r="A48" s="600"/>
      <c r="B48" s="563" t="s">
        <v>787</v>
      </c>
      <c r="C48" s="562" t="s">
        <v>785</v>
      </c>
      <c r="D48" s="562" t="s">
        <v>788</v>
      </c>
      <c r="E48" s="562" t="s">
        <v>789</v>
      </c>
      <c r="F48" s="563" t="s">
        <v>712</v>
      </c>
      <c r="G48" s="563">
        <v>700</v>
      </c>
      <c r="H48" s="563">
        <v>3.6</v>
      </c>
      <c r="I48" s="592">
        <v>2520</v>
      </c>
      <c r="J48" s="593">
        <v>700</v>
      </c>
      <c r="K48" s="563">
        <f t="shared" si="9"/>
        <v>2520</v>
      </c>
      <c r="L48" s="581"/>
      <c r="M48" s="581"/>
      <c r="N48" s="563"/>
      <c r="O48" s="563"/>
      <c r="P48" s="558"/>
      <c r="Q48" s="559"/>
      <c r="R48" s="560"/>
      <c r="S48" s="560"/>
      <c r="T48" s="560"/>
      <c r="U48" s="560"/>
      <c r="V48" s="560"/>
      <c r="W48" s="560"/>
      <c r="X48" s="560"/>
      <c r="Y48" s="560"/>
    </row>
    <row r="49" spans="1:25" ht="12.75" hidden="1">
      <c r="A49" s="571"/>
      <c r="B49" s="594" t="s">
        <v>790</v>
      </c>
      <c r="C49" s="1714" t="s">
        <v>791</v>
      </c>
      <c r="D49" s="1597"/>
      <c r="E49" s="595"/>
      <c r="F49" s="596"/>
      <c r="G49" s="596"/>
      <c r="H49" s="596"/>
      <c r="I49" s="597">
        <v>269085</v>
      </c>
      <c r="J49" s="596"/>
      <c r="K49" s="597">
        <f>SUM(K44:K48)</f>
        <v>269085</v>
      </c>
      <c r="L49" s="578"/>
      <c r="M49" s="578"/>
      <c r="N49" s="576"/>
      <c r="O49" s="576"/>
      <c r="P49" s="558"/>
      <c r="Q49" s="559"/>
      <c r="R49" s="560"/>
      <c r="S49" s="560"/>
      <c r="T49" s="560"/>
      <c r="U49" s="560"/>
      <c r="V49" s="560"/>
      <c r="W49" s="560"/>
      <c r="X49" s="560"/>
      <c r="Y49" s="560"/>
    </row>
    <row r="50" spans="1:25" ht="114.75">
      <c r="A50" s="548"/>
      <c r="B50" s="563"/>
      <c r="C50" s="562" t="s">
        <v>785</v>
      </c>
      <c r="D50" s="562" t="s">
        <v>792</v>
      </c>
      <c r="E50" s="562" t="s">
        <v>793</v>
      </c>
      <c r="F50" s="563" t="s">
        <v>153</v>
      </c>
      <c r="G50" s="563">
        <v>1</v>
      </c>
      <c r="H50" s="564">
        <v>15750</v>
      </c>
      <c r="I50" s="564">
        <v>15750</v>
      </c>
      <c r="J50" s="593">
        <v>1</v>
      </c>
      <c r="K50" s="563">
        <f t="shared" ref="K50:K52" si="10">J50*H50</f>
        <v>15750</v>
      </c>
      <c r="L50" s="581"/>
      <c r="M50" s="581"/>
      <c r="N50" s="563"/>
      <c r="O50" s="563"/>
      <c r="P50" s="558"/>
      <c r="Q50" s="559"/>
      <c r="R50" s="560"/>
      <c r="S50" s="560"/>
      <c r="T50" s="560"/>
      <c r="U50" s="560"/>
      <c r="V50" s="560"/>
      <c r="W50" s="560"/>
      <c r="X50" s="560"/>
      <c r="Y50" s="560"/>
    </row>
    <row r="51" spans="1:25" ht="63.75">
      <c r="A51" s="548"/>
      <c r="B51" s="563" t="s">
        <v>794</v>
      </c>
      <c r="C51" s="562" t="s">
        <v>795</v>
      </c>
      <c r="D51" s="562" t="s">
        <v>796</v>
      </c>
      <c r="E51" s="562" t="s">
        <v>797</v>
      </c>
      <c r="F51" s="563" t="s">
        <v>712</v>
      </c>
      <c r="G51" s="563">
        <v>5600</v>
      </c>
      <c r="H51" s="563">
        <v>1.05</v>
      </c>
      <c r="I51" s="563">
        <v>5880</v>
      </c>
      <c r="J51" s="593">
        <v>5600</v>
      </c>
      <c r="K51" s="563">
        <f t="shared" si="10"/>
        <v>5880</v>
      </c>
      <c r="L51" s="581"/>
      <c r="M51" s="581"/>
      <c r="N51" s="563"/>
      <c r="O51" s="563"/>
      <c r="P51" s="558"/>
      <c r="Q51" s="559"/>
      <c r="R51" s="560"/>
      <c r="S51" s="560"/>
      <c r="T51" s="560"/>
      <c r="U51" s="560"/>
      <c r="V51" s="560"/>
      <c r="W51" s="560"/>
      <c r="X51" s="560"/>
      <c r="Y51" s="560"/>
    </row>
    <row r="52" spans="1:25" ht="127.5">
      <c r="A52" s="548"/>
      <c r="B52" s="563" t="s">
        <v>798</v>
      </c>
      <c r="C52" s="562" t="s">
        <v>795</v>
      </c>
      <c r="D52" s="562" t="s">
        <v>799</v>
      </c>
      <c r="E52" s="562" t="s">
        <v>800</v>
      </c>
      <c r="F52" s="563" t="s">
        <v>712</v>
      </c>
      <c r="G52" s="563">
        <v>5600</v>
      </c>
      <c r="H52" s="563">
        <v>1.05</v>
      </c>
      <c r="I52" s="563">
        <v>5880</v>
      </c>
      <c r="J52" s="593">
        <v>5600</v>
      </c>
      <c r="K52" s="563">
        <f t="shared" si="10"/>
        <v>5880</v>
      </c>
      <c r="L52" s="581"/>
      <c r="M52" s="581"/>
      <c r="N52" s="563"/>
      <c r="O52" s="563"/>
      <c r="P52" s="558"/>
      <c r="Q52" s="559"/>
      <c r="R52" s="560"/>
      <c r="S52" s="560"/>
      <c r="T52" s="560"/>
      <c r="U52" s="560"/>
      <c r="V52" s="560"/>
      <c r="W52" s="560"/>
      <c r="X52" s="560"/>
      <c r="Y52" s="560"/>
    </row>
    <row r="53" spans="1:25" ht="12.75" hidden="1">
      <c r="A53" s="571"/>
      <c r="B53" s="594" t="s">
        <v>801</v>
      </c>
      <c r="C53" s="1714" t="s">
        <v>802</v>
      </c>
      <c r="D53" s="1597"/>
      <c r="E53" s="595"/>
      <c r="F53" s="596"/>
      <c r="G53" s="596"/>
      <c r="H53" s="596"/>
      <c r="I53" s="596">
        <v>27510</v>
      </c>
      <c r="J53" s="596"/>
      <c r="K53" s="596">
        <f>SUM(K50:K52)</f>
        <v>27510</v>
      </c>
      <c r="L53" s="583"/>
      <c r="M53" s="583"/>
      <c r="N53" s="575"/>
      <c r="O53" s="575"/>
      <c r="P53" s="558"/>
      <c r="Q53" s="559"/>
      <c r="R53" s="560"/>
      <c r="S53" s="560"/>
      <c r="T53" s="560"/>
      <c r="U53" s="560"/>
      <c r="V53" s="560"/>
      <c r="W53" s="560"/>
      <c r="X53" s="560"/>
      <c r="Y53" s="560"/>
    </row>
    <row r="54" spans="1:25" ht="63.75">
      <c r="A54" s="548"/>
      <c r="B54" s="563" t="s">
        <v>803</v>
      </c>
      <c r="C54" s="562" t="s">
        <v>795</v>
      </c>
      <c r="D54" s="562" t="s">
        <v>804</v>
      </c>
      <c r="E54" s="562" t="s">
        <v>805</v>
      </c>
      <c r="F54" s="563" t="s">
        <v>510</v>
      </c>
      <c r="G54" s="563">
        <v>1900</v>
      </c>
      <c r="H54" s="563">
        <v>1.05</v>
      </c>
      <c r="I54" s="563">
        <v>1995</v>
      </c>
      <c r="J54" s="593">
        <v>1900</v>
      </c>
      <c r="K54" s="563">
        <f t="shared" ref="K54:K58" si="11">H54*J54</f>
        <v>1995</v>
      </c>
      <c r="L54" s="581"/>
      <c r="M54" s="581"/>
      <c r="N54" s="563"/>
      <c r="O54" s="563"/>
      <c r="P54" s="558"/>
      <c r="Q54" s="559"/>
      <c r="R54" s="560"/>
      <c r="S54" s="560"/>
      <c r="T54" s="560"/>
      <c r="U54" s="560"/>
      <c r="V54" s="560"/>
      <c r="W54" s="560"/>
      <c r="X54" s="560"/>
      <c r="Y54" s="560"/>
    </row>
    <row r="55" spans="1:25" ht="63.75">
      <c r="A55" s="548"/>
      <c r="B55" s="563" t="s">
        <v>806</v>
      </c>
      <c r="C55" s="562" t="s">
        <v>795</v>
      </c>
      <c r="D55" s="562" t="s">
        <v>807</v>
      </c>
      <c r="E55" s="562" t="s">
        <v>808</v>
      </c>
      <c r="F55" s="563" t="s">
        <v>712</v>
      </c>
      <c r="G55" s="563">
        <v>5600</v>
      </c>
      <c r="H55" s="563">
        <v>1.05</v>
      </c>
      <c r="I55" s="563">
        <v>5880</v>
      </c>
      <c r="J55" s="593">
        <v>5600</v>
      </c>
      <c r="K55" s="563">
        <f t="shared" si="11"/>
        <v>5880</v>
      </c>
      <c r="L55" s="581"/>
      <c r="M55" s="581"/>
      <c r="N55" s="563"/>
      <c r="O55" s="563"/>
      <c r="P55" s="558"/>
      <c r="Q55" s="559"/>
      <c r="R55" s="560"/>
      <c r="S55" s="560"/>
      <c r="T55" s="560"/>
      <c r="U55" s="560"/>
      <c r="V55" s="560"/>
      <c r="W55" s="560"/>
      <c r="X55" s="560"/>
      <c r="Y55" s="560"/>
    </row>
    <row r="56" spans="1:25" ht="63.75">
      <c r="A56" s="548"/>
      <c r="B56" s="563" t="s">
        <v>809</v>
      </c>
      <c r="C56" s="562" t="s">
        <v>795</v>
      </c>
      <c r="D56" s="562" t="s">
        <v>810</v>
      </c>
      <c r="E56" s="562" t="s">
        <v>811</v>
      </c>
      <c r="F56" s="563" t="s">
        <v>712</v>
      </c>
      <c r="G56" s="563">
        <v>5600</v>
      </c>
      <c r="H56" s="563">
        <v>4.2</v>
      </c>
      <c r="I56" s="563">
        <v>23520</v>
      </c>
      <c r="J56" s="593">
        <v>5600</v>
      </c>
      <c r="K56" s="563">
        <f t="shared" si="11"/>
        <v>23520</v>
      </c>
      <c r="L56" s="581"/>
      <c r="M56" s="581"/>
      <c r="N56" s="563"/>
      <c r="O56" s="563"/>
      <c r="P56" s="558"/>
      <c r="Q56" s="559"/>
      <c r="R56" s="560"/>
      <c r="S56" s="560"/>
      <c r="T56" s="560"/>
      <c r="U56" s="560"/>
      <c r="V56" s="560"/>
      <c r="W56" s="560"/>
      <c r="X56" s="560"/>
      <c r="Y56" s="560"/>
    </row>
    <row r="57" spans="1:25" ht="38.25">
      <c r="A57" s="548"/>
      <c r="B57" s="563" t="s">
        <v>812</v>
      </c>
      <c r="C57" s="562" t="s">
        <v>795</v>
      </c>
      <c r="D57" s="562" t="s">
        <v>810</v>
      </c>
      <c r="E57" s="562" t="s">
        <v>813</v>
      </c>
      <c r="F57" s="563" t="s">
        <v>510</v>
      </c>
      <c r="G57" s="563">
        <v>1900</v>
      </c>
      <c r="H57" s="563">
        <v>3.15</v>
      </c>
      <c r="I57" s="592">
        <v>5985</v>
      </c>
      <c r="J57" s="593">
        <v>1900</v>
      </c>
      <c r="K57" s="563">
        <f t="shared" si="11"/>
        <v>5985</v>
      </c>
      <c r="L57" s="581"/>
      <c r="M57" s="581"/>
      <c r="N57" s="563"/>
      <c r="O57" s="563"/>
      <c r="P57" s="558"/>
      <c r="Q57" s="559"/>
      <c r="R57" s="560"/>
      <c r="S57" s="560"/>
      <c r="T57" s="560"/>
      <c r="U57" s="560"/>
      <c r="V57" s="560"/>
      <c r="W57" s="560"/>
      <c r="X57" s="560"/>
      <c r="Y57" s="560"/>
    </row>
    <row r="58" spans="1:25" ht="51">
      <c r="A58" s="548"/>
      <c r="B58" s="563" t="s">
        <v>814</v>
      </c>
      <c r="C58" s="562" t="s">
        <v>795</v>
      </c>
      <c r="D58" s="562" t="s">
        <v>815</v>
      </c>
      <c r="E58" s="562" t="s">
        <v>816</v>
      </c>
      <c r="F58" s="563" t="s">
        <v>691</v>
      </c>
      <c r="G58" s="563">
        <v>20</v>
      </c>
      <c r="H58" s="563">
        <v>78.75</v>
      </c>
      <c r="I58" s="592">
        <v>1575</v>
      </c>
      <c r="J58" s="593">
        <v>20</v>
      </c>
      <c r="K58" s="563">
        <f t="shared" si="11"/>
        <v>1575</v>
      </c>
      <c r="L58" s="581"/>
      <c r="M58" s="581"/>
      <c r="N58" s="563"/>
      <c r="O58" s="563"/>
      <c r="P58" s="558"/>
      <c r="Q58" s="559"/>
      <c r="R58" s="560"/>
      <c r="S58" s="560"/>
      <c r="T58" s="560"/>
      <c r="U58" s="560"/>
      <c r="V58" s="560"/>
      <c r="W58" s="560"/>
      <c r="X58" s="560"/>
      <c r="Y58" s="560"/>
    </row>
    <row r="59" spans="1:25" ht="12.75" hidden="1">
      <c r="A59" s="571"/>
      <c r="B59" s="594" t="s">
        <v>817</v>
      </c>
      <c r="C59" s="1714" t="s">
        <v>818</v>
      </c>
      <c r="D59" s="1597"/>
      <c r="E59" s="595"/>
      <c r="F59" s="596"/>
      <c r="G59" s="596"/>
      <c r="H59" s="596"/>
      <c r="I59" s="597">
        <v>38955</v>
      </c>
      <c r="J59" s="596"/>
      <c r="K59" s="596">
        <f>SUM(K54:K58)</f>
        <v>38955</v>
      </c>
      <c r="L59" s="583"/>
      <c r="M59" s="583"/>
      <c r="N59" s="575"/>
      <c r="O59" s="575"/>
      <c r="P59" s="558"/>
      <c r="Q59" s="559"/>
      <c r="R59" s="560"/>
      <c r="S59" s="560"/>
      <c r="T59" s="560"/>
      <c r="U59" s="560"/>
      <c r="V59" s="560"/>
      <c r="W59" s="560"/>
      <c r="X59" s="560"/>
      <c r="Y59" s="560"/>
    </row>
    <row r="60" spans="1:25" ht="38.25">
      <c r="A60" s="548"/>
      <c r="B60" s="563" t="s">
        <v>819</v>
      </c>
      <c r="C60" s="562" t="s">
        <v>795</v>
      </c>
      <c r="D60" s="562" t="s">
        <v>815</v>
      </c>
      <c r="E60" s="562" t="s">
        <v>820</v>
      </c>
      <c r="F60" s="563" t="s">
        <v>691</v>
      </c>
      <c r="G60" s="563">
        <v>20</v>
      </c>
      <c r="H60" s="563">
        <v>26.25</v>
      </c>
      <c r="I60" s="598">
        <v>525</v>
      </c>
      <c r="J60" s="593">
        <v>20</v>
      </c>
      <c r="K60" s="563">
        <f t="shared" ref="K60:K66" si="12">J60*H60</f>
        <v>525</v>
      </c>
      <c r="L60" s="581"/>
      <c r="M60" s="581"/>
      <c r="N60" s="563"/>
      <c r="O60" s="563"/>
      <c r="P60" s="558"/>
      <c r="Q60" s="559"/>
      <c r="R60" s="560"/>
      <c r="S60" s="560"/>
      <c r="T60" s="560"/>
      <c r="U60" s="560"/>
      <c r="V60" s="560"/>
      <c r="W60" s="560"/>
      <c r="X60" s="560"/>
      <c r="Y60" s="560"/>
    </row>
    <row r="61" spans="1:25" ht="102">
      <c r="A61" s="548"/>
      <c r="B61" s="563" t="s">
        <v>821</v>
      </c>
      <c r="C61" s="562" t="s">
        <v>822</v>
      </c>
      <c r="D61" s="562" t="s">
        <v>823</v>
      </c>
      <c r="E61" s="562" t="s">
        <v>824</v>
      </c>
      <c r="F61" s="563" t="s">
        <v>691</v>
      </c>
      <c r="G61" s="563">
        <v>19</v>
      </c>
      <c r="H61" s="563">
        <v>210</v>
      </c>
      <c r="I61" s="592">
        <v>3990</v>
      </c>
      <c r="J61" s="593">
        <v>19</v>
      </c>
      <c r="K61" s="563">
        <f t="shared" si="12"/>
        <v>3990</v>
      </c>
      <c r="L61" s="581"/>
      <c r="M61" s="581"/>
      <c r="N61" s="563"/>
      <c r="O61" s="563"/>
      <c r="P61" s="558"/>
      <c r="Q61" s="559"/>
      <c r="R61" s="560"/>
      <c r="S61" s="560"/>
      <c r="T61" s="560"/>
      <c r="U61" s="560"/>
      <c r="V61" s="560"/>
      <c r="W61" s="560"/>
      <c r="X61" s="560"/>
      <c r="Y61" s="560"/>
    </row>
    <row r="62" spans="1:25" ht="63.75">
      <c r="A62" s="548"/>
      <c r="B62" s="563" t="s">
        <v>825</v>
      </c>
      <c r="C62" s="562" t="s">
        <v>822</v>
      </c>
      <c r="D62" s="562" t="s">
        <v>826</v>
      </c>
      <c r="E62" s="562" t="s">
        <v>827</v>
      </c>
      <c r="F62" s="563" t="s">
        <v>510</v>
      </c>
      <c r="G62" s="563">
        <v>200</v>
      </c>
      <c r="H62" s="563">
        <v>26.25</v>
      </c>
      <c r="I62" s="592">
        <v>5250</v>
      </c>
      <c r="J62" s="593">
        <v>200</v>
      </c>
      <c r="K62" s="563">
        <f t="shared" si="12"/>
        <v>5250</v>
      </c>
      <c r="L62" s="581"/>
      <c r="M62" s="581"/>
      <c r="N62" s="563"/>
      <c r="O62" s="563"/>
      <c r="P62" s="558"/>
      <c r="Q62" s="559"/>
      <c r="R62" s="560"/>
      <c r="S62" s="560"/>
      <c r="T62" s="560"/>
      <c r="U62" s="560"/>
      <c r="V62" s="560"/>
      <c r="W62" s="560"/>
      <c r="X62" s="560"/>
      <c r="Y62" s="560"/>
    </row>
    <row r="63" spans="1:25" ht="51">
      <c r="A63" s="548"/>
      <c r="B63" s="563" t="s">
        <v>828</v>
      </c>
      <c r="C63" s="562" t="s">
        <v>822</v>
      </c>
      <c r="D63" s="562" t="s">
        <v>829</v>
      </c>
      <c r="E63" s="562" t="s">
        <v>830</v>
      </c>
      <c r="F63" s="563" t="s">
        <v>783</v>
      </c>
      <c r="G63" s="563">
        <v>20</v>
      </c>
      <c r="H63" s="563">
        <v>152.25</v>
      </c>
      <c r="I63" s="592">
        <v>3045</v>
      </c>
      <c r="J63" s="593">
        <v>20</v>
      </c>
      <c r="K63" s="563">
        <f t="shared" si="12"/>
        <v>3045</v>
      </c>
      <c r="L63" s="581"/>
      <c r="M63" s="581"/>
      <c r="N63" s="563"/>
      <c r="O63" s="563"/>
      <c r="P63" s="558"/>
      <c r="Q63" s="559"/>
      <c r="R63" s="560"/>
      <c r="S63" s="560"/>
      <c r="T63" s="560"/>
      <c r="U63" s="560"/>
      <c r="V63" s="560"/>
      <c r="W63" s="560"/>
      <c r="X63" s="560"/>
      <c r="Y63" s="560"/>
    </row>
    <row r="64" spans="1:25" ht="51">
      <c r="A64" s="548"/>
      <c r="B64" s="563" t="s">
        <v>831</v>
      </c>
      <c r="C64" s="562" t="s">
        <v>832</v>
      </c>
      <c r="D64" s="562" t="s">
        <v>833</v>
      </c>
      <c r="E64" s="562" t="s">
        <v>834</v>
      </c>
      <c r="F64" s="563" t="s">
        <v>153</v>
      </c>
      <c r="G64" s="563">
        <v>1</v>
      </c>
      <c r="H64" s="563">
        <v>0</v>
      </c>
      <c r="I64" s="598">
        <v>0</v>
      </c>
      <c r="J64" s="593">
        <v>1</v>
      </c>
      <c r="K64" s="563">
        <f t="shared" si="12"/>
        <v>0</v>
      </c>
      <c r="L64" s="581"/>
      <c r="M64" s="581"/>
      <c r="N64" s="563"/>
      <c r="O64" s="563"/>
      <c r="P64" s="558"/>
      <c r="Q64" s="559"/>
      <c r="R64" s="560"/>
      <c r="S64" s="560"/>
      <c r="T64" s="560"/>
      <c r="U64" s="560"/>
      <c r="V64" s="560"/>
      <c r="W64" s="560"/>
      <c r="X64" s="560"/>
      <c r="Y64" s="560"/>
    </row>
    <row r="65" spans="1:25" ht="63.75">
      <c r="A65" s="548"/>
      <c r="B65" s="563" t="s">
        <v>835</v>
      </c>
      <c r="C65" s="562" t="s">
        <v>832</v>
      </c>
      <c r="D65" s="562" t="s">
        <v>833</v>
      </c>
      <c r="E65" s="562" t="s">
        <v>836</v>
      </c>
      <c r="F65" s="563" t="s">
        <v>153</v>
      </c>
      <c r="G65" s="563">
        <v>1</v>
      </c>
      <c r="H65" s="563">
        <v>0</v>
      </c>
      <c r="I65" s="598">
        <v>0</v>
      </c>
      <c r="J65" s="593">
        <v>1</v>
      </c>
      <c r="K65" s="563">
        <f t="shared" si="12"/>
        <v>0</v>
      </c>
      <c r="L65" s="581"/>
      <c r="M65" s="581"/>
      <c r="N65" s="563"/>
      <c r="O65" s="563"/>
      <c r="P65" s="558"/>
      <c r="Q65" s="559"/>
      <c r="R65" s="560"/>
      <c r="S65" s="560"/>
      <c r="T65" s="560"/>
      <c r="U65" s="560"/>
      <c r="V65" s="560"/>
      <c r="W65" s="560"/>
      <c r="X65" s="560"/>
      <c r="Y65" s="560"/>
    </row>
    <row r="66" spans="1:25" ht="38.25">
      <c r="A66" s="548"/>
      <c r="B66" s="563" t="s">
        <v>837</v>
      </c>
      <c r="C66" s="562" t="s">
        <v>832</v>
      </c>
      <c r="D66" s="562" t="s">
        <v>833</v>
      </c>
      <c r="E66" s="562" t="s">
        <v>838</v>
      </c>
      <c r="F66" s="563" t="s">
        <v>153</v>
      </c>
      <c r="G66" s="563">
        <v>0</v>
      </c>
      <c r="H66" s="563">
        <v>0</v>
      </c>
      <c r="I66" s="598">
        <v>0</v>
      </c>
      <c r="J66" s="593">
        <v>1</v>
      </c>
      <c r="K66" s="563">
        <f t="shared" si="12"/>
        <v>0</v>
      </c>
      <c r="L66" s="581"/>
      <c r="M66" s="581"/>
      <c r="N66" s="563"/>
      <c r="O66" s="563"/>
      <c r="P66" s="558"/>
      <c r="Q66" s="559"/>
      <c r="R66" s="560"/>
      <c r="S66" s="560"/>
      <c r="T66" s="560"/>
      <c r="U66" s="560"/>
      <c r="V66" s="560"/>
      <c r="W66" s="560"/>
      <c r="X66" s="560"/>
      <c r="Y66" s="560"/>
    </row>
    <row r="67" spans="1:25" ht="12.75" hidden="1">
      <c r="A67" s="571"/>
      <c r="B67" s="594" t="s">
        <v>839</v>
      </c>
      <c r="C67" s="1714" t="s">
        <v>840</v>
      </c>
      <c r="D67" s="1597"/>
      <c r="E67" s="595"/>
      <c r="F67" s="596"/>
      <c r="G67" s="596"/>
      <c r="H67" s="596"/>
      <c r="I67" s="597">
        <v>12810</v>
      </c>
      <c r="J67" s="596">
        <v>1</v>
      </c>
      <c r="K67" s="596">
        <f>SUM(K60:K66)</f>
        <v>12810</v>
      </c>
      <c r="L67" s="583"/>
      <c r="M67" s="583"/>
      <c r="N67" s="575"/>
      <c r="O67" s="575"/>
      <c r="P67" s="558"/>
      <c r="Q67" s="559"/>
      <c r="R67" s="560"/>
      <c r="S67" s="560"/>
      <c r="T67" s="560"/>
      <c r="U67" s="560"/>
      <c r="V67" s="560"/>
      <c r="W67" s="560"/>
      <c r="X67" s="560"/>
      <c r="Y67" s="560"/>
    </row>
    <row r="68" spans="1:25" ht="38.25">
      <c r="A68" s="548"/>
      <c r="B68" s="563" t="s">
        <v>841</v>
      </c>
      <c r="C68" s="562" t="s">
        <v>832</v>
      </c>
      <c r="D68" s="562" t="s">
        <v>833</v>
      </c>
      <c r="E68" s="562" t="s">
        <v>842</v>
      </c>
      <c r="F68" s="563" t="s">
        <v>153</v>
      </c>
      <c r="G68" s="563">
        <v>0</v>
      </c>
      <c r="H68" s="563">
        <v>0</v>
      </c>
      <c r="I68" s="598">
        <v>0</v>
      </c>
      <c r="J68" s="593">
        <v>0</v>
      </c>
      <c r="K68" s="563">
        <f>J68*H68</f>
        <v>0</v>
      </c>
      <c r="L68" s="581"/>
      <c r="M68" s="581"/>
      <c r="N68" s="563"/>
      <c r="O68" s="563"/>
      <c r="P68" s="558"/>
      <c r="Q68" s="559"/>
      <c r="R68" s="560"/>
      <c r="S68" s="560"/>
      <c r="T68" s="560"/>
      <c r="U68" s="560"/>
      <c r="V68" s="560"/>
      <c r="W68" s="560"/>
      <c r="X68" s="560"/>
      <c r="Y68" s="560"/>
    </row>
    <row r="69" spans="1:25" ht="255">
      <c r="A69" s="548"/>
      <c r="B69" s="563" t="s">
        <v>843</v>
      </c>
      <c r="C69" s="562" t="s">
        <v>832</v>
      </c>
      <c r="D69" s="562" t="s">
        <v>844</v>
      </c>
      <c r="E69" s="562" t="s">
        <v>845</v>
      </c>
      <c r="F69" s="563" t="s">
        <v>783</v>
      </c>
      <c r="G69" s="563">
        <v>20</v>
      </c>
      <c r="H69" s="563">
        <v>892.5</v>
      </c>
      <c r="I69" s="592">
        <v>17850</v>
      </c>
      <c r="J69" s="593"/>
      <c r="K69" s="563"/>
      <c r="L69" s="581">
        <f t="shared" ref="L69:L71" si="13">G69</f>
        <v>20</v>
      </c>
      <c r="M69" s="581">
        <f t="shared" ref="M69:M71" si="14">L69*H69</f>
        <v>17850</v>
      </c>
      <c r="N69" s="563">
        <f t="shared" ref="N69:N71" si="15">G69</f>
        <v>20</v>
      </c>
      <c r="O69" s="563">
        <f t="shared" ref="O69:O71" si="16">N69*H69</f>
        <v>17850</v>
      </c>
      <c r="P69" s="601" t="s">
        <v>846</v>
      </c>
      <c r="Q69" s="559"/>
      <c r="R69" s="560"/>
      <c r="S69" s="560"/>
      <c r="T69" s="560"/>
      <c r="U69" s="560"/>
      <c r="V69" s="560"/>
      <c r="W69" s="560"/>
      <c r="X69" s="560"/>
      <c r="Y69" s="560"/>
    </row>
    <row r="70" spans="1:25" ht="63.75" hidden="1">
      <c r="A70" s="571"/>
      <c r="B70" s="594" t="s">
        <v>847</v>
      </c>
      <c r="C70" s="1714" t="s">
        <v>848</v>
      </c>
      <c r="D70" s="1597"/>
      <c r="E70" s="595"/>
      <c r="F70" s="596"/>
      <c r="G70" s="596"/>
      <c r="H70" s="596"/>
      <c r="I70" s="597">
        <v>17850</v>
      </c>
      <c r="J70" s="596"/>
      <c r="K70" s="596"/>
      <c r="L70" s="581">
        <f t="shared" si="13"/>
        <v>0</v>
      </c>
      <c r="M70" s="581">
        <f t="shared" si="14"/>
        <v>0</v>
      </c>
      <c r="N70" s="563">
        <f t="shared" si="15"/>
        <v>0</v>
      </c>
      <c r="O70" s="563">
        <f t="shared" si="16"/>
        <v>0</v>
      </c>
      <c r="P70" s="601" t="s">
        <v>846</v>
      </c>
      <c r="Q70" s="559"/>
      <c r="R70" s="560"/>
      <c r="S70" s="560"/>
      <c r="T70" s="560"/>
      <c r="U70" s="560"/>
      <c r="V70" s="560"/>
      <c r="W70" s="560"/>
      <c r="X70" s="560"/>
      <c r="Y70" s="560"/>
    </row>
    <row r="71" spans="1:25" ht="255">
      <c r="A71" s="548"/>
      <c r="B71" s="563" t="s">
        <v>849</v>
      </c>
      <c r="C71" s="562" t="s">
        <v>832</v>
      </c>
      <c r="D71" s="562" t="s">
        <v>844</v>
      </c>
      <c r="E71" s="562" t="s">
        <v>850</v>
      </c>
      <c r="F71" s="563" t="s">
        <v>783</v>
      </c>
      <c r="G71" s="563">
        <v>20</v>
      </c>
      <c r="H71" s="563">
        <v>262.5</v>
      </c>
      <c r="I71" s="592">
        <v>5250</v>
      </c>
      <c r="J71" s="593"/>
      <c r="K71" s="563"/>
      <c r="L71" s="581">
        <f t="shared" si="13"/>
        <v>20</v>
      </c>
      <c r="M71" s="581">
        <f t="shared" si="14"/>
        <v>5250</v>
      </c>
      <c r="N71" s="563">
        <f t="shared" si="15"/>
        <v>20</v>
      </c>
      <c r="O71" s="563">
        <f t="shared" si="16"/>
        <v>5250</v>
      </c>
      <c r="P71" s="601" t="s">
        <v>846</v>
      </c>
      <c r="Q71" s="559"/>
      <c r="R71" s="560"/>
      <c r="S71" s="560"/>
      <c r="T71" s="560"/>
      <c r="U71" s="560"/>
      <c r="V71" s="560"/>
      <c r="W71" s="560"/>
      <c r="X71" s="560"/>
      <c r="Y71" s="560"/>
    </row>
    <row r="72" spans="1:25" ht="12.75" hidden="1">
      <c r="A72" s="571"/>
      <c r="B72" s="594" t="s">
        <v>851</v>
      </c>
      <c r="C72" s="1714" t="s">
        <v>852</v>
      </c>
      <c r="D72" s="1597"/>
      <c r="E72" s="595"/>
      <c r="F72" s="596"/>
      <c r="G72" s="596"/>
      <c r="H72" s="596"/>
      <c r="I72" s="597">
        <v>5250</v>
      </c>
      <c r="J72" s="596"/>
      <c r="K72" s="596">
        <f>K71</f>
        <v>0</v>
      </c>
      <c r="L72" s="583"/>
      <c r="M72" s="583"/>
      <c r="N72" s="575"/>
      <c r="O72" s="575"/>
      <c r="P72" s="558"/>
      <c r="Q72" s="559"/>
      <c r="R72" s="560"/>
      <c r="S72" s="560"/>
      <c r="T72" s="560"/>
      <c r="U72" s="560"/>
      <c r="V72" s="560"/>
      <c r="W72" s="560"/>
      <c r="X72" s="560"/>
      <c r="Y72" s="560"/>
    </row>
    <row r="73" spans="1:25" ht="209.25" customHeight="1">
      <c r="A73" s="548"/>
      <c r="B73" s="563" t="s">
        <v>853</v>
      </c>
      <c r="C73" s="562" t="s">
        <v>832</v>
      </c>
      <c r="D73" s="562" t="s">
        <v>844</v>
      </c>
      <c r="E73" s="562" t="s">
        <v>854</v>
      </c>
      <c r="F73" s="563" t="s">
        <v>783</v>
      </c>
      <c r="G73" s="563">
        <v>160</v>
      </c>
      <c r="H73" s="563">
        <v>229.7</v>
      </c>
      <c r="I73" s="592">
        <v>36752</v>
      </c>
      <c r="J73" s="593"/>
      <c r="K73" s="563">
        <f>J73*H73</f>
        <v>0</v>
      </c>
      <c r="L73" s="581">
        <f>G73</f>
        <v>160</v>
      </c>
      <c r="M73" s="581">
        <f>L73*H73</f>
        <v>36752</v>
      </c>
      <c r="N73" s="563"/>
      <c r="O73" s="563"/>
      <c r="P73" s="558"/>
      <c r="Q73" s="559"/>
      <c r="R73" s="560"/>
      <c r="S73" s="560"/>
      <c r="T73" s="560"/>
      <c r="U73" s="560"/>
      <c r="V73" s="560"/>
      <c r="W73" s="560"/>
      <c r="X73" s="560"/>
      <c r="Y73" s="560"/>
    </row>
    <row r="74" spans="1:25" ht="12.75" hidden="1">
      <c r="A74" s="571"/>
      <c r="B74" s="594" t="s">
        <v>855</v>
      </c>
      <c r="C74" s="1714" t="s">
        <v>856</v>
      </c>
      <c r="D74" s="1597"/>
      <c r="E74" s="595"/>
      <c r="F74" s="596"/>
      <c r="G74" s="596"/>
      <c r="H74" s="596"/>
      <c r="I74" s="597">
        <v>36752</v>
      </c>
      <c r="J74" s="596"/>
      <c r="K74" s="596">
        <f>K73</f>
        <v>0</v>
      </c>
      <c r="L74" s="583"/>
      <c r="M74" s="583"/>
      <c r="N74" s="575"/>
      <c r="O74" s="575"/>
      <c r="P74" s="558"/>
      <c r="Q74" s="559"/>
      <c r="R74" s="560"/>
      <c r="S74" s="560"/>
      <c r="T74" s="560"/>
      <c r="U74" s="560"/>
      <c r="V74" s="560"/>
      <c r="W74" s="560"/>
      <c r="X74" s="560"/>
      <c r="Y74" s="560"/>
    </row>
    <row r="75" spans="1:25" ht="255">
      <c r="A75" s="548"/>
      <c r="B75" s="563" t="s">
        <v>857</v>
      </c>
      <c r="C75" s="562" t="s">
        <v>832</v>
      </c>
      <c r="D75" s="562" t="s">
        <v>844</v>
      </c>
      <c r="E75" s="562" t="s">
        <v>858</v>
      </c>
      <c r="F75" s="563" t="s">
        <v>783</v>
      </c>
      <c r="G75" s="563">
        <v>100</v>
      </c>
      <c r="H75" s="563">
        <v>220.5</v>
      </c>
      <c r="I75" s="592">
        <v>22050</v>
      </c>
      <c r="J75" s="593"/>
      <c r="K75" s="563">
        <f>J75*H75</f>
        <v>0</v>
      </c>
      <c r="L75" s="581">
        <f>G75</f>
        <v>100</v>
      </c>
      <c r="M75" s="581">
        <f>L75*H75</f>
        <v>22050</v>
      </c>
      <c r="N75" s="563"/>
      <c r="O75" s="563"/>
      <c r="P75" s="558"/>
      <c r="Q75" s="559"/>
      <c r="R75" s="560"/>
      <c r="S75" s="560"/>
      <c r="T75" s="560"/>
      <c r="U75" s="560"/>
      <c r="V75" s="560"/>
      <c r="W75" s="560"/>
      <c r="X75" s="560"/>
      <c r="Y75" s="560"/>
    </row>
    <row r="76" spans="1:25" ht="12.75" hidden="1">
      <c r="A76" s="571"/>
      <c r="B76" s="594" t="s">
        <v>859</v>
      </c>
      <c r="C76" s="1714" t="s">
        <v>860</v>
      </c>
      <c r="D76" s="1597"/>
      <c r="E76" s="595"/>
      <c r="F76" s="596"/>
      <c r="G76" s="596"/>
      <c r="H76" s="596"/>
      <c r="I76" s="597">
        <v>22050</v>
      </c>
      <c r="J76" s="596"/>
      <c r="K76" s="596">
        <f>K75</f>
        <v>0</v>
      </c>
      <c r="L76" s="583"/>
      <c r="M76" s="583"/>
      <c r="N76" s="575"/>
      <c r="O76" s="575"/>
      <c r="P76" s="558"/>
      <c r="Q76" s="559"/>
      <c r="R76" s="560"/>
      <c r="S76" s="560"/>
      <c r="T76" s="560"/>
      <c r="U76" s="560"/>
      <c r="V76" s="560"/>
      <c r="W76" s="560"/>
      <c r="X76" s="560"/>
      <c r="Y76" s="560"/>
    </row>
    <row r="77" spans="1:25" ht="255">
      <c r="A77" s="548"/>
      <c r="B77" s="563" t="s">
        <v>861</v>
      </c>
      <c r="C77" s="562" t="s">
        <v>832</v>
      </c>
      <c r="D77" s="562" t="s">
        <v>844</v>
      </c>
      <c r="E77" s="562" t="s">
        <v>862</v>
      </c>
      <c r="F77" s="563" t="s">
        <v>783</v>
      </c>
      <c r="G77" s="563">
        <v>40</v>
      </c>
      <c r="H77" s="563">
        <v>262.5</v>
      </c>
      <c r="I77" s="592">
        <v>10500</v>
      </c>
      <c r="J77" s="563">
        <v>40</v>
      </c>
      <c r="K77" s="563">
        <f>J77*H77</f>
        <v>10500</v>
      </c>
      <c r="L77" s="581"/>
      <c r="M77" s="581"/>
      <c r="N77" s="563"/>
      <c r="O77" s="563"/>
      <c r="P77" s="558"/>
      <c r="Q77" s="559"/>
      <c r="R77" s="560"/>
      <c r="S77" s="560"/>
      <c r="T77" s="560"/>
      <c r="U77" s="560"/>
      <c r="V77" s="560"/>
      <c r="W77" s="560"/>
      <c r="X77" s="560"/>
      <c r="Y77" s="560"/>
    </row>
    <row r="78" spans="1:25" ht="12.75" hidden="1">
      <c r="A78" s="571"/>
      <c r="B78" s="594" t="s">
        <v>863</v>
      </c>
      <c r="C78" s="1714" t="s">
        <v>864</v>
      </c>
      <c r="D78" s="1597"/>
      <c r="E78" s="595"/>
      <c r="F78" s="596"/>
      <c r="G78" s="596"/>
      <c r="H78" s="596"/>
      <c r="I78" s="597">
        <v>10500</v>
      </c>
      <c r="J78" s="596"/>
      <c r="K78" s="596">
        <f>K77</f>
        <v>10500</v>
      </c>
      <c r="L78" s="583"/>
      <c r="M78" s="583"/>
      <c r="N78" s="575"/>
      <c r="O78" s="575"/>
      <c r="P78" s="558"/>
      <c r="Q78" s="559"/>
      <c r="R78" s="560"/>
      <c r="S78" s="560"/>
      <c r="T78" s="560"/>
      <c r="U78" s="560"/>
      <c r="V78" s="560"/>
      <c r="W78" s="560"/>
      <c r="X78" s="560"/>
      <c r="Y78" s="560"/>
    </row>
    <row r="79" spans="1:25" ht="255">
      <c r="A79" s="548"/>
      <c r="B79" s="563" t="s">
        <v>865</v>
      </c>
      <c r="C79" s="562" t="s">
        <v>832</v>
      </c>
      <c r="D79" s="562" t="s">
        <v>844</v>
      </c>
      <c r="E79" s="562" t="s">
        <v>866</v>
      </c>
      <c r="F79" s="563" t="s">
        <v>783</v>
      </c>
      <c r="G79" s="563">
        <v>40</v>
      </c>
      <c r="H79" s="563">
        <v>131.25</v>
      </c>
      <c r="I79" s="592">
        <v>5250</v>
      </c>
      <c r="J79" s="563">
        <v>40</v>
      </c>
      <c r="K79" s="563">
        <f>J79*H79</f>
        <v>5250</v>
      </c>
      <c r="L79" s="581"/>
      <c r="M79" s="581"/>
      <c r="N79" s="563"/>
      <c r="O79" s="563"/>
      <c r="P79" s="558"/>
      <c r="Q79" s="559"/>
      <c r="R79" s="560"/>
      <c r="S79" s="560"/>
      <c r="T79" s="560"/>
      <c r="U79" s="560"/>
      <c r="V79" s="560"/>
      <c r="W79" s="560"/>
      <c r="X79" s="560"/>
      <c r="Y79" s="560"/>
    </row>
    <row r="80" spans="1:25" ht="12.75" hidden="1">
      <c r="A80" s="571"/>
      <c r="B80" s="594" t="s">
        <v>867</v>
      </c>
      <c r="C80" s="1714" t="s">
        <v>868</v>
      </c>
      <c r="D80" s="1597"/>
      <c r="E80" s="595"/>
      <c r="F80" s="596"/>
      <c r="G80" s="596"/>
      <c r="H80" s="596"/>
      <c r="I80" s="597">
        <v>5250</v>
      </c>
      <c r="J80" s="596"/>
      <c r="K80" s="596">
        <f>K79</f>
        <v>5250</v>
      </c>
      <c r="L80" s="583"/>
      <c r="M80" s="583"/>
      <c r="N80" s="575"/>
      <c r="O80" s="575"/>
      <c r="P80" s="558"/>
      <c r="Q80" s="559"/>
      <c r="R80" s="560"/>
      <c r="S80" s="560"/>
      <c r="T80" s="560"/>
      <c r="U80" s="560"/>
      <c r="V80" s="560"/>
      <c r="W80" s="560"/>
      <c r="X80" s="560"/>
      <c r="Y80" s="560"/>
    </row>
    <row r="81" spans="1:25" ht="255">
      <c r="A81" s="548"/>
      <c r="B81" s="563" t="s">
        <v>869</v>
      </c>
      <c r="C81" s="562" t="s">
        <v>832</v>
      </c>
      <c r="D81" s="562" t="s">
        <v>870</v>
      </c>
      <c r="E81" s="562" t="s">
        <v>845</v>
      </c>
      <c r="F81" s="563" t="s">
        <v>153</v>
      </c>
      <c r="G81" s="563">
        <v>1</v>
      </c>
      <c r="H81" s="564">
        <v>9135</v>
      </c>
      <c r="I81" s="592">
        <v>9135</v>
      </c>
      <c r="J81" s="563"/>
      <c r="K81" s="563">
        <f t="shared" ref="K81:K83" si="17">J81*H81</f>
        <v>0</v>
      </c>
      <c r="L81" s="581">
        <f t="shared" ref="L81:L83" si="18">G81</f>
        <v>1</v>
      </c>
      <c r="M81" s="581">
        <f t="shared" ref="M81:M83" si="19">L81*H81</f>
        <v>9135</v>
      </c>
      <c r="N81" s="563"/>
      <c r="O81" s="563"/>
      <c r="P81" s="558"/>
      <c r="Q81" s="559"/>
      <c r="R81" s="560"/>
      <c r="S81" s="560"/>
      <c r="T81" s="560"/>
      <c r="U81" s="560"/>
      <c r="V81" s="560"/>
      <c r="W81" s="560"/>
      <c r="X81" s="560"/>
      <c r="Y81" s="560"/>
    </row>
    <row r="82" spans="1:25" ht="12.75" hidden="1">
      <c r="A82" s="571"/>
      <c r="B82" s="594" t="s">
        <v>871</v>
      </c>
      <c r="C82" s="1714" t="s">
        <v>872</v>
      </c>
      <c r="D82" s="1597"/>
      <c r="E82" s="595"/>
      <c r="F82" s="596"/>
      <c r="G82" s="596"/>
      <c r="H82" s="596"/>
      <c r="I82" s="597">
        <v>9135</v>
      </c>
      <c r="J82" s="563"/>
      <c r="K82" s="563">
        <f t="shared" si="17"/>
        <v>0</v>
      </c>
      <c r="L82" s="581">
        <f t="shared" si="18"/>
        <v>0</v>
      </c>
      <c r="M82" s="581">
        <f t="shared" si="19"/>
        <v>0</v>
      </c>
      <c r="N82" s="575"/>
      <c r="O82" s="575"/>
      <c r="P82" s="558"/>
      <c r="Q82" s="559"/>
      <c r="R82" s="560"/>
      <c r="S82" s="560"/>
      <c r="T82" s="560"/>
      <c r="U82" s="560"/>
      <c r="V82" s="560"/>
      <c r="W82" s="560"/>
      <c r="X82" s="560"/>
      <c r="Y82" s="560"/>
    </row>
    <row r="83" spans="1:25" ht="255">
      <c r="A83" s="548"/>
      <c r="B83" s="563" t="s">
        <v>873</v>
      </c>
      <c r="C83" s="562" t="s">
        <v>832</v>
      </c>
      <c r="D83" s="562" t="s">
        <v>870</v>
      </c>
      <c r="E83" s="562" t="s">
        <v>850</v>
      </c>
      <c r="F83" s="563" t="s">
        <v>153</v>
      </c>
      <c r="G83" s="563">
        <v>1</v>
      </c>
      <c r="H83" s="564">
        <v>4410</v>
      </c>
      <c r="I83" s="592">
        <v>4410</v>
      </c>
      <c r="J83" s="563"/>
      <c r="K83" s="563">
        <f t="shared" si="17"/>
        <v>0</v>
      </c>
      <c r="L83" s="581">
        <f t="shared" si="18"/>
        <v>1</v>
      </c>
      <c r="M83" s="581">
        <f t="shared" si="19"/>
        <v>4410</v>
      </c>
      <c r="N83" s="563"/>
      <c r="O83" s="563"/>
      <c r="P83" s="558"/>
      <c r="Q83" s="559"/>
      <c r="R83" s="560"/>
      <c r="S83" s="560"/>
      <c r="T83" s="560"/>
      <c r="U83" s="560"/>
      <c r="V83" s="560"/>
      <c r="W83" s="560"/>
      <c r="X83" s="560"/>
      <c r="Y83" s="560"/>
    </row>
    <row r="84" spans="1:25" ht="12.75" hidden="1">
      <c r="A84" s="571"/>
      <c r="B84" s="594" t="s">
        <v>874</v>
      </c>
      <c r="C84" s="1714" t="s">
        <v>875</v>
      </c>
      <c r="D84" s="1597"/>
      <c r="E84" s="595"/>
      <c r="F84" s="596"/>
      <c r="G84" s="596"/>
      <c r="H84" s="596"/>
      <c r="I84" s="597">
        <v>4410</v>
      </c>
      <c r="J84" s="596"/>
      <c r="K84" s="596">
        <f>K83</f>
        <v>0</v>
      </c>
      <c r="L84" s="583"/>
      <c r="M84" s="583"/>
      <c r="N84" s="575"/>
      <c r="O84" s="575"/>
      <c r="P84" s="558"/>
      <c r="Q84" s="559"/>
      <c r="R84" s="560"/>
      <c r="S84" s="560"/>
      <c r="T84" s="560"/>
      <c r="U84" s="560"/>
      <c r="V84" s="560"/>
      <c r="W84" s="560"/>
      <c r="X84" s="560"/>
      <c r="Y84" s="560"/>
    </row>
    <row r="85" spans="1:25" ht="255">
      <c r="A85" s="548"/>
      <c r="B85" s="563" t="s">
        <v>876</v>
      </c>
      <c r="C85" s="562" t="s">
        <v>832</v>
      </c>
      <c r="D85" s="562" t="s">
        <v>870</v>
      </c>
      <c r="E85" s="562" t="s">
        <v>854</v>
      </c>
      <c r="F85" s="563" t="s">
        <v>153</v>
      </c>
      <c r="G85" s="563">
        <v>1</v>
      </c>
      <c r="H85" s="564">
        <v>26460</v>
      </c>
      <c r="I85" s="592">
        <v>26460</v>
      </c>
      <c r="J85" s="563">
        <v>1</v>
      </c>
      <c r="K85" s="563">
        <f>J85*H85</f>
        <v>26460</v>
      </c>
      <c r="L85" s="581"/>
      <c r="M85" s="581"/>
      <c r="N85" s="563"/>
      <c r="O85" s="563"/>
      <c r="P85" s="558"/>
      <c r="Q85" s="559"/>
      <c r="R85" s="560"/>
      <c r="S85" s="560"/>
      <c r="T85" s="560"/>
      <c r="U85" s="560"/>
      <c r="V85" s="560"/>
      <c r="W85" s="560"/>
      <c r="X85" s="560"/>
      <c r="Y85" s="560"/>
    </row>
    <row r="86" spans="1:25" ht="12.75" hidden="1">
      <c r="A86" s="571"/>
      <c r="B86" s="594" t="s">
        <v>877</v>
      </c>
      <c r="C86" s="1714" t="s">
        <v>878</v>
      </c>
      <c r="D86" s="1597"/>
      <c r="E86" s="595"/>
      <c r="F86" s="596"/>
      <c r="G86" s="596"/>
      <c r="H86" s="596"/>
      <c r="I86" s="597">
        <v>26460</v>
      </c>
      <c r="J86" s="596"/>
      <c r="K86" s="596">
        <f>K85</f>
        <v>26460</v>
      </c>
      <c r="L86" s="583"/>
      <c r="M86" s="583"/>
      <c r="N86" s="575"/>
      <c r="O86" s="575"/>
      <c r="P86" s="558"/>
      <c r="Q86" s="559"/>
      <c r="R86" s="560"/>
      <c r="S86" s="560"/>
      <c r="T86" s="560"/>
      <c r="U86" s="560"/>
      <c r="V86" s="560"/>
      <c r="W86" s="560"/>
      <c r="X86" s="560"/>
      <c r="Y86" s="560"/>
    </row>
    <row r="87" spans="1:25" ht="255">
      <c r="A87" s="548"/>
      <c r="B87" s="563" t="s">
        <v>879</v>
      </c>
      <c r="C87" s="562" t="s">
        <v>832</v>
      </c>
      <c r="D87" s="562" t="s">
        <v>870</v>
      </c>
      <c r="E87" s="562" t="s">
        <v>858</v>
      </c>
      <c r="F87" s="563" t="s">
        <v>153</v>
      </c>
      <c r="G87" s="563">
        <v>1</v>
      </c>
      <c r="H87" s="564">
        <v>15750</v>
      </c>
      <c r="I87" s="592">
        <v>15750</v>
      </c>
      <c r="J87" s="563">
        <v>1</v>
      </c>
      <c r="K87" s="563">
        <f>J87*H87</f>
        <v>15750</v>
      </c>
      <c r="L87" s="581"/>
      <c r="M87" s="581"/>
      <c r="N87" s="563"/>
      <c r="O87" s="563"/>
      <c r="P87" s="558"/>
      <c r="Q87" s="559"/>
      <c r="R87" s="560"/>
      <c r="S87" s="560"/>
      <c r="T87" s="560"/>
      <c r="U87" s="560"/>
      <c r="V87" s="560"/>
      <c r="W87" s="560"/>
      <c r="X87" s="560"/>
      <c r="Y87" s="560"/>
    </row>
    <row r="88" spans="1:25" ht="12.75" hidden="1">
      <c r="A88" s="571"/>
      <c r="B88" s="594" t="s">
        <v>880</v>
      </c>
      <c r="C88" s="1714" t="s">
        <v>881</v>
      </c>
      <c r="D88" s="1597"/>
      <c r="E88" s="595"/>
      <c r="F88" s="596"/>
      <c r="G88" s="596"/>
      <c r="H88" s="596"/>
      <c r="I88" s="597">
        <v>15750</v>
      </c>
      <c r="J88" s="596"/>
      <c r="K88" s="596">
        <f>K87</f>
        <v>15750</v>
      </c>
      <c r="L88" s="583"/>
      <c r="M88" s="583"/>
      <c r="N88" s="575"/>
      <c r="O88" s="575"/>
      <c r="P88" s="558"/>
      <c r="Q88" s="559"/>
      <c r="R88" s="560"/>
      <c r="S88" s="560"/>
      <c r="T88" s="560"/>
      <c r="U88" s="560"/>
      <c r="V88" s="560"/>
      <c r="W88" s="560"/>
      <c r="X88" s="560"/>
      <c r="Y88" s="560"/>
    </row>
    <row r="89" spans="1:25" ht="255">
      <c r="A89" s="548"/>
      <c r="B89" s="563" t="s">
        <v>882</v>
      </c>
      <c r="C89" s="562" t="s">
        <v>832</v>
      </c>
      <c r="D89" s="562" t="s">
        <v>870</v>
      </c>
      <c r="E89" s="562" t="s">
        <v>862</v>
      </c>
      <c r="F89" s="563" t="s">
        <v>153</v>
      </c>
      <c r="G89" s="563">
        <v>1</v>
      </c>
      <c r="H89" s="564">
        <v>8400</v>
      </c>
      <c r="I89" s="592">
        <v>8400</v>
      </c>
      <c r="J89" s="563"/>
      <c r="K89" s="563">
        <f>J89*H89</f>
        <v>0</v>
      </c>
      <c r="L89" s="581">
        <f t="shared" ref="L89:L91" si="20">G89</f>
        <v>1</v>
      </c>
      <c r="M89" s="581">
        <f t="shared" ref="M89:M91" si="21">L89*H89</f>
        <v>8400</v>
      </c>
      <c r="N89" s="563"/>
      <c r="O89" s="563"/>
      <c r="P89" s="558"/>
      <c r="Q89" s="559"/>
      <c r="R89" s="560"/>
      <c r="S89" s="560"/>
      <c r="T89" s="560"/>
      <c r="U89" s="560"/>
      <c r="V89" s="560"/>
      <c r="W89" s="560"/>
      <c r="X89" s="560"/>
      <c r="Y89" s="560"/>
    </row>
    <row r="90" spans="1:25" ht="12.75" hidden="1">
      <c r="A90" s="571"/>
      <c r="B90" s="594" t="s">
        <v>883</v>
      </c>
      <c r="C90" s="1714" t="s">
        <v>884</v>
      </c>
      <c r="D90" s="1597"/>
      <c r="E90" s="595"/>
      <c r="F90" s="596"/>
      <c r="G90" s="596"/>
      <c r="H90" s="596"/>
      <c r="I90" s="597">
        <v>8400</v>
      </c>
      <c r="J90" s="596"/>
      <c r="K90" s="596">
        <f>K89</f>
        <v>0</v>
      </c>
      <c r="L90" s="581">
        <f t="shared" si="20"/>
        <v>0</v>
      </c>
      <c r="M90" s="581">
        <f t="shared" si="21"/>
        <v>0</v>
      </c>
      <c r="N90" s="575"/>
      <c r="O90" s="575"/>
      <c r="P90" s="558"/>
      <c r="Q90" s="559"/>
      <c r="R90" s="560"/>
      <c r="S90" s="560"/>
      <c r="T90" s="560"/>
      <c r="U90" s="560"/>
      <c r="V90" s="560"/>
      <c r="W90" s="560"/>
      <c r="X90" s="560"/>
      <c r="Y90" s="560"/>
    </row>
    <row r="91" spans="1:25" ht="255">
      <c r="A91" s="548"/>
      <c r="B91" s="563" t="s">
        <v>885</v>
      </c>
      <c r="C91" s="562" t="s">
        <v>832</v>
      </c>
      <c r="D91" s="562" t="s">
        <v>870</v>
      </c>
      <c r="E91" s="562" t="s">
        <v>866</v>
      </c>
      <c r="F91" s="563" t="s">
        <v>153</v>
      </c>
      <c r="G91" s="563">
        <v>1</v>
      </c>
      <c r="H91" s="564">
        <v>4410</v>
      </c>
      <c r="I91" s="592">
        <v>4410</v>
      </c>
      <c r="J91" s="563"/>
      <c r="K91" s="563">
        <f>J91*H91</f>
        <v>0</v>
      </c>
      <c r="L91" s="581">
        <f t="shared" si="20"/>
        <v>1</v>
      </c>
      <c r="M91" s="581">
        <f t="shared" si="21"/>
        <v>4410</v>
      </c>
      <c r="N91" s="563"/>
      <c r="O91" s="563"/>
      <c r="P91" s="558"/>
      <c r="Q91" s="559"/>
      <c r="R91" s="560"/>
      <c r="S91" s="560"/>
      <c r="T91" s="560"/>
      <c r="U91" s="560"/>
      <c r="V91" s="560"/>
      <c r="W91" s="560"/>
      <c r="X91" s="560"/>
      <c r="Y91" s="560"/>
    </row>
    <row r="92" spans="1:25" ht="12.75" hidden="1">
      <c r="A92" s="571"/>
      <c r="B92" s="594" t="s">
        <v>886</v>
      </c>
      <c r="C92" s="1714" t="s">
        <v>887</v>
      </c>
      <c r="D92" s="1597"/>
      <c r="E92" s="595"/>
      <c r="F92" s="596"/>
      <c r="G92" s="596"/>
      <c r="H92" s="596"/>
      <c r="I92" s="597">
        <v>4410</v>
      </c>
      <c r="J92" s="596"/>
      <c r="K92" s="596">
        <f>K91</f>
        <v>0</v>
      </c>
      <c r="L92" s="583"/>
      <c r="M92" s="583"/>
      <c r="N92" s="575"/>
      <c r="O92" s="575"/>
      <c r="P92" s="558"/>
      <c r="Q92" s="559"/>
      <c r="R92" s="560"/>
      <c r="S92" s="560"/>
      <c r="T92" s="560"/>
      <c r="U92" s="560"/>
      <c r="V92" s="560"/>
      <c r="W92" s="560"/>
      <c r="X92" s="560"/>
      <c r="Y92" s="560"/>
    </row>
    <row r="93" spans="1:25" ht="76.5">
      <c r="A93" s="548"/>
      <c r="B93" s="563" t="s">
        <v>888</v>
      </c>
      <c r="C93" s="562" t="s">
        <v>832</v>
      </c>
      <c r="D93" s="562" t="s">
        <v>889</v>
      </c>
      <c r="E93" s="562" t="s">
        <v>890</v>
      </c>
      <c r="F93" s="563" t="s">
        <v>783</v>
      </c>
      <c r="G93" s="563">
        <v>20</v>
      </c>
      <c r="H93" s="563">
        <v>31.5</v>
      </c>
      <c r="I93" s="598">
        <v>630</v>
      </c>
      <c r="J93" s="563">
        <v>20</v>
      </c>
      <c r="K93" s="563">
        <f t="shared" ref="K93:K94" si="22">J93*H93</f>
        <v>630</v>
      </c>
      <c r="L93" s="581"/>
      <c r="M93" s="581"/>
      <c r="N93" s="563"/>
      <c r="O93" s="563"/>
      <c r="P93" s="558"/>
      <c r="Q93" s="559"/>
      <c r="R93" s="560"/>
      <c r="S93" s="560"/>
      <c r="T93" s="560"/>
      <c r="U93" s="560"/>
      <c r="V93" s="560"/>
      <c r="W93" s="560"/>
      <c r="X93" s="560"/>
      <c r="Y93" s="560"/>
    </row>
    <row r="94" spans="1:25" ht="102">
      <c r="A94" s="548"/>
      <c r="B94" s="563" t="s">
        <v>891</v>
      </c>
      <c r="C94" s="562" t="s">
        <v>832</v>
      </c>
      <c r="D94" s="562" t="s">
        <v>892</v>
      </c>
      <c r="E94" s="562" t="s">
        <v>893</v>
      </c>
      <c r="F94" s="563" t="s">
        <v>783</v>
      </c>
      <c r="G94" s="563">
        <v>160</v>
      </c>
      <c r="H94" s="563">
        <v>68.906000000000006</v>
      </c>
      <c r="I94" s="592">
        <v>11024.96</v>
      </c>
      <c r="J94" s="563">
        <v>160</v>
      </c>
      <c r="K94" s="563">
        <f t="shared" si="22"/>
        <v>11024.960000000001</v>
      </c>
      <c r="L94" s="581"/>
      <c r="M94" s="581"/>
      <c r="N94" s="563"/>
      <c r="O94" s="563"/>
      <c r="P94" s="558"/>
      <c r="Q94" s="559"/>
      <c r="R94" s="560"/>
      <c r="S94" s="560"/>
      <c r="T94" s="560"/>
      <c r="U94" s="560"/>
      <c r="V94" s="560"/>
      <c r="W94" s="560"/>
      <c r="X94" s="560"/>
      <c r="Y94" s="560"/>
    </row>
    <row r="95" spans="1:25" ht="12.75" hidden="1">
      <c r="A95" s="571"/>
      <c r="B95" s="594" t="s">
        <v>894</v>
      </c>
      <c r="C95" s="1714" t="s">
        <v>895</v>
      </c>
      <c r="D95" s="1597"/>
      <c r="E95" s="595"/>
      <c r="F95" s="596"/>
      <c r="G95" s="596"/>
      <c r="H95" s="596"/>
      <c r="I95" s="597">
        <v>11654.96</v>
      </c>
      <c r="J95" s="596"/>
      <c r="K95" s="596">
        <f>SUM(K93:K94)</f>
        <v>11654.960000000001</v>
      </c>
      <c r="L95" s="583"/>
      <c r="M95" s="583"/>
      <c r="N95" s="575"/>
      <c r="O95" s="575"/>
      <c r="P95" s="558"/>
      <c r="Q95" s="559"/>
      <c r="R95" s="560"/>
      <c r="S95" s="560"/>
      <c r="T95" s="560"/>
      <c r="U95" s="560"/>
      <c r="V95" s="560"/>
      <c r="W95" s="560"/>
      <c r="X95" s="560"/>
      <c r="Y95" s="560"/>
    </row>
    <row r="96" spans="1:25" ht="102">
      <c r="A96" s="548"/>
      <c r="B96" s="563" t="s">
        <v>896</v>
      </c>
      <c r="C96" s="562" t="s">
        <v>832</v>
      </c>
      <c r="D96" s="562" t="s">
        <v>892</v>
      </c>
      <c r="E96" s="562" t="s">
        <v>897</v>
      </c>
      <c r="F96" s="563" t="s">
        <v>783</v>
      </c>
      <c r="G96" s="563">
        <v>20</v>
      </c>
      <c r="H96" s="563">
        <v>47.25</v>
      </c>
      <c r="I96" s="598">
        <v>945</v>
      </c>
      <c r="J96" s="563">
        <v>20</v>
      </c>
      <c r="K96" s="563">
        <f t="shared" ref="K96:K97" si="23">J96*H96</f>
        <v>945</v>
      </c>
      <c r="L96" s="581"/>
      <c r="M96" s="581"/>
      <c r="N96" s="563"/>
      <c r="O96" s="563"/>
      <c r="P96" s="558"/>
      <c r="Q96" s="559"/>
      <c r="R96" s="560"/>
      <c r="S96" s="560"/>
      <c r="T96" s="560"/>
      <c r="U96" s="560"/>
      <c r="V96" s="560"/>
      <c r="W96" s="560"/>
      <c r="X96" s="560"/>
      <c r="Y96" s="560"/>
    </row>
    <row r="97" spans="1:25" ht="102">
      <c r="A97" s="548"/>
      <c r="B97" s="563" t="s">
        <v>898</v>
      </c>
      <c r="C97" s="562" t="s">
        <v>832</v>
      </c>
      <c r="D97" s="562" t="s">
        <v>892</v>
      </c>
      <c r="E97" s="562" t="s">
        <v>899</v>
      </c>
      <c r="F97" s="563" t="s">
        <v>783</v>
      </c>
      <c r="G97" s="563">
        <v>60</v>
      </c>
      <c r="H97" s="563">
        <v>78.75</v>
      </c>
      <c r="I97" s="592">
        <v>4725</v>
      </c>
      <c r="J97" s="563">
        <v>60</v>
      </c>
      <c r="K97" s="563">
        <f t="shared" si="23"/>
        <v>4725</v>
      </c>
      <c r="L97" s="581"/>
      <c r="M97" s="581"/>
      <c r="N97" s="563"/>
      <c r="O97" s="563"/>
      <c r="P97" s="558"/>
      <c r="Q97" s="559"/>
      <c r="R97" s="560"/>
      <c r="S97" s="560"/>
      <c r="T97" s="560"/>
      <c r="U97" s="560"/>
      <c r="V97" s="560"/>
      <c r="W97" s="560"/>
      <c r="X97" s="560"/>
      <c r="Y97" s="560"/>
    </row>
    <row r="98" spans="1:25" ht="12.75" hidden="1">
      <c r="A98" s="571"/>
      <c r="B98" s="594" t="s">
        <v>900</v>
      </c>
      <c r="C98" s="1714" t="s">
        <v>901</v>
      </c>
      <c r="D98" s="1597"/>
      <c r="E98" s="595"/>
      <c r="F98" s="596"/>
      <c r="G98" s="596"/>
      <c r="H98" s="596"/>
      <c r="I98" s="597">
        <v>5670</v>
      </c>
      <c r="J98" s="596"/>
      <c r="K98" s="596">
        <f>SUM(K96:K97)</f>
        <v>5670</v>
      </c>
      <c r="L98" s="583"/>
      <c r="M98" s="583"/>
      <c r="N98" s="575"/>
      <c r="O98" s="575"/>
      <c r="P98" s="558"/>
      <c r="Q98" s="559"/>
      <c r="R98" s="560"/>
      <c r="S98" s="560"/>
      <c r="T98" s="560"/>
      <c r="U98" s="560"/>
      <c r="V98" s="560"/>
      <c r="W98" s="560"/>
      <c r="X98" s="560"/>
      <c r="Y98" s="560"/>
    </row>
    <row r="99" spans="1:25" ht="102">
      <c r="A99" s="548"/>
      <c r="B99" s="563" t="s">
        <v>902</v>
      </c>
      <c r="C99" s="562" t="s">
        <v>832</v>
      </c>
      <c r="D99" s="562" t="s">
        <v>892</v>
      </c>
      <c r="E99" s="562" t="s">
        <v>903</v>
      </c>
      <c r="F99" s="563" t="s">
        <v>783</v>
      </c>
      <c r="G99" s="563">
        <v>20</v>
      </c>
      <c r="H99" s="563">
        <v>94.5</v>
      </c>
      <c r="I99" s="592">
        <v>1890</v>
      </c>
      <c r="J99" s="563">
        <v>20</v>
      </c>
      <c r="K99" s="563">
        <f t="shared" ref="K99:K100" si="24">J99*H99</f>
        <v>1890</v>
      </c>
      <c r="L99" s="581"/>
      <c r="M99" s="581"/>
      <c r="N99" s="563"/>
      <c r="O99" s="563"/>
      <c r="P99" s="558"/>
      <c r="Q99" s="559"/>
      <c r="R99" s="560"/>
      <c r="S99" s="560"/>
      <c r="T99" s="560"/>
      <c r="U99" s="560"/>
      <c r="V99" s="560"/>
      <c r="W99" s="560"/>
      <c r="X99" s="560"/>
      <c r="Y99" s="560"/>
    </row>
    <row r="100" spans="1:25" ht="102">
      <c r="A100" s="548"/>
      <c r="B100" s="563" t="s">
        <v>904</v>
      </c>
      <c r="C100" s="562" t="s">
        <v>832</v>
      </c>
      <c r="D100" s="562" t="s">
        <v>905</v>
      </c>
      <c r="E100" s="562" t="s">
        <v>906</v>
      </c>
      <c r="F100" s="563" t="s">
        <v>783</v>
      </c>
      <c r="G100" s="563">
        <v>100</v>
      </c>
      <c r="H100" s="563">
        <v>94.5</v>
      </c>
      <c r="I100" s="592">
        <v>9450</v>
      </c>
      <c r="J100" s="563">
        <v>100</v>
      </c>
      <c r="K100" s="563">
        <f t="shared" si="24"/>
        <v>9450</v>
      </c>
      <c r="L100" s="581"/>
      <c r="M100" s="581"/>
      <c r="N100" s="563"/>
      <c r="O100" s="563"/>
      <c r="P100" s="558"/>
      <c r="Q100" s="559"/>
      <c r="R100" s="560"/>
      <c r="S100" s="560"/>
      <c r="T100" s="560"/>
      <c r="U100" s="560"/>
      <c r="V100" s="560"/>
      <c r="W100" s="560"/>
      <c r="X100" s="560"/>
      <c r="Y100" s="560"/>
    </row>
    <row r="101" spans="1:25" ht="12.75" hidden="1">
      <c r="A101" s="571"/>
      <c r="B101" s="594" t="s">
        <v>907</v>
      </c>
      <c r="C101" s="1714" t="s">
        <v>908</v>
      </c>
      <c r="D101" s="1597"/>
      <c r="E101" s="595"/>
      <c r="F101" s="596"/>
      <c r="G101" s="596"/>
      <c r="H101" s="596"/>
      <c r="I101" s="597">
        <v>11340</v>
      </c>
      <c r="J101" s="596"/>
      <c r="K101" s="596">
        <f>SUM(K99:K100)</f>
        <v>11340</v>
      </c>
      <c r="L101" s="583"/>
      <c r="M101" s="583"/>
      <c r="N101" s="575"/>
      <c r="O101" s="575"/>
      <c r="P101" s="558"/>
      <c r="Q101" s="559"/>
      <c r="R101" s="560"/>
      <c r="S101" s="560"/>
      <c r="T101" s="560"/>
      <c r="U101" s="560"/>
      <c r="V101" s="560"/>
      <c r="W101" s="560"/>
      <c r="X101" s="560"/>
      <c r="Y101" s="560"/>
    </row>
    <row r="102" spans="1:25" ht="76.5">
      <c r="A102" s="548"/>
      <c r="B102" s="563" t="s">
        <v>909</v>
      </c>
      <c r="C102" s="562" t="s">
        <v>910</v>
      </c>
      <c r="D102" s="562" t="s">
        <v>911</v>
      </c>
      <c r="E102" s="562" t="s">
        <v>912</v>
      </c>
      <c r="F102" s="563" t="s">
        <v>712</v>
      </c>
      <c r="G102" s="563">
        <v>16200</v>
      </c>
      <c r="H102" s="563">
        <v>2.3849999999999998</v>
      </c>
      <c r="I102" s="592">
        <v>38637</v>
      </c>
      <c r="J102" s="563">
        <v>16200</v>
      </c>
      <c r="K102" s="563">
        <f t="shared" ref="K102:K104" si="25">J102*H102</f>
        <v>38637</v>
      </c>
      <c r="L102" s="581"/>
      <c r="M102" s="581"/>
      <c r="N102" s="563"/>
      <c r="O102" s="563"/>
      <c r="P102" s="558"/>
      <c r="Q102" s="559"/>
      <c r="R102" s="560"/>
      <c r="S102" s="560"/>
      <c r="T102" s="560"/>
      <c r="U102" s="560"/>
      <c r="V102" s="560"/>
      <c r="W102" s="560"/>
      <c r="X102" s="560"/>
      <c r="Y102" s="560"/>
    </row>
    <row r="103" spans="1:25" ht="76.5">
      <c r="A103" s="548"/>
      <c r="B103" s="563" t="s">
        <v>913</v>
      </c>
      <c r="C103" s="562" t="s">
        <v>910</v>
      </c>
      <c r="D103" s="562" t="s">
        <v>914</v>
      </c>
      <c r="E103" s="562" t="s">
        <v>915</v>
      </c>
      <c r="F103" s="563" t="s">
        <v>712</v>
      </c>
      <c r="G103" s="563">
        <v>14000</v>
      </c>
      <c r="H103" s="563">
        <v>2.0699999999999998</v>
      </c>
      <c r="I103" s="592">
        <v>28980</v>
      </c>
      <c r="J103" s="563">
        <v>14000</v>
      </c>
      <c r="K103" s="563">
        <f t="shared" si="25"/>
        <v>28979.999999999996</v>
      </c>
      <c r="L103" s="581"/>
      <c r="M103" s="581"/>
      <c r="N103" s="563"/>
      <c r="O103" s="563"/>
      <c r="P103" s="558"/>
      <c r="Q103" s="559"/>
      <c r="R103" s="560"/>
      <c r="S103" s="560"/>
      <c r="T103" s="560"/>
      <c r="U103" s="560"/>
      <c r="V103" s="560"/>
      <c r="W103" s="560"/>
      <c r="X103" s="560"/>
      <c r="Y103" s="560"/>
    </row>
    <row r="104" spans="1:25" ht="38.25">
      <c r="A104" s="548"/>
      <c r="B104" s="563" t="s">
        <v>916</v>
      </c>
      <c r="C104" s="562" t="s">
        <v>910</v>
      </c>
      <c r="D104" s="562" t="s">
        <v>917</v>
      </c>
      <c r="E104" s="562" t="s">
        <v>918</v>
      </c>
      <c r="F104" s="563" t="s">
        <v>783</v>
      </c>
      <c r="G104" s="563">
        <v>20</v>
      </c>
      <c r="H104" s="563">
        <v>945</v>
      </c>
      <c r="I104" s="592">
        <v>18900</v>
      </c>
      <c r="J104" s="563">
        <v>20</v>
      </c>
      <c r="K104" s="563">
        <f t="shared" si="25"/>
        <v>18900</v>
      </c>
      <c r="L104" s="581"/>
      <c r="M104" s="581"/>
      <c r="N104" s="563"/>
      <c r="O104" s="563"/>
      <c r="P104" s="558"/>
      <c r="Q104" s="559"/>
      <c r="R104" s="560"/>
      <c r="S104" s="560"/>
      <c r="T104" s="560"/>
      <c r="U104" s="560"/>
      <c r="V104" s="560"/>
      <c r="W104" s="560"/>
      <c r="X104" s="560"/>
      <c r="Y104" s="560"/>
    </row>
    <row r="105" spans="1:25" ht="12.75" hidden="1">
      <c r="A105" s="571"/>
      <c r="B105" s="594" t="s">
        <v>919</v>
      </c>
      <c r="C105" s="1714" t="s">
        <v>920</v>
      </c>
      <c r="D105" s="1597"/>
      <c r="E105" s="595"/>
      <c r="F105" s="596"/>
      <c r="G105" s="596"/>
      <c r="H105" s="596"/>
      <c r="I105" s="597">
        <v>86517</v>
      </c>
      <c r="J105" s="596"/>
      <c r="K105" s="596">
        <f>SUM(K102:K104)</f>
        <v>86517</v>
      </c>
      <c r="L105" s="583"/>
      <c r="M105" s="583"/>
      <c r="N105" s="575"/>
      <c r="O105" s="575"/>
      <c r="P105" s="558"/>
      <c r="Q105" s="559"/>
      <c r="R105" s="560"/>
      <c r="S105" s="560"/>
      <c r="T105" s="560"/>
      <c r="U105" s="560"/>
      <c r="V105" s="560"/>
      <c r="W105" s="560"/>
      <c r="X105" s="560"/>
      <c r="Y105" s="560"/>
    </row>
    <row r="106" spans="1:25" ht="63.75">
      <c r="A106" s="548"/>
      <c r="B106" s="563" t="s">
        <v>921</v>
      </c>
      <c r="C106" s="562" t="s">
        <v>910</v>
      </c>
      <c r="D106" s="562" t="s">
        <v>922</v>
      </c>
      <c r="E106" s="562" t="s">
        <v>923</v>
      </c>
      <c r="F106" s="563" t="s">
        <v>712</v>
      </c>
      <c r="G106" s="563">
        <v>3700</v>
      </c>
      <c r="H106" s="563">
        <v>4.0860000000000003</v>
      </c>
      <c r="I106" s="592">
        <v>15118.2</v>
      </c>
      <c r="J106" s="563">
        <v>3700</v>
      </c>
      <c r="K106" s="563">
        <f t="shared" ref="K106:K109" si="26">J106*H106</f>
        <v>15118.2</v>
      </c>
      <c r="L106" s="581"/>
      <c r="M106" s="581"/>
      <c r="N106" s="563"/>
      <c r="O106" s="563"/>
      <c r="P106" s="558"/>
      <c r="Q106" s="559"/>
      <c r="R106" s="560"/>
      <c r="S106" s="560"/>
      <c r="T106" s="560"/>
      <c r="U106" s="560"/>
      <c r="V106" s="560"/>
      <c r="W106" s="560"/>
      <c r="X106" s="560"/>
      <c r="Y106" s="560"/>
    </row>
    <row r="107" spans="1:25" ht="63.75">
      <c r="A107" s="548"/>
      <c r="B107" s="563" t="s">
        <v>924</v>
      </c>
      <c r="C107" s="562" t="s">
        <v>910</v>
      </c>
      <c r="D107" s="562" t="s">
        <v>925</v>
      </c>
      <c r="E107" s="562" t="s">
        <v>923</v>
      </c>
      <c r="F107" s="563" t="s">
        <v>712</v>
      </c>
      <c r="G107" s="563">
        <v>550</v>
      </c>
      <c r="H107" s="563">
        <v>4.5819999999999999</v>
      </c>
      <c r="I107" s="592">
        <v>2520.1</v>
      </c>
      <c r="J107" s="563">
        <v>550</v>
      </c>
      <c r="K107" s="563">
        <f t="shared" si="26"/>
        <v>2520.1</v>
      </c>
      <c r="L107" s="581"/>
      <c r="M107" s="581"/>
      <c r="N107" s="563"/>
      <c r="O107" s="563"/>
      <c r="P107" s="558"/>
      <c r="Q107" s="559"/>
      <c r="R107" s="560"/>
      <c r="S107" s="560"/>
      <c r="T107" s="560"/>
      <c r="U107" s="560"/>
      <c r="V107" s="560"/>
      <c r="W107" s="560"/>
      <c r="X107" s="560"/>
      <c r="Y107" s="560"/>
    </row>
    <row r="108" spans="1:25" ht="63.75">
      <c r="A108" s="548"/>
      <c r="B108" s="563" t="s">
        <v>926</v>
      </c>
      <c r="C108" s="562" t="s">
        <v>910</v>
      </c>
      <c r="D108" s="562" t="s">
        <v>927</v>
      </c>
      <c r="E108" s="562" t="s">
        <v>923</v>
      </c>
      <c r="F108" s="563" t="s">
        <v>712</v>
      </c>
      <c r="G108" s="563">
        <v>600</v>
      </c>
      <c r="H108" s="563">
        <v>6.3</v>
      </c>
      <c r="I108" s="592">
        <v>3780</v>
      </c>
      <c r="J108" s="563">
        <v>600</v>
      </c>
      <c r="K108" s="563">
        <f t="shared" si="26"/>
        <v>3780</v>
      </c>
      <c r="L108" s="581"/>
      <c r="M108" s="581"/>
      <c r="N108" s="563"/>
      <c r="O108" s="563"/>
      <c r="P108" s="558"/>
      <c r="Q108" s="559"/>
      <c r="R108" s="560"/>
      <c r="S108" s="560"/>
      <c r="T108" s="560"/>
      <c r="U108" s="560"/>
      <c r="V108" s="560"/>
      <c r="W108" s="560"/>
      <c r="X108" s="560"/>
      <c r="Y108" s="560"/>
    </row>
    <row r="109" spans="1:25" ht="63.75">
      <c r="A109" s="548"/>
      <c r="B109" s="563" t="s">
        <v>928</v>
      </c>
      <c r="C109" s="562" t="s">
        <v>910</v>
      </c>
      <c r="D109" s="562" t="s">
        <v>929</v>
      </c>
      <c r="E109" s="562" t="s">
        <v>930</v>
      </c>
      <c r="F109" s="563" t="s">
        <v>712</v>
      </c>
      <c r="G109" s="563">
        <v>600</v>
      </c>
      <c r="H109" s="563">
        <v>5.6</v>
      </c>
      <c r="I109" s="592">
        <v>3360</v>
      </c>
      <c r="J109" s="563">
        <v>600</v>
      </c>
      <c r="K109" s="563">
        <f t="shared" si="26"/>
        <v>3360</v>
      </c>
      <c r="L109" s="581"/>
      <c r="M109" s="581"/>
      <c r="N109" s="563"/>
      <c r="O109" s="563"/>
      <c r="P109" s="558"/>
      <c r="Q109" s="559"/>
      <c r="R109" s="560"/>
      <c r="S109" s="560"/>
      <c r="T109" s="560"/>
      <c r="U109" s="560"/>
      <c r="V109" s="560"/>
      <c r="W109" s="560"/>
      <c r="X109" s="560"/>
      <c r="Y109" s="560"/>
    </row>
    <row r="110" spans="1:25" ht="12.75" hidden="1">
      <c r="A110" s="571"/>
      <c r="B110" s="594" t="s">
        <v>931</v>
      </c>
      <c r="C110" s="1714" t="s">
        <v>932</v>
      </c>
      <c r="D110" s="1597"/>
      <c r="E110" s="595"/>
      <c r="F110" s="596"/>
      <c r="G110" s="596"/>
      <c r="H110" s="596"/>
      <c r="I110" s="597">
        <v>24778.3</v>
      </c>
      <c r="J110" s="596"/>
      <c r="K110" s="596">
        <f>SUM(K106:K109)</f>
        <v>24778.3</v>
      </c>
      <c r="L110" s="583"/>
      <c r="M110" s="583"/>
      <c r="N110" s="575"/>
      <c r="O110" s="575"/>
      <c r="P110" s="558"/>
      <c r="Q110" s="559"/>
      <c r="R110" s="560"/>
      <c r="S110" s="560"/>
      <c r="T110" s="560"/>
      <c r="U110" s="560"/>
      <c r="V110" s="560"/>
      <c r="W110" s="560"/>
      <c r="X110" s="560"/>
      <c r="Y110" s="560"/>
    </row>
    <row r="111" spans="1:25" ht="63.75">
      <c r="A111" s="548"/>
      <c r="B111" s="563" t="s">
        <v>933</v>
      </c>
      <c r="C111" s="562" t="s">
        <v>910</v>
      </c>
      <c r="D111" s="562" t="s">
        <v>934</v>
      </c>
      <c r="E111" s="562" t="s">
        <v>935</v>
      </c>
      <c r="F111" s="563" t="s">
        <v>712</v>
      </c>
      <c r="G111" s="563">
        <v>500</v>
      </c>
      <c r="H111" s="563">
        <v>2.52</v>
      </c>
      <c r="I111" s="592">
        <v>1260</v>
      </c>
      <c r="J111" s="563">
        <v>500</v>
      </c>
      <c r="K111" s="563">
        <f t="shared" ref="K111:K114" si="27">J111*H111</f>
        <v>1260</v>
      </c>
      <c r="L111" s="581"/>
      <c r="M111" s="581"/>
      <c r="N111" s="563"/>
      <c r="O111" s="563"/>
      <c r="P111" s="558"/>
      <c r="Q111" s="559"/>
      <c r="R111" s="560"/>
      <c r="S111" s="560"/>
      <c r="T111" s="560"/>
      <c r="U111" s="560"/>
      <c r="V111" s="560"/>
      <c r="W111" s="560"/>
      <c r="X111" s="560"/>
      <c r="Y111" s="560"/>
    </row>
    <row r="112" spans="1:25" ht="63.75">
      <c r="A112" s="548"/>
      <c r="B112" s="563" t="s">
        <v>936</v>
      </c>
      <c r="C112" s="562" t="s">
        <v>910</v>
      </c>
      <c r="D112" s="562" t="s">
        <v>937</v>
      </c>
      <c r="E112" s="562" t="s">
        <v>938</v>
      </c>
      <c r="F112" s="563" t="s">
        <v>712</v>
      </c>
      <c r="G112" s="563">
        <v>4000</v>
      </c>
      <c r="H112" s="563">
        <v>1.47</v>
      </c>
      <c r="I112" s="592">
        <v>5880</v>
      </c>
      <c r="J112" s="563">
        <v>4000</v>
      </c>
      <c r="K112" s="563">
        <f t="shared" si="27"/>
        <v>5880</v>
      </c>
      <c r="L112" s="581"/>
      <c r="M112" s="581"/>
      <c r="N112" s="563"/>
      <c r="O112" s="563"/>
      <c r="P112" s="558"/>
      <c r="Q112" s="559"/>
      <c r="R112" s="560"/>
      <c r="S112" s="560"/>
      <c r="T112" s="560"/>
      <c r="U112" s="560"/>
      <c r="V112" s="560"/>
      <c r="W112" s="560"/>
      <c r="X112" s="560"/>
      <c r="Y112" s="560"/>
    </row>
    <row r="113" spans="1:25" ht="63.75">
      <c r="A113" s="548"/>
      <c r="B113" s="563" t="s">
        <v>939</v>
      </c>
      <c r="C113" s="562" t="s">
        <v>910</v>
      </c>
      <c r="D113" s="562" t="s">
        <v>940</v>
      </c>
      <c r="E113" s="562" t="s">
        <v>941</v>
      </c>
      <c r="F113" s="563" t="s">
        <v>712</v>
      </c>
      <c r="G113" s="563">
        <v>800</v>
      </c>
      <c r="H113" s="563">
        <v>16.274999999999999</v>
      </c>
      <c r="I113" s="592">
        <v>13020</v>
      </c>
      <c r="J113" s="563">
        <v>800</v>
      </c>
      <c r="K113" s="563">
        <f t="shared" si="27"/>
        <v>13019.999999999998</v>
      </c>
      <c r="L113" s="581"/>
      <c r="M113" s="581"/>
      <c r="N113" s="563"/>
      <c r="O113" s="563"/>
      <c r="P113" s="558"/>
      <c r="Q113" s="559"/>
      <c r="R113" s="560"/>
      <c r="S113" s="560"/>
      <c r="T113" s="560"/>
      <c r="U113" s="560"/>
      <c r="V113" s="560"/>
      <c r="W113" s="560"/>
      <c r="X113" s="560"/>
      <c r="Y113" s="560"/>
    </row>
    <row r="114" spans="1:25" ht="63.75">
      <c r="A114" s="548"/>
      <c r="B114" s="563" t="s">
        <v>942</v>
      </c>
      <c r="C114" s="562" t="s">
        <v>910</v>
      </c>
      <c r="D114" s="562" t="s">
        <v>943</v>
      </c>
      <c r="E114" s="562" t="s">
        <v>944</v>
      </c>
      <c r="F114" s="563" t="s">
        <v>712</v>
      </c>
      <c r="G114" s="563">
        <v>200</v>
      </c>
      <c r="H114" s="563">
        <v>14</v>
      </c>
      <c r="I114" s="592">
        <v>2800</v>
      </c>
      <c r="J114" s="563">
        <v>200</v>
      </c>
      <c r="K114" s="563">
        <f t="shared" si="27"/>
        <v>2800</v>
      </c>
      <c r="L114" s="581"/>
      <c r="M114" s="581"/>
      <c r="N114" s="563"/>
      <c r="O114" s="563"/>
      <c r="P114" s="558"/>
      <c r="Q114" s="559"/>
      <c r="R114" s="560"/>
      <c r="S114" s="560"/>
      <c r="T114" s="560"/>
      <c r="U114" s="560"/>
      <c r="V114" s="560"/>
      <c r="W114" s="560"/>
      <c r="X114" s="560"/>
      <c r="Y114" s="560"/>
    </row>
    <row r="115" spans="1:25" ht="12.75" hidden="1">
      <c r="A115" s="571"/>
      <c r="B115" s="594" t="s">
        <v>945</v>
      </c>
      <c r="C115" s="1714" t="s">
        <v>946</v>
      </c>
      <c r="D115" s="1597"/>
      <c r="E115" s="595"/>
      <c r="F115" s="596"/>
      <c r="G115" s="596"/>
      <c r="H115" s="596"/>
      <c r="I115" s="597">
        <v>22960</v>
      </c>
      <c r="J115" s="596"/>
      <c r="K115" s="596">
        <f>SUM(K111:K114)</f>
        <v>22960</v>
      </c>
      <c r="L115" s="583"/>
      <c r="M115" s="583"/>
      <c r="N115" s="575"/>
      <c r="O115" s="575"/>
      <c r="P115" s="558"/>
      <c r="Q115" s="559"/>
      <c r="R115" s="560"/>
      <c r="S115" s="560"/>
      <c r="T115" s="560"/>
      <c r="U115" s="560"/>
      <c r="V115" s="560"/>
      <c r="W115" s="560"/>
      <c r="X115" s="560"/>
      <c r="Y115" s="560"/>
    </row>
    <row r="116" spans="1:25" ht="63.75">
      <c r="A116" s="548"/>
      <c r="B116" s="563" t="s">
        <v>947</v>
      </c>
      <c r="C116" s="562" t="s">
        <v>910</v>
      </c>
      <c r="D116" s="562" t="s">
        <v>948</v>
      </c>
      <c r="E116" s="562" t="s">
        <v>949</v>
      </c>
      <c r="F116" s="563" t="s">
        <v>510</v>
      </c>
      <c r="G116" s="563">
        <v>3800</v>
      </c>
      <c r="H116" s="563">
        <v>1.6579999999999999</v>
      </c>
      <c r="I116" s="592">
        <v>6300.4</v>
      </c>
      <c r="J116" s="563">
        <v>3800</v>
      </c>
      <c r="K116" s="563">
        <f t="shared" ref="K116:K118" si="28">J116*H116</f>
        <v>6300.4</v>
      </c>
      <c r="L116" s="581"/>
      <c r="M116" s="581"/>
      <c r="N116" s="563"/>
      <c r="O116" s="563"/>
      <c r="P116" s="558"/>
      <c r="Q116" s="559"/>
      <c r="R116" s="560"/>
      <c r="S116" s="560"/>
      <c r="T116" s="560"/>
      <c r="U116" s="560"/>
      <c r="V116" s="560"/>
      <c r="W116" s="560"/>
      <c r="X116" s="560"/>
      <c r="Y116" s="560"/>
    </row>
    <row r="117" spans="1:25" ht="63.75">
      <c r="A117" s="548"/>
      <c r="B117" s="563" t="s">
        <v>950</v>
      </c>
      <c r="C117" s="562" t="s">
        <v>910</v>
      </c>
      <c r="D117" s="562" t="s">
        <v>951</v>
      </c>
      <c r="E117" s="562" t="s">
        <v>930</v>
      </c>
      <c r="F117" s="563" t="s">
        <v>510</v>
      </c>
      <c r="G117" s="563">
        <v>200</v>
      </c>
      <c r="H117" s="563">
        <v>4.7249999999999996</v>
      </c>
      <c r="I117" s="598">
        <v>945</v>
      </c>
      <c r="J117" s="563">
        <v>200</v>
      </c>
      <c r="K117" s="563">
        <f t="shared" si="28"/>
        <v>944.99999999999989</v>
      </c>
      <c r="L117" s="581"/>
      <c r="M117" s="581"/>
      <c r="N117" s="563"/>
      <c r="O117" s="563"/>
      <c r="P117" s="558"/>
      <c r="Q117" s="559"/>
      <c r="R117" s="560"/>
      <c r="S117" s="560"/>
      <c r="T117" s="560"/>
      <c r="U117" s="560"/>
      <c r="V117" s="560"/>
      <c r="W117" s="560"/>
      <c r="X117" s="560"/>
      <c r="Y117" s="560"/>
    </row>
    <row r="118" spans="1:25" ht="63.75">
      <c r="A118" s="548"/>
      <c r="B118" s="563" t="s">
        <v>952</v>
      </c>
      <c r="C118" s="562" t="s">
        <v>910</v>
      </c>
      <c r="D118" s="562" t="s">
        <v>953</v>
      </c>
      <c r="E118" s="562" t="s">
        <v>954</v>
      </c>
      <c r="F118" s="563" t="s">
        <v>783</v>
      </c>
      <c r="G118" s="563">
        <v>20</v>
      </c>
      <c r="H118" s="563">
        <v>47.25</v>
      </c>
      <c r="I118" s="598">
        <v>945</v>
      </c>
      <c r="J118" s="563">
        <v>20</v>
      </c>
      <c r="K118" s="563">
        <f t="shared" si="28"/>
        <v>945</v>
      </c>
      <c r="L118" s="581"/>
      <c r="M118" s="581"/>
      <c r="N118" s="563"/>
      <c r="O118" s="563"/>
      <c r="P118" s="558"/>
      <c r="Q118" s="559"/>
      <c r="R118" s="560"/>
      <c r="S118" s="560"/>
      <c r="T118" s="560"/>
      <c r="U118" s="560"/>
      <c r="V118" s="560"/>
      <c r="W118" s="560"/>
      <c r="X118" s="560"/>
      <c r="Y118" s="560"/>
    </row>
    <row r="119" spans="1:25" ht="12.75" hidden="1">
      <c r="A119" s="571"/>
      <c r="B119" s="594" t="s">
        <v>955</v>
      </c>
      <c r="C119" s="1714" t="s">
        <v>956</v>
      </c>
      <c r="D119" s="1597"/>
      <c r="E119" s="595"/>
      <c r="F119" s="596"/>
      <c r="G119" s="596"/>
      <c r="H119" s="596"/>
      <c r="I119" s="597">
        <v>8190.4</v>
      </c>
      <c r="J119" s="596"/>
      <c r="K119" s="596">
        <f>SUM(K116:K118)</f>
        <v>8190.4</v>
      </c>
      <c r="L119" s="583"/>
      <c r="M119" s="583"/>
      <c r="N119" s="575"/>
      <c r="O119" s="575"/>
      <c r="P119" s="558"/>
      <c r="Q119" s="559"/>
      <c r="R119" s="560"/>
      <c r="S119" s="560"/>
      <c r="T119" s="560"/>
      <c r="U119" s="560"/>
      <c r="V119" s="560"/>
      <c r="W119" s="560"/>
      <c r="X119" s="560"/>
      <c r="Y119" s="560"/>
    </row>
    <row r="120" spans="1:25" ht="63.75">
      <c r="A120" s="548"/>
      <c r="B120" s="563" t="s">
        <v>957</v>
      </c>
      <c r="C120" s="562" t="s">
        <v>910</v>
      </c>
      <c r="D120" s="562" t="s">
        <v>953</v>
      </c>
      <c r="E120" s="562" t="s">
        <v>958</v>
      </c>
      <c r="F120" s="563" t="s">
        <v>712</v>
      </c>
      <c r="G120" s="563">
        <v>11600</v>
      </c>
      <c r="H120" s="563">
        <v>1.72</v>
      </c>
      <c r="I120" s="592">
        <v>19952</v>
      </c>
      <c r="J120" s="563">
        <v>11600</v>
      </c>
      <c r="K120" s="563">
        <f t="shared" ref="K120:K124" si="29">J120*H120</f>
        <v>19952</v>
      </c>
      <c r="L120" s="581"/>
      <c r="M120" s="581"/>
      <c r="N120" s="563"/>
      <c r="O120" s="563"/>
      <c r="P120" s="558"/>
      <c r="Q120" s="559"/>
      <c r="R120" s="560"/>
      <c r="S120" s="560"/>
      <c r="T120" s="560"/>
      <c r="U120" s="560"/>
      <c r="V120" s="560"/>
      <c r="W120" s="560"/>
      <c r="X120" s="560"/>
      <c r="Y120" s="560"/>
    </row>
    <row r="121" spans="1:25" ht="51">
      <c r="A121" s="548"/>
      <c r="B121" s="563" t="s">
        <v>959</v>
      </c>
      <c r="C121" s="562" t="s">
        <v>910</v>
      </c>
      <c r="D121" s="562" t="s">
        <v>960</v>
      </c>
      <c r="E121" s="562" t="s">
        <v>961</v>
      </c>
      <c r="F121" s="563" t="s">
        <v>153</v>
      </c>
      <c r="G121" s="563">
        <v>2400</v>
      </c>
      <c r="H121" s="563">
        <v>0.52500000000000002</v>
      </c>
      <c r="I121" s="592">
        <v>1260</v>
      </c>
      <c r="J121" s="563">
        <v>2400</v>
      </c>
      <c r="K121" s="563">
        <f t="shared" si="29"/>
        <v>1260</v>
      </c>
      <c r="L121" s="581"/>
      <c r="M121" s="581"/>
      <c r="N121" s="563"/>
      <c r="O121" s="563"/>
      <c r="P121" s="558"/>
      <c r="Q121" s="559"/>
      <c r="R121" s="560"/>
      <c r="S121" s="560"/>
      <c r="T121" s="560"/>
      <c r="U121" s="560"/>
      <c r="V121" s="560"/>
      <c r="W121" s="560"/>
      <c r="X121" s="560"/>
      <c r="Y121" s="560"/>
    </row>
    <row r="122" spans="1:25" ht="38.25">
      <c r="A122" s="548"/>
      <c r="B122" s="563" t="s">
        <v>962</v>
      </c>
      <c r="C122" s="562" t="s">
        <v>910</v>
      </c>
      <c r="D122" s="562" t="s">
        <v>963</v>
      </c>
      <c r="E122" s="562" t="s">
        <v>964</v>
      </c>
      <c r="F122" s="563" t="s">
        <v>712</v>
      </c>
      <c r="G122" s="563">
        <v>12200</v>
      </c>
      <c r="H122" s="563">
        <v>2.4790000000000001</v>
      </c>
      <c r="I122" s="592">
        <v>30243.8</v>
      </c>
      <c r="J122" s="563">
        <v>12200</v>
      </c>
      <c r="K122" s="563">
        <f t="shared" si="29"/>
        <v>30243.800000000003</v>
      </c>
      <c r="L122" s="581"/>
      <c r="M122" s="581"/>
      <c r="N122" s="563"/>
      <c r="O122" s="563"/>
      <c r="P122" s="558"/>
      <c r="Q122" s="559"/>
      <c r="R122" s="560"/>
      <c r="S122" s="560"/>
      <c r="T122" s="560"/>
      <c r="U122" s="560"/>
      <c r="V122" s="560"/>
      <c r="W122" s="560"/>
      <c r="X122" s="560"/>
      <c r="Y122" s="560"/>
    </row>
    <row r="123" spans="1:25" ht="25.5">
      <c r="A123" s="548"/>
      <c r="B123" s="563" t="s">
        <v>965</v>
      </c>
      <c r="C123" s="562" t="s">
        <v>910</v>
      </c>
      <c r="D123" s="562" t="s">
        <v>966</v>
      </c>
      <c r="E123" s="562" t="s">
        <v>967</v>
      </c>
      <c r="F123" s="563" t="s">
        <v>712</v>
      </c>
      <c r="G123" s="563">
        <v>1700</v>
      </c>
      <c r="H123" s="563">
        <v>4.9409999999999998</v>
      </c>
      <c r="I123" s="592">
        <v>8399.7000000000007</v>
      </c>
      <c r="J123" s="563">
        <v>1700</v>
      </c>
      <c r="K123" s="563">
        <f t="shared" si="29"/>
        <v>8399.6999999999989</v>
      </c>
      <c r="L123" s="581"/>
      <c r="M123" s="581"/>
      <c r="N123" s="563"/>
      <c r="O123" s="563"/>
      <c r="P123" s="558"/>
      <c r="Q123" s="559"/>
      <c r="R123" s="560"/>
      <c r="S123" s="560"/>
      <c r="T123" s="560"/>
      <c r="U123" s="560"/>
      <c r="V123" s="560"/>
      <c r="W123" s="560"/>
      <c r="X123" s="560"/>
      <c r="Y123" s="560"/>
    </row>
    <row r="124" spans="1:25" ht="25.5">
      <c r="A124" s="548"/>
      <c r="B124" s="563" t="s">
        <v>968</v>
      </c>
      <c r="C124" s="562" t="s">
        <v>910</v>
      </c>
      <c r="D124" s="562" t="s">
        <v>969</v>
      </c>
      <c r="E124" s="562" t="s">
        <v>967</v>
      </c>
      <c r="F124" s="563" t="s">
        <v>712</v>
      </c>
      <c r="G124" s="563">
        <v>3600</v>
      </c>
      <c r="H124" s="563">
        <v>7</v>
      </c>
      <c r="I124" s="592">
        <v>25200</v>
      </c>
      <c r="J124" s="563">
        <v>3600</v>
      </c>
      <c r="K124" s="563">
        <f t="shared" si="29"/>
        <v>25200</v>
      </c>
      <c r="L124" s="581"/>
      <c r="M124" s="581"/>
      <c r="N124" s="563"/>
      <c r="O124" s="563"/>
      <c r="P124" s="558"/>
      <c r="Q124" s="559"/>
      <c r="R124" s="560"/>
      <c r="S124" s="560"/>
      <c r="T124" s="560"/>
      <c r="U124" s="560"/>
      <c r="V124" s="560"/>
      <c r="W124" s="560"/>
      <c r="X124" s="560"/>
      <c r="Y124" s="560"/>
    </row>
    <row r="125" spans="1:25" ht="12.75" hidden="1">
      <c r="A125" s="571"/>
      <c r="B125" s="594" t="s">
        <v>970</v>
      </c>
      <c r="C125" s="1714" t="s">
        <v>971</v>
      </c>
      <c r="D125" s="1597"/>
      <c r="E125" s="595"/>
      <c r="F125" s="596"/>
      <c r="G125" s="596"/>
      <c r="H125" s="596"/>
      <c r="I125" s="597">
        <v>85055.5</v>
      </c>
      <c r="J125" s="596"/>
      <c r="K125" s="596">
        <f>SUM(K120:K124)</f>
        <v>85055.5</v>
      </c>
      <c r="L125" s="583"/>
      <c r="M125" s="583"/>
      <c r="N125" s="575"/>
      <c r="O125" s="575"/>
      <c r="P125" s="558"/>
      <c r="Q125" s="559"/>
      <c r="R125" s="560"/>
      <c r="S125" s="560"/>
      <c r="T125" s="560"/>
      <c r="U125" s="560"/>
      <c r="V125" s="560"/>
      <c r="W125" s="560"/>
      <c r="X125" s="560"/>
      <c r="Y125" s="560"/>
    </row>
    <row r="126" spans="1:25" ht="38.25">
      <c r="A126" s="548"/>
      <c r="B126" s="563" t="s">
        <v>972</v>
      </c>
      <c r="C126" s="562" t="s">
        <v>910</v>
      </c>
      <c r="D126" s="562" t="s">
        <v>973</v>
      </c>
      <c r="E126" s="562" t="s">
        <v>964</v>
      </c>
      <c r="F126" s="563" t="s">
        <v>712</v>
      </c>
      <c r="G126" s="563">
        <v>3700</v>
      </c>
      <c r="H126" s="563">
        <v>7.15</v>
      </c>
      <c r="I126" s="592">
        <v>26455</v>
      </c>
      <c r="J126" s="563">
        <v>3700</v>
      </c>
      <c r="K126" s="563">
        <f t="shared" ref="K126:K130" si="30">J126*H126</f>
        <v>26455</v>
      </c>
      <c r="L126" s="581"/>
      <c r="M126" s="581"/>
      <c r="N126" s="563"/>
      <c r="O126" s="563"/>
      <c r="P126" s="558"/>
      <c r="Q126" s="559"/>
      <c r="R126" s="560"/>
      <c r="S126" s="560"/>
      <c r="T126" s="560"/>
      <c r="U126" s="560"/>
      <c r="V126" s="560"/>
      <c r="W126" s="560"/>
      <c r="X126" s="560"/>
      <c r="Y126" s="560"/>
    </row>
    <row r="127" spans="1:25" ht="51">
      <c r="A127" s="548"/>
      <c r="B127" s="563" t="s">
        <v>974</v>
      </c>
      <c r="C127" s="562" t="s">
        <v>910</v>
      </c>
      <c r="D127" s="562" t="s">
        <v>975</v>
      </c>
      <c r="E127" s="562" t="s">
        <v>964</v>
      </c>
      <c r="F127" s="563" t="s">
        <v>712</v>
      </c>
      <c r="G127" s="563">
        <v>550</v>
      </c>
      <c r="H127" s="563">
        <v>7.6360000000000001</v>
      </c>
      <c r="I127" s="592">
        <v>4199.8</v>
      </c>
      <c r="J127" s="563">
        <v>550</v>
      </c>
      <c r="K127" s="563">
        <f t="shared" si="30"/>
        <v>4199.8</v>
      </c>
      <c r="L127" s="581"/>
      <c r="M127" s="581"/>
      <c r="N127" s="563"/>
      <c r="O127" s="563"/>
      <c r="P127" s="558"/>
      <c r="Q127" s="559"/>
      <c r="R127" s="560"/>
      <c r="S127" s="560"/>
      <c r="T127" s="560"/>
      <c r="U127" s="560"/>
      <c r="V127" s="560"/>
      <c r="W127" s="560"/>
      <c r="X127" s="560"/>
      <c r="Y127" s="560"/>
    </row>
    <row r="128" spans="1:25" ht="51">
      <c r="A128" s="548"/>
      <c r="B128" s="563" t="s">
        <v>976</v>
      </c>
      <c r="C128" s="562" t="s">
        <v>910</v>
      </c>
      <c r="D128" s="562" t="s">
        <v>977</v>
      </c>
      <c r="E128" s="562" t="s">
        <v>964</v>
      </c>
      <c r="F128" s="563" t="s">
        <v>712</v>
      </c>
      <c r="G128" s="563">
        <v>600</v>
      </c>
      <c r="H128" s="563">
        <v>8.4</v>
      </c>
      <c r="I128" s="592">
        <v>5040</v>
      </c>
      <c r="J128" s="563">
        <v>600</v>
      </c>
      <c r="K128" s="563">
        <f t="shared" si="30"/>
        <v>5040</v>
      </c>
      <c r="L128" s="581"/>
      <c r="M128" s="581"/>
      <c r="N128" s="563"/>
      <c r="O128" s="563"/>
      <c r="P128" s="558"/>
      <c r="Q128" s="559"/>
      <c r="R128" s="560"/>
      <c r="S128" s="560"/>
      <c r="T128" s="560"/>
      <c r="U128" s="560"/>
      <c r="V128" s="560"/>
      <c r="W128" s="560"/>
      <c r="X128" s="560"/>
      <c r="Y128" s="560"/>
    </row>
    <row r="129" spans="1:25" ht="51">
      <c r="A129" s="548"/>
      <c r="B129" s="563" t="s">
        <v>978</v>
      </c>
      <c r="C129" s="562" t="s">
        <v>910</v>
      </c>
      <c r="D129" s="562" t="s">
        <v>979</v>
      </c>
      <c r="E129" s="562" t="s">
        <v>964</v>
      </c>
      <c r="F129" s="563" t="s">
        <v>712</v>
      </c>
      <c r="G129" s="563">
        <v>600</v>
      </c>
      <c r="H129" s="563">
        <v>7.88</v>
      </c>
      <c r="I129" s="592">
        <v>4728</v>
      </c>
      <c r="J129" s="563">
        <v>600</v>
      </c>
      <c r="K129" s="563">
        <f t="shared" si="30"/>
        <v>4728</v>
      </c>
      <c r="L129" s="581"/>
      <c r="M129" s="581"/>
      <c r="N129" s="563"/>
      <c r="O129" s="563"/>
      <c r="P129" s="558"/>
      <c r="Q129" s="559"/>
      <c r="R129" s="560"/>
      <c r="S129" s="560"/>
      <c r="T129" s="560"/>
      <c r="U129" s="560"/>
      <c r="V129" s="560"/>
      <c r="W129" s="560"/>
      <c r="X129" s="560"/>
      <c r="Y129" s="560"/>
    </row>
    <row r="130" spans="1:25" ht="51">
      <c r="A130" s="548"/>
      <c r="B130" s="563" t="s">
        <v>980</v>
      </c>
      <c r="C130" s="562" t="s">
        <v>910</v>
      </c>
      <c r="D130" s="562" t="s">
        <v>981</v>
      </c>
      <c r="E130" s="562" t="s">
        <v>982</v>
      </c>
      <c r="F130" s="563" t="s">
        <v>783</v>
      </c>
      <c r="G130" s="563">
        <v>20</v>
      </c>
      <c r="H130" s="563">
        <v>36.75</v>
      </c>
      <c r="I130" s="598">
        <v>735</v>
      </c>
      <c r="J130" s="563">
        <v>20</v>
      </c>
      <c r="K130" s="563">
        <f t="shared" si="30"/>
        <v>735</v>
      </c>
      <c r="L130" s="581"/>
      <c r="M130" s="581"/>
      <c r="N130" s="563"/>
      <c r="O130" s="563"/>
      <c r="P130" s="558"/>
      <c r="Q130" s="559"/>
      <c r="R130" s="560"/>
      <c r="S130" s="560"/>
      <c r="T130" s="560"/>
      <c r="U130" s="560"/>
      <c r="V130" s="560"/>
      <c r="W130" s="560"/>
      <c r="X130" s="560"/>
      <c r="Y130" s="560"/>
    </row>
    <row r="131" spans="1:25" ht="12.75" hidden="1">
      <c r="A131" s="571"/>
      <c r="B131" s="594" t="s">
        <v>983</v>
      </c>
      <c r="C131" s="1714" t="s">
        <v>984</v>
      </c>
      <c r="D131" s="1597"/>
      <c r="E131" s="595"/>
      <c r="F131" s="596"/>
      <c r="G131" s="596"/>
      <c r="H131" s="596"/>
      <c r="I131" s="597">
        <v>41157.800000000003</v>
      </c>
      <c r="J131" s="596"/>
      <c r="K131" s="596">
        <f>SUM(K126:K130)</f>
        <v>41157.800000000003</v>
      </c>
      <c r="L131" s="583"/>
      <c r="M131" s="583"/>
      <c r="N131" s="575"/>
      <c r="O131" s="575"/>
      <c r="P131" s="558"/>
      <c r="Q131" s="559"/>
      <c r="R131" s="560"/>
      <c r="S131" s="560"/>
      <c r="T131" s="560"/>
      <c r="U131" s="560"/>
      <c r="V131" s="560"/>
      <c r="W131" s="560"/>
      <c r="X131" s="560"/>
      <c r="Y131" s="560"/>
    </row>
    <row r="132" spans="1:25" ht="51">
      <c r="A132" s="548"/>
      <c r="B132" s="563" t="s">
        <v>985</v>
      </c>
      <c r="C132" s="562" t="s">
        <v>910</v>
      </c>
      <c r="D132" s="562" t="s">
        <v>986</v>
      </c>
      <c r="E132" s="562" t="s">
        <v>987</v>
      </c>
      <c r="F132" s="563" t="s">
        <v>783</v>
      </c>
      <c r="G132" s="563">
        <v>20</v>
      </c>
      <c r="H132" s="563">
        <v>42</v>
      </c>
      <c r="I132" s="598">
        <v>840</v>
      </c>
      <c r="J132" s="563">
        <v>20</v>
      </c>
      <c r="K132" s="563">
        <f t="shared" ref="K132:K134" si="31">J132*H132</f>
        <v>840</v>
      </c>
      <c r="L132" s="581"/>
      <c r="M132" s="581"/>
      <c r="N132" s="563"/>
      <c r="O132" s="563"/>
      <c r="P132" s="558"/>
      <c r="Q132" s="559"/>
      <c r="R132" s="560"/>
      <c r="S132" s="560"/>
      <c r="T132" s="560"/>
      <c r="U132" s="560"/>
      <c r="V132" s="560"/>
      <c r="W132" s="560"/>
      <c r="X132" s="560"/>
      <c r="Y132" s="560"/>
    </row>
    <row r="133" spans="1:25" ht="51">
      <c r="A133" s="548"/>
      <c r="B133" s="563" t="s">
        <v>988</v>
      </c>
      <c r="C133" s="562" t="s">
        <v>910</v>
      </c>
      <c r="D133" s="562" t="s">
        <v>989</v>
      </c>
      <c r="E133" s="562" t="s">
        <v>990</v>
      </c>
      <c r="F133" s="563" t="s">
        <v>783</v>
      </c>
      <c r="G133" s="563">
        <v>20</v>
      </c>
      <c r="H133" s="563">
        <v>47.25</v>
      </c>
      <c r="I133" s="598">
        <v>945</v>
      </c>
      <c r="J133" s="563">
        <v>20</v>
      </c>
      <c r="K133" s="563">
        <f t="shared" si="31"/>
        <v>945</v>
      </c>
      <c r="L133" s="581"/>
      <c r="M133" s="581"/>
      <c r="N133" s="563"/>
      <c r="O133" s="563"/>
      <c r="P133" s="558"/>
      <c r="Q133" s="559"/>
      <c r="R133" s="560"/>
      <c r="S133" s="560"/>
      <c r="T133" s="560"/>
      <c r="U133" s="560"/>
      <c r="V133" s="560"/>
      <c r="W133" s="560"/>
      <c r="X133" s="560"/>
      <c r="Y133" s="560"/>
    </row>
    <row r="134" spans="1:25" ht="63.75">
      <c r="A134" s="548"/>
      <c r="B134" s="563" t="s">
        <v>991</v>
      </c>
      <c r="C134" s="562" t="s">
        <v>910</v>
      </c>
      <c r="D134" s="562" t="s">
        <v>992</v>
      </c>
      <c r="E134" s="562" t="s">
        <v>993</v>
      </c>
      <c r="F134" s="563" t="s">
        <v>783</v>
      </c>
      <c r="G134" s="563">
        <v>20</v>
      </c>
      <c r="H134" s="563">
        <v>47.25</v>
      </c>
      <c r="I134" s="598">
        <v>945</v>
      </c>
      <c r="J134" s="563">
        <v>20</v>
      </c>
      <c r="K134" s="563">
        <f t="shared" si="31"/>
        <v>945</v>
      </c>
      <c r="L134" s="581"/>
      <c r="M134" s="581"/>
      <c r="N134" s="563"/>
      <c r="O134" s="563"/>
      <c r="P134" s="558"/>
      <c r="Q134" s="559"/>
      <c r="R134" s="560"/>
      <c r="S134" s="560"/>
      <c r="T134" s="560"/>
      <c r="U134" s="560"/>
      <c r="V134" s="560"/>
      <c r="W134" s="560"/>
      <c r="X134" s="560"/>
      <c r="Y134" s="560"/>
    </row>
    <row r="135" spans="1:25" ht="12.75" hidden="1">
      <c r="A135" s="571"/>
      <c r="B135" s="594" t="s">
        <v>994</v>
      </c>
      <c r="C135" s="1714" t="s">
        <v>995</v>
      </c>
      <c r="D135" s="1597"/>
      <c r="E135" s="595"/>
      <c r="F135" s="596"/>
      <c r="G135" s="596"/>
      <c r="H135" s="596"/>
      <c r="I135" s="597">
        <v>2730</v>
      </c>
      <c r="J135" s="596"/>
      <c r="K135" s="596">
        <f>SUM(K132:K134)</f>
        <v>2730</v>
      </c>
      <c r="L135" s="583"/>
      <c r="M135" s="583"/>
      <c r="N135" s="575"/>
      <c r="O135" s="575"/>
      <c r="P135" s="558"/>
      <c r="Q135" s="559"/>
      <c r="R135" s="560"/>
      <c r="S135" s="560"/>
      <c r="T135" s="560"/>
      <c r="U135" s="560"/>
      <c r="V135" s="560"/>
      <c r="W135" s="560"/>
      <c r="X135" s="560"/>
      <c r="Y135" s="560"/>
    </row>
    <row r="136" spans="1:25" ht="89.25">
      <c r="A136" s="548"/>
      <c r="B136" s="563" t="s">
        <v>996</v>
      </c>
      <c r="C136" s="562" t="s">
        <v>910</v>
      </c>
      <c r="D136" s="562" t="s">
        <v>997</v>
      </c>
      <c r="E136" s="562" t="s">
        <v>998</v>
      </c>
      <c r="F136" s="563" t="s">
        <v>783</v>
      </c>
      <c r="G136" s="563">
        <v>20</v>
      </c>
      <c r="H136" s="563">
        <v>178.5</v>
      </c>
      <c r="I136" s="592">
        <v>3570</v>
      </c>
      <c r="J136" s="563">
        <v>20</v>
      </c>
      <c r="K136" s="563">
        <f t="shared" ref="K136:K137" si="32">J136*H136</f>
        <v>3570</v>
      </c>
      <c r="L136" s="581"/>
      <c r="M136" s="581"/>
      <c r="N136" s="563"/>
      <c r="O136" s="563"/>
      <c r="P136" s="558"/>
      <c r="Q136" s="559"/>
      <c r="R136" s="560"/>
      <c r="S136" s="560"/>
      <c r="T136" s="560"/>
      <c r="U136" s="560"/>
      <c r="V136" s="560"/>
      <c r="W136" s="560"/>
      <c r="X136" s="560"/>
      <c r="Y136" s="560"/>
    </row>
    <row r="137" spans="1:25" ht="89.25">
      <c r="A137" s="548"/>
      <c r="B137" s="563" t="s">
        <v>999</v>
      </c>
      <c r="C137" s="562" t="s">
        <v>910</v>
      </c>
      <c r="D137" s="562" t="s">
        <v>1000</v>
      </c>
      <c r="E137" s="562" t="s">
        <v>1001</v>
      </c>
      <c r="F137" s="563" t="s">
        <v>783</v>
      </c>
      <c r="G137" s="563">
        <v>20</v>
      </c>
      <c r="H137" s="563">
        <v>189</v>
      </c>
      <c r="I137" s="592">
        <v>3780</v>
      </c>
      <c r="J137" s="563">
        <v>20</v>
      </c>
      <c r="K137" s="563">
        <f t="shared" si="32"/>
        <v>3780</v>
      </c>
      <c r="L137" s="581"/>
      <c r="M137" s="581"/>
      <c r="N137" s="563"/>
      <c r="O137" s="563"/>
      <c r="P137" s="558"/>
      <c r="Q137" s="559"/>
      <c r="R137" s="560"/>
      <c r="S137" s="560"/>
      <c r="T137" s="560"/>
      <c r="U137" s="560"/>
      <c r="V137" s="560"/>
      <c r="W137" s="560"/>
      <c r="X137" s="560"/>
      <c r="Y137" s="560"/>
    </row>
    <row r="138" spans="1:25" ht="12.75" hidden="1">
      <c r="A138" s="571"/>
      <c r="B138" s="594" t="s">
        <v>1002</v>
      </c>
      <c r="C138" s="1714" t="s">
        <v>1003</v>
      </c>
      <c r="D138" s="1597"/>
      <c r="E138" s="595"/>
      <c r="F138" s="596"/>
      <c r="G138" s="596"/>
      <c r="H138" s="596"/>
      <c r="I138" s="597">
        <v>7350</v>
      </c>
      <c r="J138" s="596"/>
      <c r="K138" s="596">
        <f>SUM(K136:K137)</f>
        <v>7350</v>
      </c>
      <c r="L138" s="583"/>
      <c r="M138" s="583"/>
      <c r="N138" s="575"/>
      <c r="O138" s="575"/>
      <c r="P138" s="558"/>
      <c r="Q138" s="559"/>
      <c r="R138" s="560"/>
      <c r="S138" s="560"/>
      <c r="T138" s="560"/>
      <c r="U138" s="560"/>
      <c r="V138" s="560"/>
      <c r="W138" s="560"/>
      <c r="X138" s="560"/>
      <c r="Y138" s="560"/>
    </row>
    <row r="139" spans="1:25" ht="114.75">
      <c r="A139" s="548"/>
      <c r="B139" s="563" t="s">
        <v>1004</v>
      </c>
      <c r="C139" s="562" t="s">
        <v>910</v>
      </c>
      <c r="D139" s="562" t="s">
        <v>1005</v>
      </c>
      <c r="E139" s="562" t="s">
        <v>750</v>
      </c>
      <c r="F139" s="563" t="s">
        <v>153</v>
      </c>
      <c r="G139" s="563">
        <v>0</v>
      </c>
      <c r="H139" s="563">
        <v>0</v>
      </c>
      <c r="I139" s="598">
        <v>0</v>
      </c>
      <c r="J139" s="563">
        <v>0</v>
      </c>
      <c r="K139" s="563">
        <f t="shared" ref="K139:K140" si="33">J139*H139</f>
        <v>0</v>
      </c>
      <c r="L139" s="581"/>
      <c r="M139" s="581"/>
      <c r="N139" s="563"/>
      <c r="O139" s="563"/>
      <c r="P139" s="558"/>
      <c r="Q139" s="559"/>
      <c r="R139" s="560"/>
      <c r="S139" s="560"/>
      <c r="T139" s="560"/>
      <c r="U139" s="560"/>
      <c r="V139" s="560"/>
      <c r="W139" s="560"/>
      <c r="X139" s="560"/>
      <c r="Y139" s="560"/>
    </row>
    <row r="140" spans="1:25" ht="153">
      <c r="A140" s="548"/>
      <c r="B140" s="563" t="s">
        <v>1006</v>
      </c>
      <c r="C140" s="562" t="s">
        <v>910</v>
      </c>
      <c r="D140" s="562" t="s">
        <v>1007</v>
      </c>
      <c r="E140" s="562" t="s">
        <v>750</v>
      </c>
      <c r="F140" s="563" t="s">
        <v>153</v>
      </c>
      <c r="G140" s="563">
        <v>0</v>
      </c>
      <c r="H140" s="563">
        <v>0</v>
      </c>
      <c r="I140" s="598">
        <v>0</v>
      </c>
      <c r="J140" s="563">
        <v>0</v>
      </c>
      <c r="K140" s="563">
        <f t="shared" si="33"/>
        <v>0</v>
      </c>
      <c r="L140" s="581"/>
      <c r="M140" s="581"/>
      <c r="N140" s="563"/>
      <c r="O140" s="563"/>
      <c r="P140" s="558"/>
      <c r="Q140" s="559"/>
      <c r="R140" s="560"/>
      <c r="S140" s="560"/>
      <c r="T140" s="560"/>
      <c r="U140" s="560"/>
      <c r="V140" s="560"/>
      <c r="W140" s="560"/>
      <c r="X140" s="560"/>
      <c r="Y140" s="560"/>
    </row>
    <row r="141" spans="1:25" ht="12.75" hidden="1">
      <c r="A141" s="571"/>
      <c r="B141" s="594" t="s">
        <v>1008</v>
      </c>
      <c r="C141" s="1714" t="s">
        <v>1009</v>
      </c>
      <c r="D141" s="1597"/>
      <c r="E141" s="595"/>
      <c r="F141" s="596"/>
      <c r="G141" s="596"/>
      <c r="H141" s="596"/>
      <c r="I141" s="596">
        <v>0</v>
      </c>
      <c r="J141" s="596"/>
      <c r="K141" s="596" t="s">
        <v>751</v>
      </c>
      <c r="L141" s="583"/>
      <c r="M141" s="583"/>
      <c r="N141" s="575"/>
      <c r="O141" s="575"/>
      <c r="P141" s="558"/>
      <c r="Q141" s="559"/>
      <c r="R141" s="560"/>
      <c r="S141" s="560"/>
      <c r="T141" s="560"/>
      <c r="U141" s="560"/>
      <c r="V141" s="560"/>
      <c r="W141" s="560"/>
      <c r="X141" s="560"/>
      <c r="Y141" s="560"/>
    </row>
    <row r="142" spans="1:25" ht="140.25">
      <c r="A142" s="548"/>
      <c r="B142" s="563" t="s">
        <v>1010</v>
      </c>
      <c r="C142" s="562" t="s">
        <v>910</v>
      </c>
      <c r="D142" s="562" t="s">
        <v>757</v>
      </c>
      <c r="E142" s="562" t="s">
        <v>750</v>
      </c>
      <c r="F142" s="563" t="s">
        <v>153</v>
      </c>
      <c r="G142" s="563">
        <v>0</v>
      </c>
      <c r="H142" s="563">
        <v>0</v>
      </c>
      <c r="I142" s="598">
        <v>0</v>
      </c>
      <c r="J142" s="563">
        <v>0</v>
      </c>
      <c r="K142" s="563">
        <f t="shared" ref="K142:K144" si="34">J142*H142</f>
        <v>0</v>
      </c>
      <c r="L142" s="581"/>
      <c r="M142" s="581"/>
      <c r="N142" s="563"/>
      <c r="O142" s="563"/>
      <c r="P142" s="558"/>
      <c r="Q142" s="559"/>
      <c r="R142" s="560"/>
      <c r="S142" s="560"/>
      <c r="T142" s="560"/>
      <c r="U142" s="560"/>
      <c r="V142" s="560"/>
      <c r="W142" s="560"/>
      <c r="X142" s="560"/>
      <c r="Y142" s="560"/>
    </row>
    <row r="143" spans="1:25" ht="51">
      <c r="A143" s="548"/>
      <c r="B143" s="563" t="s">
        <v>149</v>
      </c>
      <c r="C143" s="562" t="s">
        <v>1011</v>
      </c>
      <c r="D143" s="562" t="s">
        <v>1012</v>
      </c>
      <c r="E143" s="562" t="s">
        <v>1013</v>
      </c>
      <c r="F143" s="563" t="s">
        <v>153</v>
      </c>
      <c r="G143" s="563">
        <v>0</v>
      </c>
      <c r="H143" s="563">
        <v>0</v>
      </c>
      <c r="I143" s="598">
        <v>0</v>
      </c>
      <c r="J143" s="563">
        <v>0</v>
      </c>
      <c r="K143" s="563">
        <f t="shared" si="34"/>
        <v>0</v>
      </c>
      <c r="L143" s="581"/>
      <c r="M143" s="581"/>
      <c r="N143" s="563"/>
      <c r="O143" s="563"/>
      <c r="P143" s="558"/>
      <c r="Q143" s="559"/>
      <c r="R143" s="560"/>
      <c r="S143" s="560"/>
      <c r="T143" s="560"/>
      <c r="U143" s="560"/>
      <c r="V143" s="560"/>
      <c r="W143" s="560"/>
      <c r="X143" s="560"/>
      <c r="Y143" s="560"/>
    </row>
    <row r="144" spans="1:25" ht="38.25">
      <c r="A144" s="548"/>
      <c r="B144" s="563" t="s">
        <v>154</v>
      </c>
      <c r="C144" s="562" t="s">
        <v>1011</v>
      </c>
      <c r="D144" s="562" t="s">
        <v>1012</v>
      </c>
      <c r="E144" s="562" t="s">
        <v>1014</v>
      </c>
      <c r="F144" s="563" t="s">
        <v>510</v>
      </c>
      <c r="G144" s="563">
        <v>1120</v>
      </c>
      <c r="H144" s="563">
        <v>6.9749999999999996</v>
      </c>
      <c r="I144" s="592">
        <v>7812</v>
      </c>
      <c r="J144" s="563">
        <v>1120</v>
      </c>
      <c r="K144" s="563">
        <f t="shared" si="34"/>
        <v>7812</v>
      </c>
      <c r="L144" s="581"/>
      <c r="M144" s="581"/>
      <c r="N144" s="563"/>
      <c r="O144" s="563"/>
      <c r="P144" s="558"/>
      <c r="Q144" s="559"/>
      <c r="R144" s="560"/>
      <c r="S144" s="560"/>
      <c r="T144" s="560"/>
      <c r="U144" s="560"/>
      <c r="V144" s="560"/>
      <c r="W144" s="560"/>
      <c r="X144" s="560"/>
      <c r="Y144" s="560"/>
    </row>
    <row r="145" spans="1:25" ht="12.75" hidden="1">
      <c r="A145" s="571"/>
      <c r="B145" s="594" t="s">
        <v>1015</v>
      </c>
      <c r="C145" s="1714" t="s">
        <v>1016</v>
      </c>
      <c r="D145" s="1597"/>
      <c r="E145" s="595"/>
      <c r="F145" s="596"/>
      <c r="G145" s="596"/>
      <c r="H145" s="596"/>
      <c r="I145" s="597">
        <v>7812</v>
      </c>
      <c r="J145" s="596"/>
      <c r="K145" s="596">
        <f>SUM(K142:K144)</f>
        <v>7812</v>
      </c>
      <c r="L145" s="583"/>
      <c r="M145" s="583"/>
      <c r="N145" s="575"/>
      <c r="O145" s="575"/>
      <c r="P145" s="558"/>
      <c r="Q145" s="559"/>
      <c r="R145" s="560"/>
      <c r="S145" s="560"/>
      <c r="T145" s="560"/>
      <c r="U145" s="560"/>
      <c r="V145" s="560"/>
      <c r="W145" s="560"/>
      <c r="X145" s="560"/>
      <c r="Y145" s="560"/>
    </row>
    <row r="146" spans="1:25" ht="38.25">
      <c r="A146" s="548"/>
      <c r="B146" s="563" t="s">
        <v>157</v>
      </c>
      <c r="C146" s="562" t="s">
        <v>1011</v>
      </c>
      <c r="D146" s="562" t="s">
        <v>1012</v>
      </c>
      <c r="E146" s="562" t="s">
        <v>1017</v>
      </c>
      <c r="F146" s="563" t="s">
        <v>510</v>
      </c>
      <c r="G146" s="563">
        <v>320</v>
      </c>
      <c r="H146" s="563">
        <v>4.7249999999999996</v>
      </c>
      <c r="I146" s="592">
        <v>1512</v>
      </c>
      <c r="J146" s="563">
        <v>320</v>
      </c>
      <c r="K146" s="563">
        <f t="shared" ref="K146:K153" si="35">J146*H146</f>
        <v>1512</v>
      </c>
      <c r="L146" s="581"/>
      <c r="M146" s="581"/>
      <c r="N146" s="563"/>
      <c r="O146" s="563"/>
      <c r="P146" s="558"/>
      <c r="Q146" s="559"/>
      <c r="R146" s="560"/>
      <c r="S146" s="560"/>
      <c r="T146" s="560"/>
      <c r="U146" s="560"/>
      <c r="V146" s="560"/>
      <c r="W146" s="560"/>
      <c r="X146" s="560"/>
      <c r="Y146" s="560"/>
    </row>
    <row r="147" spans="1:25" ht="38.25">
      <c r="A147" s="548"/>
      <c r="B147" s="563" t="s">
        <v>161</v>
      </c>
      <c r="C147" s="562" t="s">
        <v>1011</v>
      </c>
      <c r="D147" s="562" t="s">
        <v>1012</v>
      </c>
      <c r="E147" s="562" t="s">
        <v>1018</v>
      </c>
      <c r="F147" s="563" t="s">
        <v>510</v>
      </c>
      <c r="G147" s="563">
        <v>600</v>
      </c>
      <c r="H147" s="563">
        <v>4.41</v>
      </c>
      <c r="I147" s="592">
        <v>2646</v>
      </c>
      <c r="J147" s="563">
        <v>600</v>
      </c>
      <c r="K147" s="563">
        <f t="shared" si="35"/>
        <v>2646</v>
      </c>
      <c r="L147" s="581"/>
      <c r="M147" s="581"/>
      <c r="N147" s="563"/>
      <c r="O147" s="563"/>
      <c r="P147" s="558"/>
      <c r="Q147" s="559"/>
      <c r="R147" s="560"/>
      <c r="S147" s="560"/>
      <c r="T147" s="560"/>
      <c r="U147" s="560"/>
      <c r="V147" s="560"/>
      <c r="W147" s="560"/>
      <c r="X147" s="560"/>
      <c r="Y147" s="560"/>
    </row>
    <row r="148" spans="1:25" ht="38.25">
      <c r="A148" s="548"/>
      <c r="B148" s="563" t="s">
        <v>163</v>
      </c>
      <c r="C148" s="562" t="s">
        <v>1011</v>
      </c>
      <c r="D148" s="562" t="s">
        <v>1012</v>
      </c>
      <c r="E148" s="562" t="s">
        <v>1019</v>
      </c>
      <c r="F148" s="563" t="s">
        <v>510</v>
      </c>
      <c r="G148" s="563">
        <v>580</v>
      </c>
      <c r="H148" s="563">
        <v>4.78</v>
      </c>
      <c r="I148" s="592">
        <v>2772.4</v>
      </c>
      <c r="J148" s="563">
        <v>580</v>
      </c>
      <c r="K148" s="563">
        <f t="shared" si="35"/>
        <v>2772.4</v>
      </c>
      <c r="L148" s="581"/>
      <c r="M148" s="581"/>
      <c r="N148" s="563"/>
      <c r="O148" s="563"/>
      <c r="P148" s="558"/>
      <c r="Q148" s="559"/>
      <c r="R148" s="560"/>
      <c r="S148" s="560"/>
      <c r="T148" s="560"/>
      <c r="U148" s="560"/>
      <c r="V148" s="560"/>
      <c r="W148" s="560"/>
      <c r="X148" s="560"/>
      <c r="Y148" s="560"/>
    </row>
    <row r="149" spans="1:25" ht="38.25">
      <c r="A149" s="548"/>
      <c r="B149" s="563" t="s">
        <v>167</v>
      </c>
      <c r="C149" s="562" t="s">
        <v>1011</v>
      </c>
      <c r="D149" s="562" t="s">
        <v>1012</v>
      </c>
      <c r="E149" s="562" t="s">
        <v>1020</v>
      </c>
      <c r="F149" s="563" t="s">
        <v>510</v>
      </c>
      <c r="G149" s="563">
        <v>200</v>
      </c>
      <c r="H149" s="563">
        <v>10.5</v>
      </c>
      <c r="I149" s="592">
        <v>2100</v>
      </c>
      <c r="J149" s="563">
        <v>200</v>
      </c>
      <c r="K149" s="563">
        <f t="shared" si="35"/>
        <v>2100</v>
      </c>
      <c r="L149" s="581"/>
      <c r="M149" s="581"/>
      <c r="N149" s="563"/>
      <c r="O149" s="563"/>
      <c r="P149" s="558"/>
      <c r="Q149" s="559"/>
      <c r="R149" s="560"/>
      <c r="S149" s="560"/>
      <c r="T149" s="560"/>
      <c r="U149" s="560"/>
      <c r="V149" s="560"/>
      <c r="W149" s="560"/>
      <c r="X149" s="560"/>
      <c r="Y149" s="560"/>
    </row>
    <row r="150" spans="1:25" ht="25.5">
      <c r="A150" s="548"/>
      <c r="B150" s="563" t="s">
        <v>169</v>
      </c>
      <c r="C150" s="562" t="s">
        <v>1011</v>
      </c>
      <c r="D150" s="562" t="s">
        <v>1021</v>
      </c>
      <c r="E150" s="562" t="s">
        <v>1022</v>
      </c>
      <c r="F150" s="563" t="s">
        <v>783</v>
      </c>
      <c r="G150" s="563">
        <v>80</v>
      </c>
      <c r="H150" s="563">
        <v>2.1</v>
      </c>
      <c r="I150" s="598">
        <v>168</v>
      </c>
      <c r="J150" s="563">
        <v>80</v>
      </c>
      <c r="K150" s="563">
        <f t="shared" si="35"/>
        <v>168</v>
      </c>
      <c r="L150" s="581"/>
      <c r="M150" s="581"/>
      <c r="N150" s="563"/>
      <c r="O150" s="563"/>
      <c r="P150" s="558"/>
      <c r="Q150" s="559"/>
      <c r="R150" s="560"/>
      <c r="S150" s="560"/>
      <c r="T150" s="560"/>
      <c r="U150" s="560"/>
      <c r="V150" s="560"/>
      <c r="W150" s="560"/>
      <c r="X150" s="560"/>
      <c r="Y150" s="560"/>
    </row>
    <row r="151" spans="1:25" ht="25.5">
      <c r="A151" s="548"/>
      <c r="B151" s="563" t="s">
        <v>172</v>
      </c>
      <c r="C151" s="562" t="s">
        <v>1011</v>
      </c>
      <c r="D151" s="562" t="s">
        <v>1023</v>
      </c>
      <c r="E151" s="562" t="s">
        <v>1024</v>
      </c>
      <c r="F151" s="563" t="s">
        <v>783</v>
      </c>
      <c r="G151" s="563">
        <v>160</v>
      </c>
      <c r="H151" s="563">
        <v>2.625</v>
      </c>
      <c r="I151" s="598">
        <v>420</v>
      </c>
      <c r="J151" s="563">
        <v>160</v>
      </c>
      <c r="K151" s="563">
        <f t="shared" si="35"/>
        <v>420</v>
      </c>
      <c r="L151" s="581"/>
      <c r="M151" s="581"/>
      <c r="N151" s="563"/>
      <c r="O151" s="563"/>
      <c r="P151" s="558"/>
      <c r="Q151" s="559"/>
      <c r="R151" s="560"/>
      <c r="S151" s="560"/>
      <c r="T151" s="560"/>
      <c r="U151" s="560"/>
      <c r="V151" s="560"/>
      <c r="W151" s="560"/>
      <c r="X151" s="560"/>
      <c r="Y151" s="560"/>
    </row>
    <row r="152" spans="1:25" ht="76.5">
      <c r="A152" s="548"/>
      <c r="B152" s="563" t="s">
        <v>174</v>
      </c>
      <c r="C152" s="562" t="s">
        <v>1011</v>
      </c>
      <c r="D152" s="562" t="s">
        <v>1025</v>
      </c>
      <c r="E152" s="562" t="s">
        <v>1026</v>
      </c>
      <c r="F152" s="563" t="s">
        <v>783</v>
      </c>
      <c r="G152" s="563">
        <v>100</v>
      </c>
      <c r="H152" s="563">
        <v>58.8</v>
      </c>
      <c r="I152" s="592">
        <v>5880</v>
      </c>
      <c r="J152" s="563">
        <v>100</v>
      </c>
      <c r="K152" s="563">
        <f t="shared" si="35"/>
        <v>5880</v>
      </c>
      <c r="L152" s="581"/>
      <c r="M152" s="581"/>
      <c r="N152" s="563"/>
      <c r="O152" s="563"/>
      <c r="P152" s="558"/>
      <c r="Q152" s="559"/>
      <c r="R152" s="560"/>
      <c r="S152" s="560"/>
      <c r="T152" s="560"/>
      <c r="U152" s="560"/>
      <c r="V152" s="560"/>
      <c r="W152" s="560"/>
      <c r="X152" s="560"/>
      <c r="Y152" s="560"/>
    </row>
    <row r="153" spans="1:25" ht="25.5">
      <c r="A153" s="548"/>
      <c r="B153" s="563" t="s">
        <v>176</v>
      </c>
      <c r="C153" s="562" t="s">
        <v>1011</v>
      </c>
      <c r="D153" s="562" t="s">
        <v>1027</v>
      </c>
      <c r="E153" s="562" t="s">
        <v>1028</v>
      </c>
      <c r="F153" s="563" t="s">
        <v>783</v>
      </c>
      <c r="G153" s="563">
        <v>185</v>
      </c>
      <c r="H153" s="563">
        <v>45.4</v>
      </c>
      <c r="I153" s="592">
        <v>8399</v>
      </c>
      <c r="J153" s="563">
        <v>185</v>
      </c>
      <c r="K153" s="563">
        <f t="shared" si="35"/>
        <v>8399</v>
      </c>
      <c r="L153" s="581"/>
      <c r="M153" s="581"/>
      <c r="N153" s="563"/>
      <c r="O153" s="563"/>
      <c r="P153" s="558"/>
      <c r="Q153" s="559"/>
      <c r="R153" s="560"/>
      <c r="S153" s="560"/>
      <c r="T153" s="560"/>
      <c r="U153" s="560"/>
      <c r="V153" s="560"/>
      <c r="W153" s="560"/>
      <c r="X153" s="560"/>
      <c r="Y153" s="560"/>
    </row>
    <row r="154" spans="1:25" ht="12.75" hidden="1">
      <c r="A154" s="571"/>
      <c r="B154" s="594" t="s">
        <v>1029</v>
      </c>
      <c r="C154" s="1714" t="s">
        <v>1030</v>
      </c>
      <c r="D154" s="1597"/>
      <c r="E154" s="595"/>
      <c r="F154" s="596"/>
      <c r="G154" s="596"/>
      <c r="H154" s="596"/>
      <c r="I154" s="597">
        <v>23897.4</v>
      </c>
      <c r="J154" s="596"/>
      <c r="K154" s="596">
        <f>SUM(K146:K153)</f>
        <v>23897.4</v>
      </c>
      <c r="L154" s="583"/>
      <c r="M154" s="583"/>
      <c r="N154" s="575"/>
      <c r="O154" s="575"/>
      <c r="P154" s="558"/>
      <c r="Q154" s="559"/>
      <c r="R154" s="560"/>
      <c r="S154" s="560"/>
      <c r="T154" s="560"/>
      <c r="U154" s="560"/>
      <c r="V154" s="560"/>
      <c r="W154" s="560"/>
      <c r="X154" s="560"/>
      <c r="Y154" s="560"/>
    </row>
    <row r="155" spans="1:25" ht="25.5">
      <c r="A155" s="548"/>
      <c r="B155" s="563" t="s">
        <v>180</v>
      </c>
      <c r="C155" s="562" t="s">
        <v>1011</v>
      </c>
      <c r="D155" s="562" t="s">
        <v>1031</v>
      </c>
      <c r="E155" s="562" t="s">
        <v>1032</v>
      </c>
      <c r="F155" s="563" t="s">
        <v>783</v>
      </c>
      <c r="G155" s="563">
        <v>185</v>
      </c>
      <c r="H155" s="563">
        <v>55.62</v>
      </c>
      <c r="I155" s="592">
        <v>10289.700000000001</v>
      </c>
      <c r="J155" s="563">
        <v>185</v>
      </c>
      <c r="K155" s="563">
        <f t="shared" ref="K155:K156" si="36">J155*H155</f>
        <v>10289.699999999999</v>
      </c>
      <c r="L155" s="581"/>
      <c r="M155" s="581"/>
      <c r="N155" s="563"/>
      <c r="O155" s="563"/>
      <c r="P155" s="558"/>
      <c r="Q155" s="559"/>
      <c r="R155" s="560"/>
      <c r="S155" s="560"/>
      <c r="T155" s="560"/>
      <c r="U155" s="560"/>
      <c r="V155" s="560"/>
      <c r="W155" s="560"/>
      <c r="X155" s="560"/>
      <c r="Y155" s="560"/>
    </row>
    <row r="156" spans="1:25" ht="293.25">
      <c r="A156" s="548"/>
      <c r="B156" s="563" t="s">
        <v>182</v>
      </c>
      <c r="C156" s="562" t="s">
        <v>1011</v>
      </c>
      <c r="D156" s="562" t="s">
        <v>1033</v>
      </c>
      <c r="E156" s="562" t="s">
        <v>1034</v>
      </c>
      <c r="F156" s="563" t="s">
        <v>783</v>
      </c>
      <c r="G156" s="563">
        <v>20</v>
      </c>
      <c r="H156" s="563">
        <v>945</v>
      </c>
      <c r="I156" s="592">
        <v>18900</v>
      </c>
      <c r="J156" s="563">
        <v>20</v>
      </c>
      <c r="K156" s="602">
        <f t="shared" si="36"/>
        <v>18900</v>
      </c>
      <c r="L156" s="567"/>
      <c r="M156" s="567"/>
      <c r="N156" s="564"/>
      <c r="O156" s="564"/>
      <c r="P156" s="558"/>
      <c r="Q156" s="559"/>
      <c r="R156" s="560"/>
      <c r="S156" s="560"/>
      <c r="T156" s="560"/>
      <c r="U156" s="560"/>
      <c r="V156" s="560"/>
      <c r="W156" s="560"/>
      <c r="X156" s="560"/>
      <c r="Y156" s="560"/>
    </row>
    <row r="157" spans="1:25" ht="12.75" hidden="1">
      <c r="A157" s="548"/>
      <c r="B157" s="563"/>
      <c r="C157" s="562"/>
      <c r="D157" s="562"/>
      <c r="E157" s="562" t="s">
        <v>1035</v>
      </c>
      <c r="F157" s="563" t="s">
        <v>783</v>
      </c>
      <c r="G157" s="563"/>
      <c r="H157" s="563">
        <v>827.06</v>
      </c>
      <c r="I157" s="592"/>
      <c r="J157" s="563">
        <v>20</v>
      </c>
      <c r="K157" s="563"/>
      <c r="L157" s="581"/>
      <c r="M157" s="581"/>
      <c r="N157" s="563"/>
      <c r="O157" s="563"/>
      <c r="P157" s="603"/>
      <c r="Q157" s="559"/>
      <c r="R157" s="560"/>
      <c r="S157" s="560"/>
      <c r="T157" s="560"/>
      <c r="U157" s="560"/>
      <c r="V157" s="560"/>
      <c r="W157" s="560"/>
      <c r="X157" s="560"/>
      <c r="Y157" s="560"/>
    </row>
    <row r="158" spans="1:25" ht="12.75" hidden="1">
      <c r="A158" s="548"/>
      <c r="B158" s="563"/>
      <c r="C158" s="562"/>
      <c r="D158" s="562"/>
      <c r="E158" s="562" t="s">
        <v>1036</v>
      </c>
      <c r="F158" s="563" t="s">
        <v>783</v>
      </c>
      <c r="G158" s="563"/>
      <c r="H158" s="563">
        <v>117.94</v>
      </c>
      <c r="I158" s="592"/>
      <c r="J158" s="563">
        <v>20</v>
      </c>
      <c r="K158" s="563"/>
      <c r="L158" s="581"/>
      <c r="M158" s="581"/>
      <c r="N158" s="563"/>
      <c r="O158" s="563"/>
      <c r="P158" s="604"/>
      <c r="Q158" s="559"/>
      <c r="R158" s="560"/>
      <c r="S158" s="560"/>
      <c r="T158" s="560"/>
      <c r="U158" s="560"/>
      <c r="V158" s="560"/>
      <c r="W158" s="560"/>
      <c r="X158" s="560"/>
      <c r="Y158" s="560"/>
    </row>
    <row r="159" spans="1:25" ht="63.75">
      <c r="A159" s="548"/>
      <c r="B159" s="563" t="s">
        <v>184</v>
      </c>
      <c r="C159" s="562" t="s">
        <v>1037</v>
      </c>
      <c r="D159" s="562" t="s">
        <v>1038</v>
      </c>
      <c r="E159" s="562" t="s">
        <v>1039</v>
      </c>
      <c r="F159" s="563" t="s">
        <v>783</v>
      </c>
      <c r="G159" s="563">
        <v>100</v>
      </c>
      <c r="H159" s="563">
        <v>15.75</v>
      </c>
      <c r="I159" s="592">
        <v>1575</v>
      </c>
      <c r="J159" s="563">
        <v>100</v>
      </c>
      <c r="K159" s="563">
        <f t="shared" ref="K159:K160" si="37">J159*H159</f>
        <v>1575</v>
      </c>
      <c r="L159" s="581"/>
      <c r="M159" s="581"/>
      <c r="N159" s="563"/>
      <c r="O159" s="563"/>
      <c r="P159" s="558"/>
      <c r="Q159" s="559"/>
      <c r="R159" s="560"/>
      <c r="S159" s="560"/>
      <c r="T159" s="560"/>
      <c r="U159" s="560"/>
      <c r="V159" s="560"/>
      <c r="W159" s="560"/>
      <c r="X159" s="560"/>
      <c r="Y159" s="560"/>
    </row>
    <row r="160" spans="1:25" ht="63.75">
      <c r="A160" s="548"/>
      <c r="B160" s="563" t="s">
        <v>186</v>
      </c>
      <c r="C160" s="562" t="s">
        <v>1037</v>
      </c>
      <c r="D160" s="562" t="s">
        <v>1040</v>
      </c>
      <c r="E160" s="562" t="s">
        <v>1041</v>
      </c>
      <c r="F160" s="563" t="s">
        <v>783</v>
      </c>
      <c r="G160" s="563">
        <v>80</v>
      </c>
      <c r="H160" s="563">
        <v>15.75</v>
      </c>
      <c r="I160" s="592">
        <v>1260</v>
      </c>
      <c r="J160" s="563">
        <v>80</v>
      </c>
      <c r="K160" s="563">
        <f t="shared" si="37"/>
        <v>1260</v>
      </c>
      <c r="L160" s="581"/>
      <c r="M160" s="581"/>
      <c r="N160" s="563"/>
      <c r="O160" s="563"/>
      <c r="P160" s="558"/>
      <c r="Q160" s="559"/>
      <c r="R160" s="560"/>
      <c r="S160" s="560"/>
      <c r="T160" s="560"/>
      <c r="U160" s="560"/>
      <c r="V160" s="560"/>
      <c r="W160" s="560"/>
      <c r="X160" s="560"/>
      <c r="Y160" s="560"/>
    </row>
    <row r="161" spans="1:25" ht="12.75" hidden="1">
      <c r="A161" s="571"/>
      <c r="B161" s="594" t="s">
        <v>1042</v>
      </c>
      <c r="C161" s="1714" t="s">
        <v>1043</v>
      </c>
      <c r="D161" s="1597"/>
      <c r="E161" s="595"/>
      <c r="F161" s="596"/>
      <c r="G161" s="596"/>
      <c r="H161" s="596"/>
      <c r="I161" s="597">
        <v>32024.7</v>
      </c>
      <c r="J161" s="596"/>
      <c r="K161" s="597">
        <f>SUM(K155:K160)</f>
        <v>32024.699999999997</v>
      </c>
      <c r="L161" s="578"/>
      <c r="M161" s="578"/>
      <c r="N161" s="576"/>
      <c r="O161" s="576"/>
      <c r="P161" s="558"/>
      <c r="Q161" s="559"/>
      <c r="R161" s="560"/>
      <c r="S161" s="560"/>
      <c r="T161" s="560"/>
      <c r="U161" s="560"/>
      <c r="V161" s="560"/>
      <c r="W161" s="560"/>
      <c r="X161" s="560"/>
      <c r="Y161" s="560"/>
    </row>
    <row r="162" spans="1:25" ht="76.5">
      <c r="A162" s="548"/>
      <c r="B162" s="563" t="s">
        <v>190</v>
      </c>
      <c r="C162" s="562" t="s">
        <v>1037</v>
      </c>
      <c r="D162" s="562" t="s">
        <v>1044</v>
      </c>
      <c r="E162" s="562" t="s">
        <v>1045</v>
      </c>
      <c r="F162" s="563" t="s">
        <v>783</v>
      </c>
      <c r="G162" s="563">
        <v>20</v>
      </c>
      <c r="H162" s="563">
        <v>2.1</v>
      </c>
      <c r="I162" s="598">
        <v>42</v>
      </c>
      <c r="J162" s="563">
        <v>20</v>
      </c>
      <c r="K162" s="563">
        <f t="shared" ref="K162:K171" si="38">J162*H162</f>
        <v>42</v>
      </c>
      <c r="L162" s="581"/>
      <c r="M162" s="581"/>
      <c r="N162" s="563"/>
      <c r="O162" s="563"/>
      <c r="P162" s="558"/>
      <c r="Q162" s="559"/>
      <c r="R162" s="560"/>
      <c r="S162" s="560"/>
      <c r="T162" s="560"/>
      <c r="U162" s="560"/>
      <c r="V162" s="560"/>
      <c r="W162" s="560"/>
      <c r="X162" s="560"/>
      <c r="Y162" s="560"/>
    </row>
    <row r="163" spans="1:25" ht="89.25">
      <c r="A163" s="548"/>
      <c r="B163" s="563" t="s">
        <v>193</v>
      </c>
      <c r="C163" s="562" t="s">
        <v>1037</v>
      </c>
      <c r="D163" s="562" t="s">
        <v>1046</v>
      </c>
      <c r="E163" s="562" t="s">
        <v>1047</v>
      </c>
      <c r="F163" s="563" t="s">
        <v>783</v>
      </c>
      <c r="G163" s="563">
        <v>100</v>
      </c>
      <c r="H163" s="563">
        <v>1.05</v>
      </c>
      <c r="I163" s="598">
        <v>105</v>
      </c>
      <c r="J163" s="563">
        <v>100</v>
      </c>
      <c r="K163" s="563">
        <f t="shared" si="38"/>
        <v>105</v>
      </c>
      <c r="L163" s="581"/>
      <c r="M163" s="581"/>
      <c r="N163" s="563"/>
      <c r="O163" s="563"/>
      <c r="P163" s="558"/>
      <c r="Q163" s="559"/>
      <c r="R163" s="560"/>
      <c r="S163" s="560"/>
      <c r="T163" s="560"/>
      <c r="U163" s="560"/>
      <c r="V163" s="560"/>
      <c r="W163" s="560"/>
      <c r="X163" s="560"/>
      <c r="Y163" s="560"/>
    </row>
    <row r="164" spans="1:25" ht="38.25">
      <c r="A164" s="548"/>
      <c r="B164" s="563" t="s">
        <v>195</v>
      </c>
      <c r="C164" s="562" t="s">
        <v>1037</v>
      </c>
      <c r="D164" s="562" t="s">
        <v>1048</v>
      </c>
      <c r="E164" s="562" t="s">
        <v>1049</v>
      </c>
      <c r="F164" s="563" t="s">
        <v>783</v>
      </c>
      <c r="G164" s="563">
        <v>100</v>
      </c>
      <c r="H164" s="563">
        <v>1.05</v>
      </c>
      <c r="I164" s="598">
        <v>105</v>
      </c>
      <c r="J164" s="563">
        <v>100</v>
      </c>
      <c r="K164" s="563">
        <f t="shared" si="38"/>
        <v>105</v>
      </c>
      <c r="L164" s="581"/>
      <c r="M164" s="581"/>
      <c r="N164" s="563"/>
      <c r="O164" s="563"/>
      <c r="P164" s="558"/>
      <c r="Q164" s="559"/>
      <c r="R164" s="560"/>
      <c r="S164" s="560"/>
      <c r="T164" s="560"/>
      <c r="U164" s="560"/>
      <c r="V164" s="560"/>
      <c r="W164" s="560"/>
      <c r="X164" s="560"/>
      <c r="Y164" s="560"/>
    </row>
    <row r="165" spans="1:25" ht="25.5">
      <c r="A165" s="548"/>
      <c r="B165" s="563" t="s">
        <v>198</v>
      </c>
      <c r="C165" s="562" t="s">
        <v>1037</v>
      </c>
      <c r="D165" s="562" t="s">
        <v>1050</v>
      </c>
      <c r="E165" s="562" t="s">
        <v>1051</v>
      </c>
      <c r="F165" s="563" t="s">
        <v>783</v>
      </c>
      <c r="G165" s="563">
        <v>180</v>
      </c>
      <c r="H165" s="563">
        <v>1.05</v>
      </c>
      <c r="I165" s="598">
        <v>189</v>
      </c>
      <c r="J165" s="563">
        <v>180</v>
      </c>
      <c r="K165" s="563">
        <f t="shared" si="38"/>
        <v>189</v>
      </c>
      <c r="L165" s="581"/>
      <c r="M165" s="581"/>
      <c r="N165" s="563"/>
      <c r="O165" s="563"/>
      <c r="P165" s="558"/>
      <c r="Q165" s="559"/>
      <c r="R165" s="560"/>
      <c r="S165" s="560"/>
      <c r="T165" s="560"/>
      <c r="U165" s="560"/>
      <c r="V165" s="560"/>
      <c r="W165" s="560"/>
      <c r="X165" s="560"/>
      <c r="Y165" s="560"/>
    </row>
    <row r="166" spans="1:25" ht="25.5">
      <c r="A166" s="548"/>
      <c r="B166" s="563" t="s">
        <v>202</v>
      </c>
      <c r="C166" s="562" t="s">
        <v>1037</v>
      </c>
      <c r="D166" s="562" t="s">
        <v>1052</v>
      </c>
      <c r="E166" s="562" t="s">
        <v>1053</v>
      </c>
      <c r="F166" s="563" t="s">
        <v>783</v>
      </c>
      <c r="G166" s="563">
        <v>20</v>
      </c>
      <c r="H166" s="563">
        <v>2.1</v>
      </c>
      <c r="I166" s="598">
        <v>42</v>
      </c>
      <c r="J166" s="563">
        <v>20</v>
      </c>
      <c r="K166" s="563">
        <f t="shared" si="38"/>
        <v>42</v>
      </c>
      <c r="L166" s="581"/>
      <c r="M166" s="581"/>
      <c r="N166" s="563"/>
      <c r="O166" s="563"/>
      <c r="P166" s="558"/>
      <c r="Q166" s="559"/>
      <c r="R166" s="560"/>
      <c r="S166" s="560"/>
      <c r="T166" s="560"/>
      <c r="U166" s="560"/>
      <c r="V166" s="560"/>
      <c r="W166" s="560"/>
      <c r="X166" s="560"/>
      <c r="Y166" s="560"/>
    </row>
    <row r="167" spans="1:25" ht="38.25">
      <c r="A167" s="548"/>
      <c r="B167" s="563" t="s">
        <v>210</v>
      </c>
      <c r="C167" s="562" t="s">
        <v>1037</v>
      </c>
      <c r="D167" s="562" t="s">
        <v>1054</v>
      </c>
      <c r="E167" s="562" t="s">
        <v>1055</v>
      </c>
      <c r="F167" s="563" t="s">
        <v>783</v>
      </c>
      <c r="G167" s="563">
        <v>100</v>
      </c>
      <c r="H167" s="563">
        <v>1.05</v>
      </c>
      <c r="I167" s="598">
        <v>105</v>
      </c>
      <c r="J167" s="563">
        <v>100</v>
      </c>
      <c r="K167" s="563">
        <f t="shared" si="38"/>
        <v>105</v>
      </c>
      <c r="L167" s="581"/>
      <c r="M167" s="581"/>
      <c r="N167" s="563"/>
      <c r="O167" s="563"/>
      <c r="P167" s="558"/>
      <c r="Q167" s="559"/>
      <c r="R167" s="560"/>
      <c r="S167" s="560"/>
      <c r="T167" s="560"/>
      <c r="U167" s="560"/>
      <c r="V167" s="560"/>
      <c r="W167" s="560"/>
      <c r="X167" s="560"/>
      <c r="Y167" s="560"/>
    </row>
    <row r="168" spans="1:25" ht="25.5">
      <c r="A168" s="548"/>
      <c r="B168" s="563" t="s">
        <v>214</v>
      </c>
      <c r="C168" s="562" t="s">
        <v>1037</v>
      </c>
      <c r="D168" s="562" t="s">
        <v>1056</v>
      </c>
      <c r="E168" s="562" t="s">
        <v>1057</v>
      </c>
      <c r="F168" s="563" t="s">
        <v>783</v>
      </c>
      <c r="G168" s="563">
        <v>140</v>
      </c>
      <c r="H168" s="563">
        <v>1.05</v>
      </c>
      <c r="I168" s="598">
        <v>147</v>
      </c>
      <c r="J168" s="563">
        <v>140</v>
      </c>
      <c r="K168" s="563">
        <f t="shared" si="38"/>
        <v>147</v>
      </c>
      <c r="L168" s="581"/>
      <c r="M168" s="581"/>
      <c r="N168" s="563"/>
      <c r="O168" s="563"/>
      <c r="P168" s="558"/>
      <c r="Q168" s="559"/>
      <c r="R168" s="560"/>
      <c r="S168" s="560"/>
      <c r="T168" s="560"/>
      <c r="U168" s="560"/>
      <c r="V168" s="560"/>
      <c r="W168" s="560"/>
      <c r="X168" s="560"/>
      <c r="Y168" s="560"/>
    </row>
    <row r="169" spans="1:25" ht="51">
      <c r="A169" s="548"/>
      <c r="B169" s="563" t="s">
        <v>217</v>
      </c>
      <c r="C169" s="562" t="s">
        <v>1037</v>
      </c>
      <c r="D169" s="562" t="s">
        <v>1058</v>
      </c>
      <c r="E169" s="562" t="s">
        <v>1059</v>
      </c>
      <c r="F169" s="563" t="s">
        <v>783</v>
      </c>
      <c r="G169" s="563">
        <v>180</v>
      </c>
      <c r="H169" s="563">
        <v>1.05</v>
      </c>
      <c r="I169" s="598">
        <v>189</v>
      </c>
      <c r="J169" s="563">
        <v>180</v>
      </c>
      <c r="K169" s="563">
        <f t="shared" si="38"/>
        <v>189</v>
      </c>
      <c r="L169" s="581"/>
      <c r="M169" s="581"/>
      <c r="N169" s="563"/>
      <c r="O169" s="563"/>
      <c r="P169" s="558"/>
      <c r="Q169" s="559"/>
      <c r="R169" s="560"/>
      <c r="S169" s="560"/>
      <c r="T169" s="560"/>
      <c r="U169" s="560"/>
      <c r="V169" s="560"/>
      <c r="W169" s="560"/>
      <c r="X169" s="560"/>
      <c r="Y169" s="560"/>
    </row>
    <row r="170" spans="1:25" ht="25.5">
      <c r="A170" s="548"/>
      <c r="B170" s="563" t="s">
        <v>221</v>
      </c>
      <c r="C170" s="562" t="s">
        <v>1037</v>
      </c>
      <c r="D170" s="562" t="s">
        <v>1060</v>
      </c>
      <c r="E170" s="562" t="s">
        <v>1061</v>
      </c>
      <c r="F170" s="563" t="s">
        <v>783</v>
      </c>
      <c r="G170" s="563">
        <v>100</v>
      </c>
      <c r="H170" s="563">
        <v>1.05</v>
      </c>
      <c r="I170" s="598">
        <v>105</v>
      </c>
      <c r="J170" s="563">
        <v>100</v>
      </c>
      <c r="K170" s="563">
        <f t="shared" si="38"/>
        <v>105</v>
      </c>
      <c r="L170" s="581"/>
      <c r="M170" s="581"/>
      <c r="N170" s="563"/>
      <c r="O170" s="563"/>
      <c r="P170" s="558"/>
      <c r="Q170" s="559"/>
      <c r="R170" s="560"/>
      <c r="S170" s="560"/>
      <c r="T170" s="560"/>
      <c r="U170" s="560"/>
      <c r="V170" s="560"/>
      <c r="W170" s="560"/>
      <c r="X170" s="560"/>
      <c r="Y170" s="560"/>
    </row>
    <row r="171" spans="1:25" ht="25.5">
      <c r="A171" s="548"/>
      <c r="B171" s="563" t="s">
        <v>224</v>
      </c>
      <c r="C171" s="562" t="s">
        <v>1037</v>
      </c>
      <c r="D171" s="562" t="s">
        <v>1062</v>
      </c>
      <c r="E171" s="562" t="s">
        <v>1063</v>
      </c>
      <c r="F171" s="563" t="s">
        <v>783</v>
      </c>
      <c r="G171" s="563">
        <v>140</v>
      </c>
      <c r="H171" s="563">
        <v>0.6</v>
      </c>
      <c r="I171" s="598">
        <v>84</v>
      </c>
      <c r="J171" s="563">
        <v>140</v>
      </c>
      <c r="K171" s="563">
        <f t="shared" si="38"/>
        <v>84</v>
      </c>
      <c r="L171" s="581"/>
      <c r="M171" s="581"/>
      <c r="N171" s="563"/>
      <c r="O171" s="563"/>
      <c r="P171" s="558"/>
      <c r="Q171" s="559"/>
      <c r="R171" s="560"/>
      <c r="S171" s="560"/>
      <c r="T171" s="560"/>
      <c r="U171" s="560"/>
      <c r="V171" s="560"/>
      <c r="W171" s="560"/>
      <c r="X171" s="560"/>
      <c r="Y171" s="560"/>
    </row>
    <row r="172" spans="1:25" ht="12.75" hidden="1">
      <c r="A172" s="571"/>
      <c r="B172" s="594" t="s">
        <v>1064</v>
      </c>
      <c r="C172" s="1714" t="s">
        <v>1065</v>
      </c>
      <c r="D172" s="1597"/>
      <c r="E172" s="595"/>
      <c r="F172" s="596"/>
      <c r="G172" s="596"/>
      <c r="H172" s="596"/>
      <c r="I172" s="597">
        <v>1113</v>
      </c>
      <c r="J172" s="596"/>
      <c r="K172" s="596">
        <f>SUM(K162:K171)</f>
        <v>1113</v>
      </c>
      <c r="L172" s="583"/>
      <c r="M172" s="583"/>
      <c r="N172" s="575"/>
      <c r="O172" s="575"/>
      <c r="P172" s="558"/>
      <c r="Q172" s="559"/>
      <c r="R172" s="560"/>
      <c r="S172" s="560"/>
      <c r="T172" s="560"/>
      <c r="U172" s="560"/>
      <c r="V172" s="560"/>
      <c r="W172" s="560"/>
      <c r="X172" s="560"/>
      <c r="Y172" s="560"/>
    </row>
    <row r="173" spans="1:25" ht="38.25">
      <c r="A173" s="548"/>
      <c r="B173" s="563" t="s">
        <v>226</v>
      </c>
      <c r="C173" s="562" t="s">
        <v>1066</v>
      </c>
      <c r="D173" s="562" t="s">
        <v>1067</v>
      </c>
      <c r="E173" s="562" t="s">
        <v>1068</v>
      </c>
      <c r="F173" s="563" t="s">
        <v>153</v>
      </c>
      <c r="G173" s="563">
        <v>0</v>
      </c>
      <c r="H173" s="563">
        <v>0</v>
      </c>
      <c r="I173" s="598">
        <v>0</v>
      </c>
      <c r="J173" s="563">
        <v>0</v>
      </c>
      <c r="K173" s="563">
        <f t="shared" ref="K173:K180" si="39">J173*H173</f>
        <v>0</v>
      </c>
      <c r="L173" s="581"/>
      <c r="M173" s="581"/>
      <c r="N173" s="563"/>
      <c r="O173" s="563"/>
      <c r="P173" s="558"/>
      <c r="Q173" s="559"/>
      <c r="R173" s="560"/>
      <c r="S173" s="560"/>
      <c r="T173" s="560"/>
      <c r="U173" s="560"/>
      <c r="V173" s="560"/>
      <c r="W173" s="560"/>
      <c r="X173" s="560"/>
      <c r="Y173" s="560"/>
    </row>
    <row r="174" spans="1:25" ht="25.5">
      <c r="A174" s="548"/>
      <c r="B174" s="563" t="s">
        <v>229</v>
      </c>
      <c r="C174" s="562" t="s">
        <v>1066</v>
      </c>
      <c r="D174" s="562" t="s">
        <v>1069</v>
      </c>
      <c r="E174" s="562" t="s">
        <v>1070</v>
      </c>
      <c r="F174" s="563" t="s">
        <v>510</v>
      </c>
      <c r="G174" s="563">
        <v>1230</v>
      </c>
      <c r="H174" s="563">
        <v>0.51200000000000001</v>
      </c>
      <c r="I174" s="598">
        <v>629.76</v>
      </c>
      <c r="J174" s="563">
        <v>1230</v>
      </c>
      <c r="K174" s="563">
        <f t="shared" si="39"/>
        <v>629.76</v>
      </c>
      <c r="L174" s="581"/>
      <c r="M174" s="581"/>
      <c r="N174" s="563"/>
      <c r="O174" s="563"/>
      <c r="P174" s="558"/>
      <c r="Q174" s="559"/>
      <c r="R174" s="560"/>
      <c r="S174" s="560"/>
      <c r="T174" s="560"/>
      <c r="U174" s="560"/>
      <c r="V174" s="560"/>
      <c r="W174" s="560"/>
      <c r="X174" s="560"/>
      <c r="Y174" s="560"/>
    </row>
    <row r="175" spans="1:25" ht="178.5">
      <c r="A175" s="548"/>
      <c r="B175" s="563" t="s">
        <v>232</v>
      </c>
      <c r="C175" s="562" t="s">
        <v>1071</v>
      </c>
      <c r="D175" s="562" t="s">
        <v>1072</v>
      </c>
      <c r="E175" s="562" t="s">
        <v>1073</v>
      </c>
      <c r="F175" s="563" t="s">
        <v>153</v>
      </c>
      <c r="G175" s="563">
        <v>0</v>
      </c>
      <c r="H175" s="563">
        <v>0</v>
      </c>
      <c r="I175" s="598">
        <v>0</v>
      </c>
      <c r="J175" s="563">
        <v>0</v>
      </c>
      <c r="K175" s="563">
        <f t="shared" si="39"/>
        <v>0</v>
      </c>
      <c r="L175" s="581"/>
      <c r="M175" s="581"/>
      <c r="N175" s="563"/>
      <c r="O175" s="563"/>
      <c r="P175" s="558"/>
      <c r="Q175" s="559"/>
      <c r="R175" s="560"/>
      <c r="S175" s="560"/>
      <c r="T175" s="560"/>
      <c r="U175" s="560"/>
      <c r="V175" s="560"/>
      <c r="W175" s="560"/>
      <c r="X175" s="560"/>
      <c r="Y175" s="560"/>
    </row>
    <row r="176" spans="1:25" ht="25.5">
      <c r="A176" s="548"/>
      <c r="B176" s="563" t="s">
        <v>236</v>
      </c>
      <c r="C176" s="562" t="s">
        <v>1071</v>
      </c>
      <c r="D176" s="562" t="s">
        <v>1074</v>
      </c>
      <c r="E176" s="562" t="s">
        <v>1075</v>
      </c>
      <c r="F176" s="563" t="s">
        <v>510</v>
      </c>
      <c r="G176" s="563">
        <v>1400</v>
      </c>
      <c r="H176" s="563">
        <v>0.9</v>
      </c>
      <c r="I176" s="592">
        <v>1260</v>
      </c>
      <c r="J176" s="563">
        <v>1400</v>
      </c>
      <c r="K176" s="563">
        <f t="shared" si="39"/>
        <v>1260</v>
      </c>
      <c r="L176" s="581"/>
      <c r="M176" s="581"/>
      <c r="N176" s="563"/>
      <c r="O176" s="563"/>
      <c r="P176" s="558"/>
      <c r="Q176" s="559"/>
      <c r="R176" s="560"/>
      <c r="S176" s="560"/>
      <c r="T176" s="560"/>
      <c r="U176" s="560"/>
      <c r="V176" s="560"/>
      <c r="W176" s="560"/>
      <c r="X176" s="560"/>
      <c r="Y176" s="560"/>
    </row>
    <row r="177" spans="1:25" ht="25.5">
      <c r="A177" s="548"/>
      <c r="B177" s="563" t="s">
        <v>239</v>
      </c>
      <c r="C177" s="562" t="s">
        <v>1071</v>
      </c>
      <c r="D177" s="562" t="s">
        <v>1074</v>
      </c>
      <c r="E177" s="562" t="s">
        <v>1076</v>
      </c>
      <c r="F177" s="563" t="s">
        <v>510</v>
      </c>
      <c r="G177" s="563">
        <v>2200</v>
      </c>
      <c r="H177" s="563">
        <v>0.46</v>
      </c>
      <c r="I177" s="592">
        <v>1012</v>
      </c>
      <c r="J177" s="563">
        <v>2200</v>
      </c>
      <c r="K177" s="563">
        <f t="shared" si="39"/>
        <v>1012</v>
      </c>
      <c r="L177" s="581"/>
      <c r="M177" s="581"/>
      <c r="N177" s="563"/>
      <c r="O177" s="563"/>
      <c r="P177" s="558"/>
      <c r="Q177" s="559"/>
      <c r="R177" s="560"/>
      <c r="S177" s="560"/>
      <c r="T177" s="560"/>
      <c r="U177" s="560"/>
      <c r="V177" s="560"/>
      <c r="W177" s="560"/>
      <c r="X177" s="560"/>
      <c r="Y177" s="560"/>
    </row>
    <row r="178" spans="1:25" ht="25.5">
      <c r="A178" s="548"/>
      <c r="B178" s="563" t="s">
        <v>245</v>
      </c>
      <c r="C178" s="562" t="s">
        <v>1071</v>
      </c>
      <c r="D178" s="562" t="s">
        <v>1074</v>
      </c>
      <c r="E178" s="562" t="s">
        <v>1077</v>
      </c>
      <c r="F178" s="563" t="s">
        <v>510</v>
      </c>
      <c r="G178" s="563">
        <v>550</v>
      </c>
      <c r="H178" s="563">
        <v>2.52</v>
      </c>
      <c r="I178" s="592">
        <v>1386</v>
      </c>
      <c r="J178" s="563">
        <v>550</v>
      </c>
      <c r="K178" s="563">
        <f t="shared" si="39"/>
        <v>1386</v>
      </c>
      <c r="L178" s="581"/>
      <c r="M178" s="581"/>
      <c r="N178" s="563"/>
      <c r="O178" s="563"/>
      <c r="P178" s="558"/>
      <c r="Q178" s="559"/>
      <c r="R178" s="560"/>
      <c r="S178" s="560"/>
      <c r="T178" s="560"/>
      <c r="U178" s="560"/>
      <c r="V178" s="560"/>
      <c r="W178" s="560"/>
      <c r="X178" s="560"/>
      <c r="Y178" s="560"/>
    </row>
    <row r="179" spans="1:25" ht="25.5">
      <c r="A179" s="548"/>
      <c r="B179" s="563" t="s">
        <v>248</v>
      </c>
      <c r="C179" s="562" t="s">
        <v>1071</v>
      </c>
      <c r="D179" s="562" t="s">
        <v>1074</v>
      </c>
      <c r="E179" s="562" t="s">
        <v>1078</v>
      </c>
      <c r="F179" s="563" t="s">
        <v>510</v>
      </c>
      <c r="G179" s="563">
        <v>1600</v>
      </c>
      <c r="H179" s="563">
        <v>1.05</v>
      </c>
      <c r="I179" s="592">
        <v>1680</v>
      </c>
      <c r="J179" s="563">
        <v>1600</v>
      </c>
      <c r="K179" s="563">
        <f t="shared" si="39"/>
        <v>1680</v>
      </c>
      <c r="L179" s="581"/>
      <c r="M179" s="581"/>
      <c r="N179" s="563"/>
      <c r="O179" s="563"/>
      <c r="P179" s="558"/>
      <c r="Q179" s="559"/>
      <c r="R179" s="560"/>
      <c r="S179" s="560"/>
      <c r="T179" s="560"/>
      <c r="U179" s="560"/>
      <c r="V179" s="560"/>
      <c r="W179" s="560"/>
      <c r="X179" s="560"/>
      <c r="Y179" s="560"/>
    </row>
    <row r="180" spans="1:25" ht="25.5">
      <c r="A180" s="548"/>
      <c r="B180" s="563" t="s">
        <v>250</v>
      </c>
      <c r="C180" s="562" t="s">
        <v>1071</v>
      </c>
      <c r="D180" s="562" t="s">
        <v>1074</v>
      </c>
      <c r="E180" s="562" t="s">
        <v>1079</v>
      </c>
      <c r="F180" s="563" t="s">
        <v>510</v>
      </c>
      <c r="G180" s="563">
        <v>1000</v>
      </c>
      <c r="H180" s="563">
        <v>0.84</v>
      </c>
      <c r="I180" s="598">
        <v>840</v>
      </c>
      <c r="J180" s="563">
        <v>1000</v>
      </c>
      <c r="K180" s="563">
        <f t="shared" si="39"/>
        <v>840</v>
      </c>
      <c r="L180" s="581"/>
      <c r="M180" s="581"/>
      <c r="N180" s="563"/>
      <c r="O180" s="563"/>
      <c r="P180" s="558"/>
      <c r="Q180" s="559"/>
      <c r="R180" s="560"/>
      <c r="S180" s="560"/>
      <c r="T180" s="560"/>
      <c r="U180" s="560"/>
      <c r="V180" s="560"/>
      <c r="W180" s="560"/>
      <c r="X180" s="560"/>
      <c r="Y180" s="560"/>
    </row>
    <row r="181" spans="1:25" ht="12.75" hidden="1">
      <c r="A181" s="571"/>
      <c r="B181" s="594" t="s">
        <v>1080</v>
      </c>
      <c r="C181" s="1714" t="s">
        <v>1081</v>
      </c>
      <c r="D181" s="1597"/>
      <c r="E181" s="595"/>
      <c r="F181" s="596"/>
      <c r="G181" s="596"/>
      <c r="H181" s="596"/>
      <c r="I181" s="597">
        <v>6807.76</v>
      </c>
      <c r="J181" s="596"/>
      <c r="K181" s="596">
        <f>SUM(K174:K180)</f>
        <v>6807.76</v>
      </c>
      <c r="L181" s="583"/>
      <c r="M181" s="583"/>
      <c r="N181" s="575"/>
      <c r="O181" s="575"/>
      <c r="P181" s="558"/>
      <c r="Q181" s="559"/>
      <c r="R181" s="560"/>
      <c r="S181" s="560"/>
      <c r="T181" s="560"/>
      <c r="U181" s="560"/>
      <c r="V181" s="560"/>
      <c r="W181" s="560"/>
      <c r="X181" s="560"/>
      <c r="Y181" s="560"/>
    </row>
    <row r="182" spans="1:25" ht="25.5">
      <c r="A182" s="548"/>
      <c r="B182" s="563" t="s">
        <v>253</v>
      </c>
      <c r="C182" s="562" t="s">
        <v>1071</v>
      </c>
      <c r="D182" s="562" t="s">
        <v>1074</v>
      </c>
      <c r="E182" s="562" t="s">
        <v>1082</v>
      </c>
      <c r="F182" s="563" t="s">
        <v>510</v>
      </c>
      <c r="G182" s="563">
        <v>50</v>
      </c>
      <c r="H182" s="563">
        <v>2.1</v>
      </c>
      <c r="I182" s="598">
        <v>105</v>
      </c>
      <c r="J182" s="563">
        <v>50</v>
      </c>
      <c r="K182" s="563">
        <f t="shared" ref="K182:K191" si="40">J182*H182</f>
        <v>105</v>
      </c>
      <c r="L182" s="581"/>
      <c r="M182" s="581"/>
      <c r="N182" s="563"/>
      <c r="O182" s="563"/>
      <c r="P182" s="558"/>
      <c r="Q182" s="559"/>
      <c r="R182" s="560"/>
      <c r="S182" s="560"/>
      <c r="T182" s="560"/>
      <c r="U182" s="560"/>
      <c r="V182" s="560"/>
      <c r="W182" s="560"/>
      <c r="X182" s="560"/>
      <c r="Y182" s="560"/>
    </row>
    <row r="183" spans="1:25" ht="76.5">
      <c r="A183" s="548"/>
      <c r="B183" s="563" t="s">
        <v>255</v>
      </c>
      <c r="C183" s="562" t="s">
        <v>1071</v>
      </c>
      <c r="D183" s="562" t="s">
        <v>1083</v>
      </c>
      <c r="E183" s="562" t="s">
        <v>1084</v>
      </c>
      <c r="F183" s="563" t="s">
        <v>153</v>
      </c>
      <c r="G183" s="563">
        <v>0</v>
      </c>
      <c r="H183" s="563">
        <v>0</v>
      </c>
      <c r="I183" s="598">
        <v>0</v>
      </c>
      <c r="J183" s="563">
        <v>0</v>
      </c>
      <c r="K183" s="563">
        <f t="shared" si="40"/>
        <v>0</v>
      </c>
      <c r="L183" s="581"/>
      <c r="M183" s="581"/>
      <c r="N183" s="563"/>
      <c r="O183" s="563"/>
      <c r="P183" s="558"/>
      <c r="Q183" s="559"/>
      <c r="R183" s="560"/>
      <c r="S183" s="560"/>
      <c r="T183" s="560"/>
      <c r="U183" s="560"/>
      <c r="V183" s="560"/>
      <c r="W183" s="560"/>
      <c r="X183" s="560"/>
      <c r="Y183" s="560"/>
    </row>
    <row r="184" spans="1:25" ht="25.5">
      <c r="A184" s="548"/>
      <c r="B184" s="563" t="s">
        <v>257</v>
      </c>
      <c r="C184" s="562" t="s">
        <v>1071</v>
      </c>
      <c r="D184" s="562" t="s">
        <v>1083</v>
      </c>
      <c r="E184" s="562" t="s">
        <v>1075</v>
      </c>
      <c r="F184" s="563" t="s">
        <v>783</v>
      </c>
      <c r="G184" s="563">
        <v>700</v>
      </c>
      <c r="H184" s="563">
        <v>0.81</v>
      </c>
      <c r="I184" s="598">
        <v>567</v>
      </c>
      <c r="J184" s="563">
        <v>700</v>
      </c>
      <c r="K184" s="563">
        <f t="shared" si="40"/>
        <v>567</v>
      </c>
      <c r="L184" s="581"/>
      <c r="M184" s="581"/>
      <c r="N184" s="563"/>
      <c r="O184" s="563"/>
      <c r="P184" s="558"/>
      <c r="Q184" s="559"/>
      <c r="R184" s="560"/>
      <c r="S184" s="560"/>
      <c r="T184" s="560"/>
      <c r="U184" s="560"/>
      <c r="V184" s="560"/>
      <c r="W184" s="560"/>
      <c r="X184" s="560"/>
      <c r="Y184" s="560"/>
    </row>
    <row r="185" spans="1:25" ht="25.5">
      <c r="A185" s="548"/>
      <c r="B185" s="563" t="s">
        <v>260</v>
      </c>
      <c r="C185" s="562" t="s">
        <v>1071</v>
      </c>
      <c r="D185" s="562" t="s">
        <v>1083</v>
      </c>
      <c r="E185" s="562" t="s">
        <v>1076</v>
      </c>
      <c r="F185" s="563" t="s">
        <v>783</v>
      </c>
      <c r="G185" s="563">
        <v>400</v>
      </c>
      <c r="H185" s="563">
        <v>0.94499999999999995</v>
      </c>
      <c r="I185" s="598">
        <v>378</v>
      </c>
      <c r="J185" s="563">
        <v>400</v>
      </c>
      <c r="K185" s="563">
        <f t="shared" si="40"/>
        <v>378</v>
      </c>
      <c r="L185" s="581"/>
      <c r="M185" s="581"/>
      <c r="N185" s="563"/>
      <c r="O185" s="563"/>
      <c r="P185" s="558"/>
      <c r="Q185" s="559"/>
      <c r="R185" s="560"/>
      <c r="S185" s="560"/>
      <c r="T185" s="560"/>
      <c r="U185" s="560"/>
      <c r="V185" s="560"/>
      <c r="W185" s="560"/>
      <c r="X185" s="560"/>
      <c r="Y185" s="560"/>
    </row>
    <row r="186" spans="1:25" ht="25.5">
      <c r="A186" s="548"/>
      <c r="B186" s="563" t="s">
        <v>262</v>
      </c>
      <c r="C186" s="562" t="s">
        <v>1071</v>
      </c>
      <c r="D186" s="562" t="s">
        <v>1083</v>
      </c>
      <c r="E186" s="562" t="s">
        <v>1077</v>
      </c>
      <c r="F186" s="563" t="s">
        <v>783</v>
      </c>
      <c r="G186" s="563">
        <v>40</v>
      </c>
      <c r="H186" s="563">
        <v>2.1</v>
      </c>
      <c r="I186" s="598">
        <v>84</v>
      </c>
      <c r="J186" s="563">
        <v>40</v>
      </c>
      <c r="K186" s="563">
        <f t="shared" si="40"/>
        <v>84</v>
      </c>
      <c r="L186" s="581"/>
      <c r="M186" s="581"/>
      <c r="N186" s="563"/>
      <c r="O186" s="563"/>
      <c r="P186" s="558"/>
      <c r="Q186" s="559"/>
      <c r="R186" s="560"/>
      <c r="S186" s="560"/>
      <c r="T186" s="560"/>
      <c r="U186" s="560"/>
      <c r="V186" s="560"/>
      <c r="W186" s="560"/>
      <c r="X186" s="560"/>
      <c r="Y186" s="560"/>
    </row>
    <row r="187" spans="1:25" ht="25.5">
      <c r="A187" s="548"/>
      <c r="B187" s="563" t="s">
        <v>265</v>
      </c>
      <c r="C187" s="562" t="s">
        <v>1071</v>
      </c>
      <c r="D187" s="562" t="s">
        <v>1083</v>
      </c>
      <c r="E187" s="562" t="s">
        <v>1085</v>
      </c>
      <c r="F187" s="563" t="s">
        <v>783</v>
      </c>
      <c r="G187" s="563">
        <v>120</v>
      </c>
      <c r="H187" s="563">
        <v>1.925</v>
      </c>
      <c r="I187" s="598">
        <v>231</v>
      </c>
      <c r="J187" s="563">
        <v>120</v>
      </c>
      <c r="K187" s="563">
        <f t="shared" si="40"/>
        <v>231</v>
      </c>
      <c r="L187" s="581"/>
      <c r="M187" s="581"/>
      <c r="N187" s="563"/>
      <c r="O187" s="563"/>
      <c r="P187" s="558"/>
      <c r="Q187" s="559"/>
      <c r="R187" s="560"/>
      <c r="S187" s="560"/>
      <c r="T187" s="560"/>
      <c r="U187" s="560"/>
      <c r="V187" s="560"/>
      <c r="W187" s="560"/>
      <c r="X187" s="560"/>
      <c r="Y187" s="560"/>
    </row>
    <row r="188" spans="1:25" ht="25.5">
      <c r="A188" s="548"/>
      <c r="B188" s="563" t="s">
        <v>270</v>
      </c>
      <c r="C188" s="562" t="s">
        <v>1071</v>
      </c>
      <c r="D188" s="562" t="s">
        <v>1083</v>
      </c>
      <c r="E188" s="562" t="s">
        <v>1079</v>
      </c>
      <c r="F188" s="563" t="s">
        <v>783</v>
      </c>
      <c r="G188" s="563">
        <v>40</v>
      </c>
      <c r="H188" s="563">
        <v>1.575</v>
      </c>
      <c r="I188" s="598">
        <v>63</v>
      </c>
      <c r="J188" s="563">
        <v>40</v>
      </c>
      <c r="K188" s="563">
        <f t="shared" si="40"/>
        <v>63</v>
      </c>
      <c r="L188" s="581"/>
      <c r="M188" s="581"/>
      <c r="N188" s="563"/>
      <c r="O188" s="563"/>
      <c r="P188" s="558"/>
      <c r="Q188" s="559"/>
      <c r="R188" s="560"/>
      <c r="S188" s="560"/>
      <c r="T188" s="560"/>
      <c r="U188" s="560"/>
      <c r="V188" s="560"/>
      <c r="W188" s="560"/>
      <c r="X188" s="560"/>
      <c r="Y188" s="560"/>
    </row>
    <row r="189" spans="1:25" ht="25.5">
      <c r="A189" s="548"/>
      <c r="B189" s="563" t="s">
        <v>272</v>
      </c>
      <c r="C189" s="562" t="s">
        <v>1071</v>
      </c>
      <c r="D189" s="562" t="s">
        <v>1083</v>
      </c>
      <c r="E189" s="562" t="s">
        <v>1082</v>
      </c>
      <c r="F189" s="563" t="s">
        <v>783</v>
      </c>
      <c r="G189" s="563">
        <v>20</v>
      </c>
      <c r="H189" s="563">
        <v>5.25</v>
      </c>
      <c r="I189" s="598">
        <v>105</v>
      </c>
      <c r="J189" s="563">
        <v>20</v>
      </c>
      <c r="K189" s="563">
        <f t="shared" si="40"/>
        <v>105</v>
      </c>
      <c r="L189" s="581"/>
      <c r="M189" s="581"/>
      <c r="N189" s="563"/>
      <c r="O189" s="563"/>
      <c r="P189" s="558"/>
      <c r="Q189" s="559"/>
      <c r="R189" s="560"/>
      <c r="S189" s="560"/>
      <c r="T189" s="560"/>
      <c r="U189" s="560"/>
      <c r="V189" s="560"/>
      <c r="W189" s="560"/>
      <c r="X189" s="560"/>
      <c r="Y189" s="560"/>
    </row>
    <row r="190" spans="1:25" ht="38.25">
      <c r="A190" s="548"/>
      <c r="B190" s="563" t="s">
        <v>274</v>
      </c>
      <c r="C190" s="562" t="s">
        <v>1071</v>
      </c>
      <c r="D190" s="562" t="s">
        <v>1086</v>
      </c>
      <c r="E190" s="562" t="s">
        <v>1087</v>
      </c>
      <c r="F190" s="563" t="s">
        <v>153</v>
      </c>
      <c r="G190" s="563">
        <v>0</v>
      </c>
      <c r="H190" s="563">
        <v>0</v>
      </c>
      <c r="I190" s="598">
        <v>0</v>
      </c>
      <c r="J190" s="563">
        <v>0</v>
      </c>
      <c r="K190" s="563">
        <f t="shared" si="40"/>
        <v>0</v>
      </c>
      <c r="L190" s="581"/>
      <c r="M190" s="581"/>
      <c r="N190" s="563"/>
      <c r="O190" s="563"/>
      <c r="P190" s="558"/>
      <c r="Q190" s="559"/>
      <c r="R190" s="560"/>
      <c r="S190" s="560"/>
      <c r="T190" s="560"/>
      <c r="U190" s="560"/>
      <c r="V190" s="560"/>
      <c r="W190" s="560"/>
      <c r="X190" s="560"/>
      <c r="Y190" s="560"/>
    </row>
    <row r="191" spans="1:25" ht="51">
      <c r="A191" s="548"/>
      <c r="B191" s="563" t="s">
        <v>276</v>
      </c>
      <c r="C191" s="562" t="s">
        <v>1071</v>
      </c>
      <c r="D191" s="562" t="s">
        <v>1088</v>
      </c>
      <c r="E191" s="562" t="s">
        <v>1089</v>
      </c>
      <c r="F191" s="563" t="s">
        <v>783</v>
      </c>
      <c r="G191" s="563">
        <v>20</v>
      </c>
      <c r="H191" s="563">
        <v>21</v>
      </c>
      <c r="I191" s="598">
        <v>420</v>
      </c>
      <c r="J191" s="563">
        <v>20</v>
      </c>
      <c r="K191" s="563">
        <f t="shared" si="40"/>
        <v>420</v>
      </c>
      <c r="L191" s="581"/>
      <c r="M191" s="581"/>
      <c r="N191" s="563"/>
      <c r="O191" s="563"/>
      <c r="P191" s="558"/>
      <c r="Q191" s="559"/>
      <c r="R191" s="560"/>
      <c r="S191" s="560"/>
      <c r="T191" s="560"/>
      <c r="U191" s="560"/>
      <c r="V191" s="560"/>
      <c r="W191" s="560"/>
      <c r="X191" s="560"/>
      <c r="Y191" s="560"/>
    </row>
    <row r="192" spans="1:25" ht="12.75" hidden="1">
      <c r="A192" s="571"/>
      <c r="B192" s="594" t="s">
        <v>1090</v>
      </c>
      <c r="C192" s="1714" t="s">
        <v>1091</v>
      </c>
      <c r="D192" s="1597"/>
      <c r="E192" s="595"/>
      <c r="F192" s="596"/>
      <c r="G192" s="596"/>
      <c r="H192" s="596"/>
      <c r="I192" s="597">
        <v>1953</v>
      </c>
      <c r="J192" s="596"/>
      <c r="K192" s="596">
        <f>SUM(K182:K191)</f>
        <v>1953</v>
      </c>
      <c r="L192" s="583"/>
      <c r="M192" s="583"/>
      <c r="N192" s="575"/>
      <c r="O192" s="575"/>
      <c r="P192" s="558"/>
      <c r="Q192" s="559"/>
      <c r="R192" s="560"/>
      <c r="S192" s="560"/>
      <c r="T192" s="560"/>
      <c r="U192" s="560"/>
      <c r="V192" s="560"/>
      <c r="W192" s="560"/>
      <c r="X192" s="560"/>
      <c r="Y192" s="560"/>
    </row>
    <row r="193" spans="1:25" ht="51">
      <c r="A193" s="548"/>
      <c r="B193" s="563" t="s">
        <v>279</v>
      </c>
      <c r="C193" s="562" t="s">
        <v>1071</v>
      </c>
      <c r="D193" s="562" t="s">
        <v>1092</v>
      </c>
      <c r="E193" s="562" t="s">
        <v>1093</v>
      </c>
      <c r="F193" s="563" t="s">
        <v>783</v>
      </c>
      <c r="G193" s="563">
        <v>120</v>
      </c>
      <c r="H193" s="563">
        <v>68.25</v>
      </c>
      <c r="I193" s="592">
        <v>8190</v>
      </c>
      <c r="J193" s="563">
        <v>120</v>
      </c>
      <c r="K193" s="563">
        <f t="shared" ref="K193:K199" si="41">J193*H193</f>
        <v>8190</v>
      </c>
      <c r="L193" s="581"/>
      <c r="M193" s="581"/>
      <c r="N193" s="563"/>
      <c r="O193" s="563"/>
      <c r="P193" s="558"/>
      <c r="Q193" s="559"/>
      <c r="R193" s="560"/>
      <c r="S193" s="560"/>
      <c r="T193" s="560"/>
      <c r="U193" s="560"/>
      <c r="V193" s="560"/>
      <c r="W193" s="560"/>
      <c r="X193" s="560"/>
      <c r="Y193" s="560"/>
    </row>
    <row r="194" spans="1:25" ht="127.5">
      <c r="A194" s="548"/>
      <c r="B194" s="563" t="s">
        <v>282</v>
      </c>
      <c r="C194" s="562" t="s">
        <v>1071</v>
      </c>
      <c r="D194" s="562" t="s">
        <v>1094</v>
      </c>
      <c r="E194" s="562" t="s">
        <v>1095</v>
      </c>
      <c r="F194" s="563" t="s">
        <v>783</v>
      </c>
      <c r="G194" s="563">
        <v>20</v>
      </c>
      <c r="H194" s="563">
        <v>99.75</v>
      </c>
      <c r="I194" s="592">
        <v>1995</v>
      </c>
      <c r="J194" s="563"/>
      <c r="K194" s="563">
        <f t="shared" si="41"/>
        <v>0</v>
      </c>
      <c r="L194" s="581">
        <f>G194</f>
        <v>20</v>
      </c>
      <c r="M194" s="581">
        <f>L194*H194</f>
        <v>1995</v>
      </c>
      <c r="N194" s="563"/>
      <c r="O194" s="563"/>
      <c r="P194" s="558"/>
      <c r="Q194" s="559"/>
      <c r="R194" s="560"/>
      <c r="S194" s="560"/>
      <c r="T194" s="560"/>
      <c r="U194" s="560"/>
      <c r="V194" s="560"/>
      <c r="W194" s="560"/>
      <c r="X194" s="560"/>
      <c r="Y194" s="560"/>
    </row>
    <row r="195" spans="1:25" ht="51">
      <c r="A195" s="548"/>
      <c r="B195" s="563" t="s">
        <v>285</v>
      </c>
      <c r="C195" s="562" t="s">
        <v>1096</v>
      </c>
      <c r="D195" s="562" t="s">
        <v>1097</v>
      </c>
      <c r="E195" s="562" t="s">
        <v>1098</v>
      </c>
      <c r="F195" s="563" t="s">
        <v>153</v>
      </c>
      <c r="G195" s="563">
        <v>0</v>
      </c>
      <c r="H195" s="563">
        <v>0</v>
      </c>
      <c r="I195" s="598">
        <v>0</v>
      </c>
      <c r="J195" s="563">
        <v>0</v>
      </c>
      <c r="K195" s="563">
        <f t="shared" si="41"/>
        <v>0</v>
      </c>
      <c r="L195" s="581"/>
      <c r="M195" s="581"/>
      <c r="N195" s="563"/>
      <c r="O195" s="563"/>
      <c r="P195" s="558"/>
      <c r="Q195" s="559"/>
      <c r="R195" s="560"/>
      <c r="S195" s="560"/>
      <c r="T195" s="560"/>
      <c r="U195" s="560"/>
      <c r="V195" s="560"/>
      <c r="W195" s="560"/>
      <c r="X195" s="560"/>
      <c r="Y195" s="560"/>
    </row>
    <row r="196" spans="1:25" ht="38.25">
      <c r="A196" s="548"/>
      <c r="B196" s="563" t="s">
        <v>288</v>
      </c>
      <c r="C196" s="562" t="s">
        <v>1096</v>
      </c>
      <c r="D196" s="562" t="s">
        <v>1097</v>
      </c>
      <c r="E196" s="562" t="s">
        <v>1017</v>
      </c>
      <c r="F196" s="563" t="s">
        <v>1099</v>
      </c>
      <c r="G196" s="563">
        <v>700</v>
      </c>
      <c r="H196" s="563">
        <v>1.8</v>
      </c>
      <c r="I196" s="592">
        <v>1260</v>
      </c>
      <c r="J196" s="563">
        <v>700</v>
      </c>
      <c r="K196" s="563">
        <f t="shared" si="41"/>
        <v>1260</v>
      </c>
      <c r="L196" s="581"/>
      <c r="M196" s="581"/>
      <c r="N196" s="563"/>
      <c r="O196" s="563"/>
      <c r="P196" s="558"/>
      <c r="Q196" s="559"/>
      <c r="R196" s="560"/>
      <c r="S196" s="560"/>
      <c r="T196" s="560"/>
      <c r="U196" s="560"/>
      <c r="V196" s="560"/>
      <c r="W196" s="560"/>
      <c r="X196" s="560"/>
      <c r="Y196" s="560"/>
    </row>
    <row r="197" spans="1:25" ht="38.25">
      <c r="A197" s="548"/>
      <c r="B197" s="563" t="s">
        <v>291</v>
      </c>
      <c r="C197" s="562" t="s">
        <v>1096</v>
      </c>
      <c r="D197" s="562" t="s">
        <v>1100</v>
      </c>
      <c r="E197" s="562" t="s">
        <v>1101</v>
      </c>
      <c r="F197" s="563" t="s">
        <v>783</v>
      </c>
      <c r="G197" s="563">
        <v>80</v>
      </c>
      <c r="H197" s="563">
        <v>3.6749999999999998</v>
      </c>
      <c r="I197" s="598">
        <v>294</v>
      </c>
      <c r="J197" s="563">
        <v>80</v>
      </c>
      <c r="K197" s="563">
        <f t="shared" si="41"/>
        <v>294</v>
      </c>
      <c r="L197" s="581"/>
      <c r="M197" s="581"/>
      <c r="N197" s="563"/>
      <c r="O197" s="563"/>
      <c r="P197" s="558"/>
      <c r="Q197" s="559"/>
      <c r="R197" s="560"/>
      <c r="S197" s="560"/>
      <c r="T197" s="560"/>
      <c r="U197" s="560"/>
      <c r="V197" s="560"/>
      <c r="W197" s="560"/>
      <c r="X197" s="560"/>
      <c r="Y197" s="560"/>
    </row>
    <row r="198" spans="1:25" ht="25.5">
      <c r="A198" s="548"/>
      <c r="B198" s="563" t="s">
        <v>294</v>
      </c>
      <c r="C198" s="562" t="s">
        <v>1102</v>
      </c>
      <c r="D198" s="562" t="s">
        <v>774</v>
      </c>
      <c r="E198" s="562" t="s">
        <v>1103</v>
      </c>
      <c r="F198" s="563" t="s">
        <v>153</v>
      </c>
      <c r="G198" s="563">
        <v>1</v>
      </c>
      <c r="H198" s="563">
        <v>0</v>
      </c>
      <c r="I198" s="598">
        <v>0</v>
      </c>
      <c r="J198" s="563">
        <v>1</v>
      </c>
      <c r="K198" s="563">
        <f t="shared" si="41"/>
        <v>0</v>
      </c>
      <c r="L198" s="581"/>
      <c r="M198" s="581"/>
      <c r="N198" s="563"/>
      <c r="O198" s="563"/>
      <c r="P198" s="558"/>
      <c r="Q198" s="559"/>
      <c r="R198" s="560"/>
      <c r="S198" s="560"/>
      <c r="T198" s="560"/>
      <c r="U198" s="560"/>
      <c r="V198" s="560"/>
      <c r="W198" s="560"/>
      <c r="X198" s="560"/>
      <c r="Y198" s="560"/>
    </row>
    <row r="199" spans="1:25" ht="76.5">
      <c r="A199" s="548"/>
      <c r="B199" s="563" t="s">
        <v>297</v>
      </c>
      <c r="C199" s="562" t="s">
        <v>1102</v>
      </c>
      <c r="D199" s="562" t="s">
        <v>774</v>
      </c>
      <c r="E199" s="562" t="s">
        <v>1104</v>
      </c>
      <c r="F199" s="563" t="s">
        <v>153</v>
      </c>
      <c r="G199" s="563">
        <v>1</v>
      </c>
      <c r="H199" s="563">
        <v>10.5</v>
      </c>
      <c r="I199" s="598">
        <v>10.5</v>
      </c>
      <c r="J199" s="563">
        <v>1</v>
      </c>
      <c r="K199" s="563">
        <f t="shared" si="41"/>
        <v>10.5</v>
      </c>
      <c r="L199" s="581"/>
      <c r="M199" s="581"/>
      <c r="N199" s="563"/>
      <c r="O199" s="563"/>
      <c r="P199" s="558"/>
      <c r="Q199" s="559"/>
      <c r="R199" s="560"/>
      <c r="S199" s="560"/>
      <c r="T199" s="560"/>
      <c r="U199" s="560"/>
      <c r="V199" s="560"/>
      <c r="W199" s="560"/>
      <c r="X199" s="560"/>
      <c r="Y199" s="560"/>
    </row>
    <row r="200" spans="1:25" ht="12.75" hidden="1">
      <c r="A200" s="571"/>
      <c r="B200" s="594" t="s">
        <v>1105</v>
      </c>
      <c r="C200" s="1714" t="s">
        <v>1106</v>
      </c>
      <c r="D200" s="1597"/>
      <c r="E200" s="595"/>
      <c r="F200" s="596"/>
      <c r="G200" s="596"/>
      <c r="H200" s="596"/>
      <c r="I200" s="597">
        <v>11749.5</v>
      </c>
      <c r="J200" s="596"/>
      <c r="K200" s="596">
        <f>SUM(K193:K199)</f>
        <v>9754.5</v>
      </c>
      <c r="L200" s="583"/>
      <c r="M200" s="583"/>
      <c r="N200" s="575"/>
      <c r="O200" s="575"/>
      <c r="P200" s="558"/>
      <c r="Q200" s="559"/>
      <c r="R200" s="560"/>
      <c r="S200" s="560"/>
      <c r="T200" s="560"/>
      <c r="U200" s="560"/>
      <c r="V200" s="560"/>
      <c r="W200" s="560"/>
      <c r="X200" s="560"/>
      <c r="Y200" s="560"/>
    </row>
    <row r="201" spans="1:25" ht="25.5">
      <c r="A201" s="548"/>
      <c r="B201" s="563" t="s">
        <v>302</v>
      </c>
      <c r="C201" s="562" t="s">
        <v>1102</v>
      </c>
      <c r="D201" s="562" t="s">
        <v>774</v>
      </c>
      <c r="E201" s="562" t="s">
        <v>1107</v>
      </c>
      <c r="F201" s="563" t="s">
        <v>153</v>
      </c>
      <c r="G201" s="563">
        <v>1</v>
      </c>
      <c r="H201" s="563">
        <v>315</v>
      </c>
      <c r="I201" s="598">
        <v>315</v>
      </c>
      <c r="J201" s="563">
        <v>1</v>
      </c>
      <c r="K201" s="563">
        <f t="shared" ref="K201:K209" si="42">J201*H201</f>
        <v>315</v>
      </c>
      <c r="L201" s="581"/>
      <c r="M201" s="581"/>
      <c r="N201" s="563"/>
      <c r="O201" s="563"/>
      <c r="P201" s="558"/>
      <c r="Q201" s="559"/>
      <c r="R201" s="560"/>
      <c r="S201" s="560"/>
      <c r="T201" s="560"/>
      <c r="U201" s="560"/>
      <c r="V201" s="560"/>
      <c r="W201" s="560"/>
      <c r="X201" s="560"/>
      <c r="Y201" s="560"/>
    </row>
    <row r="202" spans="1:25" ht="25.5">
      <c r="A202" s="548"/>
      <c r="B202" s="563" t="s">
        <v>306</v>
      </c>
      <c r="C202" s="562" t="s">
        <v>1102</v>
      </c>
      <c r="D202" s="562" t="s">
        <v>774</v>
      </c>
      <c r="E202" s="562" t="s">
        <v>1108</v>
      </c>
      <c r="F202" s="563" t="s">
        <v>153</v>
      </c>
      <c r="G202" s="563">
        <v>1</v>
      </c>
      <c r="H202" s="563">
        <v>315</v>
      </c>
      <c r="I202" s="598">
        <v>315</v>
      </c>
      <c r="J202" s="563">
        <v>1</v>
      </c>
      <c r="K202" s="563">
        <f t="shared" si="42"/>
        <v>315</v>
      </c>
      <c r="L202" s="581"/>
      <c r="M202" s="581"/>
      <c r="N202" s="563"/>
      <c r="O202" s="563"/>
      <c r="P202" s="558"/>
      <c r="Q202" s="559"/>
      <c r="R202" s="560"/>
      <c r="S202" s="560"/>
      <c r="T202" s="560"/>
      <c r="U202" s="560"/>
      <c r="V202" s="560"/>
      <c r="W202" s="560"/>
      <c r="X202" s="560"/>
      <c r="Y202" s="560"/>
    </row>
    <row r="203" spans="1:25" ht="25.5">
      <c r="A203" s="548"/>
      <c r="B203" s="563" t="s">
        <v>308</v>
      </c>
      <c r="C203" s="562" t="s">
        <v>1102</v>
      </c>
      <c r="D203" s="562" t="s">
        <v>774</v>
      </c>
      <c r="E203" s="562" t="s">
        <v>1109</v>
      </c>
      <c r="F203" s="563" t="s">
        <v>153</v>
      </c>
      <c r="G203" s="563">
        <v>1</v>
      </c>
      <c r="H203" s="563">
        <v>840</v>
      </c>
      <c r="I203" s="598">
        <v>840</v>
      </c>
      <c r="J203" s="563">
        <v>1</v>
      </c>
      <c r="K203" s="563">
        <f t="shared" si="42"/>
        <v>840</v>
      </c>
      <c r="L203" s="581"/>
      <c r="M203" s="581"/>
      <c r="N203" s="563"/>
      <c r="O203" s="563"/>
      <c r="P203" s="558"/>
      <c r="Q203" s="559"/>
      <c r="R203" s="560"/>
      <c r="S203" s="560"/>
      <c r="T203" s="560"/>
      <c r="U203" s="560"/>
      <c r="V203" s="560"/>
      <c r="W203" s="560"/>
      <c r="X203" s="560"/>
      <c r="Y203" s="560"/>
    </row>
    <row r="204" spans="1:25" ht="38.25">
      <c r="A204" s="548"/>
      <c r="B204" s="563" t="s">
        <v>310</v>
      </c>
      <c r="C204" s="562" t="s">
        <v>1102</v>
      </c>
      <c r="D204" s="562" t="s">
        <v>774</v>
      </c>
      <c r="E204" s="562" t="s">
        <v>1110</v>
      </c>
      <c r="F204" s="563" t="s">
        <v>153</v>
      </c>
      <c r="G204" s="563">
        <v>1</v>
      </c>
      <c r="H204" s="563">
        <v>945</v>
      </c>
      <c r="I204" s="598">
        <v>945</v>
      </c>
      <c r="J204" s="563">
        <v>1</v>
      </c>
      <c r="K204" s="563">
        <f t="shared" si="42"/>
        <v>945</v>
      </c>
      <c r="L204" s="581"/>
      <c r="M204" s="581"/>
      <c r="N204" s="563"/>
      <c r="O204" s="563"/>
      <c r="P204" s="558"/>
      <c r="Q204" s="559"/>
      <c r="R204" s="560"/>
      <c r="S204" s="560"/>
      <c r="T204" s="560"/>
      <c r="U204" s="560"/>
      <c r="V204" s="560"/>
      <c r="W204" s="560"/>
      <c r="X204" s="560"/>
      <c r="Y204" s="560"/>
    </row>
    <row r="205" spans="1:25" ht="25.5">
      <c r="A205" s="548"/>
      <c r="B205" s="563" t="s">
        <v>312</v>
      </c>
      <c r="C205" s="562" t="s">
        <v>1102</v>
      </c>
      <c r="D205" s="562" t="s">
        <v>774</v>
      </c>
      <c r="E205" s="562" t="s">
        <v>1111</v>
      </c>
      <c r="F205" s="563" t="s">
        <v>153</v>
      </c>
      <c r="G205" s="563">
        <v>1</v>
      </c>
      <c r="H205" s="563">
        <v>945</v>
      </c>
      <c r="I205" s="598">
        <v>945</v>
      </c>
      <c r="J205" s="563">
        <v>1</v>
      </c>
      <c r="K205" s="563">
        <f t="shared" si="42"/>
        <v>945</v>
      </c>
      <c r="L205" s="581"/>
      <c r="M205" s="581"/>
      <c r="N205" s="563"/>
      <c r="O205" s="563"/>
      <c r="P205" s="558"/>
      <c r="Q205" s="559"/>
      <c r="R205" s="560"/>
      <c r="S205" s="560"/>
      <c r="T205" s="560"/>
      <c r="U205" s="560"/>
      <c r="V205" s="560"/>
      <c r="W205" s="560"/>
      <c r="X205" s="560"/>
      <c r="Y205" s="560"/>
    </row>
    <row r="206" spans="1:25" ht="25.5">
      <c r="A206" s="548"/>
      <c r="B206" s="563" t="s">
        <v>315</v>
      </c>
      <c r="C206" s="562" t="s">
        <v>1102</v>
      </c>
      <c r="D206" s="562" t="s">
        <v>774</v>
      </c>
      <c r="E206" s="562" t="s">
        <v>1112</v>
      </c>
      <c r="F206" s="563" t="s">
        <v>153</v>
      </c>
      <c r="G206" s="563">
        <v>1</v>
      </c>
      <c r="H206" s="563">
        <v>945</v>
      </c>
      <c r="I206" s="598">
        <v>945</v>
      </c>
      <c r="J206" s="563">
        <v>1</v>
      </c>
      <c r="K206" s="563">
        <f t="shared" si="42"/>
        <v>945</v>
      </c>
      <c r="L206" s="581"/>
      <c r="M206" s="581"/>
      <c r="N206" s="563"/>
      <c r="O206" s="563"/>
      <c r="P206" s="558"/>
      <c r="Q206" s="559"/>
      <c r="R206" s="560"/>
      <c r="S206" s="560"/>
      <c r="T206" s="560"/>
      <c r="U206" s="560"/>
      <c r="V206" s="560"/>
      <c r="W206" s="560"/>
      <c r="X206" s="560"/>
      <c r="Y206" s="560"/>
    </row>
    <row r="207" spans="1:25" ht="25.5">
      <c r="A207" s="548"/>
      <c r="B207" s="563" t="s">
        <v>318</v>
      </c>
      <c r="C207" s="562" t="s">
        <v>1102</v>
      </c>
      <c r="D207" s="562" t="s">
        <v>774</v>
      </c>
      <c r="E207" s="562" t="s">
        <v>1113</v>
      </c>
      <c r="F207" s="563" t="s">
        <v>153</v>
      </c>
      <c r="G207" s="563">
        <v>1</v>
      </c>
      <c r="H207" s="564">
        <v>1785</v>
      </c>
      <c r="I207" s="592">
        <v>1785</v>
      </c>
      <c r="J207" s="563">
        <v>1</v>
      </c>
      <c r="K207" s="563">
        <f t="shared" si="42"/>
        <v>1785</v>
      </c>
      <c r="L207" s="581"/>
      <c r="M207" s="581"/>
      <c r="N207" s="563"/>
      <c r="O207" s="563"/>
      <c r="P207" s="558"/>
      <c r="Q207" s="559"/>
      <c r="R207" s="560"/>
      <c r="S207" s="560"/>
      <c r="T207" s="560"/>
      <c r="U207" s="560"/>
      <c r="V207" s="560"/>
      <c r="W207" s="560"/>
      <c r="X207" s="560"/>
      <c r="Y207" s="560"/>
    </row>
    <row r="208" spans="1:25" ht="25.5">
      <c r="A208" s="548"/>
      <c r="B208" s="563" t="s">
        <v>321</v>
      </c>
      <c r="C208" s="562" t="s">
        <v>1102</v>
      </c>
      <c r="D208" s="562" t="s">
        <v>774</v>
      </c>
      <c r="E208" s="562" t="s">
        <v>1114</v>
      </c>
      <c r="F208" s="563" t="s">
        <v>153</v>
      </c>
      <c r="G208" s="563">
        <v>1</v>
      </c>
      <c r="H208" s="564">
        <v>1680</v>
      </c>
      <c r="I208" s="592">
        <v>1680</v>
      </c>
      <c r="J208" s="563">
        <v>1</v>
      </c>
      <c r="K208" s="563">
        <f t="shared" si="42"/>
        <v>1680</v>
      </c>
      <c r="L208" s="581"/>
      <c r="M208" s="581"/>
      <c r="N208" s="563"/>
      <c r="O208" s="563"/>
      <c r="P208" s="558"/>
      <c r="Q208" s="559"/>
      <c r="R208" s="560"/>
      <c r="S208" s="560"/>
      <c r="T208" s="560"/>
      <c r="U208" s="560"/>
      <c r="V208" s="560"/>
      <c r="W208" s="560"/>
      <c r="X208" s="560"/>
      <c r="Y208" s="560"/>
    </row>
    <row r="209" spans="1:25" ht="25.5">
      <c r="A209" s="548"/>
      <c r="B209" s="563" t="s">
        <v>324</v>
      </c>
      <c r="C209" s="562" t="s">
        <v>1102</v>
      </c>
      <c r="D209" s="562" t="s">
        <v>774</v>
      </c>
      <c r="E209" s="562" t="s">
        <v>1115</v>
      </c>
      <c r="F209" s="563" t="s">
        <v>153</v>
      </c>
      <c r="G209" s="563">
        <v>1</v>
      </c>
      <c r="H209" s="563">
        <v>63</v>
      </c>
      <c r="I209" s="598">
        <v>63</v>
      </c>
      <c r="J209" s="563">
        <v>1</v>
      </c>
      <c r="K209" s="563">
        <f t="shared" si="42"/>
        <v>63</v>
      </c>
      <c r="L209" s="581"/>
      <c r="M209" s="581"/>
      <c r="N209" s="563"/>
      <c r="O209" s="563"/>
      <c r="P209" s="558"/>
      <c r="Q209" s="559"/>
      <c r="R209" s="560"/>
      <c r="S209" s="560"/>
      <c r="T209" s="560"/>
      <c r="U209" s="560"/>
      <c r="V209" s="560"/>
      <c r="W209" s="560"/>
      <c r="X209" s="560"/>
      <c r="Y209" s="560"/>
    </row>
    <row r="210" spans="1:25" ht="12.75" hidden="1">
      <c r="A210" s="571"/>
      <c r="B210" s="594" t="s">
        <v>1116</v>
      </c>
      <c r="C210" s="1714" t="s">
        <v>1117</v>
      </c>
      <c r="D210" s="1597"/>
      <c r="E210" s="595"/>
      <c r="F210" s="596"/>
      <c r="G210" s="596"/>
      <c r="H210" s="596"/>
      <c r="I210" s="597">
        <v>7833</v>
      </c>
      <c r="J210" s="596"/>
      <c r="K210" s="596">
        <f>SUM(K201:K209)</f>
        <v>7833</v>
      </c>
      <c r="L210" s="583"/>
      <c r="M210" s="583"/>
      <c r="N210" s="575"/>
      <c r="O210" s="575"/>
      <c r="P210" s="558"/>
      <c r="Q210" s="559"/>
      <c r="R210" s="560"/>
      <c r="S210" s="560"/>
      <c r="T210" s="560"/>
      <c r="U210" s="560"/>
      <c r="V210" s="560"/>
      <c r="W210" s="560"/>
      <c r="X210" s="560"/>
      <c r="Y210" s="560"/>
    </row>
    <row r="211" spans="1:25" ht="89.25">
      <c r="A211" s="548"/>
      <c r="B211" s="563" t="s">
        <v>1118</v>
      </c>
      <c r="C211" s="562" t="s">
        <v>1119</v>
      </c>
      <c r="D211" s="562" t="s">
        <v>1119</v>
      </c>
      <c r="E211" s="562" t="s">
        <v>1120</v>
      </c>
      <c r="F211" s="563" t="s">
        <v>153</v>
      </c>
      <c r="G211" s="563">
        <v>1</v>
      </c>
      <c r="H211" s="563">
        <v>0</v>
      </c>
      <c r="I211" s="598">
        <v>0</v>
      </c>
      <c r="J211" s="563"/>
      <c r="K211" s="563">
        <f t="shared" ref="K211:K212" si="43">J211*H211</f>
        <v>0</v>
      </c>
      <c r="L211" s="581">
        <v>0</v>
      </c>
      <c r="M211" s="581">
        <v>0</v>
      </c>
      <c r="N211" s="563"/>
      <c r="O211" s="563"/>
      <c r="P211" s="558"/>
      <c r="Q211" s="559"/>
      <c r="R211" s="560"/>
      <c r="S211" s="560"/>
      <c r="T211" s="560"/>
      <c r="U211" s="560"/>
      <c r="V211" s="560"/>
      <c r="W211" s="560"/>
      <c r="X211" s="560"/>
      <c r="Y211" s="560"/>
    </row>
    <row r="212" spans="1:25" ht="102">
      <c r="A212" s="548"/>
      <c r="B212" s="563" t="s">
        <v>1121</v>
      </c>
      <c r="C212" s="562" t="s">
        <v>1119</v>
      </c>
      <c r="D212" s="562" t="s">
        <v>1122</v>
      </c>
      <c r="E212" s="562" t="s">
        <v>1123</v>
      </c>
      <c r="F212" s="563" t="s">
        <v>783</v>
      </c>
      <c r="G212" s="563">
        <v>3</v>
      </c>
      <c r="H212" s="563">
        <v>0</v>
      </c>
      <c r="I212" s="598">
        <v>0</v>
      </c>
      <c r="J212" s="563">
        <v>3</v>
      </c>
      <c r="K212" s="563">
        <f t="shared" si="43"/>
        <v>0</v>
      </c>
      <c r="L212" s="581">
        <v>0</v>
      </c>
      <c r="M212" s="581">
        <f t="shared" ref="M212:M215" si="44">L212*H212</f>
        <v>0</v>
      </c>
      <c r="N212" s="563"/>
      <c r="O212" s="563"/>
      <c r="P212" s="558"/>
      <c r="Q212" s="559"/>
      <c r="R212" s="560"/>
      <c r="S212" s="560"/>
      <c r="T212" s="560"/>
      <c r="U212" s="560"/>
      <c r="V212" s="560"/>
      <c r="W212" s="560"/>
      <c r="X212" s="560"/>
      <c r="Y212" s="560"/>
    </row>
    <row r="213" spans="1:25" ht="25.5">
      <c r="A213" s="548"/>
      <c r="B213" s="563" t="s">
        <v>1124</v>
      </c>
      <c r="C213" s="562" t="s">
        <v>1119</v>
      </c>
      <c r="D213" s="562" t="s">
        <v>1125</v>
      </c>
      <c r="E213" s="562" t="s">
        <v>1126</v>
      </c>
      <c r="F213" s="563" t="s">
        <v>691</v>
      </c>
      <c r="G213" s="563">
        <v>3</v>
      </c>
      <c r="H213" s="563">
        <v>80</v>
      </c>
      <c r="I213" s="598">
        <v>240</v>
      </c>
      <c r="J213" s="563">
        <v>3</v>
      </c>
      <c r="K213" s="563"/>
      <c r="L213" s="581">
        <v>3</v>
      </c>
      <c r="M213" s="581">
        <f t="shared" si="44"/>
        <v>240</v>
      </c>
      <c r="N213" s="563"/>
      <c r="O213" s="563"/>
      <c r="P213" s="558"/>
      <c r="Q213" s="559"/>
      <c r="R213" s="560"/>
      <c r="S213" s="560"/>
      <c r="T213" s="560"/>
      <c r="U213" s="560"/>
      <c r="V213" s="560"/>
      <c r="W213" s="560"/>
      <c r="X213" s="560"/>
      <c r="Y213" s="560"/>
    </row>
    <row r="214" spans="1:25" ht="25.5">
      <c r="A214" s="548"/>
      <c r="B214" s="563" t="s">
        <v>1127</v>
      </c>
      <c r="C214" s="562" t="s">
        <v>1119</v>
      </c>
      <c r="D214" s="562" t="s">
        <v>1128</v>
      </c>
      <c r="E214" s="562" t="s">
        <v>1129</v>
      </c>
      <c r="F214" s="563" t="s">
        <v>691</v>
      </c>
      <c r="G214" s="563">
        <v>1</v>
      </c>
      <c r="H214" s="563">
        <v>120</v>
      </c>
      <c r="I214" s="598">
        <v>120</v>
      </c>
      <c r="J214" s="563">
        <v>1</v>
      </c>
      <c r="K214" s="563"/>
      <c r="L214" s="581">
        <v>1</v>
      </c>
      <c r="M214" s="581">
        <f t="shared" si="44"/>
        <v>120</v>
      </c>
      <c r="N214" s="563"/>
      <c r="O214" s="563"/>
      <c r="P214" s="558"/>
      <c r="Q214" s="559"/>
      <c r="R214" s="560"/>
      <c r="S214" s="560"/>
      <c r="T214" s="560"/>
      <c r="U214" s="560"/>
      <c r="V214" s="560"/>
      <c r="W214" s="560"/>
      <c r="X214" s="560"/>
      <c r="Y214" s="560"/>
    </row>
    <row r="215" spans="1:25" ht="25.5">
      <c r="A215" s="548"/>
      <c r="B215" s="563" t="s">
        <v>1130</v>
      </c>
      <c r="C215" s="562" t="s">
        <v>1119</v>
      </c>
      <c r="D215" s="562" t="s">
        <v>1131</v>
      </c>
      <c r="E215" s="562" t="s">
        <v>1132</v>
      </c>
      <c r="F215" s="563" t="s">
        <v>691</v>
      </c>
      <c r="G215" s="563">
        <v>1</v>
      </c>
      <c r="H215" s="563">
        <v>200</v>
      </c>
      <c r="I215" s="598">
        <v>200</v>
      </c>
      <c r="J215" s="563">
        <v>1</v>
      </c>
      <c r="K215" s="563"/>
      <c r="L215" s="581">
        <v>1</v>
      </c>
      <c r="M215" s="581">
        <f t="shared" si="44"/>
        <v>200</v>
      </c>
      <c r="N215" s="563"/>
      <c r="O215" s="563"/>
      <c r="P215" s="558"/>
      <c r="Q215" s="559"/>
      <c r="R215" s="560"/>
      <c r="S215" s="560"/>
      <c r="T215" s="560"/>
      <c r="U215" s="560"/>
      <c r="V215" s="560"/>
      <c r="W215" s="560"/>
      <c r="X215" s="560"/>
      <c r="Y215" s="560"/>
    </row>
    <row r="216" spans="1:25" ht="25.5">
      <c r="A216" s="548"/>
      <c r="B216" s="563" t="s">
        <v>1133</v>
      </c>
      <c r="C216" s="562" t="s">
        <v>1119</v>
      </c>
      <c r="D216" s="562" t="s">
        <v>1134</v>
      </c>
      <c r="E216" s="562" t="s">
        <v>1135</v>
      </c>
      <c r="F216" s="563" t="s">
        <v>783</v>
      </c>
      <c r="G216" s="563">
        <v>20</v>
      </c>
      <c r="H216" s="563">
        <v>2.1</v>
      </c>
      <c r="I216" s="598">
        <v>42</v>
      </c>
      <c r="J216" s="563">
        <v>20</v>
      </c>
      <c r="K216" s="563">
        <f t="shared" ref="K216:K219" si="45">J216*H216</f>
        <v>42</v>
      </c>
      <c r="L216" s="581"/>
      <c r="M216" s="581"/>
      <c r="N216" s="563"/>
      <c r="O216" s="563"/>
      <c r="P216" s="558"/>
      <c r="Q216" s="559"/>
      <c r="R216" s="560"/>
      <c r="S216" s="560"/>
      <c r="T216" s="560"/>
      <c r="U216" s="560"/>
      <c r="V216" s="560"/>
      <c r="W216" s="560"/>
      <c r="X216" s="560"/>
      <c r="Y216" s="560"/>
    </row>
    <row r="217" spans="1:25" ht="25.5">
      <c r="A217" s="548"/>
      <c r="B217" s="563" t="s">
        <v>1136</v>
      </c>
      <c r="C217" s="562" t="s">
        <v>1119</v>
      </c>
      <c r="D217" s="562" t="s">
        <v>1134</v>
      </c>
      <c r="E217" s="562" t="s">
        <v>1137</v>
      </c>
      <c r="F217" s="563" t="s">
        <v>783</v>
      </c>
      <c r="G217" s="563">
        <v>20</v>
      </c>
      <c r="H217" s="563">
        <v>1.05</v>
      </c>
      <c r="I217" s="598">
        <v>21</v>
      </c>
      <c r="J217" s="563">
        <v>20</v>
      </c>
      <c r="K217" s="563">
        <f t="shared" si="45"/>
        <v>21</v>
      </c>
      <c r="L217" s="581"/>
      <c r="M217" s="581"/>
      <c r="N217" s="563"/>
      <c r="O217" s="563"/>
      <c r="P217" s="558"/>
      <c r="Q217" s="559"/>
      <c r="R217" s="560"/>
      <c r="S217" s="560"/>
      <c r="T217" s="560"/>
      <c r="U217" s="560"/>
      <c r="V217" s="560"/>
      <c r="W217" s="560"/>
      <c r="X217" s="560"/>
      <c r="Y217" s="560"/>
    </row>
    <row r="218" spans="1:25" ht="25.5">
      <c r="A218" s="548"/>
      <c r="B218" s="563" t="s">
        <v>1138</v>
      </c>
      <c r="C218" s="562" t="s">
        <v>1119</v>
      </c>
      <c r="D218" s="562" t="s">
        <v>1139</v>
      </c>
      <c r="E218" s="562" t="s">
        <v>1140</v>
      </c>
      <c r="F218" s="563" t="s">
        <v>783</v>
      </c>
      <c r="G218" s="563">
        <v>20</v>
      </c>
      <c r="H218" s="563">
        <v>130</v>
      </c>
      <c r="I218" s="592">
        <v>2600</v>
      </c>
      <c r="J218" s="563">
        <v>20</v>
      </c>
      <c r="K218" s="563">
        <f t="shared" si="45"/>
        <v>2600</v>
      </c>
      <c r="L218" s="581"/>
      <c r="M218" s="581"/>
      <c r="N218" s="563"/>
      <c r="O218" s="563"/>
      <c r="P218" s="558"/>
      <c r="Q218" s="559"/>
      <c r="R218" s="560"/>
      <c r="S218" s="560"/>
      <c r="T218" s="560"/>
      <c r="U218" s="560"/>
      <c r="V218" s="560"/>
      <c r="W218" s="560"/>
      <c r="X218" s="560"/>
      <c r="Y218" s="560"/>
    </row>
    <row r="219" spans="1:25" ht="51">
      <c r="A219" s="548"/>
      <c r="B219" s="563" t="s">
        <v>1141</v>
      </c>
      <c r="C219" s="562" t="s">
        <v>1142</v>
      </c>
      <c r="D219" s="562" t="s">
        <v>1143</v>
      </c>
      <c r="E219" s="562" t="s">
        <v>1144</v>
      </c>
      <c r="F219" s="563" t="s">
        <v>510</v>
      </c>
      <c r="G219" s="563">
        <v>100</v>
      </c>
      <c r="H219" s="563">
        <v>10.5</v>
      </c>
      <c r="I219" s="592">
        <v>1050</v>
      </c>
      <c r="J219" s="563">
        <f>G219</f>
        <v>100</v>
      </c>
      <c r="K219" s="563">
        <f t="shared" si="45"/>
        <v>1050</v>
      </c>
      <c r="L219" s="581"/>
      <c r="M219" s="581"/>
      <c r="N219" s="563"/>
      <c r="O219" s="563"/>
      <c r="P219" s="558"/>
      <c r="Q219" s="559"/>
      <c r="R219" s="560"/>
      <c r="S219" s="560"/>
      <c r="T219" s="560"/>
      <c r="U219" s="560"/>
      <c r="V219" s="560"/>
      <c r="W219" s="560"/>
      <c r="X219" s="560"/>
      <c r="Y219" s="560"/>
    </row>
    <row r="220" spans="1:25" ht="12.75" hidden="1">
      <c r="A220" s="571"/>
      <c r="B220" s="594" t="s">
        <v>1145</v>
      </c>
      <c r="C220" s="1714" t="s">
        <v>1146</v>
      </c>
      <c r="D220" s="1597"/>
      <c r="E220" s="595"/>
      <c r="F220" s="596"/>
      <c r="G220" s="596"/>
      <c r="H220" s="596"/>
      <c r="I220" s="597">
        <v>4273</v>
      </c>
      <c r="J220" s="596"/>
      <c r="K220" s="596">
        <f>SUM(K211:K219)</f>
        <v>3713</v>
      </c>
      <c r="L220" s="583"/>
      <c r="M220" s="583"/>
      <c r="N220" s="575"/>
      <c r="O220" s="575"/>
      <c r="P220" s="558"/>
      <c r="Q220" s="559"/>
      <c r="R220" s="560"/>
      <c r="S220" s="560"/>
      <c r="T220" s="560"/>
      <c r="U220" s="560"/>
      <c r="V220" s="560"/>
      <c r="W220" s="560"/>
      <c r="X220" s="560"/>
      <c r="Y220" s="560"/>
    </row>
    <row r="221" spans="1:25" ht="51">
      <c r="A221" s="548"/>
      <c r="B221" s="563" t="s">
        <v>1147</v>
      </c>
      <c r="C221" s="562" t="s">
        <v>1148</v>
      </c>
      <c r="D221" s="562" t="s">
        <v>1149</v>
      </c>
      <c r="E221" s="562" t="s">
        <v>1150</v>
      </c>
      <c r="F221" s="563" t="s">
        <v>783</v>
      </c>
      <c r="G221" s="563">
        <v>120</v>
      </c>
      <c r="H221" s="563">
        <v>240</v>
      </c>
      <c r="I221" s="592">
        <v>28800</v>
      </c>
      <c r="J221" s="563">
        <v>120</v>
      </c>
      <c r="K221" s="563">
        <f t="shared" ref="K221:K229" si="46">J221*H221</f>
        <v>28800</v>
      </c>
      <c r="L221" s="581"/>
      <c r="M221" s="581"/>
      <c r="N221" s="563"/>
      <c r="O221" s="563"/>
      <c r="P221" s="558"/>
      <c r="Q221" s="559"/>
      <c r="R221" s="560"/>
      <c r="S221" s="560"/>
      <c r="T221" s="560"/>
      <c r="U221" s="560"/>
      <c r="V221" s="560"/>
      <c r="W221" s="560"/>
      <c r="X221" s="560"/>
      <c r="Y221" s="560"/>
    </row>
    <row r="222" spans="1:25" ht="51">
      <c r="A222" s="548"/>
      <c r="B222" s="563" t="s">
        <v>712</v>
      </c>
      <c r="C222" s="562" t="s">
        <v>1148</v>
      </c>
      <c r="D222" s="562" t="s">
        <v>1149</v>
      </c>
      <c r="E222" s="562" t="s">
        <v>1151</v>
      </c>
      <c r="F222" s="563" t="s">
        <v>783</v>
      </c>
      <c r="G222" s="563">
        <v>20</v>
      </c>
      <c r="H222" s="563">
        <v>320</v>
      </c>
      <c r="I222" s="592">
        <v>6400</v>
      </c>
      <c r="J222" s="563">
        <v>20</v>
      </c>
      <c r="K222" s="563">
        <f t="shared" si="46"/>
        <v>6400</v>
      </c>
      <c r="L222" s="581"/>
      <c r="M222" s="581"/>
      <c r="N222" s="563"/>
      <c r="O222" s="563"/>
      <c r="P222" s="558"/>
      <c r="Q222" s="559"/>
      <c r="R222" s="560"/>
      <c r="S222" s="560"/>
      <c r="T222" s="560"/>
      <c r="U222" s="560"/>
      <c r="V222" s="560"/>
      <c r="W222" s="560"/>
      <c r="X222" s="560"/>
      <c r="Y222" s="560"/>
    </row>
    <row r="223" spans="1:25" ht="51">
      <c r="A223" s="548"/>
      <c r="B223" s="563" t="s">
        <v>699</v>
      </c>
      <c r="C223" s="562" t="s">
        <v>1148</v>
      </c>
      <c r="D223" s="562" t="s">
        <v>1149</v>
      </c>
      <c r="E223" s="562" t="s">
        <v>1152</v>
      </c>
      <c r="F223" s="563" t="s">
        <v>783</v>
      </c>
      <c r="G223" s="563">
        <v>20</v>
      </c>
      <c r="H223" s="563">
        <v>420</v>
      </c>
      <c r="I223" s="592">
        <v>8400</v>
      </c>
      <c r="J223" s="563">
        <v>20</v>
      </c>
      <c r="K223" s="563">
        <f t="shared" si="46"/>
        <v>8400</v>
      </c>
      <c r="L223" s="581"/>
      <c r="M223" s="581"/>
      <c r="N223" s="563"/>
      <c r="O223" s="563"/>
      <c r="P223" s="558"/>
      <c r="Q223" s="559"/>
      <c r="R223" s="560"/>
      <c r="S223" s="560"/>
      <c r="T223" s="560"/>
      <c r="U223" s="560"/>
      <c r="V223" s="560"/>
      <c r="W223" s="560"/>
      <c r="X223" s="560"/>
      <c r="Y223" s="560"/>
    </row>
    <row r="224" spans="1:25" ht="89.25">
      <c r="A224" s="548"/>
      <c r="B224" s="563" t="s">
        <v>1153</v>
      </c>
      <c r="C224" s="562" t="s">
        <v>1154</v>
      </c>
      <c r="D224" s="562" t="s">
        <v>774</v>
      </c>
      <c r="E224" s="562" t="s">
        <v>1155</v>
      </c>
      <c r="F224" s="563" t="s">
        <v>153</v>
      </c>
      <c r="G224" s="563">
        <v>1</v>
      </c>
      <c r="H224" s="563">
        <v>0</v>
      </c>
      <c r="I224" s="598">
        <v>0</v>
      </c>
      <c r="J224" s="563">
        <v>1</v>
      </c>
      <c r="K224" s="563">
        <f t="shared" si="46"/>
        <v>0</v>
      </c>
      <c r="L224" s="581"/>
      <c r="M224" s="581"/>
      <c r="N224" s="563"/>
      <c r="O224" s="563"/>
      <c r="P224" s="558"/>
      <c r="Q224" s="559"/>
      <c r="R224" s="560"/>
      <c r="S224" s="560"/>
      <c r="T224" s="560"/>
      <c r="U224" s="560"/>
      <c r="V224" s="560"/>
      <c r="W224" s="560"/>
      <c r="X224" s="560"/>
      <c r="Y224" s="560"/>
    </row>
    <row r="225" spans="1:25" ht="38.25">
      <c r="A225" s="548"/>
      <c r="B225" s="563" t="s">
        <v>1156</v>
      </c>
      <c r="C225" s="562" t="s">
        <v>1154</v>
      </c>
      <c r="D225" s="562" t="s">
        <v>774</v>
      </c>
      <c r="E225" s="562" t="s">
        <v>1157</v>
      </c>
      <c r="F225" s="563" t="s">
        <v>153</v>
      </c>
      <c r="G225" s="563">
        <v>1</v>
      </c>
      <c r="H225" s="563">
        <v>0</v>
      </c>
      <c r="I225" s="598">
        <v>0</v>
      </c>
      <c r="J225" s="563">
        <v>1</v>
      </c>
      <c r="K225" s="563">
        <f t="shared" si="46"/>
        <v>0</v>
      </c>
      <c r="L225" s="581"/>
      <c r="M225" s="581"/>
      <c r="N225" s="563"/>
      <c r="O225" s="563"/>
      <c r="P225" s="558"/>
      <c r="Q225" s="559"/>
      <c r="R225" s="560"/>
      <c r="S225" s="560"/>
      <c r="T225" s="560"/>
      <c r="U225" s="560"/>
      <c r="V225" s="560"/>
      <c r="W225" s="560"/>
      <c r="X225" s="560"/>
      <c r="Y225" s="560"/>
    </row>
    <row r="226" spans="1:25" ht="38.25">
      <c r="A226" s="548"/>
      <c r="B226" s="563" t="s">
        <v>1158</v>
      </c>
      <c r="C226" s="562" t="s">
        <v>1154</v>
      </c>
      <c r="D226" s="562" t="s">
        <v>774</v>
      </c>
      <c r="E226" s="562" t="s">
        <v>1159</v>
      </c>
      <c r="F226" s="563" t="s">
        <v>153</v>
      </c>
      <c r="G226" s="563">
        <v>1</v>
      </c>
      <c r="H226" s="563">
        <v>0</v>
      </c>
      <c r="I226" s="598">
        <v>0</v>
      </c>
      <c r="J226" s="563">
        <v>1</v>
      </c>
      <c r="K226" s="563">
        <f t="shared" si="46"/>
        <v>0</v>
      </c>
      <c r="L226" s="581"/>
      <c r="M226" s="581"/>
      <c r="N226" s="563"/>
      <c r="O226" s="563"/>
      <c r="P226" s="558"/>
      <c r="Q226" s="559"/>
      <c r="R226" s="560"/>
      <c r="S226" s="560"/>
      <c r="T226" s="560"/>
      <c r="U226" s="560"/>
      <c r="V226" s="560"/>
      <c r="W226" s="560"/>
      <c r="X226" s="560"/>
      <c r="Y226" s="560"/>
    </row>
    <row r="227" spans="1:25" ht="25.5">
      <c r="A227" s="548"/>
      <c r="B227" s="563" t="s">
        <v>1160</v>
      </c>
      <c r="C227" s="562" t="s">
        <v>1154</v>
      </c>
      <c r="D227" s="562" t="s">
        <v>774</v>
      </c>
      <c r="E227" s="562" t="s">
        <v>1161</v>
      </c>
      <c r="F227" s="563" t="s">
        <v>153</v>
      </c>
      <c r="G227" s="563">
        <v>1</v>
      </c>
      <c r="H227" s="563">
        <v>0</v>
      </c>
      <c r="I227" s="598">
        <v>0</v>
      </c>
      <c r="J227" s="563">
        <v>1</v>
      </c>
      <c r="K227" s="563">
        <f t="shared" si="46"/>
        <v>0</v>
      </c>
      <c r="L227" s="581"/>
      <c r="M227" s="581"/>
      <c r="N227" s="563"/>
      <c r="O227" s="563"/>
      <c r="P227" s="558"/>
      <c r="Q227" s="559"/>
      <c r="R227" s="560"/>
      <c r="S227" s="560"/>
      <c r="T227" s="560"/>
      <c r="U227" s="560"/>
      <c r="V227" s="560"/>
      <c r="W227" s="560"/>
      <c r="X227" s="560"/>
      <c r="Y227" s="560"/>
    </row>
    <row r="228" spans="1:25" ht="25.5">
      <c r="A228" s="548"/>
      <c r="B228" s="563" t="s">
        <v>1162</v>
      </c>
      <c r="C228" s="562" t="s">
        <v>1154</v>
      </c>
      <c r="D228" s="562" t="s">
        <v>774</v>
      </c>
      <c r="E228" s="562" t="s">
        <v>1163</v>
      </c>
      <c r="F228" s="563" t="s">
        <v>153</v>
      </c>
      <c r="G228" s="563">
        <v>1</v>
      </c>
      <c r="H228" s="563">
        <v>0</v>
      </c>
      <c r="I228" s="598">
        <v>0</v>
      </c>
      <c r="J228" s="563">
        <v>1</v>
      </c>
      <c r="K228" s="563">
        <f t="shared" si="46"/>
        <v>0</v>
      </c>
      <c r="L228" s="581"/>
      <c r="M228" s="581"/>
      <c r="N228" s="563"/>
      <c r="O228" s="563"/>
      <c r="P228" s="558"/>
      <c r="Q228" s="559"/>
      <c r="R228" s="560"/>
      <c r="S228" s="560"/>
      <c r="T228" s="560"/>
      <c r="U228" s="560"/>
      <c r="V228" s="560"/>
      <c r="W228" s="560"/>
      <c r="X228" s="560"/>
      <c r="Y228" s="560"/>
    </row>
    <row r="229" spans="1:25" ht="25.5">
      <c r="A229" s="548"/>
      <c r="B229" s="563" t="s">
        <v>1164</v>
      </c>
      <c r="C229" s="562" t="s">
        <v>1154</v>
      </c>
      <c r="D229" s="562" t="s">
        <v>774</v>
      </c>
      <c r="E229" s="562" t="s">
        <v>1165</v>
      </c>
      <c r="F229" s="563" t="s">
        <v>153</v>
      </c>
      <c r="G229" s="563">
        <v>1</v>
      </c>
      <c r="H229" s="563">
        <v>0</v>
      </c>
      <c r="I229" s="598">
        <v>0</v>
      </c>
      <c r="J229" s="563">
        <v>1</v>
      </c>
      <c r="K229" s="563">
        <f t="shared" si="46"/>
        <v>0</v>
      </c>
      <c r="L229" s="581"/>
      <c r="M229" s="581"/>
      <c r="N229" s="563"/>
      <c r="O229" s="563"/>
      <c r="P229" s="558"/>
      <c r="Q229" s="559"/>
      <c r="R229" s="560"/>
      <c r="S229" s="560"/>
      <c r="T229" s="560"/>
      <c r="U229" s="560"/>
      <c r="V229" s="560"/>
      <c r="W229" s="560"/>
      <c r="X229" s="560"/>
      <c r="Y229" s="560"/>
    </row>
    <row r="230" spans="1:25" ht="12.75" hidden="1">
      <c r="A230" s="571"/>
      <c r="B230" s="594" t="s">
        <v>1166</v>
      </c>
      <c r="C230" s="1714" t="s">
        <v>1167</v>
      </c>
      <c r="D230" s="1597"/>
      <c r="E230" s="595"/>
      <c r="F230" s="596"/>
      <c r="G230" s="596"/>
      <c r="H230" s="596"/>
      <c r="I230" s="597">
        <v>43600</v>
      </c>
      <c r="J230" s="596"/>
      <c r="K230" s="596">
        <f>SUM(K221:K229)</f>
        <v>43600</v>
      </c>
      <c r="L230" s="583"/>
      <c r="M230" s="583"/>
      <c r="N230" s="575"/>
      <c r="O230" s="575"/>
      <c r="P230" s="558"/>
      <c r="Q230" s="559"/>
      <c r="R230" s="560"/>
      <c r="S230" s="560"/>
      <c r="T230" s="560"/>
      <c r="U230" s="560"/>
      <c r="V230" s="560"/>
      <c r="W230" s="560"/>
      <c r="X230" s="560"/>
      <c r="Y230" s="560"/>
    </row>
    <row r="231" spans="1:25" ht="38.25">
      <c r="A231" s="548"/>
      <c r="B231" s="563" t="s">
        <v>1168</v>
      </c>
      <c r="C231" s="562" t="s">
        <v>1154</v>
      </c>
      <c r="D231" s="562" t="s">
        <v>774</v>
      </c>
      <c r="E231" s="562" t="s">
        <v>1169</v>
      </c>
      <c r="F231" s="563" t="s">
        <v>153</v>
      </c>
      <c r="G231" s="563">
        <v>1</v>
      </c>
      <c r="H231" s="563">
        <v>0</v>
      </c>
      <c r="I231" s="598">
        <v>0</v>
      </c>
      <c r="J231" s="563">
        <v>1</v>
      </c>
      <c r="K231" s="563">
        <f t="shared" ref="K231:K238" si="47">J231*H231</f>
        <v>0</v>
      </c>
      <c r="L231" s="581"/>
      <c r="M231" s="581"/>
      <c r="N231" s="563"/>
      <c r="O231" s="563"/>
      <c r="P231" s="558"/>
      <c r="Q231" s="559"/>
      <c r="R231" s="560"/>
      <c r="S231" s="560"/>
      <c r="T231" s="560"/>
      <c r="U231" s="560"/>
      <c r="V231" s="560"/>
      <c r="W231" s="560"/>
      <c r="X231" s="560"/>
      <c r="Y231" s="560"/>
    </row>
    <row r="232" spans="1:25" ht="114.75">
      <c r="A232" s="548"/>
      <c r="B232" s="563" t="s">
        <v>1170</v>
      </c>
      <c r="C232" s="562" t="s">
        <v>1171</v>
      </c>
      <c r="D232" s="562" t="s">
        <v>1172</v>
      </c>
      <c r="E232" s="562" t="s">
        <v>1173</v>
      </c>
      <c r="F232" s="563" t="s">
        <v>153</v>
      </c>
      <c r="G232" s="563">
        <v>1</v>
      </c>
      <c r="H232" s="563">
        <v>0</v>
      </c>
      <c r="I232" s="598">
        <v>0</v>
      </c>
      <c r="J232" s="563">
        <v>1</v>
      </c>
      <c r="K232" s="563">
        <f t="shared" si="47"/>
        <v>0</v>
      </c>
      <c r="L232" s="581"/>
      <c r="M232" s="581"/>
      <c r="N232" s="563"/>
      <c r="O232" s="563"/>
      <c r="P232" s="558"/>
      <c r="Q232" s="559"/>
      <c r="R232" s="560"/>
      <c r="S232" s="560"/>
      <c r="T232" s="560"/>
      <c r="U232" s="560"/>
      <c r="V232" s="560"/>
      <c r="W232" s="560"/>
      <c r="X232" s="560"/>
      <c r="Y232" s="560"/>
    </row>
    <row r="233" spans="1:25" ht="38.25">
      <c r="A233" s="548"/>
      <c r="B233" s="563" t="s">
        <v>1174</v>
      </c>
      <c r="C233" s="562" t="s">
        <v>1171</v>
      </c>
      <c r="D233" s="562" t="s">
        <v>1175</v>
      </c>
      <c r="E233" s="562" t="s">
        <v>1176</v>
      </c>
      <c r="F233" s="563" t="s">
        <v>510</v>
      </c>
      <c r="G233" s="563">
        <v>100</v>
      </c>
      <c r="H233" s="563">
        <v>0</v>
      </c>
      <c r="I233" s="598">
        <v>0</v>
      </c>
      <c r="J233" s="563">
        <v>100</v>
      </c>
      <c r="K233" s="563">
        <f t="shared" si="47"/>
        <v>0</v>
      </c>
      <c r="L233" s="581"/>
      <c r="M233" s="581"/>
      <c r="N233" s="563"/>
      <c r="O233" s="563"/>
      <c r="P233" s="558"/>
      <c r="Q233" s="559"/>
      <c r="R233" s="560"/>
      <c r="S233" s="560"/>
      <c r="T233" s="560"/>
      <c r="U233" s="560"/>
      <c r="V233" s="560"/>
      <c r="W233" s="560"/>
      <c r="X233" s="560"/>
      <c r="Y233" s="560"/>
    </row>
    <row r="234" spans="1:25" ht="51">
      <c r="A234" s="548"/>
      <c r="B234" s="563" t="s">
        <v>1177</v>
      </c>
      <c r="C234" s="562" t="s">
        <v>1171</v>
      </c>
      <c r="D234" s="562" t="s">
        <v>1178</v>
      </c>
      <c r="E234" s="562" t="s">
        <v>1179</v>
      </c>
      <c r="F234" s="563" t="s">
        <v>510</v>
      </c>
      <c r="G234" s="563">
        <v>100</v>
      </c>
      <c r="H234" s="563">
        <v>0</v>
      </c>
      <c r="I234" s="598">
        <v>0</v>
      </c>
      <c r="J234" s="563">
        <v>100</v>
      </c>
      <c r="K234" s="563">
        <f t="shared" si="47"/>
        <v>0</v>
      </c>
      <c r="L234" s="581"/>
      <c r="M234" s="581"/>
      <c r="N234" s="563"/>
      <c r="O234" s="563"/>
      <c r="P234" s="558"/>
      <c r="Q234" s="559"/>
      <c r="R234" s="560"/>
      <c r="S234" s="560"/>
      <c r="T234" s="560"/>
      <c r="U234" s="560"/>
      <c r="V234" s="560"/>
      <c r="W234" s="560"/>
      <c r="X234" s="560"/>
      <c r="Y234" s="560"/>
    </row>
    <row r="235" spans="1:25" ht="38.25">
      <c r="A235" s="548"/>
      <c r="B235" s="563" t="s">
        <v>1180</v>
      </c>
      <c r="C235" s="562" t="s">
        <v>1171</v>
      </c>
      <c r="D235" s="562" t="s">
        <v>1181</v>
      </c>
      <c r="E235" s="562" t="s">
        <v>1182</v>
      </c>
      <c r="F235" s="563" t="s">
        <v>153</v>
      </c>
      <c r="G235" s="563">
        <v>1</v>
      </c>
      <c r="H235" s="563">
        <v>0</v>
      </c>
      <c r="I235" s="598">
        <v>0</v>
      </c>
      <c r="J235" s="563">
        <v>1</v>
      </c>
      <c r="K235" s="563">
        <f t="shared" si="47"/>
        <v>0</v>
      </c>
      <c r="L235" s="581"/>
      <c r="M235" s="581"/>
      <c r="N235" s="563"/>
      <c r="O235" s="563"/>
      <c r="P235" s="558"/>
      <c r="Q235" s="559"/>
      <c r="R235" s="560"/>
      <c r="S235" s="560"/>
      <c r="T235" s="560"/>
      <c r="U235" s="560"/>
      <c r="V235" s="560"/>
      <c r="W235" s="560"/>
      <c r="X235" s="560"/>
      <c r="Y235" s="560"/>
    </row>
    <row r="236" spans="1:25" ht="51">
      <c r="A236" s="548"/>
      <c r="B236" s="563" t="s">
        <v>1183</v>
      </c>
      <c r="C236" s="562" t="s">
        <v>1171</v>
      </c>
      <c r="D236" s="562" t="s">
        <v>1184</v>
      </c>
      <c r="E236" s="562" t="s">
        <v>1185</v>
      </c>
      <c r="F236" s="563" t="s">
        <v>153</v>
      </c>
      <c r="G236" s="563">
        <v>1</v>
      </c>
      <c r="H236" s="563">
        <v>0</v>
      </c>
      <c r="I236" s="598">
        <v>0</v>
      </c>
      <c r="J236" s="563">
        <v>1</v>
      </c>
      <c r="K236" s="563">
        <f t="shared" si="47"/>
        <v>0</v>
      </c>
      <c r="L236" s="581"/>
      <c r="M236" s="581"/>
      <c r="N236" s="563"/>
      <c r="O236" s="563"/>
      <c r="P236" s="558"/>
      <c r="Q236" s="559"/>
      <c r="R236" s="560"/>
      <c r="S236" s="560"/>
      <c r="T236" s="560"/>
      <c r="U236" s="560"/>
      <c r="V236" s="560"/>
      <c r="W236" s="560"/>
      <c r="X236" s="560"/>
      <c r="Y236" s="560"/>
    </row>
    <row r="237" spans="1:25" ht="38.25">
      <c r="A237" s="548"/>
      <c r="B237" s="563" t="s">
        <v>1186</v>
      </c>
      <c r="C237" s="562" t="s">
        <v>1171</v>
      </c>
      <c r="D237" s="562" t="s">
        <v>1187</v>
      </c>
      <c r="E237" s="562" t="s">
        <v>1188</v>
      </c>
      <c r="F237" s="563" t="s">
        <v>783</v>
      </c>
      <c r="G237" s="563">
        <v>1</v>
      </c>
      <c r="H237" s="563">
        <v>0</v>
      </c>
      <c r="I237" s="598">
        <v>0</v>
      </c>
      <c r="J237" s="563">
        <v>1</v>
      </c>
      <c r="K237" s="563">
        <f t="shared" si="47"/>
        <v>0</v>
      </c>
      <c r="L237" s="581"/>
      <c r="M237" s="581"/>
      <c r="N237" s="563"/>
      <c r="O237" s="563"/>
      <c r="P237" s="558"/>
      <c r="Q237" s="559"/>
      <c r="R237" s="560"/>
      <c r="S237" s="560"/>
      <c r="T237" s="560"/>
      <c r="U237" s="560"/>
      <c r="V237" s="560"/>
      <c r="W237" s="560"/>
      <c r="X237" s="560"/>
      <c r="Y237" s="560"/>
    </row>
    <row r="238" spans="1:25" ht="114.75">
      <c r="A238" s="548"/>
      <c r="B238" s="563" t="s">
        <v>1189</v>
      </c>
      <c r="C238" s="562" t="s">
        <v>1171</v>
      </c>
      <c r="D238" s="562" t="s">
        <v>1190</v>
      </c>
      <c r="E238" s="562" t="s">
        <v>1191</v>
      </c>
      <c r="F238" s="563" t="s">
        <v>783</v>
      </c>
      <c r="G238" s="563">
        <v>1</v>
      </c>
      <c r="H238" s="563">
        <v>0</v>
      </c>
      <c r="I238" s="598">
        <v>0</v>
      </c>
      <c r="J238" s="563">
        <v>1</v>
      </c>
      <c r="K238" s="563">
        <f t="shared" si="47"/>
        <v>0</v>
      </c>
      <c r="L238" s="581"/>
      <c r="M238" s="581"/>
      <c r="N238" s="563"/>
      <c r="O238" s="563"/>
      <c r="P238" s="558"/>
      <c r="Q238" s="559"/>
      <c r="R238" s="560"/>
      <c r="S238" s="560"/>
      <c r="T238" s="560"/>
      <c r="U238" s="560"/>
      <c r="V238" s="560"/>
      <c r="W238" s="560"/>
      <c r="X238" s="560"/>
      <c r="Y238" s="560"/>
    </row>
    <row r="239" spans="1:25" ht="12.75" hidden="1">
      <c r="A239" s="571"/>
      <c r="B239" s="594" t="s">
        <v>1192</v>
      </c>
      <c r="C239" s="1714" t="s">
        <v>1193</v>
      </c>
      <c r="D239" s="1597"/>
      <c r="E239" s="595"/>
      <c r="F239" s="596"/>
      <c r="G239" s="596"/>
      <c r="H239" s="596"/>
      <c r="I239" s="596">
        <v>0</v>
      </c>
      <c r="J239" s="596"/>
      <c r="K239" s="596">
        <f>SUM(K231:K238)</f>
        <v>0</v>
      </c>
      <c r="L239" s="583"/>
      <c r="M239" s="583"/>
      <c r="N239" s="575"/>
      <c r="O239" s="575"/>
      <c r="P239" s="558"/>
      <c r="Q239" s="559"/>
      <c r="R239" s="560"/>
      <c r="S239" s="560"/>
      <c r="T239" s="560"/>
      <c r="U239" s="560"/>
      <c r="V239" s="560"/>
      <c r="W239" s="560"/>
      <c r="X239" s="560"/>
      <c r="Y239" s="560"/>
    </row>
    <row r="240" spans="1:25" ht="89.25">
      <c r="A240" s="548"/>
      <c r="B240" s="563" t="s">
        <v>1194</v>
      </c>
      <c r="C240" s="562" t="s">
        <v>1171</v>
      </c>
      <c r="D240" s="562" t="s">
        <v>1195</v>
      </c>
      <c r="E240" s="562" t="s">
        <v>1196</v>
      </c>
      <c r="F240" s="563" t="s">
        <v>783</v>
      </c>
      <c r="G240" s="563">
        <v>1</v>
      </c>
      <c r="H240" s="563">
        <v>0</v>
      </c>
      <c r="I240" s="598">
        <v>0</v>
      </c>
      <c r="J240" s="563">
        <v>1</v>
      </c>
      <c r="K240" s="563">
        <f t="shared" ref="K240:K248" si="48">J240*H240</f>
        <v>0</v>
      </c>
      <c r="L240" s="581"/>
      <c r="M240" s="581"/>
      <c r="N240" s="563"/>
      <c r="O240" s="563"/>
      <c r="P240" s="558"/>
      <c r="Q240" s="559"/>
      <c r="R240" s="560"/>
      <c r="S240" s="560"/>
      <c r="T240" s="560"/>
      <c r="U240" s="560"/>
      <c r="V240" s="560"/>
      <c r="W240" s="560"/>
      <c r="X240" s="560"/>
      <c r="Y240" s="560"/>
    </row>
    <row r="241" spans="1:25" ht="38.25">
      <c r="A241" s="548"/>
      <c r="B241" s="563" t="s">
        <v>1197</v>
      </c>
      <c r="C241" s="562" t="s">
        <v>1171</v>
      </c>
      <c r="D241" s="562" t="s">
        <v>1175</v>
      </c>
      <c r="E241" s="562" t="s">
        <v>1198</v>
      </c>
      <c r="F241" s="563" t="s">
        <v>510</v>
      </c>
      <c r="G241" s="563">
        <v>10</v>
      </c>
      <c r="H241" s="563">
        <v>0</v>
      </c>
      <c r="I241" s="598">
        <v>0</v>
      </c>
      <c r="J241" s="563">
        <v>10</v>
      </c>
      <c r="K241" s="563">
        <f t="shared" si="48"/>
        <v>0</v>
      </c>
      <c r="L241" s="581"/>
      <c r="M241" s="581"/>
      <c r="N241" s="563"/>
      <c r="O241" s="563"/>
      <c r="P241" s="558"/>
      <c r="Q241" s="559"/>
      <c r="R241" s="560"/>
      <c r="S241" s="560"/>
      <c r="T241" s="560"/>
      <c r="U241" s="560"/>
      <c r="V241" s="560"/>
      <c r="W241" s="560"/>
      <c r="X241" s="560"/>
      <c r="Y241" s="560"/>
    </row>
    <row r="242" spans="1:25" ht="63.75">
      <c r="A242" s="548"/>
      <c r="B242" s="563" t="s">
        <v>1199</v>
      </c>
      <c r="C242" s="562" t="s">
        <v>1171</v>
      </c>
      <c r="D242" s="562" t="s">
        <v>1175</v>
      </c>
      <c r="E242" s="562" t="s">
        <v>1200</v>
      </c>
      <c r="F242" s="563" t="s">
        <v>510</v>
      </c>
      <c r="G242" s="563">
        <v>20</v>
      </c>
      <c r="H242" s="563">
        <v>0</v>
      </c>
      <c r="I242" s="598">
        <v>0</v>
      </c>
      <c r="J242" s="563">
        <v>20</v>
      </c>
      <c r="K242" s="563">
        <f t="shared" si="48"/>
        <v>0</v>
      </c>
      <c r="L242" s="581"/>
      <c r="M242" s="581"/>
      <c r="N242" s="563"/>
      <c r="O242" s="563"/>
      <c r="P242" s="558"/>
      <c r="Q242" s="559"/>
      <c r="R242" s="560"/>
      <c r="S242" s="560"/>
      <c r="T242" s="560"/>
      <c r="U242" s="560"/>
      <c r="V242" s="560"/>
      <c r="W242" s="560"/>
      <c r="X242" s="560"/>
      <c r="Y242" s="560"/>
    </row>
    <row r="243" spans="1:25" ht="76.5">
      <c r="A243" s="548"/>
      <c r="B243" s="563" t="s">
        <v>1201</v>
      </c>
      <c r="C243" s="562" t="s">
        <v>1171</v>
      </c>
      <c r="D243" s="562" t="s">
        <v>1202</v>
      </c>
      <c r="E243" s="562" t="s">
        <v>1203</v>
      </c>
      <c r="F243" s="563" t="s">
        <v>783</v>
      </c>
      <c r="G243" s="563">
        <v>1</v>
      </c>
      <c r="H243" s="563">
        <v>0</v>
      </c>
      <c r="I243" s="598">
        <v>0</v>
      </c>
      <c r="J243" s="563">
        <v>1</v>
      </c>
      <c r="K243" s="563">
        <f t="shared" si="48"/>
        <v>0</v>
      </c>
      <c r="L243" s="581"/>
      <c r="M243" s="581"/>
      <c r="N243" s="563"/>
      <c r="O243" s="563"/>
      <c r="P243" s="558"/>
      <c r="Q243" s="559"/>
      <c r="R243" s="560"/>
      <c r="S243" s="560"/>
      <c r="T243" s="560"/>
      <c r="U243" s="560"/>
      <c r="V243" s="560"/>
      <c r="W243" s="560"/>
      <c r="X243" s="560"/>
      <c r="Y243" s="560"/>
    </row>
    <row r="244" spans="1:25" ht="38.25">
      <c r="A244" s="548"/>
      <c r="B244" s="563" t="s">
        <v>1204</v>
      </c>
      <c r="C244" s="562" t="s">
        <v>1171</v>
      </c>
      <c r="D244" s="562" t="s">
        <v>1171</v>
      </c>
      <c r="E244" s="562" t="s">
        <v>1205</v>
      </c>
      <c r="F244" s="563" t="s">
        <v>153</v>
      </c>
      <c r="G244" s="563">
        <v>1</v>
      </c>
      <c r="H244" s="563">
        <v>0</v>
      </c>
      <c r="I244" s="598">
        <v>0</v>
      </c>
      <c r="J244" s="563">
        <v>1</v>
      </c>
      <c r="K244" s="563">
        <f t="shared" si="48"/>
        <v>0</v>
      </c>
      <c r="L244" s="581"/>
      <c r="M244" s="581"/>
      <c r="N244" s="563"/>
      <c r="O244" s="563"/>
      <c r="P244" s="558"/>
      <c r="Q244" s="559"/>
      <c r="R244" s="560"/>
      <c r="S244" s="560"/>
      <c r="T244" s="560"/>
      <c r="U244" s="560"/>
      <c r="V244" s="560"/>
      <c r="W244" s="560"/>
      <c r="X244" s="560"/>
      <c r="Y244" s="560"/>
    </row>
    <row r="245" spans="1:25" ht="38.25">
      <c r="A245" s="548"/>
      <c r="B245" s="563" t="s">
        <v>1206</v>
      </c>
      <c r="C245" s="562" t="s">
        <v>1171</v>
      </c>
      <c r="D245" s="562" t="s">
        <v>1207</v>
      </c>
      <c r="E245" s="562" t="s">
        <v>1208</v>
      </c>
      <c r="F245" s="563" t="s">
        <v>510</v>
      </c>
      <c r="G245" s="563">
        <v>1250</v>
      </c>
      <c r="H245" s="563">
        <v>0</v>
      </c>
      <c r="I245" s="598">
        <v>0</v>
      </c>
      <c r="J245" s="563">
        <v>1250</v>
      </c>
      <c r="K245" s="563">
        <f t="shared" si="48"/>
        <v>0</v>
      </c>
      <c r="L245" s="581"/>
      <c r="M245" s="581"/>
      <c r="N245" s="563"/>
      <c r="O245" s="563"/>
      <c r="P245" s="558"/>
      <c r="Q245" s="559"/>
      <c r="R245" s="560"/>
      <c r="S245" s="560"/>
      <c r="T245" s="560"/>
      <c r="U245" s="560"/>
      <c r="V245" s="560"/>
      <c r="W245" s="560"/>
      <c r="X245" s="560"/>
      <c r="Y245" s="560"/>
    </row>
    <row r="246" spans="1:25" ht="38.25">
      <c r="A246" s="548"/>
      <c r="B246" s="563" t="s">
        <v>1209</v>
      </c>
      <c r="C246" s="562" t="s">
        <v>1171</v>
      </c>
      <c r="D246" s="562" t="s">
        <v>1210</v>
      </c>
      <c r="E246" s="562" t="s">
        <v>1210</v>
      </c>
      <c r="F246" s="563" t="s">
        <v>510</v>
      </c>
      <c r="G246" s="563">
        <v>1250</v>
      </c>
      <c r="H246" s="563">
        <v>0</v>
      </c>
      <c r="I246" s="598">
        <v>0</v>
      </c>
      <c r="J246" s="563">
        <v>1250</v>
      </c>
      <c r="K246" s="563">
        <f t="shared" si="48"/>
        <v>0</v>
      </c>
      <c r="L246" s="581"/>
      <c r="M246" s="581"/>
      <c r="N246" s="563"/>
      <c r="O246" s="563"/>
      <c r="P246" s="558"/>
      <c r="Q246" s="559"/>
      <c r="R246" s="560"/>
      <c r="S246" s="560"/>
      <c r="T246" s="560"/>
      <c r="U246" s="560"/>
      <c r="V246" s="560"/>
      <c r="W246" s="560"/>
      <c r="X246" s="560"/>
      <c r="Y246" s="560"/>
    </row>
    <row r="247" spans="1:25" ht="38.25">
      <c r="A247" s="548"/>
      <c r="B247" s="563" t="s">
        <v>1211</v>
      </c>
      <c r="C247" s="562" t="s">
        <v>1171</v>
      </c>
      <c r="D247" s="562" t="s">
        <v>1212</v>
      </c>
      <c r="E247" s="562" t="s">
        <v>1213</v>
      </c>
      <c r="F247" s="563" t="s">
        <v>153</v>
      </c>
      <c r="G247" s="563">
        <v>1</v>
      </c>
      <c r="H247" s="563">
        <v>0</v>
      </c>
      <c r="I247" s="598">
        <v>0</v>
      </c>
      <c r="J247" s="563">
        <v>1</v>
      </c>
      <c r="K247" s="563">
        <f t="shared" si="48"/>
        <v>0</v>
      </c>
      <c r="L247" s="581"/>
      <c r="M247" s="581"/>
      <c r="N247" s="563"/>
      <c r="O247" s="563"/>
      <c r="P247" s="558"/>
      <c r="Q247" s="559"/>
      <c r="R247" s="560"/>
      <c r="S247" s="560"/>
      <c r="T247" s="560"/>
      <c r="U247" s="560"/>
      <c r="V247" s="560"/>
      <c r="W247" s="560"/>
      <c r="X247" s="560"/>
      <c r="Y247" s="560"/>
    </row>
    <row r="248" spans="1:25" ht="38.25">
      <c r="A248" s="548"/>
      <c r="B248" s="563" t="s">
        <v>1214</v>
      </c>
      <c r="C248" s="562" t="s">
        <v>1171</v>
      </c>
      <c r="D248" s="562" t="s">
        <v>1181</v>
      </c>
      <c r="E248" s="562" t="s">
        <v>1182</v>
      </c>
      <c r="F248" s="563" t="s">
        <v>153</v>
      </c>
      <c r="G248" s="563">
        <v>1</v>
      </c>
      <c r="H248" s="563">
        <v>0</v>
      </c>
      <c r="I248" s="598">
        <v>0</v>
      </c>
      <c r="J248" s="563">
        <v>1</v>
      </c>
      <c r="K248" s="563">
        <f t="shared" si="48"/>
        <v>0</v>
      </c>
      <c r="L248" s="581"/>
      <c r="M248" s="581"/>
      <c r="N248" s="563"/>
      <c r="O248" s="563"/>
      <c r="P248" s="558"/>
      <c r="Q248" s="559"/>
      <c r="R248" s="560"/>
      <c r="S248" s="560"/>
      <c r="T248" s="560"/>
      <c r="U248" s="560"/>
      <c r="V248" s="560"/>
      <c r="W248" s="560"/>
      <c r="X248" s="560"/>
      <c r="Y248" s="560"/>
    </row>
    <row r="249" spans="1:25" ht="12.75" hidden="1">
      <c r="A249" s="571"/>
      <c r="B249" s="594" t="s">
        <v>1215</v>
      </c>
      <c r="C249" s="1714" t="s">
        <v>1216</v>
      </c>
      <c r="D249" s="1597"/>
      <c r="E249" s="595"/>
      <c r="F249" s="596"/>
      <c r="G249" s="596"/>
      <c r="H249" s="596"/>
      <c r="I249" s="596">
        <v>0</v>
      </c>
      <c r="J249" s="596"/>
      <c r="K249" s="596">
        <f>SUM(K240:K248)</f>
        <v>0</v>
      </c>
      <c r="L249" s="583"/>
      <c r="M249" s="583"/>
      <c r="N249" s="575"/>
      <c r="O249" s="575"/>
      <c r="P249" s="558"/>
      <c r="Q249" s="559"/>
      <c r="R249" s="560"/>
      <c r="S249" s="560"/>
      <c r="T249" s="560"/>
      <c r="U249" s="560"/>
      <c r="V249" s="560"/>
      <c r="W249" s="560"/>
      <c r="X249" s="560"/>
      <c r="Y249" s="560"/>
    </row>
    <row r="250" spans="1:25" ht="114.75">
      <c r="A250" s="548"/>
      <c r="B250" s="563" t="s">
        <v>1217</v>
      </c>
      <c r="C250" s="562" t="s">
        <v>1171</v>
      </c>
      <c r="D250" s="562" t="s">
        <v>1218</v>
      </c>
      <c r="E250" s="562" t="s">
        <v>1219</v>
      </c>
      <c r="F250" s="563" t="s">
        <v>153</v>
      </c>
      <c r="G250" s="563">
        <v>1</v>
      </c>
      <c r="H250" s="563">
        <v>0</v>
      </c>
      <c r="I250" s="598">
        <v>0</v>
      </c>
      <c r="J250" s="563">
        <v>1</v>
      </c>
      <c r="K250" s="563">
        <f t="shared" ref="K250:K257" si="49">J250*H250</f>
        <v>0</v>
      </c>
      <c r="L250" s="581"/>
      <c r="M250" s="581"/>
      <c r="N250" s="563"/>
      <c r="O250" s="563"/>
      <c r="P250" s="558"/>
      <c r="Q250" s="559"/>
      <c r="R250" s="560"/>
      <c r="S250" s="560"/>
      <c r="T250" s="560"/>
      <c r="U250" s="560"/>
      <c r="V250" s="560"/>
      <c r="W250" s="560"/>
      <c r="X250" s="560"/>
      <c r="Y250" s="560"/>
    </row>
    <row r="251" spans="1:25" ht="38.25">
      <c r="A251" s="548"/>
      <c r="B251" s="563" t="s">
        <v>1220</v>
      </c>
      <c r="C251" s="562" t="s">
        <v>1171</v>
      </c>
      <c r="D251" s="562" t="s">
        <v>1221</v>
      </c>
      <c r="E251" s="562" t="s">
        <v>1222</v>
      </c>
      <c r="F251" s="563" t="s">
        <v>510</v>
      </c>
      <c r="G251" s="563">
        <v>550</v>
      </c>
      <c r="H251" s="563">
        <v>0</v>
      </c>
      <c r="I251" s="598">
        <v>0</v>
      </c>
      <c r="J251" s="563">
        <v>550</v>
      </c>
      <c r="K251" s="563">
        <f t="shared" si="49"/>
        <v>0</v>
      </c>
      <c r="L251" s="581"/>
      <c r="M251" s="581"/>
      <c r="N251" s="563"/>
      <c r="O251" s="563"/>
      <c r="P251" s="558"/>
      <c r="Q251" s="559"/>
      <c r="R251" s="560"/>
      <c r="S251" s="560"/>
      <c r="T251" s="560"/>
      <c r="U251" s="560"/>
      <c r="V251" s="560"/>
      <c r="W251" s="560"/>
      <c r="X251" s="560"/>
      <c r="Y251" s="560"/>
    </row>
    <row r="252" spans="1:25" ht="38.25">
      <c r="A252" s="548"/>
      <c r="B252" s="563" t="s">
        <v>1223</v>
      </c>
      <c r="C252" s="562" t="s">
        <v>1171</v>
      </c>
      <c r="D252" s="562" t="s">
        <v>1221</v>
      </c>
      <c r="E252" s="562" t="s">
        <v>1224</v>
      </c>
      <c r="F252" s="563" t="s">
        <v>510</v>
      </c>
      <c r="G252" s="563">
        <v>850</v>
      </c>
      <c r="H252" s="563">
        <v>0</v>
      </c>
      <c r="I252" s="598">
        <v>0</v>
      </c>
      <c r="J252" s="563">
        <v>850</v>
      </c>
      <c r="K252" s="563">
        <f t="shared" si="49"/>
        <v>0</v>
      </c>
      <c r="L252" s="581"/>
      <c r="M252" s="581"/>
      <c r="N252" s="563"/>
      <c r="O252" s="563"/>
      <c r="P252" s="558"/>
      <c r="Q252" s="559"/>
      <c r="R252" s="560"/>
      <c r="S252" s="560"/>
      <c r="T252" s="560"/>
      <c r="U252" s="560"/>
      <c r="V252" s="560"/>
      <c r="W252" s="560"/>
      <c r="X252" s="560"/>
      <c r="Y252" s="560"/>
    </row>
    <row r="253" spans="1:25" ht="89.25">
      <c r="A253" s="548"/>
      <c r="B253" s="563" t="s">
        <v>1225</v>
      </c>
      <c r="C253" s="562" t="s">
        <v>1171</v>
      </c>
      <c r="D253" s="562" t="s">
        <v>774</v>
      </c>
      <c r="E253" s="562" t="s">
        <v>1226</v>
      </c>
      <c r="F253" s="563" t="s">
        <v>153</v>
      </c>
      <c r="G253" s="563">
        <v>1</v>
      </c>
      <c r="H253" s="563">
        <v>0</v>
      </c>
      <c r="I253" s="598">
        <v>0</v>
      </c>
      <c r="J253" s="563">
        <v>1</v>
      </c>
      <c r="K253" s="563">
        <f t="shared" si="49"/>
        <v>0</v>
      </c>
      <c r="L253" s="581"/>
      <c r="M253" s="581"/>
      <c r="N253" s="563"/>
      <c r="O253" s="563"/>
      <c r="P253" s="558"/>
      <c r="Q253" s="559"/>
      <c r="R253" s="560"/>
      <c r="S253" s="560"/>
      <c r="T253" s="560"/>
      <c r="U253" s="560"/>
      <c r="V253" s="560"/>
      <c r="W253" s="560"/>
      <c r="X253" s="560"/>
      <c r="Y253" s="560"/>
    </row>
    <row r="254" spans="1:25" ht="38.25">
      <c r="A254" s="548"/>
      <c r="B254" s="563" t="s">
        <v>1227</v>
      </c>
      <c r="C254" s="562" t="s">
        <v>1171</v>
      </c>
      <c r="D254" s="562" t="s">
        <v>774</v>
      </c>
      <c r="E254" s="562" t="s">
        <v>1228</v>
      </c>
      <c r="F254" s="563" t="s">
        <v>153</v>
      </c>
      <c r="G254" s="563">
        <v>1</v>
      </c>
      <c r="H254" s="563">
        <v>0</v>
      </c>
      <c r="I254" s="598">
        <v>0</v>
      </c>
      <c r="J254" s="563">
        <v>1</v>
      </c>
      <c r="K254" s="563">
        <f t="shared" si="49"/>
        <v>0</v>
      </c>
      <c r="L254" s="581"/>
      <c r="M254" s="581"/>
      <c r="N254" s="563"/>
      <c r="O254" s="563"/>
      <c r="P254" s="558"/>
      <c r="Q254" s="559"/>
      <c r="R254" s="560"/>
      <c r="S254" s="560"/>
      <c r="T254" s="560"/>
      <c r="U254" s="560"/>
      <c r="V254" s="560"/>
      <c r="W254" s="560"/>
      <c r="X254" s="560"/>
      <c r="Y254" s="560"/>
    </row>
    <row r="255" spans="1:25" ht="38.25">
      <c r="A255" s="548"/>
      <c r="B255" s="563" t="s">
        <v>1229</v>
      </c>
      <c r="C255" s="562" t="s">
        <v>1171</v>
      </c>
      <c r="D255" s="562" t="s">
        <v>774</v>
      </c>
      <c r="E255" s="562" t="s">
        <v>1230</v>
      </c>
      <c r="F255" s="563" t="s">
        <v>153</v>
      </c>
      <c r="G255" s="563">
        <v>1</v>
      </c>
      <c r="H255" s="563">
        <v>0</v>
      </c>
      <c r="I255" s="598">
        <v>0</v>
      </c>
      <c r="J255" s="563">
        <v>1</v>
      </c>
      <c r="K255" s="563">
        <f t="shared" si="49"/>
        <v>0</v>
      </c>
      <c r="L255" s="581"/>
      <c r="M255" s="581"/>
      <c r="N255" s="563"/>
      <c r="O255" s="563"/>
      <c r="P255" s="558"/>
      <c r="Q255" s="559"/>
      <c r="R255" s="560"/>
      <c r="S255" s="560"/>
      <c r="T255" s="560"/>
      <c r="U255" s="560"/>
      <c r="V255" s="560"/>
      <c r="W255" s="560"/>
      <c r="X255" s="560"/>
      <c r="Y255" s="560"/>
    </row>
    <row r="256" spans="1:25" ht="38.25">
      <c r="A256" s="548"/>
      <c r="B256" s="563" t="s">
        <v>1231</v>
      </c>
      <c r="C256" s="562" t="s">
        <v>1171</v>
      </c>
      <c r="D256" s="562" t="s">
        <v>774</v>
      </c>
      <c r="E256" s="562" t="s">
        <v>1232</v>
      </c>
      <c r="F256" s="563" t="s">
        <v>153</v>
      </c>
      <c r="G256" s="563">
        <v>1</v>
      </c>
      <c r="H256" s="563">
        <v>0</v>
      </c>
      <c r="I256" s="598">
        <v>0</v>
      </c>
      <c r="J256" s="563">
        <v>1</v>
      </c>
      <c r="K256" s="563">
        <f t="shared" si="49"/>
        <v>0</v>
      </c>
      <c r="L256" s="581"/>
      <c r="M256" s="581"/>
      <c r="N256" s="563"/>
      <c r="O256" s="563"/>
      <c r="P256" s="558"/>
      <c r="Q256" s="559"/>
      <c r="R256" s="560"/>
      <c r="S256" s="560"/>
      <c r="T256" s="560"/>
      <c r="U256" s="560"/>
      <c r="V256" s="560"/>
      <c r="W256" s="560"/>
      <c r="X256" s="560"/>
      <c r="Y256" s="560"/>
    </row>
    <row r="257" spans="1:25" ht="38.25">
      <c r="A257" s="548"/>
      <c r="B257" s="563" t="s">
        <v>1233</v>
      </c>
      <c r="C257" s="562" t="s">
        <v>1171</v>
      </c>
      <c r="D257" s="562" t="s">
        <v>774</v>
      </c>
      <c r="E257" s="562" t="s">
        <v>1234</v>
      </c>
      <c r="F257" s="563" t="s">
        <v>153</v>
      </c>
      <c r="G257" s="563">
        <v>1</v>
      </c>
      <c r="H257" s="563">
        <v>0</v>
      </c>
      <c r="I257" s="598">
        <v>0</v>
      </c>
      <c r="J257" s="563">
        <v>1</v>
      </c>
      <c r="K257" s="563">
        <f t="shared" si="49"/>
        <v>0</v>
      </c>
      <c r="L257" s="581"/>
      <c r="M257" s="581"/>
      <c r="N257" s="563"/>
      <c r="O257" s="563"/>
      <c r="P257" s="558"/>
      <c r="Q257" s="559"/>
      <c r="R257" s="560"/>
      <c r="S257" s="560"/>
      <c r="T257" s="560"/>
      <c r="U257" s="560"/>
      <c r="V257" s="560"/>
      <c r="W257" s="560"/>
      <c r="X257" s="560"/>
      <c r="Y257" s="560"/>
    </row>
    <row r="258" spans="1:25" ht="12.75" hidden="1">
      <c r="A258" s="571"/>
      <c r="B258" s="594" t="s">
        <v>1235</v>
      </c>
      <c r="C258" s="1714" t="s">
        <v>1236</v>
      </c>
      <c r="D258" s="1597"/>
      <c r="E258" s="595"/>
      <c r="F258" s="596"/>
      <c r="G258" s="596"/>
      <c r="H258" s="596"/>
      <c r="I258" s="596">
        <v>0</v>
      </c>
      <c r="J258" s="596"/>
      <c r="K258" s="596">
        <f>SUM(K250:K257)</f>
        <v>0</v>
      </c>
      <c r="L258" s="583"/>
      <c r="M258" s="583"/>
      <c r="N258" s="575"/>
      <c r="O258" s="575"/>
      <c r="P258" s="558"/>
      <c r="Q258" s="559"/>
      <c r="R258" s="560"/>
      <c r="S258" s="560"/>
      <c r="T258" s="560"/>
      <c r="U258" s="560"/>
      <c r="V258" s="560"/>
      <c r="W258" s="560"/>
      <c r="X258" s="560"/>
      <c r="Y258" s="560"/>
    </row>
    <row r="259" spans="1:25" ht="165.75">
      <c r="A259" s="548"/>
      <c r="B259" s="563" t="s">
        <v>1237</v>
      </c>
      <c r="C259" s="562" t="s">
        <v>1238</v>
      </c>
      <c r="D259" s="562" t="s">
        <v>1239</v>
      </c>
      <c r="E259" s="562" t="s">
        <v>1240</v>
      </c>
      <c r="F259" s="563" t="s">
        <v>691</v>
      </c>
      <c r="G259" s="563">
        <v>6</v>
      </c>
      <c r="H259" s="563">
        <v>14</v>
      </c>
      <c r="I259" s="598">
        <v>84</v>
      </c>
      <c r="J259" s="563"/>
      <c r="K259" s="563"/>
      <c r="L259" s="581">
        <f>G259</f>
        <v>6</v>
      </c>
      <c r="M259" s="581">
        <f t="shared" ref="M259:M260" si="50">L259*H259</f>
        <v>84</v>
      </c>
      <c r="N259" s="563"/>
      <c r="O259" s="563"/>
      <c r="P259" s="558"/>
      <c r="Q259" s="559"/>
      <c r="R259" s="560"/>
      <c r="S259" s="560"/>
      <c r="T259" s="560"/>
      <c r="U259" s="560"/>
      <c r="V259" s="560"/>
      <c r="W259" s="560"/>
      <c r="X259" s="560"/>
      <c r="Y259" s="560"/>
    </row>
    <row r="260" spans="1:25" ht="63.75">
      <c r="A260" s="548"/>
      <c r="B260" s="563" t="s">
        <v>1241</v>
      </c>
      <c r="C260" s="562" t="s">
        <v>1238</v>
      </c>
      <c r="D260" s="562" t="s">
        <v>1175</v>
      </c>
      <c r="E260" s="562" t="s">
        <v>1242</v>
      </c>
      <c r="F260" s="563" t="s">
        <v>510</v>
      </c>
      <c r="G260" s="563">
        <v>500</v>
      </c>
      <c r="H260" s="563">
        <v>0</v>
      </c>
      <c r="I260" s="598">
        <v>0</v>
      </c>
      <c r="J260" s="563"/>
      <c r="K260" s="563">
        <f t="shared" ref="K260:K262" si="51">J260*H260</f>
        <v>0</v>
      </c>
      <c r="L260" s="581">
        <v>0</v>
      </c>
      <c r="M260" s="581">
        <f t="shared" si="50"/>
        <v>0</v>
      </c>
      <c r="N260" s="563"/>
      <c r="O260" s="563"/>
      <c r="P260" s="558"/>
      <c r="Q260" s="559"/>
      <c r="R260" s="560"/>
      <c r="S260" s="560"/>
      <c r="T260" s="560"/>
      <c r="U260" s="560"/>
      <c r="V260" s="560"/>
      <c r="W260" s="560"/>
      <c r="X260" s="560"/>
      <c r="Y260" s="560"/>
    </row>
    <row r="261" spans="1:25" ht="76.5">
      <c r="A261" s="548"/>
      <c r="B261" s="563" t="s">
        <v>1243</v>
      </c>
      <c r="C261" s="562" t="s">
        <v>1238</v>
      </c>
      <c r="D261" s="562" t="s">
        <v>1244</v>
      </c>
      <c r="E261" s="562" t="s">
        <v>1245</v>
      </c>
      <c r="F261" s="563" t="s">
        <v>783</v>
      </c>
      <c r="G261" s="563">
        <v>16</v>
      </c>
      <c r="H261" s="563">
        <v>0</v>
      </c>
      <c r="I261" s="598">
        <v>0</v>
      </c>
      <c r="J261" s="563">
        <v>16</v>
      </c>
      <c r="K261" s="563">
        <f t="shared" si="51"/>
        <v>0</v>
      </c>
      <c r="L261" s="581"/>
      <c r="M261" s="581"/>
      <c r="N261" s="563"/>
      <c r="O261" s="563"/>
      <c r="P261" s="558"/>
      <c r="Q261" s="559"/>
      <c r="R261" s="560"/>
      <c r="S261" s="560"/>
      <c r="T261" s="560"/>
      <c r="U261" s="560"/>
      <c r="V261" s="560"/>
      <c r="W261" s="560"/>
      <c r="X261" s="560"/>
      <c r="Y261" s="560"/>
    </row>
    <row r="262" spans="1:25" ht="76.5">
      <c r="A262" s="548"/>
      <c r="B262" s="563" t="s">
        <v>1246</v>
      </c>
      <c r="C262" s="562" t="s">
        <v>1238</v>
      </c>
      <c r="D262" s="562" t="s">
        <v>1244</v>
      </c>
      <c r="E262" s="562" t="s">
        <v>1247</v>
      </c>
      <c r="F262" s="563" t="s">
        <v>783</v>
      </c>
      <c r="G262" s="563">
        <v>40</v>
      </c>
      <c r="H262" s="563">
        <v>0</v>
      </c>
      <c r="I262" s="598">
        <v>0</v>
      </c>
      <c r="J262" s="563">
        <v>40</v>
      </c>
      <c r="K262" s="563">
        <f t="shared" si="51"/>
        <v>0</v>
      </c>
      <c r="L262" s="581"/>
      <c r="M262" s="581"/>
      <c r="N262" s="563"/>
      <c r="O262" s="563"/>
      <c r="P262" s="558"/>
      <c r="Q262" s="559"/>
      <c r="R262" s="560"/>
      <c r="S262" s="560"/>
      <c r="T262" s="560"/>
      <c r="U262" s="560"/>
      <c r="V262" s="560"/>
      <c r="W262" s="560"/>
      <c r="X262" s="560"/>
      <c r="Y262" s="560"/>
    </row>
    <row r="263" spans="1:25" ht="12.75" hidden="1">
      <c r="A263" s="571"/>
      <c r="B263" s="594" t="s">
        <v>1248</v>
      </c>
      <c r="C263" s="1714" t="s">
        <v>1249</v>
      </c>
      <c r="D263" s="1597"/>
      <c r="E263" s="595"/>
      <c r="F263" s="596"/>
      <c r="G263" s="596"/>
      <c r="H263" s="596"/>
      <c r="I263" s="596">
        <v>84</v>
      </c>
      <c r="J263" s="596"/>
      <c r="K263" s="596">
        <f>SUM(K259:K262)</f>
        <v>0</v>
      </c>
      <c r="L263" s="583"/>
      <c r="M263" s="583"/>
      <c r="N263" s="575"/>
      <c r="O263" s="575"/>
      <c r="P263" s="558"/>
      <c r="Q263" s="559"/>
      <c r="R263" s="560"/>
      <c r="S263" s="560"/>
      <c r="T263" s="560"/>
      <c r="U263" s="560"/>
      <c r="V263" s="560"/>
      <c r="W263" s="560"/>
      <c r="X263" s="560"/>
      <c r="Y263" s="560"/>
    </row>
    <row r="264" spans="1:25" ht="127.5">
      <c r="A264" s="548"/>
      <c r="B264" s="563" t="s">
        <v>1250</v>
      </c>
      <c r="C264" s="562" t="s">
        <v>1251</v>
      </c>
      <c r="D264" s="562" t="s">
        <v>1252</v>
      </c>
      <c r="E264" s="562" t="s">
        <v>1253</v>
      </c>
      <c r="F264" s="563" t="s">
        <v>783</v>
      </c>
      <c r="G264" s="563">
        <v>20</v>
      </c>
      <c r="H264" s="563">
        <v>0</v>
      </c>
      <c r="I264" s="598">
        <v>0</v>
      </c>
      <c r="J264" s="563">
        <v>20</v>
      </c>
      <c r="K264" s="563">
        <f t="shared" ref="K264:K273" si="52">J264*H264</f>
        <v>0</v>
      </c>
      <c r="L264" s="581"/>
      <c r="M264" s="581"/>
      <c r="N264" s="563"/>
      <c r="O264" s="563"/>
      <c r="P264" s="558"/>
      <c r="Q264" s="559"/>
      <c r="R264" s="560"/>
      <c r="S264" s="560"/>
      <c r="T264" s="560"/>
      <c r="U264" s="560"/>
      <c r="V264" s="560"/>
      <c r="W264" s="560"/>
      <c r="X264" s="560"/>
      <c r="Y264" s="560"/>
    </row>
    <row r="265" spans="1:25" ht="63.75">
      <c r="A265" s="548"/>
      <c r="B265" s="563" t="s">
        <v>1254</v>
      </c>
      <c r="C265" s="562" t="s">
        <v>1251</v>
      </c>
      <c r="D265" s="562" t="s">
        <v>1172</v>
      </c>
      <c r="E265" s="562" t="s">
        <v>1255</v>
      </c>
      <c r="F265" s="563" t="s">
        <v>153</v>
      </c>
      <c r="G265" s="563">
        <v>1</v>
      </c>
      <c r="H265" s="563">
        <v>0</v>
      </c>
      <c r="I265" s="598">
        <v>0</v>
      </c>
      <c r="J265" s="563">
        <v>1</v>
      </c>
      <c r="K265" s="563">
        <f t="shared" si="52"/>
        <v>0</v>
      </c>
      <c r="L265" s="581"/>
      <c r="M265" s="581"/>
      <c r="N265" s="563"/>
      <c r="O265" s="563"/>
      <c r="P265" s="558"/>
      <c r="Q265" s="559"/>
      <c r="R265" s="560"/>
      <c r="S265" s="560"/>
      <c r="T265" s="560"/>
      <c r="U265" s="560"/>
      <c r="V265" s="560"/>
      <c r="W265" s="560"/>
      <c r="X265" s="560"/>
      <c r="Y265" s="560"/>
    </row>
    <row r="266" spans="1:25" ht="38.25">
      <c r="A266" s="548"/>
      <c r="B266" s="563" t="s">
        <v>1256</v>
      </c>
      <c r="C266" s="562" t="s">
        <v>1171</v>
      </c>
      <c r="D266" s="562" t="s">
        <v>1175</v>
      </c>
      <c r="E266" s="562" t="s">
        <v>1257</v>
      </c>
      <c r="F266" s="563" t="s">
        <v>510</v>
      </c>
      <c r="G266" s="563">
        <v>40</v>
      </c>
      <c r="H266" s="563">
        <v>0</v>
      </c>
      <c r="I266" s="598">
        <v>0</v>
      </c>
      <c r="J266" s="563">
        <v>40</v>
      </c>
      <c r="K266" s="563">
        <f t="shared" si="52"/>
        <v>0</v>
      </c>
      <c r="L266" s="581"/>
      <c r="M266" s="581"/>
      <c r="N266" s="563"/>
      <c r="O266" s="563"/>
      <c r="P266" s="558"/>
      <c r="Q266" s="559"/>
      <c r="R266" s="560"/>
      <c r="S266" s="560"/>
      <c r="T266" s="560"/>
      <c r="U266" s="560"/>
      <c r="V266" s="560"/>
      <c r="W266" s="560"/>
      <c r="X266" s="560"/>
      <c r="Y266" s="560"/>
    </row>
    <row r="267" spans="1:25" ht="38.25">
      <c r="A267" s="548"/>
      <c r="B267" s="563" t="s">
        <v>1258</v>
      </c>
      <c r="C267" s="562" t="s">
        <v>1171</v>
      </c>
      <c r="D267" s="562" t="s">
        <v>1175</v>
      </c>
      <c r="E267" s="562" t="s">
        <v>1259</v>
      </c>
      <c r="F267" s="563" t="s">
        <v>510</v>
      </c>
      <c r="G267" s="563">
        <v>20</v>
      </c>
      <c r="H267" s="563">
        <v>0</v>
      </c>
      <c r="I267" s="598">
        <v>0</v>
      </c>
      <c r="J267" s="563">
        <v>20</v>
      </c>
      <c r="K267" s="563">
        <f t="shared" si="52"/>
        <v>0</v>
      </c>
      <c r="L267" s="581"/>
      <c r="M267" s="581"/>
      <c r="N267" s="563"/>
      <c r="O267" s="563"/>
      <c r="P267" s="558"/>
      <c r="Q267" s="559"/>
      <c r="R267" s="560"/>
      <c r="S267" s="560"/>
      <c r="T267" s="560"/>
      <c r="U267" s="560"/>
      <c r="V267" s="560"/>
      <c r="W267" s="560"/>
      <c r="X267" s="560"/>
      <c r="Y267" s="560"/>
    </row>
    <row r="268" spans="1:25" ht="38.25">
      <c r="A268" s="548"/>
      <c r="B268" s="563" t="s">
        <v>1260</v>
      </c>
      <c r="C268" s="562" t="s">
        <v>1171</v>
      </c>
      <c r="D268" s="562" t="s">
        <v>1175</v>
      </c>
      <c r="E268" s="562" t="s">
        <v>1261</v>
      </c>
      <c r="F268" s="563" t="s">
        <v>510</v>
      </c>
      <c r="G268" s="563">
        <v>25</v>
      </c>
      <c r="H268" s="563">
        <v>0</v>
      </c>
      <c r="I268" s="598">
        <v>0</v>
      </c>
      <c r="J268" s="563">
        <v>25</v>
      </c>
      <c r="K268" s="563">
        <f t="shared" si="52"/>
        <v>0</v>
      </c>
      <c r="L268" s="581"/>
      <c r="M268" s="581"/>
      <c r="N268" s="563"/>
      <c r="O268" s="563"/>
      <c r="P268" s="558"/>
      <c r="Q268" s="559"/>
      <c r="R268" s="560"/>
      <c r="S268" s="560"/>
      <c r="T268" s="560"/>
      <c r="U268" s="560"/>
      <c r="V268" s="560"/>
      <c r="W268" s="560"/>
      <c r="X268" s="560"/>
      <c r="Y268" s="560"/>
    </row>
    <row r="269" spans="1:25" ht="38.25">
      <c r="A269" s="548"/>
      <c r="B269" s="563" t="s">
        <v>1262</v>
      </c>
      <c r="C269" s="562" t="s">
        <v>1171</v>
      </c>
      <c r="D269" s="562" t="s">
        <v>1175</v>
      </c>
      <c r="E269" s="562" t="s">
        <v>1263</v>
      </c>
      <c r="F269" s="563" t="s">
        <v>510</v>
      </c>
      <c r="G269" s="563">
        <v>35</v>
      </c>
      <c r="H269" s="563">
        <v>0</v>
      </c>
      <c r="I269" s="598">
        <v>0</v>
      </c>
      <c r="J269" s="563">
        <v>35</v>
      </c>
      <c r="K269" s="563">
        <f t="shared" si="52"/>
        <v>0</v>
      </c>
      <c r="L269" s="581"/>
      <c r="M269" s="581"/>
      <c r="N269" s="563"/>
      <c r="O269" s="563"/>
      <c r="P269" s="558"/>
      <c r="Q269" s="559"/>
      <c r="R269" s="560"/>
      <c r="S269" s="560"/>
      <c r="T269" s="560"/>
      <c r="U269" s="560"/>
      <c r="V269" s="560"/>
      <c r="W269" s="560"/>
      <c r="X269" s="560"/>
      <c r="Y269" s="560"/>
    </row>
    <row r="270" spans="1:25" ht="38.25">
      <c r="A270" s="548"/>
      <c r="B270" s="563" t="s">
        <v>1264</v>
      </c>
      <c r="C270" s="562" t="s">
        <v>1171</v>
      </c>
      <c r="D270" s="562" t="s">
        <v>1175</v>
      </c>
      <c r="E270" s="562" t="s">
        <v>1265</v>
      </c>
      <c r="F270" s="563" t="s">
        <v>510</v>
      </c>
      <c r="G270" s="563">
        <v>20</v>
      </c>
      <c r="H270" s="563">
        <v>0</v>
      </c>
      <c r="I270" s="598">
        <v>0</v>
      </c>
      <c r="J270" s="563">
        <v>20</v>
      </c>
      <c r="K270" s="563">
        <f t="shared" si="52"/>
        <v>0</v>
      </c>
      <c r="L270" s="581"/>
      <c r="M270" s="581"/>
      <c r="N270" s="563"/>
      <c r="O270" s="563"/>
      <c r="P270" s="558"/>
      <c r="Q270" s="559"/>
      <c r="R270" s="560"/>
      <c r="S270" s="560"/>
      <c r="T270" s="560"/>
      <c r="U270" s="560"/>
      <c r="V270" s="560"/>
      <c r="W270" s="560"/>
      <c r="X270" s="560"/>
      <c r="Y270" s="560"/>
    </row>
    <row r="271" spans="1:25" ht="38.25">
      <c r="A271" s="548"/>
      <c r="B271" s="563" t="s">
        <v>1266</v>
      </c>
      <c r="C271" s="562" t="s">
        <v>1171</v>
      </c>
      <c r="D271" s="562" t="s">
        <v>1175</v>
      </c>
      <c r="E271" s="562" t="s">
        <v>1267</v>
      </c>
      <c r="F271" s="563" t="s">
        <v>510</v>
      </c>
      <c r="G271" s="563">
        <v>25</v>
      </c>
      <c r="H271" s="563">
        <v>0</v>
      </c>
      <c r="I271" s="598">
        <v>0</v>
      </c>
      <c r="J271" s="563">
        <v>25</v>
      </c>
      <c r="K271" s="563">
        <f t="shared" si="52"/>
        <v>0</v>
      </c>
      <c r="L271" s="581"/>
      <c r="M271" s="581"/>
      <c r="N271" s="563"/>
      <c r="O271" s="563"/>
      <c r="P271" s="558"/>
      <c r="Q271" s="559"/>
      <c r="R271" s="560"/>
      <c r="S271" s="560"/>
      <c r="T271" s="560"/>
      <c r="U271" s="560"/>
      <c r="V271" s="560"/>
      <c r="W271" s="560"/>
      <c r="X271" s="560"/>
      <c r="Y271" s="560"/>
    </row>
    <row r="272" spans="1:25" ht="38.25">
      <c r="A272" s="548"/>
      <c r="B272" s="563" t="s">
        <v>1268</v>
      </c>
      <c r="C272" s="562" t="s">
        <v>1171</v>
      </c>
      <c r="D272" s="562" t="s">
        <v>1175</v>
      </c>
      <c r="E272" s="562" t="s">
        <v>1269</v>
      </c>
      <c r="F272" s="563" t="s">
        <v>510</v>
      </c>
      <c r="G272" s="563">
        <v>40</v>
      </c>
      <c r="H272" s="563">
        <v>0</v>
      </c>
      <c r="I272" s="598">
        <v>0</v>
      </c>
      <c r="J272" s="563">
        <v>40</v>
      </c>
      <c r="K272" s="563">
        <f t="shared" si="52"/>
        <v>0</v>
      </c>
      <c r="L272" s="581"/>
      <c r="M272" s="581"/>
      <c r="N272" s="563"/>
      <c r="O272" s="563"/>
      <c r="P272" s="558"/>
      <c r="Q272" s="559"/>
      <c r="R272" s="560"/>
      <c r="S272" s="560"/>
      <c r="T272" s="560"/>
      <c r="U272" s="560"/>
      <c r="V272" s="560"/>
      <c r="W272" s="560"/>
      <c r="X272" s="560"/>
      <c r="Y272" s="560"/>
    </row>
    <row r="273" spans="1:25" ht="38.25">
      <c r="A273" s="548"/>
      <c r="B273" s="563" t="s">
        <v>1270</v>
      </c>
      <c r="C273" s="562" t="s">
        <v>1171</v>
      </c>
      <c r="D273" s="562" t="s">
        <v>1175</v>
      </c>
      <c r="E273" s="562" t="s">
        <v>1271</v>
      </c>
      <c r="F273" s="563" t="s">
        <v>510</v>
      </c>
      <c r="G273" s="563">
        <v>20</v>
      </c>
      <c r="H273" s="563">
        <v>0</v>
      </c>
      <c r="I273" s="598">
        <v>0</v>
      </c>
      <c r="J273" s="563">
        <v>20</v>
      </c>
      <c r="K273" s="563">
        <f t="shared" si="52"/>
        <v>0</v>
      </c>
      <c r="L273" s="581"/>
      <c r="M273" s="581"/>
      <c r="N273" s="563"/>
      <c r="O273" s="563"/>
      <c r="P273" s="558"/>
      <c r="Q273" s="559"/>
      <c r="R273" s="560"/>
      <c r="S273" s="560"/>
      <c r="T273" s="560"/>
      <c r="U273" s="560"/>
      <c r="V273" s="560"/>
      <c r="W273" s="560"/>
      <c r="X273" s="560"/>
      <c r="Y273" s="560"/>
    </row>
    <row r="274" spans="1:25" ht="12.75" hidden="1">
      <c r="A274" s="571"/>
      <c r="B274" s="594" t="s">
        <v>1272</v>
      </c>
      <c r="C274" s="1714" t="s">
        <v>1273</v>
      </c>
      <c r="D274" s="1597"/>
      <c r="E274" s="595"/>
      <c r="F274" s="596"/>
      <c r="G274" s="596"/>
      <c r="H274" s="596"/>
      <c r="I274" s="596">
        <v>0</v>
      </c>
      <c r="J274" s="596"/>
      <c r="K274" s="596">
        <f>SUM(K264:K273)</f>
        <v>0</v>
      </c>
      <c r="L274" s="583"/>
      <c r="M274" s="583"/>
      <c r="N274" s="575"/>
      <c r="O274" s="575"/>
      <c r="P274" s="558"/>
      <c r="Q274" s="559"/>
      <c r="R274" s="560"/>
      <c r="S274" s="560"/>
      <c r="T274" s="560"/>
      <c r="U274" s="560"/>
      <c r="V274" s="560"/>
      <c r="W274" s="560"/>
      <c r="X274" s="560"/>
      <c r="Y274" s="560"/>
    </row>
    <row r="275" spans="1:25" ht="38.25">
      <c r="A275" s="548"/>
      <c r="B275" s="563" t="s">
        <v>1274</v>
      </c>
      <c r="C275" s="562" t="s">
        <v>1171</v>
      </c>
      <c r="D275" s="562" t="s">
        <v>1175</v>
      </c>
      <c r="E275" s="562" t="s">
        <v>1275</v>
      </c>
      <c r="F275" s="563" t="s">
        <v>510</v>
      </c>
      <c r="G275" s="563">
        <v>20</v>
      </c>
      <c r="H275" s="563">
        <v>0</v>
      </c>
      <c r="I275" s="598">
        <v>0</v>
      </c>
      <c r="J275" s="563">
        <v>20</v>
      </c>
      <c r="K275" s="563">
        <f t="shared" ref="K275:K285" si="53">J275*H275</f>
        <v>0</v>
      </c>
      <c r="L275" s="581"/>
      <c r="M275" s="581"/>
      <c r="N275" s="563"/>
      <c r="O275" s="563"/>
      <c r="P275" s="558"/>
      <c r="Q275" s="559"/>
      <c r="R275" s="560"/>
      <c r="S275" s="560"/>
      <c r="T275" s="560"/>
      <c r="U275" s="560"/>
      <c r="V275" s="560"/>
      <c r="W275" s="560"/>
      <c r="X275" s="560"/>
      <c r="Y275" s="560"/>
    </row>
    <row r="276" spans="1:25" ht="38.25">
      <c r="A276" s="548"/>
      <c r="B276" s="563" t="s">
        <v>1276</v>
      </c>
      <c r="C276" s="562" t="s">
        <v>1171</v>
      </c>
      <c r="D276" s="562" t="s">
        <v>1175</v>
      </c>
      <c r="E276" s="562" t="s">
        <v>1277</v>
      </c>
      <c r="F276" s="563" t="s">
        <v>510</v>
      </c>
      <c r="G276" s="563">
        <v>40</v>
      </c>
      <c r="H276" s="563">
        <v>0</v>
      </c>
      <c r="I276" s="598">
        <v>0</v>
      </c>
      <c r="J276" s="563">
        <v>40</v>
      </c>
      <c r="K276" s="563">
        <f t="shared" si="53"/>
        <v>0</v>
      </c>
      <c r="L276" s="581"/>
      <c r="M276" s="581"/>
      <c r="N276" s="563"/>
      <c r="O276" s="563"/>
      <c r="P276" s="558"/>
      <c r="Q276" s="559"/>
      <c r="R276" s="560"/>
      <c r="S276" s="560"/>
      <c r="T276" s="560"/>
      <c r="U276" s="560"/>
      <c r="V276" s="560"/>
      <c r="W276" s="560"/>
      <c r="X276" s="560"/>
      <c r="Y276" s="560"/>
    </row>
    <row r="277" spans="1:25" ht="38.25">
      <c r="A277" s="548"/>
      <c r="B277" s="563" t="s">
        <v>1278</v>
      </c>
      <c r="C277" s="562" t="s">
        <v>1171</v>
      </c>
      <c r="D277" s="562" t="s">
        <v>1175</v>
      </c>
      <c r="E277" s="562" t="s">
        <v>1279</v>
      </c>
      <c r="F277" s="563" t="s">
        <v>510</v>
      </c>
      <c r="G277" s="563">
        <v>10</v>
      </c>
      <c r="H277" s="563">
        <v>0</v>
      </c>
      <c r="I277" s="598">
        <v>0</v>
      </c>
      <c r="J277" s="563">
        <v>10</v>
      </c>
      <c r="K277" s="563">
        <f t="shared" si="53"/>
        <v>0</v>
      </c>
      <c r="L277" s="581"/>
      <c r="M277" s="581"/>
      <c r="N277" s="563"/>
      <c r="O277" s="563"/>
      <c r="P277" s="558"/>
      <c r="Q277" s="559"/>
      <c r="R277" s="560"/>
      <c r="S277" s="560"/>
      <c r="T277" s="560"/>
      <c r="U277" s="560"/>
      <c r="V277" s="560"/>
      <c r="W277" s="560"/>
      <c r="X277" s="560"/>
      <c r="Y277" s="560"/>
    </row>
    <row r="278" spans="1:25" ht="38.25">
      <c r="A278" s="548"/>
      <c r="B278" s="563" t="s">
        <v>1280</v>
      </c>
      <c r="C278" s="562" t="s">
        <v>1171</v>
      </c>
      <c r="D278" s="562" t="s">
        <v>1175</v>
      </c>
      <c r="E278" s="562" t="s">
        <v>1281</v>
      </c>
      <c r="F278" s="563" t="s">
        <v>510</v>
      </c>
      <c r="G278" s="563">
        <v>30</v>
      </c>
      <c r="H278" s="563">
        <v>0</v>
      </c>
      <c r="I278" s="598">
        <v>0</v>
      </c>
      <c r="J278" s="563">
        <v>30</v>
      </c>
      <c r="K278" s="563">
        <f t="shared" si="53"/>
        <v>0</v>
      </c>
      <c r="L278" s="581"/>
      <c r="M278" s="581"/>
      <c r="N278" s="563"/>
      <c r="O278" s="563"/>
      <c r="P278" s="558"/>
      <c r="Q278" s="559"/>
      <c r="R278" s="560"/>
      <c r="S278" s="560"/>
      <c r="T278" s="560"/>
      <c r="U278" s="560"/>
      <c r="V278" s="560"/>
      <c r="W278" s="560"/>
      <c r="X278" s="560"/>
      <c r="Y278" s="560"/>
    </row>
    <row r="279" spans="1:25" ht="38.25">
      <c r="A279" s="548"/>
      <c r="B279" s="563" t="s">
        <v>1282</v>
      </c>
      <c r="C279" s="562" t="s">
        <v>1171</v>
      </c>
      <c r="D279" s="562" t="s">
        <v>1175</v>
      </c>
      <c r="E279" s="562" t="s">
        <v>1283</v>
      </c>
      <c r="F279" s="563" t="s">
        <v>510</v>
      </c>
      <c r="G279" s="563">
        <v>40</v>
      </c>
      <c r="H279" s="563">
        <v>0</v>
      </c>
      <c r="I279" s="598">
        <v>0</v>
      </c>
      <c r="J279" s="563">
        <v>40</v>
      </c>
      <c r="K279" s="563">
        <f t="shared" si="53"/>
        <v>0</v>
      </c>
      <c r="L279" s="581"/>
      <c r="M279" s="581"/>
      <c r="N279" s="563"/>
      <c r="O279" s="563"/>
      <c r="P279" s="558"/>
      <c r="Q279" s="559"/>
      <c r="R279" s="560"/>
      <c r="S279" s="560"/>
      <c r="T279" s="560"/>
      <c r="U279" s="560"/>
      <c r="V279" s="560"/>
      <c r="W279" s="560"/>
      <c r="X279" s="560"/>
      <c r="Y279" s="560"/>
    </row>
    <row r="280" spans="1:25" ht="38.25">
      <c r="A280" s="548"/>
      <c r="B280" s="563" t="s">
        <v>1284</v>
      </c>
      <c r="C280" s="562" t="s">
        <v>1171</v>
      </c>
      <c r="D280" s="562" t="s">
        <v>1175</v>
      </c>
      <c r="E280" s="562" t="s">
        <v>1285</v>
      </c>
      <c r="F280" s="563" t="s">
        <v>510</v>
      </c>
      <c r="G280" s="563">
        <v>20</v>
      </c>
      <c r="H280" s="563">
        <v>0</v>
      </c>
      <c r="I280" s="598">
        <v>0</v>
      </c>
      <c r="J280" s="563">
        <v>20</v>
      </c>
      <c r="K280" s="563">
        <f t="shared" si="53"/>
        <v>0</v>
      </c>
      <c r="L280" s="581"/>
      <c r="M280" s="581"/>
      <c r="N280" s="563"/>
      <c r="O280" s="563"/>
      <c r="P280" s="558"/>
      <c r="Q280" s="559"/>
      <c r="R280" s="560"/>
      <c r="S280" s="560"/>
      <c r="T280" s="560"/>
      <c r="U280" s="560"/>
      <c r="V280" s="560"/>
      <c r="W280" s="560"/>
      <c r="X280" s="560"/>
      <c r="Y280" s="560"/>
    </row>
    <row r="281" spans="1:25" ht="38.25">
      <c r="A281" s="548"/>
      <c r="B281" s="563" t="s">
        <v>1286</v>
      </c>
      <c r="C281" s="562" t="s">
        <v>1171</v>
      </c>
      <c r="D281" s="562" t="s">
        <v>1175</v>
      </c>
      <c r="E281" s="562" t="s">
        <v>1287</v>
      </c>
      <c r="F281" s="563" t="s">
        <v>510</v>
      </c>
      <c r="G281" s="563">
        <v>20</v>
      </c>
      <c r="H281" s="563">
        <v>0</v>
      </c>
      <c r="I281" s="598">
        <v>0</v>
      </c>
      <c r="J281" s="563">
        <v>20</v>
      </c>
      <c r="K281" s="563">
        <f t="shared" si="53"/>
        <v>0</v>
      </c>
      <c r="L281" s="581"/>
      <c r="M281" s="581"/>
      <c r="N281" s="563"/>
      <c r="O281" s="563"/>
      <c r="P281" s="558"/>
      <c r="Q281" s="559"/>
      <c r="R281" s="560"/>
      <c r="S281" s="560"/>
      <c r="T281" s="560"/>
      <c r="U281" s="560"/>
      <c r="V281" s="560"/>
      <c r="W281" s="560"/>
      <c r="X281" s="560"/>
      <c r="Y281" s="560"/>
    </row>
    <row r="282" spans="1:25" ht="38.25">
      <c r="A282" s="548"/>
      <c r="B282" s="563" t="s">
        <v>1288</v>
      </c>
      <c r="C282" s="562" t="s">
        <v>1171</v>
      </c>
      <c r="D282" s="562" t="s">
        <v>1175</v>
      </c>
      <c r="E282" s="562" t="s">
        <v>1289</v>
      </c>
      <c r="F282" s="563" t="s">
        <v>510</v>
      </c>
      <c r="G282" s="563">
        <v>40</v>
      </c>
      <c r="H282" s="563">
        <v>0</v>
      </c>
      <c r="I282" s="598">
        <v>0</v>
      </c>
      <c r="J282" s="563">
        <v>40</v>
      </c>
      <c r="K282" s="563">
        <f t="shared" si="53"/>
        <v>0</v>
      </c>
      <c r="L282" s="581"/>
      <c r="M282" s="581"/>
      <c r="N282" s="563"/>
      <c r="O282" s="563"/>
      <c r="P282" s="558"/>
      <c r="Q282" s="559"/>
      <c r="R282" s="560"/>
      <c r="S282" s="560"/>
      <c r="T282" s="560"/>
      <c r="U282" s="560"/>
      <c r="V282" s="560"/>
      <c r="W282" s="560"/>
      <c r="X282" s="560"/>
      <c r="Y282" s="560"/>
    </row>
    <row r="283" spans="1:25" ht="38.25">
      <c r="A283" s="548"/>
      <c r="B283" s="563" t="s">
        <v>1290</v>
      </c>
      <c r="C283" s="562" t="s">
        <v>1171</v>
      </c>
      <c r="D283" s="562" t="s">
        <v>1175</v>
      </c>
      <c r="E283" s="562" t="s">
        <v>1291</v>
      </c>
      <c r="F283" s="563" t="s">
        <v>510</v>
      </c>
      <c r="G283" s="563">
        <v>40</v>
      </c>
      <c r="H283" s="563">
        <v>0</v>
      </c>
      <c r="I283" s="598">
        <v>0</v>
      </c>
      <c r="J283" s="563">
        <v>40</v>
      </c>
      <c r="K283" s="563">
        <f t="shared" si="53"/>
        <v>0</v>
      </c>
      <c r="L283" s="581"/>
      <c r="M283" s="581"/>
      <c r="N283" s="563"/>
      <c r="O283" s="563"/>
      <c r="P283" s="558"/>
      <c r="Q283" s="559"/>
      <c r="R283" s="560"/>
      <c r="S283" s="560"/>
      <c r="T283" s="560"/>
      <c r="U283" s="560"/>
      <c r="V283" s="560"/>
      <c r="W283" s="560"/>
      <c r="X283" s="560"/>
      <c r="Y283" s="560"/>
    </row>
    <row r="284" spans="1:25" ht="38.25">
      <c r="A284" s="548"/>
      <c r="B284" s="563" t="s">
        <v>1292</v>
      </c>
      <c r="C284" s="562" t="s">
        <v>1171</v>
      </c>
      <c r="D284" s="562" t="s">
        <v>1175</v>
      </c>
      <c r="E284" s="562" t="s">
        <v>1293</v>
      </c>
      <c r="F284" s="563" t="s">
        <v>510</v>
      </c>
      <c r="G284" s="563">
        <v>20</v>
      </c>
      <c r="H284" s="563">
        <v>0</v>
      </c>
      <c r="I284" s="598">
        <v>0</v>
      </c>
      <c r="J284" s="563">
        <v>20</v>
      </c>
      <c r="K284" s="563">
        <f t="shared" si="53"/>
        <v>0</v>
      </c>
      <c r="L284" s="581"/>
      <c r="M284" s="581"/>
      <c r="N284" s="563"/>
      <c r="O284" s="563"/>
      <c r="P284" s="558"/>
      <c r="Q284" s="559"/>
      <c r="R284" s="560"/>
      <c r="S284" s="560"/>
      <c r="T284" s="560"/>
      <c r="U284" s="560"/>
      <c r="V284" s="560"/>
      <c r="W284" s="560"/>
      <c r="X284" s="560"/>
      <c r="Y284" s="560"/>
    </row>
    <row r="285" spans="1:25" ht="38.25">
      <c r="A285" s="548"/>
      <c r="B285" s="563" t="s">
        <v>1294</v>
      </c>
      <c r="C285" s="562" t="s">
        <v>1171</v>
      </c>
      <c r="D285" s="562" t="s">
        <v>1175</v>
      </c>
      <c r="E285" s="562" t="s">
        <v>1295</v>
      </c>
      <c r="F285" s="563" t="s">
        <v>510</v>
      </c>
      <c r="G285" s="563">
        <v>25</v>
      </c>
      <c r="H285" s="563">
        <v>0</v>
      </c>
      <c r="I285" s="598">
        <v>0</v>
      </c>
      <c r="J285" s="563">
        <v>25</v>
      </c>
      <c r="K285" s="563">
        <f t="shared" si="53"/>
        <v>0</v>
      </c>
      <c r="L285" s="581"/>
      <c r="M285" s="581"/>
      <c r="N285" s="563"/>
      <c r="O285" s="563"/>
      <c r="P285" s="558"/>
      <c r="Q285" s="559"/>
      <c r="R285" s="560"/>
      <c r="S285" s="560"/>
      <c r="T285" s="560"/>
      <c r="U285" s="560"/>
      <c r="V285" s="560"/>
      <c r="W285" s="560"/>
      <c r="X285" s="560"/>
      <c r="Y285" s="560"/>
    </row>
    <row r="286" spans="1:25" ht="12.75" hidden="1">
      <c r="A286" s="571"/>
      <c r="B286" s="594" t="s">
        <v>1296</v>
      </c>
      <c r="C286" s="1714" t="s">
        <v>1297</v>
      </c>
      <c r="D286" s="1597"/>
      <c r="E286" s="595"/>
      <c r="F286" s="596"/>
      <c r="G286" s="596"/>
      <c r="H286" s="596"/>
      <c r="I286" s="596">
        <v>0</v>
      </c>
      <c r="J286" s="596"/>
      <c r="K286" s="596">
        <f>SUM(K275:K285)</f>
        <v>0</v>
      </c>
      <c r="L286" s="583"/>
      <c r="M286" s="583"/>
      <c r="N286" s="575"/>
      <c r="O286" s="575"/>
      <c r="P286" s="558"/>
      <c r="Q286" s="559"/>
      <c r="R286" s="560"/>
      <c r="S286" s="560"/>
      <c r="T286" s="560"/>
      <c r="U286" s="560"/>
      <c r="V286" s="560"/>
      <c r="W286" s="560"/>
      <c r="X286" s="560"/>
      <c r="Y286" s="560"/>
    </row>
    <row r="287" spans="1:25" ht="38.25">
      <c r="A287" s="548"/>
      <c r="B287" s="563" t="s">
        <v>1298</v>
      </c>
      <c r="C287" s="562" t="s">
        <v>1171</v>
      </c>
      <c r="D287" s="562" t="s">
        <v>1175</v>
      </c>
      <c r="E287" s="562" t="s">
        <v>1299</v>
      </c>
      <c r="F287" s="563" t="s">
        <v>510</v>
      </c>
      <c r="G287" s="563">
        <v>45</v>
      </c>
      <c r="H287" s="563">
        <v>0</v>
      </c>
      <c r="I287" s="598">
        <v>0</v>
      </c>
      <c r="J287" s="563">
        <v>45</v>
      </c>
      <c r="K287" s="563">
        <f t="shared" ref="K287:K294" si="54">J287*H287</f>
        <v>0</v>
      </c>
      <c r="L287" s="581"/>
      <c r="M287" s="581"/>
      <c r="N287" s="563"/>
      <c r="O287" s="563"/>
      <c r="P287" s="558"/>
      <c r="Q287" s="559"/>
      <c r="R287" s="560"/>
      <c r="S287" s="560"/>
      <c r="T287" s="560"/>
      <c r="U287" s="560"/>
      <c r="V287" s="560"/>
      <c r="W287" s="560"/>
      <c r="X287" s="560"/>
      <c r="Y287" s="560"/>
    </row>
    <row r="288" spans="1:25" ht="76.5">
      <c r="A288" s="548"/>
      <c r="B288" s="563" t="s">
        <v>1300</v>
      </c>
      <c r="C288" s="562" t="s">
        <v>1171</v>
      </c>
      <c r="D288" s="562" t="s">
        <v>1301</v>
      </c>
      <c r="E288" s="562" t="s">
        <v>1302</v>
      </c>
      <c r="F288" s="563" t="s">
        <v>153</v>
      </c>
      <c r="G288" s="563">
        <v>1</v>
      </c>
      <c r="H288" s="563">
        <v>0</v>
      </c>
      <c r="I288" s="598">
        <v>0</v>
      </c>
      <c r="J288" s="563">
        <v>1</v>
      </c>
      <c r="K288" s="563">
        <f t="shared" si="54"/>
        <v>0</v>
      </c>
      <c r="L288" s="581"/>
      <c r="M288" s="581"/>
      <c r="N288" s="563"/>
      <c r="O288" s="563"/>
      <c r="P288" s="558"/>
      <c r="Q288" s="559"/>
      <c r="R288" s="560"/>
      <c r="S288" s="560"/>
      <c r="T288" s="560"/>
      <c r="U288" s="560"/>
      <c r="V288" s="560"/>
      <c r="W288" s="560"/>
      <c r="X288" s="560"/>
      <c r="Y288" s="560"/>
    </row>
    <row r="289" spans="1:25" ht="38.25">
      <c r="A289" s="548"/>
      <c r="B289" s="563" t="s">
        <v>1303</v>
      </c>
      <c r="C289" s="562" t="s">
        <v>1171</v>
      </c>
      <c r="D289" s="562" t="s">
        <v>1301</v>
      </c>
      <c r="E289" s="562" t="s">
        <v>1304</v>
      </c>
      <c r="F289" s="563" t="s">
        <v>783</v>
      </c>
      <c r="G289" s="563">
        <v>20</v>
      </c>
      <c r="H289" s="563">
        <v>3.15</v>
      </c>
      <c r="I289" s="598">
        <v>63</v>
      </c>
      <c r="J289" s="563">
        <v>20</v>
      </c>
      <c r="K289" s="563">
        <f t="shared" si="54"/>
        <v>63</v>
      </c>
      <c r="L289" s="581"/>
      <c r="M289" s="581"/>
      <c r="N289" s="563"/>
      <c r="O289" s="563"/>
      <c r="P289" s="558"/>
      <c r="Q289" s="559"/>
      <c r="R289" s="560"/>
      <c r="S289" s="560"/>
      <c r="T289" s="560"/>
      <c r="U289" s="560"/>
      <c r="V289" s="560"/>
      <c r="W289" s="560"/>
      <c r="X289" s="560"/>
      <c r="Y289" s="560"/>
    </row>
    <row r="290" spans="1:25" ht="38.25">
      <c r="A290" s="548"/>
      <c r="B290" s="563" t="s">
        <v>1305</v>
      </c>
      <c r="C290" s="562" t="s">
        <v>1171</v>
      </c>
      <c r="D290" s="562" t="s">
        <v>1301</v>
      </c>
      <c r="E290" s="562" t="s">
        <v>1306</v>
      </c>
      <c r="F290" s="563" t="s">
        <v>783</v>
      </c>
      <c r="G290" s="563">
        <v>20</v>
      </c>
      <c r="H290" s="563">
        <v>4.2</v>
      </c>
      <c r="I290" s="598">
        <v>84</v>
      </c>
      <c r="J290" s="563">
        <v>20</v>
      </c>
      <c r="K290" s="563">
        <f t="shared" si="54"/>
        <v>84</v>
      </c>
      <c r="L290" s="581"/>
      <c r="M290" s="581"/>
      <c r="N290" s="563"/>
      <c r="O290" s="563"/>
      <c r="P290" s="558"/>
      <c r="Q290" s="559"/>
      <c r="R290" s="560"/>
      <c r="S290" s="560"/>
      <c r="T290" s="560"/>
      <c r="U290" s="560"/>
      <c r="V290" s="560"/>
      <c r="W290" s="560"/>
      <c r="X290" s="560"/>
      <c r="Y290" s="560"/>
    </row>
    <row r="291" spans="1:25" ht="63.75">
      <c r="A291" s="548"/>
      <c r="B291" s="563" t="s">
        <v>1307</v>
      </c>
      <c r="C291" s="562" t="s">
        <v>1171</v>
      </c>
      <c r="D291" s="562" t="s">
        <v>1175</v>
      </c>
      <c r="E291" s="562" t="s">
        <v>1308</v>
      </c>
      <c r="F291" s="563" t="s">
        <v>153</v>
      </c>
      <c r="G291" s="563">
        <v>1</v>
      </c>
      <c r="H291" s="563">
        <v>0</v>
      </c>
      <c r="I291" s="598">
        <v>0</v>
      </c>
      <c r="J291" s="563">
        <v>1</v>
      </c>
      <c r="K291" s="563">
        <f t="shared" si="54"/>
        <v>0</v>
      </c>
      <c r="L291" s="581"/>
      <c r="M291" s="581"/>
      <c r="N291" s="563"/>
      <c r="O291" s="563"/>
      <c r="P291" s="558"/>
      <c r="Q291" s="559"/>
      <c r="R291" s="560"/>
      <c r="S291" s="560"/>
      <c r="T291" s="560"/>
      <c r="U291" s="560"/>
      <c r="V291" s="560"/>
      <c r="W291" s="560"/>
      <c r="X291" s="560"/>
      <c r="Y291" s="560"/>
    </row>
    <row r="292" spans="1:25" ht="38.25">
      <c r="A292" s="548"/>
      <c r="B292" s="563" t="s">
        <v>1309</v>
      </c>
      <c r="C292" s="562" t="s">
        <v>1171</v>
      </c>
      <c r="D292" s="562" t="s">
        <v>1175</v>
      </c>
      <c r="E292" s="562" t="s">
        <v>1310</v>
      </c>
      <c r="F292" s="563" t="s">
        <v>510</v>
      </c>
      <c r="G292" s="563">
        <v>500</v>
      </c>
      <c r="H292" s="563">
        <v>0.84</v>
      </c>
      <c r="I292" s="598">
        <v>420</v>
      </c>
      <c r="J292" s="563">
        <v>500</v>
      </c>
      <c r="K292" s="563">
        <f t="shared" si="54"/>
        <v>420</v>
      </c>
      <c r="L292" s="581"/>
      <c r="M292" s="581"/>
      <c r="N292" s="563"/>
      <c r="O292" s="563"/>
      <c r="P292" s="558"/>
      <c r="Q292" s="559"/>
      <c r="R292" s="560"/>
      <c r="S292" s="560"/>
      <c r="T292" s="560"/>
      <c r="U292" s="560"/>
      <c r="V292" s="560"/>
      <c r="W292" s="560"/>
      <c r="X292" s="560"/>
      <c r="Y292" s="560"/>
    </row>
    <row r="293" spans="1:25" ht="38.25">
      <c r="A293" s="548"/>
      <c r="B293" s="563" t="s">
        <v>1311</v>
      </c>
      <c r="C293" s="562" t="s">
        <v>1171</v>
      </c>
      <c r="D293" s="562" t="s">
        <v>1175</v>
      </c>
      <c r="E293" s="562" t="s">
        <v>1312</v>
      </c>
      <c r="F293" s="563" t="s">
        <v>510</v>
      </c>
      <c r="G293" s="563">
        <v>500</v>
      </c>
      <c r="H293" s="563">
        <v>0.84</v>
      </c>
      <c r="I293" s="598">
        <v>420</v>
      </c>
      <c r="J293" s="563">
        <v>500</v>
      </c>
      <c r="K293" s="563">
        <f t="shared" si="54"/>
        <v>420</v>
      </c>
      <c r="L293" s="581"/>
      <c r="M293" s="581"/>
      <c r="N293" s="563"/>
      <c r="O293" s="563"/>
      <c r="P293" s="558"/>
      <c r="Q293" s="559"/>
      <c r="R293" s="560"/>
      <c r="S293" s="560"/>
      <c r="T293" s="560"/>
      <c r="U293" s="560"/>
      <c r="V293" s="560"/>
      <c r="W293" s="560"/>
      <c r="X293" s="560"/>
      <c r="Y293" s="560"/>
    </row>
    <row r="294" spans="1:25" ht="153">
      <c r="A294" s="548"/>
      <c r="B294" s="563" t="s">
        <v>1313</v>
      </c>
      <c r="C294" s="562" t="s">
        <v>1171</v>
      </c>
      <c r="D294" s="562" t="s">
        <v>1314</v>
      </c>
      <c r="E294" s="562" t="s">
        <v>1315</v>
      </c>
      <c r="F294" s="563" t="s">
        <v>783</v>
      </c>
      <c r="G294" s="563">
        <v>30</v>
      </c>
      <c r="H294" s="563">
        <v>140</v>
      </c>
      <c r="I294" s="592">
        <v>4200</v>
      </c>
      <c r="J294" s="563">
        <v>30</v>
      </c>
      <c r="K294" s="563">
        <f t="shared" si="54"/>
        <v>4200</v>
      </c>
      <c r="L294" s="581"/>
      <c r="M294" s="581"/>
      <c r="N294" s="563"/>
      <c r="O294" s="563"/>
      <c r="P294" s="558"/>
      <c r="Q294" s="559"/>
      <c r="R294" s="560"/>
      <c r="S294" s="560"/>
      <c r="T294" s="560"/>
      <c r="U294" s="560"/>
      <c r="V294" s="560"/>
      <c r="W294" s="560"/>
      <c r="X294" s="560"/>
      <c r="Y294" s="560"/>
    </row>
    <row r="295" spans="1:25" ht="12.75" hidden="1">
      <c r="A295" s="571"/>
      <c r="B295" s="594" t="s">
        <v>1316</v>
      </c>
      <c r="C295" s="1714" t="s">
        <v>1317</v>
      </c>
      <c r="D295" s="1597"/>
      <c r="E295" s="595"/>
      <c r="F295" s="596"/>
      <c r="G295" s="596"/>
      <c r="H295" s="596"/>
      <c r="I295" s="597">
        <v>5187</v>
      </c>
      <c r="J295" s="596"/>
      <c r="K295" s="596">
        <f>SUM(K287:K294)</f>
        <v>5187</v>
      </c>
      <c r="L295" s="583"/>
      <c r="M295" s="583"/>
      <c r="N295" s="575"/>
      <c r="O295" s="575"/>
      <c r="P295" s="558"/>
      <c r="Q295" s="559"/>
      <c r="R295" s="560"/>
      <c r="S295" s="560"/>
      <c r="T295" s="560"/>
      <c r="U295" s="560"/>
      <c r="V295" s="560"/>
      <c r="W295" s="560"/>
      <c r="X295" s="560"/>
      <c r="Y295" s="560"/>
    </row>
    <row r="296" spans="1:25" ht="76.5">
      <c r="A296" s="548"/>
      <c r="B296" s="563" t="s">
        <v>1318</v>
      </c>
      <c r="C296" s="562" t="s">
        <v>1171</v>
      </c>
      <c r="D296" s="562" t="s">
        <v>774</v>
      </c>
      <c r="E296" s="562" t="s">
        <v>1319</v>
      </c>
      <c r="F296" s="563" t="s">
        <v>153</v>
      </c>
      <c r="G296" s="563">
        <v>1</v>
      </c>
      <c r="H296" s="564">
        <v>1260</v>
      </c>
      <c r="I296" s="592">
        <v>1260</v>
      </c>
      <c r="J296" s="563">
        <v>1</v>
      </c>
      <c r="K296" s="563">
        <f t="shared" ref="K296:K303" si="55">J296*H296</f>
        <v>1260</v>
      </c>
      <c r="L296" s="581"/>
      <c r="M296" s="581"/>
      <c r="N296" s="563"/>
      <c r="O296" s="563"/>
      <c r="P296" s="558"/>
      <c r="Q296" s="559"/>
      <c r="R296" s="560"/>
      <c r="S296" s="560"/>
      <c r="T296" s="560"/>
      <c r="U296" s="560"/>
      <c r="V296" s="560"/>
      <c r="W296" s="560"/>
      <c r="X296" s="560"/>
      <c r="Y296" s="560"/>
    </row>
    <row r="297" spans="1:25" ht="38.25">
      <c r="A297" s="548"/>
      <c r="B297" s="563" t="s">
        <v>1320</v>
      </c>
      <c r="C297" s="562" t="s">
        <v>1171</v>
      </c>
      <c r="D297" s="562" t="s">
        <v>774</v>
      </c>
      <c r="E297" s="562" t="s">
        <v>1228</v>
      </c>
      <c r="F297" s="563" t="s">
        <v>153</v>
      </c>
      <c r="G297" s="563">
        <v>1</v>
      </c>
      <c r="H297" s="563">
        <v>945</v>
      </c>
      <c r="I297" s="598">
        <v>945</v>
      </c>
      <c r="J297" s="563">
        <v>1</v>
      </c>
      <c r="K297" s="563">
        <f t="shared" si="55"/>
        <v>945</v>
      </c>
      <c r="L297" s="581"/>
      <c r="M297" s="581"/>
      <c r="N297" s="563"/>
      <c r="O297" s="563"/>
      <c r="P297" s="558"/>
      <c r="Q297" s="559"/>
      <c r="R297" s="560"/>
      <c r="S297" s="560"/>
      <c r="T297" s="560"/>
      <c r="U297" s="560"/>
      <c r="V297" s="560"/>
      <c r="W297" s="560"/>
      <c r="X297" s="560"/>
      <c r="Y297" s="560"/>
    </row>
    <row r="298" spans="1:25" ht="38.25">
      <c r="A298" s="548"/>
      <c r="B298" s="563" t="s">
        <v>1321</v>
      </c>
      <c r="C298" s="562" t="s">
        <v>1171</v>
      </c>
      <c r="D298" s="562" t="s">
        <v>774</v>
      </c>
      <c r="E298" s="562" t="s">
        <v>1230</v>
      </c>
      <c r="F298" s="563" t="s">
        <v>153</v>
      </c>
      <c r="G298" s="563">
        <v>1</v>
      </c>
      <c r="H298" s="564">
        <v>1029</v>
      </c>
      <c r="I298" s="592">
        <v>1029</v>
      </c>
      <c r="J298" s="563">
        <v>1</v>
      </c>
      <c r="K298" s="563">
        <f t="shared" si="55"/>
        <v>1029</v>
      </c>
      <c r="L298" s="581"/>
      <c r="M298" s="581"/>
      <c r="N298" s="563"/>
      <c r="O298" s="563"/>
      <c r="P298" s="558"/>
      <c r="Q298" s="559"/>
      <c r="R298" s="560"/>
      <c r="S298" s="560"/>
      <c r="T298" s="560"/>
      <c r="U298" s="560"/>
      <c r="V298" s="560"/>
      <c r="W298" s="560"/>
      <c r="X298" s="560"/>
      <c r="Y298" s="560"/>
    </row>
    <row r="299" spans="1:25" ht="38.25">
      <c r="A299" s="548"/>
      <c r="B299" s="563" t="s">
        <v>1322</v>
      </c>
      <c r="C299" s="562" t="s">
        <v>1171</v>
      </c>
      <c r="D299" s="562" t="s">
        <v>774</v>
      </c>
      <c r="E299" s="562" t="s">
        <v>1232</v>
      </c>
      <c r="F299" s="563" t="s">
        <v>153</v>
      </c>
      <c r="G299" s="563">
        <v>1</v>
      </c>
      <c r="H299" s="564">
        <v>2100</v>
      </c>
      <c r="I299" s="592">
        <v>2100</v>
      </c>
      <c r="J299" s="563">
        <v>1</v>
      </c>
      <c r="K299" s="563">
        <f t="shared" si="55"/>
        <v>2100</v>
      </c>
      <c r="L299" s="581"/>
      <c r="M299" s="581"/>
      <c r="N299" s="563"/>
      <c r="O299" s="563"/>
      <c r="P299" s="558"/>
      <c r="Q299" s="559"/>
      <c r="R299" s="560"/>
      <c r="S299" s="560"/>
      <c r="T299" s="560"/>
      <c r="U299" s="560"/>
      <c r="V299" s="560"/>
      <c r="W299" s="560"/>
      <c r="X299" s="560"/>
      <c r="Y299" s="560"/>
    </row>
    <row r="300" spans="1:25" ht="38.25">
      <c r="A300" s="548"/>
      <c r="B300" s="563" t="s">
        <v>1323</v>
      </c>
      <c r="C300" s="562" t="s">
        <v>1171</v>
      </c>
      <c r="D300" s="562" t="s">
        <v>774</v>
      </c>
      <c r="E300" s="562" t="s">
        <v>1324</v>
      </c>
      <c r="F300" s="563" t="s">
        <v>153</v>
      </c>
      <c r="G300" s="563">
        <v>1</v>
      </c>
      <c r="H300" s="563">
        <v>945</v>
      </c>
      <c r="I300" s="598">
        <v>945</v>
      </c>
      <c r="J300" s="563">
        <v>1</v>
      </c>
      <c r="K300" s="563">
        <f t="shared" si="55"/>
        <v>945</v>
      </c>
      <c r="L300" s="581"/>
      <c r="M300" s="581"/>
      <c r="N300" s="563"/>
      <c r="O300" s="563"/>
      <c r="P300" s="558"/>
      <c r="Q300" s="559"/>
      <c r="R300" s="560"/>
      <c r="S300" s="560"/>
      <c r="T300" s="560"/>
      <c r="U300" s="560"/>
      <c r="V300" s="560"/>
      <c r="W300" s="560"/>
      <c r="X300" s="560"/>
      <c r="Y300" s="560"/>
    </row>
    <row r="301" spans="1:25" ht="102">
      <c r="A301" s="548"/>
      <c r="B301" s="563" t="s">
        <v>1325</v>
      </c>
      <c r="C301" s="562" t="s">
        <v>1171</v>
      </c>
      <c r="D301" s="562" t="s">
        <v>1326</v>
      </c>
      <c r="E301" s="562" t="s">
        <v>1327</v>
      </c>
      <c r="F301" s="563" t="s">
        <v>153</v>
      </c>
      <c r="G301" s="563">
        <v>1</v>
      </c>
      <c r="H301" s="563">
        <v>0</v>
      </c>
      <c r="I301" s="598">
        <v>0</v>
      </c>
      <c r="J301" s="563">
        <v>1</v>
      </c>
      <c r="K301" s="563">
        <f t="shared" si="55"/>
        <v>0</v>
      </c>
      <c r="L301" s="581"/>
      <c r="M301" s="581"/>
      <c r="N301" s="563"/>
      <c r="O301" s="563"/>
      <c r="P301" s="558"/>
      <c r="Q301" s="559"/>
      <c r="R301" s="560"/>
      <c r="S301" s="560"/>
      <c r="T301" s="560"/>
      <c r="U301" s="560"/>
      <c r="V301" s="560"/>
      <c r="W301" s="560"/>
      <c r="X301" s="560"/>
      <c r="Y301" s="560"/>
    </row>
    <row r="302" spans="1:25" ht="38.25">
      <c r="A302" s="548"/>
      <c r="B302" s="563" t="s">
        <v>1328</v>
      </c>
      <c r="C302" s="562" t="s">
        <v>1171</v>
      </c>
      <c r="D302" s="562" t="s">
        <v>1329</v>
      </c>
      <c r="E302" s="562" t="s">
        <v>1330</v>
      </c>
      <c r="F302" s="563" t="s">
        <v>783</v>
      </c>
      <c r="G302" s="563">
        <v>720</v>
      </c>
      <c r="H302" s="563">
        <v>0.14599999999999999</v>
      </c>
      <c r="I302" s="598">
        <v>105.12</v>
      </c>
      <c r="J302" s="563">
        <v>720</v>
      </c>
      <c r="K302" s="563">
        <f t="shared" si="55"/>
        <v>105.11999999999999</v>
      </c>
      <c r="L302" s="581"/>
      <c r="M302" s="581"/>
      <c r="N302" s="563"/>
      <c r="O302" s="563"/>
      <c r="P302" s="558"/>
      <c r="Q302" s="559"/>
      <c r="R302" s="560"/>
      <c r="S302" s="560"/>
      <c r="T302" s="560"/>
      <c r="U302" s="560"/>
      <c r="V302" s="560"/>
      <c r="W302" s="560"/>
      <c r="X302" s="560"/>
      <c r="Y302" s="560"/>
    </row>
    <row r="303" spans="1:25" ht="38.25">
      <c r="A303" s="548"/>
      <c r="B303" s="563" t="s">
        <v>1331</v>
      </c>
      <c r="C303" s="562" t="s">
        <v>1171</v>
      </c>
      <c r="D303" s="562" t="s">
        <v>1329</v>
      </c>
      <c r="E303" s="562" t="s">
        <v>1332</v>
      </c>
      <c r="F303" s="563" t="s">
        <v>783</v>
      </c>
      <c r="G303" s="563">
        <v>260</v>
      </c>
      <c r="H303" s="563">
        <v>3</v>
      </c>
      <c r="I303" s="598">
        <v>780</v>
      </c>
      <c r="J303" s="563">
        <v>260</v>
      </c>
      <c r="K303" s="563">
        <f t="shared" si="55"/>
        <v>780</v>
      </c>
      <c r="L303" s="581"/>
      <c r="M303" s="581"/>
      <c r="N303" s="563"/>
      <c r="O303" s="563"/>
      <c r="P303" s="558"/>
      <c r="Q303" s="559"/>
      <c r="R303" s="560"/>
      <c r="S303" s="560"/>
      <c r="T303" s="560"/>
      <c r="U303" s="560"/>
      <c r="V303" s="560"/>
      <c r="W303" s="560"/>
      <c r="X303" s="560"/>
      <c r="Y303" s="560"/>
    </row>
    <row r="304" spans="1:25" ht="12.75" hidden="1">
      <c r="A304" s="571"/>
      <c r="B304" s="594" t="s">
        <v>1333</v>
      </c>
      <c r="C304" s="1714" t="s">
        <v>1334</v>
      </c>
      <c r="D304" s="1597"/>
      <c r="E304" s="595"/>
      <c r="F304" s="596"/>
      <c r="G304" s="596"/>
      <c r="H304" s="596"/>
      <c r="I304" s="597">
        <v>7164.12</v>
      </c>
      <c r="J304" s="596"/>
      <c r="K304" s="596">
        <f>SUM(K296:K303)</f>
        <v>7164.12</v>
      </c>
      <c r="L304" s="583"/>
      <c r="M304" s="583"/>
      <c r="N304" s="575"/>
      <c r="O304" s="575"/>
      <c r="P304" s="558"/>
      <c r="Q304" s="559"/>
      <c r="R304" s="560"/>
      <c r="S304" s="560"/>
      <c r="T304" s="560"/>
      <c r="U304" s="560"/>
      <c r="V304" s="560"/>
      <c r="W304" s="560"/>
      <c r="X304" s="560"/>
      <c r="Y304" s="560"/>
    </row>
    <row r="305" spans="1:25" ht="38.25">
      <c r="A305" s="548"/>
      <c r="B305" s="563" t="s">
        <v>1335</v>
      </c>
      <c r="C305" s="562" t="s">
        <v>1171</v>
      </c>
      <c r="D305" s="562" t="s">
        <v>1329</v>
      </c>
      <c r="E305" s="562" t="s">
        <v>1336</v>
      </c>
      <c r="F305" s="563" t="s">
        <v>783</v>
      </c>
      <c r="G305" s="563">
        <v>280</v>
      </c>
      <c r="H305" s="563">
        <v>0.97499999999999998</v>
      </c>
      <c r="I305" s="598">
        <v>273</v>
      </c>
      <c r="J305" s="563">
        <v>280</v>
      </c>
      <c r="K305" s="563">
        <f t="shared" ref="K305:K312" si="56">J305*H305</f>
        <v>273</v>
      </c>
      <c r="L305" s="581"/>
      <c r="M305" s="581"/>
      <c r="N305" s="563"/>
      <c r="O305" s="563"/>
      <c r="P305" s="558"/>
      <c r="Q305" s="559"/>
      <c r="R305" s="560"/>
      <c r="S305" s="560"/>
      <c r="T305" s="560"/>
      <c r="U305" s="560"/>
      <c r="V305" s="560"/>
      <c r="W305" s="560"/>
      <c r="X305" s="560"/>
      <c r="Y305" s="560"/>
    </row>
    <row r="306" spans="1:25" ht="38.25">
      <c r="A306" s="548"/>
      <c r="B306" s="563" t="s">
        <v>1337</v>
      </c>
      <c r="C306" s="562" t="s">
        <v>1171</v>
      </c>
      <c r="D306" s="562" t="s">
        <v>1329</v>
      </c>
      <c r="E306" s="562" t="s">
        <v>1338</v>
      </c>
      <c r="F306" s="563" t="s">
        <v>783</v>
      </c>
      <c r="G306" s="563">
        <v>20</v>
      </c>
      <c r="H306" s="563">
        <v>1.05</v>
      </c>
      <c r="I306" s="598">
        <v>21</v>
      </c>
      <c r="J306" s="563">
        <v>20</v>
      </c>
      <c r="K306" s="563">
        <f t="shared" si="56"/>
        <v>21</v>
      </c>
      <c r="L306" s="581"/>
      <c r="M306" s="581"/>
      <c r="N306" s="563"/>
      <c r="O306" s="563"/>
      <c r="P306" s="558"/>
      <c r="Q306" s="559"/>
      <c r="R306" s="560"/>
      <c r="S306" s="560"/>
      <c r="T306" s="560"/>
      <c r="U306" s="560"/>
      <c r="V306" s="560"/>
      <c r="W306" s="560"/>
      <c r="X306" s="560"/>
      <c r="Y306" s="560"/>
    </row>
    <row r="307" spans="1:25" ht="38.25">
      <c r="A307" s="548"/>
      <c r="B307" s="563" t="s">
        <v>1339</v>
      </c>
      <c r="C307" s="562" t="s">
        <v>1171</v>
      </c>
      <c r="D307" s="562" t="s">
        <v>1329</v>
      </c>
      <c r="E307" s="562" t="s">
        <v>1340</v>
      </c>
      <c r="F307" s="563" t="s">
        <v>783</v>
      </c>
      <c r="G307" s="563">
        <v>120</v>
      </c>
      <c r="H307" s="563">
        <v>0.875</v>
      </c>
      <c r="I307" s="598">
        <v>105</v>
      </c>
      <c r="J307" s="563">
        <v>120</v>
      </c>
      <c r="K307" s="563">
        <f t="shared" si="56"/>
        <v>105</v>
      </c>
      <c r="L307" s="581"/>
      <c r="M307" s="581"/>
      <c r="N307" s="563"/>
      <c r="O307" s="563"/>
      <c r="P307" s="558"/>
      <c r="Q307" s="559"/>
      <c r="R307" s="560"/>
      <c r="S307" s="560"/>
      <c r="T307" s="560"/>
      <c r="U307" s="560"/>
      <c r="V307" s="560"/>
      <c r="W307" s="560"/>
      <c r="X307" s="560"/>
      <c r="Y307" s="560"/>
    </row>
    <row r="308" spans="1:25" ht="38.25">
      <c r="A308" s="548"/>
      <c r="B308" s="563" t="s">
        <v>1341</v>
      </c>
      <c r="C308" s="562" t="s">
        <v>1171</v>
      </c>
      <c r="D308" s="562" t="s">
        <v>1329</v>
      </c>
      <c r="E308" s="562" t="s">
        <v>1342</v>
      </c>
      <c r="F308" s="563" t="s">
        <v>783</v>
      </c>
      <c r="G308" s="563">
        <v>120</v>
      </c>
      <c r="H308" s="563">
        <v>1.05</v>
      </c>
      <c r="I308" s="598">
        <v>126</v>
      </c>
      <c r="J308" s="563">
        <v>120</v>
      </c>
      <c r="K308" s="563">
        <f t="shared" si="56"/>
        <v>126</v>
      </c>
      <c r="L308" s="581"/>
      <c r="M308" s="581"/>
      <c r="N308" s="563"/>
      <c r="O308" s="563"/>
      <c r="P308" s="558"/>
      <c r="Q308" s="559"/>
      <c r="R308" s="560"/>
      <c r="S308" s="560"/>
      <c r="T308" s="560"/>
      <c r="U308" s="560"/>
      <c r="V308" s="560"/>
      <c r="W308" s="560"/>
      <c r="X308" s="560"/>
      <c r="Y308" s="560"/>
    </row>
    <row r="309" spans="1:25" ht="38.25">
      <c r="A309" s="548"/>
      <c r="B309" s="563" t="s">
        <v>1343</v>
      </c>
      <c r="C309" s="562" t="s">
        <v>1171</v>
      </c>
      <c r="D309" s="562" t="s">
        <v>1329</v>
      </c>
      <c r="E309" s="562" t="s">
        <v>1344</v>
      </c>
      <c r="F309" s="563" t="s">
        <v>783</v>
      </c>
      <c r="G309" s="563">
        <v>120</v>
      </c>
      <c r="H309" s="563">
        <v>1.05</v>
      </c>
      <c r="I309" s="598">
        <v>126</v>
      </c>
      <c r="J309" s="563">
        <v>120</v>
      </c>
      <c r="K309" s="563">
        <f t="shared" si="56"/>
        <v>126</v>
      </c>
      <c r="L309" s="581"/>
      <c r="M309" s="581"/>
      <c r="N309" s="563"/>
      <c r="O309" s="563"/>
      <c r="P309" s="558"/>
      <c r="Q309" s="559"/>
      <c r="R309" s="560"/>
      <c r="S309" s="560"/>
      <c r="T309" s="560"/>
      <c r="U309" s="560"/>
      <c r="V309" s="560"/>
      <c r="W309" s="560"/>
      <c r="X309" s="560"/>
      <c r="Y309" s="560"/>
    </row>
    <row r="310" spans="1:25" ht="38.25">
      <c r="A310" s="548"/>
      <c r="B310" s="563" t="s">
        <v>1345</v>
      </c>
      <c r="C310" s="562" t="s">
        <v>1171</v>
      </c>
      <c r="D310" s="562" t="s">
        <v>1329</v>
      </c>
      <c r="E310" s="562" t="s">
        <v>1346</v>
      </c>
      <c r="F310" s="563" t="s">
        <v>783</v>
      </c>
      <c r="G310" s="563">
        <v>40</v>
      </c>
      <c r="H310" s="563">
        <v>1.05</v>
      </c>
      <c r="I310" s="598">
        <v>42</v>
      </c>
      <c r="J310" s="563">
        <v>40</v>
      </c>
      <c r="K310" s="563">
        <f t="shared" si="56"/>
        <v>42</v>
      </c>
      <c r="L310" s="581"/>
      <c r="M310" s="581"/>
      <c r="N310" s="563"/>
      <c r="O310" s="563"/>
      <c r="P310" s="558"/>
      <c r="Q310" s="559"/>
      <c r="R310" s="560"/>
      <c r="S310" s="560"/>
      <c r="T310" s="560"/>
      <c r="U310" s="560"/>
      <c r="V310" s="560"/>
      <c r="W310" s="560"/>
      <c r="X310" s="560"/>
      <c r="Y310" s="560"/>
    </row>
    <row r="311" spans="1:25" ht="38.25">
      <c r="A311" s="548"/>
      <c r="B311" s="563" t="s">
        <v>1347</v>
      </c>
      <c r="C311" s="562" t="s">
        <v>1171</v>
      </c>
      <c r="D311" s="562" t="s">
        <v>1329</v>
      </c>
      <c r="E311" s="562" t="s">
        <v>1348</v>
      </c>
      <c r="F311" s="563" t="s">
        <v>783</v>
      </c>
      <c r="G311" s="563">
        <v>220</v>
      </c>
      <c r="H311" s="563">
        <v>1.05</v>
      </c>
      <c r="I311" s="598">
        <v>231</v>
      </c>
      <c r="J311" s="563">
        <v>220</v>
      </c>
      <c r="K311" s="563">
        <f t="shared" si="56"/>
        <v>231</v>
      </c>
      <c r="L311" s="581"/>
      <c r="M311" s="581"/>
      <c r="N311" s="563"/>
      <c r="O311" s="563"/>
      <c r="P311" s="558"/>
      <c r="Q311" s="559"/>
      <c r="R311" s="560"/>
      <c r="S311" s="560"/>
      <c r="T311" s="560"/>
      <c r="U311" s="560"/>
      <c r="V311" s="560"/>
      <c r="W311" s="560"/>
      <c r="X311" s="560"/>
      <c r="Y311" s="560"/>
    </row>
    <row r="312" spans="1:25" ht="38.25">
      <c r="A312" s="548"/>
      <c r="B312" s="563" t="s">
        <v>1349</v>
      </c>
      <c r="C312" s="562" t="s">
        <v>1171</v>
      </c>
      <c r="D312" s="562" t="s">
        <v>1329</v>
      </c>
      <c r="E312" s="562" t="s">
        <v>1350</v>
      </c>
      <c r="F312" s="563" t="s">
        <v>783</v>
      </c>
      <c r="G312" s="563">
        <v>40</v>
      </c>
      <c r="H312" s="563">
        <v>1.05</v>
      </c>
      <c r="I312" s="598">
        <v>42</v>
      </c>
      <c r="J312" s="563">
        <v>40</v>
      </c>
      <c r="K312" s="563">
        <f t="shared" si="56"/>
        <v>42</v>
      </c>
      <c r="L312" s="581"/>
      <c r="M312" s="581"/>
      <c r="N312" s="563"/>
      <c r="O312" s="563"/>
      <c r="P312" s="558"/>
      <c r="Q312" s="559"/>
      <c r="R312" s="560"/>
      <c r="S312" s="560"/>
      <c r="T312" s="560"/>
      <c r="U312" s="560"/>
      <c r="V312" s="560"/>
      <c r="W312" s="560"/>
      <c r="X312" s="560"/>
      <c r="Y312" s="560"/>
    </row>
    <row r="313" spans="1:25" ht="12.75" hidden="1">
      <c r="A313" s="571"/>
      <c r="B313" s="594" t="s">
        <v>1351</v>
      </c>
      <c r="C313" s="1714" t="s">
        <v>1352</v>
      </c>
      <c r="D313" s="1597"/>
      <c r="E313" s="595"/>
      <c r="F313" s="596"/>
      <c r="G313" s="596"/>
      <c r="H313" s="596"/>
      <c r="I313" s="596">
        <v>966</v>
      </c>
      <c r="J313" s="596"/>
      <c r="K313" s="596">
        <f>SUM(K305:K312)</f>
        <v>966</v>
      </c>
      <c r="L313" s="583"/>
      <c r="M313" s="583"/>
      <c r="N313" s="575"/>
      <c r="O313" s="575"/>
      <c r="P313" s="558"/>
      <c r="Q313" s="559"/>
      <c r="R313" s="560"/>
      <c r="S313" s="560"/>
      <c r="T313" s="560"/>
      <c r="U313" s="560"/>
      <c r="V313" s="560"/>
      <c r="W313" s="560"/>
      <c r="X313" s="560"/>
      <c r="Y313" s="560"/>
    </row>
    <row r="314" spans="1:25" ht="38.25">
      <c r="A314" s="548"/>
      <c r="B314" s="563" t="s">
        <v>1353</v>
      </c>
      <c r="C314" s="562" t="s">
        <v>1171</v>
      </c>
      <c r="D314" s="562" t="s">
        <v>1329</v>
      </c>
      <c r="E314" s="562" t="s">
        <v>1354</v>
      </c>
      <c r="F314" s="563" t="s">
        <v>783</v>
      </c>
      <c r="G314" s="563">
        <v>20</v>
      </c>
      <c r="H314" s="563">
        <v>0</v>
      </c>
      <c r="I314" s="598">
        <v>0</v>
      </c>
      <c r="J314" s="563">
        <v>20</v>
      </c>
      <c r="K314" s="563">
        <f t="shared" ref="K314:K320" si="57">J314*H314</f>
        <v>0</v>
      </c>
      <c r="L314" s="581"/>
      <c r="M314" s="581"/>
      <c r="N314" s="563"/>
      <c r="O314" s="563"/>
      <c r="P314" s="558"/>
      <c r="Q314" s="559"/>
      <c r="R314" s="560"/>
      <c r="S314" s="560"/>
      <c r="T314" s="560"/>
      <c r="U314" s="560"/>
      <c r="V314" s="560"/>
      <c r="W314" s="560"/>
      <c r="X314" s="560"/>
      <c r="Y314" s="560"/>
    </row>
    <row r="315" spans="1:25" ht="140.25">
      <c r="A315" s="548"/>
      <c r="B315" s="563" t="s">
        <v>1355</v>
      </c>
      <c r="C315" s="562" t="s">
        <v>1171</v>
      </c>
      <c r="D315" s="562" t="s">
        <v>1356</v>
      </c>
      <c r="E315" s="562" t="s">
        <v>1357</v>
      </c>
      <c r="F315" s="563" t="s">
        <v>153</v>
      </c>
      <c r="G315" s="563">
        <v>1</v>
      </c>
      <c r="H315" s="563">
        <v>0</v>
      </c>
      <c r="I315" s="598">
        <v>0</v>
      </c>
      <c r="J315" s="563">
        <v>1</v>
      </c>
      <c r="K315" s="563">
        <f t="shared" si="57"/>
        <v>0</v>
      </c>
      <c r="L315" s="581"/>
      <c r="M315" s="581"/>
      <c r="N315" s="563"/>
      <c r="O315" s="563"/>
      <c r="P315" s="558"/>
      <c r="Q315" s="559"/>
      <c r="R315" s="560"/>
      <c r="S315" s="560"/>
      <c r="T315" s="560"/>
      <c r="U315" s="560"/>
      <c r="V315" s="560"/>
      <c r="W315" s="560"/>
      <c r="X315" s="560"/>
      <c r="Y315" s="560"/>
    </row>
    <row r="316" spans="1:25" ht="38.25">
      <c r="A316" s="548"/>
      <c r="B316" s="563" t="s">
        <v>1358</v>
      </c>
      <c r="C316" s="562" t="s">
        <v>1171</v>
      </c>
      <c r="D316" s="562" t="s">
        <v>1356</v>
      </c>
      <c r="E316" s="562" t="s">
        <v>1359</v>
      </c>
      <c r="F316" s="563" t="s">
        <v>783</v>
      </c>
      <c r="G316" s="563">
        <v>220</v>
      </c>
      <c r="H316" s="563">
        <v>0.37</v>
      </c>
      <c r="I316" s="598">
        <v>81.400000000000006</v>
      </c>
      <c r="J316" s="563">
        <v>220</v>
      </c>
      <c r="K316" s="563">
        <f t="shared" si="57"/>
        <v>81.400000000000006</v>
      </c>
      <c r="L316" s="581"/>
      <c r="M316" s="581"/>
      <c r="N316" s="563"/>
      <c r="O316" s="563"/>
      <c r="P316" s="558"/>
      <c r="Q316" s="559"/>
      <c r="R316" s="560"/>
      <c r="S316" s="560"/>
      <c r="T316" s="560"/>
      <c r="U316" s="560"/>
      <c r="V316" s="560"/>
      <c r="W316" s="560"/>
      <c r="X316" s="560"/>
      <c r="Y316" s="560"/>
    </row>
    <row r="317" spans="1:25" ht="38.25">
      <c r="A317" s="548"/>
      <c r="B317" s="563" t="s">
        <v>1360</v>
      </c>
      <c r="C317" s="562" t="s">
        <v>1171</v>
      </c>
      <c r="D317" s="562" t="s">
        <v>1356</v>
      </c>
      <c r="E317" s="562" t="s">
        <v>1361</v>
      </c>
      <c r="F317" s="563" t="s">
        <v>783</v>
      </c>
      <c r="G317" s="563">
        <v>20</v>
      </c>
      <c r="H317" s="563">
        <v>0</v>
      </c>
      <c r="I317" s="598">
        <v>0</v>
      </c>
      <c r="J317" s="563">
        <v>20</v>
      </c>
      <c r="K317" s="563">
        <f t="shared" si="57"/>
        <v>0</v>
      </c>
      <c r="L317" s="581"/>
      <c r="M317" s="581"/>
      <c r="N317" s="563"/>
      <c r="O317" s="563"/>
      <c r="P317" s="558"/>
      <c r="Q317" s="559"/>
      <c r="R317" s="560"/>
      <c r="S317" s="560"/>
      <c r="T317" s="560"/>
      <c r="U317" s="560"/>
      <c r="V317" s="560"/>
      <c r="W317" s="560"/>
      <c r="X317" s="560"/>
      <c r="Y317" s="560"/>
    </row>
    <row r="318" spans="1:25" ht="38.25">
      <c r="A318" s="548"/>
      <c r="B318" s="563" t="s">
        <v>1362</v>
      </c>
      <c r="C318" s="562" t="s">
        <v>1171</v>
      </c>
      <c r="D318" s="562" t="s">
        <v>1356</v>
      </c>
      <c r="E318" s="562" t="s">
        <v>1363</v>
      </c>
      <c r="F318" s="563" t="s">
        <v>783</v>
      </c>
      <c r="G318" s="563">
        <v>420</v>
      </c>
      <c r="H318" s="563">
        <v>0.25</v>
      </c>
      <c r="I318" s="598">
        <v>105</v>
      </c>
      <c r="J318" s="563">
        <v>420</v>
      </c>
      <c r="K318" s="563">
        <f t="shared" si="57"/>
        <v>105</v>
      </c>
      <c r="L318" s="581"/>
      <c r="M318" s="581"/>
      <c r="N318" s="563"/>
      <c r="O318" s="563"/>
      <c r="P318" s="558"/>
      <c r="Q318" s="559"/>
      <c r="R318" s="560"/>
      <c r="S318" s="560"/>
      <c r="T318" s="560"/>
      <c r="U318" s="560"/>
      <c r="V318" s="560"/>
      <c r="W318" s="560"/>
      <c r="X318" s="560"/>
      <c r="Y318" s="560"/>
    </row>
    <row r="319" spans="1:25" ht="38.25">
      <c r="A319" s="548"/>
      <c r="B319" s="563" t="s">
        <v>1364</v>
      </c>
      <c r="C319" s="562" t="s">
        <v>1171</v>
      </c>
      <c r="D319" s="562" t="s">
        <v>1356</v>
      </c>
      <c r="E319" s="562" t="s">
        <v>1365</v>
      </c>
      <c r="F319" s="563" t="s">
        <v>783</v>
      </c>
      <c r="G319" s="563">
        <v>220</v>
      </c>
      <c r="H319" s="563">
        <v>0.115</v>
      </c>
      <c r="I319" s="598">
        <v>25.3</v>
      </c>
      <c r="J319" s="563">
        <v>220</v>
      </c>
      <c r="K319" s="563">
        <f t="shared" si="57"/>
        <v>25.3</v>
      </c>
      <c r="L319" s="581"/>
      <c r="M319" s="581"/>
      <c r="N319" s="563"/>
      <c r="O319" s="563"/>
      <c r="P319" s="558"/>
      <c r="Q319" s="559"/>
      <c r="R319" s="560"/>
      <c r="S319" s="560"/>
      <c r="T319" s="560"/>
      <c r="U319" s="560"/>
      <c r="V319" s="560"/>
      <c r="W319" s="560"/>
      <c r="X319" s="560"/>
      <c r="Y319" s="560"/>
    </row>
    <row r="320" spans="1:25" ht="38.25">
      <c r="A320" s="548"/>
      <c r="B320" s="563" t="s">
        <v>1366</v>
      </c>
      <c r="C320" s="562" t="s">
        <v>1171</v>
      </c>
      <c r="D320" s="562" t="s">
        <v>1356</v>
      </c>
      <c r="E320" s="562" t="s">
        <v>1367</v>
      </c>
      <c r="F320" s="563" t="s">
        <v>783</v>
      </c>
      <c r="G320" s="563">
        <v>60</v>
      </c>
      <c r="H320" s="563">
        <v>0.21</v>
      </c>
      <c r="I320" s="598">
        <v>12.6</v>
      </c>
      <c r="J320" s="563">
        <v>60</v>
      </c>
      <c r="K320" s="563">
        <f t="shared" si="57"/>
        <v>12.6</v>
      </c>
      <c r="L320" s="581"/>
      <c r="M320" s="581"/>
      <c r="N320" s="563"/>
      <c r="O320" s="563"/>
      <c r="P320" s="558"/>
      <c r="Q320" s="559"/>
      <c r="R320" s="560"/>
      <c r="S320" s="560"/>
      <c r="T320" s="560"/>
      <c r="U320" s="560"/>
      <c r="V320" s="560"/>
      <c r="W320" s="560"/>
      <c r="X320" s="560"/>
      <c r="Y320" s="560"/>
    </row>
    <row r="321" spans="1:25" ht="12.75" hidden="1">
      <c r="A321" s="571"/>
      <c r="B321" s="594" t="s">
        <v>1368</v>
      </c>
      <c r="C321" s="1714" t="s">
        <v>1369</v>
      </c>
      <c r="D321" s="1597"/>
      <c r="E321" s="595"/>
      <c r="F321" s="596"/>
      <c r="G321" s="596"/>
      <c r="H321" s="596"/>
      <c r="I321" s="596">
        <v>224.3</v>
      </c>
      <c r="J321" s="596"/>
      <c r="K321" s="596">
        <f>SUM(K314:K320)</f>
        <v>224.3</v>
      </c>
      <c r="L321" s="583"/>
      <c r="M321" s="583"/>
      <c r="N321" s="575"/>
      <c r="O321" s="575"/>
      <c r="P321" s="558"/>
      <c r="Q321" s="559"/>
      <c r="R321" s="560"/>
      <c r="S321" s="560"/>
      <c r="T321" s="560"/>
      <c r="U321" s="560"/>
      <c r="V321" s="560"/>
      <c r="W321" s="560"/>
      <c r="X321" s="560"/>
      <c r="Y321" s="560"/>
    </row>
    <row r="322" spans="1:25" ht="38.25">
      <c r="A322" s="548"/>
      <c r="B322" s="563" t="s">
        <v>1370</v>
      </c>
      <c r="C322" s="562" t="s">
        <v>1171</v>
      </c>
      <c r="D322" s="562" t="s">
        <v>1356</v>
      </c>
      <c r="E322" s="562" t="s">
        <v>1371</v>
      </c>
      <c r="F322" s="563" t="s">
        <v>783</v>
      </c>
      <c r="G322" s="563">
        <v>40</v>
      </c>
      <c r="H322" s="563">
        <v>0</v>
      </c>
      <c r="I322" s="598">
        <v>0</v>
      </c>
      <c r="J322" s="563">
        <v>40</v>
      </c>
      <c r="K322" s="563">
        <f t="shared" ref="K322:K329" si="58">J322*H322</f>
        <v>0</v>
      </c>
      <c r="L322" s="581"/>
      <c r="M322" s="581"/>
      <c r="N322" s="563"/>
      <c r="O322" s="563"/>
      <c r="P322" s="558"/>
      <c r="Q322" s="559"/>
      <c r="R322" s="560"/>
      <c r="S322" s="560"/>
      <c r="T322" s="560"/>
      <c r="U322" s="560"/>
      <c r="V322" s="560"/>
      <c r="W322" s="560"/>
      <c r="X322" s="560"/>
      <c r="Y322" s="560"/>
    </row>
    <row r="323" spans="1:25" ht="89.25">
      <c r="A323" s="548"/>
      <c r="B323" s="563" t="s">
        <v>1372</v>
      </c>
      <c r="C323" s="562" t="s">
        <v>1171</v>
      </c>
      <c r="D323" s="562" t="s">
        <v>1373</v>
      </c>
      <c r="E323" s="562" t="s">
        <v>1374</v>
      </c>
      <c r="F323" s="563" t="s">
        <v>153</v>
      </c>
      <c r="G323" s="563">
        <v>0</v>
      </c>
      <c r="H323" s="563">
        <v>0</v>
      </c>
      <c r="I323" s="598">
        <v>0</v>
      </c>
      <c r="J323" s="563">
        <v>0</v>
      </c>
      <c r="K323" s="563">
        <f t="shared" si="58"/>
        <v>0</v>
      </c>
      <c r="L323" s="581"/>
      <c r="M323" s="581"/>
      <c r="N323" s="563"/>
      <c r="O323" s="563"/>
      <c r="P323" s="558"/>
      <c r="Q323" s="559"/>
      <c r="R323" s="560"/>
      <c r="S323" s="560"/>
      <c r="T323" s="560"/>
      <c r="U323" s="560"/>
      <c r="V323" s="560"/>
      <c r="W323" s="560"/>
      <c r="X323" s="560"/>
      <c r="Y323" s="560"/>
    </row>
    <row r="324" spans="1:25" ht="38.25">
      <c r="A324" s="548"/>
      <c r="B324" s="563" t="s">
        <v>1375</v>
      </c>
      <c r="C324" s="562" t="s">
        <v>1171</v>
      </c>
      <c r="D324" s="562" t="s">
        <v>1356</v>
      </c>
      <c r="E324" s="562" t="s">
        <v>1376</v>
      </c>
      <c r="F324" s="563" t="s">
        <v>783</v>
      </c>
      <c r="G324" s="563">
        <v>720</v>
      </c>
      <c r="H324" s="563">
        <v>1.75</v>
      </c>
      <c r="I324" s="592">
        <v>1260</v>
      </c>
      <c r="J324" s="563">
        <v>720</v>
      </c>
      <c r="K324" s="563">
        <f t="shared" si="58"/>
        <v>1260</v>
      </c>
      <c r="L324" s="581"/>
      <c r="M324" s="581"/>
      <c r="N324" s="563"/>
      <c r="O324" s="563"/>
      <c r="P324" s="558"/>
      <c r="Q324" s="559"/>
      <c r="R324" s="560"/>
      <c r="S324" s="560"/>
      <c r="T324" s="560"/>
      <c r="U324" s="560"/>
      <c r="V324" s="560"/>
      <c r="W324" s="560"/>
      <c r="X324" s="560"/>
      <c r="Y324" s="560"/>
    </row>
    <row r="325" spans="1:25" ht="38.25">
      <c r="A325" s="548"/>
      <c r="B325" s="563" t="s">
        <v>1377</v>
      </c>
      <c r="C325" s="562" t="s">
        <v>1171</v>
      </c>
      <c r="D325" s="562" t="s">
        <v>1356</v>
      </c>
      <c r="E325" s="562" t="s">
        <v>1378</v>
      </c>
      <c r="F325" s="563" t="s">
        <v>783</v>
      </c>
      <c r="G325" s="563">
        <v>200</v>
      </c>
      <c r="H325" s="563">
        <v>2.31</v>
      </c>
      <c r="I325" s="598">
        <v>462</v>
      </c>
      <c r="J325" s="563">
        <v>200</v>
      </c>
      <c r="K325" s="563">
        <f t="shared" si="58"/>
        <v>462</v>
      </c>
      <c r="L325" s="581"/>
      <c r="M325" s="581"/>
      <c r="N325" s="563"/>
      <c r="O325" s="563"/>
      <c r="P325" s="558"/>
      <c r="Q325" s="559"/>
      <c r="R325" s="560"/>
      <c r="S325" s="560"/>
      <c r="T325" s="560"/>
      <c r="U325" s="560"/>
      <c r="V325" s="560"/>
      <c r="W325" s="560"/>
      <c r="X325" s="560"/>
      <c r="Y325" s="560"/>
    </row>
    <row r="326" spans="1:25" ht="38.25">
      <c r="A326" s="548"/>
      <c r="B326" s="563" t="s">
        <v>1379</v>
      </c>
      <c r="C326" s="562" t="s">
        <v>1171</v>
      </c>
      <c r="D326" s="562" t="s">
        <v>1356</v>
      </c>
      <c r="E326" s="562" t="s">
        <v>1380</v>
      </c>
      <c r="F326" s="563" t="s">
        <v>783</v>
      </c>
      <c r="G326" s="563">
        <v>180</v>
      </c>
      <c r="H326" s="563">
        <v>3.2669999999999999</v>
      </c>
      <c r="I326" s="598">
        <v>588.05999999999995</v>
      </c>
      <c r="J326" s="563">
        <v>180</v>
      </c>
      <c r="K326" s="563">
        <f t="shared" si="58"/>
        <v>588.05999999999995</v>
      </c>
      <c r="L326" s="581"/>
      <c r="M326" s="581"/>
      <c r="N326" s="563"/>
      <c r="O326" s="563"/>
      <c r="P326" s="558"/>
      <c r="Q326" s="559"/>
      <c r="R326" s="560"/>
      <c r="S326" s="560"/>
      <c r="T326" s="560"/>
      <c r="U326" s="560"/>
      <c r="V326" s="560"/>
      <c r="W326" s="560"/>
      <c r="X326" s="560"/>
      <c r="Y326" s="560"/>
    </row>
    <row r="327" spans="1:25" ht="38.25">
      <c r="A327" s="548"/>
      <c r="B327" s="563" t="s">
        <v>1381</v>
      </c>
      <c r="C327" s="562" t="s">
        <v>1171</v>
      </c>
      <c r="D327" s="562" t="s">
        <v>1356</v>
      </c>
      <c r="E327" s="562" t="s">
        <v>1382</v>
      </c>
      <c r="F327" s="563" t="s">
        <v>783</v>
      </c>
      <c r="G327" s="563">
        <v>120</v>
      </c>
      <c r="H327" s="563">
        <v>0</v>
      </c>
      <c r="I327" s="598">
        <v>0</v>
      </c>
      <c r="J327" s="563">
        <v>120</v>
      </c>
      <c r="K327" s="563">
        <f t="shared" si="58"/>
        <v>0</v>
      </c>
      <c r="L327" s="581"/>
      <c r="M327" s="581"/>
      <c r="N327" s="563"/>
      <c r="O327" s="563"/>
      <c r="P327" s="558"/>
      <c r="Q327" s="559"/>
      <c r="R327" s="560"/>
      <c r="S327" s="560"/>
      <c r="T327" s="560"/>
      <c r="U327" s="560"/>
      <c r="V327" s="560"/>
      <c r="W327" s="560"/>
      <c r="X327" s="560"/>
      <c r="Y327" s="560"/>
    </row>
    <row r="328" spans="1:25" ht="38.25">
      <c r="A328" s="548"/>
      <c r="B328" s="563" t="s">
        <v>1383</v>
      </c>
      <c r="C328" s="562" t="s">
        <v>1171</v>
      </c>
      <c r="D328" s="562" t="s">
        <v>1356</v>
      </c>
      <c r="E328" s="562" t="s">
        <v>1384</v>
      </c>
      <c r="F328" s="563" t="s">
        <v>783</v>
      </c>
      <c r="G328" s="563">
        <v>200</v>
      </c>
      <c r="H328" s="563">
        <v>0</v>
      </c>
      <c r="I328" s="598">
        <v>0</v>
      </c>
      <c r="J328" s="563">
        <v>200</v>
      </c>
      <c r="K328" s="563">
        <f t="shared" si="58"/>
        <v>0</v>
      </c>
      <c r="L328" s="581"/>
      <c r="M328" s="581"/>
      <c r="N328" s="563"/>
      <c r="O328" s="563"/>
      <c r="P328" s="558"/>
      <c r="Q328" s="559"/>
      <c r="R328" s="560"/>
      <c r="S328" s="560"/>
      <c r="T328" s="560"/>
      <c r="U328" s="560"/>
      <c r="V328" s="560"/>
      <c r="W328" s="560"/>
      <c r="X328" s="560"/>
      <c r="Y328" s="560"/>
    </row>
    <row r="329" spans="1:25" ht="38.25">
      <c r="A329" s="548"/>
      <c r="B329" s="563" t="s">
        <v>1385</v>
      </c>
      <c r="C329" s="562" t="s">
        <v>1171</v>
      </c>
      <c r="D329" s="562" t="s">
        <v>1356</v>
      </c>
      <c r="E329" s="562" t="s">
        <v>1386</v>
      </c>
      <c r="F329" s="563" t="s">
        <v>783</v>
      </c>
      <c r="G329" s="563">
        <v>180</v>
      </c>
      <c r="H329" s="563">
        <v>0</v>
      </c>
      <c r="I329" s="598">
        <v>0</v>
      </c>
      <c r="J329" s="563">
        <v>180</v>
      </c>
      <c r="K329" s="563">
        <f t="shared" si="58"/>
        <v>0</v>
      </c>
      <c r="L329" s="581"/>
      <c r="M329" s="581"/>
      <c r="N329" s="563"/>
      <c r="O329" s="563"/>
      <c r="P329" s="558"/>
      <c r="Q329" s="559"/>
      <c r="R329" s="560"/>
      <c r="S329" s="560"/>
      <c r="T329" s="560"/>
      <c r="U329" s="560"/>
      <c r="V329" s="560"/>
      <c r="W329" s="560"/>
      <c r="X329" s="560"/>
      <c r="Y329" s="560"/>
    </row>
    <row r="330" spans="1:25" ht="12.75" hidden="1">
      <c r="A330" s="571"/>
      <c r="B330" s="594" t="s">
        <v>1387</v>
      </c>
      <c r="C330" s="1714" t="s">
        <v>1388</v>
      </c>
      <c r="D330" s="1597"/>
      <c r="E330" s="595"/>
      <c r="F330" s="596"/>
      <c r="G330" s="596"/>
      <c r="H330" s="596"/>
      <c r="I330" s="597">
        <v>2310.06</v>
      </c>
      <c r="J330" s="596"/>
      <c r="K330" s="596">
        <f>SUM(K322:K329)</f>
        <v>2310.06</v>
      </c>
      <c r="L330" s="583"/>
      <c r="M330" s="583"/>
      <c r="N330" s="575"/>
      <c r="O330" s="575"/>
      <c r="P330" s="558"/>
      <c r="Q330" s="559"/>
      <c r="R330" s="560"/>
      <c r="S330" s="560"/>
      <c r="T330" s="560"/>
      <c r="U330" s="560"/>
      <c r="V330" s="560"/>
      <c r="W330" s="560"/>
      <c r="X330" s="560"/>
      <c r="Y330" s="560"/>
    </row>
    <row r="331" spans="1:25" ht="38.25">
      <c r="A331" s="548"/>
      <c r="B331" s="563" t="s">
        <v>1389</v>
      </c>
      <c r="C331" s="562" t="s">
        <v>1171</v>
      </c>
      <c r="D331" s="562" t="s">
        <v>1356</v>
      </c>
      <c r="E331" s="562" t="s">
        <v>1390</v>
      </c>
      <c r="F331" s="563" t="s">
        <v>783</v>
      </c>
      <c r="G331" s="563">
        <v>220</v>
      </c>
      <c r="H331" s="563">
        <v>0</v>
      </c>
      <c r="I331" s="598">
        <v>0</v>
      </c>
      <c r="J331" s="563">
        <v>220</v>
      </c>
      <c r="K331" s="563">
        <f t="shared" ref="K331:K338" si="59">J331*H331</f>
        <v>0</v>
      </c>
      <c r="L331" s="581"/>
      <c r="M331" s="581"/>
      <c r="N331" s="563"/>
      <c r="O331" s="563"/>
      <c r="P331" s="558"/>
      <c r="Q331" s="559"/>
      <c r="R331" s="560"/>
      <c r="S331" s="560"/>
      <c r="T331" s="560"/>
      <c r="U331" s="560"/>
      <c r="V331" s="560"/>
      <c r="W331" s="560"/>
      <c r="X331" s="560"/>
      <c r="Y331" s="560"/>
    </row>
    <row r="332" spans="1:25" ht="38.25">
      <c r="A332" s="548"/>
      <c r="B332" s="563" t="s">
        <v>1391</v>
      </c>
      <c r="C332" s="562" t="s">
        <v>1171</v>
      </c>
      <c r="D332" s="562" t="s">
        <v>1356</v>
      </c>
      <c r="E332" s="562" t="s">
        <v>1392</v>
      </c>
      <c r="F332" s="563" t="s">
        <v>783</v>
      </c>
      <c r="G332" s="563">
        <v>20</v>
      </c>
      <c r="H332" s="563">
        <v>0</v>
      </c>
      <c r="I332" s="598">
        <v>0</v>
      </c>
      <c r="J332" s="563">
        <v>20</v>
      </c>
      <c r="K332" s="563">
        <f t="shared" si="59"/>
        <v>0</v>
      </c>
      <c r="L332" s="581"/>
      <c r="M332" s="581"/>
      <c r="N332" s="563"/>
      <c r="O332" s="563"/>
      <c r="P332" s="558"/>
      <c r="Q332" s="559"/>
      <c r="R332" s="560"/>
      <c r="S332" s="560"/>
      <c r="T332" s="560"/>
      <c r="U332" s="560"/>
      <c r="V332" s="560"/>
      <c r="W332" s="560"/>
      <c r="X332" s="560"/>
      <c r="Y332" s="560"/>
    </row>
    <row r="333" spans="1:25" ht="38.25">
      <c r="A333" s="548"/>
      <c r="B333" s="563" t="s">
        <v>1393</v>
      </c>
      <c r="C333" s="562" t="s">
        <v>1171</v>
      </c>
      <c r="D333" s="562" t="s">
        <v>1356</v>
      </c>
      <c r="E333" s="562" t="s">
        <v>1394</v>
      </c>
      <c r="F333" s="563" t="s">
        <v>783</v>
      </c>
      <c r="G333" s="563">
        <v>180</v>
      </c>
      <c r="H333" s="563">
        <v>2.1</v>
      </c>
      <c r="I333" s="598">
        <v>378</v>
      </c>
      <c r="J333" s="563">
        <v>180</v>
      </c>
      <c r="K333" s="563">
        <f t="shared" si="59"/>
        <v>378</v>
      </c>
      <c r="L333" s="581"/>
      <c r="M333" s="581"/>
      <c r="N333" s="563"/>
      <c r="O333" s="563"/>
      <c r="P333" s="558"/>
      <c r="Q333" s="559"/>
      <c r="R333" s="560"/>
      <c r="S333" s="560"/>
      <c r="T333" s="560"/>
      <c r="U333" s="560"/>
      <c r="V333" s="560"/>
      <c r="W333" s="560"/>
      <c r="X333" s="560"/>
      <c r="Y333" s="560"/>
    </row>
    <row r="334" spans="1:25" ht="38.25">
      <c r="A334" s="548"/>
      <c r="B334" s="563" t="s">
        <v>1395</v>
      </c>
      <c r="C334" s="562" t="s">
        <v>1171</v>
      </c>
      <c r="D334" s="562" t="s">
        <v>1356</v>
      </c>
      <c r="E334" s="562" t="s">
        <v>1396</v>
      </c>
      <c r="F334" s="563" t="s">
        <v>783</v>
      </c>
      <c r="G334" s="563">
        <v>40</v>
      </c>
      <c r="H334" s="563">
        <v>4.2</v>
      </c>
      <c r="I334" s="598">
        <v>168</v>
      </c>
      <c r="J334" s="563">
        <v>40</v>
      </c>
      <c r="K334" s="563">
        <f t="shared" si="59"/>
        <v>168</v>
      </c>
      <c r="L334" s="581"/>
      <c r="M334" s="581"/>
      <c r="N334" s="563"/>
      <c r="O334" s="563"/>
      <c r="P334" s="558"/>
      <c r="Q334" s="559"/>
      <c r="R334" s="560"/>
      <c r="S334" s="560"/>
      <c r="T334" s="560"/>
      <c r="U334" s="560"/>
      <c r="V334" s="560"/>
      <c r="W334" s="560"/>
      <c r="X334" s="560"/>
      <c r="Y334" s="560"/>
    </row>
    <row r="335" spans="1:25" ht="38.25">
      <c r="A335" s="548"/>
      <c r="B335" s="563" t="s">
        <v>1397</v>
      </c>
      <c r="C335" s="562" t="s">
        <v>1171</v>
      </c>
      <c r="D335" s="562" t="s">
        <v>1356</v>
      </c>
      <c r="E335" s="562" t="s">
        <v>1398</v>
      </c>
      <c r="F335" s="563" t="s">
        <v>783</v>
      </c>
      <c r="G335" s="563">
        <v>120</v>
      </c>
      <c r="H335" s="563">
        <v>2.1</v>
      </c>
      <c r="I335" s="598">
        <v>252</v>
      </c>
      <c r="J335" s="563">
        <v>120</v>
      </c>
      <c r="K335" s="563">
        <f t="shared" si="59"/>
        <v>252</v>
      </c>
      <c r="L335" s="581"/>
      <c r="M335" s="581"/>
      <c r="N335" s="563"/>
      <c r="O335" s="563"/>
      <c r="P335" s="558"/>
      <c r="Q335" s="559"/>
      <c r="R335" s="560"/>
      <c r="S335" s="560"/>
      <c r="T335" s="560"/>
      <c r="U335" s="560"/>
      <c r="V335" s="560"/>
      <c r="W335" s="560"/>
      <c r="X335" s="560"/>
      <c r="Y335" s="560"/>
    </row>
    <row r="336" spans="1:25" ht="25.5">
      <c r="A336" s="548"/>
      <c r="B336" s="563" t="s">
        <v>1399</v>
      </c>
      <c r="C336" s="562" t="s">
        <v>1400</v>
      </c>
      <c r="D336" s="562" t="s">
        <v>1175</v>
      </c>
      <c r="E336" s="562" t="s">
        <v>1401</v>
      </c>
      <c r="F336" s="563" t="s">
        <v>783</v>
      </c>
      <c r="G336" s="563">
        <v>120</v>
      </c>
      <c r="H336" s="563">
        <v>2.1</v>
      </c>
      <c r="I336" s="598">
        <v>252</v>
      </c>
      <c r="J336" s="563">
        <v>120</v>
      </c>
      <c r="K336" s="563">
        <f t="shared" si="59"/>
        <v>252</v>
      </c>
      <c r="L336" s="581"/>
      <c r="M336" s="581"/>
      <c r="N336" s="563"/>
      <c r="O336" s="563"/>
      <c r="P336" s="558"/>
      <c r="Q336" s="559"/>
      <c r="R336" s="560"/>
      <c r="S336" s="560"/>
      <c r="T336" s="560"/>
      <c r="U336" s="560"/>
      <c r="V336" s="560"/>
      <c r="W336" s="560"/>
      <c r="X336" s="560"/>
      <c r="Y336" s="560"/>
    </row>
    <row r="337" spans="1:25" ht="25.5">
      <c r="A337" s="548"/>
      <c r="B337" s="563" t="s">
        <v>1402</v>
      </c>
      <c r="C337" s="562" t="s">
        <v>1400</v>
      </c>
      <c r="D337" s="562" t="s">
        <v>1403</v>
      </c>
      <c r="E337" s="562" t="s">
        <v>1404</v>
      </c>
      <c r="F337" s="563" t="s">
        <v>783</v>
      </c>
      <c r="G337" s="563">
        <v>120</v>
      </c>
      <c r="H337" s="563">
        <v>2.1</v>
      </c>
      <c r="I337" s="598">
        <v>252</v>
      </c>
      <c r="J337" s="563">
        <v>120</v>
      </c>
      <c r="K337" s="563">
        <f t="shared" si="59"/>
        <v>252</v>
      </c>
      <c r="L337" s="581"/>
      <c r="M337" s="581"/>
      <c r="N337" s="563"/>
      <c r="O337" s="563"/>
      <c r="P337" s="558"/>
      <c r="Q337" s="559"/>
      <c r="R337" s="560"/>
      <c r="S337" s="560"/>
      <c r="T337" s="560"/>
      <c r="U337" s="560"/>
      <c r="V337" s="560"/>
      <c r="W337" s="560"/>
      <c r="X337" s="560"/>
      <c r="Y337" s="560"/>
    </row>
    <row r="338" spans="1:25" ht="63.75">
      <c r="A338" s="548"/>
      <c r="B338" s="563" t="s">
        <v>1405</v>
      </c>
      <c r="C338" s="562" t="s">
        <v>1400</v>
      </c>
      <c r="D338" s="562" t="s">
        <v>1400</v>
      </c>
      <c r="E338" s="562" t="s">
        <v>1406</v>
      </c>
      <c r="F338" s="563" t="s">
        <v>153</v>
      </c>
      <c r="G338" s="563">
        <v>1</v>
      </c>
      <c r="H338" s="563">
        <v>0</v>
      </c>
      <c r="I338" s="598">
        <v>0</v>
      </c>
      <c r="J338" s="563">
        <v>1</v>
      </c>
      <c r="K338" s="563">
        <f t="shared" si="59"/>
        <v>0</v>
      </c>
      <c r="L338" s="581"/>
      <c r="M338" s="581"/>
      <c r="N338" s="563"/>
      <c r="O338" s="563"/>
      <c r="P338" s="558"/>
      <c r="Q338" s="559"/>
      <c r="R338" s="560"/>
      <c r="S338" s="560"/>
      <c r="T338" s="560"/>
      <c r="U338" s="560"/>
      <c r="V338" s="560"/>
      <c r="W338" s="560"/>
      <c r="X338" s="560"/>
      <c r="Y338" s="560"/>
    </row>
    <row r="339" spans="1:25" ht="51">
      <c r="A339" s="548"/>
      <c r="B339" s="563" t="s">
        <v>1407</v>
      </c>
      <c r="C339" s="562" t="s">
        <v>1408</v>
      </c>
      <c r="D339" s="562" t="s">
        <v>1175</v>
      </c>
      <c r="E339" s="562" t="s">
        <v>1409</v>
      </c>
      <c r="F339" s="563" t="s">
        <v>783</v>
      </c>
      <c r="G339" s="563">
        <v>120</v>
      </c>
      <c r="H339" s="563">
        <v>2.4500000000000002</v>
      </c>
      <c r="I339" s="598">
        <v>294</v>
      </c>
      <c r="J339" s="563">
        <v>120</v>
      </c>
      <c r="K339" s="563"/>
      <c r="L339" s="581">
        <v>120</v>
      </c>
      <c r="M339" s="581">
        <f t="shared" ref="M339:M341" si="60">L339*H339</f>
        <v>294</v>
      </c>
      <c r="N339" s="563"/>
      <c r="O339" s="563"/>
      <c r="P339" s="558"/>
      <c r="Q339" s="559"/>
      <c r="R339" s="560"/>
      <c r="S339" s="560"/>
      <c r="T339" s="560"/>
      <c r="U339" s="560"/>
      <c r="V339" s="560"/>
      <c r="W339" s="560"/>
      <c r="X339" s="560"/>
      <c r="Y339" s="560"/>
    </row>
    <row r="340" spans="1:25" ht="12.75">
      <c r="A340" s="548"/>
      <c r="B340" s="563" t="s">
        <v>1410</v>
      </c>
      <c r="C340" s="562" t="s">
        <v>1408</v>
      </c>
      <c r="D340" s="562" t="s">
        <v>1403</v>
      </c>
      <c r="E340" s="562" t="s">
        <v>1411</v>
      </c>
      <c r="F340" s="563" t="s">
        <v>783</v>
      </c>
      <c r="G340" s="563">
        <v>120</v>
      </c>
      <c r="H340" s="563">
        <v>2.4500000000000002</v>
      </c>
      <c r="I340" s="598">
        <v>294</v>
      </c>
      <c r="J340" s="563">
        <v>120</v>
      </c>
      <c r="K340" s="563"/>
      <c r="L340" s="581">
        <v>120</v>
      </c>
      <c r="M340" s="581">
        <f t="shared" si="60"/>
        <v>294</v>
      </c>
      <c r="N340" s="563"/>
      <c r="O340" s="563"/>
      <c r="P340" s="558"/>
      <c r="Q340" s="559"/>
      <c r="R340" s="560"/>
      <c r="S340" s="560"/>
      <c r="T340" s="560"/>
      <c r="U340" s="560"/>
      <c r="V340" s="560"/>
      <c r="W340" s="560"/>
      <c r="X340" s="560"/>
      <c r="Y340" s="560"/>
    </row>
    <row r="341" spans="1:25" ht="12.75">
      <c r="A341" s="548"/>
      <c r="B341" s="563" t="s">
        <v>1412</v>
      </c>
      <c r="C341" s="562" t="s">
        <v>1408</v>
      </c>
      <c r="D341" s="562" t="s">
        <v>1413</v>
      </c>
      <c r="E341" s="562" t="s">
        <v>1414</v>
      </c>
      <c r="F341" s="563" t="s">
        <v>783</v>
      </c>
      <c r="G341" s="563">
        <v>20</v>
      </c>
      <c r="H341" s="563">
        <v>2.1</v>
      </c>
      <c r="I341" s="598">
        <v>42</v>
      </c>
      <c r="J341" s="563">
        <v>20</v>
      </c>
      <c r="K341" s="563"/>
      <c r="L341" s="581">
        <v>20</v>
      </c>
      <c r="M341" s="581">
        <f t="shared" si="60"/>
        <v>42</v>
      </c>
      <c r="N341" s="563"/>
      <c r="O341" s="563"/>
      <c r="P341" s="558"/>
      <c r="Q341" s="559"/>
      <c r="R341" s="560"/>
      <c r="S341" s="560"/>
      <c r="T341" s="560"/>
      <c r="U341" s="560"/>
      <c r="V341" s="560"/>
      <c r="W341" s="560"/>
      <c r="X341" s="560"/>
      <c r="Y341" s="560"/>
    </row>
    <row r="342" spans="1:25" ht="12.75" hidden="1">
      <c r="A342" s="571"/>
      <c r="B342" s="594" t="s">
        <v>1415</v>
      </c>
      <c r="C342" s="1714" t="s">
        <v>1416</v>
      </c>
      <c r="D342" s="1597"/>
      <c r="E342" s="595"/>
      <c r="F342" s="596"/>
      <c r="G342" s="596"/>
      <c r="H342" s="596"/>
      <c r="I342" s="597">
        <v>1932</v>
      </c>
      <c r="J342" s="596"/>
      <c r="K342" s="596">
        <f>SUM(K331:K341)</f>
        <v>1302</v>
      </c>
      <c r="L342" s="583"/>
      <c r="M342" s="583"/>
      <c r="N342" s="575"/>
      <c r="O342" s="575"/>
      <c r="P342" s="558"/>
      <c r="Q342" s="559"/>
      <c r="R342" s="560"/>
      <c r="S342" s="560"/>
      <c r="T342" s="560"/>
      <c r="U342" s="560"/>
      <c r="V342" s="560"/>
      <c r="W342" s="560"/>
      <c r="X342" s="560"/>
      <c r="Y342" s="560"/>
    </row>
    <row r="343" spans="1:25" ht="63.75">
      <c r="A343" s="548"/>
      <c r="B343" s="563" t="s">
        <v>1417</v>
      </c>
      <c r="C343" s="562" t="s">
        <v>1408</v>
      </c>
      <c r="D343" s="562" t="s">
        <v>1178</v>
      </c>
      <c r="E343" s="562" t="s">
        <v>1418</v>
      </c>
      <c r="F343" s="563" t="s">
        <v>153</v>
      </c>
      <c r="G343" s="563">
        <v>1</v>
      </c>
      <c r="H343" s="563">
        <v>0</v>
      </c>
      <c r="I343" s="598">
        <v>0</v>
      </c>
      <c r="J343" s="563">
        <v>1</v>
      </c>
      <c r="K343" s="563">
        <f t="shared" ref="K343:K353" si="61">J343*H343</f>
        <v>0</v>
      </c>
      <c r="L343" s="581">
        <f t="shared" ref="L343:L353" si="62">G343</f>
        <v>1</v>
      </c>
      <c r="M343" s="581">
        <f t="shared" ref="M343:M353" si="63">L343*H343</f>
        <v>0</v>
      </c>
      <c r="N343" s="563"/>
      <c r="O343" s="563"/>
      <c r="P343" s="558"/>
      <c r="Q343" s="559"/>
      <c r="R343" s="560"/>
      <c r="S343" s="560"/>
      <c r="T343" s="560"/>
      <c r="U343" s="560"/>
      <c r="V343" s="560"/>
      <c r="W343" s="560"/>
      <c r="X343" s="560"/>
      <c r="Y343" s="560"/>
    </row>
    <row r="344" spans="1:25" ht="51">
      <c r="A344" s="548"/>
      <c r="B344" s="563" t="s">
        <v>1419</v>
      </c>
      <c r="C344" s="562" t="s">
        <v>1408</v>
      </c>
      <c r="D344" s="562" t="s">
        <v>1420</v>
      </c>
      <c r="E344" s="562" t="s">
        <v>1421</v>
      </c>
      <c r="F344" s="563" t="s">
        <v>153</v>
      </c>
      <c r="G344" s="563">
        <v>1</v>
      </c>
      <c r="H344" s="563">
        <v>0</v>
      </c>
      <c r="I344" s="598">
        <v>0</v>
      </c>
      <c r="J344" s="563">
        <v>1</v>
      </c>
      <c r="K344" s="563">
        <f t="shared" si="61"/>
        <v>0</v>
      </c>
      <c r="L344" s="581">
        <f t="shared" si="62"/>
        <v>1</v>
      </c>
      <c r="M344" s="581">
        <f t="shared" si="63"/>
        <v>0</v>
      </c>
      <c r="N344" s="563"/>
      <c r="O344" s="563"/>
      <c r="P344" s="558"/>
      <c r="Q344" s="559"/>
      <c r="R344" s="560"/>
      <c r="S344" s="560"/>
      <c r="T344" s="560"/>
      <c r="U344" s="560"/>
      <c r="V344" s="560"/>
      <c r="W344" s="560"/>
      <c r="X344" s="560"/>
      <c r="Y344" s="560"/>
    </row>
    <row r="345" spans="1:25" ht="63.75">
      <c r="A345" s="548"/>
      <c r="B345" s="563" t="s">
        <v>1422</v>
      </c>
      <c r="C345" s="562" t="s">
        <v>1408</v>
      </c>
      <c r="D345" s="562" t="s">
        <v>1423</v>
      </c>
      <c r="E345" s="562" t="s">
        <v>1424</v>
      </c>
      <c r="F345" s="563" t="s">
        <v>153</v>
      </c>
      <c r="G345" s="563">
        <v>1</v>
      </c>
      <c r="H345" s="563">
        <v>0</v>
      </c>
      <c r="I345" s="598">
        <v>0</v>
      </c>
      <c r="J345" s="563">
        <v>1</v>
      </c>
      <c r="K345" s="563">
        <f t="shared" si="61"/>
        <v>0</v>
      </c>
      <c r="L345" s="581">
        <f t="shared" si="62"/>
        <v>1</v>
      </c>
      <c r="M345" s="581">
        <f t="shared" si="63"/>
        <v>0</v>
      </c>
      <c r="N345" s="563"/>
      <c r="O345" s="563"/>
      <c r="P345" s="558"/>
      <c r="Q345" s="559"/>
      <c r="R345" s="560"/>
      <c r="S345" s="560"/>
      <c r="T345" s="560"/>
      <c r="U345" s="560"/>
      <c r="V345" s="560"/>
      <c r="W345" s="560"/>
      <c r="X345" s="560"/>
      <c r="Y345" s="560"/>
    </row>
    <row r="346" spans="1:25" ht="63.75">
      <c r="A346" s="548"/>
      <c r="B346" s="563" t="s">
        <v>1425</v>
      </c>
      <c r="C346" s="562" t="s">
        <v>1426</v>
      </c>
      <c r="D346" s="562" t="s">
        <v>1426</v>
      </c>
      <c r="E346" s="562" t="s">
        <v>1427</v>
      </c>
      <c r="F346" s="563" t="s">
        <v>494</v>
      </c>
      <c r="G346" s="563">
        <v>1</v>
      </c>
      <c r="H346" s="563">
        <v>0</v>
      </c>
      <c r="I346" s="598">
        <v>0</v>
      </c>
      <c r="J346" s="563">
        <v>1</v>
      </c>
      <c r="K346" s="563">
        <f t="shared" si="61"/>
        <v>0</v>
      </c>
      <c r="L346" s="581">
        <f t="shared" si="62"/>
        <v>1</v>
      </c>
      <c r="M346" s="581">
        <f t="shared" si="63"/>
        <v>0</v>
      </c>
      <c r="N346" s="563"/>
      <c r="O346" s="563"/>
      <c r="P346" s="558"/>
      <c r="Q346" s="559"/>
      <c r="R346" s="560"/>
      <c r="S346" s="560"/>
      <c r="T346" s="560"/>
      <c r="U346" s="560"/>
      <c r="V346" s="560"/>
      <c r="W346" s="560"/>
      <c r="X346" s="560"/>
      <c r="Y346" s="560"/>
    </row>
    <row r="347" spans="1:25" ht="25.5">
      <c r="A347" s="548"/>
      <c r="B347" s="563" t="s">
        <v>1428</v>
      </c>
      <c r="C347" s="562" t="s">
        <v>1429</v>
      </c>
      <c r="D347" s="562" t="s">
        <v>1430</v>
      </c>
      <c r="E347" s="562" t="s">
        <v>1431</v>
      </c>
      <c r="F347" s="563" t="s">
        <v>494</v>
      </c>
      <c r="G347" s="563">
        <v>1</v>
      </c>
      <c r="H347" s="563">
        <v>472.5</v>
      </c>
      <c r="I347" s="598">
        <v>472.5</v>
      </c>
      <c r="J347" s="563"/>
      <c r="K347" s="563">
        <f t="shared" si="61"/>
        <v>0</v>
      </c>
      <c r="L347" s="581">
        <f t="shared" si="62"/>
        <v>1</v>
      </c>
      <c r="M347" s="581">
        <f t="shared" si="63"/>
        <v>472.5</v>
      </c>
      <c r="N347" s="563"/>
      <c r="O347" s="563"/>
      <c r="P347" s="558"/>
      <c r="Q347" s="559"/>
      <c r="R347" s="560"/>
      <c r="S347" s="560"/>
      <c r="T347" s="560"/>
      <c r="U347" s="560"/>
      <c r="V347" s="560"/>
      <c r="W347" s="560"/>
      <c r="X347" s="560"/>
      <c r="Y347" s="560"/>
    </row>
    <row r="348" spans="1:25" ht="38.25">
      <c r="A348" s="548"/>
      <c r="B348" s="563" t="s">
        <v>1432</v>
      </c>
      <c r="C348" s="562" t="s">
        <v>1429</v>
      </c>
      <c r="D348" s="562" t="s">
        <v>1430</v>
      </c>
      <c r="E348" s="562" t="s">
        <v>1433</v>
      </c>
      <c r="F348" s="563" t="s">
        <v>153</v>
      </c>
      <c r="G348" s="563">
        <v>1</v>
      </c>
      <c r="H348" s="564">
        <v>1155</v>
      </c>
      <c r="I348" s="592">
        <v>1155</v>
      </c>
      <c r="J348" s="563"/>
      <c r="K348" s="563">
        <f t="shared" si="61"/>
        <v>0</v>
      </c>
      <c r="L348" s="581">
        <f t="shared" si="62"/>
        <v>1</v>
      </c>
      <c r="M348" s="581">
        <f t="shared" si="63"/>
        <v>1155</v>
      </c>
      <c r="N348" s="563"/>
      <c r="O348" s="563"/>
      <c r="P348" s="558"/>
      <c r="Q348" s="559"/>
      <c r="R348" s="560"/>
      <c r="S348" s="560"/>
      <c r="T348" s="560"/>
      <c r="U348" s="560"/>
      <c r="V348" s="560"/>
      <c r="W348" s="560"/>
      <c r="X348" s="560"/>
      <c r="Y348" s="560"/>
    </row>
    <row r="349" spans="1:25" ht="25.5">
      <c r="A349" s="548"/>
      <c r="B349" s="563" t="s">
        <v>1434</v>
      </c>
      <c r="C349" s="562" t="s">
        <v>1429</v>
      </c>
      <c r="D349" s="562" t="s">
        <v>1175</v>
      </c>
      <c r="E349" s="562" t="s">
        <v>1435</v>
      </c>
      <c r="F349" s="563" t="s">
        <v>783</v>
      </c>
      <c r="G349" s="563">
        <v>120</v>
      </c>
      <c r="H349" s="563">
        <v>11.025</v>
      </c>
      <c r="I349" s="592">
        <v>1323</v>
      </c>
      <c r="J349" s="563"/>
      <c r="K349" s="563">
        <f t="shared" si="61"/>
        <v>0</v>
      </c>
      <c r="L349" s="581">
        <f t="shared" si="62"/>
        <v>120</v>
      </c>
      <c r="M349" s="581">
        <f t="shared" si="63"/>
        <v>1323</v>
      </c>
      <c r="N349" s="563"/>
      <c r="O349" s="563"/>
      <c r="P349" s="558"/>
      <c r="Q349" s="559"/>
      <c r="R349" s="560"/>
      <c r="S349" s="560"/>
      <c r="T349" s="560"/>
      <c r="U349" s="560"/>
      <c r="V349" s="560"/>
      <c r="W349" s="560"/>
      <c r="X349" s="560"/>
      <c r="Y349" s="560"/>
    </row>
    <row r="350" spans="1:25" ht="25.5">
      <c r="A350" s="548"/>
      <c r="B350" s="563" t="s">
        <v>1436</v>
      </c>
      <c r="C350" s="562" t="s">
        <v>1429</v>
      </c>
      <c r="D350" s="562" t="s">
        <v>1175</v>
      </c>
      <c r="E350" s="562" t="s">
        <v>1437</v>
      </c>
      <c r="F350" s="563" t="s">
        <v>783</v>
      </c>
      <c r="G350" s="563">
        <v>160</v>
      </c>
      <c r="H350" s="563">
        <v>8.4</v>
      </c>
      <c r="I350" s="592">
        <v>1344</v>
      </c>
      <c r="J350" s="563"/>
      <c r="K350" s="563">
        <f t="shared" si="61"/>
        <v>0</v>
      </c>
      <c r="L350" s="581">
        <f t="shared" si="62"/>
        <v>160</v>
      </c>
      <c r="M350" s="581">
        <f t="shared" si="63"/>
        <v>1344</v>
      </c>
      <c r="N350" s="563"/>
      <c r="O350" s="563"/>
      <c r="P350" s="558"/>
      <c r="Q350" s="559"/>
      <c r="R350" s="560"/>
      <c r="S350" s="560"/>
      <c r="T350" s="560"/>
      <c r="U350" s="560"/>
      <c r="V350" s="560"/>
      <c r="W350" s="560"/>
      <c r="X350" s="560"/>
      <c r="Y350" s="560"/>
    </row>
    <row r="351" spans="1:25" ht="25.5">
      <c r="A351" s="548"/>
      <c r="B351" s="563" t="s">
        <v>1438</v>
      </c>
      <c r="C351" s="562" t="s">
        <v>1429</v>
      </c>
      <c r="D351" s="562" t="s">
        <v>1175</v>
      </c>
      <c r="E351" s="562" t="s">
        <v>1439</v>
      </c>
      <c r="F351" s="563" t="s">
        <v>783</v>
      </c>
      <c r="G351" s="563">
        <v>160</v>
      </c>
      <c r="H351" s="563">
        <v>8.4</v>
      </c>
      <c r="I351" s="592">
        <v>1344</v>
      </c>
      <c r="J351" s="563"/>
      <c r="K351" s="563">
        <f t="shared" si="61"/>
        <v>0</v>
      </c>
      <c r="L351" s="581">
        <f t="shared" si="62"/>
        <v>160</v>
      </c>
      <c r="M351" s="581">
        <f t="shared" si="63"/>
        <v>1344</v>
      </c>
      <c r="N351" s="563"/>
      <c r="O351" s="563"/>
      <c r="P351" s="558"/>
      <c r="Q351" s="559"/>
      <c r="R351" s="560"/>
      <c r="S351" s="560"/>
      <c r="T351" s="560"/>
      <c r="U351" s="560"/>
      <c r="V351" s="560"/>
      <c r="W351" s="560"/>
      <c r="X351" s="560"/>
      <c r="Y351" s="560"/>
    </row>
    <row r="352" spans="1:25" ht="25.5">
      <c r="A352" s="548"/>
      <c r="B352" s="563" t="s">
        <v>1440</v>
      </c>
      <c r="C352" s="562" t="s">
        <v>1429</v>
      </c>
      <c r="D352" s="562" t="s">
        <v>1441</v>
      </c>
      <c r="E352" s="562" t="s">
        <v>1442</v>
      </c>
      <c r="F352" s="563" t="s">
        <v>783</v>
      </c>
      <c r="G352" s="563">
        <v>20</v>
      </c>
      <c r="H352" s="563">
        <v>8.4</v>
      </c>
      <c r="I352" s="598">
        <v>168</v>
      </c>
      <c r="J352" s="563"/>
      <c r="K352" s="563">
        <f t="shared" si="61"/>
        <v>0</v>
      </c>
      <c r="L352" s="581">
        <f t="shared" si="62"/>
        <v>20</v>
      </c>
      <c r="M352" s="581">
        <f t="shared" si="63"/>
        <v>168</v>
      </c>
      <c r="N352" s="563"/>
      <c r="O352" s="563"/>
      <c r="P352" s="558"/>
      <c r="Q352" s="559"/>
      <c r="R352" s="560"/>
      <c r="S352" s="560"/>
      <c r="T352" s="560"/>
      <c r="U352" s="560"/>
      <c r="V352" s="560"/>
      <c r="W352" s="560"/>
      <c r="X352" s="560"/>
      <c r="Y352" s="560"/>
    </row>
    <row r="353" spans="1:25" ht="25.5">
      <c r="A353" s="548"/>
      <c r="B353" s="563" t="s">
        <v>1443</v>
      </c>
      <c r="C353" s="562" t="s">
        <v>1429</v>
      </c>
      <c r="D353" s="562" t="s">
        <v>1429</v>
      </c>
      <c r="E353" s="562" t="s">
        <v>1444</v>
      </c>
      <c r="F353" s="563" t="s">
        <v>783</v>
      </c>
      <c r="G353" s="563">
        <v>20</v>
      </c>
      <c r="H353" s="563">
        <v>9.4499999999999993</v>
      </c>
      <c r="I353" s="598">
        <v>189</v>
      </c>
      <c r="J353" s="563"/>
      <c r="K353" s="563">
        <f t="shared" si="61"/>
        <v>0</v>
      </c>
      <c r="L353" s="581">
        <f t="shared" si="62"/>
        <v>20</v>
      </c>
      <c r="M353" s="581">
        <f t="shared" si="63"/>
        <v>189</v>
      </c>
      <c r="N353" s="563"/>
      <c r="O353" s="563"/>
      <c r="P353" s="558"/>
      <c r="Q353" s="559"/>
      <c r="R353" s="560"/>
      <c r="S353" s="560"/>
      <c r="T353" s="560"/>
      <c r="U353" s="560"/>
      <c r="V353" s="560"/>
      <c r="W353" s="560"/>
      <c r="X353" s="560"/>
      <c r="Y353" s="560"/>
    </row>
    <row r="354" spans="1:25" ht="12.75" hidden="1">
      <c r="A354" s="571"/>
      <c r="B354" s="594" t="s">
        <v>1445</v>
      </c>
      <c r="C354" s="1714" t="s">
        <v>1446</v>
      </c>
      <c r="D354" s="1597"/>
      <c r="E354" s="595"/>
      <c r="F354" s="596"/>
      <c r="G354" s="596"/>
      <c r="H354" s="596"/>
      <c r="I354" s="597">
        <v>5995.5</v>
      </c>
      <c r="J354" s="596"/>
      <c r="K354" s="596"/>
      <c r="L354" s="583"/>
      <c r="M354" s="583"/>
      <c r="N354" s="575"/>
      <c r="O354" s="575"/>
      <c r="P354" s="558"/>
      <c r="Q354" s="559"/>
      <c r="R354" s="560"/>
      <c r="S354" s="560"/>
      <c r="T354" s="560"/>
      <c r="U354" s="560"/>
      <c r="V354" s="560"/>
      <c r="W354" s="560"/>
      <c r="X354" s="560"/>
      <c r="Y354" s="560"/>
    </row>
    <row r="355" spans="1:25" ht="63.75">
      <c r="A355" s="548"/>
      <c r="B355" s="563" t="s">
        <v>1447</v>
      </c>
      <c r="C355" s="562" t="s">
        <v>1429</v>
      </c>
      <c r="D355" s="562" t="s">
        <v>1430</v>
      </c>
      <c r="E355" s="562" t="s">
        <v>1448</v>
      </c>
      <c r="F355" s="563" t="s">
        <v>153</v>
      </c>
      <c r="G355" s="563">
        <v>1</v>
      </c>
      <c r="H355" s="564">
        <v>1050</v>
      </c>
      <c r="I355" s="592">
        <v>1050</v>
      </c>
      <c r="J355" s="563">
        <v>1</v>
      </c>
      <c r="K355" s="563"/>
      <c r="L355" s="581">
        <v>1</v>
      </c>
      <c r="M355" s="581">
        <f t="shared" ref="M355:M357" si="64">L355*H355</f>
        <v>1050</v>
      </c>
      <c r="N355" s="563"/>
      <c r="O355" s="563"/>
      <c r="P355" s="558"/>
      <c r="Q355" s="559"/>
      <c r="R355" s="560"/>
      <c r="S355" s="560"/>
      <c r="T355" s="560"/>
      <c r="U355" s="560"/>
      <c r="V355" s="560"/>
      <c r="W355" s="560"/>
      <c r="X355" s="560"/>
      <c r="Y355" s="560"/>
    </row>
    <row r="356" spans="1:25" ht="38.25">
      <c r="A356" s="548"/>
      <c r="B356" s="563" t="s">
        <v>1449</v>
      </c>
      <c r="C356" s="562" t="s">
        <v>1450</v>
      </c>
      <c r="D356" s="562" t="s">
        <v>1451</v>
      </c>
      <c r="E356" s="562" t="s">
        <v>1452</v>
      </c>
      <c r="F356" s="563" t="s">
        <v>783</v>
      </c>
      <c r="G356" s="563">
        <v>40</v>
      </c>
      <c r="H356" s="563">
        <v>26.25</v>
      </c>
      <c r="I356" s="592">
        <f>G356*H356</f>
        <v>1050</v>
      </c>
      <c r="J356" s="563">
        <v>40</v>
      </c>
      <c r="K356" s="563"/>
      <c r="L356" s="581">
        <v>40</v>
      </c>
      <c r="M356" s="581">
        <f t="shared" si="64"/>
        <v>1050</v>
      </c>
      <c r="N356" s="563"/>
      <c r="O356" s="563"/>
      <c r="P356" s="558"/>
      <c r="Q356" s="559"/>
      <c r="R356" s="560"/>
      <c r="S356" s="560"/>
      <c r="T356" s="560"/>
      <c r="U356" s="560"/>
      <c r="V356" s="560"/>
      <c r="W356" s="560"/>
      <c r="X356" s="560"/>
      <c r="Y356" s="560"/>
    </row>
    <row r="357" spans="1:25" ht="12.75">
      <c r="A357" s="548"/>
      <c r="B357" s="563" t="s">
        <v>1453</v>
      </c>
      <c r="C357" s="562" t="s">
        <v>1450</v>
      </c>
      <c r="D357" s="562" t="s">
        <v>1454</v>
      </c>
      <c r="E357" s="562" t="s">
        <v>1455</v>
      </c>
      <c r="F357" s="563" t="s">
        <v>153</v>
      </c>
      <c r="G357" s="563">
        <v>1</v>
      </c>
      <c r="H357" s="564">
        <v>1575</v>
      </c>
      <c r="I357" s="592">
        <v>1575</v>
      </c>
      <c r="J357" s="563">
        <v>1</v>
      </c>
      <c r="K357" s="563"/>
      <c r="L357" s="581">
        <v>1</v>
      </c>
      <c r="M357" s="581">
        <f t="shared" si="64"/>
        <v>1575</v>
      </c>
      <c r="N357" s="563"/>
      <c r="O357" s="563"/>
      <c r="P357" s="558"/>
      <c r="Q357" s="559"/>
      <c r="R357" s="560"/>
      <c r="S357" s="560"/>
      <c r="T357" s="560"/>
      <c r="U357" s="560"/>
      <c r="V357" s="560"/>
      <c r="W357" s="560"/>
      <c r="X357" s="560"/>
      <c r="Y357" s="560"/>
    </row>
    <row r="358" spans="1:25" ht="12.75">
      <c r="A358" s="548"/>
      <c r="B358" s="563" t="s">
        <v>1456</v>
      </c>
      <c r="C358" s="562" t="s">
        <v>1450</v>
      </c>
      <c r="D358" s="562" t="s">
        <v>1457</v>
      </c>
      <c r="E358" s="562" t="s">
        <v>1458</v>
      </c>
      <c r="F358" s="563" t="s">
        <v>153</v>
      </c>
      <c r="G358" s="563">
        <v>1</v>
      </c>
      <c r="H358" s="563">
        <v>0</v>
      </c>
      <c r="I358" s="598">
        <v>0</v>
      </c>
      <c r="J358" s="563">
        <v>1</v>
      </c>
      <c r="K358" s="563"/>
      <c r="L358" s="581"/>
      <c r="M358" s="581"/>
      <c r="N358" s="563"/>
      <c r="O358" s="563"/>
      <c r="P358" s="558"/>
      <c r="Q358" s="559"/>
      <c r="R358" s="560"/>
      <c r="S358" s="560"/>
      <c r="T358" s="560"/>
      <c r="U358" s="560"/>
      <c r="V358" s="560"/>
      <c r="W358" s="560"/>
      <c r="X358" s="560"/>
      <c r="Y358" s="560"/>
    </row>
    <row r="359" spans="1:25" ht="76.5">
      <c r="A359" s="548"/>
      <c r="B359" s="563" t="s">
        <v>1459</v>
      </c>
      <c r="C359" s="562" t="s">
        <v>1460</v>
      </c>
      <c r="D359" s="562" t="s">
        <v>774</v>
      </c>
      <c r="E359" s="562" t="s">
        <v>1461</v>
      </c>
      <c r="F359" s="563" t="s">
        <v>153</v>
      </c>
      <c r="G359" s="563">
        <v>1</v>
      </c>
      <c r="H359" s="563">
        <v>945</v>
      </c>
      <c r="I359" s="598">
        <v>945</v>
      </c>
      <c r="J359" s="563"/>
      <c r="K359" s="563">
        <f t="shared" ref="K359:K361" si="65">J359*H359</f>
        <v>0</v>
      </c>
      <c r="L359" s="581">
        <f t="shared" ref="L359:L360" si="66">G359</f>
        <v>1</v>
      </c>
      <c r="M359" s="581">
        <f t="shared" ref="M359:M360" si="67">L359*H359</f>
        <v>945</v>
      </c>
      <c r="N359" s="563"/>
      <c r="O359" s="563"/>
      <c r="P359" s="558"/>
      <c r="Q359" s="559"/>
      <c r="R359" s="560"/>
      <c r="S359" s="560"/>
      <c r="T359" s="560"/>
      <c r="U359" s="560"/>
      <c r="V359" s="560"/>
      <c r="W359" s="560"/>
      <c r="X359" s="560"/>
      <c r="Y359" s="560"/>
    </row>
    <row r="360" spans="1:25" ht="38.25">
      <c r="A360" s="548"/>
      <c r="B360" s="563" t="s">
        <v>1462</v>
      </c>
      <c r="C360" s="562" t="s">
        <v>1460</v>
      </c>
      <c r="D360" s="562" t="s">
        <v>774</v>
      </c>
      <c r="E360" s="562" t="s">
        <v>1228</v>
      </c>
      <c r="F360" s="563" t="s">
        <v>153</v>
      </c>
      <c r="G360" s="563">
        <v>1</v>
      </c>
      <c r="H360" s="564">
        <v>1260</v>
      </c>
      <c r="I360" s="592">
        <v>1260</v>
      </c>
      <c r="J360" s="563"/>
      <c r="K360" s="563">
        <f t="shared" si="65"/>
        <v>0</v>
      </c>
      <c r="L360" s="581">
        <f t="shared" si="66"/>
        <v>1</v>
      </c>
      <c r="M360" s="581">
        <f t="shared" si="67"/>
        <v>1260</v>
      </c>
      <c r="N360" s="563"/>
      <c r="O360" s="563"/>
      <c r="P360" s="558"/>
      <c r="Q360" s="559"/>
      <c r="R360" s="560"/>
      <c r="S360" s="560"/>
      <c r="T360" s="560"/>
      <c r="U360" s="560"/>
      <c r="V360" s="560"/>
      <c r="W360" s="560"/>
      <c r="X360" s="560"/>
      <c r="Y360" s="560"/>
    </row>
    <row r="361" spans="1:25" ht="38.25">
      <c r="A361" s="548"/>
      <c r="B361" s="563" t="s">
        <v>1463</v>
      </c>
      <c r="C361" s="562" t="s">
        <v>1460</v>
      </c>
      <c r="D361" s="562" t="s">
        <v>774</v>
      </c>
      <c r="E361" s="562" t="s">
        <v>1464</v>
      </c>
      <c r="F361" s="563" t="s">
        <v>153</v>
      </c>
      <c r="G361" s="563">
        <v>1</v>
      </c>
      <c r="H361" s="563">
        <v>0</v>
      </c>
      <c r="I361" s="598">
        <v>0</v>
      </c>
      <c r="J361" s="563">
        <v>1</v>
      </c>
      <c r="K361" s="563">
        <f t="shared" si="65"/>
        <v>0</v>
      </c>
      <c r="L361" s="581">
        <v>0</v>
      </c>
      <c r="M361" s="581">
        <v>0</v>
      </c>
      <c r="N361" s="563"/>
      <c r="O361" s="563"/>
      <c r="P361" s="558"/>
      <c r="Q361" s="559"/>
      <c r="R361" s="560"/>
      <c r="S361" s="560"/>
      <c r="T361" s="560"/>
      <c r="U361" s="560"/>
      <c r="V361" s="560"/>
      <c r="W361" s="560"/>
      <c r="X361" s="560"/>
      <c r="Y361" s="560"/>
    </row>
    <row r="362" spans="1:25" ht="12.75" hidden="1">
      <c r="A362" s="571"/>
      <c r="B362" s="594" t="s">
        <v>1465</v>
      </c>
      <c r="C362" s="1714" t="s">
        <v>1466</v>
      </c>
      <c r="D362" s="1597"/>
      <c r="E362" s="595"/>
      <c r="F362" s="596"/>
      <c r="G362" s="596"/>
      <c r="H362" s="596"/>
      <c r="I362" s="597">
        <v>5880</v>
      </c>
      <c r="J362" s="596"/>
      <c r="K362" s="596">
        <f>SUM(K355:K361)</f>
        <v>0</v>
      </c>
      <c r="L362" s="581">
        <f>G362-J362</f>
        <v>0</v>
      </c>
      <c r="M362" s="583"/>
      <c r="N362" s="575"/>
      <c r="O362" s="575"/>
      <c r="P362" s="558"/>
      <c r="Q362" s="559"/>
      <c r="R362" s="560"/>
      <c r="S362" s="560"/>
      <c r="T362" s="560"/>
      <c r="U362" s="560"/>
      <c r="V362" s="560"/>
      <c r="W362" s="560"/>
      <c r="X362" s="560"/>
      <c r="Y362" s="560"/>
    </row>
    <row r="363" spans="1:25" ht="38.25">
      <c r="A363" s="548"/>
      <c r="B363" s="563" t="s">
        <v>1467</v>
      </c>
      <c r="C363" s="562" t="s">
        <v>1460</v>
      </c>
      <c r="D363" s="562" t="s">
        <v>774</v>
      </c>
      <c r="E363" s="562" t="s">
        <v>1232</v>
      </c>
      <c r="F363" s="563" t="s">
        <v>153</v>
      </c>
      <c r="G363" s="563">
        <v>1</v>
      </c>
      <c r="H363" s="563">
        <v>0</v>
      </c>
      <c r="I363" s="598">
        <v>0</v>
      </c>
      <c r="J363" s="563">
        <v>1</v>
      </c>
      <c r="K363" s="563"/>
      <c r="L363" s="581">
        <v>0</v>
      </c>
      <c r="M363" s="581">
        <v>0</v>
      </c>
      <c r="N363" s="563"/>
      <c r="O363" s="563"/>
      <c r="P363" s="558"/>
      <c r="Q363" s="559"/>
      <c r="R363" s="560"/>
      <c r="S363" s="560"/>
      <c r="T363" s="560"/>
      <c r="U363" s="560"/>
      <c r="V363" s="560"/>
      <c r="W363" s="560"/>
      <c r="X363" s="560"/>
      <c r="Y363" s="560"/>
    </row>
    <row r="364" spans="1:25" ht="38.25">
      <c r="A364" s="548"/>
      <c r="B364" s="563" t="s">
        <v>1468</v>
      </c>
      <c r="C364" s="562" t="s">
        <v>1460</v>
      </c>
      <c r="D364" s="562" t="s">
        <v>774</v>
      </c>
      <c r="E364" s="562" t="s">
        <v>1469</v>
      </c>
      <c r="F364" s="563" t="s">
        <v>153</v>
      </c>
      <c r="G364" s="563">
        <v>1</v>
      </c>
      <c r="H364" s="563">
        <v>0</v>
      </c>
      <c r="I364" s="598">
        <v>0</v>
      </c>
      <c r="J364" s="563">
        <v>1</v>
      </c>
      <c r="K364" s="563"/>
      <c r="L364" s="581">
        <v>0</v>
      </c>
      <c r="M364" s="581">
        <v>0</v>
      </c>
      <c r="N364" s="563"/>
      <c r="O364" s="563"/>
      <c r="P364" s="558"/>
      <c r="Q364" s="559"/>
      <c r="R364" s="560"/>
      <c r="S364" s="560"/>
      <c r="T364" s="560"/>
      <c r="U364" s="560"/>
      <c r="V364" s="560"/>
      <c r="W364" s="560"/>
      <c r="X364" s="560"/>
      <c r="Y364" s="560"/>
    </row>
    <row r="365" spans="1:25" ht="114.75">
      <c r="A365" s="548"/>
      <c r="B365" s="563" t="s">
        <v>1470</v>
      </c>
      <c r="C365" s="562" t="s">
        <v>1471</v>
      </c>
      <c r="D365" s="562" t="s">
        <v>1005</v>
      </c>
      <c r="E365" s="562" t="s">
        <v>750</v>
      </c>
      <c r="F365" s="563" t="s">
        <v>153</v>
      </c>
      <c r="G365" s="563">
        <v>1</v>
      </c>
      <c r="H365" s="563">
        <v>0</v>
      </c>
      <c r="I365" s="598">
        <v>0</v>
      </c>
      <c r="J365" s="563">
        <v>1</v>
      </c>
      <c r="K365" s="563"/>
      <c r="L365" s="581"/>
      <c r="M365" s="581"/>
      <c r="N365" s="563"/>
      <c r="O365" s="563"/>
      <c r="P365" s="558"/>
      <c r="Q365" s="559"/>
      <c r="R365" s="560"/>
      <c r="S365" s="560"/>
      <c r="T365" s="560"/>
      <c r="U365" s="560"/>
      <c r="V365" s="560"/>
      <c r="W365" s="560"/>
      <c r="X365" s="560"/>
      <c r="Y365" s="560"/>
    </row>
    <row r="366" spans="1:25" ht="12.75" hidden="1">
      <c r="A366" s="571"/>
      <c r="B366" s="594" t="s">
        <v>1472</v>
      </c>
      <c r="C366" s="1714" t="s">
        <v>1473</v>
      </c>
      <c r="D366" s="1597"/>
      <c r="E366" s="595"/>
      <c r="F366" s="596"/>
      <c r="G366" s="596"/>
      <c r="H366" s="596"/>
      <c r="I366" s="596">
        <v>0</v>
      </c>
      <c r="J366" s="596"/>
      <c r="K366" s="596" t="s">
        <v>751</v>
      </c>
      <c r="L366" s="583"/>
      <c r="M366" s="583"/>
      <c r="N366" s="575"/>
      <c r="O366" s="575"/>
      <c r="P366" s="558"/>
      <c r="Q366" s="559"/>
      <c r="R366" s="560"/>
      <c r="S366" s="560"/>
      <c r="T366" s="560"/>
      <c r="U366" s="560"/>
      <c r="V366" s="560"/>
      <c r="W366" s="560"/>
      <c r="X366" s="560"/>
      <c r="Y366" s="560"/>
    </row>
    <row r="367" spans="1:25" ht="153">
      <c r="A367" s="548"/>
      <c r="B367" s="563" t="s">
        <v>1474</v>
      </c>
      <c r="C367" s="562" t="s">
        <v>1471</v>
      </c>
      <c r="D367" s="562" t="s">
        <v>1007</v>
      </c>
      <c r="E367" s="562" t="s">
        <v>750</v>
      </c>
      <c r="F367" s="563" t="s">
        <v>153</v>
      </c>
      <c r="G367" s="563">
        <v>1</v>
      </c>
      <c r="H367" s="563">
        <v>0</v>
      </c>
      <c r="I367" s="598">
        <v>0</v>
      </c>
      <c r="J367" s="563">
        <v>1</v>
      </c>
      <c r="K367" s="563"/>
      <c r="L367" s="581"/>
      <c r="M367" s="581"/>
      <c r="N367" s="563"/>
      <c r="O367" s="563"/>
      <c r="P367" s="558"/>
      <c r="Q367" s="559"/>
      <c r="R367" s="560"/>
      <c r="S367" s="560"/>
      <c r="T367" s="560"/>
      <c r="U367" s="560"/>
      <c r="V367" s="560"/>
      <c r="W367" s="560"/>
      <c r="X367" s="560"/>
      <c r="Y367" s="560"/>
    </row>
    <row r="368" spans="1:25" ht="12.75" hidden="1">
      <c r="A368" s="571"/>
      <c r="B368" s="594" t="s">
        <v>1475</v>
      </c>
      <c r="C368" s="1714" t="s">
        <v>1476</v>
      </c>
      <c r="D368" s="1597"/>
      <c r="E368" s="595"/>
      <c r="F368" s="596"/>
      <c r="G368" s="596"/>
      <c r="H368" s="596"/>
      <c r="I368" s="596">
        <v>0</v>
      </c>
      <c r="J368" s="596"/>
      <c r="K368" s="596" t="s">
        <v>751</v>
      </c>
      <c r="L368" s="583"/>
      <c r="M368" s="583"/>
      <c r="N368" s="575"/>
      <c r="O368" s="575"/>
      <c r="P368" s="558"/>
      <c r="Q368" s="559"/>
      <c r="R368" s="560"/>
      <c r="S368" s="560"/>
      <c r="T368" s="560"/>
      <c r="U368" s="560"/>
      <c r="V368" s="560"/>
      <c r="W368" s="560"/>
      <c r="X368" s="560"/>
      <c r="Y368" s="560"/>
    </row>
    <row r="369" spans="1:25" ht="140.25">
      <c r="A369" s="548"/>
      <c r="B369" s="563" t="s">
        <v>1477</v>
      </c>
      <c r="C369" s="605" t="s">
        <v>1471</v>
      </c>
      <c r="D369" s="605" t="s">
        <v>757</v>
      </c>
      <c r="E369" s="605" t="s">
        <v>750</v>
      </c>
      <c r="F369" s="593" t="s">
        <v>153</v>
      </c>
      <c r="G369" s="593">
        <v>1</v>
      </c>
      <c r="H369" s="593">
        <v>0</v>
      </c>
      <c r="I369" s="598">
        <v>0</v>
      </c>
      <c r="J369" s="593">
        <v>1</v>
      </c>
      <c r="K369" s="563"/>
      <c r="L369" s="581"/>
      <c r="M369" s="581"/>
      <c r="N369" s="563"/>
      <c r="O369" s="563"/>
      <c r="P369" s="558"/>
      <c r="Q369" s="559"/>
      <c r="R369" s="560"/>
      <c r="S369" s="560"/>
      <c r="T369" s="560"/>
      <c r="U369" s="560"/>
      <c r="V369" s="560"/>
      <c r="W369" s="560"/>
      <c r="X369" s="560"/>
      <c r="Y369" s="560"/>
    </row>
    <row r="370" spans="1:25" ht="12.75" hidden="1">
      <c r="A370" s="571"/>
      <c r="B370" s="606" t="s">
        <v>1478</v>
      </c>
      <c r="C370" s="1715" t="s">
        <v>1479</v>
      </c>
      <c r="D370" s="1597"/>
      <c r="E370" s="607"/>
      <c r="F370" s="608"/>
      <c r="G370" s="608"/>
      <c r="H370" s="608"/>
      <c r="I370" s="608"/>
      <c r="J370" s="608"/>
      <c r="K370" s="608" t="s">
        <v>751</v>
      </c>
      <c r="L370" s="574"/>
      <c r="M370" s="574"/>
      <c r="N370" s="574"/>
      <c r="O370" s="574"/>
      <c r="P370" s="558"/>
      <c r="Q370" s="559"/>
      <c r="R370" s="560"/>
      <c r="S370" s="560"/>
      <c r="T370" s="560"/>
      <c r="U370" s="560"/>
      <c r="V370" s="560"/>
      <c r="W370" s="560"/>
      <c r="X370" s="560"/>
      <c r="Y370" s="560"/>
    </row>
    <row r="371" spans="1:25" ht="76.5">
      <c r="A371" s="501"/>
      <c r="B371" s="609" t="s">
        <v>1478</v>
      </c>
      <c r="C371" s="1712" t="s">
        <v>1480</v>
      </c>
      <c r="D371" s="1597"/>
      <c r="E371" s="1597"/>
      <c r="F371" s="610"/>
      <c r="G371" s="611"/>
      <c r="H371" s="610"/>
      <c r="I371" s="612">
        <v>1965370.94</v>
      </c>
      <c r="J371" s="611"/>
      <c r="K371" s="613">
        <f>SUM(K362+K354+K342+K330+K321+K313+K304+K295+K286+K274+K263+K258+K249+K239+K230+K220+K210+K200+K192+K181+K172+K161+K154+K145+K138+K135+K131+K125+K119+K115+K110+K105+K101+K95+K98+K92+K90+K88+K86+K84+K82+K80+K78+K76+K74+K72+K70+K67+K59+K53++K49+K43+K40+K38+K36+K34)</f>
        <v>1550778.4815500001</v>
      </c>
      <c r="L371" s="614"/>
      <c r="M371" s="614">
        <f>SUM(M35:M370)+M34</f>
        <v>415316.20844999998</v>
      </c>
      <c r="N371" s="614"/>
      <c r="O371" s="614">
        <f>SUM(O35:O370)</f>
        <v>23100</v>
      </c>
      <c r="P371" s="575" t="s">
        <v>1481</v>
      </c>
      <c r="Q371" s="559"/>
      <c r="R371" s="560"/>
      <c r="S371" s="560"/>
      <c r="T371" s="560"/>
      <c r="U371" s="560"/>
      <c r="V371" s="560"/>
      <c r="W371" s="560"/>
      <c r="X371" s="560"/>
      <c r="Y371" s="560"/>
    </row>
    <row r="372" spans="1:25">
      <c r="A372" s="548"/>
      <c r="B372" s="543"/>
      <c r="C372" s="615"/>
      <c r="D372" s="615"/>
      <c r="E372" s="615"/>
      <c r="F372" s="543"/>
      <c r="G372" s="543"/>
      <c r="H372" s="543"/>
      <c r="I372" s="543"/>
      <c r="J372" s="543"/>
      <c r="K372" s="616"/>
      <c r="L372" s="617"/>
      <c r="M372" s="617"/>
      <c r="N372" s="617"/>
      <c r="O372" s="617"/>
      <c r="P372" s="618"/>
      <c r="Q372" s="559"/>
      <c r="R372" s="560"/>
      <c r="S372" s="560"/>
      <c r="T372" s="560"/>
      <c r="U372" s="560"/>
      <c r="V372" s="560"/>
      <c r="W372" s="560"/>
      <c r="X372" s="560"/>
      <c r="Y372" s="560"/>
    </row>
    <row r="373" spans="1:25" ht="12.75">
      <c r="A373" s="548"/>
      <c r="B373" s="543"/>
      <c r="C373" s="615"/>
      <c r="D373" s="615"/>
      <c r="E373" s="615"/>
      <c r="F373" s="543"/>
      <c r="G373" s="543"/>
      <c r="H373" s="1713"/>
      <c r="I373" s="1600"/>
      <c r="J373" s="543"/>
      <c r="K373" s="543"/>
      <c r="L373" s="543"/>
      <c r="M373" s="543"/>
      <c r="N373" s="543"/>
      <c r="O373" s="543"/>
      <c r="P373" s="618"/>
      <c r="Q373" s="559"/>
      <c r="R373" s="560"/>
      <c r="S373" s="560"/>
      <c r="T373" s="560"/>
      <c r="U373" s="560"/>
      <c r="V373" s="560"/>
      <c r="W373" s="560"/>
      <c r="X373" s="560"/>
      <c r="Y373" s="560"/>
    </row>
  </sheetData>
  <mergeCells count="89">
    <mergeCell ref="C181:D181"/>
    <mergeCell ref="C192:D192"/>
    <mergeCell ref="C330:D330"/>
    <mergeCell ref="C342:D342"/>
    <mergeCell ref="C354:D354"/>
    <mergeCell ref="C249:D249"/>
    <mergeCell ref="C258:D258"/>
    <mergeCell ref="C200:D200"/>
    <mergeCell ref="C210:D210"/>
    <mergeCell ref="C220:D220"/>
    <mergeCell ref="C230:D230"/>
    <mergeCell ref="C239:D239"/>
    <mergeCell ref="C141:D141"/>
    <mergeCell ref="C145:D145"/>
    <mergeCell ref="C154:D154"/>
    <mergeCell ref="C161:D161"/>
    <mergeCell ref="C172:D172"/>
    <mergeCell ref="C119:D119"/>
    <mergeCell ref="C125:D125"/>
    <mergeCell ref="C131:D131"/>
    <mergeCell ref="C135:D135"/>
    <mergeCell ref="C138:D138"/>
    <mergeCell ref="C98:D98"/>
    <mergeCell ref="C101:D101"/>
    <mergeCell ref="C105:D105"/>
    <mergeCell ref="C110:D110"/>
    <mergeCell ref="C115:D115"/>
    <mergeCell ref="C86:D86"/>
    <mergeCell ref="C88:D88"/>
    <mergeCell ref="C90:D90"/>
    <mergeCell ref="C92:D92"/>
    <mergeCell ref="C95:D95"/>
    <mergeCell ref="C76:D76"/>
    <mergeCell ref="C78:D78"/>
    <mergeCell ref="C80:D80"/>
    <mergeCell ref="C82:D82"/>
    <mergeCell ref="C84:D84"/>
    <mergeCell ref="C59:D59"/>
    <mergeCell ref="C67:D67"/>
    <mergeCell ref="C70:D70"/>
    <mergeCell ref="C72:D72"/>
    <mergeCell ref="C74:D74"/>
    <mergeCell ref="C38:D38"/>
    <mergeCell ref="C40:D40"/>
    <mergeCell ref="C43:D43"/>
    <mergeCell ref="C49:D49"/>
    <mergeCell ref="C53:D53"/>
    <mergeCell ref="C26:D26"/>
    <mergeCell ref="C30:D30"/>
    <mergeCell ref="C32:D32"/>
    <mergeCell ref="C34:D34"/>
    <mergeCell ref="C36:D36"/>
    <mergeCell ref="C371:E371"/>
    <mergeCell ref="H373:I373"/>
    <mergeCell ref="C263:D263"/>
    <mergeCell ref="C274:D274"/>
    <mergeCell ref="C286:D286"/>
    <mergeCell ref="C295:D295"/>
    <mergeCell ref="C304:D304"/>
    <mergeCell ref="C313:D313"/>
    <mergeCell ref="C321:D321"/>
    <mergeCell ref="C362:D362"/>
    <mergeCell ref="C366:D366"/>
    <mergeCell ref="C368:D368"/>
    <mergeCell ref="C370:D370"/>
    <mergeCell ref="C13:D13"/>
    <mergeCell ref="C15:D15"/>
    <mergeCell ref="C17:D17"/>
    <mergeCell ref="C19:D19"/>
    <mergeCell ref="C21:D21"/>
    <mergeCell ref="B2:I2"/>
    <mergeCell ref="J2:K2"/>
    <mergeCell ref="L2:M2"/>
    <mergeCell ref="N2:O2"/>
    <mergeCell ref="B3:B4"/>
    <mergeCell ref="C3:C4"/>
    <mergeCell ref="D3:D4"/>
    <mergeCell ref="E3:E4"/>
    <mergeCell ref="F3:F4"/>
    <mergeCell ref="L3:L4"/>
    <mergeCell ref="M3:M4"/>
    <mergeCell ref="N3:N4"/>
    <mergeCell ref="O3:O4"/>
    <mergeCell ref="P3:P4"/>
    <mergeCell ref="G3:G4"/>
    <mergeCell ref="H3:H4"/>
    <mergeCell ref="I3:I4"/>
    <mergeCell ref="J3:J4"/>
    <mergeCell ref="K3:K4"/>
  </mergeCells>
  <printOptions horizontalCentered="1" gridLines="1"/>
  <pageMargins left="0.70866141732283472" right="0.70866141732283472" top="0.74803149606299213" bottom="0.74803149606299213" header="0" footer="0"/>
  <pageSetup paperSize="9" scale="69" fitToHeight="0" pageOrder="overThenDown" orientation="landscape" cellComments="atEnd" r:id="rId1"/>
  <headerFooter>
    <oddHeader>&amp;C&amp;"-,Bold"&amp;14
BILL NO 4. (20 NEW HOUSING UNITS)</oddHeader>
    <oddFooter>Page &amp;P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pageSetUpPr fitToPage="1"/>
  </sheetPr>
  <dimension ref="B1:K999"/>
  <sheetViews>
    <sheetView workbookViewId="0">
      <pane ySplit="3" topLeftCell="A4" activePane="bottomLeft" state="frozen"/>
      <selection pane="bottomLeft" activeCell="B5" sqref="B5"/>
    </sheetView>
  </sheetViews>
  <sheetFormatPr defaultColWidth="12.5703125" defaultRowHeight="15.75" customHeight="1"/>
  <cols>
    <col min="1" max="1" width="1.7109375" customWidth="1"/>
    <col min="2" max="2" width="7.42578125" customWidth="1"/>
    <col min="3" max="3" width="31.5703125" customWidth="1"/>
    <col min="4" max="4" width="8.42578125" customWidth="1"/>
    <col min="5" max="5" width="7.5703125" customWidth="1"/>
    <col min="6" max="6" width="11.42578125" customWidth="1"/>
    <col min="7" max="7" width="7.28515625" customWidth="1"/>
    <col min="8" max="8" width="7.140625" customWidth="1"/>
    <col min="9" max="9" width="7.28515625" customWidth="1"/>
    <col min="10" max="10" width="7.7109375" customWidth="1"/>
    <col min="11" max="11" width="11.85546875" customWidth="1"/>
  </cols>
  <sheetData>
    <row r="1" spans="2:11" ht="3.75" customHeight="1">
      <c r="B1" s="619"/>
      <c r="C1" s="620"/>
      <c r="D1" s="621"/>
      <c r="E1" s="621"/>
      <c r="F1" s="621"/>
      <c r="G1" s="621"/>
      <c r="H1" s="621"/>
      <c r="I1" s="621"/>
      <c r="J1" s="621"/>
      <c r="K1" s="621"/>
    </row>
    <row r="2" spans="2:11" ht="23.25" customHeight="1">
      <c r="B2" s="1718" t="s">
        <v>1482</v>
      </c>
      <c r="C2" s="1637"/>
      <c r="D2" s="622"/>
      <c r="E2" s="622"/>
      <c r="F2" s="622"/>
      <c r="G2" s="622"/>
      <c r="H2" s="622"/>
      <c r="I2" s="622"/>
      <c r="J2" s="622"/>
      <c r="K2" s="623"/>
    </row>
    <row r="3" spans="2:11" ht="15">
      <c r="B3" s="624" t="s">
        <v>1483</v>
      </c>
      <c r="C3" s="625" t="s">
        <v>1484</v>
      </c>
      <c r="D3" s="625" t="s">
        <v>103</v>
      </c>
      <c r="E3" s="625" t="s">
        <v>1485</v>
      </c>
      <c r="F3" s="625" t="s">
        <v>1486</v>
      </c>
      <c r="G3" s="625" t="s">
        <v>489</v>
      </c>
      <c r="H3" s="625" t="s">
        <v>206</v>
      </c>
      <c r="I3" s="625" t="s">
        <v>268</v>
      </c>
      <c r="J3" s="625" t="s">
        <v>72</v>
      </c>
      <c r="K3" s="626" t="s">
        <v>1487</v>
      </c>
    </row>
    <row r="4" spans="2:11" ht="4.5" customHeight="1">
      <c r="B4" s="627"/>
      <c r="C4" s="628"/>
      <c r="D4" s="629"/>
      <c r="E4" s="627"/>
      <c r="F4" s="630"/>
      <c r="G4" s="630"/>
      <c r="H4" s="630"/>
      <c r="I4" s="630"/>
      <c r="J4" s="627"/>
      <c r="K4" s="630"/>
    </row>
    <row r="5" spans="2:11" ht="15">
      <c r="B5" s="631" t="s">
        <v>696</v>
      </c>
      <c r="C5" s="632" t="s">
        <v>1488</v>
      </c>
      <c r="D5" s="633"/>
      <c r="E5" s="633"/>
      <c r="F5" s="633"/>
      <c r="G5" s="633"/>
      <c r="H5" s="633"/>
      <c r="I5" s="633"/>
      <c r="J5" s="633"/>
      <c r="K5" s="634"/>
    </row>
    <row r="6" spans="2:11" ht="12.75">
      <c r="B6" s="635"/>
      <c r="C6" s="636" t="s">
        <v>1489</v>
      </c>
      <c r="D6" s="637" t="s">
        <v>1490</v>
      </c>
      <c r="E6" s="637">
        <v>1</v>
      </c>
      <c r="F6" s="637">
        <v>1</v>
      </c>
      <c r="G6" s="1719">
        <v>318.17</v>
      </c>
      <c r="H6" s="1720"/>
      <c r="I6" s="637">
        <v>2</v>
      </c>
      <c r="J6" s="637">
        <v>636.34</v>
      </c>
      <c r="K6" s="638"/>
    </row>
    <row r="7" spans="2:11">
      <c r="B7" s="639"/>
      <c r="C7" s="640" t="s">
        <v>1491</v>
      </c>
      <c r="D7" s="637" t="s">
        <v>1490</v>
      </c>
      <c r="E7" s="641"/>
      <c r="F7" s="642"/>
      <c r="G7" s="642"/>
      <c r="H7" s="642"/>
      <c r="I7" s="642"/>
      <c r="J7" s="641">
        <v>636.34</v>
      </c>
      <c r="K7" s="643"/>
    </row>
    <row r="8" spans="2:11" ht="12.75">
      <c r="B8" s="635"/>
      <c r="C8" s="644"/>
      <c r="D8" s="637"/>
      <c r="E8" s="637"/>
      <c r="F8" s="637"/>
      <c r="G8" s="637"/>
      <c r="H8" s="637"/>
      <c r="I8" s="637"/>
      <c r="J8" s="637"/>
      <c r="K8" s="638"/>
    </row>
    <row r="9" spans="2:11" ht="15">
      <c r="B9" s="645" t="s">
        <v>1492</v>
      </c>
      <c r="C9" s="646" t="s">
        <v>1493</v>
      </c>
      <c r="D9" s="647"/>
      <c r="E9" s="647"/>
      <c r="F9" s="647"/>
      <c r="G9" s="647"/>
      <c r="H9" s="647"/>
      <c r="I9" s="647"/>
      <c r="J9" s="647"/>
      <c r="K9" s="648"/>
    </row>
    <row r="10" spans="2:11" ht="12.75">
      <c r="B10" s="635"/>
      <c r="C10" s="636" t="s">
        <v>1494</v>
      </c>
      <c r="D10" s="637"/>
      <c r="E10" s="637"/>
      <c r="F10" s="637"/>
      <c r="G10" s="637"/>
      <c r="H10" s="637"/>
      <c r="I10" s="637"/>
      <c r="J10" s="637"/>
      <c r="K10" s="638"/>
    </row>
    <row r="11" spans="2:11" ht="12.75">
      <c r="B11" s="635"/>
      <c r="C11" s="644" t="s">
        <v>1121</v>
      </c>
      <c r="D11" s="637" t="s">
        <v>1490</v>
      </c>
      <c r="E11" s="637">
        <v>1</v>
      </c>
      <c r="F11" s="637">
        <v>1</v>
      </c>
      <c r="G11" s="637">
        <v>2.1</v>
      </c>
      <c r="H11" s="637">
        <v>1.8</v>
      </c>
      <c r="I11" s="637">
        <v>0.1</v>
      </c>
      <c r="J11" s="649">
        <f t="shared" ref="J11:J12" si="0">I11*H11*G11*F11*E11</f>
        <v>0.37800000000000006</v>
      </c>
      <c r="K11" s="638"/>
    </row>
    <row r="12" spans="2:11" ht="12.75">
      <c r="B12" s="635"/>
      <c r="C12" s="644" t="s">
        <v>1118</v>
      </c>
      <c r="D12" s="637" t="s">
        <v>1490</v>
      </c>
      <c r="E12" s="637">
        <v>1</v>
      </c>
      <c r="F12" s="637">
        <v>1</v>
      </c>
      <c r="G12" s="637">
        <v>1.8</v>
      </c>
      <c r="H12" s="637">
        <v>1.6</v>
      </c>
      <c r="I12" s="637">
        <v>0.1</v>
      </c>
      <c r="J12" s="649">
        <f t="shared" si="0"/>
        <v>0.28800000000000009</v>
      </c>
      <c r="K12" s="638"/>
    </row>
    <row r="13" spans="2:11" ht="12.75">
      <c r="B13" s="635"/>
      <c r="C13" s="636" t="s">
        <v>1495</v>
      </c>
      <c r="D13" s="637"/>
      <c r="E13" s="637"/>
      <c r="F13" s="637"/>
      <c r="G13" s="637"/>
      <c r="H13" s="637"/>
      <c r="I13" s="637"/>
      <c r="J13" s="649"/>
      <c r="K13" s="638"/>
    </row>
    <row r="14" spans="2:11" ht="12.75">
      <c r="B14" s="635"/>
      <c r="C14" s="644" t="s">
        <v>1118</v>
      </c>
      <c r="D14" s="637" t="s">
        <v>1490</v>
      </c>
      <c r="E14" s="637">
        <v>1</v>
      </c>
      <c r="F14" s="637">
        <v>1</v>
      </c>
      <c r="G14" s="637">
        <v>1.8</v>
      </c>
      <c r="H14" s="637">
        <v>1.6</v>
      </c>
      <c r="I14" s="637">
        <v>0.1</v>
      </c>
      <c r="J14" s="649">
        <f>I14*H14*G14*F14*E14</f>
        <v>0.28800000000000009</v>
      </c>
      <c r="K14" s="638"/>
    </row>
    <row r="15" spans="2:11" ht="12.75">
      <c r="B15" s="635"/>
      <c r="C15" s="636" t="s">
        <v>1496</v>
      </c>
      <c r="D15" s="637"/>
      <c r="E15" s="637"/>
      <c r="F15" s="637"/>
      <c r="G15" s="637"/>
      <c r="H15" s="637"/>
      <c r="I15" s="637"/>
      <c r="J15" s="649"/>
      <c r="K15" s="638"/>
    </row>
    <row r="16" spans="2:11" ht="12.75">
      <c r="B16" s="635"/>
      <c r="C16" s="644" t="s">
        <v>1497</v>
      </c>
      <c r="D16" s="637" t="s">
        <v>1490</v>
      </c>
      <c r="E16" s="637">
        <v>2</v>
      </c>
      <c r="F16" s="637">
        <v>1</v>
      </c>
      <c r="G16" s="637">
        <v>1.2</v>
      </c>
      <c r="H16" s="637">
        <v>1.2</v>
      </c>
      <c r="I16" s="637">
        <v>0.1</v>
      </c>
      <c r="J16" s="649">
        <f t="shared" ref="J16:J18" si="1">I16*H16*G16*F16*E16</f>
        <v>0.28799999999999998</v>
      </c>
      <c r="K16" s="638"/>
    </row>
    <row r="17" spans="2:11" ht="12.75">
      <c r="B17" s="635"/>
      <c r="C17" s="644" t="s">
        <v>1121</v>
      </c>
      <c r="D17" s="637" t="s">
        <v>1490</v>
      </c>
      <c r="E17" s="637">
        <v>1</v>
      </c>
      <c r="F17" s="637">
        <v>1</v>
      </c>
      <c r="G17" s="637">
        <v>2.1</v>
      </c>
      <c r="H17" s="637">
        <v>1.8</v>
      </c>
      <c r="I17" s="637">
        <v>0.1</v>
      </c>
      <c r="J17" s="649">
        <f t="shared" si="1"/>
        <v>0.37800000000000006</v>
      </c>
      <c r="K17" s="638"/>
    </row>
    <row r="18" spans="2:11" ht="12.75">
      <c r="B18" s="635"/>
      <c r="C18" s="644" t="s">
        <v>1118</v>
      </c>
      <c r="D18" s="637" t="s">
        <v>1490</v>
      </c>
      <c r="E18" s="637">
        <v>1</v>
      </c>
      <c r="F18" s="637">
        <v>1</v>
      </c>
      <c r="G18" s="637">
        <v>1.8</v>
      </c>
      <c r="H18" s="637">
        <v>1.6</v>
      </c>
      <c r="I18" s="637">
        <v>0.1</v>
      </c>
      <c r="J18" s="649">
        <f t="shared" si="1"/>
        <v>0.28800000000000009</v>
      </c>
      <c r="K18" s="638"/>
    </row>
    <row r="19" spans="2:11" ht="12.75">
      <c r="B19" s="635"/>
      <c r="C19" s="636" t="s">
        <v>1498</v>
      </c>
      <c r="D19" s="637"/>
      <c r="E19" s="637"/>
      <c r="F19" s="637"/>
      <c r="G19" s="637"/>
      <c r="H19" s="637"/>
      <c r="I19" s="637"/>
      <c r="J19" s="649"/>
      <c r="K19" s="638"/>
    </row>
    <row r="20" spans="2:11" ht="12.75">
      <c r="B20" s="635"/>
      <c r="C20" s="644" t="s">
        <v>1121</v>
      </c>
      <c r="D20" s="637" t="s">
        <v>1490</v>
      </c>
      <c r="E20" s="637">
        <v>1</v>
      </c>
      <c r="F20" s="637">
        <v>1</v>
      </c>
      <c r="G20" s="637">
        <v>2.1</v>
      </c>
      <c r="H20" s="637">
        <v>1.8</v>
      </c>
      <c r="I20" s="637">
        <v>0.1</v>
      </c>
      <c r="J20" s="649">
        <f t="shared" ref="J20:J21" si="2">I20*H20*G20*F20*E20</f>
        <v>0.37800000000000006</v>
      </c>
      <c r="K20" s="638"/>
    </row>
    <row r="21" spans="2:11" ht="12.75">
      <c r="B21" s="635"/>
      <c r="C21" s="644" t="s">
        <v>1124</v>
      </c>
      <c r="D21" s="637" t="s">
        <v>1490</v>
      </c>
      <c r="E21" s="637">
        <v>3</v>
      </c>
      <c r="F21" s="637">
        <v>1</v>
      </c>
      <c r="G21" s="637">
        <v>2.4</v>
      </c>
      <c r="H21" s="637">
        <v>2.1</v>
      </c>
      <c r="I21" s="637">
        <v>0.1</v>
      </c>
      <c r="J21" s="649">
        <f t="shared" si="2"/>
        <v>1.512</v>
      </c>
      <c r="K21" s="638"/>
    </row>
    <row r="22" spans="2:11" ht="12.75">
      <c r="B22" s="635"/>
      <c r="C22" s="636" t="s">
        <v>1499</v>
      </c>
      <c r="D22" s="637"/>
      <c r="E22" s="637"/>
      <c r="F22" s="637"/>
      <c r="G22" s="637"/>
      <c r="H22" s="637"/>
      <c r="I22" s="637"/>
      <c r="J22" s="649"/>
      <c r="K22" s="638"/>
    </row>
    <row r="23" spans="2:11" ht="12.75">
      <c r="B23" s="635"/>
      <c r="C23" s="644" t="s">
        <v>1121</v>
      </c>
      <c r="D23" s="637" t="s">
        <v>1490</v>
      </c>
      <c r="E23" s="637">
        <v>1</v>
      </c>
      <c r="F23" s="637">
        <v>1</v>
      </c>
      <c r="G23" s="637">
        <v>2.1</v>
      </c>
      <c r="H23" s="637">
        <v>1.8</v>
      </c>
      <c r="I23" s="637">
        <v>0.1</v>
      </c>
      <c r="J23" s="649">
        <f t="shared" ref="J23:J24" si="3">I23*H23*G23*F23*E23</f>
        <v>0.37800000000000006</v>
      </c>
      <c r="K23" s="638"/>
    </row>
    <row r="24" spans="2:11" ht="12.75">
      <c r="B24" s="635"/>
      <c r="C24" s="644" t="s">
        <v>1124</v>
      </c>
      <c r="D24" s="637" t="s">
        <v>1490</v>
      </c>
      <c r="E24" s="637">
        <v>2</v>
      </c>
      <c r="F24" s="637">
        <v>1</v>
      </c>
      <c r="G24" s="637">
        <v>2.4</v>
      </c>
      <c r="H24" s="637">
        <v>2.1</v>
      </c>
      <c r="I24" s="637">
        <v>0.1</v>
      </c>
      <c r="J24" s="649">
        <f t="shared" si="3"/>
        <v>1.008</v>
      </c>
      <c r="K24" s="638"/>
    </row>
    <row r="25" spans="2:11" ht="12.75">
      <c r="B25" s="635"/>
      <c r="C25" s="636" t="s">
        <v>1500</v>
      </c>
      <c r="D25" s="637"/>
      <c r="E25" s="637"/>
      <c r="F25" s="637"/>
      <c r="G25" s="637"/>
      <c r="H25" s="637"/>
      <c r="I25" s="637"/>
      <c r="J25" s="649"/>
      <c r="K25" s="638"/>
    </row>
    <row r="26" spans="2:11" ht="12.75">
      <c r="B26" s="635"/>
      <c r="C26" s="644" t="s">
        <v>1127</v>
      </c>
      <c r="D26" s="637" t="s">
        <v>1490</v>
      </c>
      <c r="E26" s="637">
        <v>1</v>
      </c>
      <c r="F26" s="637">
        <v>1</v>
      </c>
      <c r="G26" s="637">
        <v>2.6</v>
      </c>
      <c r="H26" s="637">
        <v>1.9</v>
      </c>
      <c r="I26" s="637">
        <v>0.1</v>
      </c>
      <c r="J26" s="649">
        <f t="shared" ref="J26:J28" si="4">I26*H26*G26*F26*E26</f>
        <v>0.49400000000000005</v>
      </c>
      <c r="K26" s="638"/>
    </row>
    <row r="27" spans="2:11" ht="12.75">
      <c r="B27" s="635"/>
      <c r="C27" s="644" t="s">
        <v>1121</v>
      </c>
      <c r="D27" s="637" t="s">
        <v>1490</v>
      </c>
      <c r="E27" s="637">
        <v>1</v>
      </c>
      <c r="F27" s="637">
        <v>1</v>
      </c>
      <c r="G27" s="637">
        <v>2.1</v>
      </c>
      <c r="H27" s="637">
        <v>1.8</v>
      </c>
      <c r="I27" s="637">
        <v>0.1</v>
      </c>
      <c r="J27" s="649">
        <f t="shared" si="4"/>
        <v>0.37800000000000006</v>
      </c>
      <c r="K27" s="638"/>
    </row>
    <row r="28" spans="2:11" ht="12.75">
      <c r="B28" s="635"/>
      <c r="C28" s="644" t="s">
        <v>1118</v>
      </c>
      <c r="D28" s="637" t="s">
        <v>1490</v>
      </c>
      <c r="E28" s="637">
        <v>1</v>
      </c>
      <c r="F28" s="637">
        <v>1</v>
      </c>
      <c r="G28" s="637">
        <v>1.8</v>
      </c>
      <c r="H28" s="637">
        <v>1.6</v>
      </c>
      <c r="I28" s="637">
        <v>0.1</v>
      </c>
      <c r="J28" s="649">
        <f t="shared" si="4"/>
        <v>0.28800000000000009</v>
      </c>
      <c r="K28" s="638"/>
    </row>
    <row r="29" spans="2:11" ht="12.75">
      <c r="B29" s="635"/>
      <c r="C29" s="636" t="s">
        <v>1501</v>
      </c>
      <c r="D29" s="637"/>
      <c r="E29" s="637"/>
      <c r="F29" s="637"/>
      <c r="G29" s="637"/>
      <c r="H29" s="637"/>
      <c r="I29" s="637"/>
      <c r="J29" s="649"/>
      <c r="K29" s="638"/>
    </row>
    <row r="30" spans="2:11" ht="12.75">
      <c r="B30" s="635"/>
      <c r="C30" s="644" t="s">
        <v>1121</v>
      </c>
      <c r="D30" s="637" t="s">
        <v>1490</v>
      </c>
      <c r="E30" s="637">
        <v>1</v>
      </c>
      <c r="F30" s="637">
        <v>1</v>
      </c>
      <c r="G30" s="637">
        <v>2.1</v>
      </c>
      <c r="H30" s="637">
        <v>1.8</v>
      </c>
      <c r="I30" s="637">
        <v>0.1</v>
      </c>
      <c r="J30" s="649">
        <f t="shared" ref="J30:J32" si="5">I30*H30*G30*F30*E30</f>
        <v>0.37800000000000006</v>
      </c>
      <c r="K30" s="638"/>
    </row>
    <row r="31" spans="2:11" ht="12.75">
      <c r="B31" s="635"/>
      <c r="C31" s="644" t="s">
        <v>1127</v>
      </c>
      <c r="D31" s="637" t="s">
        <v>1490</v>
      </c>
      <c r="E31" s="637">
        <v>1</v>
      </c>
      <c r="F31" s="637">
        <v>1</v>
      </c>
      <c r="G31" s="637">
        <v>2.6</v>
      </c>
      <c r="H31" s="637">
        <v>1.9</v>
      </c>
      <c r="I31" s="637">
        <v>0.1</v>
      </c>
      <c r="J31" s="649">
        <f t="shared" si="5"/>
        <v>0.49400000000000005</v>
      </c>
      <c r="K31" s="638"/>
    </row>
    <row r="32" spans="2:11" ht="12.75">
      <c r="B32" s="635"/>
      <c r="C32" s="644" t="s">
        <v>1124</v>
      </c>
      <c r="D32" s="637" t="s">
        <v>1490</v>
      </c>
      <c r="E32" s="637">
        <v>1</v>
      </c>
      <c r="F32" s="637">
        <v>1</v>
      </c>
      <c r="G32" s="637">
        <v>2.4</v>
      </c>
      <c r="H32" s="637">
        <v>2.1</v>
      </c>
      <c r="I32" s="637">
        <v>0.1</v>
      </c>
      <c r="J32" s="649">
        <f t="shared" si="5"/>
        <v>0.504</v>
      </c>
      <c r="K32" s="638"/>
    </row>
    <row r="33" spans="2:11" ht="12.75">
      <c r="B33" s="635"/>
      <c r="C33" s="636" t="s">
        <v>1502</v>
      </c>
      <c r="D33" s="637"/>
      <c r="E33" s="637"/>
      <c r="F33" s="637"/>
      <c r="G33" s="637"/>
      <c r="H33" s="637"/>
      <c r="I33" s="637"/>
      <c r="J33" s="649"/>
      <c r="K33" s="638"/>
    </row>
    <row r="34" spans="2:11" ht="12.75">
      <c r="B34" s="635"/>
      <c r="C34" s="644" t="s">
        <v>1118</v>
      </c>
      <c r="D34" s="637" t="s">
        <v>1490</v>
      </c>
      <c r="E34" s="637">
        <v>3</v>
      </c>
      <c r="F34" s="637">
        <v>1</v>
      </c>
      <c r="G34" s="637">
        <v>1.8</v>
      </c>
      <c r="H34" s="637">
        <v>1.6</v>
      </c>
      <c r="I34" s="637">
        <v>0.1</v>
      </c>
      <c r="J34" s="649">
        <f t="shared" ref="J34:J35" si="6">I34*H34*G34*F34*E34</f>
        <v>0.86400000000000032</v>
      </c>
      <c r="K34" s="638"/>
    </row>
    <row r="35" spans="2:11" ht="12.75">
      <c r="B35" s="635"/>
      <c r="C35" s="644" t="s">
        <v>1121</v>
      </c>
      <c r="D35" s="637" t="s">
        <v>1490</v>
      </c>
      <c r="E35" s="637">
        <v>1</v>
      </c>
      <c r="F35" s="637">
        <v>1</v>
      </c>
      <c r="G35" s="637">
        <v>2.1</v>
      </c>
      <c r="H35" s="637">
        <v>1.8</v>
      </c>
      <c r="I35" s="637">
        <v>0.1</v>
      </c>
      <c r="J35" s="649">
        <f t="shared" si="6"/>
        <v>0.37800000000000006</v>
      </c>
      <c r="K35" s="638"/>
    </row>
    <row r="36" spans="2:11">
      <c r="B36" s="639"/>
      <c r="C36" s="640" t="s">
        <v>1491</v>
      </c>
      <c r="D36" s="641" t="s">
        <v>1490</v>
      </c>
      <c r="E36" s="641"/>
      <c r="F36" s="642"/>
      <c r="G36" s="642"/>
      <c r="H36" s="642"/>
      <c r="I36" s="642"/>
      <c r="J36" s="650">
        <f>SUM(J11:J35)</f>
        <v>8.9620000000000015</v>
      </c>
      <c r="K36" s="643"/>
    </row>
    <row r="37" spans="2:11" ht="12.75">
      <c r="B37" s="635"/>
      <c r="C37" s="636"/>
      <c r="D37" s="637"/>
      <c r="E37" s="637"/>
      <c r="F37" s="637"/>
      <c r="G37" s="637"/>
      <c r="H37" s="637"/>
      <c r="I37" s="637"/>
      <c r="J37" s="637"/>
      <c r="K37" s="638"/>
    </row>
    <row r="38" spans="2:11" ht="15">
      <c r="B38" s="645"/>
      <c r="C38" s="646" t="s">
        <v>1503</v>
      </c>
      <c r="D38" s="647"/>
      <c r="E38" s="647"/>
      <c r="F38" s="647"/>
      <c r="G38" s="647"/>
      <c r="H38" s="647"/>
      <c r="I38" s="647"/>
      <c r="J38" s="647"/>
      <c r="K38" s="648"/>
    </row>
    <row r="39" spans="2:11" ht="12.75">
      <c r="B39" s="635"/>
      <c r="C39" s="636" t="s">
        <v>1494</v>
      </c>
      <c r="D39" s="637" t="s">
        <v>1490</v>
      </c>
      <c r="E39" s="637">
        <v>1</v>
      </c>
      <c r="F39" s="637">
        <v>1</v>
      </c>
      <c r="G39" s="637">
        <v>6.2</v>
      </c>
      <c r="H39" s="637">
        <v>0.4</v>
      </c>
      <c r="I39" s="637">
        <v>0.1</v>
      </c>
      <c r="J39" s="649">
        <f t="shared" ref="J39:J50" si="7">G39*H39*I39*F39*E39</f>
        <v>0.24800000000000005</v>
      </c>
      <c r="K39" s="638"/>
    </row>
    <row r="40" spans="2:11" ht="12.75">
      <c r="B40" s="635"/>
      <c r="C40" s="636" t="s">
        <v>1495</v>
      </c>
      <c r="D40" s="637" t="s">
        <v>1490</v>
      </c>
      <c r="E40" s="637">
        <v>1</v>
      </c>
      <c r="F40" s="637">
        <v>1</v>
      </c>
      <c r="G40" s="637">
        <v>4.4000000000000004</v>
      </c>
      <c r="H40" s="637">
        <v>0.4</v>
      </c>
      <c r="I40" s="637">
        <v>0.1</v>
      </c>
      <c r="J40" s="649">
        <f t="shared" si="7"/>
        <v>0.17600000000000005</v>
      </c>
      <c r="K40" s="638"/>
    </row>
    <row r="41" spans="2:11" ht="12.75">
      <c r="B41" s="635"/>
      <c r="C41" s="636" t="s">
        <v>1498</v>
      </c>
      <c r="D41" s="637" t="s">
        <v>1490</v>
      </c>
      <c r="E41" s="637">
        <v>1</v>
      </c>
      <c r="F41" s="637">
        <v>1</v>
      </c>
      <c r="G41" s="637">
        <v>2.25</v>
      </c>
      <c r="H41" s="637">
        <v>0.4</v>
      </c>
      <c r="I41" s="637">
        <v>0.1</v>
      </c>
      <c r="J41" s="649">
        <f t="shared" si="7"/>
        <v>9.0000000000000011E-2</v>
      </c>
      <c r="K41" s="638"/>
    </row>
    <row r="42" spans="2:11" ht="12.75">
      <c r="B42" s="635"/>
      <c r="C42" s="636" t="s">
        <v>1499</v>
      </c>
      <c r="D42" s="637" t="s">
        <v>1490</v>
      </c>
      <c r="E42" s="637">
        <v>1</v>
      </c>
      <c r="F42" s="637">
        <v>1</v>
      </c>
      <c r="G42" s="637">
        <v>2.6</v>
      </c>
      <c r="H42" s="637">
        <v>0.4</v>
      </c>
      <c r="I42" s="637">
        <v>0.1</v>
      </c>
      <c r="J42" s="649">
        <f t="shared" si="7"/>
        <v>0.10400000000000001</v>
      </c>
      <c r="K42" s="638"/>
    </row>
    <row r="43" spans="2:11" ht="12.75">
      <c r="B43" s="635"/>
      <c r="C43" s="636" t="s">
        <v>1500</v>
      </c>
      <c r="D43" s="637" t="s">
        <v>1490</v>
      </c>
      <c r="E43" s="637">
        <v>1</v>
      </c>
      <c r="F43" s="637">
        <v>1</v>
      </c>
      <c r="G43" s="637">
        <v>1.35</v>
      </c>
      <c r="H43" s="637">
        <v>0.4</v>
      </c>
      <c r="I43" s="637">
        <v>0.1</v>
      </c>
      <c r="J43" s="649">
        <f t="shared" si="7"/>
        <v>5.4000000000000006E-2</v>
      </c>
      <c r="K43" s="638"/>
    </row>
    <row r="44" spans="2:11" ht="12.75">
      <c r="B44" s="635"/>
      <c r="C44" s="636" t="s">
        <v>1502</v>
      </c>
      <c r="D44" s="637" t="s">
        <v>1490</v>
      </c>
      <c r="E44" s="637">
        <v>1</v>
      </c>
      <c r="F44" s="637">
        <v>1</v>
      </c>
      <c r="G44" s="637">
        <v>9.9499999999999993</v>
      </c>
      <c r="H44" s="637">
        <v>0.4</v>
      </c>
      <c r="I44" s="637">
        <v>0.1</v>
      </c>
      <c r="J44" s="649">
        <f t="shared" si="7"/>
        <v>0.39800000000000002</v>
      </c>
      <c r="K44" s="638"/>
    </row>
    <row r="45" spans="2:11" ht="12.75">
      <c r="B45" s="635"/>
      <c r="C45" s="636" t="s">
        <v>1504</v>
      </c>
      <c r="D45" s="637" t="s">
        <v>1490</v>
      </c>
      <c r="E45" s="637">
        <v>1</v>
      </c>
      <c r="F45" s="637">
        <v>1</v>
      </c>
      <c r="G45" s="637">
        <v>1.6</v>
      </c>
      <c r="H45" s="637">
        <v>0.4</v>
      </c>
      <c r="I45" s="637">
        <v>0.1</v>
      </c>
      <c r="J45" s="649">
        <f t="shared" si="7"/>
        <v>6.4000000000000015E-2</v>
      </c>
      <c r="K45" s="638"/>
    </row>
    <row r="46" spans="2:11" ht="12.75">
      <c r="B46" s="635"/>
      <c r="C46" s="636" t="s">
        <v>1505</v>
      </c>
      <c r="D46" s="637" t="s">
        <v>1490</v>
      </c>
      <c r="E46" s="637">
        <v>1</v>
      </c>
      <c r="F46" s="637">
        <v>1</v>
      </c>
      <c r="G46" s="637">
        <v>9.5</v>
      </c>
      <c r="H46" s="637">
        <v>0.4</v>
      </c>
      <c r="I46" s="637">
        <v>0.1</v>
      </c>
      <c r="J46" s="649">
        <f t="shared" si="7"/>
        <v>0.38000000000000006</v>
      </c>
      <c r="K46" s="638"/>
    </row>
    <row r="47" spans="2:11" ht="12.75">
      <c r="B47" s="635"/>
      <c r="C47" s="636" t="s">
        <v>1506</v>
      </c>
      <c r="D47" s="637" t="s">
        <v>1490</v>
      </c>
      <c r="E47" s="637">
        <v>1</v>
      </c>
      <c r="F47" s="637">
        <v>1</v>
      </c>
      <c r="G47" s="637">
        <v>1.35</v>
      </c>
      <c r="H47" s="637">
        <v>0.4</v>
      </c>
      <c r="I47" s="637">
        <v>0.1</v>
      </c>
      <c r="J47" s="649">
        <f t="shared" si="7"/>
        <v>5.4000000000000006E-2</v>
      </c>
      <c r="K47" s="638"/>
    </row>
    <row r="48" spans="2:11" ht="12.75">
      <c r="B48" s="635"/>
      <c r="C48" s="636" t="s">
        <v>1507</v>
      </c>
      <c r="D48" s="637" t="s">
        <v>1490</v>
      </c>
      <c r="E48" s="637">
        <v>1</v>
      </c>
      <c r="F48" s="637">
        <v>1</v>
      </c>
      <c r="G48" s="637">
        <v>5.5</v>
      </c>
      <c r="H48" s="637">
        <v>0.4</v>
      </c>
      <c r="I48" s="637">
        <v>0.1</v>
      </c>
      <c r="J48" s="649">
        <f t="shared" si="7"/>
        <v>0.22000000000000003</v>
      </c>
      <c r="K48" s="638"/>
    </row>
    <row r="49" spans="2:11" ht="12.75">
      <c r="B49" s="635"/>
      <c r="C49" s="636" t="s">
        <v>1508</v>
      </c>
      <c r="D49" s="637" t="s">
        <v>1490</v>
      </c>
      <c r="E49" s="637">
        <v>1</v>
      </c>
      <c r="F49" s="637">
        <v>1</v>
      </c>
      <c r="G49" s="637">
        <v>3.35</v>
      </c>
      <c r="H49" s="637">
        <v>0.4</v>
      </c>
      <c r="I49" s="637">
        <v>0.1</v>
      </c>
      <c r="J49" s="649">
        <f t="shared" si="7"/>
        <v>0.13400000000000001</v>
      </c>
      <c r="K49" s="638"/>
    </row>
    <row r="50" spans="2:11" ht="12.75">
      <c r="B50" s="635"/>
      <c r="C50" s="636" t="s">
        <v>1509</v>
      </c>
      <c r="D50" s="637" t="s">
        <v>1490</v>
      </c>
      <c r="E50" s="637">
        <v>1</v>
      </c>
      <c r="F50" s="637">
        <v>1</v>
      </c>
      <c r="G50" s="637">
        <v>4.3499999999999996</v>
      </c>
      <c r="H50" s="637">
        <v>0.4</v>
      </c>
      <c r="I50" s="637">
        <v>0.1</v>
      </c>
      <c r="J50" s="649">
        <f t="shared" si="7"/>
        <v>0.17400000000000002</v>
      </c>
      <c r="K50" s="638"/>
    </row>
    <row r="51" spans="2:11">
      <c r="B51" s="635"/>
      <c r="C51" s="640" t="s">
        <v>1491</v>
      </c>
      <c r="D51" s="641" t="s">
        <v>1490</v>
      </c>
      <c r="E51" s="641"/>
      <c r="F51" s="642"/>
      <c r="G51" s="642"/>
      <c r="H51" s="642"/>
      <c r="I51" s="642"/>
      <c r="J51" s="650">
        <f>SUM(J39:J50)</f>
        <v>2.0960000000000005</v>
      </c>
      <c r="K51" s="638"/>
    </row>
    <row r="52" spans="2:11" ht="15">
      <c r="B52" s="645"/>
      <c r="C52" s="646" t="s">
        <v>1510</v>
      </c>
      <c r="D52" s="647"/>
      <c r="E52" s="647"/>
      <c r="F52" s="647"/>
      <c r="G52" s="647"/>
      <c r="H52" s="647"/>
      <c r="I52" s="647"/>
      <c r="J52" s="647"/>
      <c r="K52" s="648"/>
    </row>
    <row r="53" spans="2:11" ht="12.75">
      <c r="B53" s="635"/>
      <c r="C53" s="636" t="s">
        <v>1496</v>
      </c>
      <c r="D53" s="637" t="s">
        <v>1490</v>
      </c>
      <c r="E53" s="637">
        <v>1</v>
      </c>
      <c r="F53" s="637">
        <v>1</v>
      </c>
      <c r="G53" s="637">
        <v>4.5999999999999996</v>
      </c>
      <c r="H53" s="637">
        <v>0.4</v>
      </c>
      <c r="I53" s="637">
        <v>0.1</v>
      </c>
      <c r="J53" s="649">
        <f t="shared" ref="J53:J67" si="8">G53*H53*I53*F53*E53</f>
        <v>0.184</v>
      </c>
      <c r="K53" s="638"/>
    </row>
    <row r="54" spans="2:11" ht="12.75">
      <c r="B54" s="635"/>
      <c r="C54" s="636" t="s">
        <v>1511</v>
      </c>
      <c r="D54" s="637" t="s">
        <v>1490</v>
      </c>
      <c r="E54" s="637">
        <v>1</v>
      </c>
      <c r="F54" s="637">
        <v>1</v>
      </c>
      <c r="G54" s="637">
        <v>5.7</v>
      </c>
      <c r="H54" s="637">
        <v>0.4</v>
      </c>
      <c r="I54" s="637">
        <v>0.1</v>
      </c>
      <c r="J54" s="649">
        <f t="shared" si="8"/>
        <v>0.22800000000000004</v>
      </c>
      <c r="K54" s="638"/>
    </row>
    <row r="55" spans="2:11" ht="12.75">
      <c r="B55" s="635"/>
      <c r="C55" s="636" t="s">
        <v>1498</v>
      </c>
      <c r="D55" s="637" t="s">
        <v>1490</v>
      </c>
      <c r="E55" s="637">
        <v>1</v>
      </c>
      <c r="F55" s="637">
        <v>1</v>
      </c>
      <c r="G55" s="637">
        <v>7.2</v>
      </c>
      <c r="H55" s="637">
        <v>0.4</v>
      </c>
      <c r="I55" s="637">
        <v>0.1</v>
      </c>
      <c r="J55" s="649">
        <f t="shared" si="8"/>
        <v>0.28800000000000003</v>
      </c>
      <c r="K55" s="638"/>
    </row>
    <row r="56" spans="2:11" ht="12.75">
      <c r="B56" s="635"/>
      <c r="C56" s="636" t="s">
        <v>1512</v>
      </c>
      <c r="D56" s="637" t="s">
        <v>1490</v>
      </c>
      <c r="E56" s="637">
        <v>1</v>
      </c>
      <c r="F56" s="637">
        <v>1</v>
      </c>
      <c r="G56" s="637">
        <v>4.7</v>
      </c>
      <c r="H56" s="637">
        <v>0.4</v>
      </c>
      <c r="I56" s="637">
        <v>0.1</v>
      </c>
      <c r="J56" s="649">
        <f t="shared" si="8"/>
        <v>0.18800000000000003</v>
      </c>
      <c r="K56" s="638"/>
    </row>
    <row r="57" spans="2:11" ht="12.75">
      <c r="B57" s="635"/>
      <c r="C57" s="636" t="s">
        <v>1499</v>
      </c>
      <c r="D57" s="637" t="s">
        <v>1490</v>
      </c>
      <c r="E57" s="637">
        <v>1</v>
      </c>
      <c r="F57" s="637">
        <v>1</v>
      </c>
      <c r="G57" s="637">
        <v>3.3</v>
      </c>
      <c r="H57" s="637">
        <v>0.4</v>
      </c>
      <c r="I57" s="637">
        <v>0.1</v>
      </c>
      <c r="J57" s="649">
        <f t="shared" si="8"/>
        <v>0.13200000000000001</v>
      </c>
      <c r="K57" s="638"/>
    </row>
    <row r="58" spans="2:11" ht="12.75">
      <c r="B58" s="635"/>
      <c r="C58" s="636" t="s">
        <v>1500</v>
      </c>
      <c r="D58" s="637" t="s">
        <v>1490</v>
      </c>
      <c r="E58" s="637">
        <v>1</v>
      </c>
      <c r="F58" s="637">
        <v>1</v>
      </c>
      <c r="G58" s="637">
        <v>5.4</v>
      </c>
      <c r="H58" s="637">
        <v>0.4</v>
      </c>
      <c r="I58" s="637">
        <v>0.1</v>
      </c>
      <c r="J58" s="649">
        <f t="shared" si="8"/>
        <v>0.21600000000000003</v>
      </c>
      <c r="K58" s="638"/>
    </row>
    <row r="59" spans="2:11" ht="12.75">
      <c r="B59" s="635"/>
      <c r="C59" s="636" t="s">
        <v>1501</v>
      </c>
      <c r="D59" s="637" t="s">
        <v>1490</v>
      </c>
      <c r="E59" s="637">
        <v>1</v>
      </c>
      <c r="F59" s="637">
        <v>1</v>
      </c>
      <c r="G59" s="637">
        <v>13.7</v>
      </c>
      <c r="H59" s="637">
        <v>0.4</v>
      </c>
      <c r="I59" s="637">
        <v>0.1</v>
      </c>
      <c r="J59" s="649">
        <f t="shared" si="8"/>
        <v>0.54800000000000004</v>
      </c>
      <c r="K59" s="638"/>
    </row>
    <row r="60" spans="2:11" ht="12.75">
      <c r="B60" s="635"/>
      <c r="C60" s="636" t="s">
        <v>1513</v>
      </c>
      <c r="D60" s="637" t="s">
        <v>1490</v>
      </c>
      <c r="E60" s="637">
        <v>1</v>
      </c>
      <c r="F60" s="637">
        <v>1</v>
      </c>
      <c r="G60" s="637">
        <v>6.5</v>
      </c>
      <c r="H60" s="637">
        <v>0.4</v>
      </c>
      <c r="I60" s="637">
        <v>0.1</v>
      </c>
      <c r="J60" s="649">
        <f t="shared" si="8"/>
        <v>0.26</v>
      </c>
      <c r="K60" s="638"/>
    </row>
    <row r="61" spans="2:11" ht="12.75">
      <c r="B61" s="635"/>
      <c r="C61" s="636" t="s">
        <v>1514</v>
      </c>
      <c r="D61" s="637" t="s">
        <v>1490</v>
      </c>
      <c r="E61" s="637">
        <v>1</v>
      </c>
      <c r="F61" s="637">
        <v>1</v>
      </c>
      <c r="G61" s="637">
        <v>8.6999999999999993</v>
      </c>
      <c r="H61" s="637">
        <v>0.4</v>
      </c>
      <c r="I61" s="637">
        <v>0.1</v>
      </c>
      <c r="J61" s="649">
        <f t="shared" si="8"/>
        <v>0.34800000000000003</v>
      </c>
      <c r="K61" s="638"/>
    </row>
    <row r="62" spans="2:11" ht="12.75">
      <c r="B62" s="635"/>
      <c r="C62" s="636" t="s">
        <v>1515</v>
      </c>
      <c r="D62" s="637" t="s">
        <v>1490</v>
      </c>
      <c r="E62" s="637">
        <v>1</v>
      </c>
      <c r="F62" s="637">
        <v>1</v>
      </c>
      <c r="G62" s="637">
        <v>4.4000000000000004</v>
      </c>
      <c r="H62" s="637">
        <v>0.4</v>
      </c>
      <c r="I62" s="637">
        <v>0.1</v>
      </c>
      <c r="J62" s="649">
        <f t="shared" si="8"/>
        <v>0.17600000000000005</v>
      </c>
      <c r="K62" s="638"/>
    </row>
    <row r="63" spans="2:11" ht="12.75">
      <c r="B63" s="635"/>
      <c r="C63" s="636" t="s">
        <v>1516</v>
      </c>
      <c r="D63" s="637" t="s">
        <v>1490</v>
      </c>
      <c r="E63" s="637">
        <v>1</v>
      </c>
      <c r="F63" s="637">
        <v>1</v>
      </c>
      <c r="G63" s="637">
        <v>3</v>
      </c>
      <c r="H63" s="637">
        <v>0.4</v>
      </c>
      <c r="I63" s="637">
        <v>0.1</v>
      </c>
      <c r="J63" s="649">
        <f t="shared" si="8"/>
        <v>0.12000000000000002</v>
      </c>
      <c r="K63" s="638"/>
    </row>
    <row r="64" spans="2:11" ht="12.75">
      <c r="B64" s="635"/>
      <c r="C64" s="636" t="s">
        <v>1517</v>
      </c>
      <c r="D64" s="637" t="s">
        <v>1490</v>
      </c>
      <c r="E64" s="637">
        <v>1</v>
      </c>
      <c r="F64" s="637">
        <v>1</v>
      </c>
      <c r="G64" s="637">
        <v>2.8</v>
      </c>
      <c r="H64" s="637">
        <v>0.4</v>
      </c>
      <c r="I64" s="637">
        <v>0.1</v>
      </c>
      <c r="J64" s="649">
        <f t="shared" si="8"/>
        <v>0.11199999999999999</v>
      </c>
      <c r="K64" s="638"/>
    </row>
    <row r="65" spans="2:11" ht="12.75">
      <c r="B65" s="635"/>
      <c r="C65" s="636" t="s">
        <v>1518</v>
      </c>
      <c r="D65" s="637" t="s">
        <v>1490</v>
      </c>
      <c r="E65" s="637">
        <v>1</v>
      </c>
      <c r="F65" s="637">
        <v>1</v>
      </c>
      <c r="G65" s="637">
        <v>3.2</v>
      </c>
      <c r="H65" s="637">
        <v>0.4</v>
      </c>
      <c r="I65" s="637">
        <v>0.1</v>
      </c>
      <c r="J65" s="649">
        <f t="shared" si="8"/>
        <v>0.12800000000000003</v>
      </c>
      <c r="K65" s="638"/>
    </row>
    <row r="66" spans="2:11" ht="12.75">
      <c r="B66" s="635"/>
      <c r="C66" s="636" t="s">
        <v>1519</v>
      </c>
      <c r="D66" s="637" t="s">
        <v>1490</v>
      </c>
      <c r="E66" s="637">
        <v>1</v>
      </c>
      <c r="F66" s="637">
        <v>1</v>
      </c>
      <c r="G66" s="637">
        <v>4</v>
      </c>
      <c r="H66" s="637">
        <v>0.4</v>
      </c>
      <c r="I66" s="637">
        <v>0.1</v>
      </c>
      <c r="J66" s="649">
        <f t="shared" si="8"/>
        <v>0.16000000000000003</v>
      </c>
      <c r="K66" s="638"/>
    </row>
    <row r="67" spans="2:11" ht="12.75">
      <c r="B67" s="635"/>
      <c r="C67" s="636" t="s">
        <v>1507</v>
      </c>
      <c r="D67" s="637" t="s">
        <v>1490</v>
      </c>
      <c r="E67" s="637">
        <v>1</v>
      </c>
      <c r="F67" s="637">
        <v>1</v>
      </c>
      <c r="G67" s="637">
        <v>1.8</v>
      </c>
      <c r="H67" s="637">
        <v>0.4</v>
      </c>
      <c r="I67" s="637">
        <v>0.1</v>
      </c>
      <c r="J67" s="649">
        <f t="shared" si="8"/>
        <v>7.2000000000000008E-2</v>
      </c>
      <c r="K67" s="638"/>
    </row>
    <row r="68" spans="2:11">
      <c r="B68" s="635"/>
      <c r="C68" s="640" t="s">
        <v>1491</v>
      </c>
      <c r="D68" s="641" t="s">
        <v>1490</v>
      </c>
      <c r="E68" s="641"/>
      <c r="F68" s="642"/>
      <c r="G68" s="642"/>
      <c r="H68" s="642"/>
      <c r="I68" s="642"/>
      <c r="J68" s="650">
        <f>SUM(J53:J67)</f>
        <v>3.1600000000000006</v>
      </c>
      <c r="K68" s="638"/>
    </row>
    <row r="69" spans="2:11" ht="12.75">
      <c r="B69" s="645" t="s">
        <v>714</v>
      </c>
      <c r="C69" s="651" t="s">
        <v>1520</v>
      </c>
      <c r="D69" s="652"/>
      <c r="E69" s="652"/>
      <c r="F69" s="652"/>
      <c r="G69" s="652"/>
      <c r="H69" s="652"/>
      <c r="I69" s="652"/>
      <c r="J69" s="652"/>
      <c r="K69" s="653"/>
    </row>
    <row r="70" spans="2:11">
      <c r="B70" s="635"/>
      <c r="C70" s="654" t="s">
        <v>1493</v>
      </c>
      <c r="D70" s="641" t="s">
        <v>1485</v>
      </c>
      <c r="E70" s="641">
        <v>20</v>
      </c>
      <c r="F70" s="642"/>
      <c r="G70" s="1721">
        <v>8.9600000000000009</v>
      </c>
      <c r="H70" s="1722"/>
      <c r="I70" s="1720"/>
      <c r="J70" s="641">
        <f t="shared" ref="J70:J72" si="9">G70*E70</f>
        <v>179.20000000000002</v>
      </c>
      <c r="K70" s="638"/>
    </row>
    <row r="71" spans="2:11">
      <c r="B71" s="635"/>
      <c r="C71" s="640" t="s">
        <v>1503</v>
      </c>
      <c r="D71" s="641" t="s">
        <v>1485</v>
      </c>
      <c r="E71" s="641">
        <v>20</v>
      </c>
      <c r="F71" s="642"/>
      <c r="G71" s="1721">
        <v>2.1</v>
      </c>
      <c r="H71" s="1722"/>
      <c r="I71" s="1720"/>
      <c r="J71" s="641">
        <f t="shared" si="9"/>
        <v>42</v>
      </c>
      <c r="K71" s="638"/>
    </row>
    <row r="72" spans="2:11">
      <c r="B72" s="635"/>
      <c r="C72" s="640" t="s">
        <v>1510</v>
      </c>
      <c r="D72" s="641" t="s">
        <v>1485</v>
      </c>
      <c r="E72" s="641">
        <v>20</v>
      </c>
      <c r="F72" s="642"/>
      <c r="G72" s="1721">
        <v>3.16</v>
      </c>
      <c r="H72" s="1722"/>
      <c r="I72" s="1720"/>
      <c r="J72" s="641">
        <f t="shared" si="9"/>
        <v>63.2</v>
      </c>
      <c r="K72" s="638"/>
    </row>
    <row r="73" spans="2:11" ht="15">
      <c r="B73" s="655"/>
      <c r="C73" s="656" t="s">
        <v>1520</v>
      </c>
      <c r="D73" s="657"/>
      <c r="E73" s="657"/>
      <c r="F73" s="657"/>
      <c r="G73" s="657"/>
      <c r="H73" s="657"/>
      <c r="I73" s="657"/>
      <c r="J73" s="657">
        <f>SUM(J70:J72)</f>
        <v>284.40000000000003</v>
      </c>
      <c r="K73" s="658"/>
    </row>
    <row r="74" spans="2:11" ht="15">
      <c r="B74" s="645" t="s">
        <v>718</v>
      </c>
      <c r="C74" s="646" t="s">
        <v>1521</v>
      </c>
      <c r="D74" s="647"/>
      <c r="E74" s="647"/>
      <c r="F74" s="647"/>
      <c r="G74" s="647"/>
      <c r="H74" s="647"/>
      <c r="I74" s="647"/>
      <c r="J74" s="647"/>
      <c r="K74" s="648"/>
    </row>
    <row r="75" spans="2:11" ht="12.75">
      <c r="B75" s="635"/>
      <c r="C75" s="636" t="s">
        <v>1494</v>
      </c>
      <c r="D75" s="637"/>
      <c r="E75" s="637"/>
      <c r="F75" s="637"/>
      <c r="G75" s="637"/>
      <c r="H75" s="637"/>
      <c r="I75" s="637"/>
      <c r="J75" s="637"/>
      <c r="K75" s="638"/>
    </row>
    <row r="76" spans="2:11" ht="12.75">
      <c r="B76" s="635"/>
      <c r="C76" s="644" t="s">
        <v>1121</v>
      </c>
      <c r="D76" s="637" t="s">
        <v>1490</v>
      </c>
      <c r="E76" s="637">
        <v>1</v>
      </c>
      <c r="F76" s="637">
        <v>1</v>
      </c>
      <c r="G76" s="637">
        <v>1.9</v>
      </c>
      <c r="H76" s="637">
        <v>1.6</v>
      </c>
      <c r="I76" s="637">
        <v>0.5</v>
      </c>
      <c r="J76" s="637">
        <f t="shared" ref="J76:J100" si="10">G76*H76*I76*E76*F76</f>
        <v>1.52</v>
      </c>
      <c r="K76" s="638"/>
    </row>
    <row r="77" spans="2:11" ht="12.75">
      <c r="B77" s="635"/>
      <c r="C77" s="644" t="s">
        <v>1118</v>
      </c>
      <c r="D77" s="637" t="s">
        <v>1490</v>
      </c>
      <c r="E77" s="637">
        <v>1</v>
      </c>
      <c r="F77" s="637">
        <v>1</v>
      </c>
      <c r="G77" s="637">
        <v>1.6</v>
      </c>
      <c r="H77" s="637">
        <v>1.4</v>
      </c>
      <c r="I77" s="637">
        <v>0.5</v>
      </c>
      <c r="J77" s="637">
        <f t="shared" si="10"/>
        <v>1.1199999999999999</v>
      </c>
      <c r="K77" s="638"/>
    </row>
    <row r="78" spans="2:11" ht="12.75">
      <c r="B78" s="635"/>
      <c r="C78" s="636" t="s">
        <v>1495</v>
      </c>
      <c r="D78" s="637"/>
      <c r="E78" s="637"/>
      <c r="F78" s="637"/>
      <c r="G78" s="637"/>
      <c r="H78" s="637"/>
      <c r="I78" s="637"/>
      <c r="J78" s="637">
        <f t="shared" si="10"/>
        <v>0</v>
      </c>
      <c r="K78" s="638"/>
    </row>
    <row r="79" spans="2:11" ht="12.75">
      <c r="B79" s="635"/>
      <c r="C79" s="644" t="s">
        <v>1118</v>
      </c>
      <c r="D79" s="637" t="s">
        <v>1490</v>
      </c>
      <c r="E79" s="637">
        <v>1</v>
      </c>
      <c r="F79" s="637">
        <v>1</v>
      </c>
      <c r="G79" s="637">
        <v>1.6</v>
      </c>
      <c r="H79" s="637">
        <v>1.4</v>
      </c>
      <c r="I79" s="637">
        <v>0.5</v>
      </c>
      <c r="J79" s="637">
        <f t="shared" si="10"/>
        <v>1.1199999999999999</v>
      </c>
      <c r="K79" s="638"/>
    </row>
    <row r="80" spans="2:11" ht="12.75">
      <c r="B80" s="635"/>
      <c r="C80" s="636" t="s">
        <v>1496</v>
      </c>
      <c r="D80" s="637"/>
      <c r="E80" s="637"/>
      <c r="F80" s="637"/>
      <c r="G80" s="637"/>
      <c r="H80" s="637"/>
      <c r="I80" s="637"/>
      <c r="J80" s="637">
        <f t="shared" si="10"/>
        <v>0</v>
      </c>
      <c r="K80" s="638"/>
    </row>
    <row r="81" spans="2:11" ht="12.75">
      <c r="B81" s="635"/>
      <c r="C81" s="644" t="s">
        <v>1497</v>
      </c>
      <c r="D81" s="637" t="s">
        <v>1490</v>
      </c>
      <c r="E81" s="637">
        <v>2</v>
      </c>
      <c r="F81" s="637">
        <v>1</v>
      </c>
      <c r="G81" s="637">
        <v>1</v>
      </c>
      <c r="H81" s="637">
        <v>1</v>
      </c>
      <c r="I81" s="637">
        <v>0.4</v>
      </c>
      <c r="J81" s="637">
        <f t="shared" si="10"/>
        <v>0.8</v>
      </c>
      <c r="K81" s="638"/>
    </row>
    <row r="82" spans="2:11" ht="12.75">
      <c r="B82" s="635"/>
      <c r="C82" s="644" t="s">
        <v>1121</v>
      </c>
      <c r="D82" s="637" t="s">
        <v>1490</v>
      </c>
      <c r="E82" s="637">
        <v>1</v>
      </c>
      <c r="F82" s="637">
        <v>1</v>
      </c>
      <c r="G82" s="637">
        <v>1.9</v>
      </c>
      <c r="H82" s="637">
        <v>1.6</v>
      </c>
      <c r="I82" s="637">
        <v>0.5</v>
      </c>
      <c r="J82" s="637">
        <f t="shared" si="10"/>
        <v>1.52</v>
      </c>
      <c r="K82" s="638"/>
    </row>
    <row r="83" spans="2:11" ht="12.75">
      <c r="B83" s="635"/>
      <c r="C83" s="644" t="s">
        <v>1118</v>
      </c>
      <c r="D83" s="637" t="s">
        <v>1490</v>
      </c>
      <c r="E83" s="637">
        <v>1</v>
      </c>
      <c r="F83" s="637">
        <v>1</v>
      </c>
      <c r="G83" s="637">
        <v>1.6</v>
      </c>
      <c r="H83" s="637">
        <v>1.4</v>
      </c>
      <c r="I83" s="637">
        <v>0.5</v>
      </c>
      <c r="J83" s="637">
        <f t="shared" si="10"/>
        <v>1.1199999999999999</v>
      </c>
      <c r="K83" s="638"/>
    </row>
    <row r="84" spans="2:11" ht="12.75">
      <c r="B84" s="635"/>
      <c r="C84" s="636" t="s">
        <v>1498</v>
      </c>
      <c r="D84" s="637"/>
      <c r="E84" s="637"/>
      <c r="F84" s="637"/>
      <c r="G84" s="637"/>
      <c r="H84" s="637"/>
      <c r="I84" s="637"/>
      <c r="J84" s="637">
        <f t="shared" si="10"/>
        <v>0</v>
      </c>
      <c r="K84" s="638"/>
    </row>
    <row r="85" spans="2:11" ht="12.75">
      <c r="B85" s="635"/>
      <c r="C85" s="644" t="s">
        <v>1121</v>
      </c>
      <c r="D85" s="637" t="s">
        <v>1490</v>
      </c>
      <c r="E85" s="637">
        <v>1</v>
      </c>
      <c r="F85" s="637">
        <v>1</v>
      </c>
      <c r="G85" s="637">
        <v>1.9</v>
      </c>
      <c r="H85" s="637">
        <v>1.6</v>
      </c>
      <c r="I85" s="637">
        <v>0.5</v>
      </c>
      <c r="J85" s="637">
        <f t="shared" si="10"/>
        <v>1.52</v>
      </c>
      <c r="K85" s="638"/>
    </row>
    <row r="86" spans="2:11" ht="12.75">
      <c r="B86" s="635"/>
      <c r="C86" s="644" t="s">
        <v>1124</v>
      </c>
      <c r="D86" s="637" t="s">
        <v>1490</v>
      </c>
      <c r="E86" s="637">
        <v>3</v>
      </c>
      <c r="F86" s="637">
        <v>1</v>
      </c>
      <c r="G86" s="637">
        <v>2.2000000000000002</v>
      </c>
      <c r="H86" s="637">
        <v>1.9</v>
      </c>
      <c r="I86" s="637">
        <v>0.5</v>
      </c>
      <c r="J86" s="637">
        <f t="shared" si="10"/>
        <v>6.27</v>
      </c>
      <c r="K86" s="638"/>
    </row>
    <row r="87" spans="2:11" ht="12.75">
      <c r="B87" s="635"/>
      <c r="C87" s="636" t="s">
        <v>1499</v>
      </c>
      <c r="D87" s="637"/>
      <c r="E87" s="637"/>
      <c r="F87" s="637"/>
      <c r="G87" s="637"/>
      <c r="H87" s="637"/>
      <c r="I87" s="637"/>
      <c r="J87" s="637">
        <f t="shared" si="10"/>
        <v>0</v>
      </c>
      <c r="K87" s="638"/>
    </row>
    <row r="88" spans="2:11" ht="12.75">
      <c r="B88" s="635"/>
      <c r="C88" s="644" t="s">
        <v>1121</v>
      </c>
      <c r="D88" s="637" t="s">
        <v>1490</v>
      </c>
      <c r="E88" s="637">
        <v>1</v>
      </c>
      <c r="F88" s="637">
        <v>1</v>
      </c>
      <c r="G88" s="637">
        <v>1.9</v>
      </c>
      <c r="H88" s="637">
        <v>1.6</v>
      </c>
      <c r="I88" s="637">
        <v>0.5</v>
      </c>
      <c r="J88" s="637">
        <f t="shared" si="10"/>
        <v>1.52</v>
      </c>
      <c r="K88" s="638"/>
    </row>
    <row r="89" spans="2:11" ht="12.75">
      <c r="B89" s="635"/>
      <c r="C89" s="644" t="s">
        <v>1124</v>
      </c>
      <c r="D89" s="637" t="s">
        <v>1490</v>
      </c>
      <c r="E89" s="637">
        <v>2</v>
      </c>
      <c r="F89" s="637">
        <v>1</v>
      </c>
      <c r="G89" s="637">
        <v>2.2000000000000002</v>
      </c>
      <c r="H89" s="637">
        <v>1.9</v>
      </c>
      <c r="I89" s="637">
        <v>0.5</v>
      </c>
      <c r="J89" s="637">
        <f t="shared" si="10"/>
        <v>4.18</v>
      </c>
      <c r="K89" s="638"/>
    </row>
    <row r="90" spans="2:11" ht="12.75">
      <c r="B90" s="635"/>
      <c r="C90" s="636" t="s">
        <v>1500</v>
      </c>
      <c r="D90" s="637"/>
      <c r="E90" s="637"/>
      <c r="F90" s="637"/>
      <c r="G90" s="637"/>
      <c r="H90" s="637"/>
      <c r="I90" s="637"/>
      <c r="J90" s="637">
        <f t="shared" si="10"/>
        <v>0</v>
      </c>
      <c r="K90" s="638"/>
    </row>
    <row r="91" spans="2:11" ht="12.75">
      <c r="B91" s="635"/>
      <c r="C91" s="644" t="s">
        <v>1127</v>
      </c>
      <c r="D91" s="637" t="s">
        <v>1490</v>
      </c>
      <c r="E91" s="637">
        <v>1</v>
      </c>
      <c r="F91" s="637">
        <v>1</v>
      </c>
      <c r="G91" s="637">
        <v>2.4</v>
      </c>
      <c r="H91" s="637">
        <v>1.7</v>
      </c>
      <c r="I91" s="637">
        <v>0.6</v>
      </c>
      <c r="J91" s="637">
        <f t="shared" si="10"/>
        <v>2.448</v>
      </c>
      <c r="K91" s="638"/>
    </row>
    <row r="92" spans="2:11" ht="12.75">
      <c r="B92" s="635"/>
      <c r="C92" s="644" t="s">
        <v>1121</v>
      </c>
      <c r="D92" s="637" t="s">
        <v>1490</v>
      </c>
      <c r="E92" s="637">
        <v>1</v>
      </c>
      <c r="F92" s="637">
        <v>1</v>
      </c>
      <c r="G92" s="637">
        <v>1.9</v>
      </c>
      <c r="H92" s="637">
        <v>1.6</v>
      </c>
      <c r="I92" s="637">
        <v>0.5</v>
      </c>
      <c r="J92" s="637">
        <f t="shared" si="10"/>
        <v>1.52</v>
      </c>
      <c r="K92" s="638"/>
    </row>
    <row r="93" spans="2:11" ht="12.75">
      <c r="B93" s="635"/>
      <c r="C93" s="644" t="s">
        <v>1118</v>
      </c>
      <c r="D93" s="637" t="s">
        <v>1490</v>
      </c>
      <c r="E93" s="637">
        <v>1</v>
      </c>
      <c r="F93" s="637">
        <v>1</v>
      </c>
      <c r="G93" s="637">
        <v>1.6</v>
      </c>
      <c r="H93" s="637">
        <v>1.4</v>
      </c>
      <c r="I93" s="637">
        <v>0.5</v>
      </c>
      <c r="J93" s="637">
        <f t="shared" si="10"/>
        <v>1.1199999999999999</v>
      </c>
      <c r="K93" s="638"/>
    </row>
    <row r="94" spans="2:11" ht="12.75">
      <c r="B94" s="635"/>
      <c r="C94" s="636" t="s">
        <v>1501</v>
      </c>
      <c r="D94" s="637"/>
      <c r="E94" s="637"/>
      <c r="F94" s="637"/>
      <c r="G94" s="637"/>
      <c r="H94" s="637"/>
      <c r="I94" s="637"/>
      <c r="J94" s="637">
        <f t="shared" si="10"/>
        <v>0</v>
      </c>
      <c r="K94" s="638"/>
    </row>
    <row r="95" spans="2:11" ht="12.75">
      <c r="B95" s="635"/>
      <c r="C95" s="644" t="s">
        <v>1121</v>
      </c>
      <c r="D95" s="637" t="s">
        <v>1490</v>
      </c>
      <c r="E95" s="637">
        <v>1</v>
      </c>
      <c r="F95" s="637">
        <v>1</v>
      </c>
      <c r="G95" s="637">
        <v>1.9</v>
      </c>
      <c r="H95" s="637">
        <v>1.6</v>
      </c>
      <c r="I95" s="637">
        <v>0.5</v>
      </c>
      <c r="J95" s="637">
        <f t="shared" si="10"/>
        <v>1.52</v>
      </c>
      <c r="K95" s="638"/>
    </row>
    <row r="96" spans="2:11" ht="12.75">
      <c r="B96" s="635"/>
      <c r="C96" s="644" t="s">
        <v>1127</v>
      </c>
      <c r="D96" s="637" t="s">
        <v>1490</v>
      </c>
      <c r="E96" s="637">
        <v>1</v>
      </c>
      <c r="F96" s="637">
        <v>1</v>
      </c>
      <c r="G96" s="637">
        <v>2.4</v>
      </c>
      <c r="H96" s="637">
        <v>1.7</v>
      </c>
      <c r="I96" s="637">
        <v>0.6</v>
      </c>
      <c r="J96" s="637">
        <f t="shared" si="10"/>
        <v>2.448</v>
      </c>
      <c r="K96" s="638"/>
    </row>
    <row r="97" spans="2:11" ht="12.75">
      <c r="B97" s="635"/>
      <c r="C97" s="644" t="s">
        <v>1124</v>
      </c>
      <c r="D97" s="637" t="s">
        <v>1490</v>
      </c>
      <c r="E97" s="637">
        <v>1</v>
      </c>
      <c r="F97" s="637">
        <v>1</v>
      </c>
      <c r="G97" s="637">
        <v>2.2000000000000002</v>
      </c>
      <c r="H97" s="637">
        <v>1.9</v>
      </c>
      <c r="I97" s="637">
        <v>0.5</v>
      </c>
      <c r="J97" s="637">
        <f t="shared" si="10"/>
        <v>2.09</v>
      </c>
      <c r="K97" s="638"/>
    </row>
    <row r="98" spans="2:11" ht="12.75">
      <c r="B98" s="635"/>
      <c r="C98" s="636" t="s">
        <v>1502</v>
      </c>
      <c r="D98" s="637"/>
      <c r="E98" s="637"/>
      <c r="F98" s="637"/>
      <c r="G98" s="637"/>
      <c r="H98" s="637"/>
      <c r="I98" s="637"/>
      <c r="J98" s="637">
        <f t="shared" si="10"/>
        <v>0</v>
      </c>
      <c r="K98" s="638"/>
    </row>
    <row r="99" spans="2:11" ht="12.75">
      <c r="B99" s="635"/>
      <c r="C99" s="644" t="s">
        <v>1118</v>
      </c>
      <c r="D99" s="637" t="s">
        <v>1490</v>
      </c>
      <c r="E99" s="637">
        <v>3</v>
      </c>
      <c r="F99" s="637">
        <v>1</v>
      </c>
      <c r="G99" s="637">
        <v>1.6</v>
      </c>
      <c r="H99" s="637">
        <v>1.4</v>
      </c>
      <c r="I99" s="637">
        <v>0.5</v>
      </c>
      <c r="J99" s="637">
        <f t="shared" si="10"/>
        <v>3.3599999999999994</v>
      </c>
      <c r="K99" s="638"/>
    </row>
    <row r="100" spans="2:11" ht="12.75">
      <c r="B100" s="635"/>
      <c r="C100" s="644" t="s">
        <v>1121</v>
      </c>
      <c r="D100" s="637" t="s">
        <v>1490</v>
      </c>
      <c r="E100" s="637">
        <v>1</v>
      </c>
      <c r="F100" s="637">
        <v>1</v>
      </c>
      <c r="G100" s="637">
        <v>1.9</v>
      </c>
      <c r="H100" s="637">
        <v>1.6</v>
      </c>
      <c r="I100" s="637">
        <v>0.5</v>
      </c>
      <c r="J100" s="637">
        <f t="shared" si="10"/>
        <v>1.52</v>
      </c>
      <c r="K100" s="638"/>
    </row>
    <row r="101" spans="2:11">
      <c r="B101" s="635"/>
      <c r="C101" s="640" t="s">
        <v>1491</v>
      </c>
      <c r="D101" s="641" t="s">
        <v>1490</v>
      </c>
      <c r="E101" s="641"/>
      <c r="F101" s="642"/>
      <c r="G101" s="642"/>
      <c r="H101" s="642"/>
      <c r="I101" s="642"/>
      <c r="J101" s="641">
        <f>SUM(J76:J100)</f>
        <v>36.716000000000001</v>
      </c>
      <c r="K101" s="638"/>
    </row>
    <row r="102" spans="2:11">
      <c r="B102" s="635"/>
      <c r="C102" s="640"/>
      <c r="D102" s="641"/>
      <c r="E102" s="641"/>
      <c r="F102" s="642"/>
      <c r="G102" s="642"/>
      <c r="H102" s="642"/>
      <c r="I102" s="642"/>
      <c r="J102" s="641"/>
      <c r="K102" s="638"/>
    </row>
    <row r="103" spans="2:11" ht="15">
      <c r="B103" s="645" t="s">
        <v>729</v>
      </c>
      <c r="C103" s="646" t="s">
        <v>1522</v>
      </c>
      <c r="D103" s="647"/>
      <c r="E103" s="647"/>
      <c r="F103" s="647"/>
      <c r="G103" s="647"/>
      <c r="H103" s="647"/>
      <c r="I103" s="647"/>
      <c r="J103" s="647"/>
      <c r="K103" s="648"/>
    </row>
    <row r="104" spans="2:11" ht="12.75">
      <c r="B104" s="635"/>
      <c r="C104" s="636" t="s">
        <v>1494</v>
      </c>
      <c r="D104" s="637"/>
      <c r="E104" s="637"/>
      <c r="F104" s="637"/>
      <c r="G104" s="637"/>
      <c r="H104" s="637"/>
      <c r="I104" s="637"/>
      <c r="J104" s="637"/>
      <c r="K104" s="638"/>
    </row>
    <row r="105" spans="2:11" ht="12.75">
      <c r="B105" s="635"/>
      <c r="C105" s="644" t="s">
        <v>687</v>
      </c>
      <c r="D105" s="637" t="s">
        <v>1490</v>
      </c>
      <c r="E105" s="637">
        <v>1</v>
      </c>
      <c r="F105" s="637">
        <v>1</v>
      </c>
      <c r="G105" s="637">
        <v>0.5</v>
      </c>
      <c r="H105" s="637">
        <v>0.2</v>
      </c>
      <c r="I105" s="637">
        <v>1.4</v>
      </c>
      <c r="J105" s="637">
        <f>G105*H105*I105*E105*F105</f>
        <v>0.13999999999999999</v>
      </c>
      <c r="K105" s="638"/>
    </row>
    <row r="106" spans="2:11" ht="12.75">
      <c r="B106" s="635"/>
      <c r="C106" s="644" t="s">
        <v>700</v>
      </c>
      <c r="D106" s="637" t="s">
        <v>1490</v>
      </c>
      <c r="E106" s="637">
        <v>1</v>
      </c>
      <c r="F106" s="637">
        <v>1</v>
      </c>
      <c r="G106" s="637">
        <v>0.8</v>
      </c>
      <c r="H106" s="637">
        <v>0.2</v>
      </c>
      <c r="I106" s="637">
        <v>2.15</v>
      </c>
      <c r="J106" s="637">
        <v>0.34</v>
      </c>
      <c r="K106" s="638"/>
    </row>
    <row r="107" spans="2:11" ht="12.75">
      <c r="B107" s="635"/>
      <c r="C107" s="636" t="s">
        <v>1495</v>
      </c>
      <c r="D107" s="637"/>
      <c r="E107" s="637" t="s">
        <v>751</v>
      </c>
      <c r="F107" s="637"/>
      <c r="G107" s="637"/>
      <c r="H107" s="637"/>
      <c r="I107" s="637"/>
      <c r="J107" s="637" t="s">
        <v>751</v>
      </c>
      <c r="K107" s="638"/>
    </row>
    <row r="108" spans="2:11" ht="12.75">
      <c r="B108" s="635"/>
      <c r="C108" s="644" t="s">
        <v>687</v>
      </c>
      <c r="D108" s="637" t="s">
        <v>1490</v>
      </c>
      <c r="E108" s="637">
        <v>1</v>
      </c>
      <c r="F108" s="637">
        <v>1</v>
      </c>
      <c r="G108" s="637">
        <v>0.5</v>
      </c>
      <c r="H108" s="637">
        <v>0.2</v>
      </c>
      <c r="I108" s="637">
        <v>1.4</v>
      </c>
      <c r="J108" s="637">
        <f>G108*H108*I108*F108*E108</f>
        <v>0.13999999999999999</v>
      </c>
      <c r="K108" s="638"/>
    </row>
    <row r="109" spans="2:11" ht="12.75">
      <c r="B109" s="635"/>
      <c r="C109" s="636" t="s">
        <v>1496</v>
      </c>
      <c r="D109" s="637"/>
      <c r="E109" s="637" t="s">
        <v>751</v>
      </c>
      <c r="F109" s="637"/>
      <c r="G109" s="637"/>
      <c r="H109" s="637"/>
      <c r="I109" s="637"/>
      <c r="J109" s="637" t="s">
        <v>751</v>
      </c>
      <c r="K109" s="638"/>
    </row>
    <row r="110" spans="2:11" ht="12.75">
      <c r="B110" s="635"/>
      <c r="C110" s="644" t="s">
        <v>1523</v>
      </c>
      <c r="D110" s="637" t="s">
        <v>1490</v>
      </c>
      <c r="E110" s="637">
        <v>2</v>
      </c>
      <c r="F110" s="637">
        <v>1</v>
      </c>
      <c r="G110" s="637">
        <v>0.3</v>
      </c>
      <c r="H110" s="637">
        <v>0.2</v>
      </c>
      <c r="I110" s="637">
        <v>1.5</v>
      </c>
      <c r="J110" s="649">
        <f t="shared" ref="J110:J112" si="11">G110*H110*I110*F110*E110</f>
        <v>0.18</v>
      </c>
      <c r="K110" s="638"/>
    </row>
    <row r="111" spans="2:11" ht="12.75">
      <c r="B111" s="635"/>
      <c r="C111" s="644" t="s">
        <v>692</v>
      </c>
      <c r="D111" s="637" t="s">
        <v>1490</v>
      </c>
      <c r="E111" s="637">
        <v>1</v>
      </c>
      <c r="F111" s="637">
        <v>1</v>
      </c>
      <c r="G111" s="637">
        <v>0.6</v>
      </c>
      <c r="H111" s="637">
        <v>0.2</v>
      </c>
      <c r="I111" s="637">
        <v>2.15</v>
      </c>
      <c r="J111" s="649">
        <f t="shared" si="11"/>
        <v>0.25800000000000001</v>
      </c>
      <c r="K111" s="638"/>
    </row>
    <row r="112" spans="2:11" ht="12.75">
      <c r="B112" s="635"/>
      <c r="C112" s="644" t="s">
        <v>687</v>
      </c>
      <c r="D112" s="637" t="s">
        <v>1490</v>
      </c>
      <c r="E112" s="637">
        <v>1</v>
      </c>
      <c r="F112" s="637">
        <v>1</v>
      </c>
      <c r="G112" s="637">
        <v>0.5</v>
      </c>
      <c r="H112" s="637">
        <v>0.2</v>
      </c>
      <c r="I112" s="637">
        <v>2.15</v>
      </c>
      <c r="J112" s="649">
        <f t="shared" si="11"/>
        <v>0.215</v>
      </c>
      <c r="K112" s="638"/>
    </row>
    <row r="113" spans="2:11" ht="12.75">
      <c r="B113" s="635"/>
      <c r="C113" s="636" t="s">
        <v>1498</v>
      </c>
      <c r="D113" s="637"/>
      <c r="E113" s="637" t="s">
        <v>751</v>
      </c>
      <c r="F113" s="637"/>
      <c r="G113" s="637"/>
      <c r="H113" s="637"/>
      <c r="I113" s="637"/>
      <c r="J113" s="637" t="s">
        <v>751</v>
      </c>
      <c r="K113" s="638"/>
    </row>
    <row r="114" spans="2:11" ht="12.75">
      <c r="B114" s="635"/>
      <c r="C114" s="644" t="s">
        <v>700</v>
      </c>
      <c r="D114" s="637" t="s">
        <v>1490</v>
      </c>
      <c r="E114" s="637">
        <v>1</v>
      </c>
      <c r="F114" s="637">
        <v>1</v>
      </c>
      <c r="G114" s="637">
        <v>0.8</v>
      </c>
      <c r="H114" s="637">
        <v>0.2</v>
      </c>
      <c r="I114" s="637">
        <v>1.4</v>
      </c>
      <c r="J114" s="649">
        <f t="shared" ref="J114:J116" si="12">G114*H114*I114*F114*E114</f>
        <v>0.22400000000000003</v>
      </c>
      <c r="K114" s="638"/>
    </row>
    <row r="115" spans="2:11" ht="12.75">
      <c r="B115" s="635"/>
      <c r="C115" s="644" t="s">
        <v>692</v>
      </c>
      <c r="D115" s="637" t="s">
        <v>1490</v>
      </c>
      <c r="E115" s="637">
        <v>1</v>
      </c>
      <c r="F115" s="637">
        <v>1</v>
      </c>
      <c r="G115" s="637">
        <v>0.6</v>
      </c>
      <c r="H115" s="637">
        <v>0.2</v>
      </c>
      <c r="I115" s="637">
        <v>2.15</v>
      </c>
      <c r="J115" s="649">
        <f t="shared" si="12"/>
        <v>0.25800000000000001</v>
      </c>
      <c r="K115" s="638"/>
    </row>
    <row r="116" spans="2:11" ht="12.75">
      <c r="B116" s="635"/>
      <c r="C116" s="644" t="s">
        <v>696</v>
      </c>
      <c r="D116" s="637" t="s">
        <v>1490</v>
      </c>
      <c r="E116" s="637">
        <v>2</v>
      </c>
      <c r="F116" s="637">
        <v>1</v>
      </c>
      <c r="G116" s="637">
        <v>0.7</v>
      </c>
      <c r="H116" s="637">
        <v>0.2</v>
      </c>
      <c r="I116" s="637">
        <v>2.15</v>
      </c>
      <c r="J116" s="649">
        <f t="shared" si="12"/>
        <v>0.60199999999999987</v>
      </c>
      <c r="K116" s="638"/>
    </row>
    <row r="117" spans="2:11" ht="12.75">
      <c r="B117" s="635"/>
      <c r="C117" s="636" t="s">
        <v>1499</v>
      </c>
      <c r="D117" s="637"/>
      <c r="E117" s="637" t="s">
        <v>751</v>
      </c>
      <c r="F117" s="637"/>
      <c r="G117" s="637"/>
      <c r="H117" s="637"/>
      <c r="I117" s="637"/>
      <c r="J117" s="637" t="s">
        <v>751</v>
      </c>
      <c r="K117" s="638"/>
    </row>
    <row r="118" spans="2:11" ht="12.75">
      <c r="B118" s="635"/>
      <c r="C118" s="644" t="s">
        <v>700</v>
      </c>
      <c r="D118" s="637" t="s">
        <v>1490</v>
      </c>
      <c r="E118" s="637">
        <v>1</v>
      </c>
      <c r="F118" s="637">
        <v>1</v>
      </c>
      <c r="G118" s="637">
        <v>0.8</v>
      </c>
      <c r="H118" s="637">
        <v>0.2</v>
      </c>
      <c r="I118" s="637">
        <v>2.15</v>
      </c>
      <c r="J118" s="649">
        <f t="shared" ref="J118:J119" si="13">G118*H118*I118*F118*E118</f>
        <v>0.34400000000000003</v>
      </c>
      <c r="K118" s="638"/>
    </row>
    <row r="119" spans="2:11" ht="12.75">
      <c r="B119" s="635"/>
      <c r="C119" s="644" t="s">
        <v>692</v>
      </c>
      <c r="D119" s="637" t="s">
        <v>1490</v>
      </c>
      <c r="E119" s="637">
        <v>2</v>
      </c>
      <c r="F119" s="637">
        <v>1</v>
      </c>
      <c r="G119" s="637">
        <v>0.6</v>
      </c>
      <c r="H119" s="637">
        <v>0.2</v>
      </c>
      <c r="I119" s="637">
        <v>2.15</v>
      </c>
      <c r="J119" s="649">
        <f t="shared" si="13"/>
        <v>0.51600000000000001</v>
      </c>
      <c r="K119" s="638"/>
    </row>
    <row r="120" spans="2:11" ht="12.75">
      <c r="B120" s="635"/>
      <c r="C120" s="636" t="s">
        <v>1500</v>
      </c>
      <c r="D120" s="637"/>
      <c r="E120" s="637" t="s">
        <v>751</v>
      </c>
      <c r="F120" s="637"/>
      <c r="G120" s="637"/>
      <c r="H120" s="637"/>
      <c r="I120" s="637"/>
      <c r="J120" s="637" t="s">
        <v>751</v>
      </c>
      <c r="K120" s="638"/>
    </row>
    <row r="121" spans="2:11" ht="12.75">
      <c r="B121" s="635"/>
      <c r="C121" s="644" t="s">
        <v>692</v>
      </c>
      <c r="D121" s="637" t="s">
        <v>1490</v>
      </c>
      <c r="E121" s="637">
        <v>2</v>
      </c>
      <c r="F121" s="637">
        <v>1</v>
      </c>
      <c r="G121" s="637">
        <v>0.6</v>
      </c>
      <c r="H121" s="637">
        <v>0.2</v>
      </c>
      <c r="I121" s="637">
        <v>2.0499999999999998</v>
      </c>
      <c r="J121" s="649">
        <f t="shared" ref="J121:J122" si="14">G121*H121*I121*F121*E121</f>
        <v>0.49199999999999994</v>
      </c>
      <c r="K121" s="638"/>
    </row>
    <row r="122" spans="2:11" ht="12.75">
      <c r="B122" s="635"/>
      <c r="C122" s="644" t="s">
        <v>687</v>
      </c>
      <c r="D122" s="637" t="s">
        <v>1490</v>
      </c>
      <c r="E122" s="637">
        <v>1</v>
      </c>
      <c r="F122" s="637">
        <v>1</v>
      </c>
      <c r="G122" s="637">
        <v>0.5</v>
      </c>
      <c r="H122" s="637">
        <v>0.2</v>
      </c>
      <c r="I122" s="637">
        <v>2.15</v>
      </c>
      <c r="J122" s="649">
        <f t="shared" si="14"/>
        <v>0.215</v>
      </c>
      <c r="K122" s="638"/>
    </row>
    <row r="123" spans="2:11" ht="12.75">
      <c r="B123" s="635"/>
      <c r="C123" s="636" t="s">
        <v>1501</v>
      </c>
      <c r="D123" s="637"/>
      <c r="E123" s="637" t="s">
        <v>751</v>
      </c>
      <c r="F123" s="637"/>
      <c r="G123" s="637"/>
      <c r="H123" s="637"/>
      <c r="I123" s="637"/>
      <c r="J123" s="637" t="s">
        <v>751</v>
      </c>
      <c r="K123" s="638"/>
    </row>
    <row r="124" spans="2:11" ht="12.75">
      <c r="B124" s="635"/>
      <c r="C124" s="644" t="s">
        <v>692</v>
      </c>
      <c r="D124" s="637" t="s">
        <v>1490</v>
      </c>
      <c r="E124" s="637">
        <v>2</v>
      </c>
      <c r="F124" s="637">
        <v>1</v>
      </c>
      <c r="G124" s="637">
        <v>0.6</v>
      </c>
      <c r="H124" s="637">
        <v>0.2</v>
      </c>
      <c r="I124" s="637">
        <v>2.15</v>
      </c>
      <c r="J124" s="649">
        <f t="shared" ref="J124:J125" si="15">G124*H124*I124*F124*E124</f>
        <v>0.51600000000000001</v>
      </c>
      <c r="K124" s="638"/>
    </row>
    <row r="125" spans="2:11" ht="12.75">
      <c r="B125" s="635"/>
      <c r="C125" s="644" t="s">
        <v>696</v>
      </c>
      <c r="D125" s="637" t="s">
        <v>1490</v>
      </c>
      <c r="E125" s="637">
        <v>1</v>
      </c>
      <c r="F125" s="637">
        <v>1</v>
      </c>
      <c r="G125" s="637">
        <v>0.7</v>
      </c>
      <c r="H125" s="637">
        <v>0.2</v>
      </c>
      <c r="I125" s="637">
        <v>2.0499999999999998</v>
      </c>
      <c r="J125" s="649">
        <f t="shared" si="15"/>
        <v>0.28699999999999992</v>
      </c>
      <c r="K125" s="638"/>
    </row>
    <row r="126" spans="2:11" ht="12.75">
      <c r="B126" s="635"/>
      <c r="C126" s="636" t="s">
        <v>1502</v>
      </c>
      <c r="D126" s="637"/>
      <c r="E126" s="637" t="s">
        <v>751</v>
      </c>
      <c r="F126" s="637"/>
      <c r="G126" s="637"/>
      <c r="H126" s="637"/>
      <c r="I126" s="637"/>
      <c r="J126" s="637" t="s">
        <v>751</v>
      </c>
      <c r="K126" s="638"/>
    </row>
    <row r="127" spans="2:11" ht="12.75">
      <c r="B127" s="635"/>
      <c r="C127" s="644" t="s">
        <v>687</v>
      </c>
      <c r="D127" s="637" t="s">
        <v>1490</v>
      </c>
      <c r="E127" s="637">
        <v>2</v>
      </c>
      <c r="F127" s="637">
        <v>1</v>
      </c>
      <c r="G127" s="637">
        <v>0.5</v>
      </c>
      <c r="H127" s="637">
        <v>0.2</v>
      </c>
      <c r="I127" s="637">
        <v>2.15</v>
      </c>
      <c r="J127" s="649">
        <f t="shared" ref="J127:J128" si="16">G127*H127*I127*F127*E127</f>
        <v>0.43</v>
      </c>
      <c r="K127" s="638"/>
    </row>
    <row r="128" spans="2:11" ht="12.75">
      <c r="B128" s="635"/>
      <c r="C128" s="644" t="s">
        <v>692</v>
      </c>
      <c r="D128" s="637" t="s">
        <v>1490</v>
      </c>
      <c r="E128" s="637">
        <v>2</v>
      </c>
      <c r="F128" s="637">
        <v>1</v>
      </c>
      <c r="G128" s="637">
        <v>0.6</v>
      </c>
      <c r="H128" s="637">
        <v>0.2</v>
      </c>
      <c r="I128" s="637">
        <v>2.15</v>
      </c>
      <c r="J128" s="649">
        <f t="shared" si="16"/>
        <v>0.51600000000000001</v>
      </c>
      <c r="K128" s="638"/>
    </row>
    <row r="129" spans="2:11">
      <c r="B129" s="635"/>
      <c r="C129" s="640" t="s">
        <v>1491</v>
      </c>
      <c r="D129" s="641" t="s">
        <v>1490</v>
      </c>
      <c r="E129" s="641"/>
      <c r="F129" s="642"/>
      <c r="G129" s="642"/>
      <c r="H129" s="642"/>
      <c r="I129" s="642"/>
      <c r="J129" s="641">
        <v>5.68</v>
      </c>
      <c r="K129" s="638"/>
    </row>
    <row r="130" spans="2:11" ht="12.75">
      <c r="B130" s="635"/>
      <c r="C130" s="644"/>
      <c r="D130" s="637"/>
      <c r="E130" s="637"/>
      <c r="F130" s="637"/>
      <c r="G130" s="637"/>
      <c r="H130" s="637"/>
      <c r="I130" s="637"/>
      <c r="J130" s="637"/>
      <c r="K130" s="638"/>
    </row>
    <row r="131" spans="2:11" ht="15">
      <c r="B131" s="659" t="s">
        <v>742</v>
      </c>
      <c r="C131" s="646" t="s">
        <v>1524</v>
      </c>
      <c r="D131" s="660"/>
      <c r="E131" s="660"/>
      <c r="F131" s="660"/>
      <c r="G131" s="660"/>
      <c r="H131" s="660"/>
      <c r="I131" s="660"/>
      <c r="J131" s="660"/>
      <c r="K131" s="661"/>
    </row>
    <row r="132" spans="2:11" ht="12.75">
      <c r="B132" s="635"/>
      <c r="C132" s="636" t="s">
        <v>1525</v>
      </c>
      <c r="D132" s="637" t="s">
        <v>1526</v>
      </c>
      <c r="E132" s="637">
        <v>1</v>
      </c>
      <c r="F132" s="637">
        <v>1</v>
      </c>
      <c r="G132" s="637">
        <v>24.1</v>
      </c>
      <c r="H132" s="637">
        <v>2.0499999999999998</v>
      </c>
      <c r="I132" s="637"/>
      <c r="J132" s="637">
        <f t="shared" ref="J132:J136" si="17">G132*H132*F132*E132</f>
        <v>49.405000000000001</v>
      </c>
      <c r="K132" s="638"/>
    </row>
    <row r="133" spans="2:11" ht="12.75">
      <c r="B133" s="635"/>
      <c r="C133" s="636" t="s">
        <v>1527</v>
      </c>
      <c r="D133" s="637" t="s">
        <v>1526</v>
      </c>
      <c r="E133" s="637">
        <v>1</v>
      </c>
      <c r="F133" s="637">
        <v>1</v>
      </c>
      <c r="G133" s="637">
        <v>7.3</v>
      </c>
      <c r="H133" s="637">
        <v>1.95</v>
      </c>
      <c r="I133" s="637"/>
      <c r="J133" s="637">
        <f t="shared" si="17"/>
        <v>14.234999999999999</v>
      </c>
      <c r="K133" s="638"/>
    </row>
    <row r="134" spans="2:11" ht="12.75">
      <c r="B134" s="635"/>
      <c r="C134" s="636" t="s">
        <v>1528</v>
      </c>
      <c r="D134" s="637"/>
      <c r="E134" s="637">
        <v>1</v>
      </c>
      <c r="F134" s="637">
        <v>1</v>
      </c>
      <c r="G134" s="637">
        <v>50.8</v>
      </c>
      <c r="H134" s="637">
        <v>2.1</v>
      </c>
      <c r="I134" s="637"/>
      <c r="J134" s="637">
        <f t="shared" si="17"/>
        <v>106.67999999999999</v>
      </c>
      <c r="K134" s="638"/>
    </row>
    <row r="135" spans="2:11" ht="12.75">
      <c r="B135" s="635"/>
      <c r="C135" s="636" t="s">
        <v>1529</v>
      </c>
      <c r="D135" s="637"/>
      <c r="E135" s="637">
        <v>1</v>
      </c>
      <c r="F135" s="637">
        <v>1</v>
      </c>
      <c r="G135" s="637">
        <v>2.5</v>
      </c>
      <c r="H135" s="637">
        <v>2.15</v>
      </c>
      <c r="I135" s="637"/>
      <c r="J135" s="637">
        <f t="shared" si="17"/>
        <v>5.375</v>
      </c>
      <c r="K135" s="638"/>
    </row>
    <row r="136" spans="2:11" ht="12.75">
      <c r="B136" s="635"/>
      <c r="C136" s="636" t="s">
        <v>1530</v>
      </c>
      <c r="D136" s="637" t="s">
        <v>1526</v>
      </c>
      <c r="E136" s="637">
        <v>1</v>
      </c>
      <c r="F136" s="637">
        <v>1</v>
      </c>
      <c r="G136" s="637">
        <v>11.8</v>
      </c>
      <c r="H136" s="637">
        <v>1.9</v>
      </c>
      <c r="I136" s="637"/>
      <c r="J136" s="637">
        <f t="shared" si="17"/>
        <v>22.42</v>
      </c>
      <c r="K136" s="638"/>
    </row>
    <row r="137" spans="2:11" ht="12.75">
      <c r="B137" s="635"/>
      <c r="C137" s="636" t="s">
        <v>1531</v>
      </c>
      <c r="D137" s="637"/>
      <c r="E137" s="637"/>
      <c r="F137" s="637"/>
      <c r="G137" s="637"/>
      <c r="H137" s="637"/>
      <c r="I137" s="637"/>
      <c r="J137" s="637"/>
      <c r="K137" s="638"/>
    </row>
    <row r="138" spans="2:11" ht="12.75">
      <c r="B138" s="635"/>
      <c r="C138" s="644" t="s">
        <v>1494</v>
      </c>
      <c r="D138" s="637"/>
      <c r="E138" s="637"/>
      <c r="F138" s="637"/>
      <c r="G138" s="637"/>
      <c r="H138" s="637"/>
      <c r="I138" s="637"/>
      <c r="J138" s="637"/>
      <c r="K138" s="638"/>
    </row>
    <row r="139" spans="2:11" ht="12.75">
      <c r="B139" s="635"/>
      <c r="C139" s="644" t="s">
        <v>687</v>
      </c>
      <c r="D139" s="637" t="s">
        <v>1526</v>
      </c>
      <c r="E139" s="637">
        <v>1</v>
      </c>
      <c r="F139" s="637">
        <v>-1</v>
      </c>
      <c r="G139" s="637">
        <v>0.5</v>
      </c>
      <c r="H139" s="637"/>
      <c r="I139" s="637">
        <v>1.5</v>
      </c>
      <c r="J139" s="649">
        <f t="shared" ref="J139:J140" si="18">G139*I139*F139*E139</f>
        <v>-0.75</v>
      </c>
      <c r="K139" s="638"/>
    </row>
    <row r="140" spans="2:11" ht="12.75">
      <c r="B140" s="635"/>
      <c r="C140" s="644" t="s">
        <v>700</v>
      </c>
      <c r="D140" s="637" t="s">
        <v>1526</v>
      </c>
      <c r="E140" s="637">
        <v>1</v>
      </c>
      <c r="F140" s="637">
        <v>-1</v>
      </c>
      <c r="G140" s="637">
        <v>0.8</v>
      </c>
      <c r="H140" s="637"/>
      <c r="I140" s="637">
        <v>1.5</v>
      </c>
      <c r="J140" s="649">
        <f t="shared" si="18"/>
        <v>-1.2000000000000002</v>
      </c>
      <c r="K140" s="638"/>
    </row>
    <row r="141" spans="2:11" ht="12.75">
      <c r="B141" s="635"/>
      <c r="C141" s="644" t="s">
        <v>1495</v>
      </c>
      <c r="D141" s="637" t="s">
        <v>1526</v>
      </c>
      <c r="E141" s="637"/>
      <c r="F141" s="637"/>
      <c r="G141" s="637" t="s">
        <v>751</v>
      </c>
      <c r="H141" s="637"/>
      <c r="I141" s="637" t="s">
        <v>751</v>
      </c>
      <c r="J141" s="649" t="s">
        <v>751</v>
      </c>
      <c r="K141" s="638"/>
    </row>
    <row r="142" spans="2:11" ht="12.75">
      <c r="B142" s="635"/>
      <c r="C142" s="644" t="s">
        <v>687</v>
      </c>
      <c r="D142" s="637" t="s">
        <v>1526</v>
      </c>
      <c r="E142" s="637">
        <v>1</v>
      </c>
      <c r="F142" s="637">
        <v>-1</v>
      </c>
      <c r="G142" s="637">
        <v>0.5</v>
      </c>
      <c r="H142" s="637"/>
      <c r="I142" s="637">
        <v>1.5</v>
      </c>
      <c r="J142" s="649">
        <f>G142*I142*F142*E142</f>
        <v>-0.75</v>
      </c>
      <c r="K142" s="638"/>
    </row>
    <row r="143" spans="2:11" ht="12.75">
      <c r="B143" s="635"/>
      <c r="C143" s="644" t="s">
        <v>1496</v>
      </c>
      <c r="D143" s="637" t="s">
        <v>1526</v>
      </c>
      <c r="E143" s="637"/>
      <c r="F143" s="637"/>
      <c r="G143" s="637" t="s">
        <v>751</v>
      </c>
      <c r="H143" s="637"/>
      <c r="I143" s="637" t="s">
        <v>751</v>
      </c>
      <c r="J143" s="649" t="s">
        <v>751</v>
      </c>
      <c r="K143" s="638"/>
    </row>
    <row r="144" spans="2:11" ht="12.75">
      <c r="B144" s="635"/>
      <c r="C144" s="644" t="s">
        <v>1523</v>
      </c>
      <c r="D144" s="637" t="s">
        <v>1526</v>
      </c>
      <c r="E144" s="637">
        <v>1</v>
      </c>
      <c r="F144" s="637">
        <v>-1</v>
      </c>
      <c r="G144" s="637">
        <v>0.3</v>
      </c>
      <c r="H144" s="637"/>
      <c r="I144" s="637">
        <v>1.6</v>
      </c>
      <c r="J144" s="649">
        <f>G144*I144*F144*E144</f>
        <v>-0.48</v>
      </c>
      <c r="K144" s="638"/>
    </row>
    <row r="145" spans="2:11" ht="12.75">
      <c r="B145" s="635"/>
      <c r="C145" s="644" t="s">
        <v>1498</v>
      </c>
      <c r="D145" s="637" t="s">
        <v>1526</v>
      </c>
      <c r="E145" s="637"/>
      <c r="F145" s="637"/>
      <c r="G145" s="637" t="s">
        <v>751</v>
      </c>
      <c r="H145" s="637"/>
      <c r="I145" s="637" t="s">
        <v>751</v>
      </c>
      <c r="J145" s="649" t="s">
        <v>751</v>
      </c>
      <c r="K145" s="638"/>
    </row>
    <row r="146" spans="2:11" ht="12.75">
      <c r="B146" s="635"/>
      <c r="C146" s="644" t="s">
        <v>700</v>
      </c>
      <c r="D146" s="637" t="s">
        <v>1526</v>
      </c>
      <c r="E146" s="637">
        <v>1</v>
      </c>
      <c r="F146" s="637">
        <v>-1</v>
      </c>
      <c r="G146" s="637">
        <v>0.8</v>
      </c>
      <c r="H146" s="637"/>
      <c r="I146" s="637">
        <v>1.5</v>
      </c>
      <c r="J146" s="649">
        <f t="shared" ref="J146:J148" si="19">G146*I146*F146*E146</f>
        <v>-1.2000000000000002</v>
      </c>
      <c r="K146" s="638"/>
    </row>
    <row r="147" spans="2:11" ht="12.75">
      <c r="B147" s="635"/>
      <c r="C147" s="644" t="s">
        <v>692</v>
      </c>
      <c r="D147" s="637" t="s">
        <v>1526</v>
      </c>
      <c r="E147" s="637">
        <v>1</v>
      </c>
      <c r="F147" s="637">
        <v>-1</v>
      </c>
      <c r="G147" s="637">
        <v>0.6</v>
      </c>
      <c r="H147" s="637"/>
      <c r="I147" s="637">
        <v>1.5</v>
      </c>
      <c r="J147" s="649">
        <f t="shared" si="19"/>
        <v>-0.89999999999999991</v>
      </c>
      <c r="K147" s="638"/>
    </row>
    <row r="148" spans="2:11" ht="12.75">
      <c r="B148" s="635"/>
      <c r="C148" s="644" t="s">
        <v>696</v>
      </c>
      <c r="D148" s="637" t="s">
        <v>1526</v>
      </c>
      <c r="E148" s="637">
        <v>1</v>
      </c>
      <c r="F148" s="637">
        <v>-1</v>
      </c>
      <c r="G148" s="637">
        <v>0.7</v>
      </c>
      <c r="H148" s="637"/>
      <c r="I148" s="637">
        <v>1.5</v>
      </c>
      <c r="J148" s="649">
        <f t="shared" si="19"/>
        <v>-1.0499999999999998</v>
      </c>
      <c r="K148" s="638"/>
    </row>
    <row r="149" spans="2:11" ht="12.75">
      <c r="B149" s="635"/>
      <c r="C149" s="644" t="s">
        <v>1499</v>
      </c>
      <c r="D149" s="637" t="s">
        <v>1526</v>
      </c>
      <c r="E149" s="637"/>
      <c r="F149" s="637"/>
      <c r="G149" s="637" t="s">
        <v>751</v>
      </c>
      <c r="H149" s="637"/>
      <c r="I149" s="637" t="s">
        <v>751</v>
      </c>
      <c r="J149" s="649" t="s">
        <v>751</v>
      </c>
      <c r="K149" s="638"/>
    </row>
    <row r="150" spans="2:11" ht="12.75">
      <c r="B150" s="635"/>
      <c r="C150" s="644" t="s">
        <v>700</v>
      </c>
      <c r="D150" s="637" t="s">
        <v>1526</v>
      </c>
      <c r="E150" s="637">
        <v>1</v>
      </c>
      <c r="F150" s="637">
        <v>-1</v>
      </c>
      <c r="G150" s="637">
        <v>0.8</v>
      </c>
      <c r="H150" s="637"/>
      <c r="I150" s="637">
        <v>1.5</v>
      </c>
      <c r="J150" s="649">
        <f t="shared" ref="J150:J151" si="20">G150*I150*F150*E150</f>
        <v>-1.2000000000000002</v>
      </c>
      <c r="K150" s="638"/>
    </row>
    <row r="151" spans="2:11" ht="12.75">
      <c r="B151" s="635"/>
      <c r="C151" s="644" t="s">
        <v>692</v>
      </c>
      <c r="D151" s="637" t="s">
        <v>1526</v>
      </c>
      <c r="E151" s="637">
        <v>1</v>
      </c>
      <c r="F151" s="637">
        <v>-1</v>
      </c>
      <c r="G151" s="637">
        <v>0.6</v>
      </c>
      <c r="H151" s="637"/>
      <c r="I151" s="637">
        <v>1.5</v>
      </c>
      <c r="J151" s="649">
        <f t="shared" si="20"/>
        <v>-0.89999999999999991</v>
      </c>
      <c r="K151" s="638"/>
    </row>
    <row r="152" spans="2:11" ht="12.75">
      <c r="B152" s="635"/>
      <c r="C152" s="644" t="s">
        <v>1500</v>
      </c>
      <c r="D152" s="637" t="s">
        <v>1526</v>
      </c>
      <c r="E152" s="637"/>
      <c r="F152" s="637"/>
      <c r="G152" s="637" t="s">
        <v>751</v>
      </c>
      <c r="H152" s="637"/>
      <c r="I152" s="637" t="s">
        <v>751</v>
      </c>
      <c r="J152" s="649" t="s">
        <v>751</v>
      </c>
      <c r="K152" s="638"/>
    </row>
    <row r="153" spans="2:11" ht="12.75">
      <c r="B153" s="635"/>
      <c r="C153" s="644" t="s">
        <v>692</v>
      </c>
      <c r="D153" s="637" t="s">
        <v>1526</v>
      </c>
      <c r="E153" s="637">
        <v>1</v>
      </c>
      <c r="F153" s="637">
        <v>-1</v>
      </c>
      <c r="G153" s="637">
        <v>0.6</v>
      </c>
      <c r="H153" s="637"/>
      <c r="I153" s="637">
        <v>1.4</v>
      </c>
      <c r="J153" s="649">
        <f t="shared" ref="J153:J154" si="21">G153*I153*F153*E153</f>
        <v>-0.84</v>
      </c>
      <c r="K153" s="638"/>
    </row>
    <row r="154" spans="2:11" ht="12.75">
      <c r="B154" s="635"/>
      <c r="C154" s="644" t="s">
        <v>687</v>
      </c>
      <c r="D154" s="637" t="s">
        <v>1526</v>
      </c>
      <c r="E154" s="637">
        <v>1</v>
      </c>
      <c r="F154" s="637">
        <v>-1</v>
      </c>
      <c r="G154" s="637">
        <v>0.5</v>
      </c>
      <c r="H154" s="637"/>
      <c r="I154" s="637">
        <v>1.5</v>
      </c>
      <c r="J154" s="649">
        <f t="shared" si="21"/>
        <v>-0.75</v>
      </c>
      <c r="K154" s="638"/>
    </row>
    <row r="155" spans="2:11" ht="12.75">
      <c r="B155" s="635"/>
      <c r="C155" s="644" t="s">
        <v>1501</v>
      </c>
      <c r="D155" s="637" t="s">
        <v>1526</v>
      </c>
      <c r="E155" s="637"/>
      <c r="F155" s="637"/>
      <c r="G155" s="637" t="s">
        <v>751</v>
      </c>
      <c r="H155" s="637"/>
      <c r="I155" s="637" t="s">
        <v>751</v>
      </c>
      <c r="J155" s="649" t="s">
        <v>751</v>
      </c>
      <c r="K155" s="638"/>
    </row>
    <row r="156" spans="2:11" ht="12.75">
      <c r="B156" s="635"/>
      <c r="C156" s="644" t="s">
        <v>692</v>
      </c>
      <c r="D156" s="637" t="s">
        <v>1526</v>
      </c>
      <c r="E156" s="637">
        <v>1</v>
      </c>
      <c r="F156" s="637">
        <v>-1</v>
      </c>
      <c r="G156" s="637">
        <v>0.6</v>
      </c>
      <c r="H156" s="637"/>
      <c r="I156" s="637">
        <v>1.5</v>
      </c>
      <c r="J156" s="649">
        <f>G156*I156*F156*E156</f>
        <v>-0.89999999999999991</v>
      </c>
      <c r="K156" s="638"/>
    </row>
    <row r="157" spans="2:11" ht="12.75">
      <c r="B157" s="635"/>
      <c r="C157" s="644" t="s">
        <v>1502</v>
      </c>
      <c r="D157" s="637" t="s">
        <v>1526</v>
      </c>
      <c r="E157" s="637"/>
      <c r="F157" s="637"/>
      <c r="G157" s="637" t="s">
        <v>751</v>
      </c>
      <c r="H157" s="637"/>
      <c r="I157" s="637" t="s">
        <v>751</v>
      </c>
      <c r="J157" s="649" t="s">
        <v>751</v>
      </c>
      <c r="K157" s="638"/>
    </row>
    <row r="158" spans="2:11" ht="12.75">
      <c r="B158" s="635"/>
      <c r="C158" s="644" t="s">
        <v>687</v>
      </c>
      <c r="D158" s="637" t="s">
        <v>1526</v>
      </c>
      <c r="E158" s="637">
        <v>2</v>
      </c>
      <c r="F158" s="637">
        <v>-1</v>
      </c>
      <c r="G158" s="637">
        <v>0.5</v>
      </c>
      <c r="H158" s="637"/>
      <c r="I158" s="637">
        <v>1.5</v>
      </c>
      <c r="J158" s="649">
        <f t="shared" ref="J158:J159" si="22">G158*I158*F158*E158</f>
        <v>-1.5</v>
      </c>
      <c r="K158" s="638"/>
    </row>
    <row r="159" spans="2:11" ht="12.75">
      <c r="B159" s="635"/>
      <c r="C159" s="644" t="s">
        <v>692</v>
      </c>
      <c r="D159" s="637" t="s">
        <v>1526</v>
      </c>
      <c r="E159" s="637">
        <v>2</v>
      </c>
      <c r="F159" s="637">
        <v>-1</v>
      </c>
      <c r="G159" s="637">
        <v>0.6</v>
      </c>
      <c r="H159" s="637"/>
      <c r="I159" s="637">
        <v>1.5</v>
      </c>
      <c r="J159" s="649">
        <f t="shared" si="22"/>
        <v>-1.7999999999999998</v>
      </c>
      <c r="K159" s="638"/>
    </row>
    <row r="160" spans="2:11" ht="12.75">
      <c r="B160" s="635"/>
      <c r="C160" s="636" t="s">
        <v>1532</v>
      </c>
      <c r="D160" s="637"/>
      <c r="E160" s="637"/>
      <c r="F160" s="637"/>
      <c r="G160" s="637"/>
      <c r="H160" s="637"/>
      <c r="I160" s="637"/>
      <c r="J160" s="637"/>
      <c r="K160" s="638"/>
    </row>
    <row r="161" spans="2:11" ht="12.75">
      <c r="B161" s="635"/>
      <c r="C161" s="644" t="s">
        <v>1494</v>
      </c>
      <c r="D161" s="637"/>
      <c r="E161" s="637"/>
      <c r="F161" s="637"/>
      <c r="G161" s="637"/>
      <c r="H161" s="637"/>
      <c r="I161" s="637"/>
      <c r="J161" s="637"/>
      <c r="K161" s="638"/>
    </row>
    <row r="162" spans="2:11" ht="12.75">
      <c r="B162" s="635"/>
      <c r="C162" s="644" t="s">
        <v>1118</v>
      </c>
      <c r="D162" s="637" t="s">
        <v>1526</v>
      </c>
      <c r="E162" s="637">
        <v>1</v>
      </c>
      <c r="F162" s="637">
        <v>-1</v>
      </c>
      <c r="G162" s="637">
        <v>2.2000000000000002</v>
      </c>
      <c r="H162" s="637"/>
      <c r="I162" s="637">
        <v>0.5</v>
      </c>
      <c r="J162" s="649">
        <f t="shared" ref="J162:J164" si="23">G162*I162*F162*E162</f>
        <v>-1.1000000000000001</v>
      </c>
      <c r="K162" s="638"/>
    </row>
    <row r="163" spans="2:11" ht="12.75">
      <c r="B163" s="635"/>
      <c r="C163" s="644" t="s">
        <v>1121</v>
      </c>
      <c r="D163" s="637" t="s">
        <v>1526</v>
      </c>
      <c r="E163" s="637">
        <v>1</v>
      </c>
      <c r="F163" s="637">
        <v>-1</v>
      </c>
      <c r="G163" s="637">
        <v>1.8</v>
      </c>
      <c r="H163" s="637"/>
      <c r="I163" s="637">
        <v>0.5</v>
      </c>
      <c r="J163" s="649">
        <f t="shared" si="23"/>
        <v>-0.9</v>
      </c>
      <c r="K163" s="638"/>
    </row>
    <row r="164" spans="2:11" ht="12.75">
      <c r="B164" s="635"/>
      <c r="C164" s="644" t="s">
        <v>1118</v>
      </c>
      <c r="D164" s="637" t="s">
        <v>1526</v>
      </c>
      <c r="E164" s="637">
        <v>1</v>
      </c>
      <c r="F164" s="637">
        <v>-1</v>
      </c>
      <c r="G164" s="637">
        <v>1.8</v>
      </c>
      <c r="H164" s="637"/>
      <c r="I164" s="637">
        <v>0.5</v>
      </c>
      <c r="J164" s="649">
        <f t="shared" si="23"/>
        <v>-0.9</v>
      </c>
      <c r="K164" s="638"/>
    </row>
    <row r="165" spans="2:11" ht="12.75">
      <c r="B165" s="635"/>
      <c r="C165" s="644" t="s">
        <v>1533</v>
      </c>
      <c r="D165" s="637"/>
      <c r="E165" s="637"/>
      <c r="F165" s="637"/>
      <c r="G165" s="637"/>
      <c r="H165" s="637"/>
      <c r="I165" s="637"/>
      <c r="J165" s="649" t="s">
        <v>751</v>
      </c>
      <c r="K165" s="638"/>
    </row>
    <row r="166" spans="2:11" ht="12.75">
      <c r="B166" s="635"/>
      <c r="C166" s="644" t="s">
        <v>1118</v>
      </c>
      <c r="D166" s="637" t="s">
        <v>1526</v>
      </c>
      <c r="E166" s="637">
        <v>1</v>
      </c>
      <c r="F166" s="637">
        <v>-1</v>
      </c>
      <c r="G166" s="637">
        <v>1.4</v>
      </c>
      <c r="H166" s="637"/>
      <c r="I166" s="637">
        <v>0.5</v>
      </c>
      <c r="J166" s="649">
        <f t="shared" ref="J166:J167" si="24">G166*I166*F166*E166</f>
        <v>-0.7</v>
      </c>
      <c r="K166" s="638"/>
    </row>
    <row r="167" spans="2:11" ht="12.75">
      <c r="B167" s="635"/>
      <c r="C167" s="644" t="s">
        <v>1124</v>
      </c>
      <c r="D167" s="637" t="s">
        <v>1526</v>
      </c>
      <c r="E167" s="637">
        <v>1</v>
      </c>
      <c r="F167" s="637">
        <v>-1</v>
      </c>
      <c r="G167" s="637">
        <v>2.5</v>
      </c>
      <c r="H167" s="637"/>
      <c r="I167" s="637">
        <v>0.5</v>
      </c>
      <c r="J167" s="649">
        <f t="shared" si="24"/>
        <v>-1.25</v>
      </c>
      <c r="K167" s="638"/>
    </row>
    <row r="168" spans="2:11" ht="12.75">
      <c r="B168" s="635"/>
      <c r="C168" s="644" t="s">
        <v>1534</v>
      </c>
      <c r="D168" s="637"/>
      <c r="E168" s="637"/>
      <c r="F168" s="637"/>
      <c r="G168" s="637"/>
      <c r="H168" s="637"/>
      <c r="I168" s="637"/>
      <c r="J168" s="649" t="s">
        <v>751</v>
      </c>
      <c r="K168" s="638"/>
    </row>
    <row r="169" spans="2:11" ht="12.75">
      <c r="B169" s="635"/>
      <c r="C169" s="644" t="s">
        <v>1121</v>
      </c>
      <c r="D169" s="637" t="s">
        <v>1526</v>
      </c>
      <c r="E169" s="637">
        <v>1</v>
      </c>
      <c r="F169" s="637">
        <v>-1</v>
      </c>
      <c r="G169" s="637">
        <v>1.55</v>
      </c>
      <c r="H169" s="637"/>
      <c r="I169" s="637">
        <v>0.5</v>
      </c>
      <c r="J169" s="649">
        <f>G169*I169*F169*E169</f>
        <v>-0.77500000000000002</v>
      </c>
      <c r="K169" s="638"/>
    </row>
    <row r="170" spans="2:11" ht="12.75">
      <c r="B170" s="635"/>
      <c r="C170" s="644" t="s">
        <v>1535</v>
      </c>
      <c r="D170" s="637"/>
      <c r="E170" s="637"/>
      <c r="F170" s="637"/>
      <c r="G170" s="637"/>
      <c r="H170" s="637"/>
      <c r="I170" s="637"/>
      <c r="J170" s="649" t="s">
        <v>751</v>
      </c>
      <c r="K170" s="638"/>
    </row>
    <row r="171" spans="2:11" ht="12.75">
      <c r="B171" s="635"/>
      <c r="C171" s="644" t="s">
        <v>1118</v>
      </c>
      <c r="D171" s="637" t="s">
        <v>1526</v>
      </c>
      <c r="E171" s="637">
        <v>1</v>
      </c>
      <c r="F171" s="637">
        <v>-1</v>
      </c>
      <c r="G171" s="637">
        <v>1.7</v>
      </c>
      <c r="H171" s="637"/>
      <c r="I171" s="637">
        <v>0.5</v>
      </c>
      <c r="J171" s="649">
        <f t="shared" ref="J171:J172" si="25">G171*I171*F171*E171</f>
        <v>-0.85</v>
      </c>
      <c r="K171" s="638"/>
    </row>
    <row r="172" spans="2:11" ht="12.75">
      <c r="B172" s="635"/>
      <c r="C172" s="644" t="s">
        <v>1118</v>
      </c>
      <c r="D172" s="637" t="s">
        <v>1526</v>
      </c>
      <c r="E172" s="637">
        <v>1</v>
      </c>
      <c r="F172" s="637">
        <v>-1</v>
      </c>
      <c r="G172" s="637">
        <v>1.65</v>
      </c>
      <c r="H172" s="637"/>
      <c r="I172" s="637">
        <v>0.5</v>
      </c>
      <c r="J172" s="649">
        <f t="shared" si="25"/>
        <v>-0.82499999999999996</v>
      </c>
      <c r="K172" s="638"/>
    </row>
    <row r="173" spans="2:11" ht="12.75">
      <c r="B173" s="635"/>
      <c r="C173" s="644" t="s">
        <v>1502</v>
      </c>
      <c r="D173" s="637" t="s">
        <v>1526</v>
      </c>
      <c r="E173" s="637"/>
      <c r="F173" s="637"/>
      <c r="G173" s="637"/>
      <c r="H173" s="637"/>
      <c r="I173" s="637"/>
      <c r="J173" s="649" t="s">
        <v>751</v>
      </c>
      <c r="K173" s="638"/>
    </row>
    <row r="174" spans="2:11" ht="12.75">
      <c r="B174" s="635"/>
      <c r="C174" s="644" t="s">
        <v>1118</v>
      </c>
      <c r="D174" s="637" t="s">
        <v>1526</v>
      </c>
      <c r="E174" s="637">
        <v>1</v>
      </c>
      <c r="F174" s="637">
        <v>-1</v>
      </c>
      <c r="G174" s="637">
        <v>1.6</v>
      </c>
      <c r="H174" s="637"/>
      <c r="I174" s="637">
        <v>0.5</v>
      </c>
      <c r="J174" s="649">
        <f t="shared" ref="J174:J176" si="26">G174*I174*F174*E174</f>
        <v>-0.8</v>
      </c>
      <c r="K174" s="638"/>
    </row>
    <row r="175" spans="2:11" ht="12.75">
      <c r="B175" s="635"/>
      <c r="C175" s="644" t="s">
        <v>1121</v>
      </c>
      <c r="D175" s="637" t="s">
        <v>1526</v>
      </c>
      <c r="E175" s="637">
        <v>1</v>
      </c>
      <c r="F175" s="637">
        <v>-1</v>
      </c>
      <c r="G175" s="637">
        <v>1.9</v>
      </c>
      <c r="H175" s="637"/>
      <c r="I175" s="637">
        <v>0.5</v>
      </c>
      <c r="J175" s="649">
        <f t="shared" si="26"/>
        <v>-0.95</v>
      </c>
      <c r="K175" s="638"/>
    </row>
    <row r="176" spans="2:11" ht="12.75">
      <c r="B176" s="635"/>
      <c r="C176" s="644" t="s">
        <v>1118</v>
      </c>
      <c r="D176" s="637" t="s">
        <v>1526</v>
      </c>
      <c r="E176" s="637">
        <v>1</v>
      </c>
      <c r="F176" s="637">
        <v>-1</v>
      </c>
      <c r="G176" s="637">
        <v>1.65</v>
      </c>
      <c r="H176" s="637"/>
      <c r="I176" s="637">
        <v>0.5</v>
      </c>
      <c r="J176" s="649">
        <f t="shared" si="26"/>
        <v>-0.82499999999999996</v>
      </c>
      <c r="K176" s="638"/>
    </row>
    <row r="177" spans="2:11" ht="12.75">
      <c r="B177" s="635"/>
      <c r="C177" s="644" t="s">
        <v>1535</v>
      </c>
      <c r="D177" s="637"/>
      <c r="E177" s="637"/>
      <c r="F177" s="637"/>
      <c r="G177" s="637"/>
      <c r="H177" s="637"/>
      <c r="I177" s="637"/>
      <c r="J177" s="649" t="s">
        <v>751</v>
      </c>
      <c r="K177" s="638"/>
    </row>
    <row r="178" spans="2:11" ht="12.75">
      <c r="B178" s="635"/>
      <c r="C178" s="644" t="s">
        <v>1121</v>
      </c>
      <c r="D178" s="637" t="s">
        <v>1526</v>
      </c>
      <c r="E178" s="637">
        <v>1</v>
      </c>
      <c r="F178" s="637">
        <v>-3</v>
      </c>
      <c r="G178" s="637">
        <v>1.6</v>
      </c>
      <c r="H178" s="637"/>
      <c r="I178" s="637">
        <v>0.5</v>
      </c>
      <c r="J178" s="649">
        <f t="shared" ref="J178:J180" si="27">G178*I178*F178*E178</f>
        <v>-2.4000000000000004</v>
      </c>
      <c r="K178" s="638"/>
    </row>
    <row r="179" spans="2:11" ht="12.75">
      <c r="B179" s="635"/>
      <c r="C179" s="644" t="s">
        <v>1121</v>
      </c>
      <c r="D179" s="637" t="s">
        <v>1526</v>
      </c>
      <c r="E179" s="637">
        <v>1</v>
      </c>
      <c r="F179" s="637">
        <v>-2</v>
      </c>
      <c r="G179" s="637">
        <v>0.55000000000000004</v>
      </c>
      <c r="H179" s="637"/>
      <c r="I179" s="637">
        <v>0.5</v>
      </c>
      <c r="J179" s="649">
        <f t="shared" si="27"/>
        <v>-0.55000000000000004</v>
      </c>
      <c r="K179" s="638"/>
    </row>
    <row r="180" spans="2:11" ht="12.75">
      <c r="B180" s="635"/>
      <c r="C180" s="644" t="s">
        <v>1497</v>
      </c>
      <c r="D180" s="637" t="s">
        <v>1526</v>
      </c>
      <c r="E180" s="637">
        <v>1</v>
      </c>
      <c r="F180" s="637">
        <v>-1</v>
      </c>
      <c r="G180" s="637">
        <v>1.6</v>
      </c>
      <c r="H180" s="637"/>
      <c r="I180" s="637">
        <v>0.5</v>
      </c>
      <c r="J180" s="649">
        <f t="shared" si="27"/>
        <v>-0.8</v>
      </c>
      <c r="K180" s="638"/>
    </row>
    <row r="181" spans="2:11">
      <c r="B181" s="635"/>
      <c r="C181" s="640" t="s">
        <v>1491</v>
      </c>
      <c r="D181" s="641" t="s">
        <v>1490</v>
      </c>
      <c r="E181" s="641"/>
      <c r="F181" s="642"/>
      <c r="G181" s="642"/>
      <c r="H181" s="642"/>
      <c r="I181" s="642"/>
      <c r="J181" s="641">
        <f>SUM(J132:J180)</f>
        <v>170.27</v>
      </c>
      <c r="K181" s="638"/>
    </row>
    <row r="182" spans="2:11">
      <c r="B182" s="635"/>
      <c r="C182" s="640"/>
      <c r="D182" s="641"/>
      <c r="E182" s="641"/>
      <c r="F182" s="642"/>
      <c r="G182" s="642"/>
      <c r="H182" s="642"/>
      <c r="I182" s="642"/>
      <c r="J182" s="641"/>
      <c r="K182" s="638"/>
    </row>
    <row r="183" spans="2:11" ht="15">
      <c r="B183" s="645" t="s">
        <v>732</v>
      </c>
      <c r="C183" s="646" t="s">
        <v>1536</v>
      </c>
      <c r="D183" s="647"/>
      <c r="E183" s="647"/>
      <c r="F183" s="647"/>
      <c r="G183" s="647"/>
      <c r="H183" s="647"/>
      <c r="I183" s="647"/>
      <c r="J183" s="647"/>
      <c r="K183" s="648"/>
    </row>
    <row r="184" spans="2:11" ht="12.75">
      <c r="B184" s="635"/>
      <c r="C184" s="636" t="s">
        <v>1494</v>
      </c>
      <c r="D184" s="637"/>
      <c r="E184" s="637"/>
      <c r="F184" s="637"/>
      <c r="G184" s="637"/>
      <c r="H184" s="637"/>
      <c r="I184" s="637"/>
      <c r="J184" s="637"/>
      <c r="K184" s="638"/>
    </row>
    <row r="185" spans="2:11" ht="12.75">
      <c r="B185" s="635"/>
      <c r="C185" s="644" t="s">
        <v>1121</v>
      </c>
      <c r="D185" s="637" t="s">
        <v>1490</v>
      </c>
      <c r="E185" s="637">
        <v>1</v>
      </c>
      <c r="F185" s="637">
        <v>1</v>
      </c>
      <c r="G185" s="637">
        <v>2.1</v>
      </c>
      <c r="H185" s="637">
        <v>1.8</v>
      </c>
      <c r="I185" s="637"/>
      <c r="J185" s="637">
        <f t="shared" ref="J185:J186" si="28">G185*H185*F185*E185</f>
        <v>3.7800000000000002</v>
      </c>
      <c r="K185" s="638"/>
    </row>
    <row r="186" spans="2:11" ht="12.75">
      <c r="B186" s="635"/>
      <c r="C186" s="644" t="s">
        <v>1118</v>
      </c>
      <c r="D186" s="637" t="s">
        <v>1490</v>
      </c>
      <c r="E186" s="637">
        <v>1</v>
      </c>
      <c r="F186" s="637">
        <v>1</v>
      </c>
      <c r="G186" s="637">
        <v>1.8</v>
      </c>
      <c r="H186" s="637">
        <v>1.6</v>
      </c>
      <c r="I186" s="637"/>
      <c r="J186" s="637">
        <f t="shared" si="28"/>
        <v>2.8800000000000003</v>
      </c>
      <c r="K186" s="638"/>
    </row>
    <row r="187" spans="2:11" ht="12.75">
      <c r="B187" s="635"/>
      <c r="C187" s="636" t="s">
        <v>1495</v>
      </c>
      <c r="D187" s="637"/>
      <c r="E187" s="637"/>
      <c r="F187" s="637"/>
      <c r="G187" s="637"/>
      <c r="H187" s="637"/>
      <c r="I187" s="637"/>
      <c r="J187" s="637"/>
      <c r="K187" s="638"/>
    </row>
    <row r="188" spans="2:11" ht="12.75">
      <c r="B188" s="635"/>
      <c r="C188" s="644" t="s">
        <v>1118</v>
      </c>
      <c r="D188" s="637" t="s">
        <v>1490</v>
      </c>
      <c r="E188" s="637">
        <v>1</v>
      </c>
      <c r="F188" s="637">
        <v>1</v>
      </c>
      <c r="G188" s="637">
        <v>1.8</v>
      </c>
      <c r="H188" s="637">
        <v>1.6</v>
      </c>
      <c r="I188" s="637"/>
      <c r="J188" s="637">
        <f>G188*H188*F188*E188</f>
        <v>2.8800000000000003</v>
      </c>
      <c r="K188" s="638"/>
    </row>
    <row r="189" spans="2:11" ht="12.75">
      <c r="B189" s="635"/>
      <c r="C189" s="636" t="s">
        <v>1496</v>
      </c>
      <c r="D189" s="637"/>
      <c r="E189" s="637"/>
      <c r="F189" s="637"/>
      <c r="G189" s="637"/>
      <c r="H189" s="637"/>
      <c r="I189" s="637"/>
      <c r="J189" s="637"/>
      <c r="K189" s="638"/>
    </row>
    <row r="190" spans="2:11" ht="12.75">
      <c r="B190" s="635"/>
      <c r="C190" s="644" t="s">
        <v>1497</v>
      </c>
      <c r="D190" s="637" t="s">
        <v>1490</v>
      </c>
      <c r="E190" s="637">
        <v>2</v>
      </c>
      <c r="F190" s="637">
        <v>1</v>
      </c>
      <c r="G190" s="637">
        <v>1.2</v>
      </c>
      <c r="H190" s="637">
        <v>1.2</v>
      </c>
      <c r="I190" s="637"/>
      <c r="J190" s="637">
        <f t="shared" ref="J190:J192" si="29">G190*H190*F190*E190</f>
        <v>2.88</v>
      </c>
      <c r="K190" s="638"/>
    </row>
    <row r="191" spans="2:11" ht="12.75">
      <c r="B191" s="635"/>
      <c r="C191" s="644" t="s">
        <v>1121</v>
      </c>
      <c r="D191" s="637" t="s">
        <v>1490</v>
      </c>
      <c r="E191" s="637">
        <v>1</v>
      </c>
      <c r="F191" s="637">
        <v>1</v>
      </c>
      <c r="G191" s="637">
        <v>2.1</v>
      </c>
      <c r="H191" s="637">
        <v>1.8</v>
      </c>
      <c r="I191" s="637"/>
      <c r="J191" s="637">
        <f t="shared" si="29"/>
        <v>3.7800000000000002</v>
      </c>
      <c r="K191" s="638"/>
    </row>
    <row r="192" spans="2:11" ht="12.75">
      <c r="B192" s="635"/>
      <c r="C192" s="644" t="s">
        <v>1118</v>
      </c>
      <c r="D192" s="637" t="s">
        <v>1490</v>
      </c>
      <c r="E192" s="637">
        <v>1</v>
      </c>
      <c r="F192" s="637">
        <v>1</v>
      </c>
      <c r="G192" s="637">
        <v>1.8</v>
      </c>
      <c r="H192" s="637">
        <v>1.6</v>
      </c>
      <c r="I192" s="637"/>
      <c r="J192" s="637">
        <f t="shared" si="29"/>
        <v>2.8800000000000003</v>
      </c>
      <c r="K192" s="638"/>
    </row>
    <row r="193" spans="2:11" ht="12.75">
      <c r="B193" s="635"/>
      <c r="C193" s="636" t="s">
        <v>1498</v>
      </c>
      <c r="D193" s="637"/>
      <c r="E193" s="637"/>
      <c r="F193" s="637"/>
      <c r="G193" s="637"/>
      <c r="H193" s="637"/>
      <c r="I193" s="637"/>
      <c r="J193" s="637"/>
      <c r="K193" s="638"/>
    </row>
    <row r="194" spans="2:11" ht="12.75">
      <c r="B194" s="635"/>
      <c r="C194" s="644" t="s">
        <v>1121</v>
      </c>
      <c r="D194" s="637" t="s">
        <v>1490</v>
      </c>
      <c r="E194" s="637">
        <v>1</v>
      </c>
      <c r="F194" s="637">
        <v>1</v>
      </c>
      <c r="G194" s="637">
        <v>2.1</v>
      </c>
      <c r="H194" s="637">
        <v>1.8</v>
      </c>
      <c r="I194" s="637"/>
      <c r="J194" s="637">
        <f t="shared" ref="J194:J195" si="30">G194*H194*F194*E194</f>
        <v>3.7800000000000002</v>
      </c>
      <c r="K194" s="638"/>
    </row>
    <row r="195" spans="2:11" ht="12.75">
      <c r="B195" s="635"/>
      <c r="C195" s="644" t="s">
        <v>1124</v>
      </c>
      <c r="D195" s="637" t="s">
        <v>1490</v>
      </c>
      <c r="E195" s="637">
        <v>3</v>
      </c>
      <c r="F195" s="637">
        <v>1</v>
      </c>
      <c r="G195" s="637">
        <v>2.4</v>
      </c>
      <c r="H195" s="637">
        <v>2.1</v>
      </c>
      <c r="I195" s="637"/>
      <c r="J195" s="637">
        <f t="shared" si="30"/>
        <v>15.120000000000001</v>
      </c>
      <c r="K195" s="638"/>
    </row>
    <row r="196" spans="2:11" ht="12.75">
      <c r="B196" s="635"/>
      <c r="C196" s="636" t="s">
        <v>1499</v>
      </c>
      <c r="D196" s="637"/>
      <c r="E196" s="637"/>
      <c r="F196" s="637"/>
      <c r="G196" s="637"/>
      <c r="H196" s="637"/>
      <c r="I196" s="637"/>
      <c r="J196" s="637"/>
      <c r="K196" s="638"/>
    </row>
    <row r="197" spans="2:11" ht="12.75">
      <c r="B197" s="635"/>
      <c r="C197" s="644" t="s">
        <v>1121</v>
      </c>
      <c r="D197" s="637" t="s">
        <v>1490</v>
      </c>
      <c r="E197" s="637">
        <v>1</v>
      </c>
      <c r="F197" s="637">
        <v>1</v>
      </c>
      <c r="G197" s="637">
        <v>2.1</v>
      </c>
      <c r="H197" s="637">
        <v>1.8</v>
      </c>
      <c r="I197" s="637"/>
      <c r="J197" s="637">
        <f t="shared" ref="J197:J198" si="31">G197*H197*F197*E197</f>
        <v>3.7800000000000002</v>
      </c>
      <c r="K197" s="638"/>
    </row>
    <row r="198" spans="2:11" ht="12.75">
      <c r="B198" s="635"/>
      <c r="C198" s="644" t="s">
        <v>1124</v>
      </c>
      <c r="D198" s="637" t="s">
        <v>1490</v>
      </c>
      <c r="E198" s="637">
        <v>2</v>
      </c>
      <c r="F198" s="637">
        <v>1</v>
      </c>
      <c r="G198" s="637">
        <v>2.4</v>
      </c>
      <c r="H198" s="637">
        <v>2.1</v>
      </c>
      <c r="I198" s="637"/>
      <c r="J198" s="637">
        <f t="shared" si="31"/>
        <v>10.08</v>
      </c>
      <c r="K198" s="638"/>
    </row>
    <row r="199" spans="2:11" ht="12.75">
      <c r="B199" s="635"/>
      <c r="C199" s="636" t="s">
        <v>1500</v>
      </c>
      <c r="D199" s="637"/>
      <c r="E199" s="637"/>
      <c r="F199" s="637"/>
      <c r="G199" s="637"/>
      <c r="H199" s="637"/>
      <c r="I199" s="637"/>
      <c r="J199" s="637"/>
      <c r="K199" s="638"/>
    </row>
    <row r="200" spans="2:11" ht="12.75">
      <c r="B200" s="635"/>
      <c r="C200" s="644" t="s">
        <v>1127</v>
      </c>
      <c r="D200" s="637" t="s">
        <v>1490</v>
      </c>
      <c r="E200" s="637">
        <v>1</v>
      </c>
      <c r="F200" s="637">
        <v>1</v>
      </c>
      <c r="G200" s="637">
        <v>2.6</v>
      </c>
      <c r="H200" s="637">
        <v>1.9</v>
      </c>
      <c r="I200" s="637"/>
      <c r="J200" s="637">
        <f t="shared" ref="J200:J202" si="32">G200*H200*F200*E200</f>
        <v>4.9399999999999995</v>
      </c>
      <c r="K200" s="638"/>
    </row>
    <row r="201" spans="2:11" ht="12.75">
      <c r="B201" s="635"/>
      <c r="C201" s="644" t="s">
        <v>1121</v>
      </c>
      <c r="D201" s="637" t="s">
        <v>1490</v>
      </c>
      <c r="E201" s="637">
        <v>1</v>
      </c>
      <c r="F201" s="637">
        <v>1</v>
      </c>
      <c r="G201" s="637">
        <v>2.1</v>
      </c>
      <c r="H201" s="637">
        <v>1.8</v>
      </c>
      <c r="I201" s="637"/>
      <c r="J201" s="637">
        <f t="shared" si="32"/>
        <v>3.7800000000000002</v>
      </c>
      <c r="K201" s="638"/>
    </row>
    <row r="202" spans="2:11" ht="12.75">
      <c r="B202" s="635"/>
      <c r="C202" s="644" t="s">
        <v>1118</v>
      </c>
      <c r="D202" s="637" t="s">
        <v>1490</v>
      </c>
      <c r="E202" s="637">
        <v>1</v>
      </c>
      <c r="F202" s="637">
        <v>1</v>
      </c>
      <c r="G202" s="637">
        <v>1.8</v>
      </c>
      <c r="H202" s="637">
        <v>1.6</v>
      </c>
      <c r="I202" s="637"/>
      <c r="J202" s="637">
        <f t="shared" si="32"/>
        <v>2.8800000000000003</v>
      </c>
      <c r="K202" s="638"/>
    </row>
    <row r="203" spans="2:11" ht="12.75">
      <c r="B203" s="635"/>
      <c r="C203" s="636" t="s">
        <v>1501</v>
      </c>
      <c r="D203" s="637"/>
      <c r="E203" s="637"/>
      <c r="F203" s="637"/>
      <c r="G203" s="637"/>
      <c r="H203" s="637"/>
      <c r="I203" s="637"/>
      <c r="J203" s="637"/>
      <c r="K203" s="638"/>
    </row>
    <row r="204" spans="2:11" ht="12.75">
      <c r="B204" s="635"/>
      <c r="C204" s="644" t="s">
        <v>1121</v>
      </c>
      <c r="D204" s="637" t="s">
        <v>1490</v>
      </c>
      <c r="E204" s="637">
        <v>1</v>
      </c>
      <c r="F204" s="637">
        <v>1</v>
      </c>
      <c r="G204" s="637">
        <v>2.1</v>
      </c>
      <c r="H204" s="637">
        <v>1.8</v>
      </c>
      <c r="I204" s="637"/>
      <c r="J204" s="637">
        <f t="shared" ref="J204:J206" si="33">G204*H204*F204*E204</f>
        <v>3.7800000000000002</v>
      </c>
      <c r="K204" s="638"/>
    </row>
    <row r="205" spans="2:11" ht="12.75">
      <c r="B205" s="635"/>
      <c r="C205" s="644" t="s">
        <v>1127</v>
      </c>
      <c r="D205" s="637" t="s">
        <v>1490</v>
      </c>
      <c r="E205" s="637">
        <v>1</v>
      </c>
      <c r="F205" s="637">
        <v>1</v>
      </c>
      <c r="G205" s="637">
        <v>2.6</v>
      </c>
      <c r="H205" s="637">
        <v>1.9</v>
      </c>
      <c r="I205" s="637"/>
      <c r="J205" s="637">
        <f t="shared" si="33"/>
        <v>4.9399999999999995</v>
      </c>
      <c r="K205" s="638"/>
    </row>
    <row r="206" spans="2:11" ht="12.75">
      <c r="B206" s="635"/>
      <c r="C206" s="644" t="s">
        <v>1124</v>
      </c>
      <c r="D206" s="637" t="s">
        <v>1490</v>
      </c>
      <c r="E206" s="637">
        <v>1</v>
      </c>
      <c r="F206" s="637">
        <v>1</v>
      </c>
      <c r="G206" s="637">
        <v>2.4</v>
      </c>
      <c r="H206" s="637">
        <v>2.1</v>
      </c>
      <c r="I206" s="637"/>
      <c r="J206" s="637">
        <f t="shared" si="33"/>
        <v>5.04</v>
      </c>
      <c r="K206" s="638"/>
    </row>
    <row r="207" spans="2:11" ht="12.75">
      <c r="B207" s="635"/>
      <c r="C207" s="636" t="s">
        <v>1502</v>
      </c>
      <c r="D207" s="637"/>
      <c r="E207" s="637"/>
      <c r="F207" s="637"/>
      <c r="G207" s="637"/>
      <c r="H207" s="637"/>
      <c r="I207" s="637"/>
      <c r="J207" s="637"/>
      <c r="K207" s="638"/>
    </row>
    <row r="208" spans="2:11" ht="12.75">
      <c r="B208" s="635"/>
      <c r="C208" s="644" t="s">
        <v>1118</v>
      </c>
      <c r="D208" s="637" t="s">
        <v>1490</v>
      </c>
      <c r="E208" s="637">
        <v>3</v>
      </c>
      <c r="F208" s="637">
        <v>1</v>
      </c>
      <c r="G208" s="637">
        <v>1.8</v>
      </c>
      <c r="H208" s="637">
        <v>1.6</v>
      </c>
      <c r="I208" s="637"/>
      <c r="J208" s="637">
        <f t="shared" ref="J208:J209" si="34">G208*H208*F208*E208</f>
        <v>8.64</v>
      </c>
      <c r="K208" s="638"/>
    </row>
    <row r="209" spans="2:11" ht="12.75">
      <c r="B209" s="635"/>
      <c r="C209" s="644" t="s">
        <v>1121</v>
      </c>
      <c r="D209" s="637" t="s">
        <v>1490</v>
      </c>
      <c r="E209" s="637">
        <v>1</v>
      </c>
      <c r="F209" s="637">
        <v>1</v>
      </c>
      <c r="G209" s="637">
        <v>2.1</v>
      </c>
      <c r="H209" s="637">
        <v>1.8</v>
      </c>
      <c r="I209" s="637"/>
      <c r="J209" s="637">
        <f t="shared" si="34"/>
        <v>3.7800000000000002</v>
      </c>
      <c r="K209" s="638"/>
    </row>
    <row r="210" spans="2:11">
      <c r="B210" s="639"/>
      <c r="C210" s="640" t="s">
        <v>1491</v>
      </c>
      <c r="D210" s="641" t="s">
        <v>1490</v>
      </c>
      <c r="E210" s="641"/>
      <c r="F210" s="642"/>
      <c r="G210" s="642"/>
      <c r="H210" s="642"/>
      <c r="I210" s="642"/>
      <c r="J210" s="641">
        <f>SUM(J185:J209)</f>
        <v>89.62</v>
      </c>
      <c r="K210" s="643"/>
    </row>
    <row r="211" spans="2:11">
      <c r="B211" s="639"/>
      <c r="C211" s="640"/>
      <c r="D211" s="641"/>
      <c r="E211" s="641"/>
      <c r="F211" s="642"/>
      <c r="G211" s="642"/>
      <c r="H211" s="642"/>
      <c r="I211" s="642"/>
      <c r="J211" s="641"/>
      <c r="K211" s="643"/>
    </row>
    <row r="212" spans="2:11" ht="15">
      <c r="B212" s="645"/>
      <c r="C212" s="646" t="s">
        <v>1537</v>
      </c>
      <c r="D212" s="647"/>
      <c r="E212" s="647"/>
      <c r="F212" s="647"/>
      <c r="G212" s="647"/>
      <c r="H212" s="647"/>
      <c r="I212" s="647"/>
      <c r="J212" s="647"/>
      <c r="K212" s="648"/>
    </row>
    <row r="213" spans="2:11" ht="12.75">
      <c r="B213" s="635"/>
      <c r="C213" s="636" t="s">
        <v>1496</v>
      </c>
      <c r="D213" s="637" t="s">
        <v>1490</v>
      </c>
      <c r="E213" s="637">
        <v>1</v>
      </c>
      <c r="F213" s="637">
        <v>1</v>
      </c>
      <c r="G213" s="637">
        <v>4.5999999999999996</v>
      </c>
      <c r="H213" s="637">
        <v>0.4</v>
      </c>
      <c r="I213" s="637"/>
      <c r="J213" s="637">
        <f t="shared" ref="J213:J227" si="35">G213*H213*F213*E213</f>
        <v>1.8399999999999999</v>
      </c>
      <c r="K213" s="638"/>
    </row>
    <row r="214" spans="2:11" ht="12.75">
      <c r="B214" s="635"/>
      <c r="C214" s="636" t="s">
        <v>1511</v>
      </c>
      <c r="D214" s="637" t="s">
        <v>1490</v>
      </c>
      <c r="E214" s="637">
        <v>1</v>
      </c>
      <c r="F214" s="637">
        <v>1</v>
      </c>
      <c r="G214" s="637">
        <v>5.7</v>
      </c>
      <c r="H214" s="637">
        <v>0.4</v>
      </c>
      <c r="I214" s="637"/>
      <c r="J214" s="637">
        <f t="shared" si="35"/>
        <v>2.2800000000000002</v>
      </c>
      <c r="K214" s="638"/>
    </row>
    <row r="215" spans="2:11" ht="12.75">
      <c r="B215" s="635"/>
      <c r="C215" s="636" t="s">
        <v>1498</v>
      </c>
      <c r="D215" s="637" t="s">
        <v>1490</v>
      </c>
      <c r="E215" s="637">
        <v>1</v>
      </c>
      <c r="F215" s="637">
        <v>1</v>
      </c>
      <c r="G215" s="637">
        <v>7.2</v>
      </c>
      <c r="H215" s="637">
        <v>0.4</v>
      </c>
      <c r="I215" s="637"/>
      <c r="J215" s="637">
        <f t="shared" si="35"/>
        <v>2.8800000000000003</v>
      </c>
      <c r="K215" s="638"/>
    </row>
    <row r="216" spans="2:11" ht="12.75">
      <c r="B216" s="635"/>
      <c r="C216" s="636" t="s">
        <v>1512</v>
      </c>
      <c r="D216" s="637" t="s">
        <v>1490</v>
      </c>
      <c r="E216" s="637">
        <v>1</v>
      </c>
      <c r="F216" s="637">
        <v>1</v>
      </c>
      <c r="G216" s="637">
        <v>4.7</v>
      </c>
      <c r="H216" s="637">
        <v>0.4</v>
      </c>
      <c r="I216" s="637"/>
      <c r="J216" s="637">
        <f t="shared" si="35"/>
        <v>1.8800000000000001</v>
      </c>
      <c r="K216" s="638"/>
    </row>
    <row r="217" spans="2:11" ht="12.75">
      <c r="B217" s="635"/>
      <c r="C217" s="636" t="s">
        <v>1499</v>
      </c>
      <c r="D217" s="637" t="s">
        <v>1490</v>
      </c>
      <c r="E217" s="637">
        <v>1</v>
      </c>
      <c r="F217" s="637">
        <v>1</v>
      </c>
      <c r="G217" s="637">
        <v>3.3</v>
      </c>
      <c r="H217" s="637">
        <v>0.4</v>
      </c>
      <c r="I217" s="637"/>
      <c r="J217" s="637">
        <f t="shared" si="35"/>
        <v>1.32</v>
      </c>
      <c r="K217" s="638"/>
    </row>
    <row r="218" spans="2:11" ht="12.75">
      <c r="B218" s="635"/>
      <c r="C218" s="636" t="s">
        <v>1500</v>
      </c>
      <c r="D218" s="637" t="s">
        <v>1490</v>
      </c>
      <c r="E218" s="637">
        <v>1</v>
      </c>
      <c r="F218" s="637">
        <v>1</v>
      </c>
      <c r="G218" s="637">
        <v>5.4</v>
      </c>
      <c r="H218" s="637">
        <v>0.4</v>
      </c>
      <c r="I218" s="637"/>
      <c r="J218" s="637">
        <f t="shared" si="35"/>
        <v>2.16</v>
      </c>
      <c r="K218" s="638"/>
    </row>
    <row r="219" spans="2:11" ht="12.75">
      <c r="B219" s="635"/>
      <c r="C219" s="636" t="s">
        <v>1501</v>
      </c>
      <c r="D219" s="637" t="s">
        <v>1490</v>
      </c>
      <c r="E219" s="637">
        <v>1</v>
      </c>
      <c r="F219" s="637">
        <v>1</v>
      </c>
      <c r="G219" s="637">
        <v>13.7</v>
      </c>
      <c r="H219" s="637">
        <v>0.4</v>
      </c>
      <c r="I219" s="637"/>
      <c r="J219" s="637">
        <f t="shared" si="35"/>
        <v>5.48</v>
      </c>
      <c r="K219" s="638"/>
    </row>
    <row r="220" spans="2:11" ht="12.75">
      <c r="B220" s="635"/>
      <c r="C220" s="636" t="s">
        <v>1513</v>
      </c>
      <c r="D220" s="637" t="s">
        <v>1490</v>
      </c>
      <c r="E220" s="637">
        <v>1</v>
      </c>
      <c r="F220" s="637">
        <v>1</v>
      </c>
      <c r="G220" s="637">
        <v>6.5</v>
      </c>
      <c r="H220" s="637">
        <v>0.4</v>
      </c>
      <c r="I220" s="637"/>
      <c r="J220" s="637">
        <f t="shared" si="35"/>
        <v>2.6</v>
      </c>
      <c r="K220" s="638"/>
    </row>
    <row r="221" spans="2:11" ht="12.75">
      <c r="B221" s="635"/>
      <c r="C221" s="636" t="s">
        <v>1514</v>
      </c>
      <c r="D221" s="637" t="s">
        <v>1490</v>
      </c>
      <c r="E221" s="637">
        <v>1</v>
      </c>
      <c r="F221" s="637">
        <v>1</v>
      </c>
      <c r="G221" s="637">
        <v>8.6999999999999993</v>
      </c>
      <c r="H221" s="637">
        <v>0.4</v>
      </c>
      <c r="I221" s="637"/>
      <c r="J221" s="637">
        <f t="shared" si="35"/>
        <v>3.48</v>
      </c>
      <c r="K221" s="638"/>
    </row>
    <row r="222" spans="2:11" ht="12.75">
      <c r="B222" s="635"/>
      <c r="C222" s="636" t="s">
        <v>1515</v>
      </c>
      <c r="D222" s="637" t="s">
        <v>1490</v>
      </c>
      <c r="E222" s="637">
        <v>1</v>
      </c>
      <c r="F222" s="637">
        <v>1</v>
      </c>
      <c r="G222" s="637">
        <v>4.4000000000000004</v>
      </c>
      <c r="H222" s="637">
        <v>0.4</v>
      </c>
      <c r="I222" s="637"/>
      <c r="J222" s="637">
        <f t="shared" si="35"/>
        <v>1.7600000000000002</v>
      </c>
      <c r="K222" s="638"/>
    </row>
    <row r="223" spans="2:11" ht="12.75">
      <c r="B223" s="635"/>
      <c r="C223" s="636" t="s">
        <v>1516</v>
      </c>
      <c r="D223" s="637" t="s">
        <v>1490</v>
      </c>
      <c r="E223" s="637">
        <v>1</v>
      </c>
      <c r="F223" s="637">
        <v>1</v>
      </c>
      <c r="G223" s="637">
        <v>3</v>
      </c>
      <c r="H223" s="637">
        <v>0.4</v>
      </c>
      <c r="I223" s="637"/>
      <c r="J223" s="637">
        <f t="shared" si="35"/>
        <v>1.2000000000000002</v>
      </c>
      <c r="K223" s="638"/>
    </row>
    <row r="224" spans="2:11" ht="12.75">
      <c r="B224" s="635"/>
      <c r="C224" s="636" t="s">
        <v>1517</v>
      </c>
      <c r="D224" s="637" t="s">
        <v>1490</v>
      </c>
      <c r="E224" s="637">
        <v>1</v>
      </c>
      <c r="F224" s="637">
        <v>1</v>
      </c>
      <c r="G224" s="637">
        <v>2.8</v>
      </c>
      <c r="H224" s="637">
        <v>0.4</v>
      </c>
      <c r="I224" s="637"/>
      <c r="J224" s="637">
        <f t="shared" si="35"/>
        <v>1.1199999999999999</v>
      </c>
      <c r="K224" s="638"/>
    </row>
    <row r="225" spans="2:11" ht="12.75">
      <c r="B225" s="635"/>
      <c r="C225" s="636" t="s">
        <v>1518</v>
      </c>
      <c r="D225" s="637" t="s">
        <v>1490</v>
      </c>
      <c r="E225" s="637">
        <v>1</v>
      </c>
      <c r="F225" s="637">
        <v>1</v>
      </c>
      <c r="G225" s="637">
        <v>3.2</v>
      </c>
      <c r="H225" s="637">
        <v>0.4</v>
      </c>
      <c r="I225" s="637"/>
      <c r="J225" s="637">
        <f t="shared" si="35"/>
        <v>1.2800000000000002</v>
      </c>
      <c r="K225" s="638"/>
    </row>
    <row r="226" spans="2:11" ht="12.75">
      <c r="B226" s="635"/>
      <c r="C226" s="636" t="s">
        <v>1519</v>
      </c>
      <c r="D226" s="637" t="s">
        <v>1490</v>
      </c>
      <c r="E226" s="637">
        <v>1</v>
      </c>
      <c r="F226" s="637">
        <v>1</v>
      </c>
      <c r="G226" s="637">
        <v>4</v>
      </c>
      <c r="H226" s="637">
        <v>0.4</v>
      </c>
      <c r="I226" s="637"/>
      <c r="J226" s="637">
        <f t="shared" si="35"/>
        <v>1.6</v>
      </c>
      <c r="K226" s="638"/>
    </row>
    <row r="227" spans="2:11" ht="12.75">
      <c r="B227" s="635"/>
      <c r="C227" s="636" t="s">
        <v>1507</v>
      </c>
      <c r="D227" s="637" t="s">
        <v>1490</v>
      </c>
      <c r="E227" s="637">
        <v>1</v>
      </c>
      <c r="F227" s="637">
        <v>1</v>
      </c>
      <c r="G227" s="637">
        <v>1.8</v>
      </c>
      <c r="H227" s="637">
        <v>0.4</v>
      </c>
      <c r="I227" s="637"/>
      <c r="J227" s="637">
        <f t="shared" si="35"/>
        <v>0.72000000000000008</v>
      </c>
      <c r="K227" s="638"/>
    </row>
    <row r="228" spans="2:11">
      <c r="B228" s="635"/>
      <c r="C228" s="640" t="s">
        <v>1491</v>
      </c>
      <c r="D228" s="641" t="s">
        <v>1490</v>
      </c>
      <c r="E228" s="641"/>
      <c r="F228" s="642"/>
      <c r="G228" s="642"/>
      <c r="H228" s="642"/>
      <c r="I228" s="642"/>
      <c r="J228" s="641">
        <f>SUM(J213:J227)</f>
        <v>31.600000000000009</v>
      </c>
      <c r="K228" s="638"/>
    </row>
    <row r="229" spans="2:11" ht="15">
      <c r="B229" s="645" t="s">
        <v>732</v>
      </c>
      <c r="C229" s="646" t="s">
        <v>1538</v>
      </c>
      <c r="D229" s="647"/>
      <c r="E229" s="647"/>
      <c r="F229" s="647"/>
      <c r="G229" s="647"/>
      <c r="H229" s="647"/>
      <c r="I229" s="647"/>
      <c r="J229" s="647"/>
      <c r="K229" s="648"/>
    </row>
    <row r="230" spans="2:11" ht="12.75">
      <c r="B230" s="635"/>
      <c r="C230" s="644" t="s">
        <v>1539</v>
      </c>
      <c r="D230" s="637" t="s">
        <v>1526</v>
      </c>
      <c r="E230" s="637">
        <v>1</v>
      </c>
      <c r="F230" s="637">
        <v>1</v>
      </c>
      <c r="G230" s="637">
        <v>1.7</v>
      </c>
      <c r="H230" s="637">
        <v>2.6</v>
      </c>
      <c r="I230" s="637"/>
      <c r="J230" s="637">
        <f t="shared" ref="J230:J253" si="36">G230*H230*F230*E230</f>
        <v>4.42</v>
      </c>
      <c r="K230" s="638"/>
    </row>
    <row r="231" spans="2:11" ht="12.75">
      <c r="B231" s="635"/>
      <c r="C231" s="644" t="s">
        <v>1540</v>
      </c>
      <c r="D231" s="637" t="s">
        <v>1526</v>
      </c>
      <c r="E231" s="637">
        <v>1</v>
      </c>
      <c r="F231" s="637">
        <v>1</v>
      </c>
      <c r="G231" s="637">
        <v>5.7</v>
      </c>
      <c r="H231" s="637">
        <v>4</v>
      </c>
      <c r="I231" s="637"/>
      <c r="J231" s="637">
        <f t="shared" si="36"/>
        <v>22.8</v>
      </c>
      <c r="K231" s="638"/>
    </row>
    <row r="232" spans="2:11" ht="12.75">
      <c r="B232" s="635"/>
      <c r="C232" s="644" t="s">
        <v>1541</v>
      </c>
      <c r="D232" s="637" t="s">
        <v>1526</v>
      </c>
      <c r="E232" s="637">
        <v>1</v>
      </c>
      <c r="F232" s="637">
        <v>1</v>
      </c>
      <c r="G232" s="637">
        <v>7.7</v>
      </c>
      <c r="H232" s="637">
        <v>4.5</v>
      </c>
      <c r="I232" s="637"/>
      <c r="J232" s="637">
        <f t="shared" si="36"/>
        <v>34.65</v>
      </c>
      <c r="K232" s="638"/>
    </row>
    <row r="233" spans="2:11" ht="12.75">
      <c r="B233" s="635"/>
      <c r="C233" s="644" t="s">
        <v>1542</v>
      </c>
      <c r="D233" s="637" t="s">
        <v>1526</v>
      </c>
      <c r="E233" s="637">
        <v>1</v>
      </c>
      <c r="F233" s="637">
        <v>1</v>
      </c>
      <c r="G233" s="637">
        <v>2.2000000000000002</v>
      </c>
      <c r="H233" s="637">
        <v>1.7</v>
      </c>
      <c r="I233" s="637"/>
      <c r="J233" s="637">
        <f t="shared" si="36"/>
        <v>3.74</v>
      </c>
      <c r="K233" s="638"/>
    </row>
    <row r="234" spans="2:11" ht="12.75">
      <c r="B234" s="635"/>
      <c r="C234" s="644" t="s">
        <v>1543</v>
      </c>
      <c r="D234" s="637" t="s">
        <v>1526</v>
      </c>
      <c r="E234" s="637">
        <v>1</v>
      </c>
      <c r="F234" s="637">
        <v>1</v>
      </c>
      <c r="G234" s="637">
        <v>1.6</v>
      </c>
      <c r="H234" s="637">
        <v>1.7</v>
      </c>
      <c r="I234" s="637"/>
      <c r="J234" s="637">
        <f t="shared" si="36"/>
        <v>2.72</v>
      </c>
      <c r="K234" s="638"/>
    </row>
    <row r="235" spans="2:11" ht="12.75">
      <c r="B235" s="635"/>
      <c r="C235" s="644" t="s">
        <v>1544</v>
      </c>
      <c r="D235" s="637" t="s">
        <v>1526</v>
      </c>
      <c r="E235" s="637">
        <v>1</v>
      </c>
      <c r="F235" s="637">
        <v>1</v>
      </c>
      <c r="G235" s="637">
        <v>3</v>
      </c>
      <c r="H235" s="637">
        <v>3</v>
      </c>
      <c r="I235" s="637"/>
      <c r="J235" s="637">
        <f t="shared" si="36"/>
        <v>9</v>
      </c>
      <c r="K235" s="638"/>
    </row>
    <row r="236" spans="2:11" ht="12.75">
      <c r="B236" s="635"/>
      <c r="C236" s="644" t="s">
        <v>1545</v>
      </c>
      <c r="D236" s="637" t="s">
        <v>1526</v>
      </c>
      <c r="E236" s="637">
        <v>1</v>
      </c>
      <c r="F236" s="637">
        <v>1</v>
      </c>
      <c r="G236" s="637">
        <v>1.7</v>
      </c>
      <c r="H236" s="637">
        <v>1.5</v>
      </c>
      <c r="I236" s="637"/>
      <c r="J236" s="637">
        <f t="shared" si="36"/>
        <v>2.5499999999999998</v>
      </c>
      <c r="K236" s="638"/>
    </row>
    <row r="237" spans="2:11" ht="12.75">
      <c r="B237" s="635"/>
      <c r="C237" s="644" t="s">
        <v>1546</v>
      </c>
      <c r="D237" s="637" t="s">
        <v>1526</v>
      </c>
      <c r="E237" s="637">
        <v>1</v>
      </c>
      <c r="F237" s="637">
        <v>1</v>
      </c>
      <c r="G237" s="637">
        <v>2.7</v>
      </c>
      <c r="H237" s="637">
        <v>1.7</v>
      </c>
      <c r="I237" s="637"/>
      <c r="J237" s="637">
        <f t="shared" si="36"/>
        <v>4.59</v>
      </c>
      <c r="K237" s="638"/>
    </row>
    <row r="238" spans="2:11" ht="12.75">
      <c r="B238" s="635"/>
      <c r="C238" s="644" t="s">
        <v>1547</v>
      </c>
      <c r="D238" s="637" t="s">
        <v>1526</v>
      </c>
      <c r="E238" s="637">
        <v>1</v>
      </c>
      <c r="F238" s="637">
        <v>1</v>
      </c>
      <c r="G238" s="637">
        <v>1.8</v>
      </c>
      <c r="H238" s="637">
        <v>1.7</v>
      </c>
      <c r="I238" s="637"/>
      <c r="J238" s="637">
        <f t="shared" si="36"/>
        <v>3.06</v>
      </c>
      <c r="K238" s="638"/>
    </row>
    <row r="239" spans="2:11" ht="12.75">
      <c r="B239" s="635"/>
      <c r="C239" s="644" t="s">
        <v>1548</v>
      </c>
      <c r="D239" s="637" t="s">
        <v>1526</v>
      </c>
      <c r="E239" s="637">
        <v>1</v>
      </c>
      <c r="F239" s="637">
        <v>1</v>
      </c>
      <c r="G239" s="637">
        <v>3</v>
      </c>
      <c r="H239" s="637">
        <v>1.5</v>
      </c>
      <c r="I239" s="637"/>
      <c r="J239" s="637">
        <f t="shared" si="36"/>
        <v>4.5</v>
      </c>
      <c r="K239" s="638"/>
    </row>
    <row r="240" spans="2:11" ht="12.75">
      <c r="B240" s="635"/>
      <c r="C240" s="644" t="s">
        <v>1548</v>
      </c>
      <c r="D240" s="637" t="s">
        <v>1526</v>
      </c>
      <c r="E240" s="637">
        <v>1</v>
      </c>
      <c r="F240" s="637">
        <v>1</v>
      </c>
      <c r="G240" s="637">
        <v>6.4</v>
      </c>
      <c r="H240" s="637">
        <v>1.5</v>
      </c>
      <c r="I240" s="637"/>
      <c r="J240" s="637">
        <f t="shared" si="36"/>
        <v>9.6000000000000014</v>
      </c>
      <c r="K240" s="638"/>
    </row>
    <row r="241" spans="2:11" ht="12.75">
      <c r="B241" s="635"/>
      <c r="C241" s="644" t="s">
        <v>1548</v>
      </c>
      <c r="D241" s="637" t="s">
        <v>1526</v>
      </c>
      <c r="E241" s="637">
        <v>1</v>
      </c>
      <c r="F241" s="637">
        <v>1</v>
      </c>
      <c r="G241" s="637">
        <v>1.2</v>
      </c>
      <c r="H241" s="637">
        <v>1.8</v>
      </c>
      <c r="I241" s="637"/>
      <c r="J241" s="637">
        <f t="shared" si="36"/>
        <v>2.16</v>
      </c>
      <c r="K241" s="638"/>
    </row>
    <row r="242" spans="2:11" ht="12.75">
      <c r="B242" s="635"/>
      <c r="C242" s="644" t="s">
        <v>1549</v>
      </c>
      <c r="D242" s="637" t="s">
        <v>1526</v>
      </c>
      <c r="E242" s="637">
        <v>1</v>
      </c>
      <c r="F242" s="637">
        <v>1</v>
      </c>
      <c r="G242" s="637">
        <v>4</v>
      </c>
      <c r="H242" s="637">
        <v>4.5</v>
      </c>
      <c r="I242" s="637"/>
      <c r="J242" s="637">
        <f t="shared" si="36"/>
        <v>18</v>
      </c>
      <c r="K242" s="638"/>
    </row>
    <row r="243" spans="2:11" ht="12.75">
      <c r="B243" s="635"/>
      <c r="C243" s="644" t="s">
        <v>1550</v>
      </c>
      <c r="D243" s="637" t="s">
        <v>1526</v>
      </c>
      <c r="E243" s="637">
        <v>1</v>
      </c>
      <c r="F243" s="637">
        <v>1</v>
      </c>
      <c r="G243" s="637">
        <v>1.8</v>
      </c>
      <c r="H243" s="637">
        <v>2.1</v>
      </c>
      <c r="I243" s="637"/>
      <c r="J243" s="637">
        <f t="shared" si="36"/>
        <v>3.7800000000000002</v>
      </c>
      <c r="K243" s="638"/>
    </row>
    <row r="244" spans="2:11" ht="12.75">
      <c r="B244" s="635"/>
      <c r="C244" s="644" t="s">
        <v>1551</v>
      </c>
      <c r="D244" s="637" t="s">
        <v>1526</v>
      </c>
      <c r="E244" s="637">
        <v>1</v>
      </c>
      <c r="F244" s="637">
        <v>1</v>
      </c>
      <c r="G244" s="637">
        <v>1.8</v>
      </c>
      <c r="H244" s="637">
        <v>2.1</v>
      </c>
      <c r="I244" s="637"/>
      <c r="J244" s="637">
        <f t="shared" si="36"/>
        <v>3.7800000000000002</v>
      </c>
      <c r="K244" s="638"/>
    </row>
    <row r="245" spans="2:11" ht="12.75">
      <c r="B245" s="635"/>
      <c r="C245" s="644" t="s">
        <v>1552</v>
      </c>
      <c r="D245" s="637" t="s">
        <v>1526</v>
      </c>
      <c r="E245" s="637">
        <v>1</v>
      </c>
      <c r="F245" s="637">
        <v>1</v>
      </c>
      <c r="G245" s="637">
        <v>4.2</v>
      </c>
      <c r="H245" s="637">
        <v>4.4000000000000004</v>
      </c>
      <c r="I245" s="637"/>
      <c r="J245" s="637">
        <f t="shared" si="36"/>
        <v>18.480000000000004</v>
      </c>
      <c r="K245" s="638"/>
    </row>
    <row r="246" spans="2:11" ht="12.75">
      <c r="B246" s="635"/>
      <c r="C246" s="644" t="s">
        <v>1553</v>
      </c>
      <c r="D246" s="637" t="s">
        <v>1526</v>
      </c>
      <c r="E246" s="637">
        <v>1</v>
      </c>
      <c r="F246" s="637">
        <v>1</v>
      </c>
      <c r="G246" s="637">
        <v>4</v>
      </c>
      <c r="H246" s="637">
        <v>4.4000000000000004</v>
      </c>
      <c r="I246" s="637"/>
      <c r="J246" s="637">
        <f t="shared" si="36"/>
        <v>17.600000000000001</v>
      </c>
      <c r="K246" s="638"/>
    </row>
    <row r="247" spans="2:11" ht="12.75">
      <c r="B247" s="635"/>
      <c r="C247" s="644" t="s">
        <v>1554</v>
      </c>
      <c r="D247" s="637" t="s">
        <v>1526</v>
      </c>
      <c r="E247" s="637">
        <v>1</v>
      </c>
      <c r="F247" s="637">
        <v>1</v>
      </c>
      <c r="G247" s="637">
        <v>4.3</v>
      </c>
      <c r="H247" s="637">
        <v>4.0999999999999996</v>
      </c>
      <c r="I247" s="637"/>
      <c r="J247" s="637">
        <f t="shared" si="36"/>
        <v>17.63</v>
      </c>
      <c r="K247" s="638"/>
    </row>
    <row r="248" spans="2:11" ht="12.75">
      <c r="B248" s="635"/>
      <c r="C248" s="644" t="s">
        <v>1555</v>
      </c>
      <c r="D248" s="637" t="s">
        <v>1526</v>
      </c>
      <c r="E248" s="637">
        <v>1</v>
      </c>
      <c r="F248" s="637">
        <v>1</v>
      </c>
      <c r="G248" s="637">
        <v>2.9</v>
      </c>
      <c r="H248" s="637">
        <v>1.8</v>
      </c>
      <c r="I248" s="637"/>
      <c r="J248" s="637">
        <f t="shared" si="36"/>
        <v>5.22</v>
      </c>
      <c r="K248" s="638"/>
    </row>
    <row r="249" spans="2:11" ht="12.75">
      <c r="B249" s="635"/>
      <c r="C249" s="644" t="s">
        <v>1556</v>
      </c>
      <c r="D249" s="637" t="s">
        <v>1526</v>
      </c>
      <c r="E249" s="637">
        <v>1</v>
      </c>
      <c r="F249" s="637">
        <v>1</v>
      </c>
      <c r="G249" s="637">
        <v>4</v>
      </c>
      <c r="H249" s="637">
        <v>4.0999999999999996</v>
      </c>
      <c r="I249" s="637"/>
      <c r="J249" s="637">
        <f t="shared" si="36"/>
        <v>16.399999999999999</v>
      </c>
      <c r="K249" s="638"/>
    </row>
    <row r="250" spans="2:11" ht="12.75">
      <c r="B250" s="635"/>
      <c r="C250" s="644" t="s">
        <v>1557</v>
      </c>
      <c r="D250" s="637" t="s">
        <v>1526</v>
      </c>
      <c r="E250" s="637">
        <v>1</v>
      </c>
      <c r="F250" s="637">
        <v>1</v>
      </c>
      <c r="G250" s="637">
        <v>2</v>
      </c>
      <c r="H250" s="637">
        <v>2.8</v>
      </c>
      <c r="I250" s="637"/>
      <c r="J250" s="637">
        <f t="shared" si="36"/>
        <v>5.6</v>
      </c>
      <c r="K250" s="638"/>
    </row>
    <row r="251" spans="2:11" ht="12.75">
      <c r="B251" s="635"/>
      <c r="C251" s="644" t="s">
        <v>1558</v>
      </c>
      <c r="D251" s="637" t="s">
        <v>1526</v>
      </c>
      <c r="E251" s="637">
        <v>1</v>
      </c>
      <c r="F251" s="637">
        <v>1</v>
      </c>
      <c r="G251" s="637">
        <v>7.7</v>
      </c>
      <c r="H251" s="637">
        <v>4.5</v>
      </c>
      <c r="I251" s="637"/>
      <c r="J251" s="637">
        <f t="shared" si="36"/>
        <v>34.65</v>
      </c>
      <c r="K251" s="638"/>
    </row>
    <row r="252" spans="2:11" ht="12.75">
      <c r="B252" s="635"/>
      <c r="C252" s="644" t="s">
        <v>1559</v>
      </c>
      <c r="D252" s="637" t="s">
        <v>1526</v>
      </c>
      <c r="E252" s="637">
        <v>1</v>
      </c>
      <c r="F252" s="637">
        <v>1</v>
      </c>
      <c r="G252" s="637">
        <v>1.8</v>
      </c>
      <c r="H252" s="637">
        <v>1.7</v>
      </c>
      <c r="I252" s="637"/>
      <c r="J252" s="637">
        <f t="shared" si="36"/>
        <v>3.06</v>
      </c>
      <c r="K252" s="638"/>
    </row>
    <row r="253" spans="2:11" ht="12.75">
      <c r="B253" s="635"/>
      <c r="C253" s="644" t="s">
        <v>1560</v>
      </c>
      <c r="D253" s="637" t="s">
        <v>1526</v>
      </c>
      <c r="E253" s="637">
        <v>1</v>
      </c>
      <c r="F253" s="637">
        <v>1</v>
      </c>
      <c r="G253" s="637">
        <v>2.7</v>
      </c>
      <c r="H253" s="637">
        <v>1.7</v>
      </c>
      <c r="I253" s="637"/>
      <c r="J253" s="637">
        <f t="shared" si="36"/>
        <v>4.59</v>
      </c>
      <c r="K253" s="638"/>
    </row>
    <row r="254" spans="2:11">
      <c r="B254" s="635"/>
      <c r="C254" s="636" t="s">
        <v>1491</v>
      </c>
      <c r="D254" s="662" t="s">
        <v>1526</v>
      </c>
      <c r="E254" s="662"/>
      <c r="F254" s="662"/>
      <c r="G254" s="662"/>
      <c r="H254" s="662"/>
      <c r="I254" s="662"/>
      <c r="J254" s="641">
        <f>SUM(J230:J253)</f>
        <v>252.57999999999998</v>
      </c>
      <c r="K254" s="663"/>
    </row>
    <row r="255" spans="2:11" ht="15">
      <c r="B255" s="645"/>
      <c r="C255" s="646" t="s">
        <v>1561</v>
      </c>
      <c r="D255" s="647"/>
      <c r="E255" s="647"/>
      <c r="F255" s="647"/>
      <c r="G255" s="647"/>
      <c r="H255" s="647"/>
      <c r="I255" s="647"/>
      <c r="J255" s="647"/>
      <c r="K255" s="648"/>
    </row>
    <row r="256" spans="2:11" ht="12.75">
      <c r="B256" s="635"/>
      <c r="C256" s="636" t="s">
        <v>1494</v>
      </c>
      <c r="D256" s="637" t="s">
        <v>1490</v>
      </c>
      <c r="E256" s="637">
        <v>1</v>
      </c>
      <c r="F256" s="637">
        <v>1</v>
      </c>
      <c r="G256" s="637">
        <v>6.2</v>
      </c>
      <c r="H256" s="637">
        <v>0.4</v>
      </c>
      <c r="I256" s="637"/>
      <c r="J256" s="637">
        <f t="shared" ref="J256:J267" si="37">G256*H256*F256*E256</f>
        <v>2.4800000000000004</v>
      </c>
      <c r="K256" s="638"/>
    </row>
    <row r="257" spans="2:11" ht="12.75">
      <c r="B257" s="635"/>
      <c r="C257" s="636" t="s">
        <v>1495</v>
      </c>
      <c r="D257" s="637" t="s">
        <v>1490</v>
      </c>
      <c r="E257" s="637">
        <v>1</v>
      </c>
      <c r="F257" s="637">
        <v>1</v>
      </c>
      <c r="G257" s="637">
        <v>4.4000000000000004</v>
      </c>
      <c r="H257" s="637">
        <v>0.4</v>
      </c>
      <c r="I257" s="637"/>
      <c r="J257" s="637">
        <f t="shared" si="37"/>
        <v>1.7600000000000002</v>
      </c>
      <c r="K257" s="638"/>
    </row>
    <row r="258" spans="2:11" ht="12.75">
      <c r="B258" s="635"/>
      <c r="C258" s="636" t="s">
        <v>1498</v>
      </c>
      <c r="D258" s="637" t="s">
        <v>1490</v>
      </c>
      <c r="E258" s="637">
        <v>1</v>
      </c>
      <c r="F258" s="637">
        <v>1</v>
      </c>
      <c r="G258" s="637">
        <v>2.25</v>
      </c>
      <c r="H258" s="637">
        <v>0.4</v>
      </c>
      <c r="I258" s="637"/>
      <c r="J258" s="637">
        <f t="shared" si="37"/>
        <v>0.9</v>
      </c>
      <c r="K258" s="638"/>
    </row>
    <row r="259" spans="2:11" ht="12.75">
      <c r="B259" s="635"/>
      <c r="C259" s="636" t="s">
        <v>1499</v>
      </c>
      <c r="D259" s="637" t="s">
        <v>1490</v>
      </c>
      <c r="E259" s="637">
        <v>1</v>
      </c>
      <c r="F259" s="637">
        <v>1</v>
      </c>
      <c r="G259" s="637">
        <v>2.6</v>
      </c>
      <c r="H259" s="637">
        <v>0.4</v>
      </c>
      <c r="I259" s="637"/>
      <c r="J259" s="637">
        <f t="shared" si="37"/>
        <v>1.04</v>
      </c>
      <c r="K259" s="638"/>
    </row>
    <row r="260" spans="2:11" ht="12.75">
      <c r="B260" s="635"/>
      <c r="C260" s="636" t="s">
        <v>1500</v>
      </c>
      <c r="D260" s="637" t="s">
        <v>1490</v>
      </c>
      <c r="E260" s="637">
        <v>1</v>
      </c>
      <c r="F260" s="637">
        <v>1</v>
      </c>
      <c r="G260" s="637">
        <v>1.35</v>
      </c>
      <c r="H260" s="637">
        <v>0.4</v>
      </c>
      <c r="I260" s="637"/>
      <c r="J260" s="637">
        <f t="shared" si="37"/>
        <v>0.54</v>
      </c>
      <c r="K260" s="638"/>
    </row>
    <row r="261" spans="2:11" ht="12.75">
      <c r="B261" s="635"/>
      <c r="C261" s="636" t="s">
        <v>1502</v>
      </c>
      <c r="D261" s="637" t="s">
        <v>1490</v>
      </c>
      <c r="E261" s="637">
        <v>1</v>
      </c>
      <c r="F261" s="637">
        <v>1</v>
      </c>
      <c r="G261" s="637">
        <v>9.9499999999999993</v>
      </c>
      <c r="H261" s="637">
        <v>0.4</v>
      </c>
      <c r="I261" s="637"/>
      <c r="J261" s="637">
        <f t="shared" si="37"/>
        <v>3.98</v>
      </c>
      <c r="K261" s="638"/>
    </row>
    <row r="262" spans="2:11" ht="12.75">
      <c r="B262" s="635"/>
      <c r="C262" s="636" t="s">
        <v>1504</v>
      </c>
      <c r="D262" s="637" t="s">
        <v>1490</v>
      </c>
      <c r="E262" s="637">
        <v>1</v>
      </c>
      <c r="F262" s="637">
        <v>1</v>
      </c>
      <c r="G262" s="637">
        <v>1.6</v>
      </c>
      <c r="H262" s="637">
        <v>0.4</v>
      </c>
      <c r="I262" s="637"/>
      <c r="J262" s="637">
        <f t="shared" si="37"/>
        <v>0.64000000000000012</v>
      </c>
      <c r="K262" s="638"/>
    </row>
    <row r="263" spans="2:11" ht="12.75">
      <c r="B263" s="635"/>
      <c r="C263" s="636" t="s">
        <v>1505</v>
      </c>
      <c r="D263" s="637" t="s">
        <v>1490</v>
      </c>
      <c r="E263" s="637">
        <v>1</v>
      </c>
      <c r="F263" s="637">
        <v>1</v>
      </c>
      <c r="G263" s="637">
        <v>9.5</v>
      </c>
      <c r="H263" s="637">
        <v>0.4</v>
      </c>
      <c r="I263" s="637"/>
      <c r="J263" s="637">
        <f t="shared" si="37"/>
        <v>3.8000000000000003</v>
      </c>
      <c r="K263" s="638"/>
    </row>
    <row r="264" spans="2:11" ht="12.75">
      <c r="B264" s="635"/>
      <c r="C264" s="636" t="s">
        <v>1506</v>
      </c>
      <c r="D264" s="637" t="s">
        <v>1490</v>
      </c>
      <c r="E264" s="637">
        <v>1</v>
      </c>
      <c r="F264" s="637">
        <v>1</v>
      </c>
      <c r="G264" s="637">
        <v>1.35</v>
      </c>
      <c r="H264" s="637">
        <v>0.4</v>
      </c>
      <c r="I264" s="637"/>
      <c r="J264" s="637">
        <f t="shared" si="37"/>
        <v>0.54</v>
      </c>
      <c r="K264" s="638"/>
    </row>
    <row r="265" spans="2:11" ht="12.75">
      <c r="B265" s="635"/>
      <c r="C265" s="636" t="s">
        <v>1507</v>
      </c>
      <c r="D265" s="637" t="s">
        <v>1490</v>
      </c>
      <c r="E265" s="637">
        <v>1</v>
      </c>
      <c r="F265" s="637">
        <v>1</v>
      </c>
      <c r="G265" s="637">
        <v>5.5</v>
      </c>
      <c r="H265" s="637">
        <v>0.4</v>
      </c>
      <c r="I265" s="637"/>
      <c r="J265" s="637">
        <f t="shared" si="37"/>
        <v>2.2000000000000002</v>
      </c>
      <c r="K265" s="638"/>
    </row>
    <row r="266" spans="2:11" ht="12.75">
      <c r="B266" s="635"/>
      <c r="C266" s="636" t="s">
        <v>1508</v>
      </c>
      <c r="D266" s="637" t="s">
        <v>1490</v>
      </c>
      <c r="E266" s="637">
        <v>1</v>
      </c>
      <c r="F266" s="637">
        <v>1</v>
      </c>
      <c r="G266" s="637">
        <v>3.35</v>
      </c>
      <c r="H266" s="637">
        <v>0.4</v>
      </c>
      <c r="I266" s="637"/>
      <c r="J266" s="637">
        <f t="shared" si="37"/>
        <v>1.34</v>
      </c>
      <c r="K266" s="638"/>
    </row>
    <row r="267" spans="2:11" ht="12.75">
      <c r="B267" s="635"/>
      <c r="C267" s="636" t="s">
        <v>1509</v>
      </c>
      <c r="D267" s="637" t="s">
        <v>1490</v>
      </c>
      <c r="E267" s="637">
        <v>1</v>
      </c>
      <c r="F267" s="637">
        <v>1</v>
      </c>
      <c r="G267" s="637">
        <v>4.3499999999999996</v>
      </c>
      <c r="H267" s="637">
        <v>0.4</v>
      </c>
      <c r="I267" s="637"/>
      <c r="J267" s="637">
        <f t="shared" si="37"/>
        <v>1.74</v>
      </c>
      <c r="K267" s="638"/>
    </row>
    <row r="268" spans="2:11">
      <c r="B268" s="635"/>
      <c r="C268" s="640" t="s">
        <v>1491</v>
      </c>
      <c r="D268" s="641" t="s">
        <v>1490</v>
      </c>
      <c r="E268" s="641"/>
      <c r="F268" s="642"/>
      <c r="G268" s="642"/>
      <c r="H268" s="642"/>
      <c r="I268" s="642"/>
      <c r="J268" s="641">
        <f>SUM(J256:J267)</f>
        <v>20.96</v>
      </c>
      <c r="K268" s="638"/>
    </row>
    <row r="269" spans="2:11">
      <c r="B269" s="635"/>
      <c r="C269" s="640"/>
      <c r="D269" s="641"/>
      <c r="E269" s="641"/>
      <c r="F269" s="642"/>
      <c r="G269" s="642"/>
      <c r="H269" s="642"/>
      <c r="I269" s="642"/>
      <c r="J269" s="641"/>
      <c r="K269" s="638"/>
    </row>
    <row r="270" spans="2:11" ht="12.75">
      <c r="B270" s="645" t="s">
        <v>714</v>
      </c>
      <c r="C270" s="651" t="s">
        <v>1562</v>
      </c>
      <c r="D270" s="652"/>
      <c r="E270" s="652"/>
      <c r="F270" s="652"/>
      <c r="G270" s="652"/>
      <c r="H270" s="652"/>
      <c r="I270" s="652"/>
      <c r="J270" s="652"/>
      <c r="K270" s="653"/>
    </row>
    <row r="271" spans="2:11" ht="12.75">
      <c r="B271" s="635"/>
      <c r="C271" s="636" t="s">
        <v>1536</v>
      </c>
      <c r="D271" s="662" t="s">
        <v>1485</v>
      </c>
      <c r="E271" s="662">
        <v>20</v>
      </c>
      <c r="F271" s="662"/>
      <c r="G271" s="662"/>
      <c r="H271" s="662"/>
      <c r="I271" s="662">
        <v>89.62</v>
      </c>
      <c r="J271" s="662">
        <f t="shared" ref="J271:J273" si="38">E271*I271</f>
        <v>1792.4</v>
      </c>
      <c r="K271" s="663"/>
    </row>
    <row r="272" spans="2:11" ht="12.75">
      <c r="B272" s="635"/>
      <c r="C272" s="636" t="s">
        <v>1537</v>
      </c>
      <c r="D272" s="662" t="s">
        <v>1485</v>
      </c>
      <c r="E272" s="662">
        <v>20</v>
      </c>
      <c r="F272" s="662"/>
      <c r="G272" s="662"/>
      <c r="H272" s="662"/>
      <c r="I272" s="662">
        <v>31.6</v>
      </c>
      <c r="J272" s="662">
        <f t="shared" si="38"/>
        <v>632</v>
      </c>
      <c r="K272" s="663"/>
    </row>
    <row r="273" spans="2:11" ht="12.75">
      <c r="B273" s="635"/>
      <c r="C273" s="636" t="s">
        <v>1538</v>
      </c>
      <c r="D273" s="662" t="s">
        <v>1485</v>
      </c>
      <c r="E273" s="662">
        <v>15</v>
      </c>
      <c r="F273" s="662"/>
      <c r="G273" s="662"/>
      <c r="H273" s="662"/>
      <c r="I273" s="662">
        <v>252.58</v>
      </c>
      <c r="J273" s="662">
        <f t="shared" si="38"/>
        <v>3788.7000000000003</v>
      </c>
      <c r="K273" s="663"/>
    </row>
    <row r="274" spans="2:11" ht="12.75">
      <c r="B274" s="635"/>
      <c r="C274" s="636" t="s">
        <v>1561</v>
      </c>
      <c r="D274" s="662" t="s">
        <v>1485</v>
      </c>
      <c r="E274" s="662">
        <v>20</v>
      </c>
      <c r="F274" s="662"/>
      <c r="G274" s="1723">
        <v>20.96</v>
      </c>
      <c r="H274" s="1722"/>
      <c r="I274" s="1720"/>
      <c r="J274" s="662">
        <f>G274*E274</f>
        <v>419.20000000000005</v>
      </c>
      <c r="K274" s="663"/>
    </row>
    <row r="275" spans="2:11" ht="15">
      <c r="B275" s="645"/>
      <c r="C275" s="651" t="s">
        <v>1562</v>
      </c>
      <c r="D275" s="652"/>
      <c r="E275" s="652"/>
      <c r="F275" s="652"/>
      <c r="G275" s="652"/>
      <c r="H275" s="652"/>
      <c r="I275" s="652"/>
      <c r="J275" s="657">
        <f>SUM(J271:J274)</f>
        <v>6632.3</v>
      </c>
      <c r="K275" s="653"/>
    </row>
    <row r="276" spans="2:11" ht="12.75">
      <c r="B276" s="635"/>
      <c r="C276" s="636"/>
      <c r="D276" s="662"/>
      <c r="E276" s="662"/>
      <c r="F276" s="662"/>
      <c r="G276" s="662"/>
      <c r="H276" s="662"/>
      <c r="I276" s="662"/>
      <c r="J276" s="662"/>
      <c r="K276" s="663"/>
    </row>
    <row r="277" spans="2:11" ht="15">
      <c r="B277" s="655" t="s">
        <v>745</v>
      </c>
      <c r="C277" s="656" t="s">
        <v>1563</v>
      </c>
      <c r="D277" s="664"/>
      <c r="E277" s="664"/>
      <c r="F277" s="664"/>
      <c r="G277" s="664"/>
      <c r="H277" s="664"/>
      <c r="I277" s="664"/>
      <c r="J277" s="664"/>
      <c r="K277" s="665"/>
    </row>
    <row r="278" spans="2:11" ht="12.75">
      <c r="B278" s="635"/>
      <c r="C278" s="636" t="s">
        <v>1564</v>
      </c>
      <c r="D278" s="637" t="s">
        <v>1526</v>
      </c>
      <c r="E278" s="637">
        <v>1</v>
      </c>
      <c r="F278" s="637">
        <v>2</v>
      </c>
      <c r="G278" s="637"/>
      <c r="H278" s="637"/>
      <c r="I278" s="637">
        <v>170.27</v>
      </c>
      <c r="J278" s="637">
        <f>I278*F278*E278</f>
        <v>340.54</v>
      </c>
      <c r="K278" s="638"/>
    </row>
    <row r="279" spans="2:11" ht="12.75">
      <c r="B279" s="635"/>
      <c r="C279" s="636" t="s">
        <v>1565</v>
      </c>
      <c r="D279" s="637"/>
      <c r="E279" s="637"/>
      <c r="F279" s="637"/>
      <c r="G279" s="637"/>
      <c r="H279" s="637"/>
      <c r="I279" s="637"/>
      <c r="J279" s="637"/>
      <c r="K279" s="638"/>
    </row>
    <row r="280" spans="2:11" ht="12.75">
      <c r="B280" s="635"/>
      <c r="C280" s="644" t="s">
        <v>1494</v>
      </c>
      <c r="D280" s="637"/>
      <c r="E280" s="637"/>
      <c r="F280" s="637"/>
      <c r="G280" s="637"/>
      <c r="H280" s="637"/>
      <c r="I280" s="637"/>
      <c r="J280" s="637"/>
      <c r="K280" s="638"/>
    </row>
    <row r="281" spans="2:11" ht="12.75">
      <c r="B281" s="635"/>
      <c r="C281" s="644" t="s">
        <v>1121</v>
      </c>
      <c r="D281" s="637" t="s">
        <v>1526</v>
      </c>
      <c r="E281" s="637">
        <v>1</v>
      </c>
      <c r="F281" s="637">
        <v>1</v>
      </c>
      <c r="G281" s="637">
        <v>1.9</v>
      </c>
      <c r="H281" s="637">
        <v>1.6</v>
      </c>
      <c r="I281" s="637">
        <v>0.5</v>
      </c>
      <c r="J281" s="637">
        <v>3.5</v>
      </c>
      <c r="K281" s="638"/>
    </row>
    <row r="282" spans="2:11" ht="12.75">
      <c r="B282" s="635"/>
      <c r="C282" s="644" t="s">
        <v>1118</v>
      </c>
      <c r="D282" s="637" t="s">
        <v>1526</v>
      </c>
      <c r="E282" s="637">
        <v>1</v>
      </c>
      <c r="F282" s="637">
        <v>1</v>
      </c>
      <c r="G282" s="637">
        <v>1.6</v>
      </c>
      <c r="H282" s="637">
        <v>1.4</v>
      </c>
      <c r="I282" s="637">
        <v>0.5</v>
      </c>
      <c r="J282" s="637">
        <v>3</v>
      </c>
      <c r="K282" s="638"/>
    </row>
    <row r="283" spans="2:11" ht="12.75">
      <c r="B283" s="635"/>
      <c r="C283" s="644" t="s">
        <v>1495</v>
      </c>
      <c r="D283" s="637" t="s">
        <v>1526</v>
      </c>
      <c r="E283" s="637"/>
      <c r="F283" s="637"/>
      <c r="G283" s="637"/>
      <c r="H283" s="637"/>
      <c r="I283" s="637"/>
      <c r="J283" s="637" t="s">
        <v>751</v>
      </c>
      <c r="K283" s="638"/>
    </row>
    <row r="284" spans="2:11" ht="12.75">
      <c r="B284" s="635"/>
      <c r="C284" s="644" t="s">
        <v>1118</v>
      </c>
      <c r="D284" s="637" t="s">
        <v>1526</v>
      </c>
      <c r="E284" s="637">
        <v>1</v>
      </c>
      <c r="F284" s="637">
        <v>1</v>
      </c>
      <c r="G284" s="637">
        <v>1.6</v>
      </c>
      <c r="H284" s="637">
        <v>1.4</v>
      </c>
      <c r="I284" s="637">
        <v>0.5</v>
      </c>
      <c r="J284" s="637">
        <v>3</v>
      </c>
      <c r="K284" s="638"/>
    </row>
    <row r="285" spans="2:11" ht="12.75">
      <c r="B285" s="635"/>
      <c r="C285" s="644" t="s">
        <v>1496</v>
      </c>
      <c r="D285" s="637" t="s">
        <v>1526</v>
      </c>
      <c r="E285" s="637"/>
      <c r="F285" s="637"/>
      <c r="G285" s="637"/>
      <c r="H285" s="637"/>
      <c r="I285" s="637"/>
      <c r="J285" s="637" t="s">
        <v>751</v>
      </c>
      <c r="K285" s="638"/>
    </row>
    <row r="286" spans="2:11" ht="12.75">
      <c r="B286" s="635"/>
      <c r="C286" s="644" t="s">
        <v>1497</v>
      </c>
      <c r="D286" s="637" t="s">
        <v>1526</v>
      </c>
      <c r="E286" s="637">
        <v>2</v>
      </c>
      <c r="F286" s="637">
        <v>1</v>
      </c>
      <c r="G286" s="637">
        <v>1</v>
      </c>
      <c r="H286" s="637">
        <v>1</v>
      </c>
      <c r="I286" s="637">
        <v>0.4</v>
      </c>
      <c r="J286" s="637">
        <v>3.2</v>
      </c>
      <c r="K286" s="638"/>
    </row>
    <row r="287" spans="2:11" ht="12.75">
      <c r="B287" s="635"/>
      <c r="C287" s="644" t="s">
        <v>1121</v>
      </c>
      <c r="D287" s="637" t="s">
        <v>1526</v>
      </c>
      <c r="E287" s="637">
        <v>1</v>
      </c>
      <c r="F287" s="637">
        <v>1</v>
      </c>
      <c r="G287" s="637">
        <v>1.9</v>
      </c>
      <c r="H287" s="637">
        <v>1.6</v>
      </c>
      <c r="I287" s="637">
        <v>0.5</v>
      </c>
      <c r="J287" s="637">
        <v>3.5</v>
      </c>
      <c r="K287" s="638"/>
    </row>
    <row r="288" spans="2:11" ht="12.75">
      <c r="B288" s="635"/>
      <c r="C288" s="644" t="s">
        <v>1118</v>
      </c>
      <c r="D288" s="637" t="s">
        <v>1526</v>
      </c>
      <c r="E288" s="637">
        <v>1</v>
      </c>
      <c r="F288" s="637">
        <v>1</v>
      </c>
      <c r="G288" s="637">
        <v>1.6</v>
      </c>
      <c r="H288" s="637">
        <v>1.4</v>
      </c>
      <c r="I288" s="637">
        <v>0.5</v>
      </c>
      <c r="J288" s="637">
        <v>3</v>
      </c>
      <c r="K288" s="638"/>
    </row>
    <row r="289" spans="2:11" ht="12.75">
      <c r="B289" s="635"/>
      <c r="C289" s="644" t="s">
        <v>1498</v>
      </c>
      <c r="D289" s="637" t="s">
        <v>1526</v>
      </c>
      <c r="E289" s="637"/>
      <c r="F289" s="637"/>
      <c r="G289" s="637"/>
      <c r="H289" s="637"/>
      <c r="I289" s="637"/>
      <c r="J289" s="637" t="s">
        <v>751</v>
      </c>
      <c r="K289" s="638"/>
    </row>
    <row r="290" spans="2:11" ht="12.75">
      <c r="B290" s="635"/>
      <c r="C290" s="644" t="s">
        <v>1121</v>
      </c>
      <c r="D290" s="637" t="s">
        <v>1526</v>
      </c>
      <c r="E290" s="637">
        <v>1</v>
      </c>
      <c r="F290" s="637">
        <v>1</v>
      </c>
      <c r="G290" s="637">
        <v>1.9</v>
      </c>
      <c r="H290" s="637">
        <v>1.6</v>
      </c>
      <c r="I290" s="637">
        <v>0.5</v>
      </c>
      <c r="J290" s="637">
        <v>3.5</v>
      </c>
      <c r="K290" s="638"/>
    </row>
    <row r="291" spans="2:11" ht="12.75">
      <c r="B291" s="635"/>
      <c r="C291" s="644" t="s">
        <v>1124</v>
      </c>
      <c r="D291" s="637" t="s">
        <v>1526</v>
      </c>
      <c r="E291" s="637">
        <v>3</v>
      </c>
      <c r="F291" s="637">
        <v>1</v>
      </c>
      <c r="G291" s="637">
        <v>2.2000000000000002</v>
      </c>
      <c r="H291" s="637">
        <v>1.9</v>
      </c>
      <c r="I291" s="637">
        <v>0.5</v>
      </c>
      <c r="J291" s="637">
        <v>12.3</v>
      </c>
      <c r="K291" s="638"/>
    </row>
    <row r="292" spans="2:11" ht="12.75">
      <c r="B292" s="635"/>
      <c r="C292" s="644" t="s">
        <v>1499</v>
      </c>
      <c r="D292" s="637" t="s">
        <v>1526</v>
      </c>
      <c r="E292" s="637"/>
      <c r="F292" s="637"/>
      <c r="G292" s="637"/>
      <c r="H292" s="637"/>
      <c r="I292" s="637"/>
      <c r="J292" s="637" t="s">
        <v>751</v>
      </c>
      <c r="K292" s="638"/>
    </row>
    <row r="293" spans="2:11" ht="12.75">
      <c r="B293" s="635"/>
      <c r="C293" s="644" t="s">
        <v>1121</v>
      </c>
      <c r="D293" s="637" t="s">
        <v>1526</v>
      </c>
      <c r="E293" s="637">
        <v>1</v>
      </c>
      <c r="F293" s="637">
        <v>1</v>
      </c>
      <c r="G293" s="637">
        <v>1.9</v>
      </c>
      <c r="H293" s="637">
        <v>1.6</v>
      </c>
      <c r="I293" s="637">
        <v>0.5</v>
      </c>
      <c r="J293" s="637">
        <v>3.5</v>
      </c>
      <c r="K293" s="638"/>
    </row>
    <row r="294" spans="2:11" ht="12.75">
      <c r="B294" s="635"/>
      <c r="C294" s="644" t="s">
        <v>1124</v>
      </c>
      <c r="D294" s="637" t="s">
        <v>1526</v>
      </c>
      <c r="E294" s="637">
        <v>2</v>
      </c>
      <c r="F294" s="637">
        <v>1</v>
      </c>
      <c r="G294" s="637">
        <v>2.2000000000000002</v>
      </c>
      <c r="H294" s="637">
        <v>1.9</v>
      </c>
      <c r="I294" s="637">
        <v>0.5</v>
      </c>
      <c r="J294" s="637">
        <v>8.1999999999999993</v>
      </c>
      <c r="K294" s="638"/>
    </row>
    <row r="295" spans="2:11" ht="12.75">
      <c r="B295" s="635"/>
      <c r="C295" s="644" t="s">
        <v>1500</v>
      </c>
      <c r="D295" s="637" t="s">
        <v>1526</v>
      </c>
      <c r="E295" s="637"/>
      <c r="F295" s="637"/>
      <c r="G295" s="637"/>
      <c r="H295" s="637"/>
      <c r="I295" s="637"/>
      <c r="J295" s="637" t="s">
        <v>751</v>
      </c>
      <c r="K295" s="638"/>
    </row>
    <row r="296" spans="2:11" ht="12.75">
      <c r="B296" s="635"/>
      <c r="C296" s="644" t="s">
        <v>1127</v>
      </c>
      <c r="D296" s="637" t="s">
        <v>1526</v>
      </c>
      <c r="E296" s="637">
        <v>1</v>
      </c>
      <c r="F296" s="637">
        <v>1</v>
      </c>
      <c r="G296" s="637">
        <v>2.4</v>
      </c>
      <c r="H296" s="637">
        <v>1.7</v>
      </c>
      <c r="I296" s="637">
        <v>0.6</v>
      </c>
      <c r="J296" s="637">
        <v>4.92</v>
      </c>
      <c r="K296" s="638"/>
    </row>
    <row r="297" spans="2:11" ht="12.75">
      <c r="B297" s="635"/>
      <c r="C297" s="644" t="s">
        <v>1121</v>
      </c>
      <c r="D297" s="637" t="s">
        <v>1526</v>
      </c>
      <c r="E297" s="637">
        <v>1</v>
      </c>
      <c r="F297" s="637">
        <v>1</v>
      </c>
      <c r="G297" s="637">
        <v>1.9</v>
      </c>
      <c r="H297" s="637">
        <v>1.6</v>
      </c>
      <c r="I297" s="637">
        <v>0.5</v>
      </c>
      <c r="J297" s="637">
        <v>3.5</v>
      </c>
      <c r="K297" s="638"/>
    </row>
    <row r="298" spans="2:11" ht="12.75">
      <c r="B298" s="635"/>
      <c r="C298" s="644" t="s">
        <v>1118</v>
      </c>
      <c r="D298" s="637" t="s">
        <v>1526</v>
      </c>
      <c r="E298" s="637">
        <v>1</v>
      </c>
      <c r="F298" s="637">
        <v>1</v>
      </c>
      <c r="G298" s="637">
        <v>1.6</v>
      </c>
      <c r="H298" s="637">
        <v>1.4</v>
      </c>
      <c r="I298" s="637">
        <v>0.5</v>
      </c>
      <c r="J298" s="637">
        <v>3</v>
      </c>
      <c r="K298" s="638"/>
    </row>
    <row r="299" spans="2:11" ht="12.75">
      <c r="B299" s="635"/>
      <c r="C299" s="644" t="s">
        <v>1501</v>
      </c>
      <c r="D299" s="637" t="s">
        <v>1526</v>
      </c>
      <c r="E299" s="637"/>
      <c r="F299" s="637"/>
      <c r="G299" s="637"/>
      <c r="H299" s="637"/>
      <c r="I299" s="637"/>
      <c r="J299" s="637" t="s">
        <v>751</v>
      </c>
      <c r="K299" s="638"/>
    </row>
    <row r="300" spans="2:11" ht="12.75">
      <c r="B300" s="635"/>
      <c r="C300" s="644" t="s">
        <v>1121</v>
      </c>
      <c r="D300" s="637" t="s">
        <v>1526</v>
      </c>
      <c r="E300" s="637">
        <v>1</v>
      </c>
      <c r="F300" s="637">
        <v>1</v>
      </c>
      <c r="G300" s="637">
        <v>1.9</v>
      </c>
      <c r="H300" s="637">
        <v>1.6</v>
      </c>
      <c r="I300" s="637">
        <v>0.5</v>
      </c>
      <c r="J300" s="637">
        <v>3.5</v>
      </c>
      <c r="K300" s="638"/>
    </row>
    <row r="301" spans="2:11" ht="12.75">
      <c r="B301" s="635"/>
      <c r="C301" s="644" t="s">
        <v>1127</v>
      </c>
      <c r="D301" s="637" t="s">
        <v>1526</v>
      </c>
      <c r="E301" s="637">
        <v>1</v>
      </c>
      <c r="F301" s="637">
        <v>1</v>
      </c>
      <c r="G301" s="637">
        <v>2.4</v>
      </c>
      <c r="H301" s="637">
        <v>1.7</v>
      </c>
      <c r="I301" s="637">
        <v>0.6</v>
      </c>
      <c r="J301" s="637">
        <v>4.92</v>
      </c>
      <c r="K301" s="638"/>
    </row>
    <row r="302" spans="2:11" ht="12.75">
      <c r="B302" s="635"/>
      <c r="C302" s="644" t="s">
        <v>1124</v>
      </c>
      <c r="D302" s="637" t="s">
        <v>1526</v>
      </c>
      <c r="E302" s="637">
        <v>1</v>
      </c>
      <c r="F302" s="637">
        <v>1</v>
      </c>
      <c r="G302" s="637">
        <v>2.2000000000000002</v>
      </c>
      <c r="H302" s="637">
        <v>1.9</v>
      </c>
      <c r="I302" s="637">
        <v>0.5</v>
      </c>
      <c r="J302" s="637">
        <v>4.0999999999999996</v>
      </c>
      <c r="K302" s="638"/>
    </row>
    <row r="303" spans="2:11" ht="12.75">
      <c r="B303" s="635"/>
      <c r="C303" s="644" t="s">
        <v>1502</v>
      </c>
      <c r="D303" s="637" t="s">
        <v>1526</v>
      </c>
      <c r="E303" s="637"/>
      <c r="F303" s="637"/>
      <c r="G303" s="637"/>
      <c r="H303" s="637"/>
      <c r="I303" s="637"/>
      <c r="J303" s="637" t="s">
        <v>751</v>
      </c>
      <c r="K303" s="638"/>
    </row>
    <row r="304" spans="2:11" ht="12.75">
      <c r="B304" s="635"/>
      <c r="C304" s="644" t="s">
        <v>1118</v>
      </c>
      <c r="D304" s="637" t="s">
        <v>1526</v>
      </c>
      <c r="E304" s="637">
        <v>3</v>
      </c>
      <c r="F304" s="637">
        <v>1</v>
      </c>
      <c r="G304" s="637">
        <v>1.6</v>
      </c>
      <c r="H304" s="637">
        <v>1.4</v>
      </c>
      <c r="I304" s="637">
        <v>0.5</v>
      </c>
      <c r="J304" s="637">
        <v>9</v>
      </c>
      <c r="K304" s="638"/>
    </row>
    <row r="305" spans="2:11" ht="12.75">
      <c r="B305" s="635"/>
      <c r="C305" s="644" t="s">
        <v>1121</v>
      </c>
      <c r="D305" s="637" t="s">
        <v>1526</v>
      </c>
      <c r="E305" s="637">
        <v>1</v>
      </c>
      <c r="F305" s="637">
        <v>1</v>
      </c>
      <c r="G305" s="637">
        <v>1.9</v>
      </c>
      <c r="H305" s="637">
        <v>1.6</v>
      </c>
      <c r="I305" s="637">
        <v>0.5</v>
      </c>
      <c r="J305" s="637">
        <v>3.5</v>
      </c>
      <c r="K305" s="638"/>
    </row>
    <row r="306" spans="2:11" ht="12.75">
      <c r="B306" s="635"/>
      <c r="C306" s="636" t="s">
        <v>1566</v>
      </c>
      <c r="D306" s="637"/>
      <c r="E306" s="637"/>
      <c r="F306" s="637"/>
      <c r="G306" s="637"/>
      <c r="H306" s="637"/>
      <c r="I306" s="637"/>
      <c r="J306" s="637"/>
      <c r="K306" s="638"/>
    </row>
    <row r="307" spans="2:11" ht="12.75">
      <c r="B307" s="635"/>
      <c r="C307" s="644" t="s">
        <v>1494</v>
      </c>
      <c r="D307" s="637"/>
      <c r="E307" s="637"/>
      <c r="F307" s="637"/>
      <c r="G307" s="637"/>
      <c r="H307" s="637"/>
      <c r="I307" s="637"/>
      <c r="J307" s="637"/>
      <c r="K307" s="638"/>
    </row>
    <row r="308" spans="2:11" ht="12.75">
      <c r="B308" s="635"/>
      <c r="C308" s="644" t="s">
        <v>1121</v>
      </c>
      <c r="D308" s="637" t="s">
        <v>1526</v>
      </c>
      <c r="E308" s="637">
        <v>1</v>
      </c>
      <c r="F308" s="637">
        <v>1</v>
      </c>
      <c r="G308" s="637">
        <v>1.9</v>
      </c>
      <c r="H308" s="637">
        <v>1.6</v>
      </c>
      <c r="I308" s="637"/>
      <c r="J308" s="637">
        <v>3.04</v>
      </c>
      <c r="K308" s="638"/>
    </row>
    <row r="309" spans="2:11" ht="12.75">
      <c r="B309" s="635"/>
      <c r="C309" s="644" t="s">
        <v>1118</v>
      </c>
      <c r="D309" s="637" t="s">
        <v>1526</v>
      </c>
      <c r="E309" s="637">
        <v>1</v>
      </c>
      <c r="F309" s="637">
        <v>1</v>
      </c>
      <c r="G309" s="637">
        <v>1.6</v>
      </c>
      <c r="H309" s="637">
        <v>1.4</v>
      </c>
      <c r="I309" s="637"/>
      <c r="J309" s="637">
        <v>2.2400000000000002</v>
      </c>
      <c r="K309" s="638"/>
    </row>
    <row r="310" spans="2:11" ht="12.75">
      <c r="B310" s="635"/>
      <c r="C310" s="644" t="s">
        <v>1495</v>
      </c>
      <c r="D310" s="637" t="s">
        <v>1526</v>
      </c>
      <c r="E310" s="637"/>
      <c r="F310" s="637"/>
      <c r="G310" s="637"/>
      <c r="H310" s="637"/>
      <c r="I310" s="637"/>
      <c r="J310" s="637" t="s">
        <v>751</v>
      </c>
      <c r="K310" s="638"/>
    </row>
    <row r="311" spans="2:11" ht="12.75">
      <c r="B311" s="635"/>
      <c r="C311" s="644" t="s">
        <v>1118</v>
      </c>
      <c r="D311" s="637" t="s">
        <v>1526</v>
      </c>
      <c r="E311" s="637">
        <v>1</v>
      </c>
      <c r="F311" s="637">
        <v>1</v>
      </c>
      <c r="G311" s="637">
        <v>1.6</v>
      </c>
      <c r="H311" s="637">
        <v>1.4</v>
      </c>
      <c r="I311" s="637"/>
      <c r="J311" s="637">
        <v>2.2400000000000002</v>
      </c>
      <c r="K311" s="638"/>
    </row>
    <row r="312" spans="2:11" ht="12.75">
      <c r="B312" s="635"/>
      <c r="C312" s="644" t="s">
        <v>1496</v>
      </c>
      <c r="D312" s="637" t="s">
        <v>1526</v>
      </c>
      <c r="E312" s="637"/>
      <c r="F312" s="637"/>
      <c r="G312" s="637"/>
      <c r="H312" s="637"/>
      <c r="I312" s="637"/>
      <c r="J312" s="637" t="s">
        <v>751</v>
      </c>
      <c r="K312" s="638"/>
    </row>
    <row r="313" spans="2:11" ht="12.75">
      <c r="B313" s="635"/>
      <c r="C313" s="644" t="s">
        <v>1497</v>
      </c>
      <c r="D313" s="637" t="s">
        <v>1526</v>
      </c>
      <c r="E313" s="637">
        <v>2</v>
      </c>
      <c r="F313" s="637">
        <v>1</v>
      </c>
      <c r="G313" s="637">
        <v>1</v>
      </c>
      <c r="H313" s="637">
        <v>1</v>
      </c>
      <c r="I313" s="637"/>
      <c r="J313" s="637">
        <v>2</v>
      </c>
      <c r="K313" s="638"/>
    </row>
    <row r="314" spans="2:11" ht="12.75">
      <c r="B314" s="635"/>
      <c r="C314" s="644" t="s">
        <v>1121</v>
      </c>
      <c r="D314" s="637" t="s">
        <v>1526</v>
      </c>
      <c r="E314" s="637">
        <v>1</v>
      </c>
      <c r="F314" s="637">
        <v>1</v>
      </c>
      <c r="G314" s="637">
        <v>1.9</v>
      </c>
      <c r="H314" s="637">
        <v>1.6</v>
      </c>
      <c r="I314" s="637"/>
      <c r="J314" s="637">
        <v>3.04</v>
      </c>
      <c r="K314" s="638"/>
    </row>
    <row r="315" spans="2:11" ht="12.75">
      <c r="B315" s="635"/>
      <c r="C315" s="644" t="s">
        <v>1118</v>
      </c>
      <c r="D315" s="637" t="s">
        <v>1526</v>
      </c>
      <c r="E315" s="637">
        <v>1</v>
      </c>
      <c r="F315" s="637">
        <v>1</v>
      </c>
      <c r="G315" s="637">
        <v>1.6</v>
      </c>
      <c r="H315" s="637">
        <v>1.4</v>
      </c>
      <c r="I315" s="637"/>
      <c r="J315" s="637">
        <v>2.2400000000000002</v>
      </c>
      <c r="K315" s="638"/>
    </row>
    <row r="316" spans="2:11" ht="12.75">
      <c r="B316" s="635"/>
      <c r="C316" s="644" t="s">
        <v>1498</v>
      </c>
      <c r="D316" s="637" t="s">
        <v>1526</v>
      </c>
      <c r="E316" s="637"/>
      <c r="F316" s="637"/>
      <c r="G316" s="637"/>
      <c r="H316" s="637"/>
      <c r="I316" s="637"/>
      <c r="J316" s="637" t="s">
        <v>751</v>
      </c>
      <c r="K316" s="638"/>
    </row>
    <row r="317" spans="2:11" ht="12.75">
      <c r="B317" s="635"/>
      <c r="C317" s="644" t="s">
        <v>1121</v>
      </c>
      <c r="D317" s="637" t="s">
        <v>1526</v>
      </c>
      <c r="E317" s="637">
        <v>1</v>
      </c>
      <c r="F317" s="637">
        <v>1</v>
      </c>
      <c r="G317" s="637">
        <v>1.9</v>
      </c>
      <c r="H317" s="637">
        <v>1.6</v>
      </c>
      <c r="I317" s="637"/>
      <c r="J317" s="637">
        <v>3.04</v>
      </c>
      <c r="K317" s="638"/>
    </row>
    <row r="318" spans="2:11" ht="12.75">
      <c r="B318" s="635"/>
      <c r="C318" s="644" t="s">
        <v>1124</v>
      </c>
      <c r="D318" s="637" t="s">
        <v>1526</v>
      </c>
      <c r="E318" s="637">
        <v>3</v>
      </c>
      <c r="F318" s="637">
        <v>1</v>
      </c>
      <c r="G318" s="637">
        <v>2.2000000000000002</v>
      </c>
      <c r="H318" s="637">
        <v>1.9</v>
      </c>
      <c r="I318" s="637"/>
      <c r="J318" s="637">
        <v>12.54</v>
      </c>
      <c r="K318" s="638"/>
    </row>
    <row r="319" spans="2:11" ht="12.75">
      <c r="B319" s="635"/>
      <c r="C319" s="644" t="s">
        <v>1499</v>
      </c>
      <c r="D319" s="637" t="s">
        <v>1526</v>
      </c>
      <c r="E319" s="637"/>
      <c r="F319" s="637"/>
      <c r="G319" s="637"/>
      <c r="H319" s="637"/>
      <c r="I319" s="637"/>
      <c r="J319" s="637" t="s">
        <v>751</v>
      </c>
      <c r="K319" s="638"/>
    </row>
    <row r="320" spans="2:11" ht="12.75">
      <c r="B320" s="635"/>
      <c r="C320" s="644" t="s">
        <v>1121</v>
      </c>
      <c r="D320" s="637" t="s">
        <v>1526</v>
      </c>
      <c r="E320" s="637">
        <v>1</v>
      </c>
      <c r="F320" s="637">
        <v>1</v>
      </c>
      <c r="G320" s="637">
        <v>1.9</v>
      </c>
      <c r="H320" s="637">
        <v>1.6</v>
      </c>
      <c r="I320" s="637"/>
      <c r="J320" s="637">
        <v>3.04</v>
      </c>
      <c r="K320" s="638"/>
    </row>
    <row r="321" spans="2:11" ht="12.75">
      <c r="B321" s="635"/>
      <c r="C321" s="644" t="s">
        <v>1124</v>
      </c>
      <c r="D321" s="637" t="s">
        <v>1526</v>
      </c>
      <c r="E321" s="637">
        <v>2</v>
      </c>
      <c r="F321" s="637">
        <v>1</v>
      </c>
      <c r="G321" s="637">
        <v>2.2000000000000002</v>
      </c>
      <c r="H321" s="637">
        <v>1.9</v>
      </c>
      <c r="I321" s="637"/>
      <c r="J321" s="637">
        <v>8.36</v>
      </c>
      <c r="K321" s="638"/>
    </row>
    <row r="322" spans="2:11" ht="12.75">
      <c r="B322" s="635"/>
      <c r="C322" s="644" t="s">
        <v>1500</v>
      </c>
      <c r="D322" s="637" t="s">
        <v>1526</v>
      </c>
      <c r="E322" s="637"/>
      <c r="F322" s="637"/>
      <c r="G322" s="637"/>
      <c r="H322" s="637"/>
      <c r="I322" s="637"/>
      <c r="J322" s="637" t="s">
        <v>751</v>
      </c>
      <c r="K322" s="638"/>
    </row>
    <row r="323" spans="2:11" ht="12.75">
      <c r="B323" s="635"/>
      <c r="C323" s="644" t="s">
        <v>1127</v>
      </c>
      <c r="D323" s="637" t="s">
        <v>1526</v>
      </c>
      <c r="E323" s="637">
        <v>1</v>
      </c>
      <c r="F323" s="637">
        <v>1</v>
      </c>
      <c r="G323" s="637">
        <v>2.4</v>
      </c>
      <c r="H323" s="637">
        <v>1.7</v>
      </c>
      <c r="I323" s="637"/>
      <c r="J323" s="637">
        <v>4.08</v>
      </c>
      <c r="K323" s="638"/>
    </row>
    <row r="324" spans="2:11" ht="12.75">
      <c r="B324" s="635"/>
      <c r="C324" s="644" t="s">
        <v>1121</v>
      </c>
      <c r="D324" s="637" t="s">
        <v>1526</v>
      </c>
      <c r="E324" s="637">
        <v>1</v>
      </c>
      <c r="F324" s="637">
        <v>1</v>
      </c>
      <c r="G324" s="637">
        <v>1.9</v>
      </c>
      <c r="H324" s="637">
        <v>1.6</v>
      </c>
      <c r="I324" s="637"/>
      <c r="J324" s="637">
        <v>3.04</v>
      </c>
      <c r="K324" s="638"/>
    </row>
    <row r="325" spans="2:11" ht="12.75">
      <c r="B325" s="635"/>
      <c r="C325" s="644" t="s">
        <v>1118</v>
      </c>
      <c r="D325" s="637" t="s">
        <v>1526</v>
      </c>
      <c r="E325" s="637">
        <v>1</v>
      </c>
      <c r="F325" s="637">
        <v>1</v>
      </c>
      <c r="G325" s="637">
        <v>1.6</v>
      </c>
      <c r="H325" s="637">
        <v>1.4</v>
      </c>
      <c r="I325" s="637"/>
      <c r="J325" s="637">
        <v>2.2400000000000002</v>
      </c>
      <c r="K325" s="638"/>
    </row>
    <row r="326" spans="2:11" ht="12.75">
      <c r="B326" s="635"/>
      <c r="C326" s="644" t="s">
        <v>1501</v>
      </c>
      <c r="D326" s="637" t="s">
        <v>1526</v>
      </c>
      <c r="E326" s="637"/>
      <c r="F326" s="637"/>
      <c r="G326" s="637"/>
      <c r="H326" s="637"/>
      <c r="I326" s="637"/>
      <c r="J326" s="637" t="s">
        <v>751</v>
      </c>
      <c r="K326" s="638"/>
    </row>
    <row r="327" spans="2:11" ht="12.75">
      <c r="B327" s="635"/>
      <c r="C327" s="644" t="s">
        <v>1121</v>
      </c>
      <c r="D327" s="637" t="s">
        <v>1526</v>
      </c>
      <c r="E327" s="637">
        <v>1</v>
      </c>
      <c r="F327" s="637">
        <v>1</v>
      </c>
      <c r="G327" s="637">
        <v>1.9</v>
      </c>
      <c r="H327" s="637">
        <v>1.6</v>
      </c>
      <c r="I327" s="637"/>
      <c r="J327" s="637">
        <v>3.04</v>
      </c>
      <c r="K327" s="638"/>
    </row>
    <row r="328" spans="2:11" ht="12.75">
      <c r="B328" s="635"/>
      <c r="C328" s="644" t="s">
        <v>1127</v>
      </c>
      <c r="D328" s="637" t="s">
        <v>1526</v>
      </c>
      <c r="E328" s="637">
        <v>1</v>
      </c>
      <c r="F328" s="637">
        <v>1</v>
      </c>
      <c r="G328" s="637">
        <v>2.4</v>
      </c>
      <c r="H328" s="637">
        <v>1.7</v>
      </c>
      <c r="I328" s="637"/>
      <c r="J328" s="637">
        <v>4.08</v>
      </c>
      <c r="K328" s="638"/>
    </row>
    <row r="329" spans="2:11" ht="12.75">
      <c r="B329" s="635"/>
      <c r="C329" s="644" t="s">
        <v>1124</v>
      </c>
      <c r="D329" s="637" t="s">
        <v>1526</v>
      </c>
      <c r="E329" s="637">
        <v>1</v>
      </c>
      <c r="F329" s="637">
        <v>1</v>
      </c>
      <c r="G329" s="637">
        <v>2.2000000000000002</v>
      </c>
      <c r="H329" s="637">
        <v>1.9</v>
      </c>
      <c r="I329" s="637"/>
      <c r="J329" s="637">
        <v>4.18</v>
      </c>
      <c r="K329" s="638"/>
    </row>
    <row r="330" spans="2:11" ht="12.75">
      <c r="B330" s="635"/>
      <c r="C330" s="644" t="s">
        <v>1502</v>
      </c>
      <c r="D330" s="637" t="s">
        <v>1526</v>
      </c>
      <c r="E330" s="637"/>
      <c r="F330" s="637"/>
      <c r="G330" s="637"/>
      <c r="H330" s="637"/>
      <c r="I330" s="637"/>
      <c r="J330" s="637" t="s">
        <v>751</v>
      </c>
      <c r="K330" s="638"/>
    </row>
    <row r="331" spans="2:11" ht="12.75">
      <c r="B331" s="635"/>
      <c r="C331" s="644" t="s">
        <v>1118</v>
      </c>
      <c r="D331" s="637" t="s">
        <v>1526</v>
      </c>
      <c r="E331" s="637">
        <v>3</v>
      </c>
      <c r="F331" s="637">
        <v>1</v>
      </c>
      <c r="G331" s="637">
        <v>1.6</v>
      </c>
      <c r="H331" s="637">
        <v>1.4</v>
      </c>
      <c r="I331" s="637"/>
      <c r="J331" s="637">
        <v>6.72</v>
      </c>
      <c r="K331" s="638"/>
    </row>
    <row r="332" spans="2:11" ht="12.75">
      <c r="B332" s="635"/>
      <c r="C332" s="644" t="s">
        <v>1121</v>
      </c>
      <c r="D332" s="637" t="s">
        <v>1526</v>
      </c>
      <c r="E332" s="637">
        <v>1</v>
      </c>
      <c r="F332" s="637">
        <v>1</v>
      </c>
      <c r="G332" s="637">
        <v>1.9</v>
      </c>
      <c r="H332" s="637">
        <v>1.6</v>
      </c>
      <c r="I332" s="637"/>
      <c r="J332" s="637">
        <v>3.04</v>
      </c>
      <c r="K332" s="638"/>
    </row>
    <row r="333" spans="2:11" ht="12.75">
      <c r="B333" s="635"/>
      <c r="C333" s="636" t="s">
        <v>1567</v>
      </c>
      <c r="D333" s="637"/>
      <c r="E333" s="637"/>
      <c r="F333" s="637"/>
      <c r="G333" s="637"/>
      <c r="H333" s="637"/>
      <c r="I333" s="637"/>
      <c r="J333" s="637"/>
      <c r="K333" s="638"/>
    </row>
    <row r="334" spans="2:11" ht="12.75">
      <c r="B334" s="635"/>
      <c r="C334" s="644" t="s">
        <v>1494</v>
      </c>
      <c r="D334" s="637"/>
      <c r="E334" s="637"/>
      <c r="F334" s="637"/>
      <c r="G334" s="637"/>
      <c r="H334" s="637"/>
      <c r="I334" s="637"/>
      <c r="J334" s="637"/>
      <c r="K334" s="638"/>
    </row>
    <row r="335" spans="2:11" ht="12.75">
      <c r="B335" s="635"/>
      <c r="C335" s="644" t="s">
        <v>687</v>
      </c>
      <c r="D335" s="637" t="s">
        <v>1526</v>
      </c>
      <c r="E335" s="637">
        <v>1</v>
      </c>
      <c r="F335" s="637">
        <v>-1</v>
      </c>
      <c r="G335" s="637">
        <v>0.5</v>
      </c>
      <c r="H335" s="637">
        <v>0.2</v>
      </c>
      <c r="I335" s="637"/>
      <c r="J335" s="637">
        <v>-0.1</v>
      </c>
      <c r="K335" s="638"/>
    </row>
    <row r="336" spans="2:11" ht="12.75">
      <c r="B336" s="635"/>
      <c r="C336" s="644" t="s">
        <v>700</v>
      </c>
      <c r="D336" s="637" t="s">
        <v>1526</v>
      </c>
      <c r="E336" s="637">
        <v>1</v>
      </c>
      <c r="F336" s="637">
        <v>-1</v>
      </c>
      <c r="G336" s="637">
        <v>0.8</v>
      </c>
      <c r="H336" s="637">
        <v>0.2</v>
      </c>
      <c r="I336" s="637"/>
      <c r="J336" s="637">
        <v>-0.16</v>
      </c>
      <c r="K336" s="638"/>
    </row>
    <row r="337" spans="2:11" ht="12.75">
      <c r="B337" s="635"/>
      <c r="C337" s="644" t="s">
        <v>1495</v>
      </c>
      <c r="D337" s="637" t="s">
        <v>1526</v>
      </c>
      <c r="E337" s="637" t="s">
        <v>751</v>
      </c>
      <c r="F337" s="637">
        <v>-1</v>
      </c>
      <c r="G337" s="637"/>
      <c r="H337" s="637"/>
      <c r="I337" s="637"/>
      <c r="J337" s="637" t="s">
        <v>751</v>
      </c>
      <c r="K337" s="638"/>
    </row>
    <row r="338" spans="2:11" ht="12.75">
      <c r="B338" s="635"/>
      <c r="C338" s="644" t="s">
        <v>687</v>
      </c>
      <c r="D338" s="637" t="s">
        <v>1526</v>
      </c>
      <c r="E338" s="637">
        <v>1</v>
      </c>
      <c r="F338" s="637">
        <v>-1</v>
      </c>
      <c r="G338" s="637">
        <v>0.5</v>
      </c>
      <c r="H338" s="637">
        <v>0.2</v>
      </c>
      <c r="I338" s="637"/>
      <c r="J338" s="637">
        <v>-0.1</v>
      </c>
      <c r="K338" s="638"/>
    </row>
    <row r="339" spans="2:11" ht="12.75">
      <c r="B339" s="635"/>
      <c r="C339" s="644" t="s">
        <v>1496</v>
      </c>
      <c r="D339" s="637" t="s">
        <v>1526</v>
      </c>
      <c r="E339" s="637" t="s">
        <v>751</v>
      </c>
      <c r="F339" s="637">
        <v>-1</v>
      </c>
      <c r="G339" s="637"/>
      <c r="H339" s="637"/>
      <c r="I339" s="637"/>
      <c r="J339" s="637" t="s">
        <v>751</v>
      </c>
      <c r="K339" s="638"/>
    </row>
    <row r="340" spans="2:11" ht="12.75">
      <c r="B340" s="635"/>
      <c r="C340" s="644" t="s">
        <v>1523</v>
      </c>
      <c r="D340" s="637" t="s">
        <v>1526</v>
      </c>
      <c r="E340" s="637">
        <v>2</v>
      </c>
      <c r="F340" s="637">
        <v>-1</v>
      </c>
      <c r="G340" s="637">
        <v>0.3</v>
      </c>
      <c r="H340" s="637">
        <v>0.2</v>
      </c>
      <c r="I340" s="637"/>
      <c r="J340" s="637">
        <v>-0.12</v>
      </c>
      <c r="K340" s="638"/>
    </row>
    <row r="341" spans="2:11" ht="12.75">
      <c r="B341" s="635"/>
      <c r="C341" s="644" t="s">
        <v>692</v>
      </c>
      <c r="D341" s="637" t="s">
        <v>1526</v>
      </c>
      <c r="E341" s="637">
        <v>1</v>
      </c>
      <c r="F341" s="637">
        <v>-1</v>
      </c>
      <c r="G341" s="637">
        <v>0.6</v>
      </c>
      <c r="H341" s="637">
        <v>0.2</v>
      </c>
      <c r="I341" s="637"/>
      <c r="J341" s="637">
        <v>-0.12</v>
      </c>
      <c r="K341" s="638"/>
    </row>
    <row r="342" spans="2:11" ht="12.75">
      <c r="B342" s="635"/>
      <c r="C342" s="644" t="s">
        <v>687</v>
      </c>
      <c r="D342" s="637" t="s">
        <v>1526</v>
      </c>
      <c r="E342" s="637">
        <v>1</v>
      </c>
      <c r="F342" s="637">
        <v>-1</v>
      </c>
      <c r="G342" s="637">
        <v>0.5</v>
      </c>
      <c r="H342" s="637">
        <v>0.2</v>
      </c>
      <c r="I342" s="637"/>
      <c r="J342" s="637">
        <v>-0.1</v>
      </c>
      <c r="K342" s="638"/>
    </row>
    <row r="343" spans="2:11" ht="12.75">
      <c r="B343" s="635"/>
      <c r="C343" s="644" t="s">
        <v>1498</v>
      </c>
      <c r="D343" s="637" t="s">
        <v>1526</v>
      </c>
      <c r="E343" s="637" t="s">
        <v>751</v>
      </c>
      <c r="F343" s="637">
        <v>-1</v>
      </c>
      <c r="G343" s="637"/>
      <c r="H343" s="637"/>
      <c r="I343" s="637"/>
      <c r="J343" s="637" t="s">
        <v>751</v>
      </c>
      <c r="K343" s="638"/>
    </row>
    <row r="344" spans="2:11" ht="12.75">
      <c r="B344" s="635"/>
      <c r="C344" s="644" t="s">
        <v>700</v>
      </c>
      <c r="D344" s="637" t="s">
        <v>1526</v>
      </c>
      <c r="E344" s="637">
        <v>1</v>
      </c>
      <c r="F344" s="637">
        <v>-1</v>
      </c>
      <c r="G344" s="637">
        <v>0.8</v>
      </c>
      <c r="H344" s="637">
        <v>0.2</v>
      </c>
      <c r="I344" s="637"/>
      <c r="J344" s="637">
        <v>-0.16</v>
      </c>
      <c r="K344" s="638"/>
    </row>
    <row r="345" spans="2:11" ht="12.75">
      <c r="B345" s="635"/>
      <c r="C345" s="644" t="s">
        <v>692</v>
      </c>
      <c r="D345" s="637" t="s">
        <v>1526</v>
      </c>
      <c r="E345" s="637">
        <v>1</v>
      </c>
      <c r="F345" s="637">
        <v>-1</v>
      </c>
      <c r="G345" s="637">
        <v>0.6</v>
      </c>
      <c r="H345" s="637">
        <v>0.2</v>
      </c>
      <c r="I345" s="637"/>
      <c r="J345" s="637">
        <v>-0.12</v>
      </c>
      <c r="K345" s="638"/>
    </row>
    <row r="346" spans="2:11" ht="12.75">
      <c r="B346" s="635"/>
      <c r="C346" s="644" t="s">
        <v>696</v>
      </c>
      <c r="D346" s="637" t="s">
        <v>1526</v>
      </c>
      <c r="E346" s="637">
        <v>2</v>
      </c>
      <c r="F346" s="637">
        <v>-1</v>
      </c>
      <c r="G346" s="637">
        <v>0.7</v>
      </c>
      <c r="H346" s="637">
        <v>0.2</v>
      </c>
      <c r="I346" s="637"/>
      <c r="J346" s="637">
        <v>-0.28000000000000003</v>
      </c>
      <c r="K346" s="638"/>
    </row>
    <row r="347" spans="2:11" ht="12.75">
      <c r="B347" s="635"/>
      <c r="C347" s="644" t="s">
        <v>1499</v>
      </c>
      <c r="D347" s="637" t="s">
        <v>1526</v>
      </c>
      <c r="E347" s="637" t="s">
        <v>751</v>
      </c>
      <c r="F347" s="637">
        <v>-1</v>
      </c>
      <c r="G347" s="637"/>
      <c r="H347" s="637"/>
      <c r="I347" s="637"/>
      <c r="J347" s="637" t="s">
        <v>751</v>
      </c>
      <c r="K347" s="638"/>
    </row>
    <row r="348" spans="2:11" ht="12.75">
      <c r="B348" s="635"/>
      <c r="C348" s="644" t="s">
        <v>700</v>
      </c>
      <c r="D348" s="637" t="s">
        <v>1526</v>
      </c>
      <c r="E348" s="637">
        <v>1</v>
      </c>
      <c r="F348" s="637">
        <v>-1</v>
      </c>
      <c r="G348" s="637">
        <v>0.8</v>
      </c>
      <c r="H348" s="637">
        <v>0.2</v>
      </c>
      <c r="I348" s="637"/>
      <c r="J348" s="637">
        <v>-0.16</v>
      </c>
      <c r="K348" s="638"/>
    </row>
    <row r="349" spans="2:11" ht="12.75">
      <c r="B349" s="635"/>
      <c r="C349" s="644" t="s">
        <v>692</v>
      </c>
      <c r="D349" s="637" t="s">
        <v>1526</v>
      </c>
      <c r="E349" s="637">
        <v>2</v>
      </c>
      <c r="F349" s="637">
        <v>-1</v>
      </c>
      <c r="G349" s="637">
        <v>0.6</v>
      </c>
      <c r="H349" s="637">
        <v>0.2</v>
      </c>
      <c r="I349" s="637"/>
      <c r="J349" s="637">
        <v>-0.24</v>
      </c>
      <c r="K349" s="638"/>
    </row>
    <row r="350" spans="2:11" ht="12.75">
      <c r="B350" s="635"/>
      <c r="C350" s="644" t="s">
        <v>1500</v>
      </c>
      <c r="D350" s="637" t="s">
        <v>1526</v>
      </c>
      <c r="E350" s="637" t="s">
        <v>751</v>
      </c>
      <c r="F350" s="637">
        <v>-1</v>
      </c>
      <c r="G350" s="637"/>
      <c r="H350" s="637"/>
      <c r="I350" s="637"/>
      <c r="J350" s="637" t="s">
        <v>751</v>
      </c>
      <c r="K350" s="638"/>
    </row>
    <row r="351" spans="2:11" ht="12.75">
      <c r="B351" s="635"/>
      <c r="C351" s="644" t="s">
        <v>692</v>
      </c>
      <c r="D351" s="637" t="s">
        <v>1526</v>
      </c>
      <c r="E351" s="637">
        <v>2</v>
      </c>
      <c r="F351" s="637">
        <v>-1</v>
      </c>
      <c r="G351" s="637">
        <v>0.6</v>
      </c>
      <c r="H351" s="637">
        <v>0.2</v>
      </c>
      <c r="I351" s="637"/>
      <c r="J351" s="637">
        <v>-0.24</v>
      </c>
      <c r="K351" s="638"/>
    </row>
    <row r="352" spans="2:11" ht="12.75">
      <c r="B352" s="635"/>
      <c r="C352" s="644" t="s">
        <v>687</v>
      </c>
      <c r="D352" s="637" t="s">
        <v>1526</v>
      </c>
      <c r="E352" s="637">
        <v>1</v>
      </c>
      <c r="F352" s="637">
        <v>-1</v>
      </c>
      <c r="G352" s="637">
        <v>0.5</v>
      </c>
      <c r="H352" s="637">
        <v>0.2</v>
      </c>
      <c r="I352" s="637"/>
      <c r="J352" s="637">
        <v>-0.1</v>
      </c>
      <c r="K352" s="638"/>
    </row>
    <row r="353" spans="2:11" ht="12.75">
      <c r="B353" s="635"/>
      <c r="C353" s="644" t="s">
        <v>1501</v>
      </c>
      <c r="D353" s="637" t="s">
        <v>1526</v>
      </c>
      <c r="E353" s="637" t="s">
        <v>751</v>
      </c>
      <c r="F353" s="637">
        <v>-1</v>
      </c>
      <c r="G353" s="637"/>
      <c r="H353" s="637"/>
      <c r="I353" s="637"/>
      <c r="J353" s="637" t="s">
        <v>751</v>
      </c>
      <c r="K353" s="638"/>
    </row>
    <row r="354" spans="2:11" ht="12.75">
      <c r="B354" s="635"/>
      <c r="C354" s="644" t="s">
        <v>692</v>
      </c>
      <c r="D354" s="637" t="s">
        <v>1526</v>
      </c>
      <c r="E354" s="637">
        <v>2</v>
      </c>
      <c r="F354" s="637">
        <v>-1</v>
      </c>
      <c r="G354" s="637">
        <v>0.6</v>
      </c>
      <c r="H354" s="637">
        <v>0.2</v>
      </c>
      <c r="I354" s="637"/>
      <c r="J354" s="637">
        <v>-0.24</v>
      </c>
      <c r="K354" s="638"/>
    </row>
    <row r="355" spans="2:11" ht="12.75">
      <c r="B355" s="635"/>
      <c r="C355" s="644" t="s">
        <v>696</v>
      </c>
      <c r="D355" s="637" t="s">
        <v>1526</v>
      </c>
      <c r="E355" s="637">
        <v>1</v>
      </c>
      <c r="F355" s="637">
        <v>-1</v>
      </c>
      <c r="G355" s="637">
        <v>0.7</v>
      </c>
      <c r="H355" s="637">
        <v>0.2</v>
      </c>
      <c r="I355" s="637"/>
      <c r="J355" s="637">
        <v>-0.14000000000000001</v>
      </c>
      <c r="K355" s="638"/>
    </row>
    <row r="356" spans="2:11" ht="12.75">
      <c r="B356" s="635"/>
      <c r="C356" s="644" t="s">
        <v>1502</v>
      </c>
      <c r="D356" s="637" t="s">
        <v>1526</v>
      </c>
      <c r="E356" s="637" t="s">
        <v>751</v>
      </c>
      <c r="F356" s="637">
        <v>-1</v>
      </c>
      <c r="G356" s="637"/>
      <c r="H356" s="637"/>
      <c r="I356" s="637"/>
      <c r="J356" s="637" t="s">
        <v>751</v>
      </c>
      <c r="K356" s="638"/>
    </row>
    <row r="357" spans="2:11" ht="12.75">
      <c r="B357" s="635"/>
      <c r="C357" s="644" t="s">
        <v>687</v>
      </c>
      <c r="D357" s="637" t="s">
        <v>1526</v>
      </c>
      <c r="E357" s="637">
        <v>2</v>
      </c>
      <c r="F357" s="637">
        <v>-1</v>
      </c>
      <c r="G357" s="637">
        <v>0.5</v>
      </c>
      <c r="H357" s="637">
        <v>0.2</v>
      </c>
      <c r="I357" s="637"/>
      <c r="J357" s="637">
        <v>-0.2</v>
      </c>
      <c r="K357" s="638"/>
    </row>
    <row r="358" spans="2:11" ht="12.75">
      <c r="B358" s="635"/>
      <c r="C358" s="644" t="s">
        <v>692</v>
      </c>
      <c r="D358" s="637" t="s">
        <v>1526</v>
      </c>
      <c r="E358" s="637">
        <v>2</v>
      </c>
      <c r="F358" s="637">
        <v>-1</v>
      </c>
      <c r="G358" s="637">
        <v>0.6</v>
      </c>
      <c r="H358" s="637">
        <v>0.2</v>
      </c>
      <c r="I358" s="637"/>
      <c r="J358" s="637">
        <v>-0.24</v>
      </c>
      <c r="K358" s="638"/>
    </row>
    <row r="359" spans="2:11" ht="12.75">
      <c r="B359" s="635"/>
      <c r="C359" s="636" t="s">
        <v>1568</v>
      </c>
      <c r="D359" s="637"/>
      <c r="E359" s="637"/>
      <c r="F359" s="637"/>
      <c r="G359" s="637"/>
      <c r="H359" s="637"/>
      <c r="I359" s="637"/>
      <c r="J359" s="637"/>
      <c r="K359" s="638"/>
    </row>
    <row r="360" spans="2:11" ht="12.75">
      <c r="B360" s="635"/>
      <c r="C360" s="644" t="s">
        <v>1494</v>
      </c>
      <c r="D360" s="637"/>
      <c r="E360" s="637"/>
      <c r="F360" s="637"/>
      <c r="G360" s="637"/>
      <c r="H360" s="637"/>
      <c r="I360" s="637"/>
      <c r="J360" s="637"/>
      <c r="K360" s="638"/>
    </row>
    <row r="361" spans="2:11" ht="12.75">
      <c r="B361" s="635"/>
      <c r="C361" s="644" t="s">
        <v>1121</v>
      </c>
      <c r="D361" s="637" t="s">
        <v>1526</v>
      </c>
      <c r="E361" s="637">
        <v>1</v>
      </c>
      <c r="F361" s="637">
        <v>-1</v>
      </c>
      <c r="G361" s="637">
        <v>1</v>
      </c>
      <c r="H361" s="637">
        <v>0.2</v>
      </c>
      <c r="I361" s="637"/>
      <c r="J361" s="637">
        <v>-0.2</v>
      </c>
      <c r="K361" s="638"/>
    </row>
    <row r="362" spans="2:11" ht="12.75">
      <c r="B362" s="635"/>
      <c r="C362" s="644" t="s">
        <v>1118</v>
      </c>
      <c r="D362" s="637" t="s">
        <v>1526</v>
      </c>
      <c r="E362" s="637">
        <v>1</v>
      </c>
      <c r="F362" s="637">
        <v>-1</v>
      </c>
      <c r="G362" s="637">
        <v>1.1499999999999999</v>
      </c>
      <c r="H362" s="637">
        <v>0.2</v>
      </c>
      <c r="I362" s="637"/>
      <c r="J362" s="637">
        <v>-0.23</v>
      </c>
      <c r="K362" s="638"/>
    </row>
    <row r="363" spans="2:11" ht="12.75">
      <c r="B363" s="635"/>
      <c r="C363" s="644" t="s">
        <v>1495</v>
      </c>
      <c r="D363" s="637" t="s">
        <v>1526</v>
      </c>
      <c r="E363" s="637"/>
      <c r="F363" s="637"/>
      <c r="G363" s="637"/>
      <c r="H363" s="637"/>
      <c r="I363" s="637"/>
      <c r="J363" s="637" t="s">
        <v>751</v>
      </c>
      <c r="K363" s="638"/>
    </row>
    <row r="364" spans="2:11" ht="12.75">
      <c r="B364" s="635"/>
      <c r="C364" s="644" t="s">
        <v>1118</v>
      </c>
      <c r="D364" s="637" t="s">
        <v>1526</v>
      </c>
      <c r="E364" s="637">
        <v>1</v>
      </c>
      <c r="F364" s="637">
        <v>-1</v>
      </c>
      <c r="G364" s="637">
        <v>1.4</v>
      </c>
      <c r="H364" s="637">
        <v>0.2</v>
      </c>
      <c r="I364" s="637"/>
      <c r="J364" s="637">
        <v>-0.28000000000000003</v>
      </c>
      <c r="K364" s="638"/>
    </row>
    <row r="365" spans="2:11" ht="12.75">
      <c r="B365" s="635"/>
      <c r="C365" s="644" t="s">
        <v>1496</v>
      </c>
      <c r="D365" s="637" t="s">
        <v>1526</v>
      </c>
      <c r="E365" s="637"/>
      <c r="F365" s="637"/>
      <c r="G365" s="637"/>
      <c r="H365" s="637"/>
      <c r="I365" s="637"/>
      <c r="J365" s="637" t="s">
        <v>751</v>
      </c>
      <c r="K365" s="638"/>
    </row>
    <row r="366" spans="2:11" ht="12.75">
      <c r="B366" s="635"/>
      <c r="C366" s="644" t="s">
        <v>1497</v>
      </c>
      <c r="D366" s="637" t="s">
        <v>1526</v>
      </c>
      <c r="E366" s="637">
        <v>1</v>
      </c>
      <c r="F366" s="637">
        <v>-1</v>
      </c>
      <c r="G366" s="637">
        <v>0.7</v>
      </c>
      <c r="H366" s="637">
        <v>0.2</v>
      </c>
      <c r="I366" s="637"/>
      <c r="J366" s="637">
        <v>-0.14000000000000001</v>
      </c>
      <c r="K366" s="638"/>
    </row>
    <row r="367" spans="2:11" ht="12.75">
      <c r="B367" s="635"/>
      <c r="C367" s="644" t="s">
        <v>1118</v>
      </c>
      <c r="D367" s="637" t="s">
        <v>1526</v>
      </c>
      <c r="E367" s="637">
        <v>1</v>
      </c>
      <c r="F367" s="637">
        <v>-1</v>
      </c>
      <c r="G367" s="637">
        <v>1.4</v>
      </c>
      <c r="H367" s="637">
        <v>0.2</v>
      </c>
      <c r="I367" s="637"/>
      <c r="J367" s="637">
        <v>-0.28000000000000003</v>
      </c>
      <c r="K367" s="638"/>
    </row>
    <row r="368" spans="2:11" ht="12.75">
      <c r="B368" s="635"/>
      <c r="C368" s="644" t="s">
        <v>1498</v>
      </c>
      <c r="D368" s="637" t="s">
        <v>1526</v>
      </c>
      <c r="E368" s="637"/>
      <c r="F368" s="637"/>
      <c r="G368" s="637"/>
      <c r="H368" s="637"/>
      <c r="I368" s="637"/>
      <c r="J368" s="637" t="s">
        <v>751</v>
      </c>
      <c r="K368" s="638"/>
    </row>
    <row r="369" spans="2:11" ht="12.75">
      <c r="B369" s="635"/>
      <c r="C369" s="644" t="s">
        <v>1121</v>
      </c>
      <c r="D369" s="637" t="s">
        <v>1526</v>
      </c>
      <c r="E369" s="637">
        <v>1</v>
      </c>
      <c r="F369" s="637">
        <v>-1</v>
      </c>
      <c r="G369" s="637">
        <v>1.4</v>
      </c>
      <c r="H369" s="637">
        <v>0.2</v>
      </c>
      <c r="I369" s="637"/>
      <c r="J369" s="637">
        <v>-0.28000000000000003</v>
      </c>
      <c r="K369" s="638"/>
    </row>
    <row r="370" spans="2:11" ht="12.75">
      <c r="B370" s="635"/>
      <c r="C370" s="644" t="s">
        <v>1124</v>
      </c>
      <c r="D370" s="637" t="s">
        <v>1526</v>
      </c>
      <c r="E370" s="637">
        <v>1</v>
      </c>
      <c r="F370" s="637">
        <v>-1</v>
      </c>
      <c r="G370" s="637">
        <v>1.65</v>
      </c>
      <c r="H370" s="637">
        <v>0.2</v>
      </c>
      <c r="I370" s="637"/>
      <c r="J370" s="637">
        <v>-0.33</v>
      </c>
      <c r="K370" s="638"/>
    </row>
    <row r="371" spans="2:11" ht="12.75">
      <c r="B371" s="635"/>
      <c r="C371" s="644" t="s">
        <v>1124</v>
      </c>
      <c r="D371" s="637" t="s">
        <v>1526</v>
      </c>
      <c r="E371" s="637">
        <v>1</v>
      </c>
      <c r="F371" s="637">
        <v>-1</v>
      </c>
      <c r="G371" s="637">
        <v>1.8</v>
      </c>
      <c r="H371" s="637">
        <v>0.2</v>
      </c>
      <c r="I371" s="637"/>
      <c r="J371" s="637">
        <v>-0.36</v>
      </c>
      <c r="K371" s="638"/>
    </row>
    <row r="372" spans="2:11" ht="12.75">
      <c r="B372" s="635"/>
      <c r="C372" s="644" t="s">
        <v>1499</v>
      </c>
      <c r="D372" s="637" t="s">
        <v>1526</v>
      </c>
      <c r="E372" s="637"/>
      <c r="F372" s="637"/>
      <c r="G372" s="637"/>
      <c r="H372" s="637"/>
      <c r="I372" s="637"/>
      <c r="J372" s="637" t="s">
        <v>751</v>
      </c>
      <c r="K372" s="638"/>
    </row>
    <row r="373" spans="2:11" ht="12.75">
      <c r="B373" s="635"/>
      <c r="C373" s="644" t="s">
        <v>1121</v>
      </c>
      <c r="D373" s="637" t="s">
        <v>1526</v>
      </c>
      <c r="E373" s="637">
        <v>1</v>
      </c>
      <c r="F373" s="637">
        <v>-1</v>
      </c>
      <c r="G373" s="637">
        <v>1.25</v>
      </c>
      <c r="H373" s="637">
        <v>0.2</v>
      </c>
      <c r="I373" s="637"/>
      <c r="J373" s="637">
        <v>-0.25</v>
      </c>
      <c r="K373" s="638"/>
    </row>
    <row r="374" spans="2:11" ht="12.75">
      <c r="B374" s="635"/>
      <c r="C374" s="644" t="s">
        <v>1124</v>
      </c>
      <c r="D374" s="637" t="s">
        <v>1526</v>
      </c>
      <c r="E374" s="637">
        <v>1</v>
      </c>
      <c r="F374" s="637">
        <v>-1</v>
      </c>
      <c r="G374" s="637">
        <v>1.65</v>
      </c>
      <c r="H374" s="637">
        <v>0.2</v>
      </c>
      <c r="I374" s="637"/>
      <c r="J374" s="637">
        <v>-0.33</v>
      </c>
      <c r="K374" s="638"/>
    </row>
    <row r="375" spans="2:11" ht="12.75">
      <c r="B375" s="635"/>
      <c r="C375" s="644" t="s">
        <v>1500</v>
      </c>
      <c r="D375" s="637" t="s">
        <v>1526</v>
      </c>
      <c r="E375" s="637"/>
      <c r="F375" s="637"/>
      <c r="G375" s="637"/>
      <c r="H375" s="637"/>
      <c r="I375" s="637"/>
      <c r="J375" s="637" t="s">
        <v>751</v>
      </c>
      <c r="K375" s="638"/>
    </row>
    <row r="376" spans="2:11" ht="12.75">
      <c r="B376" s="635"/>
      <c r="C376" s="644" t="s">
        <v>1121</v>
      </c>
      <c r="D376" s="637" t="s">
        <v>1526</v>
      </c>
      <c r="E376" s="637">
        <v>1</v>
      </c>
      <c r="F376" s="637">
        <v>-1</v>
      </c>
      <c r="G376" s="637">
        <v>1.35</v>
      </c>
      <c r="H376" s="637">
        <v>0.2</v>
      </c>
      <c r="I376" s="637"/>
      <c r="J376" s="637">
        <v>-0.27</v>
      </c>
      <c r="K376" s="638"/>
    </row>
    <row r="377" spans="2:11" ht="12.75">
      <c r="B377" s="635"/>
      <c r="C377" s="644" t="s">
        <v>1118</v>
      </c>
      <c r="D377" s="637" t="s">
        <v>1526</v>
      </c>
      <c r="E377" s="637">
        <v>1</v>
      </c>
      <c r="F377" s="637">
        <v>-1</v>
      </c>
      <c r="G377" s="637">
        <v>1.3</v>
      </c>
      <c r="H377" s="637">
        <v>0.2</v>
      </c>
      <c r="I377" s="637"/>
      <c r="J377" s="637">
        <v>-0.26</v>
      </c>
      <c r="K377" s="638"/>
    </row>
    <row r="378" spans="2:11" ht="12.75">
      <c r="B378" s="635"/>
      <c r="C378" s="644" t="s">
        <v>1501</v>
      </c>
      <c r="D378" s="637" t="s">
        <v>1526</v>
      </c>
      <c r="E378" s="637"/>
      <c r="F378" s="637"/>
      <c r="G378" s="637"/>
      <c r="H378" s="637"/>
      <c r="I378" s="637"/>
      <c r="J378" s="637" t="s">
        <v>751</v>
      </c>
      <c r="K378" s="638"/>
    </row>
    <row r="379" spans="2:11" ht="12.75">
      <c r="B379" s="635"/>
      <c r="C379" s="644" t="s">
        <v>1121</v>
      </c>
      <c r="D379" s="637" t="s">
        <v>1526</v>
      </c>
      <c r="E379" s="637">
        <v>1</v>
      </c>
      <c r="F379" s="637">
        <v>-1</v>
      </c>
      <c r="G379" s="637">
        <v>1.4</v>
      </c>
      <c r="H379" s="637">
        <v>0.2</v>
      </c>
      <c r="I379" s="637"/>
      <c r="J379" s="637">
        <v>-0.28000000000000003</v>
      </c>
      <c r="K379" s="638"/>
    </row>
    <row r="380" spans="2:11" ht="12.75">
      <c r="B380" s="635"/>
      <c r="C380" s="644" t="s">
        <v>1502</v>
      </c>
      <c r="D380" s="637" t="s">
        <v>1526</v>
      </c>
      <c r="E380" s="637"/>
      <c r="F380" s="637"/>
      <c r="G380" s="637"/>
      <c r="H380" s="637"/>
      <c r="I380" s="637"/>
      <c r="J380" s="637" t="s">
        <v>751</v>
      </c>
      <c r="K380" s="638"/>
    </row>
    <row r="381" spans="2:11" ht="12.75">
      <c r="B381" s="635"/>
      <c r="C381" s="644" t="s">
        <v>1118</v>
      </c>
      <c r="D381" s="637" t="s">
        <v>1526</v>
      </c>
      <c r="E381" s="637">
        <v>1</v>
      </c>
      <c r="F381" s="637">
        <v>-1</v>
      </c>
      <c r="G381" s="637">
        <v>1.1499999999999999</v>
      </c>
      <c r="H381" s="637">
        <v>0.2</v>
      </c>
      <c r="I381" s="637"/>
      <c r="J381" s="637">
        <v>-0.23</v>
      </c>
      <c r="K381" s="638"/>
    </row>
    <row r="382" spans="2:11" ht="12.75">
      <c r="B382" s="635"/>
      <c r="C382" s="644" t="s">
        <v>1118</v>
      </c>
      <c r="D382" s="637" t="s">
        <v>1526</v>
      </c>
      <c r="E382" s="637">
        <v>1</v>
      </c>
      <c r="F382" s="637">
        <v>-1</v>
      </c>
      <c r="G382" s="637">
        <v>1</v>
      </c>
      <c r="H382" s="637">
        <v>0.2</v>
      </c>
      <c r="I382" s="637"/>
      <c r="J382" s="637">
        <v>-0.2</v>
      </c>
      <c r="K382" s="638"/>
    </row>
    <row r="383" spans="2:11" ht="12.75">
      <c r="B383" s="635"/>
      <c r="C383" s="644" t="s">
        <v>1118</v>
      </c>
      <c r="D383" s="637" t="s">
        <v>1526</v>
      </c>
      <c r="E383" s="637">
        <v>1</v>
      </c>
      <c r="F383" s="637">
        <v>-1</v>
      </c>
      <c r="G383" s="637">
        <v>1.1499999999999999</v>
      </c>
      <c r="H383" s="637">
        <v>0.2</v>
      </c>
      <c r="I383" s="637"/>
      <c r="J383" s="637">
        <v>-0.23</v>
      </c>
      <c r="K383" s="638"/>
    </row>
    <row r="384" spans="2:11" ht="12.75">
      <c r="B384" s="635"/>
      <c r="C384" s="644" t="s">
        <v>1121</v>
      </c>
      <c r="D384" s="637" t="s">
        <v>1526</v>
      </c>
      <c r="E384" s="637">
        <v>1</v>
      </c>
      <c r="F384" s="637">
        <v>-1</v>
      </c>
      <c r="G384" s="637">
        <v>1.3</v>
      </c>
      <c r="H384" s="637">
        <v>0.2</v>
      </c>
      <c r="I384" s="637"/>
      <c r="J384" s="637">
        <v>-0.26</v>
      </c>
      <c r="K384" s="638"/>
    </row>
    <row r="385" spans="2:11" ht="12.75">
      <c r="B385" s="635"/>
      <c r="C385" s="644"/>
      <c r="D385" s="637"/>
      <c r="E385" s="637"/>
      <c r="F385" s="637"/>
      <c r="G385" s="637"/>
      <c r="H385" s="637"/>
      <c r="I385" s="637"/>
      <c r="J385" s="637"/>
      <c r="K385" s="638"/>
    </row>
    <row r="386" spans="2:11" ht="12.75">
      <c r="B386" s="635"/>
      <c r="C386" s="636" t="s">
        <v>1569</v>
      </c>
      <c r="D386" s="637"/>
      <c r="E386" s="637"/>
      <c r="F386" s="637"/>
      <c r="G386" s="637"/>
      <c r="H386" s="637"/>
      <c r="I386" s="637"/>
      <c r="J386" s="637"/>
      <c r="K386" s="638"/>
    </row>
    <row r="387" spans="2:11" ht="12.75">
      <c r="B387" s="635"/>
      <c r="C387" s="644" t="s">
        <v>1494</v>
      </c>
      <c r="D387" s="637"/>
      <c r="E387" s="637"/>
      <c r="F387" s="637"/>
      <c r="G387" s="637"/>
      <c r="H387" s="637"/>
      <c r="I387" s="637"/>
      <c r="J387" s="637"/>
      <c r="K387" s="638"/>
    </row>
    <row r="388" spans="2:11" ht="12.75">
      <c r="B388" s="635"/>
      <c r="C388" s="644" t="s">
        <v>687</v>
      </c>
      <c r="D388" s="637" t="s">
        <v>1526</v>
      </c>
      <c r="E388" s="637">
        <v>1</v>
      </c>
      <c r="F388" s="637">
        <v>1</v>
      </c>
      <c r="G388" s="637">
        <v>0.5</v>
      </c>
      <c r="H388" s="637">
        <v>0.2</v>
      </c>
      <c r="I388" s="637">
        <v>1.5</v>
      </c>
      <c r="J388" s="637">
        <v>2.1</v>
      </c>
      <c r="K388" s="638"/>
    </row>
    <row r="389" spans="2:11" ht="12.75">
      <c r="B389" s="635"/>
      <c r="C389" s="644" t="s">
        <v>700</v>
      </c>
      <c r="D389" s="637" t="s">
        <v>1526</v>
      </c>
      <c r="E389" s="637">
        <v>1</v>
      </c>
      <c r="F389" s="637">
        <v>1</v>
      </c>
      <c r="G389" s="637">
        <v>0.8</v>
      </c>
      <c r="H389" s="637">
        <v>0.2</v>
      </c>
      <c r="I389" s="637">
        <v>1.5</v>
      </c>
      <c r="J389" s="637">
        <v>3</v>
      </c>
      <c r="K389" s="638"/>
    </row>
    <row r="390" spans="2:11" ht="12.75">
      <c r="B390" s="635"/>
      <c r="C390" s="644" t="s">
        <v>1495</v>
      </c>
      <c r="D390" s="637" t="s">
        <v>1526</v>
      </c>
      <c r="E390" s="637" t="s">
        <v>751</v>
      </c>
      <c r="F390" s="637"/>
      <c r="G390" s="637"/>
      <c r="H390" s="637"/>
      <c r="I390" s="637"/>
      <c r="J390" s="637" t="s">
        <v>751</v>
      </c>
      <c r="K390" s="638"/>
    </row>
    <row r="391" spans="2:11" ht="12.75">
      <c r="B391" s="635"/>
      <c r="C391" s="644" t="s">
        <v>687</v>
      </c>
      <c r="D391" s="637" t="s">
        <v>1526</v>
      </c>
      <c r="E391" s="637">
        <v>1</v>
      </c>
      <c r="F391" s="637">
        <v>1</v>
      </c>
      <c r="G391" s="637">
        <v>0.5</v>
      </c>
      <c r="H391" s="637">
        <v>0.2</v>
      </c>
      <c r="I391" s="637">
        <v>1.5</v>
      </c>
      <c r="J391" s="637">
        <v>2.1</v>
      </c>
      <c r="K391" s="638"/>
    </row>
    <row r="392" spans="2:11" ht="12.75">
      <c r="B392" s="635"/>
      <c r="C392" s="644" t="s">
        <v>1496</v>
      </c>
      <c r="D392" s="637" t="s">
        <v>1526</v>
      </c>
      <c r="E392" s="637" t="s">
        <v>751</v>
      </c>
      <c r="F392" s="637"/>
      <c r="G392" s="637"/>
      <c r="H392" s="637"/>
      <c r="I392" s="637"/>
      <c r="J392" s="637" t="s">
        <v>751</v>
      </c>
      <c r="K392" s="638"/>
    </row>
    <row r="393" spans="2:11" ht="12.75">
      <c r="B393" s="635"/>
      <c r="C393" s="644" t="s">
        <v>1523</v>
      </c>
      <c r="D393" s="637" t="s">
        <v>1526</v>
      </c>
      <c r="E393" s="637">
        <v>2</v>
      </c>
      <c r="F393" s="637">
        <v>1</v>
      </c>
      <c r="G393" s="637">
        <v>0.3</v>
      </c>
      <c r="H393" s="637">
        <v>0.2</v>
      </c>
      <c r="I393" s="637">
        <v>1.1000000000000001</v>
      </c>
      <c r="J393" s="637">
        <v>2.2000000000000002</v>
      </c>
      <c r="K393" s="638"/>
    </row>
    <row r="394" spans="2:11" ht="12.75">
      <c r="B394" s="635"/>
      <c r="C394" s="644" t="s">
        <v>692</v>
      </c>
      <c r="D394" s="637" t="s">
        <v>1526</v>
      </c>
      <c r="E394" s="637">
        <v>1</v>
      </c>
      <c r="F394" s="637">
        <v>1</v>
      </c>
      <c r="G394" s="637">
        <v>0.6</v>
      </c>
      <c r="H394" s="637">
        <v>0.2</v>
      </c>
      <c r="I394" s="637">
        <v>1.5</v>
      </c>
      <c r="J394" s="637">
        <v>2.4</v>
      </c>
      <c r="K394" s="638"/>
    </row>
    <row r="395" spans="2:11" ht="12.75">
      <c r="B395" s="635"/>
      <c r="C395" s="644" t="s">
        <v>687</v>
      </c>
      <c r="D395" s="637" t="s">
        <v>1526</v>
      </c>
      <c r="E395" s="637">
        <v>1</v>
      </c>
      <c r="F395" s="637">
        <v>1</v>
      </c>
      <c r="G395" s="637">
        <v>0.5</v>
      </c>
      <c r="H395" s="637">
        <v>0.2</v>
      </c>
      <c r="I395" s="637">
        <v>1.5</v>
      </c>
      <c r="J395" s="637">
        <v>2.1</v>
      </c>
      <c r="K395" s="638"/>
    </row>
    <row r="396" spans="2:11" ht="12.75">
      <c r="B396" s="635"/>
      <c r="C396" s="644" t="s">
        <v>1498</v>
      </c>
      <c r="D396" s="637" t="s">
        <v>1526</v>
      </c>
      <c r="E396" s="637" t="s">
        <v>751</v>
      </c>
      <c r="F396" s="637"/>
      <c r="G396" s="637"/>
      <c r="H396" s="637"/>
      <c r="I396" s="637"/>
      <c r="J396" s="637" t="s">
        <v>751</v>
      </c>
      <c r="K396" s="638"/>
    </row>
    <row r="397" spans="2:11" ht="12.75">
      <c r="B397" s="635"/>
      <c r="C397" s="644" t="s">
        <v>700</v>
      </c>
      <c r="D397" s="637" t="s">
        <v>1526</v>
      </c>
      <c r="E397" s="637">
        <v>1</v>
      </c>
      <c r="F397" s="637">
        <v>1</v>
      </c>
      <c r="G397" s="637">
        <v>0.8</v>
      </c>
      <c r="H397" s="637">
        <v>0.2</v>
      </c>
      <c r="I397" s="637">
        <v>1.1000000000000001</v>
      </c>
      <c r="J397" s="637">
        <v>2.2000000000000002</v>
      </c>
      <c r="K397" s="638"/>
    </row>
    <row r="398" spans="2:11" ht="12.75">
      <c r="B398" s="635"/>
      <c r="C398" s="644" t="s">
        <v>692</v>
      </c>
      <c r="D398" s="637" t="s">
        <v>1526</v>
      </c>
      <c r="E398" s="637">
        <v>1</v>
      </c>
      <c r="F398" s="637">
        <v>1</v>
      </c>
      <c r="G398" s="637">
        <v>0.6</v>
      </c>
      <c r="H398" s="637">
        <v>0.2</v>
      </c>
      <c r="I398" s="637">
        <v>1.5</v>
      </c>
      <c r="J398" s="637">
        <v>2.4</v>
      </c>
      <c r="K398" s="638"/>
    </row>
    <row r="399" spans="2:11" ht="12.75">
      <c r="B399" s="635"/>
      <c r="C399" s="644" t="s">
        <v>696</v>
      </c>
      <c r="D399" s="637" t="s">
        <v>1526</v>
      </c>
      <c r="E399" s="637">
        <v>2</v>
      </c>
      <c r="F399" s="637">
        <v>1</v>
      </c>
      <c r="G399" s="637">
        <v>0.7</v>
      </c>
      <c r="H399" s="637">
        <v>0.2</v>
      </c>
      <c r="I399" s="637">
        <v>1.5</v>
      </c>
      <c r="J399" s="637">
        <v>5.4</v>
      </c>
      <c r="K399" s="638"/>
    </row>
    <row r="400" spans="2:11" ht="12.75">
      <c r="B400" s="635"/>
      <c r="C400" s="644" t="s">
        <v>1499</v>
      </c>
      <c r="D400" s="637" t="s">
        <v>1526</v>
      </c>
      <c r="E400" s="637" t="s">
        <v>751</v>
      </c>
      <c r="F400" s="637"/>
      <c r="G400" s="637"/>
      <c r="H400" s="637"/>
      <c r="I400" s="637"/>
      <c r="J400" s="637" t="s">
        <v>751</v>
      </c>
      <c r="K400" s="638"/>
    </row>
    <row r="401" spans="2:11" ht="12.75">
      <c r="B401" s="635"/>
      <c r="C401" s="644" t="s">
        <v>700</v>
      </c>
      <c r="D401" s="637" t="s">
        <v>1526</v>
      </c>
      <c r="E401" s="637">
        <v>1</v>
      </c>
      <c r="F401" s="637">
        <v>1</v>
      </c>
      <c r="G401" s="637">
        <v>0.8</v>
      </c>
      <c r="H401" s="637">
        <v>0.2</v>
      </c>
      <c r="I401" s="637">
        <v>1.1000000000000001</v>
      </c>
      <c r="J401" s="637">
        <v>2.2000000000000002</v>
      </c>
      <c r="K401" s="638"/>
    </row>
    <row r="402" spans="2:11" ht="12.75">
      <c r="B402" s="635"/>
      <c r="C402" s="644" t="s">
        <v>692</v>
      </c>
      <c r="D402" s="637" t="s">
        <v>1526</v>
      </c>
      <c r="E402" s="637">
        <v>2</v>
      </c>
      <c r="F402" s="637">
        <v>1</v>
      </c>
      <c r="G402" s="637">
        <v>0.6</v>
      </c>
      <c r="H402" s="637">
        <v>0.2</v>
      </c>
      <c r="I402" s="637">
        <v>1.5</v>
      </c>
      <c r="J402" s="637">
        <v>4.8</v>
      </c>
      <c r="K402" s="638"/>
    </row>
    <row r="403" spans="2:11" ht="12.75">
      <c r="B403" s="635"/>
      <c r="C403" s="644" t="s">
        <v>1500</v>
      </c>
      <c r="D403" s="637" t="s">
        <v>1526</v>
      </c>
      <c r="E403" s="637" t="s">
        <v>751</v>
      </c>
      <c r="F403" s="637"/>
      <c r="G403" s="637"/>
      <c r="H403" s="637"/>
      <c r="I403" s="637"/>
      <c r="J403" s="637" t="s">
        <v>751</v>
      </c>
      <c r="K403" s="638"/>
    </row>
    <row r="404" spans="2:11" ht="12.75">
      <c r="B404" s="635"/>
      <c r="C404" s="644" t="s">
        <v>692</v>
      </c>
      <c r="D404" s="637" t="s">
        <v>1526</v>
      </c>
      <c r="E404" s="637">
        <v>2</v>
      </c>
      <c r="F404" s="637">
        <v>1</v>
      </c>
      <c r="G404" s="637">
        <v>0.6</v>
      </c>
      <c r="H404" s="637">
        <v>0.2</v>
      </c>
      <c r="I404" s="637">
        <v>1.4</v>
      </c>
      <c r="J404" s="637">
        <v>4.4800000000000004</v>
      </c>
      <c r="K404" s="638"/>
    </row>
    <row r="405" spans="2:11" ht="12.75">
      <c r="B405" s="635"/>
      <c r="C405" s="644" t="s">
        <v>687</v>
      </c>
      <c r="D405" s="637" t="s">
        <v>1526</v>
      </c>
      <c r="E405" s="637">
        <v>1</v>
      </c>
      <c r="F405" s="637">
        <v>1</v>
      </c>
      <c r="G405" s="637">
        <v>0.5</v>
      </c>
      <c r="H405" s="637">
        <v>0.2</v>
      </c>
      <c r="I405" s="637">
        <v>1.5</v>
      </c>
      <c r="J405" s="637">
        <v>2.1</v>
      </c>
      <c r="K405" s="638"/>
    </row>
    <row r="406" spans="2:11" ht="12.75">
      <c r="B406" s="635"/>
      <c r="C406" s="644" t="s">
        <v>1501</v>
      </c>
      <c r="D406" s="637" t="s">
        <v>1526</v>
      </c>
      <c r="E406" s="637" t="s">
        <v>751</v>
      </c>
      <c r="F406" s="637"/>
      <c r="G406" s="637"/>
      <c r="H406" s="637"/>
      <c r="I406" s="637"/>
      <c r="J406" s="637" t="s">
        <v>751</v>
      </c>
      <c r="K406" s="638"/>
    </row>
    <row r="407" spans="2:11" ht="12.75">
      <c r="B407" s="635"/>
      <c r="C407" s="644" t="s">
        <v>692</v>
      </c>
      <c r="D407" s="637" t="s">
        <v>1526</v>
      </c>
      <c r="E407" s="637">
        <v>2</v>
      </c>
      <c r="F407" s="637">
        <v>1</v>
      </c>
      <c r="G407" s="637">
        <v>0.6</v>
      </c>
      <c r="H407" s="637">
        <v>0.2</v>
      </c>
      <c r="I407" s="637">
        <v>1.5</v>
      </c>
      <c r="J407" s="637">
        <v>4.8</v>
      </c>
      <c r="K407" s="638"/>
    </row>
    <row r="408" spans="2:11" ht="12.75">
      <c r="B408" s="635"/>
      <c r="C408" s="644" t="s">
        <v>696</v>
      </c>
      <c r="D408" s="637" t="s">
        <v>1526</v>
      </c>
      <c r="E408" s="637">
        <v>1</v>
      </c>
      <c r="F408" s="637">
        <v>1</v>
      </c>
      <c r="G408" s="637">
        <v>0.7</v>
      </c>
      <c r="H408" s="637">
        <v>0.2</v>
      </c>
      <c r="I408" s="637">
        <v>1.4</v>
      </c>
      <c r="J408" s="637">
        <v>2.52</v>
      </c>
      <c r="K408" s="638"/>
    </row>
    <row r="409" spans="2:11" ht="12.75">
      <c r="B409" s="635"/>
      <c r="C409" s="644" t="s">
        <v>1502</v>
      </c>
      <c r="D409" s="637" t="s">
        <v>1526</v>
      </c>
      <c r="E409" s="637" t="s">
        <v>751</v>
      </c>
      <c r="F409" s="637"/>
      <c r="G409" s="637"/>
      <c r="H409" s="637"/>
      <c r="I409" s="637"/>
      <c r="J409" s="637" t="s">
        <v>751</v>
      </c>
      <c r="K409" s="638"/>
    </row>
    <row r="410" spans="2:11" ht="12.75">
      <c r="B410" s="635"/>
      <c r="C410" s="644" t="s">
        <v>687</v>
      </c>
      <c r="D410" s="637" t="s">
        <v>1526</v>
      </c>
      <c r="E410" s="637">
        <v>2</v>
      </c>
      <c r="F410" s="637">
        <v>1</v>
      </c>
      <c r="G410" s="637">
        <v>0.5</v>
      </c>
      <c r="H410" s="637">
        <v>0.2</v>
      </c>
      <c r="I410" s="637">
        <v>1.5</v>
      </c>
      <c r="J410" s="637">
        <v>4.2</v>
      </c>
      <c r="K410" s="638"/>
    </row>
    <row r="411" spans="2:11" ht="12.75">
      <c r="B411" s="635"/>
      <c r="C411" s="644" t="s">
        <v>692</v>
      </c>
      <c r="D411" s="637" t="s">
        <v>1526</v>
      </c>
      <c r="E411" s="637">
        <v>2</v>
      </c>
      <c r="F411" s="637">
        <v>1</v>
      </c>
      <c r="G411" s="637">
        <v>0.6</v>
      </c>
      <c r="H411" s="637">
        <v>0.2</v>
      </c>
      <c r="I411" s="637">
        <v>1.5</v>
      </c>
      <c r="J411" s="637">
        <v>4.8</v>
      </c>
      <c r="K411" s="638"/>
    </row>
    <row r="412" spans="2:11" ht="12.75">
      <c r="B412" s="635"/>
      <c r="C412" s="636" t="s">
        <v>1570</v>
      </c>
      <c r="D412" s="637"/>
      <c r="E412" s="637"/>
      <c r="F412" s="637"/>
      <c r="G412" s="637"/>
      <c r="H412" s="637"/>
      <c r="I412" s="637"/>
      <c r="J412" s="637"/>
      <c r="K412" s="638"/>
    </row>
    <row r="413" spans="2:11" ht="12.75">
      <c r="B413" s="635"/>
      <c r="C413" s="644" t="s">
        <v>1494</v>
      </c>
      <c r="D413" s="637"/>
      <c r="E413" s="637"/>
      <c r="F413" s="637"/>
      <c r="G413" s="637"/>
      <c r="H413" s="637"/>
      <c r="I413" s="637"/>
      <c r="J413" s="637"/>
      <c r="K413" s="638"/>
    </row>
    <row r="414" spans="2:11" ht="12.75">
      <c r="B414" s="635"/>
      <c r="C414" s="644" t="s">
        <v>687</v>
      </c>
      <c r="D414" s="637" t="s">
        <v>1526</v>
      </c>
      <c r="E414" s="637">
        <v>16</v>
      </c>
      <c r="F414" s="637">
        <v>-2</v>
      </c>
      <c r="G414" s="637"/>
      <c r="H414" s="637">
        <v>0.2</v>
      </c>
      <c r="I414" s="637">
        <v>1.5</v>
      </c>
      <c r="J414" s="637">
        <v>-19.2</v>
      </c>
      <c r="K414" s="638"/>
    </row>
    <row r="415" spans="2:11">
      <c r="B415" s="639"/>
      <c r="C415" s="640" t="s">
        <v>1491</v>
      </c>
      <c r="D415" s="641" t="s">
        <v>1526</v>
      </c>
      <c r="E415" s="641"/>
      <c r="F415" s="641"/>
      <c r="G415" s="641"/>
      <c r="H415" s="641"/>
      <c r="I415" s="641"/>
      <c r="J415" s="641">
        <v>523.25</v>
      </c>
      <c r="K415" s="666"/>
    </row>
    <row r="416" spans="2:11" ht="15">
      <c r="B416" s="655" t="s">
        <v>745</v>
      </c>
      <c r="C416" s="656" t="s">
        <v>1571</v>
      </c>
      <c r="D416" s="664"/>
      <c r="E416" s="664"/>
      <c r="F416" s="664"/>
      <c r="G416" s="664"/>
      <c r="H416" s="664"/>
      <c r="I416" s="664"/>
      <c r="J416" s="664"/>
      <c r="K416" s="665"/>
    </row>
    <row r="417" spans="2:11" ht="12.75">
      <c r="B417" s="635"/>
      <c r="C417" s="644" t="s">
        <v>1572</v>
      </c>
      <c r="D417" s="637" t="s">
        <v>1490</v>
      </c>
      <c r="E417" s="637">
        <v>2</v>
      </c>
      <c r="F417" s="637">
        <v>1</v>
      </c>
      <c r="G417" s="637">
        <v>19.100000000000001</v>
      </c>
      <c r="H417" s="637"/>
      <c r="I417" s="637">
        <v>0.4</v>
      </c>
      <c r="J417" s="637">
        <f t="shared" ref="J417:J423" si="39">E417*G417*I417*F417</f>
        <v>15.280000000000001</v>
      </c>
      <c r="K417" s="638"/>
    </row>
    <row r="418" spans="2:11" ht="12.75">
      <c r="B418" s="635"/>
      <c r="C418" s="644" t="s">
        <v>1573</v>
      </c>
      <c r="D418" s="637" t="s">
        <v>1490</v>
      </c>
      <c r="E418" s="637">
        <v>2</v>
      </c>
      <c r="F418" s="637">
        <v>1</v>
      </c>
      <c r="G418" s="637">
        <v>38.6</v>
      </c>
      <c r="H418" s="637"/>
      <c r="I418" s="637">
        <v>0.5</v>
      </c>
      <c r="J418" s="637">
        <f t="shared" si="39"/>
        <v>38.6</v>
      </c>
      <c r="K418" s="638"/>
    </row>
    <row r="419" spans="2:11" ht="12.75">
      <c r="B419" s="635"/>
      <c r="C419" s="644" t="s">
        <v>1574</v>
      </c>
      <c r="D419" s="637" t="s">
        <v>1490</v>
      </c>
      <c r="E419" s="637">
        <v>2</v>
      </c>
      <c r="F419" s="637">
        <v>1</v>
      </c>
      <c r="G419" s="637">
        <v>69.599999999999994</v>
      </c>
      <c r="H419" s="637"/>
      <c r="I419" s="637">
        <v>0.55000000000000004</v>
      </c>
      <c r="J419" s="637">
        <f t="shared" si="39"/>
        <v>76.56</v>
      </c>
      <c r="K419" s="638"/>
    </row>
    <row r="420" spans="2:11" ht="12.75">
      <c r="B420" s="635"/>
      <c r="C420" s="644" t="s">
        <v>1575</v>
      </c>
      <c r="D420" s="637" t="s">
        <v>1490</v>
      </c>
      <c r="E420" s="637">
        <v>2</v>
      </c>
      <c r="F420" s="637">
        <v>1</v>
      </c>
      <c r="G420" s="637">
        <v>30.1</v>
      </c>
      <c r="H420" s="637"/>
      <c r="I420" s="637">
        <v>0.6</v>
      </c>
      <c r="J420" s="637">
        <f t="shared" si="39"/>
        <v>36.119999999999997</v>
      </c>
      <c r="K420" s="638"/>
    </row>
    <row r="421" spans="2:11" ht="12.75">
      <c r="B421" s="635"/>
      <c r="C421" s="644" t="s">
        <v>1576</v>
      </c>
      <c r="D421" s="637" t="s">
        <v>1490</v>
      </c>
      <c r="E421" s="637">
        <v>2</v>
      </c>
      <c r="F421" s="637">
        <v>1</v>
      </c>
      <c r="G421" s="637">
        <v>17.399999999999999</v>
      </c>
      <c r="H421" s="637"/>
      <c r="I421" s="637">
        <v>0.6</v>
      </c>
      <c r="J421" s="637">
        <f t="shared" si="39"/>
        <v>20.88</v>
      </c>
      <c r="K421" s="638"/>
    </row>
    <row r="422" spans="2:11" ht="12.75">
      <c r="B422" s="635"/>
      <c r="C422" s="644" t="s">
        <v>1577</v>
      </c>
      <c r="D422" s="637" t="s">
        <v>1490</v>
      </c>
      <c r="E422" s="637">
        <v>2</v>
      </c>
      <c r="F422" s="637">
        <v>1</v>
      </c>
      <c r="G422" s="637">
        <v>14.7</v>
      </c>
      <c r="H422" s="637"/>
      <c r="I422" s="637">
        <v>0.7</v>
      </c>
      <c r="J422" s="637">
        <f t="shared" si="39"/>
        <v>20.58</v>
      </c>
      <c r="K422" s="638"/>
    </row>
    <row r="423" spans="2:11" ht="12.75">
      <c r="B423" s="635"/>
      <c r="C423" s="644" t="s">
        <v>1578</v>
      </c>
      <c r="D423" s="637" t="s">
        <v>1490</v>
      </c>
      <c r="E423" s="637">
        <v>2</v>
      </c>
      <c r="F423" s="637">
        <v>1</v>
      </c>
      <c r="G423" s="637">
        <v>10.199999999999999</v>
      </c>
      <c r="H423" s="637"/>
      <c r="I423" s="637">
        <v>0.7</v>
      </c>
      <c r="J423" s="637">
        <f t="shared" si="39"/>
        <v>14.279999999999998</v>
      </c>
      <c r="K423" s="638"/>
    </row>
    <row r="424" spans="2:11" ht="12.75">
      <c r="B424" s="635"/>
      <c r="C424" s="636" t="s">
        <v>1579</v>
      </c>
      <c r="D424" s="637"/>
      <c r="E424" s="637"/>
      <c r="F424" s="637"/>
      <c r="G424" s="637"/>
      <c r="H424" s="637"/>
      <c r="I424" s="637"/>
      <c r="J424" s="637"/>
      <c r="K424" s="638"/>
    </row>
    <row r="425" spans="2:11" ht="12.75">
      <c r="B425" s="635"/>
      <c r="C425" s="644" t="s">
        <v>1577</v>
      </c>
      <c r="D425" s="637" t="s">
        <v>1490</v>
      </c>
      <c r="E425" s="637">
        <v>-1</v>
      </c>
      <c r="F425" s="637">
        <v>1</v>
      </c>
      <c r="G425" s="637">
        <v>7.3</v>
      </c>
      <c r="H425" s="637"/>
      <c r="I425" s="637">
        <v>0.7</v>
      </c>
      <c r="J425" s="637">
        <f t="shared" ref="J425:J427" si="40">G425*I425*F425*E425</f>
        <v>-5.1099999999999994</v>
      </c>
      <c r="K425" s="638"/>
    </row>
    <row r="426" spans="2:11" ht="12.75">
      <c r="B426" s="635"/>
      <c r="C426" s="644" t="s">
        <v>1575</v>
      </c>
      <c r="D426" s="637" t="s">
        <v>1490</v>
      </c>
      <c r="E426" s="637">
        <v>-1</v>
      </c>
      <c r="F426" s="637">
        <v>1</v>
      </c>
      <c r="G426" s="637">
        <v>16.8</v>
      </c>
      <c r="H426" s="637"/>
      <c r="I426" s="637">
        <v>0.6</v>
      </c>
      <c r="J426" s="637">
        <f t="shared" si="40"/>
        <v>-10.08</v>
      </c>
      <c r="K426" s="638"/>
    </row>
    <row r="427" spans="2:11" ht="12.75">
      <c r="B427" s="635"/>
      <c r="C427" s="644" t="s">
        <v>1574</v>
      </c>
      <c r="D427" s="637" t="s">
        <v>1490</v>
      </c>
      <c r="E427" s="637">
        <v>-1</v>
      </c>
      <c r="F427" s="637">
        <v>1</v>
      </c>
      <c r="G427" s="637">
        <v>36.299999999999997</v>
      </c>
      <c r="H427" s="637"/>
      <c r="I427" s="637">
        <v>0.55000000000000004</v>
      </c>
      <c r="J427" s="637">
        <f t="shared" si="40"/>
        <v>-19.965</v>
      </c>
      <c r="K427" s="638"/>
    </row>
    <row r="428" spans="2:11">
      <c r="B428" s="639"/>
      <c r="C428" s="640" t="s">
        <v>1491</v>
      </c>
      <c r="D428" s="641" t="s">
        <v>1526</v>
      </c>
      <c r="E428" s="641"/>
      <c r="F428" s="641"/>
      <c r="G428" s="641"/>
      <c r="H428" s="641"/>
      <c r="I428" s="641"/>
      <c r="J428" s="641">
        <f>SUM(J417:J427)</f>
        <v>187.14499999999998</v>
      </c>
      <c r="K428" s="666"/>
    </row>
    <row r="429" spans="2:11">
      <c r="B429" s="639"/>
      <c r="C429" s="640"/>
      <c r="D429" s="641"/>
      <c r="E429" s="641"/>
      <c r="F429" s="641"/>
      <c r="G429" s="641"/>
      <c r="H429" s="641"/>
      <c r="I429" s="641"/>
      <c r="J429" s="641"/>
      <c r="K429" s="666"/>
    </row>
    <row r="430" spans="2:11" ht="15">
      <c r="B430" s="655" t="s">
        <v>745</v>
      </c>
      <c r="C430" s="651" t="s">
        <v>1580</v>
      </c>
      <c r="D430" s="652"/>
      <c r="E430" s="652"/>
      <c r="F430" s="652"/>
      <c r="G430" s="652"/>
      <c r="H430" s="652"/>
      <c r="I430" s="652"/>
      <c r="J430" s="652"/>
      <c r="K430" s="653"/>
    </row>
    <row r="431" spans="2:11" ht="15">
      <c r="B431" s="667"/>
      <c r="C431" s="654" t="s">
        <v>1563</v>
      </c>
      <c r="D431" s="668" t="s">
        <v>1485</v>
      </c>
      <c r="E431" s="668">
        <v>20</v>
      </c>
      <c r="F431" s="668"/>
      <c r="G431" s="668"/>
      <c r="H431" s="668"/>
      <c r="I431" s="668">
        <v>523.25</v>
      </c>
      <c r="J431" s="669">
        <f t="shared" ref="J431:J432" si="41">I431*E431</f>
        <v>10465</v>
      </c>
      <c r="K431" s="670"/>
    </row>
    <row r="432" spans="2:11" ht="15">
      <c r="B432" s="671"/>
      <c r="C432" s="654" t="s">
        <v>1571</v>
      </c>
      <c r="D432" s="668" t="s">
        <v>1485</v>
      </c>
      <c r="E432" s="668">
        <v>20</v>
      </c>
      <c r="F432" s="668"/>
      <c r="G432" s="668"/>
      <c r="H432" s="668"/>
      <c r="I432" s="668">
        <v>187.15</v>
      </c>
      <c r="J432" s="669">
        <f t="shared" si="41"/>
        <v>3743</v>
      </c>
      <c r="K432" s="670"/>
    </row>
    <row r="433" spans="2:11">
      <c r="B433" s="645"/>
      <c r="C433" s="651" t="s">
        <v>1580</v>
      </c>
      <c r="D433" s="652"/>
      <c r="E433" s="652"/>
      <c r="F433" s="652"/>
      <c r="G433" s="652"/>
      <c r="H433" s="652"/>
      <c r="I433" s="652"/>
      <c r="J433" s="672">
        <f>SUM(J431:J432)</f>
        <v>14208</v>
      </c>
      <c r="K433" s="653"/>
    </row>
    <row r="434" spans="2:11">
      <c r="B434" s="639"/>
      <c r="C434" s="640"/>
      <c r="D434" s="641"/>
      <c r="E434" s="641"/>
      <c r="F434" s="641"/>
      <c r="G434" s="641"/>
      <c r="H434" s="641"/>
      <c r="I434" s="641"/>
      <c r="J434" s="641"/>
      <c r="K434" s="666"/>
    </row>
    <row r="435" spans="2:11" ht="15">
      <c r="B435" s="645" t="s">
        <v>705</v>
      </c>
      <c r="C435" s="646" t="s">
        <v>1581</v>
      </c>
      <c r="D435" s="647"/>
      <c r="E435" s="647"/>
      <c r="F435" s="647"/>
      <c r="G435" s="647"/>
      <c r="H435" s="647"/>
      <c r="I435" s="647"/>
      <c r="J435" s="647"/>
      <c r="K435" s="648"/>
    </row>
    <row r="436" spans="2:11" ht="12.75">
      <c r="B436" s="635"/>
      <c r="C436" s="636" t="s">
        <v>1489</v>
      </c>
      <c r="D436" s="637" t="s">
        <v>1490</v>
      </c>
      <c r="E436" s="637">
        <v>1</v>
      </c>
      <c r="F436" s="637">
        <v>1</v>
      </c>
      <c r="G436" s="1719">
        <v>318.17</v>
      </c>
      <c r="H436" s="1720"/>
      <c r="I436" s="637">
        <v>2</v>
      </c>
      <c r="J436" s="637">
        <v>636.34</v>
      </c>
      <c r="K436" s="638"/>
    </row>
    <row r="437" spans="2:11" ht="12.75">
      <c r="B437" s="635"/>
      <c r="C437" s="636" t="s">
        <v>1582</v>
      </c>
      <c r="D437" s="637" t="s">
        <v>1490</v>
      </c>
      <c r="E437" s="637">
        <v>-1</v>
      </c>
      <c r="F437" s="637">
        <v>1</v>
      </c>
      <c r="G437" s="637"/>
      <c r="H437" s="637"/>
      <c r="I437" s="637">
        <v>8.9600000000000009</v>
      </c>
      <c r="J437" s="637">
        <v>-8.9600000000000009</v>
      </c>
      <c r="K437" s="638"/>
    </row>
    <row r="438" spans="2:11" ht="12.75">
      <c r="B438" s="635"/>
      <c r="C438" s="636" t="s">
        <v>1583</v>
      </c>
      <c r="D438" s="637" t="s">
        <v>1490</v>
      </c>
      <c r="E438" s="637">
        <v>-1</v>
      </c>
      <c r="F438" s="637">
        <v>1</v>
      </c>
      <c r="G438" s="1719">
        <v>36.72</v>
      </c>
      <c r="H438" s="1722"/>
      <c r="I438" s="1720"/>
      <c r="J438" s="637">
        <v>-36.72</v>
      </c>
      <c r="K438" s="638"/>
    </row>
    <row r="439" spans="2:11" ht="12.75">
      <c r="B439" s="635"/>
      <c r="C439" s="636" t="s">
        <v>1584</v>
      </c>
      <c r="D439" s="637" t="s">
        <v>1490</v>
      </c>
      <c r="E439" s="637">
        <v>-1</v>
      </c>
      <c r="F439" s="637">
        <v>1</v>
      </c>
      <c r="G439" s="1719">
        <v>5.68</v>
      </c>
      <c r="H439" s="1722"/>
      <c r="I439" s="1720"/>
      <c r="J439" s="637">
        <v>-5.68</v>
      </c>
      <c r="K439" s="638"/>
    </row>
    <row r="440" spans="2:11" ht="12.75">
      <c r="B440" s="635"/>
      <c r="C440" s="636" t="s">
        <v>1585</v>
      </c>
      <c r="D440" s="637" t="s">
        <v>1490</v>
      </c>
      <c r="E440" s="637">
        <v>-1</v>
      </c>
      <c r="F440" s="637">
        <v>1</v>
      </c>
      <c r="G440" s="1719">
        <v>170.27</v>
      </c>
      <c r="H440" s="1720"/>
      <c r="I440" s="637">
        <v>0.2</v>
      </c>
      <c r="J440" s="637">
        <v>-34.049999999999997</v>
      </c>
      <c r="K440" s="638"/>
    </row>
    <row r="441" spans="2:11">
      <c r="B441" s="639"/>
      <c r="C441" s="640" t="s">
        <v>1491</v>
      </c>
      <c r="D441" s="637" t="s">
        <v>1490</v>
      </c>
      <c r="E441" s="641"/>
      <c r="F441" s="642"/>
      <c r="G441" s="642"/>
      <c r="H441" s="642"/>
      <c r="I441" s="642"/>
      <c r="J441" s="641">
        <v>550.92999999999995</v>
      </c>
      <c r="K441" s="643"/>
    </row>
    <row r="442" spans="2:11">
      <c r="B442" s="639"/>
      <c r="C442" s="640"/>
      <c r="D442" s="637"/>
      <c r="E442" s="641"/>
      <c r="F442" s="642"/>
      <c r="G442" s="642"/>
      <c r="H442" s="642"/>
      <c r="I442" s="642"/>
      <c r="J442" s="641"/>
      <c r="K442" s="643"/>
    </row>
    <row r="443" spans="2:11" ht="15">
      <c r="B443" s="645" t="s">
        <v>722</v>
      </c>
      <c r="C443" s="646" t="s">
        <v>1586</v>
      </c>
      <c r="D443" s="647"/>
      <c r="E443" s="647"/>
      <c r="F443" s="647"/>
      <c r="G443" s="647"/>
      <c r="H443" s="647"/>
      <c r="I443" s="647"/>
      <c r="J443" s="647"/>
      <c r="K443" s="648"/>
    </row>
    <row r="444" spans="2:11" ht="12.75">
      <c r="B444" s="635"/>
      <c r="C444" s="644" t="s">
        <v>1572</v>
      </c>
      <c r="D444" s="637" t="s">
        <v>1490</v>
      </c>
      <c r="E444" s="637">
        <v>1</v>
      </c>
      <c r="F444" s="637">
        <v>1</v>
      </c>
      <c r="G444" s="637">
        <v>19.100000000000001</v>
      </c>
      <c r="H444" s="637">
        <v>0.2</v>
      </c>
      <c r="I444" s="637">
        <v>0.4</v>
      </c>
      <c r="J444" s="637">
        <v>1.53</v>
      </c>
      <c r="K444" s="638"/>
    </row>
    <row r="445" spans="2:11" ht="12.75">
      <c r="B445" s="635"/>
      <c r="C445" s="644" t="s">
        <v>1573</v>
      </c>
      <c r="D445" s="637" t="s">
        <v>1490</v>
      </c>
      <c r="E445" s="637">
        <v>1</v>
      </c>
      <c r="F445" s="637">
        <v>1</v>
      </c>
      <c r="G445" s="637">
        <v>38.6</v>
      </c>
      <c r="H445" s="637">
        <v>0.2</v>
      </c>
      <c r="I445" s="637">
        <v>0.5</v>
      </c>
      <c r="J445" s="637">
        <v>3.86</v>
      </c>
      <c r="K445" s="638"/>
    </row>
    <row r="446" spans="2:11" ht="12.75">
      <c r="B446" s="635"/>
      <c r="C446" s="644" t="s">
        <v>1574</v>
      </c>
      <c r="D446" s="637" t="s">
        <v>1490</v>
      </c>
      <c r="E446" s="637">
        <v>1</v>
      </c>
      <c r="F446" s="637">
        <v>1</v>
      </c>
      <c r="G446" s="637">
        <v>69.599999999999994</v>
      </c>
      <c r="H446" s="637">
        <v>0.2</v>
      </c>
      <c r="I446" s="637">
        <v>0.55000000000000004</v>
      </c>
      <c r="J446" s="637">
        <v>7.66</v>
      </c>
      <c r="K446" s="638"/>
    </row>
    <row r="447" spans="2:11" ht="12.75">
      <c r="B447" s="635"/>
      <c r="C447" s="644" t="s">
        <v>1575</v>
      </c>
      <c r="D447" s="637" t="s">
        <v>1490</v>
      </c>
      <c r="E447" s="637">
        <v>1</v>
      </c>
      <c r="F447" s="637">
        <v>1</v>
      </c>
      <c r="G447" s="637">
        <v>30.1</v>
      </c>
      <c r="H447" s="637">
        <v>0.2</v>
      </c>
      <c r="I447" s="637">
        <v>0.6</v>
      </c>
      <c r="J447" s="637">
        <v>3.61</v>
      </c>
      <c r="K447" s="638"/>
    </row>
    <row r="448" spans="2:11" ht="12.75">
      <c r="B448" s="635"/>
      <c r="C448" s="644" t="s">
        <v>1576</v>
      </c>
      <c r="D448" s="637" t="s">
        <v>1490</v>
      </c>
      <c r="E448" s="637">
        <v>1</v>
      </c>
      <c r="F448" s="637">
        <v>1</v>
      </c>
      <c r="G448" s="637">
        <v>17.399999999999999</v>
      </c>
      <c r="H448" s="637">
        <v>0.2</v>
      </c>
      <c r="I448" s="637">
        <v>0.6</v>
      </c>
      <c r="J448" s="637">
        <v>2.09</v>
      </c>
      <c r="K448" s="638"/>
    </row>
    <row r="449" spans="2:11" ht="12.75">
      <c r="B449" s="635"/>
      <c r="C449" s="644" t="s">
        <v>1577</v>
      </c>
      <c r="D449" s="637" t="s">
        <v>1490</v>
      </c>
      <c r="E449" s="637">
        <v>1</v>
      </c>
      <c r="F449" s="637">
        <v>1</v>
      </c>
      <c r="G449" s="637">
        <v>14.7</v>
      </c>
      <c r="H449" s="637">
        <v>0.2</v>
      </c>
      <c r="I449" s="637">
        <v>0.7</v>
      </c>
      <c r="J449" s="637">
        <v>2.06</v>
      </c>
      <c r="K449" s="638"/>
    </row>
    <row r="450" spans="2:11" ht="12.75">
      <c r="B450" s="635"/>
      <c r="C450" s="644" t="s">
        <v>1578</v>
      </c>
      <c r="D450" s="637" t="s">
        <v>1490</v>
      </c>
      <c r="E450" s="637">
        <v>1</v>
      </c>
      <c r="F450" s="637">
        <v>1</v>
      </c>
      <c r="G450" s="637">
        <v>10.199999999999999</v>
      </c>
      <c r="H450" s="637">
        <v>0.2</v>
      </c>
      <c r="I450" s="637">
        <v>0.7</v>
      </c>
      <c r="J450" s="637">
        <v>1.43</v>
      </c>
      <c r="K450" s="638"/>
    </row>
    <row r="451" spans="2:11" ht="12.75">
      <c r="B451" s="635"/>
      <c r="C451" s="644"/>
      <c r="D451" s="637"/>
      <c r="E451" s="637"/>
      <c r="F451" s="637"/>
      <c r="G451" s="637"/>
      <c r="H451" s="637"/>
      <c r="I451" s="637"/>
      <c r="J451" s="662">
        <v>22.23</v>
      </c>
      <c r="K451" s="638"/>
    </row>
    <row r="452" spans="2:11" ht="12.75">
      <c r="B452" s="635"/>
      <c r="C452" s="644"/>
      <c r="D452" s="637"/>
      <c r="E452" s="637"/>
      <c r="F452" s="637"/>
      <c r="G452" s="637"/>
      <c r="H452" s="637"/>
      <c r="I452" s="637"/>
      <c r="J452" s="637"/>
      <c r="K452" s="638"/>
    </row>
    <row r="453" spans="2:11" ht="15">
      <c r="B453" s="645" t="s">
        <v>709</v>
      </c>
      <c r="C453" s="646" t="s">
        <v>1587</v>
      </c>
      <c r="D453" s="647"/>
      <c r="E453" s="647"/>
      <c r="F453" s="647"/>
      <c r="G453" s="647"/>
      <c r="H453" s="647"/>
      <c r="I453" s="647"/>
      <c r="J453" s="647"/>
      <c r="K453" s="648"/>
    </row>
    <row r="454" spans="2:11" ht="12.75">
      <c r="B454" s="635"/>
      <c r="C454" s="644" t="s">
        <v>1539</v>
      </c>
      <c r="D454" s="637" t="s">
        <v>1526</v>
      </c>
      <c r="E454" s="637">
        <v>1</v>
      </c>
      <c r="F454" s="637">
        <v>1</v>
      </c>
      <c r="G454" s="637">
        <v>1.7</v>
      </c>
      <c r="H454" s="637">
        <v>2.6</v>
      </c>
      <c r="I454" s="637"/>
      <c r="J454" s="637">
        <f t="shared" ref="J454:J478" si="42">G454*H454*F454*E454</f>
        <v>4.42</v>
      </c>
      <c r="K454" s="638"/>
    </row>
    <row r="455" spans="2:11" ht="12.75">
      <c r="B455" s="635"/>
      <c r="C455" s="644" t="s">
        <v>1588</v>
      </c>
      <c r="D455" s="637" t="s">
        <v>1526</v>
      </c>
      <c r="E455" s="637">
        <v>1</v>
      </c>
      <c r="F455" s="637">
        <v>1</v>
      </c>
      <c r="G455" s="637">
        <v>5.7</v>
      </c>
      <c r="H455" s="637">
        <v>4</v>
      </c>
      <c r="I455" s="637"/>
      <c r="J455" s="637">
        <f t="shared" si="42"/>
        <v>22.8</v>
      </c>
      <c r="K455" s="638"/>
    </row>
    <row r="456" spans="2:11" ht="12.75">
      <c r="B456" s="635"/>
      <c r="C456" s="644" t="s">
        <v>1589</v>
      </c>
      <c r="D456" s="637" t="s">
        <v>1526</v>
      </c>
      <c r="E456" s="637">
        <v>1</v>
      </c>
      <c r="F456" s="637">
        <v>1</v>
      </c>
      <c r="G456" s="637">
        <v>7.7</v>
      </c>
      <c r="H456" s="637">
        <v>4.5</v>
      </c>
      <c r="I456" s="637"/>
      <c r="J456" s="637">
        <f t="shared" si="42"/>
        <v>34.65</v>
      </c>
      <c r="K456" s="638"/>
    </row>
    <row r="457" spans="2:11" ht="12.75">
      <c r="B457" s="635"/>
      <c r="C457" s="644" t="s">
        <v>1590</v>
      </c>
      <c r="D457" s="637" t="s">
        <v>1526</v>
      </c>
      <c r="E457" s="637">
        <v>1</v>
      </c>
      <c r="F457" s="637">
        <v>1</v>
      </c>
      <c r="G457" s="637">
        <v>2.2000000000000002</v>
      </c>
      <c r="H457" s="637">
        <v>1.7</v>
      </c>
      <c r="I457" s="637"/>
      <c r="J457" s="637">
        <f t="shared" si="42"/>
        <v>3.74</v>
      </c>
      <c r="K457" s="638"/>
    </row>
    <row r="458" spans="2:11" ht="12.75">
      <c r="B458" s="635"/>
      <c r="C458" s="644" t="s">
        <v>1591</v>
      </c>
      <c r="D458" s="637" t="s">
        <v>1526</v>
      </c>
      <c r="E458" s="637">
        <v>1</v>
      </c>
      <c r="F458" s="637">
        <v>1</v>
      </c>
      <c r="G458" s="637">
        <v>1.6</v>
      </c>
      <c r="H458" s="637">
        <v>1.7</v>
      </c>
      <c r="I458" s="637"/>
      <c r="J458" s="637">
        <f t="shared" si="42"/>
        <v>2.72</v>
      </c>
      <c r="K458" s="638"/>
    </row>
    <row r="459" spans="2:11" ht="12.75">
      <c r="B459" s="635"/>
      <c r="C459" s="644" t="s">
        <v>1592</v>
      </c>
      <c r="D459" s="637" t="s">
        <v>1526</v>
      </c>
      <c r="E459" s="637">
        <v>1</v>
      </c>
      <c r="F459" s="637">
        <v>1</v>
      </c>
      <c r="G459" s="637">
        <v>3</v>
      </c>
      <c r="H459" s="637">
        <v>3</v>
      </c>
      <c r="I459" s="637"/>
      <c r="J459" s="637">
        <f t="shared" si="42"/>
        <v>9</v>
      </c>
      <c r="K459" s="638"/>
    </row>
    <row r="460" spans="2:11" ht="12.75">
      <c r="B460" s="635"/>
      <c r="C460" s="644" t="s">
        <v>1593</v>
      </c>
      <c r="D460" s="637" t="s">
        <v>1526</v>
      </c>
      <c r="E460" s="637">
        <v>1</v>
      </c>
      <c r="F460" s="637">
        <v>1</v>
      </c>
      <c r="G460" s="637">
        <v>1.7</v>
      </c>
      <c r="H460" s="637">
        <v>1.5</v>
      </c>
      <c r="I460" s="637"/>
      <c r="J460" s="637">
        <f t="shared" si="42"/>
        <v>2.5499999999999998</v>
      </c>
      <c r="K460" s="638"/>
    </row>
    <row r="461" spans="2:11" ht="12.75">
      <c r="B461" s="635"/>
      <c r="C461" s="644" t="s">
        <v>1594</v>
      </c>
      <c r="D461" s="637" t="s">
        <v>1526</v>
      </c>
      <c r="E461" s="637">
        <v>1</v>
      </c>
      <c r="F461" s="637">
        <v>1</v>
      </c>
      <c r="G461" s="637">
        <v>2.7</v>
      </c>
      <c r="H461" s="637">
        <v>1.7</v>
      </c>
      <c r="I461" s="637"/>
      <c r="J461" s="637">
        <f t="shared" si="42"/>
        <v>4.59</v>
      </c>
      <c r="K461" s="638"/>
    </row>
    <row r="462" spans="2:11" ht="12.75">
      <c r="B462" s="635"/>
      <c r="C462" s="644" t="s">
        <v>1595</v>
      </c>
      <c r="D462" s="637" t="s">
        <v>1526</v>
      </c>
      <c r="E462" s="637">
        <v>1</v>
      </c>
      <c r="F462" s="637">
        <v>1</v>
      </c>
      <c r="G462" s="637">
        <v>1.8</v>
      </c>
      <c r="H462" s="637">
        <v>1.7</v>
      </c>
      <c r="I462" s="637"/>
      <c r="J462" s="637">
        <f t="shared" si="42"/>
        <v>3.06</v>
      </c>
      <c r="K462" s="638"/>
    </row>
    <row r="463" spans="2:11" ht="12.75">
      <c r="B463" s="635"/>
      <c r="C463" s="644" t="s">
        <v>1596</v>
      </c>
      <c r="D463" s="637" t="s">
        <v>1526</v>
      </c>
      <c r="E463" s="637">
        <v>1</v>
      </c>
      <c r="F463" s="637">
        <v>1</v>
      </c>
      <c r="G463" s="637">
        <v>3</v>
      </c>
      <c r="H463" s="637">
        <v>1.5</v>
      </c>
      <c r="I463" s="637"/>
      <c r="J463" s="637">
        <f t="shared" si="42"/>
        <v>4.5</v>
      </c>
      <c r="K463" s="638"/>
    </row>
    <row r="464" spans="2:11" ht="12.75">
      <c r="B464" s="635"/>
      <c r="C464" s="644" t="s">
        <v>1596</v>
      </c>
      <c r="D464" s="637" t="s">
        <v>1526</v>
      </c>
      <c r="E464" s="637">
        <v>1</v>
      </c>
      <c r="F464" s="637">
        <v>1</v>
      </c>
      <c r="G464" s="637">
        <v>6.4</v>
      </c>
      <c r="H464" s="637">
        <v>1.5</v>
      </c>
      <c r="I464" s="637"/>
      <c r="J464" s="637">
        <f t="shared" si="42"/>
        <v>9.6000000000000014</v>
      </c>
      <c r="K464" s="638"/>
    </row>
    <row r="465" spans="2:11" ht="12.75">
      <c r="B465" s="635"/>
      <c r="C465" s="644" t="s">
        <v>1596</v>
      </c>
      <c r="D465" s="637" t="s">
        <v>1526</v>
      </c>
      <c r="E465" s="637">
        <v>1</v>
      </c>
      <c r="F465" s="637">
        <v>1</v>
      </c>
      <c r="G465" s="637">
        <v>1.2</v>
      </c>
      <c r="H465" s="637">
        <v>1.8</v>
      </c>
      <c r="I465" s="637"/>
      <c r="J465" s="637">
        <f t="shared" si="42"/>
        <v>2.16</v>
      </c>
      <c r="K465" s="638"/>
    </row>
    <row r="466" spans="2:11" ht="12.75">
      <c r="B466" s="635"/>
      <c r="C466" s="644" t="s">
        <v>1597</v>
      </c>
      <c r="D466" s="637" t="s">
        <v>1526</v>
      </c>
      <c r="E466" s="637">
        <v>1</v>
      </c>
      <c r="F466" s="637">
        <v>1</v>
      </c>
      <c r="G466" s="637">
        <v>4</v>
      </c>
      <c r="H466" s="637">
        <v>4.5</v>
      </c>
      <c r="I466" s="637"/>
      <c r="J466" s="637">
        <f t="shared" si="42"/>
        <v>18</v>
      </c>
      <c r="K466" s="638"/>
    </row>
    <row r="467" spans="2:11" ht="12.75">
      <c r="B467" s="635"/>
      <c r="C467" s="644" t="s">
        <v>1598</v>
      </c>
      <c r="D467" s="637" t="s">
        <v>1526</v>
      </c>
      <c r="E467" s="637">
        <v>1</v>
      </c>
      <c r="F467" s="637">
        <v>1</v>
      </c>
      <c r="G467" s="637">
        <v>1.8</v>
      </c>
      <c r="H467" s="637">
        <v>2.1</v>
      </c>
      <c r="I467" s="637"/>
      <c r="J467" s="637">
        <f t="shared" si="42"/>
        <v>3.7800000000000002</v>
      </c>
      <c r="K467" s="638"/>
    </row>
    <row r="468" spans="2:11" ht="12.75">
      <c r="B468" s="635"/>
      <c r="C468" s="644" t="s">
        <v>1599</v>
      </c>
      <c r="D468" s="637" t="s">
        <v>1526</v>
      </c>
      <c r="E468" s="637">
        <v>1</v>
      </c>
      <c r="F468" s="637">
        <v>1</v>
      </c>
      <c r="G468" s="637">
        <v>1.8</v>
      </c>
      <c r="H468" s="637">
        <v>2.1</v>
      </c>
      <c r="I468" s="637"/>
      <c r="J468" s="637">
        <f t="shared" si="42"/>
        <v>3.7800000000000002</v>
      </c>
      <c r="K468" s="638"/>
    </row>
    <row r="469" spans="2:11" ht="12.75">
      <c r="B469" s="635"/>
      <c r="C469" s="644" t="s">
        <v>1600</v>
      </c>
      <c r="D469" s="637" t="s">
        <v>1526</v>
      </c>
      <c r="E469" s="637">
        <v>1</v>
      </c>
      <c r="F469" s="637">
        <v>1</v>
      </c>
      <c r="G469" s="637">
        <v>4.2</v>
      </c>
      <c r="H469" s="637">
        <v>4.4000000000000004</v>
      </c>
      <c r="I469" s="637"/>
      <c r="J469" s="637">
        <f t="shared" si="42"/>
        <v>18.480000000000004</v>
      </c>
      <c r="K469" s="638"/>
    </row>
    <row r="470" spans="2:11" ht="12.75">
      <c r="B470" s="635"/>
      <c r="C470" s="644" t="s">
        <v>1601</v>
      </c>
      <c r="D470" s="637" t="s">
        <v>1526</v>
      </c>
      <c r="E470" s="637">
        <v>1</v>
      </c>
      <c r="F470" s="637">
        <v>1</v>
      </c>
      <c r="G470" s="637">
        <v>4</v>
      </c>
      <c r="H470" s="637">
        <v>4.4000000000000004</v>
      </c>
      <c r="I470" s="637"/>
      <c r="J470" s="637">
        <f t="shared" si="42"/>
        <v>17.600000000000001</v>
      </c>
      <c r="K470" s="638"/>
    </row>
    <row r="471" spans="2:11" ht="12.75">
      <c r="B471" s="635"/>
      <c r="C471" s="644" t="s">
        <v>1602</v>
      </c>
      <c r="D471" s="637" t="s">
        <v>1526</v>
      </c>
      <c r="E471" s="637">
        <v>1</v>
      </c>
      <c r="F471" s="637">
        <v>1</v>
      </c>
      <c r="G471" s="637">
        <v>4.3</v>
      </c>
      <c r="H471" s="637">
        <v>4.0999999999999996</v>
      </c>
      <c r="I471" s="637"/>
      <c r="J471" s="637">
        <f t="shared" si="42"/>
        <v>17.63</v>
      </c>
      <c r="K471" s="638"/>
    </row>
    <row r="472" spans="2:11" ht="12.75">
      <c r="B472" s="635"/>
      <c r="C472" s="644" t="s">
        <v>1603</v>
      </c>
      <c r="D472" s="637" t="s">
        <v>1526</v>
      </c>
      <c r="E472" s="637">
        <v>1</v>
      </c>
      <c r="F472" s="637">
        <v>1</v>
      </c>
      <c r="G472" s="637">
        <v>2.9</v>
      </c>
      <c r="H472" s="637">
        <v>1.8</v>
      </c>
      <c r="I472" s="637"/>
      <c r="J472" s="637">
        <f t="shared" si="42"/>
        <v>5.22</v>
      </c>
      <c r="K472" s="638"/>
    </row>
    <row r="473" spans="2:11" ht="12.75">
      <c r="B473" s="635"/>
      <c r="C473" s="644" t="s">
        <v>1604</v>
      </c>
      <c r="D473" s="637" t="s">
        <v>1526</v>
      </c>
      <c r="E473" s="637">
        <v>1</v>
      </c>
      <c r="F473" s="637">
        <v>1</v>
      </c>
      <c r="G473" s="637">
        <v>4</v>
      </c>
      <c r="H473" s="637">
        <v>4.0999999999999996</v>
      </c>
      <c r="I473" s="637"/>
      <c r="J473" s="637">
        <f t="shared" si="42"/>
        <v>16.399999999999999</v>
      </c>
      <c r="K473" s="638"/>
    </row>
    <row r="474" spans="2:11" ht="12.75">
      <c r="B474" s="635"/>
      <c r="C474" s="644" t="s">
        <v>1605</v>
      </c>
      <c r="D474" s="637" t="s">
        <v>1526</v>
      </c>
      <c r="E474" s="637">
        <v>1</v>
      </c>
      <c r="F474" s="637">
        <v>1</v>
      </c>
      <c r="G474" s="637">
        <v>2</v>
      </c>
      <c r="H474" s="637">
        <v>2.8</v>
      </c>
      <c r="I474" s="637"/>
      <c r="J474" s="637">
        <f t="shared" si="42"/>
        <v>5.6</v>
      </c>
      <c r="K474" s="638"/>
    </row>
    <row r="475" spans="2:11" ht="12.75">
      <c r="B475" s="635"/>
      <c r="C475" s="644" t="s">
        <v>1606</v>
      </c>
      <c r="D475" s="637" t="s">
        <v>1526</v>
      </c>
      <c r="E475" s="637">
        <v>1</v>
      </c>
      <c r="F475" s="637">
        <v>1</v>
      </c>
      <c r="G475" s="637">
        <v>7.7</v>
      </c>
      <c r="H475" s="637">
        <v>4.5</v>
      </c>
      <c r="I475" s="637"/>
      <c r="J475" s="637">
        <f t="shared" si="42"/>
        <v>34.65</v>
      </c>
      <c r="K475" s="638"/>
    </row>
    <row r="476" spans="2:11" ht="12.75">
      <c r="B476" s="635"/>
      <c r="C476" s="644" t="s">
        <v>1607</v>
      </c>
      <c r="D476" s="637" t="s">
        <v>1526</v>
      </c>
      <c r="E476" s="637">
        <v>1</v>
      </c>
      <c r="F476" s="637">
        <v>1</v>
      </c>
      <c r="G476" s="637">
        <v>1.8</v>
      </c>
      <c r="H476" s="637">
        <v>1.7</v>
      </c>
      <c r="I476" s="637"/>
      <c r="J476" s="637">
        <f t="shared" si="42"/>
        <v>3.06</v>
      </c>
      <c r="K476" s="638"/>
    </row>
    <row r="477" spans="2:11" ht="12.75">
      <c r="B477" s="635"/>
      <c r="C477" s="644" t="s">
        <v>1608</v>
      </c>
      <c r="D477" s="637" t="s">
        <v>1526</v>
      </c>
      <c r="E477" s="637">
        <v>1</v>
      </c>
      <c r="F477" s="637">
        <v>1</v>
      </c>
      <c r="G477" s="637">
        <v>2.7</v>
      </c>
      <c r="H477" s="637">
        <v>1.7</v>
      </c>
      <c r="I477" s="637"/>
      <c r="J477" s="637">
        <f t="shared" si="42"/>
        <v>4.59</v>
      </c>
      <c r="K477" s="638"/>
    </row>
    <row r="478" spans="2:11" ht="12.75">
      <c r="B478" s="635"/>
      <c r="C478" s="644" t="s">
        <v>1609</v>
      </c>
      <c r="D478" s="637" t="s">
        <v>1526</v>
      </c>
      <c r="E478" s="637">
        <v>1</v>
      </c>
      <c r="F478" s="637">
        <v>1</v>
      </c>
      <c r="G478" s="637">
        <v>5.3</v>
      </c>
      <c r="H478" s="637">
        <v>1.5</v>
      </c>
      <c r="I478" s="637"/>
      <c r="J478" s="637">
        <f t="shared" si="42"/>
        <v>7.9499999999999993</v>
      </c>
      <c r="K478" s="638"/>
    </row>
    <row r="479" spans="2:11" ht="15">
      <c r="B479" s="635"/>
      <c r="C479" s="644" t="s">
        <v>1491</v>
      </c>
      <c r="D479" s="637" t="s">
        <v>1526</v>
      </c>
      <c r="E479" s="637"/>
      <c r="F479" s="637"/>
      <c r="G479" s="637"/>
      <c r="H479" s="637"/>
      <c r="I479" s="637"/>
      <c r="J479" s="673">
        <f>SUM(J454:J478)</f>
        <v>260.52999999999997</v>
      </c>
      <c r="K479" s="638"/>
    </row>
    <row r="480" spans="2:11" ht="12.75">
      <c r="B480" s="635"/>
      <c r="C480" s="644"/>
      <c r="D480" s="637"/>
      <c r="E480" s="637"/>
      <c r="F480" s="637"/>
      <c r="G480" s="637"/>
      <c r="H480" s="637"/>
      <c r="I480" s="637"/>
      <c r="J480" s="637"/>
      <c r="K480" s="638"/>
    </row>
    <row r="481" spans="2:11" ht="15">
      <c r="B481" s="645" t="s">
        <v>725</v>
      </c>
      <c r="C481" s="646" t="s">
        <v>1610</v>
      </c>
      <c r="D481" s="647"/>
      <c r="E481" s="647"/>
      <c r="F481" s="647"/>
      <c r="G481" s="647"/>
      <c r="H481" s="647"/>
      <c r="I481" s="647"/>
      <c r="J481" s="647"/>
      <c r="K481" s="648"/>
    </row>
    <row r="482" spans="2:11" ht="12.75">
      <c r="B482" s="635"/>
      <c r="C482" s="644" t="s">
        <v>1539</v>
      </c>
      <c r="D482" s="637" t="s">
        <v>1490</v>
      </c>
      <c r="E482" s="637">
        <v>1</v>
      </c>
      <c r="F482" s="637">
        <v>1</v>
      </c>
      <c r="G482" s="637">
        <v>1.7</v>
      </c>
      <c r="H482" s="637">
        <v>2.6</v>
      </c>
      <c r="I482" s="637">
        <v>0.12</v>
      </c>
      <c r="J482" s="637">
        <v>0.53</v>
      </c>
      <c r="K482" s="638"/>
    </row>
    <row r="483" spans="2:11" ht="12.75">
      <c r="B483" s="635"/>
      <c r="C483" s="644" t="s">
        <v>1540</v>
      </c>
      <c r="D483" s="637" t="s">
        <v>1490</v>
      </c>
      <c r="E483" s="637">
        <v>1</v>
      </c>
      <c r="F483" s="637">
        <v>1</v>
      </c>
      <c r="G483" s="637">
        <v>5.7</v>
      </c>
      <c r="H483" s="637">
        <v>4</v>
      </c>
      <c r="I483" s="637">
        <v>0.12</v>
      </c>
      <c r="J483" s="637">
        <v>2.74</v>
      </c>
      <c r="K483" s="638"/>
    </row>
    <row r="484" spans="2:11" ht="12.75">
      <c r="B484" s="635"/>
      <c r="C484" s="644" t="s">
        <v>1541</v>
      </c>
      <c r="D484" s="637" t="s">
        <v>1490</v>
      </c>
      <c r="E484" s="637">
        <v>1</v>
      </c>
      <c r="F484" s="637">
        <v>1</v>
      </c>
      <c r="G484" s="637">
        <v>7.7</v>
      </c>
      <c r="H484" s="637">
        <v>4.5</v>
      </c>
      <c r="I484" s="637">
        <v>0.12</v>
      </c>
      <c r="J484" s="637">
        <v>4.16</v>
      </c>
      <c r="K484" s="638"/>
    </row>
    <row r="485" spans="2:11" ht="12.75">
      <c r="B485" s="635"/>
      <c r="C485" s="644" t="s">
        <v>1542</v>
      </c>
      <c r="D485" s="637" t="s">
        <v>1490</v>
      </c>
      <c r="E485" s="637">
        <v>1</v>
      </c>
      <c r="F485" s="637">
        <v>1</v>
      </c>
      <c r="G485" s="637">
        <v>2.2000000000000002</v>
      </c>
      <c r="H485" s="637">
        <v>1.7</v>
      </c>
      <c r="I485" s="637">
        <v>0.12</v>
      </c>
      <c r="J485" s="637">
        <v>0.45</v>
      </c>
      <c r="K485" s="638"/>
    </row>
    <row r="486" spans="2:11" ht="12.75">
      <c r="B486" s="635"/>
      <c r="C486" s="644" t="s">
        <v>1543</v>
      </c>
      <c r="D486" s="637" t="s">
        <v>1490</v>
      </c>
      <c r="E486" s="637">
        <v>1</v>
      </c>
      <c r="F486" s="637">
        <v>1</v>
      </c>
      <c r="G486" s="637">
        <v>1.6</v>
      </c>
      <c r="H486" s="637">
        <v>1.7</v>
      </c>
      <c r="I486" s="637">
        <v>0.12</v>
      </c>
      <c r="J486" s="637">
        <v>0.33</v>
      </c>
      <c r="K486" s="638"/>
    </row>
    <row r="487" spans="2:11" ht="12.75">
      <c r="B487" s="635"/>
      <c r="C487" s="644" t="s">
        <v>1544</v>
      </c>
      <c r="D487" s="637" t="s">
        <v>1490</v>
      </c>
      <c r="E487" s="637">
        <v>1</v>
      </c>
      <c r="F487" s="637">
        <v>1</v>
      </c>
      <c r="G487" s="637">
        <v>3</v>
      </c>
      <c r="H487" s="637">
        <v>3</v>
      </c>
      <c r="I487" s="637">
        <v>0.12</v>
      </c>
      <c r="J487" s="637">
        <v>1.08</v>
      </c>
      <c r="K487" s="638"/>
    </row>
    <row r="488" spans="2:11" ht="12.75">
      <c r="B488" s="635"/>
      <c r="C488" s="644" t="s">
        <v>1545</v>
      </c>
      <c r="D488" s="637" t="s">
        <v>1490</v>
      </c>
      <c r="E488" s="637">
        <v>1</v>
      </c>
      <c r="F488" s="637">
        <v>1</v>
      </c>
      <c r="G488" s="637">
        <v>1.7</v>
      </c>
      <c r="H488" s="637">
        <v>1.5</v>
      </c>
      <c r="I488" s="637">
        <v>0.12</v>
      </c>
      <c r="J488" s="637">
        <v>0.31</v>
      </c>
      <c r="K488" s="638"/>
    </row>
    <row r="489" spans="2:11" ht="12.75">
      <c r="B489" s="635"/>
      <c r="C489" s="644" t="s">
        <v>1546</v>
      </c>
      <c r="D489" s="637" t="s">
        <v>1490</v>
      </c>
      <c r="E489" s="637">
        <v>1</v>
      </c>
      <c r="F489" s="637">
        <v>1</v>
      </c>
      <c r="G489" s="637">
        <v>2.7</v>
      </c>
      <c r="H489" s="637">
        <v>1.7</v>
      </c>
      <c r="I489" s="637">
        <v>0.12</v>
      </c>
      <c r="J489" s="637">
        <v>0.55000000000000004</v>
      </c>
      <c r="K489" s="638"/>
    </row>
    <row r="490" spans="2:11" ht="12.75">
      <c r="B490" s="635"/>
      <c r="C490" s="644" t="s">
        <v>1547</v>
      </c>
      <c r="D490" s="637" t="s">
        <v>1490</v>
      </c>
      <c r="E490" s="637">
        <v>1</v>
      </c>
      <c r="F490" s="637">
        <v>1</v>
      </c>
      <c r="G490" s="637">
        <v>1.8</v>
      </c>
      <c r="H490" s="637">
        <v>1.7</v>
      </c>
      <c r="I490" s="637">
        <v>0.12</v>
      </c>
      <c r="J490" s="637">
        <v>0.37</v>
      </c>
      <c r="K490" s="638"/>
    </row>
    <row r="491" spans="2:11" ht="12.75">
      <c r="B491" s="635"/>
      <c r="C491" s="644" t="s">
        <v>1548</v>
      </c>
      <c r="D491" s="637" t="s">
        <v>1490</v>
      </c>
      <c r="E491" s="637">
        <v>1</v>
      </c>
      <c r="F491" s="637">
        <v>1</v>
      </c>
      <c r="G491" s="637">
        <v>3</v>
      </c>
      <c r="H491" s="637">
        <v>1.5</v>
      </c>
      <c r="I491" s="637">
        <v>0.12</v>
      </c>
      <c r="J491" s="637">
        <v>0.54</v>
      </c>
      <c r="K491" s="638"/>
    </row>
    <row r="492" spans="2:11" ht="12.75">
      <c r="B492" s="635"/>
      <c r="C492" s="644" t="s">
        <v>1548</v>
      </c>
      <c r="D492" s="637" t="s">
        <v>1490</v>
      </c>
      <c r="E492" s="637">
        <v>1</v>
      </c>
      <c r="F492" s="637">
        <v>1</v>
      </c>
      <c r="G492" s="637">
        <v>6.4</v>
      </c>
      <c r="H492" s="637">
        <v>1.5</v>
      </c>
      <c r="I492" s="637">
        <v>0.12</v>
      </c>
      <c r="J492" s="637">
        <v>1.1499999999999999</v>
      </c>
      <c r="K492" s="638"/>
    </row>
    <row r="493" spans="2:11" ht="12.75">
      <c r="B493" s="635"/>
      <c r="C493" s="644" t="s">
        <v>1548</v>
      </c>
      <c r="D493" s="637" t="s">
        <v>1490</v>
      </c>
      <c r="E493" s="637">
        <v>1</v>
      </c>
      <c r="F493" s="637">
        <v>1</v>
      </c>
      <c r="G493" s="637">
        <v>1.2</v>
      </c>
      <c r="H493" s="637">
        <v>1.8</v>
      </c>
      <c r="I493" s="637">
        <v>0.12</v>
      </c>
      <c r="J493" s="637">
        <v>0.26</v>
      </c>
      <c r="K493" s="638"/>
    </row>
    <row r="494" spans="2:11" ht="12.75">
      <c r="B494" s="635"/>
      <c r="C494" s="644" t="s">
        <v>1549</v>
      </c>
      <c r="D494" s="637" t="s">
        <v>1490</v>
      </c>
      <c r="E494" s="637">
        <v>1</v>
      </c>
      <c r="F494" s="637">
        <v>1</v>
      </c>
      <c r="G494" s="637">
        <v>4</v>
      </c>
      <c r="H494" s="637">
        <v>4.5</v>
      </c>
      <c r="I494" s="637">
        <v>0.12</v>
      </c>
      <c r="J494" s="637">
        <v>2.16</v>
      </c>
      <c r="K494" s="638"/>
    </row>
    <row r="495" spans="2:11" ht="12.75">
      <c r="B495" s="635"/>
      <c r="C495" s="644" t="s">
        <v>1550</v>
      </c>
      <c r="D495" s="637" t="s">
        <v>1490</v>
      </c>
      <c r="E495" s="637">
        <v>1</v>
      </c>
      <c r="F495" s="637">
        <v>1</v>
      </c>
      <c r="G495" s="637">
        <v>1.8</v>
      </c>
      <c r="H495" s="637">
        <v>2.1</v>
      </c>
      <c r="I495" s="637">
        <v>0.12</v>
      </c>
      <c r="J495" s="637">
        <v>0.45</v>
      </c>
      <c r="K495" s="638"/>
    </row>
    <row r="496" spans="2:11" ht="12.75">
      <c r="B496" s="635"/>
      <c r="C496" s="644" t="s">
        <v>1551</v>
      </c>
      <c r="D496" s="637" t="s">
        <v>1490</v>
      </c>
      <c r="E496" s="637">
        <v>1</v>
      </c>
      <c r="F496" s="637">
        <v>1</v>
      </c>
      <c r="G496" s="637">
        <v>1.8</v>
      </c>
      <c r="H496" s="637">
        <v>2.1</v>
      </c>
      <c r="I496" s="637">
        <v>0.12</v>
      </c>
      <c r="J496" s="637">
        <v>0.45</v>
      </c>
      <c r="K496" s="638"/>
    </row>
    <row r="497" spans="2:11" ht="12.75">
      <c r="B497" s="635"/>
      <c r="C497" s="644" t="s">
        <v>1552</v>
      </c>
      <c r="D497" s="637" t="s">
        <v>1490</v>
      </c>
      <c r="E497" s="637">
        <v>1</v>
      </c>
      <c r="F497" s="637">
        <v>1</v>
      </c>
      <c r="G497" s="637">
        <v>4.2</v>
      </c>
      <c r="H497" s="637">
        <v>4.4000000000000004</v>
      </c>
      <c r="I497" s="637">
        <v>0.12</v>
      </c>
      <c r="J497" s="637">
        <v>2.2200000000000002</v>
      </c>
      <c r="K497" s="638"/>
    </row>
    <row r="498" spans="2:11" ht="12.75">
      <c r="B498" s="635"/>
      <c r="C498" s="644" t="s">
        <v>1553</v>
      </c>
      <c r="D498" s="637" t="s">
        <v>1490</v>
      </c>
      <c r="E498" s="637">
        <v>1</v>
      </c>
      <c r="F498" s="637">
        <v>1</v>
      </c>
      <c r="G498" s="637">
        <v>4</v>
      </c>
      <c r="H498" s="637">
        <v>4.4000000000000004</v>
      </c>
      <c r="I498" s="637">
        <v>0.12</v>
      </c>
      <c r="J498" s="637">
        <v>2.11</v>
      </c>
      <c r="K498" s="638"/>
    </row>
    <row r="499" spans="2:11" ht="12.75">
      <c r="B499" s="635"/>
      <c r="C499" s="644" t="s">
        <v>1554</v>
      </c>
      <c r="D499" s="637" t="s">
        <v>1490</v>
      </c>
      <c r="E499" s="637">
        <v>1</v>
      </c>
      <c r="F499" s="637">
        <v>1</v>
      </c>
      <c r="G499" s="637">
        <v>4.3</v>
      </c>
      <c r="H499" s="637">
        <v>4.0999999999999996</v>
      </c>
      <c r="I499" s="637">
        <v>0.12</v>
      </c>
      <c r="J499" s="637">
        <v>2.12</v>
      </c>
      <c r="K499" s="638"/>
    </row>
    <row r="500" spans="2:11" ht="12.75">
      <c r="B500" s="635"/>
      <c r="C500" s="644" t="s">
        <v>1555</v>
      </c>
      <c r="D500" s="637" t="s">
        <v>1490</v>
      </c>
      <c r="E500" s="637">
        <v>1</v>
      </c>
      <c r="F500" s="637">
        <v>1</v>
      </c>
      <c r="G500" s="637">
        <v>2.9</v>
      </c>
      <c r="H500" s="637">
        <v>1.8</v>
      </c>
      <c r="I500" s="637">
        <v>0.12</v>
      </c>
      <c r="J500" s="637">
        <v>0.63</v>
      </c>
      <c r="K500" s="638"/>
    </row>
    <row r="501" spans="2:11" ht="12.75">
      <c r="B501" s="635"/>
      <c r="C501" s="644" t="s">
        <v>1556</v>
      </c>
      <c r="D501" s="637" t="s">
        <v>1490</v>
      </c>
      <c r="E501" s="637">
        <v>1</v>
      </c>
      <c r="F501" s="637">
        <v>1</v>
      </c>
      <c r="G501" s="637">
        <v>4</v>
      </c>
      <c r="H501" s="637">
        <v>4.0999999999999996</v>
      </c>
      <c r="I501" s="637">
        <v>0.12</v>
      </c>
      <c r="J501" s="637">
        <v>1.97</v>
      </c>
      <c r="K501" s="638"/>
    </row>
    <row r="502" spans="2:11" ht="12.75">
      <c r="B502" s="635"/>
      <c r="C502" s="644" t="s">
        <v>1557</v>
      </c>
      <c r="D502" s="637" t="s">
        <v>1490</v>
      </c>
      <c r="E502" s="637">
        <v>1</v>
      </c>
      <c r="F502" s="637">
        <v>1</v>
      </c>
      <c r="G502" s="637">
        <v>2</v>
      </c>
      <c r="H502" s="637">
        <v>2.8</v>
      </c>
      <c r="I502" s="637">
        <v>0.12</v>
      </c>
      <c r="J502" s="637">
        <v>0.67</v>
      </c>
      <c r="K502" s="638"/>
    </row>
    <row r="503" spans="2:11" ht="12.75">
      <c r="B503" s="635"/>
      <c r="C503" s="644" t="s">
        <v>1558</v>
      </c>
      <c r="D503" s="637" t="s">
        <v>1490</v>
      </c>
      <c r="E503" s="637">
        <v>1</v>
      </c>
      <c r="F503" s="637">
        <v>1</v>
      </c>
      <c r="G503" s="637">
        <v>7.7</v>
      </c>
      <c r="H503" s="637">
        <v>4.5</v>
      </c>
      <c r="I503" s="637">
        <v>0.12</v>
      </c>
      <c r="J503" s="637">
        <v>4.16</v>
      </c>
      <c r="K503" s="638"/>
    </row>
    <row r="504" spans="2:11" ht="12.75">
      <c r="B504" s="635"/>
      <c r="C504" s="644" t="s">
        <v>1559</v>
      </c>
      <c r="D504" s="637" t="s">
        <v>1490</v>
      </c>
      <c r="E504" s="637">
        <v>1</v>
      </c>
      <c r="F504" s="637">
        <v>1</v>
      </c>
      <c r="G504" s="637">
        <v>1.8</v>
      </c>
      <c r="H504" s="637">
        <v>1.7</v>
      </c>
      <c r="I504" s="637">
        <v>0.12</v>
      </c>
      <c r="J504" s="637">
        <v>0.37</v>
      </c>
      <c r="K504" s="638"/>
    </row>
    <row r="505" spans="2:11" ht="12.75">
      <c r="B505" s="635"/>
      <c r="C505" s="644" t="s">
        <v>1560</v>
      </c>
      <c r="D505" s="637" t="s">
        <v>1490</v>
      </c>
      <c r="E505" s="637">
        <v>1</v>
      </c>
      <c r="F505" s="637">
        <v>1</v>
      </c>
      <c r="G505" s="637">
        <v>2.7</v>
      </c>
      <c r="H505" s="637">
        <v>1.7</v>
      </c>
      <c r="I505" s="637">
        <v>0.12</v>
      </c>
      <c r="J505" s="637">
        <v>0.55000000000000004</v>
      </c>
      <c r="K505" s="638"/>
    </row>
    <row r="506" spans="2:11">
      <c r="B506" s="635"/>
      <c r="C506" s="636" t="s">
        <v>1491</v>
      </c>
      <c r="D506" s="662" t="s">
        <v>1490</v>
      </c>
      <c r="E506" s="662"/>
      <c r="F506" s="662"/>
      <c r="G506" s="662"/>
      <c r="H506" s="662"/>
      <c r="I506" s="662"/>
      <c r="J506" s="641">
        <v>30.31</v>
      </c>
      <c r="K506" s="638"/>
    </row>
    <row r="507" spans="2:11" ht="12.75">
      <c r="B507" s="635"/>
      <c r="C507" s="644"/>
      <c r="D507" s="637"/>
      <c r="E507" s="637"/>
      <c r="F507" s="637"/>
      <c r="G507" s="637"/>
      <c r="H507" s="637"/>
      <c r="I507" s="637"/>
      <c r="J507" s="637"/>
      <c r="K507" s="638"/>
    </row>
    <row r="508" spans="2:11" ht="15">
      <c r="B508" s="645" t="s">
        <v>771</v>
      </c>
      <c r="C508" s="646" t="s">
        <v>1611</v>
      </c>
      <c r="D508" s="647"/>
      <c r="E508" s="647"/>
      <c r="F508" s="647"/>
      <c r="G508" s="647"/>
      <c r="H508" s="647"/>
      <c r="I508" s="647"/>
      <c r="J508" s="647"/>
      <c r="K508" s="648"/>
    </row>
    <row r="509" spans="2:11" ht="12.75">
      <c r="B509" s="635"/>
      <c r="C509" s="644" t="s">
        <v>1612</v>
      </c>
      <c r="D509" s="637" t="s">
        <v>1490</v>
      </c>
      <c r="E509" s="637">
        <v>1</v>
      </c>
      <c r="F509" s="637">
        <v>1</v>
      </c>
      <c r="G509" s="637">
        <v>4.95</v>
      </c>
      <c r="H509" s="637">
        <v>1.5</v>
      </c>
      <c r="I509" s="637">
        <v>0.12</v>
      </c>
      <c r="J509" s="637">
        <f>G509*H509*I509*F509*E509</f>
        <v>0.89100000000000001</v>
      </c>
      <c r="K509" s="638"/>
    </row>
    <row r="510" spans="2:11">
      <c r="B510" s="635"/>
      <c r="C510" s="644" t="s">
        <v>1491</v>
      </c>
      <c r="D510" s="637" t="s">
        <v>1490</v>
      </c>
      <c r="E510" s="637"/>
      <c r="F510" s="637"/>
      <c r="G510" s="637"/>
      <c r="H510" s="637"/>
      <c r="I510" s="637"/>
      <c r="J510" s="641">
        <f>SUM(J509)</f>
        <v>0.89100000000000001</v>
      </c>
      <c r="K510" s="638"/>
    </row>
    <row r="511" spans="2:11" ht="12.75">
      <c r="B511" s="635"/>
      <c r="C511" s="644"/>
      <c r="D511" s="637"/>
      <c r="E511" s="637"/>
      <c r="F511" s="637"/>
      <c r="G511" s="637"/>
      <c r="H511" s="637"/>
      <c r="I511" s="637"/>
      <c r="J511" s="637"/>
      <c r="K511" s="638"/>
    </row>
    <row r="512" spans="2:11" ht="15">
      <c r="B512" s="645" t="s">
        <v>764</v>
      </c>
      <c r="C512" s="646" t="s">
        <v>1613</v>
      </c>
      <c r="D512" s="647"/>
      <c r="E512" s="647"/>
      <c r="F512" s="647"/>
      <c r="G512" s="647"/>
      <c r="H512" s="647"/>
      <c r="I512" s="647"/>
      <c r="J512" s="647"/>
      <c r="K512" s="648"/>
    </row>
    <row r="513" spans="2:11" ht="12.75">
      <c r="B513" s="635"/>
      <c r="C513" s="644" t="s">
        <v>1494</v>
      </c>
      <c r="D513" s="637"/>
      <c r="E513" s="637"/>
      <c r="F513" s="637"/>
      <c r="G513" s="637"/>
      <c r="H513" s="637"/>
      <c r="I513" s="637"/>
      <c r="J513" s="637"/>
      <c r="K513" s="638"/>
    </row>
    <row r="514" spans="2:11" ht="12.75">
      <c r="B514" s="635"/>
      <c r="C514" s="644" t="s">
        <v>687</v>
      </c>
      <c r="D514" s="637" t="s">
        <v>1490</v>
      </c>
      <c r="E514" s="637">
        <v>1</v>
      </c>
      <c r="F514" s="637">
        <v>1</v>
      </c>
      <c r="G514" s="637">
        <v>0.5</v>
      </c>
      <c r="H514" s="637">
        <v>0.2</v>
      </c>
      <c r="I514" s="637">
        <v>2.6</v>
      </c>
      <c r="J514" s="637">
        <f t="shared" ref="J514:J515" si="43">G514*H514*I514*F514*E514</f>
        <v>0.26</v>
      </c>
      <c r="K514" s="638"/>
    </row>
    <row r="515" spans="2:11" ht="12.75">
      <c r="B515" s="635"/>
      <c r="C515" s="644" t="s">
        <v>700</v>
      </c>
      <c r="D515" s="637" t="s">
        <v>1490</v>
      </c>
      <c r="E515" s="637">
        <v>1</v>
      </c>
      <c r="F515" s="637">
        <v>1</v>
      </c>
      <c r="G515" s="637">
        <v>0.8</v>
      </c>
      <c r="H515" s="637">
        <v>0.2</v>
      </c>
      <c r="I515" s="637">
        <v>3.3</v>
      </c>
      <c r="J515" s="637">
        <f t="shared" si="43"/>
        <v>0.52800000000000002</v>
      </c>
      <c r="K515" s="638"/>
    </row>
    <row r="516" spans="2:11" ht="12.75">
      <c r="B516" s="635"/>
      <c r="C516" s="644" t="s">
        <v>1495</v>
      </c>
      <c r="D516" s="637"/>
      <c r="E516" s="637" t="s">
        <v>751</v>
      </c>
      <c r="F516" s="637"/>
      <c r="G516" s="637"/>
      <c r="H516" s="637"/>
      <c r="I516" s="637"/>
      <c r="J516" s="637" t="s">
        <v>751</v>
      </c>
      <c r="K516" s="638"/>
    </row>
    <row r="517" spans="2:11" ht="12.75">
      <c r="B517" s="635"/>
      <c r="C517" s="644" t="s">
        <v>687</v>
      </c>
      <c r="D517" s="637" t="s">
        <v>1490</v>
      </c>
      <c r="E517" s="637">
        <v>1</v>
      </c>
      <c r="F517" s="637">
        <v>1</v>
      </c>
      <c r="G517" s="637">
        <v>0.5</v>
      </c>
      <c r="H517" s="637">
        <v>0.2</v>
      </c>
      <c r="I517" s="637">
        <v>1.86</v>
      </c>
      <c r="J517" s="637">
        <f>G517*H517*I517*F517*E517</f>
        <v>0.18600000000000003</v>
      </c>
      <c r="K517" s="638"/>
    </row>
    <row r="518" spans="2:11" ht="12.75">
      <c r="B518" s="635"/>
      <c r="C518" s="644" t="s">
        <v>1496</v>
      </c>
      <c r="D518" s="637"/>
      <c r="E518" s="637" t="s">
        <v>751</v>
      </c>
      <c r="F518" s="637"/>
      <c r="G518" s="637"/>
      <c r="H518" s="637"/>
      <c r="I518" s="637"/>
      <c r="J518" s="637" t="s">
        <v>751</v>
      </c>
      <c r="K518" s="638"/>
    </row>
    <row r="519" spans="2:11" ht="12.75">
      <c r="B519" s="635"/>
      <c r="C519" s="644" t="s">
        <v>1523</v>
      </c>
      <c r="D519" s="637" t="s">
        <v>1490</v>
      </c>
      <c r="E519" s="637">
        <v>2</v>
      </c>
      <c r="F519" s="637">
        <v>1</v>
      </c>
      <c r="G519" s="637">
        <v>0.3</v>
      </c>
      <c r="H519" s="637">
        <v>0.2</v>
      </c>
      <c r="I519" s="637">
        <v>2.5</v>
      </c>
      <c r="J519" s="637">
        <f t="shared" ref="J519:J521" si="44">G519*H519*I519*F519*E519</f>
        <v>0.3</v>
      </c>
      <c r="K519" s="638"/>
    </row>
    <row r="520" spans="2:11" ht="12.75">
      <c r="B520" s="635"/>
      <c r="C520" s="644" t="s">
        <v>692</v>
      </c>
      <c r="D520" s="637" t="s">
        <v>1490</v>
      </c>
      <c r="E520" s="637">
        <v>1</v>
      </c>
      <c r="F520" s="637">
        <v>1</v>
      </c>
      <c r="G520" s="637">
        <v>0.6</v>
      </c>
      <c r="H520" s="637">
        <v>0.2</v>
      </c>
      <c r="I520" s="637">
        <v>2.75</v>
      </c>
      <c r="J520" s="637">
        <f t="shared" si="44"/>
        <v>0.32999999999999996</v>
      </c>
      <c r="K520" s="638"/>
    </row>
    <row r="521" spans="2:11" ht="12.75">
      <c r="B521" s="635"/>
      <c r="C521" s="644" t="s">
        <v>687</v>
      </c>
      <c r="D521" s="637" t="s">
        <v>1490</v>
      </c>
      <c r="E521" s="637">
        <v>1</v>
      </c>
      <c r="F521" s="637">
        <v>1</v>
      </c>
      <c r="G521" s="637">
        <v>0.5</v>
      </c>
      <c r="H521" s="637">
        <v>0.2</v>
      </c>
      <c r="I521" s="637">
        <v>2.75</v>
      </c>
      <c r="J521" s="637">
        <f t="shared" si="44"/>
        <v>0.27500000000000002</v>
      </c>
      <c r="K521" s="638"/>
    </row>
    <row r="522" spans="2:11" ht="12.75">
      <c r="B522" s="635"/>
      <c r="C522" s="644" t="s">
        <v>1498</v>
      </c>
      <c r="D522" s="637"/>
      <c r="E522" s="637" t="s">
        <v>751</v>
      </c>
      <c r="F522" s="637"/>
      <c r="G522" s="637"/>
      <c r="H522" s="637"/>
      <c r="I522" s="637"/>
      <c r="J522" s="637" t="s">
        <v>751</v>
      </c>
      <c r="K522" s="638"/>
    </row>
    <row r="523" spans="2:11" ht="12.75">
      <c r="B523" s="635"/>
      <c r="C523" s="644" t="s">
        <v>700</v>
      </c>
      <c r="D523" s="637" t="s">
        <v>1490</v>
      </c>
      <c r="E523" s="637">
        <v>1</v>
      </c>
      <c r="F523" s="637">
        <v>1</v>
      </c>
      <c r="G523" s="637">
        <v>0.8</v>
      </c>
      <c r="H523" s="637">
        <v>0.2</v>
      </c>
      <c r="I523" s="637">
        <v>2.6</v>
      </c>
      <c r="J523" s="637">
        <f t="shared" ref="J523:J525" si="45">G523*H523*I523*F523*E523</f>
        <v>0.41600000000000009</v>
      </c>
      <c r="K523" s="638"/>
    </row>
    <row r="524" spans="2:11" ht="12.75">
      <c r="B524" s="635"/>
      <c r="C524" s="644" t="s">
        <v>692</v>
      </c>
      <c r="D524" s="637" t="s">
        <v>1490</v>
      </c>
      <c r="E524" s="637">
        <v>1</v>
      </c>
      <c r="F524" s="637">
        <v>1</v>
      </c>
      <c r="G524" s="637">
        <v>0.6</v>
      </c>
      <c r="H524" s="637">
        <v>0.2</v>
      </c>
      <c r="I524" s="637">
        <v>2.6</v>
      </c>
      <c r="J524" s="637">
        <f t="shared" si="45"/>
        <v>0.312</v>
      </c>
      <c r="K524" s="638"/>
    </row>
    <row r="525" spans="2:11" ht="12.75">
      <c r="B525" s="635"/>
      <c r="C525" s="644" t="s">
        <v>696</v>
      </c>
      <c r="D525" s="637" t="s">
        <v>1490</v>
      </c>
      <c r="E525" s="637">
        <v>2</v>
      </c>
      <c r="F525" s="637">
        <v>1</v>
      </c>
      <c r="G525" s="637">
        <v>0.7</v>
      </c>
      <c r="H525" s="637">
        <v>0.2</v>
      </c>
      <c r="I525" s="637">
        <v>2.6</v>
      </c>
      <c r="J525" s="637">
        <f t="shared" si="45"/>
        <v>0.72799999999999998</v>
      </c>
      <c r="K525" s="638"/>
    </row>
    <row r="526" spans="2:11" ht="12.75">
      <c r="B526" s="635"/>
      <c r="C526" s="644" t="s">
        <v>1499</v>
      </c>
      <c r="D526" s="637"/>
      <c r="E526" s="637" t="s">
        <v>751</v>
      </c>
      <c r="F526" s="637"/>
      <c r="G526" s="637"/>
      <c r="H526" s="637"/>
      <c r="I526" s="637"/>
      <c r="J526" s="637" t="s">
        <v>751</v>
      </c>
      <c r="K526" s="638"/>
    </row>
    <row r="527" spans="2:11" ht="12.75">
      <c r="B527" s="635"/>
      <c r="C527" s="644" t="s">
        <v>700</v>
      </c>
      <c r="D527" s="637" t="s">
        <v>1490</v>
      </c>
      <c r="E527" s="637">
        <v>1</v>
      </c>
      <c r="F527" s="637">
        <v>1</v>
      </c>
      <c r="G527" s="637">
        <v>0.8</v>
      </c>
      <c r="H527" s="637">
        <v>0.2</v>
      </c>
      <c r="I527" s="637">
        <v>2.6</v>
      </c>
      <c r="J527" s="637">
        <f t="shared" ref="J527:J528" si="46">G527*H527*I527*F527*E527</f>
        <v>0.41600000000000009</v>
      </c>
      <c r="K527" s="638"/>
    </row>
    <row r="528" spans="2:11" ht="12.75">
      <c r="B528" s="635"/>
      <c r="C528" s="644" t="s">
        <v>692</v>
      </c>
      <c r="D528" s="637" t="s">
        <v>1490</v>
      </c>
      <c r="E528" s="637">
        <v>2</v>
      </c>
      <c r="F528" s="637">
        <v>1</v>
      </c>
      <c r="G528" s="637">
        <v>0.6</v>
      </c>
      <c r="H528" s="637">
        <v>0.2</v>
      </c>
      <c r="I528" s="637">
        <v>2.75</v>
      </c>
      <c r="J528" s="637">
        <f t="shared" si="46"/>
        <v>0.65999999999999992</v>
      </c>
      <c r="K528" s="638"/>
    </row>
    <row r="529" spans="2:11" ht="12.75">
      <c r="B529" s="635"/>
      <c r="C529" s="644" t="s">
        <v>1500</v>
      </c>
      <c r="D529" s="637"/>
      <c r="E529" s="637" t="s">
        <v>751</v>
      </c>
      <c r="F529" s="637"/>
      <c r="G529" s="637"/>
      <c r="H529" s="637"/>
      <c r="I529" s="637"/>
      <c r="J529" s="637" t="s">
        <v>751</v>
      </c>
      <c r="K529" s="638"/>
    </row>
    <row r="530" spans="2:11" ht="12.75">
      <c r="B530" s="635"/>
      <c r="C530" s="644" t="s">
        <v>692</v>
      </c>
      <c r="D530" s="637" t="s">
        <v>1490</v>
      </c>
      <c r="E530" s="637">
        <v>2</v>
      </c>
      <c r="F530" s="637">
        <v>1</v>
      </c>
      <c r="G530" s="637">
        <v>0.6</v>
      </c>
      <c r="H530" s="637">
        <v>0.2</v>
      </c>
      <c r="I530" s="637">
        <v>2.7</v>
      </c>
      <c r="J530" s="637">
        <f t="shared" ref="J530:J531" si="47">G530*H530*I530*F530*E530</f>
        <v>0.64800000000000002</v>
      </c>
      <c r="K530" s="638"/>
    </row>
    <row r="531" spans="2:11" ht="12.75">
      <c r="B531" s="635"/>
      <c r="C531" s="644" t="s">
        <v>687</v>
      </c>
      <c r="D531" s="637" t="s">
        <v>1490</v>
      </c>
      <c r="E531" s="637">
        <v>1</v>
      </c>
      <c r="F531" s="637">
        <v>1</v>
      </c>
      <c r="G531" s="637">
        <v>0.5</v>
      </c>
      <c r="H531" s="637">
        <v>0.2</v>
      </c>
      <c r="I531" s="637">
        <v>2.75</v>
      </c>
      <c r="J531" s="637">
        <f t="shared" si="47"/>
        <v>0.27500000000000002</v>
      </c>
      <c r="K531" s="638"/>
    </row>
    <row r="532" spans="2:11" ht="12.75">
      <c r="B532" s="635"/>
      <c r="C532" s="644" t="s">
        <v>1501</v>
      </c>
      <c r="D532" s="637"/>
      <c r="E532" s="637" t="s">
        <v>751</v>
      </c>
      <c r="F532" s="637"/>
      <c r="G532" s="637"/>
      <c r="H532" s="637"/>
      <c r="I532" s="637"/>
      <c r="J532" s="637" t="s">
        <v>751</v>
      </c>
      <c r="K532" s="638"/>
    </row>
    <row r="533" spans="2:11" ht="12.75">
      <c r="B533" s="635"/>
      <c r="C533" s="644" t="s">
        <v>692</v>
      </c>
      <c r="D533" s="637" t="s">
        <v>1490</v>
      </c>
      <c r="E533" s="637">
        <v>1</v>
      </c>
      <c r="F533" s="637">
        <v>1</v>
      </c>
      <c r="G533" s="637">
        <v>0.6</v>
      </c>
      <c r="H533" s="637">
        <v>0.2</v>
      </c>
      <c r="I533" s="637">
        <v>2.7</v>
      </c>
      <c r="J533" s="637">
        <f t="shared" ref="J533:J535" si="48">G533*H533*I533*F533*E533</f>
        <v>0.32400000000000001</v>
      </c>
      <c r="K533" s="638"/>
    </row>
    <row r="534" spans="2:11" ht="12.75">
      <c r="B534" s="635"/>
      <c r="C534" s="644" t="s">
        <v>692</v>
      </c>
      <c r="D534" s="637" t="s">
        <v>1490</v>
      </c>
      <c r="E534" s="637">
        <v>1</v>
      </c>
      <c r="F534" s="637">
        <v>1</v>
      </c>
      <c r="G534" s="637">
        <v>0.6</v>
      </c>
      <c r="H534" s="637">
        <v>0.2</v>
      </c>
      <c r="I534" s="637">
        <v>2.7</v>
      </c>
      <c r="J534" s="637">
        <f t="shared" si="48"/>
        <v>0.32400000000000001</v>
      </c>
      <c r="K534" s="638"/>
    </row>
    <row r="535" spans="2:11" ht="12.75">
      <c r="B535" s="635"/>
      <c r="C535" s="644" t="s">
        <v>696</v>
      </c>
      <c r="D535" s="637" t="s">
        <v>1490</v>
      </c>
      <c r="E535" s="637">
        <v>1</v>
      </c>
      <c r="F535" s="637">
        <v>1</v>
      </c>
      <c r="G535" s="637">
        <v>0.7</v>
      </c>
      <c r="H535" s="637">
        <v>0.2</v>
      </c>
      <c r="I535" s="637">
        <v>2.7</v>
      </c>
      <c r="J535" s="637">
        <f t="shared" si="48"/>
        <v>0.378</v>
      </c>
      <c r="K535" s="638"/>
    </row>
    <row r="536" spans="2:11" ht="12.75">
      <c r="B536" s="635"/>
      <c r="C536" s="644" t="s">
        <v>1502</v>
      </c>
      <c r="D536" s="637"/>
      <c r="E536" s="637" t="s">
        <v>751</v>
      </c>
      <c r="F536" s="637"/>
      <c r="G536" s="637"/>
      <c r="H536" s="637"/>
      <c r="I536" s="637"/>
      <c r="J536" s="637" t="s">
        <v>751</v>
      </c>
      <c r="K536" s="638"/>
    </row>
    <row r="537" spans="2:11" ht="12.75">
      <c r="B537" s="635"/>
      <c r="C537" s="644" t="s">
        <v>687</v>
      </c>
      <c r="D537" s="637" t="s">
        <v>1490</v>
      </c>
      <c r="E537" s="637">
        <v>1</v>
      </c>
      <c r="F537" s="637">
        <v>1</v>
      </c>
      <c r="G537" s="637">
        <v>0.5</v>
      </c>
      <c r="H537" s="637">
        <v>0.2</v>
      </c>
      <c r="I537" s="637">
        <v>2.6</v>
      </c>
      <c r="J537" s="637">
        <f t="shared" ref="J537:J540" si="49">G537*H537*I537*F537*E537</f>
        <v>0.26</v>
      </c>
      <c r="K537" s="638"/>
    </row>
    <row r="538" spans="2:11" ht="12.75">
      <c r="B538" s="635"/>
      <c r="C538" s="644" t="s">
        <v>692</v>
      </c>
      <c r="D538" s="637" t="s">
        <v>1490</v>
      </c>
      <c r="E538" s="637">
        <v>1</v>
      </c>
      <c r="F538" s="637">
        <v>1</v>
      </c>
      <c r="G538" s="637">
        <v>0.6</v>
      </c>
      <c r="H538" s="637">
        <v>0.2</v>
      </c>
      <c r="I538" s="637">
        <v>2.6</v>
      </c>
      <c r="J538" s="637">
        <f t="shared" si="49"/>
        <v>0.312</v>
      </c>
      <c r="K538" s="638"/>
    </row>
    <row r="539" spans="2:11" ht="12.75">
      <c r="B539" s="635"/>
      <c r="C539" s="644" t="s">
        <v>687</v>
      </c>
      <c r="D539" s="637" t="s">
        <v>1490</v>
      </c>
      <c r="E539" s="637">
        <v>1</v>
      </c>
      <c r="F539" s="637">
        <v>1</v>
      </c>
      <c r="G539" s="637">
        <v>0.5</v>
      </c>
      <c r="H539" s="637">
        <v>0.2</v>
      </c>
      <c r="I539" s="637">
        <v>2.6</v>
      </c>
      <c r="J539" s="637">
        <f t="shared" si="49"/>
        <v>0.26</v>
      </c>
      <c r="K539" s="638"/>
    </row>
    <row r="540" spans="2:11" ht="12.75">
      <c r="B540" s="635"/>
      <c r="C540" s="644" t="s">
        <v>692</v>
      </c>
      <c r="D540" s="637" t="s">
        <v>1490</v>
      </c>
      <c r="E540" s="637">
        <v>1</v>
      </c>
      <c r="F540" s="637">
        <v>1</v>
      </c>
      <c r="G540" s="637">
        <v>0.6</v>
      </c>
      <c r="H540" s="637">
        <v>0.2</v>
      </c>
      <c r="I540" s="637">
        <v>2.6</v>
      </c>
      <c r="J540" s="637">
        <f t="shared" si="49"/>
        <v>0.312</v>
      </c>
      <c r="K540" s="638"/>
    </row>
    <row r="541" spans="2:11" ht="15">
      <c r="B541" s="635"/>
      <c r="C541" s="636" t="s">
        <v>1491</v>
      </c>
      <c r="D541" s="662" t="s">
        <v>1490</v>
      </c>
      <c r="E541" s="662"/>
      <c r="F541" s="662"/>
      <c r="G541" s="662"/>
      <c r="H541" s="662"/>
      <c r="I541" s="662"/>
      <c r="J541" s="673">
        <f>SUM(J514:J540)</f>
        <v>7.5039999999999996</v>
      </c>
      <c r="K541" s="638"/>
    </row>
    <row r="542" spans="2:11" ht="15">
      <c r="B542" s="645" t="s">
        <v>764</v>
      </c>
      <c r="C542" s="646" t="s">
        <v>1614</v>
      </c>
      <c r="D542" s="647"/>
      <c r="E542" s="647"/>
      <c r="F542" s="647"/>
      <c r="G542" s="647"/>
      <c r="H542" s="647"/>
      <c r="I542" s="647"/>
      <c r="J542" s="647"/>
      <c r="K542" s="648"/>
    </row>
    <row r="543" spans="2:11" ht="12.75">
      <c r="B543" s="635"/>
      <c r="C543" s="644" t="s">
        <v>1498</v>
      </c>
      <c r="D543" s="637"/>
      <c r="E543" s="637" t="s">
        <v>751</v>
      </c>
      <c r="F543" s="637"/>
      <c r="G543" s="637"/>
      <c r="H543" s="637"/>
      <c r="I543" s="637"/>
      <c r="J543" s="637" t="s">
        <v>751</v>
      </c>
      <c r="K543" s="638"/>
    </row>
    <row r="544" spans="2:11" ht="12.75">
      <c r="B544" s="635"/>
      <c r="C544" s="644" t="s">
        <v>700</v>
      </c>
      <c r="D544" s="637" t="s">
        <v>1490</v>
      </c>
      <c r="E544" s="637">
        <v>1</v>
      </c>
      <c r="F544" s="637">
        <v>1</v>
      </c>
      <c r="G544" s="637">
        <v>0.8</v>
      </c>
      <c r="H544" s="637">
        <v>0.2</v>
      </c>
      <c r="I544" s="637">
        <v>2.6</v>
      </c>
      <c r="J544" s="649">
        <f t="shared" ref="J544:J545" si="50">G544*H544*I544*F544*E544</f>
        <v>0.41600000000000009</v>
      </c>
      <c r="K544" s="638"/>
    </row>
    <row r="545" spans="2:11" ht="12.75">
      <c r="B545" s="635"/>
      <c r="C545" s="644" t="s">
        <v>692</v>
      </c>
      <c r="D545" s="637" t="s">
        <v>1490</v>
      </c>
      <c r="E545" s="637">
        <v>1</v>
      </c>
      <c r="F545" s="637">
        <v>1</v>
      </c>
      <c r="G545" s="637">
        <v>0.6</v>
      </c>
      <c r="H545" s="637">
        <v>0.2</v>
      </c>
      <c r="I545" s="637">
        <v>2.6</v>
      </c>
      <c r="J545" s="649">
        <f t="shared" si="50"/>
        <v>0.312</v>
      </c>
      <c r="K545" s="638"/>
    </row>
    <row r="546" spans="2:11" ht="12.75">
      <c r="B546" s="635"/>
      <c r="C546" s="644" t="s">
        <v>1499</v>
      </c>
      <c r="D546" s="637"/>
      <c r="E546" s="637" t="s">
        <v>751</v>
      </c>
      <c r="F546" s="637"/>
      <c r="G546" s="637"/>
      <c r="H546" s="637"/>
      <c r="I546" s="637"/>
      <c r="J546" s="649" t="s">
        <v>751</v>
      </c>
      <c r="K546" s="638"/>
    </row>
    <row r="547" spans="2:11" ht="12.75">
      <c r="B547" s="635"/>
      <c r="C547" s="644" t="s">
        <v>700</v>
      </c>
      <c r="D547" s="637" t="s">
        <v>1490</v>
      </c>
      <c r="E547" s="637">
        <v>1</v>
      </c>
      <c r="F547" s="637">
        <v>1</v>
      </c>
      <c r="G547" s="637">
        <v>0.8</v>
      </c>
      <c r="H547" s="637">
        <v>0.2</v>
      </c>
      <c r="I547" s="637">
        <v>2.6</v>
      </c>
      <c r="J547" s="649">
        <f t="shared" ref="J547:J548" si="51">G547*H547*I547*F547*E547</f>
        <v>0.41600000000000009</v>
      </c>
      <c r="K547" s="638"/>
    </row>
    <row r="548" spans="2:11" ht="12.75">
      <c r="B548" s="635"/>
      <c r="C548" s="644" t="s">
        <v>692</v>
      </c>
      <c r="D548" s="637" t="s">
        <v>1490</v>
      </c>
      <c r="E548" s="637">
        <v>1</v>
      </c>
      <c r="F548" s="637">
        <v>1</v>
      </c>
      <c r="G548" s="637">
        <v>0.6</v>
      </c>
      <c r="H548" s="637">
        <v>0.2</v>
      </c>
      <c r="I548" s="637">
        <v>2.75</v>
      </c>
      <c r="J548" s="649">
        <f t="shared" si="51"/>
        <v>0.32999999999999996</v>
      </c>
      <c r="K548" s="638"/>
    </row>
    <row r="549" spans="2:11" ht="12.75">
      <c r="B549" s="635"/>
      <c r="C549" s="644" t="s">
        <v>1501</v>
      </c>
      <c r="D549" s="637"/>
      <c r="E549" s="637" t="s">
        <v>751</v>
      </c>
      <c r="F549" s="637"/>
      <c r="G549" s="637"/>
      <c r="H549" s="637"/>
      <c r="I549" s="637"/>
      <c r="J549" s="649" t="s">
        <v>751</v>
      </c>
      <c r="K549" s="638"/>
    </row>
    <row r="550" spans="2:11" ht="12.75">
      <c r="B550" s="635"/>
      <c r="C550" s="644" t="s">
        <v>692</v>
      </c>
      <c r="D550" s="637" t="s">
        <v>1490</v>
      </c>
      <c r="E550" s="637">
        <v>1</v>
      </c>
      <c r="F550" s="637">
        <v>1</v>
      </c>
      <c r="G550" s="637">
        <v>0.6</v>
      </c>
      <c r="H550" s="637">
        <v>0.2</v>
      </c>
      <c r="I550" s="637">
        <v>2.7</v>
      </c>
      <c r="J550" s="649">
        <f t="shared" ref="J550:J551" si="52">G550*H550*I550*F550*E550</f>
        <v>0.32400000000000001</v>
      </c>
      <c r="K550" s="638"/>
    </row>
    <row r="551" spans="2:11" ht="12.75">
      <c r="B551" s="635"/>
      <c r="C551" s="644" t="s">
        <v>696</v>
      </c>
      <c r="D551" s="637" t="s">
        <v>1490</v>
      </c>
      <c r="E551" s="637">
        <v>1</v>
      </c>
      <c r="F551" s="637">
        <v>1</v>
      </c>
      <c r="G551" s="637">
        <v>0.7</v>
      </c>
      <c r="H551" s="637">
        <v>0.2</v>
      </c>
      <c r="I551" s="637">
        <v>2.7</v>
      </c>
      <c r="J551" s="649">
        <f t="shared" si="52"/>
        <v>0.378</v>
      </c>
      <c r="K551" s="638"/>
    </row>
    <row r="552" spans="2:11" ht="12.75">
      <c r="B552" s="635"/>
      <c r="C552" s="644" t="s">
        <v>1502</v>
      </c>
      <c r="D552" s="637"/>
      <c r="E552" s="637" t="s">
        <v>751</v>
      </c>
      <c r="F552" s="637"/>
      <c r="G552" s="637"/>
      <c r="H552" s="637"/>
      <c r="I552" s="637"/>
      <c r="J552" s="649" t="s">
        <v>751</v>
      </c>
      <c r="K552" s="638"/>
    </row>
    <row r="553" spans="2:11" ht="12.75">
      <c r="B553" s="635"/>
      <c r="C553" s="644" t="s">
        <v>687</v>
      </c>
      <c r="D553" s="637" t="s">
        <v>1490</v>
      </c>
      <c r="E553" s="637">
        <v>1</v>
      </c>
      <c r="F553" s="637">
        <v>1</v>
      </c>
      <c r="G553" s="637">
        <v>0.5</v>
      </c>
      <c r="H553" s="637">
        <v>0.2</v>
      </c>
      <c r="I553" s="637">
        <v>2.6</v>
      </c>
      <c r="J553" s="649">
        <f t="shared" ref="J553:J554" si="53">G553*H553*I553*F553*E553</f>
        <v>0.26</v>
      </c>
      <c r="K553" s="638"/>
    </row>
    <row r="554" spans="2:11" ht="12.75">
      <c r="B554" s="635"/>
      <c r="C554" s="644" t="s">
        <v>692</v>
      </c>
      <c r="D554" s="637" t="s">
        <v>1490</v>
      </c>
      <c r="E554" s="637">
        <v>1</v>
      </c>
      <c r="F554" s="637">
        <v>1</v>
      </c>
      <c r="G554" s="637">
        <v>0.6</v>
      </c>
      <c r="H554" s="637">
        <v>0.2</v>
      </c>
      <c r="I554" s="637">
        <v>2.6</v>
      </c>
      <c r="J554" s="649">
        <f t="shared" si="53"/>
        <v>0.312</v>
      </c>
      <c r="K554" s="638"/>
    </row>
    <row r="555" spans="2:11" ht="12.75">
      <c r="B555" s="635"/>
      <c r="C555" s="636" t="s">
        <v>1491</v>
      </c>
      <c r="D555" s="662" t="s">
        <v>1490</v>
      </c>
      <c r="E555" s="662"/>
      <c r="F555" s="662"/>
      <c r="G555" s="662"/>
      <c r="H555" s="662"/>
      <c r="I555" s="662"/>
      <c r="J555" s="674">
        <f>SUM(J544:J554)</f>
        <v>2.7479999999999998</v>
      </c>
      <c r="K555" s="638"/>
    </row>
    <row r="556" spans="2:11" ht="12.75">
      <c r="B556" s="635"/>
      <c r="C556" s="636"/>
      <c r="D556" s="662"/>
      <c r="E556" s="662"/>
      <c r="F556" s="662"/>
      <c r="G556" s="662"/>
      <c r="H556" s="662"/>
      <c r="I556" s="662"/>
      <c r="J556" s="662"/>
      <c r="K556" s="638"/>
    </row>
    <row r="557" spans="2:11" ht="15">
      <c r="B557" s="635" t="s">
        <v>764</v>
      </c>
      <c r="C557" s="675" t="s">
        <v>1615</v>
      </c>
      <c r="D557" s="637" t="s">
        <v>1490</v>
      </c>
      <c r="E557" s="637">
        <v>17</v>
      </c>
      <c r="F557" s="637"/>
      <c r="G557" s="1719">
        <v>7.5</v>
      </c>
      <c r="H557" s="1722"/>
      <c r="I557" s="1720"/>
      <c r="J557" s="649">
        <f t="shared" ref="J557:J558" si="54">G557*E557</f>
        <v>127.5</v>
      </c>
      <c r="K557" s="638"/>
    </row>
    <row r="558" spans="2:11" ht="15">
      <c r="B558" s="635" t="s">
        <v>764</v>
      </c>
      <c r="C558" s="675" t="s">
        <v>1616</v>
      </c>
      <c r="D558" s="637" t="s">
        <v>1490</v>
      </c>
      <c r="E558" s="637">
        <v>8</v>
      </c>
      <c r="F558" s="637"/>
      <c r="G558" s="1719">
        <v>2.75</v>
      </c>
      <c r="H558" s="1722"/>
      <c r="I558" s="1720"/>
      <c r="J558" s="649">
        <f t="shared" si="54"/>
        <v>22</v>
      </c>
      <c r="K558" s="638"/>
    </row>
    <row r="559" spans="2:11" ht="15">
      <c r="B559" s="645" t="s">
        <v>764</v>
      </c>
      <c r="C559" s="646" t="s">
        <v>1617</v>
      </c>
      <c r="D559" s="652" t="s">
        <v>1490</v>
      </c>
      <c r="E559" s="652"/>
      <c r="F559" s="652"/>
      <c r="G559" s="1724" t="s">
        <v>751</v>
      </c>
      <c r="H559" s="1722"/>
      <c r="I559" s="1720"/>
      <c r="J559" s="676">
        <f>SUM(J557:J558)</f>
        <v>149.5</v>
      </c>
      <c r="K559" s="653"/>
    </row>
    <row r="560" spans="2:11" ht="12.75">
      <c r="B560" s="635"/>
      <c r="C560" s="644"/>
      <c r="D560" s="637"/>
      <c r="E560" s="637"/>
      <c r="F560" s="637"/>
      <c r="G560" s="637"/>
      <c r="H560" s="637"/>
      <c r="I560" s="637"/>
      <c r="J560" s="637"/>
      <c r="K560" s="638"/>
    </row>
    <row r="561" spans="2:11" ht="15">
      <c r="B561" s="645" t="s">
        <v>784</v>
      </c>
      <c r="C561" s="646" t="s">
        <v>1618</v>
      </c>
      <c r="D561" s="647"/>
      <c r="E561" s="647"/>
      <c r="F561" s="647"/>
      <c r="G561" s="647"/>
      <c r="H561" s="647"/>
      <c r="I561" s="647"/>
      <c r="J561" s="647"/>
      <c r="K561" s="648"/>
    </row>
    <row r="562" spans="2:11" ht="12.75">
      <c r="B562" s="635"/>
      <c r="C562" s="644" t="s">
        <v>1619</v>
      </c>
      <c r="D562" s="637"/>
      <c r="E562" s="637"/>
      <c r="F562" s="637"/>
      <c r="G562" s="637">
        <v>10.1</v>
      </c>
      <c r="H562" s="637"/>
      <c r="I562" s="637">
        <v>2.8</v>
      </c>
      <c r="J562" s="637">
        <f t="shared" ref="J562:J568" si="55">G562*I562</f>
        <v>28.279999999999998</v>
      </c>
      <c r="K562" s="638"/>
    </row>
    <row r="563" spans="2:11" ht="12.75">
      <c r="B563" s="635"/>
      <c r="C563" s="644" t="s">
        <v>1620</v>
      </c>
      <c r="D563" s="637"/>
      <c r="E563" s="637"/>
      <c r="F563" s="637"/>
      <c r="G563" s="637">
        <v>25.6</v>
      </c>
      <c r="H563" s="637"/>
      <c r="I563" s="637">
        <v>2.75</v>
      </c>
      <c r="J563" s="637">
        <f t="shared" si="55"/>
        <v>70.400000000000006</v>
      </c>
      <c r="K563" s="638"/>
    </row>
    <row r="564" spans="2:11" ht="12.75">
      <c r="B564" s="635"/>
      <c r="C564" s="644" t="s">
        <v>1621</v>
      </c>
      <c r="D564" s="637"/>
      <c r="E564" s="637"/>
      <c r="F564" s="637"/>
      <c r="G564" s="637">
        <v>39.200000000000003</v>
      </c>
      <c r="H564" s="637"/>
      <c r="I564" s="637">
        <v>2.75</v>
      </c>
      <c r="J564" s="637">
        <f t="shared" si="55"/>
        <v>107.80000000000001</v>
      </c>
      <c r="K564" s="638"/>
    </row>
    <row r="565" spans="2:11" ht="12.75">
      <c r="B565" s="635"/>
      <c r="C565" s="644" t="s">
        <v>1622</v>
      </c>
      <c r="D565" s="637"/>
      <c r="E565" s="637"/>
      <c r="F565" s="637"/>
      <c r="G565" s="637">
        <v>17.399999999999999</v>
      </c>
      <c r="H565" s="637"/>
      <c r="I565" s="637">
        <v>2.7</v>
      </c>
      <c r="J565" s="637">
        <f t="shared" si="55"/>
        <v>46.98</v>
      </c>
      <c r="K565" s="638"/>
    </row>
    <row r="566" spans="2:11" ht="12.75">
      <c r="B566" s="635"/>
      <c r="C566" s="644" t="s">
        <v>1623</v>
      </c>
      <c r="D566" s="637"/>
      <c r="E566" s="637"/>
      <c r="F566" s="637"/>
      <c r="G566" s="637">
        <v>24.4</v>
      </c>
      <c r="H566" s="637"/>
      <c r="I566" s="637">
        <v>2.7</v>
      </c>
      <c r="J566" s="637">
        <f t="shared" si="55"/>
        <v>65.88</v>
      </c>
      <c r="K566" s="638"/>
    </row>
    <row r="567" spans="2:11" ht="12.75">
      <c r="B567" s="635"/>
      <c r="C567" s="644" t="s">
        <v>1624</v>
      </c>
      <c r="D567" s="637"/>
      <c r="E567" s="637"/>
      <c r="F567" s="637"/>
      <c r="G567" s="637">
        <v>11.5</v>
      </c>
      <c r="H567" s="637"/>
      <c r="I567" s="637">
        <v>2.6</v>
      </c>
      <c r="J567" s="637">
        <f t="shared" si="55"/>
        <v>29.900000000000002</v>
      </c>
      <c r="K567" s="638"/>
    </row>
    <row r="568" spans="2:11" ht="12.75">
      <c r="B568" s="635"/>
      <c r="C568" s="644" t="s">
        <v>1625</v>
      </c>
      <c r="D568" s="637"/>
      <c r="E568" s="637"/>
      <c r="F568" s="637"/>
      <c r="G568" s="637">
        <v>12.2</v>
      </c>
      <c r="H568" s="637"/>
      <c r="I568" s="637">
        <v>2.6</v>
      </c>
      <c r="J568" s="637">
        <f t="shared" si="55"/>
        <v>31.72</v>
      </c>
      <c r="K568" s="638"/>
    </row>
    <row r="569" spans="2:11" ht="12.75">
      <c r="B569" s="635"/>
      <c r="C569" s="636" t="s">
        <v>1626</v>
      </c>
      <c r="D569" s="637"/>
      <c r="E569" s="637"/>
      <c r="F569" s="637"/>
      <c r="G569" s="637"/>
      <c r="H569" s="637"/>
      <c r="I569" s="637"/>
      <c r="J569" s="637"/>
      <c r="K569" s="638"/>
    </row>
    <row r="570" spans="2:11" ht="12.75">
      <c r="B570" s="635"/>
      <c r="C570" s="636" t="s">
        <v>1627</v>
      </c>
      <c r="D570" s="677" t="s">
        <v>1526</v>
      </c>
      <c r="E570" s="637">
        <v>-1</v>
      </c>
      <c r="F570" s="637">
        <v>1</v>
      </c>
      <c r="G570" s="637">
        <v>1.3</v>
      </c>
      <c r="H570" s="637"/>
      <c r="I570" s="637">
        <v>2.5</v>
      </c>
      <c r="J570" s="637">
        <f t="shared" ref="J570:J594" si="56">G570*I570*F570*E570</f>
        <v>-3.25</v>
      </c>
      <c r="K570" s="638"/>
    </row>
    <row r="571" spans="2:11" ht="12.75">
      <c r="B571" s="635"/>
      <c r="C571" s="636" t="s">
        <v>1628</v>
      </c>
      <c r="D571" s="677" t="s">
        <v>1526</v>
      </c>
      <c r="E571" s="637">
        <v>-1</v>
      </c>
      <c r="F571" s="637">
        <v>1</v>
      </c>
      <c r="G571" s="637">
        <v>1.2</v>
      </c>
      <c r="H571" s="637"/>
      <c r="I571" s="637">
        <v>2.5</v>
      </c>
      <c r="J571" s="637">
        <f t="shared" si="56"/>
        <v>-3</v>
      </c>
      <c r="K571" s="638"/>
    </row>
    <row r="572" spans="2:11" ht="12.75">
      <c r="B572" s="635"/>
      <c r="C572" s="636" t="s">
        <v>1629</v>
      </c>
      <c r="D572" s="677" t="s">
        <v>1526</v>
      </c>
      <c r="E572" s="637">
        <v>-1</v>
      </c>
      <c r="F572" s="637">
        <v>1</v>
      </c>
      <c r="G572" s="637">
        <v>1</v>
      </c>
      <c r="H572" s="637"/>
      <c r="I572" s="637">
        <v>2.5</v>
      </c>
      <c r="J572" s="637">
        <f t="shared" si="56"/>
        <v>-2.5</v>
      </c>
      <c r="K572" s="638"/>
    </row>
    <row r="573" spans="2:11" ht="12.75">
      <c r="B573" s="635"/>
      <c r="C573" s="636" t="s">
        <v>1630</v>
      </c>
      <c r="D573" s="677" t="s">
        <v>1526</v>
      </c>
      <c r="E573" s="637">
        <v>-1</v>
      </c>
      <c r="F573" s="637">
        <v>1</v>
      </c>
      <c r="G573" s="637">
        <v>0.8</v>
      </c>
      <c r="H573" s="637"/>
      <c r="I573" s="637">
        <v>2.5</v>
      </c>
      <c r="J573" s="637">
        <f t="shared" si="56"/>
        <v>-2</v>
      </c>
      <c r="K573" s="638"/>
    </row>
    <row r="574" spans="2:11" ht="12.75">
      <c r="B574" s="635"/>
      <c r="C574" s="644" t="s">
        <v>522</v>
      </c>
      <c r="D574" s="677" t="s">
        <v>1526</v>
      </c>
      <c r="E574" s="637">
        <v>-1</v>
      </c>
      <c r="F574" s="637">
        <v>1</v>
      </c>
      <c r="G574" s="637">
        <v>1</v>
      </c>
      <c r="H574" s="637"/>
      <c r="I574" s="637">
        <v>2.4</v>
      </c>
      <c r="J574" s="637">
        <f t="shared" si="56"/>
        <v>-2.4</v>
      </c>
      <c r="K574" s="638"/>
    </row>
    <row r="575" spans="2:11" ht="12.75">
      <c r="B575" s="635"/>
      <c r="C575" s="644" t="s">
        <v>518</v>
      </c>
      <c r="D575" s="677" t="s">
        <v>1526</v>
      </c>
      <c r="E575" s="637">
        <v>-1</v>
      </c>
      <c r="F575" s="637">
        <v>1</v>
      </c>
      <c r="G575" s="637">
        <v>1.8</v>
      </c>
      <c r="H575" s="637"/>
      <c r="I575" s="637">
        <v>2.4</v>
      </c>
      <c r="J575" s="637">
        <f t="shared" si="56"/>
        <v>-4.32</v>
      </c>
      <c r="K575" s="638"/>
    </row>
    <row r="576" spans="2:11" ht="12.75">
      <c r="B576" s="635"/>
      <c r="C576" s="644" t="s">
        <v>527</v>
      </c>
      <c r="D576" s="677" t="s">
        <v>1526</v>
      </c>
      <c r="E576" s="637">
        <v>-1</v>
      </c>
      <c r="F576" s="637">
        <v>1</v>
      </c>
      <c r="G576" s="637">
        <v>0.8</v>
      </c>
      <c r="H576" s="637"/>
      <c r="I576" s="637">
        <v>2.1</v>
      </c>
      <c r="J576" s="637">
        <f t="shared" si="56"/>
        <v>-1.6800000000000002</v>
      </c>
      <c r="K576" s="638"/>
    </row>
    <row r="577" spans="2:11" ht="12.75">
      <c r="B577" s="635"/>
      <c r="C577" s="644" t="s">
        <v>524</v>
      </c>
      <c r="D577" s="677" t="s">
        <v>1526</v>
      </c>
      <c r="E577" s="637">
        <v>-1</v>
      </c>
      <c r="F577" s="637">
        <v>1</v>
      </c>
      <c r="G577" s="637">
        <v>1</v>
      </c>
      <c r="H577" s="637"/>
      <c r="I577" s="637">
        <v>2.1</v>
      </c>
      <c r="J577" s="637">
        <f t="shared" si="56"/>
        <v>-2.1</v>
      </c>
      <c r="K577" s="638"/>
    </row>
    <row r="578" spans="2:11" ht="12.75">
      <c r="B578" s="635"/>
      <c r="C578" s="644" t="s">
        <v>527</v>
      </c>
      <c r="D578" s="677" t="s">
        <v>1526</v>
      </c>
      <c r="E578" s="637">
        <v>-1</v>
      </c>
      <c r="F578" s="637">
        <v>1</v>
      </c>
      <c r="G578" s="637">
        <v>0.8</v>
      </c>
      <c r="H578" s="637"/>
      <c r="I578" s="637">
        <v>2.1</v>
      </c>
      <c r="J578" s="637">
        <f t="shared" si="56"/>
        <v>-1.6800000000000002</v>
      </c>
      <c r="K578" s="638"/>
    </row>
    <row r="579" spans="2:11" ht="12.75">
      <c r="B579" s="635"/>
      <c r="C579" s="644" t="s">
        <v>529</v>
      </c>
      <c r="D579" s="677" t="s">
        <v>1526</v>
      </c>
      <c r="E579" s="637">
        <v>-1</v>
      </c>
      <c r="F579" s="637">
        <v>1</v>
      </c>
      <c r="G579" s="637">
        <v>1</v>
      </c>
      <c r="H579" s="637"/>
      <c r="I579" s="637">
        <v>2.1</v>
      </c>
      <c r="J579" s="637">
        <f t="shared" si="56"/>
        <v>-2.1</v>
      </c>
      <c r="K579" s="638"/>
    </row>
    <row r="580" spans="2:11" ht="12.75">
      <c r="B580" s="635"/>
      <c r="C580" s="644" t="s">
        <v>524</v>
      </c>
      <c r="D580" s="677" t="s">
        <v>1526</v>
      </c>
      <c r="E580" s="637">
        <v>-1</v>
      </c>
      <c r="F580" s="637">
        <v>1</v>
      </c>
      <c r="G580" s="637">
        <v>1</v>
      </c>
      <c r="H580" s="637"/>
      <c r="I580" s="637">
        <v>2.1</v>
      </c>
      <c r="J580" s="637">
        <f t="shared" si="56"/>
        <v>-2.1</v>
      </c>
      <c r="K580" s="638"/>
    </row>
    <row r="581" spans="2:11" ht="12.75">
      <c r="B581" s="635"/>
      <c r="C581" s="644" t="s">
        <v>531</v>
      </c>
      <c r="D581" s="677" t="s">
        <v>1526</v>
      </c>
      <c r="E581" s="637">
        <v>-1</v>
      </c>
      <c r="F581" s="637">
        <v>1</v>
      </c>
      <c r="G581" s="637">
        <v>1</v>
      </c>
      <c r="H581" s="637"/>
      <c r="I581" s="637">
        <v>2.4</v>
      </c>
      <c r="J581" s="637">
        <f t="shared" si="56"/>
        <v>-2.4</v>
      </c>
      <c r="K581" s="638"/>
    </row>
    <row r="582" spans="2:11" ht="12.75">
      <c r="B582" s="635"/>
      <c r="C582" s="644" t="s">
        <v>524</v>
      </c>
      <c r="D582" s="677" t="s">
        <v>1526</v>
      </c>
      <c r="E582" s="637">
        <v>-1</v>
      </c>
      <c r="F582" s="637">
        <v>1</v>
      </c>
      <c r="G582" s="637">
        <v>1</v>
      </c>
      <c r="H582" s="637"/>
      <c r="I582" s="637">
        <v>2.1</v>
      </c>
      <c r="J582" s="637">
        <f t="shared" si="56"/>
        <v>-2.1</v>
      </c>
      <c r="K582" s="638"/>
    </row>
    <row r="583" spans="2:11" ht="12.75">
      <c r="B583" s="635"/>
      <c r="C583" s="644" t="s">
        <v>524</v>
      </c>
      <c r="D583" s="677" t="s">
        <v>1526</v>
      </c>
      <c r="E583" s="637">
        <v>-1</v>
      </c>
      <c r="F583" s="637">
        <v>1</v>
      </c>
      <c r="G583" s="637">
        <v>1</v>
      </c>
      <c r="H583" s="637"/>
      <c r="I583" s="637">
        <v>2.1</v>
      </c>
      <c r="J583" s="637">
        <f t="shared" si="56"/>
        <v>-2.1</v>
      </c>
      <c r="K583" s="638"/>
    </row>
    <row r="584" spans="2:11" ht="12.75">
      <c r="B584" s="635"/>
      <c r="C584" s="644" t="s">
        <v>527</v>
      </c>
      <c r="D584" s="677" t="s">
        <v>1526</v>
      </c>
      <c r="E584" s="637">
        <v>-1</v>
      </c>
      <c r="F584" s="637">
        <v>1</v>
      </c>
      <c r="G584" s="637">
        <v>0.8</v>
      </c>
      <c r="H584" s="637"/>
      <c r="I584" s="637">
        <v>2.1</v>
      </c>
      <c r="J584" s="637">
        <f t="shared" si="56"/>
        <v>-1.6800000000000002</v>
      </c>
      <c r="K584" s="638"/>
    </row>
    <row r="585" spans="2:11" ht="12.75">
      <c r="B585" s="635"/>
      <c r="C585" s="644" t="s">
        <v>531</v>
      </c>
      <c r="D585" s="677" t="s">
        <v>1526</v>
      </c>
      <c r="E585" s="637">
        <v>-1</v>
      </c>
      <c r="F585" s="637">
        <v>1</v>
      </c>
      <c r="G585" s="637">
        <v>1</v>
      </c>
      <c r="H585" s="637"/>
      <c r="I585" s="637">
        <v>2.4</v>
      </c>
      <c r="J585" s="637">
        <f t="shared" si="56"/>
        <v>-2.4</v>
      </c>
      <c r="K585" s="638"/>
    </row>
    <row r="586" spans="2:11" ht="12.75">
      <c r="B586" s="635"/>
      <c r="C586" s="644" t="s">
        <v>524</v>
      </c>
      <c r="D586" s="677" t="s">
        <v>1526</v>
      </c>
      <c r="E586" s="637">
        <v>-1</v>
      </c>
      <c r="F586" s="637">
        <v>3</v>
      </c>
      <c r="G586" s="637">
        <v>1</v>
      </c>
      <c r="H586" s="637"/>
      <c r="I586" s="637">
        <v>2.1</v>
      </c>
      <c r="J586" s="637">
        <f t="shared" si="56"/>
        <v>-6.3000000000000007</v>
      </c>
      <c r="K586" s="638"/>
    </row>
    <row r="587" spans="2:11" ht="12.75">
      <c r="B587" s="635"/>
      <c r="C587" s="644" t="s">
        <v>527</v>
      </c>
      <c r="D587" s="677" t="s">
        <v>1526</v>
      </c>
      <c r="E587" s="637">
        <v>-1</v>
      </c>
      <c r="F587" s="637">
        <v>1</v>
      </c>
      <c r="G587" s="637">
        <v>0.8</v>
      </c>
      <c r="H587" s="637"/>
      <c r="I587" s="637">
        <v>2.1</v>
      </c>
      <c r="J587" s="637">
        <f t="shared" si="56"/>
        <v>-1.6800000000000002</v>
      </c>
      <c r="K587" s="638"/>
    </row>
    <row r="588" spans="2:11" ht="12.75">
      <c r="B588" s="635"/>
      <c r="C588" s="644" t="s">
        <v>1631</v>
      </c>
      <c r="D588" s="677" t="s">
        <v>1526</v>
      </c>
      <c r="E588" s="637">
        <v>-1</v>
      </c>
      <c r="F588" s="637">
        <v>2</v>
      </c>
      <c r="G588" s="637">
        <v>2</v>
      </c>
      <c r="H588" s="637"/>
      <c r="I588" s="637">
        <v>1.3</v>
      </c>
      <c r="J588" s="637">
        <f t="shared" si="56"/>
        <v>-5.2</v>
      </c>
      <c r="K588" s="638"/>
    </row>
    <row r="589" spans="2:11" ht="12.75">
      <c r="B589" s="635"/>
      <c r="C589" s="644" t="s">
        <v>1631</v>
      </c>
      <c r="D589" s="677" t="s">
        <v>1526</v>
      </c>
      <c r="E589" s="637">
        <v>-1</v>
      </c>
      <c r="F589" s="637">
        <v>1</v>
      </c>
      <c r="G589" s="637">
        <v>2</v>
      </c>
      <c r="H589" s="637"/>
      <c r="I589" s="637">
        <v>1.3</v>
      </c>
      <c r="J589" s="637">
        <f t="shared" si="56"/>
        <v>-2.6</v>
      </c>
      <c r="K589" s="638"/>
    </row>
    <row r="590" spans="2:11" ht="12.75">
      <c r="B590" s="635"/>
      <c r="C590" s="644" t="s">
        <v>863</v>
      </c>
      <c r="D590" s="677" t="s">
        <v>1526</v>
      </c>
      <c r="E590" s="637">
        <v>-1</v>
      </c>
      <c r="F590" s="637">
        <v>2</v>
      </c>
      <c r="G590" s="637">
        <v>0.6</v>
      </c>
      <c r="H590" s="637"/>
      <c r="I590" s="637">
        <v>0.6</v>
      </c>
      <c r="J590" s="637">
        <f t="shared" si="56"/>
        <v>-0.72</v>
      </c>
      <c r="K590" s="638"/>
    </row>
    <row r="591" spans="2:11" ht="12.75">
      <c r="B591" s="635"/>
      <c r="C591" s="644" t="s">
        <v>1631</v>
      </c>
      <c r="D591" s="677" t="s">
        <v>1526</v>
      </c>
      <c r="E591" s="637">
        <v>-1</v>
      </c>
      <c r="F591" s="637">
        <v>1</v>
      </c>
      <c r="G591" s="637">
        <v>2</v>
      </c>
      <c r="H591" s="637"/>
      <c r="I591" s="637">
        <v>1.3</v>
      </c>
      <c r="J591" s="637">
        <f t="shared" si="56"/>
        <v>-2.6</v>
      </c>
      <c r="K591" s="638"/>
    </row>
    <row r="592" spans="2:11" ht="12.75">
      <c r="B592" s="635"/>
      <c r="C592" s="644" t="s">
        <v>1632</v>
      </c>
      <c r="D592" s="677" t="s">
        <v>1526</v>
      </c>
      <c r="E592" s="637">
        <v>-1</v>
      </c>
      <c r="F592" s="637">
        <v>1</v>
      </c>
      <c r="G592" s="637">
        <v>1.2</v>
      </c>
      <c r="H592" s="637"/>
      <c r="I592" s="637">
        <v>0.9</v>
      </c>
      <c r="J592" s="637">
        <f t="shared" si="56"/>
        <v>-1.08</v>
      </c>
      <c r="K592" s="638"/>
    </row>
    <row r="593" spans="2:11" ht="12.75">
      <c r="B593" s="635"/>
      <c r="C593" s="644" t="s">
        <v>863</v>
      </c>
      <c r="D593" s="677" t="s">
        <v>1526</v>
      </c>
      <c r="E593" s="637">
        <v>-1</v>
      </c>
      <c r="F593" s="637">
        <v>2</v>
      </c>
      <c r="G593" s="637">
        <v>0.6</v>
      </c>
      <c r="H593" s="637"/>
      <c r="I593" s="637">
        <v>0.6</v>
      </c>
      <c r="J593" s="637">
        <f t="shared" si="56"/>
        <v>-0.72</v>
      </c>
      <c r="K593" s="638"/>
    </row>
    <row r="594" spans="2:11" ht="12.75">
      <c r="B594" s="635"/>
      <c r="C594" s="644" t="s">
        <v>1631</v>
      </c>
      <c r="D594" s="677" t="s">
        <v>1526</v>
      </c>
      <c r="E594" s="637">
        <v>-1</v>
      </c>
      <c r="F594" s="637">
        <v>3</v>
      </c>
      <c r="G594" s="637">
        <v>2</v>
      </c>
      <c r="H594" s="637"/>
      <c r="I594" s="637">
        <v>1.3</v>
      </c>
      <c r="J594" s="637">
        <f t="shared" si="56"/>
        <v>-7.8000000000000007</v>
      </c>
      <c r="K594" s="638"/>
    </row>
    <row r="595" spans="2:11" ht="12.75">
      <c r="B595" s="635"/>
      <c r="C595" s="636" t="s">
        <v>1491</v>
      </c>
      <c r="D595" s="662" t="s">
        <v>1526</v>
      </c>
      <c r="E595" s="662"/>
      <c r="F595" s="662"/>
      <c r="G595" s="662"/>
      <c r="H595" s="662"/>
      <c r="I595" s="662"/>
      <c r="J595" s="662">
        <f>SUM(J562:J594)</f>
        <v>314.44999999999987</v>
      </c>
      <c r="K595" s="663"/>
    </row>
    <row r="596" spans="2:11" ht="12.75">
      <c r="B596" s="645" t="s">
        <v>784</v>
      </c>
      <c r="C596" s="636" t="s">
        <v>1633</v>
      </c>
      <c r="D596" s="637"/>
      <c r="E596" s="637"/>
      <c r="F596" s="637"/>
      <c r="G596" s="637"/>
      <c r="H596" s="637"/>
      <c r="I596" s="637"/>
      <c r="J596" s="637"/>
      <c r="K596" s="638"/>
    </row>
    <row r="597" spans="2:11" ht="12.75">
      <c r="B597" s="635"/>
      <c r="C597" s="644" t="s">
        <v>1634</v>
      </c>
      <c r="D597" s="677" t="s">
        <v>1526</v>
      </c>
      <c r="E597" s="637">
        <v>1</v>
      </c>
      <c r="F597" s="637">
        <v>1</v>
      </c>
      <c r="G597" s="637">
        <v>35.6</v>
      </c>
      <c r="H597" s="637"/>
      <c r="I597" s="637">
        <v>2.75</v>
      </c>
      <c r="J597" s="637">
        <f>G597*I597*F597*E597</f>
        <v>97.9</v>
      </c>
      <c r="K597" s="638"/>
    </row>
    <row r="598" spans="2:11" ht="12.75">
      <c r="B598" s="635"/>
      <c r="C598" s="636" t="s">
        <v>1626</v>
      </c>
      <c r="D598" s="637"/>
      <c r="E598" s="637"/>
      <c r="F598" s="637"/>
      <c r="G598" s="637"/>
      <c r="H598" s="637"/>
      <c r="I598" s="637"/>
      <c r="J598" s="637"/>
      <c r="K598" s="638"/>
    </row>
    <row r="599" spans="2:11" ht="12.75">
      <c r="B599" s="635"/>
      <c r="C599" s="644" t="s">
        <v>524</v>
      </c>
      <c r="D599" s="677" t="s">
        <v>1526</v>
      </c>
      <c r="E599" s="637">
        <v>-1</v>
      </c>
      <c r="F599" s="637">
        <v>1</v>
      </c>
      <c r="G599" s="637">
        <v>1</v>
      </c>
      <c r="H599" s="637"/>
      <c r="I599" s="637">
        <v>2.1</v>
      </c>
      <c r="J599" s="637">
        <f t="shared" ref="J599:J606" si="57">G599*I599*F599*E599</f>
        <v>-2.1</v>
      </c>
      <c r="K599" s="638"/>
    </row>
    <row r="600" spans="2:11" ht="12.75">
      <c r="B600" s="635"/>
      <c r="C600" s="644" t="s">
        <v>527</v>
      </c>
      <c r="D600" s="677" t="s">
        <v>1526</v>
      </c>
      <c r="E600" s="637">
        <v>-1</v>
      </c>
      <c r="F600" s="637">
        <v>1</v>
      </c>
      <c r="G600" s="637">
        <v>0.8</v>
      </c>
      <c r="H600" s="637"/>
      <c r="I600" s="637">
        <v>2.1</v>
      </c>
      <c r="J600" s="637">
        <f t="shared" si="57"/>
        <v>-1.6800000000000002</v>
      </c>
      <c r="K600" s="638"/>
    </row>
    <row r="601" spans="2:11" ht="12.75">
      <c r="B601" s="635"/>
      <c r="C601" s="644" t="s">
        <v>1635</v>
      </c>
      <c r="D601" s="677" t="s">
        <v>1526</v>
      </c>
      <c r="E601" s="637">
        <v>-1</v>
      </c>
      <c r="F601" s="637">
        <v>1</v>
      </c>
      <c r="G601" s="637">
        <v>0.8</v>
      </c>
      <c r="H601" s="637"/>
      <c r="I601" s="637">
        <v>2.1</v>
      </c>
      <c r="J601" s="637">
        <f t="shared" si="57"/>
        <v>-1.6800000000000002</v>
      </c>
      <c r="K601" s="638"/>
    </row>
    <row r="602" spans="2:11" ht="12.75">
      <c r="B602" s="635"/>
      <c r="C602" s="644" t="s">
        <v>529</v>
      </c>
      <c r="D602" s="677" t="s">
        <v>1526</v>
      </c>
      <c r="E602" s="637">
        <v>-1</v>
      </c>
      <c r="F602" s="637">
        <v>1</v>
      </c>
      <c r="G602" s="637">
        <v>1</v>
      </c>
      <c r="H602" s="637"/>
      <c r="I602" s="637">
        <v>2.4</v>
      </c>
      <c r="J602" s="637">
        <f t="shared" si="57"/>
        <v>-2.4</v>
      </c>
      <c r="K602" s="638"/>
    </row>
    <row r="603" spans="2:11" ht="12.75">
      <c r="B603" s="635"/>
      <c r="C603" s="644" t="s">
        <v>1631</v>
      </c>
      <c r="D603" s="677" t="s">
        <v>1526</v>
      </c>
      <c r="E603" s="637">
        <v>-1</v>
      </c>
      <c r="F603" s="637">
        <v>1</v>
      </c>
      <c r="G603" s="637">
        <v>2</v>
      </c>
      <c r="H603" s="637"/>
      <c r="I603" s="637">
        <v>1.8</v>
      </c>
      <c r="J603" s="637">
        <f t="shared" si="57"/>
        <v>-3.6</v>
      </c>
      <c r="K603" s="638"/>
    </row>
    <row r="604" spans="2:11" ht="12.75">
      <c r="B604" s="635"/>
      <c r="C604" s="644" t="s">
        <v>1636</v>
      </c>
      <c r="D604" s="677" t="s">
        <v>1526</v>
      </c>
      <c r="E604" s="637">
        <v>-3</v>
      </c>
      <c r="F604" s="637">
        <v>1</v>
      </c>
      <c r="G604" s="637">
        <v>0.6</v>
      </c>
      <c r="H604" s="637"/>
      <c r="I604" s="637">
        <v>1.8</v>
      </c>
      <c r="J604" s="637">
        <f t="shared" si="57"/>
        <v>-3.24</v>
      </c>
      <c r="K604" s="638"/>
    </row>
    <row r="605" spans="2:11" ht="12.75">
      <c r="B605" s="635"/>
      <c r="C605" s="644" t="s">
        <v>1637</v>
      </c>
      <c r="D605" s="677" t="s">
        <v>1526</v>
      </c>
      <c r="E605" s="637">
        <v>-1</v>
      </c>
      <c r="F605" s="637">
        <v>1</v>
      </c>
      <c r="G605" s="637">
        <v>1</v>
      </c>
      <c r="H605" s="637"/>
      <c r="I605" s="637">
        <v>1.8</v>
      </c>
      <c r="J605" s="637">
        <f t="shared" si="57"/>
        <v>-1.8</v>
      </c>
      <c r="K605" s="638"/>
    </row>
    <row r="606" spans="2:11" ht="12.75">
      <c r="B606" s="635"/>
      <c r="C606" s="644" t="s">
        <v>863</v>
      </c>
      <c r="D606" s="677" t="s">
        <v>1526</v>
      </c>
      <c r="E606" s="637">
        <v>-1</v>
      </c>
      <c r="F606" s="637">
        <v>1</v>
      </c>
      <c r="G606" s="637">
        <v>0.6</v>
      </c>
      <c r="H606" s="637"/>
      <c r="I606" s="637">
        <v>0.9</v>
      </c>
      <c r="J606" s="637">
        <f t="shared" si="57"/>
        <v>-0.54</v>
      </c>
      <c r="K606" s="638"/>
    </row>
    <row r="607" spans="2:11" ht="12.75">
      <c r="B607" s="635"/>
      <c r="C607" s="636" t="s">
        <v>1491</v>
      </c>
      <c r="D607" s="662" t="s">
        <v>1490</v>
      </c>
      <c r="E607" s="662"/>
      <c r="F607" s="662"/>
      <c r="G607" s="662"/>
      <c r="H607" s="662"/>
      <c r="I607" s="662"/>
      <c r="J607" s="662">
        <f>SUM(J597:J606)</f>
        <v>80.86</v>
      </c>
      <c r="K607" s="663"/>
    </row>
    <row r="608" spans="2:11" ht="15">
      <c r="B608" s="635" t="s">
        <v>764</v>
      </c>
      <c r="C608" s="675" t="s">
        <v>1638</v>
      </c>
      <c r="D608" s="637" t="s">
        <v>1490</v>
      </c>
      <c r="E608" s="637">
        <v>16</v>
      </c>
      <c r="F608" s="637"/>
      <c r="G608" s="1719">
        <v>314.45</v>
      </c>
      <c r="H608" s="1722"/>
      <c r="I608" s="1720"/>
      <c r="J608" s="678">
        <v>5031.2</v>
      </c>
      <c r="K608" s="638"/>
    </row>
    <row r="609" spans="2:11" ht="15">
      <c r="B609" s="635" t="s">
        <v>764</v>
      </c>
      <c r="C609" s="675" t="s">
        <v>1633</v>
      </c>
      <c r="D609" s="637" t="s">
        <v>1490</v>
      </c>
      <c r="E609" s="637">
        <v>8</v>
      </c>
      <c r="F609" s="637"/>
      <c r="G609" s="1719">
        <v>80.86</v>
      </c>
      <c r="H609" s="1722"/>
      <c r="I609" s="1720"/>
      <c r="J609" s="637">
        <v>646.88</v>
      </c>
      <c r="K609" s="638"/>
    </row>
    <row r="610" spans="2:11" ht="15">
      <c r="B610" s="645" t="s">
        <v>764</v>
      </c>
      <c r="C610" s="646" t="s">
        <v>1617</v>
      </c>
      <c r="D610" s="652" t="s">
        <v>1490</v>
      </c>
      <c r="E610" s="652"/>
      <c r="F610" s="652"/>
      <c r="G610" s="1724">
        <v>80.86</v>
      </c>
      <c r="H610" s="1722"/>
      <c r="I610" s="1720"/>
      <c r="J610" s="679">
        <v>5678.08</v>
      </c>
      <c r="K610" s="653"/>
    </row>
    <row r="611" spans="2:11" ht="12.75">
      <c r="B611" s="635"/>
      <c r="C611" s="644"/>
      <c r="D611" s="637"/>
      <c r="E611" s="637"/>
      <c r="F611" s="637"/>
      <c r="G611" s="637"/>
      <c r="H611" s="637"/>
      <c r="I611" s="637"/>
      <c r="J611" s="637"/>
      <c r="K611" s="638"/>
    </row>
    <row r="612" spans="2:11" ht="15">
      <c r="B612" s="645" t="s">
        <v>768</v>
      </c>
      <c r="C612" s="646" t="s">
        <v>1639</v>
      </c>
      <c r="D612" s="647"/>
      <c r="E612" s="647"/>
      <c r="F612" s="647"/>
      <c r="G612" s="647"/>
      <c r="H612" s="647"/>
      <c r="I612" s="647"/>
      <c r="J612" s="647"/>
      <c r="K612" s="648"/>
    </row>
    <row r="613" spans="2:11" ht="12.75">
      <c r="B613" s="635"/>
      <c r="C613" s="644" t="s">
        <v>1619</v>
      </c>
      <c r="D613" s="637" t="s">
        <v>1490</v>
      </c>
      <c r="E613" s="637">
        <v>1</v>
      </c>
      <c r="F613" s="637">
        <v>1</v>
      </c>
      <c r="G613" s="637">
        <v>10.1</v>
      </c>
      <c r="H613" s="637">
        <v>0.2</v>
      </c>
      <c r="I613" s="637">
        <v>0.5</v>
      </c>
      <c r="J613" s="649">
        <f t="shared" ref="J613:J619" si="58">G613*H613*I613*F613*E613</f>
        <v>1.01</v>
      </c>
      <c r="K613" s="638"/>
    </row>
    <row r="614" spans="2:11" ht="12.75">
      <c r="B614" s="635"/>
      <c r="C614" s="644" t="s">
        <v>1620</v>
      </c>
      <c r="D614" s="637" t="s">
        <v>1490</v>
      </c>
      <c r="E614" s="637">
        <v>1</v>
      </c>
      <c r="F614" s="637">
        <v>1</v>
      </c>
      <c r="G614" s="637">
        <v>25.6</v>
      </c>
      <c r="H614" s="637">
        <v>0.2</v>
      </c>
      <c r="I614" s="637">
        <v>0.55000000000000004</v>
      </c>
      <c r="J614" s="649">
        <f t="shared" si="58"/>
        <v>2.8160000000000007</v>
      </c>
      <c r="K614" s="638"/>
    </row>
    <row r="615" spans="2:11" ht="12.75">
      <c r="B615" s="635"/>
      <c r="C615" s="644" t="s">
        <v>1621</v>
      </c>
      <c r="D615" s="637" t="s">
        <v>1490</v>
      </c>
      <c r="E615" s="637">
        <v>1</v>
      </c>
      <c r="F615" s="637">
        <v>1</v>
      </c>
      <c r="G615" s="637">
        <v>39.200000000000003</v>
      </c>
      <c r="H615" s="637">
        <v>0.2</v>
      </c>
      <c r="I615" s="637">
        <v>0.55000000000000004</v>
      </c>
      <c r="J615" s="649">
        <f t="shared" si="58"/>
        <v>4.3120000000000012</v>
      </c>
      <c r="K615" s="638"/>
    </row>
    <row r="616" spans="2:11" ht="12.75">
      <c r="B616" s="635"/>
      <c r="C616" s="644" t="s">
        <v>1622</v>
      </c>
      <c r="D616" s="637" t="s">
        <v>1490</v>
      </c>
      <c r="E616" s="637">
        <v>1</v>
      </c>
      <c r="F616" s="637">
        <v>1</v>
      </c>
      <c r="G616" s="637">
        <v>17.399999999999999</v>
      </c>
      <c r="H616" s="637">
        <v>0.2</v>
      </c>
      <c r="I616" s="637">
        <v>0.6</v>
      </c>
      <c r="J616" s="649">
        <f t="shared" si="58"/>
        <v>2.0880000000000001</v>
      </c>
      <c r="K616" s="638"/>
    </row>
    <row r="617" spans="2:11" ht="12.75">
      <c r="B617" s="635"/>
      <c r="C617" s="644" t="s">
        <v>1623</v>
      </c>
      <c r="D617" s="637" t="s">
        <v>1490</v>
      </c>
      <c r="E617" s="637">
        <v>1</v>
      </c>
      <c r="F617" s="637">
        <v>1</v>
      </c>
      <c r="G617" s="637">
        <v>24.4</v>
      </c>
      <c r="H617" s="637">
        <v>0.2</v>
      </c>
      <c r="I617" s="637">
        <v>0.6</v>
      </c>
      <c r="J617" s="649">
        <f t="shared" si="58"/>
        <v>2.9279999999999999</v>
      </c>
      <c r="K617" s="638"/>
    </row>
    <row r="618" spans="2:11" ht="12.75">
      <c r="B618" s="635"/>
      <c r="C618" s="644" t="s">
        <v>1624</v>
      </c>
      <c r="D618" s="637" t="s">
        <v>1490</v>
      </c>
      <c r="E618" s="637">
        <v>1</v>
      </c>
      <c r="F618" s="637">
        <v>1</v>
      </c>
      <c r="G618" s="637">
        <v>11.5</v>
      </c>
      <c r="H618" s="637">
        <v>0.2</v>
      </c>
      <c r="I618" s="637">
        <v>0.7</v>
      </c>
      <c r="J618" s="649">
        <f t="shared" si="58"/>
        <v>1.61</v>
      </c>
      <c r="K618" s="638"/>
    </row>
    <row r="619" spans="2:11" ht="12.75">
      <c r="B619" s="635"/>
      <c r="C619" s="644" t="s">
        <v>1625</v>
      </c>
      <c r="D619" s="637" t="s">
        <v>1490</v>
      </c>
      <c r="E619" s="637">
        <v>1</v>
      </c>
      <c r="F619" s="637">
        <v>1</v>
      </c>
      <c r="G619" s="637">
        <v>12.2</v>
      </c>
      <c r="H619" s="637">
        <v>0.2</v>
      </c>
      <c r="I619" s="637">
        <v>0.7</v>
      </c>
      <c r="J619" s="649">
        <f t="shared" si="58"/>
        <v>1.708</v>
      </c>
      <c r="K619" s="638"/>
    </row>
    <row r="620" spans="2:11" ht="12.75">
      <c r="B620" s="635"/>
      <c r="C620" s="636" t="s">
        <v>1491</v>
      </c>
      <c r="D620" s="662" t="s">
        <v>1490</v>
      </c>
      <c r="E620" s="662"/>
      <c r="F620" s="662"/>
      <c r="G620" s="662"/>
      <c r="H620" s="662"/>
      <c r="I620" s="662"/>
      <c r="J620" s="674">
        <f>SUM(J613:J619)</f>
        <v>16.472000000000001</v>
      </c>
      <c r="K620" s="663"/>
    </row>
    <row r="621" spans="2:11" ht="12.75">
      <c r="B621" s="635"/>
      <c r="C621" s="636"/>
      <c r="D621" s="662"/>
      <c r="E621" s="662"/>
      <c r="F621" s="662"/>
      <c r="G621" s="662"/>
      <c r="H621" s="662"/>
      <c r="I621" s="662"/>
      <c r="J621" s="662"/>
      <c r="K621" s="663"/>
    </row>
    <row r="622" spans="2:11" ht="15">
      <c r="B622" s="645" t="s">
        <v>768</v>
      </c>
      <c r="C622" s="646" t="s">
        <v>1640</v>
      </c>
      <c r="D622" s="647"/>
      <c r="E622" s="647"/>
      <c r="F622" s="647"/>
      <c r="G622" s="647"/>
      <c r="H622" s="647"/>
      <c r="I622" s="647"/>
      <c r="J622" s="647"/>
      <c r="K622" s="648"/>
    </row>
    <row r="623" spans="2:11" ht="12.75">
      <c r="B623" s="635"/>
      <c r="C623" s="644" t="s">
        <v>1634</v>
      </c>
      <c r="D623" s="637" t="s">
        <v>1490</v>
      </c>
      <c r="E623" s="637">
        <v>1</v>
      </c>
      <c r="F623" s="637">
        <v>1</v>
      </c>
      <c r="G623" s="637">
        <v>35.6</v>
      </c>
      <c r="H623" s="637">
        <v>0.2</v>
      </c>
      <c r="I623" s="637">
        <v>0.55000000000000004</v>
      </c>
      <c r="J623" s="637">
        <v>3.92</v>
      </c>
      <c r="K623" s="638"/>
    </row>
    <row r="624" spans="2:11" ht="12.75">
      <c r="B624" s="635"/>
      <c r="C624" s="644" t="s">
        <v>1641</v>
      </c>
      <c r="D624" s="637" t="s">
        <v>1490</v>
      </c>
      <c r="E624" s="637">
        <v>1</v>
      </c>
      <c r="F624" s="637">
        <v>1</v>
      </c>
      <c r="G624" s="637">
        <v>0.85</v>
      </c>
      <c r="H624" s="637">
        <v>0.2</v>
      </c>
      <c r="I624" s="637">
        <v>0.5</v>
      </c>
      <c r="J624" s="637">
        <v>0.09</v>
      </c>
      <c r="K624" s="638"/>
    </row>
    <row r="625" spans="2:11" ht="12.75">
      <c r="B625" s="635"/>
      <c r="C625" s="636" t="s">
        <v>1491</v>
      </c>
      <c r="D625" s="662" t="s">
        <v>1490</v>
      </c>
      <c r="E625" s="662"/>
      <c r="F625" s="662"/>
      <c r="G625" s="662"/>
      <c r="H625" s="662"/>
      <c r="I625" s="662"/>
      <c r="J625" s="662">
        <v>4</v>
      </c>
      <c r="K625" s="663"/>
    </row>
    <row r="626" spans="2:11" ht="12.75">
      <c r="B626" s="635"/>
      <c r="C626" s="636"/>
      <c r="D626" s="662"/>
      <c r="E626" s="662"/>
      <c r="F626" s="662"/>
      <c r="G626" s="662"/>
      <c r="H626" s="662"/>
      <c r="I626" s="662"/>
      <c r="J626" s="662"/>
      <c r="K626" s="663"/>
    </row>
    <row r="627" spans="2:11" ht="15">
      <c r="B627" s="645" t="s">
        <v>768</v>
      </c>
      <c r="C627" s="675" t="s">
        <v>1642</v>
      </c>
      <c r="D627" s="637" t="s">
        <v>1490</v>
      </c>
      <c r="E627" s="637">
        <v>11</v>
      </c>
      <c r="F627" s="637"/>
      <c r="G627" s="1719">
        <v>16.47</v>
      </c>
      <c r="H627" s="1722"/>
      <c r="I627" s="1720"/>
      <c r="J627" s="637">
        <v>181.17</v>
      </c>
      <c r="K627" s="638"/>
    </row>
    <row r="628" spans="2:11" ht="15">
      <c r="B628" s="645" t="s">
        <v>768</v>
      </c>
      <c r="C628" s="675" t="s">
        <v>1643</v>
      </c>
      <c r="D628" s="637" t="s">
        <v>1490</v>
      </c>
      <c r="E628" s="637">
        <v>7</v>
      </c>
      <c r="F628" s="637"/>
      <c r="G628" s="1719">
        <v>4</v>
      </c>
      <c r="H628" s="1722"/>
      <c r="I628" s="1720"/>
      <c r="J628" s="637">
        <v>28.01</v>
      </c>
      <c r="K628" s="638"/>
    </row>
    <row r="629" spans="2:11" ht="15">
      <c r="B629" s="645" t="s">
        <v>768</v>
      </c>
      <c r="C629" s="646" t="s">
        <v>1617</v>
      </c>
      <c r="D629" s="652" t="s">
        <v>1490</v>
      </c>
      <c r="E629" s="652"/>
      <c r="F629" s="652"/>
      <c r="G629" s="1724"/>
      <c r="H629" s="1722"/>
      <c r="I629" s="1720"/>
      <c r="J629" s="652">
        <v>209.18</v>
      </c>
      <c r="K629" s="653"/>
    </row>
    <row r="630" spans="2:11" ht="12.75">
      <c r="B630" s="635"/>
      <c r="C630" s="644"/>
      <c r="D630" s="637"/>
      <c r="E630" s="637"/>
      <c r="F630" s="637"/>
      <c r="G630" s="637"/>
      <c r="H630" s="637"/>
      <c r="I630" s="637"/>
      <c r="J630" s="637"/>
      <c r="K630" s="638"/>
    </row>
    <row r="631" spans="2:11" ht="15">
      <c r="B631" s="645" t="s">
        <v>759</v>
      </c>
      <c r="C631" s="646" t="s">
        <v>1644</v>
      </c>
      <c r="D631" s="647"/>
      <c r="E631" s="647"/>
      <c r="F631" s="647"/>
      <c r="G631" s="647"/>
      <c r="H631" s="647"/>
      <c r="I631" s="647"/>
      <c r="J631" s="647"/>
      <c r="K631" s="648"/>
    </row>
    <row r="632" spans="2:11" ht="12.75">
      <c r="B632" s="635"/>
      <c r="C632" s="644" t="s">
        <v>1645</v>
      </c>
      <c r="D632" s="637" t="s">
        <v>1490</v>
      </c>
      <c r="E632" s="637">
        <v>1</v>
      </c>
      <c r="F632" s="637">
        <v>1</v>
      </c>
      <c r="G632" s="637">
        <v>2.9</v>
      </c>
      <c r="H632" s="637">
        <v>5.9</v>
      </c>
      <c r="I632" s="637">
        <v>0.2</v>
      </c>
      <c r="J632" s="649">
        <f t="shared" ref="J632:J639" si="59">G632*H632*I632*F632*E632</f>
        <v>3.4220000000000002</v>
      </c>
      <c r="K632" s="638"/>
    </row>
    <row r="633" spans="2:11" ht="12.75">
      <c r="B633" s="635"/>
      <c r="C633" s="644" t="s">
        <v>1539</v>
      </c>
      <c r="D633" s="637" t="s">
        <v>1490</v>
      </c>
      <c r="E633" s="637">
        <v>1</v>
      </c>
      <c r="F633" s="637">
        <v>1</v>
      </c>
      <c r="G633" s="637">
        <v>1.5</v>
      </c>
      <c r="H633" s="637">
        <v>8.1999999999999993</v>
      </c>
      <c r="I633" s="637">
        <v>0.2</v>
      </c>
      <c r="J633" s="649">
        <f t="shared" si="59"/>
        <v>2.46</v>
      </c>
      <c r="K633" s="638"/>
    </row>
    <row r="634" spans="2:11" ht="12.75">
      <c r="B634" s="635"/>
      <c r="C634" s="644" t="s">
        <v>1540</v>
      </c>
      <c r="D634" s="637" t="s">
        <v>1490</v>
      </c>
      <c r="E634" s="637">
        <v>1</v>
      </c>
      <c r="F634" s="637">
        <v>1</v>
      </c>
      <c r="G634" s="637">
        <v>5.7</v>
      </c>
      <c r="H634" s="637">
        <v>4</v>
      </c>
      <c r="I634" s="637">
        <v>0.2</v>
      </c>
      <c r="J634" s="649">
        <f t="shared" si="59"/>
        <v>4.5600000000000005</v>
      </c>
      <c r="K634" s="638"/>
    </row>
    <row r="635" spans="2:11" ht="12.75">
      <c r="B635" s="635"/>
      <c r="C635" s="644" t="s">
        <v>1541</v>
      </c>
      <c r="D635" s="637" t="s">
        <v>1490</v>
      </c>
      <c r="E635" s="637">
        <v>1</v>
      </c>
      <c r="F635" s="637">
        <v>1</v>
      </c>
      <c r="G635" s="637">
        <v>7.9</v>
      </c>
      <c r="H635" s="637">
        <v>4.5</v>
      </c>
      <c r="I635" s="637">
        <v>0.2</v>
      </c>
      <c r="J635" s="649">
        <f t="shared" si="59"/>
        <v>7.1100000000000012</v>
      </c>
      <c r="K635" s="638"/>
    </row>
    <row r="636" spans="2:11" ht="12.75">
      <c r="B636" s="635"/>
      <c r="C636" s="644"/>
      <c r="D636" s="637" t="s">
        <v>1490</v>
      </c>
      <c r="E636" s="637">
        <v>1</v>
      </c>
      <c r="F636" s="637">
        <v>1</v>
      </c>
      <c r="G636" s="637">
        <v>1.7</v>
      </c>
      <c r="H636" s="637">
        <v>0.1</v>
      </c>
      <c r="I636" s="637">
        <v>0.2</v>
      </c>
      <c r="J636" s="649">
        <f t="shared" si="59"/>
        <v>3.4000000000000002E-2</v>
      </c>
      <c r="K636" s="638"/>
    </row>
    <row r="637" spans="2:11" ht="12.75">
      <c r="B637" s="635"/>
      <c r="C637" s="644" t="s">
        <v>1542</v>
      </c>
      <c r="D637" s="637" t="s">
        <v>1490</v>
      </c>
      <c r="E637" s="637">
        <v>1</v>
      </c>
      <c r="F637" s="637">
        <v>1</v>
      </c>
      <c r="G637" s="637">
        <v>2.2000000000000002</v>
      </c>
      <c r="H637" s="637">
        <v>1.7</v>
      </c>
      <c r="I637" s="637">
        <v>0.16</v>
      </c>
      <c r="J637" s="649">
        <f t="shared" si="59"/>
        <v>0.59840000000000004</v>
      </c>
      <c r="K637" s="638"/>
    </row>
    <row r="638" spans="2:11" ht="12.75">
      <c r="B638" s="635"/>
      <c r="C638" s="644" t="s">
        <v>1543</v>
      </c>
      <c r="D638" s="637" t="s">
        <v>1490</v>
      </c>
      <c r="E638" s="637">
        <v>1</v>
      </c>
      <c r="F638" s="637">
        <v>1</v>
      </c>
      <c r="G638" s="637">
        <v>3.3</v>
      </c>
      <c r="H638" s="637">
        <v>1.7</v>
      </c>
      <c r="I638" s="637">
        <v>0.16</v>
      </c>
      <c r="J638" s="649">
        <f t="shared" si="59"/>
        <v>0.89759999999999995</v>
      </c>
      <c r="K638" s="638"/>
    </row>
    <row r="639" spans="2:11" ht="12.75">
      <c r="B639" s="635"/>
      <c r="C639" s="644" t="s">
        <v>1544</v>
      </c>
      <c r="D639" s="637" t="s">
        <v>1490</v>
      </c>
      <c r="E639" s="637">
        <v>1</v>
      </c>
      <c r="F639" s="637">
        <v>1</v>
      </c>
      <c r="G639" s="637">
        <v>3</v>
      </c>
      <c r="H639" s="637">
        <v>3</v>
      </c>
      <c r="I639" s="637">
        <v>0.16</v>
      </c>
      <c r="J639" s="649">
        <f t="shared" si="59"/>
        <v>1.44</v>
      </c>
      <c r="K639" s="638"/>
    </row>
    <row r="640" spans="2:11" ht="12.75">
      <c r="B640" s="635"/>
      <c r="C640" s="644" t="s">
        <v>1545</v>
      </c>
      <c r="D640" s="637" t="s">
        <v>1490</v>
      </c>
      <c r="E640" s="637">
        <v>1</v>
      </c>
      <c r="F640" s="637">
        <v>1</v>
      </c>
      <c r="G640" s="637">
        <v>21.84</v>
      </c>
      <c r="H640" s="637"/>
      <c r="I640" s="637">
        <v>0.16</v>
      </c>
      <c r="J640" s="649">
        <f t="shared" ref="J640:J641" si="60">G640*I640*F640*E640</f>
        <v>3.4944000000000002</v>
      </c>
      <c r="K640" s="638"/>
    </row>
    <row r="641" spans="2:11" ht="12.75">
      <c r="B641" s="635"/>
      <c r="C641" s="644" t="s">
        <v>1646</v>
      </c>
      <c r="D641" s="637" t="s">
        <v>1490</v>
      </c>
      <c r="E641" s="637">
        <v>1</v>
      </c>
      <c r="F641" s="637">
        <v>1</v>
      </c>
      <c r="G641" s="637">
        <v>32.26</v>
      </c>
      <c r="H641" s="637"/>
      <c r="I641" s="637">
        <v>0.2</v>
      </c>
      <c r="J641" s="649">
        <f t="shared" si="60"/>
        <v>6.452</v>
      </c>
      <c r="K641" s="638"/>
    </row>
    <row r="642" spans="2:11" ht="12.75">
      <c r="B642" s="635"/>
      <c r="C642" s="644" t="s">
        <v>1647</v>
      </c>
      <c r="D642" s="637" t="s">
        <v>1490</v>
      </c>
      <c r="E642" s="637">
        <v>1</v>
      </c>
      <c r="F642" s="637">
        <v>1</v>
      </c>
      <c r="G642" s="637">
        <v>4</v>
      </c>
      <c r="H642" s="637">
        <v>4.5</v>
      </c>
      <c r="I642" s="637">
        <v>0.16</v>
      </c>
      <c r="J642" s="649">
        <f t="shared" ref="J642:J648" si="61">G642*H642*I642*F642*E642</f>
        <v>2.88</v>
      </c>
      <c r="K642" s="638"/>
    </row>
    <row r="643" spans="2:11" ht="12.75">
      <c r="B643" s="635"/>
      <c r="C643" s="644" t="s">
        <v>1551</v>
      </c>
      <c r="D643" s="637" t="s">
        <v>1490</v>
      </c>
      <c r="E643" s="637">
        <v>1</v>
      </c>
      <c r="F643" s="637">
        <v>1</v>
      </c>
      <c r="G643" s="637">
        <v>1.8</v>
      </c>
      <c r="H643" s="637">
        <v>2.1</v>
      </c>
      <c r="I643" s="637">
        <v>0.16</v>
      </c>
      <c r="J643" s="649">
        <f t="shared" si="61"/>
        <v>0.6048</v>
      </c>
      <c r="K643" s="638"/>
    </row>
    <row r="644" spans="2:11" ht="12.75">
      <c r="B644" s="635"/>
      <c r="C644" s="644" t="s">
        <v>1552</v>
      </c>
      <c r="D644" s="637" t="s">
        <v>1490</v>
      </c>
      <c r="E644" s="637">
        <v>1</v>
      </c>
      <c r="F644" s="637">
        <v>1</v>
      </c>
      <c r="G644" s="637">
        <v>4.2</v>
      </c>
      <c r="H644" s="637">
        <v>4.4000000000000004</v>
      </c>
      <c r="I644" s="637">
        <v>0.16</v>
      </c>
      <c r="J644" s="649">
        <f t="shared" si="61"/>
        <v>2.9568000000000008</v>
      </c>
      <c r="K644" s="638"/>
    </row>
    <row r="645" spans="2:11" ht="12.75">
      <c r="B645" s="635"/>
      <c r="C645" s="644" t="s">
        <v>1553</v>
      </c>
      <c r="D645" s="637" t="s">
        <v>1490</v>
      </c>
      <c r="E645" s="637">
        <v>1</v>
      </c>
      <c r="F645" s="637">
        <v>1</v>
      </c>
      <c r="G645" s="637">
        <v>4</v>
      </c>
      <c r="H645" s="637">
        <v>4.4000000000000004</v>
      </c>
      <c r="I645" s="637">
        <v>0.16</v>
      </c>
      <c r="J645" s="649">
        <f t="shared" si="61"/>
        <v>2.8160000000000003</v>
      </c>
      <c r="K645" s="638"/>
    </row>
    <row r="646" spans="2:11" ht="12.75">
      <c r="B646" s="635"/>
      <c r="C646" s="644" t="s">
        <v>1554</v>
      </c>
      <c r="D646" s="637" t="s">
        <v>1490</v>
      </c>
      <c r="E646" s="637">
        <v>1</v>
      </c>
      <c r="F646" s="637">
        <v>1</v>
      </c>
      <c r="G646" s="637">
        <v>4.3</v>
      </c>
      <c r="H646" s="637">
        <v>4.0999999999999996</v>
      </c>
      <c r="I646" s="637">
        <v>0.16</v>
      </c>
      <c r="J646" s="649">
        <f t="shared" si="61"/>
        <v>2.8207999999999998</v>
      </c>
      <c r="K646" s="638"/>
    </row>
    <row r="647" spans="2:11" ht="12.75">
      <c r="B647" s="635"/>
      <c r="C647" s="644" t="s">
        <v>1648</v>
      </c>
      <c r="D647" s="637" t="s">
        <v>1490</v>
      </c>
      <c r="E647" s="637">
        <v>1</v>
      </c>
      <c r="F647" s="637">
        <v>1</v>
      </c>
      <c r="G647" s="637">
        <v>1.3</v>
      </c>
      <c r="H647" s="637">
        <v>5.9</v>
      </c>
      <c r="I647" s="637">
        <v>0.2</v>
      </c>
      <c r="J647" s="649">
        <f t="shared" si="61"/>
        <v>1.5340000000000003</v>
      </c>
      <c r="K647" s="638"/>
    </row>
    <row r="648" spans="2:11" ht="12.75">
      <c r="B648" s="635"/>
      <c r="C648" s="644" t="s">
        <v>1649</v>
      </c>
      <c r="D648" s="637" t="s">
        <v>1490</v>
      </c>
      <c r="E648" s="637">
        <v>1</v>
      </c>
      <c r="F648" s="637">
        <v>1</v>
      </c>
      <c r="G648" s="637">
        <v>15.2</v>
      </c>
      <c r="H648" s="637">
        <v>1.2</v>
      </c>
      <c r="I648" s="637">
        <v>0.2</v>
      </c>
      <c r="J648" s="649">
        <f t="shared" si="61"/>
        <v>3.6479999999999997</v>
      </c>
      <c r="K648" s="638"/>
    </row>
    <row r="649" spans="2:11" ht="12.75">
      <c r="B649" s="635"/>
      <c r="C649" s="644" t="s">
        <v>1650</v>
      </c>
      <c r="D649" s="637" t="s">
        <v>1490</v>
      </c>
      <c r="E649" s="637">
        <v>1</v>
      </c>
      <c r="F649" s="637">
        <v>27</v>
      </c>
      <c r="G649" s="637">
        <v>1.2</v>
      </c>
      <c r="H649" s="637">
        <v>0.02</v>
      </c>
      <c r="I649" s="637"/>
      <c r="J649" s="649">
        <f>G649*H649*F649*E649</f>
        <v>0.64800000000000002</v>
      </c>
      <c r="K649" s="638"/>
    </row>
    <row r="650" spans="2:11" ht="12.75">
      <c r="B650" s="635"/>
      <c r="C650" s="636" t="s">
        <v>1491</v>
      </c>
      <c r="D650" s="662" t="s">
        <v>1490</v>
      </c>
      <c r="E650" s="662"/>
      <c r="F650" s="662"/>
      <c r="G650" s="662"/>
      <c r="H650" s="662"/>
      <c r="I650" s="662"/>
      <c r="J650" s="674">
        <f>SUM(J632:J649)</f>
        <v>48.37680000000001</v>
      </c>
      <c r="K650" s="663"/>
    </row>
    <row r="651" spans="2:11" ht="12.75">
      <c r="B651" s="635"/>
      <c r="C651" s="644"/>
      <c r="D651" s="637"/>
      <c r="E651" s="637"/>
      <c r="F651" s="637"/>
      <c r="G651" s="637"/>
      <c r="H651" s="637"/>
      <c r="I651" s="637"/>
      <c r="J651" s="637"/>
      <c r="K651" s="638"/>
    </row>
    <row r="652" spans="2:11" ht="15">
      <c r="B652" s="645" t="s">
        <v>759</v>
      </c>
      <c r="C652" s="646" t="s">
        <v>1651</v>
      </c>
      <c r="D652" s="647"/>
      <c r="E652" s="647"/>
      <c r="F652" s="647"/>
      <c r="G652" s="647"/>
      <c r="H652" s="647"/>
      <c r="I652" s="647"/>
      <c r="J652" s="647"/>
      <c r="K652" s="648"/>
    </row>
    <row r="653" spans="2:11" ht="12.75">
      <c r="B653" s="635"/>
      <c r="C653" s="644" t="s">
        <v>1652</v>
      </c>
      <c r="D653" s="637" t="s">
        <v>1490</v>
      </c>
      <c r="E653" s="637">
        <v>1</v>
      </c>
      <c r="F653" s="637">
        <v>1</v>
      </c>
      <c r="G653" s="637">
        <v>3</v>
      </c>
      <c r="H653" s="637">
        <v>4.5</v>
      </c>
      <c r="I653" s="637">
        <v>0.2</v>
      </c>
      <c r="J653" s="637">
        <f t="shared" ref="J653:J656" si="62">G653*H653*I653*F653*E653</f>
        <v>2.7</v>
      </c>
      <c r="K653" s="638"/>
    </row>
    <row r="654" spans="2:11" ht="12.75">
      <c r="B654" s="635"/>
      <c r="C654" s="644" t="s">
        <v>1653</v>
      </c>
      <c r="D654" s="637" t="s">
        <v>1490</v>
      </c>
      <c r="E654" s="637">
        <v>1</v>
      </c>
      <c r="F654" s="637">
        <v>1</v>
      </c>
      <c r="G654" s="637">
        <v>4</v>
      </c>
      <c r="H654" s="637">
        <v>4.5</v>
      </c>
      <c r="I654" s="637">
        <v>0.2</v>
      </c>
      <c r="J654" s="637">
        <f t="shared" si="62"/>
        <v>3.6</v>
      </c>
      <c r="K654" s="638"/>
    </row>
    <row r="655" spans="2:11" ht="12.75">
      <c r="B655" s="635"/>
      <c r="C655" s="644" t="s">
        <v>1654</v>
      </c>
      <c r="D655" s="637" t="s">
        <v>1490</v>
      </c>
      <c r="E655" s="637">
        <v>1</v>
      </c>
      <c r="F655" s="637">
        <v>1</v>
      </c>
      <c r="G655" s="637">
        <v>4.4000000000000004</v>
      </c>
      <c r="H655" s="637">
        <v>1.8</v>
      </c>
      <c r="I655" s="637">
        <v>0.2</v>
      </c>
      <c r="J655" s="649">
        <f t="shared" si="62"/>
        <v>1.5840000000000003</v>
      </c>
      <c r="K655" s="638"/>
    </row>
    <row r="656" spans="2:11" ht="12.75">
      <c r="B656" s="635"/>
      <c r="C656" s="644" t="s">
        <v>1655</v>
      </c>
      <c r="D656" s="637" t="s">
        <v>1490</v>
      </c>
      <c r="E656" s="637">
        <v>1</v>
      </c>
      <c r="F656" s="637">
        <v>1</v>
      </c>
      <c r="G656" s="662">
        <v>20.45</v>
      </c>
      <c r="H656" s="637">
        <v>0.85</v>
      </c>
      <c r="I656" s="637">
        <v>0.2</v>
      </c>
      <c r="J656" s="649">
        <f t="shared" si="62"/>
        <v>3.4765000000000001</v>
      </c>
      <c r="K656" s="638"/>
    </row>
    <row r="657" spans="2:11" ht="12.75">
      <c r="B657" s="635"/>
      <c r="C657" s="636" t="s">
        <v>1491</v>
      </c>
      <c r="D657" s="662" t="s">
        <v>1490</v>
      </c>
      <c r="E657" s="662"/>
      <c r="F657" s="662"/>
      <c r="G657" s="662"/>
      <c r="H657" s="662"/>
      <c r="I657" s="662"/>
      <c r="J657" s="662">
        <f>SUM(J653:J656)</f>
        <v>11.360500000000002</v>
      </c>
      <c r="K657" s="663"/>
    </row>
    <row r="658" spans="2:11" ht="12.75">
      <c r="B658" s="635"/>
      <c r="C658" s="636"/>
      <c r="D658" s="662"/>
      <c r="E658" s="662"/>
      <c r="F658" s="662"/>
      <c r="G658" s="662"/>
      <c r="H658" s="662"/>
      <c r="I658" s="662"/>
      <c r="J658" s="662"/>
      <c r="K658" s="663"/>
    </row>
    <row r="659" spans="2:11" ht="15">
      <c r="B659" s="645" t="s">
        <v>759</v>
      </c>
      <c r="C659" s="675" t="s">
        <v>1656</v>
      </c>
      <c r="D659" s="637" t="s">
        <v>1490</v>
      </c>
      <c r="E659" s="637">
        <v>11</v>
      </c>
      <c r="F659" s="637"/>
      <c r="G659" s="1719">
        <v>48.38</v>
      </c>
      <c r="H659" s="1722"/>
      <c r="I659" s="1720"/>
      <c r="J659" s="637">
        <f t="shared" ref="J659:J660" si="63">E659*G659</f>
        <v>532.18000000000006</v>
      </c>
      <c r="K659" s="638"/>
    </row>
    <row r="660" spans="2:11" ht="15">
      <c r="B660" s="645" t="s">
        <v>759</v>
      </c>
      <c r="C660" s="675" t="s">
        <v>1657</v>
      </c>
      <c r="D660" s="637" t="s">
        <v>1490</v>
      </c>
      <c r="E660" s="637">
        <v>7</v>
      </c>
      <c r="F660" s="637"/>
      <c r="G660" s="1719">
        <v>11.36</v>
      </c>
      <c r="H660" s="1722"/>
      <c r="I660" s="1720"/>
      <c r="J660" s="637">
        <f t="shared" si="63"/>
        <v>79.52</v>
      </c>
      <c r="K660" s="638"/>
    </row>
    <row r="661" spans="2:11" ht="15">
      <c r="B661" s="645" t="s">
        <v>759</v>
      </c>
      <c r="C661" s="646" t="s">
        <v>1617</v>
      </c>
      <c r="D661" s="652" t="s">
        <v>1490</v>
      </c>
      <c r="E661" s="652"/>
      <c r="F661" s="652"/>
      <c r="G661" s="1724"/>
      <c r="H661" s="1722"/>
      <c r="I661" s="1720"/>
      <c r="J661" s="652">
        <f>SUM(J659:J660)</f>
        <v>611.70000000000005</v>
      </c>
      <c r="K661" s="653"/>
    </row>
    <row r="662" spans="2:11" ht="12.75">
      <c r="B662" s="635"/>
      <c r="C662" s="644"/>
      <c r="D662" s="637"/>
      <c r="E662" s="637"/>
      <c r="F662" s="637"/>
      <c r="G662" s="637"/>
      <c r="H662" s="637"/>
      <c r="I662" s="637"/>
      <c r="J662" s="637"/>
      <c r="K662" s="638"/>
    </row>
    <row r="663" spans="2:11" ht="12.75">
      <c r="B663" s="645" t="s">
        <v>784</v>
      </c>
      <c r="C663" s="636" t="s">
        <v>1633</v>
      </c>
      <c r="D663" s="637"/>
      <c r="E663" s="637"/>
      <c r="F663" s="637"/>
      <c r="G663" s="637"/>
      <c r="H663" s="637"/>
      <c r="I663" s="637"/>
      <c r="J663" s="637"/>
      <c r="K663" s="638"/>
    </row>
    <row r="664" spans="2:11" ht="12.75">
      <c r="B664" s="635"/>
      <c r="C664" s="644" t="s">
        <v>1634</v>
      </c>
      <c r="D664" s="677" t="s">
        <v>1526</v>
      </c>
      <c r="E664" s="637">
        <v>1</v>
      </c>
      <c r="F664" s="637">
        <v>1</v>
      </c>
      <c r="G664" s="637">
        <v>35.6</v>
      </c>
      <c r="H664" s="637"/>
      <c r="I664" s="637">
        <v>2.75</v>
      </c>
      <c r="J664" s="637">
        <f>G664*I664*F664*E664</f>
        <v>97.9</v>
      </c>
      <c r="K664" s="638"/>
    </row>
    <row r="665" spans="2:11" ht="12.75">
      <c r="B665" s="635"/>
      <c r="C665" s="636" t="s">
        <v>1626</v>
      </c>
      <c r="D665" s="637"/>
      <c r="E665" s="637"/>
      <c r="F665" s="637"/>
      <c r="G665" s="637"/>
      <c r="H665" s="637"/>
      <c r="I665" s="637"/>
      <c r="J665" s="637"/>
      <c r="K665" s="638"/>
    </row>
    <row r="666" spans="2:11" ht="12.75">
      <c r="B666" s="635"/>
      <c r="C666" s="644" t="s">
        <v>524</v>
      </c>
      <c r="D666" s="677" t="s">
        <v>1526</v>
      </c>
      <c r="E666" s="637">
        <v>-1</v>
      </c>
      <c r="F666" s="637">
        <v>1</v>
      </c>
      <c r="G666" s="637">
        <v>1</v>
      </c>
      <c r="H666" s="637"/>
      <c r="I666" s="637">
        <v>2.1</v>
      </c>
      <c r="J666" s="637">
        <f t="shared" ref="J666:J672" si="64">G666*I666*F666*E666</f>
        <v>-2.1</v>
      </c>
      <c r="K666" s="638"/>
    </row>
    <row r="667" spans="2:11" ht="12.75">
      <c r="B667" s="635"/>
      <c r="C667" s="644" t="s">
        <v>527</v>
      </c>
      <c r="D667" s="677" t="s">
        <v>1526</v>
      </c>
      <c r="E667" s="637">
        <v>-1</v>
      </c>
      <c r="F667" s="637">
        <v>1</v>
      </c>
      <c r="G667" s="637">
        <v>0.8</v>
      </c>
      <c r="H667" s="637"/>
      <c r="I667" s="637">
        <v>2.1</v>
      </c>
      <c r="J667" s="637">
        <f t="shared" si="64"/>
        <v>-1.6800000000000002</v>
      </c>
      <c r="K667" s="638"/>
    </row>
    <row r="668" spans="2:11" ht="12.75">
      <c r="B668" s="635"/>
      <c r="C668" s="644" t="s">
        <v>529</v>
      </c>
      <c r="D668" s="677" t="s">
        <v>1526</v>
      </c>
      <c r="E668" s="637">
        <v>-1</v>
      </c>
      <c r="F668" s="637">
        <v>1</v>
      </c>
      <c r="G668" s="637">
        <v>1</v>
      </c>
      <c r="H668" s="637"/>
      <c r="I668" s="637">
        <v>2.4</v>
      </c>
      <c r="J668" s="637">
        <f t="shared" si="64"/>
        <v>-2.4</v>
      </c>
      <c r="K668" s="638"/>
    </row>
    <row r="669" spans="2:11" ht="12.75">
      <c r="B669" s="635"/>
      <c r="C669" s="644" t="s">
        <v>1631</v>
      </c>
      <c r="D669" s="677" t="s">
        <v>1526</v>
      </c>
      <c r="E669" s="637">
        <v>-1</v>
      </c>
      <c r="F669" s="637">
        <v>1</v>
      </c>
      <c r="G669" s="637">
        <v>2</v>
      </c>
      <c r="H669" s="637"/>
      <c r="I669" s="637">
        <v>1.8</v>
      </c>
      <c r="J669" s="637">
        <f t="shared" si="64"/>
        <v>-3.6</v>
      </c>
      <c r="K669" s="638"/>
    </row>
    <row r="670" spans="2:11" ht="12.75">
      <c r="B670" s="635"/>
      <c r="C670" s="644" t="s">
        <v>1636</v>
      </c>
      <c r="D670" s="677" t="s">
        <v>1526</v>
      </c>
      <c r="E670" s="637">
        <v>-1</v>
      </c>
      <c r="F670" s="637">
        <v>1</v>
      </c>
      <c r="G670" s="637">
        <v>0.6</v>
      </c>
      <c r="H670" s="637"/>
      <c r="I670" s="637">
        <v>1.8</v>
      </c>
      <c r="J670" s="637">
        <f t="shared" si="64"/>
        <v>-1.08</v>
      </c>
      <c r="K670" s="638"/>
    </row>
    <row r="671" spans="2:11" ht="12.75">
      <c r="B671" s="635"/>
      <c r="C671" s="644" t="s">
        <v>1637</v>
      </c>
      <c r="D671" s="677" t="s">
        <v>1526</v>
      </c>
      <c r="E671" s="637">
        <v>-1</v>
      </c>
      <c r="F671" s="637">
        <v>1</v>
      </c>
      <c r="G671" s="637">
        <v>1</v>
      </c>
      <c r="H671" s="637"/>
      <c r="I671" s="637">
        <v>1.8</v>
      </c>
      <c r="J671" s="637">
        <f t="shared" si="64"/>
        <v>-1.8</v>
      </c>
      <c r="K671" s="638"/>
    </row>
    <row r="672" spans="2:11" ht="12.75">
      <c r="B672" s="635"/>
      <c r="C672" s="644" t="s">
        <v>863</v>
      </c>
      <c r="D672" s="677" t="s">
        <v>1526</v>
      </c>
      <c r="E672" s="637">
        <v>-1</v>
      </c>
      <c r="F672" s="637">
        <v>1</v>
      </c>
      <c r="G672" s="637">
        <v>0.6</v>
      </c>
      <c r="H672" s="637"/>
      <c r="I672" s="637">
        <v>0.9</v>
      </c>
      <c r="J672" s="637">
        <f t="shared" si="64"/>
        <v>-0.54</v>
      </c>
      <c r="K672" s="638"/>
    </row>
    <row r="673" spans="2:11" ht="12.75">
      <c r="B673" s="635"/>
      <c r="C673" s="636" t="s">
        <v>1491</v>
      </c>
      <c r="D673" s="662" t="s">
        <v>1490</v>
      </c>
      <c r="E673" s="662"/>
      <c r="F673" s="662"/>
      <c r="G673" s="662"/>
      <c r="H673" s="662"/>
      <c r="I673" s="662"/>
      <c r="J673" s="662">
        <f>SUM(J663:J672)</f>
        <v>84.7</v>
      </c>
      <c r="K673" s="663"/>
    </row>
    <row r="674" spans="2:11" ht="12.75">
      <c r="B674" s="635"/>
      <c r="C674" s="644"/>
      <c r="D674" s="637"/>
      <c r="E674" s="637"/>
      <c r="F674" s="637"/>
      <c r="G674" s="637"/>
      <c r="H674" s="637"/>
      <c r="I674" s="637"/>
      <c r="J674" s="637"/>
      <c r="K674" s="638"/>
    </row>
    <row r="675" spans="2:11" ht="15">
      <c r="B675" s="645" t="s">
        <v>729</v>
      </c>
      <c r="C675" s="646" t="s">
        <v>1658</v>
      </c>
      <c r="D675" s="647"/>
      <c r="E675" s="647"/>
      <c r="F675" s="647"/>
      <c r="G675" s="647"/>
      <c r="H675" s="647"/>
      <c r="I675" s="647"/>
      <c r="J675" s="647"/>
      <c r="K675" s="648"/>
    </row>
    <row r="676" spans="2:11" ht="12.75">
      <c r="B676" s="635"/>
      <c r="C676" s="644"/>
      <c r="D676" s="637"/>
      <c r="E676" s="637"/>
      <c r="F676" s="637"/>
      <c r="G676" s="637"/>
      <c r="H676" s="637"/>
      <c r="I676" s="637"/>
      <c r="J676" s="637"/>
      <c r="K676" s="638"/>
    </row>
    <row r="677" spans="2:11" ht="12.75">
      <c r="B677" s="635"/>
      <c r="C677" s="636" t="s">
        <v>1498</v>
      </c>
      <c r="D677" s="637"/>
      <c r="E677" s="637" t="s">
        <v>751</v>
      </c>
      <c r="F677" s="637"/>
      <c r="G677" s="637"/>
      <c r="H677" s="637"/>
      <c r="I677" s="637"/>
      <c r="J677" s="637" t="s">
        <v>751</v>
      </c>
      <c r="K677" s="638"/>
    </row>
    <row r="678" spans="2:11" ht="12.75">
      <c r="B678" s="635"/>
      <c r="C678" s="644" t="s">
        <v>700</v>
      </c>
      <c r="D678" s="637" t="s">
        <v>1490</v>
      </c>
      <c r="E678" s="637">
        <v>1</v>
      </c>
      <c r="F678" s="637">
        <v>1</v>
      </c>
      <c r="G678" s="637">
        <v>0.8</v>
      </c>
      <c r="H678" s="637">
        <v>0.2</v>
      </c>
      <c r="I678" s="637">
        <v>2.75</v>
      </c>
      <c r="J678" s="649">
        <f t="shared" ref="J678:J679" si="65">G678*H678*I678*F678*E678</f>
        <v>0.44000000000000006</v>
      </c>
      <c r="K678" s="638"/>
    </row>
    <row r="679" spans="2:11" ht="12.75">
      <c r="B679" s="635"/>
      <c r="C679" s="644" t="s">
        <v>692</v>
      </c>
      <c r="D679" s="637" t="s">
        <v>1490</v>
      </c>
      <c r="E679" s="637">
        <v>1</v>
      </c>
      <c r="F679" s="637">
        <v>1</v>
      </c>
      <c r="G679" s="637">
        <v>0.6</v>
      </c>
      <c r="H679" s="637">
        <v>0.2</v>
      </c>
      <c r="I679" s="637">
        <v>2.75</v>
      </c>
      <c r="J679" s="649">
        <f t="shared" si="65"/>
        <v>0.32999999999999996</v>
      </c>
      <c r="K679" s="638"/>
    </row>
    <row r="680" spans="2:11" ht="12.75">
      <c r="B680" s="635"/>
      <c r="C680" s="636" t="s">
        <v>1499</v>
      </c>
      <c r="D680" s="637"/>
      <c r="E680" s="637" t="s">
        <v>751</v>
      </c>
      <c r="F680" s="637"/>
      <c r="G680" s="637"/>
      <c r="H680" s="637"/>
      <c r="I680" s="637"/>
      <c r="J680" s="649" t="s">
        <v>751</v>
      </c>
      <c r="K680" s="638"/>
    </row>
    <row r="681" spans="2:11" ht="12.75">
      <c r="B681" s="635"/>
      <c r="C681" s="644" t="s">
        <v>700</v>
      </c>
      <c r="D681" s="637" t="s">
        <v>1490</v>
      </c>
      <c r="E681" s="637">
        <v>1</v>
      </c>
      <c r="F681" s="637">
        <v>1</v>
      </c>
      <c r="G681" s="637">
        <v>0.8</v>
      </c>
      <c r="H681" s="637">
        <v>0.2</v>
      </c>
      <c r="I681" s="637">
        <v>2.75</v>
      </c>
      <c r="J681" s="649">
        <f t="shared" ref="J681:J682" si="66">G681*H681*I681*F681*E681</f>
        <v>0.44000000000000006</v>
      </c>
      <c r="K681" s="638"/>
    </row>
    <row r="682" spans="2:11" ht="12.75">
      <c r="B682" s="635"/>
      <c r="C682" s="644" t="s">
        <v>692</v>
      </c>
      <c r="D682" s="637" t="s">
        <v>1490</v>
      </c>
      <c r="E682" s="637">
        <v>1</v>
      </c>
      <c r="F682" s="637">
        <v>1</v>
      </c>
      <c r="G682" s="637">
        <v>0.6</v>
      </c>
      <c r="H682" s="637">
        <v>0.2</v>
      </c>
      <c r="I682" s="637">
        <v>2.75</v>
      </c>
      <c r="J682" s="649">
        <f t="shared" si="66"/>
        <v>0.32999999999999996</v>
      </c>
      <c r="K682" s="638"/>
    </row>
    <row r="683" spans="2:11" ht="12.75">
      <c r="B683" s="635"/>
      <c r="C683" s="636" t="s">
        <v>1501</v>
      </c>
      <c r="D683" s="637"/>
      <c r="E683" s="637" t="s">
        <v>751</v>
      </c>
      <c r="F683" s="637"/>
      <c r="G683" s="637"/>
      <c r="H683" s="637"/>
      <c r="I683" s="637"/>
      <c r="J683" s="649" t="s">
        <v>751</v>
      </c>
      <c r="K683" s="638"/>
    </row>
    <row r="684" spans="2:11" ht="12.75">
      <c r="B684" s="635"/>
      <c r="C684" s="644" t="s">
        <v>692</v>
      </c>
      <c r="D684" s="637" t="s">
        <v>1490</v>
      </c>
      <c r="E684" s="637">
        <v>1</v>
      </c>
      <c r="F684" s="637">
        <v>1</v>
      </c>
      <c r="G684" s="637">
        <v>0.6</v>
      </c>
      <c r="H684" s="637">
        <v>0.2</v>
      </c>
      <c r="I684" s="637">
        <v>2.75</v>
      </c>
      <c r="J684" s="649">
        <f t="shared" ref="J684:J685" si="67">G684*H684*I684*F684*E684</f>
        <v>0.32999999999999996</v>
      </c>
      <c r="K684" s="638"/>
    </row>
    <row r="685" spans="2:11" ht="12.75">
      <c r="B685" s="635"/>
      <c r="C685" s="644" t="s">
        <v>696</v>
      </c>
      <c r="D685" s="637" t="s">
        <v>1490</v>
      </c>
      <c r="E685" s="637">
        <v>1</v>
      </c>
      <c r="F685" s="637">
        <v>1</v>
      </c>
      <c r="G685" s="637">
        <v>0.7</v>
      </c>
      <c r="H685" s="637">
        <v>0.2</v>
      </c>
      <c r="I685" s="637">
        <v>2.75</v>
      </c>
      <c r="J685" s="649">
        <f t="shared" si="67"/>
        <v>0.38499999999999995</v>
      </c>
      <c r="K685" s="638"/>
    </row>
    <row r="686" spans="2:11" ht="12.75">
      <c r="B686" s="635"/>
      <c r="C686" s="636" t="s">
        <v>1502</v>
      </c>
      <c r="D686" s="637"/>
      <c r="E686" s="637" t="s">
        <v>751</v>
      </c>
      <c r="F686" s="637"/>
      <c r="G686" s="637"/>
      <c r="H686" s="637"/>
      <c r="I686" s="637"/>
      <c r="J686" s="649" t="s">
        <v>751</v>
      </c>
      <c r="K686" s="638"/>
    </row>
    <row r="687" spans="2:11" ht="12.75">
      <c r="B687" s="635"/>
      <c r="C687" s="644" t="s">
        <v>687</v>
      </c>
      <c r="D687" s="637" t="s">
        <v>1490</v>
      </c>
      <c r="E687" s="637">
        <v>1</v>
      </c>
      <c r="F687" s="637">
        <v>1</v>
      </c>
      <c r="G687" s="637">
        <v>0.5</v>
      </c>
      <c r="H687" s="637">
        <v>0.2</v>
      </c>
      <c r="I687" s="637">
        <v>2.75</v>
      </c>
      <c r="J687" s="649">
        <f t="shared" ref="J687:J688" si="68">G687*H687*I687*F687*E687</f>
        <v>0.27500000000000002</v>
      </c>
      <c r="K687" s="638"/>
    </row>
    <row r="688" spans="2:11" ht="12.75">
      <c r="B688" s="635"/>
      <c r="C688" s="644" t="s">
        <v>1523</v>
      </c>
      <c r="D688" s="637" t="s">
        <v>1490</v>
      </c>
      <c r="E688" s="637">
        <v>1</v>
      </c>
      <c r="F688" s="637">
        <v>1</v>
      </c>
      <c r="G688" s="637">
        <v>0.3</v>
      </c>
      <c r="H688" s="637">
        <v>0.2</v>
      </c>
      <c r="I688" s="637">
        <v>2.75</v>
      </c>
      <c r="J688" s="649">
        <f t="shared" si="68"/>
        <v>0.16499999999999998</v>
      </c>
      <c r="K688" s="638"/>
    </row>
    <row r="689" spans="2:11">
      <c r="B689" s="635"/>
      <c r="C689" s="640" t="s">
        <v>1491</v>
      </c>
      <c r="D689" s="641" t="s">
        <v>1490</v>
      </c>
      <c r="E689" s="641"/>
      <c r="F689" s="642"/>
      <c r="G689" s="642"/>
      <c r="H689" s="642"/>
      <c r="I689" s="642"/>
      <c r="J689" s="650">
        <f>SUM(J678:J688)</f>
        <v>2.6949999999999998</v>
      </c>
      <c r="K689" s="638"/>
    </row>
    <row r="690" spans="2:11" ht="12.75">
      <c r="B690" s="635"/>
      <c r="C690" s="644"/>
      <c r="D690" s="637"/>
      <c r="E690" s="637"/>
      <c r="F690" s="637"/>
      <c r="G690" s="637"/>
      <c r="H690" s="637"/>
      <c r="I690" s="637"/>
      <c r="J690" s="637"/>
      <c r="K690" s="638"/>
    </row>
    <row r="691" spans="2:11" ht="15">
      <c r="B691" s="645" t="s">
        <v>768</v>
      </c>
      <c r="C691" s="646" t="s">
        <v>1640</v>
      </c>
      <c r="D691" s="647"/>
      <c r="E691" s="647"/>
      <c r="F691" s="647"/>
      <c r="G691" s="647"/>
      <c r="H691" s="647"/>
      <c r="I691" s="647"/>
      <c r="J691" s="647"/>
      <c r="K691" s="648"/>
    </row>
    <row r="692" spans="2:11" ht="12.75">
      <c r="B692" s="635"/>
      <c r="C692" s="644" t="s">
        <v>1634</v>
      </c>
      <c r="D692" s="637" t="s">
        <v>1490</v>
      </c>
      <c r="E692" s="637">
        <v>1</v>
      </c>
      <c r="F692" s="637">
        <v>1</v>
      </c>
      <c r="G692" s="637">
        <v>35.6</v>
      </c>
      <c r="H692" s="637">
        <v>0.2</v>
      </c>
      <c r="I692" s="637">
        <v>0.55000000000000004</v>
      </c>
      <c r="J692" s="649">
        <f t="shared" ref="J692:J693" si="69">G692*H692*I692*F692*E692</f>
        <v>3.9160000000000008</v>
      </c>
      <c r="K692" s="638"/>
    </row>
    <row r="693" spans="2:11" ht="12.75">
      <c r="B693" s="635"/>
      <c r="C693" s="644" t="s">
        <v>1641</v>
      </c>
      <c r="D693" s="637" t="s">
        <v>1490</v>
      </c>
      <c r="E693" s="637">
        <v>1</v>
      </c>
      <c r="F693" s="637">
        <v>1</v>
      </c>
      <c r="G693" s="637">
        <v>0.85</v>
      </c>
      <c r="H693" s="637">
        <v>0.2</v>
      </c>
      <c r="I693" s="637">
        <v>0.5</v>
      </c>
      <c r="J693" s="649">
        <f t="shared" si="69"/>
        <v>8.5000000000000006E-2</v>
      </c>
      <c r="K693" s="638"/>
    </row>
    <row r="694" spans="2:11" ht="12.75">
      <c r="B694" s="635"/>
      <c r="C694" s="636" t="s">
        <v>1491</v>
      </c>
      <c r="D694" s="662" t="s">
        <v>1490</v>
      </c>
      <c r="E694" s="662"/>
      <c r="F694" s="662"/>
      <c r="G694" s="662"/>
      <c r="H694" s="662"/>
      <c r="I694" s="662"/>
      <c r="J694" s="674">
        <f>SUM(J692:J693)</f>
        <v>4.0010000000000012</v>
      </c>
      <c r="K694" s="663"/>
    </row>
    <row r="695" spans="2:11" ht="12.75">
      <c r="B695" s="635"/>
      <c r="C695" s="644"/>
      <c r="D695" s="637"/>
      <c r="E695" s="637"/>
      <c r="F695" s="637"/>
      <c r="G695" s="637"/>
      <c r="H695" s="637"/>
      <c r="I695" s="637"/>
      <c r="J695" s="637"/>
      <c r="K695" s="638"/>
    </row>
    <row r="696" spans="2:11" ht="15">
      <c r="B696" s="645" t="s">
        <v>759</v>
      </c>
      <c r="C696" s="646" t="s">
        <v>1644</v>
      </c>
      <c r="D696" s="647"/>
      <c r="E696" s="647"/>
      <c r="F696" s="647"/>
      <c r="G696" s="647"/>
      <c r="H696" s="647"/>
      <c r="I696" s="647"/>
      <c r="J696" s="647"/>
      <c r="K696" s="648"/>
    </row>
    <row r="697" spans="2:11" ht="12.75">
      <c r="B697" s="635"/>
      <c r="C697" s="644" t="s">
        <v>1652</v>
      </c>
      <c r="D697" s="637" t="s">
        <v>1490</v>
      </c>
      <c r="E697" s="637">
        <v>1</v>
      </c>
      <c r="F697" s="637">
        <v>1</v>
      </c>
      <c r="G697" s="637">
        <v>3</v>
      </c>
      <c r="H697" s="637">
        <v>4.5</v>
      </c>
      <c r="I697" s="637">
        <v>0.2</v>
      </c>
      <c r="J697" s="649">
        <f t="shared" ref="J697:J700" si="70">G697*H697*I697*F697*E697</f>
        <v>2.7</v>
      </c>
      <c r="K697" s="638"/>
    </row>
    <row r="698" spans="2:11" ht="12.75">
      <c r="B698" s="635"/>
      <c r="C698" s="644" t="s">
        <v>1653</v>
      </c>
      <c r="D698" s="637" t="s">
        <v>1490</v>
      </c>
      <c r="E698" s="637">
        <v>1</v>
      </c>
      <c r="F698" s="637">
        <v>1</v>
      </c>
      <c r="G698" s="637">
        <v>4</v>
      </c>
      <c r="H698" s="637">
        <v>4.5</v>
      </c>
      <c r="I698" s="637">
        <v>0.2</v>
      </c>
      <c r="J698" s="649">
        <f t="shared" si="70"/>
        <v>3.6</v>
      </c>
      <c r="K698" s="638"/>
    </row>
    <row r="699" spans="2:11" ht="12.75">
      <c r="B699" s="635"/>
      <c r="C699" s="644" t="s">
        <v>1654</v>
      </c>
      <c r="D699" s="637" t="s">
        <v>1490</v>
      </c>
      <c r="E699" s="637">
        <v>1</v>
      </c>
      <c r="F699" s="637">
        <v>1</v>
      </c>
      <c r="G699" s="637">
        <v>4.4000000000000004</v>
      </c>
      <c r="H699" s="637">
        <v>1.8</v>
      </c>
      <c r="I699" s="637">
        <v>0.2</v>
      </c>
      <c r="J699" s="649">
        <f t="shared" si="70"/>
        <v>1.5840000000000003</v>
      </c>
      <c r="K699" s="638"/>
    </row>
    <row r="700" spans="2:11" ht="12.75">
      <c r="B700" s="635"/>
      <c r="C700" s="644" t="s">
        <v>1655</v>
      </c>
      <c r="D700" s="637" t="s">
        <v>1490</v>
      </c>
      <c r="E700" s="637">
        <v>1</v>
      </c>
      <c r="F700" s="637">
        <v>1</v>
      </c>
      <c r="G700" s="662">
        <v>20.45</v>
      </c>
      <c r="H700" s="637">
        <v>0.85</v>
      </c>
      <c r="I700" s="637">
        <v>0.2</v>
      </c>
      <c r="J700" s="649">
        <f t="shared" si="70"/>
        <v>3.4765000000000001</v>
      </c>
      <c r="K700" s="638"/>
    </row>
    <row r="701" spans="2:11" ht="12.75">
      <c r="B701" s="635"/>
      <c r="C701" s="636" t="s">
        <v>1491</v>
      </c>
      <c r="D701" s="662" t="s">
        <v>1490</v>
      </c>
      <c r="E701" s="662"/>
      <c r="F701" s="662"/>
      <c r="G701" s="662"/>
      <c r="H701" s="662"/>
      <c r="I701" s="662"/>
      <c r="J701" s="674">
        <f>SUM(J697:J700)</f>
        <v>11.360500000000002</v>
      </c>
      <c r="K701" s="663"/>
    </row>
    <row r="702" spans="2:11" ht="12.75">
      <c r="B702" s="340"/>
      <c r="C702" s="341"/>
      <c r="D702" s="342"/>
      <c r="E702" s="342"/>
      <c r="F702" s="342"/>
      <c r="G702" s="342"/>
      <c r="H702" s="342"/>
      <c r="I702" s="342"/>
      <c r="J702" s="342"/>
      <c r="K702" s="346"/>
    </row>
    <row r="703" spans="2:11" ht="12.75">
      <c r="B703" s="326"/>
      <c r="C703" s="680"/>
      <c r="D703" s="328"/>
      <c r="E703" s="328"/>
      <c r="F703" s="328"/>
      <c r="G703" s="328"/>
      <c r="H703" s="328"/>
      <c r="I703" s="328"/>
      <c r="J703" s="328"/>
      <c r="K703" s="350"/>
    </row>
    <row r="704" spans="2:11" ht="12.75">
      <c r="B704" s="212"/>
      <c r="C704" s="681"/>
      <c r="D704" s="212"/>
      <c r="E704" s="212"/>
      <c r="F704" s="212"/>
      <c r="G704" s="212"/>
      <c r="H704" s="212"/>
      <c r="I704" s="212"/>
      <c r="J704" s="212"/>
      <c r="K704" s="212"/>
    </row>
    <row r="705" spans="2:11" ht="12.75">
      <c r="B705" s="212"/>
      <c r="C705" s="681"/>
      <c r="D705" s="212"/>
      <c r="E705" s="212"/>
      <c r="F705" s="212"/>
      <c r="G705" s="212"/>
      <c r="H705" s="212"/>
      <c r="I705" s="212"/>
      <c r="J705" s="212"/>
      <c r="K705" s="212"/>
    </row>
    <row r="706" spans="2:11" ht="12.75">
      <c r="B706" s="212"/>
      <c r="C706" s="681"/>
      <c r="D706" s="212"/>
      <c r="E706" s="212"/>
      <c r="F706" s="212"/>
      <c r="G706" s="212"/>
      <c r="H706" s="212"/>
      <c r="I706" s="212"/>
      <c r="J706" s="212"/>
      <c r="K706" s="212"/>
    </row>
    <row r="707" spans="2:11" ht="12.75">
      <c r="B707" s="212"/>
      <c r="C707" s="681"/>
      <c r="D707" s="212"/>
      <c r="E707" s="212"/>
      <c r="F707" s="212"/>
      <c r="G707" s="212"/>
      <c r="H707" s="212"/>
      <c r="I707" s="212"/>
      <c r="J707" s="212"/>
      <c r="K707" s="212"/>
    </row>
    <row r="708" spans="2:11" ht="12.75">
      <c r="B708" s="212"/>
      <c r="C708" s="681"/>
      <c r="D708" s="212"/>
      <c r="E708" s="212"/>
      <c r="F708" s="212"/>
      <c r="G708" s="212"/>
      <c r="H708" s="212"/>
      <c r="I708" s="212"/>
      <c r="J708" s="212"/>
      <c r="K708" s="212"/>
    </row>
    <row r="709" spans="2:11" ht="12.75">
      <c r="B709" s="212"/>
      <c r="C709" s="681"/>
      <c r="D709" s="212"/>
      <c r="E709" s="212"/>
      <c r="F709" s="212"/>
      <c r="G709" s="212"/>
      <c r="H709" s="212"/>
      <c r="I709" s="212"/>
      <c r="J709" s="212"/>
      <c r="K709" s="212"/>
    </row>
    <row r="710" spans="2:11" ht="12.75">
      <c r="B710" s="212"/>
      <c r="C710" s="681"/>
      <c r="D710" s="212"/>
      <c r="E710" s="212"/>
      <c r="F710" s="212"/>
      <c r="G710" s="212"/>
      <c r="H710" s="212"/>
      <c r="I710" s="212"/>
      <c r="J710" s="212"/>
      <c r="K710" s="212"/>
    </row>
    <row r="711" spans="2:11" ht="12.75">
      <c r="B711" s="212"/>
      <c r="C711" s="681"/>
      <c r="D711" s="212"/>
      <c r="E711" s="212"/>
      <c r="F711" s="212"/>
      <c r="G711" s="212"/>
      <c r="H711" s="212"/>
      <c r="I711" s="212"/>
      <c r="J711" s="212"/>
      <c r="K711" s="212"/>
    </row>
    <row r="712" spans="2:11" ht="12.75">
      <c r="B712" s="212"/>
      <c r="C712" s="681"/>
      <c r="D712" s="212"/>
      <c r="E712" s="212"/>
      <c r="F712" s="212"/>
      <c r="G712" s="212"/>
      <c r="H712" s="212"/>
      <c r="I712" s="212"/>
      <c r="J712" s="212"/>
      <c r="K712" s="212"/>
    </row>
    <row r="713" spans="2:11" ht="12.75">
      <c r="B713" s="212"/>
      <c r="C713" s="681"/>
      <c r="D713" s="212"/>
      <c r="E713" s="212"/>
      <c r="F713" s="212"/>
      <c r="G713" s="212"/>
      <c r="H713" s="212"/>
      <c r="I713" s="212"/>
      <c r="J713" s="212"/>
      <c r="K713" s="212"/>
    </row>
    <row r="714" spans="2:11" ht="12.75">
      <c r="B714" s="212"/>
      <c r="C714" s="681"/>
      <c r="D714" s="212"/>
      <c r="E714" s="212"/>
      <c r="F714" s="212"/>
      <c r="G714" s="212"/>
      <c r="H714" s="212"/>
      <c r="I714" s="212"/>
      <c r="J714" s="212"/>
      <c r="K714" s="212"/>
    </row>
    <row r="715" spans="2:11" ht="12.75">
      <c r="B715" s="212"/>
      <c r="C715" s="681"/>
      <c r="D715" s="212"/>
      <c r="E715" s="212"/>
      <c r="F715" s="212"/>
      <c r="G715" s="212"/>
      <c r="H715" s="212"/>
      <c r="I715" s="212"/>
      <c r="J715" s="212"/>
      <c r="K715" s="212"/>
    </row>
    <row r="716" spans="2:11" ht="12.75">
      <c r="B716" s="212"/>
      <c r="C716" s="681"/>
      <c r="D716" s="212"/>
      <c r="E716" s="212"/>
      <c r="F716" s="212"/>
      <c r="G716" s="212"/>
      <c r="H716" s="212"/>
      <c r="I716" s="212"/>
      <c r="J716" s="212"/>
      <c r="K716" s="212"/>
    </row>
    <row r="717" spans="2:11" ht="12.75">
      <c r="B717" s="212"/>
      <c r="C717" s="681"/>
      <c r="D717" s="212"/>
      <c r="E717" s="212"/>
      <c r="F717" s="212"/>
      <c r="G717" s="212"/>
      <c r="H717" s="212"/>
      <c r="I717" s="212"/>
      <c r="J717" s="212"/>
      <c r="K717" s="212"/>
    </row>
    <row r="718" spans="2:11" ht="12.75">
      <c r="B718" s="212"/>
      <c r="C718" s="681"/>
      <c r="D718" s="212"/>
      <c r="E718" s="212"/>
      <c r="F718" s="212"/>
      <c r="G718" s="212"/>
      <c r="H718" s="212"/>
      <c r="I718" s="212"/>
      <c r="J718" s="212"/>
      <c r="K718" s="212"/>
    </row>
    <row r="719" spans="2:11" ht="12.75">
      <c r="B719" s="212"/>
      <c r="C719" s="681"/>
      <c r="D719" s="212"/>
      <c r="E719" s="212"/>
      <c r="F719" s="212"/>
      <c r="G719" s="212"/>
      <c r="H719" s="212"/>
      <c r="I719" s="212"/>
      <c r="J719" s="212"/>
      <c r="K719" s="212"/>
    </row>
    <row r="720" spans="2:11" ht="12.75">
      <c r="B720" s="212"/>
      <c r="C720" s="681"/>
      <c r="D720" s="212"/>
      <c r="E720" s="212"/>
      <c r="F720" s="212"/>
      <c r="G720" s="212"/>
      <c r="H720" s="212"/>
      <c r="I720" s="212"/>
      <c r="J720" s="212"/>
      <c r="K720" s="212"/>
    </row>
    <row r="721" spans="2:11" ht="12.75">
      <c r="B721" s="212"/>
      <c r="C721" s="681"/>
      <c r="D721" s="212"/>
      <c r="E721" s="212"/>
      <c r="F721" s="212"/>
      <c r="G721" s="212"/>
      <c r="H721" s="212"/>
      <c r="I721" s="212"/>
      <c r="J721" s="212"/>
      <c r="K721" s="212"/>
    </row>
    <row r="722" spans="2:11" ht="12.75">
      <c r="B722" s="212"/>
      <c r="C722" s="681"/>
      <c r="D722" s="212"/>
      <c r="E722" s="212"/>
      <c r="F722" s="212"/>
      <c r="G722" s="212"/>
      <c r="H722" s="212"/>
      <c r="I722" s="212"/>
      <c r="J722" s="212"/>
      <c r="K722" s="212"/>
    </row>
    <row r="723" spans="2:11" ht="12.75">
      <c r="B723" s="212"/>
      <c r="C723" s="681"/>
      <c r="D723" s="212"/>
      <c r="E723" s="212"/>
      <c r="F723" s="212"/>
      <c r="G723" s="212"/>
      <c r="H723" s="212"/>
      <c r="I723" s="212"/>
      <c r="J723" s="212"/>
      <c r="K723" s="212"/>
    </row>
    <row r="724" spans="2:11" ht="12.75">
      <c r="B724" s="212"/>
      <c r="C724" s="681"/>
      <c r="D724" s="212"/>
      <c r="E724" s="212"/>
      <c r="F724" s="212"/>
      <c r="G724" s="212"/>
      <c r="H724" s="212"/>
      <c r="I724" s="212"/>
      <c r="J724" s="212"/>
      <c r="K724" s="212"/>
    </row>
    <row r="725" spans="2:11" ht="12.75">
      <c r="B725" s="212"/>
      <c r="C725" s="681"/>
      <c r="D725" s="212"/>
      <c r="E725" s="212"/>
      <c r="F725" s="212"/>
      <c r="G725" s="212"/>
      <c r="H725" s="212"/>
      <c r="I725" s="212"/>
      <c r="J725" s="212"/>
      <c r="K725" s="212"/>
    </row>
    <row r="726" spans="2:11" ht="12.75">
      <c r="B726" s="212"/>
      <c r="C726" s="681"/>
      <c r="D726" s="212"/>
      <c r="E726" s="212"/>
      <c r="F726" s="212"/>
      <c r="G726" s="212"/>
      <c r="H726" s="212"/>
      <c r="I726" s="212"/>
      <c r="J726" s="212"/>
      <c r="K726" s="212"/>
    </row>
    <row r="727" spans="2:11" ht="12.75">
      <c r="B727" s="212"/>
      <c r="C727" s="681"/>
      <c r="D727" s="212"/>
      <c r="E727" s="212"/>
      <c r="F727" s="212"/>
      <c r="G727" s="212"/>
      <c r="H727" s="212"/>
      <c r="I727" s="212"/>
      <c r="J727" s="212"/>
      <c r="K727" s="212"/>
    </row>
    <row r="728" spans="2:11" ht="12.75">
      <c r="B728" s="212"/>
      <c r="C728" s="681"/>
      <c r="D728" s="212"/>
      <c r="E728" s="212"/>
      <c r="F728" s="212"/>
      <c r="G728" s="212"/>
      <c r="H728" s="212"/>
      <c r="I728" s="212"/>
      <c r="J728" s="212"/>
      <c r="K728" s="212"/>
    </row>
    <row r="729" spans="2:11" ht="12.75">
      <c r="B729" s="212"/>
      <c r="C729" s="681"/>
      <c r="D729" s="212"/>
      <c r="E729" s="212"/>
      <c r="F729" s="212"/>
      <c r="G729" s="212"/>
      <c r="H729" s="212"/>
      <c r="I729" s="212"/>
      <c r="J729" s="212"/>
      <c r="K729" s="212"/>
    </row>
    <row r="730" spans="2:11" ht="12.75">
      <c r="B730" s="212"/>
      <c r="C730" s="681"/>
      <c r="D730" s="212"/>
      <c r="E730" s="212"/>
      <c r="F730" s="212"/>
      <c r="G730" s="212"/>
      <c r="H730" s="212"/>
      <c r="I730" s="212"/>
      <c r="J730" s="212"/>
      <c r="K730" s="212"/>
    </row>
    <row r="731" spans="2:11" ht="12.75">
      <c r="B731" s="212"/>
      <c r="C731" s="681"/>
      <c r="D731" s="212"/>
      <c r="E731" s="212"/>
      <c r="F731" s="212"/>
      <c r="G731" s="212"/>
      <c r="H731" s="212"/>
      <c r="I731" s="212"/>
      <c r="J731" s="212"/>
      <c r="K731" s="212"/>
    </row>
    <row r="732" spans="2:11" ht="12.75">
      <c r="B732" s="212"/>
      <c r="C732" s="681"/>
      <c r="D732" s="212"/>
      <c r="E732" s="212"/>
      <c r="F732" s="212"/>
      <c r="G732" s="212"/>
      <c r="H732" s="212"/>
      <c r="I732" s="212"/>
      <c r="J732" s="212"/>
      <c r="K732" s="212"/>
    </row>
    <row r="733" spans="2:11" ht="12.75">
      <c r="B733" s="212"/>
      <c r="C733" s="681"/>
      <c r="D733" s="212"/>
      <c r="E733" s="212"/>
      <c r="F733" s="212"/>
      <c r="G733" s="212"/>
      <c r="H733" s="212"/>
      <c r="I733" s="212"/>
      <c r="J733" s="212"/>
      <c r="K733" s="212"/>
    </row>
    <row r="734" spans="2:11" ht="12.75">
      <c r="B734" s="212"/>
      <c r="C734" s="681"/>
      <c r="D734" s="212"/>
      <c r="E734" s="212"/>
      <c r="F734" s="212"/>
      <c r="G734" s="212"/>
      <c r="H734" s="212"/>
      <c r="I734" s="212"/>
      <c r="J734" s="212"/>
      <c r="K734" s="212"/>
    </row>
    <row r="735" spans="2:11" ht="12.75">
      <c r="B735" s="212"/>
      <c r="C735" s="681"/>
      <c r="D735" s="212"/>
      <c r="E735" s="212"/>
      <c r="F735" s="212"/>
      <c r="G735" s="212"/>
      <c r="H735" s="212"/>
      <c r="I735" s="212"/>
      <c r="J735" s="212"/>
      <c r="K735" s="212"/>
    </row>
    <row r="736" spans="2:11" ht="12.75">
      <c r="B736" s="212"/>
      <c r="C736" s="681"/>
      <c r="D736" s="212"/>
      <c r="E736" s="212"/>
      <c r="F736" s="212"/>
      <c r="G736" s="212"/>
      <c r="H736" s="212"/>
      <c r="I736" s="212"/>
      <c r="J736" s="212"/>
      <c r="K736" s="212"/>
    </row>
    <row r="737" spans="2:11" ht="12.75">
      <c r="B737" s="212"/>
      <c r="C737" s="681"/>
      <c r="D737" s="212"/>
      <c r="E737" s="212"/>
      <c r="F737" s="212"/>
      <c r="G737" s="212"/>
      <c r="H737" s="212"/>
      <c r="I737" s="212"/>
      <c r="J737" s="212"/>
      <c r="K737" s="212"/>
    </row>
    <row r="738" spans="2:11" ht="12.75">
      <c r="B738" s="212"/>
      <c r="C738" s="681"/>
      <c r="D738" s="212"/>
      <c r="E738" s="212"/>
      <c r="F738" s="212"/>
      <c r="G738" s="212"/>
      <c r="H738" s="212"/>
      <c r="I738" s="212"/>
      <c r="J738" s="212"/>
      <c r="K738" s="212"/>
    </row>
    <row r="739" spans="2:11" ht="12.75">
      <c r="B739" s="212"/>
      <c r="C739" s="681"/>
      <c r="D739" s="212"/>
      <c r="E739" s="212"/>
      <c r="F739" s="212"/>
      <c r="G739" s="212"/>
      <c r="H739" s="212"/>
      <c r="I739" s="212"/>
      <c r="J739" s="212"/>
      <c r="K739" s="212"/>
    </row>
    <row r="740" spans="2:11" ht="12.75">
      <c r="B740" s="212"/>
      <c r="C740" s="681"/>
      <c r="D740" s="212"/>
      <c r="E740" s="212"/>
      <c r="F740" s="212"/>
      <c r="G740" s="212"/>
      <c r="H740" s="212"/>
      <c r="I740" s="212"/>
      <c r="J740" s="212"/>
      <c r="K740" s="212"/>
    </row>
    <row r="741" spans="2:11" ht="12.75">
      <c r="B741" s="212"/>
      <c r="C741" s="681"/>
      <c r="D741" s="212"/>
      <c r="E741" s="212"/>
      <c r="F741" s="212"/>
      <c r="G741" s="212"/>
      <c r="H741" s="212"/>
      <c r="I741" s="212"/>
      <c r="J741" s="212"/>
      <c r="K741" s="212"/>
    </row>
    <row r="742" spans="2:11" ht="12.75">
      <c r="B742" s="212"/>
      <c r="C742" s="681"/>
      <c r="D742" s="212"/>
      <c r="E742" s="212"/>
      <c r="F742" s="212"/>
      <c r="G742" s="212"/>
      <c r="H742" s="212"/>
      <c r="I742" s="212"/>
      <c r="J742" s="212"/>
      <c r="K742" s="212"/>
    </row>
    <row r="743" spans="2:11" ht="12.75">
      <c r="B743" s="212"/>
      <c r="C743" s="681"/>
      <c r="D743" s="212"/>
      <c r="E743" s="212"/>
      <c r="F743" s="212"/>
      <c r="G743" s="212"/>
      <c r="H743" s="212"/>
      <c r="I743" s="212"/>
      <c r="J743" s="212"/>
      <c r="K743" s="212"/>
    </row>
    <row r="744" spans="2:11" ht="12.75">
      <c r="B744" s="212"/>
      <c r="C744" s="681"/>
      <c r="D744" s="212"/>
      <c r="E744" s="212"/>
      <c r="F744" s="212"/>
      <c r="G744" s="212"/>
      <c r="H744" s="212"/>
      <c r="I744" s="212"/>
      <c r="J744" s="212"/>
      <c r="K744" s="212"/>
    </row>
    <row r="745" spans="2:11" ht="12.75">
      <c r="B745" s="212"/>
      <c r="C745" s="681"/>
      <c r="D745" s="212"/>
      <c r="E745" s="212"/>
      <c r="F745" s="212"/>
      <c r="G745" s="212"/>
      <c r="H745" s="212"/>
      <c r="I745" s="212"/>
      <c r="J745" s="212"/>
      <c r="K745" s="212"/>
    </row>
    <row r="746" spans="2:11" ht="12.75">
      <c r="B746" s="212"/>
      <c r="C746" s="681"/>
      <c r="D746" s="212"/>
      <c r="E746" s="212"/>
      <c r="F746" s="212"/>
      <c r="G746" s="212"/>
      <c r="H746" s="212"/>
      <c r="I746" s="212"/>
      <c r="J746" s="212"/>
      <c r="K746" s="212"/>
    </row>
    <row r="747" spans="2:11" ht="12.75">
      <c r="B747" s="212"/>
      <c r="C747" s="681"/>
      <c r="D747" s="212"/>
      <c r="E747" s="212"/>
      <c r="F747" s="212"/>
      <c r="G747" s="212"/>
      <c r="H747" s="212"/>
      <c r="I747" s="212"/>
      <c r="J747" s="212"/>
      <c r="K747" s="212"/>
    </row>
    <row r="748" spans="2:11" ht="12.75">
      <c r="B748" s="212"/>
      <c r="C748" s="681"/>
      <c r="D748" s="212"/>
      <c r="E748" s="212"/>
      <c r="F748" s="212"/>
      <c r="G748" s="212"/>
      <c r="H748" s="212"/>
      <c r="I748" s="212"/>
      <c r="J748" s="212"/>
      <c r="K748" s="212"/>
    </row>
    <row r="749" spans="2:11" ht="12.75">
      <c r="B749" s="212"/>
      <c r="C749" s="681"/>
      <c r="D749" s="212"/>
      <c r="E749" s="212"/>
      <c r="F749" s="212"/>
      <c r="G749" s="212"/>
      <c r="H749" s="212"/>
      <c r="I749" s="212"/>
      <c r="J749" s="212"/>
      <c r="K749" s="212"/>
    </row>
    <row r="750" spans="2:11" ht="12.75">
      <c r="B750" s="212"/>
      <c r="C750" s="681"/>
      <c r="D750" s="212"/>
      <c r="E750" s="212"/>
      <c r="F750" s="212"/>
      <c r="G750" s="212"/>
      <c r="H750" s="212"/>
      <c r="I750" s="212"/>
      <c r="J750" s="212"/>
      <c r="K750" s="212"/>
    </row>
    <row r="751" spans="2:11" ht="12.75">
      <c r="B751" s="212"/>
      <c r="C751" s="681"/>
      <c r="D751" s="212"/>
      <c r="E751" s="212"/>
      <c r="F751" s="212"/>
      <c r="G751" s="212"/>
      <c r="H751" s="212"/>
      <c r="I751" s="212"/>
      <c r="J751" s="212"/>
      <c r="K751" s="212"/>
    </row>
    <row r="752" spans="2:11" ht="12.75">
      <c r="B752" s="212"/>
      <c r="C752" s="681"/>
      <c r="D752" s="212"/>
      <c r="E752" s="212"/>
      <c r="F752" s="212"/>
      <c r="G752" s="212"/>
      <c r="H752" s="212"/>
      <c r="I752" s="212"/>
      <c r="J752" s="212"/>
      <c r="K752" s="212"/>
    </row>
    <row r="753" spans="2:11" ht="12.75">
      <c r="B753" s="212"/>
      <c r="C753" s="681"/>
      <c r="D753" s="212"/>
      <c r="E753" s="212"/>
      <c r="F753" s="212"/>
      <c r="G753" s="212"/>
      <c r="H753" s="212"/>
      <c r="I753" s="212"/>
      <c r="J753" s="212"/>
      <c r="K753" s="212"/>
    </row>
    <row r="754" spans="2:11" ht="12.75">
      <c r="B754" s="212"/>
      <c r="C754" s="681"/>
      <c r="D754" s="212"/>
      <c r="E754" s="212"/>
      <c r="F754" s="212"/>
      <c r="G754" s="212"/>
      <c r="H754" s="212"/>
      <c r="I754" s="212"/>
      <c r="J754" s="212"/>
      <c r="K754" s="212"/>
    </row>
    <row r="755" spans="2:11" ht="12.75">
      <c r="B755" s="212"/>
      <c r="C755" s="681"/>
      <c r="D755" s="212"/>
      <c r="E755" s="212"/>
      <c r="F755" s="212"/>
      <c r="G755" s="212"/>
      <c r="H755" s="212"/>
      <c r="I755" s="212"/>
      <c r="J755" s="212"/>
      <c r="K755" s="212"/>
    </row>
    <row r="756" spans="2:11" ht="12.75">
      <c r="B756" s="212"/>
      <c r="C756" s="681"/>
      <c r="D756" s="212"/>
      <c r="E756" s="212"/>
      <c r="F756" s="212"/>
      <c r="G756" s="212"/>
      <c r="H756" s="212"/>
      <c r="I756" s="212"/>
      <c r="J756" s="212"/>
      <c r="K756" s="212"/>
    </row>
    <row r="757" spans="2:11" ht="12.75">
      <c r="B757" s="212"/>
      <c r="C757" s="681"/>
      <c r="D757" s="212"/>
      <c r="E757" s="212"/>
      <c r="F757" s="212"/>
      <c r="G757" s="212"/>
      <c r="H757" s="212"/>
      <c r="I757" s="212"/>
      <c r="J757" s="212"/>
      <c r="K757" s="212"/>
    </row>
    <row r="758" spans="2:11" ht="12.75">
      <c r="B758" s="212"/>
      <c r="C758" s="681"/>
      <c r="D758" s="212"/>
      <c r="E758" s="212"/>
      <c r="F758" s="212"/>
      <c r="G758" s="212"/>
      <c r="H758" s="212"/>
      <c r="I758" s="212"/>
      <c r="J758" s="212"/>
      <c r="K758" s="212"/>
    </row>
    <row r="759" spans="2:11" ht="12.75">
      <c r="B759" s="212"/>
      <c r="C759" s="681"/>
      <c r="D759" s="212"/>
      <c r="E759" s="212"/>
      <c r="F759" s="212"/>
      <c r="G759" s="212"/>
      <c r="H759" s="212"/>
      <c r="I759" s="212"/>
      <c r="J759" s="212"/>
      <c r="K759" s="212"/>
    </row>
    <row r="760" spans="2:11" ht="12.75">
      <c r="B760" s="212"/>
      <c r="C760" s="681"/>
      <c r="D760" s="212"/>
      <c r="E760" s="212"/>
      <c r="F760" s="212"/>
      <c r="G760" s="212"/>
      <c r="H760" s="212"/>
      <c r="I760" s="212"/>
      <c r="J760" s="212"/>
      <c r="K760" s="212"/>
    </row>
    <row r="761" spans="2:11" ht="12.75">
      <c r="B761" s="212"/>
      <c r="C761" s="681"/>
      <c r="D761" s="212"/>
      <c r="E761" s="212"/>
      <c r="F761" s="212"/>
      <c r="G761" s="212"/>
      <c r="H761" s="212"/>
      <c r="I761" s="212"/>
      <c r="J761" s="212"/>
      <c r="K761" s="212"/>
    </row>
    <row r="762" spans="2:11" ht="12.75">
      <c r="B762" s="212"/>
      <c r="C762" s="681"/>
      <c r="D762" s="212"/>
      <c r="E762" s="212"/>
      <c r="F762" s="212"/>
      <c r="G762" s="212"/>
      <c r="H762" s="212"/>
      <c r="I762" s="212"/>
      <c r="J762" s="212"/>
      <c r="K762" s="212"/>
    </row>
    <row r="763" spans="2:11" ht="12.75">
      <c r="B763" s="212"/>
      <c r="C763" s="681"/>
      <c r="D763" s="212"/>
      <c r="E763" s="212"/>
      <c r="F763" s="212"/>
      <c r="G763" s="212"/>
      <c r="H763" s="212"/>
      <c r="I763" s="212"/>
      <c r="J763" s="212"/>
      <c r="K763" s="212"/>
    </row>
    <row r="764" spans="2:11" ht="12.75">
      <c r="B764" s="212"/>
      <c r="C764" s="681"/>
      <c r="D764" s="212"/>
      <c r="E764" s="212"/>
      <c r="F764" s="212"/>
      <c r="G764" s="212"/>
      <c r="H764" s="212"/>
      <c r="I764" s="212"/>
      <c r="J764" s="212"/>
      <c r="K764" s="212"/>
    </row>
    <row r="765" spans="2:11" ht="12.75">
      <c r="B765" s="212"/>
      <c r="C765" s="681"/>
      <c r="D765" s="212"/>
      <c r="E765" s="212"/>
      <c r="F765" s="212"/>
      <c r="G765" s="212"/>
      <c r="H765" s="212"/>
      <c r="I765" s="212"/>
      <c r="J765" s="212"/>
      <c r="K765" s="212"/>
    </row>
    <row r="766" spans="2:11" ht="12.75">
      <c r="B766" s="212"/>
      <c r="C766" s="681"/>
      <c r="D766" s="212"/>
      <c r="E766" s="212"/>
      <c r="F766" s="212"/>
      <c r="G766" s="212"/>
      <c r="H766" s="212"/>
      <c r="I766" s="212"/>
      <c r="J766" s="212"/>
      <c r="K766" s="212"/>
    </row>
    <row r="767" spans="2:11" ht="12.75">
      <c r="B767" s="212"/>
      <c r="C767" s="681"/>
      <c r="D767" s="212"/>
      <c r="E767" s="212"/>
      <c r="F767" s="212"/>
      <c r="G767" s="212"/>
      <c r="H767" s="212"/>
      <c r="I767" s="212"/>
      <c r="J767" s="212"/>
      <c r="K767" s="212"/>
    </row>
    <row r="768" spans="2:11" ht="12.75">
      <c r="B768" s="212"/>
      <c r="C768" s="681"/>
      <c r="D768" s="212"/>
      <c r="E768" s="212"/>
      <c r="F768" s="212"/>
      <c r="G768" s="212"/>
      <c r="H768" s="212"/>
      <c r="I768" s="212"/>
      <c r="J768" s="212"/>
      <c r="K768" s="212"/>
    </row>
    <row r="769" spans="2:11" ht="12.75">
      <c r="B769" s="212"/>
      <c r="C769" s="681"/>
      <c r="D769" s="212"/>
      <c r="E769" s="212"/>
      <c r="F769" s="212"/>
      <c r="G769" s="212"/>
      <c r="H769" s="212"/>
      <c r="I769" s="212"/>
      <c r="J769" s="212"/>
      <c r="K769" s="212"/>
    </row>
    <row r="770" spans="2:11" ht="12.75">
      <c r="B770" s="212"/>
      <c r="C770" s="681"/>
      <c r="D770" s="212"/>
      <c r="E770" s="212"/>
      <c r="F770" s="212"/>
      <c r="G770" s="212"/>
      <c r="H770" s="212"/>
      <c r="I770" s="212"/>
      <c r="J770" s="212"/>
      <c r="K770" s="212"/>
    </row>
    <row r="771" spans="2:11" ht="12.75">
      <c r="B771" s="212"/>
      <c r="C771" s="681"/>
      <c r="D771" s="212"/>
      <c r="E771" s="212"/>
      <c r="F771" s="212"/>
      <c r="G771" s="212"/>
      <c r="H771" s="212"/>
      <c r="I771" s="212"/>
      <c r="J771" s="212"/>
      <c r="K771" s="212"/>
    </row>
    <row r="772" spans="2:11" ht="12.75">
      <c r="B772" s="212"/>
      <c r="C772" s="681"/>
      <c r="D772" s="212"/>
      <c r="E772" s="212"/>
      <c r="F772" s="212"/>
      <c r="G772" s="212"/>
      <c r="H772" s="212"/>
      <c r="I772" s="212"/>
      <c r="J772" s="212"/>
      <c r="K772" s="212"/>
    </row>
    <row r="773" spans="2:11" ht="12.75">
      <c r="B773" s="212"/>
      <c r="C773" s="681"/>
      <c r="D773" s="212"/>
      <c r="E773" s="212"/>
      <c r="F773" s="212"/>
      <c r="G773" s="212"/>
      <c r="H773" s="212"/>
      <c r="I773" s="212"/>
      <c r="J773" s="212"/>
      <c r="K773" s="212"/>
    </row>
    <row r="774" spans="2:11" ht="12.75">
      <c r="B774" s="212"/>
      <c r="C774" s="681"/>
      <c r="D774" s="212"/>
      <c r="E774" s="212"/>
      <c r="F774" s="212"/>
      <c r="G774" s="212"/>
      <c r="H774" s="212"/>
      <c r="I774" s="212"/>
      <c r="J774" s="212"/>
      <c r="K774" s="212"/>
    </row>
    <row r="775" spans="2:11" ht="12.75">
      <c r="B775" s="212"/>
      <c r="C775" s="681"/>
      <c r="D775" s="212"/>
      <c r="E775" s="212"/>
      <c r="F775" s="212"/>
      <c r="G775" s="212"/>
      <c r="H775" s="212"/>
      <c r="I775" s="212"/>
      <c r="J775" s="212"/>
      <c r="K775" s="212"/>
    </row>
    <row r="776" spans="2:11" ht="12.75">
      <c r="B776" s="212"/>
      <c r="C776" s="681"/>
      <c r="D776" s="212"/>
      <c r="E776" s="212"/>
      <c r="F776" s="212"/>
      <c r="G776" s="212"/>
      <c r="H776" s="212"/>
      <c r="I776" s="212"/>
      <c r="J776" s="212"/>
      <c r="K776" s="212"/>
    </row>
    <row r="777" spans="2:11" ht="12.75">
      <c r="B777" s="212"/>
      <c r="C777" s="681"/>
      <c r="D777" s="212"/>
      <c r="E777" s="212"/>
      <c r="F777" s="212"/>
      <c r="G777" s="212"/>
      <c r="H777" s="212"/>
      <c r="I777" s="212"/>
      <c r="J777" s="212"/>
      <c r="K777" s="212"/>
    </row>
    <row r="778" spans="2:11" ht="12.75">
      <c r="B778" s="212"/>
      <c r="C778" s="681"/>
      <c r="D778" s="212"/>
      <c r="E778" s="212"/>
      <c r="F778" s="212"/>
      <c r="G778" s="212"/>
      <c r="H778" s="212"/>
      <c r="I778" s="212"/>
      <c r="J778" s="212"/>
      <c r="K778" s="212"/>
    </row>
    <row r="779" spans="2:11" ht="12.75">
      <c r="B779" s="212"/>
      <c r="C779" s="681"/>
      <c r="D779" s="212"/>
      <c r="E779" s="212"/>
      <c r="F779" s="212"/>
      <c r="G779" s="212"/>
      <c r="H779" s="212"/>
      <c r="I779" s="212"/>
      <c r="J779" s="212"/>
      <c r="K779" s="212"/>
    </row>
    <row r="780" spans="2:11" ht="12.75">
      <c r="B780" s="212"/>
      <c r="C780" s="681"/>
      <c r="D780" s="212"/>
      <c r="E780" s="212"/>
      <c r="F780" s="212"/>
      <c r="G780" s="212"/>
      <c r="H780" s="212"/>
      <c r="I780" s="212"/>
      <c r="J780" s="212"/>
      <c r="K780" s="212"/>
    </row>
    <row r="781" spans="2:11" ht="12.75">
      <c r="B781" s="212"/>
      <c r="C781" s="681"/>
      <c r="D781" s="212"/>
      <c r="E781" s="212"/>
      <c r="F781" s="212"/>
      <c r="G781" s="212"/>
      <c r="H781" s="212"/>
      <c r="I781" s="212"/>
      <c r="J781" s="212"/>
      <c r="K781" s="212"/>
    </row>
    <row r="782" spans="2:11" ht="12.75">
      <c r="B782" s="212"/>
      <c r="C782" s="681"/>
      <c r="D782" s="212"/>
      <c r="E782" s="212"/>
      <c r="F782" s="212"/>
      <c r="G782" s="212"/>
      <c r="H782" s="212"/>
      <c r="I782" s="212"/>
      <c r="J782" s="212"/>
      <c r="K782" s="212"/>
    </row>
    <row r="783" spans="2:11" ht="12.75">
      <c r="B783" s="212"/>
      <c r="C783" s="681"/>
      <c r="D783" s="212"/>
      <c r="E783" s="212"/>
      <c r="F783" s="212"/>
      <c r="G783" s="212"/>
      <c r="H783" s="212"/>
      <c r="I783" s="212"/>
      <c r="J783" s="212"/>
      <c r="K783" s="212"/>
    </row>
    <row r="784" spans="2:11" ht="12.75">
      <c r="B784" s="212"/>
      <c r="C784" s="681"/>
      <c r="D784" s="212"/>
      <c r="E784" s="212"/>
      <c r="F784" s="212"/>
      <c r="G784" s="212"/>
      <c r="H784" s="212"/>
      <c r="I784" s="212"/>
      <c r="J784" s="212"/>
      <c r="K784" s="212"/>
    </row>
    <row r="785" spans="2:11" ht="12.75">
      <c r="B785" s="212"/>
      <c r="C785" s="681"/>
      <c r="D785" s="212"/>
      <c r="E785" s="212"/>
      <c r="F785" s="212"/>
      <c r="G785" s="212"/>
      <c r="H785" s="212"/>
      <c r="I785" s="212"/>
      <c r="J785" s="212"/>
      <c r="K785" s="212"/>
    </row>
    <row r="786" spans="2:11" ht="12.75">
      <c r="B786" s="212"/>
      <c r="C786" s="681"/>
      <c r="D786" s="212"/>
      <c r="E786" s="212"/>
      <c r="F786" s="212"/>
      <c r="G786" s="212"/>
      <c r="H786" s="212"/>
      <c r="I786" s="212"/>
      <c r="J786" s="212"/>
      <c r="K786" s="212"/>
    </row>
    <row r="787" spans="2:11" ht="12.75">
      <c r="B787" s="212"/>
      <c r="C787" s="681"/>
      <c r="D787" s="212"/>
      <c r="E787" s="212"/>
      <c r="F787" s="212"/>
      <c r="G787" s="212"/>
      <c r="H787" s="212"/>
      <c r="I787" s="212"/>
      <c r="J787" s="212"/>
      <c r="K787" s="212"/>
    </row>
    <row r="788" spans="2:11" ht="12.75">
      <c r="B788" s="212"/>
      <c r="C788" s="681"/>
      <c r="D788" s="212"/>
      <c r="E788" s="212"/>
      <c r="F788" s="212"/>
      <c r="G788" s="212"/>
      <c r="H788" s="212"/>
      <c r="I788" s="212"/>
      <c r="J788" s="212"/>
      <c r="K788" s="212"/>
    </row>
    <row r="789" spans="2:11" ht="12.75">
      <c r="B789" s="212"/>
      <c r="C789" s="681"/>
      <c r="D789" s="212"/>
      <c r="E789" s="212"/>
      <c r="F789" s="212"/>
      <c r="G789" s="212"/>
      <c r="H789" s="212"/>
      <c r="I789" s="212"/>
      <c r="J789" s="212"/>
      <c r="K789" s="212"/>
    </row>
    <row r="790" spans="2:11" ht="12.75">
      <c r="B790" s="212"/>
      <c r="C790" s="681"/>
      <c r="D790" s="212"/>
      <c r="E790" s="212"/>
      <c r="F790" s="212"/>
      <c r="G790" s="212"/>
      <c r="H790" s="212"/>
      <c r="I790" s="212"/>
      <c r="J790" s="212"/>
      <c r="K790" s="212"/>
    </row>
    <row r="791" spans="2:11" ht="12.75">
      <c r="B791" s="212"/>
      <c r="C791" s="681"/>
      <c r="D791" s="212"/>
      <c r="E791" s="212"/>
      <c r="F791" s="212"/>
      <c r="G791" s="212"/>
      <c r="H791" s="212"/>
      <c r="I791" s="212"/>
      <c r="J791" s="212"/>
      <c r="K791" s="212"/>
    </row>
    <row r="792" spans="2:11" ht="12.75">
      <c r="B792" s="212"/>
      <c r="C792" s="681"/>
      <c r="D792" s="212"/>
      <c r="E792" s="212"/>
      <c r="F792" s="212"/>
      <c r="G792" s="212"/>
      <c r="H792" s="212"/>
      <c r="I792" s="212"/>
      <c r="J792" s="212"/>
      <c r="K792" s="212"/>
    </row>
    <row r="793" spans="2:11" ht="12.75">
      <c r="B793" s="212"/>
      <c r="C793" s="681"/>
      <c r="D793" s="212"/>
      <c r="E793" s="212"/>
      <c r="F793" s="212"/>
      <c r="G793" s="212"/>
      <c r="H793" s="212"/>
      <c r="I793" s="212"/>
      <c r="J793" s="212"/>
      <c r="K793" s="212"/>
    </row>
    <row r="794" spans="2:11" ht="12.75">
      <c r="B794" s="212"/>
      <c r="C794" s="681"/>
      <c r="D794" s="212"/>
      <c r="E794" s="212"/>
      <c r="F794" s="212"/>
      <c r="G794" s="212"/>
      <c r="H794" s="212"/>
      <c r="I794" s="212"/>
      <c r="J794" s="212"/>
      <c r="K794" s="212"/>
    </row>
    <row r="795" spans="2:11" ht="12.75">
      <c r="B795" s="212"/>
      <c r="C795" s="681"/>
      <c r="D795" s="212"/>
      <c r="E795" s="212"/>
      <c r="F795" s="212"/>
      <c r="G795" s="212"/>
      <c r="H795" s="212"/>
      <c r="I795" s="212"/>
      <c r="J795" s="212"/>
      <c r="K795" s="212"/>
    </row>
    <row r="796" spans="2:11" ht="12.75">
      <c r="B796" s="212"/>
      <c r="C796" s="681"/>
      <c r="D796" s="212"/>
      <c r="E796" s="212"/>
      <c r="F796" s="212"/>
      <c r="G796" s="212"/>
      <c r="H796" s="212"/>
      <c r="I796" s="212"/>
      <c r="J796" s="212"/>
      <c r="K796" s="212"/>
    </row>
    <row r="797" spans="2:11" ht="12.75">
      <c r="B797" s="212"/>
      <c r="C797" s="681"/>
      <c r="D797" s="212"/>
      <c r="E797" s="212"/>
      <c r="F797" s="212"/>
      <c r="G797" s="212"/>
      <c r="H797" s="212"/>
      <c r="I797" s="212"/>
      <c r="J797" s="212"/>
      <c r="K797" s="212"/>
    </row>
    <row r="798" spans="2:11" ht="12.75">
      <c r="B798" s="212"/>
      <c r="C798" s="681"/>
      <c r="D798" s="212"/>
      <c r="E798" s="212"/>
      <c r="F798" s="212"/>
      <c r="G798" s="212"/>
      <c r="H798" s="212"/>
      <c r="I798" s="212"/>
      <c r="J798" s="212"/>
      <c r="K798" s="212"/>
    </row>
    <row r="799" spans="2:11" ht="12.75">
      <c r="B799" s="212"/>
      <c r="C799" s="681"/>
      <c r="D799" s="212"/>
      <c r="E799" s="212"/>
      <c r="F799" s="212"/>
      <c r="G799" s="212"/>
      <c r="H799" s="212"/>
      <c r="I799" s="212"/>
      <c r="J799" s="212"/>
      <c r="K799" s="212"/>
    </row>
    <row r="800" spans="2:11" ht="12.75">
      <c r="B800" s="212"/>
      <c r="C800" s="681"/>
      <c r="D800" s="212"/>
      <c r="E800" s="212"/>
      <c r="F800" s="212"/>
      <c r="G800" s="212"/>
      <c r="H800" s="212"/>
      <c r="I800" s="212"/>
      <c r="J800" s="212"/>
      <c r="K800" s="212"/>
    </row>
    <row r="801" spans="2:11" ht="12.75">
      <c r="B801" s="212"/>
      <c r="C801" s="681"/>
      <c r="D801" s="212"/>
      <c r="E801" s="212"/>
      <c r="F801" s="212"/>
      <c r="G801" s="212"/>
      <c r="H801" s="212"/>
      <c r="I801" s="212"/>
      <c r="J801" s="212"/>
      <c r="K801" s="212"/>
    </row>
    <row r="802" spans="2:11" ht="12.75">
      <c r="B802" s="212"/>
      <c r="C802" s="681"/>
      <c r="D802" s="212"/>
      <c r="E802" s="212"/>
      <c r="F802" s="212"/>
      <c r="G802" s="212"/>
      <c r="H802" s="212"/>
      <c r="I802" s="212"/>
      <c r="J802" s="212"/>
      <c r="K802" s="212"/>
    </row>
    <row r="803" spans="2:11" ht="12.75">
      <c r="B803" s="212"/>
      <c r="C803" s="681"/>
      <c r="D803" s="212"/>
      <c r="E803" s="212"/>
      <c r="F803" s="212"/>
      <c r="G803" s="212"/>
      <c r="H803" s="212"/>
      <c r="I803" s="212"/>
      <c r="J803" s="212"/>
      <c r="K803" s="212"/>
    </row>
    <row r="804" spans="2:11" ht="12.75">
      <c r="B804" s="212"/>
      <c r="C804" s="681"/>
      <c r="D804" s="212"/>
      <c r="E804" s="212"/>
      <c r="F804" s="212"/>
      <c r="G804" s="212"/>
      <c r="H804" s="212"/>
      <c r="I804" s="212"/>
      <c r="J804" s="212"/>
      <c r="K804" s="212"/>
    </row>
    <row r="805" spans="2:11" ht="12.75">
      <c r="B805" s="212"/>
      <c r="C805" s="681"/>
      <c r="D805" s="212"/>
      <c r="E805" s="212"/>
      <c r="F805" s="212"/>
      <c r="G805" s="212"/>
      <c r="H805" s="212"/>
      <c r="I805" s="212"/>
      <c r="J805" s="212"/>
      <c r="K805" s="212"/>
    </row>
    <row r="806" spans="2:11" ht="12.75">
      <c r="B806" s="212"/>
      <c r="C806" s="681"/>
      <c r="D806" s="212"/>
      <c r="E806" s="212"/>
      <c r="F806" s="212"/>
      <c r="G806" s="212"/>
      <c r="H806" s="212"/>
      <c r="I806" s="212"/>
      <c r="J806" s="212"/>
      <c r="K806" s="212"/>
    </row>
    <row r="807" spans="2:11" ht="12.75">
      <c r="B807" s="212"/>
      <c r="C807" s="681"/>
      <c r="D807" s="212"/>
      <c r="E807" s="212"/>
      <c r="F807" s="212"/>
      <c r="G807" s="212"/>
      <c r="H807" s="212"/>
      <c r="I807" s="212"/>
      <c r="J807" s="212"/>
      <c r="K807" s="212"/>
    </row>
    <row r="808" spans="2:11" ht="12.75">
      <c r="B808" s="212"/>
      <c r="C808" s="681"/>
      <c r="D808" s="212"/>
      <c r="E808" s="212"/>
      <c r="F808" s="212"/>
      <c r="G808" s="212"/>
      <c r="H808" s="212"/>
      <c r="I808" s="212"/>
      <c r="J808" s="212"/>
      <c r="K808" s="212"/>
    </row>
    <row r="809" spans="2:11" ht="12.75">
      <c r="B809" s="212"/>
      <c r="C809" s="681"/>
      <c r="D809" s="212"/>
      <c r="E809" s="212"/>
      <c r="F809" s="212"/>
      <c r="G809" s="212"/>
      <c r="H809" s="212"/>
      <c r="I809" s="212"/>
      <c r="J809" s="212"/>
      <c r="K809" s="212"/>
    </row>
    <row r="810" spans="2:11" ht="12.75">
      <c r="B810" s="212"/>
      <c r="C810" s="681"/>
      <c r="D810" s="212"/>
      <c r="E810" s="212"/>
      <c r="F810" s="212"/>
      <c r="G810" s="212"/>
      <c r="H810" s="212"/>
      <c r="I810" s="212"/>
      <c r="J810" s="212"/>
      <c r="K810" s="212"/>
    </row>
    <row r="811" spans="2:11" ht="12.75">
      <c r="B811" s="212"/>
      <c r="C811" s="681"/>
      <c r="D811" s="212"/>
      <c r="E811" s="212"/>
      <c r="F811" s="212"/>
      <c r="G811" s="212"/>
      <c r="H811" s="212"/>
      <c r="I811" s="212"/>
      <c r="J811" s="212"/>
      <c r="K811" s="212"/>
    </row>
    <row r="812" spans="2:11" ht="12.75">
      <c r="B812" s="212"/>
      <c r="C812" s="681"/>
      <c r="D812" s="212"/>
      <c r="E812" s="212"/>
      <c r="F812" s="212"/>
      <c r="G812" s="212"/>
      <c r="H812" s="212"/>
      <c r="I812" s="212"/>
      <c r="J812" s="212"/>
      <c r="K812" s="212"/>
    </row>
    <row r="813" spans="2:11" ht="12.75">
      <c r="B813" s="212"/>
      <c r="C813" s="681"/>
      <c r="D813" s="212"/>
      <c r="E813" s="212"/>
      <c r="F813" s="212"/>
      <c r="G813" s="212"/>
      <c r="H813" s="212"/>
      <c r="I813" s="212"/>
      <c r="J813" s="212"/>
      <c r="K813" s="212"/>
    </row>
    <row r="814" spans="2:11" ht="12.75">
      <c r="B814" s="212"/>
      <c r="C814" s="681"/>
      <c r="D814" s="212"/>
      <c r="E814" s="212"/>
      <c r="F814" s="212"/>
      <c r="G814" s="212"/>
      <c r="H814" s="212"/>
      <c r="I814" s="212"/>
      <c r="J814" s="212"/>
      <c r="K814" s="212"/>
    </row>
    <row r="815" spans="2:11" ht="12.75">
      <c r="B815" s="212"/>
      <c r="C815" s="681"/>
      <c r="D815" s="212"/>
      <c r="E815" s="212"/>
      <c r="F815" s="212"/>
      <c r="G815" s="212"/>
      <c r="H815" s="212"/>
      <c r="I815" s="212"/>
      <c r="J815" s="212"/>
      <c r="K815" s="212"/>
    </row>
    <row r="816" spans="2:11" ht="12.75">
      <c r="B816" s="212"/>
      <c r="C816" s="681"/>
      <c r="D816" s="212"/>
      <c r="E816" s="212"/>
      <c r="F816" s="212"/>
      <c r="G816" s="212"/>
      <c r="H816" s="212"/>
      <c r="I816" s="212"/>
      <c r="J816" s="212"/>
      <c r="K816" s="212"/>
    </row>
    <row r="817" spans="2:11" ht="12.75">
      <c r="B817" s="212"/>
      <c r="C817" s="681"/>
      <c r="D817" s="212"/>
      <c r="E817" s="212"/>
      <c r="F817" s="212"/>
      <c r="G817" s="212"/>
      <c r="H817" s="212"/>
      <c r="I817" s="212"/>
      <c r="J817" s="212"/>
      <c r="K817" s="212"/>
    </row>
    <row r="818" spans="2:11" ht="12.75">
      <c r="B818" s="212"/>
      <c r="C818" s="681"/>
      <c r="D818" s="212"/>
      <c r="E818" s="212"/>
      <c r="F818" s="212"/>
      <c r="G818" s="212"/>
      <c r="H818" s="212"/>
      <c r="I818" s="212"/>
      <c r="J818" s="212"/>
      <c r="K818" s="212"/>
    </row>
    <row r="819" spans="2:11" ht="12.75">
      <c r="B819" s="212"/>
      <c r="C819" s="681"/>
      <c r="D819" s="212"/>
      <c r="E819" s="212"/>
      <c r="F819" s="212"/>
      <c r="G819" s="212"/>
      <c r="H819" s="212"/>
      <c r="I819" s="212"/>
      <c r="J819" s="212"/>
      <c r="K819" s="212"/>
    </row>
    <row r="820" spans="2:11" ht="12.75">
      <c r="B820" s="212"/>
      <c r="C820" s="681"/>
      <c r="D820" s="212"/>
      <c r="E820" s="212"/>
      <c r="F820" s="212"/>
      <c r="G820" s="212"/>
      <c r="H820" s="212"/>
      <c r="I820" s="212"/>
      <c r="J820" s="212"/>
      <c r="K820" s="212"/>
    </row>
    <row r="821" spans="2:11" ht="12.75">
      <c r="B821" s="212"/>
      <c r="C821" s="681"/>
      <c r="D821" s="212"/>
      <c r="E821" s="212"/>
      <c r="F821" s="212"/>
      <c r="G821" s="212"/>
      <c r="H821" s="212"/>
      <c r="I821" s="212"/>
      <c r="J821" s="212"/>
      <c r="K821" s="212"/>
    </row>
    <row r="822" spans="2:11" ht="12.75">
      <c r="B822" s="212"/>
      <c r="C822" s="681"/>
      <c r="D822" s="212"/>
      <c r="E822" s="212"/>
      <c r="F822" s="212"/>
      <c r="G822" s="212"/>
      <c r="H822" s="212"/>
      <c r="I822" s="212"/>
      <c r="J822" s="212"/>
      <c r="K822" s="212"/>
    </row>
    <row r="823" spans="2:11" ht="12.75">
      <c r="B823" s="212"/>
      <c r="C823" s="681"/>
      <c r="D823" s="212"/>
      <c r="E823" s="212"/>
      <c r="F823" s="212"/>
      <c r="G823" s="212"/>
      <c r="H823" s="212"/>
      <c r="I823" s="212"/>
      <c r="J823" s="212"/>
      <c r="K823" s="212"/>
    </row>
    <row r="824" spans="2:11" ht="12.75">
      <c r="B824" s="212"/>
      <c r="C824" s="681"/>
      <c r="D824" s="212"/>
      <c r="E824" s="212"/>
      <c r="F824" s="212"/>
      <c r="G824" s="212"/>
      <c r="H824" s="212"/>
      <c r="I824" s="212"/>
      <c r="J824" s="212"/>
      <c r="K824" s="212"/>
    </row>
    <row r="825" spans="2:11" ht="12.75">
      <c r="B825" s="212"/>
      <c r="C825" s="681"/>
      <c r="D825" s="212"/>
      <c r="E825" s="212"/>
      <c r="F825" s="212"/>
      <c r="G825" s="212"/>
      <c r="H825" s="212"/>
      <c r="I825" s="212"/>
      <c r="J825" s="212"/>
      <c r="K825" s="212"/>
    </row>
    <row r="826" spans="2:11" ht="12.75">
      <c r="B826" s="212"/>
      <c r="C826" s="681"/>
      <c r="D826" s="212"/>
      <c r="E826" s="212"/>
      <c r="F826" s="212"/>
      <c r="G826" s="212"/>
      <c r="H826" s="212"/>
      <c r="I826" s="212"/>
      <c r="J826" s="212"/>
      <c r="K826" s="212"/>
    </row>
    <row r="827" spans="2:11" ht="12.75">
      <c r="B827" s="212"/>
      <c r="C827" s="681"/>
      <c r="D827" s="212"/>
      <c r="E827" s="212"/>
      <c r="F827" s="212"/>
      <c r="G827" s="212"/>
      <c r="H827" s="212"/>
      <c r="I827" s="212"/>
      <c r="J827" s="212"/>
      <c r="K827" s="212"/>
    </row>
    <row r="828" spans="2:11" ht="12.75">
      <c r="B828" s="212"/>
      <c r="C828" s="681"/>
      <c r="D828" s="212"/>
      <c r="E828" s="212"/>
      <c r="F828" s="212"/>
      <c r="G828" s="212"/>
      <c r="H828" s="212"/>
      <c r="I828" s="212"/>
      <c r="J828" s="212"/>
      <c r="K828" s="212"/>
    </row>
    <row r="829" spans="2:11" ht="12.75">
      <c r="B829" s="212"/>
      <c r="C829" s="681"/>
      <c r="D829" s="212"/>
      <c r="E829" s="212"/>
      <c r="F829" s="212"/>
      <c r="G829" s="212"/>
      <c r="H829" s="212"/>
      <c r="I829" s="212"/>
      <c r="J829" s="212"/>
      <c r="K829" s="212"/>
    </row>
    <row r="830" spans="2:11" ht="12.75">
      <c r="B830" s="212"/>
      <c r="C830" s="681"/>
      <c r="D830" s="212"/>
      <c r="E830" s="212"/>
      <c r="F830" s="212"/>
      <c r="G830" s="212"/>
      <c r="H830" s="212"/>
      <c r="I830" s="212"/>
      <c r="J830" s="212"/>
      <c r="K830" s="212"/>
    </row>
    <row r="831" spans="2:11" ht="12.75">
      <c r="B831" s="212"/>
      <c r="C831" s="681"/>
      <c r="D831" s="212"/>
      <c r="E831" s="212"/>
      <c r="F831" s="212"/>
      <c r="G831" s="212"/>
      <c r="H831" s="212"/>
      <c r="I831" s="212"/>
      <c r="J831" s="212"/>
      <c r="K831" s="212"/>
    </row>
    <row r="832" spans="2:11" ht="12.75">
      <c r="B832" s="212"/>
      <c r="C832" s="681"/>
      <c r="D832" s="212"/>
      <c r="E832" s="212"/>
      <c r="F832" s="212"/>
      <c r="G832" s="212"/>
      <c r="H832" s="212"/>
      <c r="I832" s="212"/>
      <c r="J832" s="212"/>
      <c r="K832" s="212"/>
    </row>
    <row r="833" spans="2:11" ht="12.75">
      <c r="B833" s="212"/>
      <c r="C833" s="681"/>
      <c r="D833" s="212"/>
      <c r="E833" s="212"/>
      <c r="F833" s="212"/>
      <c r="G833" s="212"/>
      <c r="H833" s="212"/>
      <c r="I833" s="212"/>
      <c r="J833" s="212"/>
      <c r="K833" s="212"/>
    </row>
    <row r="834" spans="2:11" ht="12.75">
      <c r="B834" s="212"/>
      <c r="C834" s="681"/>
      <c r="D834" s="212"/>
      <c r="E834" s="212"/>
      <c r="F834" s="212"/>
      <c r="G834" s="212"/>
      <c r="H834" s="212"/>
      <c r="I834" s="212"/>
      <c r="J834" s="212"/>
      <c r="K834" s="212"/>
    </row>
    <row r="835" spans="2:11" ht="12.75">
      <c r="B835" s="212"/>
      <c r="C835" s="681"/>
      <c r="D835" s="212"/>
      <c r="E835" s="212"/>
      <c r="F835" s="212"/>
      <c r="G835" s="212"/>
      <c r="H835" s="212"/>
      <c r="I835" s="212"/>
      <c r="J835" s="212"/>
      <c r="K835" s="212"/>
    </row>
    <row r="836" spans="2:11" ht="12.75">
      <c r="B836" s="212"/>
      <c r="C836" s="681"/>
      <c r="D836" s="212"/>
      <c r="E836" s="212"/>
      <c r="F836" s="212"/>
      <c r="G836" s="212"/>
      <c r="H836" s="212"/>
      <c r="I836" s="212"/>
      <c r="J836" s="212"/>
      <c r="K836" s="212"/>
    </row>
    <row r="837" spans="2:11" ht="12.75">
      <c r="B837" s="212"/>
      <c r="C837" s="681"/>
      <c r="D837" s="212"/>
      <c r="E837" s="212"/>
      <c r="F837" s="212"/>
      <c r="G837" s="212"/>
      <c r="H837" s="212"/>
      <c r="I837" s="212"/>
      <c r="J837" s="212"/>
      <c r="K837" s="212"/>
    </row>
    <row r="838" spans="2:11" ht="12.75">
      <c r="B838" s="212"/>
      <c r="C838" s="681"/>
      <c r="D838" s="212"/>
      <c r="E838" s="212"/>
      <c r="F838" s="212"/>
      <c r="G838" s="212"/>
      <c r="H838" s="212"/>
      <c r="I838" s="212"/>
      <c r="J838" s="212"/>
      <c r="K838" s="212"/>
    </row>
    <row r="839" spans="2:11" ht="12.75">
      <c r="B839" s="212"/>
      <c r="C839" s="681"/>
      <c r="D839" s="212"/>
      <c r="E839" s="212"/>
      <c r="F839" s="212"/>
      <c r="G839" s="212"/>
      <c r="H839" s="212"/>
      <c r="I839" s="212"/>
      <c r="J839" s="212"/>
      <c r="K839" s="212"/>
    </row>
    <row r="840" spans="2:11" ht="12.75">
      <c r="B840" s="212"/>
      <c r="C840" s="681"/>
      <c r="D840" s="212"/>
      <c r="E840" s="212"/>
      <c r="F840" s="212"/>
      <c r="G840" s="212"/>
      <c r="H840" s="212"/>
      <c r="I840" s="212"/>
      <c r="J840" s="212"/>
      <c r="K840" s="212"/>
    </row>
    <row r="841" spans="2:11" ht="12.75">
      <c r="B841" s="212"/>
      <c r="C841" s="681"/>
      <c r="D841" s="212"/>
      <c r="E841" s="212"/>
      <c r="F841" s="212"/>
      <c r="G841" s="212"/>
      <c r="H841" s="212"/>
      <c r="I841" s="212"/>
      <c r="J841" s="212"/>
      <c r="K841" s="212"/>
    </row>
    <row r="842" spans="2:11" ht="12.75">
      <c r="B842" s="212"/>
      <c r="C842" s="681"/>
      <c r="D842" s="212"/>
      <c r="E842" s="212"/>
      <c r="F842" s="212"/>
      <c r="G842" s="212"/>
      <c r="H842" s="212"/>
      <c r="I842" s="212"/>
      <c r="J842" s="212"/>
      <c r="K842" s="212"/>
    </row>
    <row r="843" spans="2:11" ht="12.75">
      <c r="B843" s="212"/>
      <c r="C843" s="681"/>
      <c r="D843" s="212"/>
      <c r="E843" s="212"/>
      <c r="F843" s="212"/>
      <c r="G843" s="212"/>
      <c r="H843" s="212"/>
      <c r="I843" s="212"/>
      <c r="J843" s="212"/>
      <c r="K843" s="212"/>
    </row>
    <row r="844" spans="2:11" ht="12.75">
      <c r="B844" s="212"/>
      <c r="C844" s="681"/>
      <c r="D844" s="212"/>
      <c r="E844" s="212"/>
      <c r="F844" s="212"/>
      <c r="G844" s="212"/>
      <c r="H844" s="212"/>
      <c r="I844" s="212"/>
      <c r="J844" s="212"/>
      <c r="K844" s="212"/>
    </row>
    <row r="845" spans="2:11" ht="12.75">
      <c r="B845" s="212"/>
      <c r="C845" s="681"/>
      <c r="D845" s="212"/>
      <c r="E845" s="212"/>
      <c r="F845" s="212"/>
      <c r="G845" s="212"/>
      <c r="H845" s="212"/>
      <c r="I845" s="212"/>
      <c r="J845" s="212"/>
      <c r="K845" s="212"/>
    </row>
    <row r="846" spans="2:11" ht="12.75">
      <c r="B846" s="212"/>
      <c r="C846" s="681"/>
      <c r="D846" s="212"/>
      <c r="E846" s="212"/>
      <c r="F846" s="212"/>
      <c r="G846" s="212"/>
      <c r="H846" s="212"/>
      <c r="I846" s="212"/>
      <c r="J846" s="212"/>
      <c r="K846" s="212"/>
    </row>
    <row r="847" spans="2:11" ht="12.75">
      <c r="B847" s="212"/>
      <c r="C847" s="681"/>
      <c r="D847" s="212"/>
      <c r="E847" s="212"/>
      <c r="F847" s="212"/>
      <c r="G847" s="212"/>
      <c r="H847" s="212"/>
      <c r="I847" s="212"/>
      <c r="J847" s="212"/>
      <c r="K847" s="212"/>
    </row>
    <row r="848" spans="2:11" ht="12.75">
      <c r="B848" s="212"/>
      <c r="C848" s="681"/>
      <c r="D848" s="212"/>
      <c r="E848" s="212"/>
      <c r="F848" s="212"/>
      <c r="G848" s="212"/>
      <c r="H848" s="212"/>
      <c r="I848" s="212"/>
      <c r="J848" s="212"/>
      <c r="K848" s="212"/>
    </row>
    <row r="849" spans="2:11" ht="12.75">
      <c r="B849" s="212"/>
      <c r="C849" s="681"/>
      <c r="D849" s="212"/>
      <c r="E849" s="212"/>
      <c r="F849" s="212"/>
      <c r="G849" s="212"/>
      <c r="H849" s="212"/>
      <c r="I849" s="212"/>
      <c r="J849" s="212"/>
      <c r="K849" s="212"/>
    </row>
    <row r="850" spans="2:11" ht="12.75">
      <c r="B850" s="212"/>
      <c r="C850" s="681"/>
      <c r="D850" s="212"/>
      <c r="E850" s="212"/>
      <c r="F850" s="212"/>
      <c r="G850" s="212"/>
      <c r="H850" s="212"/>
      <c r="I850" s="212"/>
      <c r="J850" s="212"/>
      <c r="K850" s="212"/>
    </row>
    <row r="851" spans="2:11" ht="12.75">
      <c r="B851" s="212"/>
      <c r="C851" s="681"/>
      <c r="D851" s="212"/>
      <c r="E851" s="212"/>
      <c r="F851" s="212"/>
      <c r="G851" s="212"/>
      <c r="H851" s="212"/>
      <c r="I851" s="212"/>
      <c r="J851" s="212"/>
      <c r="K851" s="212"/>
    </row>
    <row r="852" spans="2:11" ht="12.75">
      <c r="B852" s="212"/>
      <c r="C852" s="681"/>
      <c r="D852" s="212"/>
      <c r="E852" s="212"/>
      <c r="F852" s="212"/>
      <c r="G852" s="212"/>
      <c r="H852" s="212"/>
      <c r="I852" s="212"/>
      <c r="J852" s="212"/>
      <c r="K852" s="212"/>
    </row>
    <row r="853" spans="2:11" ht="12.75">
      <c r="B853" s="212"/>
      <c r="C853" s="681"/>
      <c r="D853" s="212"/>
      <c r="E853" s="212"/>
      <c r="F853" s="212"/>
      <c r="G853" s="212"/>
      <c r="H853" s="212"/>
      <c r="I853" s="212"/>
      <c r="J853" s="212"/>
      <c r="K853" s="212"/>
    </row>
    <row r="854" spans="2:11" ht="12.75">
      <c r="B854" s="212"/>
      <c r="C854" s="681"/>
      <c r="D854" s="212"/>
      <c r="E854" s="212"/>
      <c r="F854" s="212"/>
      <c r="G854" s="212"/>
      <c r="H854" s="212"/>
      <c r="I854" s="212"/>
      <c r="J854" s="212"/>
      <c r="K854" s="212"/>
    </row>
    <row r="855" spans="2:11" ht="12.75">
      <c r="B855" s="212"/>
      <c r="C855" s="681"/>
      <c r="D855" s="212"/>
      <c r="E855" s="212"/>
      <c r="F855" s="212"/>
      <c r="G855" s="212"/>
      <c r="H855" s="212"/>
      <c r="I855" s="212"/>
      <c r="J855" s="212"/>
      <c r="K855" s="212"/>
    </row>
    <row r="856" spans="2:11" ht="12.75">
      <c r="B856" s="212"/>
      <c r="C856" s="681"/>
      <c r="D856" s="212"/>
      <c r="E856" s="212"/>
      <c r="F856" s="212"/>
      <c r="G856" s="212"/>
      <c r="H856" s="212"/>
      <c r="I856" s="212"/>
      <c r="J856" s="212"/>
      <c r="K856" s="212"/>
    </row>
    <row r="857" spans="2:11" ht="12.75">
      <c r="B857" s="212"/>
      <c r="C857" s="681"/>
      <c r="D857" s="212"/>
      <c r="E857" s="212"/>
      <c r="F857" s="212"/>
      <c r="G857" s="212"/>
      <c r="H857" s="212"/>
      <c r="I857" s="212"/>
      <c r="J857" s="212"/>
      <c r="K857" s="212"/>
    </row>
    <row r="858" spans="2:11" ht="12.75">
      <c r="B858" s="212"/>
      <c r="C858" s="681"/>
      <c r="D858" s="212"/>
      <c r="E858" s="212"/>
      <c r="F858" s="212"/>
      <c r="G858" s="212"/>
      <c r="H858" s="212"/>
      <c r="I858" s="212"/>
      <c r="J858" s="212"/>
      <c r="K858" s="212"/>
    </row>
    <row r="859" spans="2:11" ht="12.75">
      <c r="B859" s="212"/>
      <c r="C859" s="681"/>
      <c r="D859" s="212"/>
      <c r="E859" s="212"/>
      <c r="F859" s="212"/>
      <c r="G859" s="212"/>
      <c r="H859" s="212"/>
      <c r="I859" s="212"/>
      <c r="J859" s="212"/>
      <c r="K859" s="212"/>
    </row>
    <row r="860" spans="2:11" ht="12.75">
      <c r="B860" s="212"/>
      <c r="C860" s="681"/>
      <c r="D860" s="212"/>
      <c r="E860" s="212"/>
      <c r="F860" s="212"/>
      <c r="G860" s="212"/>
      <c r="H860" s="212"/>
      <c r="I860" s="212"/>
      <c r="J860" s="212"/>
      <c r="K860" s="212"/>
    </row>
    <row r="861" spans="2:11" ht="12.75">
      <c r="B861" s="212"/>
      <c r="C861" s="681"/>
      <c r="D861" s="212"/>
      <c r="E861" s="212"/>
      <c r="F861" s="212"/>
      <c r="G861" s="212"/>
      <c r="H861" s="212"/>
      <c r="I861" s="212"/>
      <c r="J861" s="212"/>
      <c r="K861" s="212"/>
    </row>
    <row r="862" spans="2:11" ht="12.75">
      <c r="B862" s="212"/>
      <c r="C862" s="681"/>
      <c r="D862" s="212"/>
      <c r="E862" s="212"/>
      <c r="F862" s="212"/>
      <c r="G862" s="212"/>
      <c r="H862" s="212"/>
      <c r="I862" s="212"/>
      <c r="J862" s="212"/>
      <c r="K862" s="212"/>
    </row>
    <row r="863" spans="2:11" ht="12.75">
      <c r="B863" s="212"/>
      <c r="C863" s="681"/>
      <c r="D863" s="212"/>
      <c r="E863" s="212"/>
      <c r="F863" s="212"/>
      <c r="G863" s="212"/>
      <c r="H863" s="212"/>
      <c r="I863" s="212"/>
      <c r="J863" s="212"/>
      <c r="K863" s="212"/>
    </row>
    <row r="864" spans="2:11" ht="12.75">
      <c r="B864" s="212"/>
      <c r="C864" s="681"/>
      <c r="D864" s="212"/>
      <c r="E864" s="212"/>
      <c r="F864" s="212"/>
      <c r="G864" s="212"/>
      <c r="H864" s="212"/>
      <c r="I864" s="212"/>
      <c r="J864" s="212"/>
      <c r="K864" s="212"/>
    </row>
    <row r="865" spans="2:11" ht="12.75">
      <c r="B865" s="212"/>
      <c r="C865" s="681"/>
      <c r="D865" s="212"/>
      <c r="E865" s="212"/>
      <c r="F865" s="212"/>
      <c r="G865" s="212"/>
      <c r="H865" s="212"/>
      <c r="I865" s="212"/>
      <c r="J865" s="212"/>
      <c r="K865" s="212"/>
    </row>
    <row r="866" spans="2:11" ht="12.75">
      <c r="B866" s="212"/>
      <c r="C866" s="681"/>
      <c r="D866" s="212"/>
      <c r="E866" s="212"/>
      <c r="F866" s="212"/>
      <c r="G866" s="212"/>
      <c r="H866" s="212"/>
      <c r="I866" s="212"/>
      <c r="J866" s="212"/>
      <c r="K866" s="212"/>
    </row>
    <row r="867" spans="2:11" ht="12.75">
      <c r="B867" s="212"/>
      <c r="C867" s="681"/>
      <c r="D867" s="212"/>
      <c r="E867" s="212"/>
      <c r="F867" s="212"/>
      <c r="G867" s="212"/>
      <c r="H867" s="212"/>
      <c r="I867" s="212"/>
      <c r="J867" s="212"/>
      <c r="K867" s="212"/>
    </row>
    <row r="868" spans="2:11" ht="12.75">
      <c r="B868" s="212"/>
      <c r="C868" s="681"/>
      <c r="D868" s="212"/>
      <c r="E868" s="212"/>
      <c r="F868" s="212"/>
      <c r="G868" s="212"/>
      <c r="H868" s="212"/>
      <c r="I868" s="212"/>
      <c r="J868" s="212"/>
      <c r="K868" s="212"/>
    </row>
    <row r="869" spans="2:11" ht="12.75">
      <c r="B869" s="212"/>
      <c r="C869" s="681"/>
      <c r="D869" s="212"/>
      <c r="E869" s="212"/>
      <c r="F869" s="212"/>
      <c r="G869" s="212"/>
      <c r="H869" s="212"/>
      <c r="I869" s="212"/>
      <c r="J869" s="212"/>
      <c r="K869" s="212"/>
    </row>
    <row r="870" spans="2:11" ht="12.75">
      <c r="B870" s="212"/>
      <c r="C870" s="681"/>
      <c r="D870" s="212"/>
      <c r="E870" s="212"/>
      <c r="F870" s="212"/>
      <c r="G870" s="212"/>
      <c r="H870" s="212"/>
      <c r="I870" s="212"/>
      <c r="J870" s="212"/>
      <c r="K870" s="212"/>
    </row>
    <row r="871" spans="2:11" ht="12.75">
      <c r="B871" s="212"/>
      <c r="C871" s="681"/>
      <c r="D871" s="212"/>
      <c r="E871" s="212"/>
      <c r="F871" s="212"/>
      <c r="G871" s="212"/>
      <c r="H871" s="212"/>
      <c r="I871" s="212"/>
      <c r="J871" s="212"/>
      <c r="K871" s="212"/>
    </row>
    <row r="872" spans="2:11" ht="12.75">
      <c r="B872" s="212"/>
      <c r="C872" s="681"/>
      <c r="D872" s="212"/>
      <c r="E872" s="212"/>
      <c r="F872" s="212"/>
      <c r="G872" s="212"/>
      <c r="H872" s="212"/>
      <c r="I872" s="212"/>
      <c r="J872" s="212"/>
      <c r="K872" s="212"/>
    </row>
    <row r="873" spans="2:11" ht="12.75">
      <c r="B873" s="212"/>
      <c r="C873" s="681"/>
      <c r="D873" s="212"/>
      <c r="E873" s="212"/>
      <c r="F873" s="212"/>
      <c r="G873" s="212"/>
      <c r="H873" s="212"/>
      <c r="I873" s="212"/>
      <c r="J873" s="212"/>
      <c r="K873" s="212"/>
    </row>
    <row r="874" spans="2:11" ht="12.75">
      <c r="B874" s="212"/>
      <c r="C874" s="681"/>
      <c r="D874" s="212"/>
      <c r="E874" s="212"/>
      <c r="F874" s="212"/>
      <c r="G874" s="212"/>
      <c r="H874" s="212"/>
      <c r="I874" s="212"/>
      <c r="J874" s="212"/>
      <c r="K874" s="212"/>
    </row>
    <row r="875" spans="2:11" ht="12.75">
      <c r="B875" s="212"/>
      <c r="C875" s="681"/>
      <c r="D875" s="212"/>
      <c r="E875" s="212"/>
      <c r="F875" s="212"/>
      <c r="G875" s="212"/>
      <c r="H875" s="212"/>
      <c r="I875" s="212"/>
      <c r="J875" s="212"/>
      <c r="K875" s="212"/>
    </row>
    <row r="876" spans="2:11" ht="12.75">
      <c r="B876" s="212"/>
      <c r="C876" s="681"/>
      <c r="D876" s="212"/>
      <c r="E876" s="212"/>
      <c r="F876" s="212"/>
      <c r="G876" s="212"/>
      <c r="H876" s="212"/>
      <c r="I876" s="212"/>
      <c r="J876" s="212"/>
      <c r="K876" s="212"/>
    </row>
    <row r="877" spans="2:11" ht="12.75">
      <c r="B877" s="212"/>
      <c r="C877" s="681"/>
      <c r="D877" s="212"/>
      <c r="E877" s="212"/>
      <c r="F877" s="212"/>
      <c r="G877" s="212"/>
      <c r="H877" s="212"/>
      <c r="I877" s="212"/>
      <c r="J877" s="212"/>
      <c r="K877" s="212"/>
    </row>
    <row r="878" spans="2:11" ht="12.75">
      <c r="B878" s="212"/>
      <c r="C878" s="681"/>
      <c r="D878" s="212"/>
      <c r="E878" s="212"/>
      <c r="F878" s="212"/>
      <c r="G878" s="212"/>
      <c r="H878" s="212"/>
      <c r="I878" s="212"/>
      <c r="J878" s="212"/>
      <c r="K878" s="212"/>
    </row>
    <row r="879" spans="2:11" ht="12.75">
      <c r="B879" s="212"/>
      <c r="C879" s="681"/>
      <c r="D879" s="212"/>
      <c r="E879" s="212"/>
      <c r="F879" s="212"/>
      <c r="G879" s="212"/>
      <c r="H879" s="212"/>
      <c r="I879" s="212"/>
      <c r="J879" s="212"/>
      <c r="K879" s="212"/>
    </row>
    <row r="880" spans="2:11" ht="12.75">
      <c r="B880" s="212"/>
      <c r="C880" s="681"/>
      <c r="D880" s="212"/>
      <c r="E880" s="212"/>
      <c r="F880" s="212"/>
      <c r="G880" s="212"/>
      <c r="H880" s="212"/>
      <c r="I880" s="212"/>
      <c r="J880" s="212"/>
      <c r="K880" s="212"/>
    </row>
    <row r="881" spans="2:11" ht="12.75">
      <c r="B881" s="212"/>
      <c r="C881" s="681"/>
      <c r="D881" s="212"/>
      <c r="E881" s="212"/>
      <c r="F881" s="212"/>
      <c r="G881" s="212"/>
      <c r="H881" s="212"/>
      <c r="I881" s="212"/>
      <c r="J881" s="212"/>
      <c r="K881" s="212"/>
    </row>
    <row r="882" spans="2:11" ht="12.75">
      <c r="B882" s="212"/>
      <c r="C882" s="681"/>
      <c r="D882" s="212"/>
      <c r="E882" s="212"/>
      <c r="F882" s="212"/>
      <c r="G882" s="212"/>
      <c r="H882" s="212"/>
      <c r="I882" s="212"/>
      <c r="J882" s="212"/>
      <c r="K882" s="212"/>
    </row>
    <row r="883" spans="2:11" ht="12.75">
      <c r="B883" s="212"/>
      <c r="C883" s="681"/>
      <c r="D883" s="212"/>
      <c r="E883" s="212"/>
      <c r="F883" s="212"/>
      <c r="G883" s="212"/>
      <c r="H883" s="212"/>
      <c r="I883" s="212"/>
      <c r="J883" s="212"/>
      <c r="K883" s="212"/>
    </row>
    <row r="884" spans="2:11" ht="12.75">
      <c r="B884" s="212"/>
      <c r="C884" s="681"/>
      <c r="D884" s="212"/>
      <c r="E884" s="212"/>
      <c r="F884" s="212"/>
      <c r="G884" s="212"/>
      <c r="H884" s="212"/>
      <c r="I884" s="212"/>
      <c r="J884" s="212"/>
      <c r="K884" s="212"/>
    </row>
    <row r="885" spans="2:11" ht="12.75">
      <c r="B885" s="212"/>
      <c r="C885" s="681"/>
      <c r="D885" s="212"/>
      <c r="E885" s="212"/>
      <c r="F885" s="212"/>
      <c r="G885" s="212"/>
      <c r="H885" s="212"/>
      <c r="I885" s="212"/>
      <c r="J885" s="212"/>
      <c r="K885" s="212"/>
    </row>
    <row r="886" spans="2:11" ht="12.75">
      <c r="B886" s="212"/>
      <c r="C886" s="681"/>
      <c r="D886" s="212"/>
      <c r="E886" s="212"/>
      <c r="F886" s="212"/>
      <c r="G886" s="212"/>
      <c r="H886" s="212"/>
      <c r="I886" s="212"/>
      <c r="J886" s="212"/>
      <c r="K886" s="212"/>
    </row>
    <row r="887" spans="2:11" ht="12.75">
      <c r="B887" s="212"/>
      <c r="C887" s="681"/>
      <c r="D887" s="212"/>
      <c r="E887" s="212"/>
      <c r="F887" s="212"/>
      <c r="G887" s="212"/>
      <c r="H887" s="212"/>
      <c r="I887" s="212"/>
      <c r="J887" s="212"/>
      <c r="K887" s="212"/>
    </row>
    <row r="888" spans="2:11" ht="12.75">
      <c r="B888" s="212"/>
      <c r="C888" s="681"/>
      <c r="D888" s="212"/>
      <c r="E888" s="212"/>
      <c r="F888" s="212"/>
      <c r="G888" s="212"/>
      <c r="H888" s="212"/>
      <c r="I888" s="212"/>
      <c r="J888" s="212"/>
      <c r="K888" s="212"/>
    </row>
    <row r="889" spans="2:11" ht="12.75">
      <c r="B889" s="212"/>
      <c r="C889" s="681"/>
      <c r="D889" s="212"/>
      <c r="E889" s="212"/>
      <c r="F889" s="212"/>
      <c r="G889" s="212"/>
      <c r="H889" s="212"/>
      <c r="I889" s="212"/>
      <c r="J889" s="212"/>
      <c r="K889" s="212"/>
    </row>
    <row r="890" spans="2:11" ht="12.75">
      <c r="B890" s="212"/>
      <c r="C890" s="681"/>
      <c r="D890" s="212"/>
      <c r="E890" s="212"/>
      <c r="F890" s="212"/>
      <c r="G890" s="212"/>
      <c r="H890" s="212"/>
      <c r="I890" s="212"/>
      <c r="J890" s="212"/>
      <c r="K890" s="212"/>
    </row>
    <row r="891" spans="2:11" ht="12.75">
      <c r="B891" s="212"/>
      <c r="C891" s="681"/>
      <c r="D891" s="212"/>
      <c r="E891" s="212"/>
      <c r="F891" s="212"/>
      <c r="G891" s="212"/>
      <c r="H891" s="212"/>
      <c r="I891" s="212"/>
      <c r="J891" s="212"/>
      <c r="K891" s="212"/>
    </row>
    <row r="892" spans="2:11" ht="12.75">
      <c r="B892" s="212"/>
      <c r="C892" s="681"/>
      <c r="D892" s="212"/>
      <c r="E892" s="212"/>
      <c r="F892" s="212"/>
      <c r="G892" s="212"/>
      <c r="H892" s="212"/>
      <c r="I892" s="212"/>
      <c r="J892" s="212"/>
      <c r="K892" s="212"/>
    </row>
    <row r="893" spans="2:11" ht="12.75">
      <c r="B893" s="212"/>
      <c r="C893" s="681"/>
      <c r="D893" s="212"/>
      <c r="E893" s="212"/>
      <c r="F893" s="212"/>
      <c r="G893" s="212"/>
      <c r="H893" s="212"/>
      <c r="I893" s="212"/>
      <c r="J893" s="212"/>
      <c r="K893" s="212"/>
    </row>
    <row r="894" spans="2:11" ht="12.75">
      <c r="B894" s="212"/>
      <c r="C894" s="681"/>
      <c r="D894" s="212"/>
      <c r="E894" s="212"/>
      <c r="F894" s="212"/>
      <c r="G894" s="212"/>
      <c r="H894" s="212"/>
      <c r="I894" s="212"/>
      <c r="J894" s="212"/>
      <c r="K894" s="212"/>
    </row>
    <row r="895" spans="2:11" ht="12.75">
      <c r="B895" s="212"/>
      <c r="C895" s="681"/>
      <c r="D895" s="212"/>
      <c r="E895" s="212"/>
      <c r="F895" s="212"/>
      <c r="G895" s="212"/>
      <c r="H895" s="212"/>
      <c r="I895" s="212"/>
      <c r="J895" s="212"/>
      <c r="K895" s="212"/>
    </row>
    <row r="896" spans="2:11" ht="12.75">
      <c r="B896" s="212"/>
      <c r="C896" s="681"/>
      <c r="D896" s="212"/>
      <c r="E896" s="212"/>
      <c r="F896" s="212"/>
      <c r="G896" s="212"/>
      <c r="H896" s="212"/>
      <c r="I896" s="212"/>
      <c r="J896" s="212"/>
      <c r="K896" s="212"/>
    </row>
    <row r="897" spans="2:11" ht="12.75">
      <c r="B897" s="212"/>
      <c r="C897" s="681"/>
      <c r="D897" s="212"/>
      <c r="E897" s="212"/>
      <c r="F897" s="212"/>
      <c r="G897" s="212"/>
      <c r="H897" s="212"/>
      <c r="I897" s="212"/>
      <c r="J897" s="212"/>
      <c r="K897" s="212"/>
    </row>
    <row r="898" spans="2:11" ht="12.75">
      <c r="B898" s="212"/>
      <c r="C898" s="681"/>
      <c r="D898" s="212"/>
      <c r="E898" s="212"/>
      <c r="F898" s="212"/>
      <c r="G898" s="212"/>
      <c r="H898" s="212"/>
      <c r="I898" s="212"/>
      <c r="J898" s="212"/>
      <c r="K898" s="212"/>
    </row>
    <row r="899" spans="2:11" ht="12.75">
      <c r="B899" s="212"/>
      <c r="C899" s="681"/>
      <c r="D899" s="212"/>
      <c r="E899" s="212"/>
      <c r="F899" s="212"/>
      <c r="G899" s="212"/>
      <c r="H899" s="212"/>
      <c r="I899" s="212"/>
      <c r="J899" s="212"/>
      <c r="K899" s="212"/>
    </row>
    <row r="900" spans="2:11" ht="12.75">
      <c r="B900" s="212"/>
      <c r="C900" s="681"/>
      <c r="D900" s="212"/>
      <c r="E900" s="212"/>
      <c r="F900" s="212"/>
      <c r="G900" s="212"/>
      <c r="H900" s="212"/>
      <c r="I900" s="212"/>
      <c r="J900" s="212"/>
      <c r="K900" s="212"/>
    </row>
    <row r="901" spans="2:11" ht="12.75">
      <c r="B901" s="212"/>
      <c r="C901" s="681"/>
      <c r="D901" s="212"/>
      <c r="E901" s="212"/>
      <c r="F901" s="212"/>
      <c r="G901" s="212"/>
      <c r="H901" s="212"/>
      <c r="I901" s="212"/>
      <c r="J901" s="212"/>
      <c r="K901" s="212"/>
    </row>
    <row r="902" spans="2:11" ht="12.75">
      <c r="B902" s="212"/>
      <c r="C902" s="681"/>
      <c r="D902" s="212"/>
      <c r="E902" s="212"/>
      <c r="F902" s="212"/>
      <c r="G902" s="212"/>
      <c r="H902" s="212"/>
      <c r="I902" s="212"/>
      <c r="J902" s="212"/>
      <c r="K902" s="212"/>
    </row>
    <row r="903" spans="2:11" ht="12.75">
      <c r="B903" s="212"/>
      <c r="C903" s="681"/>
      <c r="D903" s="212"/>
      <c r="E903" s="212"/>
      <c r="F903" s="212"/>
      <c r="G903" s="212"/>
      <c r="H903" s="212"/>
      <c r="I903" s="212"/>
      <c r="J903" s="212"/>
      <c r="K903" s="212"/>
    </row>
    <row r="904" spans="2:11" ht="12.75">
      <c r="B904" s="212"/>
      <c r="C904" s="681"/>
      <c r="D904" s="212"/>
      <c r="E904" s="212"/>
      <c r="F904" s="212"/>
      <c r="G904" s="212"/>
      <c r="H904" s="212"/>
      <c r="I904" s="212"/>
      <c r="J904" s="212"/>
      <c r="K904" s="212"/>
    </row>
    <row r="905" spans="2:11" ht="12.75">
      <c r="B905" s="212"/>
      <c r="C905" s="681"/>
      <c r="D905" s="212"/>
      <c r="E905" s="212"/>
      <c r="F905" s="212"/>
      <c r="G905" s="212"/>
      <c r="H905" s="212"/>
      <c r="I905" s="212"/>
      <c r="J905" s="212"/>
      <c r="K905" s="212"/>
    </row>
    <row r="906" spans="2:11" ht="12.75">
      <c r="B906" s="212"/>
      <c r="C906" s="681"/>
      <c r="D906" s="212"/>
      <c r="E906" s="212"/>
      <c r="F906" s="212"/>
      <c r="G906" s="212"/>
      <c r="H906" s="212"/>
      <c r="I906" s="212"/>
      <c r="J906" s="212"/>
      <c r="K906" s="212"/>
    </row>
    <row r="907" spans="2:11" ht="12.75">
      <c r="B907" s="212"/>
      <c r="C907" s="681"/>
      <c r="D907" s="212"/>
      <c r="E907" s="212"/>
      <c r="F907" s="212"/>
      <c r="G907" s="212"/>
      <c r="H907" s="212"/>
      <c r="I907" s="212"/>
      <c r="J907" s="212"/>
      <c r="K907" s="212"/>
    </row>
    <row r="908" spans="2:11" ht="12.75">
      <c r="B908" s="212"/>
      <c r="C908" s="681"/>
      <c r="D908" s="212"/>
      <c r="E908" s="212"/>
      <c r="F908" s="212"/>
      <c r="G908" s="212"/>
      <c r="H908" s="212"/>
      <c r="I908" s="212"/>
      <c r="J908" s="212"/>
      <c r="K908" s="212"/>
    </row>
    <row r="909" spans="2:11" ht="12.75">
      <c r="B909" s="212"/>
      <c r="C909" s="681"/>
      <c r="D909" s="212"/>
      <c r="E909" s="212"/>
      <c r="F909" s="212"/>
      <c r="G909" s="212"/>
      <c r="H909" s="212"/>
      <c r="I909" s="212"/>
      <c r="J909" s="212"/>
      <c r="K909" s="212"/>
    </row>
    <row r="910" spans="2:11" ht="12.75">
      <c r="B910" s="212"/>
      <c r="C910" s="681"/>
      <c r="D910" s="212"/>
      <c r="E910" s="212"/>
      <c r="F910" s="212"/>
      <c r="G910" s="212"/>
      <c r="H910" s="212"/>
      <c r="I910" s="212"/>
      <c r="J910" s="212"/>
      <c r="K910" s="212"/>
    </row>
    <row r="911" spans="2:11" ht="12.75">
      <c r="B911" s="212"/>
      <c r="C911" s="681"/>
      <c r="D911" s="212"/>
      <c r="E911" s="212"/>
      <c r="F911" s="212"/>
      <c r="G911" s="212"/>
      <c r="H911" s="212"/>
      <c r="I911" s="212"/>
      <c r="J911" s="212"/>
      <c r="K911" s="212"/>
    </row>
    <row r="912" spans="2:11" ht="12.75">
      <c r="B912" s="212"/>
      <c r="C912" s="681"/>
      <c r="D912" s="212"/>
      <c r="E912" s="212"/>
      <c r="F912" s="212"/>
      <c r="G912" s="212"/>
      <c r="H912" s="212"/>
      <c r="I912" s="212"/>
      <c r="J912" s="212"/>
      <c r="K912" s="212"/>
    </row>
    <row r="913" spans="2:11" ht="12.75">
      <c r="B913" s="212"/>
      <c r="C913" s="681"/>
      <c r="D913" s="212"/>
      <c r="E913" s="212"/>
      <c r="F913" s="212"/>
      <c r="G913" s="212"/>
      <c r="H913" s="212"/>
      <c r="I913" s="212"/>
      <c r="J913" s="212"/>
      <c r="K913" s="212"/>
    </row>
    <row r="914" spans="2:11" ht="12.75">
      <c r="B914" s="212"/>
      <c r="C914" s="681"/>
      <c r="D914" s="212"/>
      <c r="E914" s="212"/>
      <c r="F914" s="212"/>
      <c r="G914" s="212"/>
      <c r="H914" s="212"/>
      <c r="I914" s="212"/>
      <c r="J914" s="212"/>
      <c r="K914" s="212"/>
    </row>
    <row r="915" spans="2:11" ht="12.75">
      <c r="B915" s="212"/>
      <c r="C915" s="681"/>
      <c r="D915" s="212"/>
      <c r="E915" s="212"/>
      <c r="F915" s="212"/>
      <c r="G915" s="212"/>
      <c r="H915" s="212"/>
      <c r="I915" s="212"/>
      <c r="J915" s="212"/>
      <c r="K915" s="212"/>
    </row>
    <row r="916" spans="2:11" ht="12.75">
      <c r="B916" s="212"/>
      <c r="C916" s="681"/>
      <c r="D916" s="212"/>
      <c r="E916" s="212"/>
      <c r="F916" s="212"/>
      <c r="G916" s="212"/>
      <c r="H916" s="212"/>
      <c r="I916" s="212"/>
      <c r="J916" s="212"/>
      <c r="K916" s="212"/>
    </row>
    <row r="917" spans="2:11" ht="12.75">
      <c r="B917" s="212"/>
      <c r="C917" s="681"/>
      <c r="D917" s="212"/>
      <c r="E917" s="212"/>
      <c r="F917" s="212"/>
      <c r="G917" s="212"/>
      <c r="H917" s="212"/>
      <c r="I917" s="212"/>
      <c r="J917" s="212"/>
      <c r="K917" s="212"/>
    </row>
    <row r="918" spans="2:11" ht="12.75">
      <c r="B918" s="212"/>
      <c r="C918" s="681"/>
      <c r="D918" s="212"/>
      <c r="E918" s="212"/>
      <c r="F918" s="212"/>
      <c r="G918" s="212"/>
      <c r="H918" s="212"/>
      <c r="I918" s="212"/>
      <c r="J918" s="212"/>
      <c r="K918" s="212"/>
    </row>
    <row r="919" spans="2:11" ht="12.75">
      <c r="B919" s="212"/>
      <c r="C919" s="681"/>
      <c r="D919" s="212"/>
      <c r="E919" s="212"/>
      <c r="F919" s="212"/>
      <c r="G919" s="212"/>
      <c r="H919" s="212"/>
      <c r="I919" s="212"/>
      <c r="J919" s="212"/>
      <c r="K919" s="212"/>
    </row>
    <row r="920" spans="2:11" ht="12.75">
      <c r="B920" s="212"/>
      <c r="C920" s="681"/>
      <c r="D920" s="212"/>
      <c r="E920" s="212"/>
      <c r="F920" s="212"/>
      <c r="G920" s="212"/>
      <c r="H920" s="212"/>
      <c r="I920" s="212"/>
      <c r="J920" s="212"/>
      <c r="K920" s="212"/>
    </row>
    <row r="921" spans="2:11" ht="12.75">
      <c r="B921" s="212"/>
      <c r="C921" s="681"/>
      <c r="D921" s="212"/>
      <c r="E921" s="212"/>
      <c r="F921" s="212"/>
      <c r="G921" s="212"/>
      <c r="H921" s="212"/>
      <c r="I921" s="212"/>
      <c r="J921" s="212"/>
      <c r="K921" s="212"/>
    </row>
    <row r="922" spans="2:11" ht="12.75">
      <c r="B922" s="212"/>
      <c r="C922" s="681"/>
      <c r="D922" s="212"/>
      <c r="E922" s="212"/>
      <c r="F922" s="212"/>
      <c r="G922" s="212"/>
      <c r="H922" s="212"/>
      <c r="I922" s="212"/>
      <c r="J922" s="212"/>
      <c r="K922" s="212"/>
    </row>
    <row r="923" spans="2:11" ht="12.75">
      <c r="B923" s="212"/>
      <c r="C923" s="681"/>
      <c r="D923" s="212"/>
      <c r="E923" s="212"/>
      <c r="F923" s="212"/>
      <c r="G923" s="212"/>
      <c r="H923" s="212"/>
      <c r="I923" s="212"/>
      <c r="J923" s="212"/>
      <c r="K923" s="212"/>
    </row>
    <row r="924" spans="2:11" ht="12.75">
      <c r="B924" s="212"/>
      <c r="C924" s="681"/>
      <c r="D924" s="212"/>
      <c r="E924" s="212"/>
      <c r="F924" s="212"/>
      <c r="G924" s="212"/>
      <c r="H924" s="212"/>
      <c r="I924" s="212"/>
      <c r="J924" s="212"/>
      <c r="K924" s="212"/>
    </row>
    <row r="925" spans="2:11" ht="12.75">
      <c r="B925" s="212"/>
      <c r="C925" s="681"/>
      <c r="D925" s="212"/>
      <c r="E925" s="212"/>
      <c r="F925" s="212"/>
      <c r="G925" s="212"/>
      <c r="H925" s="212"/>
      <c r="I925" s="212"/>
      <c r="J925" s="212"/>
      <c r="K925" s="212"/>
    </row>
    <row r="926" spans="2:11" ht="12.75">
      <c r="B926" s="212"/>
      <c r="C926" s="681"/>
      <c r="D926" s="212"/>
      <c r="E926" s="212"/>
      <c r="F926" s="212"/>
      <c r="G926" s="212"/>
      <c r="H926" s="212"/>
      <c r="I926" s="212"/>
      <c r="J926" s="212"/>
      <c r="K926" s="212"/>
    </row>
    <row r="927" spans="2:11" ht="12.75">
      <c r="B927" s="212"/>
      <c r="C927" s="681"/>
      <c r="D927" s="212"/>
      <c r="E927" s="212"/>
      <c r="F927" s="212"/>
      <c r="G927" s="212"/>
      <c r="H927" s="212"/>
      <c r="I927" s="212"/>
      <c r="J927" s="212"/>
      <c r="K927" s="212"/>
    </row>
    <row r="928" spans="2:11" ht="12.75">
      <c r="B928" s="212"/>
      <c r="C928" s="681"/>
      <c r="D928" s="212"/>
      <c r="E928" s="212"/>
      <c r="F928" s="212"/>
      <c r="G928" s="212"/>
      <c r="H928" s="212"/>
      <c r="I928" s="212"/>
      <c r="J928" s="212"/>
      <c r="K928" s="212"/>
    </row>
    <row r="929" spans="2:11" ht="12.75">
      <c r="B929" s="212"/>
      <c r="C929" s="681"/>
      <c r="D929" s="212"/>
      <c r="E929" s="212"/>
      <c r="F929" s="212"/>
      <c r="G929" s="212"/>
      <c r="H929" s="212"/>
      <c r="I929" s="212"/>
      <c r="J929" s="212"/>
      <c r="K929" s="212"/>
    </row>
    <row r="930" spans="2:11" ht="12.75">
      <c r="B930" s="212"/>
      <c r="C930" s="681"/>
      <c r="D930" s="212"/>
      <c r="E930" s="212"/>
      <c r="F930" s="212"/>
      <c r="G930" s="212"/>
      <c r="H930" s="212"/>
      <c r="I930" s="212"/>
      <c r="J930" s="212"/>
      <c r="K930" s="212"/>
    </row>
    <row r="931" spans="2:11" ht="12.75">
      <c r="B931" s="212"/>
      <c r="C931" s="681"/>
      <c r="D931" s="212"/>
      <c r="E931" s="212"/>
      <c r="F931" s="212"/>
      <c r="G931" s="212"/>
      <c r="H931" s="212"/>
      <c r="I931" s="212"/>
      <c r="J931" s="212"/>
      <c r="K931" s="212"/>
    </row>
    <row r="932" spans="2:11" ht="12.75">
      <c r="B932" s="212"/>
      <c r="C932" s="681"/>
      <c r="D932" s="212"/>
      <c r="E932" s="212"/>
      <c r="F932" s="212"/>
      <c r="G932" s="212"/>
      <c r="H932" s="212"/>
      <c r="I932" s="212"/>
      <c r="J932" s="212"/>
      <c r="K932" s="212"/>
    </row>
    <row r="933" spans="2:11" ht="12.75">
      <c r="B933" s="212"/>
      <c r="C933" s="681"/>
      <c r="D933" s="212"/>
      <c r="E933" s="212"/>
      <c r="F933" s="212"/>
      <c r="G933" s="212"/>
      <c r="H933" s="212"/>
      <c r="I933" s="212"/>
      <c r="J933" s="212"/>
      <c r="K933" s="212"/>
    </row>
    <row r="934" spans="2:11" ht="12.75">
      <c r="B934" s="212"/>
      <c r="C934" s="681"/>
      <c r="D934" s="212"/>
      <c r="E934" s="212"/>
      <c r="F934" s="212"/>
      <c r="G934" s="212"/>
      <c r="H934" s="212"/>
      <c r="I934" s="212"/>
      <c r="J934" s="212"/>
      <c r="K934" s="212"/>
    </row>
    <row r="935" spans="2:11" ht="12.75">
      <c r="B935" s="212"/>
      <c r="C935" s="681"/>
      <c r="D935" s="212"/>
      <c r="E935" s="212"/>
      <c r="F935" s="212"/>
      <c r="G935" s="212"/>
      <c r="H935" s="212"/>
      <c r="I935" s="212"/>
      <c r="J935" s="212"/>
      <c r="K935" s="212"/>
    </row>
    <row r="936" spans="2:11" ht="12.75">
      <c r="B936" s="212"/>
      <c r="C936" s="681"/>
      <c r="D936" s="212"/>
      <c r="E936" s="212"/>
      <c r="F936" s="212"/>
      <c r="G936" s="212"/>
      <c r="H936" s="212"/>
      <c r="I936" s="212"/>
      <c r="J936" s="212"/>
      <c r="K936" s="212"/>
    </row>
    <row r="937" spans="2:11" ht="12.75">
      <c r="B937" s="212"/>
      <c r="C937" s="681"/>
      <c r="D937" s="212"/>
      <c r="E937" s="212"/>
      <c r="F937" s="212"/>
      <c r="G937" s="212"/>
      <c r="H937" s="212"/>
      <c r="I937" s="212"/>
      <c r="J937" s="212"/>
      <c r="K937" s="212"/>
    </row>
    <row r="938" spans="2:11" ht="12.75">
      <c r="B938" s="212"/>
      <c r="C938" s="681"/>
      <c r="D938" s="212"/>
      <c r="E938" s="212"/>
      <c r="F938" s="212"/>
      <c r="G938" s="212"/>
      <c r="H938" s="212"/>
      <c r="I938" s="212"/>
      <c r="J938" s="212"/>
      <c r="K938" s="212"/>
    </row>
    <row r="939" spans="2:11" ht="12.75">
      <c r="B939" s="212"/>
      <c r="C939" s="681"/>
      <c r="D939" s="212"/>
      <c r="E939" s="212"/>
      <c r="F939" s="212"/>
      <c r="G939" s="212"/>
      <c r="H939" s="212"/>
      <c r="I939" s="212"/>
      <c r="J939" s="212"/>
      <c r="K939" s="212"/>
    </row>
    <row r="940" spans="2:11" ht="12.75">
      <c r="B940" s="212"/>
      <c r="C940" s="681"/>
      <c r="D940" s="212"/>
      <c r="E940" s="212"/>
      <c r="F940" s="212"/>
      <c r="G940" s="212"/>
      <c r="H940" s="212"/>
      <c r="I940" s="212"/>
      <c r="J940" s="212"/>
      <c r="K940" s="212"/>
    </row>
    <row r="941" spans="2:11" ht="12.75">
      <c r="B941" s="212"/>
      <c r="C941" s="681"/>
      <c r="D941" s="212"/>
      <c r="E941" s="212"/>
      <c r="F941" s="212"/>
      <c r="G941" s="212"/>
      <c r="H941" s="212"/>
      <c r="I941" s="212"/>
      <c r="J941" s="212"/>
      <c r="K941" s="212"/>
    </row>
    <row r="942" spans="2:11" ht="12.75">
      <c r="B942" s="212"/>
      <c r="C942" s="681"/>
      <c r="D942" s="212"/>
      <c r="E942" s="212"/>
      <c r="F942" s="212"/>
      <c r="G942" s="212"/>
      <c r="H942" s="212"/>
      <c r="I942" s="212"/>
      <c r="J942" s="212"/>
      <c r="K942" s="212"/>
    </row>
    <row r="943" spans="2:11" ht="12.75">
      <c r="B943" s="212"/>
      <c r="C943" s="681"/>
      <c r="D943" s="212"/>
      <c r="E943" s="212"/>
      <c r="F943" s="212"/>
      <c r="G943" s="212"/>
      <c r="H943" s="212"/>
      <c r="I943" s="212"/>
      <c r="J943" s="212"/>
      <c r="K943" s="212"/>
    </row>
    <row r="944" spans="2:11" ht="12.75">
      <c r="B944" s="212"/>
      <c r="C944" s="681"/>
      <c r="D944" s="212"/>
      <c r="E944" s="212"/>
      <c r="F944" s="212"/>
      <c r="G944" s="212"/>
      <c r="H944" s="212"/>
      <c r="I944" s="212"/>
      <c r="J944" s="212"/>
      <c r="K944" s="212"/>
    </row>
    <row r="945" spans="2:11" ht="12.75">
      <c r="B945" s="212"/>
      <c r="C945" s="681"/>
      <c r="D945" s="212"/>
      <c r="E945" s="212"/>
      <c r="F945" s="212"/>
      <c r="G945" s="212"/>
      <c r="H945" s="212"/>
      <c r="I945" s="212"/>
      <c r="J945" s="212"/>
      <c r="K945" s="212"/>
    </row>
    <row r="946" spans="2:11" ht="12.75">
      <c r="B946" s="212"/>
      <c r="C946" s="681"/>
      <c r="D946" s="212"/>
      <c r="E946" s="212"/>
      <c r="F946" s="212"/>
      <c r="G946" s="212"/>
      <c r="H946" s="212"/>
      <c r="I946" s="212"/>
      <c r="J946" s="212"/>
      <c r="K946" s="212"/>
    </row>
    <row r="947" spans="2:11" ht="12.75">
      <c r="B947" s="212"/>
      <c r="C947" s="681"/>
      <c r="D947" s="212"/>
      <c r="E947" s="212"/>
      <c r="F947" s="212"/>
      <c r="G947" s="212"/>
      <c r="H947" s="212"/>
      <c r="I947" s="212"/>
      <c r="J947" s="212"/>
      <c r="K947" s="212"/>
    </row>
    <row r="948" spans="2:11" ht="12.75">
      <c r="B948" s="212"/>
      <c r="C948" s="681"/>
      <c r="D948" s="212"/>
      <c r="E948" s="212"/>
      <c r="F948" s="212"/>
      <c r="G948" s="212"/>
      <c r="H948" s="212"/>
      <c r="I948" s="212"/>
      <c r="J948" s="212"/>
      <c r="K948" s="212"/>
    </row>
    <row r="949" spans="2:11" ht="12.75">
      <c r="B949" s="212"/>
      <c r="C949" s="681"/>
      <c r="D949" s="212"/>
      <c r="E949" s="212"/>
      <c r="F949" s="212"/>
      <c r="G949" s="212"/>
      <c r="H949" s="212"/>
      <c r="I949" s="212"/>
      <c r="J949" s="212"/>
      <c r="K949" s="212"/>
    </row>
    <row r="950" spans="2:11" ht="12.75">
      <c r="B950" s="212"/>
      <c r="C950" s="681"/>
      <c r="D950" s="212"/>
      <c r="E950" s="212"/>
      <c r="F950" s="212"/>
      <c r="G950" s="212"/>
      <c r="H950" s="212"/>
      <c r="I950" s="212"/>
      <c r="J950" s="212"/>
      <c r="K950" s="212"/>
    </row>
    <row r="951" spans="2:11" ht="12.75">
      <c r="B951" s="212"/>
      <c r="C951" s="681"/>
      <c r="D951" s="212"/>
      <c r="E951" s="212"/>
      <c r="F951" s="212"/>
      <c r="G951" s="212"/>
      <c r="H951" s="212"/>
      <c r="I951" s="212"/>
      <c r="J951" s="212"/>
      <c r="K951" s="212"/>
    </row>
    <row r="952" spans="2:11" ht="12.75">
      <c r="B952" s="212"/>
      <c r="C952" s="681"/>
      <c r="D952" s="212"/>
      <c r="E952" s="212"/>
      <c r="F952" s="212"/>
      <c r="G952" s="212"/>
      <c r="H952" s="212"/>
      <c r="I952" s="212"/>
      <c r="J952" s="212"/>
      <c r="K952" s="212"/>
    </row>
    <row r="953" spans="2:11" ht="12.75">
      <c r="B953" s="212"/>
      <c r="C953" s="681"/>
      <c r="D953" s="212"/>
      <c r="E953" s="212"/>
      <c r="F953" s="212"/>
      <c r="G953" s="212"/>
      <c r="H953" s="212"/>
      <c r="I953" s="212"/>
      <c r="J953" s="212"/>
      <c r="K953" s="212"/>
    </row>
    <row r="954" spans="2:11" ht="12.75">
      <c r="B954" s="212"/>
      <c r="C954" s="681"/>
      <c r="D954" s="212"/>
      <c r="E954" s="212"/>
      <c r="F954" s="212"/>
      <c r="G954" s="212"/>
      <c r="H954" s="212"/>
      <c r="I954" s="212"/>
      <c r="J954" s="212"/>
      <c r="K954" s="212"/>
    </row>
    <row r="955" spans="2:11" ht="12.75">
      <c r="B955" s="212"/>
      <c r="C955" s="681"/>
      <c r="D955" s="212"/>
      <c r="E955" s="212"/>
      <c r="F955" s="212"/>
      <c r="G955" s="212"/>
      <c r="H955" s="212"/>
      <c r="I955" s="212"/>
      <c r="J955" s="212"/>
      <c r="K955" s="212"/>
    </row>
    <row r="956" spans="2:11" ht="12.75">
      <c r="B956" s="212"/>
      <c r="C956" s="681"/>
      <c r="D956" s="212"/>
      <c r="E956" s="212"/>
      <c r="F956" s="212"/>
      <c r="G956" s="212"/>
      <c r="H956" s="212"/>
      <c r="I956" s="212"/>
      <c r="J956" s="212"/>
      <c r="K956" s="212"/>
    </row>
    <row r="957" spans="2:11" ht="12.75">
      <c r="B957" s="212"/>
      <c r="C957" s="681"/>
      <c r="D957" s="212"/>
      <c r="E957" s="212"/>
      <c r="F957" s="212"/>
      <c r="G957" s="212"/>
      <c r="H957" s="212"/>
      <c r="I957" s="212"/>
      <c r="J957" s="212"/>
      <c r="K957" s="212"/>
    </row>
    <row r="958" spans="2:11" ht="12.75">
      <c r="B958" s="212"/>
      <c r="C958" s="681"/>
      <c r="D958" s="212"/>
      <c r="E958" s="212"/>
      <c r="F958" s="212"/>
      <c r="G958" s="212"/>
      <c r="H958" s="212"/>
      <c r="I958" s="212"/>
      <c r="J958" s="212"/>
      <c r="K958" s="212"/>
    </row>
    <row r="959" spans="2:11" ht="12.75">
      <c r="B959" s="212"/>
      <c r="C959" s="681"/>
      <c r="D959" s="212"/>
      <c r="E959" s="212"/>
      <c r="F959" s="212"/>
      <c r="G959" s="212"/>
      <c r="H959" s="212"/>
      <c r="I959" s="212"/>
      <c r="J959" s="212"/>
      <c r="K959" s="212"/>
    </row>
    <row r="960" spans="2:11" ht="12.75">
      <c r="B960" s="212"/>
      <c r="C960" s="681"/>
      <c r="D960" s="212"/>
      <c r="E960" s="212"/>
      <c r="F960" s="212"/>
      <c r="G960" s="212"/>
      <c r="H960" s="212"/>
      <c r="I960" s="212"/>
      <c r="J960" s="212"/>
      <c r="K960" s="212"/>
    </row>
    <row r="961" spans="2:11" ht="12.75">
      <c r="B961" s="212"/>
      <c r="C961" s="681"/>
      <c r="D961" s="212"/>
      <c r="E961" s="212"/>
      <c r="F961" s="212"/>
      <c r="G961" s="212"/>
      <c r="H961" s="212"/>
      <c r="I961" s="212"/>
      <c r="J961" s="212"/>
      <c r="K961" s="212"/>
    </row>
    <row r="962" spans="2:11" ht="12.75">
      <c r="B962" s="212"/>
      <c r="C962" s="681"/>
      <c r="D962" s="212"/>
      <c r="E962" s="212"/>
      <c r="F962" s="212"/>
      <c r="G962" s="212"/>
      <c r="H962" s="212"/>
      <c r="I962" s="212"/>
      <c r="J962" s="212"/>
      <c r="K962" s="212"/>
    </row>
    <row r="963" spans="2:11" ht="12.75">
      <c r="B963" s="212"/>
      <c r="C963" s="681"/>
      <c r="D963" s="212"/>
      <c r="E963" s="212"/>
      <c r="F963" s="212"/>
      <c r="G963" s="212"/>
      <c r="H963" s="212"/>
      <c r="I963" s="212"/>
      <c r="J963" s="212"/>
      <c r="K963" s="212"/>
    </row>
    <row r="964" spans="2:11" ht="12.75">
      <c r="B964" s="212"/>
      <c r="C964" s="681"/>
      <c r="D964" s="212"/>
      <c r="E964" s="212"/>
      <c r="F964" s="212"/>
      <c r="G964" s="212"/>
      <c r="H964" s="212"/>
      <c r="I964" s="212"/>
      <c r="J964" s="212"/>
      <c r="K964" s="212"/>
    </row>
    <row r="965" spans="2:11" ht="12.75">
      <c r="B965" s="212"/>
      <c r="C965" s="681"/>
      <c r="D965" s="212"/>
      <c r="E965" s="212"/>
      <c r="F965" s="212"/>
      <c r="G965" s="212"/>
      <c r="H965" s="212"/>
      <c r="I965" s="212"/>
      <c r="J965" s="212"/>
      <c r="K965" s="212"/>
    </row>
    <row r="966" spans="2:11" ht="12.75">
      <c r="B966" s="212"/>
      <c r="C966" s="681"/>
      <c r="D966" s="212"/>
      <c r="E966" s="212"/>
      <c r="F966" s="212"/>
      <c r="G966" s="212"/>
      <c r="H966" s="212"/>
      <c r="I966" s="212"/>
      <c r="J966" s="212"/>
      <c r="K966" s="212"/>
    </row>
    <row r="967" spans="2:11" ht="12.75">
      <c r="B967" s="212"/>
      <c r="C967" s="681"/>
      <c r="D967" s="212"/>
      <c r="E967" s="212"/>
      <c r="F967" s="212"/>
      <c r="G967" s="212"/>
      <c r="H967" s="212"/>
      <c r="I967" s="212"/>
      <c r="J967" s="212"/>
      <c r="K967" s="212"/>
    </row>
    <row r="968" spans="2:11" ht="12.75">
      <c r="B968" s="212"/>
      <c r="C968" s="681"/>
      <c r="D968" s="212"/>
      <c r="E968" s="212"/>
      <c r="F968" s="212"/>
      <c r="G968" s="212"/>
      <c r="H968" s="212"/>
      <c r="I968" s="212"/>
      <c r="J968" s="212"/>
      <c r="K968" s="212"/>
    </row>
    <row r="969" spans="2:11" ht="12.75">
      <c r="B969" s="212"/>
      <c r="C969" s="681"/>
      <c r="D969" s="212"/>
      <c r="E969" s="212"/>
      <c r="F969" s="212"/>
      <c r="G969" s="212"/>
      <c r="H969" s="212"/>
      <c r="I969" s="212"/>
      <c r="J969" s="212"/>
      <c r="K969" s="212"/>
    </row>
    <row r="970" spans="2:11" ht="12.75">
      <c r="B970" s="212"/>
      <c r="C970" s="681"/>
      <c r="D970" s="212"/>
      <c r="E970" s="212"/>
      <c r="F970" s="212"/>
      <c r="G970" s="212"/>
      <c r="H970" s="212"/>
      <c r="I970" s="212"/>
      <c r="J970" s="212"/>
      <c r="K970" s="212"/>
    </row>
    <row r="971" spans="2:11" ht="12.75">
      <c r="B971" s="212"/>
      <c r="C971" s="681"/>
      <c r="D971" s="212"/>
      <c r="E971" s="212"/>
      <c r="F971" s="212"/>
      <c r="G971" s="212"/>
      <c r="H971" s="212"/>
      <c r="I971" s="212"/>
      <c r="J971" s="212"/>
      <c r="K971" s="212"/>
    </row>
    <row r="972" spans="2:11" ht="12.75">
      <c r="B972" s="212"/>
      <c r="C972" s="681"/>
      <c r="D972" s="212"/>
      <c r="E972" s="212"/>
      <c r="F972" s="212"/>
      <c r="G972" s="212"/>
      <c r="H972" s="212"/>
      <c r="I972" s="212"/>
      <c r="J972" s="212"/>
      <c r="K972" s="212"/>
    </row>
    <row r="973" spans="2:11" ht="12.75">
      <c r="B973" s="212"/>
      <c r="C973" s="681"/>
      <c r="D973" s="212"/>
      <c r="E973" s="212"/>
      <c r="F973" s="212"/>
      <c r="G973" s="212"/>
      <c r="H973" s="212"/>
      <c r="I973" s="212"/>
      <c r="J973" s="212"/>
      <c r="K973" s="212"/>
    </row>
    <row r="974" spans="2:11" ht="12.75">
      <c r="B974" s="212"/>
      <c r="C974" s="681"/>
      <c r="D974" s="212"/>
      <c r="E974" s="212"/>
      <c r="F974" s="212"/>
      <c r="G974" s="212"/>
      <c r="H974" s="212"/>
      <c r="I974" s="212"/>
      <c r="J974" s="212"/>
      <c r="K974" s="212"/>
    </row>
    <row r="975" spans="2:11" ht="12.75">
      <c r="B975" s="212"/>
      <c r="C975" s="681"/>
      <c r="D975" s="212"/>
      <c r="E975" s="212"/>
      <c r="F975" s="212"/>
      <c r="G975" s="212"/>
      <c r="H975" s="212"/>
      <c r="I975" s="212"/>
      <c r="J975" s="212"/>
      <c r="K975" s="212"/>
    </row>
    <row r="976" spans="2:11" ht="12.75">
      <c r="B976" s="212"/>
      <c r="C976" s="681"/>
      <c r="D976" s="212"/>
      <c r="E976" s="212"/>
      <c r="F976" s="212"/>
      <c r="G976" s="212"/>
      <c r="H976" s="212"/>
      <c r="I976" s="212"/>
      <c r="J976" s="212"/>
      <c r="K976" s="212"/>
    </row>
    <row r="977" spans="2:11" ht="12.75">
      <c r="B977" s="212"/>
      <c r="C977" s="681"/>
      <c r="D977" s="212"/>
      <c r="E977" s="212"/>
      <c r="F977" s="212"/>
      <c r="G977" s="212"/>
      <c r="H977" s="212"/>
      <c r="I977" s="212"/>
      <c r="J977" s="212"/>
      <c r="K977" s="212"/>
    </row>
    <row r="978" spans="2:11" ht="12.75">
      <c r="B978" s="212"/>
      <c r="C978" s="681"/>
      <c r="D978" s="212"/>
      <c r="E978" s="212"/>
      <c r="F978" s="212"/>
      <c r="G978" s="212"/>
      <c r="H978" s="212"/>
      <c r="I978" s="212"/>
      <c r="J978" s="212"/>
      <c r="K978" s="212"/>
    </row>
    <row r="979" spans="2:11" ht="12.75">
      <c r="B979" s="212"/>
      <c r="C979" s="681"/>
      <c r="D979" s="212"/>
      <c r="E979" s="212"/>
      <c r="F979" s="212"/>
      <c r="G979" s="212"/>
      <c r="H979" s="212"/>
      <c r="I979" s="212"/>
      <c r="J979" s="212"/>
      <c r="K979" s="212"/>
    </row>
    <row r="980" spans="2:11" ht="12.75">
      <c r="B980" s="212"/>
      <c r="C980" s="681"/>
      <c r="D980" s="212"/>
      <c r="E980" s="212"/>
      <c r="F980" s="212"/>
      <c r="G980" s="212"/>
      <c r="H980" s="212"/>
      <c r="I980" s="212"/>
      <c r="J980" s="212"/>
      <c r="K980" s="212"/>
    </row>
    <row r="981" spans="2:11" ht="12.75">
      <c r="B981" s="212"/>
      <c r="C981" s="681"/>
      <c r="D981" s="212"/>
      <c r="E981" s="212"/>
      <c r="F981" s="212"/>
      <c r="G981" s="212"/>
      <c r="H981" s="212"/>
      <c r="I981" s="212"/>
      <c r="J981" s="212"/>
      <c r="K981" s="212"/>
    </row>
    <row r="982" spans="2:11" ht="12.75">
      <c r="B982" s="212"/>
      <c r="C982" s="681"/>
      <c r="D982" s="212"/>
      <c r="E982" s="212"/>
      <c r="F982" s="212"/>
      <c r="G982" s="212"/>
      <c r="H982" s="212"/>
      <c r="I982" s="212"/>
      <c r="J982" s="212"/>
      <c r="K982" s="212"/>
    </row>
    <row r="983" spans="2:11" ht="12.75">
      <c r="B983" s="212"/>
      <c r="C983" s="681"/>
      <c r="D983" s="212"/>
      <c r="E983" s="212"/>
      <c r="F983" s="212"/>
      <c r="G983" s="212"/>
      <c r="H983" s="212"/>
      <c r="I983" s="212"/>
      <c r="J983" s="212"/>
      <c r="K983" s="212"/>
    </row>
    <row r="984" spans="2:11" ht="12.75">
      <c r="B984" s="212"/>
      <c r="C984" s="681"/>
      <c r="D984" s="212"/>
      <c r="E984" s="212"/>
      <c r="F984" s="212"/>
      <c r="G984" s="212"/>
      <c r="H984" s="212"/>
      <c r="I984" s="212"/>
      <c r="J984" s="212"/>
      <c r="K984" s="212"/>
    </row>
    <row r="985" spans="2:11" ht="12.75">
      <c r="B985" s="212"/>
      <c r="C985" s="681"/>
      <c r="D985" s="212"/>
      <c r="E985" s="212"/>
      <c r="F985" s="212"/>
      <c r="G985" s="212"/>
      <c r="H985" s="212"/>
      <c r="I985" s="212"/>
      <c r="J985" s="212"/>
      <c r="K985" s="212"/>
    </row>
    <row r="986" spans="2:11" ht="12.75">
      <c r="B986" s="212"/>
      <c r="C986" s="681"/>
      <c r="D986" s="212"/>
      <c r="E986" s="212"/>
      <c r="F986" s="212"/>
      <c r="G986" s="212"/>
      <c r="H986" s="212"/>
      <c r="I986" s="212"/>
      <c r="J986" s="212"/>
      <c r="K986" s="212"/>
    </row>
    <row r="987" spans="2:11" ht="12.75">
      <c r="B987" s="212"/>
      <c r="C987" s="681"/>
      <c r="D987" s="212"/>
      <c r="E987" s="212"/>
      <c r="F987" s="212"/>
      <c r="G987" s="212"/>
      <c r="H987" s="212"/>
      <c r="I987" s="212"/>
      <c r="J987" s="212"/>
      <c r="K987" s="212"/>
    </row>
    <row r="988" spans="2:11" ht="12.75">
      <c r="B988" s="212"/>
      <c r="C988" s="681"/>
      <c r="D988" s="212"/>
      <c r="E988" s="212"/>
      <c r="F988" s="212"/>
      <c r="G988" s="212"/>
      <c r="H988" s="212"/>
      <c r="I988" s="212"/>
      <c r="J988" s="212"/>
      <c r="K988" s="212"/>
    </row>
    <row r="989" spans="2:11" ht="12.75">
      <c r="B989" s="212"/>
      <c r="C989" s="681"/>
      <c r="D989" s="212"/>
      <c r="E989" s="212"/>
      <c r="F989" s="212"/>
      <c r="G989" s="212"/>
      <c r="H989" s="212"/>
      <c r="I989" s="212"/>
      <c r="J989" s="212"/>
      <c r="K989" s="212"/>
    </row>
    <row r="990" spans="2:11" ht="12.75">
      <c r="B990" s="212"/>
      <c r="C990" s="681"/>
      <c r="D990" s="212"/>
      <c r="E990" s="212"/>
      <c r="F990" s="212"/>
      <c r="G990" s="212"/>
      <c r="H990" s="212"/>
      <c r="I990" s="212"/>
      <c r="J990" s="212"/>
      <c r="K990" s="212"/>
    </row>
    <row r="991" spans="2:11" ht="12.75">
      <c r="B991" s="212"/>
      <c r="C991" s="681"/>
      <c r="D991" s="212"/>
      <c r="E991" s="212"/>
      <c r="F991" s="212"/>
      <c r="G991" s="212"/>
      <c r="H991" s="212"/>
      <c r="I991" s="212"/>
      <c r="J991" s="212"/>
      <c r="K991" s="212"/>
    </row>
    <row r="992" spans="2:11" ht="12.75">
      <c r="B992" s="212"/>
      <c r="C992" s="681"/>
      <c r="D992" s="212"/>
      <c r="E992" s="212"/>
      <c r="F992" s="212"/>
      <c r="G992" s="212"/>
      <c r="H992" s="212"/>
      <c r="I992" s="212"/>
      <c r="J992" s="212"/>
      <c r="K992" s="212"/>
    </row>
    <row r="993" spans="2:11" ht="12.75">
      <c r="B993" s="212"/>
      <c r="C993" s="681"/>
      <c r="D993" s="212"/>
      <c r="E993" s="212"/>
      <c r="F993" s="212"/>
      <c r="G993" s="212"/>
      <c r="H993" s="212"/>
      <c r="I993" s="212"/>
      <c r="J993" s="212"/>
      <c r="K993" s="212"/>
    </row>
    <row r="994" spans="2:11" ht="12.75">
      <c r="B994" s="212"/>
      <c r="C994" s="681"/>
      <c r="D994" s="212"/>
      <c r="E994" s="212"/>
      <c r="F994" s="212"/>
      <c r="G994" s="212"/>
      <c r="H994" s="212"/>
      <c r="I994" s="212"/>
      <c r="J994" s="212"/>
      <c r="K994" s="212"/>
    </row>
    <row r="995" spans="2:11" ht="12.75">
      <c r="B995" s="212"/>
      <c r="C995" s="681"/>
      <c r="D995" s="212"/>
      <c r="E995" s="212"/>
      <c r="F995" s="212"/>
      <c r="G995" s="212"/>
      <c r="H995" s="212"/>
      <c r="I995" s="212"/>
      <c r="J995" s="212"/>
      <c r="K995" s="212"/>
    </row>
    <row r="996" spans="2:11" ht="12.75">
      <c r="B996" s="212"/>
      <c r="C996" s="681"/>
      <c r="D996" s="212"/>
      <c r="E996" s="212"/>
      <c r="F996" s="212"/>
      <c r="G996" s="212"/>
      <c r="H996" s="212"/>
      <c r="I996" s="212"/>
      <c r="J996" s="212"/>
      <c r="K996" s="212"/>
    </row>
    <row r="997" spans="2:11" ht="12.75">
      <c r="B997" s="212"/>
      <c r="C997" s="681"/>
      <c r="D997" s="212"/>
      <c r="E997" s="212"/>
      <c r="F997" s="212"/>
      <c r="G997" s="212"/>
      <c r="H997" s="212"/>
      <c r="I997" s="212"/>
      <c r="J997" s="212"/>
      <c r="K997" s="212"/>
    </row>
    <row r="998" spans="2:11" ht="12.75">
      <c r="B998" s="212"/>
      <c r="C998" s="681"/>
      <c r="D998" s="212"/>
      <c r="E998" s="212"/>
      <c r="F998" s="212"/>
      <c r="G998" s="212"/>
      <c r="H998" s="212"/>
      <c r="I998" s="212"/>
      <c r="J998" s="212"/>
      <c r="K998" s="212"/>
    </row>
    <row r="999" spans="2:11" ht="12.75">
      <c r="B999" s="212"/>
      <c r="C999" s="681"/>
      <c r="D999" s="212"/>
      <c r="E999" s="212"/>
      <c r="F999" s="212"/>
      <c r="G999" s="212"/>
      <c r="H999" s="212"/>
      <c r="I999" s="212"/>
      <c r="J999" s="212"/>
      <c r="K999" s="212"/>
    </row>
  </sheetData>
  <mergeCells count="22">
    <mergeCell ref="G628:I628"/>
    <mergeCell ref="G629:I629"/>
    <mergeCell ref="G659:I659"/>
    <mergeCell ref="G660:I660"/>
    <mergeCell ref="G661:I661"/>
    <mergeCell ref="G274:I274"/>
    <mergeCell ref="G436:H436"/>
    <mergeCell ref="G609:I609"/>
    <mergeCell ref="G610:I610"/>
    <mergeCell ref="G627:I627"/>
    <mergeCell ref="G438:I438"/>
    <mergeCell ref="G439:I439"/>
    <mergeCell ref="G440:H440"/>
    <mergeCell ref="G557:I557"/>
    <mergeCell ref="G558:I558"/>
    <mergeCell ref="G559:I559"/>
    <mergeCell ref="G608:I608"/>
    <mergeCell ref="B2:C2"/>
    <mergeCell ref="G6:H6"/>
    <mergeCell ref="G70:I70"/>
    <mergeCell ref="G71:I71"/>
    <mergeCell ref="G72:I72"/>
  </mergeCells>
  <printOptions horizontalCentered="1" gridLines="1"/>
  <pageMargins left="0.7" right="0.7" top="0.75" bottom="0.75" header="0" footer="0"/>
  <pageSetup paperSize="9" fitToHeight="0" pageOrder="overThenDown" orientation="portrait" cellComments="atEnd"/>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pageSetUpPr fitToPage="1"/>
  </sheetPr>
  <dimension ref="A1:Z1007"/>
  <sheetViews>
    <sheetView workbookViewId="0">
      <pane ySplit="2" topLeftCell="A3" activePane="bottomLeft" state="frozen"/>
      <selection pane="bottomLeft" activeCell="E38" sqref="E38"/>
    </sheetView>
  </sheetViews>
  <sheetFormatPr defaultColWidth="12.5703125" defaultRowHeight="15.75" customHeight="1"/>
  <cols>
    <col min="1" max="1" width="1.42578125" customWidth="1"/>
    <col min="2" max="2" width="8" customWidth="1"/>
    <col min="3" max="3" width="10.140625" customWidth="1"/>
    <col min="4" max="4" width="14.42578125" customWidth="1"/>
    <col min="5" max="5" width="22.85546875" customWidth="1"/>
    <col min="8" max="8" width="12.5703125" hidden="1"/>
  </cols>
  <sheetData>
    <row r="1" spans="1:26" ht="7.5" customHeight="1">
      <c r="A1" s="682"/>
      <c r="B1" s="683"/>
      <c r="C1" s="683"/>
      <c r="D1" s="684"/>
      <c r="E1" s="684"/>
      <c r="F1" s="683"/>
      <c r="G1" s="683"/>
      <c r="H1" s="683"/>
      <c r="I1" s="683"/>
      <c r="J1" s="682"/>
      <c r="K1" s="682"/>
      <c r="L1" s="682"/>
      <c r="M1" s="682"/>
      <c r="N1" s="682"/>
      <c r="O1" s="682"/>
      <c r="P1" s="682"/>
      <c r="Q1" s="682"/>
      <c r="R1" s="682"/>
      <c r="S1" s="682"/>
      <c r="T1" s="682"/>
      <c r="U1" s="682"/>
      <c r="V1" s="682"/>
      <c r="W1" s="682"/>
      <c r="X1" s="682"/>
      <c r="Y1" s="682"/>
      <c r="Z1" s="682"/>
    </row>
    <row r="2" spans="1:26" ht="15">
      <c r="A2" s="682"/>
      <c r="B2" s="1596" t="s">
        <v>1</v>
      </c>
      <c r="C2" s="1597"/>
      <c r="D2" s="1597"/>
      <c r="E2" s="1597"/>
      <c r="F2" s="1597"/>
      <c r="G2" s="1597"/>
      <c r="H2" s="1598"/>
      <c r="I2" s="683"/>
      <c r="J2" s="682"/>
      <c r="K2" s="682"/>
      <c r="L2" s="682"/>
      <c r="M2" s="682"/>
      <c r="N2" s="682"/>
      <c r="O2" s="682"/>
      <c r="P2" s="682"/>
      <c r="Q2" s="682"/>
      <c r="R2" s="682"/>
      <c r="S2" s="682"/>
      <c r="T2" s="682"/>
      <c r="U2" s="682"/>
      <c r="V2" s="682"/>
      <c r="W2" s="682"/>
      <c r="X2" s="682"/>
      <c r="Y2" s="682"/>
      <c r="Z2" s="682"/>
    </row>
    <row r="3" spans="1:26" ht="3" customHeight="1">
      <c r="A3" s="682"/>
      <c r="B3" s="683"/>
      <c r="C3" s="685"/>
      <c r="D3" s="684"/>
      <c r="E3" s="684"/>
      <c r="F3" s="683"/>
      <c r="G3" s="683"/>
      <c r="H3" s="686"/>
      <c r="I3" s="683"/>
      <c r="J3" s="682"/>
      <c r="K3" s="682"/>
      <c r="L3" s="682"/>
      <c r="M3" s="682"/>
      <c r="N3" s="682"/>
      <c r="O3" s="682"/>
      <c r="P3" s="682"/>
      <c r="Q3" s="682"/>
      <c r="R3" s="682"/>
      <c r="S3" s="682"/>
      <c r="T3" s="682"/>
      <c r="U3" s="682"/>
      <c r="V3" s="682"/>
      <c r="W3" s="682"/>
      <c r="X3" s="682"/>
      <c r="Y3" s="682"/>
      <c r="Z3" s="682"/>
    </row>
    <row r="4" spans="1:26" ht="18.75">
      <c r="A4" s="682"/>
      <c r="B4" s="1725" t="s">
        <v>1659</v>
      </c>
      <c r="C4" s="1726"/>
      <c r="D4" s="1726"/>
      <c r="E4" s="1726"/>
      <c r="F4" s="1726"/>
      <c r="G4" s="1726"/>
      <c r="H4" s="1727"/>
      <c r="I4" s="683"/>
      <c r="J4" s="682"/>
      <c r="K4" s="682"/>
      <c r="L4" s="682"/>
      <c r="M4" s="682"/>
      <c r="N4" s="682"/>
      <c r="O4" s="682"/>
      <c r="P4" s="682"/>
      <c r="Q4" s="682"/>
      <c r="R4" s="682"/>
      <c r="S4" s="682"/>
      <c r="T4" s="682"/>
      <c r="U4" s="682"/>
      <c r="V4" s="682"/>
      <c r="W4" s="682"/>
      <c r="X4" s="682"/>
      <c r="Y4" s="682"/>
      <c r="Z4" s="682"/>
    </row>
    <row r="5" spans="1:26" ht="25.5">
      <c r="A5" s="682"/>
      <c r="B5" s="687" t="s">
        <v>1660</v>
      </c>
      <c r="C5" s="688" t="s">
        <v>1661</v>
      </c>
      <c r="D5" s="689" t="s">
        <v>1662</v>
      </c>
      <c r="E5" s="690" t="s">
        <v>1663</v>
      </c>
      <c r="F5" s="691" t="s">
        <v>73</v>
      </c>
      <c r="G5" s="689" t="s">
        <v>52</v>
      </c>
      <c r="H5" s="692" t="s">
        <v>1664</v>
      </c>
      <c r="I5" s="683"/>
      <c r="J5" s="682"/>
      <c r="K5" s="682"/>
      <c r="L5" s="682"/>
      <c r="M5" s="682"/>
      <c r="N5" s="682"/>
      <c r="O5" s="682"/>
      <c r="P5" s="682"/>
      <c r="Q5" s="682"/>
      <c r="R5" s="682"/>
      <c r="S5" s="682"/>
      <c r="T5" s="682"/>
      <c r="U5" s="682"/>
      <c r="V5" s="682"/>
      <c r="W5" s="682"/>
      <c r="X5" s="682"/>
      <c r="Y5" s="682"/>
      <c r="Z5" s="682"/>
    </row>
    <row r="6" spans="1:26" ht="15" hidden="1">
      <c r="A6" s="682"/>
      <c r="B6" s="693"/>
      <c r="C6" s="694" t="s">
        <v>1665</v>
      </c>
      <c r="D6" s="695" t="s">
        <v>1666</v>
      </c>
      <c r="E6" s="696" t="s">
        <v>1667</v>
      </c>
      <c r="F6" s="1728" t="str">
        <f>'SUM. OF ADD. WORKS (BILL NO. 4 '!B8</f>
        <v>Additional Blockwork (20cm height increase, 3.0m → 3.2m slab level)</v>
      </c>
      <c r="G6" s="1729"/>
      <c r="H6" s="697">
        <f>'SUM. OF ADD. WORKS (BILL NO. 4 '!G17</f>
        <v>1111.44</v>
      </c>
      <c r="I6" s="683"/>
      <c r="J6" s="682"/>
      <c r="K6" s="682"/>
      <c r="L6" s="682"/>
      <c r="M6" s="682"/>
      <c r="N6" s="682"/>
      <c r="O6" s="682"/>
      <c r="P6" s="682"/>
      <c r="Q6" s="682"/>
      <c r="R6" s="682"/>
      <c r="S6" s="682"/>
      <c r="T6" s="682"/>
      <c r="U6" s="682"/>
      <c r="V6" s="682"/>
      <c r="W6" s="682"/>
      <c r="X6" s="682"/>
      <c r="Y6" s="682"/>
      <c r="Z6" s="682"/>
    </row>
    <row r="7" spans="1:26" ht="15" hidden="1">
      <c r="A7" s="682"/>
      <c r="B7" s="698"/>
      <c r="C7" s="699"/>
      <c r="D7" s="700"/>
      <c r="E7" s="701"/>
      <c r="F7" s="1730"/>
      <c r="G7" s="1731"/>
      <c r="H7" s="702"/>
      <c r="I7" s="683"/>
      <c r="J7" s="682"/>
      <c r="K7" s="682"/>
      <c r="L7" s="682"/>
      <c r="M7" s="682"/>
      <c r="N7" s="682"/>
      <c r="O7" s="682"/>
      <c r="P7" s="682"/>
      <c r="Q7" s="682"/>
      <c r="R7" s="682"/>
      <c r="S7" s="682"/>
      <c r="T7" s="682"/>
      <c r="U7" s="682"/>
      <c r="V7" s="682"/>
      <c r="W7" s="682"/>
      <c r="X7" s="682"/>
      <c r="Y7" s="682"/>
      <c r="Z7" s="682"/>
    </row>
    <row r="8" spans="1:26" ht="15" hidden="1">
      <c r="A8" s="682"/>
      <c r="B8" s="703"/>
      <c r="C8" s="704" t="s">
        <v>1665</v>
      </c>
      <c r="D8" s="705" t="s">
        <v>1668</v>
      </c>
      <c r="E8" s="706" t="s">
        <v>1669</v>
      </c>
      <c r="F8" s="1732" t="str">
        <f>'SUM. OF ADD. WORKS (BILL NO. 4 '!B21</f>
        <v>10cm Blockwork to All Window Openings for UPVC Fixing (Sill Treatment)</v>
      </c>
      <c r="G8" s="1727"/>
      <c r="H8" s="707">
        <f>'SUM. OF ADD. WORKS (BILL NO. 4 '!G29</f>
        <v>713.29759999999976</v>
      </c>
      <c r="I8" s="683"/>
      <c r="J8" s="682"/>
      <c r="K8" s="682"/>
      <c r="L8" s="682"/>
      <c r="M8" s="682"/>
      <c r="N8" s="682"/>
      <c r="O8" s="682"/>
      <c r="P8" s="682"/>
      <c r="Q8" s="682"/>
      <c r="R8" s="682"/>
      <c r="S8" s="682"/>
      <c r="T8" s="682"/>
      <c r="U8" s="682"/>
      <c r="V8" s="682"/>
      <c r="W8" s="682"/>
      <c r="X8" s="682"/>
      <c r="Y8" s="682"/>
      <c r="Z8" s="682"/>
    </row>
    <row r="9" spans="1:26" ht="15" hidden="1">
      <c r="A9" s="682"/>
      <c r="B9" s="698"/>
      <c r="C9" s="699"/>
      <c r="D9" s="700"/>
      <c r="E9" s="701"/>
      <c r="F9" s="1730"/>
      <c r="G9" s="1731"/>
      <c r="H9" s="702"/>
      <c r="I9" s="683"/>
      <c r="J9" s="682"/>
      <c r="K9" s="682"/>
      <c r="L9" s="682"/>
      <c r="M9" s="682"/>
      <c r="N9" s="682"/>
      <c r="O9" s="682"/>
      <c r="P9" s="682"/>
      <c r="Q9" s="682"/>
      <c r="R9" s="682"/>
      <c r="S9" s="682"/>
      <c r="T9" s="682"/>
      <c r="U9" s="682"/>
      <c r="V9" s="682"/>
      <c r="W9" s="682"/>
      <c r="X9" s="682"/>
      <c r="Y9" s="682"/>
      <c r="Z9" s="682"/>
    </row>
    <row r="10" spans="1:26" ht="15" hidden="1">
      <c r="A10" s="682"/>
      <c r="B10" s="703"/>
      <c r="C10" s="704" t="s">
        <v>1670</v>
      </c>
      <c r="D10" s="705" t="s">
        <v>1668</v>
      </c>
      <c r="E10" s="706" t="s">
        <v>1671</v>
      </c>
      <c r="F10" s="1732" t="str">
        <f>'SUM. OF ADD. WORKS (BILL NO. 4 '!B33</f>
        <v>4.00m(L)  x 2.00m(w) x 2.5m(D) Deep RCC HOlding Tank</v>
      </c>
      <c r="G10" s="1727"/>
      <c r="H10" s="707">
        <f>'SUM. OF ADD. WORKS (BILL NO. 4 '!G43</f>
        <v>16541.208791208792</v>
      </c>
      <c r="I10" s="683"/>
      <c r="J10" s="682"/>
      <c r="K10" s="682"/>
      <c r="L10" s="682"/>
      <c r="M10" s="682"/>
      <c r="N10" s="682"/>
      <c r="O10" s="682"/>
      <c r="P10" s="682"/>
      <c r="Q10" s="682"/>
      <c r="R10" s="682"/>
      <c r="S10" s="682"/>
      <c r="T10" s="682"/>
      <c r="U10" s="682"/>
      <c r="V10" s="682"/>
      <c r="W10" s="682"/>
      <c r="X10" s="682"/>
      <c r="Y10" s="682"/>
      <c r="Z10" s="682"/>
    </row>
    <row r="11" spans="1:26" ht="15" hidden="1">
      <c r="A11" s="682"/>
      <c r="B11" s="698"/>
      <c r="C11" s="699"/>
      <c r="D11" s="700"/>
      <c r="E11" s="701"/>
      <c r="F11" s="1730"/>
      <c r="G11" s="1731"/>
      <c r="H11" s="702"/>
      <c r="I11" s="683"/>
      <c r="J11" s="682"/>
      <c r="K11" s="682"/>
      <c r="L11" s="682"/>
      <c r="M11" s="682"/>
      <c r="N11" s="682"/>
      <c r="O11" s="682"/>
      <c r="P11" s="682"/>
      <c r="Q11" s="682"/>
      <c r="R11" s="682"/>
      <c r="S11" s="682"/>
      <c r="T11" s="682"/>
      <c r="U11" s="682"/>
      <c r="V11" s="682"/>
      <c r="W11" s="682"/>
      <c r="X11" s="682"/>
      <c r="Y11" s="682"/>
      <c r="Z11" s="682"/>
    </row>
    <row r="12" spans="1:26" ht="15" hidden="1">
      <c r="A12" s="682"/>
      <c r="B12" s="703"/>
      <c r="C12" s="704" t="s">
        <v>1672</v>
      </c>
      <c r="D12" s="705" t="s">
        <v>1668</v>
      </c>
      <c r="E12" s="706" t="s">
        <v>1673</v>
      </c>
      <c r="F12" s="1732" t="str">
        <f>'SUM. OF ADD. WORKS (BILL NO. 4 '!B46</f>
        <v>1m Dia. × 2.5m Deep Soak Pit  - Concrete Ratio (12.48%)</v>
      </c>
      <c r="G12" s="1727"/>
      <c r="H12" s="707">
        <f>'SUM. OF ADD. WORKS (BILL NO. 4 '!G53</f>
        <v>2358.7912087912086</v>
      </c>
      <c r="I12" s="683"/>
      <c r="J12" s="682"/>
      <c r="K12" s="682"/>
      <c r="L12" s="682"/>
      <c r="M12" s="682"/>
      <c r="N12" s="682"/>
      <c r="O12" s="682"/>
      <c r="P12" s="682"/>
      <c r="Q12" s="682"/>
      <c r="R12" s="682"/>
      <c r="S12" s="682"/>
      <c r="T12" s="682"/>
      <c r="U12" s="682"/>
      <c r="V12" s="682"/>
      <c r="W12" s="682"/>
      <c r="X12" s="682"/>
      <c r="Y12" s="682"/>
      <c r="Z12" s="682"/>
    </row>
    <row r="13" spans="1:26" ht="15" hidden="1">
      <c r="A13" s="682"/>
      <c r="B13" s="698"/>
      <c r="C13" s="699"/>
      <c r="D13" s="700"/>
      <c r="E13" s="701"/>
      <c r="F13" s="1730"/>
      <c r="G13" s="1731"/>
      <c r="H13" s="702"/>
      <c r="I13" s="683"/>
      <c r="J13" s="682"/>
      <c r="K13" s="682"/>
      <c r="L13" s="682"/>
      <c r="M13" s="682"/>
      <c r="N13" s="682"/>
      <c r="O13" s="682"/>
      <c r="P13" s="682"/>
      <c r="Q13" s="682"/>
      <c r="R13" s="682"/>
      <c r="S13" s="682"/>
      <c r="T13" s="682"/>
      <c r="U13" s="682"/>
      <c r="V13" s="682"/>
      <c r="W13" s="682"/>
      <c r="X13" s="682"/>
      <c r="Y13" s="682"/>
      <c r="Z13" s="682"/>
    </row>
    <row r="14" spans="1:26" ht="15" hidden="1">
      <c r="A14" s="682"/>
      <c r="B14" s="703"/>
      <c r="C14" s="704" t="s">
        <v>1674</v>
      </c>
      <c r="D14" s="705" t="s">
        <v>1668</v>
      </c>
      <c r="E14" s="706" t="s">
        <v>1675</v>
      </c>
      <c r="F14" s="1732" t="str">
        <f>'SUM. OF ADD. WORKS (BILL NO. 4 '!B56</f>
        <v>Substructural Reinforcement Bar Footing, Short Columns &amp; Plinth Beam - Epoxy-Coated Bars</v>
      </c>
      <c r="G14" s="1727"/>
      <c r="H14" s="707">
        <f>'SUM. OF ADD. WORKS (BILL NO. 4 '!G65</f>
        <v>4502.8360327286518</v>
      </c>
      <c r="I14" s="683"/>
      <c r="J14" s="682"/>
      <c r="K14" s="682"/>
      <c r="L14" s="682"/>
      <c r="M14" s="682"/>
      <c r="N14" s="682"/>
      <c r="O14" s="682"/>
      <c r="P14" s="682"/>
      <c r="Q14" s="682"/>
      <c r="R14" s="682"/>
      <c r="S14" s="682"/>
      <c r="T14" s="682"/>
      <c r="U14" s="682"/>
      <c r="V14" s="682"/>
      <c r="W14" s="682"/>
      <c r="X14" s="682"/>
      <c r="Y14" s="682"/>
      <c r="Z14" s="682"/>
    </row>
    <row r="15" spans="1:26" ht="15" hidden="1">
      <c r="A15" s="682"/>
      <c r="B15" s="698"/>
      <c r="C15" s="699"/>
      <c r="D15" s="700"/>
      <c r="E15" s="701"/>
      <c r="F15" s="1730"/>
      <c r="G15" s="1731"/>
      <c r="H15" s="702"/>
      <c r="I15" s="683"/>
      <c r="J15" s="682"/>
      <c r="K15" s="682"/>
      <c r="L15" s="682"/>
      <c r="M15" s="682"/>
      <c r="N15" s="682"/>
      <c r="O15" s="682"/>
      <c r="P15" s="682"/>
      <c r="Q15" s="682"/>
      <c r="R15" s="682"/>
      <c r="S15" s="682"/>
      <c r="T15" s="682"/>
      <c r="U15" s="682"/>
      <c r="V15" s="682"/>
      <c r="W15" s="682"/>
      <c r="X15" s="682"/>
      <c r="Y15" s="682"/>
      <c r="Z15" s="682"/>
    </row>
    <row r="16" spans="1:26" ht="15" hidden="1">
      <c r="A16" s="682"/>
      <c r="B16" s="703"/>
      <c r="C16" s="704" t="s">
        <v>1676</v>
      </c>
      <c r="D16" s="705" t="s">
        <v>1668</v>
      </c>
      <c r="E16" s="706" t="s">
        <v>1677</v>
      </c>
      <c r="F16" s="1732" t="str">
        <f>'SUM. OF ADD. WORKS (BILL NO. 4 '!B70</f>
        <v>Substructural Reinforcement Bar Footing, Short Columns &amp; Plinth Beam - Normal Steel Bars</v>
      </c>
      <c r="G16" s="1727"/>
      <c r="H16" s="707">
        <f>'SUM. OF ADD. WORKS (BILL NO. 4 '!G79</f>
        <v>4002.9887205935402</v>
      </c>
      <c r="I16" s="683"/>
      <c r="J16" s="682"/>
      <c r="K16" s="682"/>
      <c r="L16" s="682"/>
      <c r="M16" s="682"/>
      <c r="N16" s="682"/>
      <c r="O16" s="682"/>
      <c r="P16" s="682"/>
      <c r="Q16" s="682"/>
      <c r="R16" s="682"/>
      <c r="S16" s="682"/>
      <c r="T16" s="682"/>
      <c r="U16" s="682"/>
      <c r="V16" s="682"/>
      <c r="W16" s="682"/>
      <c r="X16" s="682"/>
      <c r="Y16" s="682"/>
      <c r="Z16" s="682"/>
    </row>
    <row r="17" spans="1:26" ht="15" hidden="1">
      <c r="A17" s="682"/>
      <c r="B17" s="698"/>
      <c r="C17" s="708"/>
      <c r="D17" s="709"/>
      <c r="E17" s="710"/>
      <c r="F17" s="1737"/>
      <c r="G17" s="1738"/>
      <c r="H17" s="711"/>
      <c r="I17" s="683"/>
      <c r="J17" s="682"/>
      <c r="K17" s="682"/>
      <c r="L17" s="682"/>
      <c r="M17" s="682"/>
      <c r="N17" s="682"/>
      <c r="O17" s="682"/>
      <c r="P17" s="682"/>
      <c r="Q17" s="682"/>
      <c r="R17" s="682"/>
      <c r="S17" s="682"/>
      <c r="T17" s="682"/>
      <c r="U17" s="682"/>
      <c r="V17" s="682"/>
      <c r="W17" s="682"/>
      <c r="X17" s="682"/>
      <c r="Y17" s="682"/>
      <c r="Z17" s="682"/>
    </row>
    <row r="18" spans="1:26" hidden="1">
      <c r="A18" s="682"/>
      <c r="B18" s="712"/>
      <c r="C18" s="713"/>
      <c r="D18" s="714"/>
      <c r="E18" s="715" t="s">
        <v>1678</v>
      </c>
      <c r="F18" s="716"/>
      <c r="G18" s="716"/>
      <c r="H18" s="717">
        <f>SUM(H6:H17)</f>
        <v>29230.562353322191</v>
      </c>
      <c r="I18" s="683"/>
      <c r="J18" s="682"/>
      <c r="K18" s="682"/>
      <c r="L18" s="682"/>
      <c r="M18" s="682"/>
      <c r="N18" s="682"/>
      <c r="O18" s="682"/>
      <c r="P18" s="682"/>
      <c r="Q18" s="682"/>
      <c r="R18" s="682"/>
      <c r="S18" s="682"/>
      <c r="T18" s="682"/>
      <c r="U18" s="682"/>
      <c r="V18" s="682"/>
      <c r="W18" s="682"/>
      <c r="X18" s="682"/>
      <c r="Y18" s="682"/>
      <c r="Z18" s="682"/>
    </row>
    <row r="19" spans="1:26" ht="15" hidden="1">
      <c r="A19" s="682"/>
      <c r="B19" s="683"/>
      <c r="C19" s="683"/>
      <c r="D19" s="684"/>
      <c r="E19" s="684"/>
      <c r="F19" s="683"/>
      <c r="G19" s="683"/>
      <c r="H19" s="683"/>
      <c r="I19" s="683"/>
      <c r="J19" s="682"/>
      <c r="K19" s="682"/>
      <c r="L19" s="682"/>
      <c r="M19" s="682"/>
      <c r="N19" s="682"/>
      <c r="O19" s="682"/>
      <c r="P19" s="682"/>
      <c r="Q19" s="682"/>
      <c r="R19" s="682"/>
      <c r="S19" s="682"/>
      <c r="T19" s="682"/>
      <c r="U19" s="682"/>
      <c r="V19" s="682"/>
      <c r="W19" s="682"/>
      <c r="X19" s="682"/>
      <c r="Y19" s="682"/>
      <c r="Z19" s="682"/>
    </row>
    <row r="20" spans="1:26" ht="3" hidden="1" customHeight="1">
      <c r="A20" s="682"/>
      <c r="B20" s="683"/>
      <c r="C20" s="683"/>
      <c r="D20" s="684"/>
      <c r="E20" s="718"/>
      <c r="F20" s="683"/>
      <c r="G20" s="718"/>
      <c r="H20" s="683"/>
      <c r="I20" s="683"/>
      <c r="J20" s="682"/>
      <c r="K20" s="682"/>
      <c r="L20" s="682"/>
      <c r="M20" s="682"/>
      <c r="N20" s="682"/>
      <c r="O20" s="682"/>
      <c r="P20" s="682"/>
      <c r="Q20" s="682"/>
      <c r="R20" s="682"/>
      <c r="S20" s="682"/>
      <c r="T20" s="682"/>
      <c r="U20" s="682"/>
      <c r="V20" s="682"/>
      <c r="W20" s="682"/>
      <c r="X20" s="682"/>
      <c r="Y20" s="682"/>
      <c r="Z20" s="682"/>
    </row>
    <row r="21" spans="1:26" ht="15" hidden="1">
      <c r="A21" s="682"/>
      <c r="B21" s="683"/>
      <c r="C21" s="683"/>
      <c r="D21" s="684"/>
      <c r="E21" s="718"/>
      <c r="F21" s="683"/>
      <c r="G21" s="718"/>
      <c r="H21" s="683"/>
      <c r="I21" s="683"/>
      <c r="J21" s="682"/>
      <c r="K21" s="682"/>
      <c r="L21" s="682"/>
      <c r="M21" s="682"/>
      <c r="N21" s="682"/>
      <c r="O21" s="682"/>
      <c r="P21" s="682"/>
      <c r="Q21" s="682"/>
      <c r="R21" s="682"/>
      <c r="S21" s="682"/>
      <c r="T21" s="682"/>
      <c r="U21" s="682"/>
      <c r="V21" s="682"/>
      <c r="W21" s="682"/>
      <c r="X21" s="682"/>
      <c r="Y21" s="682"/>
      <c r="Z21" s="682"/>
    </row>
    <row r="22" spans="1:26" ht="15" hidden="1">
      <c r="A22" s="682"/>
      <c r="B22" s="683"/>
      <c r="C22" s="683"/>
      <c r="D22" s="719"/>
      <c r="E22" s="720" t="s">
        <v>1679</v>
      </c>
      <c r="F22" s="721"/>
      <c r="G22" s="722" t="s">
        <v>52</v>
      </c>
      <c r="H22" s="683"/>
      <c r="I22" s="683"/>
      <c r="J22" s="682"/>
      <c r="K22" s="682"/>
      <c r="L22" s="682"/>
      <c r="M22" s="682"/>
      <c r="N22" s="682"/>
      <c r="O22" s="682"/>
      <c r="P22" s="682"/>
      <c r="Q22" s="682"/>
      <c r="R22" s="682"/>
      <c r="S22" s="682"/>
      <c r="T22" s="682"/>
      <c r="U22" s="682"/>
      <c r="V22" s="682"/>
      <c r="W22" s="682"/>
      <c r="X22" s="682"/>
      <c r="Y22" s="682"/>
      <c r="Z22" s="682"/>
    </row>
    <row r="23" spans="1:26" ht="15" hidden="1">
      <c r="A23" s="682"/>
      <c r="B23" s="683"/>
      <c r="C23" s="683"/>
      <c r="D23" s="723" t="s">
        <v>1666</v>
      </c>
      <c r="E23" s="724" t="s">
        <v>1680</v>
      </c>
      <c r="F23" s="725" t="s">
        <v>1681</v>
      </c>
      <c r="G23" s="726"/>
      <c r="H23" s="683"/>
      <c r="I23" s="683"/>
      <c r="J23" s="682"/>
      <c r="K23" s="682"/>
      <c r="L23" s="682"/>
      <c r="M23" s="682"/>
      <c r="N23" s="682"/>
      <c r="O23" s="682"/>
      <c r="P23" s="682"/>
      <c r="Q23" s="682"/>
      <c r="R23" s="682"/>
      <c r="S23" s="682"/>
      <c r="T23" s="682"/>
      <c r="U23" s="682"/>
      <c r="V23" s="682"/>
      <c r="W23" s="682"/>
      <c r="X23" s="682"/>
      <c r="Y23" s="682"/>
      <c r="Z23" s="682"/>
    </row>
    <row r="24" spans="1:26" ht="15" hidden="1">
      <c r="A24" s="682"/>
      <c r="B24" s="683"/>
      <c r="C24" s="683"/>
      <c r="D24" s="699" t="s">
        <v>1668</v>
      </c>
      <c r="E24" s="701" t="s">
        <v>1682</v>
      </c>
      <c r="F24" s="727" t="s">
        <v>1683</v>
      </c>
      <c r="G24" s="728"/>
      <c r="H24" s="683"/>
      <c r="I24" s="683"/>
      <c r="J24" s="682"/>
      <c r="K24" s="682"/>
      <c r="L24" s="682"/>
      <c r="M24" s="682"/>
      <c r="N24" s="682"/>
      <c r="O24" s="682"/>
      <c r="P24" s="682"/>
      <c r="Q24" s="682"/>
      <c r="R24" s="682"/>
      <c r="S24" s="682"/>
      <c r="T24" s="682"/>
      <c r="U24" s="682"/>
      <c r="V24" s="682"/>
      <c r="W24" s="682"/>
      <c r="X24" s="682"/>
      <c r="Y24" s="682"/>
      <c r="Z24" s="682"/>
    </row>
    <row r="25" spans="1:26" ht="15" hidden="1">
      <c r="A25" s="682"/>
      <c r="B25" s="683"/>
      <c r="C25" s="683"/>
      <c r="D25" s="699" t="s">
        <v>1668</v>
      </c>
      <c r="E25" s="701" t="s">
        <v>1684</v>
      </c>
      <c r="F25" s="727" t="s">
        <v>1685</v>
      </c>
      <c r="G25" s="728"/>
      <c r="H25" s="683"/>
      <c r="I25" s="683"/>
      <c r="J25" s="682"/>
      <c r="K25" s="682"/>
      <c r="L25" s="682"/>
      <c r="M25" s="682"/>
      <c r="N25" s="682"/>
      <c r="O25" s="682"/>
      <c r="P25" s="682"/>
      <c r="Q25" s="682"/>
      <c r="R25" s="682"/>
      <c r="S25" s="682"/>
      <c r="T25" s="682"/>
      <c r="U25" s="682"/>
      <c r="V25" s="682"/>
      <c r="W25" s="682"/>
      <c r="X25" s="682"/>
      <c r="Y25" s="682"/>
      <c r="Z25" s="682"/>
    </row>
    <row r="26" spans="1:26" ht="15" hidden="1">
      <c r="A26" s="682"/>
      <c r="B26" s="683"/>
      <c r="C26" s="683"/>
      <c r="D26" s="729"/>
      <c r="E26" s="730"/>
      <c r="F26" s="731"/>
      <c r="G26" s="731"/>
      <c r="H26" s="683"/>
      <c r="I26" s="683"/>
      <c r="J26" s="682"/>
      <c r="K26" s="682"/>
      <c r="L26" s="682"/>
      <c r="M26" s="682"/>
      <c r="N26" s="682"/>
      <c r="O26" s="682"/>
      <c r="P26" s="682"/>
      <c r="Q26" s="682"/>
      <c r="R26" s="682"/>
      <c r="S26" s="682"/>
      <c r="T26" s="682"/>
      <c r="U26" s="682"/>
      <c r="V26" s="682"/>
      <c r="W26" s="682"/>
      <c r="X26" s="682"/>
      <c r="Y26" s="682"/>
      <c r="Z26" s="682"/>
    </row>
    <row r="27" spans="1:26" ht="15" hidden="1">
      <c r="A27" s="682"/>
      <c r="B27" s="683"/>
      <c r="C27" s="683"/>
      <c r="D27" s="732"/>
      <c r="E27" s="1733"/>
      <c r="F27" s="1597"/>
      <c r="G27" s="733">
        <f>SUM(G23:G26)</f>
        <v>0</v>
      </c>
      <c r="H27" s="683"/>
      <c r="I27" s="683"/>
      <c r="J27" s="682"/>
      <c r="K27" s="682"/>
      <c r="L27" s="682"/>
      <c r="M27" s="682"/>
      <c r="N27" s="682"/>
      <c r="O27" s="682"/>
      <c r="P27" s="682"/>
      <c r="Q27" s="682"/>
      <c r="R27" s="682"/>
      <c r="S27" s="682"/>
      <c r="T27" s="682"/>
      <c r="U27" s="682"/>
      <c r="V27" s="682"/>
      <c r="W27" s="682"/>
      <c r="X27" s="682"/>
      <c r="Y27" s="682"/>
      <c r="Z27" s="682"/>
    </row>
    <row r="28" spans="1:26" ht="15" hidden="1">
      <c r="A28" s="682"/>
      <c r="B28" s="683"/>
      <c r="C28" s="683"/>
      <c r="D28" s="684"/>
      <c r="E28" s="684"/>
      <c r="F28" s="683"/>
      <c r="G28" s="683"/>
      <c r="H28" s="683"/>
      <c r="I28" s="683"/>
      <c r="J28" s="682"/>
      <c r="K28" s="682"/>
      <c r="L28" s="682"/>
      <c r="M28" s="682"/>
      <c r="N28" s="682"/>
      <c r="O28" s="682"/>
      <c r="P28" s="682"/>
      <c r="Q28" s="682"/>
      <c r="R28" s="682"/>
      <c r="S28" s="682"/>
      <c r="T28" s="682"/>
      <c r="U28" s="682"/>
      <c r="V28" s="682"/>
      <c r="W28" s="682"/>
      <c r="X28" s="682"/>
      <c r="Y28" s="682"/>
      <c r="Z28" s="682"/>
    </row>
    <row r="29" spans="1:26" ht="15" hidden="1">
      <c r="A29" s="682"/>
      <c r="B29" s="683" t="s">
        <v>916</v>
      </c>
      <c r="C29" s="683"/>
      <c r="D29" s="683" t="s">
        <v>1686</v>
      </c>
      <c r="E29" s="684" t="s">
        <v>1687</v>
      </c>
      <c r="F29" s="683">
        <v>66150</v>
      </c>
      <c r="G29" s="734"/>
      <c r="H29" s="683"/>
      <c r="I29" s="683"/>
      <c r="J29" s="682"/>
      <c r="K29" s="682"/>
      <c r="L29" s="682"/>
      <c r="M29" s="682"/>
      <c r="N29" s="682"/>
      <c r="O29" s="682"/>
      <c r="P29" s="682"/>
      <c r="Q29" s="682"/>
      <c r="R29" s="682"/>
      <c r="S29" s="682"/>
      <c r="T29" s="682"/>
      <c r="U29" s="682"/>
      <c r="V29" s="682"/>
      <c r="W29" s="682"/>
      <c r="X29" s="682"/>
      <c r="Y29" s="682"/>
      <c r="Z29" s="682"/>
    </row>
    <row r="30" spans="1:26" ht="15" hidden="1">
      <c r="A30" s="682"/>
      <c r="B30" s="683"/>
      <c r="C30" s="683"/>
      <c r="D30" s="684"/>
      <c r="E30" s="684"/>
      <c r="F30" s="683"/>
      <c r="G30" s="683"/>
      <c r="H30" s="683"/>
      <c r="I30" s="683"/>
      <c r="J30" s="682"/>
      <c r="K30" s="682"/>
      <c r="L30" s="682"/>
      <c r="M30" s="682"/>
      <c r="N30" s="682"/>
      <c r="O30" s="682"/>
      <c r="P30" s="682"/>
      <c r="Q30" s="682"/>
      <c r="R30" s="682"/>
      <c r="S30" s="682"/>
      <c r="T30" s="682"/>
      <c r="U30" s="682"/>
      <c r="V30" s="682"/>
      <c r="W30" s="682"/>
      <c r="X30" s="682"/>
      <c r="Y30" s="682"/>
      <c r="Z30" s="682"/>
    </row>
    <row r="31" spans="1:26" ht="15" hidden="1">
      <c r="A31" s="682"/>
      <c r="B31" s="735"/>
      <c r="C31" s="736"/>
      <c r="D31" s="732"/>
      <c r="E31" s="1733"/>
      <c r="F31" s="1597"/>
      <c r="G31" s="733">
        <f>SUM(G27:G30)</f>
        <v>0</v>
      </c>
      <c r="H31" s="735"/>
      <c r="I31" s="683"/>
      <c r="J31" s="682"/>
      <c r="K31" s="682"/>
      <c r="L31" s="682"/>
      <c r="M31" s="682"/>
      <c r="N31" s="682"/>
      <c r="O31" s="682"/>
      <c r="P31" s="682"/>
      <c r="Q31" s="682"/>
      <c r="R31" s="682"/>
      <c r="S31" s="682"/>
      <c r="T31" s="682"/>
      <c r="U31" s="682"/>
      <c r="V31" s="682"/>
      <c r="W31" s="682"/>
      <c r="X31" s="682"/>
      <c r="Y31" s="682"/>
      <c r="Z31" s="682"/>
    </row>
    <row r="32" spans="1:26" ht="15">
      <c r="A32" s="682"/>
      <c r="B32" s="2"/>
      <c r="C32" s="2"/>
      <c r="D32" s="2"/>
      <c r="E32" s="409"/>
      <c r="F32" s="409"/>
      <c r="G32" s="399"/>
      <c r="H32" s="683"/>
      <c r="I32" s="683"/>
      <c r="J32" s="682"/>
      <c r="K32" s="682"/>
      <c r="L32" s="682"/>
      <c r="M32" s="682"/>
      <c r="N32" s="682"/>
      <c r="O32" s="682"/>
      <c r="P32" s="682"/>
      <c r="Q32" s="682"/>
      <c r="R32" s="682"/>
      <c r="S32" s="682"/>
      <c r="T32" s="682"/>
      <c r="U32" s="682"/>
      <c r="V32" s="682"/>
      <c r="W32" s="682"/>
      <c r="X32" s="682"/>
      <c r="Y32" s="682"/>
      <c r="Z32" s="682"/>
    </row>
    <row r="33" spans="1:26" ht="15">
      <c r="A33" s="682"/>
      <c r="B33" s="2"/>
      <c r="C33" s="2"/>
      <c r="D33" s="2"/>
      <c r="E33" s="409"/>
      <c r="F33" s="409"/>
      <c r="G33" s="399"/>
      <c r="H33" s="683"/>
      <c r="I33" s="683"/>
      <c r="J33" s="682"/>
      <c r="K33" s="682"/>
      <c r="L33" s="682"/>
      <c r="M33" s="682"/>
      <c r="N33" s="682"/>
      <c r="O33" s="682"/>
      <c r="P33" s="682"/>
      <c r="Q33" s="682"/>
      <c r="R33" s="682"/>
      <c r="S33" s="682"/>
      <c r="T33" s="682"/>
      <c r="U33" s="682"/>
      <c r="V33" s="682"/>
      <c r="W33" s="682"/>
      <c r="X33" s="682"/>
      <c r="Y33" s="682"/>
      <c r="Z33" s="682"/>
    </row>
    <row r="34" spans="1:26" ht="15">
      <c r="A34" s="682"/>
      <c r="B34" s="2"/>
      <c r="C34" s="1615" t="s">
        <v>76</v>
      </c>
      <c r="D34" s="1600"/>
      <c r="E34" s="409"/>
      <c r="F34" s="409"/>
      <c r="G34" s="399"/>
      <c r="H34" s="683"/>
      <c r="I34" s="683"/>
      <c r="J34" s="682"/>
      <c r="K34" s="682"/>
      <c r="L34" s="682"/>
      <c r="M34" s="682"/>
      <c r="N34" s="682"/>
      <c r="O34" s="682"/>
      <c r="P34" s="682"/>
      <c r="Q34" s="682"/>
      <c r="R34" s="682"/>
      <c r="S34" s="682"/>
      <c r="T34" s="682"/>
      <c r="U34" s="682"/>
      <c r="V34" s="682"/>
      <c r="W34" s="682"/>
      <c r="X34" s="682"/>
      <c r="Y34" s="682"/>
      <c r="Z34" s="682"/>
    </row>
    <row r="35" spans="1:26" ht="15">
      <c r="A35" s="682"/>
      <c r="B35" s="3"/>
      <c r="C35" s="3" t="s">
        <v>518</v>
      </c>
      <c r="D35" s="3" t="s">
        <v>1688</v>
      </c>
      <c r="E35" s="409">
        <v>20</v>
      </c>
      <c r="F35" s="409">
        <v>892.5</v>
      </c>
      <c r="G35" s="399">
        <f t="shared" ref="G35:G36" si="0">E35*F35</f>
        <v>17850</v>
      </c>
      <c r="H35" s="683"/>
      <c r="I35" s="683"/>
      <c r="J35" s="682"/>
      <c r="K35" s="682"/>
      <c r="L35" s="682"/>
      <c r="M35" s="682"/>
      <c r="N35" s="682"/>
      <c r="O35" s="682"/>
      <c r="P35" s="682"/>
      <c r="Q35" s="682"/>
      <c r="R35" s="682"/>
      <c r="S35" s="682"/>
      <c r="T35" s="682"/>
      <c r="U35" s="682"/>
      <c r="V35" s="682"/>
      <c r="W35" s="682"/>
      <c r="X35" s="682"/>
      <c r="Y35" s="682"/>
      <c r="Z35" s="682"/>
    </row>
    <row r="36" spans="1:26" ht="15">
      <c r="A36" s="682"/>
      <c r="B36" s="3"/>
      <c r="C36" s="3" t="s">
        <v>522</v>
      </c>
      <c r="D36" s="3" t="s">
        <v>1688</v>
      </c>
      <c r="E36" s="409">
        <v>20</v>
      </c>
      <c r="F36" s="409">
        <v>262.5</v>
      </c>
      <c r="G36" s="399">
        <f t="shared" si="0"/>
        <v>5250</v>
      </c>
      <c r="H36" s="683"/>
      <c r="I36" s="683"/>
      <c r="J36" s="682"/>
      <c r="K36" s="682"/>
      <c r="L36" s="682"/>
      <c r="M36" s="682"/>
      <c r="N36" s="682"/>
      <c r="O36" s="682"/>
      <c r="P36" s="682"/>
      <c r="Q36" s="682"/>
      <c r="R36" s="682"/>
      <c r="S36" s="682"/>
      <c r="T36" s="682"/>
      <c r="U36" s="682"/>
      <c r="V36" s="682"/>
      <c r="W36" s="682"/>
      <c r="X36" s="682"/>
      <c r="Y36" s="682"/>
      <c r="Z36" s="682"/>
    </row>
    <row r="37" spans="1:26" ht="15">
      <c r="A37" s="682"/>
      <c r="B37" s="683"/>
      <c r="C37" s="683"/>
      <c r="D37" s="684"/>
      <c r="E37" s="684"/>
      <c r="F37" s="683"/>
      <c r="G37" s="737"/>
      <c r="H37" s="683"/>
      <c r="I37" s="683"/>
      <c r="J37" s="682"/>
      <c r="K37" s="682"/>
      <c r="L37" s="682"/>
      <c r="M37" s="682"/>
      <c r="N37" s="682"/>
      <c r="O37" s="682"/>
      <c r="P37" s="682"/>
      <c r="Q37" s="682"/>
      <c r="R37" s="682"/>
      <c r="S37" s="682"/>
      <c r="T37" s="682"/>
      <c r="U37" s="682"/>
      <c r="V37" s="682"/>
      <c r="W37" s="682"/>
      <c r="X37" s="682"/>
      <c r="Y37" s="682"/>
      <c r="Z37" s="682"/>
    </row>
    <row r="38" spans="1:26" ht="15">
      <c r="A38" s="682"/>
      <c r="B38" s="683"/>
      <c r="C38" s="683"/>
      <c r="D38" s="684"/>
      <c r="E38" s="684"/>
      <c r="F38" s="683"/>
      <c r="G38" s="738">
        <f>SUM(G31:G37)</f>
        <v>23100</v>
      </c>
      <c r="H38" s="683"/>
      <c r="I38" s="683"/>
      <c r="J38" s="682"/>
      <c r="K38" s="682"/>
      <c r="L38" s="682"/>
      <c r="M38" s="682"/>
      <c r="N38" s="682"/>
      <c r="O38" s="682"/>
      <c r="P38" s="682"/>
      <c r="Q38" s="682"/>
      <c r="R38" s="682"/>
      <c r="S38" s="682"/>
      <c r="T38" s="682"/>
      <c r="U38" s="682"/>
      <c r="V38" s="682"/>
      <c r="W38" s="682"/>
      <c r="X38" s="682"/>
      <c r="Y38" s="682"/>
      <c r="Z38" s="682"/>
    </row>
    <row r="39" spans="1:26" ht="15" hidden="1">
      <c r="A39" s="682"/>
      <c r="B39" s="683"/>
      <c r="C39" s="683"/>
      <c r="D39" s="684"/>
      <c r="E39" s="684"/>
      <c r="F39" s="683" t="s">
        <v>1689</v>
      </c>
      <c r="G39" s="737">
        <f>H10/20</f>
        <v>827.06043956043959</v>
      </c>
      <c r="H39" s="683"/>
      <c r="I39" s="683"/>
      <c r="J39" s="682"/>
      <c r="K39" s="682"/>
      <c r="L39" s="682"/>
      <c r="M39" s="682"/>
      <c r="N39" s="682"/>
      <c r="O39" s="682"/>
      <c r="P39" s="682"/>
      <c r="Q39" s="682"/>
      <c r="R39" s="682"/>
      <c r="S39" s="682"/>
      <c r="T39" s="682"/>
      <c r="U39" s="682"/>
      <c r="V39" s="682"/>
      <c r="W39" s="682"/>
      <c r="X39" s="682"/>
      <c r="Y39" s="682"/>
      <c r="Z39" s="682"/>
    </row>
    <row r="40" spans="1:26" ht="15" hidden="1">
      <c r="A40" s="682"/>
      <c r="B40" s="683"/>
      <c r="C40" s="683"/>
      <c r="D40" s="684"/>
      <c r="E40" s="684"/>
      <c r="F40" s="683" t="s">
        <v>1690</v>
      </c>
      <c r="G40" s="739">
        <f>H12/20</f>
        <v>117.93956043956044</v>
      </c>
      <c r="H40" s="683"/>
      <c r="I40" s="683"/>
      <c r="J40" s="682"/>
      <c r="K40" s="682"/>
      <c r="L40" s="682"/>
      <c r="M40" s="682"/>
      <c r="N40" s="682"/>
      <c r="O40" s="682"/>
      <c r="P40" s="682"/>
      <c r="Q40" s="682"/>
      <c r="R40" s="682"/>
      <c r="S40" s="682"/>
      <c r="T40" s="682"/>
      <c r="U40" s="682"/>
      <c r="V40" s="682"/>
      <c r="W40" s="682"/>
      <c r="X40" s="682"/>
      <c r="Y40" s="682"/>
      <c r="Z40" s="682"/>
    </row>
    <row r="41" spans="1:26" ht="15" hidden="1">
      <c r="A41" s="682"/>
      <c r="B41" s="683"/>
      <c r="C41" s="683"/>
      <c r="D41" s="684"/>
      <c r="E41" s="684"/>
      <c r="F41" s="683"/>
      <c r="G41" s="683"/>
      <c r="H41" s="683"/>
      <c r="I41" s="683"/>
      <c r="J41" s="682"/>
      <c r="K41" s="682"/>
      <c r="L41" s="682"/>
      <c r="M41" s="682"/>
      <c r="N41" s="682"/>
      <c r="O41" s="682"/>
      <c r="P41" s="682"/>
      <c r="Q41" s="682"/>
      <c r="R41" s="682"/>
      <c r="S41" s="682"/>
      <c r="T41" s="682"/>
      <c r="U41" s="682"/>
      <c r="V41" s="682"/>
      <c r="W41" s="682"/>
      <c r="X41" s="682"/>
      <c r="Y41" s="682"/>
      <c r="Z41" s="682"/>
    </row>
    <row r="42" spans="1:26" ht="15" hidden="1">
      <c r="A42" s="682"/>
      <c r="B42" s="683"/>
      <c r="C42" s="683"/>
      <c r="D42" s="684"/>
      <c r="E42" s="684"/>
      <c r="F42" s="683"/>
      <c r="G42" s="683"/>
      <c r="H42" s="683"/>
      <c r="I42" s="683"/>
      <c r="J42" s="682"/>
      <c r="K42" s="682"/>
      <c r="L42" s="682"/>
      <c r="M42" s="682"/>
      <c r="N42" s="682"/>
      <c r="O42" s="682"/>
      <c r="P42" s="682"/>
      <c r="Q42" s="682"/>
      <c r="R42" s="682"/>
      <c r="S42" s="682"/>
      <c r="T42" s="682"/>
      <c r="U42" s="682"/>
      <c r="V42" s="682"/>
      <c r="W42" s="682"/>
      <c r="X42" s="682"/>
      <c r="Y42" s="682"/>
      <c r="Z42" s="682"/>
    </row>
    <row r="43" spans="1:26" ht="15" hidden="1">
      <c r="A43" s="682"/>
      <c r="B43" s="683"/>
      <c r="C43" s="683"/>
      <c r="D43" s="684"/>
      <c r="E43" s="684"/>
      <c r="F43" s="3"/>
      <c r="G43" s="683"/>
      <c r="H43" s="683"/>
      <c r="I43" s="683"/>
      <c r="J43" s="682"/>
      <c r="K43" s="682"/>
      <c r="L43" s="682"/>
      <c r="M43" s="682"/>
      <c r="N43" s="682"/>
      <c r="O43" s="682"/>
      <c r="P43" s="682"/>
      <c r="Q43" s="682"/>
      <c r="R43" s="682"/>
      <c r="S43" s="682"/>
      <c r="T43" s="682"/>
      <c r="U43" s="682"/>
      <c r="V43" s="682"/>
      <c r="W43" s="682"/>
      <c r="X43" s="682"/>
      <c r="Y43" s="682"/>
      <c r="Z43" s="682"/>
    </row>
    <row r="44" spans="1:26" ht="15" hidden="1">
      <c r="A44" s="682"/>
      <c r="B44" s="683"/>
      <c r="C44" s="683"/>
      <c r="D44" s="684"/>
      <c r="E44" s="684"/>
      <c r="F44" s="740"/>
      <c r="G44" s="683"/>
      <c r="H44" s="683"/>
      <c r="I44" s="683"/>
      <c r="J44" s="682"/>
      <c r="K44" s="682"/>
      <c r="L44" s="682"/>
      <c r="M44" s="682"/>
      <c r="N44" s="682"/>
      <c r="O44" s="682"/>
      <c r="P44" s="682"/>
      <c r="Q44" s="682"/>
      <c r="R44" s="682"/>
      <c r="S44" s="682"/>
      <c r="T44" s="682"/>
      <c r="U44" s="682"/>
      <c r="V44" s="682"/>
      <c r="W44" s="682"/>
      <c r="X44" s="682"/>
      <c r="Y44" s="682"/>
      <c r="Z44" s="682"/>
    </row>
    <row r="45" spans="1:26" ht="15" hidden="1">
      <c r="A45" s="682"/>
      <c r="B45" s="683"/>
      <c r="C45" s="683"/>
      <c r="D45" s="684"/>
      <c r="E45" s="684"/>
      <c r="F45" s="683"/>
      <c r="G45" s="683"/>
      <c r="H45" s="683"/>
      <c r="I45" s="683"/>
      <c r="J45" s="682"/>
      <c r="K45" s="682"/>
      <c r="L45" s="682"/>
      <c r="M45" s="682"/>
      <c r="N45" s="682"/>
      <c r="O45" s="682"/>
      <c r="P45" s="682"/>
      <c r="Q45" s="682"/>
      <c r="R45" s="682"/>
      <c r="S45" s="682"/>
      <c r="T45" s="682"/>
      <c r="U45" s="682"/>
      <c r="V45" s="682"/>
      <c r="W45" s="682"/>
      <c r="X45" s="682"/>
      <c r="Y45" s="682"/>
      <c r="Z45" s="682"/>
    </row>
    <row r="46" spans="1:26" ht="15" hidden="1">
      <c r="A46" s="682"/>
      <c r="B46" s="683"/>
      <c r="C46" s="683"/>
      <c r="D46" s="684"/>
      <c r="E46" s="684"/>
      <c r="F46" s="683"/>
      <c r="G46" s="741"/>
      <c r="H46" s="683"/>
      <c r="I46" s="683"/>
      <c r="J46" s="682"/>
      <c r="K46" s="682"/>
      <c r="L46" s="682"/>
      <c r="M46" s="682"/>
      <c r="N46" s="682"/>
      <c r="O46" s="682"/>
      <c r="P46" s="682"/>
      <c r="Q46" s="682"/>
      <c r="R46" s="682"/>
      <c r="S46" s="682"/>
      <c r="T46" s="682"/>
      <c r="U46" s="682"/>
      <c r="V46" s="682"/>
      <c r="W46" s="682"/>
      <c r="X46" s="682"/>
      <c r="Y46" s="682"/>
      <c r="Z46" s="682"/>
    </row>
    <row r="47" spans="1:26" ht="15" hidden="1">
      <c r="A47" s="682"/>
      <c r="B47" s="683"/>
      <c r="C47" s="683"/>
      <c r="D47" s="684"/>
      <c r="E47" s="684"/>
      <c r="F47" s="683"/>
      <c r="G47" s="683"/>
      <c r="H47" s="683"/>
      <c r="I47" s="683"/>
      <c r="J47" s="682"/>
      <c r="K47" s="682"/>
      <c r="L47" s="682"/>
      <c r="M47" s="682"/>
      <c r="N47" s="682"/>
      <c r="O47" s="682"/>
      <c r="P47" s="682"/>
      <c r="Q47" s="682"/>
      <c r="R47" s="682"/>
      <c r="S47" s="682"/>
      <c r="T47" s="682"/>
      <c r="U47" s="682"/>
      <c r="V47" s="682"/>
      <c r="W47" s="682"/>
      <c r="X47" s="682"/>
      <c r="Y47" s="682"/>
      <c r="Z47" s="682"/>
    </row>
    <row r="48" spans="1:26" ht="15" hidden="1">
      <c r="A48" s="682"/>
      <c r="B48" s="742"/>
      <c r="C48" s="1734" t="s">
        <v>1691</v>
      </c>
      <c r="D48" s="1600"/>
      <c r="E48" s="1600"/>
      <c r="F48" s="743"/>
      <c r="G48" s="744"/>
      <c r="H48" s="683"/>
      <c r="I48" s="683"/>
      <c r="J48" s="682"/>
      <c r="K48" s="682"/>
      <c r="L48" s="682"/>
      <c r="M48" s="682"/>
      <c r="N48" s="682"/>
      <c r="O48" s="682"/>
      <c r="P48" s="682"/>
      <c r="Q48" s="682"/>
      <c r="R48" s="682"/>
      <c r="S48" s="682"/>
      <c r="T48" s="682"/>
      <c r="U48" s="682"/>
      <c r="V48" s="682"/>
      <c r="W48" s="682"/>
      <c r="X48" s="682"/>
      <c r="Y48" s="682"/>
      <c r="Z48" s="682"/>
    </row>
    <row r="49" spans="1:26" ht="15" hidden="1">
      <c r="A49" s="682"/>
      <c r="B49" s="683" t="s">
        <v>869</v>
      </c>
      <c r="C49" s="683" t="s">
        <v>1692</v>
      </c>
      <c r="D49" s="684" t="s">
        <v>1693</v>
      </c>
      <c r="E49" s="683">
        <v>1</v>
      </c>
      <c r="F49" s="683">
        <v>9135</v>
      </c>
      <c r="G49" s="683">
        <f t="shared" ref="G49:G50" si="1">F49*E49</f>
        <v>9135</v>
      </c>
      <c r="H49" s="683"/>
      <c r="I49" s="149"/>
      <c r="J49" s="682"/>
      <c r="K49" s="682"/>
      <c r="L49" s="682"/>
      <c r="M49" s="682"/>
      <c r="N49" s="682"/>
      <c r="O49" s="682"/>
      <c r="P49" s="682"/>
      <c r="Q49" s="682"/>
      <c r="R49" s="682"/>
      <c r="S49" s="682"/>
      <c r="T49" s="682"/>
      <c r="U49" s="682"/>
      <c r="V49" s="682"/>
      <c r="W49" s="682"/>
      <c r="X49" s="682"/>
      <c r="Y49" s="682"/>
      <c r="Z49" s="682"/>
    </row>
    <row r="50" spans="1:26" ht="15" hidden="1">
      <c r="A50" s="682"/>
      <c r="B50" s="683" t="s">
        <v>873</v>
      </c>
      <c r="C50" s="683" t="s">
        <v>522</v>
      </c>
      <c r="D50" s="684" t="s">
        <v>1693</v>
      </c>
      <c r="E50" s="683">
        <v>1</v>
      </c>
      <c r="F50" s="683">
        <v>4410</v>
      </c>
      <c r="G50" s="683">
        <f t="shared" si="1"/>
        <v>4410</v>
      </c>
      <c r="H50" s="683"/>
      <c r="I50" s="149"/>
      <c r="J50" s="682"/>
      <c r="K50" s="682"/>
      <c r="L50" s="682"/>
      <c r="M50" s="682"/>
      <c r="N50" s="682"/>
      <c r="O50" s="682"/>
      <c r="P50" s="682"/>
      <c r="Q50" s="682"/>
      <c r="R50" s="682"/>
      <c r="S50" s="682"/>
      <c r="T50" s="682"/>
      <c r="U50" s="682"/>
      <c r="V50" s="682"/>
      <c r="W50" s="682"/>
      <c r="X50" s="682"/>
      <c r="Y50" s="682"/>
      <c r="Z50" s="682"/>
    </row>
    <row r="51" spans="1:26" ht="15" hidden="1">
      <c r="A51" s="682"/>
      <c r="B51" s="683"/>
      <c r="C51" s="683"/>
      <c r="D51" s="684"/>
      <c r="E51" s="684"/>
      <c r="F51" s="683"/>
      <c r="G51" s="683"/>
      <c r="H51" s="683"/>
      <c r="I51" s="683"/>
      <c r="J51" s="682"/>
      <c r="K51" s="682"/>
      <c r="L51" s="682"/>
      <c r="M51" s="682"/>
      <c r="N51" s="682"/>
      <c r="O51" s="682"/>
      <c r="P51" s="682"/>
      <c r="Q51" s="682"/>
      <c r="R51" s="682"/>
      <c r="S51" s="682"/>
      <c r="T51" s="682"/>
      <c r="U51" s="682"/>
      <c r="V51" s="682"/>
      <c r="W51" s="682"/>
      <c r="X51" s="682"/>
      <c r="Y51" s="682"/>
      <c r="Z51" s="682"/>
    </row>
    <row r="52" spans="1:26" ht="15" hidden="1">
      <c r="A52" s="682"/>
      <c r="B52" s="683"/>
      <c r="C52" s="683"/>
      <c r="D52" s="684"/>
      <c r="E52" s="684"/>
      <c r="F52" s="683"/>
      <c r="G52" s="741">
        <f>SUM(G49:G51)</f>
        <v>13545</v>
      </c>
      <c r="H52" s="683"/>
      <c r="I52" s="683"/>
      <c r="J52" s="682"/>
      <c r="K52" s="682"/>
      <c r="L52" s="682"/>
      <c r="M52" s="682"/>
      <c r="N52" s="682"/>
      <c r="O52" s="682"/>
      <c r="P52" s="682"/>
      <c r="Q52" s="682"/>
      <c r="R52" s="682"/>
      <c r="S52" s="682"/>
      <c r="T52" s="682"/>
      <c r="U52" s="682"/>
      <c r="V52" s="682"/>
      <c r="W52" s="682"/>
      <c r="X52" s="682"/>
      <c r="Y52" s="682"/>
      <c r="Z52" s="682"/>
    </row>
    <row r="53" spans="1:26" ht="15" hidden="1">
      <c r="A53" s="682"/>
      <c r="B53" s="745"/>
      <c r="C53" s="1735" t="s">
        <v>1694</v>
      </c>
      <c r="D53" s="1600"/>
      <c r="E53" s="1600"/>
      <c r="F53" s="746"/>
      <c r="G53" s="746"/>
      <c r="H53" s="683"/>
      <c r="I53" s="683"/>
      <c r="J53" s="682"/>
      <c r="K53" s="682"/>
      <c r="L53" s="682"/>
      <c r="M53" s="682"/>
      <c r="N53" s="682"/>
      <c r="O53" s="682"/>
      <c r="P53" s="682"/>
      <c r="Q53" s="682"/>
      <c r="R53" s="682"/>
      <c r="S53" s="682"/>
      <c r="T53" s="682"/>
      <c r="U53" s="682"/>
      <c r="V53" s="682"/>
      <c r="W53" s="682"/>
      <c r="X53" s="682"/>
      <c r="Y53" s="682"/>
      <c r="Z53" s="682"/>
    </row>
    <row r="54" spans="1:26" ht="15" hidden="1">
      <c r="A54" s="682"/>
      <c r="B54" s="683"/>
      <c r="C54" s="683"/>
      <c r="D54" s="741" t="s">
        <v>1695</v>
      </c>
      <c r="E54" s="741" t="s">
        <v>1696</v>
      </c>
      <c r="F54" s="683"/>
      <c r="G54" s="683"/>
      <c r="H54" s="149"/>
      <c r="I54" s="149"/>
      <c r="J54" s="682"/>
      <c r="K54" s="682"/>
      <c r="L54" s="682"/>
      <c r="M54" s="682"/>
      <c r="N54" s="682"/>
      <c r="O54" s="682"/>
      <c r="P54" s="682"/>
      <c r="Q54" s="682"/>
      <c r="R54" s="682"/>
      <c r="S54" s="682"/>
      <c r="T54" s="682"/>
      <c r="U54" s="682"/>
      <c r="V54" s="682"/>
      <c r="W54" s="682"/>
      <c r="X54" s="682"/>
      <c r="Y54" s="682"/>
      <c r="Z54" s="682"/>
    </row>
    <row r="55" spans="1:26" ht="15" hidden="1">
      <c r="A55" s="682"/>
      <c r="B55" s="683"/>
      <c r="C55" s="683" t="s">
        <v>518</v>
      </c>
      <c r="D55" s="739">
        <f t="shared" ref="D55:D56" si="2">F35</f>
        <v>892.5</v>
      </c>
      <c r="E55" s="683">
        <f t="shared" ref="E55:E56" si="3">G49/20</f>
        <v>456.75</v>
      </c>
      <c r="F55" s="683"/>
      <c r="G55" s="739">
        <f t="shared" ref="G55:G56" si="4">D55-E55</f>
        <v>435.75</v>
      </c>
      <c r="H55" s="149"/>
      <c r="I55" s="149"/>
      <c r="J55" s="682"/>
      <c r="K55" s="682"/>
      <c r="L55" s="682"/>
      <c r="M55" s="682"/>
      <c r="N55" s="682"/>
      <c r="O55" s="682"/>
      <c r="P55" s="682"/>
      <c r="Q55" s="682"/>
      <c r="R55" s="682"/>
      <c r="S55" s="682"/>
      <c r="T55" s="682"/>
      <c r="U55" s="682"/>
      <c r="V55" s="682"/>
      <c r="W55" s="682"/>
      <c r="X55" s="682"/>
      <c r="Y55" s="682"/>
      <c r="Z55" s="682"/>
    </row>
    <row r="56" spans="1:26" ht="15" hidden="1">
      <c r="A56" s="682"/>
      <c r="B56" s="683"/>
      <c r="C56" s="683" t="s">
        <v>522</v>
      </c>
      <c r="D56" s="739">
        <f t="shared" si="2"/>
        <v>262.5</v>
      </c>
      <c r="E56" s="683">
        <f t="shared" si="3"/>
        <v>220.5</v>
      </c>
      <c r="F56" s="683"/>
      <c r="G56" s="739">
        <f t="shared" si="4"/>
        <v>42</v>
      </c>
      <c r="H56" s="149"/>
      <c r="I56" s="149"/>
      <c r="J56" s="682"/>
      <c r="K56" s="682"/>
      <c r="L56" s="682"/>
      <c r="M56" s="682"/>
      <c r="N56" s="682"/>
      <c r="O56" s="682"/>
      <c r="P56" s="682"/>
      <c r="Q56" s="682"/>
      <c r="R56" s="682"/>
      <c r="S56" s="682"/>
      <c r="T56" s="682"/>
      <c r="U56" s="682"/>
      <c r="V56" s="682"/>
      <c r="W56" s="682"/>
      <c r="X56" s="682"/>
      <c r="Y56" s="682"/>
      <c r="Z56" s="682"/>
    </row>
    <row r="57" spans="1:26" ht="15" hidden="1">
      <c r="A57" s="682"/>
      <c r="B57" s="683"/>
      <c r="C57" s="683"/>
      <c r="D57" s="683"/>
      <c r="E57" s="683"/>
      <c r="F57" s="683"/>
      <c r="G57" s="683"/>
      <c r="H57" s="149"/>
      <c r="I57" s="149"/>
      <c r="J57" s="682"/>
      <c r="K57" s="682"/>
      <c r="L57" s="682"/>
      <c r="M57" s="682"/>
      <c r="N57" s="682"/>
      <c r="O57" s="682"/>
      <c r="P57" s="682"/>
      <c r="Q57" s="682"/>
      <c r="R57" s="682"/>
      <c r="S57" s="682"/>
      <c r="T57" s="682"/>
      <c r="U57" s="682"/>
      <c r="V57" s="682"/>
      <c r="W57" s="682"/>
      <c r="X57" s="682"/>
      <c r="Y57" s="682"/>
      <c r="Z57" s="682"/>
    </row>
    <row r="58" spans="1:26" ht="15" hidden="1">
      <c r="A58" s="682"/>
      <c r="B58" s="683"/>
      <c r="C58" s="683"/>
      <c r="D58" s="1736" t="s">
        <v>1697</v>
      </c>
      <c r="E58" s="1600"/>
      <c r="F58" s="683"/>
      <c r="G58" s="747">
        <f>SUM(G55:G57)</f>
        <v>477.75</v>
      </c>
      <c r="H58" s="149"/>
      <c r="I58" s="149"/>
      <c r="J58" s="682"/>
      <c r="K58" s="682"/>
      <c r="L58" s="682"/>
      <c r="M58" s="682"/>
      <c r="N58" s="682"/>
      <c r="O58" s="682"/>
      <c r="P58" s="682"/>
      <c r="Q58" s="682"/>
      <c r="R58" s="682"/>
      <c r="S58" s="682"/>
      <c r="T58" s="682"/>
      <c r="U58" s="682"/>
      <c r="V58" s="682"/>
      <c r="W58" s="682"/>
      <c r="X58" s="682"/>
      <c r="Y58" s="682"/>
      <c r="Z58" s="682"/>
    </row>
    <row r="59" spans="1:26" ht="15" hidden="1">
      <c r="A59" s="682"/>
      <c r="B59" s="683"/>
      <c r="C59" s="683"/>
      <c r="D59" s="149"/>
      <c r="E59" s="684"/>
      <c r="F59" s="683"/>
      <c r="G59" s="683"/>
      <c r="H59" s="683"/>
      <c r="I59" s="683"/>
      <c r="J59" s="682"/>
      <c r="K59" s="682"/>
      <c r="L59" s="682"/>
      <c r="M59" s="682"/>
      <c r="N59" s="682"/>
      <c r="O59" s="682"/>
      <c r="P59" s="682"/>
      <c r="Q59" s="682"/>
      <c r="R59" s="682"/>
      <c r="S59" s="682"/>
      <c r="T59" s="682"/>
      <c r="U59" s="682"/>
      <c r="V59" s="682"/>
      <c r="W59" s="682"/>
      <c r="X59" s="682"/>
      <c r="Y59" s="682"/>
      <c r="Z59" s="682"/>
    </row>
    <row r="60" spans="1:26" ht="15" hidden="1">
      <c r="A60" s="682"/>
      <c r="B60" s="683"/>
      <c r="C60" s="683"/>
      <c r="D60" s="149"/>
      <c r="E60" s="684"/>
      <c r="F60" s="683"/>
      <c r="G60" s="683"/>
      <c r="H60" s="683"/>
      <c r="I60" s="683"/>
      <c r="J60" s="682"/>
      <c r="K60" s="682"/>
      <c r="L60" s="682"/>
      <c r="M60" s="682"/>
      <c r="N60" s="682"/>
      <c r="O60" s="682"/>
      <c r="P60" s="682"/>
      <c r="Q60" s="682"/>
      <c r="R60" s="682"/>
      <c r="S60" s="682"/>
      <c r="T60" s="682"/>
      <c r="U60" s="682"/>
      <c r="V60" s="682"/>
      <c r="W60" s="682"/>
      <c r="X60" s="682"/>
      <c r="Y60" s="682"/>
      <c r="Z60" s="682"/>
    </row>
    <row r="61" spans="1:26" ht="15" hidden="1">
      <c r="A61" s="682"/>
      <c r="B61" s="683"/>
      <c r="C61" s="683"/>
      <c r="D61" s="149"/>
      <c r="E61" s="684"/>
      <c r="F61" s="683"/>
      <c r="G61" s="683"/>
      <c r="H61" s="683"/>
      <c r="I61" s="683"/>
      <c r="J61" s="682"/>
      <c r="K61" s="682"/>
      <c r="L61" s="682"/>
      <c r="M61" s="682"/>
      <c r="N61" s="682"/>
      <c r="O61" s="682"/>
      <c r="P61" s="682"/>
      <c r="Q61" s="682"/>
      <c r="R61" s="682"/>
      <c r="S61" s="682"/>
      <c r="T61" s="682"/>
      <c r="U61" s="682"/>
      <c r="V61" s="682"/>
      <c r="W61" s="682"/>
      <c r="X61" s="682"/>
      <c r="Y61" s="682"/>
      <c r="Z61" s="682"/>
    </row>
    <row r="62" spans="1:26" ht="15">
      <c r="A62" s="682"/>
      <c r="B62" s="683"/>
      <c r="C62" s="683"/>
      <c r="D62" s="684"/>
      <c r="E62" s="684"/>
      <c r="F62" s="683"/>
      <c r="G62" s="683"/>
      <c r="H62" s="683"/>
      <c r="I62" s="683"/>
      <c r="J62" s="682"/>
      <c r="K62" s="682"/>
      <c r="L62" s="682"/>
      <c r="M62" s="682"/>
      <c r="N62" s="682"/>
      <c r="O62" s="682"/>
      <c r="P62" s="682"/>
      <c r="Q62" s="682"/>
      <c r="R62" s="682"/>
      <c r="S62" s="682"/>
      <c r="T62" s="682"/>
      <c r="U62" s="682"/>
      <c r="V62" s="682"/>
      <c r="W62" s="682"/>
      <c r="X62" s="682"/>
      <c r="Y62" s="682"/>
      <c r="Z62" s="682"/>
    </row>
    <row r="63" spans="1:26" ht="15">
      <c r="A63" s="682"/>
      <c r="B63" s="683"/>
      <c r="C63" s="683"/>
      <c r="D63" s="684"/>
      <c r="E63" s="684"/>
      <c r="F63" s="683"/>
      <c r="G63" s="683"/>
      <c r="H63" s="683"/>
      <c r="I63" s="683"/>
      <c r="J63" s="682"/>
      <c r="K63" s="682"/>
      <c r="L63" s="682"/>
      <c r="M63" s="682"/>
      <c r="N63" s="682"/>
      <c r="O63" s="682"/>
      <c r="P63" s="682"/>
      <c r="Q63" s="682"/>
      <c r="R63" s="682"/>
      <c r="S63" s="682"/>
      <c r="T63" s="682"/>
      <c r="U63" s="682"/>
      <c r="V63" s="682"/>
      <c r="W63" s="682"/>
      <c r="X63" s="682"/>
      <c r="Y63" s="682"/>
      <c r="Z63" s="682"/>
    </row>
    <row r="64" spans="1:26" ht="15">
      <c r="A64" s="682"/>
      <c r="B64" s="683"/>
      <c r="C64" s="683"/>
      <c r="D64" s="684"/>
      <c r="E64" s="684"/>
      <c r="F64" s="683"/>
      <c r="G64" s="683"/>
      <c r="H64" s="683"/>
      <c r="I64" s="683"/>
      <c r="J64" s="682"/>
      <c r="K64" s="682"/>
      <c r="L64" s="682"/>
      <c r="M64" s="682"/>
      <c r="N64" s="682"/>
      <c r="O64" s="682"/>
      <c r="P64" s="682"/>
      <c r="Q64" s="682"/>
      <c r="R64" s="682"/>
      <c r="S64" s="682"/>
      <c r="T64" s="682"/>
      <c r="U64" s="682"/>
      <c r="V64" s="682"/>
      <c r="W64" s="682"/>
      <c r="X64" s="682"/>
      <c r="Y64" s="682"/>
      <c r="Z64" s="682"/>
    </row>
    <row r="65" spans="1:26" ht="15">
      <c r="A65" s="682"/>
      <c r="B65" s="683"/>
      <c r="C65" s="683"/>
      <c r="D65" s="684"/>
      <c r="E65" s="684"/>
      <c r="F65" s="683"/>
      <c r="G65" s="683"/>
      <c r="H65" s="683"/>
      <c r="I65" s="683"/>
      <c r="J65" s="682"/>
      <c r="K65" s="682"/>
      <c r="L65" s="682"/>
      <c r="M65" s="682"/>
      <c r="N65" s="682"/>
      <c r="O65" s="682"/>
      <c r="P65" s="682"/>
      <c r="Q65" s="682"/>
      <c r="R65" s="682"/>
      <c r="S65" s="682"/>
      <c r="T65" s="682"/>
      <c r="U65" s="682"/>
      <c r="V65" s="682"/>
      <c r="W65" s="682"/>
      <c r="X65" s="682"/>
      <c r="Y65" s="682"/>
      <c r="Z65" s="682"/>
    </row>
    <row r="66" spans="1:26" ht="15">
      <c r="A66" s="682"/>
      <c r="B66" s="683"/>
      <c r="C66" s="683"/>
      <c r="D66" s="684"/>
      <c r="E66" s="684"/>
      <c r="F66" s="683"/>
      <c r="G66" s="683"/>
      <c r="H66" s="683"/>
      <c r="I66" s="683"/>
      <c r="J66" s="682"/>
      <c r="K66" s="682"/>
      <c r="L66" s="682"/>
      <c r="M66" s="682"/>
      <c r="N66" s="682"/>
      <c r="O66" s="682"/>
      <c r="P66" s="682"/>
      <c r="Q66" s="682"/>
      <c r="R66" s="682"/>
      <c r="S66" s="682"/>
      <c r="T66" s="682"/>
      <c r="U66" s="682"/>
      <c r="V66" s="682"/>
      <c r="W66" s="682"/>
      <c r="X66" s="682"/>
      <c r="Y66" s="682"/>
      <c r="Z66" s="682"/>
    </row>
    <row r="67" spans="1:26" ht="15">
      <c r="A67" s="682"/>
      <c r="B67" s="683"/>
      <c r="C67" s="683"/>
      <c r="D67" s="684"/>
      <c r="E67" s="684"/>
      <c r="F67" s="683"/>
      <c r="G67" s="683"/>
      <c r="H67" s="683"/>
      <c r="I67" s="683"/>
      <c r="J67" s="682"/>
      <c r="K67" s="682"/>
      <c r="L67" s="682"/>
      <c r="M67" s="682"/>
      <c r="N67" s="682"/>
      <c r="O67" s="682"/>
      <c r="P67" s="682"/>
      <c r="Q67" s="682"/>
      <c r="R67" s="682"/>
      <c r="S67" s="682"/>
      <c r="T67" s="682"/>
      <c r="U67" s="682"/>
      <c r="V67" s="682"/>
      <c r="W67" s="682"/>
      <c r="X67" s="682"/>
      <c r="Y67" s="682"/>
      <c r="Z67" s="682"/>
    </row>
    <row r="68" spans="1:26" ht="15">
      <c r="A68" s="682"/>
      <c r="B68" s="683"/>
      <c r="C68" s="683"/>
      <c r="D68" s="684"/>
      <c r="E68" s="684"/>
      <c r="F68" s="683"/>
      <c r="G68" s="683"/>
      <c r="H68" s="683"/>
      <c r="I68" s="683"/>
      <c r="J68" s="682"/>
      <c r="K68" s="682"/>
      <c r="L68" s="682"/>
      <c r="M68" s="682"/>
      <c r="N68" s="682"/>
      <c r="O68" s="682"/>
      <c r="P68" s="682"/>
      <c r="Q68" s="682"/>
      <c r="R68" s="682"/>
      <c r="S68" s="682"/>
      <c r="T68" s="682"/>
      <c r="U68" s="682"/>
      <c r="V68" s="682"/>
      <c r="W68" s="682"/>
      <c r="X68" s="682"/>
      <c r="Y68" s="682"/>
      <c r="Z68" s="682"/>
    </row>
    <row r="69" spans="1:26" ht="15">
      <c r="A69" s="682"/>
      <c r="B69" s="683"/>
      <c r="C69" s="683"/>
      <c r="D69" s="684"/>
      <c r="E69" s="684"/>
      <c r="F69" s="683"/>
      <c r="G69" s="683"/>
      <c r="H69" s="683"/>
      <c r="I69" s="683"/>
      <c r="J69" s="682"/>
      <c r="K69" s="682"/>
      <c r="L69" s="682"/>
      <c r="M69" s="682"/>
      <c r="N69" s="682"/>
      <c r="O69" s="682"/>
      <c r="P69" s="682"/>
      <c r="Q69" s="682"/>
      <c r="R69" s="682"/>
      <c r="S69" s="682"/>
      <c r="T69" s="682"/>
      <c r="U69" s="682"/>
      <c r="V69" s="682"/>
      <c r="W69" s="682"/>
      <c r="X69" s="682"/>
      <c r="Y69" s="682"/>
      <c r="Z69" s="682"/>
    </row>
    <row r="70" spans="1:26" ht="15">
      <c r="A70" s="682"/>
      <c r="B70" s="683"/>
      <c r="C70" s="683"/>
      <c r="D70" s="684"/>
      <c r="E70" s="684"/>
      <c r="F70" s="683"/>
      <c r="G70" s="683"/>
      <c r="H70" s="683"/>
      <c r="I70" s="683"/>
      <c r="J70" s="682"/>
      <c r="K70" s="682"/>
      <c r="L70" s="682"/>
      <c r="M70" s="682"/>
      <c r="N70" s="682"/>
      <c r="O70" s="682"/>
      <c r="P70" s="682"/>
      <c r="Q70" s="682"/>
      <c r="R70" s="682"/>
      <c r="S70" s="682"/>
      <c r="T70" s="682"/>
      <c r="U70" s="682"/>
      <c r="V70" s="682"/>
      <c r="W70" s="682"/>
      <c r="X70" s="682"/>
      <c r="Y70" s="682"/>
      <c r="Z70" s="682"/>
    </row>
    <row r="71" spans="1:26" ht="15">
      <c r="A71" s="682"/>
      <c r="B71" s="683"/>
      <c r="C71" s="683"/>
      <c r="D71" s="684"/>
      <c r="E71" s="684"/>
      <c r="F71" s="683"/>
      <c r="G71" s="683"/>
      <c r="H71" s="683"/>
      <c r="I71" s="683"/>
      <c r="J71" s="682"/>
      <c r="K71" s="682"/>
      <c r="L71" s="682"/>
      <c r="M71" s="682"/>
      <c r="N71" s="682"/>
      <c r="O71" s="682"/>
      <c r="P71" s="682"/>
      <c r="Q71" s="682"/>
      <c r="R71" s="682"/>
      <c r="S71" s="682"/>
      <c r="T71" s="682"/>
      <c r="U71" s="682"/>
      <c r="V71" s="682"/>
      <c r="W71" s="682"/>
      <c r="X71" s="682"/>
      <c r="Y71" s="682"/>
      <c r="Z71" s="682"/>
    </row>
    <row r="72" spans="1:26" ht="15">
      <c r="A72" s="682"/>
      <c r="B72" s="683"/>
      <c r="C72" s="683"/>
      <c r="D72" s="684"/>
      <c r="E72" s="684"/>
      <c r="F72" s="683"/>
      <c r="G72" s="683"/>
      <c r="H72" s="683"/>
      <c r="I72" s="683"/>
      <c r="J72" s="682"/>
      <c r="K72" s="682"/>
      <c r="L72" s="682"/>
      <c r="M72" s="682"/>
      <c r="N72" s="682"/>
      <c r="O72" s="682"/>
      <c r="P72" s="682"/>
      <c r="Q72" s="682"/>
      <c r="R72" s="682"/>
      <c r="S72" s="682"/>
      <c r="T72" s="682"/>
      <c r="U72" s="682"/>
      <c r="V72" s="682"/>
      <c r="W72" s="682"/>
      <c r="X72" s="682"/>
      <c r="Y72" s="682"/>
      <c r="Z72" s="682"/>
    </row>
    <row r="73" spans="1:26" ht="15">
      <c r="A73" s="682"/>
      <c r="B73" s="683"/>
      <c r="C73" s="683"/>
      <c r="D73" s="684"/>
      <c r="E73" s="684"/>
      <c r="F73" s="683"/>
      <c r="G73" s="683"/>
      <c r="H73" s="683"/>
      <c r="I73" s="683"/>
      <c r="J73" s="682"/>
      <c r="K73" s="682"/>
      <c r="L73" s="682"/>
      <c r="M73" s="682"/>
      <c r="N73" s="682"/>
      <c r="O73" s="682"/>
      <c r="P73" s="682"/>
      <c r="Q73" s="682"/>
      <c r="R73" s="682"/>
      <c r="S73" s="682"/>
      <c r="T73" s="682"/>
      <c r="U73" s="682"/>
      <c r="V73" s="682"/>
      <c r="W73" s="682"/>
      <c r="X73" s="682"/>
      <c r="Y73" s="682"/>
      <c r="Z73" s="682"/>
    </row>
    <row r="74" spans="1:26" ht="15">
      <c r="A74" s="682"/>
      <c r="B74" s="683"/>
      <c r="C74" s="683"/>
      <c r="D74" s="684"/>
      <c r="E74" s="684"/>
      <c r="F74" s="683"/>
      <c r="G74" s="683"/>
      <c r="H74" s="683"/>
      <c r="I74" s="683"/>
      <c r="J74" s="682"/>
      <c r="K74" s="682"/>
      <c r="L74" s="682"/>
      <c r="M74" s="682"/>
      <c r="N74" s="682"/>
      <c r="O74" s="682"/>
      <c r="P74" s="682"/>
      <c r="Q74" s="682"/>
      <c r="R74" s="682"/>
      <c r="S74" s="682"/>
      <c r="T74" s="682"/>
      <c r="U74" s="682"/>
      <c r="V74" s="682"/>
      <c r="W74" s="682"/>
      <c r="X74" s="682"/>
      <c r="Y74" s="682"/>
      <c r="Z74" s="682"/>
    </row>
    <row r="75" spans="1:26" ht="15">
      <c r="A75" s="682"/>
      <c r="B75" s="683"/>
      <c r="C75" s="683"/>
      <c r="D75" s="684"/>
      <c r="E75" s="684"/>
      <c r="F75" s="683"/>
      <c r="G75" s="683"/>
      <c r="H75" s="683"/>
      <c r="I75" s="683"/>
      <c r="J75" s="682"/>
      <c r="K75" s="682"/>
      <c r="L75" s="682"/>
      <c r="M75" s="682"/>
      <c r="N75" s="682"/>
      <c r="O75" s="682"/>
      <c r="P75" s="682"/>
      <c r="Q75" s="682"/>
      <c r="R75" s="682"/>
      <c r="S75" s="682"/>
      <c r="T75" s="682"/>
      <c r="U75" s="682"/>
      <c r="V75" s="682"/>
      <c r="W75" s="682"/>
      <c r="X75" s="682"/>
      <c r="Y75" s="682"/>
      <c r="Z75" s="682"/>
    </row>
    <row r="76" spans="1:26" ht="15">
      <c r="A76" s="682"/>
      <c r="B76" s="683"/>
      <c r="C76" s="683"/>
      <c r="D76" s="684"/>
      <c r="E76" s="684"/>
      <c r="F76" s="683"/>
      <c r="G76" s="683"/>
      <c r="H76" s="683"/>
      <c r="I76" s="683"/>
      <c r="J76" s="682"/>
      <c r="K76" s="682"/>
      <c r="L76" s="682"/>
      <c r="M76" s="682"/>
      <c r="N76" s="682"/>
      <c r="O76" s="682"/>
      <c r="P76" s="682"/>
      <c r="Q76" s="682"/>
      <c r="R76" s="682"/>
      <c r="S76" s="682"/>
      <c r="T76" s="682"/>
      <c r="U76" s="682"/>
      <c r="V76" s="682"/>
      <c r="W76" s="682"/>
      <c r="X76" s="682"/>
      <c r="Y76" s="682"/>
      <c r="Z76" s="682"/>
    </row>
    <row r="77" spans="1:26" ht="15">
      <c r="A77" s="682"/>
      <c r="B77" s="683"/>
      <c r="C77" s="683"/>
      <c r="D77" s="684"/>
      <c r="E77" s="684"/>
      <c r="F77" s="683"/>
      <c r="G77" s="683"/>
      <c r="H77" s="683"/>
      <c r="I77" s="683"/>
      <c r="J77" s="682"/>
      <c r="K77" s="682"/>
      <c r="L77" s="682"/>
      <c r="M77" s="682"/>
      <c r="N77" s="682"/>
      <c r="O77" s="682"/>
      <c r="P77" s="682"/>
      <c r="Q77" s="682"/>
      <c r="R77" s="682"/>
      <c r="S77" s="682"/>
      <c r="T77" s="682"/>
      <c r="U77" s="682"/>
      <c r="V77" s="682"/>
      <c r="W77" s="682"/>
      <c r="X77" s="682"/>
      <c r="Y77" s="682"/>
      <c r="Z77" s="682"/>
    </row>
    <row r="78" spans="1:26" ht="15">
      <c r="A78" s="682"/>
      <c r="B78" s="683"/>
      <c r="C78" s="683"/>
      <c r="D78" s="684"/>
      <c r="E78" s="684"/>
      <c r="F78" s="683"/>
      <c r="G78" s="683"/>
      <c r="H78" s="683"/>
      <c r="I78" s="683"/>
      <c r="J78" s="682"/>
      <c r="K78" s="682"/>
      <c r="L78" s="682"/>
      <c r="M78" s="682"/>
      <c r="N78" s="682"/>
      <c r="O78" s="682"/>
      <c r="P78" s="682"/>
      <c r="Q78" s="682"/>
      <c r="R78" s="682"/>
      <c r="S78" s="682"/>
      <c r="T78" s="682"/>
      <c r="U78" s="682"/>
      <c r="V78" s="682"/>
      <c r="W78" s="682"/>
      <c r="X78" s="682"/>
      <c r="Y78" s="682"/>
      <c r="Z78" s="682"/>
    </row>
    <row r="79" spans="1:26" ht="15">
      <c r="A79" s="682"/>
      <c r="B79" s="683"/>
      <c r="C79" s="683"/>
      <c r="D79" s="684"/>
      <c r="E79" s="684"/>
      <c r="F79" s="683"/>
      <c r="G79" s="683"/>
      <c r="H79" s="683"/>
      <c r="I79" s="683"/>
      <c r="J79" s="682"/>
      <c r="K79" s="682"/>
      <c r="L79" s="682"/>
      <c r="M79" s="682"/>
      <c r="N79" s="682"/>
      <c r="O79" s="682"/>
      <c r="P79" s="682"/>
      <c r="Q79" s="682"/>
      <c r="R79" s="682"/>
      <c r="S79" s="682"/>
      <c r="T79" s="682"/>
      <c r="U79" s="682"/>
      <c r="V79" s="682"/>
      <c r="W79" s="682"/>
      <c r="X79" s="682"/>
      <c r="Y79" s="682"/>
      <c r="Z79" s="682"/>
    </row>
    <row r="80" spans="1:26" ht="15">
      <c r="A80" s="682"/>
      <c r="B80" s="683"/>
      <c r="C80" s="683"/>
      <c r="D80" s="684"/>
      <c r="E80" s="684"/>
      <c r="F80" s="683"/>
      <c r="G80" s="683"/>
      <c r="H80" s="683"/>
      <c r="I80" s="683"/>
      <c r="J80" s="682"/>
      <c r="K80" s="682"/>
      <c r="L80" s="682"/>
      <c r="M80" s="682"/>
      <c r="N80" s="682"/>
      <c r="O80" s="682"/>
      <c r="P80" s="682"/>
      <c r="Q80" s="682"/>
      <c r="R80" s="682"/>
      <c r="S80" s="682"/>
      <c r="T80" s="682"/>
      <c r="U80" s="682"/>
      <c r="V80" s="682"/>
      <c r="W80" s="682"/>
      <c r="X80" s="682"/>
      <c r="Y80" s="682"/>
      <c r="Z80" s="682"/>
    </row>
    <row r="81" spans="1:26" ht="15">
      <c r="A81" s="682"/>
      <c r="B81" s="683"/>
      <c r="C81" s="683"/>
      <c r="D81" s="684"/>
      <c r="E81" s="684"/>
      <c r="F81" s="683"/>
      <c r="G81" s="683"/>
      <c r="H81" s="683"/>
      <c r="I81" s="683"/>
      <c r="J81" s="682"/>
      <c r="K81" s="682"/>
      <c r="L81" s="682"/>
      <c r="M81" s="682"/>
      <c r="N81" s="682"/>
      <c r="O81" s="682"/>
      <c r="P81" s="682"/>
      <c r="Q81" s="682"/>
      <c r="R81" s="682"/>
      <c r="S81" s="682"/>
      <c r="T81" s="682"/>
      <c r="U81" s="682"/>
      <c r="V81" s="682"/>
      <c r="W81" s="682"/>
      <c r="X81" s="682"/>
      <c r="Y81" s="682"/>
      <c r="Z81" s="682"/>
    </row>
    <row r="82" spans="1:26" ht="15">
      <c r="A82" s="682"/>
      <c r="B82" s="683"/>
      <c r="C82" s="683"/>
      <c r="D82" s="684"/>
      <c r="E82" s="684"/>
      <c r="F82" s="683"/>
      <c r="G82" s="683"/>
      <c r="H82" s="683"/>
      <c r="I82" s="683"/>
      <c r="J82" s="682"/>
      <c r="K82" s="682"/>
      <c r="L82" s="682"/>
      <c r="M82" s="682"/>
      <c r="N82" s="682"/>
      <c r="O82" s="682"/>
      <c r="P82" s="682"/>
      <c r="Q82" s="682"/>
      <c r="R82" s="682"/>
      <c r="S82" s="682"/>
      <c r="T82" s="682"/>
      <c r="U82" s="682"/>
      <c r="V82" s="682"/>
      <c r="W82" s="682"/>
      <c r="X82" s="682"/>
      <c r="Y82" s="682"/>
      <c r="Z82" s="682"/>
    </row>
    <row r="83" spans="1:26" ht="15">
      <c r="A83" s="682"/>
      <c r="B83" s="683"/>
      <c r="C83" s="683"/>
      <c r="D83" s="684"/>
      <c r="E83" s="684"/>
      <c r="F83" s="683"/>
      <c r="G83" s="683"/>
      <c r="H83" s="683"/>
      <c r="I83" s="683"/>
      <c r="J83" s="682"/>
      <c r="K83" s="682"/>
      <c r="L83" s="682"/>
      <c r="M83" s="682"/>
      <c r="N83" s="682"/>
      <c r="O83" s="682"/>
      <c r="P83" s="682"/>
      <c r="Q83" s="682"/>
      <c r="R83" s="682"/>
      <c r="S83" s="682"/>
      <c r="T83" s="682"/>
      <c r="U83" s="682"/>
      <c r="V83" s="682"/>
      <c r="W83" s="682"/>
      <c r="X83" s="682"/>
      <c r="Y83" s="682"/>
      <c r="Z83" s="682"/>
    </row>
    <row r="84" spans="1:26" ht="15">
      <c r="A84" s="682"/>
      <c r="B84" s="683"/>
      <c r="C84" s="683"/>
      <c r="D84" s="684"/>
      <c r="E84" s="684"/>
      <c r="F84" s="683"/>
      <c r="G84" s="683"/>
      <c r="H84" s="683"/>
      <c r="I84" s="683"/>
      <c r="J84" s="682"/>
      <c r="K84" s="682"/>
      <c r="L84" s="682"/>
      <c r="M84" s="682"/>
      <c r="N84" s="682"/>
      <c r="O84" s="682"/>
      <c r="P84" s="682"/>
      <c r="Q84" s="682"/>
      <c r="R84" s="682"/>
      <c r="S84" s="682"/>
      <c r="T84" s="682"/>
      <c r="U84" s="682"/>
      <c r="V84" s="682"/>
      <c r="W84" s="682"/>
      <c r="X84" s="682"/>
      <c r="Y84" s="682"/>
      <c r="Z84" s="682"/>
    </row>
    <row r="85" spans="1:26" ht="15">
      <c r="A85" s="682"/>
      <c r="B85" s="683"/>
      <c r="C85" s="683"/>
      <c r="D85" s="684"/>
      <c r="E85" s="684"/>
      <c r="F85" s="683"/>
      <c r="G85" s="683"/>
      <c r="H85" s="683"/>
      <c r="I85" s="683"/>
      <c r="J85" s="682"/>
      <c r="K85" s="682"/>
      <c r="L85" s="682"/>
      <c r="M85" s="682"/>
      <c r="N85" s="682"/>
      <c r="O85" s="682"/>
      <c r="P85" s="682"/>
      <c r="Q85" s="682"/>
      <c r="R85" s="682"/>
      <c r="S85" s="682"/>
      <c r="T85" s="682"/>
      <c r="U85" s="682"/>
      <c r="V85" s="682"/>
      <c r="W85" s="682"/>
      <c r="X85" s="682"/>
      <c r="Y85" s="682"/>
      <c r="Z85" s="682"/>
    </row>
    <row r="86" spans="1:26" ht="15">
      <c r="A86" s="682"/>
      <c r="B86" s="683"/>
      <c r="C86" s="683"/>
      <c r="D86" s="684"/>
      <c r="E86" s="684"/>
      <c r="F86" s="683"/>
      <c r="G86" s="683"/>
      <c r="H86" s="683"/>
      <c r="I86" s="683"/>
      <c r="J86" s="682"/>
      <c r="K86" s="682"/>
      <c r="L86" s="682"/>
      <c r="M86" s="682"/>
      <c r="N86" s="682"/>
      <c r="O86" s="682"/>
      <c r="P86" s="682"/>
      <c r="Q86" s="682"/>
      <c r="R86" s="682"/>
      <c r="S86" s="682"/>
      <c r="T86" s="682"/>
      <c r="U86" s="682"/>
      <c r="V86" s="682"/>
      <c r="W86" s="682"/>
      <c r="X86" s="682"/>
      <c r="Y86" s="682"/>
      <c r="Z86" s="682"/>
    </row>
    <row r="87" spans="1:26" ht="15">
      <c r="A87" s="682"/>
      <c r="B87" s="683"/>
      <c r="C87" s="683"/>
      <c r="D87" s="684"/>
      <c r="E87" s="684"/>
      <c r="F87" s="683"/>
      <c r="G87" s="683"/>
      <c r="H87" s="683"/>
      <c r="I87" s="683"/>
      <c r="J87" s="682"/>
      <c r="K87" s="682"/>
      <c r="L87" s="682"/>
      <c r="M87" s="682"/>
      <c r="N87" s="682"/>
      <c r="O87" s="682"/>
      <c r="P87" s="682"/>
      <c r="Q87" s="682"/>
      <c r="R87" s="682"/>
      <c r="S87" s="682"/>
      <c r="T87" s="682"/>
      <c r="U87" s="682"/>
      <c r="V87" s="682"/>
      <c r="W87" s="682"/>
      <c r="X87" s="682"/>
      <c r="Y87" s="682"/>
      <c r="Z87" s="682"/>
    </row>
    <row r="88" spans="1:26" ht="15">
      <c r="A88" s="682"/>
      <c r="B88" s="683"/>
      <c r="C88" s="683"/>
      <c r="D88" s="684"/>
      <c r="E88" s="684"/>
      <c r="F88" s="683"/>
      <c r="G88" s="683"/>
      <c r="H88" s="683"/>
      <c r="I88" s="683"/>
      <c r="J88" s="682"/>
      <c r="K88" s="682"/>
      <c r="L88" s="682"/>
      <c r="M88" s="682"/>
      <c r="N88" s="682"/>
      <c r="O88" s="682"/>
      <c r="P88" s="682"/>
      <c r="Q88" s="682"/>
      <c r="R88" s="682"/>
      <c r="S88" s="682"/>
      <c r="T88" s="682"/>
      <c r="U88" s="682"/>
      <c r="V88" s="682"/>
      <c r="W88" s="682"/>
      <c r="X88" s="682"/>
      <c r="Y88" s="682"/>
      <c r="Z88" s="682"/>
    </row>
    <row r="89" spans="1:26" ht="15">
      <c r="A89" s="682"/>
      <c r="B89" s="683"/>
      <c r="C89" s="683"/>
      <c r="D89" s="684"/>
      <c r="E89" s="684"/>
      <c r="F89" s="683"/>
      <c r="G89" s="683"/>
      <c r="H89" s="683"/>
      <c r="I89" s="683"/>
      <c r="J89" s="682"/>
      <c r="K89" s="682"/>
      <c r="L89" s="682"/>
      <c r="M89" s="682"/>
      <c r="N89" s="682"/>
      <c r="O89" s="682"/>
      <c r="P89" s="682"/>
      <c r="Q89" s="682"/>
      <c r="R89" s="682"/>
      <c r="S89" s="682"/>
      <c r="T89" s="682"/>
      <c r="U89" s="682"/>
      <c r="V89" s="682"/>
      <c r="W89" s="682"/>
      <c r="X89" s="682"/>
      <c r="Y89" s="682"/>
      <c r="Z89" s="682"/>
    </row>
    <row r="90" spans="1:26" ht="15">
      <c r="A90" s="682"/>
      <c r="B90" s="683"/>
      <c r="C90" s="683"/>
      <c r="D90" s="684"/>
      <c r="E90" s="684"/>
      <c r="F90" s="683"/>
      <c r="G90" s="683"/>
      <c r="H90" s="683"/>
      <c r="I90" s="683"/>
      <c r="J90" s="682"/>
      <c r="K90" s="682"/>
      <c r="L90" s="682"/>
      <c r="M90" s="682"/>
      <c r="N90" s="682"/>
      <c r="O90" s="682"/>
      <c r="P90" s="682"/>
      <c r="Q90" s="682"/>
      <c r="R90" s="682"/>
      <c r="S90" s="682"/>
      <c r="T90" s="682"/>
      <c r="U90" s="682"/>
      <c r="V90" s="682"/>
      <c r="W90" s="682"/>
      <c r="X90" s="682"/>
      <c r="Y90" s="682"/>
      <c r="Z90" s="682"/>
    </row>
    <row r="91" spans="1:26" ht="15">
      <c r="A91" s="682"/>
      <c r="B91" s="683"/>
      <c r="C91" s="683"/>
      <c r="D91" s="684"/>
      <c r="E91" s="684"/>
      <c r="F91" s="683"/>
      <c r="G91" s="683"/>
      <c r="H91" s="683"/>
      <c r="I91" s="683"/>
      <c r="J91" s="682"/>
      <c r="K91" s="682"/>
      <c r="L91" s="682"/>
      <c r="M91" s="682"/>
      <c r="N91" s="682"/>
      <c r="O91" s="682"/>
      <c r="P91" s="682"/>
      <c r="Q91" s="682"/>
      <c r="R91" s="682"/>
      <c r="S91" s="682"/>
      <c r="T91" s="682"/>
      <c r="U91" s="682"/>
      <c r="V91" s="682"/>
      <c r="W91" s="682"/>
      <c r="X91" s="682"/>
      <c r="Y91" s="682"/>
      <c r="Z91" s="682"/>
    </row>
    <row r="92" spans="1:26" ht="15">
      <c r="A92" s="682"/>
      <c r="B92" s="683"/>
      <c r="C92" s="683"/>
      <c r="D92" s="684"/>
      <c r="E92" s="684"/>
      <c r="F92" s="683"/>
      <c r="G92" s="683"/>
      <c r="H92" s="683"/>
      <c r="I92" s="683"/>
      <c r="J92" s="682"/>
      <c r="K92" s="682"/>
      <c r="L92" s="682"/>
      <c r="M92" s="682"/>
      <c r="N92" s="682"/>
      <c r="O92" s="682"/>
      <c r="P92" s="682"/>
      <c r="Q92" s="682"/>
      <c r="R92" s="682"/>
      <c r="S92" s="682"/>
      <c r="T92" s="682"/>
      <c r="U92" s="682"/>
      <c r="V92" s="682"/>
      <c r="W92" s="682"/>
      <c r="X92" s="682"/>
      <c r="Y92" s="682"/>
      <c r="Z92" s="682"/>
    </row>
    <row r="93" spans="1:26" ht="15">
      <c r="A93" s="682"/>
      <c r="B93" s="683"/>
      <c r="C93" s="683"/>
      <c r="D93" s="684"/>
      <c r="E93" s="684"/>
      <c r="F93" s="683"/>
      <c r="G93" s="683"/>
      <c r="H93" s="683"/>
      <c r="I93" s="683"/>
      <c r="J93" s="682"/>
      <c r="K93" s="682"/>
      <c r="L93" s="682"/>
      <c r="M93" s="682"/>
      <c r="N93" s="682"/>
      <c r="O93" s="682"/>
      <c r="P93" s="682"/>
      <c r="Q93" s="682"/>
      <c r="R93" s="682"/>
      <c r="S93" s="682"/>
      <c r="T93" s="682"/>
      <c r="U93" s="682"/>
      <c r="V93" s="682"/>
      <c r="W93" s="682"/>
      <c r="X93" s="682"/>
      <c r="Y93" s="682"/>
      <c r="Z93" s="682"/>
    </row>
    <row r="94" spans="1:26" ht="15">
      <c r="A94" s="682"/>
      <c r="B94" s="683"/>
      <c r="C94" s="683"/>
      <c r="D94" s="684"/>
      <c r="E94" s="684"/>
      <c r="F94" s="683"/>
      <c r="G94" s="683"/>
      <c r="H94" s="683"/>
      <c r="I94" s="683"/>
      <c r="J94" s="682"/>
      <c r="K94" s="682"/>
      <c r="L94" s="682"/>
      <c r="M94" s="682"/>
      <c r="N94" s="682"/>
      <c r="O94" s="682"/>
      <c r="P94" s="682"/>
      <c r="Q94" s="682"/>
      <c r="R94" s="682"/>
      <c r="S94" s="682"/>
      <c r="T94" s="682"/>
      <c r="U94" s="682"/>
      <c r="V94" s="682"/>
      <c r="W94" s="682"/>
      <c r="X94" s="682"/>
      <c r="Y94" s="682"/>
      <c r="Z94" s="682"/>
    </row>
    <row r="95" spans="1:26" ht="15">
      <c r="A95" s="682"/>
      <c r="B95" s="683"/>
      <c r="C95" s="683"/>
      <c r="D95" s="684"/>
      <c r="E95" s="684"/>
      <c r="F95" s="683"/>
      <c r="G95" s="683"/>
      <c r="H95" s="683"/>
      <c r="I95" s="683"/>
      <c r="J95" s="682"/>
      <c r="K95" s="682"/>
      <c r="L95" s="682"/>
      <c r="M95" s="682"/>
      <c r="N95" s="682"/>
      <c r="O95" s="682"/>
      <c r="P95" s="682"/>
      <c r="Q95" s="682"/>
      <c r="R95" s="682"/>
      <c r="S95" s="682"/>
      <c r="T95" s="682"/>
      <c r="U95" s="682"/>
      <c r="V95" s="682"/>
      <c r="W95" s="682"/>
      <c r="X95" s="682"/>
      <c r="Y95" s="682"/>
      <c r="Z95" s="682"/>
    </row>
    <row r="96" spans="1:26" ht="15">
      <c r="A96" s="682"/>
      <c r="B96" s="683"/>
      <c r="C96" s="683"/>
      <c r="D96" s="684"/>
      <c r="E96" s="684"/>
      <c r="F96" s="683"/>
      <c r="G96" s="683"/>
      <c r="H96" s="683"/>
      <c r="I96" s="683"/>
      <c r="J96" s="682"/>
      <c r="K96" s="682"/>
      <c r="L96" s="682"/>
      <c r="M96" s="682"/>
      <c r="N96" s="682"/>
      <c r="O96" s="682"/>
      <c r="P96" s="682"/>
      <c r="Q96" s="682"/>
      <c r="R96" s="682"/>
      <c r="S96" s="682"/>
      <c r="T96" s="682"/>
      <c r="U96" s="682"/>
      <c r="V96" s="682"/>
      <c r="W96" s="682"/>
      <c r="X96" s="682"/>
      <c r="Y96" s="682"/>
      <c r="Z96" s="682"/>
    </row>
    <row r="97" spans="1:26" ht="15">
      <c r="A97" s="682"/>
      <c r="B97" s="683"/>
      <c r="C97" s="683"/>
      <c r="D97" s="684"/>
      <c r="E97" s="684"/>
      <c r="F97" s="683"/>
      <c r="G97" s="683"/>
      <c r="H97" s="683"/>
      <c r="I97" s="683"/>
      <c r="J97" s="682"/>
      <c r="K97" s="682"/>
      <c r="L97" s="682"/>
      <c r="M97" s="682"/>
      <c r="N97" s="682"/>
      <c r="O97" s="682"/>
      <c r="P97" s="682"/>
      <c r="Q97" s="682"/>
      <c r="R97" s="682"/>
      <c r="S97" s="682"/>
      <c r="T97" s="682"/>
      <c r="U97" s="682"/>
      <c r="V97" s="682"/>
      <c r="W97" s="682"/>
      <c r="X97" s="682"/>
      <c r="Y97" s="682"/>
      <c r="Z97" s="682"/>
    </row>
    <row r="98" spans="1:26" ht="15">
      <c r="A98" s="682"/>
      <c r="B98" s="683"/>
      <c r="C98" s="683"/>
      <c r="D98" s="684"/>
      <c r="E98" s="684"/>
      <c r="F98" s="683"/>
      <c r="G98" s="683"/>
      <c r="H98" s="683"/>
      <c r="I98" s="683"/>
      <c r="J98" s="682"/>
      <c r="K98" s="682"/>
      <c r="L98" s="682"/>
      <c r="M98" s="682"/>
      <c r="N98" s="682"/>
      <c r="O98" s="682"/>
      <c r="P98" s="682"/>
      <c r="Q98" s="682"/>
      <c r="R98" s="682"/>
      <c r="S98" s="682"/>
      <c r="T98" s="682"/>
      <c r="U98" s="682"/>
      <c r="V98" s="682"/>
      <c r="W98" s="682"/>
      <c r="X98" s="682"/>
      <c r="Y98" s="682"/>
      <c r="Z98" s="682"/>
    </row>
    <row r="99" spans="1:26" ht="15">
      <c r="A99" s="682"/>
      <c r="B99" s="683"/>
      <c r="C99" s="683"/>
      <c r="D99" s="684"/>
      <c r="E99" s="684"/>
      <c r="F99" s="683"/>
      <c r="G99" s="683"/>
      <c r="H99" s="683"/>
      <c r="I99" s="683"/>
      <c r="J99" s="682"/>
      <c r="K99" s="682"/>
      <c r="L99" s="682"/>
      <c r="M99" s="682"/>
      <c r="N99" s="682"/>
      <c r="O99" s="682"/>
      <c r="P99" s="682"/>
      <c r="Q99" s="682"/>
      <c r="R99" s="682"/>
      <c r="S99" s="682"/>
      <c r="T99" s="682"/>
      <c r="U99" s="682"/>
      <c r="V99" s="682"/>
      <c r="W99" s="682"/>
      <c r="X99" s="682"/>
      <c r="Y99" s="682"/>
      <c r="Z99" s="682"/>
    </row>
    <row r="100" spans="1:26" ht="15">
      <c r="A100" s="682"/>
      <c r="B100" s="683"/>
      <c r="C100" s="683"/>
      <c r="D100" s="684"/>
      <c r="E100" s="684"/>
      <c r="F100" s="683"/>
      <c r="G100" s="683"/>
      <c r="H100" s="683"/>
      <c r="I100" s="683"/>
      <c r="J100" s="682"/>
      <c r="K100" s="682"/>
      <c r="L100" s="682"/>
      <c r="M100" s="682"/>
      <c r="N100" s="682"/>
      <c r="O100" s="682"/>
      <c r="P100" s="682"/>
      <c r="Q100" s="682"/>
      <c r="R100" s="682"/>
      <c r="S100" s="682"/>
      <c r="T100" s="682"/>
      <c r="U100" s="682"/>
      <c r="V100" s="682"/>
      <c r="W100" s="682"/>
      <c r="X100" s="682"/>
      <c r="Y100" s="682"/>
      <c r="Z100" s="682"/>
    </row>
    <row r="101" spans="1:26" ht="15">
      <c r="A101" s="682"/>
      <c r="B101" s="683"/>
      <c r="C101" s="683"/>
      <c r="D101" s="684"/>
      <c r="E101" s="684"/>
      <c r="F101" s="683"/>
      <c r="G101" s="683"/>
      <c r="H101" s="683"/>
      <c r="I101" s="683"/>
      <c r="J101" s="682"/>
      <c r="K101" s="682"/>
      <c r="L101" s="682"/>
      <c r="M101" s="682"/>
      <c r="N101" s="682"/>
      <c r="O101" s="682"/>
      <c r="P101" s="682"/>
      <c r="Q101" s="682"/>
      <c r="R101" s="682"/>
      <c r="S101" s="682"/>
      <c r="T101" s="682"/>
      <c r="U101" s="682"/>
      <c r="V101" s="682"/>
      <c r="W101" s="682"/>
      <c r="X101" s="682"/>
      <c r="Y101" s="682"/>
      <c r="Z101" s="682"/>
    </row>
    <row r="102" spans="1:26" ht="15">
      <c r="A102" s="682"/>
      <c r="B102" s="683"/>
      <c r="C102" s="683"/>
      <c r="D102" s="684"/>
      <c r="E102" s="684"/>
      <c r="F102" s="683"/>
      <c r="G102" s="683"/>
      <c r="H102" s="683"/>
      <c r="I102" s="683"/>
      <c r="J102" s="682"/>
      <c r="K102" s="682"/>
      <c r="L102" s="682"/>
      <c r="M102" s="682"/>
      <c r="N102" s="682"/>
      <c r="O102" s="682"/>
      <c r="P102" s="682"/>
      <c r="Q102" s="682"/>
      <c r="R102" s="682"/>
      <c r="S102" s="682"/>
      <c r="T102" s="682"/>
      <c r="U102" s="682"/>
      <c r="V102" s="682"/>
      <c r="W102" s="682"/>
      <c r="X102" s="682"/>
      <c r="Y102" s="682"/>
      <c r="Z102" s="682"/>
    </row>
    <row r="103" spans="1:26" ht="15">
      <c r="A103" s="682"/>
      <c r="B103" s="683"/>
      <c r="C103" s="683"/>
      <c r="D103" s="684"/>
      <c r="E103" s="684"/>
      <c r="F103" s="683"/>
      <c r="G103" s="683"/>
      <c r="H103" s="683"/>
      <c r="I103" s="683"/>
      <c r="J103" s="682"/>
      <c r="K103" s="682"/>
      <c r="L103" s="682"/>
      <c r="M103" s="682"/>
      <c r="N103" s="682"/>
      <c r="O103" s="682"/>
      <c r="P103" s="682"/>
      <c r="Q103" s="682"/>
      <c r="R103" s="682"/>
      <c r="S103" s="682"/>
      <c r="T103" s="682"/>
      <c r="U103" s="682"/>
      <c r="V103" s="682"/>
      <c r="W103" s="682"/>
      <c r="X103" s="682"/>
      <c r="Y103" s="682"/>
      <c r="Z103" s="682"/>
    </row>
    <row r="104" spans="1:26" ht="15">
      <c r="A104" s="682"/>
      <c r="B104" s="683"/>
      <c r="C104" s="683"/>
      <c r="D104" s="684"/>
      <c r="E104" s="684"/>
      <c r="F104" s="683"/>
      <c r="G104" s="683"/>
      <c r="H104" s="683"/>
      <c r="I104" s="683"/>
      <c r="J104" s="682"/>
      <c r="K104" s="682"/>
      <c r="L104" s="682"/>
      <c r="M104" s="682"/>
      <c r="N104" s="682"/>
      <c r="O104" s="682"/>
      <c r="P104" s="682"/>
      <c r="Q104" s="682"/>
      <c r="R104" s="682"/>
      <c r="S104" s="682"/>
      <c r="T104" s="682"/>
      <c r="U104" s="682"/>
      <c r="V104" s="682"/>
      <c r="W104" s="682"/>
      <c r="X104" s="682"/>
      <c r="Y104" s="682"/>
      <c r="Z104" s="682"/>
    </row>
    <row r="105" spans="1:26" ht="15">
      <c r="A105" s="682"/>
      <c r="B105" s="683"/>
      <c r="C105" s="683"/>
      <c r="D105" s="684"/>
      <c r="E105" s="684"/>
      <c r="F105" s="683"/>
      <c r="G105" s="683"/>
      <c r="H105" s="683"/>
      <c r="I105" s="683"/>
      <c r="J105" s="682"/>
      <c r="K105" s="682"/>
      <c r="L105" s="682"/>
      <c r="M105" s="682"/>
      <c r="N105" s="682"/>
      <c r="O105" s="682"/>
      <c r="P105" s="682"/>
      <c r="Q105" s="682"/>
      <c r="R105" s="682"/>
      <c r="S105" s="682"/>
      <c r="T105" s="682"/>
      <c r="U105" s="682"/>
      <c r="V105" s="682"/>
      <c r="W105" s="682"/>
      <c r="X105" s="682"/>
      <c r="Y105" s="682"/>
      <c r="Z105" s="682"/>
    </row>
    <row r="106" spans="1:26" ht="15">
      <c r="A106" s="682"/>
      <c r="B106" s="683"/>
      <c r="C106" s="683"/>
      <c r="D106" s="684"/>
      <c r="E106" s="684"/>
      <c r="F106" s="683"/>
      <c r="G106" s="683"/>
      <c r="H106" s="683"/>
      <c r="I106" s="683"/>
      <c r="J106" s="682"/>
      <c r="K106" s="682"/>
      <c r="L106" s="682"/>
      <c r="M106" s="682"/>
      <c r="N106" s="682"/>
      <c r="O106" s="682"/>
      <c r="P106" s="682"/>
      <c r="Q106" s="682"/>
      <c r="R106" s="682"/>
      <c r="S106" s="682"/>
      <c r="T106" s="682"/>
      <c r="U106" s="682"/>
      <c r="V106" s="682"/>
      <c r="W106" s="682"/>
      <c r="X106" s="682"/>
      <c r="Y106" s="682"/>
      <c r="Z106" s="682"/>
    </row>
    <row r="107" spans="1:26" ht="15">
      <c r="A107" s="682"/>
      <c r="B107" s="683"/>
      <c r="C107" s="683"/>
      <c r="D107" s="684"/>
      <c r="E107" s="684"/>
      <c r="F107" s="683"/>
      <c r="G107" s="683"/>
      <c r="H107" s="683"/>
      <c r="I107" s="683"/>
      <c r="J107" s="682"/>
      <c r="K107" s="682"/>
      <c r="L107" s="682"/>
      <c r="M107" s="682"/>
      <c r="N107" s="682"/>
      <c r="O107" s="682"/>
      <c r="P107" s="682"/>
      <c r="Q107" s="682"/>
      <c r="R107" s="682"/>
      <c r="S107" s="682"/>
      <c r="T107" s="682"/>
      <c r="U107" s="682"/>
      <c r="V107" s="682"/>
      <c r="W107" s="682"/>
      <c r="X107" s="682"/>
      <c r="Y107" s="682"/>
      <c r="Z107" s="682"/>
    </row>
    <row r="108" spans="1:26" ht="15">
      <c r="A108" s="682"/>
      <c r="B108" s="683"/>
      <c r="C108" s="683"/>
      <c r="D108" s="684"/>
      <c r="E108" s="684"/>
      <c r="F108" s="683"/>
      <c r="G108" s="683"/>
      <c r="H108" s="683"/>
      <c r="I108" s="683"/>
      <c r="J108" s="682"/>
      <c r="K108" s="682"/>
      <c r="L108" s="682"/>
      <c r="M108" s="682"/>
      <c r="N108" s="682"/>
      <c r="O108" s="682"/>
      <c r="P108" s="682"/>
      <c r="Q108" s="682"/>
      <c r="R108" s="682"/>
      <c r="S108" s="682"/>
      <c r="T108" s="682"/>
      <c r="U108" s="682"/>
      <c r="V108" s="682"/>
      <c r="W108" s="682"/>
      <c r="X108" s="682"/>
      <c r="Y108" s="682"/>
      <c r="Z108" s="682"/>
    </row>
    <row r="109" spans="1:26" ht="15">
      <c r="A109" s="682"/>
      <c r="B109" s="683"/>
      <c r="C109" s="683"/>
      <c r="D109" s="684"/>
      <c r="E109" s="684"/>
      <c r="F109" s="683"/>
      <c r="G109" s="683"/>
      <c r="H109" s="683"/>
      <c r="I109" s="683"/>
      <c r="J109" s="682"/>
      <c r="K109" s="682"/>
      <c r="L109" s="682"/>
      <c r="M109" s="682"/>
      <c r="N109" s="682"/>
      <c r="O109" s="682"/>
      <c r="P109" s="682"/>
      <c r="Q109" s="682"/>
      <c r="R109" s="682"/>
      <c r="S109" s="682"/>
      <c r="T109" s="682"/>
      <c r="U109" s="682"/>
      <c r="V109" s="682"/>
      <c r="W109" s="682"/>
      <c r="X109" s="682"/>
      <c r="Y109" s="682"/>
      <c r="Z109" s="682"/>
    </row>
    <row r="110" spans="1:26" ht="15">
      <c r="A110" s="682"/>
      <c r="B110" s="683"/>
      <c r="C110" s="683"/>
      <c r="D110" s="684"/>
      <c r="E110" s="684"/>
      <c r="F110" s="683"/>
      <c r="G110" s="683"/>
      <c r="H110" s="683"/>
      <c r="I110" s="683"/>
      <c r="J110" s="682"/>
      <c r="K110" s="682"/>
      <c r="L110" s="682"/>
      <c r="M110" s="682"/>
      <c r="N110" s="682"/>
      <c r="O110" s="682"/>
      <c r="P110" s="682"/>
      <c r="Q110" s="682"/>
      <c r="R110" s="682"/>
      <c r="S110" s="682"/>
      <c r="T110" s="682"/>
      <c r="U110" s="682"/>
      <c r="V110" s="682"/>
      <c r="W110" s="682"/>
      <c r="X110" s="682"/>
      <c r="Y110" s="682"/>
      <c r="Z110" s="682"/>
    </row>
    <row r="111" spans="1:26" ht="15">
      <c r="A111" s="682"/>
      <c r="B111" s="683"/>
      <c r="C111" s="683"/>
      <c r="D111" s="684"/>
      <c r="E111" s="684"/>
      <c r="F111" s="683"/>
      <c r="G111" s="683"/>
      <c r="H111" s="683"/>
      <c r="I111" s="683"/>
      <c r="J111" s="682"/>
      <c r="K111" s="682"/>
      <c r="L111" s="682"/>
      <c r="M111" s="682"/>
      <c r="N111" s="682"/>
      <c r="O111" s="682"/>
      <c r="P111" s="682"/>
      <c r="Q111" s="682"/>
      <c r="R111" s="682"/>
      <c r="S111" s="682"/>
      <c r="T111" s="682"/>
      <c r="U111" s="682"/>
      <c r="V111" s="682"/>
      <c r="W111" s="682"/>
      <c r="X111" s="682"/>
      <c r="Y111" s="682"/>
      <c r="Z111" s="682"/>
    </row>
    <row r="112" spans="1:26" ht="15">
      <c r="A112" s="682"/>
      <c r="B112" s="683"/>
      <c r="C112" s="683"/>
      <c r="D112" s="684"/>
      <c r="E112" s="684"/>
      <c r="F112" s="683"/>
      <c r="G112" s="683"/>
      <c r="H112" s="683"/>
      <c r="I112" s="683"/>
      <c r="J112" s="682"/>
      <c r="K112" s="682"/>
      <c r="L112" s="682"/>
      <c r="M112" s="682"/>
      <c r="N112" s="682"/>
      <c r="O112" s="682"/>
      <c r="P112" s="682"/>
      <c r="Q112" s="682"/>
      <c r="R112" s="682"/>
      <c r="S112" s="682"/>
      <c r="T112" s="682"/>
      <c r="U112" s="682"/>
      <c r="V112" s="682"/>
      <c r="W112" s="682"/>
      <c r="X112" s="682"/>
      <c r="Y112" s="682"/>
      <c r="Z112" s="682"/>
    </row>
    <row r="113" spans="1:26" ht="15">
      <c r="A113" s="682"/>
      <c r="B113" s="683"/>
      <c r="C113" s="683"/>
      <c r="D113" s="684"/>
      <c r="E113" s="684"/>
      <c r="F113" s="683"/>
      <c r="G113" s="683"/>
      <c r="H113" s="683"/>
      <c r="I113" s="683"/>
      <c r="J113" s="682"/>
      <c r="K113" s="682"/>
      <c r="L113" s="682"/>
      <c r="M113" s="682"/>
      <c r="N113" s="682"/>
      <c r="O113" s="682"/>
      <c r="P113" s="682"/>
      <c r="Q113" s="682"/>
      <c r="R113" s="682"/>
      <c r="S113" s="682"/>
      <c r="T113" s="682"/>
      <c r="U113" s="682"/>
      <c r="V113" s="682"/>
      <c r="W113" s="682"/>
      <c r="X113" s="682"/>
      <c r="Y113" s="682"/>
      <c r="Z113" s="682"/>
    </row>
    <row r="114" spans="1:26" ht="15">
      <c r="A114" s="682"/>
      <c r="B114" s="683"/>
      <c r="C114" s="683"/>
      <c r="D114" s="684"/>
      <c r="E114" s="684"/>
      <c r="F114" s="683"/>
      <c r="G114" s="683"/>
      <c r="H114" s="683"/>
      <c r="I114" s="683"/>
      <c r="J114" s="682"/>
      <c r="K114" s="682"/>
      <c r="L114" s="682"/>
      <c r="M114" s="682"/>
      <c r="N114" s="682"/>
      <c r="O114" s="682"/>
      <c r="P114" s="682"/>
      <c r="Q114" s="682"/>
      <c r="R114" s="682"/>
      <c r="S114" s="682"/>
      <c r="T114" s="682"/>
      <c r="U114" s="682"/>
      <c r="V114" s="682"/>
      <c r="W114" s="682"/>
      <c r="X114" s="682"/>
      <c r="Y114" s="682"/>
      <c r="Z114" s="682"/>
    </row>
    <row r="115" spans="1:26" ht="15">
      <c r="A115" s="682"/>
      <c r="B115" s="683"/>
      <c r="C115" s="683"/>
      <c r="D115" s="684"/>
      <c r="E115" s="684"/>
      <c r="F115" s="683"/>
      <c r="G115" s="683"/>
      <c r="H115" s="683"/>
      <c r="I115" s="683"/>
      <c r="J115" s="682"/>
      <c r="K115" s="682"/>
      <c r="L115" s="682"/>
      <c r="M115" s="682"/>
      <c r="N115" s="682"/>
      <c r="O115" s="682"/>
      <c r="P115" s="682"/>
      <c r="Q115" s="682"/>
      <c r="R115" s="682"/>
      <c r="S115" s="682"/>
      <c r="T115" s="682"/>
      <c r="U115" s="682"/>
      <c r="V115" s="682"/>
      <c r="W115" s="682"/>
      <c r="X115" s="682"/>
      <c r="Y115" s="682"/>
      <c r="Z115" s="682"/>
    </row>
    <row r="116" spans="1:26" ht="15">
      <c r="A116" s="682"/>
      <c r="B116" s="683"/>
      <c r="C116" s="683"/>
      <c r="D116" s="684"/>
      <c r="E116" s="684"/>
      <c r="F116" s="683"/>
      <c r="G116" s="683"/>
      <c r="H116" s="683"/>
      <c r="I116" s="683"/>
      <c r="J116" s="682"/>
      <c r="K116" s="682"/>
      <c r="L116" s="682"/>
      <c r="M116" s="682"/>
      <c r="N116" s="682"/>
      <c r="O116" s="682"/>
      <c r="P116" s="682"/>
      <c r="Q116" s="682"/>
      <c r="R116" s="682"/>
      <c r="S116" s="682"/>
      <c r="T116" s="682"/>
      <c r="U116" s="682"/>
      <c r="V116" s="682"/>
      <c r="W116" s="682"/>
      <c r="X116" s="682"/>
      <c r="Y116" s="682"/>
      <c r="Z116" s="682"/>
    </row>
    <row r="117" spans="1:26" ht="15">
      <c r="A117" s="682"/>
      <c r="B117" s="683"/>
      <c r="C117" s="683"/>
      <c r="D117" s="684"/>
      <c r="E117" s="684"/>
      <c r="F117" s="683"/>
      <c r="G117" s="683"/>
      <c r="H117" s="683"/>
      <c r="I117" s="683"/>
      <c r="J117" s="682"/>
      <c r="K117" s="682"/>
      <c r="L117" s="682"/>
      <c r="M117" s="682"/>
      <c r="N117" s="682"/>
      <c r="O117" s="682"/>
      <c r="P117" s="682"/>
      <c r="Q117" s="682"/>
      <c r="R117" s="682"/>
      <c r="S117" s="682"/>
      <c r="T117" s="682"/>
      <c r="U117" s="682"/>
      <c r="V117" s="682"/>
      <c r="W117" s="682"/>
      <c r="X117" s="682"/>
      <c r="Y117" s="682"/>
      <c r="Z117" s="682"/>
    </row>
    <row r="118" spans="1:26" ht="15">
      <c r="A118" s="682"/>
      <c r="B118" s="683"/>
      <c r="C118" s="683"/>
      <c r="D118" s="684"/>
      <c r="E118" s="684"/>
      <c r="F118" s="683"/>
      <c r="G118" s="683"/>
      <c r="H118" s="683"/>
      <c r="I118" s="683"/>
      <c r="J118" s="682"/>
      <c r="K118" s="682"/>
      <c r="L118" s="682"/>
      <c r="M118" s="682"/>
      <c r="N118" s="682"/>
      <c r="O118" s="682"/>
      <c r="P118" s="682"/>
      <c r="Q118" s="682"/>
      <c r="R118" s="682"/>
      <c r="S118" s="682"/>
      <c r="T118" s="682"/>
      <c r="U118" s="682"/>
      <c r="V118" s="682"/>
      <c r="W118" s="682"/>
      <c r="X118" s="682"/>
      <c r="Y118" s="682"/>
      <c r="Z118" s="682"/>
    </row>
    <row r="119" spans="1:26" ht="15">
      <c r="A119" s="682"/>
      <c r="B119" s="683"/>
      <c r="C119" s="683"/>
      <c r="D119" s="684"/>
      <c r="E119" s="684"/>
      <c r="F119" s="683"/>
      <c r="G119" s="683"/>
      <c r="H119" s="683"/>
      <c r="I119" s="683"/>
      <c r="J119" s="682"/>
      <c r="K119" s="682"/>
      <c r="L119" s="682"/>
      <c r="M119" s="682"/>
      <c r="N119" s="682"/>
      <c r="O119" s="682"/>
      <c r="P119" s="682"/>
      <c r="Q119" s="682"/>
      <c r="R119" s="682"/>
      <c r="S119" s="682"/>
      <c r="T119" s="682"/>
      <c r="U119" s="682"/>
      <c r="V119" s="682"/>
      <c r="W119" s="682"/>
      <c r="X119" s="682"/>
      <c r="Y119" s="682"/>
      <c r="Z119" s="682"/>
    </row>
    <row r="120" spans="1:26" ht="15">
      <c r="A120" s="682"/>
      <c r="B120" s="683"/>
      <c r="C120" s="683"/>
      <c r="D120" s="684"/>
      <c r="E120" s="684"/>
      <c r="F120" s="683"/>
      <c r="G120" s="683"/>
      <c r="H120" s="683"/>
      <c r="I120" s="683"/>
      <c r="J120" s="682"/>
      <c r="K120" s="682"/>
      <c r="L120" s="682"/>
      <c r="M120" s="682"/>
      <c r="N120" s="682"/>
      <c r="O120" s="682"/>
      <c r="P120" s="682"/>
      <c r="Q120" s="682"/>
      <c r="R120" s="682"/>
      <c r="S120" s="682"/>
      <c r="T120" s="682"/>
      <c r="U120" s="682"/>
      <c r="V120" s="682"/>
      <c r="W120" s="682"/>
      <c r="X120" s="682"/>
      <c r="Y120" s="682"/>
      <c r="Z120" s="682"/>
    </row>
    <row r="121" spans="1:26" ht="15">
      <c r="A121" s="682"/>
      <c r="B121" s="683"/>
      <c r="C121" s="683"/>
      <c r="D121" s="684"/>
      <c r="E121" s="684"/>
      <c r="F121" s="683"/>
      <c r="G121" s="683"/>
      <c r="H121" s="683"/>
      <c r="I121" s="683"/>
      <c r="J121" s="682"/>
      <c r="K121" s="682"/>
      <c r="L121" s="682"/>
      <c r="M121" s="682"/>
      <c r="N121" s="682"/>
      <c r="O121" s="682"/>
      <c r="P121" s="682"/>
      <c r="Q121" s="682"/>
      <c r="R121" s="682"/>
      <c r="S121" s="682"/>
      <c r="T121" s="682"/>
      <c r="U121" s="682"/>
      <c r="V121" s="682"/>
      <c r="W121" s="682"/>
      <c r="X121" s="682"/>
      <c r="Y121" s="682"/>
      <c r="Z121" s="682"/>
    </row>
    <row r="122" spans="1:26" ht="15">
      <c r="A122" s="682"/>
      <c r="B122" s="683"/>
      <c r="C122" s="683"/>
      <c r="D122" s="684"/>
      <c r="E122" s="684"/>
      <c r="F122" s="683"/>
      <c r="G122" s="683"/>
      <c r="H122" s="683"/>
      <c r="I122" s="683"/>
      <c r="J122" s="682"/>
      <c r="K122" s="682"/>
      <c r="L122" s="682"/>
      <c r="M122" s="682"/>
      <c r="N122" s="682"/>
      <c r="O122" s="682"/>
      <c r="P122" s="682"/>
      <c r="Q122" s="682"/>
      <c r="R122" s="682"/>
      <c r="S122" s="682"/>
      <c r="T122" s="682"/>
      <c r="U122" s="682"/>
      <c r="V122" s="682"/>
      <c r="W122" s="682"/>
      <c r="X122" s="682"/>
      <c r="Y122" s="682"/>
      <c r="Z122" s="682"/>
    </row>
    <row r="123" spans="1:26" ht="15">
      <c r="A123" s="682"/>
      <c r="B123" s="683"/>
      <c r="C123" s="683"/>
      <c r="D123" s="684"/>
      <c r="E123" s="684"/>
      <c r="F123" s="683"/>
      <c r="G123" s="683"/>
      <c r="H123" s="683"/>
      <c r="I123" s="683"/>
      <c r="J123" s="682"/>
      <c r="K123" s="682"/>
      <c r="L123" s="682"/>
      <c r="M123" s="682"/>
      <c r="N123" s="682"/>
      <c r="O123" s="682"/>
      <c r="P123" s="682"/>
      <c r="Q123" s="682"/>
      <c r="R123" s="682"/>
      <c r="S123" s="682"/>
      <c r="T123" s="682"/>
      <c r="U123" s="682"/>
      <c r="V123" s="682"/>
      <c r="W123" s="682"/>
      <c r="X123" s="682"/>
      <c r="Y123" s="682"/>
      <c r="Z123" s="682"/>
    </row>
    <row r="124" spans="1:26" ht="15">
      <c r="A124" s="682"/>
      <c r="B124" s="683"/>
      <c r="C124" s="683"/>
      <c r="D124" s="684"/>
      <c r="E124" s="684"/>
      <c r="F124" s="683"/>
      <c r="G124" s="683"/>
      <c r="H124" s="683"/>
      <c r="I124" s="683"/>
      <c r="J124" s="682"/>
      <c r="K124" s="682"/>
      <c r="L124" s="682"/>
      <c r="M124" s="682"/>
      <c r="N124" s="682"/>
      <c r="O124" s="682"/>
      <c r="P124" s="682"/>
      <c r="Q124" s="682"/>
      <c r="R124" s="682"/>
      <c r="S124" s="682"/>
      <c r="T124" s="682"/>
      <c r="U124" s="682"/>
      <c r="V124" s="682"/>
      <c r="W124" s="682"/>
      <c r="X124" s="682"/>
      <c r="Y124" s="682"/>
      <c r="Z124" s="682"/>
    </row>
    <row r="125" spans="1:26" ht="15">
      <c r="A125" s="682"/>
      <c r="B125" s="683"/>
      <c r="C125" s="683"/>
      <c r="D125" s="684"/>
      <c r="E125" s="684"/>
      <c r="F125" s="683"/>
      <c r="G125" s="683"/>
      <c r="H125" s="683"/>
      <c r="I125" s="683"/>
      <c r="J125" s="682"/>
      <c r="K125" s="682"/>
      <c r="L125" s="682"/>
      <c r="M125" s="682"/>
      <c r="N125" s="682"/>
      <c r="O125" s="682"/>
      <c r="P125" s="682"/>
      <c r="Q125" s="682"/>
      <c r="R125" s="682"/>
      <c r="S125" s="682"/>
      <c r="T125" s="682"/>
      <c r="U125" s="682"/>
      <c r="V125" s="682"/>
      <c r="W125" s="682"/>
      <c r="X125" s="682"/>
      <c r="Y125" s="682"/>
      <c r="Z125" s="682"/>
    </row>
    <row r="126" spans="1:26" ht="15">
      <c r="A126" s="682"/>
      <c r="B126" s="683"/>
      <c r="C126" s="683"/>
      <c r="D126" s="684"/>
      <c r="E126" s="684"/>
      <c r="F126" s="683"/>
      <c r="G126" s="683"/>
      <c r="H126" s="683"/>
      <c r="I126" s="683"/>
      <c r="J126" s="682"/>
      <c r="K126" s="682"/>
      <c r="L126" s="682"/>
      <c r="M126" s="682"/>
      <c r="N126" s="682"/>
      <c r="O126" s="682"/>
      <c r="P126" s="682"/>
      <c r="Q126" s="682"/>
      <c r="R126" s="682"/>
      <c r="S126" s="682"/>
      <c r="T126" s="682"/>
      <c r="U126" s="682"/>
      <c r="V126" s="682"/>
      <c r="W126" s="682"/>
      <c r="X126" s="682"/>
      <c r="Y126" s="682"/>
      <c r="Z126" s="682"/>
    </row>
    <row r="127" spans="1:26" ht="15">
      <c r="A127" s="682"/>
      <c r="B127" s="683"/>
      <c r="C127" s="683"/>
      <c r="D127" s="684"/>
      <c r="E127" s="684"/>
      <c r="F127" s="683"/>
      <c r="G127" s="683"/>
      <c r="H127" s="683"/>
      <c r="I127" s="683"/>
      <c r="J127" s="682"/>
      <c r="K127" s="682"/>
      <c r="L127" s="682"/>
      <c r="M127" s="682"/>
      <c r="N127" s="682"/>
      <c r="O127" s="682"/>
      <c r="P127" s="682"/>
      <c r="Q127" s="682"/>
      <c r="R127" s="682"/>
      <c r="S127" s="682"/>
      <c r="T127" s="682"/>
      <c r="U127" s="682"/>
      <c r="V127" s="682"/>
      <c r="W127" s="682"/>
      <c r="X127" s="682"/>
      <c r="Y127" s="682"/>
      <c r="Z127" s="682"/>
    </row>
    <row r="128" spans="1:26" ht="15">
      <c r="A128" s="682"/>
      <c r="B128" s="683"/>
      <c r="C128" s="683"/>
      <c r="D128" s="684"/>
      <c r="E128" s="684"/>
      <c r="F128" s="683"/>
      <c r="G128" s="683"/>
      <c r="H128" s="683"/>
      <c r="I128" s="683"/>
      <c r="J128" s="682"/>
      <c r="K128" s="682"/>
      <c r="L128" s="682"/>
      <c r="M128" s="682"/>
      <c r="N128" s="682"/>
      <c r="O128" s="682"/>
      <c r="P128" s="682"/>
      <c r="Q128" s="682"/>
      <c r="R128" s="682"/>
      <c r="S128" s="682"/>
      <c r="T128" s="682"/>
      <c r="U128" s="682"/>
      <c r="V128" s="682"/>
      <c r="W128" s="682"/>
      <c r="X128" s="682"/>
      <c r="Y128" s="682"/>
      <c r="Z128" s="682"/>
    </row>
    <row r="129" spans="1:26" ht="15">
      <c r="A129" s="682"/>
      <c r="B129" s="683"/>
      <c r="C129" s="683"/>
      <c r="D129" s="684"/>
      <c r="E129" s="684"/>
      <c r="F129" s="683"/>
      <c r="G129" s="683"/>
      <c r="H129" s="683"/>
      <c r="I129" s="683"/>
      <c r="J129" s="682"/>
      <c r="K129" s="682"/>
      <c r="L129" s="682"/>
      <c r="M129" s="682"/>
      <c r="N129" s="682"/>
      <c r="O129" s="682"/>
      <c r="P129" s="682"/>
      <c r="Q129" s="682"/>
      <c r="R129" s="682"/>
      <c r="S129" s="682"/>
      <c r="T129" s="682"/>
      <c r="U129" s="682"/>
      <c r="V129" s="682"/>
      <c r="W129" s="682"/>
      <c r="X129" s="682"/>
      <c r="Y129" s="682"/>
      <c r="Z129" s="682"/>
    </row>
    <row r="130" spans="1:26" ht="15">
      <c r="A130" s="682"/>
      <c r="B130" s="683"/>
      <c r="C130" s="683"/>
      <c r="D130" s="684"/>
      <c r="E130" s="684"/>
      <c r="F130" s="683"/>
      <c r="G130" s="683"/>
      <c r="H130" s="683"/>
      <c r="I130" s="683"/>
      <c r="J130" s="682"/>
      <c r="K130" s="682"/>
      <c r="L130" s="682"/>
      <c r="M130" s="682"/>
      <c r="N130" s="682"/>
      <c r="O130" s="682"/>
      <c r="P130" s="682"/>
      <c r="Q130" s="682"/>
      <c r="R130" s="682"/>
      <c r="S130" s="682"/>
      <c r="T130" s="682"/>
      <c r="U130" s="682"/>
      <c r="V130" s="682"/>
      <c r="W130" s="682"/>
      <c r="X130" s="682"/>
      <c r="Y130" s="682"/>
      <c r="Z130" s="682"/>
    </row>
    <row r="131" spans="1:26" ht="15">
      <c r="A131" s="682"/>
      <c r="B131" s="683"/>
      <c r="C131" s="683"/>
      <c r="D131" s="684"/>
      <c r="E131" s="684"/>
      <c r="F131" s="683"/>
      <c r="G131" s="683"/>
      <c r="H131" s="683"/>
      <c r="I131" s="683"/>
      <c r="J131" s="682"/>
      <c r="K131" s="682"/>
      <c r="L131" s="682"/>
      <c r="M131" s="682"/>
      <c r="N131" s="682"/>
      <c r="O131" s="682"/>
      <c r="P131" s="682"/>
      <c r="Q131" s="682"/>
      <c r="R131" s="682"/>
      <c r="S131" s="682"/>
      <c r="T131" s="682"/>
      <c r="U131" s="682"/>
      <c r="V131" s="682"/>
      <c r="W131" s="682"/>
      <c r="X131" s="682"/>
      <c r="Y131" s="682"/>
      <c r="Z131" s="682"/>
    </row>
    <row r="132" spans="1:26" ht="15">
      <c r="A132" s="682"/>
      <c r="B132" s="683"/>
      <c r="C132" s="683"/>
      <c r="D132" s="684"/>
      <c r="E132" s="684"/>
      <c r="F132" s="683"/>
      <c r="G132" s="683"/>
      <c r="H132" s="683"/>
      <c r="I132" s="683"/>
      <c r="J132" s="682"/>
      <c r="K132" s="682"/>
      <c r="L132" s="682"/>
      <c r="M132" s="682"/>
      <c r="N132" s="682"/>
      <c r="O132" s="682"/>
      <c r="P132" s="682"/>
      <c r="Q132" s="682"/>
      <c r="R132" s="682"/>
      <c r="S132" s="682"/>
      <c r="T132" s="682"/>
      <c r="U132" s="682"/>
      <c r="V132" s="682"/>
      <c r="W132" s="682"/>
      <c r="X132" s="682"/>
      <c r="Y132" s="682"/>
      <c r="Z132" s="682"/>
    </row>
    <row r="133" spans="1:26" ht="15">
      <c r="A133" s="682"/>
      <c r="B133" s="683"/>
      <c r="C133" s="683"/>
      <c r="D133" s="684"/>
      <c r="E133" s="684"/>
      <c r="F133" s="683"/>
      <c r="G133" s="683"/>
      <c r="H133" s="683"/>
      <c r="I133" s="683"/>
      <c r="J133" s="682"/>
      <c r="K133" s="682"/>
      <c r="L133" s="682"/>
      <c r="M133" s="682"/>
      <c r="N133" s="682"/>
      <c r="O133" s="682"/>
      <c r="P133" s="682"/>
      <c r="Q133" s="682"/>
      <c r="R133" s="682"/>
      <c r="S133" s="682"/>
      <c r="T133" s="682"/>
      <c r="U133" s="682"/>
      <c r="V133" s="682"/>
      <c r="W133" s="682"/>
      <c r="X133" s="682"/>
      <c r="Y133" s="682"/>
      <c r="Z133" s="682"/>
    </row>
    <row r="134" spans="1:26" ht="15">
      <c r="A134" s="682"/>
      <c r="B134" s="683"/>
      <c r="C134" s="683"/>
      <c r="D134" s="684"/>
      <c r="E134" s="684"/>
      <c r="F134" s="683"/>
      <c r="G134" s="683"/>
      <c r="H134" s="683"/>
      <c r="I134" s="683"/>
      <c r="J134" s="682"/>
      <c r="K134" s="682"/>
      <c r="L134" s="682"/>
      <c r="M134" s="682"/>
      <c r="N134" s="682"/>
      <c r="O134" s="682"/>
      <c r="P134" s="682"/>
      <c r="Q134" s="682"/>
      <c r="R134" s="682"/>
      <c r="S134" s="682"/>
      <c r="T134" s="682"/>
      <c r="U134" s="682"/>
      <c r="V134" s="682"/>
      <c r="W134" s="682"/>
      <c r="X134" s="682"/>
      <c r="Y134" s="682"/>
      <c r="Z134" s="682"/>
    </row>
    <row r="135" spans="1:26" ht="15">
      <c r="A135" s="682"/>
      <c r="B135" s="683"/>
      <c r="C135" s="683"/>
      <c r="D135" s="684"/>
      <c r="E135" s="684"/>
      <c r="F135" s="683"/>
      <c r="G135" s="683"/>
      <c r="H135" s="683"/>
      <c r="I135" s="683"/>
      <c r="J135" s="682"/>
      <c r="K135" s="682"/>
      <c r="L135" s="682"/>
      <c r="M135" s="682"/>
      <c r="N135" s="682"/>
      <c r="O135" s="682"/>
      <c r="P135" s="682"/>
      <c r="Q135" s="682"/>
      <c r="R135" s="682"/>
      <c r="S135" s="682"/>
      <c r="T135" s="682"/>
      <c r="U135" s="682"/>
      <c r="V135" s="682"/>
      <c r="W135" s="682"/>
      <c r="X135" s="682"/>
      <c r="Y135" s="682"/>
      <c r="Z135" s="682"/>
    </row>
    <row r="136" spans="1:26" ht="15">
      <c r="A136" s="682"/>
      <c r="B136" s="683"/>
      <c r="C136" s="683"/>
      <c r="D136" s="684"/>
      <c r="E136" s="684"/>
      <c r="F136" s="683"/>
      <c r="G136" s="683"/>
      <c r="H136" s="683"/>
      <c r="I136" s="683"/>
      <c r="J136" s="682"/>
      <c r="K136" s="682"/>
      <c r="L136" s="682"/>
      <c r="M136" s="682"/>
      <c r="N136" s="682"/>
      <c r="O136" s="682"/>
      <c r="P136" s="682"/>
      <c r="Q136" s="682"/>
      <c r="R136" s="682"/>
      <c r="S136" s="682"/>
      <c r="T136" s="682"/>
      <c r="U136" s="682"/>
      <c r="V136" s="682"/>
      <c r="W136" s="682"/>
      <c r="X136" s="682"/>
      <c r="Y136" s="682"/>
      <c r="Z136" s="682"/>
    </row>
    <row r="137" spans="1:26" ht="15">
      <c r="A137" s="682"/>
      <c r="B137" s="683"/>
      <c r="C137" s="683"/>
      <c r="D137" s="684"/>
      <c r="E137" s="684"/>
      <c r="F137" s="683"/>
      <c r="G137" s="683"/>
      <c r="H137" s="683"/>
      <c r="I137" s="683"/>
      <c r="J137" s="682"/>
      <c r="K137" s="682"/>
      <c r="L137" s="682"/>
      <c r="M137" s="682"/>
      <c r="N137" s="682"/>
      <c r="O137" s="682"/>
      <c r="P137" s="682"/>
      <c r="Q137" s="682"/>
      <c r="R137" s="682"/>
      <c r="S137" s="682"/>
      <c r="T137" s="682"/>
      <c r="U137" s="682"/>
      <c r="V137" s="682"/>
      <c r="W137" s="682"/>
      <c r="X137" s="682"/>
      <c r="Y137" s="682"/>
      <c r="Z137" s="682"/>
    </row>
    <row r="138" spans="1:26" ht="15">
      <c r="A138" s="682"/>
      <c r="B138" s="683"/>
      <c r="C138" s="683"/>
      <c r="D138" s="684"/>
      <c r="E138" s="684"/>
      <c r="F138" s="683"/>
      <c r="G138" s="683"/>
      <c r="H138" s="683"/>
      <c r="I138" s="683"/>
      <c r="J138" s="682"/>
      <c r="K138" s="682"/>
      <c r="L138" s="682"/>
      <c r="M138" s="682"/>
      <c r="N138" s="682"/>
      <c r="O138" s="682"/>
      <c r="P138" s="682"/>
      <c r="Q138" s="682"/>
      <c r="R138" s="682"/>
      <c r="S138" s="682"/>
      <c r="T138" s="682"/>
      <c r="U138" s="682"/>
      <c r="V138" s="682"/>
      <c r="W138" s="682"/>
      <c r="X138" s="682"/>
      <c r="Y138" s="682"/>
      <c r="Z138" s="682"/>
    </row>
    <row r="139" spans="1:26" ht="15">
      <c r="A139" s="682"/>
      <c r="B139" s="683"/>
      <c r="C139" s="683"/>
      <c r="D139" s="684"/>
      <c r="E139" s="684"/>
      <c r="F139" s="683"/>
      <c r="G139" s="683"/>
      <c r="H139" s="683"/>
      <c r="I139" s="683"/>
      <c r="J139" s="682"/>
      <c r="K139" s="682"/>
      <c r="L139" s="682"/>
      <c r="M139" s="682"/>
      <c r="N139" s="682"/>
      <c r="O139" s="682"/>
      <c r="P139" s="682"/>
      <c r="Q139" s="682"/>
      <c r="R139" s="682"/>
      <c r="S139" s="682"/>
      <c r="T139" s="682"/>
      <c r="U139" s="682"/>
      <c r="V139" s="682"/>
      <c r="W139" s="682"/>
      <c r="X139" s="682"/>
      <c r="Y139" s="682"/>
      <c r="Z139" s="682"/>
    </row>
    <row r="140" spans="1:26" ht="15">
      <c r="A140" s="682"/>
      <c r="B140" s="683"/>
      <c r="C140" s="683"/>
      <c r="D140" s="684"/>
      <c r="E140" s="684"/>
      <c r="F140" s="683"/>
      <c r="G140" s="683"/>
      <c r="H140" s="683"/>
      <c r="I140" s="683"/>
      <c r="J140" s="682"/>
      <c r="K140" s="682"/>
      <c r="L140" s="682"/>
      <c r="M140" s="682"/>
      <c r="N140" s="682"/>
      <c r="O140" s="682"/>
      <c r="P140" s="682"/>
      <c r="Q140" s="682"/>
      <c r="R140" s="682"/>
      <c r="S140" s="682"/>
      <c r="T140" s="682"/>
      <c r="U140" s="682"/>
      <c r="V140" s="682"/>
      <c r="W140" s="682"/>
      <c r="X140" s="682"/>
      <c r="Y140" s="682"/>
      <c r="Z140" s="682"/>
    </row>
    <row r="141" spans="1:26" ht="15">
      <c r="A141" s="682"/>
      <c r="B141" s="683"/>
      <c r="C141" s="683"/>
      <c r="D141" s="684"/>
      <c r="E141" s="684"/>
      <c r="F141" s="683"/>
      <c r="G141" s="683"/>
      <c r="H141" s="683"/>
      <c r="I141" s="683"/>
      <c r="J141" s="682"/>
      <c r="K141" s="682"/>
      <c r="L141" s="682"/>
      <c r="M141" s="682"/>
      <c r="N141" s="682"/>
      <c r="O141" s="682"/>
      <c r="P141" s="682"/>
      <c r="Q141" s="682"/>
      <c r="R141" s="682"/>
      <c r="S141" s="682"/>
      <c r="T141" s="682"/>
      <c r="U141" s="682"/>
      <c r="V141" s="682"/>
      <c r="W141" s="682"/>
      <c r="X141" s="682"/>
      <c r="Y141" s="682"/>
      <c r="Z141" s="682"/>
    </row>
    <row r="142" spans="1:26" ht="15">
      <c r="A142" s="682"/>
      <c r="B142" s="683"/>
      <c r="C142" s="683"/>
      <c r="D142" s="684"/>
      <c r="E142" s="684"/>
      <c r="F142" s="683"/>
      <c r="G142" s="683"/>
      <c r="H142" s="683"/>
      <c r="I142" s="683"/>
      <c r="J142" s="682"/>
      <c r="K142" s="682"/>
      <c r="L142" s="682"/>
      <c r="M142" s="682"/>
      <c r="N142" s="682"/>
      <c r="O142" s="682"/>
      <c r="P142" s="682"/>
      <c r="Q142" s="682"/>
      <c r="R142" s="682"/>
      <c r="S142" s="682"/>
      <c r="T142" s="682"/>
      <c r="U142" s="682"/>
      <c r="V142" s="682"/>
      <c r="W142" s="682"/>
      <c r="X142" s="682"/>
      <c r="Y142" s="682"/>
      <c r="Z142" s="682"/>
    </row>
    <row r="143" spans="1:26" ht="15">
      <c r="A143" s="682"/>
      <c r="B143" s="683"/>
      <c r="C143" s="683"/>
      <c r="D143" s="684"/>
      <c r="E143" s="684"/>
      <c r="F143" s="683"/>
      <c r="G143" s="683"/>
      <c r="H143" s="683"/>
      <c r="I143" s="683"/>
      <c r="J143" s="682"/>
      <c r="K143" s="682"/>
      <c r="L143" s="682"/>
      <c r="M143" s="682"/>
      <c r="N143" s="682"/>
      <c r="O143" s="682"/>
      <c r="P143" s="682"/>
      <c r="Q143" s="682"/>
      <c r="R143" s="682"/>
      <c r="S143" s="682"/>
      <c r="T143" s="682"/>
      <c r="U143" s="682"/>
      <c r="V143" s="682"/>
      <c r="W143" s="682"/>
      <c r="X143" s="682"/>
      <c r="Y143" s="682"/>
      <c r="Z143" s="682"/>
    </row>
    <row r="144" spans="1:26" ht="15">
      <c r="A144" s="682"/>
      <c r="B144" s="683"/>
      <c r="C144" s="683"/>
      <c r="D144" s="684"/>
      <c r="E144" s="684"/>
      <c r="F144" s="683"/>
      <c r="G144" s="683"/>
      <c r="H144" s="683"/>
      <c r="I144" s="683"/>
      <c r="J144" s="682"/>
      <c r="K144" s="682"/>
      <c r="L144" s="682"/>
      <c r="M144" s="682"/>
      <c r="N144" s="682"/>
      <c r="O144" s="682"/>
      <c r="P144" s="682"/>
      <c r="Q144" s="682"/>
      <c r="R144" s="682"/>
      <c r="S144" s="682"/>
      <c r="T144" s="682"/>
      <c r="U144" s="682"/>
      <c r="V144" s="682"/>
      <c r="W144" s="682"/>
      <c r="X144" s="682"/>
      <c r="Y144" s="682"/>
      <c r="Z144" s="682"/>
    </row>
    <row r="145" spans="1:26" ht="15">
      <c r="A145" s="682"/>
      <c r="B145" s="683"/>
      <c r="C145" s="683"/>
      <c r="D145" s="684"/>
      <c r="E145" s="684"/>
      <c r="F145" s="683"/>
      <c r="G145" s="683"/>
      <c r="H145" s="683"/>
      <c r="I145" s="683"/>
      <c r="J145" s="682"/>
      <c r="K145" s="682"/>
      <c r="L145" s="682"/>
      <c r="M145" s="682"/>
      <c r="N145" s="682"/>
      <c r="O145" s="682"/>
      <c r="P145" s="682"/>
      <c r="Q145" s="682"/>
      <c r="R145" s="682"/>
      <c r="S145" s="682"/>
      <c r="T145" s="682"/>
      <c r="U145" s="682"/>
      <c r="V145" s="682"/>
      <c r="W145" s="682"/>
      <c r="X145" s="682"/>
      <c r="Y145" s="682"/>
      <c r="Z145" s="682"/>
    </row>
    <row r="146" spans="1:26" ht="15">
      <c r="A146" s="682"/>
      <c r="B146" s="683"/>
      <c r="C146" s="683"/>
      <c r="D146" s="684"/>
      <c r="E146" s="684"/>
      <c r="F146" s="683"/>
      <c r="G146" s="683"/>
      <c r="H146" s="683"/>
      <c r="I146" s="683"/>
      <c r="J146" s="682"/>
      <c r="K146" s="682"/>
      <c r="L146" s="682"/>
      <c r="M146" s="682"/>
      <c r="N146" s="682"/>
      <c r="O146" s="682"/>
      <c r="P146" s="682"/>
      <c r="Q146" s="682"/>
      <c r="R146" s="682"/>
      <c r="S146" s="682"/>
      <c r="T146" s="682"/>
      <c r="U146" s="682"/>
      <c r="V146" s="682"/>
      <c r="W146" s="682"/>
      <c r="X146" s="682"/>
      <c r="Y146" s="682"/>
      <c r="Z146" s="682"/>
    </row>
    <row r="147" spans="1:26" ht="15">
      <c r="A147" s="682"/>
      <c r="B147" s="683"/>
      <c r="C147" s="683"/>
      <c r="D147" s="684"/>
      <c r="E147" s="684"/>
      <c r="F147" s="683"/>
      <c r="G147" s="683"/>
      <c r="H147" s="683"/>
      <c r="I147" s="683"/>
      <c r="J147" s="682"/>
      <c r="K147" s="682"/>
      <c r="L147" s="682"/>
      <c r="M147" s="682"/>
      <c r="N147" s="682"/>
      <c r="O147" s="682"/>
      <c r="P147" s="682"/>
      <c r="Q147" s="682"/>
      <c r="R147" s="682"/>
      <c r="S147" s="682"/>
      <c r="T147" s="682"/>
      <c r="U147" s="682"/>
      <c r="V147" s="682"/>
      <c r="W147" s="682"/>
      <c r="X147" s="682"/>
      <c r="Y147" s="682"/>
      <c r="Z147" s="682"/>
    </row>
    <row r="148" spans="1:26" ht="15">
      <c r="A148" s="682"/>
      <c r="B148" s="683"/>
      <c r="C148" s="683"/>
      <c r="D148" s="684"/>
      <c r="E148" s="684"/>
      <c r="F148" s="683"/>
      <c r="G148" s="683"/>
      <c r="H148" s="683"/>
      <c r="I148" s="683"/>
      <c r="J148" s="682"/>
      <c r="K148" s="682"/>
      <c r="L148" s="682"/>
      <c r="M148" s="682"/>
      <c r="N148" s="682"/>
      <c r="O148" s="682"/>
      <c r="P148" s="682"/>
      <c r="Q148" s="682"/>
      <c r="R148" s="682"/>
      <c r="S148" s="682"/>
      <c r="T148" s="682"/>
      <c r="U148" s="682"/>
      <c r="V148" s="682"/>
      <c r="W148" s="682"/>
      <c r="X148" s="682"/>
      <c r="Y148" s="682"/>
      <c r="Z148" s="682"/>
    </row>
    <row r="149" spans="1:26" ht="15">
      <c r="A149" s="682"/>
      <c r="B149" s="683"/>
      <c r="C149" s="683"/>
      <c r="D149" s="684"/>
      <c r="E149" s="684"/>
      <c r="F149" s="683"/>
      <c r="G149" s="683"/>
      <c r="H149" s="683"/>
      <c r="I149" s="683"/>
      <c r="J149" s="682"/>
      <c r="K149" s="682"/>
      <c r="L149" s="682"/>
      <c r="M149" s="682"/>
      <c r="N149" s="682"/>
      <c r="O149" s="682"/>
      <c r="P149" s="682"/>
      <c r="Q149" s="682"/>
      <c r="R149" s="682"/>
      <c r="S149" s="682"/>
      <c r="T149" s="682"/>
      <c r="U149" s="682"/>
      <c r="V149" s="682"/>
      <c r="W149" s="682"/>
      <c r="X149" s="682"/>
      <c r="Y149" s="682"/>
      <c r="Z149" s="682"/>
    </row>
    <row r="150" spans="1:26" ht="15">
      <c r="A150" s="682"/>
      <c r="B150" s="683"/>
      <c r="C150" s="683"/>
      <c r="D150" s="684"/>
      <c r="E150" s="684"/>
      <c r="F150" s="683"/>
      <c r="G150" s="683"/>
      <c r="H150" s="683"/>
      <c r="I150" s="683"/>
      <c r="J150" s="682"/>
      <c r="K150" s="682"/>
      <c r="L150" s="682"/>
      <c r="M150" s="682"/>
      <c r="N150" s="682"/>
      <c r="O150" s="682"/>
      <c r="P150" s="682"/>
      <c r="Q150" s="682"/>
      <c r="R150" s="682"/>
      <c r="S150" s="682"/>
      <c r="T150" s="682"/>
      <c r="U150" s="682"/>
      <c r="V150" s="682"/>
      <c r="W150" s="682"/>
      <c r="X150" s="682"/>
      <c r="Y150" s="682"/>
      <c r="Z150" s="682"/>
    </row>
    <row r="151" spans="1:26" ht="15">
      <c r="A151" s="682"/>
      <c r="B151" s="683"/>
      <c r="C151" s="683"/>
      <c r="D151" s="684"/>
      <c r="E151" s="684"/>
      <c r="F151" s="683"/>
      <c r="G151" s="683"/>
      <c r="H151" s="683"/>
      <c r="I151" s="683"/>
      <c r="J151" s="682"/>
      <c r="K151" s="682"/>
      <c r="L151" s="682"/>
      <c r="M151" s="682"/>
      <c r="N151" s="682"/>
      <c r="O151" s="682"/>
      <c r="P151" s="682"/>
      <c r="Q151" s="682"/>
      <c r="R151" s="682"/>
      <c r="S151" s="682"/>
      <c r="T151" s="682"/>
      <c r="U151" s="682"/>
      <c r="V151" s="682"/>
      <c r="W151" s="682"/>
      <c r="X151" s="682"/>
      <c r="Y151" s="682"/>
      <c r="Z151" s="682"/>
    </row>
    <row r="152" spans="1:26" ht="15">
      <c r="A152" s="682"/>
      <c r="B152" s="683"/>
      <c r="C152" s="683"/>
      <c r="D152" s="684"/>
      <c r="E152" s="684"/>
      <c r="F152" s="683"/>
      <c r="G152" s="683"/>
      <c r="H152" s="683"/>
      <c r="I152" s="683"/>
      <c r="J152" s="682"/>
      <c r="K152" s="682"/>
      <c r="L152" s="682"/>
      <c r="M152" s="682"/>
      <c r="N152" s="682"/>
      <c r="O152" s="682"/>
      <c r="P152" s="682"/>
      <c r="Q152" s="682"/>
      <c r="R152" s="682"/>
      <c r="S152" s="682"/>
      <c r="T152" s="682"/>
      <c r="U152" s="682"/>
      <c r="V152" s="682"/>
      <c r="W152" s="682"/>
      <c r="X152" s="682"/>
      <c r="Y152" s="682"/>
      <c r="Z152" s="682"/>
    </row>
    <row r="153" spans="1:26" ht="15">
      <c r="A153" s="682"/>
      <c r="B153" s="683"/>
      <c r="C153" s="683"/>
      <c r="D153" s="684"/>
      <c r="E153" s="684"/>
      <c r="F153" s="683"/>
      <c r="G153" s="683"/>
      <c r="H153" s="683"/>
      <c r="I153" s="683"/>
      <c r="J153" s="682"/>
      <c r="K153" s="682"/>
      <c r="L153" s="682"/>
      <c r="M153" s="682"/>
      <c r="N153" s="682"/>
      <c r="O153" s="682"/>
      <c r="P153" s="682"/>
      <c r="Q153" s="682"/>
      <c r="R153" s="682"/>
      <c r="S153" s="682"/>
      <c r="T153" s="682"/>
      <c r="U153" s="682"/>
      <c r="V153" s="682"/>
      <c r="W153" s="682"/>
      <c r="X153" s="682"/>
      <c r="Y153" s="682"/>
      <c r="Z153" s="682"/>
    </row>
    <row r="154" spans="1:26" ht="15">
      <c r="A154" s="682"/>
      <c r="B154" s="683"/>
      <c r="C154" s="683"/>
      <c r="D154" s="684"/>
      <c r="E154" s="684"/>
      <c r="F154" s="683"/>
      <c r="G154" s="683"/>
      <c r="H154" s="683"/>
      <c r="I154" s="683"/>
      <c r="J154" s="682"/>
      <c r="K154" s="682"/>
      <c r="L154" s="682"/>
      <c r="M154" s="682"/>
      <c r="N154" s="682"/>
      <c r="O154" s="682"/>
      <c r="P154" s="682"/>
      <c r="Q154" s="682"/>
      <c r="R154" s="682"/>
      <c r="S154" s="682"/>
      <c r="T154" s="682"/>
      <c r="U154" s="682"/>
      <c r="V154" s="682"/>
      <c r="W154" s="682"/>
      <c r="X154" s="682"/>
      <c r="Y154" s="682"/>
      <c r="Z154" s="682"/>
    </row>
    <row r="155" spans="1:26" ht="15">
      <c r="A155" s="682"/>
      <c r="B155" s="683"/>
      <c r="C155" s="683"/>
      <c r="D155" s="684"/>
      <c r="E155" s="684"/>
      <c r="F155" s="683"/>
      <c r="G155" s="683"/>
      <c r="H155" s="683"/>
      <c r="I155" s="683"/>
      <c r="J155" s="682"/>
      <c r="K155" s="682"/>
      <c r="L155" s="682"/>
      <c r="M155" s="682"/>
      <c r="N155" s="682"/>
      <c r="O155" s="682"/>
      <c r="P155" s="682"/>
      <c r="Q155" s="682"/>
      <c r="R155" s="682"/>
      <c r="S155" s="682"/>
      <c r="T155" s="682"/>
      <c r="U155" s="682"/>
      <c r="V155" s="682"/>
      <c r="W155" s="682"/>
      <c r="X155" s="682"/>
      <c r="Y155" s="682"/>
      <c r="Z155" s="682"/>
    </row>
    <row r="156" spans="1:26" ht="15">
      <c r="A156" s="682"/>
      <c r="B156" s="683"/>
      <c r="C156" s="683"/>
      <c r="D156" s="684"/>
      <c r="E156" s="684"/>
      <c r="F156" s="683"/>
      <c r="G156" s="683"/>
      <c r="H156" s="683"/>
      <c r="I156" s="683"/>
      <c r="J156" s="682"/>
      <c r="K156" s="682"/>
      <c r="L156" s="682"/>
      <c r="M156" s="682"/>
      <c r="N156" s="682"/>
      <c r="O156" s="682"/>
      <c r="P156" s="682"/>
      <c r="Q156" s="682"/>
      <c r="R156" s="682"/>
      <c r="S156" s="682"/>
      <c r="T156" s="682"/>
      <c r="U156" s="682"/>
      <c r="V156" s="682"/>
      <c r="W156" s="682"/>
      <c r="X156" s="682"/>
      <c r="Y156" s="682"/>
      <c r="Z156" s="682"/>
    </row>
    <row r="157" spans="1:26" ht="15">
      <c r="A157" s="682"/>
      <c r="B157" s="683"/>
      <c r="C157" s="683"/>
      <c r="D157" s="684"/>
      <c r="E157" s="684"/>
      <c r="F157" s="683"/>
      <c r="G157" s="683"/>
      <c r="H157" s="683"/>
      <c r="I157" s="683"/>
      <c r="J157" s="682"/>
      <c r="K157" s="682"/>
      <c r="L157" s="682"/>
      <c r="M157" s="682"/>
      <c r="N157" s="682"/>
      <c r="O157" s="682"/>
      <c r="P157" s="682"/>
      <c r="Q157" s="682"/>
      <c r="R157" s="682"/>
      <c r="S157" s="682"/>
      <c r="T157" s="682"/>
      <c r="U157" s="682"/>
      <c r="V157" s="682"/>
      <c r="W157" s="682"/>
      <c r="X157" s="682"/>
      <c r="Y157" s="682"/>
      <c r="Z157" s="682"/>
    </row>
    <row r="158" spans="1:26" ht="15">
      <c r="A158" s="682"/>
      <c r="B158" s="683"/>
      <c r="C158" s="683"/>
      <c r="D158" s="684"/>
      <c r="E158" s="684"/>
      <c r="F158" s="683"/>
      <c r="G158" s="683"/>
      <c r="H158" s="683"/>
      <c r="I158" s="683"/>
      <c r="J158" s="682"/>
      <c r="K158" s="682"/>
      <c r="L158" s="682"/>
      <c r="M158" s="682"/>
      <c r="N158" s="682"/>
      <c r="O158" s="682"/>
      <c r="P158" s="682"/>
      <c r="Q158" s="682"/>
      <c r="R158" s="682"/>
      <c r="S158" s="682"/>
      <c r="T158" s="682"/>
      <c r="U158" s="682"/>
      <c r="V158" s="682"/>
      <c r="W158" s="682"/>
      <c r="X158" s="682"/>
      <c r="Y158" s="682"/>
      <c r="Z158" s="682"/>
    </row>
    <row r="159" spans="1:26" ht="15">
      <c r="A159" s="682"/>
      <c r="B159" s="683"/>
      <c r="C159" s="683"/>
      <c r="D159" s="684"/>
      <c r="E159" s="684"/>
      <c r="F159" s="683"/>
      <c r="G159" s="683"/>
      <c r="H159" s="683"/>
      <c r="I159" s="683"/>
      <c r="J159" s="682"/>
      <c r="K159" s="682"/>
      <c r="L159" s="682"/>
      <c r="M159" s="682"/>
      <c r="N159" s="682"/>
      <c r="O159" s="682"/>
      <c r="P159" s="682"/>
      <c r="Q159" s="682"/>
      <c r="R159" s="682"/>
      <c r="S159" s="682"/>
      <c r="T159" s="682"/>
      <c r="U159" s="682"/>
      <c r="V159" s="682"/>
      <c r="W159" s="682"/>
      <c r="X159" s="682"/>
      <c r="Y159" s="682"/>
      <c r="Z159" s="682"/>
    </row>
    <row r="160" spans="1:26" ht="15">
      <c r="A160" s="682"/>
      <c r="B160" s="683"/>
      <c r="C160" s="683"/>
      <c r="D160" s="684"/>
      <c r="E160" s="684"/>
      <c r="F160" s="683"/>
      <c r="G160" s="683"/>
      <c r="H160" s="683"/>
      <c r="I160" s="683"/>
      <c r="J160" s="682"/>
      <c r="K160" s="682"/>
      <c r="L160" s="682"/>
      <c r="M160" s="682"/>
      <c r="N160" s="682"/>
      <c r="O160" s="682"/>
      <c r="P160" s="682"/>
      <c r="Q160" s="682"/>
      <c r="R160" s="682"/>
      <c r="S160" s="682"/>
      <c r="T160" s="682"/>
      <c r="U160" s="682"/>
      <c r="V160" s="682"/>
      <c r="W160" s="682"/>
      <c r="X160" s="682"/>
      <c r="Y160" s="682"/>
      <c r="Z160" s="682"/>
    </row>
    <row r="161" spans="1:26" ht="15">
      <c r="A161" s="682"/>
      <c r="B161" s="683"/>
      <c r="C161" s="683"/>
      <c r="D161" s="684"/>
      <c r="E161" s="684"/>
      <c r="F161" s="683"/>
      <c r="G161" s="683"/>
      <c r="H161" s="683"/>
      <c r="I161" s="683"/>
      <c r="J161" s="682"/>
      <c r="K161" s="682"/>
      <c r="L161" s="682"/>
      <c r="M161" s="682"/>
      <c r="N161" s="682"/>
      <c r="O161" s="682"/>
      <c r="P161" s="682"/>
      <c r="Q161" s="682"/>
      <c r="R161" s="682"/>
      <c r="S161" s="682"/>
      <c r="T161" s="682"/>
      <c r="U161" s="682"/>
      <c r="V161" s="682"/>
      <c r="W161" s="682"/>
      <c r="X161" s="682"/>
      <c r="Y161" s="682"/>
      <c r="Z161" s="682"/>
    </row>
    <row r="162" spans="1:26" ht="15">
      <c r="A162" s="682"/>
      <c r="B162" s="683"/>
      <c r="C162" s="683"/>
      <c r="D162" s="684"/>
      <c r="E162" s="684"/>
      <c r="F162" s="683"/>
      <c r="G162" s="683"/>
      <c r="H162" s="683"/>
      <c r="I162" s="683"/>
      <c r="J162" s="682"/>
      <c r="K162" s="682"/>
      <c r="L162" s="682"/>
      <c r="M162" s="682"/>
      <c r="N162" s="682"/>
      <c r="O162" s="682"/>
      <c r="P162" s="682"/>
      <c r="Q162" s="682"/>
      <c r="R162" s="682"/>
      <c r="S162" s="682"/>
      <c r="T162" s="682"/>
      <c r="U162" s="682"/>
      <c r="V162" s="682"/>
      <c r="W162" s="682"/>
      <c r="X162" s="682"/>
      <c r="Y162" s="682"/>
      <c r="Z162" s="682"/>
    </row>
    <row r="163" spans="1:26" ht="15">
      <c r="A163" s="682"/>
      <c r="B163" s="683"/>
      <c r="C163" s="683"/>
      <c r="D163" s="684"/>
      <c r="E163" s="684"/>
      <c r="F163" s="683"/>
      <c r="G163" s="683"/>
      <c r="H163" s="683"/>
      <c r="I163" s="683"/>
      <c r="J163" s="682"/>
      <c r="K163" s="682"/>
      <c r="L163" s="682"/>
      <c r="M163" s="682"/>
      <c r="N163" s="682"/>
      <c r="O163" s="682"/>
      <c r="P163" s="682"/>
      <c r="Q163" s="682"/>
      <c r="R163" s="682"/>
      <c r="S163" s="682"/>
      <c r="T163" s="682"/>
      <c r="U163" s="682"/>
      <c r="V163" s="682"/>
      <c r="W163" s="682"/>
      <c r="X163" s="682"/>
      <c r="Y163" s="682"/>
      <c r="Z163" s="682"/>
    </row>
    <row r="164" spans="1:26" ht="15">
      <c r="A164" s="682"/>
      <c r="B164" s="683"/>
      <c r="C164" s="683"/>
      <c r="D164" s="684"/>
      <c r="E164" s="684"/>
      <c r="F164" s="683"/>
      <c r="G164" s="683"/>
      <c r="H164" s="683"/>
      <c r="I164" s="683"/>
      <c r="J164" s="682"/>
      <c r="K164" s="682"/>
      <c r="L164" s="682"/>
      <c r="M164" s="682"/>
      <c r="N164" s="682"/>
      <c r="O164" s="682"/>
      <c r="P164" s="682"/>
      <c r="Q164" s="682"/>
      <c r="R164" s="682"/>
      <c r="S164" s="682"/>
      <c r="T164" s="682"/>
      <c r="U164" s="682"/>
      <c r="V164" s="682"/>
      <c r="W164" s="682"/>
      <c r="X164" s="682"/>
      <c r="Y164" s="682"/>
      <c r="Z164" s="682"/>
    </row>
    <row r="165" spans="1:26" ht="15">
      <c r="A165" s="682"/>
      <c r="B165" s="683"/>
      <c r="C165" s="683"/>
      <c r="D165" s="684"/>
      <c r="E165" s="684"/>
      <c r="F165" s="683"/>
      <c r="G165" s="683"/>
      <c r="H165" s="683"/>
      <c r="I165" s="683"/>
      <c r="J165" s="682"/>
      <c r="K165" s="682"/>
      <c r="L165" s="682"/>
      <c r="M165" s="682"/>
      <c r="N165" s="682"/>
      <c r="O165" s="682"/>
      <c r="P165" s="682"/>
      <c r="Q165" s="682"/>
      <c r="R165" s="682"/>
      <c r="S165" s="682"/>
      <c r="T165" s="682"/>
      <c r="U165" s="682"/>
      <c r="V165" s="682"/>
      <c r="W165" s="682"/>
      <c r="X165" s="682"/>
      <c r="Y165" s="682"/>
      <c r="Z165" s="682"/>
    </row>
    <row r="166" spans="1:26" ht="15">
      <c r="A166" s="682"/>
      <c r="B166" s="683"/>
      <c r="C166" s="683"/>
      <c r="D166" s="684"/>
      <c r="E166" s="684"/>
      <c r="F166" s="683"/>
      <c r="G166" s="683"/>
      <c r="H166" s="683"/>
      <c r="I166" s="683"/>
      <c r="J166" s="682"/>
      <c r="K166" s="682"/>
      <c r="L166" s="682"/>
      <c r="M166" s="682"/>
      <c r="N166" s="682"/>
      <c r="O166" s="682"/>
      <c r="P166" s="682"/>
      <c r="Q166" s="682"/>
      <c r="R166" s="682"/>
      <c r="S166" s="682"/>
      <c r="T166" s="682"/>
      <c r="U166" s="682"/>
      <c r="V166" s="682"/>
      <c r="W166" s="682"/>
      <c r="X166" s="682"/>
      <c r="Y166" s="682"/>
      <c r="Z166" s="682"/>
    </row>
    <row r="167" spans="1:26" ht="15">
      <c r="A167" s="682"/>
      <c r="B167" s="683"/>
      <c r="C167" s="683"/>
      <c r="D167" s="684"/>
      <c r="E167" s="684"/>
      <c r="F167" s="683"/>
      <c r="G167" s="683"/>
      <c r="H167" s="683"/>
      <c r="I167" s="683"/>
      <c r="J167" s="682"/>
      <c r="K167" s="682"/>
      <c r="L167" s="682"/>
      <c r="M167" s="682"/>
      <c r="N167" s="682"/>
      <c r="O167" s="682"/>
      <c r="P167" s="682"/>
      <c r="Q167" s="682"/>
      <c r="R167" s="682"/>
      <c r="S167" s="682"/>
      <c r="T167" s="682"/>
      <c r="U167" s="682"/>
      <c r="V167" s="682"/>
      <c r="W167" s="682"/>
      <c r="X167" s="682"/>
      <c r="Y167" s="682"/>
      <c r="Z167" s="682"/>
    </row>
    <row r="168" spans="1:26" ht="15">
      <c r="A168" s="682"/>
      <c r="B168" s="683"/>
      <c r="C168" s="683"/>
      <c r="D168" s="684"/>
      <c r="E168" s="684"/>
      <c r="F168" s="683"/>
      <c r="G168" s="683"/>
      <c r="H168" s="683"/>
      <c r="I168" s="683"/>
      <c r="J168" s="682"/>
      <c r="K168" s="682"/>
      <c r="L168" s="682"/>
      <c r="M168" s="682"/>
      <c r="N168" s="682"/>
      <c r="O168" s="682"/>
      <c r="P168" s="682"/>
      <c r="Q168" s="682"/>
      <c r="R168" s="682"/>
      <c r="S168" s="682"/>
      <c r="T168" s="682"/>
      <c r="U168" s="682"/>
      <c r="V168" s="682"/>
      <c r="W168" s="682"/>
      <c r="X168" s="682"/>
      <c r="Y168" s="682"/>
      <c r="Z168" s="682"/>
    </row>
    <row r="169" spans="1:26" ht="15">
      <c r="A169" s="682"/>
      <c r="B169" s="683"/>
      <c r="C169" s="683"/>
      <c r="D169" s="684"/>
      <c r="E169" s="684"/>
      <c r="F169" s="683"/>
      <c r="G169" s="683"/>
      <c r="H169" s="683"/>
      <c r="I169" s="683"/>
      <c r="J169" s="682"/>
      <c r="K169" s="682"/>
      <c r="L169" s="682"/>
      <c r="M169" s="682"/>
      <c r="N169" s="682"/>
      <c r="O169" s="682"/>
      <c r="P169" s="682"/>
      <c r="Q169" s="682"/>
      <c r="R169" s="682"/>
      <c r="S169" s="682"/>
      <c r="T169" s="682"/>
      <c r="U169" s="682"/>
      <c r="V169" s="682"/>
      <c r="W169" s="682"/>
      <c r="X169" s="682"/>
      <c r="Y169" s="682"/>
      <c r="Z169" s="682"/>
    </row>
    <row r="170" spans="1:26" ht="15">
      <c r="A170" s="682"/>
      <c r="B170" s="683"/>
      <c r="C170" s="683"/>
      <c r="D170" s="684"/>
      <c r="E170" s="684"/>
      <c r="F170" s="683"/>
      <c r="G170" s="683"/>
      <c r="H170" s="683"/>
      <c r="I170" s="683"/>
      <c r="J170" s="682"/>
      <c r="K170" s="682"/>
      <c r="L170" s="682"/>
      <c r="M170" s="682"/>
      <c r="N170" s="682"/>
      <c r="O170" s="682"/>
      <c r="P170" s="682"/>
      <c r="Q170" s="682"/>
      <c r="R170" s="682"/>
      <c r="S170" s="682"/>
      <c r="T170" s="682"/>
      <c r="U170" s="682"/>
      <c r="V170" s="682"/>
      <c r="W170" s="682"/>
      <c r="X170" s="682"/>
      <c r="Y170" s="682"/>
      <c r="Z170" s="682"/>
    </row>
    <row r="171" spans="1:26" ht="15">
      <c r="A171" s="682"/>
      <c r="B171" s="683"/>
      <c r="C171" s="683"/>
      <c r="D171" s="684"/>
      <c r="E171" s="684"/>
      <c r="F171" s="683"/>
      <c r="G171" s="683"/>
      <c r="H171" s="683"/>
      <c r="I171" s="683"/>
      <c r="J171" s="682"/>
      <c r="K171" s="682"/>
      <c r="L171" s="682"/>
      <c r="M171" s="682"/>
      <c r="N171" s="682"/>
      <c r="O171" s="682"/>
      <c r="P171" s="682"/>
      <c r="Q171" s="682"/>
      <c r="R171" s="682"/>
      <c r="S171" s="682"/>
      <c r="T171" s="682"/>
      <c r="U171" s="682"/>
      <c r="V171" s="682"/>
      <c r="W171" s="682"/>
      <c r="X171" s="682"/>
      <c r="Y171" s="682"/>
      <c r="Z171" s="682"/>
    </row>
    <row r="172" spans="1:26" ht="15">
      <c r="A172" s="682"/>
      <c r="B172" s="683"/>
      <c r="C172" s="683"/>
      <c r="D172" s="684"/>
      <c r="E172" s="684"/>
      <c r="F172" s="683"/>
      <c r="G172" s="683"/>
      <c r="H172" s="683"/>
      <c r="I172" s="683"/>
      <c r="J172" s="682"/>
      <c r="K172" s="682"/>
      <c r="L172" s="682"/>
      <c r="M172" s="682"/>
      <c r="N172" s="682"/>
      <c r="O172" s="682"/>
      <c r="P172" s="682"/>
      <c r="Q172" s="682"/>
      <c r="R172" s="682"/>
      <c r="S172" s="682"/>
      <c r="T172" s="682"/>
      <c r="U172" s="682"/>
      <c r="V172" s="682"/>
      <c r="W172" s="682"/>
      <c r="X172" s="682"/>
      <c r="Y172" s="682"/>
      <c r="Z172" s="682"/>
    </row>
    <row r="173" spans="1:26" ht="15">
      <c r="A173" s="682"/>
      <c r="B173" s="683"/>
      <c r="C173" s="683"/>
      <c r="D173" s="684"/>
      <c r="E173" s="684"/>
      <c r="F173" s="683"/>
      <c r="G173" s="683"/>
      <c r="H173" s="683"/>
      <c r="I173" s="683"/>
      <c r="J173" s="682"/>
      <c r="K173" s="682"/>
      <c r="L173" s="682"/>
      <c r="M173" s="682"/>
      <c r="N173" s="682"/>
      <c r="O173" s="682"/>
      <c r="P173" s="682"/>
      <c r="Q173" s="682"/>
      <c r="R173" s="682"/>
      <c r="S173" s="682"/>
      <c r="T173" s="682"/>
      <c r="U173" s="682"/>
      <c r="V173" s="682"/>
      <c r="W173" s="682"/>
      <c r="X173" s="682"/>
      <c r="Y173" s="682"/>
      <c r="Z173" s="682"/>
    </row>
    <row r="174" spans="1:26" ht="15">
      <c r="A174" s="682"/>
      <c r="B174" s="683"/>
      <c r="C174" s="683"/>
      <c r="D174" s="684"/>
      <c r="E174" s="684"/>
      <c r="F174" s="683"/>
      <c r="G174" s="683"/>
      <c r="H174" s="683"/>
      <c r="I174" s="683"/>
      <c r="J174" s="682"/>
      <c r="K174" s="682"/>
      <c r="L174" s="682"/>
      <c r="M174" s="682"/>
      <c r="N174" s="682"/>
      <c r="O174" s="682"/>
      <c r="P174" s="682"/>
      <c r="Q174" s="682"/>
      <c r="R174" s="682"/>
      <c r="S174" s="682"/>
      <c r="T174" s="682"/>
      <c r="U174" s="682"/>
      <c r="V174" s="682"/>
      <c r="W174" s="682"/>
      <c r="X174" s="682"/>
      <c r="Y174" s="682"/>
      <c r="Z174" s="682"/>
    </row>
    <row r="175" spans="1:26" ht="15">
      <c r="A175" s="682"/>
      <c r="B175" s="683"/>
      <c r="C175" s="683"/>
      <c r="D175" s="684"/>
      <c r="E175" s="684"/>
      <c r="F175" s="683"/>
      <c r="G175" s="683"/>
      <c r="H175" s="683"/>
      <c r="I175" s="683"/>
      <c r="J175" s="682"/>
      <c r="K175" s="682"/>
      <c r="L175" s="682"/>
      <c r="M175" s="682"/>
      <c r="N175" s="682"/>
      <c r="O175" s="682"/>
      <c r="P175" s="682"/>
      <c r="Q175" s="682"/>
      <c r="R175" s="682"/>
      <c r="S175" s="682"/>
      <c r="T175" s="682"/>
      <c r="U175" s="682"/>
      <c r="V175" s="682"/>
      <c r="W175" s="682"/>
      <c r="X175" s="682"/>
      <c r="Y175" s="682"/>
      <c r="Z175" s="682"/>
    </row>
    <row r="176" spans="1:26" ht="15">
      <c r="A176" s="682"/>
      <c r="B176" s="683"/>
      <c r="C176" s="683"/>
      <c r="D176" s="684"/>
      <c r="E176" s="684"/>
      <c r="F176" s="683"/>
      <c r="G176" s="683"/>
      <c r="H176" s="683"/>
      <c r="I176" s="683"/>
      <c r="J176" s="682"/>
      <c r="K176" s="682"/>
      <c r="L176" s="682"/>
      <c r="M176" s="682"/>
      <c r="N176" s="682"/>
      <c r="O176" s="682"/>
      <c r="P176" s="682"/>
      <c r="Q176" s="682"/>
      <c r="R176" s="682"/>
      <c r="S176" s="682"/>
      <c r="T176" s="682"/>
      <c r="U176" s="682"/>
      <c r="V176" s="682"/>
      <c r="W176" s="682"/>
      <c r="X176" s="682"/>
      <c r="Y176" s="682"/>
      <c r="Z176" s="682"/>
    </row>
    <row r="177" spans="1:26" ht="15">
      <c r="A177" s="682"/>
      <c r="B177" s="683"/>
      <c r="C177" s="683"/>
      <c r="D177" s="684"/>
      <c r="E177" s="684"/>
      <c r="F177" s="683"/>
      <c r="G177" s="683"/>
      <c r="H177" s="683"/>
      <c r="I177" s="683"/>
      <c r="J177" s="682"/>
      <c r="K177" s="682"/>
      <c r="L177" s="682"/>
      <c r="M177" s="682"/>
      <c r="N177" s="682"/>
      <c r="O177" s="682"/>
      <c r="P177" s="682"/>
      <c r="Q177" s="682"/>
      <c r="R177" s="682"/>
      <c r="S177" s="682"/>
      <c r="T177" s="682"/>
      <c r="U177" s="682"/>
      <c r="V177" s="682"/>
      <c r="W177" s="682"/>
      <c r="X177" s="682"/>
      <c r="Y177" s="682"/>
      <c r="Z177" s="682"/>
    </row>
    <row r="178" spans="1:26" ht="15">
      <c r="A178" s="682"/>
      <c r="B178" s="683"/>
      <c r="C178" s="683"/>
      <c r="D178" s="684"/>
      <c r="E178" s="684"/>
      <c r="F178" s="683"/>
      <c r="G178" s="683"/>
      <c r="H178" s="683"/>
      <c r="I178" s="683"/>
      <c r="J178" s="682"/>
      <c r="K178" s="682"/>
      <c r="L178" s="682"/>
      <c r="M178" s="682"/>
      <c r="N178" s="682"/>
      <c r="O178" s="682"/>
      <c r="P178" s="682"/>
      <c r="Q178" s="682"/>
      <c r="R178" s="682"/>
      <c r="S178" s="682"/>
      <c r="T178" s="682"/>
      <c r="U178" s="682"/>
      <c r="V178" s="682"/>
      <c r="W178" s="682"/>
      <c r="X178" s="682"/>
      <c r="Y178" s="682"/>
      <c r="Z178" s="682"/>
    </row>
    <row r="179" spans="1:26" ht="15">
      <c r="A179" s="682"/>
      <c r="B179" s="683"/>
      <c r="C179" s="683"/>
      <c r="D179" s="684"/>
      <c r="E179" s="684"/>
      <c r="F179" s="683"/>
      <c r="G179" s="683"/>
      <c r="H179" s="683"/>
      <c r="I179" s="683"/>
      <c r="J179" s="682"/>
      <c r="K179" s="682"/>
      <c r="L179" s="682"/>
      <c r="M179" s="682"/>
      <c r="N179" s="682"/>
      <c r="O179" s="682"/>
      <c r="P179" s="682"/>
      <c r="Q179" s="682"/>
      <c r="R179" s="682"/>
      <c r="S179" s="682"/>
      <c r="T179" s="682"/>
      <c r="U179" s="682"/>
      <c r="V179" s="682"/>
      <c r="W179" s="682"/>
      <c r="X179" s="682"/>
      <c r="Y179" s="682"/>
      <c r="Z179" s="682"/>
    </row>
    <row r="180" spans="1:26" ht="15">
      <c r="A180" s="682"/>
      <c r="B180" s="683"/>
      <c r="C180" s="683"/>
      <c r="D180" s="684"/>
      <c r="E180" s="684"/>
      <c r="F180" s="683"/>
      <c r="G180" s="683"/>
      <c r="H180" s="683"/>
      <c r="I180" s="683"/>
      <c r="J180" s="682"/>
      <c r="K180" s="682"/>
      <c r="L180" s="682"/>
      <c r="M180" s="682"/>
      <c r="N180" s="682"/>
      <c r="O180" s="682"/>
      <c r="P180" s="682"/>
      <c r="Q180" s="682"/>
      <c r="R180" s="682"/>
      <c r="S180" s="682"/>
      <c r="T180" s="682"/>
      <c r="U180" s="682"/>
      <c r="V180" s="682"/>
      <c r="W180" s="682"/>
      <c r="X180" s="682"/>
      <c r="Y180" s="682"/>
      <c r="Z180" s="682"/>
    </row>
    <row r="181" spans="1:26" ht="15">
      <c r="A181" s="682"/>
      <c r="B181" s="683"/>
      <c r="C181" s="683"/>
      <c r="D181" s="684"/>
      <c r="E181" s="684"/>
      <c r="F181" s="683"/>
      <c r="G181" s="683"/>
      <c r="H181" s="683"/>
      <c r="I181" s="683"/>
      <c r="J181" s="682"/>
      <c r="K181" s="682"/>
      <c r="L181" s="682"/>
      <c r="M181" s="682"/>
      <c r="N181" s="682"/>
      <c r="O181" s="682"/>
      <c r="P181" s="682"/>
      <c r="Q181" s="682"/>
      <c r="R181" s="682"/>
      <c r="S181" s="682"/>
      <c r="T181" s="682"/>
      <c r="U181" s="682"/>
      <c r="V181" s="682"/>
      <c r="W181" s="682"/>
      <c r="X181" s="682"/>
      <c r="Y181" s="682"/>
      <c r="Z181" s="682"/>
    </row>
    <row r="182" spans="1:26" ht="15">
      <c r="A182" s="682"/>
      <c r="B182" s="683"/>
      <c r="C182" s="683"/>
      <c r="D182" s="684"/>
      <c r="E182" s="684"/>
      <c r="F182" s="683"/>
      <c r="G182" s="683"/>
      <c r="H182" s="683"/>
      <c r="I182" s="683"/>
      <c r="J182" s="682"/>
      <c r="K182" s="682"/>
      <c r="L182" s="682"/>
      <c r="M182" s="682"/>
      <c r="N182" s="682"/>
      <c r="O182" s="682"/>
      <c r="P182" s="682"/>
      <c r="Q182" s="682"/>
      <c r="R182" s="682"/>
      <c r="S182" s="682"/>
      <c r="T182" s="682"/>
      <c r="U182" s="682"/>
      <c r="V182" s="682"/>
      <c r="W182" s="682"/>
      <c r="X182" s="682"/>
      <c r="Y182" s="682"/>
      <c r="Z182" s="682"/>
    </row>
    <row r="183" spans="1:26" ht="15">
      <c r="A183" s="682"/>
      <c r="B183" s="683"/>
      <c r="C183" s="683"/>
      <c r="D183" s="684"/>
      <c r="E183" s="684"/>
      <c r="F183" s="683"/>
      <c r="G183" s="683"/>
      <c r="H183" s="683"/>
      <c r="I183" s="683"/>
      <c r="J183" s="682"/>
      <c r="K183" s="682"/>
      <c r="L183" s="682"/>
      <c r="M183" s="682"/>
      <c r="N183" s="682"/>
      <c r="O183" s="682"/>
      <c r="P183" s="682"/>
      <c r="Q183" s="682"/>
      <c r="R183" s="682"/>
      <c r="S183" s="682"/>
      <c r="T183" s="682"/>
      <c r="U183" s="682"/>
      <c r="V183" s="682"/>
      <c r="W183" s="682"/>
      <c r="X183" s="682"/>
      <c r="Y183" s="682"/>
      <c r="Z183" s="682"/>
    </row>
    <row r="184" spans="1:26" ht="15">
      <c r="A184" s="682"/>
      <c r="B184" s="683"/>
      <c r="C184" s="683"/>
      <c r="D184" s="684"/>
      <c r="E184" s="684"/>
      <c r="F184" s="683"/>
      <c r="G184" s="683"/>
      <c r="H184" s="683"/>
      <c r="I184" s="683"/>
      <c r="J184" s="682"/>
      <c r="K184" s="682"/>
      <c r="L184" s="682"/>
      <c r="M184" s="682"/>
      <c r="N184" s="682"/>
      <c r="O184" s="682"/>
      <c r="P184" s="682"/>
      <c r="Q184" s="682"/>
      <c r="R184" s="682"/>
      <c r="S184" s="682"/>
      <c r="T184" s="682"/>
      <c r="U184" s="682"/>
      <c r="V184" s="682"/>
      <c r="W184" s="682"/>
      <c r="X184" s="682"/>
      <c r="Y184" s="682"/>
      <c r="Z184" s="682"/>
    </row>
    <row r="185" spans="1:26" ht="15">
      <c r="A185" s="682"/>
      <c r="B185" s="683"/>
      <c r="C185" s="683"/>
      <c r="D185" s="684"/>
      <c r="E185" s="684"/>
      <c r="F185" s="683"/>
      <c r="G185" s="683"/>
      <c r="H185" s="683"/>
      <c r="I185" s="683"/>
      <c r="J185" s="682"/>
      <c r="K185" s="682"/>
      <c r="L185" s="682"/>
      <c r="M185" s="682"/>
      <c r="N185" s="682"/>
      <c r="O185" s="682"/>
      <c r="P185" s="682"/>
      <c r="Q185" s="682"/>
      <c r="R185" s="682"/>
      <c r="S185" s="682"/>
      <c r="T185" s="682"/>
      <c r="U185" s="682"/>
      <c r="V185" s="682"/>
      <c r="W185" s="682"/>
      <c r="X185" s="682"/>
      <c r="Y185" s="682"/>
      <c r="Z185" s="682"/>
    </row>
    <row r="186" spans="1:26" ht="15">
      <c r="A186" s="682"/>
      <c r="B186" s="683"/>
      <c r="C186" s="683"/>
      <c r="D186" s="684"/>
      <c r="E186" s="684"/>
      <c r="F186" s="683"/>
      <c r="G186" s="683"/>
      <c r="H186" s="683"/>
      <c r="I186" s="683"/>
      <c r="J186" s="682"/>
      <c r="K186" s="682"/>
      <c r="L186" s="682"/>
      <c r="M186" s="682"/>
      <c r="N186" s="682"/>
      <c r="O186" s="682"/>
      <c r="P186" s="682"/>
      <c r="Q186" s="682"/>
      <c r="R186" s="682"/>
      <c r="S186" s="682"/>
      <c r="T186" s="682"/>
      <c r="U186" s="682"/>
      <c r="V186" s="682"/>
      <c r="W186" s="682"/>
      <c r="X186" s="682"/>
      <c r="Y186" s="682"/>
      <c r="Z186" s="682"/>
    </row>
    <row r="187" spans="1:26" ht="15">
      <c r="A187" s="682"/>
      <c r="B187" s="683"/>
      <c r="C187" s="683"/>
      <c r="D187" s="684"/>
      <c r="E187" s="684"/>
      <c r="F187" s="683"/>
      <c r="G187" s="683"/>
      <c r="H187" s="683"/>
      <c r="I187" s="683"/>
      <c r="J187" s="682"/>
      <c r="K187" s="682"/>
      <c r="L187" s="682"/>
      <c r="M187" s="682"/>
      <c r="N187" s="682"/>
      <c r="O187" s="682"/>
      <c r="P187" s="682"/>
      <c r="Q187" s="682"/>
      <c r="R187" s="682"/>
      <c r="S187" s="682"/>
      <c r="T187" s="682"/>
      <c r="U187" s="682"/>
      <c r="V187" s="682"/>
      <c r="W187" s="682"/>
      <c r="X187" s="682"/>
      <c r="Y187" s="682"/>
      <c r="Z187" s="682"/>
    </row>
    <row r="188" spans="1:26" ht="15">
      <c r="A188" s="682"/>
      <c r="B188" s="683"/>
      <c r="C188" s="683"/>
      <c r="D188" s="684"/>
      <c r="E188" s="684"/>
      <c r="F188" s="683"/>
      <c r="G188" s="683"/>
      <c r="H188" s="683"/>
      <c r="I188" s="683"/>
      <c r="J188" s="682"/>
      <c r="K188" s="682"/>
      <c r="L188" s="682"/>
      <c r="M188" s="682"/>
      <c r="N188" s="682"/>
      <c r="O188" s="682"/>
      <c r="P188" s="682"/>
      <c r="Q188" s="682"/>
      <c r="R188" s="682"/>
      <c r="S188" s="682"/>
      <c r="T188" s="682"/>
      <c r="U188" s="682"/>
      <c r="V188" s="682"/>
      <c r="W188" s="682"/>
      <c r="X188" s="682"/>
      <c r="Y188" s="682"/>
      <c r="Z188" s="682"/>
    </row>
    <row r="189" spans="1:26" ht="15">
      <c r="A189" s="682"/>
      <c r="B189" s="683"/>
      <c r="C189" s="683"/>
      <c r="D189" s="684"/>
      <c r="E189" s="684"/>
      <c r="F189" s="683"/>
      <c r="G189" s="683"/>
      <c r="H189" s="683"/>
      <c r="I189" s="683"/>
      <c r="J189" s="682"/>
      <c r="K189" s="682"/>
      <c r="L189" s="682"/>
      <c r="M189" s="682"/>
      <c r="N189" s="682"/>
      <c r="O189" s="682"/>
      <c r="P189" s="682"/>
      <c r="Q189" s="682"/>
      <c r="R189" s="682"/>
      <c r="S189" s="682"/>
      <c r="T189" s="682"/>
      <c r="U189" s="682"/>
      <c r="V189" s="682"/>
      <c r="W189" s="682"/>
      <c r="X189" s="682"/>
      <c r="Y189" s="682"/>
      <c r="Z189" s="682"/>
    </row>
    <row r="190" spans="1:26" ht="15">
      <c r="A190" s="682"/>
      <c r="B190" s="683"/>
      <c r="C190" s="683"/>
      <c r="D190" s="684"/>
      <c r="E190" s="684"/>
      <c r="F190" s="683"/>
      <c r="G190" s="683"/>
      <c r="H190" s="683"/>
      <c r="I190" s="683"/>
      <c r="J190" s="682"/>
      <c r="K190" s="682"/>
      <c r="L190" s="682"/>
      <c r="M190" s="682"/>
      <c r="N190" s="682"/>
      <c r="O190" s="682"/>
      <c r="P190" s="682"/>
      <c r="Q190" s="682"/>
      <c r="R190" s="682"/>
      <c r="S190" s="682"/>
      <c r="T190" s="682"/>
      <c r="U190" s="682"/>
      <c r="V190" s="682"/>
      <c r="W190" s="682"/>
      <c r="X190" s="682"/>
      <c r="Y190" s="682"/>
      <c r="Z190" s="682"/>
    </row>
    <row r="191" spans="1:26" ht="15">
      <c r="A191" s="682"/>
      <c r="B191" s="683"/>
      <c r="C191" s="683"/>
      <c r="D191" s="684"/>
      <c r="E191" s="684"/>
      <c r="F191" s="683"/>
      <c r="G191" s="683"/>
      <c r="H191" s="683"/>
      <c r="I191" s="683"/>
      <c r="J191" s="682"/>
      <c r="K191" s="682"/>
      <c r="L191" s="682"/>
      <c r="M191" s="682"/>
      <c r="N191" s="682"/>
      <c r="O191" s="682"/>
      <c r="P191" s="682"/>
      <c r="Q191" s="682"/>
      <c r="R191" s="682"/>
      <c r="S191" s="682"/>
      <c r="T191" s="682"/>
      <c r="U191" s="682"/>
      <c r="V191" s="682"/>
      <c r="W191" s="682"/>
      <c r="X191" s="682"/>
      <c r="Y191" s="682"/>
      <c r="Z191" s="682"/>
    </row>
    <row r="192" spans="1:26" ht="15">
      <c r="A192" s="682"/>
      <c r="B192" s="683"/>
      <c r="C192" s="683"/>
      <c r="D192" s="684"/>
      <c r="E192" s="684"/>
      <c r="F192" s="683"/>
      <c r="G192" s="683"/>
      <c r="H192" s="683"/>
      <c r="I192" s="683"/>
      <c r="J192" s="682"/>
      <c r="K192" s="682"/>
      <c r="L192" s="682"/>
      <c r="M192" s="682"/>
      <c r="N192" s="682"/>
      <c r="O192" s="682"/>
      <c r="P192" s="682"/>
      <c r="Q192" s="682"/>
      <c r="R192" s="682"/>
      <c r="S192" s="682"/>
      <c r="T192" s="682"/>
      <c r="U192" s="682"/>
      <c r="V192" s="682"/>
      <c r="W192" s="682"/>
      <c r="X192" s="682"/>
      <c r="Y192" s="682"/>
      <c r="Z192" s="682"/>
    </row>
    <row r="193" spans="1:26" ht="15">
      <c r="A193" s="682"/>
      <c r="B193" s="683"/>
      <c r="C193" s="683"/>
      <c r="D193" s="684"/>
      <c r="E193" s="684"/>
      <c r="F193" s="683"/>
      <c r="G193" s="683"/>
      <c r="H193" s="683"/>
      <c r="I193" s="683"/>
      <c r="J193" s="682"/>
      <c r="K193" s="682"/>
      <c r="L193" s="682"/>
      <c r="M193" s="682"/>
      <c r="N193" s="682"/>
      <c r="O193" s="682"/>
      <c r="P193" s="682"/>
      <c r="Q193" s="682"/>
      <c r="R193" s="682"/>
      <c r="S193" s="682"/>
      <c r="T193" s="682"/>
      <c r="U193" s="682"/>
      <c r="V193" s="682"/>
      <c r="W193" s="682"/>
      <c r="X193" s="682"/>
      <c r="Y193" s="682"/>
      <c r="Z193" s="682"/>
    </row>
    <row r="194" spans="1:26" ht="15">
      <c r="A194" s="682"/>
      <c r="B194" s="683"/>
      <c r="C194" s="683"/>
      <c r="D194" s="684"/>
      <c r="E194" s="684"/>
      <c r="F194" s="683"/>
      <c r="G194" s="683"/>
      <c r="H194" s="683"/>
      <c r="I194" s="683"/>
      <c r="J194" s="682"/>
      <c r="K194" s="682"/>
      <c r="L194" s="682"/>
      <c r="M194" s="682"/>
      <c r="N194" s="682"/>
      <c r="O194" s="682"/>
      <c r="P194" s="682"/>
      <c r="Q194" s="682"/>
      <c r="R194" s="682"/>
      <c r="S194" s="682"/>
      <c r="T194" s="682"/>
      <c r="U194" s="682"/>
      <c r="V194" s="682"/>
      <c r="W194" s="682"/>
      <c r="X194" s="682"/>
      <c r="Y194" s="682"/>
      <c r="Z194" s="682"/>
    </row>
    <row r="195" spans="1:26" ht="15">
      <c r="A195" s="682"/>
      <c r="B195" s="683"/>
      <c r="C195" s="683"/>
      <c r="D195" s="684"/>
      <c r="E195" s="684"/>
      <c r="F195" s="683"/>
      <c r="G195" s="683"/>
      <c r="H195" s="683"/>
      <c r="I195" s="683"/>
      <c r="J195" s="682"/>
      <c r="K195" s="682"/>
      <c r="L195" s="682"/>
      <c r="M195" s="682"/>
      <c r="N195" s="682"/>
      <c r="O195" s="682"/>
      <c r="P195" s="682"/>
      <c r="Q195" s="682"/>
      <c r="R195" s="682"/>
      <c r="S195" s="682"/>
      <c r="T195" s="682"/>
      <c r="U195" s="682"/>
      <c r="V195" s="682"/>
      <c r="W195" s="682"/>
      <c r="X195" s="682"/>
      <c r="Y195" s="682"/>
      <c r="Z195" s="682"/>
    </row>
    <row r="196" spans="1:26" ht="15">
      <c r="A196" s="682"/>
      <c r="B196" s="683"/>
      <c r="C196" s="683"/>
      <c r="D196" s="684"/>
      <c r="E196" s="684"/>
      <c r="F196" s="683"/>
      <c r="G196" s="683"/>
      <c r="H196" s="683"/>
      <c r="I196" s="683"/>
      <c r="J196" s="682"/>
      <c r="K196" s="682"/>
      <c r="L196" s="682"/>
      <c r="M196" s="682"/>
      <c r="N196" s="682"/>
      <c r="O196" s="682"/>
      <c r="P196" s="682"/>
      <c r="Q196" s="682"/>
      <c r="R196" s="682"/>
      <c r="S196" s="682"/>
      <c r="T196" s="682"/>
      <c r="U196" s="682"/>
      <c r="V196" s="682"/>
      <c r="W196" s="682"/>
      <c r="X196" s="682"/>
      <c r="Y196" s="682"/>
      <c r="Z196" s="682"/>
    </row>
    <row r="197" spans="1:26" ht="15">
      <c r="A197" s="682"/>
      <c r="B197" s="683"/>
      <c r="C197" s="683"/>
      <c r="D197" s="684"/>
      <c r="E197" s="684"/>
      <c r="F197" s="683"/>
      <c r="G197" s="683"/>
      <c r="H197" s="683"/>
      <c r="I197" s="683"/>
      <c r="J197" s="682"/>
      <c r="K197" s="682"/>
      <c r="L197" s="682"/>
      <c r="M197" s="682"/>
      <c r="N197" s="682"/>
      <c r="O197" s="682"/>
      <c r="P197" s="682"/>
      <c r="Q197" s="682"/>
      <c r="R197" s="682"/>
      <c r="S197" s="682"/>
      <c r="T197" s="682"/>
      <c r="U197" s="682"/>
      <c r="V197" s="682"/>
      <c r="W197" s="682"/>
      <c r="X197" s="682"/>
      <c r="Y197" s="682"/>
      <c r="Z197" s="682"/>
    </row>
    <row r="198" spans="1:26" ht="15">
      <c r="A198" s="682"/>
      <c r="B198" s="683"/>
      <c r="C198" s="683"/>
      <c r="D198" s="684"/>
      <c r="E198" s="684"/>
      <c r="F198" s="683"/>
      <c r="G198" s="683"/>
      <c r="H198" s="683"/>
      <c r="I198" s="683"/>
      <c r="J198" s="682"/>
      <c r="K198" s="682"/>
      <c r="L198" s="682"/>
      <c r="M198" s="682"/>
      <c r="N198" s="682"/>
      <c r="O198" s="682"/>
      <c r="P198" s="682"/>
      <c r="Q198" s="682"/>
      <c r="R198" s="682"/>
      <c r="S198" s="682"/>
      <c r="T198" s="682"/>
      <c r="U198" s="682"/>
      <c r="V198" s="682"/>
      <c r="W198" s="682"/>
      <c r="X198" s="682"/>
      <c r="Y198" s="682"/>
      <c r="Z198" s="682"/>
    </row>
    <row r="199" spans="1:26" ht="15">
      <c r="A199" s="682"/>
      <c r="B199" s="683"/>
      <c r="C199" s="683"/>
      <c r="D199" s="684"/>
      <c r="E199" s="684"/>
      <c r="F199" s="683"/>
      <c r="G199" s="683"/>
      <c r="H199" s="683"/>
      <c r="I199" s="683"/>
      <c r="J199" s="682"/>
      <c r="K199" s="682"/>
      <c r="L199" s="682"/>
      <c r="M199" s="682"/>
      <c r="N199" s="682"/>
      <c r="O199" s="682"/>
      <c r="P199" s="682"/>
      <c r="Q199" s="682"/>
      <c r="R199" s="682"/>
      <c r="S199" s="682"/>
      <c r="T199" s="682"/>
      <c r="U199" s="682"/>
      <c r="V199" s="682"/>
      <c r="W199" s="682"/>
      <c r="X199" s="682"/>
      <c r="Y199" s="682"/>
      <c r="Z199" s="682"/>
    </row>
    <row r="200" spans="1:26" ht="15">
      <c r="A200" s="682"/>
      <c r="B200" s="683"/>
      <c r="C200" s="683"/>
      <c r="D200" s="684"/>
      <c r="E200" s="684"/>
      <c r="F200" s="683"/>
      <c r="G200" s="683"/>
      <c r="H200" s="683"/>
      <c r="I200" s="683"/>
      <c r="J200" s="682"/>
      <c r="K200" s="682"/>
      <c r="L200" s="682"/>
      <c r="M200" s="682"/>
      <c r="N200" s="682"/>
      <c r="O200" s="682"/>
      <c r="P200" s="682"/>
      <c r="Q200" s="682"/>
      <c r="R200" s="682"/>
      <c r="S200" s="682"/>
      <c r="T200" s="682"/>
      <c r="U200" s="682"/>
      <c r="V200" s="682"/>
      <c r="W200" s="682"/>
      <c r="X200" s="682"/>
      <c r="Y200" s="682"/>
      <c r="Z200" s="682"/>
    </row>
    <row r="201" spans="1:26" ht="15">
      <c r="A201" s="682"/>
      <c r="B201" s="683"/>
      <c r="C201" s="683"/>
      <c r="D201" s="684"/>
      <c r="E201" s="684"/>
      <c r="F201" s="683"/>
      <c r="G201" s="683"/>
      <c r="H201" s="683"/>
      <c r="I201" s="683"/>
      <c r="J201" s="682"/>
      <c r="K201" s="682"/>
      <c r="L201" s="682"/>
      <c r="M201" s="682"/>
      <c r="N201" s="682"/>
      <c r="O201" s="682"/>
      <c r="P201" s="682"/>
      <c r="Q201" s="682"/>
      <c r="R201" s="682"/>
      <c r="S201" s="682"/>
      <c r="T201" s="682"/>
      <c r="U201" s="682"/>
      <c r="V201" s="682"/>
      <c r="W201" s="682"/>
      <c r="X201" s="682"/>
      <c r="Y201" s="682"/>
      <c r="Z201" s="682"/>
    </row>
    <row r="202" spans="1:26" ht="15">
      <c r="A202" s="682"/>
      <c r="B202" s="683"/>
      <c r="C202" s="683"/>
      <c r="D202" s="684"/>
      <c r="E202" s="684"/>
      <c r="F202" s="683"/>
      <c r="G202" s="683"/>
      <c r="H202" s="683"/>
      <c r="I202" s="683"/>
      <c r="J202" s="682"/>
      <c r="K202" s="682"/>
      <c r="L202" s="682"/>
      <c r="M202" s="682"/>
      <c r="N202" s="682"/>
      <c r="O202" s="682"/>
      <c r="P202" s="682"/>
      <c r="Q202" s="682"/>
      <c r="R202" s="682"/>
      <c r="S202" s="682"/>
      <c r="T202" s="682"/>
      <c r="U202" s="682"/>
      <c r="V202" s="682"/>
      <c r="W202" s="682"/>
      <c r="X202" s="682"/>
      <c r="Y202" s="682"/>
      <c r="Z202" s="682"/>
    </row>
    <row r="203" spans="1:26" ht="15">
      <c r="A203" s="682"/>
      <c r="B203" s="683"/>
      <c r="C203" s="683"/>
      <c r="D203" s="684"/>
      <c r="E203" s="684"/>
      <c r="F203" s="683"/>
      <c r="G203" s="683"/>
      <c r="H203" s="683"/>
      <c r="I203" s="683"/>
      <c r="J203" s="682"/>
      <c r="K203" s="682"/>
      <c r="L203" s="682"/>
      <c r="M203" s="682"/>
      <c r="N203" s="682"/>
      <c r="O203" s="682"/>
      <c r="P203" s="682"/>
      <c r="Q203" s="682"/>
      <c r="R203" s="682"/>
      <c r="S203" s="682"/>
      <c r="T203" s="682"/>
      <c r="U203" s="682"/>
      <c r="V203" s="682"/>
      <c r="W203" s="682"/>
      <c r="X203" s="682"/>
      <c r="Y203" s="682"/>
      <c r="Z203" s="682"/>
    </row>
    <row r="204" spans="1:26" ht="15">
      <c r="A204" s="682"/>
      <c r="B204" s="683"/>
      <c r="C204" s="683"/>
      <c r="D204" s="684"/>
      <c r="E204" s="684"/>
      <c r="F204" s="683"/>
      <c r="G204" s="683"/>
      <c r="H204" s="683"/>
      <c r="I204" s="683"/>
      <c r="J204" s="682"/>
      <c r="K204" s="682"/>
      <c r="L204" s="682"/>
      <c r="M204" s="682"/>
      <c r="N204" s="682"/>
      <c r="O204" s="682"/>
      <c r="P204" s="682"/>
      <c r="Q204" s="682"/>
      <c r="R204" s="682"/>
      <c r="S204" s="682"/>
      <c r="T204" s="682"/>
      <c r="U204" s="682"/>
      <c r="V204" s="682"/>
      <c r="W204" s="682"/>
      <c r="X204" s="682"/>
      <c r="Y204" s="682"/>
      <c r="Z204" s="682"/>
    </row>
    <row r="205" spans="1:26" ht="15">
      <c r="A205" s="682"/>
      <c r="B205" s="683"/>
      <c r="C205" s="683"/>
      <c r="D205" s="684"/>
      <c r="E205" s="684"/>
      <c r="F205" s="683"/>
      <c r="G205" s="683"/>
      <c r="H205" s="683"/>
      <c r="I205" s="683"/>
      <c r="J205" s="682"/>
      <c r="K205" s="682"/>
      <c r="L205" s="682"/>
      <c r="M205" s="682"/>
      <c r="N205" s="682"/>
      <c r="O205" s="682"/>
      <c r="P205" s="682"/>
      <c r="Q205" s="682"/>
      <c r="R205" s="682"/>
      <c r="S205" s="682"/>
      <c r="T205" s="682"/>
      <c r="U205" s="682"/>
      <c r="V205" s="682"/>
      <c r="W205" s="682"/>
      <c r="X205" s="682"/>
      <c r="Y205" s="682"/>
      <c r="Z205" s="682"/>
    </row>
    <row r="206" spans="1:26" ht="15">
      <c r="A206" s="682"/>
      <c r="B206" s="683"/>
      <c r="C206" s="683"/>
      <c r="D206" s="684"/>
      <c r="E206" s="684"/>
      <c r="F206" s="683"/>
      <c r="G206" s="683"/>
      <c r="H206" s="683"/>
      <c r="I206" s="683"/>
      <c r="J206" s="682"/>
      <c r="K206" s="682"/>
      <c r="L206" s="682"/>
      <c r="M206" s="682"/>
      <c r="N206" s="682"/>
      <c r="O206" s="682"/>
      <c r="P206" s="682"/>
      <c r="Q206" s="682"/>
      <c r="R206" s="682"/>
      <c r="S206" s="682"/>
      <c r="T206" s="682"/>
      <c r="U206" s="682"/>
      <c r="V206" s="682"/>
      <c r="W206" s="682"/>
      <c r="X206" s="682"/>
      <c r="Y206" s="682"/>
      <c r="Z206" s="682"/>
    </row>
    <row r="207" spans="1:26" ht="15">
      <c r="A207" s="682"/>
      <c r="B207" s="683"/>
      <c r="C207" s="683"/>
      <c r="D207" s="684"/>
      <c r="E207" s="684"/>
      <c r="F207" s="683"/>
      <c r="G207" s="683"/>
      <c r="H207" s="683"/>
      <c r="I207" s="683"/>
      <c r="J207" s="682"/>
      <c r="K207" s="682"/>
      <c r="L207" s="682"/>
      <c r="M207" s="682"/>
      <c r="N207" s="682"/>
      <c r="O207" s="682"/>
      <c r="P207" s="682"/>
      <c r="Q207" s="682"/>
      <c r="R207" s="682"/>
      <c r="S207" s="682"/>
      <c r="T207" s="682"/>
      <c r="U207" s="682"/>
      <c r="V207" s="682"/>
      <c r="W207" s="682"/>
      <c r="X207" s="682"/>
      <c r="Y207" s="682"/>
      <c r="Z207" s="682"/>
    </row>
    <row r="208" spans="1:26" ht="15">
      <c r="A208" s="682"/>
      <c r="B208" s="683"/>
      <c r="C208" s="683"/>
      <c r="D208" s="684"/>
      <c r="E208" s="684"/>
      <c r="F208" s="683"/>
      <c r="G208" s="683"/>
      <c r="H208" s="683"/>
      <c r="I208" s="683"/>
      <c r="J208" s="682"/>
      <c r="K208" s="682"/>
      <c r="L208" s="682"/>
      <c r="M208" s="682"/>
      <c r="N208" s="682"/>
      <c r="O208" s="682"/>
      <c r="P208" s="682"/>
      <c r="Q208" s="682"/>
      <c r="R208" s="682"/>
      <c r="S208" s="682"/>
      <c r="T208" s="682"/>
      <c r="U208" s="682"/>
      <c r="V208" s="682"/>
      <c r="W208" s="682"/>
      <c r="X208" s="682"/>
      <c r="Y208" s="682"/>
      <c r="Z208" s="682"/>
    </row>
    <row r="209" spans="1:26" ht="15">
      <c r="A209" s="682"/>
      <c r="B209" s="683"/>
      <c r="C209" s="683"/>
      <c r="D209" s="684"/>
      <c r="E209" s="684"/>
      <c r="F209" s="683"/>
      <c r="G209" s="683"/>
      <c r="H209" s="683"/>
      <c r="I209" s="683"/>
      <c r="J209" s="682"/>
      <c r="K209" s="682"/>
      <c r="L209" s="682"/>
      <c r="M209" s="682"/>
      <c r="N209" s="682"/>
      <c r="O209" s="682"/>
      <c r="P209" s="682"/>
      <c r="Q209" s="682"/>
      <c r="R209" s="682"/>
      <c r="S209" s="682"/>
      <c r="T209" s="682"/>
      <c r="U209" s="682"/>
      <c r="V209" s="682"/>
      <c r="W209" s="682"/>
      <c r="X209" s="682"/>
      <c r="Y209" s="682"/>
      <c r="Z209" s="682"/>
    </row>
    <row r="210" spans="1:26" ht="15">
      <c r="A210" s="682"/>
      <c r="B210" s="683"/>
      <c r="C210" s="683"/>
      <c r="D210" s="684"/>
      <c r="E210" s="684"/>
      <c r="F210" s="683"/>
      <c r="G210" s="683"/>
      <c r="H210" s="683"/>
      <c r="I210" s="683"/>
      <c r="J210" s="682"/>
      <c r="K210" s="682"/>
      <c r="L210" s="682"/>
      <c r="M210" s="682"/>
      <c r="N210" s="682"/>
      <c r="O210" s="682"/>
      <c r="P210" s="682"/>
      <c r="Q210" s="682"/>
      <c r="R210" s="682"/>
      <c r="S210" s="682"/>
      <c r="T210" s="682"/>
      <c r="U210" s="682"/>
      <c r="V210" s="682"/>
      <c r="W210" s="682"/>
      <c r="X210" s="682"/>
      <c r="Y210" s="682"/>
      <c r="Z210" s="682"/>
    </row>
    <row r="211" spans="1:26" ht="15">
      <c r="A211" s="682"/>
      <c r="B211" s="683"/>
      <c r="C211" s="683"/>
      <c r="D211" s="684"/>
      <c r="E211" s="684"/>
      <c r="F211" s="683"/>
      <c r="G211" s="683"/>
      <c r="H211" s="683"/>
      <c r="I211" s="683"/>
      <c r="J211" s="682"/>
      <c r="K211" s="682"/>
      <c r="L211" s="682"/>
      <c r="M211" s="682"/>
      <c r="N211" s="682"/>
      <c r="O211" s="682"/>
      <c r="P211" s="682"/>
      <c r="Q211" s="682"/>
      <c r="R211" s="682"/>
      <c r="S211" s="682"/>
      <c r="T211" s="682"/>
      <c r="U211" s="682"/>
      <c r="V211" s="682"/>
      <c r="W211" s="682"/>
      <c r="X211" s="682"/>
      <c r="Y211" s="682"/>
      <c r="Z211" s="682"/>
    </row>
    <row r="212" spans="1:26" ht="15">
      <c r="A212" s="682"/>
      <c r="B212" s="683"/>
      <c r="C212" s="683"/>
      <c r="D212" s="684"/>
      <c r="E212" s="684"/>
      <c r="F212" s="683"/>
      <c r="G212" s="683"/>
      <c r="H212" s="683"/>
      <c r="I212" s="683"/>
      <c r="J212" s="682"/>
      <c r="K212" s="682"/>
      <c r="L212" s="682"/>
      <c r="M212" s="682"/>
      <c r="N212" s="682"/>
      <c r="O212" s="682"/>
      <c r="P212" s="682"/>
      <c r="Q212" s="682"/>
      <c r="R212" s="682"/>
      <c r="S212" s="682"/>
      <c r="T212" s="682"/>
      <c r="U212" s="682"/>
      <c r="V212" s="682"/>
      <c r="W212" s="682"/>
      <c r="X212" s="682"/>
      <c r="Y212" s="682"/>
      <c r="Z212" s="682"/>
    </row>
    <row r="213" spans="1:26" ht="15">
      <c r="A213" s="682"/>
      <c r="B213" s="683"/>
      <c r="C213" s="683"/>
      <c r="D213" s="684"/>
      <c r="E213" s="684"/>
      <c r="F213" s="683"/>
      <c r="G213" s="683"/>
      <c r="H213" s="683"/>
      <c r="I213" s="683"/>
      <c r="J213" s="682"/>
      <c r="K213" s="682"/>
      <c r="L213" s="682"/>
      <c r="M213" s="682"/>
      <c r="N213" s="682"/>
      <c r="O213" s="682"/>
      <c r="P213" s="682"/>
      <c r="Q213" s="682"/>
      <c r="R213" s="682"/>
      <c r="S213" s="682"/>
      <c r="T213" s="682"/>
      <c r="U213" s="682"/>
      <c r="V213" s="682"/>
      <c r="W213" s="682"/>
      <c r="X213" s="682"/>
      <c r="Y213" s="682"/>
      <c r="Z213" s="682"/>
    </row>
    <row r="214" spans="1:26" ht="15">
      <c r="A214" s="682"/>
      <c r="B214" s="683"/>
      <c r="C214" s="683"/>
      <c r="D214" s="684"/>
      <c r="E214" s="684"/>
      <c r="F214" s="683"/>
      <c r="G214" s="683"/>
      <c r="H214" s="683"/>
      <c r="I214" s="683"/>
      <c r="J214" s="682"/>
      <c r="K214" s="682"/>
      <c r="L214" s="682"/>
      <c r="M214" s="682"/>
      <c r="N214" s="682"/>
      <c r="O214" s="682"/>
      <c r="P214" s="682"/>
      <c r="Q214" s="682"/>
      <c r="R214" s="682"/>
      <c r="S214" s="682"/>
      <c r="T214" s="682"/>
      <c r="U214" s="682"/>
      <c r="V214" s="682"/>
      <c r="W214" s="682"/>
      <c r="X214" s="682"/>
      <c r="Y214" s="682"/>
      <c r="Z214" s="682"/>
    </row>
    <row r="215" spans="1:26" ht="15">
      <c r="A215" s="682"/>
      <c r="B215" s="683"/>
      <c r="C215" s="683"/>
      <c r="D215" s="684"/>
      <c r="E215" s="684"/>
      <c r="F215" s="683"/>
      <c r="G215" s="683"/>
      <c r="H215" s="683"/>
      <c r="I215" s="683"/>
      <c r="J215" s="682"/>
      <c r="K215" s="682"/>
      <c r="L215" s="682"/>
      <c r="M215" s="682"/>
      <c r="N215" s="682"/>
      <c r="O215" s="682"/>
      <c r="P215" s="682"/>
      <c r="Q215" s="682"/>
      <c r="R215" s="682"/>
      <c r="S215" s="682"/>
      <c r="T215" s="682"/>
      <c r="U215" s="682"/>
      <c r="V215" s="682"/>
      <c r="W215" s="682"/>
      <c r="X215" s="682"/>
      <c r="Y215" s="682"/>
      <c r="Z215" s="682"/>
    </row>
    <row r="216" spans="1:26" ht="15">
      <c r="A216" s="682"/>
      <c r="B216" s="683"/>
      <c r="C216" s="683"/>
      <c r="D216" s="684"/>
      <c r="E216" s="684"/>
      <c r="F216" s="683"/>
      <c r="G216" s="683"/>
      <c r="H216" s="683"/>
      <c r="I216" s="683"/>
      <c r="J216" s="682"/>
      <c r="K216" s="682"/>
      <c r="L216" s="682"/>
      <c r="M216" s="682"/>
      <c r="N216" s="682"/>
      <c r="O216" s="682"/>
      <c r="P216" s="682"/>
      <c r="Q216" s="682"/>
      <c r="R216" s="682"/>
      <c r="S216" s="682"/>
      <c r="T216" s="682"/>
      <c r="U216" s="682"/>
      <c r="V216" s="682"/>
      <c r="W216" s="682"/>
      <c r="X216" s="682"/>
      <c r="Y216" s="682"/>
      <c r="Z216" s="682"/>
    </row>
    <row r="217" spans="1:26" ht="15">
      <c r="A217" s="682"/>
      <c r="B217" s="683"/>
      <c r="C217" s="683"/>
      <c r="D217" s="684"/>
      <c r="E217" s="684"/>
      <c r="F217" s="683"/>
      <c r="G217" s="683"/>
      <c r="H217" s="683"/>
      <c r="I217" s="683"/>
      <c r="J217" s="682"/>
      <c r="K217" s="682"/>
      <c r="L217" s="682"/>
      <c r="M217" s="682"/>
      <c r="N217" s="682"/>
      <c r="O217" s="682"/>
      <c r="P217" s="682"/>
      <c r="Q217" s="682"/>
      <c r="R217" s="682"/>
      <c r="S217" s="682"/>
      <c r="T217" s="682"/>
      <c r="U217" s="682"/>
      <c r="V217" s="682"/>
      <c r="W217" s="682"/>
      <c r="X217" s="682"/>
      <c r="Y217" s="682"/>
      <c r="Z217" s="682"/>
    </row>
    <row r="218" spans="1:26" ht="15">
      <c r="A218" s="682"/>
      <c r="B218" s="683"/>
      <c r="C218" s="683"/>
      <c r="D218" s="684"/>
      <c r="E218" s="684"/>
      <c r="F218" s="683"/>
      <c r="G218" s="683"/>
      <c r="H218" s="683"/>
      <c r="I218" s="683"/>
      <c r="J218" s="682"/>
      <c r="K218" s="682"/>
      <c r="L218" s="682"/>
      <c r="M218" s="682"/>
      <c r="N218" s="682"/>
      <c r="O218" s="682"/>
      <c r="P218" s="682"/>
      <c r="Q218" s="682"/>
      <c r="R218" s="682"/>
      <c r="S218" s="682"/>
      <c r="T218" s="682"/>
      <c r="U218" s="682"/>
      <c r="V218" s="682"/>
      <c r="W218" s="682"/>
      <c r="X218" s="682"/>
      <c r="Y218" s="682"/>
      <c r="Z218" s="682"/>
    </row>
    <row r="219" spans="1:26" ht="15">
      <c r="A219" s="682"/>
      <c r="B219" s="683"/>
      <c r="C219" s="683"/>
      <c r="D219" s="684"/>
      <c r="E219" s="684"/>
      <c r="F219" s="683"/>
      <c r="G219" s="683"/>
      <c r="H219" s="683"/>
      <c r="I219" s="683"/>
      <c r="J219" s="682"/>
      <c r="K219" s="682"/>
      <c r="L219" s="682"/>
      <c r="M219" s="682"/>
      <c r="N219" s="682"/>
      <c r="O219" s="682"/>
      <c r="P219" s="682"/>
      <c r="Q219" s="682"/>
      <c r="R219" s="682"/>
      <c r="S219" s="682"/>
      <c r="T219" s="682"/>
      <c r="U219" s="682"/>
      <c r="V219" s="682"/>
      <c r="W219" s="682"/>
      <c r="X219" s="682"/>
      <c r="Y219" s="682"/>
      <c r="Z219" s="682"/>
    </row>
    <row r="220" spans="1:26" ht="15">
      <c r="A220" s="682"/>
      <c r="B220" s="683"/>
      <c r="C220" s="683"/>
      <c r="D220" s="684"/>
      <c r="E220" s="684"/>
      <c r="F220" s="683"/>
      <c r="G220" s="683"/>
      <c r="H220" s="683"/>
      <c r="I220" s="683"/>
      <c r="J220" s="682"/>
      <c r="K220" s="682"/>
      <c r="L220" s="682"/>
      <c r="M220" s="682"/>
      <c r="N220" s="682"/>
      <c r="O220" s="682"/>
      <c r="P220" s="682"/>
      <c r="Q220" s="682"/>
      <c r="R220" s="682"/>
      <c r="S220" s="682"/>
      <c r="T220" s="682"/>
      <c r="U220" s="682"/>
      <c r="V220" s="682"/>
      <c r="W220" s="682"/>
      <c r="X220" s="682"/>
      <c r="Y220" s="682"/>
      <c r="Z220" s="682"/>
    </row>
    <row r="221" spans="1:26" ht="15">
      <c r="A221" s="682"/>
      <c r="B221" s="683"/>
      <c r="C221" s="683"/>
      <c r="D221" s="684"/>
      <c r="E221" s="684"/>
      <c r="F221" s="683"/>
      <c r="G221" s="683"/>
      <c r="H221" s="683"/>
      <c r="I221" s="683"/>
      <c r="J221" s="682"/>
      <c r="K221" s="682"/>
      <c r="L221" s="682"/>
      <c r="M221" s="682"/>
      <c r="N221" s="682"/>
      <c r="O221" s="682"/>
      <c r="P221" s="682"/>
      <c r="Q221" s="682"/>
      <c r="R221" s="682"/>
      <c r="S221" s="682"/>
      <c r="T221" s="682"/>
      <c r="U221" s="682"/>
      <c r="V221" s="682"/>
      <c r="W221" s="682"/>
      <c r="X221" s="682"/>
      <c r="Y221" s="682"/>
      <c r="Z221" s="682"/>
    </row>
    <row r="222" spans="1:26" ht="15">
      <c r="A222" s="682"/>
      <c r="B222" s="683"/>
      <c r="C222" s="683"/>
      <c r="D222" s="684"/>
      <c r="E222" s="684"/>
      <c r="F222" s="683"/>
      <c r="G222" s="683"/>
      <c r="H222" s="683"/>
      <c r="I222" s="683"/>
      <c r="J222" s="682"/>
      <c r="K222" s="682"/>
      <c r="L222" s="682"/>
      <c r="M222" s="682"/>
      <c r="N222" s="682"/>
      <c r="O222" s="682"/>
      <c r="P222" s="682"/>
      <c r="Q222" s="682"/>
      <c r="R222" s="682"/>
      <c r="S222" s="682"/>
      <c r="T222" s="682"/>
      <c r="U222" s="682"/>
      <c r="V222" s="682"/>
      <c r="W222" s="682"/>
      <c r="X222" s="682"/>
      <c r="Y222" s="682"/>
      <c r="Z222" s="682"/>
    </row>
    <row r="223" spans="1:26" ht="15">
      <c r="A223" s="682"/>
      <c r="B223" s="683"/>
      <c r="C223" s="683"/>
      <c r="D223" s="684"/>
      <c r="E223" s="684"/>
      <c r="F223" s="683"/>
      <c r="G223" s="683"/>
      <c r="H223" s="683"/>
      <c r="I223" s="683"/>
      <c r="J223" s="682"/>
      <c r="K223" s="682"/>
      <c r="L223" s="682"/>
      <c r="M223" s="682"/>
      <c r="N223" s="682"/>
      <c r="O223" s="682"/>
      <c r="P223" s="682"/>
      <c r="Q223" s="682"/>
      <c r="R223" s="682"/>
      <c r="S223" s="682"/>
      <c r="T223" s="682"/>
      <c r="U223" s="682"/>
      <c r="V223" s="682"/>
      <c r="W223" s="682"/>
      <c r="X223" s="682"/>
      <c r="Y223" s="682"/>
      <c r="Z223" s="682"/>
    </row>
    <row r="224" spans="1:26" ht="15">
      <c r="A224" s="682"/>
      <c r="B224" s="683"/>
      <c r="C224" s="683"/>
      <c r="D224" s="684"/>
      <c r="E224" s="684"/>
      <c r="F224" s="683"/>
      <c r="G224" s="683"/>
      <c r="H224" s="683"/>
      <c r="I224" s="683"/>
      <c r="J224" s="682"/>
      <c r="K224" s="682"/>
      <c r="L224" s="682"/>
      <c r="M224" s="682"/>
      <c r="N224" s="682"/>
      <c r="O224" s="682"/>
      <c r="P224" s="682"/>
      <c r="Q224" s="682"/>
      <c r="R224" s="682"/>
      <c r="S224" s="682"/>
      <c r="T224" s="682"/>
      <c r="U224" s="682"/>
      <c r="V224" s="682"/>
      <c r="W224" s="682"/>
      <c r="X224" s="682"/>
      <c r="Y224" s="682"/>
      <c r="Z224" s="682"/>
    </row>
    <row r="225" spans="1:26" ht="15">
      <c r="A225" s="682"/>
      <c r="B225" s="683"/>
      <c r="C225" s="683"/>
      <c r="D225" s="684"/>
      <c r="E225" s="684"/>
      <c r="F225" s="683"/>
      <c r="G225" s="683"/>
      <c r="H225" s="683"/>
      <c r="I225" s="683"/>
      <c r="J225" s="682"/>
      <c r="K225" s="682"/>
      <c r="L225" s="682"/>
      <c r="M225" s="682"/>
      <c r="N225" s="682"/>
      <c r="O225" s="682"/>
      <c r="P225" s="682"/>
      <c r="Q225" s="682"/>
      <c r="R225" s="682"/>
      <c r="S225" s="682"/>
      <c r="T225" s="682"/>
      <c r="U225" s="682"/>
      <c r="V225" s="682"/>
      <c r="W225" s="682"/>
      <c r="X225" s="682"/>
      <c r="Y225" s="682"/>
      <c r="Z225" s="682"/>
    </row>
    <row r="226" spans="1:26" ht="15">
      <c r="A226" s="682"/>
      <c r="B226" s="683"/>
      <c r="C226" s="683"/>
      <c r="D226" s="684"/>
      <c r="E226" s="684"/>
      <c r="F226" s="683"/>
      <c r="G226" s="683"/>
      <c r="H226" s="683"/>
      <c r="I226" s="683"/>
      <c r="J226" s="682"/>
      <c r="K226" s="682"/>
      <c r="L226" s="682"/>
      <c r="M226" s="682"/>
      <c r="N226" s="682"/>
      <c r="O226" s="682"/>
      <c r="P226" s="682"/>
      <c r="Q226" s="682"/>
      <c r="R226" s="682"/>
      <c r="S226" s="682"/>
      <c r="T226" s="682"/>
      <c r="U226" s="682"/>
      <c r="V226" s="682"/>
      <c r="W226" s="682"/>
      <c r="X226" s="682"/>
      <c r="Y226" s="682"/>
      <c r="Z226" s="682"/>
    </row>
    <row r="227" spans="1:26" ht="15">
      <c r="A227" s="682"/>
      <c r="B227" s="683"/>
      <c r="C227" s="683"/>
      <c r="D227" s="684"/>
      <c r="E227" s="684"/>
      <c r="F227" s="683"/>
      <c r="G227" s="683"/>
      <c r="H227" s="683"/>
      <c r="I227" s="683"/>
      <c r="J227" s="682"/>
      <c r="K227" s="682"/>
      <c r="L227" s="682"/>
      <c r="M227" s="682"/>
      <c r="N227" s="682"/>
      <c r="O227" s="682"/>
      <c r="P227" s="682"/>
      <c r="Q227" s="682"/>
      <c r="R227" s="682"/>
      <c r="S227" s="682"/>
      <c r="T227" s="682"/>
      <c r="U227" s="682"/>
      <c r="V227" s="682"/>
      <c r="W227" s="682"/>
      <c r="X227" s="682"/>
      <c r="Y227" s="682"/>
      <c r="Z227" s="682"/>
    </row>
    <row r="228" spans="1:26" ht="15">
      <c r="A228" s="682"/>
      <c r="B228" s="683"/>
      <c r="C228" s="683"/>
      <c r="D228" s="684"/>
      <c r="E228" s="684"/>
      <c r="F228" s="683"/>
      <c r="G228" s="683"/>
      <c r="H228" s="683"/>
      <c r="I228" s="683"/>
      <c r="J228" s="682"/>
      <c r="K228" s="682"/>
      <c r="L228" s="682"/>
      <c r="M228" s="682"/>
      <c r="N228" s="682"/>
      <c r="O228" s="682"/>
      <c r="P228" s="682"/>
      <c r="Q228" s="682"/>
      <c r="R228" s="682"/>
      <c r="S228" s="682"/>
      <c r="T228" s="682"/>
      <c r="U228" s="682"/>
      <c r="V228" s="682"/>
      <c r="W228" s="682"/>
      <c r="X228" s="682"/>
      <c r="Y228" s="682"/>
      <c r="Z228" s="682"/>
    </row>
    <row r="229" spans="1:26" ht="15">
      <c r="A229" s="682"/>
      <c r="B229" s="683"/>
      <c r="C229" s="683"/>
      <c r="D229" s="684"/>
      <c r="E229" s="684"/>
      <c r="F229" s="683"/>
      <c r="G229" s="683"/>
      <c r="H229" s="683"/>
      <c r="I229" s="683"/>
      <c r="J229" s="682"/>
      <c r="K229" s="682"/>
      <c r="L229" s="682"/>
      <c r="M229" s="682"/>
      <c r="N229" s="682"/>
      <c r="O229" s="682"/>
      <c r="P229" s="682"/>
      <c r="Q229" s="682"/>
      <c r="R229" s="682"/>
      <c r="S229" s="682"/>
      <c r="T229" s="682"/>
      <c r="U229" s="682"/>
      <c r="V229" s="682"/>
      <c r="W229" s="682"/>
      <c r="X229" s="682"/>
      <c r="Y229" s="682"/>
      <c r="Z229" s="682"/>
    </row>
    <row r="230" spans="1:26" ht="15">
      <c r="A230" s="682"/>
      <c r="B230" s="683"/>
      <c r="C230" s="683"/>
      <c r="D230" s="684"/>
      <c r="E230" s="684"/>
      <c r="F230" s="683"/>
      <c r="G230" s="683"/>
      <c r="H230" s="683"/>
      <c r="I230" s="683"/>
      <c r="J230" s="682"/>
      <c r="K230" s="682"/>
      <c r="L230" s="682"/>
      <c r="M230" s="682"/>
      <c r="N230" s="682"/>
      <c r="O230" s="682"/>
      <c r="P230" s="682"/>
      <c r="Q230" s="682"/>
      <c r="R230" s="682"/>
      <c r="S230" s="682"/>
      <c r="T230" s="682"/>
      <c r="U230" s="682"/>
      <c r="V230" s="682"/>
      <c r="W230" s="682"/>
      <c r="X230" s="682"/>
      <c r="Y230" s="682"/>
      <c r="Z230" s="682"/>
    </row>
    <row r="231" spans="1:26" ht="15">
      <c r="A231" s="682"/>
      <c r="B231" s="683"/>
      <c r="C231" s="683"/>
      <c r="D231" s="684"/>
      <c r="E231" s="684"/>
      <c r="F231" s="683"/>
      <c r="G231" s="683"/>
      <c r="H231" s="683"/>
      <c r="I231" s="683"/>
      <c r="J231" s="682"/>
      <c r="K231" s="682"/>
      <c r="L231" s="682"/>
      <c r="M231" s="682"/>
      <c r="N231" s="682"/>
      <c r="O231" s="682"/>
      <c r="P231" s="682"/>
      <c r="Q231" s="682"/>
      <c r="R231" s="682"/>
      <c r="S231" s="682"/>
      <c r="T231" s="682"/>
      <c r="U231" s="682"/>
      <c r="V231" s="682"/>
      <c r="W231" s="682"/>
      <c r="X231" s="682"/>
      <c r="Y231" s="682"/>
      <c r="Z231" s="682"/>
    </row>
    <row r="232" spans="1:26" ht="15">
      <c r="A232" s="682"/>
      <c r="B232" s="683"/>
      <c r="C232" s="683"/>
      <c r="D232" s="684"/>
      <c r="E232" s="684"/>
      <c r="F232" s="683"/>
      <c r="G232" s="683"/>
      <c r="H232" s="683"/>
      <c r="I232" s="683"/>
      <c r="J232" s="682"/>
      <c r="K232" s="682"/>
      <c r="L232" s="682"/>
      <c r="M232" s="682"/>
      <c r="N232" s="682"/>
      <c r="O232" s="682"/>
      <c r="P232" s="682"/>
      <c r="Q232" s="682"/>
      <c r="R232" s="682"/>
      <c r="S232" s="682"/>
      <c r="T232" s="682"/>
      <c r="U232" s="682"/>
      <c r="V232" s="682"/>
      <c r="W232" s="682"/>
      <c r="X232" s="682"/>
      <c r="Y232" s="682"/>
      <c r="Z232" s="682"/>
    </row>
    <row r="233" spans="1:26" ht="15">
      <c r="A233" s="682"/>
      <c r="B233" s="683"/>
      <c r="C233" s="683"/>
      <c r="D233" s="684"/>
      <c r="E233" s="684"/>
      <c r="F233" s="683"/>
      <c r="G233" s="683"/>
      <c r="H233" s="683"/>
      <c r="I233" s="683"/>
      <c r="J233" s="682"/>
      <c r="K233" s="682"/>
      <c r="L233" s="682"/>
      <c r="M233" s="682"/>
      <c r="N233" s="682"/>
      <c r="O233" s="682"/>
      <c r="P233" s="682"/>
      <c r="Q233" s="682"/>
      <c r="R233" s="682"/>
      <c r="S233" s="682"/>
      <c r="T233" s="682"/>
      <c r="U233" s="682"/>
      <c r="V233" s="682"/>
      <c r="W233" s="682"/>
      <c r="X233" s="682"/>
      <c r="Y233" s="682"/>
      <c r="Z233" s="682"/>
    </row>
    <row r="234" spans="1:26" ht="15">
      <c r="A234" s="682"/>
      <c r="B234" s="683"/>
      <c r="C234" s="683"/>
      <c r="D234" s="684"/>
      <c r="E234" s="684"/>
      <c r="F234" s="683"/>
      <c r="G234" s="683"/>
      <c r="H234" s="683"/>
      <c r="I234" s="683"/>
      <c r="J234" s="682"/>
      <c r="K234" s="682"/>
      <c r="L234" s="682"/>
      <c r="M234" s="682"/>
      <c r="N234" s="682"/>
      <c r="O234" s="682"/>
      <c r="P234" s="682"/>
      <c r="Q234" s="682"/>
      <c r="R234" s="682"/>
      <c r="S234" s="682"/>
      <c r="T234" s="682"/>
      <c r="U234" s="682"/>
      <c r="V234" s="682"/>
      <c r="W234" s="682"/>
      <c r="X234" s="682"/>
      <c r="Y234" s="682"/>
      <c r="Z234" s="682"/>
    </row>
    <row r="235" spans="1:26" ht="15">
      <c r="A235" s="682"/>
      <c r="B235" s="683"/>
      <c r="C235" s="683"/>
      <c r="D235" s="684"/>
      <c r="E235" s="684"/>
      <c r="F235" s="683"/>
      <c r="G235" s="683"/>
      <c r="H235" s="683"/>
      <c r="I235" s="683"/>
      <c r="J235" s="682"/>
      <c r="K235" s="682"/>
      <c r="L235" s="682"/>
      <c r="M235" s="682"/>
      <c r="N235" s="682"/>
      <c r="O235" s="682"/>
      <c r="P235" s="682"/>
      <c r="Q235" s="682"/>
      <c r="R235" s="682"/>
      <c r="S235" s="682"/>
      <c r="T235" s="682"/>
      <c r="U235" s="682"/>
      <c r="V235" s="682"/>
      <c r="W235" s="682"/>
      <c r="X235" s="682"/>
      <c r="Y235" s="682"/>
      <c r="Z235" s="682"/>
    </row>
    <row r="236" spans="1:26" ht="15">
      <c r="A236" s="682"/>
      <c r="B236" s="683"/>
      <c r="C236" s="683"/>
      <c r="D236" s="684"/>
      <c r="E236" s="684"/>
      <c r="F236" s="683"/>
      <c r="G236" s="683"/>
      <c r="H236" s="683"/>
      <c r="I236" s="683"/>
      <c r="J236" s="682"/>
      <c r="K236" s="682"/>
      <c r="L236" s="682"/>
      <c r="M236" s="682"/>
      <c r="N236" s="682"/>
      <c r="O236" s="682"/>
      <c r="P236" s="682"/>
      <c r="Q236" s="682"/>
      <c r="R236" s="682"/>
      <c r="S236" s="682"/>
      <c r="T236" s="682"/>
      <c r="U236" s="682"/>
      <c r="V236" s="682"/>
      <c r="W236" s="682"/>
      <c r="X236" s="682"/>
      <c r="Y236" s="682"/>
      <c r="Z236" s="682"/>
    </row>
    <row r="237" spans="1:26" ht="15">
      <c r="A237" s="682"/>
      <c r="B237" s="683"/>
      <c r="C237" s="683"/>
      <c r="D237" s="684"/>
      <c r="E237" s="684"/>
      <c r="F237" s="683"/>
      <c r="G237" s="683"/>
      <c r="H237" s="683"/>
      <c r="I237" s="683"/>
      <c r="J237" s="682"/>
      <c r="K237" s="682"/>
      <c r="L237" s="682"/>
      <c r="M237" s="682"/>
      <c r="N237" s="682"/>
      <c r="O237" s="682"/>
      <c r="P237" s="682"/>
      <c r="Q237" s="682"/>
      <c r="R237" s="682"/>
      <c r="S237" s="682"/>
      <c r="T237" s="682"/>
      <c r="U237" s="682"/>
      <c r="V237" s="682"/>
      <c r="W237" s="682"/>
      <c r="X237" s="682"/>
      <c r="Y237" s="682"/>
      <c r="Z237" s="682"/>
    </row>
    <row r="238" spans="1:26" ht="15">
      <c r="A238" s="682"/>
      <c r="B238" s="683"/>
      <c r="C238" s="683"/>
      <c r="D238" s="684"/>
      <c r="E238" s="684"/>
      <c r="F238" s="683"/>
      <c r="G238" s="683"/>
      <c r="H238" s="683"/>
      <c r="I238" s="683"/>
      <c r="J238" s="682"/>
      <c r="K238" s="682"/>
      <c r="L238" s="682"/>
      <c r="M238" s="682"/>
      <c r="N238" s="682"/>
      <c r="O238" s="682"/>
      <c r="P238" s="682"/>
      <c r="Q238" s="682"/>
      <c r="R238" s="682"/>
      <c r="S238" s="682"/>
      <c r="T238" s="682"/>
      <c r="U238" s="682"/>
      <c r="V238" s="682"/>
      <c r="W238" s="682"/>
      <c r="X238" s="682"/>
      <c r="Y238" s="682"/>
      <c r="Z238" s="682"/>
    </row>
    <row r="239" spans="1:26" ht="15">
      <c r="A239" s="682"/>
      <c r="B239" s="683"/>
      <c r="C239" s="683"/>
      <c r="D239" s="684"/>
      <c r="E239" s="684"/>
      <c r="F239" s="683"/>
      <c r="G239" s="683"/>
      <c r="H239" s="683"/>
      <c r="I239" s="683"/>
      <c r="J239" s="682"/>
      <c r="K239" s="682"/>
      <c r="L239" s="682"/>
      <c r="M239" s="682"/>
      <c r="N239" s="682"/>
      <c r="O239" s="682"/>
      <c r="P239" s="682"/>
      <c r="Q239" s="682"/>
      <c r="R239" s="682"/>
      <c r="S239" s="682"/>
      <c r="T239" s="682"/>
      <c r="U239" s="682"/>
      <c r="V239" s="682"/>
      <c r="W239" s="682"/>
      <c r="X239" s="682"/>
      <c r="Y239" s="682"/>
      <c r="Z239" s="682"/>
    </row>
    <row r="240" spans="1:26" ht="15">
      <c r="A240" s="682"/>
      <c r="B240" s="683"/>
      <c r="C240" s="683"/>
      <c r="D240" s="684"/>
      <c r="E240" s="684"/>
      <c r="F240" s="683"/>
      <c r="G240" s="683"/>
      <c r="H240" s="683"/>
      <c r="I240" s="683"/>
      <c r="J240" s="682"/>
      <c r="K240" s="682"/>
      <c r="L240" s="682"/>
      <c r="M240" s="682"/>
      <c r="N240" s="682"/>
      <c r="O240" s="682"/>
      <c r="P240" s="682"/>
      <c r="Q240" s="682"/>
      <c r="R240" s="682"/>
      <c r="S240" s="682"/>
      <c r="T240" s="682"/>
      <c r="U240" s="682"/>
      <c r="V240" s="682"/>
      <c r="W240" s="682"/>
      <c r="X240" s="682"/>
      <c r="Y240" s="682"/>
      <c r="Z240" s="682"/>
    </row>
    <row r="241" spans="1:26" ht="15">
      <c r="A241" s="682"/>
      <c r="B241" s="683"/>
      <c r="C241" s="683"/>
      <c r="D241" s="684"/>
      <c r="E241" s="684"/>
      <c r="F241" s="683"/>
      <c r="G241" s="683"/>
      <c r="H241" s="683"/>
      <c r="I241" s="683"/>
      <c r="J241" s="682"/>
      <c r="K241" s="682"/>
      <c r="L241" s="682"/>
      <c r="M241" s="682"/>
      <c r="N241" s="682"/>
      <c r="O241" s="682"/>
      <c r="P241" s="682"/>
      <c r="Q241" s="682"/>
      <c r="R241" s="682"/>
      <c r="S241" s="682"/>
      <c r="T241" s="682"/>
      <c r="U241" s="682"/>
      <c r="V241" s="682"/>
      <c r="W241" s="682"/>
      <c r="X241" s="682"/>
      <c r="Y241" s="682"/>
      <c r="Z241" s="682"/>
    </row>
    <row r="242" spans="1:26" ht="15">
      <c r="A242" s="682"/>
      <c r="B242" s="683"/>
      <c r="C242" s="683"/>
      <c r="D242" s="684"/>
      <c r="E242" s="684"/>
      <c r="F242" s="683"/>
      <c r="G242" s="683"/>
      <c r="H242" s="683"/>
      <c r="I242" s="683"/>
      <c r="J242" s="682"/>
      <c r="K242" s="682"/>
      <c r="L242" s="682"/>
      <c r="M242" s="682"/>
      <c r="N242" s="682"/>
      <c r="O242" s="682"/>
      <c r="P242" s="682"/>
      <c r="Q242" s="682"/>
      <c r="R242" s="682"/>
      <c r="S242" s="682"/>
      <c r="T242" s="682"/>
      <c r="U242" s="682"/>
      <c r="V242" s="682"/>
      <c r="W242" s="682"/>
      <c r="X242" s="682"/>
      <c r="Y242" s="682"/>
      <c r="Z242" s="682"/>
    </row>
    <row r="243" spans="1:26" ht="15">
      <c r="A243" s="682"/>
      <c r="B243" s="683"/>
      <c r="C243" s="683"/>
      <c r="D243" s="684"/>
      <c r="E243" s="684"/>
      <c r="F243" s="683"/>
      <c r="G243" s="683"/>
      <c r="H243" s="683"/>
      <c r="I243" s="683"/>
      <c r="J243" s="682"/>
      <c r="K243" s="682"/>
      <c r="L243" s="682"/>
      <c r="M243" s="682"/>
      <c r="N243" s="682"/>
      <c r="O243" s="682"/>
      <c r="P243" s="682"/>
      <c r="Q243" s="682"/>
      <c r="R243" s="682"/>
      <c r="S243" s="682"/>
      <c r="T243" s="682"/>
      <c r="U243" s="682"/>
      <c r="V243" s="682"/>
      <c r="W243" s="682"/>
      <c r="X243" s="682"/>
      <c r="Y243" s="682"/>
      <c r="Z243" s="682"/>
    </row>
    <row r="244" spans="1:26" ht="15">
      <c r="A244" s="682"/>
      <c r="B244" s="683"/>
      <c r="C244" s="683"/>
      <c r="D244" s="684"/>
      <c r="E244" s="684"/>
      <c r="F244" s="683"/>
      <c r="G244" s="683"/>
      <c r="H244" s="683"/>
      <c r="I244" s="683"/>
      <c r="J244" s="682"/>
      <c r="K244" s="682"/>
      <c r="L244" s="682"/>
      <c r="M244" s="682"/>
      <c r="N244" s="682"/>
      <c r="O244" s="682"/>
      <c r="P244" s="682"/>
      <c r="Q244" s="682"/>
      <c r="R244" s="682"/>
      <c r="S244" s="682"/>
      <c r="T244" s="682"/>
      <c r="U244" s="682"/>
      <c r="V244" s="682"/>
      <c r="W244" s="682"/>
      <c r="X244" s="682"/>
      <c r="Y244" s="682"/>
      <c r="Z244" s="682"/>
    </row>
    <row r="245" spans="1:26" ht="15">
      <c r="A245" s="682"/>
      <c r="B245" s="683"/>
      <c r="C245" s="683"/>
      <c r="D245" s="684"/>
      <c r="E245" s="684"/>
      <c r="F245" s="683"/>
      <c r="G245" s="683"/>
      <c r="H245" s="683"/>
      <c r="I245" s="683"/>
      <c r="J245" s="682"/>
      <c r="K245" s="682"/>
      <c r="L245" s="682"/>
      <c r="M245" s="682"/>
      <c r="N245" s="682"/>
      <c r="O245" s="682"/>
      <c r="P245" s="682"/>
      <c r="Q245" s="682"/>
      <c r="R245" s="682"/>
      <c r="S245" s="682"/>
      <c r="T245" s="682"/>
      <c r="U245" s="682"/>
      <c r="V245" s="682"/>
      <c r="W245" s="682"/>
      <c r="X245" s="682"/>
      <c r="Y245" s="682"/>
      <c r="Z245" s="682"/>
    </row>
    <row r="246" spans="1:26" ht="15">
      <c r="A246" s="682"/>
      <c r="B246" s="683"/>
      <c r="C246" s="683"/>
      <c r="D246" s="684"/>
      <c r="E246" s="684"/>
      <c r="F246" s="683"/>
      <c r="G246" s="683"/>
      <c r="H246" s="683"/>
      <c r="I246" s="683"/>
      <c r="J246" s="682"/>
      <c r="K246" s="682"/>
      <c r="L246" s="682"/>
      <c r="M246" s="682"/>
      <c r="N246" s="682"/>
      <c r="O246" s="682"/>
      <c r="P246" s="682"/>
      <c r="Q246" s="682"/>
      <c r="R246" s="682"/>
      <c r="S246" s="682"/>
      <c r="T246" s="682"/>
      <c r="U246" s="682"/>
      <c r="V246" s="682"/>
      <c r="W246" s="682"/>
      <c r="X246" s="682"/>
      <c r="Y246" s="682"/>
      <c r="Z246" s="682"/>
    </row>
    <row r="247" spans="1:26" ht="15">
      <c r="A247" s="682"/>
      <c r="B247" s="683"/>
      <c r="C247" s="683"/>
      <c r="D247" s="684"/>
      <c r="E247" s="684"/>
      <c r="F247" s="683"/>
      <c r="G247" s="683"/>
      <c r="H247" s="683"/>
      <c r="I247" s="683"/>
      <c r="J247" s="682"/>
      <c r="K247" s="682"/>
      <c r="L247" s="682"/>
      <c r="M247" s="682"/>
      <c r="N247" s="682"/>
      <c r="O247" s="682"/>
      <c r="P247" s="682"/>
      <c r="Q247" s="682"/>
      <c r="R247" s="682"/>
      <c r="S247" s="682"/>
      <c r="T247" s="682"/>
      <c r="U247" s="682"/>
      <c r="V247" s="682"/>
      <c r="W247" s="682"/>
      <c r="X247" s="682"/>
      <c r="Y247" s="682"/>
      <c r="Z247" s="682"/>
    </row>
    <row r="248" spans="1:26" ht="15">
      <c r="A248" s="682"/>
      <c r="B248" s="683"/>
      <c r="C248" s="683"/>
      <c r="D248" s="684"/>
      <c r="E248" s="684"/>
      <c r="F248" s="683"/>
      <c r="G248" s="683"/>
      <c r="H248" s="683"/>
      <c r="I248" s="683"/>
      <c r="J248" s="682"/>
      <c r="K248" s="682"/>
      <c r="L248" s="682"/>
      <c r="M248" s="682"/>
      <c r="N248" s="682"/>
      <c r="O248" s="682"/>
      <c r="P248" s="682"/>
      <c r="Q248" s="682"/>
      <c r="R248" s="682"/>
      <c r="S248" s="682"/>
      <c r="T248" s="682"/>
      <c r="U248" s="682"/>
      <c r="V248" s="682"/>
      <c r="W248" s="682"/>
      <c r="X248" s="682"/>
      <c r="Y248" s="682"/>
      <c r="Z248" s="682"/>
    </row>
    <row r="249" spans="1:26" ht="15">
      <c r="A249" s="682"/>
      <c r="B249" s="683"/>
      <c r="C249" s="683"/>
      <c r="D249" s="684"/>
      <c r="E249" s="684"/>
      <c r="F249" s="683"/>
      <c r="G249" s="683"/>
      <c r="H249" s="683"/>
      <c r="I249" s="683"/>
      <c r="J249" s="682"/>
      <c r="K249" s="682"/>
      <c r="L249" s="682"/>
      <c r="M249" s="682"/>
      <c r="N249" s="682"/>
      <c r="O249" s="682"/>
      <c r="P249" s="682"/>
      <c r="Q249" s="682"/>
      <c r="R249" s="682"/>
      <c r="S249" s="682"/>
      <c r="T249" s="682"/>
      <c r="U249" s="682"/>
      <c r="V249" s="682"/>
      <c r="W249" s="682"/>
      <c r="X249" s="682"/>
      <c r="Y249" s="682"/>
      <c r="Z249" s="682"/>
    </row>
    <row r="250" spans="1:26" ht="15">
      <c r="A250" s="682"/>
      <c r="B250" s="683"/>
      <c r="C250" s="683"/>
      <c r="D250" s="684"/>
      <c r="E250" s="684"/>
      <c r="F250" s="683"/>
      <c r="G250" s="683"/>
      <c r="H250" s="683"/>
      <c r="I250" s="683"/>
      <c r="J250" s="682"/>
      <c r="K250" s="682"/>
      <c r="L250" s="682"/>
      <c r="M250" s="682"/>
      <c r="N250" s="682"/>
      <c r="O250" s="682"/>
      <c r="P250" s="682"/>
      <c r="Q250" s="682"/>
      <c r="R250" s="682"/>
      <c r="S250" s="682"/>
      <c r="T250" s="682"/>
      <c r="U250" s="682"/>
      <c r="V250" s="682"/>
      <c r="W250" s="682"/>
      <c r="X250" s="682"/>
      <c r="Y250" s="682"/>
      <c r="Z250" s="682"/>
    </row>
    <row r="251" spans="1:26" ht="15">
      <c r="A251" s="682"/>
      <c r="B251" s="683"/>
      <c r="C251" s="683"/>
      <c r="D251" s="684"/>
      <c r="E251" s="684"/>
      <c r="F251" s="683"/>
      <c r="G251" s="683"/>
      <c r="H251" s="683"/>
      <c r="I251" s="683"/>
      <c r="J251" s="682"/>
      <c r="K251" s="682"/>
      <c r="L251" s="682"/>
      <c r="M251" s="682"/>
      <c r="N251" s="682"/>
      <c r="O251" s="682"/>
      <c r="P251" s="682"/>
      <c r="Q251" s="682"/>
      <c r="R251" s="682"/>
      <c r="S251" s="682"/>
      <c r="T251" s="682"/>
      <c r="U251" s="682"/>
      <c r="V251" s="682"/>
      <c r="W251" s="682"/>
      <c r="X251" s="682"/>
      <c r="Y251" s="682"/>
      <c r="Z251" s="682"/>
    </row>
    <row r="252" spans="1:26" ht="15">
      <c r="A252" s="682"/>
      <c r="B252" s="683"/>
      <c r="C252" s="683"/>
      <c r="D252" s="684"/>
      <c r="E252" s="684"/>
      <c r="F252" s="683"/>
      <c r="G252" s="683"/>
      <c r="H252" s="683"/>
      <c r="I252" s="683"/>
      <c r="J252" s="682"/>
      <c r="K252" s="682"/>
      <c r="L252" s="682"/>
      <c r="M252" s="682"/>
      <c r="N252" s="682"/>
      <c r="O252" s="682"/>
      <c r="P252" s="682"/>
      <c r="Q252" s="682"/>
      <c r="R252" s="682"/>
      <c r="S252" s="682"/>
      <c r="T252" s="682"/>
      <c r="U252" s="682"/>
      <c r="V252" s="682"/>
      <c r="W252" s="682"/>
      <c r="X252" s="682"/>
      <c r="Y252" s="682"/>
      <c r="Z252" s="682"/>
    </row>
    <row r="253" spans="1:26" ht="15">
      <c r="A253" s="682"/>
      <c r="B253" s="683"/>
      <c r="C253" s="683"/>
      <c r="D253" s="684"/>
      <c r="E253" s="684"/>
      <c r="F253" s="683"/>
      <c r="G253" s="683"/>
      <c r="H253" s="683"/>
      <c r="I253" s="683"/>
      <c r="J253" s="682"/>
      <c r="K253" s="682"/>
      <c r="L253" s="682"/>
      <c r="M253" s="682"/>
      <c r="N253" s="682"/>
      <c r="O253" s="682"/>
      <c r="P253" s="682"/>
      <c r="Q253" s="682"/>
      <c r="R253" s="682"/>
      <c r="S253" s="682"/>
      <c r="T253" s="682"/>
      <c r="U253" s="682"/>
      <c r="V253" s="682"/>
      <c r="W253" s="682"/>
      <c r="X253" s="682"/>
      <c r="Y253" s="682"/>
      <c r="Z253" s="682"/>
    </row>
    <row r="254" spans="1:26" ht="15">
      <c r="A254" s="682"/>
      <c r="B254" s="683"/>
      <c r="C254" s="683"/>
      <c r="D254" s="684"/>
      <c r="E254" s="684"/>
      <c r="F254" s="683"/>
      <c r="G254" s="683"/>
      <c r="H254" s="683"/>
      <c r="I254" s="683"/>
      <c r="J254" s="682"/>
      <c r="K254" s="682"/>
      <c r="L254" s="682"/>
      <c r="M254" s="682"/>
      <c r="N254" s="682"/>
      <c r="O254" s="682"/>
      <c r="P254" s="682"/>
      <c r="Q254" s="682"/>
      <c r="R254" s="682"/>
      <c r="S254" s="682"/>
      <c r="T254" s="682"/>
      <c r="U254" s="682"/>
      <c r="V254" s="682"/>
      <c r="W254" s="682"/>
      <c r="X254" s="682"/>
      <c r="Y254" s="682"/>
      <c r="Z254" s="682"/>
    </row>
    <row r="255" spans="1:26" ht="15">
      <c r="A255" s="682"/>
      <c r="B255" s="683"/>
      <c r="C255" s="683"/>
      <c r="D255" s="684"/>
      <c r="E255" s="684"/>
      <c r="F255" s="683"/>
      <c r="G255" s="683"/>
      <c r="H255" s="683"/>
      <c r="I255" s="683"/>
      <c r="J255" s="682"/>
      <c r="K255" s="682"/>
      <c r="L255" s="682"/>
      <c r="M255" s="682"/>
      <c r="N255" s="682"/>
      <c r="O255" s="682"/>
      <c r="P255" s="682"/>
      <c r="Q255" s="682"/>
      <c r="R255" s="682"/>
      <c r="S255" s="682"/>
      <c r="T255" s="682"/>
      <c r="U255" s="682"/>
      <c r="V255" s="682"/>
      <c r="W255" s="682"/>
      <c r="X255" s="682"/>
      <c r="Y255" s="682"/>
      <c r="Z255" s="682"/>
    </row>
    <row r="256" spans="1:26" ht="15">
      <c r="A256" s="682"/>
      <c r="B256" s="683"/>
      <c r="C256" s="683"/>
      <c r="D256" s="684"/>
      <c r="E256" s="684"/>
      <c r="F256" s="683"/>
      <c r="G256" s="683"/>
      <c r="H256" s="683"/>
      <c r="I256" s="683"/>
      <c r="J256" s="682"/>
      <c r="K256" s="682"/>
      <c r="L256" s="682"/>
      <c r="M256" s="682"/>
      <c r="N256" s="682"/>
      <c r="O256" s="682"/>
      <c r="P256" s="682"/>
      <c r="Q256" s="682"/>
      <c r="R256" s="682"/>
      <c r="S256" s="682"/>
      <c r="T256" s="682"/>
      <c r="U256" s="682"/>
      <c r="V256" s="682"/>
      <c r="W256" s="682"/>
      <c r="X256" s="682"/>
      <c r="Y256" s="682"/>
      <c r="Z256" s="682"/>
    </row>
    <row r="257" spans="1:26" ht="15">
      <c r="A257" s="682"/>
      <c r="B257" s="683"/>
      <c r="C257" s="683"/>
      <c r="D257" s="684"/>
      <c r="E257" s="684"/>
      <c r="F257" s="683"/>
      <c r="G257" s="683"/>
      <c r="H257" s="683"/>
      <c r="I257" s="683"/>
      <c r="J257" s="682"/>
      <c r="K257" s="682"/>
      <c r="L257" s="682"/>
      <c r="M257" s="682"/>
      <c r="N257" s="682"/>
      <c r="O257" s="682"/>
      <c r="P257" s="682"/>
      <c r="Q257" s="682"/>
      <c r="R257" s="682"/>
      <c r="S257" s="682"/>
      <c r="T257" s="682"/>
      <c r="U257" s="682"/>
      <c r="V257" s="682"/>
      <c r="W257" s="682"/>
      <c r="X257" s="682"/>
      <c r="Y257" s="682"/>
      <c r="Z257" s="682"/>
    </row>
    <row r="258" spans="1:26" ht="15">
      <c r="A258" s="682"/>
      <c r="B258" s="683"/>
      <c r="C258" s="683"/>
      <c r="D258" s="684"/>
      <c r="E258" s="684"/>
      <c r="F258" s="683"/>
      <c r="G258" s="683"/>
      <c r="H258" s="683"/>
      <c r="I258" s="683"/>
      <c r="J258" s="682"/>
      <c r="K258" s="682"/>
      <c r="L258" s="682"/>
      <c r="M258" s="682"/>
      <c r="N258" s="682"/>
      <c r="O258" s="682"/>
      <c r="P258" s="682"/>
      <c r="Q258" s="682"/>
      <c r="R258" s="682"/>
      <c r="S258" s="682"/>
      <c r="T258" s="682"/>
      <c r="U258" s="682"/>
      <c r="V258" s="682"/>
      <c r="W258" s="682"/>
      <c r="X258" s="682"/>
      <c r="Y258" s="682"/>
      <c r="Z258" s="682"/>
    </row>
    <row r="259" spans="1:26" ht="15">
      <c r="A259" s="682"/>
      <c r="B259" s="683"/>
      <c r="C259" s="683"/>
      <c r="D259" s="684"/>
      <c r="E259" s="684"/>
      <c r="F259" s="683"/>
      <c r="G259" s="683"/>
      <c r="H259" s="683"/>
      <c r="I259" s="683"/>
      <c r="J259" s="682"/>
      <c r="K259" s="682"/>
      <c r="L259" s="682"/>
      <c r="M259" s="682"/>
      <c r="N259" s="682"/>
      <c r="O259" s="682"/>
      <c r="P259" s="682"/>
      <c r="Q259" s="682"/>
      <c r="R259" s="682"/>
      <c r="S259" s="682"/>
      <c r="T259" s="682"/>
      <c r="U259" s="682"/>
      <c r="V259" s="682"/>
      <c r="W259" s="682"/>
      <c r="X259" s="682"/>
      <c r="Y259" s="682"/>
      <c r="Z259" s="682"/>
    </row>
    <row r="260" spans="1:26" ht="15">
      <c r="A260" s="682"/>
      <c r="B260" s="683"/>
      <c r="C260" s="683"/>
      <c r="D260" s="684"/>
      <c r="E260" s="684"/>
      <c r="F260" s="683"/>
      <c r="G260" s="683"/>
      <c r="H260" s="683"/>
      <c r="I260" s="683"/>
      <c r="J260" s="682"/>
      <c r="K260" s="682"/>
      <c r="L260" s="682"/>
      <c r="M260" s="682"/>
      <c r="N260" s="682"/>
      <c r="O260" s="682"/>
      <c r="P260" s="682"/>
      <c r="Q260" s="682"/>
      <c r="R260" s="682"/>
      <c r="S260" s="682"/>
      <c r="T260" s="682"/>
      <c r="U260" s="682"/>
      <c r="V260" s="682"/>
      <c r="W260" s="682"/>
      <c r="X260" s="682"/>
      <c r="Y260" s="682"/>
      <c r="Z260" s="682"/>
    </row>
    <row r="261" spans="1:26" ht="15">
      <c r="A261" s="682"/>
      <c r="B261" s="683"/>
      <c r="C261" s="683"/>
      <c r="D261" s="684"/>
      <c r="E261" s="684"/>
      <c r="F261" s="683"/>
      <c r="G261" s="683"/>
      <c r="H261" s="683"/>
      <c r="I261" s="683"/>
      <c r="J261" s="682"/>
      <c r="K261" s="682"/>
      <c r="L261" s="682"/>
      <c r="M261" s="682"/>
      <c r="N261" s="682"/>
      <c r="O261" s="682"/>
      <c r="P261" s="682"/>
      <c r="Q261" s="682"/>
      <c r="R261" s="682"/>
      <c r="S261" s="682"/>
      <c r="T261" s="682"/>
      <c r="U261" s="682"/>
      <c r="V261" s="682"/>
      <c r="W261" s="682"/>
      <c r="X261" s="682"/>
      <c r="Y261" s="682"/>
      <c r="Z261" s="682"/>
    </row>
    <row r="262" spans="1:26" ht="15">
      <c r="A262" s="682"/>
      <c r="B262" s="683"/>
      <c r="C262" s="683"/>
      <c r="D262" s="684"/>
      <c r="E262" s="684"/>
      <c r="F262" s="683"/>
      <c r="G262" s="683"/>
      <c r="H262" s="683"/>
      <c r="I262" s="683"/>
      <c r="J262" s="682"/>
      <c r="K262" s="682"/>
      <c r="L262" s="682"/>
      <c r="M262" s="682"/>
      <c r="N262" s="682"/>
      <c r="O262" s="682"/>
      <c r="P262" s="682"/>
      <c r="Q262" s="682"/>
      <c r="R262" s="682"/>
      <c r="S262" s="682"/>
      <c r="T262" s="682"/>
      <c r="U262" s="682"/>
      <c r="V262" s="682"/>
      <c r="W262" s="682"/>
      <c r="X262" s="682"/>
      <c r="Y262" s="682"/>
      <c r="Z262" s="682"/>
    </row>
    <row r="263" spans="1:26" ht="15">
      <c r="A263" s="682"/>
      <c r="B263" s="683"/>
      <c r="C263" s="683"/>
      <c r="D263" s="684"/>
      <c r="E263" s="684"/>
      <c r="F263" s="683"/>
      <c r="G263" s="683"/>
      <c r="H263" s="683"/>
      <c r="I263" s="683"/>
      <c r="J263" s="682"/>
      <c r="K263" s="682"/>
      <c r="L263" s="682"/>
      <c r="M263" s="682"/>
      <c r="N263" s="682"/>
      <c r="O263" s="682"/>
      <c r="P263" s="682"/>
      <c r="Q263" s="682"/>
      <c r="R263" s="682"/>
      <c r="S263" s="682"/>
      <c r="T263" s="682"/>
      <c r="U263" s="682"/>
      <c r="V263" s="682"/>
      <c r="W263" s="682"/>
      <c r="X263" s="682"/>
      <c r="Y263" s="682"/>
      <c r="Z263" s="682"/>
    </row>
    <row r="264" spans="1:26" ht="15">
      <c r="A264" s="682"/>
      <c r="B264" s="683"/>
      <c r="C264" s="683"/>
      <c r="D264" s="684"/>
      <c r="E264" s="684"/>
      <c r="F264" s="683"/>
      <c r="G264" s="683"/>
      <c r="H264" s="683"/>
      <c r="I264" s="683"/>
      <c r="J264" s="682"/>
      <c r="K264" s="682"/>
      <c r="L264" s="682"/>
      <c r="M264" s="682"/>
      <c r="N264" s="682"/>
      <c r="O264" s="682"/>
      <c r="P264" s="682"/>
      <c r="Q264" s="682"/>
      <c r="R264" s="682"/>
      <c r="S264" s="682"/>
      <c r="T264" s="682"/>
      <c r="U264" s="682"/>
      <c r="V264" s="682"/>
      <c r="W264" s="682"/>
      <c r="X264" s="682"/>
      <c r="Y264" s="682"/>
      <c r="Z264" s="682"/>
    </row>
    <row r="265" spans="1:26" ht="15">
      <c r="A265" s="682"/>
      <c r="B265" s="683"/>
      <c r="C265" s="683"/>
      <c r="D265" s="684"/>
      <c r="E265" s="684"/>
      <c r="F265" s="683"/>
      <c r="G265" s="683"/>
      <c r="H265" s="683"/>
      <c r="I265" s="683"/>
      <c r="J265" s="682"/>
      <c r="K265" s="682"/>
      <c r="L265" s="682"/>
      <c r="M265" s="682"/>
      <c r="N265" s="682"/>
      <c r="O265" s="682"/>
      <c r="P265" s="682"/>
      <c r="Q265" s="682"/>
      <c r="R265" s="682"/>
      <c r="S265" s="682"/>
      <c r="T265" s="682"/>
      <c r="U265" s="682"/>
      <c r="V265" s="682"/>
      <c r="W265" s="682"/>
      <c r="X265" s="682"/>
      <c r="Y265" s="682"/>
      <c r="Z265" s="682"/>
    </row>
    <row r="266" spans="1:26" ht="15">
      <c r="A266" s="682"/>
      <c r="B266" s="683"/>
      <c r="C266" s="683"/>
      <c r="D266" s="684"/>
      <c r="E266" s="684"/>
      <c r="F266" s="683"/>
      <c r="G266" s="683"/>
      <c r="H266" s="683"/>
      <c r="I266" s="683"/>
      <c r="J266" s="682"/>
      <c r="K266" s="682"/>
      <c r="L266" s="682"/>
      <c r="M266" s="682"/>
      <c r="N266" s="682"/>
      <c r="O266" s="682"/>
      <c r="P266" s="682"/>
      <c r="Q266" s="682"/>
      <c r="R266" s="682"/>
      <c r="S266" s="682"/>
      <c r="T266" s="682"/>
      <c r="U266" s="682"/>
      <c r="V266" s="682"/>
      <c r="W266" s="682"/>
      <c r="X266" s="682"/>
      <c r="Y266" s="682"/>
      <c r="Z266" s="682"/>
    </row>
    <row r="267" spans="1:26" ht="15">
      <c r="A267" s="682"/>
      <c r="B267" s="683"/>
      <c r="C267" s="683"/>
      <c r="D267" s="684"/>
      <c r="E267" s="684"/>
      <c r="F267" s="683"/>
      <c r="G267" s="683"/>
      <c r="H267" s="683"/>
      <c r="I267" s="683"/>
      <c r="J267" s="682"/>
      <c r="K267" s="682"/>
      <c r="L267" s="682"/>
      <c r="M267" s="682"/>
      <c r="N267" s="682"/>
      <c r="O267" s="682"/>
      <c r="P267" s="682"/>
      <c r="Q267" s="682"/>
      <c r="R267" s="682"/>
      <c r="S267" s="682"/>
      <c r="T267" s="682"/>
      <c r="U267" s="682"/>
      <c r="V267" s="682"/>
      <c r="W267" s="682"/>
      <c r="X267" s="682"/>
      <c r="Y267" s="682"/>
      <c r="Z267" s="682"/>
    </row>
    <row r="268" spans="1:26" ht="15">
      <c r="A268" s="682"/>
      <c r="B268" s="683"/>
      <c r="C268" s="683"/>
      <c r="D268" s="684"/>
      <c r="E268" s="684"/>
      <c r="F268" s="683"/>
      <c r="G268" s="683"/>
      <c r="H268" s="683"/>
      <c r="I268" s="683"/>
      <c r="J268" s="682"/>
      <c r="K268" s="682"/>
      <c r="L268" s="682"/>
      <c r="M268" s="682"/>
      <c r="N268" s="682"/>
      <c r="O268" s="682"/>
      <c r="P268" s="682"/>
      <c r="Q268" s="682"/>
      <c r="R268" s="682"/>
      <c r="S268" s="682"/>
      <c r="T268" s="682"/>
      <c r="U268" s="682"/>
      <c r="V268" s="682"/>
      <c r="W268" s="682"/>
      <c r="X268" s="682"/>
      <c r="Y268" s="682"/>
      <c r="Z268" s="682"/>
    </row>
    <row r="269" spans="1:26" ht="15">
      <c r="A269" s="682"/>
      <c r="B269" s="683"/>
      <c r="C269" s="683"/>
      <c r="D269" s="684"/>
      <c r="E269" s="684"/>
      <c r="F269" s="683"/>
      <c r="G269" s="683"/>
      <c r="H269" s="683"/>
      <c r="I269" s="683"/>
      <c r="J269" s="682"/>
      <c r="K269" s="682"/>
      <c r="L269" s="682"/>
      <c r="M269" s="682"/>
      <c r="N269" s="682"/>
      <c r="O269" s="682"/>
      <c r="P269" s="682"/>
      <c r="Q269" s="682"/>
      <c r="R269" s="682"/>
      <c r="S269" s="682"/>
      <c r="T269" s="682"/>
      <c r="U269" s="682"/>
      <c r="V269" s="682"/>
      <c r="W269" s="682"/>
      <c r="X269" s="682"/>
      <c r="Y269" s="682"/>
      <c r="Z269" s="682"/>
    </row>
    <row r="270" spans="1:26" ht="15">
      <c r="A270" s="682"/>
      <c r="B270" s="683"/>
      <c r="C270" s="683"/>
      <c r="D270" s="684"/>
      <c r="E270" s="684"/>
      <c r="F270" s="683"/>
      <c r="G270" s="683"/>
      <c r="H270" s="683"/>
      <c r="I270" s="683"/>
      <c r="J270" s="682"/>
      <c r="K270" s="682"/>
      <c r="L270" s="682"/>
      <c r="M270" s="682"/>
      <c r="N270" s="682"/>
      <c r="O270" s="682"/>
      <c r="P270" s="682"/>
      <c r="Q270" s="682"/>
      <c r="R270" s="682"/>
      <c r="S270" s="682"/>
      <c r="T270" s="682"/>
      <c r="U270" s="682"/>
      <c r="V270" s="682"/>
      <c r="W270" s="682"/>
      <c r="X270" s="682"/>
      <c r="Y270" s="682"/>
      <c r="Z270" s="682"/>
    </row>
    <row r="271" spans="1:26" ht="15">
      <c r="A271" s="682"/>
      <c r="B271" s="683"/>
      <c r="C271" s="683"/>
      <c r="D271" s="684"/>
      <c r="E271" s="684"/>
      <c r="F271" s="683"/>
      <c r="G271" s="683"/>
      <c r="H271" s="683"/>
      <c r="I271" s="683"/>
      <c r="J271" s="682"/>
      <c r="K271" s="682"/>
      <c r="L271" s="682"/>
      <c r="M271" s="682"/>
      <c r="N271" s="682"/>
      <c r="O271" s="682"/>
      <c r="P271" s="682"/>
      <c r="Q271" s="682"/>
      <c r="R271" s="682"/>
      <c r="S271" s="682"/>
      <c r="T271" s="682"/>
      <c r="U271" s="682"/>
      <c r="V271" s="682"/>
      <c r="W271" s="682"/>
      <c r="X271" s="682"/>
      <c r="Y271" s="682"/>
      <c r="Z271" s="682"/>
    </row>
    <row r="272" spans="1:26" ht="15">
      <c r="A272" s="682"/>
      <c r="B272" s="683"/>
      <c r="C272" s="683"/>
      <c r="D272" s="684"/>
      <c r="E272" s="684"/>
      <c r="F272" s="683"/>
      <c r="G272" s="683"/>
      <c r="H272" s="683"/>
      <c r="I272" s="683"/>
      <c r="J272" s="682"/>
      <c r="K272" s="682"/>
      <c r="L272" s="682"/>
      <c r="M272" s="682"/>
      <c r="N272" s="682"/>
      <c r="O272" s="682"/>
      <c r="P272" s="682"/>
      <c r="Q272" s="682"/>
      <c r="R272" s="682"/>
      <c r="S272" s="682"/>
      <c r="T272" s="682"/>
      <c r="U272" s="682"/>
      <c r="V272" s="682"/>
      <c r="W272" s="682"/>
      <c r="X272" s="682"/>
      <c r="Y272" s="682"/>
      <c r="Z272" s="682"/>
    </row>
    <row r="273" spans="1:26" ht="15">
      <c r="A273" s="682"/>
      <c r="B273" s="683"/>
      <c r="C273" s="683"/>
      <c r="D273" s="684"/>
      <c r="E273" s="684"/>
      <c r="F273" s="683"/>
      <c r="G273" s="683"/>
      <c r="H273" s="683"/>
      <c r="I273" s="683"/>
      <c r="J273" s="682"/>
      <c r="K273" s="682"/>
      <c r="L273" s="682"/>
      <c r="M273" s="682"/>
      <c r="N273" s="682"/>
      <c r="O273" s="682"/>
      <c r="P273" s="682"/>
      <c r="Q273" s="682"/>
      <c r="R273" s="682"/>
      <c r="S273" s="682"/>
      <c r="T273" s="682"/>
      <c r="U273" s="682"/>
      <c r="V273" s="682"/>
      <c r="W273" s="682"/>
      <c r="X273" s="682"/>
      <c r="Y273" s="682"/>
      <c r="Z273" s="682"/>
    </row>
    <row r="274" spans="1:26" ht="15">
      <c r="A274" s="682"/>
      <c r="B274" s="683"/>
      <c r="C274" s="683"/>
      <c r="D274" s="684"/>
      <c r="E274" s="684"/>
      <c r="F274" s="683"/>
      <c r="G274" s="683"/>
      <c r="H274" s="683"/>
      <c r="I274" s="683"/>
      <c r="J274" s="682"/>
      <c r="K274" s="682"/>
      <c r="L274" s="682"/>
      <c r="M274" s="682"/>
      <c r="N274" s="682"/>
      <c r="O274" s="682"/>
      <c r="P274" s="682"/>
      <c r="Q274" s="682"/>
      <c r="R274" s="682"/>
      <c r="S274" s="682"/>
      <c r="T274" s="682"/>
      <c r="U274" s="682"/>
      <c r="V274" s="682"/>
      <c r="W274" s="682"/>
      <c r="X274" s="682"/>
      <c r="Y274" s="682"/>
      <c r="Z274" s="682"/>
    </row>
    <row r="275" spans="1:26" ht="15">
      <c r="A275" s="682"/>
      <c r="B275" s="683"/>
      <c r="C275" s="683"/>
      <c r="D275" s="684"/>
      <c r="E275" s="684"/>
      <c r="F275" s="683"/>
      <c r="G275" s="683"/>
      <c r="H275" s="683"/>
      <c r="I275" s="683"/>
      <c r="J275" s="682"/>
      <c r="K275" s="682"/>
      <c r="L275" s="682"/>
      <c r="M275" s="682"/>
      <c r="N275" s="682"/>
      <c r="O275" s="682"/>
      <c r="P275" s="682"/>
      <c r="Q275" s="682"/>
      <c r="R275" s="682"/>
      <c r="S275" s="682"/>
      <c r="T275" s="682"/>
      <c r="U275" s="682"/>
      <c r="V275" s="682"/>
      <c r="W275" s="682"/>
      <c r="X275" s="682"/>
      <c r="Y275" s="682"/>
      <c r="Z275" s="682"/>
    </row>
    <row r="276" spans="1:26" ht="15">
      <c r="A276" s="682"/>
      <c r="B276" s="683"/>
      <c r="C276" s="683"/>
      <c r="D276" s="684"/>
      <c r="E276" s="684"/>
      <c r="F276" s="683"/>
      <c r="G276" s="683"/>
      <c r="H276" s="683"/>
      <c r="I276" s="683"/>
      <c r="J276" s="682"/>
      <c r="K276" s="682"/>
      <c r="L276" s="682"/>
      <c r="M276" s="682"/>
      <c r="N276" s="682"/>
      <c r="O276" s="682"/>
      <c r="P276" s="682"/>
      <c r="Q276" s="682"/>
      <c r="R276" s="682"/>
      <c r="S276" s="682"/>
      <c r="T276" s="682"/>
      <c r="U276" s="682"/>
      <c r="V276" s="682"/>
      <c r="W276" s="682"/>
      <c r="X276" s="682"/>
      <c r="Y276" s="682"/>
      <c r="Z276" s="682"/>
    </row>
    <row r="277" spans="1:26" ht="15">
      <c r="A277" s="682"/>
      <c r="B277" s="683"/>
      <c r="C277" s="683"/>
      <c r="D277" s="684"/>
      <c r="E277" s="684"/>
      <c r="F277" s="683"/>
      <c r="G277" s="683"/>
      <c r="H277" s="683"/>
      <c r="I277" s="683"/>
      <c r="J277" s="682"/>
      <c r="K277" s="682"/>
      <c r="L277" s="682"/>
      <c r="M277" s="682"/>
      <c r="N277" s="682"/>
      <c r="O277" s="682"/>
      <c r="P277" s="682"/>
      <c r="Q277" s="682"/>
      <c r="R277" s="682"/>
      <c r="S277" s="682"/>
      <c r="T277" s="682"/>
      <c r="U277" s="682"/>
      <c r="V277" s="682"/>
      <c r="W277" s="682"/>
      <c r="X277" s="682"/>
      <c r="Y277" s="682"/>
      <c r="Z277" s="682"/>
    </row>
    <row r="278" spans="1:26" ht="15">
      <c r="A278" s="682"/>
      <c r="B278" s="683"/>
      <c r="C278" s="683"/>
      <c r="D278" s="684"/>
      <c r="E278" s="684"/>
      <c r="F278" s="683"/>
      <c r="G278" s="683"/>
      <c r="H278" s="683"/>
      <c r="I278" s="683"/>
      <c r="J278" s="682"/>
      <c r="K278" s="682"/>
      <c r="L278" s="682"/>
      <c r="M278" s="682"/>
      <c r="N278" s="682"/>
      <c r="O278" s="682"/>
      <c r="P278" s="682"/>
      <c r="Q278" s="682"/>
      <c r="R278" s="682"/>
      <c r="S278" s="682"/>
      <c r="T278" s="682"/>
      <c r="U278" s="682"/>
      <c r="V278" s="682"/>
      <c r="W278" s="682"/>
      <c r="X278" s="682"/>
      <c r="Y278" s="682"/>
      <c r="Z278" s="682"/>
    </row>
    <row r="279" spans="1:26" ht="15">
      <c r="A279" s="682"/>
      <c r="B279" s="683"/>
      <c r="C279" s="683"/>
      <c r="D279" s="684"/>
      <c r="E279" s="684"/>
      <c r="F279" s="683"/>
      <c r="G279" s="683"/>
      <c r="H279" s="683"/>
      <c r="I279" s="683"/>
      <c r="J279" s="682"/>
      <c r="K279" s="682"/>
      <c r="L279" s="682"/>
      <c r="M279" s="682"/>
      <c r="N279" s="682"/>
      <c r="O279" s="682"/>
      <c r="P279" s="682"/>
      <c r="Q279" s="682"/>
      <c r="R279" s="682"/>
      <c r="S279" s="682"/>
      <c r="T279" s="682"/>
      <c r="U279" s="682"/>
      <c r="V279" s="682"/>
      <c r="W279" s="682"/>
      <c r="X279" s="682"/>
      <c r="Y279" s="682"/>
      <c r="Z279" s="682"/>
    </row>
    <row r="280" spans="1:26" ht="15">
      <c r="A280" s="682"/>
      <c r="B280" s="683"/>
      <c r="C280" s="683"/>
      <c r="D280" s="684"/>
      <c r="E280" s="684"/>
      <c r="F280" s="683"/>
      <c r="G280" s="683"/>
      <c r="H280" s="683"/>
      <c r="I280" s="683"/>
      <c r="J280" s="682"/>
      <c r="K280" s="682"/>
      <c r="L280" s="682"/>
      <c r="M280" s="682"/>
      <c r="N280" s="682"/>
      <c r="O280" s="682"/>
      <c r="P280" s="682"/>
      <c r="Q280" s="682"/>
      <c r="R280" s="682"/>
      <c r="S280" s="682"/>
      <c r="T280" s="682"/>
      <c r="U280" s="682"/>
      <c r="V280" s="682"/>
      <c r="W280" s="682"/>
      <c r="X280" s="682"/>
      <c r="Y280" s="682"/>
      <c r="Z280" s="682"/>
    </row>
    <row r="281" spans="1:26" ht="15">
      <c r="A281" s="682"/>
      <c r="B281" s="683"/>
      <c r="C281" s="683"/>
      <c r="D281" s="684"/>
      <c r="E281" s="684"/>
      <c r="F281" s="683"/>
      <c r="G281" s="683"/>
      <c r="H281" s="683"/>
      <c r="I281" s="683"/>
      <c r="J281" s="682"/>
      <c r="K281" s="682"/>
      <c r="L281" s="682"/>
      <c r="M281" s="682"/>
      <c r="N281" s="682"/>
      <c r="O281" s="682"/>
      <c r="P281" s="682"/>
      <c r="Q281" s="682"/>
      <c r="R281" s="682"/>
      <c r="S281" s="682"/>
      <c r="T281" s="682"/>
      <c r="U281" s="682"/>
      <c r="V281" s="682"/>
      <c r="W281" s="682"/>
      <c r="X281" s="682"/>
      <c r="Y281" s="682"/>
      <c r="Z281" s="682"/>
    </row>
    <row r="282" spans="1:26" ht="15">
      <c r="A282" s="682"/>
      <c r="B282" s="683"/>
      <c r="C282" s="683"/>
      <c r="D282" s="684"/>
      <c r="E282" s="684"/>
      <c r="F282" s="683"/>
      <c r="G282" s="683"/>
      <c r="H282" s="683"/>
      <c r="I282" s="683"/>
      <c r="J282" s="682"/>
      <c r="K282" s="682"/>
      <c r="L282" s="682"/>
      <c r="M282" s="682"/>
      <c r="N282" s="682"/>
      <c r="O282" s="682"/>
      <c r="P282" s="682"/>
      <c r="Q282" s="682"/>
      <c r="R282" s="682"/>
      <c r="S282" s="682"/>
      <c r="T282" s="682"/>
      <c r="U282" s="682"/>
      <c r="V282" s="682"/>
      <c r="W282" s="682"/>
      <c r="X282" s="682"/>
      <c r="Y282" s="682"/>
      <c r="Z282" s="682"/>
    </row>
    <row r="283" spans="1:26" ht="15">
      <c r="A283" s="682"/>
      <c r="B283" s="683"/>
      <c r="C283" s="683"/>
      <c r="D283" s="684"/>
      <c r="E283" s="684"/>
      <c r="F283" s="683"/>
      <c r="G283" s="683"/>
      <c r="H283" s="683"/>
      <c r="I283" s="683"/>
      <c r="J283" s="682"/>
      <c r="K283" s="682"/>
      <c r="L283" s="682"/>
      <c r="M283" s="682"/>
      <c r="N283" s="682"/>
      <c r="O283" s="682"/>
      <c r="P283" s="682"/>
      <c r="Q283" s="682"/>
      <c r="R283" s="682"/>
      <c r="S283" s="682"/>
      <c r="T283" s="682"/>
      <c r="U283" s="682"/>
      <c r="V283" s="682"/>
      <c r="W283" s="682"/>
      <c r="X283" s="682"/>
      <c r="Y283" s="682"/>
      <c r="Z283" s="682"/>
    </row>
    <row r="284" spans="1:26" ht="15">
      <c r="A284" s="682"/>
      <c r="B284" s="683"/>
      <c r="C284" s="683"/>
      <c r="D284" s="684"/>
      <c r="E284" s="684"/>
      <c r="F284" s="683"/>
      <c r="G284" s="683"/>
      <c r="H284" s="683"/>
      <c r="I284" s="683"/>
      <c r="J284" s="682"/>
      <c r="K284" s="682"/>
      <c r="L284" s="682"/>
      <c r="M284" s="682"/>
      <c r="N284" s="682"/>
      <c r="O284" s="682"/>
      <c r="P284" s="682"/>
      <c r="Q284" s="682"/>
      <c r="R284" s="682"/>
      <c r="S284" s="682"/>
      <c r="T284" s="682"/>
      <c r="U284" s="682"/>
      <c r="V284" s="682"/>
      <c r="W284" s="682"/>
      <c r="X284" s="682"/>
      <c r="Y284" s="682"/>
      <c r="Z284" s="682"/>
    </row>
    <row r="285" spans="1:26" ht="15">
      <c r="A285" s="682"/>
      <c r="B285" s="683"/>
      <c r="C285" s="683"/>
      <c r="D285" s="684"/>
      <c r="E285" s="684"/>
      <c r="F285" s="683"/>
      <c r="G285" s="683"/>
      <c r="H285" s="683"/>
      <c r="I285" s="683"/>
      <c r="J285" s="682"/>
      <c r="K285" s="682"/>
      <c r="L285" s="682"/>
      <c r="M285" s="682"/>
      <c r="N285" s="682"/>
      <c r="O285" s="682"/>
      <c r="P285" s="682"/>
      <c r="Q285" s="682"/>
      <c r="R285" s="682"/>
      <c r="S285" s="682"/>
      <c r="T285" s="682"/>
      <c r="U285" s="682"/>
      <c r="V285" s="682"/>
      <c r="W285" s="682"/>
      <c r="X285" s="682"/>
      <c r="Y285" s="682"/>
      <c r="Z285" s="682"/>
    </row>
    <row r="286" spans="1:26" ht="15">
      <c r="A286" s="682"/>
      <c r="B286" s="683"/>
      <c r="C286" s="683"/>
      <c r="D286" s="684"/>
      <c r="E286" s="684"/>
      <c r="F286" s="683"/>
      <c r="G286" s="683"/>
      <c r="H286" s="683"/>
      <c r="I286" s="683"/>
      <c r="J286" s="682"/>
      <c r="K286" s="682"/>
      <c r="L286" s="682"/>
      <c r="M286" s="682"/>
      <c r="N286" s="682"/>
      <c r="O286" s="682"/>
      <c r="P286" s="682"/>
      <c r="Q286" s="682"/>
      <c r="R286" s="682"/>
      <c r="S286" s="682"/>
      <c r="T286" s="682"/>
      <c r="U286" s="682"/>
      <c r="V286" s="682"/>
      <c r="W286" s="682"/>
      <c r="X286" s="682"/>
      <c r="Y286" s="682"/>
      <c r="Z286" s="682"/>
    </row>
    <row r="287" spans="1:26" ht="15">
      <c r="A287" s="682"/>
      <c r="B287" s="683"/>
      <c r="C287" s="683"/>
      <c r="D287" s="684"/>
      <c r="E287" s="684"/>
      <c r="F287" s="683"/>
      <c r="G287" s="683"/>
      <c r="H287" s="683"/>
      <c r="I287" s="683"/>
      <c r="J287" s="682"/>
      <c r="K287" s="682"/>
      <c r="L287" s="682"/>
      <c r="M287" s="682"/>
      <c r="N287" s="682"/>
      <c r="O287" s="682"/>
      <c r="P287" s="682"/>
      <c r="Q287" s="682"/>
      <c r="R287" s="682"/>
      <c r="S287" s="682"/>
      <c r="T287" s="682"/>
      <c r="U287" s="682"/>
      <c r="V287" s="682"/>
      <c r="W287" s="682"/>
      <c r="X287" s="682"/>
      <c r="Y287" s="682"/>
      <c r="Z287" s="682"/>
    </row>
    <row r="288" spans="1:26" ht="15">
      <c r="A288" s="682"/>
      <c r="B288" s="683"/>
      <c r="C288" s="683"/>
      <c r="D288" s="684"/>
      <c r="E288" s="684"/>
      <c r="F288" s="683"/>
      <c r="G288" s="683"/>
      <c r="H288" s="683"/>
      <c r="I288" s="683"/>
      <c r="J288" s="682"/>
      <c r="K288" s="682"/>
      <c r="L288" s="682"/>
      <c r="M288" s="682"/>
      <c r="N288" s="682"/>
      <c r="O288" s="682"/>
      <c r="P288" s="682"/>
      <c r="Q288" s="682"/>
      <c r="R288" s="682"/>
      <c r="S288" s="682"/>
      <c r="T288" s="682"/>
      <c r="U288" s="682"/>
      <c r="V288" s="682"/>
      <c r="W288" s="682"/>
      <c r="X288" s="682"/>
      <c r="Y288" s="682"/>
      <c r="Z288" s="682"/>
    </row>
    <row r="289" spans="1:26" ht="15">
      <c r="A289" s="682"/>
      <c r="B289" s="683"/>
      <c r="C289" s="683"/>
      <c r="D289" s="684"/>
      <c r="E289" s="684"/>
      <c r="F289" s="683"/>
      <c r="G289" s="683"/>
      <c r="H289" s="683"/>
      <c r="I289" s="683"/>
      <c r="J289" s="682"/>
      <c r="K289" s="682"/>
      <c r="L289" s="682"/>
      <c r="M289" s="682"/>
      <c r="N289" s="682"/>
      <c r="O289" s="682"/>
      <c r="P289" s="682"/>
      <c r="Q289" s="682"/>
      <c r="R289" s="682"/>
      <c r="S289" s="682"/>
      <c r="T289" s="682"/>
      <c r="U289" s="682"/>
      <c r="V289" s="682"/>
      <c r="W289" s="682"/>
      <c r="X289" s="682"/>
      <c r="Y289" s="682"/>
      <c r="Z289" s="682"/>
    </row>
    <row r="290" spans="1:26" ht="15">
      <c r="A290" s="682"/>
      <c r="B290" s="683"/>
      <c r="C290" s="683"/>
      <c r="D290" s="684"/>
      <c r="E290" s="684"/>
      <c r="F290" s="683"/>
      <c r="G290" s="683"/>
      <c r="H290" s="683"/>
      <c r="I290" s="683"/>
      <c r="J290" s="682"/>
      <c r="K290" s="682"/>
      <c r="L290" s="682"/>
      <c r="M290" s="682"/>
      <c r="N290" s="682"/>
      <c r="O290" s="682"/>
      <c r="P290" s="682"/>
      <c r="Q290" s="682"/>
      <c r="R290" s="682"/>
      <c r="S290" s="682"/>
      <c r="T290" s="682"/>
      <c r="U290" s="682"/>
      <c r="V290" s="682"/>
      <c r="W290" s="682"/>
      <c r="X290" s="682"/>
      <c r="Y290" s="682"/>
      <c r="Z290" s="682"/>
    </row>
    <row r="291" spans="1:26" ht="15">
      <c r="A291" s="682"/>
      <c r="B291" s="683"/>
      <c r="C291" s="683"/>
      <c r="D291" s="684"/>
      <c r="E291" s="684"/>
      <c r="F291" s="683"/>
      <c r="G291" s="683"/>
      <c r="H291" s="683"/>
      <c r="I291" s="683"/>
      <c r="J291" s="682"/>
      <c r="K291" s="682"/>
      <c r="L291" s="682"/>
      <c r="M291" s="682"/>
      <c r="N291" s="682"/>
      <c r="O291" s="682"/>
      <c r="P291" s="682"/>
      <c r="Q291" s="682"/>
      <c r="R291" s="682"/>
      <c r="S291" s="682"/>
      <c r="T291" s="682"/>
      <c r="U291" s="682"/>
      <c r="V291" s="682"/>
      <c r="W291" s="682"/>
      <c r="X291" s="682"/>
      <c r="Y291" s="682"/>
      <c r="Z291" s="682"/>
    </row>
    <row r="292" spans="1:26" ht="15">
      <c r="A292" s="682"/>
      <c r="B292" s="683"/>
      <c r="C292" s="683"/>
      <c r="D292" s="684"/>
      <c r="E292" s="684"/>
      <c r="F292" s="683"/>
      <c r="G292" s="683"/>
      <c r="H292" s="683"/>
      <c r="I292" s="683"/>
      <c r="J292" s="682"/>
      <c r="K292" s="682"/>
      <c r="L292" s="682"/>
      <c r="M292" s="682"/>
      <c r="N292" s="682"/>
      <c r="O292" s="682"/>
      <c r="P292" s="682"/>
      <c r="Q292" s="682"/>
      <c r="R292" s="682"/>
      <c r="S292" s="682"/>
      <c r="T292" s="682"/>
      <c r="U292" s="682"/>
      <c r="V292" s="682"/>
      <c r="W292" s="682"/>
      <c r="X292" s="682"/>
      <c r="Y292" s="682"/>
      <c r="Z292" s="682"/>
    </row>
    <row r="293" spans="1:26" ht="15">
      <c r="A293" s="682"/>
      <c r="B293" s="683"/>
      <c r="C293" s="683"/>
      <c r="D293" s="684"/>
      <c r="E293" s="684"/>
      <c r="F293" s="683"/>
      <c r="G293" s="683"/>
      <c r="H293" s="683"/>
      <c r="I293" s="683"/>
      <c r="J293" s="682"/>
      <c r="K293" s="682"/>
      <c r="L293" s="682"/>
      <c r="M293" s="682"/>
      <c r="N293" s="682"/>
      <c r="O293" s="682"/>
      <c r="P293" s="682"/>
      <c r="Q293" s="682"/>
      <c r="R293" s="682"/>
      <c r="S293" s="682"/>
      <c r="T293" s="682"/>
      <c r="U293" s="682"/>
      <c r="V293" s="682"/>
      <c r="W293" s="682"/>
      <c r="X293" s="682"/>
      <c r="Y293" s="682"/>
      <c r="Z293" s="682"/>
    </row>
    <row r="294" spans="1:26" ht="15">
      <c r="A294" s="682"/>
      <c r="B294" s="683"/>
      <c r="C294" s="683"/>
      <c r="D294" s="684"/>
      <c r="E294" s="684"/>
      <c r="F294" s="683"/>
      <c r="G294" s="683"/>
      <c r="H294" s="683"/>
      <c r="I294" s="683"/>
      <c r="J294" s="682"/>
      <c r="K294" s="682"/>
      <c r="L294" s="682"/>
      <c r="M294" s="682"/>
      <c r="N294" s="682"/>
      <c r="O294" s="682"/>
      <c r="P294" s="682"/>
      <c r="Q294" s="682"/>
      <c r="R294" s="682"/>
      <c r="S294" s="682"/>
      <c r="T294" s="682"/>
      <c r="U294" s="682"/>
      <c r="V294" s="682"/>
      <c r="W294" s="682"/>
      <c r="X294" s="682"/>
      <c r="Y294" s="682"/>
      <c r="Z294" s="682"/>
    </row>
    <row r="295" spans="1:26" ht="15">
      <c r="A295" s="682"/>
      <c r="B295" s="683"/>
      <c r="C295" s="683"/>
      <c r="D295" s="684"/>
      <c r="E295" s="684"/>
      <c r="F295" s="683"/>
      <c r="G295" s="683"/>
      <c r="H295" s="683"/>
      <c r="I295" s="683"/>
      <c r="J295" s="682"/>
      <c r="K295" s="682"/>
      <c r="L295" s="682"/>
      <c r="M295" s="682"/>
      <c r="N295" s="682"/>
      <c r="O295" s="682"/>
      <c r="P295" s="682"/>
      <c r="Q295" s="682"/>
      <c r="R295" s="682"/>
      <c r="S295" s="682"/>
      <c r="T295" s="682"/>
      <c r="U295" s="682"/>
      <c r="V295" s="682"/>
      <c r="W295" s="682"/>
      <c r="X295" s="682"/>
      <c r="Y295" s="682"/>
      <c r="Z295" s="682"/>
    </row>
    <row r="296" spans="1:26" ht="15">
      <c r="A296" s="682"/>
      <c r="B296" s="683"/>
      <c r="C296" s="683"/>
      <c r="D296" s="684"/>
      <c r="E296" s="684"/>
      <c r="F296" s="683"/>
      <c r="G296" s="683"/>
      <c r="H296" s="683"/>
      <c r="I296" s="683"/>
      <c r="J296" s="682"/>
      <c r="K296" s="682"/>
      <c r="L296" s="682"/>
      <c r="M296" s="682"/>
      <c r="N296" s="682"/>
      <c r="O296" s="682"/>
      <c r="P296" s="682"/>
      <c r="Q296" s="682"/>
      <c r="R296" s="682"/>
      <c r="S296" s="682"/>
      <c r="T296" s="682"/>
      <c r="U296" s="682"/>
      <c r="V296" s="682"/>
      <c r="W296" s="682"/>
      <c r="X296" s="682"/>
      <c r="Y296" s="682"/>
      <c r="Z296" s="682"/>
    </row>
    <row r="297" spans="1:26" ht="15">
      <c r="A297" s="682"/>
      <c r="B297" s="683"/>
      <c r="C297" s="683"/>
      <c r="D297" s="684"/>
      <c r="E297" s="684"/>
      <c r="F297" s="683"/>
      <c r="G297" s="683"/>
      <c r="H297" s="683"/>
      <c r="I297" s="683"/>
      <c r="J297" s="682"/>
      <c r="K297" s="682"/>
      <c r="L297" s="682"/>
      <c r="M297" s="682"/>
      <c r="N297" s="682"/>
      <c r="O297" s="682"/>
      <c r="P297" s="682"/>
      <c r="Q297" s="682"/>
      <c r="R297" s="682"/>
      <c r="S297" s="682"/>
      <c r="T297" s="682"/>
      <c r="U297" s="682"/>
      <c r="V297" s="682"/>
      <c r="W297" s="682"/>
      <c r="X297" s="682"/>
      <c r="Y297" s="682"/>
      <c r="Z297" s="682"/>
    </row>
    <row r="298" spans="1:26" ht="15">
      <c r="A298" s="682"/>
      <c r="B298" s="683"/>
      <c r="C298" s="683"/>
      <c r="D298" s="684"/>
      <c r="E298" s="684"/>
      <c r="F298" s="683"/>
      <c r="G298" s="683"/>
      <c r="H298" s="683"/>
      <c r="I298" s="683"/>
      <c r="J298" s="682"/>
      <c r="K298" s="682"/>
      <c r="L298" s="682"/>
      <c r="M298" s="682"/>
      <c r="N298" s="682"/>
      <c r="O298" s="682"/>
      <c r="P298" s="682"/>
      <c r="Q298" s="682"/>
      <c r="R298" s="682"/>
      <c r="S298" s="682"/>
      <c r="T298" s="682"/>
      <c r="U298" s="682"/>
      <c r="V298" s="682"/>
      <c r="W298" s="682"/>
      <c r="X298" s="682"/>
      <c r="Y298" s="682"/>
      <c r="Z298" s="682"/>
    </row>
    <row r="299" spans="1:26" ht="15">
      <c r="A299" s="682"/>
      <c r="B299" s="683"/>
      <c r="C299" s="683"/>
      <c r="D299" s="684"/>
      <c r="E299" s="684"/>
      <c r="F299" s="683"/>
      <c r="G299" s="683"/>
      <c r="H299" s="683"/>
      <c r="I299" s="683"/>
      <c r="J299" s="682"/>
      <c r="K299" s="682"/>
      <c r="L299" s="682"/>
      <c r="M299" s="682"/>
      <c r="N299" s="682"/>
      <c r="O299" s="682"/>
      <c r="P299" s="682"/>
      <c r="Q299" s="682"/>
      <c r="R299" s="682"/>
      <c r="S299" s="682"/>
      <c r="T299" s="682"/>
      <c r="U299" s="682"/>
      <c r="V299" s="682"/>
      <c r="W299" s="682"/>
      <c r="X299" s="682"/>
      <c r="Y299" s="682"/>
      <c r="Z299" s="682"/>
    </row>
    <row r="300" spans="1:26" ht="15">
      <c r="A300" s="682"/>
      <c r="B300" s="683"/>
      <c r="C300" s="683"/>
      <c r="D300" s="684"/>
      <c r="E300" s="684"/>
      <c r="F300" s="683"/>
      <c r="G300" s="683"/>
      <c r="H300" s="683"/>
      <c r="I300" s="683"/>
      <c r="J300" s="682"/>
      <c r="K300" s="682"/>
      <c r="L300" s="682"/>
      <c r="M300" s="682"/>
      <c r="N300" s="682"/>
      <c r="O300" s="682"/>
      <c r="P300" s="682"/>
      <c r="Q300" s="682"/>
      <c r="R300" s="682"/>
      <c r="S300" s="682"/>
      <c r="T300" s="682"/>
      <c r="U300" s="682"/>
      <c r="V300" s="682"/>
      <c r="W300" s="682"/>
      <c r="X300" s="682"/>
      <c r="Y300" s="682"/>
      <c r="Z300" s="682"/>
    </row>
    <row r="301" spans="1:26" ht="15">
      <c r="A301" s="682"/>
      <c r="B301" s="683"/>
      <c r="C301" s="683"/>
      <c r="D301" s="684"/>
      <c r="E301" s="684"/>
      <c r="F301" s="683"/>
      <c r="G301" s="683"/>
      <c r="H301" s="683"/>
      <c r="I301" s="683"/>
      <c r="J301" s="682"/>
      <c r="K301" s="682"/>
      <c r="L301" s="682"/>
      <c r="M301" s="682"/>
      <c r="N301" s="682"/>
      <c r="O301" s="682"/>
      <c r="P301" s="682"/>
      <c r="Q301" s="682"/>
      <c r="R301" s="682"/>
      <c r="S301" s="682"/>
      <c r="T301" s="682"/>
      <c r="U301" s="682"/>
      <c r="V301" s="682"/>
      <c r="W301" s="682"/>
      <c r="X301" s="682"/>
      <c r="Y301" s="682"/>
      <c r="Z301" s="682"/>
    </row>
    <row r="302" spans="1:26" ht="15">
      <c r="A302" s="682"/>
      <c r="B302" s="683"/>
      <c r="C302" s="683"/>
      <c r="D302" s="684"/>
      <c r="E302" s="684"/>
      <c r="F302" s="683"/>
      <c r="G302" s="683"/>
      <c r="H302" s="683"/>
      <c r="I302" s="683"/>
      <c r="J302" s="682"/>
      <c r="K302" s="682"/>
      <c r="L302" s="682"/>
      <c r="M302" s="682"/>
      <c r="N302" s="682"/>
      <c r="O302" s="682"/>
      <c r="P302" s="682"/>
      <c r="Q302" s="682"/>
      <c r="R302" s="682"/>
      <c r="S302" s="682"/>
      <c r="T302" s="682"/>
      <c r="U302" s="682"/>
      <c r="V302" s="682"/>
      <c r="W302" s="682"/>
      <c r="X302" s="682"/>
      <c r="Y302" s="682"/>
      <c r="Z302" s="682"/>
    </row>
    <row r="303" spans="1:26" ht="15">
      <c r="A303" s="682"/>
      <c r="B303" s="683"/>
      <c r="C303" s="683"/>
      <c r="D303" s="684"/>
      <c r="E303" s="684"/>
      <c r="F303" s="683"/>
      <c r="G303" s="683"/>
      <c r="H303" s="683"/>
      <c r="I303" s="683"/>
      <c r="J303" s="682"/>
      <c r="K303" s="682"/>
      <c r="L303" s="682"/>
      <c r="M303" s="682"/>
      <c r="N303" s="682"/>
      <c r="O303" s="682"/>
      <c r="P303" s="682"/>
      <c r="Q303" s="682"/>
      <c r="R303" s="682"/>
      <c r="S303" s="682"/>
      <c r="T303" s="682"/>
      <c r="U303" s="682"/>
      <c r="V303" s="682"/>
      <c r="W303" s="682"/>
      <c r="X303" s="682"/>
      <c r="Y303" s="682"/>
      <c r="Z303" s="682"/>
    </row>
    <row r="304" spans="1:26" ht="15">
      <c r="A304" s="682"/>
      <c r="B304" s="683"/>
      <c r="C304" s="683"/>
      <c r="D304" s="684"/>
      <c r="E304" s="684"/>
      <c r="F304" s="683"/>
      <c r="G304" s="683"/>
      <c r="H304" s="683"/>
      <c r="I304" s="683"/>
      <c r="J304" s="682"/>
      <c r="K304" s="682"/>
      <c r="L304" s="682"/>
      <c r="M304" s="682"/>
      <c r="N304" s="682"/>
      <c r="O304" s="682"/>
      <c r="P304" s="682"/>
      <c r="Q304" s="682"/>
      <c r="R304" s="682"/>
      <c r="S304" s="682"/>
      <c r="T304" s="682"/>
      <c r="U304" s="682"/>
      <c r="V304" s="682"/>
      <c r="W304" s="682"/>
      <c r="X304" s="682"/>
      <c r="Y304" s="682"/>
      <c r="Z304" s="682"/>
    </row>
    <row r="305" spans="1:26" ht="15">
      <c r="A305" s="682"/>
      <c r="B305" s="683"/>
      <c r="C305" s="683"/>
      <c r="D305" s="684"/>
      <c r="E305" s="684"/>
      <c r="F305" s="683"/>
      <c r="G305" s="683"/>
      <c r="H305" s="683"/>
      <c r="I305" s="683"/>
      <c r="J305" s="682"/>
      <c r="K305" s="682"/>
      <c r="L305" s="682"/>
      <c r="M305" s="682"/>
      <c r="N305" s="682"/>
      <c r="O305" s="682"/>
      <c r="P305" s="682"/>
      <c r="Q305" s="682"/>
      <c r="R305" s="682"/>
      <c r="S305" s="682"/>
      <c r="T305" s="682"/>
      <c r="U305" s="682"/>
      <c r="V305" s="682"/>
      <c r="W305" s="682"/>
      <c r="X305" s="682"/>
      <c r="Y305" s="682"/>
      <c r="Z305" s="682"/>
    </row>
    <row r="306" spans="1:26" ht="15">
      <c r="A306" s="682"/>
      <c r="B306" s="683"/>
      <c r="C306" s="683"/>
      <c r="D306" s="684"/>
      <c r="E306" s="684"/>
      <c r="F306" s="683"/>
      <c r="G306" s="683"/>
      <c r="H306" s="683"/>
      <c r="I306" s="683"/>
      <c r="J306" s="682"/>
      <c r="K306" s="682"/>
      <c r="L306" s="682"/>
      <c r="M306" s="682"/>
      <c r="N306" s="682"/>
      <c r="O306" s="682"/>
      <c r="P306" s="682"/>
      <c r="Q306" s="682"/>
      <c r="R306" s="682"/>
      <c r="S306" s="682"/>
      <c r="T306" s="682"/>
      <c r="U306" s="682"/>
      <c r="V306" s="682"/>
      <c r="W306" s="682"/>
      <c r="X306" s="682"/>
      <c r="Y306" s="682"/>
      <c r="Z306" s="682"/>
    </row>
    <row r="307" spans="1:26" ht="15">
      <c r="A307" s="682"/>
      <c r="B307" s="683"/>
      <c r="C307" s="683"/>
      <c r="D307" s="684"/>
      <c r="E307" s="684"/>
      <c r="F307" s="683"/>
      <c r="G307" s="683"/>
      <c r="H307" s="683"/>
      <c r="I307" s="683"/>
      <c r="J307" s="682"/>
      <c r="K307" s="682"/>
      <c r="L307" s="682"/>
      <c r="M307" s="682"/>
      <c r="N307" s="682"/>
      <c r="O307" s="682"/>
      <c r="P307" s="682"/>
      <c r="Q307" s="682"/>
      <c r="R307" s="682"/>
      <c r="S307" s="682"/>
      <c r="T307" s="682"/>
      <c r="U307" s="682"/>
      <c r="V307" s="682"/>
      <c r="W307" s="682"/>
      <c r="X307" s="682"/>
      <c r="Y307" s="682"/>
      <c r="Z307" s="682"/>
    </row>
    <row r="308" spans="1:26" ht="15">
      <c r="A308" s="682"/>
      <c r="B308" s="683"/>
      <c r="C308" s="683"/>
      <c r="D308" s="684"/>
      <c r="E308" s="684"/>
      <c r="F308" s="683"/>
      <c r="G308" s="683"/>
      <c r="H308" s="683"/>
      <c r="I308" s="683"/>
      <c r="J308" s="682"/>
      <c r="K308" s="682"/>
      <c r="L308" s="682"/>
      <c r="M308" s="682"/>
      <c r="N308" s="682"/>
      <c r="O308" s="682"/>
      <c r="P308" s="682"/>
      <c r="Q308" s="682"/>
      <c r="R308" s="682"/>
      <c r="S308" s="682"/>
      <c r="T308" s="682"/>
      <c r="U308" s="682"/>
      <c r="V308" s="682"/>
      <c r="W308" s="682"/>
      <c r="X308" s="682"/>
      <c r="Y308" s="682"/>
      <c r="Z308" s="682"/>
    </row>
    <row r="309" spans="1:26" ht="15">
      <c r="A309" s="682"/>
      <c r="B309" s="683"/>
      <c r="C309" s="683"/>
      <c r="D309" s="684"/>
      <c r="E309" s="684"/>
      <c r="F309" s="683"/>
      <c r="G309" s="683"/>
      <c r="H309" s="683"/>
      <c r="I309" s="683"/>
      <c r="J309" s="682"/>
      <c r="K309" s="682"/>
      <c r="L309" s="682"/>
      <c r="M309" s="682"/>
      <c r="N309" s="682"/>
      <c r="O309" s="682"/>
      <c r="P309" s="682"/>
      <c r="Q309" s="682"/>
      <c r="R309" s="682"/>
      <c r="S309" s="682"/>
      <c r="T309" s="682"/>
      <c r="U309" s="682"/>
      <c r="V309" s="682"/>
      <c r="W309" s="682"/>
      <c r="X309" s="682"/>
      <c r="Y309" s="682"/>
      <c r="Z309" s="682"/>
    </row>
    <row r="310" spans="1:26" ht="15">
      <c r="A310" s="682"/>
      <c r="B310" s="683"/>
      <c r="C310" s="683"/>
      <c r="D310" s="684"/>
      <c r="E310" s="684"/>
      <c r="F310" s="683"/>
      <c r="G310" s="683"/>
      <c r="H310" s="683"/>
      <c r="I310" s="683"/>
      <c r="J310" s="682"/>
      <c r="K310" s="682"/>
      <c r="L310" s="682"/>
      <c r="M310" s="682"/>
      <c r="N310" s="682"/>
      <c r="O310" s="682"/>
      <c r="P310" s="682"/>
      <c r="Q310" s="682"/>
      <c r="R310" s="682"/>
      <c r="S310" s="682"/>
      <c r="T310" s="682"/>
      <c r="U310" s="682"/>
      <c r="V310" s="682"/>
      <c r="W310" s="682"/>
      <c r="X310" s="682"/>
      <c r="Y310" s="682"/>
      <c r="Z310" s="682"/>
    </row>
    <row r="311" spans="1:26" ht="15">
      <c r="A311" s="682"/>
      <c r="B311" s="683"/>
      <c r="C311" s="683"/>
      <c r="D311" s="684"/>
      <c r="E311" s="684"/>
      <c r="F311" s="683"/>
      <c r="G311" s="683"/>
      <c r="H311" s="683"/>
      <c r="I311" s="683"/>
      <c r="J311" s="682"/>
      <c r="K311" s="682"/>
      <c r="L311" s="682"/>
      <c r="M311" s="682"/>
      <c r="N311" s="682"/>
      <c r="O311" s="682"/>
      <c r="P311" s="682"/>
      <c r="Q311" s="682"/>
      <c r="R311" s="682"/>
      <c r="S311" s="682"/>
      <c r="T311" s="682"/>
      <c r="U311" s="682"/>
      <c r="V311" s="682"/>
      <c r="W311" s="682"/>
      <c r="X311" s="682"/>
      <c r="Y311" s="682"/>
      <c r="Z311" s="682"/>
    </row>
    <row r="312" spans="1:26" ht="15">
      <c r="A312" s="682"/>
      <c r="B312" s="683"/>
      <c r="C312" s="683"/>
      <c r="D312" s="684"/>
      <c r="E312" s="684"/>
      <c r="F312" s="683"/>
      <c r="G312" s="683"/>
      <c r="H312" s="683"/>
      <c r="I312" s="683"/>
      <c r="J312" s="682"/>
      <c r="K312" s="682"/>
      <c r="L312" s="682"/>
      <c r="M312" s="682"/>
      <c r="N312" s="682"/>
      <c r="O312" s="682"/>
      <c r="P312" s="682"/>
      <c r="Q312" s="682"/>
      <c r="R312" s="682"/>
      <c r="S312" s="682"/>
      <c r="T312" s="682"/>
      <c r="U312" s="682"/>
      <c r="V312" s="682"/>
      <c r="W312" s="682"/>
      <c r="X312" s="682"/>
      <c r="Y312" s="682"/>
      <c r="Z312" s="682"/>
    </row>
    <row r="313" spans="1:26" ht="15">
      <c r="A313" s="682"/>
      <c r="B313" s="683"/>
      <c r="C313" s="683"/>
      <c r="D313" s="684"/>
      <c r="E313" s="684"/>
      <c r="F313" s="683"/>
      <c r="G313" s="683"/>
      <c r="H313" s="683"/>
      <c r="I313" s="683"/>
      <c r="J313" s="682"/>
      <c r="K313" s="682"/>
      <c r="L313" s="682"/>
      <c r="M313" s="682"/>
      <c r="N313" s="682"/>
      <c r="O313" s="682"/>
      <c r="P313" s="682"/>
      <c r="Q313" s="682"/>
      <c r="R313" s="682"/>
      <c r="S313" s="682"/>
      <c r="T313" s="682"/>
      <c r="U313" s="682"/>
      <c r="V313" s="682"/>
      <c r="W313" s="682"/>
      <c r="X313" s="682"/>
      <c r="Y313" s="682"/>
      <c r="Z313" s="682"/>
    </row>
    <row r="314" spans="1:26" ht="15">
      <c r="A314" s="682"/>
      <c r="B314" s="683"/>
      <c r="C314" s="683"/>
      <c r="D314" s="684"/>
      <c r="E314" s="684"/>
      <c r="F314" s="683"/>
      <c r="G314" s="683"/>
      <c r="H314" s="683"/>
      <c r="I314" s="683"/>
      <c r="J314" s="682"/>
      <c r="K314" s="682"/>
      <c r="L314" s="682"/>
      <c r="M314" s="682"/>
      <c r="N314" s="682"/>
      <c r="O314" s="682"/>
      <c r="P314" s="682"/>
      <c r="Q314" s="682"/>
      <c r="R314" s="682"/>
      <c r="S314" s="682"/>
      <c r="T314" s="682"/>
      <c r="U314" s="682"/>
      <c r="V314" s="682"/>
      <c r="W314" s="682"/>
      <c r="X314" s="682"/>
      <c r="Y314" s="682"/>
      <c r="Z314" s="682"/>
    </row>
    <row r="315" spans="1:26" ht="15">
      <c r="A315" s="682"/>
      <c r="B315" s="683"/>
      <c r="C315" s="683"/>
      <c r="D315" s="684"/>
      <c r="E315" s="684"/>
      <c r="F315" s="683"/>
      <c r="G315" s="683"/>
      <c r="H315" s="683"/>
      <c r="I315" s="683"/>
      <c r="J315" s="682"/>
      <c r="K315" s="682"/>
      <c r="L315" s="682"/>
      <c r="M315" s="682"/>
      <c r="N315" s="682"/>
      <c r="O315" s="682"/>
      <c r="P315" s="682"/>
      <c r="Q315" s="682"/>
      <c r="R315" s="682"/>
      <c r="S315" s="682"/>
      <c r="T315" s="682"/>
      <c r="U315" s="682"/>
      <c r="V315" s="682"/>
      <c r="W315" s="682"/>
      <c r="X315" s="682"/>
      <c r="Y315" s="682"/>
      <c r="Z315" s="682"/>
    </row>
    <row r="316" spans="1:26" ht="15">
      <c r="A316" s="682"/>
      <c r="B316" s="683"/>
      <c r="C316" s="683"/>
      <c r="D316" s="684"/>
      <c r="E316" s="684"/>
      <c r="F316" s="683"/>
      <c r="G316" s="683"/>
      <c r="H316" s="683"/>
      <c r="I316" s="683"/>
      <c r="J316" s="682"/>
      <c r="K316" s="682"/>
      <c r="L316" s="682"/>
      <c r="M316" s="682"/>
      <c r="N316" s="682"/>
      <c r="O316" s="682"/>
      <c r="P316" s="682"/>
      <c r="Q316" s="682"/>
      <c r="R316" s="682"/>
      <c r="S316" s="682"/>
      <c r="T316" s="682"/>
      <c r="U316" s="682"/>
      <c r="V316" s="682"/>
      <c r="W316" s="682"/>
      <c r="X316" s="682"/>
      <c r="Y316" s="682"/>
      <c r="Z316" s="682"/>
    </row>
    <row r="317" spans="1:26" ht="15">
      <c r="A317" s="682"/>
      <c r="B317" s="683"/>
      <c r="C317" s="683"/>
      <c r="D317" s="684"/>
      <c r="E317" s="684"/>
      <c r="F317" s="683"/>
      <c r="G317" s="683"/>
      <c r="H317" s="683"/>
      <c r="I317" s="683"/>
      <c r="J317" s="682"/>
      <c r="K317" s="682"/>
      <c r="L317" s="682"/>
      <c r="M317" s="682"/>
      <c r="N317" s="682"/>
      <c r="O317" s="682"/>
      <c r="P317" s="682"/>
      <c r="Q317" s="682"/>
      <c r="R317" s="682"/>
      <c r="S317" s="682"/>
      <c r="T317" s="682"/>
      <c r="U317" s="682"/>
      <c r="V317" s="682"/>
      <c r="W317" s="682"/>
      <c r="X317" s="682"/>
      <c r="Y317" s="682"/>
      <c r="Z317" s="682"/>
    </row>
    <row r="318" spans="1:26" ht="15">
      <c r="A318" s="682"/>
      <c r="B318" s="683"/>
      <c r="C318" s="683"/>
      <c r="D318" s="684"/>
      <c r="E318" s="684"/>
      <c r="F318" s="683"/>
      <c r="G318" s="683"/>
      <c r="H318" s="683"/>
      <c r="I318" s="683"/>
      <c r="J318" s="682"/>
      <c r="K318" s="682"/>
      <c r="L318" s="682"/>
      <c r="M318" s="682"/>
      <c r="N318" s="682"/>
      <c r="O318" s="682"/>
      <c r="P318" s="682"/>
      <c r="Q318" s="682"/>
      <c r="R318" s="682"/>
      <c r="S318" s="682"/>
      <c r="T318" s="682"/>
      <c r="U318" s="682"/>
      <c r="V318" s="682"/>
      <c r="W318" s="682"/>
      <c r="X318" s="682"/>
      <c r="Y318" s="682"/>
      <c r="Z318" s="682"/>
    </row>
    <row r="319" spans="1:26" ht="15">
      <c r="A319" s="682"/>
      <c r="B319" s="683"/>
      <c r="C319" s="683"/>
      <c r="D319" s="684"/>
      <c r="E319" s="684"/>
      <c r="F319" s="683"/>
      <c r="G319" s="683"/>
      <c r="H319" s="683"/>
      <c r="I319" s="683"/>
      <c r="J319" s="682"/>
      <c r="K319" s="682"/>
      <c r="L319" s="682"/>
      <c r="M319" s="682"/>
      <c r="N319" s="682"/>
      <c r="O319" s="682"/>
      <c r="P319" s="682"/>
      <c r="Q319" s="682"/>
      <c r="R319" s="682"/>
      <c r="S319" s="682"/>
      <c r="T319" s="682"/>
      <c r="U319" s="682"/>
      <c r="V319" s="682"/>
      <c r="W319" s="682"/>
      <c r="X319" s="682"/>
      <c r="Y319" s="682"/>
      <c r="Z319" s="682"/>
    </row>
    <row r="320" spans="1:26" ht="15">
      <c r="A320" s="682"/>
      <c r="B320" s="683"/>
      <c r="C320" s="683"/>
      <c r="D320" s="684"/>
      <c r="E320" s="684"/>
      <c r="F320" s="683"/>
      <c r="G320" s="683"/>
      <c r="H320" s="683"/>
      <c r="I320" s="683"/>
      <c r="J320" s="682"/>
      <c r="K320" s="682"/>
      <c r="L320" s="682"/>
      <c r="M320" s="682"/>
      <c r="N320" s="682"/>
      <c r="O320" s="682"/>
      <c r="P320" s="682"/>
      <c r="Q320" s="682"/>
      <c r="R320" s="682"/>
      <c r="S320" s="682"/>
      <c r="T320" s="682"/>
      <c r="U320" s="682"/>
      <c r="V320" s="682"/>
      <c r="W320" s="682"/>
      <c r="X320" s="682"/>
      <c r="Y320" s="682"/>
      <c r="Z320" s="682"/>
    </row>
    <row r="321" spans="1:26" ht="15">
      <c r="A321" s="682"/>
      <c r="B321" s="683"/>
      <c r="C321" s="683"/>
      <c r="D321" s="684"/>
      <c r="E321" s="684"/>
      <c r="F321" s="683"/>
      <c r="G321" s="683"/>
      <c r="H321" s="683"/>
      <c r="I321" s="683"/>
      <c r="J321" s="682"/>
      <c r="K321" s="682"/>
      <c r="L321" s="682"/>
      <c r="M321" s="682"/>
      <c r="N321" s="682"/>
      <c r="O321" s="682"/>
      <c r="P321" s="682"/>
      <c r="Q321" s="682"/>
      <c r="R321" s="682"/>
      <c r="S321" s="682"/>
      <c r="T321" s="682"/>
      <c r="U321" s="682"/>
      <c r="V321" s="682"/>
      <c r="W321" s="682"/>
      <c r="X321" s="682"/>
      <c r="Y321" s="682"/>
      <c r="Z321" s="682"/>
    </row>
    <row r="322" spans="1:26" ht="15">
      <c r="A322" s="682"/>
      <c r="B322" s="683"/>
      <c r="C322" s="683"/>
      <c r="D322" s="684"/>
      <c r="E322" s="684"/>
      <c r="F322" s="683"/>
      <c r="G322" s="683"/>
      <c r="H322" s="683"/>
      <c r="I322" s="683"/>
      <c r="J322" s="682"/>
      <c r="K322" s="682"/>
      <c r="L322" s="682"/>
      <c r="M322" s="682"/>
      <c r="N322" s="682"/>
      <c r="O322" s="682"/>
      <c r="P322" s="682"/>
      <c r="Q322" s="682"/>
      <c r="R322" s="682"/>
      <c r="S322" s="682"/>
      <c r="T322" s="682"/>
      <c r="U322" s="682"/>
      <c r="V322" s="682"/>
      <c r="W322" s="682"/>
      <c r="X322" s="682"/>
      <c r="Y322" s="682"/>
      <c r="Z322" s="682"/>
    </row>
    <row r="323" spans="1:26" ht="15">
      <c r="A323" s="682"/>
      <c r="B323" s="683"/>
      <c r="C323" s="683"/>
      <c r="D323" s="684"/>
      <c r="E323" s="684"/>
      <c r="F323" s="683"/>
      <c r="G323" s="683"/>
      <c r="H323" s="683"/>
      <c r="I323" s="683"/>
      <c r="J323" s="682"/>
      <c r="K323" s="682"/>
      <c r="L323" s="682"/>
      <c r="M323" s="682"/>
      <c r="N323" s="682"/>
      <c r="O323" s="682"/>
      <c r="P323" s="682"/>
      <c r="Q323" s="682"/>
      <c r="R323" s="682"/>
      <c r="S323" s="682"/>
      <c r="T323" s="682"/>
      <c r="U323" s="682"/>
      <c r="V323" s="682"/>
      <c r="W323" s="682"/>
      <c r="X323" s="682"/>
      <c r="Y323" s="682"/>
      <c r="Z323" s="682"/>
    </row>
    <row r="324" spans="1:26" ht="15">
      <c r="A324" s="682"/>
      <c r="B324" s="683"/>
      <c r="C324" s="683"/>
      <c r="D324" s="684"/>
      <c r="E324" s="684"/>
      <c r="F324" s="683"/>
      <c r="G324" s="683"/>
      <c r="H324" s="683"/>
      <c r="I324" s="683"/>
      <c r="J324" s="682"/>
      <c r="K324" s="682"/>
      <c r="L324" s="682"/>
      <c r="M324" s="682"/>
      <c r="N324" s="682"/>
      <c r="O324" s="682"/>
      <c r="P324" s="682"/>
      <c r="Q324" s="682"/>
      <c r="R324" s="682"/>
      <c r="S324" s="682"/>
      <c r="T324" s="682"/>
      <c r="U324" s="682"/>
      <c r="V324" s="682"/>
      <c r="W324" s="682"/>
      <c r="X324" s="682"/>
      <c r="Y324" s="682"/>
      <c r="Z324" s="682"/>
    </row>
    <row r="325" spans="1:26" ht="15">
      <c r="A325" s="682"/>
      <c r="B325" s="683"/>
      <c r="C325" s="683"/>
      <c r="D325" s="684"/>
      <c r="E325" s="684"/>
      <c r="F325" s="683"/>
      <c r="G325" s="683"/>
      <c r="H325" s="683"/>
      <c r="I325" s="683"/>
      <c r="J325" s="682"/>
      <c r="K325" s="682"/>
      <c r="L325" s="682"/>
      <c r="M325" s="682"/>
      <c r="N325" s="682"/>
      <c r="O325" s="682"/>
      <c r="P325" s="682"/>
      <c r="Q325" s="682"/>
      <c r="R325" s="682"/>
      <c r="S325" s="682"/>
      <c r="T325" s="682"/>
      <c r="U325" s="682"/>
      <c r="V325" s="682"/>
      <c r="W325" s="682"/>
      <c r="X325" s="682"/>
      <c r="Y325" s="682"/>
      <c r="Z325" s="682"/>
    </row>
    <row r="326" spans="1:26" ht="15">
      <c r="A326" s="682"/>
      <c r="B326" s="683"/>
      <c r="C326" s="683"/>
      <c r="D326" s="684"/>
      <c r="E326" s="684"/>
      <c r="F326" s="683"/>
      <c r="G326" s="683"/>
      <c r="H326" s="683"/>
      <c r="I326" s="683"/>
      <c r="J326" s="682"/>
      <c r="K326" s="682"/>
      <c r="L326" s="682"/>
      <c r="M326" s="682"/>
      <c r="N326" s="682"/>
      <c r="O326" s="682"/>
      <c r="P326" s="682"/>
      <c r="Q326" s="682"/>
      <c r="R326" s="682"/>
      <c r="S326" s="682"/>
      <c r="T326" s="682"/>
      <c r="U326" s="682"/>
      <c r="V326" s="682"/>
      <c r="W326" s="682"/>
      <c r="X326" s="682"/>
      <c r="Y326" s="682"/>
      <c r="Z326" s="682"/>
    </row>
    <row r="327" spans="1:26" ht="15">
      <c r="A327" s="682"/>
      <c r="B327" s="683"/>
      <c r="C327" s="683"/>
      <c r="D327" s="684"/>
      <c r="E327" s="684"/>
      <c r="F327" s="683"/>
      <c r="G327" s="683"/>
      <c r="H327" s="683"/>
      <c r="I327" s="683"/>
      <c r="J327" s="682"/>
      <c r="K327" s="682"/>
      <c r="L327" s="682"/>
      <c r="M327" s="682"/>
      <c r="N327" s="682"/>
      <c r="O327" s="682"/>
      <c r="P327" s="682"/>
      <c r="Q327" s="682"/>
      <c r="R327" s="682"/>
      <c r="S327" s="682"/>
      <c r="T327" s="682"/>
      <c r="U327" s="682"/>
      <c r="V327" s="682"/>
      <c r="W327" s="682"/>
      <c r="X327" s="682"/>
      <c r="Y327" s="682"/>
      <c r="Z327" s="682"/>
    </row>
    <row r="328" spans="1:26" ht="15">
      <c r="A328" s="682"/>
      <c r="B328" s="683"/>
      <c r="C328" s="683"/>
      <c r="D328" s="684"/>
      <c r="E328" s="684"/>
      <c r="F328" s="683"/>
      <c r="G328" s="683"/>
      <c r="H328" s="683"/>
      <c r="I328" s="683"/>
      <c r="J328" s="682"/>
      <c r="K328" s="682"/>
      <c r="L328" s="682"/>
      <c r="M328" s="682"/>
      <c r="N328" s="682"/>
      <c r="O328" s="682"/>
      <c r="P328" s="682"/>
      <c r="Q328" s="682"/>
      <c r="R328" s="682"/>
      <c r="S328" s="682"/>
      <c r="T328" s="682"/>
      <c r="U328" s="682"/>
      <c r="V328" s="682"/>
      <c r="W328" s="682"/>
      <c r="X328" s="682"/>
      <c r="Y328" s="682"/>
      <c r="Z328" s="682"/>
    </row>
    <row r="329" spans="1:26" ht="15">
      <c r="A329" s="682"/>
      <c r="B329" s="683"/>
      <c r="C329" s="683"/>
      <c r="D329" s="684"/>
      <c r="E329" s="684"/>
      <c r="F329" s="683"/>
      <c r="G329" s="683"/>
      <c r="H329" s="683"/>
      <c r="I329" s="683"/>
      <c r="J329" s="682"/>
      <c r="K329" s="682"/>
      <c r="L329" s="682"/>
      <c r="M329" s="682"/>
      <c r="N329" s="682"/>
      <c r="O329" s="682"/>
      <c r="P329" s="682"/>
      <c r="Q329" s="682"/>
      <c r="R329" s="682"/>
      <c r="S329" s="682"/>
      <c r="T329" s="682"/>
      <c r="U329" s="682"/>
      <c r="V329" s="682"/>
      <c r="W329" s="682"/>
      <c r="X329" s="682"/>
      <c r="Y329" s="682"/>
      <c r="Z329" s="682"/>
    </row>
    <row r="330" spans="1:26" ht="15">
      <c r="A330" s="682"/>
      <c r="B330" s="683"/>
      <c r="C330" s="683"/>
      <c r="D330" s="684"/>
      <c r="E330" s="684"/>
      <c r="F330" s="683"/>
      <c r="G330" s="683"/>
      <c r="H330" s="683"/>
      <c r="I330" s="683"/>
      <c r="J330" s="682"/>
      <c r="K330" s="682"/>
      <c r="L330" s="682"/>
      <c r="M330" s="682"/>
      <c r="N330" s="682"/>
      <c r="O330" s="682"/>
      <c r="P330" s="682"/>
      <c r="Q330" s="682"/>
      <c r="R330" s="682"/>
      <c r="S330" s="682"/>
      <c r="T330" s="682"/>
      <c r="U330" s="682"/>
      <c r="V330" s="682"/>
      <c r="W330" s="682"/>
      <c r="X330" s="682"/>
      <c r="Y330" s="682"/>
      <c r="Z330" s="682"/>
    </row>
    <row r="331" spans="1:26" ht="15">
      <c r="A331" s="682"/>
      <c r="B331" s="683"/>
      <c r="C331" s="683"/>
      <c r="D331" s="684"/>
      <c r="E331" s="684"/>
      <c r="F331" s="683"/>
      <c r="G331" s="683"/>
      <c r="H331" s="683"/>
      <c r="I331" s="683"/>
      <c r="J331" s="682"/>
      <c r="K331" s="682"/>
      <c r="L331" s="682"/>
      <c r="M331" s="682"/>
      <c r="N331" s="682"/>
      <c r="O331" s="682"/>
      <c r="P331" s="682"/>
      <c r="Q331" s="682"/>
      <c r="R331" s="682"/>
      <c r="S331" s="682"/>
      <c r="T331" s="682"/>
      <c r="U331" s="682"/>
      <c r="V331" s="682"/>
      <c r="W331" s="682"/>
      <c r="X331" s="682"/>
      <c r="Y331" s="682"/>
      <c r="Z331" s="682"/>
    </row>
    <row r="332" spans="1:26" ht="15">
      <c r="A332" s="682"/>
      <c r="B332" s="683"/>
      <c r="C332" s="683"/>
      <c r="D332" s="684"/>
      <c r="E332" s="684"/>
      <c r="F332" s="683"/>
      <c r="G332" s="683"/>
      <c r="H332" s="683"/>
      <c r="I332" s="683"/>
      <c r="J332" s="682"/>
      <c r="K332" s="682"/>
      <c r="L332" s="682"/>
      <c r="M332" s="682"/>
      <c r="N332" s="682"/>
      <c r="O332" s="682"/>
      <c r="P332" s="682"/>
      <c r="Q332" s="682"/>
      <c r="R332" s="682"/>
      <c r="S332" s="682"/>
      <c r="T332" s="682"/>
      <c r="U332" s="682"/>
      <c r="V332" s="682"/>
      <c r="W332" s="682"/>
      <c r="X332" s="682"/>
      <c r="Y332" s="682"/>
      <c r="Z332" s="682"/>
    </row>
    <row r="333" spans="1:26" ht="15">
      <c r="A333" s="682"/>
      <c r="B333" s="683"/>
      <c r="C333" s="683"/>
      <c r="D333" s="684"/>
      <c r="E333" s="684"/>
      <c r="F333" s="683"/>
      <c r="G333" s="683"/>
      <c r="H333" s="683"/>
      <c r="I333" s="683"/>
      <c r="J333" s="682"/>
      <c r="K333" s="682"/>
      <c r="L333" s="682"/>
      <c r="M333" s="682"/>
      <c r="N333" s="682"/>
      <c r="O333" s="682"/>
      <c r="P333" s="682"/>
      <c r="Q333" s="682"/>
      <c r="R333" s="682"/>
      <c r="S333" s="682"/>
      <c r="T333" s="682"/>
      <c r="U333" s="682"/>
      <c r="V333" s="682"/>
      <c r="W333" s="682"/>
      <c r="X333" s="682"/>
      <c r="Y333" s="682"/>
      <c r="Z333" s="682"/>
    </row>
    <row r="334" spans="1:26" ht="15">
      <c r="A334" s="682"/>
      <c r="B334" s="683"/>
      <c r="C334" s="683"/>
      <c r="D334" s="684"/>
      <c r="E334" s="684"/>
      <c r="F334" s="683"/>
      <c r="G334" s="683"/>
      <c r="H334" s="683"/>
      <c r="I334" s="683"/>
      <c r="J334" s="682"/>
      <c r="K334" s="682"/>
      <c r="L334" s="682"/>
      <c r="M334" s="682"/>
      <c r="N334" s="682"/>
      <c r="O334" s="682"/>
      <c r="P334" s="682"/>
      <c r="Q334" s="682"/>
      <c r="R334" s="682"/>
      <c r="S334" s="682"/>
      <c r="T334" s="682"/>
      <c r="U334" s="682"/>
      <c r="V334" s="682"/>
      <c r="W334" s="682"/>
      <c r="X334" s="682"/>
      <c r="Y334" s="682"/>
      <c r="Z334" s="682"/>
    </row>
    <row r="335" spans="1:26" ht="15">
      <c r="A335" s="682"/>
      <c r="B335" s="683"/>
      <c r="C335" s="683"/>
      <c r="D335" s="684"/>
      <c r="E335" s="684"/>
      <c r="F335" s="683"/>
      <c r="G335" s="683"/>
      <c r="H335" s="683"/>
      <c r="I335" s="683"/>
      <c r="J335" s="682"/>
      <c r="K335" s="682"/>
      <c r="L335" s="682"/>
      <c r="M335" s="682"/>
      <c r="N335" s="682"/>
      <c r="O335" s="682"/>
      <c r="P335" s="682"/>
      <c r="Q335" s="682"/>
      <c r="R335" s="682"/>
      <c r="S335" s="682"/>
      <c r="T335" s="682"/>
      <c r="U335" s="682"/>
      <c r="V335" s="682"/>
      <c r="W335" s="682"/>
      <c r="X335" s="682"/>
      <c r="Y335" s="682"/>
      <c r="Z335" s="682"/>
    </row>
    <row r="336" spans="1:26" ht="15">
      <c r="A336" s="682"/>
      <c r="B336" s="683"/>
      <c r="C336" s="683"/>
      <c r="D336" s="684"/>
      <c r="E336" s="684"/>
      <c r="F336" s="683"/>
      <c r="G336" s="683"/>
      <c r="H336" s="683"/>
      <c r="I336" s="683"/>
      <c r="J336" s="682"/>
      <c r="K336" s="682"/>
      <c r="L336" s="682"/>
      <c r="M336" s="682"/>
      <c r="N336" s="682"/>
      <c r="O336" s="682"/>
      <c r="P336" s="682"/>
      <c r="Q336" s="682"/>
      <c r="R336" s="682"/>
      <c r="S336" s="682"/>
      <c r="T336" s="682"/>
      <c r="U336" s="682"/>
      <c r="V336" s="682"/>
      <c r="W336" s="682"/>
      <c r="X336" s="682"/>
      <c r="Y336" s="682"/>
      <c r="Z336" s="682"/>
    </row>
    <row r="337" spans="1:26" ht="15">
      <c r="A337" s="682"/>
      <c r="B337" s="683"/>
      <c r="C337" s="683"/>
      <c r="D337" s="684"/>
      <c r="E337" s="684"/>
      <c r="F337" s="683"/>
      <c r="G337" s="683"/>
      <c r="H337" s="683"/>
      <c r="I337" s="683"/>
      <c r="J337" s="682"/>
      <c r="K337" s="682"/>
      <c r="L337" s="682"/>
      <c r="M337" s="682"/>
      <c r="N337" s="682"/>
      <c r="O337" s="682"/>
      <c r="P337" s="682"/>
      <c r="Q337" s="682"/>
      <c r="R337" s="682"/>
      <c r="S337" s="682"/>
      <c r="T337" s="682"/>
      <c r="U337" s="682"/>
      <c r="V337" s="682"/>
      <c r="W337" s="682"/>
      <c r="X337" s="682"/>
      <c r="Y337" s="682"/>
      <c r="Z337" s="682"/>
    </row>
    <row r="338" spans="1:26" ht="15">
      <c r="A338" s="682"/>
      <c r="B338" s="683"/>
      <c r="C338" s="683"/>
      <c r="D338" s="684"/>
      <c r="E338" s="684"/>
      <c r="F338" s="683"/>
      <c r="G338" s="683"/>
      <c r="H338" s="683"/>
      <c r="I338" s="683"/>
      <c r="J338" s="682"/>
      <c r="K338" s="682"/>
      <c r="L338" s="682"/>
      <c r="M338" s="682"/>
      <c r="N338" s="682"/>
      <c r="O338" s="682"/>
      <c r="P338" s="682"/>
      <c r="Q338" s="682"/>
      <c r="R338" s="682"/>
      <c r="S338" s="682"/>
      <c r="T338" s="682"/>
      <c r="U338" s="682"/>
      <c r="V338" s="682"/>
      <c r="W338" s="682"/>
      <c r="X338" s="682"/>
      <c r="Y338" s="682"/>
      <c r="Z338" s="682"/>
    </row>
    <row r="339" spans="1:26" ht="15">
      <c r="A339" s="682"/>
      <c r="B339" s="683"/>
      <c r="C339" s="683"/>
      <c r="D339" s="684"/>
      <c r="E339" s="684"/>
      <c r="F339" s="683"/>
      <c r="G339" s="683"/>
      <c r="H339" s="683"/>
      <c r="I339" s="683"/>
      <c r="J339" s="682"/>
      <c r="K339" s="682"/>
      <c r="L339" s="682"/>
      <c r="M339" s="682"/>
      <c r="N339" s="682"/>
      <c r="O339" s="682"/>
      <c r="P339" s="682"/>
      <c r="Q339" s="682"/>
      <c r="R339" s="682"/>
      <c r="S339" s="682"/>
      <c r="T339" s="682"/>
      <c r="U339" s="682"/>
      <c r="V339" s="682"/>
      <c r="W339" s="682"/>
      <c r="X339" s="682"/>
      <c r="Y339" s="682"/>
      <c r="Z339" s="682"/>
    </row>
    <row r="340" spans="1:26" ht="15">
      <c r="A340" s="682"/>
      <c r="B340" s="683"/>
      <c r="C340" s="683"/>
      <c r="D340" s="684"/>
      <c r="E340" s="684"/>
      <c r="F340" s="683"/>
      <c r="G340" s="683"/>
      <c r="H340" s="683"/>
      <c r="I340" s="683"/>
      <c r="J340" s="682"/>
      <c r="K340" s="682"/>
      <c r="L340" s="682"/>
      <c r="M340" s="682"/>
      <c r="N340" s="682"/>
      <c r="O340" s="682"/>
      <c r="P340" s="682"/>
      <c r="Q340" s="682"/>
      <c r="R340" s="682"/>
      <c r="S340" s="682"/>
      <c r="T340" s="682"/>
      <c r="U340" s="682"/>
      <c r="V340" s="682"/>
      <c r="W340" s="682"/>
      <c r="X340" s="682"/>
      <c r="Y340" s="682"/>
      <c r="Z340" s="682"/>
    </row>
    <row r="341" spans="1:26" ht="15">
      <c r="A341" s="682"/>
      <c r="B341" s="683"/>
      <c r="C341" s="683"/>
      <c r="D341" s="684"/>
      <c r="E341" s="684"/>
      <c r="F341" s="683"/>
      <c r="G341" s="683"/>
      <c r="H341" s="683"/>
      <c r="I341" s="683"/>
      <c r="J341" s="682"/>
      <c r="K341" s="682"/>
      <c r="L341" s="682"/>
      <c r="M341" s="682"/>
      <c r="N341" s="682"/>
      <c r="O341" s="682"/>
      <c r="P341" s="682"/>
      <c r="Q341" s="682"/>
      <c r="R341" s="682"/>
      <c r="S341" s="682"/>
      <c r="T341" s="682"/>
      <c r="U341" s="682"/>
      <c r="V341" s="682"/>
      <c r="W341" s="682"/>
      <c r="X341" s="682"/>
      <c r="Y341" s="682"/>
      <c r="Z341" s="682"/>
    </row>
    <row r="342" spans="1:26" ht="15">
      <c r="A342" s="682"/>
      <c r="B342" s="683"/>
      <c r="C342" s="683"/>
      <c r="D342" s="684"/>
      <c r="E342" s="684"/>
      <c r="F342" s="683"/>
      <c r="G342" s="683"/>
      <c r="H342" s="683"/>
      <c r="I342" s="683"/>
      <c r="J342" s="682"/>
      <c r="K342" s="682"/>
      <c r="L342" s="682"/>
      <c r="M342" s="682"/>
      <c r="N342" s="682"/>
      <c r="O342" s="682"/>
      <c r="P342" s="682"/>
      <c r="Q342" s="682"/>
      <c r="R342" s="682"/>
      <c r="S342" s="682"/>
      <c r="T342" s="682"/>
      <c r="U342" s="682"/>
      <c r="V342" s="682"/>
      <c r="W342" s="682"/>
      <c r="X342" s="682"/>
      <c r="Y342" s="682"/>
      <c r="Z342" s="682"/>
    </row>
    <row r="343" spans="1:26" ht="15">
      <c r="A343" s="682"/>
      <c r="B343" s="683"/>
      <c r="C343" s="683"/>
      <c r="D343" s="684"/>
      <c r="E343" s="684"/>
      <c r="F343" s="683"/>
      <c r="G343" s="683"/>
      <c r="H343" s="683"/>
      <c r="I343" s="683"/>
      <c r="J343" s="682"/>
      <c r="K343" s="682"/>
      <c r="L343" s="682"/>
      <c r="M343" s="682"/>
      <c r="N343" s="682"/>
      <c r="O343" s="682"/>
      <c r="P343" s="682"/>
      <c r="Q343" s="682"/>
      <c r="R343" s="682"/>
      <c r="S343" s="682"/>
      <c r="T343" s="682"/>
      <c r="U343" s="682"/>
      <c r="V343" s="682"/>
      <c r="W343" s="682"/>
      <c r="X343" s="682"/>
      <c r="Y343" s="682"/>
      <c r="Z343" s="682"/>
    </row>
    <row r="344" spans="1:26" ht="15">
      <c r="A344" s="682"/>
      <c r="B344" s="683"/>
      <c r="C344" s="683"/>
      <c r="D344" s="684"/>
      <c r="E344" s="684"/>
      <c r="F344" s="683"/>
      <c r="G344" s="683"/>
      <c r="H344" s="683"/>
      <c r="I344" s="683"/>
      <c r="J344" s="682"/>
      <c r="K344" s="682"/>
      <c r="L344" s="682"/>
      <c r="M344" s="682"/>
      <c r="N344" s="682"/>
      <c r="O344" s="682"/>
      <c r="P344" s="682"/>
      <c r="Q344" s="682"/>
      <c r="R344" s="682"/>
      <c r="S344" s="682"/>
      <c r="T344" s="682"/>
      <c r="U344" s="682"/>
      <c r="V344" s="682"/>
      <c r="W344" s="682"/>
      <c r="X344" s="682"/>
      <c r="Y344" s="682"/>
      <c r="Z344" s="682"/>
    </row>
    <row r="345" spans="1:26" ht="15">
      <c r="A345" s="682"/>
      <c r="B345" s="683"/>
      <c r="C345" s="683"/>
      <c r="D345" s="684"/>
      <c r="E345" s="684"/>
      <c r="F345" s="683"/>
      <c r="G345" s="683"/>
      <c r="H345" s="683"/>
      <c r="I345" s="683"/>
      <c r="J345" s="682"/>
      <c r="K345" s="682"/>
      <c r="L345" s="682"/>
      <c r="M345" s="682"/>
      <c r="N345" s="682"/>
      <c r="O345" s="682"/>
      <c r="P345" s="682"/>
      <c r="Q345" s="682"/>
      <c r="R345" s="682"/>
      <c r="S345" s="682"/>
      <c r="T345" s="682"/>
      <c r="U345" s="682"/>
      <c r="V345" s="682"/>
      <c r="W345" s="682"/>
      <c r="X345" s="682"/>
      <c r="Y345" s="682"/>
      <c r="Z345" s="682"/>
    </row>
    <row r="346" spans="1:26" ht="15">
      <c r="A346" s="682"/>
      <c r="B346" s="683"/>
      <c r="C346" s="683"/>
      <c r="D346" s="684"/>
      <c r="E346" s="684"/>
      <c r="F346" s="683"/>
      <c r="G346" s="683"/>
      <c r="H346" s="683"/>
      <c r="I346" s="683"/>
      <c r="J346" s="682"/>
      <c r="K346" s="682"/>
      <c r="L346" s="682"/>
      <c r="M346" s="682"/>
      <c r="N346" s="682"/>
      <c r="O346" s="682"/>
      <c r="P346" s="682"/>
      <c r="Q346" s="682"/>
      <c r="R346" s="682"/>
      <c r="S346" s="682"/>
      <c r="T346" s="682"/>
      <c r="U346" s="682"/>
      <c r="V346" s="682"/>
      <c r="W346" s="682"/>
      <c r="X346" s="682"/>
      <c r="Y346" s="682"/>
      <c r="Z346" s="682"/>
    </row>
    <row r="347" spans="1:26" ht="15">
      <c r="A347" s="682"/>
      <c r="B347" s="683"/>
      <c r="C347" s="683"/>
      <c r="D347" s="684"/>
      <c r="E347" s="684"/>
      <c r="F347" s="683"/>
      <c r="G347" s="683"/>
      <c r="H347" s="683"/>
      <c r="I347" s="683"/>
      <c r="J347" s="682"/>
      <c r="K347" s="682"/>
      <c r="L347" s="682"/>
      <c r="M347" s="682"/>
      <c r="N347" s="682"/>
      <c r="O347" s="682"/>
      <c r="P347" s="682"/>
      <c r="Q347" s="682"/>
      <c r="R347" s="682"/>
      <c r="S347" s="682"/>
      <c r="T347" s="682"/>
      <c r="U347" s="682"/>
      <c r="V347" s="682"/>
      <c r="W347" s="682"/>
      <c r="X347" s="682"/>
      <c r="Y347" s="682"/>
      <c r="Z347" s="682"/>
    </row>
    <row r="348" spans="1:26" ht="15">
      <c r="A348" s="682"/>
      <c r="B348" s="683"/>
      <c r="C348" s="683"/>
      <c r="D348" s="684"/>
      <c r="E348" s="684"/>
      <c r="F348" s="683"/>
      <c r="G348" s="683"/>
      <c r="H348" s="683"/>
      <c r="I348" s="683"/>
      <c r="J348" s="682"/>
      <c r="K348" s="682"/>
      <c r="L348" s="682"/>
      <c r="M348" s="682"/>
      <c r="N348" s="682"/>
      <c r="O348" s="682"/>
      <c r="P348" s="682"/>
      <c r="Q348" s="682"/>
      <c r="R348" s="682"/>
      <c r="S348" s="682"/>
      <c r="T348" s="682"/>
      <c r="U348" s="682"/>
      <c r="V348" s="682"/>
      <c r="W348" s="682"/>
      <c r="X348" s="682"/>
      <c r="Y348" s="682"/>
      <c r="Z348" s="682"/>
    </row>
    <row r="349" spans="1:26" ht="15">
      <c r="A349" s="682"/>
      <c r="B349" s="683"/>
      <c r="C349" s="683"/>
      <c r="D349" s="684"/>
      <c r="E349" s="684"/>
      <c r="F349" s="683"/>
      <c r="G349" s="683"/>
      <c r="H349" s="683"/>
      <c r="I349" s="683"/>
      <c r="J349" s="682"/>
      <c r="K349" s="682"/>
      <c r="L349" s="682"/>
      <c r="M349" s="682"/>
      <c r="N349" s="682"/>
      <c r="O349" s="682"/>
      <c r="P349" s="682"/>
      <c r="Q349" s="682"/>
      <c r="R349" s="682"/>
      <c r="S349" s="682"/>
      <c r="T349" s="682"/>
      <c r="U349" s="682"/>
      <c r="V349" s="682"/>
      <c r="W349" s="682"/>
      <c r="X349" s="682"/>
      <c r="Y349" s="682"/>
      <c r="Z349" s="682"/>
    </row>
    <row r="350" spans="1:26" ht="15">
      <c r="A350" s="682"/>
      <c r="B350" s="683"/>
      <c r="C350" s="683"/>
      <c r="D350" s="684"/>
      <c r="E350" s="684"/>
      <c r="F350" s="683"/>
      <c r="G350" s="683"/>
      <c r="H350" s="683"/>
      <c r="I350" s="683"/>
      <c r="J350" s="682"/>
      <c r="K350" s="682"/>
      <c r="L350" s="682"/>
      <c r="M350" s="682"/>
      <c r="N350" s="682"/>
      <c r="O350" s="682"/>
      <c r="P350" s="682"/>
      <c r="Q350" s="682"/>
      <c r="R350" s="682"/>
      <c r="S350" s="682"/>
      <c r="T350" s="682"/>
      <c r="U350" s="682"/>
      <c r="V350" s="682"/>
      <c r="W350" s="682"/>
      <c r="X350" s="682"/>
      <c r="Y350" s="682"/>
      <c r="Z350" s="682"/>
    </row>
    <row r="351" spans="1:26" ht="15">
      <c r="A351" s="682"/>
      <c r="B351" s="683"/>
      <c r="C351" s="683"/>
      <c r="D351" s="684"/>
      <c r="E351" s="684"/>
      <c r="F351" s="683"/>
      <c r="G351" s="683"/>
      <c r="H351" s="683"/>
      <c r="I351" s="683"/>
      <c r="J351" s="682"/>
      <c r="K351" s="682"/>
      <c r="L351" s="682"/>
      <c r="M351" s="682"/>
      <c r="N351" s="682"/>
      <c r="O351" s="682"/>
      <c r="P351" s="682"/>
      <c r="Q351" s="682"/>
      <c r="R351" s="682"/>
      <c r="S351" s="682"/>
      <c r="T351" s="682"/>
      <c r="U351" s="682"/>
      <c r="V351" s="682"/>
      <c r="W351" s="682"/>
      <c r="X351" s="682"/>
      <c r="Y351" s="682"/>
      <c r="Z351" s="682"/>
    </row>
    <row r="352" spans="1:26" ht="15">
      <c r="A352" s="682"/>
      <c r="B352" s="683"/>
      <c r="C352" s="683"/>
      <c r="D352" s="684"/>
      <c r="E352" s="684"/>
      <c r="F352" s="683"/>
      <c r="G352" s="683"/>
      <c r="H352" s="683"/>
      <c r="I352" s="683"/>
      <c r="J352" s="682"/>
      <c r="K352" s="682"/>
      <c r="L352" s="682"/>
      <c r="M352" s="682"/>
      <c r="N352" s="682"/>
      <c r="O352" s="682"/>
      <c r="P352" s="682"/>
      <c r="Q352" s="682"/>
      <c r="R352" s="682"/>
      <c r="S352" s="682"/>
      <c r="T352" s="682"/>
      <c r="U352" s="682"/>
      <c r="V352" s="682"/>
      <c r="W352" s="682"/>
      <c r="X352" s="682"/>
      <c r="Y352" s="682"/>
      <c r="Z352" s="682"/>
    </row>
    <row r="353" spans="1:26" ht="15">
      <c r="A353" s="682"/>
      <c r="B353" s="683"/>
      <c r="C353" s="683"/>
      <c r="D353" s="684"/>
      <c r="E353" s="684"/>
      <c r="F353" s="683"/>
      <c r="G353" s="683"/>
      <c r="H353" s="683"/>
      <c r="I353" s="683"/>
      <c r="J353" s="682"/>
      <c r="K353" s="682"/>
      <c r="L353" s="682"/>
      <c r="M353" s="682"/>
      <c r="N353" s="682"/>
      <c r="O353" s="682"/>
      <c r="P353" s="682"/>
      <c r="Q353" s="682"/>
      <c r="R353" s="682"/>
      <c r="S353" s="682"/>
      <c r="T353" s="682"/>
      <c r="U353" s="682"/>
      <c r="V353" s="682"/>
      <c r="W353" s="682"/>
      <c r="X353" s="682"/>
      <c r="Y353" s="682"/>
      <c r="Z353" s="682"/>
    </row>
    <row r="354" spans="1:26" ht="15">
      <c r="A354" s="682"/>
      <c r="B354" s="683"/>
      <c r="C354" s="683"/>
      <c r="D354" s="684"/>
      <c r="E354" s="684"/>
      <c r="F354" s="683"/>
      <c r="G354" s="683"/>
      <c r="H354" s="683"/>
      <c r="I354" s="683"/>
      <c r="J354" s="682"/>
      <c r="K354" s="682"/>
      <c r="L354" s="682"/>
      <c r="M354" s="682"/>
      <c r="N354" s="682"/>
      <c r="O354" s="682"/>
      <c r="P354" s="682"/>
      <c r="Q354" s="682"/>
      <c r="R354" s="682"/>
      <c r="S354" s="682"/>
      <c r="T354" s="682"/>
      <c r="U354" s="682"/>
      <c r="V354" s="682"/>
      <c r="W354" s="682"/>
      <c r="X354" s="682"/>
      <c r="Y354" s="682"/>
      <c r="Z354" s="682"/>
    </row>
    <row r="355" spans="1:26" ht="15">
      <c r="A355" s="682"/>
      <c r="B355" s="683"/>
      <c r="C355" s="683"/>
      <c r="D355" s="684"/>
      <c r="E355" s="684"/>
      <c r="F355" s="683"/>
      <c r="G355" s="683"/>
      <c r="H355" s="683"/>
      <c r="I355" s="683"/>
      <c r="J355" s="682"/>
      <c r="K355" s="682"/>
      <c r="L355" s="682"/>
      <c r="M355" s="682"/>
      <c r="N355" s="682"/>
      <c r="O355" s="682"/>
      <c r="P355" s="682"/>
      <c r="Q355" s="682"/>
      <c r="R355" s="682"/>
      <c r="S355" s="682"/>
      <c r="T355" s="682"/>
      <c r="U355" s="682"/>
      <c r="V355" s="682"/>
      <c r="W355" s="682"/>
      <c r="X355" s="682"/>
      <c r="Y355" s="682"/>
      <c r="Z355" s="682"/>
    </row>
    <row r="356" spans="1:26" ht="15">
      <c r="A356" s="682"/>
      <c r="B356" s="683"/>
      <c r="C356" s="683"/>
      <c r="D356" s="684"/>
      <c r="E356" s="684"/>
      <c r="F356" s="683"/>
      <c r="G356" s="683"/>
      <c r="H356" s="683"/>
      <c r="I356" s="683"/>
      <c r="J356" s="682"/>
      <c r="K356" s="682"/>
      <c r="L356" s="682"/>
      <c r="M356" s="682"/>
      <c r="N356" s="682"/>
      <c r="O356" s="682"/>
      <c r="P356" s="682"/>
      <c r="Q356" s="682"/>
      <c r="R356" s="682"/>
      <c r="S356" s="682"/>
      <c r="T356" s="682"/>
      <c r="U356" s="682"/>
      <c r="V356" s="682"/>
      <c r="W356" s="682"/>
      <c r="X356" s="682"/>
      <c r="Y356" s="682"/>
      <c r="Z356" s="682"/>
    </row>
    <row r="357" spans="1:26" ht="15">
      <c r="A357" s="682"/>
      <c r="B357" s="683"/>
      <c r="C357" s="683"/>
      <c r="D357" s="684"/>
      <c r="E357" s="684"/>
      <c r="F357" s="683"/>
      <c r="G357" s="683"/>
      <c r="H357" s="683"/>
      <c r="I357" s="683"/>
      <c r="J357" s="682"/>
      <c r="K357" s="682"/>
      <c r="L357" s="682"/>
      <c r="M357" s="682"/>
      <c r="N357" s="682"/>
      <c r="O357" s="682"/>
      <c r="P357" s="682"/>
      <c r="Q357" s="682"/>
      <c r="R357" s="682"/>
      <c r="S357" s="682"/>
      <c r="T357" s="682"/>
      <c r="U357" s="682"/>
      <c r="V357" s="682"/>
      <c r="W357" s="682"/>
      <c r="X357" s="682"/>
      <c r="Y357" s="682"/>
      <c r="Z357" s="682"/>
    </row>
    <row r="358" spans="1:26" ht="15">
      <c r="A358" s="682"/>
      <c r="B358" s="683"/>
      <c r="C358" s="683"/>
      <c r="D358" s="684"/>
      <c r="E358" s="684"/>
      <c r="F358" s="683"/>
      <c r="G358" s="683"/>
      <c r="H358" s="683"/>
      <c r="I358" s="683"/>
      <c r="J358" s="682"/>
      <c r="K358" s="682"/>
      <c r="L358" s="682"/>
      <c r="M358" s="682"/>
      <c r="N358" s="682"/>
      <c r="O358" s="682"/>
      <c r="P358" s="682"/>
      <c r="Q358" s="682"/>
      <c r="R358" s="682"/>
      <c r="S358" s="682"/>
      <c r="T358" s="682"/>
      <c r="U358" s="682"/>
      <c r="V358" s="682"/>
      <c r="W358" s="682"/>
      <c r="X358" s="682"/>
      <c r="Y358" s="682"/>
      <c r="Z358" s="682"/>
    </row>
    <row r="359" spans="1:26" ht="15">
      <c r="A359" s="682"/>
      <c r="B359" s="683"/>
      <c r="C359" s="683"/>
      <c r="D359" s="684"/>
      <c r="E359" s="684"/>
      <c r="F359" s="683"/>
      <c r="G359" s="683"/>
      <c r="H359" s="683"/>
      <c r="I359" s="683"/>
      <c r="J359" s="682"/>
      <c r="K359" s="682"/>
      <c r="L359" s="682"/>
      <c r="M359" s="682"/>
      <c r="N359" s="682"/>
      <c r="O359" s="682"/>
      <c r="P359" s="682"/>
      <c r="Q359" s="682"/>
      <c r="R359" s="682"/>
      <c r="S359" s="682"/>
      <c r="T359" s="682"/>
      <c r="U359" s="682"/>
      <c r="V359" s="682"/>
      <c r="W359" s="682"/>
      <c r="X359" s="682"/>
      <c r="Y359" s="682"/>
      <c r="Z359" s="682"/>
    </row>
    <row r="360" spans="1:26" ht="15">
      <c r="A360" s="682"/>
      <c r="B360" s="683"/>
      <c r="C360" s="683"/>
      <c r="D360" s="684"/>
      <c r="E360" s="684"/>
      <c r="F360" s="683"/>
      <c r="G360" s="683"/>
      <c r="H360" s="683"/>
      <c r="I360" s="683"/>
      <c r="J360" s="682"/>
      <c r="K360" s="682"/>
      <c r="L360" s="682"/>
      <c r="M360" s="682"/>
      <c r="N360" s="682"/>
      <c r="O360" s="682"/>
      <c r="P360" s="682"/>
      <c r="Q360" s="682"/>
      <c r="R360" s="682"/>
      <c r="S360" s="682"/>
      <c r="T360" s="682"/>
      <c r="U360" s="682"/>
      <c r="V360" s="682"/>
      <c r="W360" s="682"/>
      <c r="X360" s="682"/>
      <c r="Y360" s="682"/>
      <c r="Z360" s="682"/>
    </row>
    <row r="361" spans="1:26" ht="15">
      <c r="A361" s="682"/>
      <c r="B361" s="683"/>
      <c r="C361" s="683"/>
      <c r="D361" s="684"/>
      <c r="E361" s="684"/>
      <c r="F361" s="683"/>
      <c r="G361" s="683"/>
      <c r="H361" s="683"/>
      <c r="I361" s="683"/>
      <c r="J361" s="682"/>
      <c r="K361" s="682"/>
      <c r="L361" s="682"/>
      <c r="M361" s="682"/>
      <c r="N361" s="682"/>
      <c r="O361" s="682"/>
      <c r="P361" s="682"/>
      <c r="Q361" s="682"/>
      <c r="R361" s="682"/>
      <c r="S361" s="682"/>
      <c r="T361" s="682"/>
      <c r="U361" s="682"/>
      <c r="V361" s="682"/>
      <c r="W361" s="682"/>
      <c r="X361" s="682"/>
      <c r="Y361" s="682"/>
      <c r="Z361" s="682"/>
    </row>
    <row r="362" spans="1:26" ht="15">
      <c r="A362" s="682"/>
      <c r="B362" s="683"/>
      <c r="C362" s="683"/>
      <c r="D362" s="684"/>
      <c r="E362" s="684"/>
      <c r="F362" s="683"/>
      <c r="G362" s="683"/>
      <c r="H362" s="683"/>
      <c r="I362" s="683"/>
      <c r="J362" s="682"/>
      <c r="K362" s="682"/>
      <c r="L362" s="682"/>
      <c r="M362" s="682"/>
      <c r="N362" s="682"/>
      <c r="O362" s="682"/>
      <c r="P362" s="682"/>
      <c r="Q362" s="682"/>
      <c r="R362" s="682"/>
      <c r="S362" s="682"/>
      <c r="T362" s="682"/>
      <c r="U362" s="682"/>
      <c r="V362" s="682"/>
      <c r="W362" s="682"/>
      <c r="X362" s="682"/>
      <c r="Y362" s="682"/>
      <c r="Z362" s="682"/>
    </row>
    <row r="363" spans="1:26" ht="15">
      <c r="A363" s="682"/>
      <c r="B363" s="683"/>
      <c r="C363" s="683"/>
      <c r="D363" s="684"/>
      <c r="E363" s="684"/>
      <c r="F363" s="683"/>
      <c r="G363" s="683"/>
      <c r="H363" s="683"/>
      <c r="I363" s="683"/>
      <c r="J363" s="682"/>
      <c r="K363" s="682"/>
      <c r="L363" s="682"/>
      <c r="M363" s="682"/>
      <c r="N363" s="682"/>
      <c r="O363" s="682"/>
      <c r="P363" s="682"/>
      <c r="Q363" s="682"/>
      <c r="R363" s="682"/>
      <c r="S363" s="682"/>
      <c r="T363" s="682"/>
      <c r="U363" s="682"/>
      <c r="V363" s="682"/>
      <c r="W363" s="682"/>
      <c r="X363" s="682"/>
      <c r="Y363" s="682"/>
      <c r="Z363" s="682"/>
    </row>
    <row r="364" spans="1:26" ht="15">
      <c r="A364" s="682"/>
      <c r="B364" s="683"/>
      <c r="C364" s="683"/>
      <c r="D364" s="684"/>
      <c r="E364" s="684"/>
      <c r="F364" s="683"/>
      <c r="G364" s="683"/>
      <c r="H364" s="683"/>
      <c r="I364" s="683"/>
      <c r="J364" s="682"/>
      <c r="K364" s="682"/>
      <c r="L364" s="682"/>
      <c r="M364" s="682"/>
      <c r="N364" s="682"/>
      <c r="O364" s="682"/>
      <c r="P364" s="682"/>
      <c r="Q364" s="682"/>
      <c r="R364" s="682"/>
      <c r="S364" s="682"/>
      <c r="T364" s="682"/>
      <c r="U364" s="682"/>
      <c r="V364" s="682"/>
      <c r="W364" s="682"/>
      <c r="X364" s="682"/>
      <c r="Y364" s="682"/>
      <c r="Z364" s="682"/>
    </row>
    <row r="365" spans="1:26" ht="15">
      <c r="A365" s="682"/>
      <c r="B365" s="683"/>
      <c r="C365" s="683"/>
      <c r="D365" s="684"/>
      <c r="E365" s="684"/>
      <c r="F365" s="683"/>
      <c r="G365" s="683"/>
      <c r="H365" s="683"/>
      <c r="I365" s="683"/>
      <c r="J365" s="682"/>
      <c r="K365" s="682"/>
      <c r="L365" s="682"/>
      <c r="M365" s="682"/>
      <c r="N365" s="682"/>
      <c r="O365" s="682"/>
      <c r="P365" s="682"/>
      <c r="Q365" s="682"/>
      <c r="R365" s="682"/>
      <c r="S365" s="682"/>
      <c r="T365" s="682"/>
      <c r="U365" s="682"/>
      <c r="V365" s="682"/>
      <c r="W365" s="682"/>
      <c r="X365" s="682"/>
      <c r="Y365" s="682"/>
      <c r="Z365" s="682"/>
    </row>
    <row r="366" spans="1:26" ht="15">
      <c r="A366" s="682"/>
      <c r="B366" s="683"/>
      <c r="C366" s="683"/>
      <c r="D366" s="684"/>
      <c r="E366" s="684"/>
      <c r="F366" s="683"/>
      <c r="G366" s="683"/>
      <c r="H366" s="683"/>
      <c r="I366" s="683"/>
      <c r="J366" s="682"/>
      <c r="K366" s="682"/>
      <c r="L366" s="682"/>
      <c r="M366" s="682"/>
      <c r="N366" s="682"/>
      <c r="O366" s="682"/>
      <c r="P366" s="682"/>
      <c r="Q366" s="682"/>
      <c r="R366" s="682"/>
      <c r="S366" s="682"/>
      <c r="T366" s="682"/>
      <c r="U366" s="682"/>
      <c r="V366" s="682"/>
      <c r="W366" s="682"/>
      <c r="X366" s="682"/>
      <c r="Y366" s="682"/>
      <c r="Z366" s="682"/>
    </row>
    <row r="367" spans="1:26" ht="15">
      <c r="A367" s="682"/>
      <c r="B367" s="683"/>
      <c r="C367" s="683"/>
      <c r="D367" s="684"/>
      <c r="E367" s="684"/>
      <c r="F367" s="683"/>
      <c r="G367" s="683"/>
      <c r="H367" s="683"/>
      <c r="I367" s="683"/>
      <c r="J367" s="682"/>
      <c r="K367" s="682"/>
      <c r="L367" s="682"/>
      <c r="M367" s="682"/>
      <c r="N367" s="682"/>
      <c r="O367" s="682"/>
      <c r="P367" s="682"/>
      <c r="Q367" s="682"/>
      <c r="R367" s="682"/>
      <c r="S367" s="682"/>
      <c r="T367" s="682"/>
      <c r="U367" s="682"/>
      <c r="V367" s="682"/>
      <c r="W367" s="682"/>
      <c r="X367" s="682"/>
      <c r="Y367" s="682"/>
      <c r="Z367" s="682"/>
    </row>
    <row r="368" spans="1:26" ht="15">
      <c r="A368" s="682"/>
      <c r="B368" s="683"/>
      <c r="C368" s="683"/>
      <c r="D368" s="684"/>
      <c r="E368" s="684"/>
      <c r="F368" s="683"/>
      <c r="G368" s="683"/>
      <c r="H368" s="683"/>
      <c r="I368" s="683"/>
      <c r="J368" s="682"/>
      <c r="K368" s="682"/>
      <c r="L368" s="682"/>
      <c r="M368" s="682"/>
      <c r="N368" s="682"/>
      <c r="O368" s="682"/>
      <c r="P368" s="682"/>
      <c r="Q368" s="682"/>
      <c r="R368" s="682"/>
      <c r="S368" s="682"/>
      <c r="T368" s="682"/>
      <c r="U368" s="682"/>
      <c r="V368" s="682"/>
      <c r="W368" s="682"/>
      <c r="X368" s="682"/>
      <c r="Y368" s="682"/>
      <c r="Z368" s="682"/>
    </row>
    <row r="369" spans="1:26" ht="15">
      <c r="A369" s="682"/>
      <c r="B369" s="683"/>
      <c r="C369" s="683"/>
      <c r="D369" s="684"/>
      <c r="E369" s="684"/>
      <c r="F369" s="683"/>
      <c r="G369" s="683"/>
      <c r="H369" s="683"/>
      <c r="I369" s="683"/>
      <c r="J369" s="682"/>
      <c r="K369" s="682"/>
      <c r="L369" s="682"/>
      <c r="M369" s="682"/>
      <c r="N369" s="682"/>
      <c r="O369" s="682"/>
      <c r="P369" s="682"/>
      <c r="Q369" s="682"/>
      <c r="R369" s="682"/>
      <c r="S369" s="682"/>
      <c r="T369" s="682"/>
      <c r="U369" s="682"/>
      <c r="V369" s="682"/>
      <c r="W369" s="682"/>
      <c r="X369" s="682"/>
      <c r="Y369" s="682"/>
      <c r="Z369" s="682"/>
    </row>
    <row r="370" spans="1:26" ht="15">
      <c r="A370" s="682"/>
      <c r="B370" s="683"/>
      <c r="C370" s="683"/>
      <c r="D370" s="684"/>
      <c r="E370" s="684"/>
      <c r="F370" s="683"/>
      <c r="G370" s="683"/>
      <c r="H370" s="683"/>
      <c r="I370" s="683"/>
      <c r="J370" s="682"/>
      <c r="K370" s="682"/>
      <c r="L370" s="682"/>
      <c r="M370" s="682"/>
      <c r="N370" s="682"/>
      <c r="O370" s="682"/>
      <c r="P370" s="682"/>
      <c r="Q370" s="682"/>
      <c r="R370" s="682"/>
      <c r="S370" s="682"/>
      <c r="T370" s="682"/>
      <c r="U370" s="682"/>
      <c r="V370" s="682"/>
      <c r="W370" s="682"/>
      <c r="X370" s="682"/>
      <c r="Y370" s="682"/>
      <c r="Z370" s="682"/>
    </row>
    <row r="371" spans="1:26" ht="15">
      <c r="A371" s="682"/>
      <c r="B371" s="683"/>
      <c r="C371" s="683"/>
      <c r="D371" s="684"/>
      <c r="E371" s="684"/>
      <c r="F371" s="683"/>
      <c r="G371" s="683"/>
      <c r="H371" s="683"/>
      <c r="I371" s="683"/>
      <c r="J371" s="682"/>
      <c r="K371" s="682"/>
      <c r="L371" s="682"/>
      <c r="M371" s="682"/>
      <c r="N371" s="682"/>
      <c r="O371" s="682"/>
      <c r="P371" s="682"/>
      <c r="Q371" s="682"/>
      <c r="R371" s="682"/>
      <c r="S371" s="682"/>
      <c r="T371" s="682"/>
      <c r="U371" s="682"/>
      <c r="V371" s="682"/>
      <c r="W371" s="682"/>
      <c r="X371" s="682"/>
      <c r="Y371" s="682"/>
      <c r="Z371" s="682"/>
    </row>
    <row r="372" spans="1:26" ht="15">
      <c r="A372" s="682"/>
      <c r="B372" s="683"/>
      <c r="C372" s="683"/>
      <c r="D372" s="684"/>
      <c r="E372" s="684"/>
      <c r="F372" s="683"/>
      <c r="G372" s="683"/>
      <c r="H372" s="683"/>
      <c r="I372" s="683"/>
      <c r="J372" s="682"/>
      <c r="K372" s="682"/>
      <c r="L372" s="682"/>
      <c r="M372" s="682"/>
      <c r="N372" s="682"/>
      <c r="O372" s="682"/>
      <c r="P372" s="682"/>
      <c r="Q372" s="682"/>
      <c r="R372" s="682"/>
      <c r="S372" s="682"/>
      <c r="T372" s="682"/>
      <c r="U372" s="682"/>
      <c r="V372" s="682"/>
      <c r="W372" s="682"/>
      <c r="X372" s="682"/>
      <c r="Y372" s="682"/>
      <c r="Z372" s="682"/>
    </row>
    <row r="373" spans="1:26" ht="15">
      <c r="A373" s="682"/>
      <c r="B373" s="683"/>
      <c r="C373" s="683"/>
      <c r="D373" s="684"/>
      <c r="E373" s="684"/>
      <c r="F373" s="683"/>
      <c r="G373" s="683"/>
      <c r="H373" s="683"/>
      <c r="I373" s="683"/>
      <c r="J373" s="682"/>
      <c r="K373" s="682"/>
      <c r="L373" s="682"/>
      <c r="M373" s="682"/>
      <c r="N373" s="682"/>
      <c r="O373" s="682"/>
      <c r="P373" s="682"/>
      <c r="Q373" s="682"/>
      <c r="R373" s="682"/>
      <c r="S373" s="682"/>
      <c r="T373" s="682"/>
      <c r="U373" s="682"/>
      <c r="V373" s="682"/>
      <c r="W373" s="682"/>
      <c r="X373" s="682"/>
      <c r="Y373" s="682"/>
      <c r="Z373" s="682"/>
    </row>
    <row r="374" spans="1:26" ht="15">
      <c r="A374" s="682"/>
      <c r="B374" s="683"/>
      <c r="C374" s="683"/>
      <c r="D374" s="684"/>
      <c r="E374" s="684"/>
      <c r="F374" s="683"/>
      <c r="G374" s="683"/>
      <c r="H374" s="683"/>
      <c r="I374" s="683"/>
      <c r="J374" s="682"/>
      <c r="K374" s="682"/>
      <c r="L374" s="682"/>
      <c r="M374" s="682"/>
      <c r="N374" s="682"/>
      <c r="O374" s="682"/>
      <c r="P374" s="682"/>
      <c r="Q374" s="682"/>
      <c r="R374" s="682"/>
      <c r="S374" s="682"/>
      <c r="T374" s="682"/>
      <c r="U374" s="682"/>
      <c r="V374" s="682"/>
      <c r="W374" s="682"/>
      <c r="X374" s="682"/>
      <c r="Y374" s="682"/>
      <c r="Z374" s="682"/>
    </row>
    <row r="375" spans="1:26" ht="15">
      <c r="A375" s="682"/>
      <c r="B375" s="683"/>
      <c r="C375" s="683"/>
      <c r="D375" s="684"/>
      <c r="E375" s="684"/>
      <c r="F375" s="683"/>
      <c r="G375" s="683"/>
      <c r="H375" s="683"/>
      <c r="I375" s="683"/>
      <c r="J375" s="682"/>
      <c r="K375" s="682"/>
      <c r="L375" s="682"/>
      <c r="M375" s="682"/>
      <c r="N375" s="682"/>
      <c r="O375" s="682"/>
      <c r="P375" s="682"/>
      <c r="Q375" s="682"/>
      <c r="R375" s="682"/>
      <c r="S375" s="682"/>
      <c r="T375" s="682"/>
      <c r="U375" s="682"/>
      <c r="V375" s="682"/>
      <c r="W375" s="682"/>
      <c r="X375" s="682"/>
      <c r="Y375" s="682"/>
      <c r="Z375" s="682"/>
    </row>
    <row r="376" spans="1:26" ht="15">
      <c r="A376" s="682"/>
      <c r="B376" s="683"/>
      <c r="C376" s="683"/>
      <c r="D376" s="684"/>
      <c r="E376" s="684"/>
      <c r="F376" s="683"/>
      <c r="G376" s="683"/>
      <c r="H376" s="683"/>
      <c r="I376" s="683"/>
      <c r="J376" s="682"/>
      <c r="K376" s="682"/>
      <c r="L376" s="682"/>
      <c r="M376" s="682"/>
      <c r="N376" s="682"/>
      <c r="O376" s="682"/>
      <c r="P376" s="682"/>
      <c r="Q376" s="682"/>
      <c r="R376" s="682"/>
      <c r="S376" s="682"/>
      <c r="T376" s="682"/>
      <c r="U376" s="682"/>
      <c r="V376" s="682"/>
      <c r="W376" s="682"/>
      <c r="X376" s="682"/>
      <c r="Y376" s="682"/>
      <c r="Z376" s="682"/>
    </row>
    <row r="377" spans="1:26" ht="15">
      <c r="A377" s="682"/>
      <c r="B377" s="683"/>
      <c r="C377" s="683"/>
      <c r="D377" s="684"/>
      <c r="E377" s="684"/>
      <c r="F377" s="683"/>
      <c r="G377" s="683"/>
      <c r="H377" s="683"/>
      <c r="I377" s="683"/>
      <c r="J377" s="682"/>
      <c r="K377" s="682"/>
      <c r="L377" s="682"/>
      <c r="M377" s="682"/>
      <c r="N377" s="682"/>
      <c r="O377" s="682"/>
      <c r="P377" s="682"/>
      <c r="Q377" s="682"/>
      <c r="R377" s="682"/>
      <c r="S377" s="682"/>
      <c r="T377" s="682"/>
      <c r="U377" s="682"/>
      <c r="V377" s="682"/>
      <c r="W377" s="682"/>
      <c r="X377" s="682"/>
      <c r="Y377" s="682"/>
      <c r="Z377" s="682"/>
    </row>
    <row r="378" spans="1:26" ht="15">
      <c r="A378" s="682"/>
      <c r="B378" s="683"/>
      <c r="C378" s="683"/>
      <c r="D378" s="684"/>
      <c r="E378" s="684"/>
      <c r="F378" s="683"/>
      <c r="G378" s="683"/>
      <c r="H378" s="683"/>
      <c r="I378" s="683"/>
      <c r="J378" s="682"/>
      <c r="K378" s="682"/>
      <c r="L378" s="682"/>
      <c r="M378" s="682"/>
      <c r="N378" s="682"/>
      <c r="O378" s="682"/>
      <c r="P378" s="682"/>
      <c r="Q378" s="682"/>
      <c r="R378" s="682"/>
      <c r="S378" s="682"/>
      <c r="T378" s="682"/>
      <c r="U378" s="682"/>
      <c r="V378" s="682"/>
      <c r="W378" s="682"/>
      <c r="X378" s="682"/>
      <c r="Y378" s="682"/>
      <c r="Z378" s="682"/>
    </row>
    <row r="379" spans="1:26" ht="15">
      <c r="A379" s="682"/>
      <c r="B379" s="683"/>
      <c r="C379" s="683"/>
      <c r="D379" s="684"/>
      <c r="E379" s="684"/>
      <c r="F379" s="683"/>
      <c r="G379" s="683"/>
      <c r="H379" s="683"/>
      <c r="I379" s="683"/>
      <c r="J379" s="682"/>
      <c r="K379" s="682"/>
      <c r="L379" s="682"/>
      <c r="M379" s="682"/>
      <c r="N379" s="682"/>
      <c r="O379" s="682"/>
      <c r="P379" s="682"/>
      <c r="Q379" s="682"/>
      <c r="R379" s="682"/>
      <c r="S379" s="682"/>
      <c r="T379" s="682"/>
      <c r="U379" s="682"/>
      <c r="V379" s="682"/>
      <c r="W379" s="682"/>
      <c r="X379" s="682"/>
      <c r="Y379" s="682"/>
      <c r="Z379" s="682"/>
    </row>
    <row r="380" spans="1:26" ht="15">
      <c r="A380" s="682"/>
      <c r="B380" s="683"/>
      <c r="C380" s="683"/>
      <c r="D380" s="684"/>
      <c r="E380" s="684"/>
      <c r="F380" s="683"/>
      <c r="G380" s="683"/>
      <c r="H380" s="683"/>
      <c r="I380" s="683"/>
      <c r="J380" s="682"/>
      <c r="K380" s="682"/>
      <c r="L380" s="682"/>
      <c r="M380" s="682"/>
      <c r="N380" s="682"/>
      <c r="O380" s="682"/>
      <c r="P380" s="682"/>
      <c r="Q380" s="682"/>
      <c r="R380" s="682"/>
      <c r="S380" s="682"/>
      <c r="T380" s="682"/>
      <c r="U380" s="682"/>
      <c r="V380" s="682"/>
      <c r="W380" s="682"/>
      <c r="X380" s="682"/>
      <c r="Y380" s="682"/>
      <c r="Z380" s="682"/>
    </row>
    <row r="381" spans="1:26" ht="15">
      <c r="A381" s="682"/>
      <c r="B381" s="683"/>
      <c r="C381" s="683"/>
      <c r="D381" s="684"/>
      <c r="E381" s="684"/>
      <c r="F381" s="683"/>
      <c r="G381" s="683"/>
      <c r="H381" s="683"/>
      <c r="I381" s="683"/>
      <c r="J381" s="682"/>
      <c r="K381" s="682"/>
      <c r="L381" s="682"/>
      <c r="M381" s="682"/>
      <c r="N381" s="682"/>
      <c r="O381" s="682"/>
      <c r="P381" s="682"/>
      <c r="Q381" s="682"/>
      <c r="R381" s="682"/>
      <c r="S381" s="682"/>
      <c r="T381" s="682"/>
      <c r="U381" s="682"/>
      <c r="V381" s="682"/>
      <c r="W381" s="682"/>
      <c r="X381" s="682"/>
      <c r="Y381" s="682"/>
      <c r="Z381" s="682"/>
    </row>
    <row r="382" spans="1:26" ht="15">
      <c r="A382" s="682"/>
      <c r="B382" s="683"/>
      <c r="C382" s="683"/>
      <c r="D382" s="684"/>
      <c r="E382" s="684"/>
      <c r="F382" s="683"/>
      <c r="G382" s="683"/>
      <c r="H382" s="683"/>
      <c r="I382" s="683"/>
      <c r="J382" s="682"/>
      <c r="K382" s="682"/>
      <c r="L382" s="682"/>
      <c r="M382" s="682"/>
      <c r="N382" s="682"/>
      <c r="O382" s="682"/>
      <c r="P382" s="682"/>
      <c r="Q382" s="682"/>
      <c r="R382" s="682"/>
      <c r="S382" s="682"/>
      <c r="T382" s="682"/>
      <c r="U382" s="682"/>
      <c r="V382" s="682"/>
      <c r="W382" s="682"/>
      <c r="X382" s="682"/>
      <c r="Y382" s="682"/>
      <c r="Z382" s="682"/>
    </row>
    <row r="383" spans="1:26" ht="15">
      <c r="A383" s="682"/>
      <c r="B383" s="683"/>
      <c r="C383" s="683"/>
      <c r="D383" s="684"/>
      <c r="E383" s="684"/>
      <c r="F383" s="683"/>
      <c r="G383" s="683"/>
      <c r="H383" s="683"/>
      <c r="I383" s="683"/>
      <c r="J383" s="682"/>
      <c r="K383" s="682"/>
      <c r="L383" s="682"/>
      <c r="M383" s="682"/>
      <c r="N383" s="682"/>
      <c r="O383" s="682"/>
      <c r="P383" s="682"/>
      <c r="Q383" s="682"/>
      <c r="R383" s="682"/>
      <c r="S383" s="682"/>
      <c r="T383" s="682"/>
      <c r="U383" s="682"/>
      <c r="V383" s="682"/>
      <c r="W383" s="682"/>
      <c r="X383" s="682"/>
      <c r="Y383" s="682"/>
      <c r="Z383" s="682"/>
    </row>
    <row r="384" spans="1:26" ht="15">
      <c r="A384" s="682"/>
      <c r="B384" s="683"/>
      <c r="C384" s="683"/>
      <c r="D384" s="684"/>
      <c r="E384" s="684"/>
      <c r="F384" s="683"/>
      <c r="G384" s="683"/>
      <c r="H384" s="683"/>
      <c r="I384" s="683"/>
      <c r="J384" s="682"/>
      <c r="K384" s="682"/>
      <c r="L384" s="682"/>
      <c r="M384" s="682"/>
      <c r="N384" s="682"/>
      <c r="O384" s="682"/>
      <c r="P384" s="682"/>
      <c r="Q384" s="682"/>
      <c r="R384" s="682"/>
      <c r="S384" s="682"/>
      <c r="T384" s="682"/>
      <c r="U384" s="682"/>
      <c r="V384" s="682"/>
      <c r="W384" s="682"/>
      <c r="X384" s="682"/>
      <c r="Y384" s="682"/>
      <c r="Z384" s="682"/>
    </row>
    <row r="385" spans="1:26" ht="15">
      <c r="A385" s="682"/>
      <c r="B385" s="683"/>
      <c r="C385" s="683"/>
      <c r="D385" s="684"/>
      <c r="E385" s="684"/>
      <c r="F385" s="683"/>
      <c r="G385" s="683"/>
      <c r="H385" s="683"/>
      <c r="I385" s="683"/>
      <c r="J385" s="682"/>
      <c r="K385" s="682"/>
      <c r="L385" s="682"/>
      <c r="M385" s="682"/>
      <c r="N385" s="682"/>
      <c r="O385" s="682"/>
      <c r="P385" s="682"/>
      <c r="Q385" s="682"/>
      <c r="R385" s="682"/>
      <c r="S385" s="682"/>
      <c r="T385" s="682"/>
      <c r="U385" s="682"/>
      <c r="V385" s="682"/>
      <c r="W385" s="682"/>
      <c r="X385" s="682"/>
      <c r="Y385" s="682"/>
      <c r="Z385" s="682"/>
    </row>
    <row r="386" spans="1:26" ht="15">
      <c r="A386" s="682"/>
      <c r="B386" s="683"/>
      <c r="C386" s="683"/>
      <c r="D386" s="684"/>
      <c r="E386" s="684"/>
      <c r="F386" s="683"/>
      <c r="G386" s="683"/>
      <c r="H386" s="683"/>
      <c r="I386" s="683"/>
      <c r="J386" s="682"/>
      <c r="K386" s="682"/>
      <c r="L386" s="682"/>
      <c r="M386" s="682"/>
      <c r="N386" s="682"/>
      <c r="O386" s="682"/>
      <c r="P386" s="682"/>
      <c r="Q386" s="682"/>
      <c r="R386" s="682"/>
      <c r="S386" s="682"/>
      <c r="T386" s="682"/>
      <c r="U386" s="682"/>
      <c r="V386" s="682"/>
      <c r="W386" s="682"/>
      <c r="X386" s="682"/>
      <c r="Y386" s="682"/>
      <c r="Z386" s="682"/>
    </row>
    <row r="387" spans="1:26" ht="15">
      <c r="A387" s="682"/>
      <c r="B387" s="683"/>
      <c r="C387" s="683"/>
      <c r="D387" s="684"/>
      <c r="E387" s="684"/>
      <c r="F387" s="683"/>
      <c r="G387" s="683"/>
      <c r="H387" s="683"/>
      <c r="I387" s="683"/>
      <c r="J387" s="682"/>
      <c r="K387" s="682"/>
      <c r="L387" s="682"/>
      <c r="M387" s="682"/>
      <c r="N387" s="682"/>
      <c r="O387" s="682"/>
      <c r="P387" s="682"/>
      <c r="Q387" s="682"/>
      <c r="R387" s="682"/>
      <c r="S387" s="682"/>
      <c r="T387" s="682"/>
      <c r="U387" s="682"/>
      <c r="V387" s="682"/>
      <c r="W387" s="682"/>
      <c r="X387" s="682"/>
      <c r="Y387" s="682"/>
      <c r="Z387" s="682"/>
    </row>
    <row r="388" spans="1:26" ht="15">
      <c r="A388" s="682"/>
      <c r="B388" s="683"/>
      <c r="C388" s="683"/>
      <c r="D388" s="684"/>
      <c r="E388" s="684"/>
      <c r="F388" s="683"/>
      <c r="G388" s="683"/>
      <c r="H388" s="683"/>
      <c r="I388" s="683"/>
      <c r="J388" s="682"/>
      <c r="K388" s="682"/>
      <c r="L388" s="682"/>
      <c r="M388" s="682"/>
      <c r="N388" s="682"/>
      <c r="O388" s="682"/>
      <c r="P388" s="682"/>
      <c r="Q388" s="682"/>
      <c r="R388" s="682"/>
      <c r="S388" s="682"/>
      <c r="T388" s="682"/>
      <c r="U388" s="682"/>
      <c r="V388" s="682"/>
      <c r="W388" s="682"/>
      <c r="X388" s="682"/>
      <c r="Y388" s="682"/>
      <c r="Z388" s="682"/>
    </row>
    <row r="389" spans="1:26" ht="15">
      <c r="A389" s="682"/>
      <c r="B389" s="683"/>
      <c r="C389" s="683"/>
      <c r="D389" s="684"/>
      <c r="E389" s="684"/>
      <c r="F389" s="683"/>
      <c r="G389" s="683"/>
      <c r="H389" s="683"/>
      <c r="I389" s="683"/>
      <c r="J389" s="682"/>
      <c r="K389" s="682"/>
      <c r="L389" s="682"/>
      <c r="M389" s="682"/>
      <c r="N389" s="682"/>
      <c r="O389" s="682"/>
      <c r="P389" s="682"/>
      <c r="Q389" s="682"/>
      <c r="R389" s="682"/>
      <c r="S389" s="682"/>
      <c r="T389" s="682"/>
      <c r="U389" s="682"/>
      <c r="V389" s="682"/>
      <c r="W389" s="682"/>
      <c r="X389" s="682"/>
      <c r="Y389" s="682"/>
      <c r="Z389" s="682"/>
    </row>
    <row r="390" spans="1:26" ht="15">
      <c r="A390" s="682"/>
      <c r="B390" s="683"/>
      <c r="C390" s="683"/>
      <c r="D390" s="684"/>
      <c r="E390" s="684"/>
      <c r="F390" s="683"/>
      <c r="G390" s="683"/>
      <c r="H390" s="683"/>
      <c r="I390" s="683"/>
      <c r="J390" s="682"/>
      <c r="K390" s="682"/>
      <c r="L390" s="682"/>
      <c r="M390" s="682"/>
      <c r="N390" s="682"/>
      <c r="O390" s="682"/>
      <c r="P390" s="682"/>
      <c r="Q390" s="682"/>
      <c r="R390" s="682"/>
      <c r="S390" s="682"/>
      <c r="T390" s="682"/>
      <c r="U390" s="682"/>
      <c r="V390" s="682"/>
      <c r="W390" s="682"/>
      <c r="X390" s="682"/>
      <c r="Y390" s="682"/>
      <c r="Z390" s="682"/>
    </row>
    <row r="391" spans="1:26" ht="15">
      <c r="A391" s="682"/>
      <c r="B391" s="683"/>
      <c r="C391" s="683"/>
      <c r="D391" s="684"/>
      <c r="E391" s="684"/>
      <c r="F391" s="683"/>
      <c r="G391" s="683"/>
      <c r="H391" s="683"/>
      <c r="I391" s="683"/>
      <c r="J391" s="682"/>
      <c r="K391" s="682"/>
      <c r="L391" s="682"/>
      <c r="M391" s="682"/>
      <c r="N391" s="682"/>
      <c r="O391" s="682"/>
      <c r="P391" s="682"/>
      <c r="Q391" s="682"/>
      <c r="R391" s="682"/>
      <c r="S391" s="682"/>
      <c r="T391" s="682"/>
      <c r="U391" s="682"/>
      <c r="V391" s="682"/>
      <c r="W391" s="682"/>
      <c r="X391" s="682"/>
      <c r="Y391" s="682"/>
      <c r="Z391" s="682"/>
    </row>
    <row r="392" spans="1:26" ht="15">
      <c r="A392" s="682"/>
      <c r="B392" s="683"/>
      <c r="C392" s="683"/>
      <c r="D392" s="684"/>
      <c r="E392" s="684"/>
      <c r="F392" s="683"/>
      <c r="G392" s="683"/>
      <c r="H392" s="683"/>
      <c r="I392" s="683"/>
      <c r="J392" s="682"/>
      <c r="K392" s="682"/>
      <c r="L392" s="682"/>
      <c r="M392" s="682"/>
      <c r="N392" s="682"/>
      <c r="O392" s="682"/>
      <c r="P392" s="682"/>
      <c r="Q392" s="682"/>
      <c r="R392" s="682"/>
      <c r="S392" s="682"/>
      <c r="T392" s="682"/>
      <c r="U392" s="682"/>
      <c r="V392" s="682"/>
      <c r="W392" s="682"/>
      <c r="X392" s="682"/>
      <c r="Y392" s="682"/>
      <c r="Z392" s="682"/>
    </row>
    <row r="393" spans="1:26" ht="15">
      <c r="A393" s="682"/>
      <c r="B393" s="683"/>
      <c r="C393" s="683"/>
      <c r="D393" s="684"/>
      <c r="E393" s="684"/>
      <c r="F393" s="683"/>
      <c r="G393" s="683"/>
      <c r="H393" s="683"/>
      <c r="I393" s="683"/>
      <c r="J393" s="682"/>
      <c r="K393" s="682"/>
      <c r="L393" s="682"/>
      <c r="M393" s="682"/>
      <c r="N393" s="682"/>
      <c r="O393" s="682"/>
      <c r="P393" s="682"/>
      <c r="Q393" s="682"/>
      <c r="R393" s="682"/>
      <c r="S393" s="682"/>
      <c r="T393" s="682"/>
      <c r="U393" s="682"/>
      <c r="V393" s="682"/>
      <c r="W393" s="682"/>
      <c r="X393" s="682"/>
      <c r="Y393" s="682"/>
      <c r="Z393" s="682"/>
    </row>
    <row r="394" spans="1:26" ht="15">
      <c r="A394" s="682"/>
      <c r="B394" s="683"/>
      <c r="C394" s="683"/>
      <c r="D394" s="684"/>
      <c r="E394" s="684"/>
      <c r="F394" s="683"/>
      <c r="G394" s="683"/>
      <c r="H394" s="683"/>
      <c r="I394" s="683"/>
      <c r="J394" s="682"/>
      <c r="K394" s="682"/>
      <c r="L394" s="682"/>
      <c r="M394" s="682"/>
      <c r="N394" s="682"/>
      <c r="O394" s="682"/>
      <c r="P394" s="682"/>
      <c r="Q394" s="682"/>
      <c r="R394" s="682"/>
      <c r="S394" s="682"/>
      <c r="T394" s="682"/>
      <c r="U394" s="682"/>
      <c r="V394" s="682"/>
      <c r="W394" s="682"/>
      <c r="X394" s="682"/>
      <c r="Y394" s="682"/>
      <c r="Z394" s="682"/>
    </row>
    <row r="395" spans="1:26" ht="15">
      <c r="A395" s="682"/>
      <c r="B395" s="683"/>
      <c r="C395" s="683"/>
      <c r="D395" s="684"/>
      <c r="E395" s="684"/>
      <c r="F395" s="683"/>
      <c r="G395" s="683"/>
      <c r="H395" s="683"/>
      <c r="I395" s="683"/>
      <c r="J395" s="682"/>
      <c r="K395" s="682"/>
      <c r="L395" s="682"/>
      <c r="M395" s="682"/>
      <c r="N395" s="682"/>
      <c r="O395" s="682"/>
      <c r="P395" s="682"/>
      <c r="Q395" s="682"/>
      <c r="R395" s="682"/>
      <c r="S395" s="682"/>
      <c r="T395" s="682"/>
      <c r="U395" s="682"/>
      <c r="V395" s="682"/>
      <c r="W395" s="682"/>
      <c r="X395" s="682"/>
      <c r="Y395" s="682"/>
      <c r="Z395" s="682"/>
    </row>
    <row r="396" spans="1:26" ht="15">
      <c r="A396" s="682"/>
      <c r="B396" s="683"/>
      <c r="C396" s="683"/>
      <c r="D396" s="684"/>
      <c r="E396" s="684"/>
      <c r="F396" s="683"/>
      <c r="G396" s="683"/>
      <c r="H396" s="683"/>
      <c r="I396" s="683"/>
      <c r="J396" s="682"/>
      <c r="K396" s="682"/>
      <c r="L396" s="682"/>
      <c r="M396" s="682"/>
      <c r="N396" s="682"/>
      <c r="O396" s="682"/>
      <c r="P396" s="682"/>
      <c r="Q396" s="682"/>
      <c r="R396" s="682"/>
      <c r="S396" s="682"/>
      <c r="T396" s="682"/>
      <c r="U396" s="682"/>
      <c r="V396" s="682"/>
      <c r="W396" s="682"/>
      <c r="X396" s="682"/>
      <c r="Y396" s="682"/>
      <c r="Z396" s="682"/>
    </row>
    <row r="397" spans="1:26" ht="15">
      <c r="A397" s="682"/>
      <c r="B397" s="683"/>
      <c r="C397" s="683"/>
      <c r="D397" s="684"/>
      <c r="E397" s="684"/>
      <c r="F397" s="683"/>
      <c r="G397" s="683"/>
      <c r="H397" s="683"/>
      <c r="I397" s="683"/>
      <c r="J397" s="682"/>
      <c r="K397" s="682"/>
      <c r="L397" s="682"/>
      <c r="M397" s="682"/>
      <c r="N397" s="682"/>
      <c r="O397" s="682"/>
      <c r="P397" s="682"/>
      <c r="Q397" s="682"/>
      <c r="R397" s="682"/>
      <c r="S397" s="682"/>
      <c r="T397" s="682"/>
      <c r="U397" s="682"/>
      <c r="V397" s="682"/>
      <c r="W397" s="682"/>
      <c r="X397" s="682"/>
      <c r="Y397" s="682"/>
      <c r="Z397" s="682"/>
    </row>
    <row r="398" spans="1:26" ht="15">
      <c r="A398" s="682"/>
      <c r="B398" s="683"/>
      <c r="C398" s="683"/>
      <c r="D398" s="684"/>
      <c r="E398" s="684"/>
      <c r="F398" s="683"/>
      <c r="G398" s="683"/>
      <c r="H398" s="683"/>
      <c r="I398" s="683"/>
      <c r="J398" s="682"/>
      <c r="K398" s="682"/>
      <c r="L398" s="682"/>
      <c r="M398" s="682"/>
      <c r="N398" s="682"/>
      <c r="O398" s="682"/>
      <c r="P398" s="682"/>
      <c r="Q398" s="682"/>
      <c r="R398" s="682"/>
      <c r="S398" s="682"/>
      <c r="T398" s="682"/>
      <c r="U398" s="682"/>
      <c r="V398" s="682"/>
      <c r="W398" s="682"/>
      <c r="X398" s="682"/>
      <c r="Y398" s="682"/>
      <c r="Z398" s="682"/>
    </row>
    <row r="399" spans="1:26" ht="15">
      <c r="A399" s="682"/>
      <c r="B399" s="683"/>
      <c r="C399" s="683"/>
      <c r="D399" s="684"/>
      <c r="E399" s="684"/>
      <c r="F399" s="683"/>
      <c r="G399" s="683"/>
      <c r="H399" s="683"/>
      <c r="I399" s="683"/>
      <c r="J399" s="682"/>
      <c r="K399" s="682"/>
      <c r="L399" s="682"/>
      <c r="M399" s="682"/>
      <c r="N399" s="682"/>
      <c r="O399" s="682"/>
      <c r="P399" s="682"/>
      <c r="Q399" s="682"/>
      <c r="R399" s="682"/>
      <c r="S399" s="682"/>
      <c r="T399" s="682"/>
      <c r="U399" s="682"/>
      <c r="V399" s="682"/>
      <c r="W399" s="682"/>
      <c r="X399" s="682"/>
      <c r="Y399" s="682"/>
      <c r="Z399" s="682"/>
    </row>
    <row r="400" spans="1:26" ht="15">
      <c r="A400" s="682"/>
      <c r="B400" s="683"/>
      <c r="C400" s="683"/>
      <c r="D400" s="684"/>
      <c r="E400" s="684"/>
      <c r="F400" s="683"/>
      <c r="G400" s="683"/>
      <c r="H400" s="683"/>
      <c r="I400" s="683"/>
      <c r="J400" s="682"/>
      <c r="K400" s="682"/>
      <c r="L400" s="682"/>
      <c r="M400" s="682"/>
      <c r="N400" s="682"/>
      <c r="O400" s="682"/>
      <c r="P400" s="682"/>
      <c r="Q400" s="682"/>
      <c r="R400" s="682"/>
      <c r="S400" s="682"/>
      <c r="T400" s="682"/>
      <c r="U400" s="682"/>
      <c r="V400" s="682"/>
      <c r="W400" s="682"/>
      <c r="X400" s="682"/>
      <c r="Y400" s="682"/>
      <c r="Z400" s="682"/>
    </row>
    <row r="401" spans="1:26" ht="15">
      <c r="A401" s="682"/>
      <c r="B401" s="683"/>
      <c r="C401" s="683"/>
      <c r="D401" s="684"/>
      <c r="E401" s="684"/>
      <c r="F401" s="683"/>
      <c r="G401" s="683"/>
      <c r="H401" s="683"/>
      <c r="I401" s="683"/>
      <c r="J401" s="682"/>
      <c r="K401" s="682"/>
      <c r="L401" s="682"/>
      <c r="M401" s="682"/>
      <c r="N401" s="682"/>
      <c r="O401" s="682"/>
      <c r="P401" s="682"/>
      <c r="Q401" s="682"/>
      <c r="R401" s="682"/>
      <c r="S401" s="682"/>
      <c r="T401" s="682"/>
      <c r="U401" s="682"/>
      <c r="V401" s="682"/>
      <c r="W401" s="682"/>
      <c r="X401" s="682"/>
      <c r="Y401" s="682"/>
      <c r="Z401" s="682"/>
    </row>
    <row r="402" spans="1:26" ht="15">
      <c r="A402" s="682"/>
      <c r="B402" s="683"/>
      <c r="C402" s="683"/>
      <c r="D402" s="684"/>
      <c r="E402" s="684"/>
      <c r="F402" s="683"/>
      <c r="G402" s="683"/>
      <c r="H402" s="683"/>
      <c r="I402" s="683"/>
      <c r="J402" s="682"/>
      <c r="K402" s="682"/>
      <c r="L402" s="682"/>
      <c r="M402" s="682"/>
      <c r="N402" s="682"/>
      <c r="O402" s="682"/>
      <c r="P402" s="682"/>
      <c r="Q402" s="682"/>
      <c r="R402" s="682"/>
      <c r="S402" s="682"/>
      <c r="T402" s="682"/>
      <c r="U402" s="682"/>
      <c r="V402" s="682"/>
      <c r="W402" s="682"/>
      <c r="X402" s="682"/>
      <c r="Y402" s="682"/>
      <c r="Z402" s="682"/>
    </row>
    <row r="403" spans="1:26" ht="15">
      <c r="A403" s="682"/>
      <c r="B403" s="683"/>
      <c r="C403" s="683"/>
      <c r="D403" s="684"/>
      <c r="E403" s="684"/>
      <c r="F403" s="683"/>
      <c r="G403" s="683"/>
      <c r="H403" s="683"/>
      <c r="I403" s="683"/>
      <c r="J403" s="682"/>
      <c r="K403" s="682"/>
      <c r="L403" s="682"/>
      <c r="M403" s="682"/>
      <c r="N403" s="682"/>
      <c r="O403" s="682"/>
      <c r="P403" s="682"/>
      <c r="Q403" s="682"/>
      <c r="R403" s="682"/>
      <c r="S403" s="682"/>
      <c r="T403" s="682"/>
      <c r="U403" s="682"/>
      <c r="V403" s="682"/>
      <c r="W403" s="682"/>
      <c r="X403" s="682"/>
      <c r="Y403" s="682"/>
      <c r="Z403" s="682"/>
    </row>
    <row r="404" spans="1:26" ht="15">
      <c r="A404" s="682"/>
      <c r="B404" s="683"/>
      <c r="C404" s="683"/>
      <c r="D404" s="684"/>
      <c r="E404" s="684"/>
      <c r="F404" s="683"/>
      <c r="G404" s="683"/>
      <c r="H404" s="683"/>
      <c r="I404" s="683"/>
      <c r="J404" s="682"/>
      <c r="K404" s="682"/>
      <c r="L404" s="682"/>
      <c r="M404" s="682"/>
      <c r="N404" s="682"/>
      <c r="O404" s="682"/>
      <c r="P404" s="682"/>
      <c r="Q404" s="682"/>
      <c r="R404" s="682"/>
      <c r="S404" s="682"/>
      <c r="T404" s="682"/>
      <c r="U404" s="682"/>
      <c r="V404" s="682"/>
      <c r="W404" s="682"/>
      <c r="X404" s="682"/>
      <c r="Y404" s="682"/>
      <c r="Z404" s="682"/>
    </row>
    <row r="405" spans="1:26" ht="15">
      <c r="A405" s="682"/>
      <c r="B405" s="683"/>
      <c r="C405" s="683"/>
      <c r="D405" s="684"/>
      <c r="E405" s="684"/>
      <c r="F405" s="683"/>
      <c r="G405" s="683"/>
      <c r="H405" s="683"/>
      <c r="I405" s="683"/>
      <c r="J405" s="682"/>
      <c r="K405" s="682"/>
      <c r="L405" s="682"/>
      <c r="M405" s="682"/>
      <c r="N405" s="682"/>
      <c r="O405" s="682"/>
      <c r="P405" s="682"/>
      <c r="Q405" s="682"/>
      <c r="R405" s="682"/>
      <c r="S405" s="682"/>
      <c r="T405" s="682"/>
      <c r="U405" s="682"/>
      <c r="V405" s="682"/>
      <c r="W405" s="682"/>
      <c r="X405" s="682"/>
      <c r="Y405" s="682"/>
      <c r="Z405" s="682"/>
    </row>
    <row r="406" spans="1:26" ht="15">
      <c r="A406" s="682"/>
      <c r="B406" s="683"/>
      <c r="C406" s="683"/>
      <c r="D406" s="684"/>
      <c r="E406" s="684"/>
      <c r="F406" s="683"/>
      <c r="G406" s="683"/>
      <c r="H406" s="683"/>
      <c r="I406" s="683"/>
      <c r="J406" s="682"/>
      <c r="K406" s="682"/>
      <c r="L406" s="682"/>
      <c r="M406" s="682"/>
      <c r="N406" s="682"/>
      <c r="O406" s="682"/>
      <c r="P406" s="682"/>
      <c r="Q406" s="682"/>
      <c r="R406" s="682"/>
      <c r="S406" s="682"/>
      <c r="T406" s="682"/>
      <c r="U406" s="682"/>
      <c r="V406" s="682"/>
      <c r="W406" s="682"/>
      <c r="X406" s="682"/>
      <c r="Y406" s="682"/>
      <c r="Z406" s="682"/>
    </row>
    <row r="407" spans="1:26" ht="15">
      <c r="A407" s="682"/>
      <c r="B407" s="683"/>
      <c r="C407" s="683"/>
      <c r="D407" s="684"/>
      <c r="E407" s="684"/>
      <c r="F407" s="683"/>
      <c r="G407" s="683"/>
      <c r="H407" s="683"/>
      <c r="I407" s="683"/>
      <c r="J407" s="682"/>
      <c r="K407" s="682"/>
      <c r="L407" s="682"/>
      <c r="M407" s="682"/>
      <c r="N407" s="682"/>
      <c r="O407" s="682"/>
      <c r="P407" s="682"/>
      <c r="Q407" s="682"/>
      <c r="R407" s="682"/>
      <c r="S407" s="682"/>
      <c r="T407" s="682"/>
      <c r="U407" s="682"/>
      <c r="V407" s="682"/>
      <c r="W407" s="682"/>
      <c r="X407" s="682"/>
      <c r="Y407" s="682"/>
      <c r="Z407" s="682"/>
    </row>
    <row r="408" spans="1:26" ht="15">
      <c r="A408" s="682"/>
      <c r="B408" s="683"/>
      <c r="C408" s="683"/>
      <c r="D408" s="684"/>
      <c r="E408" s="684"/>
      <c r="F408" s="683"/>
      <c r="G408" s="683"/>
      <c r="H408" s="683"/>
      <c r="I408" s="683"/>
      <c r="J408" s="682"/>
      <c r="K408" s="682"/>
      <c r="L408" s="682"/>
      <c r="M408" s="682"/>
      <c r="N408" s="682"/>
      <c r="O408" s="682"/>
      <c r="P408" s="682"/>
      <c r="Q408" s="682"/>
      <c r="R408" s="682"/>
      <c r="S408" s="682"/>
      <c r="T408" s="682"/>
      <c r="U408" s="682"/>
      <c r="V408" s="682"/>
      <c r="W408" s="682"/>
      <c r="X408" s="682"/>
      <c r="Y408" s="682"/>
      <c r="Z408" s="682"/>
    </row>
    <row r="409" spans="1:26" ht="15">
      <c r="A409" s="682"/>
      <c r="B409" s="683"/>
      <c r="C409" s="683"/>
      <c r="D409" s="684"/>
      <c r="E409" s="684"/>
      <c r="F409" s="683"/>
      <c r="G409" s="683"/>
      <c r="H409" s="683"/>
      <c r="I409" s="683"/>
      <c r="J409" s="682"/>
      <c r="K409" s="682"/>
      <c r="L409" s="682"/>
      <c r="M409" s="682"/>
      <c r="N409" s="682"/>
      <c r="O409" s="682"/>
      <c r="P409" s="682"/>
      <c r="Q409" s="682"/>
      <c r="R409" s="682"/>
      <c r="S409" s="682"/>
      <c r="T409" s="682"/>
      <c r="U409" s="682"/>
      <c r="V409" s="682"/>
      <c r="W409" s="682"/>
      <c r="X409" s="682"/>
      <c r="Y409" s="682"/>
      <c r="Z409" s="682"/>
    </row>
    <row r="410" spans="1:26" ht="15">
      <c r="A410" s="682"/>
      <c r="B410" s="683"/>
      <c r="C410" s="683"/>
      <c r="D410" s="684"/>
      <c r="E410" s="684"/>
      <c r="F410" s="683"/>
      <c r="G410" s="683"/>
      <c r="H410" s="683"/>
      <c r="I410" s="683"/>
      <c r="J410" s="682"/>
      <c r="K410" s="682"/>
      <c r="L410" s="682"/>
      <c r="M410" s="682"/>
      <c r="N410" s="682"/>
      <c r="O410" s="682"/>
      <c r="P410" s="682"/>
      <c r="Q410" s="682"/>
      <c r="R410" s="682"/>
      <c r="S410" s="682"/>
      <c r="T410" s="682"/>
      <c r="U410" s="682"/>
      <c r="V410" s="682"/>
      <c r="W410" s="682"/>
      <c r="X410" s="682"/>
      <c r="Y410" s="682"/>
      <c r="Z410" s="682"/>
    </row>
    <row r="411" spans="1:26" ht="15">
      <c r="A411" s="682"/>
      <c r="B411" s="683"/>
      <c r="C411" s="683"/>
      <c r="D411" s="684"/>
      <c r="E411" s="684"/>
      <c r="F411" s="683"/>
      <c r="G411" s="683"/>
      <c r="H411" s="683"/>
      <c r="I411" s="683"/>
      <c r="J411" s="682"/>
      <c r="K411" s="682"/>
      <c r="L411" s="682"/>
      <c r="M411" s="682"/>
      <c r="N411" s="682"/>
      <c r="O411" s="682"/>
      <c r="P411" s="682"/>
      <c r="Q411" s="682"/>
      <c r="R411" s="682"/>
      <c r="S411" s="682"/>
      <c r="T411" s="682"/>
      <c r="U411" s="682"/>
      <c r="V411" s="682"/>
      <c r="W411" s="682"/>
      <c r="X411" s="682"/>
      <c r="Y411" s="682"/>
      <c r="Z411" s="682"/>
    </row>
    <row r="412" spans="1:26" ht="15">
      <c r="A412" s="682"/>
      <c r="B412" s="683"/>
      <c r="C412" s="683"/>
      <c r="D412" s="684"/>
      <c r="E412" s="684"/>
      <c r="F412" s="683"/>
      <c r="G412" s="683"/>
      <c r="H412" s="683"/>
      <c r="I412" s="683"/>
      <c r="J412" s="682"/>
      <c r="K412" s="682"/>
      <c r="L412" s="682"/>
      <c r="M412" s="682"/>
      <c r="N412" s="682"/>
      <c r="O412" s="682"/>
      <c r="P412" s="682"/>
      <c r="Q412" s="682"/>
      <c r="R412" s="682"/>
      <c r="S412" s="682"/>
      <c r="T412" s="682"/>
      <c r="U412" s="682"/>
      <c r="V412" s="682"/>
      <c r="W412" s="682"/>
      <c r="X412" s="682"/>
      <c r="Y412" s="682"/>
      <c r="Z412" s="682"/>
    </row>
    <row r="413" spans="1:26" ht="15">
      <c r="A413" s="682"/>
      <c r="B413" s="683"/>
      <c r="C413" s="683"/>
      <c r="D413" s="684"/>
      <c r="E413" s="684"/>
      <c r="F413" s="683"/>
      <c r="G413" s="683"/>
      <c r="H413" s="683"/>
      <c r="I413" s="683"/>
      <c r="J413" s="682"/>
      <c r="K413" s="682"/>
      <c r="L413" s="682"/>
      <c r="M413" s="682"/>
      <c r="N413" s="682"/>
      <c r="O413" s="682"/>
      <c r="P413" s="682"/>
      <c r="Q413" s="682"/>
      <c r="R413" s="682"/>
      <c r="S413" s="682"/>
      <c r="T413" s="682"/>
      <c r="U413" s="682"/>
      <c r="V413" s="682"/>
      <c r="W413" s="682"/>
      <c r="X413" s="682"/>
      <c r="Y413" s="682"/>
      <c r="Z413" s="682"/>
    </row>
    <row r="414" spans="1:26" ht="15">
      <c r="A414" s="682"/>
      <c r="B414" s="683"/>
      <c r="C414" s="683"/>
      <c r="D414" s="684"/>
      <c r="E414" s="684"/>
      <c r="F414" s="683"/>
      <c r="G414" s="683"/>
      <c r="H414" s="683"/>
      <c r="I414" s="683"/>
      <c r="J414" s="682"/>
      <c r="K414" s="682"/>
      <c r="L414" s="682"/>
      <c r="M414" s="682"/>
      <c r="N414" s="682"/>
      <c r="O414" s="682"/>
      <c r="P414" s="682"/>
      <c r="Q414" s="682"/>
      <c r="R414" s="682"/>
      <c r="S414" s="682"/>
      <c r="T414" s="682"/>
      <c r="U414" s="682"/>
      <c r="V414" s="682"/>
      <c r="W414" s="682"/>
      <c r="X414" s="682"/>
      <c r="Y414" s="682"/>
      <c r="Z414" s="682"/>
    </row>
    <row r="415" spans="1:26" ht="15">
      <c r="A415" s="682"/>
      <c r="B415" s="683"/>
      <c r="C415" s="683"/>
      <c r="D415" s="684"/>
      <c r="E415" s="684"/>
      <c r="F415" s="683"/>
      <c r="G415" s="683"/>
      <c r="H415" s="683"/>
      <c r="I415" s="683"/>
      <c r="J415" s="682"/>
      <c r="K415" s="682"/>
      <c r="L415" s="682"/>
      <c r="M415" s="682"/>
      <c r="N415" s="682"/>
      <c r="O415" s="682"/>
      <c r="P415" s="682"/>
      <c r="Q415" s="682"/>
      <c r="R415" s="682"/>
      <c r="S415" s="682"/>
      <c r="T415" s="682"/>
      <c r="U415" s="682"/>
      <c r="V415" s="682"/>
      <c r="W415" s="682"/>
      <c r="X415" s="682"/>
      <c r="Y415" s="682"/>
      <c r="Z415" s="682"/>
    </row>
    <row r="416" spans="1:26" ht="15">
      <c r="A416" s="682"/>
      <c r="B416" s="683"/>
      <c r="C416" s="683"/>
      <c r="D416" s="684"/>
      <c r="E416" s="684"/>
      <c r="F416" s="683"/>
      <c r="G416" s="683"/>
      <c r="H416" s="683"/>
      <c r="I416" s="683"/>
      <c r="J416" s="682"/>
      <c r="K416" s="682"/>
      <c r="L416" s="682"/>
      <c r="M416" s="682"/>
      <c r="N416" s="682"/>
      <c r="O416" s="682"/>
      <c r="P416" s="682"/>
      <c r="Q416" s="682"/>
      <c r="R416" s="682"/>
      <c r="S416" s="682"/>
      <c r="T416" s="682"/>
      <c r="U416" s="682"/>
      <c r="V416" s="682"/>
      <c r="W416" s="682"/>
      <c r="X416" s="682"/>
      <c r="Y416" s="682"/>
      <c r="Z416" s="682"/>
    </row>
    <row r="417" spans="1:26" ht="15">
      <c r="A417" s="682"/>
      <c r="B417" s="683"/>
      <c r="C417" s="683"/>
      <c r="D417" s="684"/>
      <c r="E417" s="684"/>
      <c r="F417" s="683"/>
      <c r="G417" s="683"/>
      <c r="H417" s="683"/>
      <c r="I417" s="683"/>
      <c r="J417" s="682"/>
      <c r="K417" s="682"/>
      <c r="L417" s="682"/>
      <c r="M417" s="682"/>
      <c r="N417" s="682"/>
      <c r="O417" s="682"/>
      <c r="P417" s="682"/>
      <c r="Q417" s="682"/>
      <c r="R417" s="682"/>
      <c r="S417" s="682"/>
      <c r="T417" s="682"/>
      <c r="U417" s="682"/>
      <c r="V417" s="682"/>
      <c r="W417" s="682"/>
      <c r="X417" s="682"/>
      <c r="Y417" s="682"/>
      <c r="Z417" s="682"/>
    </row>
    <row r="418" spans="1:26" ht="15">
      <c r="A418" s="682"/>
      <c r="B418" s="683"/>
      <c r="C418" s="683"/>
      <c r="D418" s="684"/>
      <c r="E418" s="684"/>
      <c r="F418" s="683"/>
      <c r="G418" s="683"/>
      <c r="H418" s="683"/>
      <c r="I418" s="683"/>
      <c r="J418" s="682"/>
      <c r="K418" s="682"/>
      <c r="L418" s="682"/>
      <c r="M418" s="682"/>
      <c r="N418" s="682"/>
      <c r="O418" s="682"/>
      <c r="P418" s="682"/>
      <c r="Q418" s="682"/>
      <c r="R418" s="682"/>
      <c r="S418" s="682"/>
      <c r="T418" s="682"/>
      <c r="U418" s="682"/>
      <c r="V418" s="682"/>
      <c r="W418" s="682"/>
      <c r="X418" s="682"/>
      <c r="Y418" s="682"/>
      <c r="Z418" s="682"/>
    </row>
    <row r="419" spans="1:26" ht="15">
      <c r="A419" s="682"/>
      <c r="B419" s="683"/>
      <c r="C419" s="683"/>
      <c r="D419" s="684"/>
      <c r="E419" s="684"/>
      <c r="F419" s="683"/>
      <c r="G419" s="683"/>
      <c r="H419" s="683"/>
      <c r="I419" s="683"/>
      <c r="J419" s="682"/>
      <c r="K419" s="682"/>
      <c r="L419" s="682"/>
      <c r="M419" s="682"/>
      <c r="N419" s="682"/>
      <c r="O419" s="682"/>
      <c r="P419" s="682"/>
      <c r="Q419" s="682"/>
      <c r="R419" s="682"/>
      <c r="S419" s="682"/>
      <c r="T419" s="682"/>
      <c r="U419" s="682"/>
      <c r="V419" s="682"/>
      <c r="W419" s="682"/>
      <c r="X419" s="682"/>
      <c r="Y419" s="682"/>
      <c r="Z419" s="682"/>
    </row>
    <row r="420" spans="1:26" ht="15">
      <c r="A420" s="682"/>
      <c r="B420" s="683"/>
      <c r="C420" s="683"/>
      <c r="D420" s="684"/>
      <c r="E420" s="684"/>
      <c r="F420" s="683"/>
      <c r="G420" s="683"/>
      <c r="H420" s="683"/>
      <c r="I420" s="683"/>
      <c r="J420" s="682"/>
      <c r="K420" s="682"/>
      <c r="L420" s="682"/>
      <c r="M420" s="682"/>
      <c r="N420" s="682"/>
      <c r="O420" s="682"/>
      <c r="P420" s="682"/>
      <c r="Q420" s="682"/>
      <c r="R420" s="682"/>
      <c r="S420" s="682"/>
      <c r="T420" s="682"/>
      <c r="U420" s="682"/>
      <c r="V420" s="682"/>
      <c r="W420" s="682"/>
      <c r="X420" s="682"/>
      <c r="Y420" s="682"/>
      <c r="Z420" s="682"/>
    </row>
    <row r="421" spans="1:26" ht="15">
      <c r="A421" s="682"/>
      <c r="B421" s="683"/>
      <c r="C421" s="683"/>
      <c r="D421" s="684"/>
      <c r="E421" s="684"/>
      <c r="F421" s="683"/>
      <c r="G421" s="683"/>
      <c r="H421" s="683"/>
      <c r="I421" s="683"/>
      <c r="J421" s="682"/>
      <c r="K421" s="682"/>
      <c r="L421" s="682"/>
      <c r="M421" s="682"/>
      <c r="N421" s="682"/>
      <c r="O421" s="682"/>
      <c r="P421" s="682"/>
      <c r="Q421" s="682"/>
      <c r="R421" s="682"/>
      <c r="S421" s="682"/>
      <c r="T421" s="682"/>
      <c r="U421" s="682"/>
      <c r="V421" s="682"/>
      <c r="W421" s="682"/>
      <c r="X421" s="682"/>
      <c r="Y421" s="682"/>
      <c r="Z421" s="682"/>
    </row>
    <row r="422" spans="1:26" ht="15">
      <c r="A422" s="682"/>
      <c r="B422" s="683"/>
      <c r="C422" s="683"/>
      <c r="D422" s="684"/>
      <c r="E422" s="684"/>
      <c r="F422" s="683"/>
      <c r="G422" s="683"/>
      <c r="H422" s="683"/>
      <c r="I422" s="683"/>
      <c r="J422" s="682"/>
      <c r="K422" s="682"/>
      <c r="L422" s="682"/>
      <c r="M422" s="682"/>
      <c r="N422" s="682"/>
      <c r="O422" s="682"/>
      <c r="P422" s="682"/>
      <c r="Q422" s="682"/>
      <c r="R422" s="682"/>
      <c r="S422" s="682"/>
      <c r="T422" s="682"/>
      <c r="U422" s="682"/>
      <c r="V422" s="682"/>
      <c r="W422" s="682"/>
      <c r="X422" s="682"/>
      <c r="Y422" s="682"/>
      <c r="Z422" s="682"/>
    </row>
    <row r="423" spans="1:26" ht="15">
      <c r="A423" s="682"/>
      <c r="B423" s="683"/>
      <c r="C423" s="683"/>
      <c r="D423" s="684"/>
      <c r="E423" s="684"/>
      <c r="F423" s="683"/>
      <c r="G423" s="683"/>
      <c r="H423" s="683"/>
      <c r="I423" s="683"/>
      <c r="J423" s="682"/>
      <c r="K423" s="682"/>
      <c r="L423" s="682"/>
      <c r="M423" s="682"/>
      <c r="N423" s="682"/>
      <c r="O423" s="682"/>
      <c r="P423" s="682"/>
      <c r="Q423" s="682"/>
      <c r="R423" s="682"/>
      <c r="S423" s="682"/>
      <c r="T423" s="682"/>
      <c r="U423" s="682"/>
      <c r="V423" s="682"/>
      <c r="W423" s="682"/>
      <c r="X423" s="682"/>
      <c r="Y423" s="682"/>
      <c r="Z423" s="682"/>
    </row>
    <row r="424" spans="1:26" ht="15">
      <c r="A424" s="682"/>
      <c r="B424" s="683"/>
      <c r="C424" s="683"/>
      <c r="D424" s="684"/>
      <c r="E424" s="684"/>
      <c r="F424" s="683"/>
      <c r="G424" s="683"/>
      <c r="H424" s="683"/>
      <c r="I424" s="683"/>
      <c r="J424" s="682"/>
      <c r="K424" s="682"/>
      <c r="L424" s="682"/>
      <c r="M424" s="682"/>
      <c r="N424" s="682"/>
      <c r="O424" s="682"/>
      <c r="P424" s="682"/>
      <c r="Q424" s="682"/>
      <c r="R424" s="682"/>
      <c r="S424" s="682"/>
      <c r="T424" s="682"/>
      <c r="U424" s="682"/>
      <c r="V424" s="682"/>
      <c r="W424" s="682"/>
      <c r="X424" s="682"/>
      <c r="Y424" s="682"/>
      <c r="Z424" s="682"/>
    </row>
    <row r="425" spans="1:26" ht="15">
      <c r="A425" s="682"/>
      <c r="B425" s="683"/>
      <c r="C425" s="683"/>
      <c r="D425" s="684"/>
      <c r="E425" s="684"/>
      <c r="F425" s="683"/>
      <c r="G425" s="683"/>
      <c r="H425" s="683"/>
      <c r="I425" s="683"/>
      <c r="J425" s="682"/>
      <c r="K425" s="682"/>
      <c r="L425" s="682"/>
      <c r="M425" s="682"/>
      <c r="N425" s="682"/>
      <c r="O425" s="682"/>
      <c r="P425" s="682"/>
      <c r="Q425" s="682"/>
      <c r="R425" s="682"/>
      <c r="S425" s="682"/>
      <c r="T425" s="682"/>
      <c r="U425" s="682"/>
      <c r="V425" s="682"/>
      <c r="W425" s="682"/>
      <c r="X425" s="682"/>
      <c r="Y425" s="682"/>
      <c r="Z425" s="682"/>
    </row>
    <row r="426" spans="1:26" ht="15">
      <c r="A426" s="682"/>
      <c r="B426" s="683"/>
      <c r="C426" s="683"/>
      <c r="D426" s="684"/>
      <c r="E426" s="684"/>
      <c r="F426" s="683"/>
      <c r="G426" s="683"/>
      <c r="H426" s="683"/>
      <c r="I426" s="683"/>
      <c r="J426" s="682"/>
      <c r="K426" s="682"/>
      <c r="L426" s="682"/>
      <c r="M426" s="682"/>
      <c r="N426" s="682"/>
      <c r="O426" s="682"/>
      <c r="P426" s="682"/>
      <c r="Q426" s="682"/>
      <c r="R426" s="682"/>
      <c r="S426" s="682"/>
      <c r="T426" s="682"/>
      <c r="U426" s="682"/>
      <c r="V426" s="682"/>
      <c r="W426" s="682"/>
      <c r="X426" s="682"/>
      <c r="Y426" s="682"/>
      <c r="Z426" s="682"/>
    </row>
    <row r="427" spans="1:26" ht="15">
      <c r="A427" s="682"/>
      <c r="B427" s="683"/>
      <c r="C427" s="683"/>
      <c r="D427" s="684"/>
      <c r="E427" s="684"/>
      <c r="F427" s="683"/>
      <c r="G427" s="683"/>
      <c r="H427" s="683"/>
      <c r="I427" s="683"/>
      <c r="J427" s="682"/>
      <c r="K427" s="682"/>
      <c r="L427" s="682"/>
      <c r="M427" s="682"/>
      <c r="N427" s="682"/>
      <c r="O427" s="682"/>
      <c r="P427" s="682"/>
      <c r="Q427" s="682"/>
      <c r="R427" s="682"/>
      <c r="S427" s="682"/>
      <c r="T427" s="682"/>
      <c r="U427" s="682"/>
      <c r="V427" s="682"/>
      <c r="W427" s="682"/>
      <c r="X427" s="682"/>
      <c r="Y427" s="682"/>
      <c r="Z427" s="682"/>
    </row>
    <row r="428" spans="1:26" ht="15">
      <c r="A428" s="682"/>
      <c r="B428" s="683"/>
      <c r="C428" s="683"/>
      <c r="D428" s="684"/>
      <c r="E428" s="684"/>
      <c r="F428" s="683"/>
      <c r="G428" s="683"/>
      <c r="H428" s="683"/>
      <c r="I428" s="683"/>
      <c r="J428" s="682"/>
      <c r="K428" s="682"/>
      <c r="L428" s="682"/>
      <c r="M428" s="682"/>
      <c r="N428" s="682"/>
      <c r="O428" s="682"/>
      <c r="P428" s="682"/>
      <c r="Q428" s="682"/>
      <c r="R428" s="682"/>
      <c r="S428" s="682"/>
      <c r="T428" s="682"/>
      <c r="U428" s="682"/>
      <c r="V428" s="682"/>
      <c r="W428" s="682"/>
      <c r="X428" s="682"/>
      <c r="Y428" s="682"/>
      <c r="Z428" s="682"/>
    </row>
    <row r="429" spans="1:26" ht="15">
      <c r="A429" s="682"/>
      <c r="B429" s="683"/>
      <c r="C429" s="683"/>
      <c r="D429" s="684"/>
      <c r="E429" s="684"/>
      <c r="F429" s="683"/>
      <c r="G429" s="683"/>
      <c r="H429" s="683"/>
      <c r="I429" s="683"/>
      <c r="J429" s="682"/>
      <c r="K429" s="682"/>
      <c r="L429" s="682"/>
      <c r="M429" s="682"/>
      <c r="N429" s="682"/>
      <c r="O429" s="682"/>
      <c r="P429" s="682"/>
      <c r="Q429" s="682"/>
      <c r="R429" s="682"/>
      <c r="S429" s="682"/>
      <c r="T429" s="682"/>
      <c r="U429" s="682"/>
      <c r="V429" s="682"/>
      <c r="W429" s="682"/>
      <c r="X429" s="682"/>
      <c r="Y429" s="682"/>
      <c r="Z429" s="682"/>
    </row>
    <row r="430" spans="1:26" ht="15">
      <c r="A430" s="682"/>
      <c r="B430" s="683"/>
      <c r="C430" s="683"/>
      <c r="D430" s="684"/>
      <c r="E430" s="684"/>
      <c r="F430" s="683"/>
      <c r="G430" s="683"/>
      <c r="H430" s="683"/>
      <c r="I430" s="683"/>
      <c r="J430" s="682"/>
      <c r="K430" s="682"/>
      <c r="L430" s="682"/>
      <c r="M430" s="682"/>
      <c r="N430" s="682"/>
      <c r="O430" s="682"/>
      <c r="P430" s="682"/>
      <c r="Q430" s="682"/>
      <c r="R430" s="682"/>
      <c r="S430" s="682"/>
      <c r="T430" s="682"/>
      <c r="U430" s="682"/>
      <c r="V430" s="682"/>
      <c r="W430" s="682"/>
      <c r="X430" s="682"/>
      <c r="Y430" s="682"/>
      <c r="Z430" s="682"/>
    </row>
    <row r="431" spans="1:26" ht="15">
      <c r="A431" s="682"/>
      <c r="B431" s="683"/>
      <c r="C431" s="683"/>
      <c r="D431" s="684"/>
      <c r="E431" s="684"/>
      <c r="F431" s="683"/>
      <c r="G431" s="683"/>
      <c r="H431" s="683"/>
      <c r="I431" s="683"/>
      <c r="J431" s="682"/>
      <c r="K431" s="682"/>
      <c r="L431" s="682"/>
      <c r="M431" s="682"/>
      <c r="N431" s="682"/>
      <c r="O431" s="682"/>
      <c r="P431" s="682"/>
      <c r="Q431" s="682"/>
      <c r="R431" s="682"/>
      <c r="S431" s="682"/>
      <c r="T431" s="682"/>
      <c r="U431" s="682"/>
      <c r="V431" s="682"/>
      <c r="W431" s="682"/>
      <c r="X431" s="682"/>
      <c r="Y431" s="682"/>
      <c r="Z431" s="682"/>
    </row>
    <row r="432" spans="1:26" ht="15">
      <c r="A432" s="682"/>
      <c r="B432" s="683"/>
      <c r="C432" s="683"/>
      <c r="D432" s="684"/>
      <c r="E432" s="684"/>
      <c r="F432" s="683"/>
      <c r="G432" s="683"/>
      <c r="H432" s="683"/>
      <c r="I432" s="683"/>
      <c r="J432" s="682"/>
      <c r="K432" s="682"/>
      <c r="L432" s="682"/>
      <c r="M432" s="682"/>
      <c r="N432" s="682"/>
      <c r="O432" s="682"/>
      <c r="P432" s="682"/>
      <c r="Q432" s="682"/>
      <c r="R432" s="682"/>
      <c r="S432" s="682"/>
      <c r="T432" s="682"/>
      <c r="U432" s="682"/>
      <c r="V432" s="682"/>
      <c r="W432" s="682"/>
      <c r="X432" s="682"/>
      <c r="Y432" s="682"/>
      <c r="Z432" s="682"/>
    </row>
    <row r="433" spans="1:26" ht="15">
      <c r="A433" s="682"/>
      <c r="B433" s="683"/>
      <c r="C433" s="683"/>
      <c r="D433" s="684"/>
      <c r="E433" s="684"/>
      <c r="F433" s="683"/>
      <c r="G433" s="683"/>
      <c r="H433" s="683"/>
      <c r="I433" s="683"/>
      <c r="J433" s="682"/>
      <c r="K433" s="682"/>
      <c r="L433" s="682"/>
      <c r="M433" s="682"/>
      <c r="N433" s="682"/>
      <c r="O433" s="682"/>
      <c r="P433" s="682"/>
      <c r="Q433" s="682"/>
      <c r="R433" s="682"/>
      <c r="S433" s="682"/>
      <c r="T433" s="682"/>
      <c r="U433" s="682"/>
      <c r="V433" s="682"/>
      <c r="W433" s="682"/>
      <c r="X433" s="682"/>
      <c r="Y433" s="682"/>
      <c r="Z433" s="682"/>
    </row>
    <row r="434" spans="1:26" ht="15">
      <c r="A434" s="682"/>
      <c r="B434" s="683"/>
      <c r="C434" s="683"/>
      <c r="D434" s="684"/>
      <c r="E434" s="684"/>
      <c r="F434" s="683"/>
      <c r="G434" s="683"/>
      <c r="H434" s="683"/>
      <c r="I434" s="683"/>
      <c r="J434" s="682"/>
      <c r="K434" s="682"/>
      <c r="L434" s="682"/>
      <c r="M434" s="682"/>
      <c r="N434" s="682"/>
      <c r="O434" s="682"/>
      <c r="P434" s="682"/>
      <c r="Q434" s="682"/>
      <c r="R434" s="682"/>
      <c r="S434" s="682"/>
      <c r="T434" s="682"/>
      <c r="U434" s="682"/>
      <c r="V434" s="682"/>
      <c r="W434" s="682"/>
      <c r="X434" s="682"/>
      <c r="Y434" s="682"/>
      <c r="Z434" s="682"/>
    </row>
    <row r="435" spans="1:26" ht="15">
      <c r="A435" s="682"/>
      <c r="B435" s="683"/>
      <c r="C435" s="683"/>
      <c r="D435" s="684"/>
      <c r="E435" s="684"/>
      <c r="F435" s="683"/>
      <c r="G435" s="683"/>
      <c r="H435" s="683"/>
      <c r="I435" s="683"/>
      <c r="J435" s="682"/>
      <c r="K435" s="682"/>
      <c r="L435" s="682"/>
      <c r="M435" s="682"/>
      <c r="N435" s="682"/>
      <c r="O435" s="682"/>
      <c r="P435" s="682"/>
      <c r="Q435" s="682"/>
      <c r="R435" s="682"/>
      <c r="S435" s="682"/>
      <c r="T435" s="682"/>
      <c r="U435" s="682"/>
      <c r="V435" s="682"/>
      <c r="W435" s="682"/>
      <c r="X435" s="682"/>
      <c r="Y435" s="682"/>
      <c r="Z435" s="682"/>
    </row>
    <row r="436" spans="1:26" ht="15">
      <c r="A436" s="682"/>
      <c r="B436" s="683"/>
      <c r="C436" s="683"/>
      <c r="D436" s="684"/>
      <c r="E436" s="684"/>
      <c r="F436" s="683"/>
      <c r="G436" s="683"/>
      <c r="H436" s="683"/>
      <c r="I436" s="683"/>
      <c r="J436" s="682"/>
      <c r="K436" s="682"/>
      <c r="L436" s="682"/>
      <c r="M436" s="682"/>
      <c r="N436" s="682"/>
      <c r="O436" s="682"/>
      <c r="P436" s="682"/>
      <c r="Q436" s="682"/>
      <c r="R436" s="682"/>
      <c r="S436" s="682"/>
      <c r="T436" s="682"/>
      <c r="U436" s="682"/>
      <c r="V436" s="682"/>
      <c r="W436" s="682"/>
      <c r="X436" s="682"/>
      <c r="Y436" s="682"/>
      <c r="Z436" s="682"/>
    </row>
    <row r="437" spans="1:26" ht="15">
      <c r="A437" s="682"/>
      <c r="B437" s="683"/>
      <c r="C437" s="683"/>
      <c r="D437" s="684"/>
      <c r="E437" s="684"/>
      <c r="F437" s="683"/>
      <c r="G437" s="683"/>
      <c r="H437" s="683"/>
      <c r="I437" s="683"/>
      <c r="J437" s="682"/>
      <c r="K437" s="682"/>
      <c r="L437" s="682"/>
      <c r="M437" s="682"/>
      <c r="N437" s="682"/>
      <c r="O437" s="682"/>
      <c r="P437" s="682"/>
      <c r="Q437" s="682"/>
      <c r="R437" s="682"/>
      <c r="S437" s="682"/>
      <c r="T437" s="682"/>
      <c r="U437" s="682"/>
      <c r="V437" s="682"/>
      <c r="W437" s="682"/>
      <c r="X437" s="682"/>
      <c r="Y437" s="682"/>
      <c r="Z437" s="682"/>
    </row>
    <row r="438" spans="1:26" ht="15">
      <c r="A438" s="682"/>
      <c r="B438" s="683"/>
      <c r="C438" s="683"/>
      <c r="D438" s="684"/>
      <c r="E438" s="684"/>
      <c r="F438" s="683"/>
      <c r="G438" s="683"/>
      <c r="H438" s="683"/>
      <c r="I438" s="683"/>
      <c r="J438" s="682"/>
      <c r="K438" s="682"/>
      <c r="L438" s="682"/>
      <c r="M438" s="682"/>
      <c r="N438" s="682"/>
      <c r="O438" s="682"/>
      <c r="P438" s="682"/>
      <c r="Q438" s="682"/>
      <c r="R438" s="682"/>
      <c r="S438" s="682"/>
      <c r="T438" s="682"/>
      <c r="U438" s="682"/>
      <c r="V438" s="682"/>
      <c r="W438" s="682"/>
      <c r="X438" s="682"/>
      <c r="Y438" s="682"/>
      <c r="Z438" s="682"/>
    </row>
    <row r="439" spans="1:26" ht="15">
      <c r="A439" s="682"/>
      <c r="B439" s="683"/>
      <c r="C439" s="683"/>
      <c r="D439" s="684"/>
      <c r="E439" s="684"/>
      <c r="F439" s="683"/>
      <c r="G439" s="683"/>
      <c r="H439" s="683"/>
      <c r="I439" s="683"/>
      <c r="J439" s="682"/>
      <c r="K439" s="682"/>
      <c r="L439" s="682"/>
      <c r="M439" s="682"/>
      <c r="N439" s="682"/>
      <c r="O439" s="682"/>
      <c r="P439" s="682"/>
      <c r="Q439" s="682"/>
      <c r="R439" s="682"/>
      <c r="S439" s="682"/>
      <c r="T439" s="682"/>
      <c r="U439" s="682"/>
      <c r="V439" s="682"/>
      <c r="W439" s="682"/>
      <c r="X439" s="682"/>
      <c r="Y439" s="682"/>
      <c r="Z439" s="682"/>
    </row>
    <row r="440" spans="1:26" ht="15">
      <c r="A440" s="682"/>
      <c r="B440" s="683"/>
      <c r="C440" s="683"/>
      <c r="D440" s="684"/>
      <c r="E440" s="684"/>
      <c r="F440" s="683"/>
      <c r="G440" s="683"/>
      <c r="H440" s="683"/>
      <c r="I440" s="683"/>
      <c r="J440" s="682"/>
      <c r="K440" s="682"/>
      <c r="L440" s="682"/>
      <c r="M440" s="682"/>
      <c r="N440" s="682"/>
      <c r="O440" s="682"/>
      <c r="P440" s="682"/>
      <c r="Q440" s="682"/>
      <c r="R440" s="682"/>
      <c r="S440" s="682"/>
      <c r="T440" s="682"/>
      <c r="U440" s="682"/>
      <c r="V440" s="682"/>
      <c r="W440" s="682"/>
      <c r="X440" s="682"/>
      <c r="Y440" s="682"/>
      <c r="Z440" s="682"/>
    </row>
    <row r="441" spans="1:26" ht="15">
      <c r="A441" s="682"/>
      <c r="B441" s="683"/>
      <c r="C441" s="683"/>
      <c r="D441" s="684"/>
      <c r="E441" s="684"/>
      <c r="F441" s="683"/>
      <c r="G441" s="683"/>
      <c r="H441" s="683"/>
      <c r="I441" s="683"/>
      <c r="J441" s="682"/>
      <c r="K441" s="682"/>
      <c r="L441" s="682"/>
      <c r="M441" s="682"/>
      <c r="N441" s="682"/>
      <c r="O441" s="682"/>
      <c r="P441" s="682"/>
      <c r="Q441" s="682"/>
      <c r="R441" s="682"/>
      <c r="S441" s="682"/>
      <c r="T441" s="682"/>
      <c r="U441" s="682"/>
      <c r="V441" s="682"/>
      <c r="W441" s="682"/>
      <c r="X441" s="682"/>
      <c r="Y441" s="682"/>
      <c r="Z441" s="682"/>
    </row>
    <row r="442" spans="1:26" ht="15">
      <c r="A442" s="682"/>
      <c r="B442" s="683"/>
      <c r="C442" s="683"/>
      <c r="D442" s="684"/>
      <c r="E442" s="684"/>
      <c r="F442" s="683"/>
      <c r="G442" s="683"/>
      <c r="H442" s="683"/>
      <c r="I442" s="683"/>
      <c r="J442" s="682"/>
      <c r="K442" s="682"/>
      <c r="L442" s="682"/>
      <c r="M442" s="682"/>
      <c r="N442" s="682"/>
      <c r="O442" s="682"/>
      <c r="P442" s="682"/>
      <c r="Q442" s="682"/>
      <c r="R442" s="682"/>
      <c r="S442" s="682"/>
      <c r="T442" s="682"/>
      <c r="U442" s="682"/>
      <c r="V442" s="682"/>
      <c r="W442" s="682"/>
      <c r="X442" s="682"/>
      <c r="Y442" s="682"/>
      <c r="Z442" s="682"/>
    </row>
    <row r="443" spans="1:26" ht="15">
      <c r="A443" s="682"/>
      <c r="B443" s="683"/>
      <c r="C443" s="683"/>
      <c r="D443" s="684"/>
      <c r="E443" s="684"/>
      <c r="F443" s="683"/>
      <c r="G443" s="683"/>
      <c r="H443" s="683"/>
      <c r="I443" s="683"/>
      <c r="J443" s="682"/>
      <c r="K443" s="682"/>
      <c r="L443" s="682"/>
      <c r="M443" s="682"/>
      <c r="N443" s="682"/>
      <c r="O443" s="682"/>
      <c r="P443" s="682"/>
      <c r="Q443" s="682"/>
      <c r="R443" s="682"/>
      <c r="S443" s="682"/>
      <c r="T443" s="682"/>
      <c r="U443" s="682"/>
      <c r="V443" s="682"/>
      <c r="W443" s="682"/>
      <c r="X443" s="682"/>
      <c r="Y443" s="682"/>
      <c r="Z443" s="682"/>
    </row>
    <row r="444" spans="1:26" ht="15">
      <c r="A444" s="682"/>
      <c r="B444" s="683"/>
      <c r="C444" s="683"/>
      <c r="D444" s="684"/>
      <c r="E444" s="684"/>
      <c r="F444" s="683"/>
      <c r="G444" s="683"/>
      <c r="H444" s="683"/>
      <c r="I444" s="683"/>
      <c r="J444" s="682"/>
      <c r="K444" s="682"/>
      <c r="L444" s="682"/>
      <c r="M444" s="682"/>
      <c r="N444" s="682"/>
      <c r="O444" s="682"/>
      <c r="P444" s="682"/>
      <c r="Q444" s="682"/>
      <c r="R444" s="682"/>
      <c r="S444" s="682"/>
      <c r="T444" s="682"/>
      <c r="U444" s="682"/>
      <c r="V444" s="682"/>
      <c r="W444" s="682"/>
      <c r="X444" s="682"/>
      <c r="Y444" s="682"/>
      <c r="Z444" s="682"/>
    </row>
    <row r="445" spans="1:26" ht="15">
      <c r="A445" s="682"/>
      <c r="B445" s="683"/>
      <c r="C445" s="683"/>
      <c r="D445" s="684"/>
      <c r="E445" s="684"/>
      <c r="F445" s="683"/>
      <c r="G445" s="683"/>
      <c r="H445" s="683"/>
      <c r="I445" s="683"/>
      <c r="J445" s="682"/>
      <c r="K445" s="682"/>
      <c r="L445" s="682"/>
      <c r="M445" s="682"/>
      <c r="N445" s="682"/>
      <c r="O445" s="682"/>
      <c r="P445" s="682"/>
      <c r="Q445" s="682"/>
      <c r="R445" s="682"/>
      <c r="S445" s="682"/>
      <c r="T445" s="682"/>
      <c r="U445" s="682"/>
      <c r="V445" s="682"/>
      <c r="W445" s="682"/>
      <c r="X445" s="682"/>
      <c r="Y445" s="682"/>
      <c r="Z445" s="682"/>
    </row>
    <row r="446" spans="1:26" ht="15">
      <c r="A446" s="682"/>
      <c r="B446" s="683"/>
      <c r="C446" s="683"/>
      <c r="D446" s="684"/>
      <c r="E446" s="684"/>
      <c r="F446" s="683"/>
      <c r="G446" s="683"/>
      <c r="H446" s="683"/>
      <c r="I446" s="683"/>
      <c r="J446" s="682"/>
      <c r="K446" s="682"/>
      <c r="L446" s="682"/>
      <c r="M446" s="682"/>
      <c r="N446" s="682"/>
      <c r="O446" s="682"/>
      <c r="P446" s="682"/>
      <c r="Q446" s="682"/>
      <c r="R446" s="682"/>
      <c r="S446" s="682"/>
      <c r="T446" s="682"/>
      <c r="U446" s="682"/>
      <c r="V446" s="682"/>
      <c r="W446" s="682"/>
      <c r="X446" s="682"/>
      <c r="Y446" s="682"/>
      <c r="Z446" s="682"/>
    </row>
    <row r="447" spans="1:26" ht="15">
      <c r="A447" s="682"/>
      <c r="B447" s="683"/>
      <c r="C447" s="683"/>
      <c r="D447" s="684"/>
      <c r="E447" s="684"/>
      <c r="F447" s="683"/>
      <c r="G447" s="683"/>
      <c r="H447" s="683"/>
      <c r="I447" s="683"/>
      <c r="J447" s="682"/>
      <c r="K447" s="682"/>
      <c r="L447" s="682"/>
      <c r="M447" s="682"/>
      <c r="N447" s="682"/>
      <c r="O447" s="682"/>
      <c r="P447" s="682"/>
      <c r="Q447" s="682"/>
      <c r="R447" s="682"/>
      <c r="S447" s="682"/>
      <c r="T447" s="682"/>
      <c r="U447" s="682"/>
      <c r="V447" s="682"/>
      <c r="W447" s="682"/>
      <c r="X447" s="682"/>
      <c r="Y447" s="682"/>
      <c r="Z447" s="682"/>
    </row>
    <row r="448" spans="1:26" ht="15">
      <c r="A448" s="682"/>
      <c r="B448" s="683"/>
      <c r="C448" s="683"/>
      <c r="D448" s="684"/>
      <c r="E448" s="684"/>
      <c r="F448" s="683"/>
      <c r="G448" s="683"/>
      <c r="H448" s="683"/>
      <c r="I448" s="683"/>
      <c r="J448" s="682"/>
      <c r="K448" s="682"/>
      <c r="L448" s="682"/>
      <c r="M448" s="682"/>
      <c r="N448" s="682"/>
      <c r="O448" s="682"/>
      <c r="P448" s="682"/>
      <c r="Q448" s="682"/>
      <c r="R448" s="682"/>
      <c r="S448" s="682"/>
      <c r="T448" s="682"/>
      <c r="U448" s="682"/>
      <c r="V448" s="682"/>
      <c r="W448" s="682"/>
      <c r="X448" s="682"/>
      <c r="Y448" s="682"/>
      <c r="Z448" s="682"/>
    </row>
    <row r="449" spans="1:26" ht="15">
      <c r="A449" s="682"/>
      <c r="B449" s="683"/>
      <c r="C449" s="683"/>
      <c r="D449" s="684"/>
      <c r="E449" s="684"/>
      <c r="F449" s="683"/>
      <c r="G449" s="683"/>
      <c r="H449" s="683"/>
      <c r="I449" s="683"/>
      <c r="J449" s="682"/>
      <c r="K449" s="682"/>
      <c r="L449" s="682"/>
      <c r="M449" s="682"/>
      <c r="N449" s="682"/>
      <c r="O449" s="682"/>
      <c r="P449" s="682"/>
      <c r="Q449" s="682"/>
      <c r="R449" s="682"/>
      <c r="S449" s="682"/>
      <c r="T449" s="682"/>
      <c r="U449" s="682"/>
      <c r="V449" s="682"/>
      <c r="W449" s="682"/>
      <c r="X449" s="682"/>
      <c r="Y449" s="682"/>
      <c r="Z449" s="682"/>
    </row>
    <row r="450" spans="1:26" ht="15">
      <c r="A450" s="682"/>
      <c r="B450" s="683"/>
      <c r="C450" s="683"/>
      <c r="D450" s="684"/>
      <c r="E450" s="684"/>
      <c r="F450" s="683"/>
      <c r="G450" s="683"/>
      <c r="H450" s="683"/>
      <c r="I450" s="683"/>
      <c r="J450" s="682"/>
      <c r="K450" s="682"/>
      <c r="L450" s="682"/>
      <c r="M450" s="682"/>
      <c r="N450" s="682"/>
      <c r="O450" s="682"/>
      <c r="P450" s="682"/>
      <c r="Q450" s="682"/>
      <c r="R450" s="682"/>
      <c r="S450" s="682"/>
      <c r="T450" s="682"/>
      <c r="U450" s="682"/>
      <c r="V450" s="682"/>
      <c r="W450" s="682"/>
      <c r="X450" s="682"/>
      <c r="Y450" s="682"/>
      <c r="Z450" s="682"/>
    </row>
    <row r="451" spans="1:26" ht="15">
      <c r="A451" s="682"/>
      <c r="B451" s="683"/>
      <c r="C451" s="683"/>
      <c r="D451" s="684"/>
      <c r="E451" s="684"/>
      <c r="F451" s="683"/>
      <c r="G451" s="683"/>
      <c r="H451" s="683"/>
      <c r="I451" s="683"/>
      <c r="J451" s="682"/>
      <c r="K451" s="682"/>
      <c r="L451" s="682"/>
      <c r="M451" s="682"/>
      <c r="N451" s="682"/>
      <c r="O451" s="682"/>
      <c r="P451" s="682"/>
      <c r="Q451" s="682"/>
      <c r="R451" s="682"/>
      <c r="S451" s="682"/>
      <c r="T451" s="682"/>
      <c r="U451" s="682"/>
      <c r="V451" s="682"/>
      <c r="W451" s="682"/>
      <c r="X451" s="682"/>
      <c r="Y451" s="682"/>
      <c r="Z451" s="682"/>
    </row>
    <row r="452" spans="1:26" ht="15">
      <c r="A452" s="682"/>
      <c r="B452" s="683"/>
      <c r="C452" s="683"/>
      <c r="D452" s="684"/>
      <c r="E452" s="684"/>
      <c r="F452" s="683"/>
      <c r="G452" s="683"/>
      <c r="H452" s="683"/>
      <c r="I452" s="683"/>
      <c r="J452" s="682"/>
      <c r="K452" s="682"/>
      <c r="L452" s="682"/>
      <c r="M452" s="682"/>
      <c r="N452" s="682"/>
      <c r="O452" s="682"/>
      <c r="P452" s="682"/>
      <c r="Q452" s="682"/>
      <c r="R452" s="682"/>
      <c r="S452" s="682"/>
      <c r="T452" s="682"/>
      <c r="U452" s="682"/>
      <c r="V452" s="682"/>
      <c r="W452" s="682"/>
      <c r="X452" s="682"/>
      <c r="Y452" s="682"/>
      <c r="Z452" s="682"/>
    </row>
    <row r="453" spans="1:26" ht="15">
      <c r="A453" s="682"/>
      <c r="B453" s="683"/>
      <c r="C453" s="683"/>
      <c r="D453" s="684"/>
      <c r="E453" s="684"/>
      <c r="F453" s="683"/>
      <c r="G453" s="683"/>
      <c r="H453" s="683"/>
      <c r="I453" s="683"/>
      <c r="J453" s="682"/>
      <c r="K453" s="682"/>
      <c r="L453" s="682"/>
      <c r="M453" s="682"/>
      <c r="N453" s="682"/>
      <c r="O453" s="682"/>
      <c r="P453" s="682"/>
      <c r="Q453" s="682"/>
      <c r="R453" s="682"/>
      <c r="S453" s="682"/>
      <c r="T453" s="682"/>
      <c r="U453" s="682"/>
      <c r="V453" s="682"/>
      <c r="W453" s="682"/>
      <c r="X453" s="682"/>
      <c r="Y453" s="682"/>
      <c r="Z453" s="682"/>
    </row>
    <row r="454" spans="1:26" ht="15">
      <c r="A454" s="682"/>
      <c r="B454" s="683"/>
      <c r="C454" s="683"/>
      <c r="D454" s="684"/>
      <c r="E454" s="684"/>
      <c r="F454" s="683"/>
      <c r="G454" s="683"/>
      <c r="H454" s="683"/>
      <c r="I454" s="683"/>
      <c r="J454" s="682"/>
      <c r="K454" s="682"/>
      <c r="L454" s="682"/>
      <c r="M454" s="682"/>
      <c r="N454" s="682"/>
      <c r="O454" s="682"/>
      <c r="P454" s="682"/>
      <c r="Q454" s="682"/>
      <c r="R454" s="682"/>
      <c r="S454" s="682"/>
      <c r="T454" s="682"/>
      <c r="U454" s="682"/>
      <c r="V454" s="682"/>
      <c r="W454" s="682"/>
      <c r="X454" s="682"/>
      <c r="Y454" s="682"/>
      <c r="Z454" s="682"/>
    </row>
    <row r="455" spans="1:26" ht="15">
      <c r="A455" s="682"/>
      <c r="B455" s="683"/>
      <c r="C455" s="683"/>
      <c r="D455" s="684"/>
      <c r="E455" s="684"/>
      <c r="F455" s="683"/>
      <c r="G455" s="683"/>
      <c r="H455" s="683"/>
      <c r="I455" s="683"/>
      <c r="J455" s="682"/>
      <c r="K455" s="682"/>
      <c r="L455" s="682"/>
      <c r="M455" s="682"/>
      <c r="N455" s="682"/>
      <c r="O455" s="682"/>
      <c r="P455" s="682"/>
      <c r="Q455" s="682"/>
      <c r="R455" s="682"/>
      <c r="S455" s="682"/>
      <c r="T455" s="682"/>
      <c r="U455" s="682"/>
      <c r="V455" s="682"/>
      <c r="W455" s="682"/>
      <c r="X455" s="682"/>
      <c r="Y455" s="682"/>
      <c r="Z455" s="682"/>
    </row>
    <row r="456" spans="1:26" ht="15">
      <c r="A456" s="682"/>
      <c r="B456" s="683"/>
      <c r="C456" s="683"/>
      <c r="D456" s="684"/>
      <c r="E456" s="684"/>
      <c r="F456" s="683"/>
      <c r="G456" s="683"/>
      <c r="H456" s="683"/>
      <c r="I456" s="683"/>
      <c r="J456" s="682"/>
      <c r="K456" s="682"/>
      <c r="L456" s="682"/>
      <c r="M456" s="682"/>
      <c r="N456" s="682"/>
      <c r="O456" s="682"/>
      <c r="P456" s="682"/>
      <c r="Q456" s="682"/>
      <c r="R456" s="682"/>
      <c r="S456" s="682"/>
      <c r="T456" s="682"/>
      <c r="U456" s="682"/>
      <c r="V456" s="682"/>
      <c r="W456" s="682"/>
      <c r="X456" s="682"/>
      <c r="Y456" s="682"/>
      <c r="Z456" s="682"/>
    </row>
    <row r="457" spans="1:26" ht="15">
      <c r="A457" s="682"/>
      <c r="B457" s="683"/>
      <c r="C457" s="683"/>
      <c r="D457" s="684"/>
      <c r="E457" s="684"/>
      <c r="F457" s="683"/>
      <c r="G457" s="683"/>
      <c r="H457" s="683"/>
      <c r="I457" s="683"/>
      <c r="J457" s="682"/>
      <c r="K457" s="682"/>
      <c r="L457" s="682"/>
      <c r="M457" s="682"/>
      <c r="N457" s="682"/>
      <c r="O457" s="682"/>
      <c r="P457" s="682"/>
      <c r="Q457" s="682"/>
      <c r="R457" s="682"/>
      <c r="S457" s="682"/>
      <c r="T457" s="682"/>
      <c r="U457" s="682"/>
      <c r="V457" s="682"/>
      <c r="W457" s="682"/>
      <c r="X457" s="682"/>
      <c r="Y457" s="682"/>
      <c r="Z457" s="682"/>
    </row>
    <row r="458" spans="1:26" ht="15">
      <c r="A458" s="682"/>
      <c r="B458" s="683"/>
      <c r="C458" s="683"/>
      <c r="D458" s="684"/>
      <c r="E458" s="684"/>
      <c r="F458" s="683"/>
      <c r="G458" s="683"/>
      <c r="H458" s="683"/>
      <c r="I458" s="683"/>
      <c r="J458" s="682"/>
      <c r="K458" s="682"/>
      <c r="L458" s="682"/>
      <c r="M458" s="682"/>
      <c r="N458" s="682"/>
      <c r="O458" s="682"/>
      <c r="P458" s="682"/>
      <c r="Q458" s="682"/>
      <c r="R458" s="682"/>
      <c r="S458" s="682"/>
      <c r="T458" s="682"/>
      <c r="U458" s="682"/>
      <c r="V458" s="682"/>
      <c r="W458" s="682"/>
      <c r="X458" s="682"/>
      <c r="Y458" s="682"/>
      <c r="Z458" s="682"/>
    </row>
    <row r="459" spans="1:26" ht="15">
      <c r="A459" s="682"/>
      <c r="B459" s="683"/>
      <c r="C459" s="683"/>
      <c r="D459" s="684"/>
      <c r="E459" s="684"/>
      <c r="F459" s="683"/>
      <c r="G459" s="683"/>
      <c r="H459" s="683"/>
      <c r="I459" s="683"/>
      <c r="J459" s="682"/>
      <c r="K459" s="682"/>
      <c r="L459" s="682"/>
      <c r="M459" s="682"/>
      <c r="N459" s="682"/>
      <c r="O459" s="682"/>
      <c r="P459" s="682"/>
      <c r="Q459" s="682"/>
      <c r="R459" s="682"/>
      <c r="S459" s="682"/>
      <c r="T459" s="682"/>
      <c r="U459" s="682"/>
      <c r="V459" s="682"/>
      <c r="W459" s="682"/>
      <c r="X459" s="682"/>
      <c r="Y459" s="682"/>
      <c r="Z459" s="682"/>
    </row>
    <row r="460" spans="1:26" ht="15">
      <c r="A460" s="682"/>
      <c r="B460" s="683"/>
      <c r="C460" s="683"/>
      <c r="D460" s="684"/>
      <c r="E460" s="684"/>
      <c r="F460" s="683"/>
      <c r="G460" s="683"/>
      <c r="H460" s="683"/>
      <c r="I460" s="683"/>
      <c r="J460" s="682"/>
      <c r="K460" s="682"/>
      <c r="L460" s="682"/>
      <c r="M460" s="682"/>
      <c r="N460" s="682"/>
      <c r="O460" s="682"/>
      <c r="P460" s="682"/>
      <c r="Q460" s="682"/>
      <c r="R460" s="682"/>
      <c r="S460" s="682"/>
      <c r="T460" s="682"/>
      <c r="U460" s="682"/>
      <c r="V460" s="682"/>
      <c r="W460" s="682"/>
      <c r="X460" s="682"/>
      <c r="Y460" s="682"/>
      <c r="Z460" s="682"/>
    </row>
    <row r="461" spans="1:26" ht="15">
      <c r="A461" s="682"/>
      <c r="B461" s="683"/>
      <c r="C461" s="683"/>
      <c r="D461" s="684"/>
      <c r="E461" s="684"/>
      <c r="F461" s="683"/>
      <c r="G461" s="683"/>
      <c r="H461" s="683"/>
      <c r="I461" s="683"/>
      <c r="J461" s="682"/>
      <c r="K461" s="682"/>
      <c r="L461" s="682"/>
      <c r="M461" s="682"/>
      <c r="N461" s="682"/>
      <c r="O461" s="682"/>
      <c r="P461" s="682"/>
      <c r="Q461" s="682"/>
      <c r="R461" s="682"/>
      <c r="S461" s="682"/>
      <c r="T461" s="682"/>
      <c r="U461" s="682"/>
      <c r="V461" s="682"/>
      <c r="W461" s="682"/>
      <c r="X461" s="682"/>
      <c r="Y461" s="682"/>
      <c r="Z461" s="682"/>
    </row>
    <row r="462" spans="1:26" ht="15">
      <c r="A462" s="682"/>
      <c r="B462" s="683"/>
      <c r="C462" s="683"/>
      <c r="D462" s="684"/>
      <c r="E462" s="684"/>
      <c r="F462" s="683"/>
      <c r="G462" s="683"/>
      <c r="H462" s="683"/>
      <c r="I462" s="683"/>
      <c r="J462" s="682"/>
      <c r="K462" s="682"/>
      <c r="L462" s="682"/>
      <c r="M462" s="682"/>
      <c r="N462" s="682"/>
      <c r="O462" s="682"/>
      <c r="P462" s="682"/>
      <c r="Q462" s="682"/>
      <c r="R462" s="682"/>
      <c r="S462" s="682"/>
      <c r="T462" s="682"/>
      <c r="U462" s="682"/>
      <c r="V462" s="682"/>
      <c r="W462" s="682"/>
      <c r="X462" s="682"/>
      <c r="Y462" s="682"/>
      <c r="Z462" s="682"/>
    </row>
    <row r="463" spans="1:26" ht="15">
      <c r="A463" s="682"/>
      <c r="B463" s="683"/>
      <c r="C463" s="683"/>
      <c r="D463" s="684"/>
      <c r="E463" s="684"/>
      <c r="F463" s="683"/>
      <c r="G463" s="683"/>
      <c r="H463" s="683"/>
      <c r="I463" s="683"/>
      <c r="J463" s="682"/>
      <c r="K463" s="682"/>
      <c r="L463" s="682"/>
      <c r="M463" s="682"/>
      <c r="N463" s="682"/>
      <c r="O463" s="682"/>
      <c r="P463" s="682"/>
      <c r="Q463" s="682"/>
      <c r="R463" s="682"/>
      <c r="S463" s="682"/>
      <c r="T463" s="682"/>
      <c r="U463" s="682"/>
      <c r="V463" s="682"/>
      <c r="W463" s="682"/>
      <c r="X463" s="682"/>
      <c r="Y463" s="682"/>
      <c r="Z463" s="682"/>
    </row>
    <row r="464" spans="1:26" ht="15">
      <c r="A464" s="682"/>
      <c r="B464" s="683"/>
      <c r="C464" s="683"/>
      <c r="D464" s="684"/>
      <c r="E464" s="684"/>
      <c r="F464" s="683"/>
      <c r="G464" s="683"/>
      <c r="H464" s="683"/>
      <c r="I464" s="683"/>
      <c r="J464" s="682"/>
      <c r="K464" s="682"/>
      <c r="L464" s="682"/>
      <c r="M464" s="682"/>
      <c r="N464" s="682"/>
      <c r="O464" s="682"/>
      <c r="P464" s="682"/>
      <c r="Q464" s="682"/>
      <c r="R464" s="682"/>
      <c r="S464" s="682"/>
      <c r="T464" s="682"/>
      <c r="U464" s="682"/>
      <c r="V464" s="682"/>
      <c r="W464" s="682"/>
      <c r="X464" s="682"/>
      <c r="Y464" s="682"/>
      <c r="Z464" s="682"/>
    </row>
    <row r="465" spans="1:26" ht="15">
      <c r="A465" s="682"/>
      <c r="B465" s="683"/>
      <c r="C465" s="683"/>
      <c r="D465" s="684"/>
      <c r="E465" s="684"/>
      <c r="F465" s="683"/>
      <c r="G465" s="683"/>
      <c r="H465" s="683"/>
      <c r="I465" s="683"/>
      <c r="J465" s="682"/>
      <c r="K465" s="682"/>
      <c r="L465" s="682"/>
      <c r="M465" s="682"/>
      <c r="N465" s="682"/>
      <c r="O465" s="682"/>
      <c r="P465" s="682"/>
      <c r="Q465" s="682"/>
      <c r="R465" s="682"/>
      <c r="S465" s="682"/>
      <c r="T465" s="682"/>
      <c r="U465" s="682"/>
      <c r="V465" s="682"/>
      <c r="W465" s="682"/>
      <c r="X465" s="682"/>
      <c r="Y465" s="682"/>
      <c r="Z465" s="682"/>
    </row>
    <row r="466" spans="1:26" ht="15">
      <c r="A466" s="682"/>
      <c r="B466" s="683"/>
      <c r="C466" s="683"/>
      <c r="D466" s="684"/>
      <c r="E466" s="684"/>
      <c r="F466" s="683"/>
      <c r="G466" s="683"/>
      <c r="H466" s="683"/>
      <c r="I466" s="683"/>
      <c r="J466" s="682"/>
      <c r="K466" s="682"/>
      <c r="L466" s="682"/>
      <c r="M466" s="682"/>
      <c r="N466" s="682"/>
      <c r="O466" s="682"/>
      <c r="P466" s="682"/>
      <c r="Q466" s="682"/>
      <c r="R466" s="682"/>
      <c r="S466" s="682"/>
      <c r="T466" s="682"/>
      <c r="U466" s="682"/>
      <c r="V466" s="682"/>
      <c r="W466" s="682"/>
      <c r="X466" s="682"/>
      <c r="Y466" s="682"/>
      <c r="Z466" s="682"/>
    </row>
    <row r="467" spans="1:26" ht="15">
      <c r="A467" s="682"/>
      <c r="B467" s="683"/>
      <c r="C467" s="683"/>
      <c r="D467" s="684"/>
      <c r="E467" s="684"/>
      <c r="F467" s="683"/>
      <c r="G467" s="683"/>
      <c r="H467" s="683"/>
      <c r="I467" s="683"/>
      <c r="J467" s="682"/>
      <c r="K467" s="682"/>
      <c r="L467" s="682"/>
      <c r="M467" s="682"/>
      <c r="N467" s="682"/>
      <c r="O467" s="682"/>
      <c r="P467" s="682"/>
      <c r="Q467" s="682"/>
      <c r="R467" s="682"/>
      <c r="S467" s="682"/>
      <c r="T467" s="682"/>
      <c r="U467" s="682"/>
      <c r="V467" s="682"/>
      <c r="W467" s="682"/>
      <c r="X467" s="682"/>
      <c r="Y467" s="682"/>
      <c r="Z467" s="682"/>
    </row>
    <row r="468" spans="1:26" ht="15">
      <c r="A468" s="682"/>
      <c r="B468" s="683"/>
      <c r="C468" s="683"/>
      <c r="D468" s="684"/>
      <c r="E468" s="684"/>
      <c r="F468" s="683"/>
      <c r="G468" s="683"/>
      <c r="H468" s="683"/>
      <c r="I468" s="683"/>
      <c r="J468" s="682"/>
      <c r="K468" s="682"/>
      <c r="L468" s="682"/>
      <c r="M468" s="682"/>
      <c r="N468" s="682"/>
      <c r="O468" s="682"/>
      <c r="P468" s="682"/>
      <c r="Q468" s="682"/>
      <c r="R468" s="682"/>
      <c r="S468" s="682"/>
      <c r="T468" s="682"/>
      <c r="U468" s="682"/>
      <c r="V468" s="682"/>
      <c r="W468" s="682"/>
      <c r="X468" s="682"/>
      <c r="Y468" s="682"/>
      <c r="Z468" s="682"/>
    </row>
    <row r="469" spans="1:26" ht="15">
      <c r="A469" s="682"/>
      <c r="B469" s="683"/>
      <c r="C469" s="683"/>
      <c r="D469" s="684"/>
      <c r="E469" s="684"/>
      <c r="F469" s="683"/>
      <c r="G469" s="683"/>
      <c r="H469" s="683"/>
      <c r="I469" s="683"/>
      <c r="J469" s="682"/>
      <c r="K469" s="682"/>
      <c r="L469" s="682"/>
      <c r="M469" s="682"/>
      <c r="N469" s="682"/>
      <c r="O469" s="682"/>
      <c r="P469" s="682"/>
      <c r="Q469" s="682"/>
      <c r="R469" s="682"/>
      <c r="S469" s="682"/>
      <c r="T469" s="682"/>
      <c r="U469" s="682"/>
      <c r="V469" s="682"/>
      <c r="W469" s="682"/>
      <c r="X469" s="682"/>
      <c r="Y469" s="682"/>
      <c r="Z469" s="682"/>
    </row>
    <row r="470" spans="1:26" ht="15">
      <c r="A470" s="682"/>
      <c r="B470" s="683"/>
      <c r="C470" s="683"/>
      <c r="D470" s="684"/>
      <c r="E470" s="684"/>
      <c r="F470" s="683"/>
      <c r="G470" s="683"/>
      <c r="H470" s="683"/>
      <c r="I470" s="683"/>
      <c r="J470" s="682"/>
      <c r="K470" s="682"/>
      <c r="L470" s="682"/>
      <c r="M470" s="682"/>
      <c r="N470" s="682"/>
      <c r="O470" s="682"/>
      <c r="P470" s="682"/>
      <c r="Q470" s="682"/>
      <c r="R470" s="682"/>
      <c r="S470" s="682"/>
      <c r="T470" s="682"/>
      <c r="U470" s="682"/>
      <c r="V470" s="682"/>
      <c r="W470" s="682"/>
      <c r="X470" s="682"/>
      <c r="Y470" s="682"/>
      <c r="Z470" s="682"/>
    </row>
    <row r="471" spans="1:26" ht="15">
      <c r="A471" s="682"/>
      <c r="B471" s="683"/>
      <c r="C471" s="683"/>
      <c r="D471" s="684"/>
      <c r="E471" s="684"/>
      <c r="F471" s="683"/>
      <c r="G471" s="683"/>
      <c r="H471" s="683"/>
      <c r="I471" s="683"/>
      <c r="J471" s="682"/>
      <c r="K471" s="682"/>
      <c r="L471" s="682"/>
      <c r="M471" s="682"/>
      <c r="N471" s="682"/>
      <c r="O471" s="682"/>
      <c r="P471" s="682"/>
      <c r="Q471" s="682"/>
      <c r="R471" s="682"/>
      <c r="S471" s="682"/>
      <c r="T471" s="682"/>
      <c r="U471" s="682"/>
      <c r="V471" s="682"/>
      <c r="W471" s="682"/>
      <c r="X471" s="682"/>
      <c r="Y471" s="682"/>
      <c r="Z471" s="682"/>
    </row>
    <row r="472" spans="1:26" ht="15">
      <c r="A472" s="682"/>
      <c r="B472" s="683"/>
      <c r="C472" s="683"/>
      <c r="D472" s="684"/>
      <c r="E472" s="684"/>
      <c r="F472" s="683"/>
      <c r="G472" s="683"/>
      <c r="H472" s="683"/>
      <c r="I472" s="683"/>
      <c r="J472" s="682"/>
      <c r="K472" s="682"/>
      <c r="L472" s="682"/>
      <c r="M472" s="682"/>
      <c r="N472" s="682"/>
      <c r="O472" s="682"/>
      <c r="P472" s="682"/>
      <c r="Q472" s="682"/>
      <c r="R472" s="682"/>
      <c r="S472" s="682"/>
      <c r="T472" s="682"/>
      <c r="U472" s="682"/>
      <c r="V472" s="682"/>
      <c r="W472" s="682"/>
      <c r="X472" s="682"/>
      <c r="Y472" s="682"/>
      <c r="Z472" s="682"/>
    </row>
    <row r="473" spans="1:26" ht="15">
      <c r="A473" s="682"/>
      <c r="B473" s="683"/>
      <c r="C473" s="683"/>
      <c r="D473" s="684"/>
      <c r="E473" s="684"/>
      <c r="F473" s="683"/>
      <c r="G473" s="683"/>
      <c r="H473" s="683"/>
      <c r="I473" s="683"/>
      <c r="J473" s="682"/>
      <c r="K473" s="682"/>
      <c r="L473" s="682"/>
      <c r="M473" s="682"/>
      <c r="N473" s="682"/>
      <c r="O473" s="682"/>
      <c r="P473" s="682"/>
      <c r="Q473" s="682"/>
      <c r="R473" s="682"/>
      <c r="S473" s="682"/>
      <c r="T473" s="682"/>
      <c r="U473" s="682"/>
      <c r="V473" s="682"/>
      <c r="W473" s="682"/>
      <c r="X473" s="682"/>
      <c r="Y473" s="682"/>
      <c r="Z473" s="682"/>
    </row>
    <row r="474" spans="1:26" ht="15">
      <c r="A474" s="682"/>
      <c r="B474" s="683"/>
      <c r="C474" s="683"/>
      <c r="D474" s="684"/>
      <c r="E474" s="684"/>
      <c r="F474" s="683"/>
      <c r="G474" s="683"/>
      <c r="H474" s="683"/>
      <c r="I474" s="683"/>
      <c r="J474" s="682"/>
      <c r="K474" s="682"/>
      <c r="L474" s="682"/>
      <c r="M474" s="682"/>
      <c r="N474" s="682"/>
      <c r="O474" s="682"/>
      <c r="P474" s="682"/>
      <c r="Q474" s="682"/>
      <c r="R474" s="682"/>
      <c r="S474" s="682"/>
      <c r="T474" s="682"/>
      <c r="U474" s="682"/>
      <c r="V474" s="682"/>
      <c r="W474" s="682"/>
      <c r="X474" s="682"/>
      <c r="Y474" s="682"/>
      <c r="Z474" s="682"/>
    </row>
    <row r="475" spans="1:26" ht="15">
      <c r="A475" s="682"/>
      <c r="B475" s="683"/>
      <c r="C475" s="683"/>
      <c r="D475" s="684"/>
      <c r="E475" s="684"/>
      <c r="F475" s="683"/>
      <c r="G475" s="683"/>
      <c r="H475" s="683"/>
      <c r="I475" s="683"/>
      <c r="J475" s="682"/>
      <c r="K475" s="682"/>
      <c r="L475" s="682"/>
      <c r="M475" s="682"/>
      <c r="N475" s="682"/>
      <c r="O475" s="682"/>
      <c r="P475" s="682"/>
      <c r="Q475" s="682"/>
      <c r="R475" s="682"/>
      <c r="S475" s="682"/>
      <c r="T475" s="682"/>
      <c r="U475" s="682"/>
      <c r="V475" s="682"/>
      <c r="W475" s="682"/>
      <c r="X475" s="682"/>
      <c r="Y475" s="682"/>
      <c r="Z475" s="682"/>
    </row>
    <row r="476" spans="1:26" ht="15">
      <c r="A476" s="682"/>
      <c r="B476" s="683"/>
      <c r="C476" s="683"/>
      <c r="D476" s="684"/>
      <c r="E476" s="684"/>
      <c r="F476" s="683"/>
      <c r="G476" s="683"/>
      <c r="H476" s="683"/>
      <c r="I476" s="683"/>
      <c r="J476" s="682"/>
      <c r="K476" s="682"/>
      <c r="L476" s="682"/>
      <c r="M476" s="682"/>
      <c r="N476" s="682"/>
      <c r="O476" s="682"/>
      <c r="P476" s="682"/>
      <c r="Q476" s="682"/>
      <c r="R476" s="682"/>
      <c r="S476" s="682"/>
      <c r="T476" s="682"/>
      <c r="U476" s="682"/>
      <c r="V476" s="682"/>
      <c r="W476" s="682"/>
      <c r="X476" s="682"/>
      <c r="Y476" s="682"/>
      <c r="Z476" s="682"/>
    </row>
    <row r="477" spans="1:26" ht="15">
      <c r="A477" s="682"/>
      <c r="B477" s="683"/>
      <c r="C477" s="683"/>
      <c r="D477" s="684"/>
      <c r="E477" s="684"/>
      <c r="F477" s="683"/>
      <c r="G477" s="683"/>
      <c r="H477" s="683"/>
      <c r="I477" s="683"/>
      <c r="J477" s="682"/>
      <c r="K477" s="682"/>
      <c r="L477" s="682"/>
      <c r="M477" s="682"/>
      <c r="N477" s="682"/>
      <c r="O477" s="682"/>
      <c r="P477" s="682"/>
      <c r="Q477" s="682"/>
      <c r="R477" s="682"/>
      <c r="S477" s="682"/>
      <c r="T477" s="682"/>
      <c r="U477" s="682"/>
      <c r="V477" s="682"/>
      <c r="W477" s="682"/>
      <c r="X477" s="682"/>
      <c r="Y477" s="682"/>
      <c r="Z477" s="682"/>
    </row>
    <row r="478" spans="1:26" ht="15">
      <c r="A478" s="682"/>
      <c r="B478" s="683"/>
      <c r="C478" s="683"/>
      <c r="D478" s="684"/>
      <c r="E478" s="684"/>
      <c r="F478" s="683"/>
      <c r="G478" s="683"/>
      <c r="H478" s="683"/>
      <c r="I478" s="683"/>
      <c r="J478" s="682"/>
      <c r="K478" s="682"/>
      <c r="L478" s="682"/>
      <c r="M478" s="682"/>
      <c r="N478" s="682"/>
      <c r="O478" s="682"/>
      <c r="P478" s="682"/>
      <c r="Q478" s="682"/>
      <c r="R478" s="682"/>
      <c r="S478" s="682"/>
      <c r="T478" s="682"/>
      <c r="U478" s="682"/>
      <c r="V478" s="682"/>
      <c r="W478" s="682"/>
      <c r="X478" s="682"/>
      <c r="Y478" s="682"/>
      <c r="Z478" s="682"/>
    </row>
    <row r="479" spans="1:26" ht="15">
      <c r="A479" s="682"/>
      <c r="B479" s="683"/>
      <c r="C479" s="683"/>
      <c r="D479" s="684"/>
      <c r="E479" s="684"/>
      <c r="F479" s="683"/>
      <c r="G479" s="683"/>
      <c r="H479" s="683"/>
      <c r="I479" s="683"/>
      <c r="J479" s="682"/>
      <c r="K479" s="682"/>
      <c r="L479" s="682"/>
      <c r="M479" s="682"/>
      <c r="N479" s="682"/>
      <c r="O479" s="682"/>
      <c r="P479" s="682"/>
      <c r="Q479" s="682"/>
      <c r="R479" s="682"/>
      <c r="S479" s="682"/>
      <c r="T479" s="682"/>
      <c r="U479" s="682"/>
      <c r="V479" s="682"/>
      <c r="W479" s="682"/>
      <c r="X479" s="682"/>
      <c r="Y479" s="682"/>
      <c r="Z479" s="682"/>
    </row>
    <row r="480" spans="1:26" ht="15">
      <c r="A480" s="682"/>
      <c r="B480" s="683"/>
      <c r="C480" s="683"/>
      <c r="D480" s="684"/>
      <c r="E480" s="684"/>
      <c r="F480" s="683"/>
      <c r="G480" s="683"/>
      <c r="H480" s="683"/>
      <c r="I480" s="683"/>
      <c r="J480" s="682"/>
      <c r="K480" s="682"/>
      <c r="L480" s="682"/>
      <c r="M480" s="682"/>
      <c r="N480" s="682"/>
      <c r="O480" s="682"/>
      <c r="P480" s="682"/>
      <c r="Q480" s="682"/>
      <c r="R480" s="682"/>
      <c r="S480" s="682"/>
      <c r="T480" s="682"/>
      <c r="U480" s="682"/>
      <c r="V480" s="682"/>
      <c r="W480" s="682"/>
      <c r="X480" s="682"/>
      <c r="Y480" s="682"/>
      <c r="Z480" s="682"/>
    </row>
    <row r="481" spans="1:26" ht="15">
      <c r="A481" s="682"/>
      <c r="B481" s="683"/>
      <c r="C481" s="683"/>
      <c r="D481" s="684"/>
      <c r="E481" s="684"/>
      <c r="F481" s="683"/>
      <c r="G481" s="683"/>
      <c r="H481" s="683"/>
      <c r="I481" s="683"/>
      <c r="J481" s="682"/>
      <c r="K481" s="682"/>
      <c r="L481" s="682"/>
      <c r="M481" s="682"/>
      <c r="N481" s="682"/>
      <c r="O481" s="682"/>
      <c r="P481" s="682"/>
      <c r="Q481" s="682"/>
      <c r="R481" s="682"/>
      <c r="S481" s="682"/>
      <c r="T481" s="682"/>
      <c r="U481" s="682"/>
      <c r="V481" s="682"/>
      <c r="W481" s="682"/>
      <c r="X481" s="682"/>
      <c r="Y481" s="682"/>
      <c r="Z481" s="682"/>
    </row>
    <row r="482" spans="1:26" ht="15">
      <c r="A482" s="682"/>
      <c r="B482" s="683"/>
      <c r="C482" s="683"/>
      <c r="D482" s="684"/>
      <c r="E482" s="684"/>
      <c r="F482" s="683"/>
      <c r="G482" s="683"/>
      <c r="H482" s="683"/>
      <c r="I482" s="683"/>
      <c r="J482" s="682"/>
      <c r="K482" s="682"/>
      <c r="L482" s="682"/>
      <c r="M482" s="682"/>
      <c r="N482" s="682"/>
      <c r="O482" s="682"/>
      <c r="P482" s="682"/>
      <c r="Q482" s="682"/>
      <c r="R482" s="682"/>
      <c r="S482" s="682"/>
      <c r="T482" s="682"/>
      <c r="U482" s="682"/>
      <c r="V482" s="682"/>
      <c r="W482" s="682"/>
      <c r="X482" s="682"/>
      <c r="Y482" s="682"/>
      <c r="Z482" s="682"/>
    </row>
    <row r="483" spans="1:26" ht="15">
      <c r="A483" s="682"/>
      <c r="B483" s="683"/>
      <c r="C483" s="683"/>
      <c r="D483" s="684"/>
      <c r="E483" s="684"/>
      <c r="F483" s="683"/>
      <c r="G483" s="683"/>
      <c r="H483" s="683"/>
      <c r="I483" s="683"/>
      <c r="J483" s="682"/>
      <c r="K483" s="682"/>
      <c r="L483" s="682"/>
      <c r="M483" s="682"/>
      <c r="N483" s="682"/>
      <c r="O483" s="682"/>
      <c r="P483" s="682"/>
      <c r="Q483" s="682"/>
      <c r="R483" s="682"/>
      <c r="S483" s="682"/>
      <c r="T483" s="682"/>
      <c r="U483" s="682"/>
      <c r="V483" s="682"/>
      <c r="W483" s="682"/>
      <c r="X483" s="682"/>
      <c r="Y483" s="682"/>
      <c r="Z483" s="682"/>
    </row>
    <row r="484" spans="1:26" ht="15">
      <c r="A484" s="682"/>
      <c r="B484" s="683"/>
      <c r="C484" s="683"/>
      <c r="D484" s="684"/>
      <c r="E484" s="684"/>
      <c r="F484" s="683"/>
      <c r="G484" s="683"/>
      <c r="H484" s="683"/>
      <c r="I484" s="683"/>
      <c r="J484" s="682"/>
      <c r="K484" s="682"/>
      <c r="L484" s="682"/>
      <c r="M484" s="682"/>
      <c r="N484" s="682"/>
      <c r="O484" s="682"/>
      <c r="P484" s="682"/>
      <c r="Q484" s="682"/>
      <c r="R484" s="682"/>
      <c r="S484" s="682"/>
      <c r="T484" s="682"/>
      <c r="U484" s="682"/>
      <c r="V484" s="682"/>
      <c r="W484" s="682"/>
      <c r="X484" s="682"/>
      <c r="Y484" s="682"/>
      <c r="Z484" s="682"/>
    </row>
    <row r="485" spans="1:26" ht="15">
      <c r="A485" s="682"/>
      <c r="B485" s="683"/>
      <c r="C485" s="683"/>
      <c r="D485" s="684"/>
      <c r="E485" s="684"/>
      <c r="F485" s="683"/>
      <c r="G485" s="683"/>
      <c r="H485" s="683"/>
      <c r="I485" s="683"/>
      <c r="J485" s="682"/>
      <c r="K485" s="682"/>
      <c r="L485" s="682"/>
      <c r="M485" s="682"/>
      <c r="N485" s="682"/>
      <c r="O485" s="682"/>
      <c r="P485" s="682"/>
      <c r="Q485" s="682"/>
      <c r="R485" s="682"/>
      <c r="S485" s="682"/>
      <c r="T485" s="682"/>
      <c r="U485" s="682"/>
      <c r="V485" s="682"/>
      <c r="W485" s="682"/>
      <c r="X485" s="682"/>
      <c r="Y485" s="682"/>
      <c r="Z485" s="682"/>
    </row>
    <row r="486" spans="1:26" ht="15">
      <c r="A486" s="682"/>
      <c r="B486" s="683"/>
      <c r="C486" s="683"/>
      <c r="D486" s="684"/>
      <c r="E486" s="684"/>
      <c r="F486" s="683"/>
      <c r="G486" s="683"/>
      <c r="H486" s="683"/>
      <c r="I486" s="683"/>
      <c r="J486" s="682"/>
      <c r="K486" s="682"/>
      <c r="L486" s="682"/>
      <c r="M486" s="682"/>
      <c r="N486" s="682"/>
      <c r="O486" s="682"/>
      <c r="P486" s="682"/>
      <c r="Q486" s="682"/>
      <c r="R486" s="682"/>
      <c r="S486" s="682"/>
      <c r="T486" s="682"/>
      <c r="U486" s="682"/>
      <c r="V486" s="682"/>
      <c r="W486" s="682"/>
      <c r="X486" s="682"/>
      <c r="Y486" s="682"/>
      <c r="Z486" s="682"/>
    </row>
    <row r="487" spans="1:26" ht="15">
      <c r="A487" s="682"/>
      <c r="B487" s="683"/>
      <c r="C487" s="683"/>
      <c r="D487" s="684"/>
      <c r="E487" s="684"/>
      <c r="F487" s="683"/>
      <c r="G487" s="683"/>
      <c r="H487" s="683"/>
      <c r="I487" s="683"/>
      <c r="J487" s="682"/>
      <c r="K487" s="682"/>
      <c r="L487" s="682"/>
      <c r="M487" s="682"/>
      <c r="N487" s="682"/>
      <c r="O487" s="682"/>
      <c r="P487" s="682"/>
      <c r="Q487" s="682"/>
      <c r="R487" s="682"/>
      <c r="S487" s="682"/>
      <c r="T487" s="682"/>
      <c r="U487" s="682"/>
      <c r="V487" s="682"/>
      <c r="W487" s="682"/>
      <c r="X487" s="682"/>
      <c r="Y487" s="682"/>
      <c r="Z487" s="682"/>
    </row>
    <row r="488" spans="1:26" ht="15">
      <c r="A488" s="682"/>
      <c r="B488" s="683"/>
      <c r="C488" s="683"/>
      <c r="D488" s="684"/>
      <c r="E488" s="684"/>
      <c r="F488" s="683"/>
      <c r="G488" s="683"/>
      <c r="H488" s="683"/>
      <c r="I488" s="683"/>
      <c r="J488" s="682"/>
      <c r="K488" s="682"/>
      <c r="L488" s="682"/>
      <c r="M488" s="682"/>
      <c r="N488" s="682"/>
      <c r="O488" s="682"/>
      <c r="P488" s="682"/>
      <c r="Q488" s="682"/>
      <c r="R488" s="682"/>
      <c r="S488" s="682"/>
      <c r="T488" s="682"/>
      <c r="U488" s="682"/>
      <c r="V488" s="682"/>
      <c r="W488" s="682"/>
      <c r="X488" s="682"/>
      <c r="Y488" s="682"/>
      <c r="Z488" s="682"/>
    </row>
    <row r="489" spans="1:26" ht="15">
      <c r="A489" s="682"/>
      <c r="B489" s="683"/>
      <c r="C489" s="683"/>
      <c r="D489" s="684"/>
      <c r="E489" s="684"/>
      <c r="F489" s="683"/>
      <c r="G489" s="683"/>
      <c r="H489" s="683"/>
      <c r="I489" s="683"/>
      <c r="J489" s="682"/>
      <c r="K489" s="682"/>
      <c r="L489" s="682"/>
      <c r="M489" s="682"/>
      <c r="N489" s="682"/>
      <c r="O489" s="682"/>
      <c r="P489" s="682"/>
      <c r="Q489" s="682"/>
      <c r="R489" s="682"/>
      <c r="S489" s="682"/>
      <c r="T489" s="682"/>
      <c r="U489" s="682"/>
      <c r="V489" s="682"/>
      <c r="W489" s="682"/>
      <c r="X489" s="682"/>
      <c r="Y489" s="682"/>
      <c r="Z489" s="682"/>
    </row>
    <row r="490" spans="1:26" ht="15">
      <c r="A490" s="682"/>
      <c r="B490" s="683"/>
      <c r="C490" s="683"/>
      <c r="D490" s="684"/>
      <c r="E490" s="684"/>
      <c r="F490" s="683"/>
      <c r="G490" s="683"/>
      <c r="H490" s="683"/>
      <c r="I490" s="683"/>
      <c r="J490" s="682"/>
      <c r="K490" s="682"/>
      <c r="L490" s="682"/>
      <c r="M490" s="682"/>
      <c r="N490" s="682"/>
      <c r="O490" s="682"/>
      <c r="P490" s="682"/>
      <c r="Q490" s="682"/>
      <c r="R490" s="682"/>
      <c r="S490" s="682"/>
      <c r="T490" s="682"/>
      <c r="U490" s="682"/>
      <c r="V490" s="682"/>
      <c r="W490" s="682"/>
      <c r="X490" s="682"/>
      <c r="Y490" s="682"/>
      <c r="Z490" s="682"/>
    </row>
    <row r="491" spans="1:26" ht="15">
      <c r="A491" s="682"/>
      <c r="B491" s="683"/>
      <c r="C491" s="683"/>
      <c r="D491" s="684"/>
      <c r="E491" s="684"/>
      <c r="F491" s="683"/>
      <c r="G491" s="683"/>
      <c r="H491" s="683"/>
      <c r="I491" s="683"/>
      <c r="J491" s="682"/>
      <c r="K491" s="682"/>
      <c r="L491" s="682"/>
      <c r="M491" s="682"/>
      <c r="N491" s="682"/>
      <c r="O491" s="682"/>
      <c r="P491" s="682"/>
      <c r="Q491" s="682"/>
      <c r="R491" s="682"/>
      <c r="S491" s="682"/>
      <c r="T491" s="682"/>
      <c r="U491" s="682"/>
      <c r="V491" s="682"/>
      <c r="W491" s="682"/>
      <c r="X491" s="682"/>
      <c r="Y491" s="682"/>
      <c r="Z491" s="682"/>
    </row>
    <row r="492" spans="1:26" ht="15">
      <c r="A492" s="682"/>
      <c r="B492" s="683"/>
      <c r="C492" s="683"/>
      <c r="D492" s="684"/>
      <c r="E492" s="684"/>
      <c r="F492" s="683"/>
      <c r="G492" s="683"/>
      <c r="H492" s="683"/>
      <c r="I492" s="683"/>
      <c r="J492" s="682"/>
      <c r="K492" s="682"/>
      <c r="L492" s="682"/>
      <c r="M492" s="682"/>
      <c r="N492" s="682"/>
      <c r="O492" s="682"/>
      <c r="P492" s="682"/>
      <c r="Q492" s="682"/>
      <c r="R492" s="682"/>
      <c r="S492" s="682"/>
      <c r="T492" s="682"/>
      <c r="U492" s="682"/>
      <c r="V492" s="682"/>
      <c r="W492" s="682"/>
      <c r="X492" s="682"/>
      <c r="Y492" s="682"/>
      <c r="Z492" s="682"/>
    </row>
    <row r="493" spans="1:26" ht="15">
      <c r="A493" s="682"/>
      <c r="B493" s="683"/>
      <c r="C493" s="683"/>
      <c r="D493" s="684"/>
      <c r="E493" s="684"/>
      <c r="F493" s="683"/>
      <c r="G493" s="683"/>
      <c r="H493" s="683"/>
      <c r="I493" s="683"/>
      <c r="J493" s="682"/>
      <c r="K493" s="682"/>
      <c r="L493" s="682"/>
      <c r="M493" s="682"/>
      <c r="N493" s="682"/>
      <c r="O493" s="682"/>
      <c r="P493" s="682"/>
      <c r="Q493" s="682"/>
      <c r="R493" s="682"/>
      <c r="S493" s="682"/>
      <c r="T493" s="682"/>
      <c r="U493" s="682"/>
      <c r="V493" s="682"/>
      <c r="W493" s="682"/>
      <c r="X493" s="682"/>
      <c r="Y493" s="682"/>
      <c r="Z493" s="682"/>
    </row>
    <row r="494" spans="1:26" ht="15">
      <c r="A494" s="682"/>
      <c r="B494" s="683"/>
      <c r="C494" s="683"/>
      <c r="D494" s="684"/>
      <c r="E494" s="684"/>
      <c r="F494" s="683"/>
      <c r="G494" s="683"/>
      <c r="H494" s="683"/>
      <c r="I494" s="683"/>
      <c r="J494" s="682"/>
      <c r="K494" s="682"/>
      <c r="L494" s="682"/>
      <c r="M494" s="682"/>
      <c r="N494" s="682"/>
      <c r="O494" s="682"/>
      <c r="P494" s="682"/>
      <c r="Q494" s="682"/>
      <c r="R494" s="682"/>
      <c r="S494" s="682"/>
      <c r="T494" s="682"/>
      <c r="U494" s="682"/>
      <c r="V494" s="682"/>
      <c r="W494" s="682"/>
      <c r="X494" s="682"/>
      <c r="Y494" s="682"/>
      <c r="Z494" s="682"/>
    </row>
    <row r="495" spans="1:26" ht="15">
      <c r="A495" s="682"/>
      <c r="B495" s="683"/>
      <c r="C495" s="683"/>
      <c r="D495" s="684"/>
      <c r="E495" s="684"/>
      <c r="F495" s="683"/>
      <c r="G495" s="683"/>
      <c r="H495" s="683"/>
      <c r="I495" s="683"/>
      <c r="J495" s="682"/>
      <c r="K495" s="682"/>
      <c r="L495" s="682"/>
      <c r="M495" s="682"/>
      <c r="N495" s="682"/>
      <c r="O495" s="682"/>
      <c r="P495" s="682"/>
      <c r="Q495" s="682"/>
      <c r="R495" s="682"/>
      <c r="S495" s="682"/>
      <c r="T495" s="682"/>
      <c r="U495" s="682"/>
      <c r="V495" s="682"/>
      <c r="W495" s="682"/>
      <c r="X495" s="682"/>
      <c r="Y495" s="682"/>
      <c r="Z495" s="682"/>
    </row>
    <row r="496" spans="1:26" ht="15">
      <c r="A496" s="682"/>
      <c r="B496" s="683"/>
      <c r="C496" s="683"/>
      <c r="D496" s="684"/>
      <c r="E496" s="684"/>
      <c r="F496" s="683"/>
      <c r="G496" s="683"/>
      <c r="H496" s="683"/>
      <c r="I496" s="683"/>
      <c r="J496" s="682"/>
      <c r="K496" s="682"/>
      <c r="L496" s="682"/>
      <c r="M496" s="682"/>
      <c r="N496" s="682"/>
      <c r="O496" s="682"/>
      <c r="P496" s="682"/>
      <c r="Q496" s="682"/>
      <c r="R496" s="682"/>
      <c r="S496" s="682"/>
      <c r="T496" s="682"/>
      <c r="U496" s="682"/>
      <c r="V496" s="682"/>
      <c r="W496" s="682"/>
      <c r="X496" s="682"/>
      <c r="Y496" s="682"/>
      <c r="Z496" s="682"/>
    </row>
    <row r="497" spans="1:26" ht="15">
      <c r="A497" s="682"/>
      <c r="B497" s="683"/>
      <c r="C497" s="683"/>
      <c r="D497" s="684"/>
      <c r="E497" s="684"/>
      <c r="F497" s="683"/>
      <c r="G497" s="683"/>
      <c r="H497" s="683"/>
      <c r="I497" s="683"/>
      <c r="J497" s="682"/>
      <c r="K497" s="682"/>
      <c r="L497" s="682"/>
      <c r="M497" s="682"/>
      <c r="N497" s="682"/>
      <c r="O497" s="682"/>
      <c r="P497" s="682"/>
      <c r="Q497" s="682"/>
      <c r="R497" s="682"/>
      <c r="S497" s="682"/>
      <c r="T497" s="682"/>
      <c r="U497" s="682"/>
      <c r="V497" s="682"/>
      <c r="W497" s="682"/>
      <c r="X497" s="682"/>
      <c r="Y497" s="682"/>
      <c r="Z497" s="682"/>
    </row>
    <row r="498" spans="1:26" ht="15">
      <c r="A498" s="682"/>
      <c r="B498" s="683"/>
      <c r="C498" s="683"/>
      <c r="D498" s="684"/>
      <c r="E498" s="684"/>
      <c r="F498" s="683"/>
      <c r="G498" s="683"/>
      <c r="H498" s="683"/>
      <c r="I498" s="683"/>
      <c r="J498" s="682"/>
      <c r="K498" s="682"/>
      <c r="L498" s="682"/>
      <c r="M498" s="682"/>
      <c r="N498" s="682"/>
      <c r="O498" s="682"/>
      <c r="P498" s="682"/>
      <c r="Q498" s="682"/>
      <c r="R498" s="682"/>
      <c r="S498" s="682"/>
      <c r="T498" s="682"/>
      <c r="U498" s="682"/>
      <c r="V498" s="682"/>
      <c r="W498" s="682"/>
      <c r="X498" s="682"/>
      <c r="Y498" s="682"/>
      <c r="Z498" s="682"/>
    </row>
    <row r="499" spans="1:26" ht="15">
      <c r="A499" s="682"/>
      <c r="B499" s="683"/>
      <c r="C499" s="683"/>
      <c r="D499" s="684"/>
      <c r="E499" s="684"/>
      <c r="F499" s="683"/>
      <c r="G499" s="683"/>
      <c r="H499" s="683"/>
      <c r="I499" s="683"/>
      <c r="J499" s="682"/>
      <c r="K499" s="682"/>
      <c r="L499" s="682"/>
      <c r="M499" s="682"/>
      <c r="N499" s="682"/>
      <c r="O499" s="682"/>
      <c r="P499" s="682"/>
      <c r="Q499" s="682"/>
      <c r="R499" s="682"/>
      <c r="S499" s="682"/>
      <c r="T499" s="682"/>
      <c r="U499" s="682"/>
      <c r="V499" s="682"/>
      <c r="W499" s="682"/>
      <c r="X499" s="682"/>
      <c r="Y499" s="682"/>
      <c r="Z499" s="682"/>
    </row>
    <row r="500" spans="1:26" ht="15">
      <c r="A500" s="682"/>
      <c r="B500" s="683"/>
      <c r="C500" s="683"/>
      <c r="D500" s="684"/>
      <c r="E500" s="684"/>
      <c r="F500" s="683"/>
      <c r="G500" s="683"/>
      <c r="H500" s="683"/>
      <c r="I500" s="683"/>
      <c r="J500" s="682"/>
      <c r="K500" s="682"/>
      <c r="L500" s="682"/>
      <c r="M500" s="682"/>
      <c r="N500" s="682"/>
      <c r="O500" s="682"/>
      <c r="P500" s="682"/>
      <c r="Q500" s="682"/>
      <c r="R500" s="682"/>
      <c r="S500" s="682"/>
      <c r="T500" s="682"/>
      <c r="U500" s="682"/>
      <c r="V500" s="682"/>
      <c r="W500" s="682"/>
      <c r="X500" s="682"/>
      <c r="Y500" s="682"/>
      <c r="Z500" s="682"/>
    </row>
    <row r="501" spans="1:26" ht="15">
      <c r="A501" s="682"/>
      <c r="B501" s="683"/>
      <c r="C501" s="683"/>
      <c r="D501" s="684"/>
      <c r="E501" s="684"/>
      <c r="F501" s="683"/>
      <c r="G501" s="683"/>
      <c r="H501" s="683"/>
      <c r="I501" s="683"/>
      <c r="J501" s="682"/>
      <c r="K501" s="682"/>
      <c r="L501" s="682"/>
      <c r="M501" s="682"/>
      <c r="N501" s="682"/>
      <c r="O501" s="682"/>
      <c r="P501" s="682"/>
      <c r="Q501" s="682"/>
      <c r="R501" s="682"/>
      <c r="S501" s="682"/>
      <c r="T501" s="682"/>
      <c r="U501" s="682"/>
      <c r="V501" s="682"/>
      <c r="W501" s="682"/>
      <c r="X501" s="682"/>
      <c r="Y501" s="682"/>
      <c r="Z501" s="682"/>
    </row>
    <row r="502" spans="1:26" ht="15">
      <c r="A502" s="682"/>
      <c r="B502" s="683"/>
      <c r="C502" s="683"/>
      <c r="D502" s="684"/>
      <c r="E502" s="684"/>
      <c r="F502" s="683"/>
      <c r="G502" s="683"/>
      <c r="H502" s="683"/>
      <c r="I502" s="683"/>
      <c r="J502" s="682"/>
      <c r="K502" s="682"/>
      <c r="L502" s="682"/>
      <c r="M502" s="682"/>
      <c r="N502" s="682"/>
      <c r="O502" s="682"/>
      <c r="P502" s="682"/>
      <c r="Q502" s="682"/>
      <c r="R502" s="682"/>
      <c r="S502" s="682"/>
      <c r="T502" s="682"/>
      <c r="U502" s="682"/>
      <c r="V502" s="682"/>
      <c r="W502" s="682"/>
      <c r="X502" s="682"/>
      <c r="Y502" s="682"/>
      <c r="Z502" s="682"/>
    </row>
    <row r="503" spans="1:26" ht="15">
      <c r="A503" s="682"/>
      <c r="B503" s="683"/>
      <c r="C503" s="683"/>
      <c r="D503" s="684"/>
      <c r="E503" s="684"/>
      <c r="F503" s="683"/>
      <c r="G503" s="683"/>
      <c r="H503" s="683"/>
      <c r="I503" s="683"/>
      <c r="J503" s="682"/>
      <c r="K503" s="682"/>
      <c r="L503" s="682"/>
      <c r="M503" s="682"/>
      <c r="N503" s="682"/>
      <c r="O503" s="682"/>
      <c r="P503" s="682"/>
      <c r="Q503" s="682"/>
      <c r="R503" s="682"/>
      <c r="S503" s="682"/>
      <c r="T503" s="682"/>
      <c r="U503" s="682"/>
      <c r="V503" s="682"/>
      <c r="W503" s="682"/>
      <c r="X503" s="682"/>
      <c r="Y503" s="682"/>
      <c r="Z503" s="682"/>
    </row>
    <row r="504" spans="1:26" ht="15">
      <c r="A504" s="682"/>
      <c r="B504" s="683"/>
      <c r="C504" s="683"/>
      <c r="D504" s="684"/>
      <c r="E504" s="684"/>
      <c r="F504" s="683"/>
      <c r="G504" s="683"/>
      <c r="H504" s="683"/>
      <c r="I504" s="683"/>
      <c r="J504" s="682"/>
      <c r="K504" s="682"/>
      <c r="L504" s="682"/>
      <c r="M504" s="682"/>
      <c r="N504" s="682"/>
      <c r="O504" s="682"/>
      <c r="P504" s="682"/>
      <c r="Q504" s="682"/>
      <c r="R504" s="682"/>
      <c r="S504" s="682"/>
      <c r="T504" s="682"/>
      <c r="U504" s="682"/>
      <c r="V504" s="682"/>
      <c r="W504" s="682"/>
      <c r="X504" s="682"/>
      <c r="Y504" s="682"/>
      <c r="Z504" s="682"/>
    </row>
    <row r="505" spans="1:26" ht="15">
      <c r="A505" s="682"/>
      <c r="B505" s="683"/>
      <c r="C505" s="683"/>
      <c r="D505" s="684"/>
      <c r="E505" s="684"/>
      <c r="F505" s="683"/>
      <c r="G505" s="683"/>
      <c r="H505" s="683"/>
      <c r="I505" s="683"/>
      <c r="J505" s="682"/>
      <c r="K505" s="682"/>
      <c r="L505" s="682"/>
      <c r="M505" s="682"/>
      <c r="N505" s="682"/>
      <c r="O505" s="682"/>
      <c r="P505" s="682"/>
      <c r="Q505" s="682"/>
      <c r="R505" s="682"/>
      <c r="S505" s="682"/>
      <c r="T505" s="682"/>
      <c r="U505" s="682"/>
      <c r="V505" s="682"/>
      <c r="W505" s="682"/>
      <c r="X505" s="682"/>
      <c r="Y505" s="682"/>
      <c r="Z505" s="682"/>
    </row>
    <row r="506" spans="1:26" ht="15">
      <c r="A506" s="682"/>
      <c r="B506" s="683"/>
      <c r="C506" s="683"/>
      <c r="D506" s="684"/>
      <c r="E506" s="684"/>
      <c r="F506" s="683"/>
      <c r="G506" s="683"/>
      <c r="H506" s="683"/>
      <c r="I506" s="683"/>
      <c r="J506" s="682"/>
      <c r="K506" s="682"/>
      <c r="L506" s="682"/>
      <c r="M506" s="682"/>
      <c r="N506" s="682"/>
      <c r="O506" s="682"/>
      <c r="P506" s="682"/>
      <c r="Q506" s="682"/>
      <c r="R506" s="682"/>
      <c r="S506" s="682"/>
      <c r="T506" s="682"/>
      <c r="U506" s="682"/>
      <c r="V506" s="682"/>
      <c r="W506" s="682"/>
      <c r="X506" s="682"/>
      <c r="Y506" s="682"/>
      <c r="Z506" s="682"/>
    </row>
    <row r="507" spans="1:26" ht="15">
      <c r="A507" s="682"/>
      <c r="B507" s="683"/>
      <c r="C507" s="683"/>
      <c r="D507" s="684"/>
      <c r="E507" s="684"/>
      <c r="F507" s="683"/>
      <c r="G507" s="683"/>
      <c r="H507" s="683"/>
      <c r="I507" s="683"/>
      <c r="J507" s="682"/>
      <c r="K507" s="682"/>
      <c r="L507" s="682"/>
      <c r="M507" s="682"/>
      <c r="N507" s="682"/>
      <c r="O507" s="682"/>
      <c r="P507" s="682"/>
      <c r="Q507" s="682"/>
      <c r="R507" s="682"/>
      <c r="S507" s="682"/>
      <c r="T507" s="682"/>
      <c r="U507" s="682"/>
      <c r="V507" s="682"/>
      <c r="W507" s="682"/>
      <c r="X507" s="682"/>
      <c r="Y507" s="682"/>
      <c r="Z507" s="682"/>
    </row>
    <row r="508" spans="1:26" ht="15">
      <c r="A508" s="682"/>
      <c r="B508" s="683"/>
      <c r="C508" s="683"/>
      <c r="D508" s="684"/>
      <c r="E508" s="684"/>
      <c r="F508" s="683"/>
      <c r="G508" s="683"/>
      <c r="H508" s="683"/>
      <c r="I508" s="683"/>
      <c r="J508" s="682"/>
      <c r="K508" s="682"/>
      <c r="L508" s="682"/>
      <c r="M508" s="682"/>
      <c r="N508" s="682"/>
      <c r="O508" s="682"/>
      <c r="P508" s="682"/>
      <c r="Q508" s="682"/>
      <c r="R508" s="682"/>
      <c r="S508" s="682"/>
      <c r="T508" s="682"/>
      <c r="U508" s="682"/>
      <c r="V508" s="682"/>
      <c r="W508" s="682"/>
      <c r="X508" s="682"/>
      <c r="Y508" s="682"/>
      <c r="Z508" s="682"/>
    </row>
    <row r="509" spans="1:26" ht="15">
      <c r="A509" s="682"/>
      <c r="B509" s="683"/>
      <c r="C509" s="683"/>
      <c r="D509" s="684"/>
      <c r="E509" s="684"/>
      <c r="F509" s="683"/>
      <c r="G509" s="683"/>
      <c r="H509" s="683"/>
      <c r="I509" s="683"/>
      <c r="J509" s="682"/>
      <c r="K509" s="682"/>
      <c r="L509" s="682"/>
      <c r="M509" s="682"/>
      <c r="N509" s="682"/>
      <c r="O509" s="682"/>
      <c r="P509" s="682"/>
      <c r="Q509" s="682"/>
      <c r="R509" s="682"/>
      <c r="S509" s="682"/>
      <c r="T509" s="682"/>
      <c r="U509" s="682"/>
      <c r="V509" s="682"/>
      <c r="W509" s="682"/>
      <c r="X509" s="682"/>
      <c r="Y509" s="682"/>
      <c r="Z509" s="682"/>
    </row>
    <row r="510" spans="1:26" ht="15">
      <c r="A510" s="682"/>
      <c r="B510" s="683"/>
      <c r="C510" s="683"/>
      <c r="D510" s="684"/>
      <c r="E510" s="684"/>
      <c r="F510" s="683"/>
      <c r="G510" s="683"/>
      <c r="H510" s="683"/>
      <c r="I510" s="683"/>
      <c r="J510" s="682"/>
      <c r="K510" s="682"/>
      <c r="L510" s="682"/>
      <c r="M510" s="682"/>
      <c r="N510" s="682"/>
      <c r="O510" s="682"/>
      <c r="P510" s="682"/>
      <c r="Q510" s="682"/>
      <c r="R510" s="682"/>
      <c r="S510" s="682"/>
      <c r="T510" s="682"/>
      <c r="U510" s="682"/>
      <c r="V510" s="682"/>
      <c r="W510" s="682"/>
      <c r="X510" s="682"/>
      <c r="Y510" s="682"/>
      <c r="Z510" s="682"/>
    </row>
    <row r="511" spans="1:26" ht="15">
      <c r="A511" s="682"/>
      <c r="B511" s="683"/>
      <c r="C511" s="683"/>
      <c r="D511" s="684"/>
      <c r="E511" s="684"/>
      <c r="F511" s="683"/>
      <c r="G511" s="683"/>
      <c r="H511" s="683"/>
      <c r="I511" s="683"/>
      <c r="J511" s="682"/>
      <c r="K511" s="682"/>
      <c r="L511" s="682"/>
      <c r="M511" s="682"/>
      <c r="N511" s="682"/>
      <c r="O511" s="682"/>
      <c r="P511" s="682"/>
      <c r="Q511" s="682"/>
      <c r="R511" s="682"/>
      <c r="S511" s="682"/>
      <c r="T511" s="682"/>
      <c r="U511" s="682"/>
      <c r="V511" s="682"/>
      <c r="W511" s="682"/>
      <c r="X511" s="682"/>
      <c r="Y511" s="682"/>
      <c r="Z511" s="682"/>
    </row>
    <row r="512" spans="1:26" ht="15">
      <c r="A512" s="682"/>
      <c r="B512" s="683"/>
      <c r="C512" s="683"/>
      <c r="D512" s="684"/>
      <c r="E512" s="684"/>
      <c r="F512" s="683"/>
      <c r="G512" s="683"/>
      <c r="H512" s="683"/>
      <c r="I512" s="683"/>
      <c r="J512" s="682"/>
      <c r="K512" s="682"/>
      <c r="L512" s="682"/>
      <c r="M512" s="682"/>
      <c r="N512" s="682"/>
      <c r="O512" s="682"/>
      <c r="P512" s="682"/>
      <c r="Q512" s="682"/>
      <c r="R512" s="682"/>
      <c r="S512" s="682"/>
      <c r="T512" s="682"/>
      <c r="U512" s="682"/>
      <c r="V512" s="682"/>
      <c r="W512" s="682"/>
      <c r="X512" s="682"/>
      <c r="Y512" s="682"/>
      <c r="Z512" s="682"/>
    </row>
    <row r="513" spans="1:26" ht="15">
      <c r="A513" s="682"/>
      <c r="B513" s="683"/>
      <c r="C513" s="683"/>
      <c r="D513" s="684"/>
      <c r="E513" s="684"/>
      <c r="F513" s="683"/>
      <c r="G513" s="683"/>
      <c r="H513" s="683"/>
      <c r="I513" s="683"/>
      <c r="J513" s="682"/>
      <c r="K513" s="682"/>
      <c r="L513" s="682"/>
      <c r="M513" s="682"/>
      <c r="N513" s="682"/>
      <c r="O513" s="682"/>
      <c r="P513" s="682"/>
      <c r="Q513" s="682"/>
      <c r="R513" s="682"/>
      <c r="S513" s="682"/>
      <c r="T513" s="682"/>
      <c r="U513" s="682"/>
      <c r="V513" s="682"/>
      <c r="W513" s="682"/>
      <c r="X513" s="682"/>
      <c r="Y513" s="682"/>
      <c r="Z513" s="682"/>
    </row>
    <row r="514" spans="1:26" ht="15">
      <c r="A514" s="682"/>
      <c r="B514" s="683"/>
      <c r="C514" s="683"/>
      <c r="D514" s="684"/>
      <c r="E514" s="684"/>
      <c r="F514" s="683"/>
      <c r="G514" s="683"/>
      <c r="H514" s="683"/>
      <c r="I514" s="683"/>
      <c r="J514" s="682"/>
      <c r="K514" s="682"/>
      <c r="L514" s="682"/>
      <c r="M514" s="682"/>
      <c r="N514" s="682"/>
      <c r="O514" s="682"/>
      <c r="P514" s="682"/>
      <c r="Q514" s="682"/>
      <c r="R514" s="682"/>
      <c r="S514" s="682"/>
      <c r="T514" s="682"/>
      <c r="U514" s="682"/>
      <c r="V514" s="682"/>
      <c r="W514" s="682"/>
      <c r="X514" s="682"/>
      <c r="Y514" s="682"/>
      <c r="Z514" s="682"/>
    </row>
    <row r="515" spans="1:26" ht="15">
      <c r="A515" s="682"/>
      <c r="B515" s="683"/>
      <c r="C515" s="683"/>
      <c r="D515" s="684"/>
      <c r="E515" s="684"/>
      <c r="F515" s="683"/>
      <c r="G515" s="683"/>
      <c r="H515" s="683"/>
      <c r="I515" s="683"/>
      <c r="J515" s="682"/>
      <c r="K515" s="682"/>
      <c r="L515" s="682"/>
      <c r="M515" s="682"/>
      <c r="N515" s="682"/>
      <c r="O515" s="682"/>
      <c r="P515" s="682"/>
      <c r="Q515" s="682"/>
      <c r="R515" s="682"/>
      <c r="S515" s="682"/>
      <c r="T515" s="682"/>
      <c r="U515" s="682"/>
      <c r="V515" s="682"/>
      <c r="W515" s="682"/>
      <c r="X515" s="682"/>
      <c r="Y515" s="682"/>
      <c r="Z515" s="682"/>
    </row>
    <row r="516" spans="1:26" ht="15">
      <c r="A516" s="682"/>
      <c r="B516" s="683"/>
      <c r="C516" s="683"/>
      <c r="D516" s="684"/>
      <c r="E516" s="684"/>
      <c r="F516" s="683"/>
      <c r="G516" s="683"/>
      <c r="H516" s="683"/>
      <c r="I516" s="683"/>
      <c r="J516" s="682"/>
      <c r="K516" s="682"/>
      <c r="L516" s="682"/>
      <c r="M516" s="682"/>
      <c r="N516" s="682"/>
      <c r="O516" s="682"/>
      <c r="P516" s="682"/>
      <c r="Q516" s="682"/>
      <c r="R516" s="682"/>
      <c r="S516" s="682"/>
      <c r="T516" s="682"/>
      <c r="U516" s="682"/>
      <c r="V516" s="682"/>
      <c r="W516" s="682"/>
      <c r="X516" s="682"/>
      <c r="Y516" s="682"/>
      <c r="Z516" s="682"/>
    </row>
    <row r="517" spans="1:26" ht="15">
      <c r="A517" s="682"/>
      <c r="B517" s="683"/>
      <c r="C517" s="683"/>
      <c r="D517" s="684"/>
      <c r="E517" s="684"/>
      <c r="F517" s="683"/>
      <c r="G517" s="683"/>
      <c r="H517" s="683"/>
      <c r="I517" s="683"/>
      <c r="J517" s="682"/>
      <c r="K517" s="682"/>
      <c r="L517" s="682"/>
      <c r="M517" s="682"/>
      <c r="N517" s="682"/>
      <c r="O517" s="682"/>
      <c r="P517" s="682"/>
      <c r="Q517" s="682"/>
      <c r="R517" s="682"/>
      <c r="S517" s="682"/>
      <c r="T517" s="682"/>
      <c r="U517" s="682"/>
      <c r="V517" s="682"/>
      <c r="W517" s="682"/>
      <c r="X517" s="682"/>
      <c r="Y517" s="682"/>
      <c r="Z517" s="682"/>
    </row>
    <row r="518" spans="1:26" ht="15">
      <c r="A518" s="682"/>
      <c r="B518" s="683"/>
      <c r="C518" s="683"/>
      <c r="D518" s="684"/>
      <c r="E518" s="684"/>
      <c r="F518" s="683"/>
      <c r="G518" s="683"/>
      <c r="H518" s="683"/>
      <c r="I518" s="683"/>
      <c r="J518" s="682"/>
      <c r="K518" s="682"/>
      <c r="L518" s="682"/>
      <c r="M518" s="682"/>
      <c r="N518" s="682"/>
      <c r="O518" s="682"/>
      <c r="P518" s="682"/>
      <c r="Q518" s="682"/>
      <c r="R518" s="682"/>
      <c r="S518" s="682"/>
      <c r="T518" s="682"/>
      <c r="U518" s="682"/>
      <c r="V518" s="682"/>
      <c r="W518" s="682"/>
      <c r="X518" s="682"/>
      <c r="Y518" s="682"/>
      <c r="Z518" s="682"/>
    </row>
    <row r="519" spans="1:26" ht="15">
      <c r="A519" s="682"/>
      <c r="B519" s="683"/>
      <c r="C519" s="683"/>
      <c r="D519" s="684"/>
      <c r="E519" s="684"/>
      <c r="F519" s="683"/>
      <c r="G519" s="683"/>
      <c r="H519" s="683"/>
      <c r="I519" s="683"/>
      <c r="J519" s="682"/>
      <c r="K519" s="682"/>
      <c r="L519" s="682"/>
      <c r="M519" s="682"/>
      <c r="N519" s="682"/>
      <c r="O519" s="682"/>
      <c r="P519" s="682"/>
      <c r="Q519" s="682"/>
      <c r="R519" s="682"/>
      <c r="S519" s="682"/>
      <c r="T519" s="682"/>
      <c r="U519" s="682"/>
      <c r="V519" s="682"/>
      <c r="W519" s="682"/>
      <c r="X519" s="682"/>
      <c r="Y519" s="682"/>
      <c r="Z519" s="682"/>
    </row>
    <row r="520" spans="1:26" ht="15">
      <c r="A520" s="682"/>
      <c r="B520" s="683"/>
      <c r="C520" s="683"/>
      <c r="D520" s="684"/>
      <c r="E520" s="684"/>
      <c r="F520" s="683"/>
      <c r="G520" s="683"/>
      <c r="H520" s="683"/>
      <c r="I520" s="683"/>
      <c r="J520" s="682"/>
      <c r="K520" s="682"/>
      <c r="L520" s="682"/>
      <c r="M520" s="682"/>
      <c r="N520" s="682"/>
      <c r="O520" s="682"/>
      <c r="P520" s="682"/>
      <c r="Q520" s="682"/>
      <c r="R520" s="682"/>
      <c r="S520" s="682"/>
      <c r="T520" s="682"/>
      <c r="U520" s="682"/>
      <c r="V520" s="682"/>
      <c r="W520" s="682"/>
      <c r="X520" s="682"/>
      <c r="Y520" s="682"/>
      <c r="Z520" s="682"/>
    </row>
    <row r="521" spans="1:26" ht="15">
      <c r="A521" s="682"/>
      <c r="B521" s="683"/>
      <c r="C521" s="683"/>
      <c r="D521" s="684"/>
      <c r="E521" s="684"/>
      <c r="F521" s="683"/>
      <c r="G521" s="683"/>
      <c r="H521" s="683"/>
      <c r="I521" s="683"/>
      <c r="J521" s="682"/>
      <c r="K521" s="682"/>
      <c r="L521" s="682"/>
      <c r="M521" s="682"/>
      <c r="N521" s="682"/>
      <c r="O521" s="682"/>
      <c r="P521" s="682"/>
      <c r="Q521" s="682"/>
      <c r="R521" s="682"/>
      <c r="S521" s="682"/>
      <c r="T521" s="682"/>
      <c r="U521" s="682"/>
      <c r="V521" s="682"/>
      <c r="W521" s="682"/>
      <c r="X521" s="682"/>
      <c r="Y521" s="682"/>
      <c r="Z521" s="682"/>
    </row>
    <row r="522" spans="1:26" ht="15">
      <c r="A522" s="682"/>
      <c r="B522" s="683"/>
      <c r="C522" s="683"/>
      <c r="D522" s="684"/>
      <c r="E522" s="684"/>
      <c r="F522" s="683"/>
      <c r="G522" s="683"/>
      <c r="H522" s="683"/>
      <c r="I522" s="683"/>
      <c r="J522" s="682"/>
      <c r="K522" s="682"/>
      <c r="L522" s="682"/>
      <c r="M522" s="682"/>
      <c r="N522" s="682"/>
      <c r="O522" s="682"/>
      <c r="P522" s="682"/>
      <c r="Q522" s="682"/>
      <c r="R522" s="682"/>
      <c r="S522" s="682"/>
      <c r="T522" s="682"/>
      <c r="U522" s="682"/>
      <c r="V522" s="682"/>
      <c r="W522" s="682"/>
      <c r="X522" s="682"/>
      <c r="Y522" s="682"/>
      <c r="Z522" s="682"/>
    </row>
    <row r="523" spans="1:26" ht="15">
      <c r="A523" s="682"/>
      <c r="B523" s="683"/>
      <c r="C523" s="683"/>
      <c r="D523" s="684"/>
      <c r="E523" s="684"/>
      <c r="F523" s="683"/>
      <c r="G523" s="683"/>
      <c r="H523" s="683"/>
      <c r="I523" s="683"/>
      <c r="J523" s="682"/>
      <c r="K523" s="682"/>
      <c r="L523" s="682"/>
      <c r="M523" s="682"/>
      <c r="N523" s="682"/>
      <c r="O523" s="682"/>
      <c r="P523" s="682"/>
      <c r="Q523" s="682"/>
      <c r="R523" s="682"/>
      <c r="S523" s="682"/>
      <c r="T523" s="682"/>
      <c r="U523" s="682"/>
      <c r="V523" s="682"/>
      <c r="W523" s="682"/>
      <c r="X523" s="682"/>
      <c r="Y523" s="682"/>
      <c r="Z523" s="682"/>
    </row>
    <row r="524" spans="1:26" ht="15">
      <c r="A524" s="682"/>
      <c r="B524" s="683"/>
      <c r="C524" s="683"/>
      <c r="D524" s="684"/>
      <c r="E524" s="684"/>
      <c r="F524" s="683"/>
      <c r="G524" s="683"/>
      <c r="H524" s="683"/>
      <c r="I524" s="683"/>
      <c r="J524" s="682"/>
      <c r="K524" s="682"/>
      <c r="L524" s="682"/>
      <c r="M524" s="682"/>
      <c r="N524" s="682"/>
      <c r="O524" s="682"/>
      <c r="P524" s="682"/>
      <c r="Q524" s="682"/>
      <c r="R524" s="682"/>
      <c r="S524" s="682"/>
      <c r="T524" s="682"/>
      <c r="U524" s="682"/>
      <c r="V524" s="682"/>
      <c r="W524" s="682"/>
      <c r="X524" s="682"/>
      <c r="Y524" s="682"/>
      <c r="Z524" s="682"/>
    </row>
    <row r="525" spans="1:26" ht="15">
      <c r="A525" s="682"/>
      <c r="B525" s="683"/>
      <c r="C525" s="683"/>
      <c r="D525" s="684"/>
      <c r="E525" s="684"/>
      <c r="F525" s="683"/>
      <c r="G525" s="683"/>
      <c r="H525" s="683"/>
      <c r="I525" s="683"/>
      <c r="J525" s="682"/>
      <c r="K525" s="682"/>
      <c r="L525" s="682"/>
      <c r="M525" s="682"/>
      <c r="N525" s="682"/>
      <c r="O525" s="682"/>
      <c r="P525" s="682"/>
      <c r="Q525" s="682"/>
      <c r="R525" s="682"/>
      <c r="S525" s="682"/>
      <c r="T525" s="682"/>
      <c r="U525" s="682"/>
      <c r="V525" s="682"/>
      <c r="W525" s="682"/>
      <c r="X525" s="682"/>
      <c r="Y525" s="682"/>
      <c r="Z525" s="682"/>
    </row>
    <row r="526" spans="1:26" ht="15">
      <c r="A526" s="682"/>
      <c r="B526" s="683"/>
      <c r="C526" s="683"/>
      <c r="D526" s="684"/>
      <c r="E526" s="684"/>
      <c r="F526" s="683"/>
      <c r="G526" s="683"/>
      <c r="H526" s="683"/>
      <c r="I526" s="683"/>
      <c r="J526" s="682"/>
      <c r="K526" s="682"/>
      <c r="L526" s="682"/>
      <c r="M526" s="682"/>
      <c r="N526" s="682"/>
      <c r="O526" s="682"/>
      <c r="P526" s="682"/>
      <c r="Q526" s="682"/>
      <c r="R526" s="682"/>
      <c r="S526" s="682"/>
      <c r="T526" s="682"/>
      <c r="U526" s="682"/>
      <c r="V526" s="682"/>
      <c r="W526" s="682"/>
      <c r="X526" s="682"/>
      <c r="Y526" s="682"/>
      <c r="Z526" s="682"/>
    </row>
    <row r="527" spans="1:26" ht="15">
      <c r="A527" s="682"/>
      <c r="B527" s="683"/>
      <c r="C527" s="683"/>
      <c r="D527" s="684"/>
      <c r="E527" s="684"/>
      <c r="F527" s="683"/>
      <c r="G527" s="683"/>
      <c r="H527" s="683"/>
      <c r="I527" s="683"/>
      <c r="J527" s="682"/>
      <c r="K527" s="682"/>
      <c r="L527" s="682"/>
      <c r="M527" s="682"/>
      <c r="N527" s="682"/>
      <c r="O527" s="682"/>
      <c r="P527" s="682"/>
      <c r="Q527" s="682"/>
      <c r="R527" s="682"/>
      <c r="S527" s="682"/>
      <c r="T527" s="682"/>
      <c r="U527" s="682"/>
      <c r="V527" s="682"/>
      <c r="W527" s="682"/>
      <c r="X527" s="682"/>
      <c r="Y527" s="682"/>
      <c r="Z527" s="682"/>
    </row>
    <row r="528" spans="1:26" ht="15">
      <c r="A528" s="682"/>
      <c r="B528" s="683"/>
      <c r="C528" s="683"/>
      <c r="D528" s="684"/>
      <c r="E528" s="684"/>
      <c r="F528" s="683"/>
      <c r="G528" s="683"/>
      <c r="H528" s="683"/>
      <c r="I528" s="683"/>
      <c r="J528" s="682"/>
      <c r="K528" s="682"/>
      <c r="L528" s="682"/>
      <c r="M528" s="682"/>
      <c r="N528" s="682"/>
      <c r="O528" s="682"/>
      <c r="P528" s="682"/>
      <c r="Q528" s="682"/>
      <c r="R528" s="682"/>
      <c r="S528" s="682"/>
      <c r="T528" s="682"/>
      <c r="U528" s="682"/>
      <c r="V528" s="682"/>
      <c r="W528" s="682"/>
      <c r="X528" s="682"/>
      <c r="Y528" s="682"/>
      <c r="Z528" s="682"/>
    </row>
    <row r="529" spans="1:26" ht="15">
      <c r="A529" s="682"/>
      <c r="B529" s="683"/>
      <c r="C529" s="683"/>
      <c r="D529" s="684"/>
      <c r="E529" s="684"/>
      <c r="F529" s="683"/>
      <c r="G529" s="683"/>
      <c r="H529" s="683"/>
      <c r="I529" s="683"/>
      <c r="J529" s="682"/>
      <c r="K529" s="682"/>
      <c r="L529" s="682"/>
      <c r="M529" s="682"/>
      <c r="N529" s="682"/>
      <c r="O529" s="682"/>
      <c r="P529" s="682"/>
      <c r="Q529" s="682"/>
      <c r="R529" s="682"/>
      <c r="S529" s="682"/>
      <c r="T529" s="682"/>
      <c r="U529" s="682"/>
      <c r="V529" s="682"/>
      <c r="W529" s="682"/>
      <c r="X529" s="682"/>
      <c r="Y529" s="682"/>
      <c r="Z529" s="682"/>
    </row>
    <row r="530" spans="1:26" ht="15">
      <c r="A530" s="682"/>
      <c r="B530" s="683"/>
      <c r="C530" s="683"/>
      <c r="D530" s="684"/>
      <c r="E530" s="684"/>
      <c r="F530" s="683"/>
      <c r="G530" s="683"/>
      <c r="H530" s="683"/>
      <c r="I530" s="683"/>
      <c r="J530" s="682"/>
      <c r="K530" s="682"/>
      <c r="L530" s="682"/>
      <c r="M530" s="682"/>
      <c r="N530" s="682"/>
      <c r="O530" s="682"/>
      <c r="P530" s="682"/>
      <c r="Q530" s="682"/>
      <c r="R530" s="682"/>
      <c r="S530" s="682"/>
      <c r="T530" s="682"/>
      <c r="U530" s="682"/>
      <c r="V530" s="682"/>
      <c r="W530" s="682"/>
      <c r="X530" s="682"/>
      <c r="Y530" s="682"/>
      <c r="Z530" s="682"/>
    </row>
    <row r="531" spans="1:26" ht="15">
      <c r="A531" s="682"/>
      <c r="B531" s="683"/>
      <c r="C531" s="683"/>
      <c r="D531" s="684"/>
      <c r="E531" s="684"/>
      <c r="F531" s="683"/>
      <c r="G531" s="683"/>
      <c r="H531" s="683"/>
      <c r="I531" s="683"/>
      <c r="J531" s="682"/>
      <c r="K531" s="682"/>
      <c r="L531" s="682"/>
      <c r="M531" s="682"/>
      <c r="N531" s="682"/>
      <c r="O531" s="682"/>
      <c r="P531" s="682"/>
      <c r="Q531" s="682"/>
      <c r="R531" s="682"/>
      <c r="S531" s="682"/>
      <c r="T531" s="682"/>
      <c r="U531" s="682"/>
      <c r="V531" s="682"/>
      <c r="W531" s="682"/>
      <c r="X531" s="682"/>
      <c r="Y531" s="682"/>
      <c r="Z531" s="682"/>
    </row>
    <row r="532" spans="1:26" ht="15">
      <c r="A532" s="682"/>
      <c r="B532" s="683"/>
      <c r="C532" s="683"/>
      <c r="D532" s="684"/>
      <c r="E532" s="684"/>
      <c r="F532" s="683"/>
      <c r="G532" s="683"/>
      <c r="H532" s="683"/>
      <c r="I532" s="683"/>
      <c r="J532" s="682"/>
      <c r="K532" s="682"/>
      <c r="L532" s="682"/>
      <c r="M532" s="682"/>
      <c r="N532" s="682"/>
      <c r="O532" s="682"/>
      <c r="P532" s="682"/>
      <c r="Q532" s="682"/>
      <c r="R532" s="682"/>
      <c r="S532" s="682"/>
      <c r="T532" s="682"/>
      <c r="U532" s="682"/>
      <c r="V532" s="682"/>
      <c r="W532" s="682"/>
      <c r="X532" s="682"/>
      <c r="Y532" s="682"/>
      <c r="Z532" s="682"/>
    </row>
    <row r="533" spans="1:26" ht="15">
      <c r="A533" s="682"/>
      <c r="B533" s="683"/>
      <c r="C533" s="683"/>
      <c r="D533" s="684"/>
      <c r="E533" s="684"/>
      <c r="F533" s="683"/>
      <c r="G533" s="683"/>
      <c r="H533" s="683"/>
      <c r="I533" s="683"/>
      <c r="J533" s="682"/>
      <c r="K533" s="682"/>
      <c r="L533" s="682"/>
      <c r="M533" s="682"/>
      <c r="N533" s="682"/>
      <c r="O533" s="682"/>
      <c r="P533" s="682"/>
      <c r="Q533" s="682"/>
      <c r="R533" s="682"/>
      <c r="S533" s="682"/>
      <c r="T533" s="682"/>
      <c r="U533" s="682"/>
      <c r="V533" s="682"/>
      <c r="W533" s="682"/>
      <c r="X533" s="682"/>
      <c r="Y533" s="682"/>
      <c r="Z533" s="682"/>
    </row>
    <row r="534" spans="1:26" ht="15">
      <c r="A534" s="682"/>
      <c r="B534" s="683"/>
      <c r="C534" s="683"/>
      <c r="D534" s="684"/>
      <c r="E534" s="684"/>
      <c r="F534" s="683"/>
      <c r="G534" s="683"/>
      <c r="H534" s="683"/>
      <c r="I534" s="683"/>
      <c r="J534" s="682"/>
      <c r="K534" s="682"/>
      <c r="L534" s="682"/>
      <c r="M534" s="682"/>
      <c r="N534" s="682"/>
      <c r="O534" s="682"/>
      <c r="P534" s="682"/>
      <c r="Q534" s="682"/>
      <c r="R534" s="682"/>
      <c r="S534" s="682"/>
      <c r="T534" s="682"/>
      <c r="U534" s="682"/>
      <c r="V534" s="682"/>
      <c r="W534" s="682"/>
      <c r="X534" s="682"/>
      <c r="Y534" s="682"/>
      <c r="Z534" s="682"/>
    </row>
    <row r="535" spans="1:26" ht="15">
      <c r="A535" s="682"/>
      <c r="B535" s="683"/>
      <c r="C535" s="683"/>
      <c r="D535" s="684"/>
      <c r="E535" s="684"/>
      <c r="F535" s="683"/>
      <c r="G535" s="683"/>
      <c r="H535" s="683"/>
      <c r="I535" s="683"/>
      <c r="J535" s="682"/>
      <c r="K535" s="682"/>
      <c r="L535" s="682"/>
      <c r="M535" s="682"/>
      <c r="N535" s="682"/>
      <c r="O535" s="682"/>
      <c r="P535" s="682"/>
      <c r="Q535" s="682"/>
      <c r="R535" s="682"/>
      <c r="S535" s="682"/>
      <c r="T535" s="682"/>
      <c r="U535" s="682"/>
      <c r="V535" s="682"/>
      <c r="W535" s="682"/>
      <c r="X535" s="682"/>
      <c r="Y535" s="682"/>
      <c r="Z535" s="682"/>
    </row>
    <row r="536" spans="1:26" ht="15">
      <c r="A536" s="682"/>
      <c r="B536" s="683"/>
      <c r="C536" s="683"/>
      <c r="D536" s="684"/>
      <c r="E536" s="684"/>
      <c r="F536" s="683"/>
      <c r="G536" s="683"/>
      <c r="H536" s="683"/>
      <c r="I536" s="683"/>
      <c r="J536" s="682"/>
      <c r="K536" s="682"/>
      <c r="L536" s="682"/>
      <c r="M536" s="682"/>
      <c r="N536" s="682"/>
      <c r="O536" s="682"/>
      <c r="P536" s="682"/>
      <c r="Q536" s="682"/>
      <c r="R536" s="682"/>
      <c r="S536" s="682"/>
      <c r="T536" s="682"/>
      <c r="U536" s="682"/>
      <c r="V536" s="682"/>
      <c r="W536" s="682"/>
      <c r="X536" s="682"/>
      <c r="Y536" s="682"/>
      <c r="Z536" s="682"/>
    </row>
    <row r="537" spans="1:26" ht="15">
      <c r="A537" s="682"/>
      <c r="B537" s="683"/>
      <c r="C537" s="683"/>
      <c r="D537" s="684"/>
      <c r="E537" s="684"/>
      <c r="F537" s="683"/>
      <c r="G537" s="683"/>
      <c r="H537" s="683"/>
      <c r="I537" s="683"/>
      <c r="J537" s="682"/>
      <c r="K537" s="682"/>
      <c r="L537" s="682"/>
      <c r="M537" s="682"/>
      <c r="N537" s="682"/>
      <c r="O537" s="682"/>
      <c r="P537" s="682"/>
      <c r="Q537" s="682"/>
      <c r="R537" s="682"/>
      <c r="S537" s="682"/>
      <c r="T537" s="682"/>
      <c r="U537" s="682"/>
      <c r="V537" s="682"/>
      <c r="W537" s="682"/>
      <c r="X537" s="682"/>
      <c r="Y537" s="682"/>
      <c r="Z537" s="682"/>
    </row>
    <row r="538" spans="1:26" ht="15">
      <c r="A538" s="682"/>
      <c r="B538" s="683"/>
      <c r="C538" s="683"/>
      <c r="D538" s="684"/>
      <c r="E538" s="684"/>
      <c r="F538" s="683"/>
      <c r="G538" s="683"/>
      <c r="H538" s="683"/>
      <c r="I538" s="683"/>
      <c r="J538" s="682"/>
      <c r="K538" s="682"/>
      <c r="L538" s="682"/>
      <c r="M538" s="682"/>
      <c r="N538" s="682"/>
      <c r="O538" s="682"/>
      <c r="P538" s="682"/>
      <c r="Q538" s="682"/>
      <c r="R538" s="682"/>
      <c r="S538" s="682"/>
      <c r="T538" s="682"/>
      <c r="U538" s="682"/>
      <c r="V538" s="682"/>
      <c r="W538" s="682"/>
      <c r="X538" s="682"/>
      <c r="Y538" s="682"/>
      <c r="Z538" s="682"/>
    </row>
    <row r="539" spans="1:26" ht="15">
      <c r="A539" s="682"/>
      <c r="B539" s="683"/>
      <c r="C539" s="683"/>
      <c r="D539" s="684"/>
      <c r="E539" s="684"/>
      <c r="F539" s="683"/>
      <c r="G539" s="683"/>
      <c r="H539" s="683"/>
      <c r="I539" s="683"/>
      <c r="J539" s="682"/>
      <c r="K539" s="682"/>
      <c r="L539" s="682"/>
      <c r="M539" s="682"/>
      <c r="N539" s="682"/>
      <c r="O539" s="682"/>
      <c r="P539" s="682"/>
      <c r="Q539" s="682"/>
      <c r="R539" s="682"/>
      <c r="S539" s="682"/>
      <c r="T539" s="682"/>
      <c r="U539" s="682"/>
      <c r="V539" s="682"/>
      <c r="W539" s="682"/>
      <c r="X539" s="682"/>
      <c r="Y539" s="682"/>
      <c r="Z539" s="682"/>
    </row>
    <row r="540" spans="1:26" ht="15">
      <c r="A540" s="682"/>
      <c r="B540" s="683"/>
      <c r="C540" s="683"/>
      <c r="D540" s="684"/>
      <c r="E540" s="684"/>
      <c r="F540" s="683"/>
      <c r="G540" s="683"/>
      <c r="H540" s="683"/>
      <c r="I540" s="683"/>
      <c r="J540" s="682"/>
      <c r="K540" s="682"/>
      <c r="L540" s="682"/>
      <c r="M540" s="682"/>
      <c r="N540" s="682"/>
      <c r="O540" s="682"/>
      <c r="P540" s="682"/>
      <c r="Q540" s="682"/>
      <c r="R540" s="682"/>
      <c r="S540" s="682"/>
      <c r="T540" s="682"/>
      <c r="U540" s="682"/>
      <c r="V540" s="682"/>
      <c r="W540" s="682"/>
      <c r="X540" s="682"/>
      <c r="Y540" s="682"/>
      <c r="Z540" s="682"/>
    </row>
    <row r="541" spans="1:26" ht="15">
      <c r="A541" s="682"/>
      <c r="B541" s="683"/>
      <c r="C541" s="683"/>
      <c r="D541" s="684"/>
      <c r="E541" s="684"/>
      <c r="F541" s="683"/>
      <c r="G541" s="683"/>
      <c r="H541" s="683"/>
      <c r="I541" s="683"/>
      <c r="J541" s="682"/>
      <c r="K541" s="682"/>
      <c r="L541" s="682"/>
      <c r="M541" s="682"/>
      <c r="N541" s="682"/>
      <c r="O541" s="682"/>
      <c r="P541" s="682"/>
      <c r="Q541" s="682"/>
      <c r="R541" s="682"/>
      <c r="S541" s="682"/>
      <c r="T541" s="682"/>
      <c r="U541" s="682"/>
      <c r="V541" s="682"/>
      <c r="W541" s="682"/>
      <c r="X541" s="682"/>
      <c r="Y541" s="682"/>
      <c r="Z541" s="682"/>
    </row>
    <row r="542" spans="1:26" ht="15">
      <c r="A542" s="682"/>
      <c r="B542" s="683"/>
      <c r="C542" s="683"/>
      <c r="D542" s="684"/>
      <c r="E542" s="684"/>
      <c r="F542" s="683"/>
      <c r="G542" s="683"/>
      <c r="H542" s="683"/>
      <c r="I542" s="683"/>
      <c r="J542" s="682"/>
      <c r="K542" s="682"/>
      <c r="L542" s="682"/>
      <c r="M542" s="682"/>
      <c r="N542" s="682"/>
      <c r="O542" s="682"/>
      <c r="P542" s="682"/>
      <c r="Q542" s="682"/>
      <c r="R542" s="682"/>
      <c r="S542" s="682"/>
      <c r="T542" s="682"/>
      <c r="U542" s="682"/>
      <c r="V542" s="682"/>
      <c r="W542" s="682"/>
      <c r="X542" s="682"/>
      <c r="Y542" s="682"/>
      <c r="Z542" s="682"/>
    </row>
    <row r="543" spans="1:26" ht="15">
      <c r="A543" s="682"/>
      <c r="B543" s="683"/>
      <c r="C543" s="683"/>
      <c r="D543" s="684"/>
      <c r="E543" s="684"/>
      <c r="F543" s="683"/>
      <c r="G543" s="683"/>
      <c r="H543" s="683"/>
      <c r="I543" s="683"/>
      <c r="J543" s="682"/>
      <c r="K543" s="682"/>
      <c r="L543" s="682"/>
      <c r="M543" s="682"/>
      <c r="N543" s="682"/>
      <c r="O543" s="682"/>
      <c r="P543" s="682"/>
      <c r="Q543" s="682"/>
      <c r="R543" s="682"/>
      <c r="S543" s="682"/>
      <c r="T543" s="682"/>
      <c r="U543" s="682"/>
      <c r="V543" s="682"/>
      <c r="W543" s="682"/>
      <c r="X543" s="682"/>
      <c r="Y543" s="682"/>
      <c r="Z543" s="682"/>
    </row>
    <row r="544" spans="1:26" ht="15">
      <c r="A544" s="682"/>
      <c r="B544" s="683"/>
      <c r="C544" s="683"/>
      <c r="D544" s="684"/>
      <c r="E544" s="684"/>
      <c r="F544" s="683"/>
      <c r="G544" s="683"/>
      <c r="H544" s="683"/>
      <c r="I544" s="683"/>
      <c r="J544" s="682"/>
      <c r="K544" s="682"/>
      <c r="L544" s="682"/>
      <c r="M544" s="682"/>
      <c r="N544" s="682"/>
      <c r="O544" s="682"/>
      <c r="P544" s="682"/>
      <c r="Q544" s="682"/>
      <c r="R544" s="682"/>
      <c r="S544" s="682"/>
      <c r="T544" s="682"/>
      <c r="U544" s="682"/>
      <c r="V544" s="682"/>
      <c r="W544" s="682"/>
      <c r="X544" s="682"/>
      <c r="Y544" s="682"/>
      <c r="Z544" s="682"/>
    </row>
    <row r="545" spans="1:26" ht="15">
      <c r="A545" s="682"/>
      <c r="B545" s="683"/>
      <c r="C545" s="683"/>
      <c r="D545" s="684"/>
      <c r="E545" s="684"/>
      <c r="F545" s="683"/>
      <c r="G545" s="683"/>
      <c r="H545" s="683"/>
      <c r="I545" s="683"/>
      <c r="J545" s="682"/>
      <c r="K545" s="682"/>
      <c r="L545" s="682"/>
      <c r="M545" s="682"/>
      <c r="N545" s="682"/>
      <c r="O545" s="682"/>
      <c r="P545" s="682"/>
      <c r="Q545" s="682"/>
      <c r="R545" s="682"/>
      <c r="S545" s="682"/>
      <c r="T545" s="682"/>
      <c r="U545" s="682"/>
      <c r="V545" s="682"/>
      <c r="W545" s="682"/>
      <c r="X545" s="682"/>
      <c r="Y545" s="682"/>
      <c r="Z545" s="682"/>
    </row>
    <row r="546" spans="1:26" ht="15">
      <c r="A546" s="682"/>
      <c r="B546" s="683"/>
      <c r="C546" s="683"/>
      <c r="D546" s="684"/>
      <c r="E546" s="684"/>
      <c r="F546" s="683"/>
      <c r="G546" s="683"/>
      <c r="H546" s="683"/>
      <c r="I546" s="683"/>
      <c r="J546" s="682"/>
      <c r="K546" s="682"/>
      <c r="L546" s="682"/>
      <c r="M546" s="682"/>
      <c r="N546" s="682"/>
      <c r="O546" s="682"/>
      <c r="P546" s="682"/>
      <c r="Q546" s="682"/>
      <c r="R546" s="682"/>
      <c r="S546" s="682"/>
      <c r="T546" s="682"/>
      <c r="U546" s="682"/>
      <c r="V546" s="682"/>
      <c r="W546" s="682"/>
      <c r="X546" s="682"/>
      <c r="Y546" s="682"/>
      <c r="Z546" s="682"/>
    </row>
    <row r="547" spans="1:26" ht="15">
      <c r="A547" s="682"/>
      <c r="B547" s="683"/>
      <c r="C547" s="683"/>
      <c r="D547" s="684"/>
      <c r="E547" s="684"/>
      <c r="F547" s="683"/>
      <c r="G547" s="683"/>
      <c r="H547" s="683"/>
      <c r="I547" s="683"/>
      <c r="J547" s="682"/>
      <c r="K547" s="682"/>
      <c r="L547" s="682"/>
      <c r="M547" s="682"/>
      <c r="N547" s="682"/>
      <c r="O547" s="682"/>
      <c r="P547" s="682"/>
      <c r="Q547" s="682"/>
      <c r="R547" s="682"/>
      <c r="S547" s="682"/>
      <c r="T547" s="682"/>
      <c r="U547" s="682"/>
      <c r="V547" s="682"/>
      <c r="W547" s="682"/>
      <c r="X547" s="682"/>
      <c r="Y547" s="682"/>
      <c r="Z547" s="682"/>
    </row>
    <row r="548" spans="1:26" ht="15">
      <c r="A548" s="682"/>
      <c r="B548" s="683"/>
      <c r="C548" s="683"/>
      <c r="D548" s="684"/>
      <c r="E548" s="684"/>
      <c r="F548" s="683"/>
      <c r="G548" s="683"/>
      <c r="H548" s="683"/>
      <c r="I548" s="683"/>
      <c r="J548" s="682"/>
      <c r="K548" s="682"/>
      <c r="L548" s="682"/>
      <c r="M548" s="682"/>
      <c r="N548" s="682"/>
      <c r="O548" s="682"/>
      <c r="P548" s="682"/>
      <c r="Q548" s="682"/>
      <c r="R548" s="682"/>
      <c r="S548" s="682"/>
      <c r="T548" s="682"/>
      <c r="U548" s="682"/>
      <c r="V548" s="682"/>
      <c r="W548" s="682"/>
      <c r="X548" s="682"/>
      <c r="Y548" s="682"/>
      <c r="Z548" s="682"/>
    </row>
    <row r="549" spans="1:26" ht="15">
      <c r="A549" s="682"/>
      <c r="B549" s="683"/>
      <c r="C549" s="683"/>
      <c r="D549" s="684"/>
      <c r="E549" s="684"/>
      <c r="F549" s="683"/>
      <c r="G549" s="683"/>
      <c r="H549" s="683"/>
      <c r="I549" s="683"/>
      <c r="J549" s="682"/>
      <c r="K549" s="682"/>
      <c r="L549" s="682"/>
      <c r="M549" s="682"/>
      <c r="N549" s="682"/>
      <c r="O549" s="682"/>
      <c r="P549" s="682"/>
      <c r="Q549" s="682"/>
      <c r="R549" s="682"/>
      <c r="S549" s="682"/>
      <c r="T549" s="682"/>
      <c r="U549" s="682"/>
      <c r="V549" s="682"/>
      <c r="W549" s="682"/>
      <c r="X549" s="682"/>
      <c r="Y549" s="682"/>
      <c r="Z549" s="682"/>
    </row>
    <row r="550" spans="1:26" ht="15">
      <c r="A550" s="682"/>
      <c r="B550" s="683"/>
      <c r="C550" s="683"/>
      <c r="D550" s="684"/>
      <c r="E550" s="684"/>
      <c r="F550" s="683"/>
      <c r="G550" s="683"/>
      <c r="H550" s="683"/>
      <c r="I550" s="683"/>
      <c r="J550" s="682"/>
      <c r="K550" s="682"/>
      <c r="L550" s="682"/>
      <c r="M550" s="682"/>
      <c r="N550" s="682"/>
      <c r="O550" s="682"/>
      <c r="P550" s="682"/>
      <c r="Q550" s="682"/>
      <c r="R550" s="682"/>
      <c r="S550" s="682"/>
      <c r="T550" s="682"/>
      <c r="U550" s="682"/>
      <c r="V550" s="682"/>
      <c r="W550" s="682"/>
      <c r="X550" s="682"/>
      <c r="Y550" s="682"/>
      <c r="Z550" s="682"/>
    </row>
    <row r="551" spans="1:26" ht="15">
      <c r="A551" s="682"/>
      <c r="B551" s="683"/>
      <c r="C551" s="683"/>
      <c r="D551" s="684"/>
      <c r="E551" s="684"/>
      <c r="F551" s="683"/>
      <c r="G551" s="683"/>
      <c r="H551" s="683"/>
      <c r="I551" s="683"/>
      <c r="J551" s="682"/>
      <c r="K551" s="682"/>
      <c r="L551" s="682"/>
      <c r="M551" s="682"/>
      <c r="N551" s="682"/>
      <c r="O551" s="682"/>
      <c r="P551" s="682"/>
      <c r="Q551" s="682"/>
      <c r="R551" s="682"/>
      <c r="S551" s="682"/>
      <c r="T551" s="682"/>
      <c r="U551" s="682"/>
      <c r="V551" s="682"/>
      <c r="W551" s="682"/>
      <c r="X551" s="682"/>
      <c r="Y551" s="682"/>
      <c r="Z551" s="682"/>
    </row>
    <row r="552" spans="1:26" ht="15">
      <c r="A552" s="682"/>
      <c r="B552" s="683"/>
      <c r="C552" s="683"/>
      <c r="D552" s="684"/>
      <c r="E552" s="684"/>
      <c r="F552" s="683"/>
      <c r="G552" s="683"/>
      <c r="H552" s="683"/>
      <c r="I552" s="683"/>
      <c r="J552" s="682"/>
      <c r="K552" s="682"/>
      <c r="L552" s="682"/>
      <c r="M552" s="682"/>
      <c r="N552" s="682"/>
      <c r="O552" s="682"/>
      <c r="P552" s="682"/>
      <c r="Q552" s="682"/>
      <c r="R552" s="682"/>
      <c r="S552" s="682"/>
      <c r="T552" s="682"/>
      <c r="U552" s="682"/>
      <c r="V552" s="682"/>
      <c r="W552" s="682"/>
      <c r="X552" s="682"/>
      <c r="Y552" s="682"/>
      <c r="Z552" s="682"/>
    </row>
    <row r="553" spans="1:26" ht="15">
      <c r="A553" s="682"/>
      <c r="B553" s="683"/>
      <c r="C553" s="683"/>
      <c r="D553" s="684"/>
      <c r="E553" s="684"/>
      <c r="F553" s="683"/>
      <c r="G553" s="683"/>
      <c r="H553" s="683"/>
      <c r="I553" s="683"/>
      <c r="J553" s="682"/>
      <c r="K553" s="682"/>
      <c r="L553" s="682"/>
      <c r="M553" s="682"/>
      <c r="N553" s="682"/>
      <c r="O553" s="682"/>
      <c r="P553" s="682"/>
      <c r="Q553" s="682"/>
      <c r="R553" s="682"/>
      <c r="S553" s="682"/>
      <c r="T553" s="682"/>
      <c r="U553" s="682"/>
      <c r="V553" s="682"/>
      <c r="W553" s="682"/>
      <c r="X553" s="682"/>
      <c r="Y553" s="682"/>
      <c r="Z553" s="682"/>
    </row>
    <row r="554" spans="1:26" ht="15">
      <c r="A554" s="682"/>
      <c r="B554" s="683"/>
      <c r="C554" s="683"/>
      <c r="D554" s="684"/>
      <c r="E554" s="684"/>
      <c r="F554" s="683"/>
      <c r="G554" s="683"/>
      <c r="H554" s="683"/>
      <c r="I554" s="683"/>
      <c r="J554" s="682"/>
      <c r="K554" s="682"/>
      <c r="L554" s="682"/>
      <c r="M554" s="682"/>
      <c r="N554" s="682"/>
      <c r="O554" s="682"/>
      <c r="P554" s="682"/>
      <c r="Q554" s="682"/>
      <c r="R554" s="682"/>
      <c r="S554" s="682"/>
      <c r="T554" s="682"/>
      <c r="U554" s="682"/>
      <c r="V554" s="682"/>
      <c r="W554" s="682"/>
      <c r="X554" s="682"/>
      <c r="Y554" s="682"/>
      <c r="Z554" s="682"/>
    </row>
    <row r="555" spans="1:26" ht="15">
      <c r="A555" s="682"/>
      <c r="B555" s="683"/>
      <c r="C555" s="683"/>
      <c r="D555" s="684"/>
      <c r="E555" s="684"/>
      <c r="F555" s="683"/>
      <c r="G555" s="683"/>
      <c r="H555" s="683"/>
      <c r="I555" s="683"/>
      <c r="J555" s="682"/>
      <c r="K555" s="682"/>
      <c r="L555" s="682"/>
      <c r="M555" s="682"/>
      <c r="N555" s="682"/>
      <c r="O555" s="682"/>
      <c r="P555" s="682"/>
      <c r="Q555" s="682"/>
      <c r="R555" s="682"/>
      <c r="S555" s="682"/>
      <c r="T555" s="682"/>
      <c r="U555" s="682"/>
      <c r="V555" s="682"/>
      <c r="W555" s="682"/>
      <c r="X555" s="682"/>
      <c r="Y555" s="682"/>
      <c r="Z555" s="682"/>
    </row>
    <row r="556" spans="1:26" ht="15">
      <c r="A556" s="682"/>
      <c r="B556" s="683"/>
      <c r="C556" s="683"/>
      <c r="D556" s="684"/>
      <c r="E556" s="684"/>
      <c r="F556" s="683"/>
      <c r="G556" s="683"/>
      <c r="H556" s="683"/>
      <c r="I556" s="683"/>
      <c r="J556" s="682"/>
      <c r="K556" s="682"/>
      <c r="L556" s="682"/>
      <c r="M556" s="682"/>
      <c r="N556" s="682"/>
      <c r="O556" s="682"/>
      <c r="P556" s="682"/>
      <c r="Q556" s="682"/>
      <c r="R556" s="682"/>
      <c r="S556" s="682"/>
      <c r="T556" s="682"/>
      <c r="U556" s="682"/>
      <c r="V556" s="682"/>
      <c r="W556" s="682"/>
      <c r="X556" s="682"/>
      <c r="Y556" s="682"/>
      <c r="Z556" s="682"/>
    </row>
    <row r="557" spans="1:26" ht="15">
      <c r="A557" s="682"/>
      <c r="B557" s="683"/>
      <c r="C557" s="683"/>
      <c r="D557" s="684"/>
      <c r="E557" s="684"/>
      <c r="F557" s="683"/>
      <c r="G557" s="683"/>
      <c r="H557" s="683"/>
      <c r="I557" s="683"/>
      <c r="J557" s="682"/>
      <c r="K557" s="682"/>
      <c r="L557" s="682"/>
      <c r="M557" s="682"/>
      <c r="N557" s="682"/>
      <c r="O557" s="682"/>
      <c r="P557" s="682"/>
      <c r="Q557" s="682"/>
      <c r="R557" s="682"/>
      <c r="S557" s="682"/>
      <c r="T557" s="682"/>
      <c r="U557" s="682"/>
      <c r="V557" s="682"/>
      <c r="W557" s="682"/>
      <c r="X557" s="682"/>
      <c r="Y557" s="682"/>
      <c r="Z557" s="682"/>
    </row>
    <row r="558" spans="1:26" ht="15">
      <c r="A558" s="682"/>
      <c r="B558" s="683"/>
      <c r="C558" s="683"/>
      <c r="D558" s="684"/>
      <c r="E558" s="684"/>
      <c r="F558" s="683"/>
      <c r="G558" s="683"/>
      <c r="H558" s="683"/>
      <c r="I558" s="683"/>
      <c r="J558" s="682"/>
      <c r="K558" s="682"/>
      <c r="L558" s="682"/>
      <c r="M558" s="682"/>
      <c r="N558" s="682"/>
      <c r="O558" s="682"/>
      <c r="P558" s="682"/>
      <c r="Q558" s="682"/>
      <c r="R558" s="682"/>
      <c r="S558" s="682"/>
      <c r="T558" s="682"/>
      <c r="U558" s="682"/>
      <c r="V558" s="682"/>
      <c r="W558" s="682"/>
      <c r="X558" s="682"/>
      <c r="Y558" s="682"/>
      <c r="Z558" s="682"/>
    </row>
    <row r="559" spans="1:26" ht="15">
      <c r="A559" s="682"/>
      <c r="B559" s="683"/>
      <c r="C559" s="683"/>
      <c r="D559" s="684"/>
      <c r="E559" s="684"/>
      <c r="F559" s="683"/>
      <c r="G559" s="683"/>
      <c r="H559" s="683"/>
      <c r="I559" s="683"/>
      <c r="J559" s="682"/>
      <c r="K559" s="682"/>
      <c r="L559" s="682"/>
      <c r="M559" s="682"/>
      <c r="N559" s="682"/>
      <c r="O559" s="682"/>
      <c r="P559" s="682"/>
      <c r="Q559" s="682"/>
      <c r="R559" s="682"/>
      <c r="S559" s="682"/>
      <c r="T559" s="682"/>
      <c r="U559" s="682"/>
      <c r="V559" s="682"/>
      <c r="W559" s="682"/>
      <c r="X559" s="682"/>
      <c r="Y559" s="682"/>
      <c r="Z559" s="682"/>
    </row>
    <row r="560" spans="1:26" ht="15">
      <c r="A560" s="682"/>
      <c r="B560" s="683"/>
      <c r="C560" s="683"/>
      <c r="D560" s="684"/>
      <c r="E560" s="684"/>
      <c r="F560" s="683"/>
      <c r="G560" s="683"/>
      <c r="H560" s="683"/>
      <c r="I560" s="683"/>
      <c r="J560" s="682"/>
      <c r="K560" s="682"/>
      <c r="L560" s="682"/>
      <c r="M560" s="682"/>
      <c r="N560" s="682"/>
      <c r="O560" s="682"/>
      <c r="P560" s="682"/>
      <c r="Q560" s="682"/>
      <c r="R560" s="682"/>
      <c r="S560" s="682"/>
      <c r="T560" s="682"/>
      <c r="U560" s="682"/>
      <c r="V560" s="682"/>
      <c r="W560" s="682"/>
      <c r="X560" s="682"/>
      <c r="Y560" s="682"/>
      <c r="Z560" s="682"/>
    </row>
    <row r="561" spans="1:26" ht="15">
      <c r="A561" s="682"/>
      <c r="B561" s="683"/>
      <c r="C561" s="683"/>
      <c r="D561" s="684"/>
      <c r="E561" s="684"/>
      <c r="F561" s="683"/>
      <c r="G561" s="683"/>
      <c r="H561" s="683"/>
      <c r="I561" s="683"/>
      <c r="J561" s="682"/>
      <c r="K561" s="682"/>
      <c r="L561" s="682"/>
      <c r="M561" s="682"/>
      <c r="N561" s="682"/>
      <c r="O561" s="682"/>
      <c r="P561" s="682"/>
      <c r="Q561" s="682"/>
      <c r="R561" s="682"/>
      <c r="S561" s="682"/>
      <c r="T561" s="682"/>
      <c r="U561" s="682"/>
      <c r="V561" s="682"/>
      <c r="W561" s="682"/>
      <c r="X561" s="682"/>
      <c r="Y561" s="682"/>
      <c r="Z561" s="682"/>
    </row>
    <row r="562" spans="1:26" ht="15">
      <c r="A562" s="682"/>
      <c r="B562" s="683"/>
      <c r="C562" s="683"/>
      <c r="D562" s="684"/>
      <c r="E562" s="684"/>
      <c r="F562" s="683"/>
      <c r="G562" s="683"/>
      <c r="H562" s="683"/>
      <c r="I562" s="683"/>
      <c r="J562" s="682"/>
      <c r="K562" s="682"/>
      <c r="L562" s="682"/>
      <c r="M562" s="682"/>
      <c r="N562" s="682"/>
      <c r="O562" s="682"/>
      <c r="P562" s="682"/>
      <c r="Q562" s="682"/>
      <c r="R562" s="682"/>
      <c r="S562" s="682"/>
      <c r="T562" s="682"/>
      <c r="U562" s="682"/>
      <c r="V562" s="682"/>
      <c r="W562" s="682"/>
      <c r="X562" s="682"/>
      <c r="Y562" s="682"/>
      <c r="Z562" s="682"/>
    </row>
    <row r="563" spans="1:26" ht="15">
      <c r="A563" s="682"/>
      <c r="B563" s="683"/>
      <c r="C563" s="683"/>
      <c r="D563" s="684"/>
      <c r="E563" s="684"/>
      <c r="F563" s="683"/>
      <c r="G563" s="683"/>
      <c r="H563" s="683"/>
      <c r="I563" s="683"/>
      <c r="J563" s="682"/>
      <c r="K563" s="682"/>
      <c r="L563" s="682"/>
      <c r="M563" s="682"/>
      <c r="N563" s="682"/>
      <c r="O563" s="682"/>
      <c r="P563" s="682"/>
      <c r="Q563" s="682"/>
      <c r="R563" s="682"/>
      <c r="S563" s="682"/>
      <c r="T563" s="682"/>
      <c r="U563" s="682"/>
      <c r="V563" s="682"/>
      <c r="W563" s="682"/>
      <c r="X563" s="682"/>
      <c r="Y563" s="682"/>
      <c r="Z563" s="682"/>
    </row>
    <row r="564" spans="1:26" ht="15">
      <c r="A564" s="682"/>
      <c r="B564" s="683"/>
      <c r="C564" s="683"/>
      <c r="D564" s="684"/>
      <c r="E564" s="684"/>
      <c r="F564" s="683"/>
      <c r="G564" s="683"/>
      <c r="H564" s="683"/>
      <c r="I564" s="683"/>
      <c r="J564" s="682"/>
      <c r="K564" s="682"/>
      <c r="L564" s="682"/>
      <c r="M564" s="682"/>
      <c r="N564" s="682"/>
      <c r="O564" s="682"/>
      <c r="P564" s="682"/>
      <c r="Q564" s="682"/>
      <c r="R564" s="682"/>
      <c r="S564" s="682"/>
      <c r="T564" s="682"/>
      <c r="U564" s="682"/>
      <c r="V564" s="682"/>
      <c r="W564" s="682"/>
      <c r="X564" s="682"/>
      <c r="Y564" s="682"/>
      <c r="Z564" s="682"/>
    </row>
    <row r="565" spans="1:26" ht="15">
      <c r="A565" s="682"/>
      <c r="B565" s="683"/>
      <c r="C565" s="683"/>
      <c r="D565" s="684"/>
      <c r="E565" s="684"/>
      <c r="F565" s="683"/>
      <c r="G565" s="683"/>
      <c r="H565" s="683"/>
      <c r="I565" s="683"/>
      <c r="J565" s="682"/>
      <c r="K565" s="682"/>
      <c r="L565" s="682"/>
      <c r="M565" s="682"/>
      <c r="N565" s="682"/>
      <c r="O565" s="682"/>
      <c r="P565" s="682"/>
      <c r="Q565" s="682"/>
      <c r="R565" s="682"/>
      <c r="S565" s="682"/>
      <c r="T565" s="682"/>
      <c r="U565" s="682"/>
      <c r="V565" s="682"/>
      <c r="W565" s="682"/>
      <c r="X565" s="682"/>
      <c r="Y565" s="682"/>
      <c r="Z565" s="682"/>
    </row>
    <row r="566" spans="1:26" ht="15">
      <c r="A566" s="682"/>
      <c r="B566" s="683"/>
      <c r="C566" s="683"/>
      <c r="D566" s="684"/>
      <c r="E566" s="684"/>
      <c r="F566" s="683"/>
      <c r="G566" s="683"/>
      <c r="H566" s="683"/>
      <c r="I566" s="683"/>
      <c r="J566" s="682"/>
      <c r="K566" s="682"/>
      <c r="L566" s="682"/>
      <c r="M566" s="682"/>
      <c r="N566" s="682"/>
      <c r="O566" s="682"/>
      <c r="P566" s="682"/>
      <c r="Q566" s="682"/>
      <c r="R566" s="682"/>
      <c r="S566" s="682"/>
      <c r="T566" s="682"/>
      <c r="U566" s="682"/>
      <c r="V566" s="682"/>
      <c r="W566" s="682"/>
      <c r="X566" s="682"/>
      <c r="Y566" s="682"/>
      <c r="Z566" s="682"/>
    </row>
    <row r="567" spans="1:26" ht="15">
      <c r="A567" s="682"/>
      <c r="B567" s="683"/>
      <c r="C567" s="683"/>
      <c r="D567" s="684"/>
      <c r="E567" s="684"/>
      <c r="F567" s="683"/>
      <c r="G567" s="683"/>
      <c r="H567" s="683"/>
      <c r="I567" s="683"/>
      <c r="J567" s="682"/>
      <c r="K567" s="682"/>
      <c r="L567" s="682"/>
      <c r="M567" s="682"/>
      <c r="N567" s="682"/>
      <c r="O567" s="682"/>
      <c r="P567" s="682"/>
      <c r="Q567" s="682"/>
      <c r="R567" s="682"/>
      <c r="S567" s="682"/>
      <c r="T567" s="682"/>
      <c r="U567" s="682"/>
      <c r="V567" s="682"/>
      <c r="W567" s="682"/>
      <c r="X567" s="682"/>
      <c r="Y567" s="682"/>
      <c r="Z567" s="682"/>
    </row>
    <row r="568" spans="1:26" ht="15">
      <c r="A568" s="682"/>
      <c r="B568" s="683"/>
      <c r="C568" s="683"/>
      <c r="D568" s="684"/>
      <c r="E568" s="684"/>
      <c r="F568" s="683"/>
      <c r="G568" s="683"/>
      <c r="H568" s="683"/>
      <c r="I568" s="683"/>
      <c r="J568" s="682"/>
      <c r="K568" s="682"/>
      <c r="L568" s="682"/>
      <c r="M568" s="682"/>
      <c r="N568" s="682"/>
      <c r="O568" s="682"/>
      <c r="P568" s="682"/>
      <c r="Q568" s="682"/>
      <c r="R568" s="682"/>
      <c r="S568" s="682"/>
      <c r="T568" s="682"/>
      <c r="U568" s="682"/>
      <c r="V568" s="682"/>
      <c r="W568" s="682"/>
      <c r="X568" s="682"/>
      <c r="Y568" s="682"/>
      <c r="Z568" s="682"/>
    </row>
    <row r="569" spans="1:26" ht="15">
      <c r="A569" s="682"/>
      <c r="B569" s="683"/>
      <c r="C569" s="683"/>
      <c r="D569" s="684"/>
      <c r="E569" s="684"/>
      <c r="F569" s="683"/>
      <c r="G569" s="683"/>
      <c r="H569" s="683"/>
      <c r="I569" s="683"/>
      <c r="J569" s="682"/>
      <c r="K569" s="682"/>
      <c r="L569" s="682"/>
      <c r="M569" s="682"/>
      <c r="N569" s="682"/>
      <c r="O569" s="682"/>
      <c r="P569" s="682"/>
      <c r="Q569" s="682"/>
      <c r="R569" s="682"/>
      <c r="S569" s="682"/>
      <c r="T569" s="682"/>
      <c r="U569" s="682"/>
      <c r="V569" s="682"/>
      <c r="W569" s="682"/>
      <c r="X569" s="682"/>
      <c r="Y569" s="682"/>
      <c r="Z569" s="682"/>
    </row>
    <row r="570" spans="1:26" ht="15">
      <c r="A570" s="682"/>
      <c r="B570" s="683"/>
      <c r="C570" s="683"/>
      <c r="D570" s="684"/>
      <c r="E570" s="684"/>
      <c r="F570" s="683"/>
      <c r="G570" s="683"/>
      <c r="H570" s="683"/>
      <c r="I570" s="683"/>
      <c r="J570" s="682"/>
      <c r="K570" s="682"/>
      <c r="L570" s="682"/>
      <c r="M570" s="682"/>
      <c r="N570" s="682"/>
      <c r="O570" s="682"/>
      <c r="P570" s="682"/>
      <c r="Q570" s="682"/>
      <c r="R570" s="682"/>
      <c r="S570" s="682"/>
      <c r="T570" s="682"/>
      <c r="U570" s="682"/>
      <c r="V570" s="682"/>
      <c r="W570" s="682"/>
      <c r="X570" s="682"/>
      <c r="Y570" s="682"/>
      <c r="Z570" s="682"/>
    </row>
    <row r="571" spans="1:26" ht="15">
      <c r="A571" s="682"/>
      <c r="B571" s="683"/>
      <c r="C571" s="683"/>
      <c r="D571" s="684"/>
      <c r="E571" s="684"/>
      <c r="F571" s="683"/>
      <c r="G571" s="683"/>
      <c r="H571" s="683"/>
      <c r="I571" s="683"/>
      <c r="J571" s="682"/>
      <c r="K571" s="682"/>
      <c r="L571" s="682"/>
      <c r="M571" s="682"/>
      <c r="N571" s="682"/>
      <c r="O571" s="682"/>
      <c r="P571" s="682"/>
      <c r="Q571" s="682"/>
      <c r="R571" s="682"/>
      <c r="S571" s="682"/>
      <c r="T571" s="682"/>
      <c r="U571" s="682"/>
      <c r="V571" s="682"/>
      <c r="W571" s="682"/>
      <c r="X571" s="682"/>
      <c r="Y571" s="682"/>
      <c r="Z571" s="682"/>
    </row>
    <row r="572" spans="1:26" ht="15">
      <c r="A572" s="682"/>
      <c r="B572" s="683"/>
      <c r="C572" s="683"/>
      <c r="D572" s="684"/>
      <c r="E572" s="684"/>
      <c r="F572" s="683"/>
      <c r="G572" s="683"/>
      <c r="H572" s="683"/>
      <c r="I572" s="683"/>
      <c r="J572" s="682"/>
      <c r="K572" s="682"/>
      <c r="L572" s="682"/>
      <c r="M572" s="682"/>
      <c r="N572" s="682"/>
      <c r="O572" s="682"/>
      <c r="P572" s="682"/>
      <c r="Q572" s="682"/>
      <c r="R572" s="682"/>
      <c r="S572" s="682"/>
      <c r="T572" s="682"/>
      <c r="U572" s="682"/>
      <c r="V572" s="682"/>
      <c r="W572" s="682"/>
      <c r="X572" s="682"/>
      <c r="Y572" s="682"/>
      <c r="Z572" s="682"/>
    </row>
    <row r="573" spans="1:26" ht="15">
      <c r="A573" s="682"/>
      <c r="B573" s="683"/>
      <c r="C573" s="683"/>
      <c r="D573" s="684"/>
      <c r="E573" s="684"/>
      <c r="F573" s="683"/>
      <c r="G573" s="683"/>
      <c r="H573" s="683"/>
      <c r="I573" s="683"/>
      <c r="J573" s="682"/>
      <c r="K573" s="682"/>
      <c r="L573" s="682"/>
      <c r="M573" s="682"/>
      <c r="N573" s="682"/>
      <c r="O573" s="682"/>
      <c r="P573" s="682"/>
      <c r="Q573" s="682"/>
      <c r="R573" s="682"/>
      <c r="S573" s="682"/>
      <c r="T573" s="682"/>
      <c r="U573" s="682"/>
      <c r="V573" s="682"/>
      <c r="W573" s="682"/>
      <c r="X573" s="682"/>
      <c r="Y573" s="682"/>
      <c r="Z573" s="682"/>
    </row>
    <row r="574" spans="1:26" ht="15">
      <c r="A574" s="682"/>
      <c r="B574" s="683"/>
      <c r="C574" s="683"/>
      <c r="D574" s="684"/>
      <c r="E574" s="684"/>
      <c r="F574" s="683"/>
      <c r="G574" s="683"/>
      <c r="H574" s="683"/>
      <c r="I574" s="683"/>
      <c r="J574" s="682"/>
      <c r="K574" s="682"/>
      <c r="L574" s="682"/>
      <c r="M574" s="682"/>
      <c r="N574" s="682"/>
      <c r="O574" s="682"/>
      <c r="P574" s="682"/>
      <c r="Q574" s="682"/>
      <c r="R574" s="682"/>
      <c r="S574" s="682"/>
      <c r="T574" s="682"/>
      <c r="U574" s="682"/>
      <c r="V574" s="682"/>
      <c r="W574" s="682"/>
      <c r="X574" s="682"/>
      <c r="Y574" s="682"/>
      <c r="Z574" s="682"/>
    </row>
    <row r="575" spans="1:26" ht="15">
      <c r="A575" s="682"/>
      <c r="B575" s="683"/>
      <c r="C575" s="683"/>
      <c r="D575" s="684"/>
      <c r="E575" s="684"/>
      <c r="F575" s="683"/>
      <c r="G575" s="683"/>
      <c r="H575" s="683"/>
      <c r="I575" s="683"/>
      <c r="J575" s="682"/>
      <c r="K575" s="682"/>
      <c r="L575" s="682"/>
      <c r="M575" s="682"/>
      <c r="N575" s="682"/>
      <c r="O575" s="682"/>
      <c r="P575" s="682"/>
      <c r="Q575" s="682"/>
      <c r="R575" s="682"/>
      <c r="S575" s="682"/>
      <c r="T575" s="682"/>
      <c r="U575" s="682"/>
      <c r="V575" s="682"/>
      <c r="W575" s="682"/>
      <c r="X575" s="682"/>
      <c r="Y575" s="682"/>
      <c r="Z575" s="682"/>
    </row>
    <row r="576" spans="1:26" ht="15">
      <c r="A576" s="682"/>
      <c r="B576" s="683"/>
      <c r="C576" s="683"/>
      <c r="D576" s="684"/>
      <c r="E576" s="684"/>
      <c r="F576" s="683"/>
      <c r="G576" s="683"/>
      <c r="H576" s="683"/>
      <c r="I576" s="683"/>
      <c r="J576" s="682"/>
      <c r="K576" s="682"/>
      <c r="L576" s="682"/>
      <c r="M576" s="682"/>
      <c r="N576" s="682"/>
      <c r="O576" s="682"/>
      <c r="P576" s="682"/>
      <c r="Q576" s="682"/>
      <c r="R576" s="682"/>
      <c r="S576" s="682"/>
      <c r="T576" s="682"/>
      <c r="U576" s="682"/>
      <c r="V576" s="682"/>
      <c r="W576" s="682"/>
      <c r="X576" s="682"/>
      <c r="Y576" s="682"/>
      <c r="Z576" s="682"/>
    </row>
    <row r="577" spans="1:26" ht="15">
      <c r="A577" s="682"/>
      <c r="B577" s="683"/>
      <c r="C577" s="683"/>
      <c r="D577" s="684"/>
      <c r="E577" s="684"/>
      <c r="F577" s="683"/>
      <c r="G577" s="683"/>
      <c r="H577" s="683"/>
      <c r="I577" s="683"/>
      <c r="J577" s="682"/>
      <c r="K577" s="682"/>
      <c r="L577" s="682"/>
      <c r="M577" s="682"/>
      <c r="N577" s="682"/>
      <c r="O577" s="682"/>
      <c r="P577" s="682"/>
      <c r="Q577" s="682"/>
      <c r="R577" s="682"/>
      <c r="S577" s="682"/>
      <c r="T577" s="682"/>
      <c r="U577" s="682"/>
      <c r="V577" s="682"/>
      <c r="W577" s="682"/>
      <c r="X577" s="682"/>
      <c r="Y577" s="682"/>
      <c r="Z577" s="682"/>
    </row>
    <row r="578" spans="1:26" ht="15">
      <c r="A578" s="682"/>
      <c r="B578" s="683"/>
      <c r="C578" s="683"/>
      <c r="D578" s="684"/>
      <c r="E578" s="684"/>
      <c r="F578" s="683"/>
      <c r="G578" s="683"/>
      <c r="H578" s="683"/>
      <c r="I578" s="683"/>
      <c r="J578" s="682"/>
      <c r="K578" s="682"/>
      <c r="L578" s="682"/>
      <c r="M578" s="682"/>
      <c r="N578" s="682"/>
      <c r="O578" s="682"/>
      <c r="P578" s="682"/>
      <c r="Q578" s="682"/>
      <c r="R578" s="682"/>
      <c r="S578" s="682"/>
      <c r="T578" s="682"/>
      <c r="U578" s="682"/>
      <c r="V578" s="682"/>
      <c r="W578" s="682"/>
      <c r="X578" s="682"/>
      <c r="Y578" s="682"/>
      <c r="Z578" s="682"/>
    </row>
    <row r="579" spans="1:26" ht="15">
      <c r="A579" s="682"/>
      <c r="B579" s="683"/>
      <c r="C579" s="683"/>
      <c r="D579" s="684"/>
      <c r="E579" s="684"/>
      <c r="F579" s="683"/>
      <c r="G579" s="683"/>
      <c r="H579" s="683"/>
      <c r="I579" s="683"/>
      <c r="J579" s="682"/>
      <c r="K579" s="682"/>
      <c r="L579" s="682"/>
      <c r="M579" s="682"/>
      <c r="N579" s="682"/>
      <c r="O579" s="682"/>
      <c r="P579" s="682"/>
      <c r="Q579" s="682"/>
      <c r="R579" s="682"/>
      <c r="S579" s="682"/>
      <c r="T579" s="682"/>
      <c r="U579" s="682"/>
      <c r="V579" s="682"/>
      <c r="W579" s="682"/>
      <c r="X579" s="682"/>
      <c r="Y579" s="682"/>
      <c r="Z579" s="682"/>
    </row>
    <row r="580" spans="1:26" ht="15">
      <c r="A580" s="682"/>
      <c r="B580" s="683"/>
      <c r="C580" s="683"/>
      <c r="D580" s="684"/>
      <c r="E580" s="684"/>
      <c r="F580" s="683"/>
      <c r="G580" s="683"/>
      <c r="H580" s="683"/>
      <c r="I580" s="683"/>
      <c r="J580" s="682"/>
      <c r="K580" s="682"/>
      <c r="L580" s="682"/>
      <c r="M580" s="682"/>
      <c r="N580" s="682"/>
      <c r="O580" s="682"/>
      <c r="P580" s="682"/>
      <c r="Q580" s="682"/>
      <c r="R580" s="682"/>
      <c r="S580" s="682"/>
      <c r="T580" s="682"/>
      <c r="U580" s="682"/>
      <c r="V580" s="682"/>
      <c r="W580" s="682"/>
      <c r="X580" s="682"/>
      <c r="Y580" s="682"/>
      <c r="Z580" s="682"/>
    </row>
    <row r="581" spans="1:26" ht="15">
      <c r="A581" s="682"/>
      <c r="B581" s="683"/>
      <c r="C581" s="683"/>
      <c r="D581" s="684"/>
      <c r="E581" s="684"/>
      <c r="F581" s="683"/>
      <c r="G581" s="683"/>
      <c r="H581" s="683"/>
      <c r="I581" s="683"/>
      <c r="J581" s="682"/>
      <c r="K581" s="682"/>
      <c r="L581" s="682"/>
      <c r="M581" s="682"/>
      <c r="N581" s="682"/>
      <c r="O581" s="682"/>
      <c r="P581" s="682"/>
      <c r="Q581" s="682"/>
      <c r="R581" s="682"/>
      <c r="S581" s="682"/>
      <c r="T581" s="682"/>
      <c r="U581" s="682"/>
      <c r="V581" s="682"/>
      <c r="W581" s="682"/>
      <c r="X581" s="682"/>
      <c r="Y581" s="682"/>
      <c r="Z581" s="682"/>
    </row>
    <row r="582" spans="1:26" ht="15">
      <c r="A582" s="682"/>
      <c r="B582" s="683"/>
      <c r="C582" s="683"/>
      <c r="D582" s="684"/>
      <c r="E582" s="684"/>
      <c r="F582" s="683"/>
      <c r="G582" s="683"/>
      <c r="H582" s="683"/>
      <c r="I582" s="683"/>
      <c r="J582" s="682"/>
      <c r="K582" s="682"/>
      <c r="L582" s="682"/>
      <c r="M582" s="682"/>
      <c r="N582" s="682"/>
      <c r="O582" s="682"/>
      <c r="P582" s="682"/>
      <c r="Q582" s="682"/>
      <c r="R582" s="682"/>
      <c r="S582" s="682"/>
      <c r="T582" s="682"/>
      <c r="U582" s="682"/>
      <c r="V582" s="682"/>
      <c r="W582" s="682"/>
      <c r="X582" s="682"/>
      <c r="Y582" s="682"/>
      <c r="Z582" s="682"/>
    </row>
    <row r="583" spans="1:26" ht="15">
      <c r="A583" s="682"/>
      <c r="B583" s="683"/>
      <c r="C583" s="683"/>
      <c r="D583" s="684"/>
      <c r="E583" s="684"/>
      <c r="F583" s="683"/>
      <c r="G583" s="683"/>
      <c r="H583" s="683"/>
      <c r="I583" s="683"/>
      <c r="J583" s="682"/>
      <c r="K583" s="682"/>
      <c r="L583" s="682"/>
      <c r="M583" s="682"/>
      <c r="N583" s="682"/>
      <c r="O583" s="682"/>
      <c r="P583" s="682"/>
      <c r="Q583" s="682"/>
      <c r="R583" s="682"/>
      <c r="S583" s="682"/>
      <c r="T583" s="682"/>
      <c r="U583" s="682"/>
      <c r="V583" s="682"/>
      <c r="W583" s="682"/>
      <c r="X583" s="682"/>
      <c r="Y583" s="682"/>
      <c r="Z583" s="682"/>
    </row>
    <row r="584" spans="1:26" ht="15">
      <c r="A584" s="682"/>
      <c r="B584" s="683"/>
      <c r="C584" s="683"/>
      <c r="D584" s="684"/>
      <c r="E584" s="684"/>
      <c r="F584" s="683"/>
      <c r="G584" s="683"/>
      <c r="H584" s="683"/>
      <c r="I584" s="683"/>
      <c r="J584" s="682"/>
      <c r="K584" s="682"/>
      <c r="L584" s="682"/>
      <c r="M584" s="682"/>
      <c r="N584" s="682"/>
      <c r="O584" s="682"/>
      <c r="P584" s="682"/>
      <c r="Q584" s="682"/>
      <c r="R584" s="682"/>
      <c r="S584" s="682"/>
      <c r="T584" s="682"/>
      <c r="U584" s="682"/>
      <c r="V584" s="682"/>
      <c r="W584" s="682"/>
      <c r="X584" s="682"/>
      <c r="Y584" s="682"/>
      <c r="Z584" s="682"/>
    </row>
    <row r="585" spans="1:26" ht="15">
      <c r="A585" s="682"/>
      <c r="B585" s="683"/>
      <c r="C585" s="683"/>
      <c r="D585" s="684"/>
      <c r="E585" s="684"/>
      <c r="F585" s="683"/>
      <c r="G585" s="683"/>
      <c r="H585" s="683"/>
      <c r="I585" s="683"/>
      <c r="J585" s="682"/>
      <c r="K585" s="682"/>
      <c r="L585" s="682"/>
      <c r="M585" s="682"/>
      <c r="N585" s="682"/>
      <c r="O585" s="682"/>
      <c r="P585" s="682"/>
      <c r="Q585" s="682"/>
      <c r="R585" s="682"/>
      <c r="S585" s="682"/>
      <c r="T585" s="682"/>
      <c r="U585" s="682"/>
      <c r="V585" s="682"/>
      <c r="W585" s="682"/>
      <c r="X585" s="682"/>
      <c r="Y585" s="682"/>
      <c r="Z585" s="682"/>
    </row>
    <row r="586" spans="1:26" ht="15">
      <c r="A586" s="682"/>
      <c r="B586" s="683"/>
      <c r="C586" s="683"/>
      <c r="D586" s="684"/>
      <c r="E586" s="684"/>
      <c r="F586" s="683"/>
      <c r="G586" s="683"/>
      <c r="H586" s="683"/>
      <c r="I586" s="683"/>
      <c r="J586" s="682"/>
      <c r="K586" s="682"/>
      <c r="L586" s="682"/>
      <c r="M586" s="682"/>
      <c r="N586" s="682"/>
      <c r="O586" s="682"/>
      <c r="P586" s="682"/>
      <c r="Q586" s="682"/>
      <c r="R586" s="682"/>
      <c r="S586" s="682"/>
      <c r="T586" s="682"/>
      <c r="U586" s="682"/>
      <c r="V586" s="682"/>
      <c r="W586" s="682"/>
      <c r="X586" s="682"/>
      <c r="Y586" s="682"/>
      <c r="Z586" s="682"/>
    </row>
    <row r="587" spans="1:26" ht="15">
      <c r="A587" s="682"/>
      <c r="B587" s="683"/>
      <c r="C587" s="683"/>
      <c r="D587" s="684"/>
      <c r="E587" s="684"/>
      <c r="F587" s="683"/>
      <c r="G587" s="683"/>
      <c r="H587" s="683"/>
      <c r="I587" s="683"/>
      <c r="J587" s="682"/>
      <c r="K587" s="682"/>
      <c r="L587" s="682"/>
      <c r="M587" s="682"/>
      <c r="N587" s="682"/>
      <c r="O587" s="682"/>
      <c r="P587" s="682"/>
      <c r="Q587" s="682"/>
      <c r="R587" s="682"/>
      <c r="S587" s="682"/>
      <c r="T587" s="682"/>
      <c r="U587" s="682"/>
      <c r="V587" s="682"/>
      <c r="W587" s="682"/>
      <c r="X587" s="682"/>
      <c r="Y587" s="682"/>
      <c r="Z587" s="682"/>
    </row>
    <row r="588" spans="1:26" ht="15">
      <c r="A588" s="682"/>
      <c r="B588" s="683"/>
      <c r="C588" s="683"/>
      <c r="D588" s="684"/>
      <c r="E588" s="684"/>
      <c r="F588" s="683"/>
      <c r="G588" s="683"/>
      <c r="H588" s="683"/>
      <c r="I588" s="683"/>
      <c r="J588" s="682"/>
      <c r="K588" s="682"/>
      <c r="L588" s="682"/>
      <c r="M588" s="682"/>
      <c r="N588" s="682"/>
      <c r="O588" s="682"/>
      <c r="P588" s="682"/>
      <c r="Q588" s="682"/>
      <c r="R588" s="682"/>
      <c r="S588" s="682"/>
      <c r="T588" s="682"/>
      <c r="U588" s="682"/>
      <c r="V588" s="682"/>
      <c r="W588" s="682"/>
      <c r="X588" s="682"/>
      <c r="Y588" s="682"/>
      <c r="Z588" s="682"/>
    </row>
    <row r="589" spans="1:26" ht="15">
      <c r="A589" s="682"/>
      <c r="B589" s="683"/>
      <c r="C589" s="683"/>
      <c r="D589" s="684"/>
      <c r="E589" s="684"/>
      <c r="F589" s="683"/>
      <c r="G589" s="683"/>
      <c r="H589" s="683"/>
      <c r="I589" s="683"/>
      <c r="J589" s="682"/>
      <c r="K589" s="682"/>
      <c r="L589" s="682"/>
      <c r="M589" s="682"/>
      <c r="N589" s="682"/>
      <c r="O589" s="682"/>
      <c r="P589" s="682"/>
      <c r="Q589" s="682"/>
      <c r="R589" s="682"/>
      <c r="S589" s="682"/>
      <c r="T589" s="682"/>
      <c r="U589" s="682"/>
      <c r="V589" s="682"/>
      <c r="W589" s="682"/>
      <c r="X589" s="682"/>
      <c r="Y589" s="682"/>
      <c r="Z589" s="682"/>
    </row>
    <row r="590" spans="1:26" ht="15">
      <c r="A590" s="682"/>
      <c r="B590" s="683"/>
      <c r="C590" s="683"/>
      <c r="D590" s="684"/>
      <c r="E590" s="684"/>
      <c r="F590" s="683"/>
      <c r="G590" s="683"/>
      <c r="H590" s="683"/>
      <c r="I590" s="683"/>
      <c r="J590" s="682"/>
      <c r="K590" s="682"/>
      <c r="L590" s="682"/>
      <c r="M590" s="682"/>
      <c r="N590" s="682"/>
      <c r="O590" s="682"/>
      <c r="P590" s="682"/>
      <c r="Q590" s="682"/>
      <c r="R590" s="682"/>
      <c r="S590" s="682"/>
      <c r="T590" s="682"/>
      <c r="U590" s="682"/>
      <c r="V590" s="682"/>
      <c r="W590" s="682"/>
      <c r="X590" s="682"/>
      <c r="Y590" s="682"/>
      <c r="Z590" s="682"/>
    </row>
    <row r="591" spans="1:26" ht="15">
      <c r="A591" s="682"/>
      <c r="B591" s="683"/>
      <c r="C591" s="683"/>
      <c r="D591" s="684"/>
      <c r="E591" s="684"/>
      <c r="F591" s="683"/>
      <c r="G591" s="683"/>
      <c r="H591" s="683"/>
      <c r="I591" s="683"/>
      <c r="J591" s="682"/>
      <c r="K591" s="682"/>
      <c r="L591" s="682"/>
      <c r="M591" s="682"/>
      <c r="N591" s="682"/>
      <c r="O591" s="682"/>
      <c r="P591" s="682"/>
      <c r="Q591" s="682"/>
      <c r="R591" s="682"/>
      <c r="S591" s="682"/>
      <c r="T591" s="682"/>
      <c r="U591" s="682"/>
      <c r="V591" s="682"/>
      <c r="W591" s="682"/>
      <c r="X591" s="682"/>
      <c r="Y591" s="682"/>
      <c r="Z591" s="682"/>
    </row>
    <row r="592" spans="1:26" ht="15">
      <c r="A592" s="682"/>
      <c r="B592" s="683"/>
      <c r="C592" s="683"/>
      <c r="D592" s="684"/>
      <c r="E592" s="684"/>
      <c r="F592" s="683"/>
      <c r="G592" s="683"/>
      <c r="H592" s="683"/>
      <c r="I592" s="683"/>
      <c r="J592" s="682"/>
      <c r="K592" s="682"/>
      <c r="L592" s="682"/>
      <c r="M592" s="682"/>
      <c r="N592" s="682"/>
      <c r="O592" s="682"/>
      <c r="P592" s="682"/>
      <c r="Q592" s="682"/>
      <c r="R592" s="682"/>
      <c r="S592" s="682"/>
      <c r="T592" s="682"/>
      <c r="U592" s="682"/>
      <c r="V592" s="682"/>
      <c r="W592" s="682"/>
      <c r="X592" s="682"/>
      <c r="Y592" s="682"/>
      <c r="Z592" s="682"/>
    </row>
    <row r="593" spans="1:26" ht="15">
      <c r="A593" s="682"/>
      <c r="B593" s="683"/>
      <c r="C593" s="683"/>
      <c r="D593" s="684"/>
      <c r="E593" s="684"/>
      <c r="F593" s="683"/>
      <c r="G593" s="683"/>
      <c r="H593" s="683"/>
      <c r="I593" s="683"/>
      <c r="J593" s="682"/>
      <c r="K593" s="682"/>
      <c r="L593" s="682"/>
      <c r="M593" s="682"/>
      <c r="N593" s="682"/>
      <c r="O593" s="682"/>
      <c r="P593" s="682"/>
      <c r="Q593" s="682"/>
      <c r="R593" s="682"/>
      <c r="S593" s="682"/>
      <c r="T593" s="682"/>
      <c r="U593" s="682"/>
      <c r="V593" s="682"/>
      <c r="W593" s="682"/>
      <c r="X593" s="682"/>
      <c r="Y593" s="682"/>
      <c r="Z593" s="682"/>
    </row>
    <row r="594" spans="1:26" ht="15">
      <c r="A594" s="682"/>
      <c r="B594" s="683"/>
      <c r="C594" s="683"/>
      <c r="D594" s="684"/>
      <c r="E594" s="684"/>
      <c r="F594" s="683"/>
      <c r="G594" s="683"/>
      <c r="H594" s="683"/>
      <c r="I594" s="683"/>
      <c r="J594" s="682"/>
      <c r="K594" s="682"/>
      <c r="L594" s="682"/>
      <c r="M594" s="682"/>
      <c r="N594" s="682"/>
      <c r="O594" s="682"/>
      <c r="P594" s="682"/>
      <c r="Q594" s="682"/>
      <c r="R594" s="682"/>
      <c r="S594" s="682"/>
      <c r="T594" s="682"/>
      <c r="U594" s="682"/>
      <c r="V594" s="682"/>
      <c r="W594" s="682"/>
      <c r="X594" s="682"/>
      <c r="Y594" s="682"/>
      <c r="Z594" s="682"/>
    </row>
    <row r="595" spans="1:26" ht="15">
      <c r="A595" s="682"/>
      <c r="B595" s="683"/>
      <c r="C595" s="683"/>
      <c r="D595" s="684"/>
      <c r="E595" s="684"/>
      <c r="F595" s="683"/>
      <c r="G595" s="683"/>
      <c r="H595" s="683"/>
      <c r="I595" s="683"/>
      <c r="J595" s="682"/>
      <c r="K595" s="682"/>
      <c r="L595" s="682"/>
      <c r="M595" s="682"/>
      <c r="N595" s="682"/>
      <c r="O595" s="682"/>
      <c r="P595" s="682"/>
      <c r="Q595" s="682"/>
      <c r="R595" s="682"/>
      <c r="S595" s="682"/>
      <c r="T595" s="682"/>
      <c r="U595" s="682"/>
      <c r="V595" s="682"/>
      <c r="W595" s="682"/>
      <c r="X595" s="682"/>
      <c r="Y595" s="682"/>
      <c r="Z595" s="682"/>
    </row>
    <row r="596" spans="1:26" ht="15">
      <c r="A596" s="682"/>
      <c r="B596" s="683"/>
      <c r="C596" s="683"/>
      <c r="D596" s="684"/>
      <c r="E596" s="684"/>
      <c r="F596" s="683"/>
      <c r="G596" s="683"/>
      <c r="H596" s="683"/>
      <c r="I596" s="683"/>
      <c r="J596" s="682"/>
      <c r="K596" s="682"/>
      <c r="L596" s="682"/>
      <c r="M596" s="682"/>
      <c r="N596" s="682"/>
      <c r="O596" s="682"/>
      <c r="P596" s="682"/>
      <c r="Q596" s="682"/>
      <c r="R596" s="682"/>
      <c r="S596" s="682"/>
      <c r="T596" s="682"/>
      <c r="U596" s="682"/>
      <c r="V596" s="682"/>
      <c r="W596" s="682"/>
      <c r="X596" s="682"/>
      <c r="Y596" s="682"/>
      <c r="Z596" s="682"/>
    </row>
    <row r="597" spans="1:26" ht="15">
      <c r="A597" s="682"/>
      <c r="B597" s="683"/>
      <c r="C597" s="683"/>
      <c r="D597" s="684"/>
      <c r="E597" s="684"/>
      <c r="F597" s="683"/>
      <c r="G597" s="683"/>
      <c r="H597" s="683"/>
      <c r="I597" s="683"/>
      <c r="J597" s="682"/>
      <c r="K597" s="682"/>
      <c r="L597" s="682"/>
      <c r="M597" s="682"/>
      <c r="N597" s="682"/>
      <c r="O597" s="682"/>
      <c r="P597" s="682"/>
      <c r="Q597" s="682"/>
      <c r="R597" s="682"/>
      <c r="S597" s="682"/>
      <c r="T597" s="682"/>
      <c r="U597" s="682"/>
      <c r="V597" s="682"/>
      <c r="W597" s="682"/>
      <c r="X597" s="682"/>
      <c r="Y597" s="682"/>
      <c r="Z597" s="682"/>
    </row>
    <row r="598" spans="1:26" ht="15">
      <c r="A598" s="682"/>
      <c r="B598" s="683"/>
      <c r="C598" s="683"/>
      <c r="D598" s="684"/>
      <c r="E598" s="684"/>
      <c r="F598" s="683"/>
      <c r="G598" s="683"/>
      <c r="H598" s="683"/>
      <c r="I598" s="683"/>
      <c r="J598" s="682"/>
      <c r="K598" s="682"/>
      <c r="L598" s="682"/>
      <c r="M598" s="682"/>
      <c r="N598" s="682"/>
      <c r="O598" s="682"/>
      <c r="P598" s="682"/>
      <c r="Q598" s="682"/>
      <c r="R598" s="682"/>
      <c r="S598" s="682"/>
      <c r="T598" s="682"/>
      <c r="U598" s="682"/>
      <c r="V598" s="682"/>
      <c r="W598" s="682"/>
      <c r="X598" s="682"/>
      <c r="Y598" s="682"/>
      <c r="Z598" s="682"/>
    </row>
    <row r="599" spans="1:26" ht="15">
      <c r="A599" s="682"/>
      <c r="B599" s="683"/>
      <c r="C599" s="683"/>
      <c r="D599" s="684"/>
      <c r="E599" s="684"/>
      <c r="F599" s="683"/>
      <c r="G599" s="683"/>
      <c r="H599" s="683"/>
      <c r="I599" s="683"/>
      <c r="J599" s="682"/>
      <c r="K599" s="682"/>
      <c r="L599" s="682"/>
      <c r="M599" s="682"/>
      <c r="N599" s="682"/>
      <c r="O599" s="682"/>
      <c r="P599" s="682"/>
      <c r="Q599" s="682"/>
      <c r="R599" s="682"/>
      <c r="S599" s="682"/>
      <c r="T599" s="682"/>
      <c r="U599" s="682"/>
      <c r="V599" s="682"/>
      <c r="W599" s="682"/>
      <c r="X599" s="682"/>
      <c r="Y599" s="682"/>
      <c r="Z599" s="682"/>
    </row>
    <row r="600" spans="1:26" ht="15">
      <c r="A600" s="682"/>
      <c r="B600" s="683"/>
      <c r="C600" s="683"/>
      <c r="D600" s="684"/>
      <c r="E600" s="684"/>
      <c r="F600" s="683"/>
      <c r="G600" s="683"/>
      <c r="H600" s="683"/>
      <c r="I600" s="683"/>
      <c r="J600" s="682"/>
      <c r="K600" s="682"/>
      <c r="L600" s="682"/>
      <c r="M600" s="682"/>
      <c r="N600" s="682"/>
      <c r="O600" s="682"/>
      <c r="P600" s="682"/>
      <c r="Q600" s="682"/>
      <c r="R600" s="682"/>
      <c r="S600" s="682"/>
      <c r="T600" s="682"/>
      <c r="U600" s="682"/>
      <c r="V600" s="682"/>
      <c r="W600" s="682"/>
      <c r="X600" s="682"/>
      <c r="Y600" s="682"/>
      <c r="Z600" s="682"/>
    </row>
    <row r="601" spans="1:26" ht="15">
      <c r="A601" s="682"/>
      <c r="B601" s="683"/>
      <c r="C601" s="683"/>
      <c r="D601" s="684"/>
      <c r="E601" s="684"/>
      <c r="F601" s="683"/>
      <c r="G601" s="683"/>
      <c r="H601" s="683"/>
      <c r="I601" s="683"/>
      <c r="J601" s="682"/>
      <c r="K601" s="682"/>
      <c r="L601" s="682"/>
      <c r="M601" s="682"/>
      <c r="N601" s="682"/>
      <c r="O601" s="682"/>
      <c r="P601" s="682"/>
      <c r="Q601" s="682"/>
      <c r="R601" s="682"/>
      <c r="S601" s="682"/>
      <c r="T601" s="682"/>
      <c r="U601" s="682"/>
      <c r="V601" s="682"/>
      <c r="W601" s="682"/>
      <c r="X601" s="682"/>
      <c r="Y601" s="682"/>
      <c r="Z601" s="682"/>
    </row>
    <row r="602" spans="1:26" ht="15">
      <c r="A602" s="682"/>
      <c r="B602" s="683"/>
      <c r="C602" s="683"/>
      <c r="D602" s="684"/>
      <c r="E602" s="684"/>
      <c r="F602" s="683"/>
      <c r="G602" s="683"/>
      <c r="H602" s="683"/>
      <c r="I602" s="683"/>
      <c r="J602" s="682"/>
      <c r="K602" s="682"/>
      <c r="L602" s="682"/>
      <c r="M602" s="682"/>
      <c r="N602" s="682"/>
      <c r="O602" s="682"/>
      <c r="P602" s="682"/>
      <c r="Q602" s="682"/>
      <c r="R602" s="682"/>
      <c r="S602" s="682"/>
      <c r="T602" s="682"/>
      <c r="U602" s="682"/>
      <c r="V602" s="682"/>
      <c r="W602" s="682"/>
      <c r="X602" s="682"/>
      <c r="Y602" s="682"/>
      <c r="Z602" s="682"/>
    </row>
    <row r="603" spans="1:26" ht="15">
      <c r="A603" s="682"/>
      <c r="B603" s="683"/>
      <c r="C603" s="683"/>
      <c r="D603" s="684"/>
      <c r="E603" s="684"/>
      <c r="F603" s="683"/>
      <c r="G603" s="683"/>
      <c r="H603" s="683"/>
      <c r="I603" s="683"/>
      <c r="J603" s="682"/>
      <c r="K603" s="682"/>
      <c r="L603" s="682"/>
      <c r="M603" s="682"/>
      <c r="N603" s="682"/>
      <c r="O603" s="682"/>
      <c r="P603" s="682"/>
      <c r="Q603" s="682"/>
      <c r="R603" s="682"/>
      <c r="S603" s="682"/>
      <c r="T603" s="682"/>
      <c r="U603" s="682"/>
      <c r="V603" s="682"/>
      <c r="W603" s="682"/>
      <c r="X603" s="682"/>
      <c r="Y603" s="682"/>
      <c r="Z603" s="682"/>
    </row>
    <row r="604" spans="1:26" ht="15">
      <c r="A604" s="682"/>
      <c r="B604" s="683"/>
      <c r="C604" s="683"/>
      <c r="D604" s="684"/>
      <c r="E604" s="684"/>
      <c r="F604" s="683"/>
      <c r="G604" s="683"/>
      <c r="H604" s="683"/>
      <c r="I604" s="683"/>
      <c r="J604" s="682"/>
      <c r="K604" s="682"/>
      <c r="L604" s="682"/>
      <c r="M604" s="682"/>
      <c r="N604" s="682"/>
      <c r="O604" s="682"/>
      <c r="P604" s="682"/>
      <c r="Q604" s="682"/>
      <c r="R604" s="682"/>
      <c r="S604" s="682"/>
      <c r="T604" s="682"/>
      <c r="U604" s="682"/>
      <c r="V604" s="682"/>
      <c r="W604" s="682"/>
      <c r="X604" s="682"/>
      <c r="Y604" s="682"/>
      <c r="Z604" s="682"/>
    </row>
    <row r="605" spans="1:26" ht="15">
      <c r="A605" s="682"/>
      <c r="B605" s="683"/>
      <c r="C605" s="683"/>
      <c r="D605" s="684"/>
      <c r="E605" s="684"/>
      <c r="F605" s="683"/>
      <c r="G605" s="683"/>
      <c r="H605" s="683"/>
      <c r="I605" s="683"/>
      <c r="J605" s="682"/>
      <c r="K605" s="682"/>
      <c r="L605" s="682"/>
      <c r="M605" s="682"/>
      <c r="N605" s="682"/>
      <c r="O605" s="682"/>
      <c r="P605" s="682"/>
      <c r="Q605" s="682"/>
      <c r="R605" s="682"/>
      <c r="S605" s="682"/>
      <c r="T605" s="682"/>
      <c r="U605" s="682"/>
      <c r="V605" s="682"/>
      <c r="W605" s="682"/>
      <c r="X605" s="682"/>
      <c r="Y605" s="682"/>
      <c r="Z605" s="682"/>
    </row>
    <row r="606" spans="1:26" ht="15">
      <c r="A606" s="682"/>
      <c r="B606" s="683"/>
      <c r="C606" s="683"/>
      <c r="D606" s="684"/>
      <c r="E606" s="684"/>
      <c r="F606" s="683"/>
      <c r="G606" s="683"/>
      <c r="H606" s="683"/>
      <c r="I606" s="683"/>
      <c r="J606" s="682"/>
      <c r="K606" s="682"/>
      <c r="L606" s="682"/>
      <c r="M606" s="682"/>
      <c r="N606" s="682"/>
      <c r="O606" s="682"/>
      <c r="P606" s="682"/>
      <c r="Q606" s="682"/>
      <c r="R606" s="682"/>
      <c r="S606" s="682"/>
      <c r="T606" s="682"/>
      <c r="U606" s="682"/>
      <c r="V606" s="682"/>
      <c r="W606" s="682"/>
      <c r="X606" s="682"/>
      <c r="Y606" s="682"/>
      <c r="Z606" s="682"/>
    </row>
    <row r="607" spans="1:26" ht="15">
      <c r="A607" s="682"/>
      <c r="B607" s="683"/>
      <c r="C607" s="683"/>
      <c r="D607" s="684"/>
      <c r="E607" s="684"/>
      <c r="F607" s="683"/>
      <c r="G607" s="683"/>
      <c r="H607" s="683"/>
      <c r="I607" s="683"/>
      <c r="J607" s="682"/>
      <c r="K607" s="682"/>
      <c r="L607" s="682"/>
      <c r="M607" s="682"/>
      <c r="N607" s="682"/>
      <c r="O607" s="682"/>
      <c r="P607" s="682"/>
      <c r="Q607" s="682"/>
      <c r="R607" s="682"/>
      <c r="S607" s="682"/>
      <c r="T607" s="682"/>
      <c r="U607" s="682"/>
      <c r="V607" s="682"/>
      <c r="W607" s="682"/>
      <c r="X607" s="682"/>
      <c r="Y607" s="682"/>
      <c r="Z607" s="682"/>
    </row>
    <row r="608" spans="1:26" ht="15">
      <c r="A608" s="682"/>
      <c r="B608" s="683"/>
      <c r="C608" s="683"/>
      <c r="D608" s="684"/>
      <c r="E608" s="684"/>
      <c r="F608" s="683"/>
      <c r="G608" s="683"/>
      <c r="H608" s="683"/>
      <c r="I608" s="683"/>
      <c r="J608" s="682"/>
      <c r="K608" s="682"/>
      <c r="L608" s="682"/>
      <c r="M608" s="682"/>
      <c r="N608" s="682"/>
      <c r="O608" s="682"/>
      <c r="P608" s="682"/>
      <c r="Q608" s="682"/>
      <c r="R608" s="682"/>
      <c r="S608" s="682"/>
      <c r="T608" s="682"/>
      <c r="U608" s="682"/>
      <c r="V608" s="682"/>
      <c r="W608" s="682"/>
      <c r="X608" s="682"/>
      <c r="Y608" s="682"/>
      <c r="Z608" s="682"/>
    </row>
    <row r="609" spans="1:26" ht="15">
      <c r="A609" s="682"/>
      <c r="B609" s="683"/>
      <c r="C609" s="683"/>
      <c r="D609" s="684"/>
      <c r="E609" s="684"/>
      <c r="F609" s="683"/>
      <c r="G609" s="683"/>
      <c r="H609" s="683"/>
      <c r="I609" s="683"/>
      <c r="J609" s="682"/>
      <c r="K609" s="682"/>
      <c r="L609" s="682"/>
      <c r="M609" s="682"/>
      <c r="N609" s="682"/>
      <c r="O609" s="682"/>
      <c r="P609" s="682"/>
      <c r="Q609" s="682"/>
      <c r="R609" s="682"/>
      <c r="S609" s="682"/>
      <c r="T609" s="682"/>
      <c r="U609" s="682"/>
      <c r="V609" s="682"/>
      <c r="W609" s="682"/>
      <c r="X609" s="682"/>
      <c r="Y609" s="682"/>
      <c r="Z609" s="682"/>
    </row>
    <row r="610" spans="1:26" ht="15">
      <c r="A610" s="682"/>
      <c r="B610" s="683"/>
      <c r="C610" s="683"/>
      <c r="D610" s="684"/>
      <c r="E610" s="684"/>
      <c r="F610" s="683"/>
      <c r="G610" s="683"/>
      <c r="H610" s="683"/>
      <c r="I610" s="683"/>
      <c r="J610" s="682"/>
      <c r="K610" s="682"/>
      <c r="L610" s="682"/>
      <c r="M610" s="682"/>
      <c r="N610" s="682"/>
      <c r="O610" s="682"/>
      <c r="P610" s="682"/>
      <c r="Q610" s="682"/>
      <c r="R610" s="682"/>
      <c r="S610" s="682"/>
      <c r="T610" s="682"/>
      <c r="U610" s="682"/>
      <c r="V610" s="682"/>
      <c r="W610" s="682"/>
      <c r="X610" s="682"/>
      <c r="Y610" s="682"/>
      <c r="Z610" s="682"/>
    </row>
    <row r="611" spans="1:26" ht="15">
      <c r="A611" s="682"/>
      <c r="B611" s="683"/>
      <c r="C611" s="683"/>
      <c r="D611" s="684"/>
      <c r="E611" s="684"/>
      <c r="F611" s="683"/>
      <c r="G611" s="683"/>
      <c r="H611" s="683"/>
      <c r="I611" s="683"/>
      <c r="J611" s="682"/>
      <c r="K611" s="682"/>
      <c r="L611" s="682"/>
      <c r="M611" s="682"/>
      <c r="N611" s="682"/>
      <c r="O611" s="682"/>
      <c r="P611" s="682"/>
      <c r="Q611" s="682"/>
      <c r="R611" s="682"/>
      <c r="S611" s="682"/>
      <c r="T611" s="682"/>
      <c r="U611" s="682"/>
      <c r="V611" s="682"/>
      <c r="W611" s="682"/>
      <c r="X611" s="682"/>
      <c r="Y611" s="682"/>
      <c r="Z611" s="682"/>
    </row>
    <row r="612" spans="1:26" ht="15">
      <c r="A612" s="682"/>
      <c r="B612" s="683"/>
      <c r="C612" s="683"/>
      <c r="D612" s="684"/>
      <c r="E612" s="684"/>
      <c r="F612" s="683"/>
      <c r="G612" s="683"/>
      <c r="H612" s="683"/>
      <c r="I612" s="683"/>
      <c r="J612" s="682"/>
      <c r="K612" s="682"/>
      <c r="L612" s="682"/>
      <c r="M612" s="682"/>
      <c r="N612" s="682"/>
      <c r="O612" s="682"/>
      <c r="P612" s="682"/>
      <c r="Q612" s="682"/>
      <c r="R612" s="682"/>
      <c r="S612" s="682"/>
      <c r="T612" s="682"/>
      <c r="U612" s="682"/>
      <c r="V612" s="682"/>
      <c r="W612" s="682"/>
      <c r="X612" s="682"/>
      <c r="Y612" s="682"/>
      <c r="Z612" s="682"/>
    </row>
    <row r="613" spans="1:26" ht="15">
      <c r="A613" s="682"/>
      <c r="B613" s="683"/>
      <c r="C613" s="683"/>
      <c r="D613" s="684"/>
      <c r="E613" s="684"/>
      <c r="F613" s="683"/>
      <c r="G613" s="683"/>
      <c r="H613" s="683"/>
      <c r="I613" s="683"/>
      <c r="J613" s="682"/>
      <c r="K613" s="682"/>
      <c r="L613" s="682"/>
      <c r="M613" s="682"/>
      <c r="N613" s="682"/>
      <c r="O613" s="682"/>
      <c r="P613" s="682"/>
      <c r="Q613" s="682"/>
      <c r="R613" s="682"/>
      <c r="S613" s="682"/>
      <c r="T613" s="682"/>
      <c r="U613" s="682"/>
      <c r="V613" s="682"/>
      <c r="W613" s="682"/>
      <c r="X613" s="682"/>
      <c r="Y613" s="682"/>
      <c r="Z613" s="682"/>
    </row>
    <row r="614" spans="1:26" ht="15">
      <c r="A614" s="682"/>
      <c r="B614" s="683"/>
      <c r="C614" s="683"/>
      <c r="D614" s="684"/>
      <c r="E614" s="684"/>
      <c r="F614" s="683"/>
      <c r="G614" s="683"/>
      <c r="H614" s="683"/>
      <c r="I614" s="683"/>
      <c r="J614" s="682"/>
      <c r="K614" s="682"/>
      <c r="L614" s="682"/>
      <c r="M614" s="682"/>
      <c r="N614" s="682"/>
      <c r="O614" s="682"/>
      <c r="P614" s="682"/>
      <c r="Q614" s="682"/>
      <c r="R614" s="682"/>
      <c r="S614" s="682"/>
      <c r="T614" s="682"/>
      <c r="U614" s="682"/>
      <c r="V614" s="682"/>
      <c r="W614" s="682"/>
      <c r="X614" s="682"/>
      <c r="Y614" s="682"/>
      <c r="Z614" s="682"/>
    </row>
    <row r="615" spans="1:26" ht="15">
      <c r="A615" s="682"/>
      <c r="B615" s="683"/>
      <c r="C615" s="683"/>
      <c r="D615" s="684"/>
      <c r="E615" s="684"/>
      <c r="F615" s="683"/>
      <c r="G615" s="683"/>
      <c r="H615" s="683"/>
      <c r="I615" s="683"/>
      <c r="J615" s="682"/>
      <c r="K615" s="682"/>
      <c r="L615" s="682"/>
      <c r="M615" s="682"/>
      <c r="N615" s="682"/>
      <c r="O615" s="682"/>
      <c r="P615" s="682"/>
      <c r="Q615" s="682"/>
      <c r="R615" s="682"/>
      <c r="S615" s="682"/>
      <c r="T615" s="682"/>
      <c r="U615" s="682"/>
      <c r="V615" s="682"/>
      <c r="W615" s="682"/>
      <c r="X615" s="682"/>
      <c r="Y615" s="682"/>
      <c r="Z615" s="682"/>
    </row>
    <row r="616" spans="1:26" ht="15">
      <c r="A616" s="682"/>
      <c r="B616" s="683"/>
      <c r="C616" s="683"/>
      <c r="D616" s="684"/>
      <c r="E616" s="684"/>
      <c r="F616" s="683"/>
      <c r="G616" s="683"/>
      <c r="H616" s="683"/>
      <c r="I616" s="683"/>
      <c r="J616" s="682"/>
      <c r="K616" s="682"/>
      <c r="L616" s="682"/>
      <c r="M616" s="682"/>
      <c r="N616" s="682"/>
      <c r="O616" s="682"/>
      <c r="P616" s="682"/>
      <c r="Q616" s="682"/>
      <c r="R616" s="682"/>
      <c r="S616" s="682"/>
      <c r="T616" s="682"/>
      <c r="U616" s="682"/>
      <c r="V616" s="682"/>
      <c r="W616" s="682"/>
      <c r="X616" s="682"/>
      <c r="Y616" s="682"/>
      <c r="Z616" s="682"/>
    </row>
    <row r="617" spans="1:26" ht="15">
      <c r="A617" s="682"/>
      <c r="B617" s="683"/>
      <c r="C617" s="683"/>
      <c r="D617" s="684"/>
      <c r="E617" s="684"/>
      <c r="F617" s="683"/>
      <c r="G617" s="683"/>
      <c r="H617" s="683"/>
      <c r="I617" s="683"/>
      <c r="J617" s="682"/>
      <c r="K617" s="682"/>
      <c r="L617" s="682"/>
      <c r="M617" s="682"/>
      <c r="N617" s="682"/>
      <c r="O617" s="682"/>
      <c r="P617" s="682"/>
      <c r="Q617" s="682"/>
      <c r="R617" s="682"/>
      <c r="S617" s="682"/>
      <c r="T617" s="682"/>
      <c r="U617" s="682"/>
      <c r="V617" s="682"/>
      <c r="W617" s="682"/>
      <c r="X617" s="682"/>
      <c r="Y617" s="682"/>
      <c r="Z617" s="682"/>
    </row>
    <row r="618" spans="1:26" ht="15">
      <c r="A618" s="682"/>
      <c r="B618" s="683"/>
      <c r="C618" s="683"/>
      <c r="D618" s="684"/>
      <c r="E618" s="684"/>
      <c r="F618" s="683"/>
      <c r="G618" s="683"/>
      <c r="H618" s="683"/>
      <c r="I618" s="683"/>
      <c r="J618" s="682"/>
      <c r="K618" s="682"/>
      <c r="L618" s="682"/>
      <c r="M618" s="682"/>
      <c r="N618" s="682"/>
      <c r="O618" s="682"/>
      <c r="P618" s="682"/>
      <c r="Q618" s="682"/>
      <c r="R618" s="682"/>
      <c r="S618" s="682"/>
      <c r="T618" s="682"/>
      <c r="U618" s="682"/>
      <c r="V618" s="682"/>
      <c r="W618" s="682"/>
      <c r="X618" s="682"/>
      <c r="Y618" s="682"/>
      <c r="Z618" s="682"/>
    </row>
    <row r="619" spans="1:26" ht="15">
      <c r="A619" s="682"/>
      <c r="B619" s="683"/>
      <c r="C619" s="683"/>
      <c r="D619" s="684"/>
      <c r="E619" s="684"/>
      <c r="F619" s="683"/>
      <c r="G619" s="683"/>
      <c r="H619" s="683"/>
      <c r="I619" s="683"/>
      <c r="J619" s="682"/>
      <c r="K619" s="682"/>
      <c r="L619" s="682"/>
      <c r="M619" s="682"/>
      <c r="N619" s="682"/>
      <c r="O619" s="682"/>
      <c r="P619" s="682"/>
      <c r="Q619" s="682"/>
      <c r="R619" s="682"/>
      <c r="S619" s="682"/>
      <c r="T619" s="682"/>
      <c r="U619" s="682"/>
      <c r="V619" s="682"/>
      <c r="W619" s="682"/>
      <c r="X619" s="682"/>
      <c r="Y619" s="682"/>
      <c r="Z619" s="682"/>
    </row>
    <row r="620" spans="1:26" ht="15">
      <c r="A620" s="682"/>
      <c r="B620" s="683"/>
      <c r="C620" s="683"/>
      <c r="D620" s="684"/>
      <c r="E620" s="684"/>
      <c r="F620" s="683"/>
      <c r="G620" s="683"/>
      <c r="H620" s="683"/>
      <c r="I620" s="683"/>
      <c r="J620" s="682"/>
      <c r="K620" s="682"/>
      <c r="L620" s="682"/>
      <c r="M620" s="682"/>
      <c r="N620" s="682"/>
      <c r="O620" s="682"/>
      <c r="P620" s="682"/>
      <c r="Q620" s="682"/>
      <c r="R620" s="682"/>
      <c r="S620" s="682"/>
      <c r="T620" s="682"/>
      <c r="U620" s="682"/>
      <c r="V620" s="682"/>
      <c r="W620" s="682"/>
      <c r="X620" s="682"/>
      <c r="Y620" s="682"/>
      <c r="Z620" s="682"/>
    </row>
    <row r="621" spans="1:26" ht="15">
      <c r="A621" s="682"/>
      <c r="B621" s="683"/>
      <c r="C621" s="683"/>
      <c r="D621" s="684"/>
      <c r="E621" s="684"/>
      <c r="F621" s="683"/>
      <c r="G621" s="683"/>
      <c r="H621" s="683"/>
      <c r="I621" s="683"/>
      <c r="J621" s="682"/>
      <c r="K621" s="682"/>
      <c r="L621" s="682"/>
      <c r="M621" s="682"/>
      <c r="N621" s="682"/>
      <c r="O621" s="682"/>
      <c r="P621" s="682"/>
      <c r="Q621" s="682"/>
      <c r="R621" s="682"/>
      <c r="S621" s="682"/>
      <c r="T621" s="682"/>
      <c r="U621" s="682"/>
      <c r="V621" s="682"/>
      <c r="W621" s="682"/>
      <c r="X621" s="682"/>
      <c r="Y621" s="682"/>
      <c r="Z621" s="682"/>
    </row>
    <row r="622" spans="1:26" ht="15">
      <c r="A622" s="682"/>
      <c r="B622" s="683"/>
      <c r="C622" s="683"/>
      <c r="D622" s="684"/>
      <c r="E622" s="684"/>
      <c r="F622" s="683"/>
      <c r="G622" s="683"/>
      <c r="H622" s="683"/>
      <c r="I622" s="683"/>
      <c r="J622" s="682"/>
      <c r="K622" s="682"/>
      <c r="L622" s="682"/>
      <c r="M622" s="682"/>
      <c r="N622" s="682"/>
      <c r="O622" s="682"/>
      <c r="P622" s="682"/>
      <c r="Q622" s="682"/>
      <c r="R622" s="682"/>
      <c r="S622" s="682"/>
      <c r="T622" s="682"/>
      <c r="U622" s="682"/>
      <c r="V622" s="682"/>
      <c r="W622" s="682"/>
      <c r="X622" s="682"/>
      <c r="Y622" s="682"/>
      <c r="Z622" s="682"/>
    </row>
    <row r="623" spans="1:26" ht="15">
      <c r="A623" s="682"/>
      <c r="B623" s="683"/>
      <c r="C623" s="683"/>
      <c r="D623" s="684"/>
      <c r="E623" s="684"/>
      <c r="F623" s="683"/>
      <c r="G623" s="683"/>
      <c r="H623" s="683"/>
      <c r="I623" s="683"/>
      <c r="J623" s="682"/>
      <c r="K623" s="682"/>
      <c r="L623" s="682"/>
      <c r="M623" s="682"/>
      <c r="N623" s="682"/>
      <c r="O623" s="682"/>
      <c r="P623" s="682"/>
      <c r="Q623" s="682"/>
      <c r="R623" s="682"/>
      <c r="S623" s="682"/>
      <c r="T623" s="682"/>
      <c r="U623" s="682"/>
      <c r="V623" s="682"/>
      <c r="W623" s="682"/>
      <c r="X623" s="682"/>
      <c r="Y623" s="682"/>
      <c r="Z623" s="682"/>
    </row>
    <row r="624" spans="1:26" ht="15">
      <c r="A624" s="682"/>
      <c r="B624" s="683"/>
      <c r="C624" s="683"/>
      <c r="D624" s="684"/>
      <c r="E624" s="684"/>
      <c r="F624" s="683"/>
      <c r="G624" s="683"/>
      <c r="H624" s="683"/>
      <c r="I624" s="683"/>
      <c r="J624" s="682"/>
      <c r="K624" s="682"/>
      <c r="L624" s="682"/>
      <c r="M624" s="682"/>
      <c r="N624" s="682"/>
      <c r="O624" s="682"/>
      <c r="P624" s="682"/>
      <c r="Q624" s="682"/>
      <c r="R624" s="682"/>
      <c r="S624" s="682"/>
      <c r="T624" s="682"/>
      <c r="U624" s="682"/>
      <c r="V624" s="682"/>
      <c r="W624" s="682"/>
      <c r="X624" s="682"/>
      <c r="Y624" s="682"/>
      <c r="Z624" s="682"/>
    </row>
    <row r="625" spans="1:26" ht="15">
      <c r="A625" s="682"/>
      <c r="B625" s="683"/>
      <c r="C625" s="683"/>
      <c r="D625" s="684"/>
      <c r="E625" s="684"/>
      <c r="F625" s="683"/>
      <c r="G625" s="683"/>
      <c r="H625" s="683"/>
      <c r="I625" s="683"/>
      <c r="J625" s="682"/>
      <c r="K625" s="682"/>
      <c r="L625" s="682"/>
      <c r="M625" s="682"/>
      <c r="N625" s="682"/>
      <c r="O625" s="682"/>
      <c r="P625" s="682"/>
      <c r="Q625" s="682"/>
      <c r="R625" s="682"/>
      <c r="S625" s="682"/>
      <c r="T625" s="682"/>
      <c r="U625" s="682"/>
      <c r="V625" s="682"/>
      <c r="W625" s="682"/>
      <c r="X625" s="682"/>
      <c r="Y625" s="682"/>
      <c r="Z625" s="682"/>
    </row>
    <row r="626" spans="1:26" ht="15">
      <c r="A626" s="682"/>
      <c r="B626" s="683"/>
      <c r="C626" s="683"/>
      <c r="D626" s="684"/>
      <c r="E626" s="684"/>
      <c r="F626" s="683"/>
      <c r="G626" s="683"/>
      <c r="H626" s="683"/>
      <c r="I626" s="683"/>
      <c r="J626" s="682"/>
      <c r="K626" s="682"/>
      <c r="L626" s="682"/>
      <c r="M626" s="682"/>
      <c r="N626" s="682"/>
      <c r="O626" s="682"/>
      <c r="P626" s="682"/>
      <c r="Q626" s="682"/>
      <c r="R626" s="682"/>
      <c r="S626" s="682"/>
      <c r="T626" s="682"/>
      <c r="U626" s="682"/>
      <c r="V626" s="682"/>
      <c r="W626" s="682"/>
      <c r="X626" s="682"/>
      <c r="Y626" s="682"/>
      <c r="Z626" s="682"/>
    </row>
    <row r="627" spans="1:26" ht="15">
      <c r="A627" s="682"/>
      <c r="B627" s="683"/>
      <c r="C627" s="683"/>
      <c r="D627" s="684"/>
      <c r="E627" s="684"/>
      <c r="F627" s="683"/>
      <c r="G627" s="683"/>
      <c r="H627" s="683"/>
      <c r="I627" s="683"/>
      <c r="J627" s="682"/>
      <c r="K627" s="682"/>
      <c r="L627" s="682"/>
      <c r="M627" s="682"/>
      <c r="N627" s="682"/>
      <c r="O627" s="682"/>
      <c r="P627" s="682"/>
      <c r="Q627" s="682"/>
      <c r="R627" s="682"/>
      <c r="S627" s="682"/>
      <c r="T627" s="682"/>
      <c r="U627" s="682"/>
      <c r="V627" s="682"/>
      <c r="W627" s="682"/>
      <c r="X627" s="682"/>
      <c r="Y627" s="682"/>
      <c r="Z627" s="682"/>
    </row>
    <row r="628" spans="1:26" ht="15">
      <c r="A628" s="682"/>
      <c r="B628" s="683"/>
      <c r="C628" s="683"/>
      <c r="D628" s="684"/>
      <c r="E628" s="684"/>
      <c r="F628" s="683"/>
      <c r="G628" s="683"/>
      <c r="H628" s="683"/>
      <c r="I628" s="683"/>
      <c r="J628" s="682"/>
      <c r="K628" s="682"/>
      <c r="L628" s="682"/>
      <c r="M628" s="682"/>
      <c r="N628" s="682"/>
      <c r="O628" s="682"/>
      <c r="P628" s="682"/>
      <c r="Q628" s="682"/>
      <c r="R628" s="682"/>
      <c r="S628" s="682"/>
      <c r="T628" s="682"/>
      <c r="U628" s="682"/>
      <c r="V628" s="682"/>
      <c r="W628" s="682"/>
      <c r="X628" s="682"/>
      <c r="Y628" s="682"/>
      <c r="Z628" s="682"/>
    </row>
    <row r="629" spans="1:26" ht="15">
      <c r="A629" s="682"/>
      <c r="B629" s="683"/>
      <c r="C629" s="683"/>
      <c r="D629" s="684"/>
      <c r="E629" s="684"/>
      <c r="F629" s="683"/>
      <c r="G629" s="683"/>
      <c r="H629" s="683"/>
      <c r="I629" s="683"/>
      <c r="J629" s="682"/>
      <c r="K629" s="682"/>
      <c r="L629" s="682"/>
      <c r="M629" s="682"/>
      <c r="N629" s="682"/>
      <c r="O629" s="682"/>
      <c r="P629" s="682"/>
      <c r="Q629" s="682"/>
      <c r="R629" s="682"/>
      <c r="S629" s="682"/>
      <c r="T629" s="682"/>
      <c r="U629" s="682"/>
      <c r="V629" s="682"/>
      <c r="W629" s="682"/>
      <c r="X629" s="682"/>
      <c r="Y629" s="682"/>
      <c r="Z629" s="682"/>
    </row>
    <row r="630" spans="1:26" ht="15">
      <c r="A630" s="682"/>
      <c r="B630" s="683"/>
      <c r="C630" s="683"/>
      <c r="D630" s="684"/>
      <c r="E630" s="684"/>
      <c r="F630" s="683"/>
      <c r="G630" s="683"/>
      <c r="H630" s="683"/>
      <c r="I630" s="683"/>
      <c r="J630" s="682"/>
      <c r="K630" s="682"/>
      <c r="L630" s="682"/>
      <c r="M630" s="682"/>
      <c r="N630" s="682"/>
      <c r="O630" s="682"/>
      <c r="P630" s="682"/>
      <c r="Q630" s="682"/>
      <c r="R630" s="682"/>
      <c r="S630" s="682"/>
      <c r="T630" s="682"/>
      <c r="U630" s="682"/>
      <c r="V630" s="682"/>
      <c r="W630" s="682"/>
      <c r="X630" s="682"/>
      <c r="Y630" s="682"/>
      <c r="Z630" s="682"/>
    </row>
    <row r="631" spans="1:26" ht="15">
      <c r="A631" s="682"/>
      <c r="B631" s="683"/>
      <c r="C631" s="683"/>
      <c r="D631" s="684"/>
      <c r="E631" s="684"/>
      <c r="F631" s="683"/>
      <c r="G631" s="683"/>
      <c r="H631" s="683"/>
      <c r="I631" s="683"/>
      <c r="J631" s="682"/>
      <c r="K631" s="682"/>
      <c r="L631" s="682"/>
      <c r="M631" s="682"/>
      <c r="N631" s="682"/>
      <c r="O631" s="682"/>
      <c r="P631" s="682"/>
      <c r="Q631" s="682"/>
      <c r="R631" s="682"/>
      <c r="S631" s="682"/>
      <c r="T631" s="682"/>
      <c r="U631" s="682"/>
      <c r="V631" s="682"/>
      <c r="W631" s="682"/>
      <c r="X631" s="682"/>
      <c r="Y631" s="682"/>
      <c r="Z631" s="682"/>
    </row>
    <row r="632" spans="1:26" ht="15">
      <c r="A632" s="682"/>
      <c r="B632" s="683"/>
      <c r="C632" s="683"/>
      <c r="D632" s="684"/>
      <c r="E632" s="684"/>
      <c r="F632" s="683"/>
      <c r="G632" s="683"/>
      <c r="H632" s="683"/>
      <c r="I632" s="683"/>
      <c r="J632" s="682"/>
      <c r="K632" s="682"/>
      <c r="L632" s="682"/>
      <c r="M632" s="682"/>
      <c r="N632" s="682"/>
      <c r="O632" s="682"/>
      <c r="P632" s="682"/>
      <c r="Q632" s="682"/>
      <c r="R632" s="682"/>
      <c r="S632" s="682"/>
      <c r="T632" s="682"/>
      <c r="U632" s="682"/>
      <c r="V632" s="682"/>
      <c r="W632" s="682"/>
      <c r="X632" s="682"/>
      <c r="Y632" s="682"/>
      <c r="Z632" s="682"/>
    </row>
    <row r="633" spans="1:26" ht="15">
      <c r="A633" s="682"/>
      <c r="B633" s="683"/>
      <c r="C633" s="683"/>
      <c r="D633" s="684"/>
      <c r="E633" s="684"/>
      <c r="F633" s="683"/>
      <c r="G633" s="683"/>
      <c r="H633" s="683"/>
      <c r="I633" s="683"/>
      <c r="J633" s="682"/>
      <c r="K633" s="682"/>
      <c r="L633" s="682"/>
      <c r="M633" s="682"/>
      <c r="N633" s="682"/>
      <c r="O633" s="682"/>
      <c r="P633" s="682"/>
      <c r="Q633" s="682"/>
      <c r="R633" s="682"/>
      <c r="S633" s="682"/>
      <c r="T633" s="682"/>
      <c r="U633" s="682"/>
      <c r="V633" s="682"/>
      <c r="W633" s="682"/>
      <c r="X633" s="682"/>
      <c r="Y633" s="682"/>
      <c r="Z633" s="682"/>
    </row>
    <row r="634" spans="1:26" ht="15">
      <c r="A634" s="682"/>
      <c r="B634" s="683"/>
      <c r="C634" s="683"/>
      <c r="D634" s="684"/>
      <c r="E634" s="684"/>
      <c r="F634" s="683"/>
      <c r="G634" s="683"/>
      <c r="H634" s="683"/>
      <c r="I634" s="683"/>
      <c r="J634" s="682"/>
      <c r="K634" s="682"/>
      <c r="L634" s="682"/>
      <c r="M634" s="682"/>
      <c r="N634" s="682"/>
      <c r="O634" s="682"/>
      <c r="P634" s="682"/>
      <c r="Q634" s="682"/>
      <c r="R634" s="682"/>
      <c r="S634" s="682"/>
      <c r="T634" s="682"/>
      <c r="U634" s="682"/>
      <c r="V634" s="682"/>
      <c r="W634" s="682"/>
      <c r="X634" s="682"/>
      <c r="Y634" s="682"/>
      <c r="Z634" s="682"/>
    </row>
    <row r="635" spans="1:26" ht="15">
      <c r="A635" s="682"/>
      <c r="B635" s="683"/>
      <c r="C635" s="683"/>
      <c r="D635" s="684"/>
      <c r="E635" s="684"/>
      <c r="F635" s="683"/>
      <c r="G635" s="683"/>
      <c r="H635" s="683"/>
      <c r="I635" s="683"/>
      <c r="J635" s="682"/>
      <c r="K635" s="682"/>
      <c r="L635" s="682"/>
      <c r="M635" s="682"/>
      <c r="N635" s="682"/>
      <c r="O635" s="682"/>
      <c r="P635" s="682"/>
      <c r="Q635" s="682"/>
      <c r="R635" s="682"/>
      <c r="S635" s="682"/>
      <c r="T635" s="682"/>
      <c r="U635" s="682"/>
      <c r="V635" s="682"/>
      <c r="W635" s="682"/>
      <c r="X635" s="682"/>
      <c r="Y635" s="682"/>
      <c r="Z635" s="682"/>
    </row>
    <row r="636" spans="1:26" ht="15">
      <c r="A636" s="682"/>
      <c r="B636" s="683"/>
      <c r="C636" s="683"/>
      <c r="D636" s="684"/>
      <c r="E636" s="684"/>
      <c r="F636" s="683"/>
      <c r="G636" s="683"/>
      <c r="H636" s="683"/>
      <c r="I636" s="683"/>
      <c r="J636" s="682"/>
      <c r="K636" s="682"/>
      <c r="L636" s="682"/>
      <c r="M636" s="682"/>
      <c r="N636" s="682"/>
      <c r="O636" s="682"/>
      <c r="P636" s="682"/>
      <c r="Q636" s="682"/>
      <c r="R636" s="682"/>
      <c r="S636" s="682"/>
      <c r="T636" s="682"/>
      <c r="U636" s="682"/>
      <c r="V636" s="682"/>
      <c r="W636" s="682"/>
      <c r="X636" s="682"/>
      <c r="Y636" s="682"/>
      <c r="Z636" s="682"/>
    </row>
    <row r="637" spans="1:26" ht="15">
      <c r="A637" s="682"/>
      <c r="B637" s="683"/>
      <c r="C637" s="683"/>
      <c r="D637" s="684"/>
      <c r="E637" s="684"/>
      <c r="F637" s="683"/>
      <c r="G637" s="683"/>
      <c r="H637" s="683"/>
      <c r="I637" s="683"/>
      <c r="J637" s="682"/>
      <c r="K637" s="682"/>
      <c r="L637" s="682"/>
      <c r="M637" s="682"/>
      <c r="N637" s="682"/>
      <c r="O637" s="682"/>
      <c r="P637" s="682"/>
      <c r="Q637" s="682"/>
      <c r="R637" s="682"/>
      <c r="S637" s="682"/>
      <c r="T637" s="682"/>
      <c r="U637" s="682"/>
      <c r="V637" s="682"/>
      <c r="W637" s="682"/>
      <c r="X637" s="682"/>
      <c r="Y637" s="682"/>
      <c r="Z637" s="682"/>
    </row>
    <row r="638" spans="1:26" ht="15">
      <c r="A638" s="682"/>
      <c r="B638" s="683"/>
      <c r="C638" s="683"/>
      <c r="D638" s="684"/>
      <c r="E638" s="684"/>
      <c r="F638" s="683"/>
      <c r="G638" s="683"/>
      <c r="H638" s="683"/>
      <c r="I638" s="683"/>
      <c r="J638" s="682"/>
      <c r="K638" s="682"/>
      <c r="L638" s="682"/>
      <c r="M638" s="682"/>
      <c r="N638" s="682"/>
      <c r="O638" s="682"/>
      <c r="P638" s="682"/>
      <c r="Q638" s="682"/>
      <c r="R638" s="682"/>
      <c r="S638" s="682"/>
      <c r="T638" s="682"/>
      <c r="U638" s="682"/>
      <c r="V638" s="682"/>
      <c r="W638" s="682"/>
      <c r="X638" s="682"/>
      <c r="Y638" s="682"/>
      <c r="Z638" s="682"/>
    </row>
    <row r="639" spans="1:26" ht="15">
      <c r="A639" s="682"/>
      <c r="B639" s="683"/>
      <c r="C639" s="683"/>
      <c r="D639" s="684"/>
      <c r="E639" s="684"/>
      <c r="F639" s="683"/>
      <c r="G639" s="683"/>
      <c r="H639" s="683"/>
      <c r="I639" s="683"/>
      <c r="J639" s="682"/>
      <c r="K639" s="682"/>
      <c r="L639" s="682"/>
      <c r="M639" s="682"/>
      <c r="N639" s="682"/>
      <c r="O639" s="682"/>
      <c r="P639" s="682"/>
      <c r="Q639" s="682"/>
      <c r="R639" s="682"/>
      <c r="S639" s="682"/>
      <c r="T639" s="682"/>
      <c r="U639" s="682"/>
      <c r="V639" s="682"/>
      <c r="W639" s="682"/>
      <c r="X639" s="682"/>
      <c r="Y639" s="682"/>
      <c r="Z639" s="682"/>
    </row>
    <row r="640" spans="1:26" ht="15">
      <c r="A640" s="682"/>
      <c r="B640" s="683"/>
      <c r="C640" s="683"/>
      <c r="D640" s="684"/>
      <c r="E640" s="684"/>
      <c r="F640" s="683"/>
      <c r="G640" s="683"/>
      <c r="H640" s="683"/>
      <c r="I640" s="683"/>
      <c r="J640" s="682"/>
      <c r="K640" s="682"/>
      <c r="L640" s="682"/>
      <c r="M640" s="682"/>
      <c r="N640" s="682"/>
      <c r="O640" s="682"/>
      <c r="P640" s="682"/>
      <c r="Q640" s="682"/>
      <c r="R640" s="682"/>
      <c r="S640" s="682"/>
      <c r="T640" s="682"/>
      <c r="U640" s="682"/>
      <c r="V640" s="682"/>
      <c r="W640" s="682"/>
      <c r="X640" s="682"/>
      <c r="Y640" s="682"/>
      <c r="Z640" s="682"/>
    </row>
    <row r="641" spans="1:26" ht="15">
      <c r="A641" s="682"/>
      <c r="B641" s="683"/>
      <c r="C641" s="683"/>
      <c r="D641" s="684"/>
      <c r="E641" s="684"/>
      <c r="F641" s="683"/>
      <c r="G641" s="683"/>
      <c r="H641" s="683"/>
      <c r="I641" s="683"/>
      <c r="J641" s="682"/>
      <c r="K641" s="682"/>
      <c r="L641" s="682"/>
      <c r="M641" s="682"/>
      <c r="N641" s="682"/>
      <c r="O641" s="682"/>
      <c r="P641" s="682"/>
      <c r="Q641" s="682"/>
      <c r="R641" s="682"/>
      <c r="S641" s="682"/>
      <c r="T641" s="682"/>
      <c r="U641" s="682"/>
      <c r="V641" s="682"/>
      <c r="W641" s="682"/>
      <c r="X641" s="682"/>
      <c r="Y641" s="682"/>
      <c r="Z641" s="682"/>
    </row>
    <row r="642" spans="1:26" ht="15">
      <c r="A642" s="682"/>
      <c r="B642" s="683"/>
      <c r="C642" s="683"/>
      <c r="D642" s="684"/>
      <c r="E642" s="684"/>
      <c r="F642" s="683"/>
      <c r="G642" s="683"/>
      <c r="H642" s="683"/>
      <c r="I642" s="683"/>
      <c r="J642" s="682"/>
      <c r="K642" s="682"/>
      <c r="L642" s="682"/>
      <c r="M642" s="682"/>
      <c r="N642" s="682"/>
      <c r="O642" s="682"/>
      <c r="P642" s="682"/>
      <c r="Q642" s="682"/>
      <c r="R642" s="682"/>
      <c r="S642" s="682"/>
      <c r="T642" s="682"/>
      <c r="U642" s="682"/>
      <c r="V642" s="682"/>
      <c r="W642" s="682"/>
      <c r="X642" s="682"/>
      <c r="Y642" s="682"/>
      <c r="Z642" s="682"/>
    </row>
    <row r="643" spans="1:26" ht="15">
      <c r="A643" s="682"/>
      <c r="B643" s="683"/>
      <c r="C643" s="683"/>
      <c r="D643" s="684"/>
      <c r="E643" s="684"/>
      <c r="F643" s="683"/>
      <c r="G643" s="683"/>
      <c r="H643" s="683"/>
      <c r="I643" s="683"/>
      <c r="J643" s="682"/>
      <c r="K643" s="682"/>
      <c r="L643" s="682"/>
      <c r="M643" s="682"/>
      <c r="N643" s="682"/>
      <c r="O643" s="682"/>
      <c r="P643" s="682"/>
      <c r="Q643" s="682"/>
      <c r="R643" s="682"/>
      <c r="S643" s="682"/>
      <c r="T643" s="682"/>
      <c r="U643" s="682"/>
      <c r="V643" s="682"/>
      <c r="W643" s="682"/>
      <c r="X643" s="682"/>
      <c r="Y643" s="682"/>
      <c r="Z643" s="682"/>
    </row>
    <row r="644" spans="1:26" ht="15">
      <c r="A644" s="682"/>
      <c r="B644" s="683"/>
      <c r="C644" s="683"/>
      <c r="D644" s="684"/>
      <c r="E644" s="684"/>
      <c r="F644" s="683"/>
      <c r="G644" s="683"/>
      <c r="H644" s="683"/>
      <c r="I644" s="683"/>
      <c r="J644" s="682"/>
      <c r="K644" s="682"/>
      <c r="L644" s="682"/>
      <c r="M644" s="682"/>
      <c r="N644" s="682"/>
      <c r="O644" s="682"/>
      <c r="P644" s="682"/>
      <c r="Q644" s="682"/>
      <c r="R644" s="682"/>
      <c r="S644" s="682"/>
      <c r="T644" s="682"/>
      <c r="U644" s="682"/>
      <c r="V644" s="682"/>
      <c r="W644" s="682"/>
      <c r="X644" s="682"/>
      <c r="Y644" s="682"/>
      <c r="Z644" s="682"/>
    </row>
    <row r="645" spans="1:26" ht="15">
      <c r="A645" s="682"/>
      <c r="B645" s="683"/>
      <c r="C645" s="683"/>
      <c r="D645" s="684"/>
      <c r="E645" s="684"/>
      <c r="F645" s="683"/>
      <c r="G645" s="683"/>
      <c r="H645" s="683"/>
      <c r="I645" s="683"/>
      <c r="J645" s="682"/>
      <c r="K645" s="682"/>
      <c r="L645" s="682"/>
      <c r="M645" s="682"/>
      <c r="N645" s="682"/>
      <c r="O645" s="682"/>
      <c r="P645" s="682"/>
      <c r="Q645" s="682"/>
      <c r="R645" s="682"/>
      <c r="S645" s="682"/>
      <c r="T645" s="682"/>
      <c r="U645" s="682"/>
      <c r="V645" s="682"/>
      <c r="W645" s="682"/>
      <c r="X645" s="682"/>
      <c r="Y645" s="682"/>
      <c r="Z645" s="682"/>
    </row>
    <row r="646" spans="1:26" ht="15">
      <c r="A646" s="682"/>
      <c r="B646" s="683"/>
      <c r="C646" s="683"/>
      <c r="D646" s="684"/>
      <c r="E646" s="684"/>
      <c r="F646" s="683"/>
      <c r="G646" s="683"/>
      <c r="H646" s="683"/>
      <c r="I646" s="683"/>
      <c r="J646" s="682"/>
      <c r="K646" s="682"/>
      <c r="L646" s="682"/>
      <c r="M646" s="682"/>
      <c r="N646" s="682"/>
      <c r="O646" s="682"/>
      <c r="P646" s="682"/>
      <c r="Q646" s="682"/>
      <c r="R646" s="682"/>
      <c r="S646" s="682"/>
      <c r="T646" s="682"/>
      <c r="U646" s="682"/>
      <c r="V646" s="682"/>
      <c r="W646" s="682"/>
      <c r="X646" s="682"/>
      <c r="Y646" s="682"/>
      <c r="Z646" s="682"/>
    </row>
    <row r="647" spans="1:26" ht="15">
      <c r="A647" s="682"/>
      <c r="B647" s="683"/>
      <c r="C647" s="683"/>
      <c r="D647" s="684"/>
      <c r="E647" s="684"/>
      <c r="F647" s="683"/>
      <c r="G647" s="683"/>
      <c r="H647" s="683"/>
      <c r="I647" s="683"/>
      <c r="J647" s="682"/>
      <c r="K647" s="682"/>
      <c r="L647" s="682"/>
      <c r="M647" s="682"/>
      <c r="N647" s="682"/>
      <c r="O647" s="682"/>
      <c r="P647" s="682"/>
      <c r="Q647" s="682"/>
      <c r="R647" s="682"/>
      <c r="S647" s="682"/>
      <c r="T647" s="682"/>
      <c r="U647" s="682"/>
      <c r="V647" s="682"/>
      <c r="W647" s="682"/>
      <c r="X647" s="682"/>
      <c r="Y647" s="682"/>
      <c r="Z647" s="682"/>
    </row>
    <row r="648" spans="1:26" ht="15">
      <c r="A648" s="682"/>
      <c r="B648" s="683"/>
      <c r="C648" s="683"/>
      <c r="D648" s="684"/>
      <c r="E648" s="684"/>
      <c r="F648" s="683"/>
      <c r="G648" s="683"/>
      <c r="H648" s="683"/>
      <c r="I648" s="683"/>
      <c r="J648" s="682"/>
      <c r="K648" s="682"/>
      <c r="L648" s="682"/>
      <c r="M648" s="682"/>
      <c r="N648" s="682"/>
      <c r="O648" s="682"/>
      <c r="P648" s="682"/>
      <c r="Q648" s="682"/>
      <c r="R648" s="682"/>
      <c r="S648" s="682"/>
      <c r="T648" s="682"/>
      <c r="U648" s="682"/>
      <c r="V648" s="682"/>
      <c r="W648" s="682"/>
      <c r="X648" s="682"/>
      <c r="Y648" s="682"/>
      <c r="Z648" s="682"/>
    </row>
    <row r="649" spans="1:26" ht="15">
      <c r="A649" s="682"/>
      <c r="B649" s="683"/>
      <c r="C649" s="683"/>
      <c r="D649" s="684"/>
      <c r="E649" s="684"/>
      <c r="F649" s="683"/>
      <c r="G649" s="683"/>
      <c r="H649" s="683"/>
      <c r="I649" s="683"/>
      <c r="J649" s="682"/>
      <c r="K649" s="682"/>
      <c r="L649" s="682"/>
      <c r="M649" s="682"/>
      <c r="N649" s="682"/>
      <c r="O649" s="682"/>
      <c r="P649" s="682"/>
      <c r="Q649" s="682"/>
      <c r="R649" s="682"/>
      <c r="S649" s="682"/>
      <c r="T649" s="682"/>
      <c r="U649" s="682"/>
      <c r="V649" s="682"/>
      <c r="W649" s="682"/>
      <c r="X649" s="682"/>
      <c r="Y649" s="682"/>
      <c r="Z649" s="682"/>
    </row>
    <row r="650" spans="1:26" ht="15">
      <c r="A650" s="682"/>
      <c r="B650" s="683"/>
      <c r="C650" s="683"/>
      <c r="D650" s="684"/>
      <c r="E650" s="684"/>
      <c r="F650" s="683"/>
      <c r="G650" s="683"/>
      <c r="H650" s="683"/>
      <c r="I650" s="683"/>
      <c r="J650" s="682"/>
      <c r="K650" s="682"/>
      <c r="L650" s="682"/>
      <c r="M650" s="682"/>
      <c r="N650" s="682"/>
      <c r="O650" s="682"/>
      <c r="P650" s="682"/>
      <c r="Q650" s="682"/>
      <c r="R650" s="682"/>
      <c r="S650" s="682"/>
      <c r="T650" s="682"/>
      <c r="U650" s="682"/>
      <c r="V650" s="682"/>
      <c r="W650" s="682"/>
      <c r="X650" s="682"/>
      <c r="Y650" s="682"/>
      <c r="Z650" s="682"/>
    </row>
    <row r="651" spans="1:26" ht="15">
      <c r="A651" s="682"/>
      <c r="B651" s="683"/>
      <c r="C651" s="683"/>
      <c r="D651" s="684"/>
      <c r="E651" s="684"/>
      <c r="F651" s="683"/>
      <c r="G651" s="683"/>
      <c r="H651" s="683"/>
      <c r="I651" s="683"/>
      <c r="J651" s="682"/>
      <c r="K651" s="682"/>
      <c r="L651" s="682"/>
      <c r="M651" s="682"/>
      <c r="N651" s="682"/>
      <c r="O651" s="682"/>
      <c r="P651" s="682"/>
      <c r="Q651" s="682"/>
      <c r="R651" s="682"/>
      <c r="S651" s="682"/>
      <c r="T651" s="682"/>
      <c r="U651" s="682"/>
      <c r="V651" s="682"/>
      <c r="W651" s="682"/>
      <c r="X651" s="682"/>
      <c r="Y651" s="682"/>
      <c r="Z651" s="682"/>
    </row>
    <row r="652" spans="1:26" ht="15">
      <c r="A652" s="682"/>
      <c r="B652" s="683"/>
      <c r="C652" s="683"/>
      <c r="D652" s="684"/>
      <c r="E652" s="684"/>
      <c r="F652" s="683"/>
      <c r="G652" s="683"/>
      <c r="H652" s="683"/>
      <c r="I652" s="683"/>
      <c r="J652" s="682"/>
      <c r="K652" s="682"/>
      <c r="L652" s="682"/>
      <c r="M652" s="682"/>
      <c r="N652" s="682"/>
      <c r="O652" s="682"/>
      <c r="P652" s="682"/>
      <c r="Q652" s="682"/>
      <c r="R652" s="682"/>
      <c r="S652" s="682"/>
      <c r="T652" s="682"/>
      <c r="U652" s="682"/>
      <c r="V652" s="682"/>
      <c r="W652" s="682"/>
      <c r="X652" s="682"/>
      <c r="Y652" s="682"/>
      <c r="Z652" s="682"/>
    </row>
    <row r="653" spans="1:26" ht="15">
      <c r="A653" s="682"/>
      <c r="B653" s="683"/>
      <c r="C653" s="683"/>
      <c r="D653" s="684"/>
      <c r="E653" s="684"/>
      <c r="F653" s="683"/>
      <c r="G653" s="683"/>
      <c r="H653" s="683"/>
      <c r="I653" s="683"/>
      <c r="J653" s="682"/>
      <c r="K653" s="682"/>
      <c r="L653" s="682"/>
      <c r="M653" s="682"/>
      <c r="N653" s="682"/>
      <c r="O653" s="682"/>
      <c r="P653" s="682"/>
      <c r="Q653" s="682"/>
      <c r="R653" s="682"/>
      <c r="S653" s="682"/>
      <c r="T653" s="682"/>
      <c r="U653" s="682"/>
      <c r="V653" s="682"/>
      <c r="W653" s="682"/>
      <c r="X653" s="682"/>
      <c r="Y653" s="682"/>
      <c r="Z653" s="682"/>
    </row>
    <row r="654" spans="1:26" ht="15">
      <c r="A654" s="682"/>
      <c r="B654" s="683"/>
      <c r="C654" s="683"/>
      <c r="D654" s="684"/>
      <c r="E654" s="684"/>
      <c r="F654" s="683"/>
      <c r="G654" s="683"/>
      <c r="H654" s="683"/>
      <c r="I654" s="683"/>
      <c r="J654" s="682"/>
      <c r="K654" s="682"/>
      <c r="L654" s="682"/>
      <c r="M654" s="682"/>
      <c r="N654" s="682"/>
      <c r="O654" s="682"/>
      <c r="P654" s="682"/>
      <c r="Q654" s="682"/>
      <c r="R654" s="682"/>
      <c r="S654" s="682"/>
      <c r="T654" s="682"/>
      <c r="U654" s="682"/>
      <c r="V654" s="682"/>
      <c r="W654" s="682"/>
      <c r="X654" s="682"/>
      <c r="Y654" s="682"/>
      <c r="Z654" s="682"/>
    </row>
    <row r="655" spans="1:26" ht="15">
      <c r="A655" s="682"/>
      <c r="B655" s="683"/>
      <c r="C655" s="683"/>
      <c r="D655" s="684"/>
      <c r="E655" s="684"/>
      <c r="F655" s="683"/>
      <c r="G655" s="683"/>
      <c r="H655" s="683"/>
      <c r="I655" s="683"/>
      <c r="J655" s="682"/>
      <c r="K655" s="682"/>
      <c r="L655" s="682"/>
      <c r="M655" s="682"/>
      <c r="N655" s="682"/>
      <c r="O655" s="682"/>
      <c r="P655" s="682"/>
      <c r="Q655" s="682"/>
      <c r="R655" s="682"/>
      <c r="S655" s="682"/>
      <c r="T655" s="682"/>
      <c r="U655" s="682"/>
      <c r="V655" s="682"/>
      <c r="W655" s="682"/>
      <c r="X655" s="682"/>
      <c r="Y655" s="682"/>
      <c r="Z655" s="682"/>
    </row>
    <row r="656" spans="1:26" ht="15">
      <c r="A656" s="682"/>
      <c r="B656" s="683"/>
      <c r="C656" s="683"/>
      <c r="D656" s="684"/>
      <c r="E656" s="684"/>
      <c r="F656" s="683"/>
      <c r="G656" s="683"/>
      <c r="H656" s="683"/>
      <c r="I656" s="683"/>
      <c r="J656" s="682"/>
      <c r="K656" s="682"/>
      <c r="L656" s="682"/>
      <c r="M656" s="682"/>
      <c r="N656" s="682"/>
      <c r="O656" s="682"/>
      <c r="P656" s="682"/>
      <c r="Q656" s="682"/>
      <c r="R656" s="682"/>
      <c r="S656" s="682"/>
      <c r="T656" s="682"/>
      <c r="U656" s="682"/>
      <c r="V656" s="682"/>
      <c r="W656" s="682"/>
      <c r="X656" s="682"/>
      <c r="Y656" s="682"/>
      <c r="Z656" s="682"/>
    </row>
    <row r="657" spans="1:26" ht="15">
      <c r="A657" s="682"/>
      <c r="B657" s="683"/>
      <c r="C657" s="683"/>
      <c r="D657" s="684"/>
      <c r="E657" s="684"/>
      <c r="F657" s="683"/>
      <c r="G657" s="683"/>
      <c r="H657" s="683"/>
      <c r="I657" s="683"/>
      <c r="J657" s="682"/>
      <c r="K657" s="682"/>
      <c r="L657" s="682"/>
      <c r="M657" s="682"/>
      <c r="N657" s="682"/>
      <c r="O657" s="682"/>
      <c r="P657" s="682"/>
      <c r="Q657" s="682"/>
      <c r="R657" s="682"/>
      <c r="S657" s="682"/>
      <c r="T657" s="682"/>
      <c r="U657" s="682"/>
      <c r="V657" s="682"/>
      <c r="W657" s="682"/>
      <c r="X657" s="682"/>
      <c r="Y657" s="682"/>
      <c r="Z657" s="682"/>
    </row>
    <row r="658" spans="1:26" ht="15">
      <c r="A658" s="682"/>
      <c r="B658" s="683"/>
      <c r="C658" s="683"/>
      <c r="D658" s="684"/>
      <c r="E658" s="684"/>
      <c r="F658" s="683"/>
      <c r="G658" s="683"/>
      <c r="H658" s="683"/>
      <c r="I658" s="683"/>
      <c r="J658" s="682"/>
      <c r="K658" s="682"/>
      <c r="L658" s="682"/>
      <c r="M658" s="682"/>
      <c r="N658" s="682"/>
      <c r="O658" s="682"/>
      <c r="P658" s="682"/>
      <c r="Q658" s="682"/>
      <c r="R658" s="682"/>
      <c r="S658" s="682"/>
      <c r="T658" s="682"/>
      <c r="U658" s="682"/>
      <c r="V658" s="682"/>
      <c r="W658" s="682"/>
      <c r="X658" s="682"/>
      <c r="Y658" s="682"/>
      <c r="Z658" s="682"/>
    </row>
    <row r="659" spans="1:26" ht="15">
      <c r="A659" s="682"/>
      <c r="B659" s="683"/>
      <c r="C659" s="683"/>
      <c r="D659" s="684"/>
      <c r="E659" s="684"/>
      <c r="F659" s="683"/>
      <c r="G659" s="683"/>
      <c r="H659" s="683"/>
      <c r="I659" s="683"/>
      <c r="J659" s="682"/>
      <c r="K659" s="682"/>
      <c r="L659" s="682"/>
      <c r="M659" s="682"/>
      <c r="N659" s="682"/>
      <c r="O659" s="682"/>
      <c r="P659" s="682"/>
      <c r="Q659" s="682"/>
      <c r="R659" s="682"/>
      <c r="S659" s="682"/>
      <c r="T659" s="682"/>
      <c r="U659" s="682"/>
      <c r="V659" s="682"/>
      <c r="W659" s="682"/>
      <c r="X659" s="682"/>
      <c r="Y659" s="682"/>
      <c r="Z659" s="682"/>
    </row>
    <row r="660" spans="1:26" ht="15">
      <c r="A660" s="682"/>
      <c r="B660" s="683"/>
      <c r="C660" s="683"/>
      <c r="D660" s="684"/>
      <c r="E660" s="684"/>
      <c r="F660" s="683"/>
      <c r="G660" s="683"/>
      <c r="H660" s="683"/>
      <c r="I660" s="683"/>
      <c r="J660" s="682"/>
      <c r="K660" s="682"/>
      <c r="L660" s="682"/>
      <c r="M660" s="682"/>
      <c r="N660" s="682"/>
      <c r="O660" s="682"/>
      <c r="P660" s="682"/>
      <c r="Q660" s="682"/>
      <c r="R660" s="682"/>
      <c r="S660" s="682"/>
      <c r="T660" s="682"/>
      <c r="U660" s="682"/>
      <c r="V660" s="682"/>
      <c r="W660" s="682"/>
      <c r="X660" s="682"/>
      <c r="Y660" s="682"/>
      <c r="Z660" s="682"/>
    </row>
    <row r="661" spans="1:26" ht="15">
      <c r="A661" s="682"/>
      <c r="B661" s="683"/>
      <c r="C661" s="683"/>
      <c r="D661" s="684"/>
      <c r="E661" s="684"/>
      <c r="F661" s="683"/>
      <c r="G661" s="683"/>
      <c r="H661" s="683"/>
      <c r="I661" s="683"/>
      <c r="J661" s="682"/>
      <c r="K661" s="682"/>
      <c r="L661" s="682"/>
      <c r="M661" s="682"/>
      <c r="N661" s="682"/>
      <c r="O661" s="682"/>
      <c r="P661" s="682"/>
      <c r="Q661" s="682"/>
      <c r="R661" s="682"/>
      <c r="S661" s="682"/>
      <c r="T661" s="682"/>
      <c r="U661" s="682"/>
      <c r="V661" s="682"/>
      <c r="W661" s="682"/>
      <c r="X661" s="682"/>
      <c r="Y661" s="682"/>
      <c r="Z661" s="682"/>
    </row>
    <row r="662" spans="1:26" ht="15">
      <c r="A662" s="682"/>
      <c r="B662" s="683"/>
      <c r="C662" s="683"/>
      <c r="D662" s="684"/>
      <c r="E662" s="684"/>
      <c r="F662" s="683"/>
      <c r="G662" s="683"/>
      <c r="H662" s="683"/>
      <c r="I662" s="683"/>
      <c r="J662" s="682"/>
      <c r="K662" s="682"/>
      <c r="L662" s="682"/>
      <c r="M662" s="682"/>
      <c r="N662" s="682"/>
      <c r="O662" s="682"/>
      <c r="P662" s="682"/>
      <c r="Q662" s="682"/>
      <c r="R662" s="682"/>
      <c r="S662" s="682"/>
      <c r="T662" s="682"/>
      <c r="U662" s="682"/>
      <c r="V662" s="682"/>
      <c r="W662" s="682"/>
      <c r="X662" s="682"/>
      <c r="Y662" s="682"/>
      <c r="Z662" s="682"/>
    </row>
    <row r="663" spans="1:26" ht="15">
      <c r="A663" s="682"/>
      <c r="B663" s="683"/>
      <c r="C663" s="683"/>
      <c r="D663" s="684"/>
      <c r="E663" s="684"/>
      <c r="F663" s="683"/>
      <c r="G663" s="683"/>
      <c r="H663" s="683"/>
      <c r="I663" s="683"/>
      <c r="J663" s="682"/>
      <c r="K663" s="682"/>
      <c r="L663" s="682"/>
      <c r="M663" s="682"/>
      <c r="N663" s="682"/>
      <c r="O663" s="682"/>
      <c r="P663" s="682"/>
      <c r="Q663" s="682"/>
      <c r="R663" s="682"/>
      <c r="S663" s="682"/>
      <c r="T663" s="682"/>
      <c r="U663" s="682"/>
      <c r="V663" s="682"/>
      <c r="W663" s="682"/>
      <c r="X663" s="682"/>
      <c r="Y663" s="682"/>
      <c r="Z663" s="682"/>
    </row>
    <row r="664" spans="1:26" ht="15">
      <c r="A664" s="682"/>
      <c r="B664" s="683"/>
      <c r="C664" s="683"/>
      <c r="D664" s="684"/>
      <c r="E664" s="684"/>
      <c r="F664" s="683"/>
      <c r="G664" s="683"/>
      <c r="H664" s="683"/>
      <c r="I664" s="683"/>
      <c r="J664" s="682"/>
      <c r="K664" s="682"/>
      <c r="L664" s="682"/>
      <c r="M664" s="682"/>
      <c r="N664" s="682"/>
      <c r="O664" s="682"/>
      <c r="P664" s="682"/>
      <c r="Q664" s="682"/>
      <c r="R664" s="682"/>
      <c r="S664" s="682"/>
      <c r="T664" s="682"/>
      <c r="U664" s="682"/>
      <c r="V664" s="682"/>
      <c r="W664" s="682"/>
      <c r="X664" s="682"/>
      <c r="Y664" s="682"/>
      <c r="Z664" s="682"/>
    </row>
    <row r="665" spans="1:26" ht="15">
      <c r="A665" s="682"/>
      <c r="B665" s="683"/>
      <c r="C665" s="683"/>
      <c r="D665" s="684"/>
      <c r="E665" s="684"/>
      <c r="F665" s="683"/>
      <c r="G665" s="683"/>
      <c r="H665" s="683"/>
      <c r="I665" s="683"/>
      <c r="J665" s="682"/>
      <c r="K665" s="682"/>
      <c r="L665" s="682"/>
      <c r="M665" s="682"/>
      <c r="N665" s="682"/>
      <c r="O665" s="682"/>
      <c r="P665" s="682"/>
      <c r="Q665" s="682"/>
      <c r="R665" s="682"/>
      <c r="S665" s="682"/>
      <c r="T665" s="682"/>
      <c r="U665" s="682"/>
      <c r="V665" s="682"/>
      <c r="W665" s="682"/>
      <c r="X665" s="682"/>
      <c r="Y665" s="682"/>
      <c r="Z665" s="682"/>
    </row>
    <row r="666" spans="1:26" ht="15">
      <c r="A666" s="682"/>
      <c r="B666" s="683"/>
      <c r="C666" s="683"/>
      <c r="D666" s="684"/>
      <c r="E666" s="684"/>
      <c r="F666" s="683"/>
      <c r="G666" s="683"/>
      <c r="H666" s="683"/>
      <c r="I666" s="683"/>
      <c r="J666" s="682"/>
      <c r="K666" s="682"/>
      <c r="L666" s="682"/>
      <c r="M666" s="682"/>
      <c r="N666" s="682"/>
      <c r="O666" s="682"/>
      <c r="P666" s="682"/>
      <c r="Q666" s="682"/>
      <c r="R666" s="682"/>
      <c r="S666" s="682"/>
      <c r="T666" s="682"/>
      <c r="U666" s="682"/>
      <c r="V666" s="682"/>
      <c r="W666" s="682"/>
      <c r="X666" s="682"/>
      <c r="Y666" s="682"/>
      <c r="Z666" s="682"/>
    </row>
    <row r="667" spans="1:26" ht="15">
      <c r="A667" s="682"/>
      <c r="B667" s="683"/>
      <c r="C667" s="683"/>
      <c r="D667" s="684"/>
      <c r="E667" s="684"/>
      <c r="F667" s="683"/>
      <c r="G667" s="683"/>
      <c r="H667" s="683"/>
      <c r="I667" s="683"/>
      <c r="J667" s="682"/>
      <c r="K667" s="682"/>
      <c r="L667" s="682"/>
      <c r="M667" s="682"/>
      <c r="N667" s="682"/>
      <c r="O667" s="682"/>
      <c r="P667" s="682"/>
      <c r="Q667" s="682"/>
      <c r="R667" s="682"/>
      <c r="S667" s="682"/>
      <c r="T667" s="682"/>
      <c r="U667" s="682"/>
      <c r="V667" s="682"/>
      <c r="W667" s="682"/>
      <c r="X667" s="682"/>
      <c r="Y667" s="682"/>
      <c r="Z667" s="682"/>
    </row>
    <row r="668" spans="1:26" ht="15">
      <c r="A668" s="682"/>
      <c r="B668" s="683"/>
      <c r="C668" s="683"/>
      <c r="D668" s="684"/>
      <c r="E668" s="684"/>
      <c r="F668" s="683"/>
      <c r="G668" s="683"/>
      <c r="H668" s="683"/>
      <c r="I668" s="683"/>
      <c r="J668" s="682"/>
      <c r="K668" s="682"/>
      <c r="L668" s="682"/>
      <c r="M668" s="682"/>
      <c r="N668" s="682"/>
      <c r="O668" s="682"/>
      <c r="P668" s="682"/>
      <c r="Q668" s="682"/>
      <c r="R668" s="682"/>
      <c r="S668" s="682"/>
      <c r="T668" s="682"/>
      <c r="U668" s="682"/>
      <c r="V668" s="682"/>
      <c r="W668" s="682"/>
      <c r="X668" s="682"/>
      <c r="Y668" s="682"/>
      <c r="Z668" s="682"/>
    </row>
    <row r="669" spans="1:26" ht="15">
      <c r="A669" s="682"/>
      <c r="B669" s="683"/>
      <c r="C669" s="683"/>
      <c r="D669" s="684"/>
      <c r="E669" s="684"/>
      <c r="F669" s="683"/>
      <c r="G669" s="683"/>
      <c r="H669" s="683"/>
      <c r="I669" s="683"/>
      <c r="J669" s="682"/>
      <c r="K669" s="682"/>
      <c r="L669" s="682"/>
      <c r="M669" s="682"/>
      <c r="N669" s="682"/>
      <c r="O669" s="682"/>
      <c r="P669" s="682"/>
      <c r="Q669" s="682"/>
      <c r="R669" s="682"/>
      <c r="S669" s="682"/>
      <c r="T669" s="682"/>
      <c r="U669" s="682"/>
      <c r="V669" s="682"/>
      <c r="W669" s="682"/>
      <c r="X669" s="682"/>
      <c r="Y669" s="682"/>
      <c r="Z669" s="682"/>
    </row>
    <row r="670" spans="1:26" ht="15">
      <c r="A670" s="682"/>
      <c r="B670" s="683"/>
      <c r="C670" s="683"/>
      <c r="D670" s="684"/>
      <c r="E670" s="684"/>
      <c r="F670" s="683"/>
      <c r="G670" s="683"/>
      <c r="H670" s="683"/>
      <c r="I670" s="683"/>
      <c r="J670" s="682"/>
      <c r="K670" s="682"/>
      <c r="L670" s="682"/>
      <c r="M670" s="682"/>
      <c r="N670" s="682"/>
      <c r="O670" s="682"/>
      <c r="P670" s="682"/>
      <c r="Q670" s="682"/>
      <c r="R670" s="682"/>
      <c r="S670" s="682"/>
      <c r="T670" s="682"/>
      <c r="U670" s="682"/>
      <c r="V670" s="682"/>
      <c r="W670" s="682"/>
      <c r="X670" s="682"/>
      <c r="Y670" s="682"/>
      <c r="Z670" s="682"/>
    </row>
    <row r="671" spans="1:26" ht="15">
      <c r="A671" s="682"/>
      <c r="B671" s="683"/>
      <c r="C671" s="683"/>
      <c r="D671" s="684"/>
      <c r="E671" s="684"/>
      <c r="F671" s="683"/>
      <c r="G671" s="683"/>
      <c r="H671" s="683"/>
      <c r="I671" s="683"/>
      <c r="J671" s="682"/>
      <c r="K671" s="682"/>
      <c r="L671" s="682"/>
      <c r="M671" s="682"/>
      <c r="N671" s="682"/>
      <c r="O671" s="682"/>
      <c r="P671" s="682"/>
      <c r="Q671" s="682"/>
      <c r="R671" s="682"/>
      <c r="S671" s="682"/>
      <c r="T671" s="682"/>
      <c r="U671" s="682"/>
      <c r="V671" s="682"/>
      <c r="W671" s="682"/>
      <c r="X671" s="682"/>
      <c r="Y671" s="682"/>
      <c r="Z671" s="682"/>
    </row>
    <row r="672" spans="1:26" ht="15">
      <c r="A672" s="682"/>
      <c r="B672" s="683"/>
      <c r="C672" s="683"/>
      <c r="D672" s="684"/>
      <c r="E672" s="684"/>
      <c r="F672" s="683"/>
      <c r="G672" s="683"/>
      <c r="H672" s="683"/>
      <c r="I672" s="683"/>
      <c r="J672" s="682"/>
      <c r="K672" s="682"/>
      <c r="L672" s="682"/>
      <c r="M672" s="682"/>
      <c r="N672" s="682"/>
      <c r="O672" s="682"/>
      <c r="P672" s="682"/>
      <c r="Q672" s="682"/>
      <c r="R672" s="682"/>
      <c r="S672" s="682"/>
      <c r="T672" s="682"/>
      <c r="U672" s="682"/>
      <c r="V672" s="682"/>
      <c r="W672" s="682"/>
      <c r="X672" s="682"/>
      <c r="Y672" s="682"/>
      <c r="Z672" s="682"/>
    </row>
    <row r="673" spans="1:26" ht="15">
      <c r="A673" s="682"/>
      <c r="B673" s="683"/>
      <c r="C673" s="683"/>
      <c r="D673" s="684"/>
      <c r="E673" s="684"/>
      <c r="F673" s="683"/>
      <c r="G673" s="683"/>
      <c r="H673" s="683"/>
      <c r="I673" s="683"/>
      <c r="J673" s="682"/>
      <c r="K673" s="682"/>
      <c r="L673" s="682"/>
      <c r="M673" s="682"/>
      <c r="N673" s="682"/>
      <c r="O673" s="682"/>
      <c r="P673" s="682"/>
      <c r="Q673" s="682"/>
      <c r="R673" s="682"/>
      <c r="S673" s="682"/>
      <c r="T673" s="682"/>
      <c r="U673" s="682"/>
      <c r="V673" s="682"/>
      <c r="W673" s="682"/>
      <c r="X673" s="682"/>
      <c r="Y673" s="682"/>
      <c r="Z673" s="682"/>
    </row>
    <row r="674" spans="1:26" ht="15">
      <c r="A674" s="682"/>
      <c r="B674" s="683"/>
      <c r="C674" s="683"/>
      <c r="D674" s="684"/>
      <c r="E674" s="684"/>
      <c r="F674" s="683"/>
      <c r="G674" s="683"/>
      <c r="H674" s="683"/>
      <c r="I674" s="683"/>
      <c r="J674" s="682"/>
      <c r="K674" s="682"/>
      <c r="L674" s="682"/>
      <c r="M674" s="682"/>
      <c r="N674" s="682"/>
      <c r="O674" s="682"/>
      <c r="P674" s="682"/>
      <c r="Q674" s="682"/>
      <c r="R674" s="682"/>
      <c r="S674" s="682"/>
      <c r="T674" s="682"/>
      <c r="U674" s="682"/>
      <c r="V674" s="682"/>
      <c r="W674" s="682"/>
      <c r="X674" s="682"/>
      <c r="Y674" s="682"/>
      <c r="Z674" s="682"/>
    </row>
    <row r="675" spans="1:26" ht="15">
      <c r="A675" s="682"/>
      <c r="B675" s="683"/>
      <c r="C675" s="683"/>
      <c r="D675" s="684"/>
      <c r="E675" s="684"/>
      <c r="F675" s="683"/>
      <c r="G675" s="683"/>
      <c r="H675" s="683"/>
      <c r="I675" s="683"/>
      <c r="J675" s="682"/>
      <c r="K675" s="682"/>
      <c r="L675" s="682"/>
      <c r="M675" s="682"/>
      <c r="N675" s="682"/>
      <c r="O675" s="682"/>
      <c r="P675" s="682"/>
      <c r="Q675" s="682"/>
      <c r="R675" s="682"/>
      <c r="S675" s="682"/>
      <c r="T675" s="682"/>
      <c r="U675" s="682"/>
      <c r="V675" s="682"/>
      <c r="W675" s="682"/>
      <c r="X675" s="682"/>
      <c r="Y675" s="682"/>
      <c r="Z675" s="682"/>
    </row>
    <row r="676" spans="1:26" ht="15">
      <c r="A676" s="682"/>
      <c r="B676" s="683"/>
      <c r="C676" s="683"/>
      <c r="D676" s="684"/>
      <c r="E676" s="684"/>
      <c r="F676" s="683"/>
      <c r="G676" s="683"/>
      <c r="H676" s="683"/>
      <c r="I676" s="683"/>
      <c r="J676" s="682"/>
      <c r="K676" s="682"/>
      <c r="L676" s="682"/>
      <c r="M676" s="682"/>
      <c r="N676" s="682"/>
      <c r="O676" s="682"/>
      <c r="P676" s="682"/>
      <c r="Q676" s="682"/>
      <c r="R676" s="682"/>
      <c r="S676" s="682"/>
      <c r="T676" s="682"/>
      <c r="U676" s="682"/>
      <c r="V676" s="682"/>
      <c r="W676" s="682"/>
      <c r="X676" s="682"/>
      <c r="Y676" s="682"/>
      <c r="Z676" s="682"/>
    </row>
    <row r="677" spans="1:26" ht="15">
      <c r="A677" s="682"/>
      <c r="B677" s="683"/>
      <c r="C677" s="683"/>
      <c r="D677" s="684"/>
      <c r="E677" s="684"/>
      <c r="F677" s="683"/>
      <c r="G677" s="683"/>
      <c r="H677" s="683"/>
      <c r="I677" s="683"/>
      <c r="J677" s="682"/>
      <c r="K677" s="682"/>
      <c r="L677" s="682"/>
      <c r="M677" s="682"/>
      <c r="N677" s="682"/>
      <c r="O677" s="682"/>
      <c r="P677" s="682"/>
      <c r="Q677" s="682"/>
      <c r="R677" s="682"/>
      <c r="S677" s="682"/>
      <c r="T677" s="682"/>
      <c r="U677" s="682"/>
      <c r="V677" s="682"/>
      <c r="W677" s="682"/>
      <c r="X677" s="682"/>
      <c r="Y677" s="682"/>
      <c r="Z677" s="682"/>
    </row>
    <row r="678" spans="1:26" ht="15">
      <c r="A678" s="682"/>
      <c r="B678" s="683"/>
      <c r="C678" s="683"/>
      <c r="D678" s="684"/>
      <c r="E678" s="684"/>
      <c r="F678" s="683"/>
      <c r="G678" s="683"/>
      <c r="H678" s="683"/>
      <c r="I678" s="683"/>
      <c r="J678" s="682"/>
      <c r="K678" s="682"/>
      <c r="L678" s="682"/>
      <c r="M678" s="682"/>
      <c r="N678" s="682"/>
      <c r="O678" s="682"/>
      <c r="P678" s="682"/>
      <c r="Q678" s="682"/>
      <c r="R678" s="682"/>
      <c r="S678" s="682"/>
      <c r="T678" s="682"/>
      <c r="U678" s="682"/>
      <c r="V678" s="682"/>
      <c r="W678" s="682"/>
      <c r="X678" s="682"/>
      <c r="Y678" s="682"/>
      <c r="Z678" s="682"/>
    </row>
    <row r="679" spans="1:26" ht="15">
      <c r="A679" s="682"/>
      <c r="B679" s="683"/>
      <c r="C679" s="683"/>
      <c r="D679" s="684"/>
      <c r="E679" s="684"/>
      <c r="F679" s="683"/>
      <c r="G679" s="683"/>
      <c r="H679" s="683"/>
      <c r="I679" s="683"/>
      <c r="J679" s="682"/>
      <c r="K679" s="682"/>
      <c r="L679" s="682"/>
      <c r="M679" s="682"/>
      <c r="N679" s="682"/>
      <c r="O679" s="682"/>
      <c r="P679" s="682"/>
      <c r="Q679" s="682"/>
      <c r="R679" s="682"/>
      <c r="S679" s="682"/>
      <c r="T679" s="682"/>
      <c r="U679" s="682"/>
      <c r="V679" s="682"/>
      <c r="W679" s="682"/>
      <c r="X679" s="682"/>
      <c r="Y679" s="682"/>
      <c r="Z679" s="682"/>
    </row>
    <row r="680" spans="1:26" ht="15">
      <c r="A680" s="682"/>
      <c r="B680" s="683"/>
      <c r="C680" s="683"/>
      <c r="D680" s="684"/>
      <c r="E680" s="684"/>
      <c r="F680" s="683"/>
      <c r="G680" s="683"/>
      <c r="H680" s="683"/>
      <c r="I680" s="683"/>
      <c r="J680" s="682"/>
      <c r="K680" s="682"/>
      <c r="L680" s="682"/>
      <c r="M680" s="682"/>
      <c r="N680" s="682"/>
      <c r="O680" s="682"/>
      <c r="P680" s="682"/>
      <c r="Q680" s="682"/>
      <c r="R680" s="682"/>
      <c r="S680" s="682"/>
      <c r="T680" s="682"/>
      <c r="U680" s="682"/>
      <c r="V680" s="682"/>
      <c r="W680" s="682"/>
      <c r="X680" s="682"/>
      <c r="Y680" s="682"/>
      <c r="Z680" s="682"/>
    </row>
    <row r="681" spans="1:26" ht="15">
      <c r="A681" s="682"/>
      <c r="B681" s="683"/>
      <c r="C681" s="683"/>
      <c r="D681" s="684"/>
      <c r="E681" s="684"/>
      <c r="F681" s="683"/>
      <c r="G681" s="683"/>
      <c r="H681" s="683"/>
      <c r="I681" s="683"/>
      <c r="J681" s="682"/>
      <c r="K681" s="682"/>
      <c r="L681" s="682"/>
      <c r="M681" s="682"/>
      <c r="N681" s="682"/>
      <c r="O681" s="682"/>
      <c r="P681" s="682"/>
      <c r="Q681" s="682"/>
      <c r="R681" s="682"/>
      <c r="S681" s="682"/>
      <c r="T681" s="682"/>
      <c r="U681" s="682"/>
      <c r="V681" s="682"/>
      <c r="W681" s="682"/>
      <c r="X681" s="682"/>
      <c r="Y681" s="682"/>
      <c r="Z681" s="682"/>
    </row>
    <row r="682" spans="1:26" ht="15">
      <c r="A682" s="682"/>
      <c r="B682" s="683"/>
      <c r="C682" s="683"/>
      <c r="D682" s="684"/>
      <c r="E682" s="684"/>
      <c r="F682" s="683"/>
      <c r="G682" s="683"/>
      <c r="H682" s="683"/>
      <c r="I682" s="683"/>
      <c r="J682" s="682"/>
      <c r="K682" s="682"/>
      <c r="L682" s="682"/>
      <c r="M682" s="682"/>
      <c r="N682" s="682"/>
      <c r="O682" s="682"/>
      <c r="P682" s="682"/>
      <c r="Q682" s="682"/>
      <c r="R682" s="682"/>
      <c r="S682" s="682"/>
      <c r="T682" s="682"/>
      <c r="U682" s="682"/>
      <c r="V682" s="682"/>
      <c r="W682" s="682"/>
      <c r="X682" s="682"/>
      <c r="Y682" s="682"/>
      <c r="Z682" s="682"/>
    </row>
    <row r="683" spans="1:26" ht="15">
      <c r="A683" s="682"/>
      <c r="B683" s="683"/>
      <c r="C683" s="683"/>
      <c r="D683" s="684"/>
      <c r="E683" s="684"/>
      <c r="F683" s="683"/>
      <c r="G683" s="683"/>
      <c r="H683" s="683"/>
      <c r="I683" s="683"/>
      <c r="J683" s="682"/>
      <c r="K683" s="682"/>
      <c r="L683" s="682"/>
      <c r="M683" s="682"/>
      <c r="N683" s="682"/>
      <c r="O683" s="682"/>
      <c r="P683" s="682"/>
      <c r="Q683" s="682"/>
      <c r="R683" s="682"/>
      <c r="S683" s="682"/>
      <c r="T683" s="682"/>
      <c r="U683" s="682"/>
      <c r="V683" s="682"/>
      <c r="W683" s="682"/>
      <c r="X683" s="682"/>
      <c r="Y683" s="682"/>
      <c r="Z683" s="682"/>
    </row>
    <row r="684" spans="1:26" ht="15">
      <c r="A684" s="682"/>
      <c r="B684" s="683"/>
      <c r="C684" s="683"/>
      <c r="D684" s="684"/>
      <c r="E684" s="684"/>
      <c r="F684" s="683"/>
      <c r="G684" s="683"/>
      <c r="H684" s="683"/>
      <c r="I684" s="683"/>
      <c r="J684" s="682"/>
      <c r="K684" s="682"/>
      <c r="L684" s="682"/>
      <c r="M684" s="682"/>
      <c r="N684" s="682"/>
      <c r="O684" s="682"/>
      <c r="P684" s="682"/>
      <c r="Q684" s="682"/>
      <c r="R684" s="682"/>
      <c r="S684" s="682"/>
      <c r="T684" s="682"/>
      <c r="U684" s="682"/>
      <c r="V684" s="682"/>
      <c r="W684" s="682"/>
      <c r="X684" s="682"/>
      <c r="Y684" s="682"/>
      <c r="Z684" s="682"/>
    </row>
    <row r="685" spans="1:26" ht="15">
      <c r="A685" s="682"/>
      <c r="B685" s="683"/>
      <c r="C685" s="683"/>
      <c r="D685" s="684"/>
      <c r="E685" s="684"/>
      <c r="F685" s="683"/>
      <c r="G685" s="683"/>
      <c r="H685" s="683"/>
      <c r="I685" s="683"/>
      <c r="J685" s="682"/>
      <c r="K685" s="682"/>
      <c r="L685" s="682"/>
      <c r="M685" s="682"/>
      <c r="N685" s="682"/>
      <c r="O685" s="682"/>
      <c r="P685" s="682"/>
      <c r="Q685" s="682"/>
      <c r="R685" s="682"/>
      <c r="S685" s="682"/>
      <c r="T685" s="682"/>
      <c r="U685" s="682"/>
      <c r="V685" s="682"/>
      <c r="W685" s="682"/>
      <c r="X685" s="682"/>
      <c r="Y685" s="682"/>
      <c r="Z685" s="682"/>
    </row>
    <row r="686" spans="1:26" ht="15">
      <c r="A686" s="682"/>
      <c r="B686" s="683"/>
      <c r="C686" s="683"/>
      <c r="D686" s="684"/>
      <c r="E686" s="684"/>
      <c r="F686" s="683"/>
      <c r="G686" s="683"/>
      <c r="H686" s="683"/>
      <c r="I686" s="683"/>
      <c r="J686" s="682"/>
      <c r="K686" s="682"/>
      <c r="L686" s="682"/>
      <c r="M686" s="682"/>
      <c r="N686" s="682"/>
      <c r="O686" s="682"/>
      <c r="P686" s="682"/>
      <c r="Q686" s="682"/>
      <c r="R686" s="682"/>
      <c r="S686" s="682"/>
      <c r="T686" s="682"/>
      <c r="U686" s="682"/>
      <c r="V686" s="682"/>
      <c r="W686" s="682"/>
      <c r="X686" s="682"/>
      <c r="Y686" s="682"/>
      <c r="Z686" s="682"/>
    </row>
    <row r="687" spans="1:26" ht="15">
      <c r="A687" s="682"/>
      <c r="B687" s="683"/>
      <c r="C687" s="683"/>
      <c r="D687" s="684"/>
      <c r="E687" s="684"/>
      <c r="F687" s="683"/>
      <c r="G687" s="683"/>
      <c r="H687" s="683"/>
      <c r="I687" s="683"/>
      <c r="J687" s="682"/>
      <c r="K687" s="682"/>
      <c r="L687" s="682"/>
      <c r="M687" s="682"/>
      <c r="N687" s="682"/>
      <c r="O687" s="682"/>
      <c r="P687" s="682"/>
      <c r="Q687" s="682"/>
      <c r="R687" s="682"/>
      <c r="S687" s="682"/>
      <c r="T687" s="682"/>
      <c r="U687" s="682"/>
      <c r="V687" s="682"/>
      <c r="W687" s="682"/>
      <c r="X687" s="682"/>
      <c r="Y687" s="682"/>
      <c r="Z687" s="682"/>
    </row>
    <row r="688" spans="1:26" ht="15">
      <c r="A688" s="682"/>
      <c r="B688" s="683"/>
      <c r="C688" s="683"/>
      <c r="D688" s="684"/>
      <c r="E688" s="684"/>
      <c r="F688" s="683"/>
      <c r="G688" s="683"/>
      <c r="H688" s="683"/>
      <c r="I688" s="683"/>
      <c r="J688" s="682"/>
      <c r="K688" s="682"/>
      <c r="L688" s="682"/>
      <c r="M688" s="682"/>
      <c r="N688" s="682"/>
      <c r="O688" s="682"/>
      <c r="P688" s="682"/>
      <c r="Q688" s="682"/>
      <c r="R688" s="682"/>
      <c r="S688" s="682"/>
      <c r="T688" s="682"/>
      <c r="U688" s="682"/>
      <c r="V688" s="682"/>
      <c r="W688" s="682"/>
      <c r="X688" s="682"/>
      <c r="Y688" s="682"/>
      <c r="Z688" s="682"/>
    </row>
    <row r="689" spans="1:26" ht="15">
      <c r="A689" s="682"/>
      <c r="B689" s="683"/>
      <c r="C689" s="683"/>
      <c r="D689" s="684"/>
      <c r="E689" s="684"/>
      <c r="F689" s="683"/>
      <c r="G689" s="683"/>
      <c r="H689" s="683"/>
      <c r="I689" s="683"/>
      <c r="J689" s="682"/>
      <c r="K689" s="682"/>
      <c r="L689" s="682"/>
      <c r="M689" s="682"/>
      <c r="N689" s="682"/>
      <c r="O689" s="682"/>
      <c r="P689" s="682"/>
      <c r="Q689" s="682"/>
      <c r="R689" s="682"/>
      <c r="S689" s="682"/>
      <c r="T689" s="682"/>
      <c r="U689" s="682"/>
      <c r="V689" s="682"/>
      <c r="W689" s="682"/>
      <c r="X689" s="682"/>
      <c r="Y689" s="682"/>
      <c r="Z689" s="682"/>
    </row>
    <row r="690" spans="1:26" ht="15">
      <c r="A690" s="682"/>
      <c r="B690" s="683"/>
      <c r="C690" s="683"/>
      <c r="D690" s="684"/>
      <c r="E690" s="684"/>
      <c r="F690" s="683"/>
      <c r="G690" s="683"/>
      <c r="H690" s="683"/>
      <c r="I690" s="683"/>
      <c r="J690" s="682"/>
      <c r="K690" s="682"/>
      <c r="L690" s="682"/>
      <c r="M690" s="682"/>
      <c r="N690" s="682"/>
      <c r="O690" s="682"/>
      <c r="P690" s="682"/>
      <c r="Q690" s="682"/>
      <c r="R690" s="682"/>
      <c r="S690" s="682"/>
      <c r="T690" s="682"/>
      <c r="U690" s="682"/>
      <c r="V690" s="682"/>
      <c r="W690" s="682"/>
      <c r="X690" s="682"/>
      <c r="Y690" s="682"/>
      <c r="Z690" s="682"/>
    </row>
    <row r="691" spans="1:26" ht="15">
      <c r="A691" s="682"/>
      <c r="B691" s="683"/>
      <c r="C691" s="683"/>
      <c r="D691" s="684"/>
      <c r="E691" s="684"/>
      <c r="F691" s="683"/>
      <c r="G691" s="683"/>
      <c r="H691" s="683"/>
      <c r="I691" s="683"/>
      <c r="J691" s="682"/>
      <c r="K691" s="682"/>
      <c r="L691" s="682"/>
      <c r="M691" s="682"/>
      <c r="N691" s="682"/>
      <c r="O691" s="682"/>
      <c r="P691" s="682"/>
      <c r="Q691" s="682"/>
      <c r="R691" s="682"/>
      <c r="S691" s="682"/>
      <c r="T691" s="682"/>
      <c r="U691" s="682"/>
      <c r="V691" s="682"/>
      <c r="W691" s="682"/>
      <c r="X691" s="682"/>
      <c r="Y691" s="682"/>
      <c r="Z691" s="682"/>
    </row>
    <row r="692" spans="1:26" ht="15">
      <c r="A692" s="682"/>
      <c r="B692" s="683"/>
      <c r="C692" s="683"/>
      <c r="D692" s="684"/>
      <c r="E692" s="684"/>
      <c r="F692" s="683"/>
      <c r="G692" s="683"/>
      <c r="H692" s="683"/>
      <c r="I692" s="683"/>
      <c r="J692" s="682"/>
      <c r="K692" s="682"/>
      <c r="L692" s="682"/>
      <c r="M692" s="682"/>
      <c r="N692" s="682"/>
      <c r="O692" s="682"/>
      <c r="P692" s="682"/>
      <c r="Q692" s="682"/>
      <c r="R692" s="682"/>
      <c r="S692" s="682"/>
      <c r="T692" s="682"/>
      <c r="U692" s="682"/>
      <c r="V692" s="682"/>
      <c r="W692" s="682"/>
      <c r="X692" s="682"/>
      <c r="Y692" s="682"/>
      <c r="Z692" s="682"/>
    </row>
    <row r="693" spans="1:26" ht="15">
      <c r="A693" s="682"/>
      <c r="B693" s="683"/>
      <c r="C693" s="683"/>
      <c r="D693" s="684"/>
      <c r="E693" s="684"/>
      <c r="F693" s="683"/>
      <c r="G693" s="683"/>
      <c r="H693" s="683"/>
      <c r="I693" s="683"/>
      <c r="J693" s="682"/>
      <c r="K693" s="682"/>
      <c r="L693" s="682"/>
      <c r="M693" s="682"/>
      <c r="N693" s="682"/>
      <c r="O693" s="682"/>
      <c r="P693" s="682"/>
      <c r="Q693" s="682"/>
      <c r="R693" s="682"/>
      <c r="S693" s="682"/>
      <c r="T693" s="682"/>
      <c r="U693" s="682"/>
      <c r="V693" s="682"/>
      <c r="W693" s="682"/>
      <c r="X693" s="682"/>
      <c r="Y693" s="682"/>
      <c r="Z693" s="682"/>
    </row>
    <row r="694" spans="1:26" ht="15">
      <c r="A694" s="682"/>
      <c r="B694" s="683"/>
      <c r="C694" s="683"/>
      <c r="D694" s="684"/>
      <c r="E694" s="684"/>
      <c r="F694" s="683"/>
      <c r="G694" s="683"/>
      <c r="H694" s="683"/>
      <c r="I694" s="683"/>
      <c r="J694" s="682"/>
      <c r="K694" s="682"/>
      <c r="L694" s="682"/>
      <c r="M694" s="682"/>
      <c r="N694" s="682"/>
      <c r="O694" s="682"/>
      <c r="P694" s="682"/>
      <c r="Q694" s="682"/>
      <c r="R694" s="682"/>
      <c r="S694" s="682"/>
      <c r="T694" s="682"/>
      <c r="U694" s="682"/>
      <c r="V694" s="682"/>
      <c r="W694" s="682"/>
      <c r="X694" s="682"/>
      <c r="Y694" s="682"/>
      <c r="Z694" s="682"/>
    </row>
    <row r="695" spans="1:26" ht="15">
      <c r="A695" s="682"/>
      <c r="B695" s="683"/>
      <c r="C695" s="683"/>
      <c r="D695" s="684"/>
      <c r="E695" s="684"/>
      <c r="F695" s="683"/>
      <c r="G695" s="683"/>
      <c r="H695" s="683"/>
      <c r="I695" s="683"/>
      <c r="J695" s="682"/>
      <c r="K695" s="682"/>
      <c r="L695" s="682"/>
      <c r="M695" s="682"/>
      <c r="N695" s="682"/>
      <c r="O695" s="682"/>
      <c r="P695" s="682"/>
      <c r="Q695" s="682"/>
      <c r="R695" s="682"/>
      <c r="S695" s="682"/>
      <c r="T695" s="682"/>
      <c r="U695" s="682"/>
      <c r="V695" s="682"/>
      <c r="W695" s="682"/>
      <c r="X695" s="682"/>
      <c r="Y695" s="682"/>
      <c r="Z695" s="682"/>
    </row>
    <row r="696" spans="1:26" ht="15">
      <c r="A696" s="682"/>
      <c r="B696" s="683"/>
      <c r="C696" s="683"/>
      <c r="D696" s="684"/>
      <c r="E696" s="684"/>
      <c r="F696" s="683"/>
      <c r="G696" s="683"/>
      <c r="H696" s="683"/>
      <c r="I696" s="683"/>
      <c r="J696" s="682"/>
      <c r="K696" s="682"/>
      <c r="L696" s="682"/>
      <c r="M696" s="682"/>
      <c r="N696" s="682"/>
      <c r="O696" s="682"/>
      <c r="P696" s="682"/>
      <c r="Q696" s="682"/>
      <c r="R696" s="682"/>
      <c r="S696" s="682"/>
      <c r="T696" s="682"/>
      <c r="U696" s="682"/>
      <c r="V696" s="682"/>
      <c r="W696" s="682"/>
      <c r="X696" s="682"/>
      <c r="Y696" s="682"/>
      <c r="Z696" s="682"/>
    </row>
    <row r="697" spans="1:26" ht="15">
      <c r="A697" s="682"/>
      <c r="B697" s="683"/>
      <c r="C697" s="683"/>
      <c r="D697" s="684"/>
      <c r="E697" s="684"/>
      <c r="F697" s="683"/>
      <c r="G697" s="683"/>
      <c r="H697" s="683"/>
      <c r="I697" s="683"/>
      <c r="J697" s="682"/>
      <c r="K697" s="682"/>
      <c r="L697" s="682"/>
      <c r="M697" s="682"/>
      <c r="N697" s="682"/>
      <c r="O697" s="682"/>
      <c r="P697" s="682"/>
      <c r="Q697" s="682"/>
      <c r="R697" s="682"/>
      <c r="S697" s="682"/>
      <c r="T697" s="682"/>
      <c r="U697" s="682"/>
      <c r="V697" s="682"/>
      <c r="W697" s="682"/>
      <c r="X697" s="682"/>
      <c r="Y697" s="682"/>
      <c r="Z697" s="682"/>
    </row>
    <row r="698" spans="1:26" ht="15">
      <c r="A698" s="682"/>
      <c r="B698" s="683"/>
      <c r="C698" s="683"/>
      <c r="D698" s="684"/>
      <c r="E698" s="684"/>
      <c r="F698" s="683"/>
      <c r="G698" s="683"/>
      <c r="H698" s="683"/>
      <c r="I698" s="683"/>
      <c r="J698" s="682"/>
      <c r="K698" s="682"/>
      <c r="L698" s="682"/>
      <c r="M698" s="682"/>
      <c r="N698" s="682"/>
      <c r="O698" s="682"/>
      <c r="P698" s="682"/>
      <c r="Q698" s="682"/>
      <c r="R698" s="682"/>
      <c r="S698" s="682"/>
      <c r="T698" s="682"/>
      <c r="U698" s="682"/>
      <c r="V698" s="682"/>
      <c r="W698" s="682"/>
      <c r="X698" s="682"/>
      <c r="Y698" s="682"/>
      <c r="Z698" s="682"/>
    </row>
    <row r="699" spans="1:26" ht="15">
      <c r="A699" s="682"/>
      <c r="B699" s="683"/>
      <c r="C699" s="683"/>
      <c r="D699" s="684"/>
      <c r="E699" s="684"/>
      <c r="F699" s="683"/>
      <c r="G699" s="683"/>
      <c r="H699" s="683"/>
      <c r="I699" s="683"/>
      <c r="J699" s="682"/>
      <c r="K699" s="682"/>
      <c r="L699" s="682"/>
      <c r="M699" s="682"/>
      <c r="N699" s="682"/>
      <c r="O699" s="682"/>
      <c r="P699" s="682"/>
      <c r="Q699" s="682"/>
      <c r="R699" s="682"/>
      <c r="S699" s="682"/>
      <c r="T699" s="682"/>
      <c r="U699" s="682"/>
      <c r="V699" s="682"/>
      <c r="W699" s="682"/>
      <c r="X699" s="682"/>
      <c r="Y699" s="682"/>
      <c r="Z699" s="682"/>
    </row>
    <row r="700" spans="1:26" ht="15">
      <c r="A700" s="682"/>
      <c r="B700" s="683"/>
      <c r="C700" s="683"/>
      <c r="D700" s="684"/>
      <c r="E700" s="684"/>
      <c r="F700" s="683"/>
      <c r="G700" s="683"/>
      <c r="H700" s="683"/>
      <c r="I700" s="683"/>
      <c r="J700" s="682"/>
      <c r="K700" s="682"/>
      <c r="L700" s="682"/>
      <c r="M700" s="682"/>
      <c r="N700" s="682"/>
      <c r="O700" s="682"/>
      <c r="P700" s="682"/>
      <c r="Q700" s="682"/>
      <c r="R700" s="682"/>
      <c r="S700" s="682"/>
      <c r="T700" s="682"/>
      <c r="U700" s="682"/>
      <c r="V700" s="682"/>
      <c r="W700" s="682"/>
      <c r="X700" s="682"/>
      <c r="Y700" s="682"/>
      <c r="Z700" s="682"/>
    </row>
    <row r="701" spans="1:26" ht="15">
      <c r="A701" s="682"/>
      <c r="B701" s="683"/>
      <c r="C701" s="683"/>
      <c r="D701" s="684"/>
      <c r="E701" s="684"/>
      <c r="F701" s="683"/>
      <c r="G701" s="683"/>
      <c r="H701" s="683"/>
      <c r="I701" s="683"/>
      <c r="J701" s="682"/>
      <c r="K701" s="682"/>
      <c r="L701" s="682"/>
      <c r="M701" s="682"/>
      <c r="N701" s="682"/>
      <c r="O701" s="682"/>
      <c r="P701" s="682"/>
      <c r="Q701" s="682"/>
      <c r="R701" s="682"/>
      <c r="S701" s="682"/>
      <c r="T701" s="682"/>
      <c r="U701" s="682"/>
      <c r="V701" s="682"/>
      <c r="W701" s="682"/>
      <c r="X701" s="682"/>
      <c r="Y701" s="682"/>
      <c r="Z701" s="682"/>
    </row>
    <row r="702" spans="1:26" ht="15">
      <c r="A702" s="682"/>
      <c r="B702" s="683"/>
      <c r="C702" s="683"/>
      <c r="D702" s="684"/>
      <c r="E702" s="684"/>
      <c r="F702" s="683"/>
      <c r="G702" s="683"/>
      <c r="H702" s="683"/>
      <c r="I702" s="683"/>
      <c r="J702" s="682"/>
      <c r="K702" s="682"/>
      <c r="L702" s="682"/>
      <c r="M702" s="682"/>
      <c r="N702" s="682"/>
      <c r="O702" s="682"/>
      <c r="P702" s="682"/>
      <c r="Q702" s="682"/>
      <c r="R702" s="682"/>
      <c r="S702" s="682"/>
      <c r="T702" s="682"/>
      <c r="U702" s="682"/>
      <c r="V702" s="682"/>
      <c r="W702" s="682"/>
      <c r="X702" s="682"/>
      <c r="Y702" s="682"/>
      <c r="Z702" s="682"/>
    </row>
    <row r="703" spans="1:26" ht="15">
      <c r="A703" s="682"/>
      <c r="B703" s="683"/>
      <c r="C703" s="683"/>
      <c r="D703" s="684"/>
      <c r="E703" s="684"/>
      <c r="F703" s="683"/>
      <c r="G703" s="683"/>
      <c r="H703" s="683"/>
      <c r="I703" s="683"/>
      <c r="J703" s="682"/>
      <c r="K703" s="682"/>
      <c r="L703" s="682"/>
      <c r="M703" s="682"/>
      <c r="N703" s="682"/>
      <c r="O703" s="682"/>
      <c r="P703" s="682"/>
      <c r="Q703" s="682"/>
      <c r="R703" s="682"/>
      <c r="S703" s="682"/>
      <c r="T703" s="682"/>
      <c r="U703" s="682"/>
      <c r="V703" s="682"/>
      <c r="W703" s="682"/>
      <c r="X703" s="682"/>
      <c r="Y703" s="682"/>
      <c r="Z703" s="682"/>
    </row>
    <row r="704" spans="1:26" ht="15">
      <c r="A704" s="682"/>
      <c r="B704" s="683"/>
      <c r="C704" s="683"/>
      <c r="D704" s="684"/>
      <c r="E704" s="684"/>
      <c r="F704" s="683"/>
      <c r="G704" s="683"/>
      <c r="H704" s="683"/>
      <c r="I704" s="683"/>
      <c r="J704" s="682"/>
      <c r="K704" s="682"/>
      <c r="L704" s="682"/>
      <c r="M704" s="682"/>
      <c r="N704" s="682"/>
      <c r="O704" s="682"/>
      <c r="P704" s="682"/>
      <c r="Q704" s="682"/>
      <c r="R704" s="682"/>
      <c r="S704" s="682"/>
      <c r="T704" s="682"/>
      <c r="U704" s="682"/>
      <c r="V704" s="682"/>
      <c r="W704" s="682"/>
      <c r="X704" s="682"/>
      <c r="Y704" s="682"/>
      <c r="Z704" s="682"/>
    </row>
    <row r="705" spans="1:26" ht="15">
      <c r="A705" s="682"/>
      <c r="B705" s="683"/>
      <c r="C705" s="683"/>
      <c r="D705" s="684"/>
      <c r="E705" s="684"/>
      <c r="F705" s="683"/>
      <c r="G705" s="683"/>
      <c r="H705" s="683"/>
      <c r="I705" s="683"/>
      <c r="J705" s="682"/>
      <c r="K705" s="682"/>
      <c r="L705" s="682"/>
      <c r="M705" s="682"/>
      <c r="N705" s="682"/>
      <c r="O705" s="682"/>
      <c r="P705" s="682"/>
      <c r="Q705" s="682"/>
      <c r="R705" s="682"/>
      <c r="S705" s="682"/>
      <c r="T705" s="682"/>
      <c r="U705" s="682"/>
      <c r="V705" s="682"/>
      <c r="W705" s="682"/>
      <c r="X705" s="682"/>
      <c r="Y705" s="682"/>
      <c r="Z705" s="682"/>
    </row>
    <row r="706" spans="1:26" ht="15">
      <c r="A706" s="682"/>
      <c r="B706" s="683"/>
      <c r="C706" s="683"/>
      <c r="D706" s="684"/>
      <c r="E706" s="684"/>
      <c r="F706" s="683"/>
      <c r="G706" s="683"/>
      <c r="H706" s="683"/>
      <c r="I706" s="683"/>
      <c r="J706" s="682"/>
      <c r="K706" s="682"/>
      <c r="L706" s="682"/>
      <c r="M706" s="682"/>
      <c r="N706" s="682"/>
      <c r="O706" s="682"/>
      <c r="P706" s="682"/>
      <c r="Q706" s="682"/>
      <c r="R706" s="682"/>
      <c r="S706" s="682"/>
      <c r="T706" s="682"/>
      <c r="U706" s="682"/>
      <c r="V706" s="682"/>
      <c r="W706" s="682"/>
      <c r="X706" s="682"/>
      <c r="Y706" s="682"/>
      <c r="Z706" s="682"/>
    </row>
    <row r="707" spans="1:26" ht="15">
      <c r="A707" s="682"/>
      <c r="B707" s="683"/>
      <c r="C707" s="683"/>
      <c r="D707" s="684"/>
      <c r="E707" s="684"/>
      <c r="F707" s="683"/>
      <c r="G707" s="683"/>
      <c r="H707" s="683"/>
      <c r="I707" s="683"/>
      <c r="J707" s="682"/>
      <c r="K707" s="682"/>
      <c r="L707" s="682"/>
      <c r="M707" s="682"/>
      <c r="N707" s="682"/>
      <c r="O707" s="682"/>
      <c r="P707" s="682"/>
      <c r="Q707" s="682"/>
      <c r="R707" s="682"/>
      <c r="S707" s="682"/>
      <c r="T707" s="682"/>
      <c r="U707" s="682"/>
      <c r="V707" s="682"/>
      <c r="W707" s="682"/>
      <c r="X707" s="682"/>
      <c r="Y707" s="682"/>
      <c r="Z707" s="682"/>
    </row>
    <row r="708" spans="1:26" ht="15">
      <c r="A708" s="682"/>
      <c r="B708" s="683"/>
      <c r="C708" s="683"/>
      <c r="D708" s="684"/>
      <c r="E708" s="684"/>
      <c r="F708" s="683"/>
      <c r="G708" s="683"/>
      <c r="H708" s="683"/>
      <c r="I708" s="683"/>
      <c r="J708" s="682"/>
      <c r="K708" s="682"/>
      <c r="L708" s="682"/>
      <c r="M708" s="682"/>
      <c r="N708" s="682"/>
      <c r="O708" s="682"/>
      <c r="P708" s="682"/>
      <c r="Q708" s="682"/>
      <c r="R708" s="682"/>
      <c r="S708" s="682"/>
      <c r="T708" s="682"/>
      <c r="U708" s="682"/>
      <c r="V708" s="682"/>
      <c r="W708" s="682"/>
      <c r="X708" s="682"/>
      <c r="Y708" s="682"/>
      <c r="Z708" s="682"/>
    </row>
    <row r="709" spans="1:26" ht="15">
      <c r="A709" s="682"/>
      <c r="B709" s="683"/>
      <c r="C709" s="683"/>
      <c r="D709" s="684"/>
      <c r="E709" s="684"/>
      <c r="F709" s="683"/>
      <c r="G709" s="683"/>
      <c r="H709" s="683"/>
      <c r="I709" s="683"/>
      <c r="J709" s="682"/>
      <c r="K709" s="682"/>
      <c r="L709" s="682"/>
      <c r="M709" s="682"/>
      <c r="N709" s="682"/>
      <c r="O709" s="682"/>
      <c r="P709" s="682"/>
      <c r="Q709" s="682"/>
      <c r="R709" s="682"/>
      <c r="S709" s="682"/>
      <c r="T709" s="682"/>
      <c r="U709" s="682"/>
      <c r="V709" s="682"/>
      <c r="W709" s="682"/>
      <c r="X709" s="682"/>
      <c r="Y709" s="682"/>
      <c r="Z709" s="682"/>
    </row>
    <row r="710" spans="1:26" ht="15">
      <c r="A710" s="682"/>
      <c r="B710" s="683"/>
      <c r="C710" s="683"/>
      <c r="D710" s="684"/>
      <c r="E710" s="684"/>
      <c r="F710" s="683"/>
      <c r="G710" s="683"/>
      <c r="H710" s="683"/>
      <c r="I710" s="683"/>
      <c r="J710" s="682"/>
      <c r="K710" s="682"/>
      <c r="L710" s="682"/>
      <c r="M710" s="682"/>
      <c r="N710" s="682"/>
      <c r="O710" s="682"/>
      <c r="P710" s="682"/>
      <c r="Q710" s="682"/>
      <c r="R710" s="682"/>
      <c r="S710" s="682"/>
      <c r="T710" s="682"/>
      <c r="U710" s="682"/>
      <c r="V710" s="682"/>
      <c r="W710" s="682"/>
      <c r="X710" s="682"/>
      <c r="Y710" s="682"/>
      <c r="Z710" s="682"/>
    </row>
    <row r="711" spans="1:26" ht="15">
      <c r="A711" s="682"/>
      <c r="B711" s="683"/>
      <c r="C711" s="683"/>
      <c r="D711" s="684"/>
      <c r="E711" s="684"/>
      <c r="F711" s="683"/>
      <c r="G711" s="683"/>
      <c r="H711" s="683"/>
      <c r="I711" s="683"/>
      <c r="J711" s="682"/>
      <c r="K711" s="682"/>
      <c r="L711" s="682"/>
      <c r="M711" s="682"/>
      <c r="N711" s="682"/>
      <c r="O711" s="682"/>
      <c r="P711" s="682"/>
      <c r="Q711" s="682"/>
      <c r="R711" s="682"/>
      <c r="S711" s="682"/>
      <c r="T711" s="682"/>
      <c r="U711" s="682"/>
      <c r="V711" s="682"/>
      <c r="W711" s="682"/>
      <c r="X711" s="682"/>
      <c r="Y711" s="682"/>
      <c r="Z711" s="682"/>
    </row>
    <row r="712" spans="1:26" ht="15">
      <c r="A712" s="682"/>
      <c r="B712" s="683"/>
      <c r="C712" s="683"/>
      <c r="D712" s="684"/>
      <c r="E712" s="684"/>
      <c r="F712" s="683"/>
      <c r="G712" s="683"/>
      <c r="H712" s="683"/>
      <c r="I712" s="683"/>
      <c r="J712" s="682"/>
      <c r="K712" s="682"/>
      <c r="L712" s="682"/>
      <c r="M712" s="682"/>
      <c r="N712" s="682"/>
      <c r="O712" s="682"/>
      <c r="P712" s="682"/>
      <c r="Q712" s="682"/>
      <c r="R712" s="682"/>
      <c r="S712" s="682"/>
      <c r="T712" s="682"/>
      <c r="U712" s="682"/>
      <c r="V712" s="682"/>
      <c r="W712" s="682"/>
      <c r="X712" s="682"/>
      <c r="Y712" s="682"/>
      <c r="Z712" s="682"/>
    </row>
    <row r="713" spans="1:26" ht="15">
      <c r="A713" s="682"/>
      <c r="B713" s="683"/>
      <c r="C713" s="683"/>
      <c r="D713" s="684"/>
      <c r="E713" s="684"/>
      <c r="F713" s="683"/>
      <c r="G713" s="683"/>
      <c r="H713" s="683"/>
      <c r="I713" s="683"/>
      <c r="J713" s="682"/>
      <c r="K713" s="682"/>
      <c r="L713" s="682"/>
      <c r="M713" s="682"/>
      <c r="N713" s="682"/>
      <c r="O713" s="682"/>
      <c r="P713" s="682"/>
      <c r="Q713" s="682"/>
      <c r="R713" s="682"/>
      <c r="S713" s="682"/>
      <c r="T713" s="682"/>
      <c r="U713" s="682"/>
      <c r="V713" s="682"/>
      <c r="W713" s="682"/>
      <c r="X713" s="682"/>
      <c r="Y713" s="682"/>
      <c r="Z713" s="682"/>
    </row>
    <row r="714" spans="1:26" ht="15">
      <c r="A714" s="682"/>
      <c r="B714" s="683"/>
      <c r="C714" s="683"/>
      <c r="D714" s="684"/>
      <c r="E714" s="684"/>
      <c r="F714" s="683"/>
      <c r="G714" s="683"/>
      <c r="H714" s="683"/>
      <c r="I714" s="683"/>
      <c r="J714" s="682"/>
      <c r="K714" s="682"/>
      <c r="L714" s="682"/>
      <c r="M714" s="682"/>
      <c r="N714" s="682"/>
      <c r="O714" s="682"/>
      <c r="P714" s="682"/>
      <c r="Q714" s="682"/>
      <c r="R714" s="682"/>
      <c r="S714" s="682"/>
      <c r="T714" s="682"/>
      <c r="U714" s="682"/>
      <c r="V714" s="682"/>
      <c r="W714" s="682"/>
      <c r="X714" s="682"/>
      <c r="Y714" s="682"/>
      <c r="Z714" s="682"/>
    </row>
    <row r="715" spans="1:26" ht="15">
      <c r="A715" s="682"/>
      <c r="B715" s="683"/>
      <c r="C715" s="683"/>
      <c r="D715" s="684"/>
      <c r="E715" s="684"/>
      <c r="F715" s="683"/>
      <c r="G715" s="683"/>
      <c r="H715" s="683"/>
      <c r="I715" s="683"/>
      <c r="J715" s="682"/>
      <c r="K715" s="682"/>
      <c r="L715" s="682"/>
      <c r="M715" s="682"/>
      <c r="N715" s="682"/>
      <c r="O715" s="682"/>
      <c r="P715" s="682"/>
      <c r="Q715" s="682"/>
      <c r="R715" s="682"/>
      <c r="S715" s="682"/>
      <c r="T715" s="682"/>
      <c r="U715" s="682"/>
      <c r="V715" s="682"/>
      <c r="W715" s="682"/>
      <c r="X715" s="682"/>
      <c r="Y715" s="682"/>
      <c r="Z715" s="682"/>
    </row>
    <row r="716" spans="1:26" ht="15">
      <c r="A716" s="682"/>
      <c r="B716" s="683"/>
      <c r="C716" s="683"/>
      <c r="D716" s="684"/>
      <c r="E716" s="684"/>
      <c r="F716" s="683"/>
      <c r="G716" s="683"/>
      <c r="H716" s="683"/>
      <c r="I716" s="683"/>
      <c r="J716" s="682"/>
      <c r="K716" s="682"/>
      <c r="L716" s="682"/>
      <c r="M716" s="682"/>
      <c r="N716" s="682"/>
      <c r="O716" s="682"/>
      <c r="P716" s="682"/>
      <c r="Q716" s="682"/>
      <c r="R716" s="682"/>
      <c r="S716" s="682"/>
      <c r="T716" s="682"/>
      <c r="U716" s="682"/>
      <c r="V716" s="682"/>
      <c r="W716" s="682"/>
      <c r="X716" s="682"/>
      <c r="Y716" s="682"/>
      <c r="Z716" s="682"/>
    </row>
    <row r="717" spans="1:26" ht="15">
      <c r="A717" s="682"/>
      <c r="B717" s="683"/>
      <c r="C717" s="683"/>
      <c r="D717" s="684"/>
      <c r="E717" s="684"/>
      <c r="F717" s="683"/>
      <c r="G717" s="683"/>
      <c r="H717" s="683"/>
      <c r="I717" s="683"/>
      <c r="J717" s="682"/>
      <c r="K717" s="682"/>
      <c r="L717" s="682"/>
      <c r="M717" s="682"/>
      <c r="N717" s="682"/>
      <c r="O717" s="682"/>
      <c r="P717" s="682"/>
      <c r="Q717" s="682"/>
      <c r="R717" s="682"/>
      <c r="S717" s="682"/>
      <c r="T717" s="682"/>
      <c r="U717" s="682"/>
      <c r="V717" s="682"/>
      <c r="W717" s="682"/>
      <c r="X717" s="682"/>
      <c r="Y717" s="682"/>
      <c r="Z717" s="682"/>
    </row>
    <row r="718" spans="1:26" ht="15">
      <c r="A718" s="682"/>
      <c r="B718" s="683"/>
      <c r="C718" s="683"/>
      <c r="D718" s="684"/>
      <c r="E718" s="684"/>
      <c r="F718" s="683"/>
      <c r="G718" s="683"/>
      <c r="H718" s="683"/>
      <c r="I718" s="683"/>
      <c r="J718" s="682"/>
      <c r="K718" s="682"/>
      <c r="L718" s="682"/>
      <c r="M718" s="682"/>
      <c r="N718" s="682"/>
      <c r="O718" s="682"/>
      <c r="P718" s="682"/>
      <c r="Q718" s="682"/>
      <c r="R718" s="682"/>
      <c r="S718" s="682"/>
      <c r="T718" s="682"/>
      <c r="U718" s="682"/>
      <c r="V718" s="682"/>
      <c r="W718" s="682"/>
      <c r="X718" s="682"/>
      <c r="Y718" s="682"/>
      <c r="Z718" s="682"/>
    </row>
    <row r="719" spans="1:26" ht="15">
      <c r="A719" s="682"/>
      <c r="B719" s="683"/>
      <c r="C719" s="683"/>
      <c r="D719" s="684"/>
      <c r="E719" s="684"/>
      <c r="F719" s="683"/>
      <c r="G719" s="683"/>
      <c r="H719" s="683"/>
      <c r="I719" s="683"/>
      <c r="J719" s="682"/>
      <c r="K719" s="682"/>
      <c r="L719" s="682"/>
      <c r="M719" s="682"/>
      <c r="N719" s="682"/>
      <c r="O719" s="682"/>
      <c r="P719" s="682"/>
      <c r="Q719" s="682"/>
      <c r="R719" s="682"/>
      <c r="S719" s="682"/>
      <c r="T719" s="682"/>
      <c r="U719" s="682"/>
      <c r="V719" s="682"/>
      <c r="W719" s="682"/>
      <c r="X719" s="682"/>
      <c r="Y719" s="682"/>
      <c r="Z719" s="682"/>
    </row>
    <row r="720" spans="1:26" ht="15">
      <c r="A720" s="682"/>
      <c r="B720" s="683"/>
      <c r="C720" s="683"/>
      <c r="D720" s="684"/>
      <c r="E720" s="684"/>
      <c r="F720" s="683"/>
      <c r="G720" s="683"/>
      <c r="H720" s="683"/>
      <c r="I720" s="683"/>
      <c r="J720" s="682"/>
      <c r="K720" s="682"/>
      <c r="L720" s="682"/>
      <c r="M720" s="682"/>
      <c r="N720" s="682"/>
      <c r="O720" s="682"/>
      <c r="P720" s="682"/>
      <c r="Q720" s="682"/>
      <c r="R720" s="682"/>
      <c r="S720" s="682"/>
      <c r="T720" s="682"/>
      <c r="U720" s="682"/>
      <c r="V720" s="682"/>
      <c r="W720" s="682"/>
      <c r="X720" s="682"/>
      <c r="Y720" s="682"/>
      <c r="Z720" s="682"/>
    </row>
    <row r="721" spans="1:26" ht="15">
      <c r="A721" s="682"/>
      <c r="B721" s="683"/>
      <c r="C721" s="683"/>
      <c r="D721" s="684"/>
      <c r="E721" s="684"/>
      <c r="F721" s="683"/>
      <c r="G721" s="683"/>
      <c r="H721" s="683"/>
      <c r="I721" s="683"/>
      <c r="J721" s="682"/>
      <c r="K721" s="682"/>
      <c r="L721" s="682"/>
      <c r="M721" s="682"/>
      <c r="N721" s="682"/>
      <c r="O721" s="682"/>
      <c r="P721" s="682"/>
      <c r="Q721" s="682"/>
      <c r="R721" s="682"/>
      <c r="S721" s="682"/>
      <c r="T721" s="682"/>
      <c r="U721" s="682"/>
      <c r="V721" s="682"/>
      <c r="W721" s="682"/>
      <c r="X721" s="682"/>
      <c r="Y721" s="682"/>
      <c r="Z721" s="682"/>
    </row>
    <row r="722" spans="1:26" ht="15">
      <c r="A722" s="682"/>
      <c r="B722" s="683"/>
      <c r="C722" s="683"/>
      <c r="D722" s="684"/>
      <c r="E722" s="684"/>
      <c r="F722" s="683"/>
      <c r="G722" s="683"/>
      <c r="H722" s="683"/>
      <c r="I722" s="683"/>
      <c r="J722" s="682"/>
      <c r="K722" s="682"/>
      <c r="L722" s="682"/>
      <c r="M722" s="682"/>
      <c r="N722" s="682"/>
      <c r="O722" s="682"/>
      <c r="P722" s="682"/>
      <c r="Q722" s="682"/>
      <c r="R722" s="682"/>
      <c r="S722" s="682"/>
      <c r="T722" s="682"/>
      <c r="U722" s="682"/>
      <c r="V722" s="682"/>
      <c r="W722" s="682"/>
      <c r="X722" s="682"/>
      <c r="Y722" s="682"/>
      <c r="Z722" s="682"/>
    </row>
    <row r="723" spans="1:26" ht="15">
      <c r="A723" s="682"/>
      <c r="B723" s="683"/>
      <c r="C723" s="683"/>
      <c r="D723" s="684"/>
      <c r="E723" s="684"/>
      <c r="F723" s="683"/>
      <c r="G723" s="683"/>
      <c r="H723" s="683"/>
      <c r="I723" s="683"/>
      <c r="J723" s="682"/>
      <c r="K723" s="682"/>
      <c r="L723" s="682"/>
      <c r="M723" s="682"/>
      <c r="N723" s="682"/>
      <c r="O723" s="682"/>
      <c r="P723" s="682"/>
      <c r="Q723" s="682"/>
      <c r="R723" s="682"/>
      <c r="S723" s="682"/>
      <c r="T723" s="682"/>
      <c r="U723" s="682"/>
      <c r="V723" s="682"/>
      <c r="W723" s="682"/>
      <c r="X723" s="682"/>
      <c r="Y723" s="682"/>
      <c r="Z723" s="682"/>
    </row>
    <row r="724" spans="1:26" ht="15">
      <c r="A724" s="682"/>
      <c r="B724" s="683"/>
      <c r="C724" s="683"/>
      <c r="D724" s="684"/>
      <c r="E724" s="684"/>
      <c r="F724" s="683"/>
      <c r="G724" s="683"/>
      <c r="H724" s="683"/>
      <c r="I724" s="683"/>
      <c r="J724" s="682"/>
      <c r="K724" s="682"/>
      <c r="L724" s="682"/>
      <c r="M724" s="682"/>
      <c r="N724" s="682"/>
      <c r="O724" s="682"/>
      <c r="P724" s="682"/>
      <c r="Q724" s="682"/>
      <c r="R724" s="682"/>
      <c r="S724" s="682"/>
      <c r="T724" s="682"/>
      <c r="U724" s="682"/>
      <c r="V724" s="682"/>
      <c r="W724" s="682"/>
      <c r="X724" s="682"/>
      <c r="Y724" s="682"/>
      <c r="Z724" s="682"/>
    </row>
    <row r="725" spans="1:26" ht="15">
      <c r="A725" s="682"/>
      <c r="B725" s="683"/>
      <c r="C725" s="683"/>
      <c r="D725" s="684"/>
      <c r="E725" s="684"/>
      <c r="F725" s="683"/>
      <c r="G725" s="683"/>
      <c r="H725" s="683"/>
      <c r="I725" s="683"/>
      <c r="J725" s="682"/>
      <c r="K725" s="682"/>
      <c r="L725" s="682"/>
      <c r="M725" s="682"/>
      <c r="N725" s="682"/>
      <c r="O725" s="682"/>
      <c r="P725" s="682"/>
      <c r="Q725" s="682"/>
      <c r="R725" s="682"/>
      <c r="S725" s="682"/>
      <c r="T725" s="682"/>
      <c r="U725" s="682"/>
      <c r="V725" s="682"/>
      <c r="W725" s="682"/>
      <c r="X725" s="682"/>
      <c r="Y725" s="682"/>
      <c r="Z725" s="682"/>
    </row>
    <row r="726" spans="1:26" ht="15">
      <c r="A726" s="682"/>
      <c r="B726" s="683"/>
      <c r="C726" s="683"/>
      <c r="D726" s="684"/>
      <c r="E726" s="684"/>
      <c r="F726" s="683"/>
      <c r="G726" s="683"/>
      <c r="H726" s="683"/>
      <c r="I726" s="683"/>
      <c r="J726" s="682"/>
      <c r="K726" s="682"/>
      <c r="L726" s="682"/>
      <c r="M726" s="682"/>
      <c r="N726" s="682"/>
      <c r="O726" s="682"/>
      <c r="P726" s="682"/>
      <c r="Q726" s="682"/>
      <c r="R726" s="682"/>
      <c r="S726" s="682"/>
      <c r="T726" s="682"/>
      <c r="U726" s="682"/>
      <c r="V726" s="682"/>
      <c r="W726" s="682"/>
      <c r="X726" s="682"/>
      <c r="Y726" s="682"/>
      <c r="Z726" s="682"/>
    </row>
    <row r="727" spans="1:26" ht="15">
      <c r="A727" s="682"/>
      <c r="B727" s="683"/>
      <c r="C727" s="683"/>
      <c r="D727" s="684"/>
      <c r="E727" s="684"/>
      <c r="F727" s="683"/>
      <c r="G727" s="683"/>
      <c r="H727" s="683"/>
      <c r="I727" s="683"/>
      <c r="J727" s="682"/>
      <c r="K727" s="682"/>
      <c r="L727" s="682"/>
      <c r="M727" s="682"/>
      <c r="N727" s="682"/>
      <c r="O727" s="682"/>
      <c r="P727" s="682"/>
      <c r="Q727" s="682"/>
      <c r="R727" s="682"/>
      <c r="S727" s="682"/>
      <c r="T727" s="682"/>
      <c r="U727" s="682"/>
      <c r="V727" s="682"/>
      <c r="W727" s="682"/>
      <c r="X727" s="682"/>
      <c r="Y727" s="682"/>
      <c r="Z727" s="682"/>
    </row>
    <row r="728" spans="1:26" ht="15">
      <c r="A728" s="682"/>
      <c r="B728" s="683"/>
      <c r="C728" s="683"/>
      <c r="D728" s="684"/>
      <c r="E728" s="684"/>
      <c r="F728" s="683"/>
      <c r="G728" s="683"/>
      <c r="H728" s="683"/>
      <c r="I728" s="683"/>
      <c r="J728" s="682"/>
      <c r="K728" s="682"/>
      <c r="L728" s="682"/>
      <c r="M728" s="682"/>
      <c r="N728" s="682"/>
      <c r="O728" s="682"/>
      <c r="P728" s="682"/>
      <c r="Q728" s="682"/>
      <c r="R728" s="682"/>
      <c r="S728" s="682"/>
      <c r="T728" s="682"/>
      <c r="U728" s="682"/>
      <c r="V728" s="682"/>
      <c r="W728" s="682"/>
      <c r="X728" s="682"/>
      <c r="Y728" s="682"/>
      <c r="Z728" s="682"/>
    </row>
    <row r="729" spans="1:26" ht="15">
      <c r="A729" s="682"/>
      <c r="B729" s="683"/>
      <c r="C729" s="683"/>
      <c r="D729" s="684"/>
      <c r="E729" s="684"/>
      <c r="F729" s="683"/>
      <c r="G729" s="683"/>
      <c r="H729" s="683"/>
      <c r="I729" s="683"/>
      <c r="J729" s="682"/>
      <c r="K729" s="682"/>
      <c r="L729" s="682"/>
      <c r="M729" s="682"/>
      <c r="N729" s="682"/>
      <c r="O729" s="682"/>
      <c r="P729" s="682"/>
      <c r="Q729" s="682"/>
      <c r="R729" s="682"/>
      <c r="S729" s="682"/>
      <c r="T729" s="682"/>
      <c r="U729" s="682"/>
      <c r="V729" s="682"/>
      <c r="W729" s="682"/>
      <c r="X729" s="682"/>
      <c r="Y729" s="682"/>
      <c r="Z729" s="682"/>
    </row>
    <row r="730" spans="1:26" ht="15">
      <c r="A730" s="682"/>
      <c r="B730" s="683"/>
      <c r="C730" s="683"/>
      <c r="D730" s="684"/>
      <c r="E730" s="684"/>
      <c r="F730" s="683"/>
      <c r="G730" s="683"/>
      <c r="H730" s="683"/>
      <c r="I730" s="683"/>
      <c r="J730" s="682"/>
      <c r="K730" s="682"/>
      <c r="L730" s="682"/>
      <c r="M730" s="682"/>
      <c r="N730" s="682"/>
      <c r="O730" s="682"/>
      <c r="P730" s="682"/>
      <c r="Q730" s="682"/>
      <c r="R730" s="682"/>
      <c r="S730" s="682"/>
      <c r="T730" s="682"/>
      <c r="U730" s="682"/>
      <c r="V730" s="682"/>
      <c r="W730" s="682"/>
      <c r="X730" s="682"/>
      <c r="Y730" s="682"/>
      <c r="Z730" s="682"/>
    </row>
    <row r="731" spans="1:26" ht="15">
      <c r="A731" s="682"/>
      <c r="B731" s="683"/>
      <c r="C731" s="683"/>
      <c r="D731" s="684"/>
      <c r="E731" s="684"/>
      <c r="F731" s="683"/>
      <c r="G731" s="683"/>
      <c r="H731" s="683"/>
      <c r="I731" s="683"/>
      <c r="J731" s="682"/>
      <c r="K731" s="682"/>
      <c r="L731" s="682"/>
      <c r="M731" s="682"/>
      <c r="N731" s="682"/>
      <c r="O731" s="682"/>
      <c r="P731" s="682"/>
      <c r="Q731" s="682"/>
      <c r="R731" s="682"/>
      <c r="S731" s="682"/>
      <c r="T731" s="682"/>
      <c r="U731" s="682"/>
      <c r="V731" s="682"/>
      <c r="W731" s="682"/>
      <c r="X731" s="682"/>
      <c r="Y731" s="682"/>
      <c r="Z731" s="682"/>
    </row>
    <row r="732" spans="1:26" ht="15">
      <c r="A732" s="682"/>
      <c r="B732" s="683"/>
      <c r="C732" s="683"/>
      <c r="D732" s="684"/>
      <c r="E732" s="684"/>
      <c r="F732" s="683"/>
      <c r="G732" s="683"/>
      <c r="H732" s="683"/>
      <c r="I732" s="683"/>
      <c r="J732" s="682"/>
      <c r="K732" s="682"/>
      <c r="L732" s="682"/>
      <c r="M732" s="682"/>
      <c r="N732" s="682"/>
      <c r="O732" s="682"/>
      <c r="P732" s="682"/>
      <c r="Q732" s="682"/>
      <c r="R732" s="682"/>
      <c r="S732" s="682"/>
      <c r="T732" s="682"/>
      <c r="U732" s="682"/>
      <c r="V732" s="682"/>
      <c r="W732" s="682"/>
      <c r="X732" s="682"/>
      <c r="Y732" s="682"/>
      <c r="Z732" s="682"/>
    </row>
    <row r="733" spans="1:26" ht="15">
      <c r="A733" s="682"/>
      <c r="B733" s="683"/>
      <c r="C733" s="683"/>
      <c r="D733" s="684"/>
      <c r="E733" s="684"/>
      <c r="F733" s="683"/>
      <c r="G733" s="683"/>
      <c r="H733" s="683"/>
      <c r="I733" s="683"/>
      <c r="J733" s="682"/>
      <c r="K733" s="682"/>
      <c r="L733" s="682"/>
      <c r="M733" s="682"/>
      <c r="N733" s="682"/>
      <c r="O733" s="682"/>
      <c r="P733" s="682"/>
      <c r="Q733" s="682"/>
      <c r="R733" s="682"/>
      <c r="S733" s="682"/>
      <c r="T733" s="682"/>
      <c r="U733" s="682"/>
      <c r="V733" s="682"/>
      <c r="W733" s="682"/>
      <c r="X733" s="682"/>
      <c r="Y733" s="682"/>
      <c r="Z733" s="682"/>
    </row>
    <row r="734" spans="1:26" ht="15">
      <c r="A734" s="682"/>
      <c r="B734" s="683"/>
      <c r="C734" s="683"/>
      <c r="D734" s="684"/>
      <c r="E734" s="684"/>
      <c r="F734" s="683"/>
      <c r="G734" s="683"/>
      <c r="H734" s="683"/>
      <c r="I734" s="683"/>
      <c r="J734" s="682"/>
      <c r="K734" s="682"/>
      <c r="L734" s="682"/>
      <c r="M734" s="682"/>
      <c r="N734" s="682"/>
      <c r="O734" s="682"/>
      <c r="P734" s="682"/>
      <c r="Q734" s="682"/>
      <c r="R734" s="682"/>
      <c r="S734" s="682"/>
      <c r="T734" s="682"/>
      <c r="U734" s="682"/>
      <c r="V734" s="682"/>
      <c r="W734" s="682"/>
      <c r="X734" s="682"/>
      <c r="Y734" s="682"/>
      <c r="Z734" s="682"/>
    </row>
    <row r="735" spans="1:26" ht="15">
      <c r="A735" s="682"/>
      <c r="B735" s="683"/>
      <c r="C735" s="683"/>
      <c r="D735" s="684"/>
      <c r="E735" s="684"/>
      <c r="F735" s="683"/>
      <c r="G735" s="683"/>
      <c r="H735" s="683"/>
      <c r="I735" s="683"/>
      <c r="J735" s="682"/>
      <c r="K735" s="682"/>
      <c r="L735" s="682"/>
      <c r="M735" s="682"/>
      <c r="N735" s="682"/>
      <c r="O735" s="682"/>
      <c r="P735" s="682"/>
      <c r="Q735" s="682"/>
      <c r="R735" s="682"/>
      <c r="S735" s="682"/>
      <c r="T735" s="682"/>
      <c r="U735" s="682"/>
      <c r="V735" s="682"/>
      <c r="W735" s="682"/>
      <c r="X735" s="682"/>
      <c r="Y735" s="682"/>
      <c r="Z735" s="682"/>
    </row>
    <row r="736" spans="1:26" ht="15">
      <c r="A736" s="682"/>
      <c r="B736" s="683"/>
      <c r="C736" s="683"/>
      <c r="D736" s="684"/>
      <c r="E736" s="684"/>
      <c r="F736" s="683"/>
      <c r="G736" s="683"/>
      <c r="H736" s="683"/>
      <c r="I736" s="683"/>
      <c r="J736" s="682"/>
      <c r="K736" s="682"/>
      <c r="L736" s="682"/>
      <c r="M736" s="682"/>
      <c r="N736" s="682"/>
      <c r="O736" s="682"/>
      <c r="P736" s="682"/>
      <c r="Q736" s="682"/>
      <c r="R736" s="682"/>
      <c r="S736" s="682"/>
      <c r="T736" s="682"/>
      <c r="U736" s="682"/>
      <c r="V736" s="682"/>
      <c r="W736" s="682"/>
      <c r="X736" s="682"/>
      <c r="Y736" s="682"/>
      <c r="Z736" s="682"/>
    </row>
    <row r="737" spans="1:26" ht="15">
      <c r="A737" s="682"/>
      <c r="B737" s="683"/>
      <c r="C737" s="683"/>
      <c r="D737" s="684"/>
      <c r="E737" s="684"/>
      <c r="F737" s="683"/>
      <c r="G737" s="683"/>
      <c r="H737" s="683"/>
      <c r="I737" s="683"/>
      <c r="J737" s="682"/>
      <c r="K737" s="682"/>
      <c r="L737" s="682"/>
      <c r="M737" s="682"/>
      <c r="N737" s="682"/>
      <c r="O737" s="682"/>
      <c r="P737" s="682"/>
      <c r="Q737" s="682"/>
      <c r="R737" s="682"/>
      <c r="S737" s="682"/>
      <c r="T737" s="682"/>
      <c r="U737" s="682"/>
      <c r="V737" s="682"/>
      <c r="W737" s="682"/>
      <c r="X737" s="682"/>
      <c r="Y737" s="682"/>
      <c r="Z737" s="682"/>
    </row>
    <row r="738" spans="1:26" ht="15">
      <c r="A738" s="682"/>
      <c r="B738" s="683"/>
      <c r="C738" s="683"/>
      <c r="D738" s="684"/>
      <c r="E738" s="684"/>
      <c r="F738" s="683"/>
      <c r="G738" s="683"/>
      <c r="H738" s="683"/>
      <c r="I738" s="683"/>
      <c r="J738" s="682"/>
      <c r="K738" s="682"/>
      <c r="L738" s="682"/>
      <c r="M738" s="682"/>
      <c r="N738" s="682"/>
      <c r="O738" s="682"/>
      <c r="P738" s="682"/>
      <c r="Q738" s="682"/>
      <c r="R738" s="682"/>
      <c r="S738" s="682"/>
      <c r="T738" s="682"/>
      <c r="U738" s="682"/>
      <c r="V738" s="682"/>
      <c r="W738" s="682"/>
      <c r="X738" s="682"/>
      <c r="Y738" s="682"/>
      <c r="Z738" s="682"/>
    </row>
    <row r="739" spans="1:26" ht="15">
      <c r="A739" s="682"/>
      <c r="B739" s="683"/>
      <c r="C739" s="683"/>
      <c r="D739" s="684"/>
      <c r="E739" s="684"/>
      <c r="F739" s="683"/>
      <c r="G739" s="683"/>
      <c r="H739" s="683"/>
      <c r="I739" s="683"/>
      <c r="J739" s="682"/>
      <c r="K739" s="682"/>
      <c r="L739" s="682"/>
      <c r="M739" s="682"/>
      <c r="N739" s="682"/>
      <c r="O739" s="682"/>
      <c r="P739" s="682"/>
      <c r="Q739" s="682"/>
      <c r="R739" s="682"/>
      <c r="S739" s="682"/>
      <c r="T739" s="682"/>
      <c r="U739" s="682"/>
      <c r="V739" s="682"/>
      <c r="W739" s="682"/>
      <c r="X739" s="682"/>
      <c r="Y739" s="682"/>
      <c r="Z739" s="682"/>
    </row>
    <row r="740" spans="1:26" ht="15">
      <c r="A740" s="682"/>
      <c r="B740" s="683"/>
      <c r="C740" s="683"/>
      <c r="D740" s="684"/>
      <c r="E740" s="684"/>
      <c r="F740" s="683"/>
      <c r="G740" s="683"/>
      <c r="H740" s="683"/>
      <c r="I740" s="683"/>
      <c r="J740" s="682"/>
      <c r="K740" s="682"/>
      <c r="L740" s="682"/>
      <c r="M740" s="682"/>
      <c r="N740" s="682"/>
      <c r="O740" s="682"/>
      <c r="P740" s="682"/>
      <c r="Q740" s="682"/>
      <c r="R740" s="682"/>
      <c r="S740" s="682"/>
      <c r="T740" s="682"/>
      <c r="U740" s="682"/>
      <c r="V740" s="682"/>
      <c r="W740" s="682"/>
      <c r="X740" s="682"/>
      <c r="Y740" s="682"/>
      <c r="Z740" s="682"/>
    </row>
    <row r="741" spans="1:26" ht="15">
      <c r="A741" s="682"/>
      <c r="B741" s="683"/>
      <c r="C741" s="683"/>
      <c r="D741" s="684"/>
      <c r="E741" s="684"/>
      <c r="F741" s="683"/>
      <c r="G741" s="683"/>
      <c r="H741" s="683"/>
      <c r="I741" s="683"/>
      <c r="J741" s="682"/>
      <c r="K741" s="682"/>
      <c r="L741" s="682"/>
      <c r="M741" s="682"/>
      <c r="N741" s="682"/>
      <c r="O741" s="682"/>
      <c r="P741" s="682"/>
      <c r="Q741" s="682"/>
      <c r="R741" s="682"/>
      <c r="S741" s="682"/>
      <c r="T741" s="682"/>
      <c r="U741" s="682"/>
      <c r="V741" s="682"/>
      <c r="W741" s="682"/>
      <c r="X741" s="682"/>
      <c r="Y741" s="682"/>
      <c r="Z741" s="682"/>
    </row>
    <row r="742" spans="1:26" ht="15">
      <c r="A742" s="682"/>
      <c r="B742" s="683"/>
      <c r="C742" s="683"/>
      <c r="D742" s="684"/>
      <c r="E742" s="684"/>
      <c r="F742" s="683"/>
      <c r="G742" s="683"/>
      <c r="H742" s="683"/>
      <c r="I742" s="683"/>
      <c r="J742" s="682"/>
      <c r="K742" s="682"/>
      <c r="L742" s="682"/>
      <c r="M742" s="682"/>
      <c r="N742" s="682"/>
      <c r="O742" s="682"/>
      <c r="P742" s="682"/>
      <c r="Q742" s="682"/>
      <c r="R742" s="682"/>
      <c r="S742" s="682"/>
      <c r="T742" s="682"/>
      <c r="U742" s="682"/>
      <c r="V742" s="682"/>
      <c r="W742" s="682"/>
      <c r="X742" s="682"/>
      <c r="Y742" s="682"/>
      <c r="Z742" s="682"/>
    </row>
    <row r="743" spans="1:26" ht="15">
      <c r="A743" s="682"/>
      <c r="B743" s="683"/>
      <c r="C743" s="683"/>
      <c r="D743" s="684"/>
      <c r="E743" s="684"/>
      <c r="F743" s="683"/>
      <c r="G743" s="683"/>
      <c r="H743" s="683"/>
      <c r="I743" s="683"/>
      <c r="J743" s="682"/>
      <c r="K743" s="682"/>
      <c r="L743" s="682"/>
      <c r="M743" s="682"/>
      <c r="N743" s="682"/>
      <c r="O743" s="682"/>
      <c r="P743" s="682"/>
      <c r="Q743" s="682"/>
      <c r="R743" s="682"/>
      <c r="S743" s="682"/>
      <c r="T743" s="682"/>
      <c r="U743" s="682"/>
      <c r="V743" s="682"/>
      <c r="W743" s="682"/>
      <c r="X743" s="682"/>
      <c r="Y743" s="682"/>
      <c r="Z743" s="682"/>
    </row>
    <row r="744" spans="1:26" ht="15">
      <c r="A744" s="682"/>
      <c r="B744" s="683"/>
      <c r="C744" s="683"/>
      <c r="D744" s="684"/>
      <c r="E744" s="684"/>
      <c r="F744" s="683"/>
      <c r="G744" s="683"/>
      <c r="H744" s="683"/>
      <c r="I744" s="683"/>
      <c r="J744" s="682"/>
      <c r="K744" s="682"/>
      <c r="L744" s="682"/>
      <c r="M744" s="682"/>
      <c r="N744" s="682"/>
      <c r="O744" s="682"/>
      <c r="P744" s="682"/>
      <c r="Q744" s="682"/>
      <c r="R744" s="682"/>
      <c r="S744" s="682"/>
      <c r="T744" s="682"/>
      <c r="U744" s="682"/>
      <c r="V744" s="682"/>
      <c r="W744" s="682"/>
      <c r="X744" s="682"/>
      <c r="Y744" s="682"/>
      <c r="Z744" s="682"/>
    </row>
    <row r="745" spans="1:26" ht="15">
      <c r="A745" s="682"/>
      <c r="B745" s="683"/>
      <c r="C745" s="683"/>
      <c r="D745" s="684"/>
      <c r="E745" s="684"/>
      <c r="F745" s="683"/>
      <c r="G745" s="683"/>
      <c r="H745" s="683"/>
      <c r="I745" s="683"/>
      <c r="J745" s="682"/>
      <c r="K745" s="682"/>
      <c r="L745" s="682"/>
      <c r="M745" s="682"/>
      <c r="N745" s="682"/>
      <c r="O745" s="682"/>
      <c r="P745" s="682"/>
      <c r="Q745" s="682"/>
      <c r="R745" s="682"/>
      <c r="S745" s="682"/>
      <c r="T745" s="682"/>
      <c r="U745" s="682"/>
      <c r="V745" s="682"/>
      <c r="W745" s="682"/>
      <c r="X745" s="682"/>
      <c r="Y745" s="682"/>
      <c r="Z745" s="682"/>
    </row>
    <row r="746" spans="1:26" ht="15">
      <c r="A746" s="682"/>
      <c r="B746" s="683"/>
      <c r="C746" s="683"/>
      <c r="D746" s="684"/>
      <c r="E746" s="684"/>
      <c r="F746" s="683"/>
      <c r="G746" s="683"/>
      <c r="H746" s="683"/>
      <c r="I746" s="683"/>
      <c r="J746" s="682"/>
      <c r="K746" s="682"/>
      <c r="L746" s="682"/>
      <c r="M746" s="682"/>
      <c r="N746" s="682"/>
      <c r="O746" s="682"/>
      <c r="P746" s="682"/>
      <c r="Q746" s="682"/>
      <c r="R746" s="682"/>
      <c r="S746" s="682"/>
      <c r="T746" s="682"/>
      <c r="U746" s="682"/>
      <c r="V746" s="682"/>
      <c r="W746" s="682"/>
      <c r="X746" s="682"/>
      <c r="Y746" s="682"/>
      <c r="Z746" s="682"/>
    </row>
    <row r="747" spans="1:26" ht="15">
      <c r="A747" s="682"/>
      <c r="B747" s="683"/>
      <c r="C747" s="683"/>
      <c r="D747" s="684"/>
      <c r="E747" s="684"/>
      <c r="F747" s="683"/>
      <c r="G747" s="683"/>
      <c r="H747" s="683"/>
      <c r="I747" s="683"/>
      <c r="J747" s="682"/>
      <c r="K747" s="682"/>
      <c r="L747" s="682"/>
      <c r="M747" s="682"/>
      <c r="N747" s="682"/>
      <c r="O747" s="682"/>
      <c r="P747" s="682"/>
      <c r="Q747" s="682"/>
      <c r="R747" s="682"/>
      <c r="S747" s="682"/>
      <c r="T747" s="682"/>
      <c r="U747" s="682"/>
      <c r="V747" s="682"/>
      <c r="W747" s="682"/>
      <c r="X747" s="682"/>
      <c r="Y747" s="682"/>
      <c r="Z747" s="682"/>
    </row>
    <row r="748" spans="1:26" ht="15">
      <c r="A748" s="682"/>
      <c r="B748" s="683"/>
      <c r="C748" s="683"/>
      <c r="D748" s="684"/>
      <c r="E748" s="684"/>
      <c r="F748" s="683"/>
      <c r="G748" s="683"/>
      <c r="H748" s="683"/>
      <c r="I748" s="683"/>
      <c r="J748" s="682"/>
      <c r="K748" s="682"/>
      <c r="L748" s="682"/>
      <c r="M748" s="682"/>
      <c r="N748" s="682"/>
      <c r="O748" s="682"/>
      <c r="P748" s="682"/>
      <c r="Q748" s="682"/>
      <c r="R748" s="682"/>
      <c r="S748" s="682"/>
      <c r="T748" s="682"/>
      <c r="U748" s="682"/>
      <c r="V748" s="682"/>
      <c r="W748" s="682"/>
      <c r="X748" s="682"/>
      <c r="Y748" s="682"/>
      <c r="Z748" s="682"/>
    </row>
    <row r="749" spans="1:26" ht="15">
      <c r="A749" s="682"/>
      <c r="B749" s="683"/>
      <c r="C749" s="683"/>
      <c r="D749" s="684"/>
      <c r="E749" s="684"/>
      <c r="F749" s="683"/>
      <c r="G749" s="683"/>
      <c r="H749" s="683"/>
      <c r="I749" s="683"/>
      <c r="J749" s="682"/>
      <c r="K749" s="682"/>
      <c r="L749" s="682"/>
      <c r="M749" s="682"/>
      <c r="N749" s="682"/>
      <c r="O749" s="682"/>
      <c r="P749" s="682"/>
      <c r="Q749" s="682"/>
      <c r="R749" s="682"/>
      <c r="S749" s="682"/>
      <c r="T749" s="682"/>
      <c r="U749" s="682"/>
      <c r="V749" s="682"/>
      <c r="W749" s="682"/>
      <c r="X749" s="682"/>
      <c r="Y749" s="682"/>
      <c r="Z749" s="682"/>
    </row>
    <row r="750" spans="1:26" ht="15">
      <c r="A750" s="682"/>
      <c r="B750" s="683"/>
      <c r="C750" s="683"/>
      <c r="D750" s="684"/>
      <c r="E750" s="684"/>
      <c r="F750" s="683"/>
      <c r="G750" s="683"/>
      <c r="H750" s="683"/>
      <c r="I750" s="683"/>
      <c r="J750" s="682"/>
      <c r="K750" s="682"/>
      <c r="L750" s="682"/>
      <c r="M750" s="682"/>
      <c r="N750" s="682"/>
      <c r="O750" s="682"/>
      <c r="P750" s="682"/>
      <c r="Q750" s="682"/>
      <c r="R750" s="682"/>
      <c r="S750" s="682"/>
      <c r="T750" s="682"/>
      <c r="U750" s="682"/>
      <c r="V750" s="682"/>
      <c r="W750" s="682"/>
      <c r="X750" s="682"/>
      <c r="Y750" s="682"/>
      <c r="Z750" s="682"/>
    </row>
    <row r="751" spans="1:26" ht="15">
      <c r="A751" s="682"/>
      <c r="B751" s="683"/>
      <c r="C751" s="683"/>
      <c r="D751" s="684"/>
      <c r="E751" s="684"/>
      <c r="F751" s="683"/>
      <c r="G751" s="683"/>
      <c r="H751" s="683"/>
      <c r="I751" s="683"/>
      <c r="J751" s="682"/>
      <c r="K751" s="682"/>
      <c r="L751" s="682"/>
      <c r="M751" s="682"/>
      <c r="N751" s="682"/>
      <c r="O751" s="682"/>
      <c r="P751" s="682"/>
      <c r="Q751" s="682"/>
      <c r="R751" s="682"/>
      <c r="S751" s="682"/>
      <c r="T751" s="682"/>
      <c r="U751" s="682"/>
      <c r="V751" s="682"/>
      <c r="W751" s="682"/>
      <c r="X751" s="682"/>
      <c r="Y751" s="682"/>
      <c r="Z751" s="682"/>
    </row>
    <row r="752" spans="1:26" ht="15">
      <c r="A752" s="682"/>
      <c r="B752" s="683"/>
      <c r="C752" s="683"/>
      <c r="D752" s="684"/>
      <c r="E752" s="684"/>
      <c r="F752" s="683"/>
      <c r="G752" s="683"/>
      <c r="H752" s="683"/>
      <c r="I752" s="683"/>
      <c r="J752" s="682"/>
      <c r="K752" s="682"/>
      <c r="L752" s="682"/>
      <c r="M752" s="682"/>
      <c r="N752" s="682"/>
      <c r="O752" s="682"/>
      <c r="P752" s="682"/>
      <c r="Q752" s="682"/>
      <c r="R752" s="682"/>
      <c r="S752" s="682"/>
      <c r="T752" s="682"/>
      <c r="U752" s="682"/>
      <c r="V752" s="682"/>
      <c r="W752" s="682"/>
      <c r="X752" s="682"/>
      <c r="Y752" s="682"/>
      <c r="Z752" s="682"/>
    </row>
    <row r="753" spans="1:26" ht="15">
      <c r="A753" s="682"/>
      <c r="B753" s="683"/>
      <c r="C753" s="683"/>
      <c r="D753" s="684"/>
      <c r="E753" s="684"/>
      <c r="F753" s="683"/>
      <c r="G753" s="683"/>
      <c r="H753" s="683"/>
      <c r="I753" s="683"/>
      <c r="J753" s="682"/>
      <c r="K753" s="682"/>
      <c r="L753" s="682"/>
      <c r="M753" s="682"/>
      <c r="N753" s="682"/>
      <c r="O753" s="682"/>
      <c r="P753" s="682"/>
      <c r="Q753" s="682"/>
      <c r="R753" s="682"/>
      <c r="S753" s="682"/>
      <c r="T753" s="682"/>
      <c r="U753" s="682"/>
      <c r="V753" s="682"/>
      <c r="W753" s="682"/>
      <c r="X753" s="682"/>
      <c r="Y753" s="682"/>
      <c r="Z753" s="682"/>
    </row>
    <row r="754" spans="1:26" ht="15">
      <c r="A754" s="682"/>
      <c r="B754" s="683"/>
      <c r="C754" s="683"/>
      <c r="D754" s="684"/>
      <c r="E754" s="684"/>
      <c r="F754" s="683"/>
      <c r="G754" s="683"/>
      <c r="H754" s="683"/>
      <c r="I754" s="683"/>
      <c r="J754" s="682"/>
      <c r="K754" s="682"/>
      <c r="L754" s="682"/>
      <c r="M754" s="682"/>
      <c r="N754" s="682"/>
      <c r="O754" s="682"/>
      <c r="P754" s="682"/>
      <c r="Q754" s="682"/>
      <c r="R754" s="682"/>
      <c r="S754" s="682"/>
      <c r="T754" s="682"/>
      <c r="U754" s="682"/>
      <c r="V754" s="682"/>
      <c r="W754" s="682"/>
      <c r="X754" s="682"/>
      <c r="Y754" s="682"/>
      <c r="Z754" s="682"/>
    </row>
    <row r="755" spans="1:26" ht="15">
      <c r="A755" s="682"/>
      <c r="B755" s="683"/>
      <c r="C755" s="683"/>
      <c r="D755" s="684"/>
      <c r="E755" s="684"/>
      <c r="F755" s="683"/>
      <c r="G755" s="683"/>
      <c r="H755" s="683"/>
      <c r="I755" s="683"/>
      <c r="J755" s="682"/>
      <c r="K755" s="682"/>
      <c r="L755" s="682"/>
      <c r="M755" s="682"/>
      <c r="N755" s="682"/>
      <c r="O755" s="682"/>
      <c r="P755" s="682"/>
      <c r="Q755" s="682"/>
      <c r="R755" s="682"/>
      <c r="S755" s="682"/>
      <c r="T755" s="682"/>
      <c r="U755" s="682"/>
      <c r="V755" s="682"/>
      <c r="W755" s="682"/>
      <c r="X755" s="682"/>
      <c r="Y755" s="682"/>
      <c r="Z755" s="682"/>
    </row>
    <row r="756" spans="1:26" ht="15">
      <c r="A756" s="682"/>
      <c r="B756" s="683"/>
      <c r="C756" s="683"/>
      <c r="D756" s="684"/>
      <c r="E756" s="684"/>
      <c r="F756" s="683"/>
      <c r="G756" s="683"/>
      <c r="H756" s="683"/>
      <c r="I756" s="683"/>
      <c r="J756" s="682"/>
      <c r="K756" s="682"/>
      <c r="L756" s="682"/>
      <c r="M756" s="682"/>
      <c r="N756" s="682"/>
      <c r="O756" s="682"/>
      <c r="P756" s="682"/>
      <c r="Q756" s="682"/>
      <c r="R756" s="682"/>
      <c r="S756" s="682"/>
      <c r="T756" s="682"/>
      <c r="U756" s="682"/>
      <c r="V756" s="682"/>
      <c r="W756" s="682"/>
      <c r="X756" s="682"/>
      <c r="Y756" s="682"/>
      <c r="Z756" s="682"/>
    </row>
    <row r="757" spans="1:26" ht="15">
      <c r="A757" s="682"/>
      <c r="B757" s="683"/>
      <c r="C757" s="683"/>
      <c r="D757" s="684"/>
      <c r="E757" s="684"/>
      <c r="F757" s="683"/>
      <c r="G757" s="683"/>
      <c r="H757" s="683"/>
      <c r="I757" s="683"/>
      <c r="J757" s="682"/>
      <c r="K757" s="682"/>
      <c r="L757" s="682"/>
      <c r="M757" s="682"/>
      <c r="N757" s="682"/>
      <c r="O757" s="682"/>
      <c r="P757" s="682"/>
      <c r="Q757" s="682"/>
      <c r="R757" s="682"/>
      <c r="S757" s="682"/>
      <c r="T757" s="682"/>
      <c r="U757" s="682"/>
      <c r="V757" s="682"/>
      <c r="W757" s="682"/>
      <c r="X757" s="682"/>
      <c r="Y757" s="682"/>
      <c r="Z757" s="682"/>
    </row>
    <row r="758" spans="1:26" ht="15">
      <c r="A758" s="682"/>
      <c r="B758" s="683"/>
      <c r="C758" s="683"/>
      <c r="D758" s="684"/>
      <c r="E758" s="684"/>
      <c r="F758" s="683"/>
      <c r="G758" s="683"/>
      <c r="H758" s="683"/>
      <c r="I758" s="683"/>
      <c r="J758" s="682"/>
      <c r="K758" s="682"/>
      <c r="L758" s="682"/>
      <c r="M758" s="682"/>
      <c r="N758" s="682"/>
      <c r="O758" s="682"/>
      <c r="P758" s="682"/>
      <c r="Q758" s="682"/>
      <c r="R758" s="682"/>
      <c r="S758" s="682"/>
      <c r="T758" s="682"/>
      <c r="U758" s="682"/>
      <c r="V758" s="682"/>
      <c r="W758" s="682"/>
      <c r="X758" s="682"/>
      <c r="Y758" s="682"/>
      <c r="Z758" s="682"/>
    </row>
    <row r="759" spans="1:26" ht="15">
      <c r="A759" s="682"/>
      <c r="B759" s="683"/>
      <c r="C759" s="683"/>
      <c r="D759" s="684"/>
      <c r="E759" s="684"/>
      <c r="F759" s="683"/>
      <c r="G759" s="683"/>
      <c r="H759" s="683"/>
      <c r="I759" s="683"/>
      <c r="J759" s="682"/>
      <c r="K759" s="682"/>
      <c r="L759" s="682"/>
      <c r="M759" s="682"/>
      <c r="N759" s="682"/>
      <c r="O759" s="682"/>
      <c r="P759" s="682"/>
      <c r="Q759" s="682"/>
      <c r="R759" s="682"/>
      <c r="S759" s="682"/>
      <c r="T759" s="682"/>
      <c r="U759" s="682"/>
      <c r="V759" s="682"/>
      <c r="W759" s="682"/>
      <c r="X759" s="682"/>
      <c r="Y759" s="682"/>
      <c r="Z759" s="682"/>
    </row>
    <row r="760" spans="1:26" ht="15">
      <c r="A760" s="682"/>
      <c r="B760" s="683"/>
      <c r="C760" s="683"/>
      <c r="D760" s="684"/>
      <c r="E760" s="684"/>
      <c r="F760" s="683"/>
      <c r="G760" s="683"/>
      <c r="H760" s="683"/>
      <c r="I760" s="683"/>
      <c r="J760" s="682"/>
      <c r="K760" s="682"/>
      <c r="L760" s="682"/>
      <c r="M760" s="682"/>
      <c r="N760" s="682"/>
      <c r="O760" s="682"/>
      <c r="P760" s="682"/>
      <c r="Q760" s="682"/>
      <c r="R760" s="682"/>
      <c r="S760" s="682"/>
      <c r="T760" s="682"/>
      <c r="U760" s="682"/>
      <c r="V760" s="682"/>
      <c r="W760" s="682"/>
      <c r="X760" s="682"/>
      <c r="Y760" s="682"/>
      <c r="Z760" s="682"/>
    </row>
    <row r="761" spans="1:26" ht="15">
      <c r="A761" s="682"/>
      <c r="B761" s="683"/>
      <c r="C761" s="683"/>
      <c r="D761" s="684"/>
      <c r="E761" s="684"/>
      <c r="F761" s="683"/>
      <c r="G761" s="683"/>
      <c r="H761" s="683"/>
      <c r="I761" s="683"/>
      <c r="J761" s="682"/>
      <c r="K761" s="682"/>
      <c r="L761" s="682"/>
      <c r="M761" s="682"/>
      <c r="N761" s="682"/>
      <c r="O761" s="682"/>
      <c r="P761" s="682"/>
      <c r="Q761" s="682"/>
      <c r="R761" s="682"/>
      <c r="S761" s="682"/>
      <c r="T761" s="682"/>
      <c r="U761" s="682"/>
      <c r="V761" s="682"/>
      <c r="W761" s="682"/>
      <c r="X761" s="682"/>
      <c r="Y761" s="682"/>
      <c r="Z761" s="682"/>
    </row>
    <row r="762" spans="1:26" ht="15">
      <c r="A762" s="682"/>
      <c r="B762" s="683"/>
      <c r="C762" s="683"/>
      <c r="D762" s="684"/>
      <c r="E762" s="684"/>
      <c r="F762" s="683"/>
      <c r="G762" s="683"/>
      <c r="H762" s="683"/>
      <c r="I762" s="683"/>
      <c r="J762" s="682"/>
      <c r="K762" s="682"/>
      <c r="L762" s="682"/>
      <c r="M762" s="682"/>
      <c r="N762" s="682"/>
      <c r="O762" s="682"/>
      <c r="P762" s="682"/>
      <c r="Q762" s="682"/>
      <c r="R762" s="682"/>
      <c r="S762" s="682"/>
      <c r="T762" s="682"/>
      <c r="U762" s="682"/>
      <c r="V762" s="682"/>
      <c r="W762" s="682"/>
      <c r="X762" s="682"/>
      <c r="Y762" s="682"/>
      <c r="Z762" s="682"/>
    </row>
    <row r="763" spans="1:26" ht="15">
      <c r="A763" s="682"/>
      <c r="B763" s="683"/>
      <c r="C763" s="683"/>
      <c r="D763" s="684"/>
      <c r="E763" s="684"/>
      <c r="F763" s="683"/>
      <c r="G763" s="683"/>
      <c r="H763" s="683"/>
      <c r="I763" s="683"/>
      <c r="J763" s="682"/>
      <c r="K763" s="682"/>
      <c r="L763" s="682"/>
      <c r="M763" s="682"/>
      <c r="N763" s="682"/>
      <c r="O763" s="682"/>
      <c r="P763" s="682"/>
      <c r="Q763" s="682"/>
      <c r="R763" s="682"/>
      <c r="S763" s="682"/>
      <c r="T763" s="682"/>
      <c r="U763" s="682"/>
      <c r="V763" s="682"/>
      <c r="W763" s="682"/>
      <c r="X763" s="682"/>
      <c r="Y763" s="682"/>
      <c r="Z763" s="682"/>
    </row>
    <row r="764" spans="1:26" ht="15">
      <c r="A764" s="682"/>
      <c r="B764" s="683"/>
      <c r="C764" s="683"/>
      <c r="D764" s="684"/>
      <c r="E764" s="684"/>
      <c r="F764" s="683"/>
      <c r="G764" s="683"/>
      <c r="H764" s="683"/>
      <c r="I764" s="683"/>
      <c r="J764" s="682"/>
      <c r="K764" s="682"/>
      <c r="L764" s="682"/>
      <c r="M764" s="682"/>
      <c r="N764" s="682"/>
      <c r="O764" s="682"/>
      <c r="P764" s="682"/>
      <c r="Q764" s="682"/>
      <c r="R764" s="682"/>
      <c r="S764" s="682"/>
      <c r="T764" s="682"/>
      <c r="U764" s="682"/>
      <c r="V764" s="682"/>
      <c r="W764" s="682"/>
      <c r="X764" s="682"/>
      <c r="Y764" s="682"/>
      <c r="Z764" s="682"/>
    </row>
    <row r="765" spans="1:26" ht="15">
      <c r="A765" s="682"/>
      <c r="B765" s="683"/>
      <c r="C765" s="683"/>
      <c r="D765" s="684"/>
      <c r="E765" s="684"/>
      <c r="F765" s="683"/>
      <c r="G765" s="683"/>
      <c r="H765" s="683"/>
      <c r="I765" s="683"/>
      <c r="J765" s="682"/>
      <c r="K765" s="682"/>
      <c r="L765" s="682"/>
      <c r="M765" s="682"/>
      <c r="N765" s="682"/>
      <c r="O765" s="682"/>
      <c r="P765" s="682"/>
      <c r="Q765" s="682"/>
      <c r="R765" s="682"/>
      <c r="S765" s="682"/>
      <c r="T765" s="682"/>
      <c r="U765" s="682"/>
      <c r="V765" s="682"/>
      <c r="W765" s="682"/>
      <c r="X765" s="682"/>
      <c r="Y765" s="682"/>
      <c r="Z765" s="682"/>
    </row>
    <row r="766" spans="1:26" ht="15">
      <c r="A766" s="682"/>
      <c r="B766" s="683"/>
      <c r="C766" s="683"/>
      <c r="D766" s="684"/>
      <c r="E766" s="684"/>
      <c r="F766" s="683"/>
      <c r="G766" s="683"/>
      <c r="H766" s="683"/>
      <c r="I766" s="683"/>
      <c r="J766" s="682"/>
      <c r="K766" s="682"/>
      <c r="L766" s="682"/>
      <c r="M766" s="682"/>
      <c r="N766" s="682"/>
      <c r="O766" s="682"/>
      <c r="P766" s="682"/>
      <c r="Q766" s="682"/>
      <c r="R766" s="682"/>
      <c r="S766" s="682"/>
      <c r="T766" s="682"/>
      <c r="U766" s="682"/>
      <c r="V766" s="682"/>
      <c r="W766" s="682"/>
      <c r="X766" s="682"/>
      <c r="Y766" s="682"/>
      <c r="Z766" s="682"/>
    </row>
    <row r="767" spans="1:26" ht="15">
      <c r="A767" s="682"/>
      <c r="B767" s="683"/>
      <c r="C767" s="683"/>
      <c r="D767" s="684"/>
      <c r="E767" s="684"/>
      <c r="F767" s="683"/>
      <c r="G767" s="683"/>
      <c r="H767" s="683"/>
      <c r="I767" s="683"/>
      <c r="J767" s="682"/>
      <c r="K767" s="682"/>
      <c r="L767" s="682"/>
      <c r="M767" s="682"/>
      <c r="N767" s="682"/>
      <c r="O767" s="682"/>
      <c r="P767" s="682"/>
      <c r="Q767" s="682"/>
      <c r="R767" s="682"/>
      <c r="S767" s="682"/>
      <c r="T767" s="682"/>
      <c r="U767" s="682"/>
      <c r="V767" s="682"/>
      <c r="W767" s="682"/>
      <c r="X767" s="682"/>
      <c r="Y767" s="682"/>
      <c r="Z767" s="682"/>
    </row>
    <row r="768" spans="1:26" ht="15">
      <c r="A768" s="682"/>
      <c r="B768" s="683"/>
      <c r="C768" s="683"/>
      <c r="D768" s="684"/>
      <c r="E768" s="684"/>
      <c r="F768" s="683"/>
      <c r="G768" s="683"/>
      <c r="H768" s="683"/>
      <c r="I768" s="683"/>
      <c r="J768" s="682"/>
      <c r="K768" s="682"/>
      <c r="L768" s="682"/>
      <c r="M768" s="682"/>
      <c r="N768" s="682"/>
      <c r="O768" s="682"/>
      <c r="P768" s="682"/>
      <c r="Q768" s="682"/>
      <c r="R768" s="682"/>
      <c r="S768" s="682"/>
      <c r="T768" s="682"/>
      <c r="U768" s="682"/>
      <c r="V768" s="682"/>
      <c r="W768" s="682"/>
      <c r="X768" s="682"/>
      <c r="Y768" s="682"/>
      <c r="Z768" s="682"/>
    </row>
    <row r="769" spans="1:26" ht="15">
      <c r="A769" s="682"/>
      <c r="B769" s="683"/>
      <c r="C769" s="683"/>
      <c r="D769" s="684"/>
      <c r="E769" s="684"/>
      <c r="F769" s="683"/>
      <c r="G769" s="683"/>
      <c r="H769" s="683"/>
      <c r="I769" s="683"/>
      <c r="J769" s="682"/>
      <c r="K769" s="682"/>
      <c r="L769" s="682"/>
      <c r="M769" s="682"/>
      <c r="N769" s="682"/>
      <c r="O769" s="682"/>
      <c r="P769" s="682"/>
      <c r="Q769" s="682"/>
      <c r="R769" s="682"/>
      <c r="S769" s="682"/>
      <c r="T769" s="682"/>
      <c r="U769" s="682"/>
      <c r="V769" s="682"/>
      <c r="W769" s="682"/>
      <c r="X769" s="682"/>
      <c r="Y769" s="682"/>
      <c r="Z769" s="682"/>
    </row>
    <row r="770" spans="1:26" ht="15">
      <c r="A770" s="682"/>
      <c r="B770" s="683"/>
      <c r="C770" s="683"/>
      <c r="D770" s="684"/>
      <c r="E770" s="684"/>
      <c r="F770" s="683"/>
      <c r="G770" s="683"/>
      <c r="H770" s="683"/>
      <c r="I770" s="683"/>
      <c r="J770" s="682"/>
      <c r="K770" s="682"/>
      <c r="L770" s="682"/>
      <c r="M770" s="682"/>
      <c r="N770" s="682"/>
      <c r="O770" s="682"/>
      <c r="P770" s="682"/>
      <c r="Q770" s="682"/>
      <c r="R770" s="682"/>
      <c r="S770" s="682"/>
      <c r="T770" s="682"/>
      <c r="U770" s="682"/>
      <c r="V770" s="682"/>
      <c r="W770" s="682"/>
      <c r="X770" s="682"/>
      <c r="Y770" s="682"/>
      <c r="Z770" s="682"/>
    </row>
    <row r="771" spans="1:26" ht="15">
      <c r="A771" s="682"/>
      <c r="B771" s="683"/>
      <c r="C771" s="683"/>
      <c r="D771" s="684"/>
      <c r="E771" s="684"/>
      <c r="F771" s="683"/>
      <c r="G771" s="683"/>
      <c r="H771" s="683"/>
      <c r="I771" s="683"/>
      <c r="J771" s="682"/>
      <c r="K771" s="682"/>
      <c r="L771" s="682"/>
      <c r="M771" s="682"/>
      <c r="N771" s="682"/>
      <c r="O771" s="682"/>
      <c r="P771" s="682"/>
      <c r="Q771" s="682"/>
      <c r="R771" s="682"/>
      <c r="S771" s="682"/>
      <c r="T771" s="682"/>
      <c r="U771" s="682"/>
      <c r="V771" s="682"/>
      <c r="W771" s="682"/>
      <c r="X771" s="682"/>
      <c r="Y771" s="682"/>
      <c r="Z771" s="682"/>
    </row>
    <row r="772" spans="1:26" ht="15">
      <c r="A772" s="682"/>
      <c r="B772" s="683"/>
      <c r="C772" s="683"/>
      <c r="D772" s="684"/>
      <c r="E772" s="684"/>
      <c r="F772" s="683"/>
      <c r="G772" s="683"/>
      <c r="H772" s="683"/>
      <c r="I772" s="683"/>
      <c r="J772" s="682"/>
      <c r="K772" s="682"/>
      <c r="L772" s="682"/>
      <c r="M772" s="682"/>
      <c r="N772" s="682"/>
      <c r="O772" s="682"/>
      <c r="P772" s="682"/>
      <c r="Q772" s="682"/>
      <c r="R772" s="682"/>
      <c r="S772" s="682"/>
      <c r="T772" s="682"/>
      <c r="U772" s="682"/>
      <c r="V772" s="682"/>
      <c r="W772" s="682"/>
      <c r="X772" s="682"/>
      <c r="Y772" s="682"/>
      <c r="Z772" s="682"/>
    </row>
    <row r="773" spans="1:26" ht="15">
      <c r="A773" s="682"/>
      <c r="B773" s="683"/>
      <c r="C773" s="683"/>
      <c r="D773" s="684"/>
      <c r="E773" s="684"/>
      <c r="F773" s="683"/>
      <c r="G773" s="683"/>
      <c r="H773" s="683"/>
      <c r="I773" s="683"/>
      <c r="J773" s="682"/>
      <c r="K773" s="682"/>
      <c r="L773" s="682"/>
      <c r="M773" s="682"/>
      <c r="N773" s="682"/>
      <c r="O773" s="682"/>
      <c r="P773" s="682"/>
      <c r="Q773" s="682"/>
      <c r="R773" s="682"/>
      <c r="S773" s="682"/>
      <c r="T773" s="682"/>
      <c r="U773" s="682"/>
      <c r="V773" s="682"/>
      <c r="W773" s="682"/>
      <c r="X773" s="682"/>
      <c r="Y773" s="682"/>
      <c r="Z773" s="682"/>
    </row>
    <row r="774" spans="1:26" ht="15">
      <c r="A774" s="682"/>
      <c r="B774" s="683"/>
      <c r="C774" s="683"/>
      <c r="D774" s="684"/>
      <c r="E774" s="684"/>
      <c r="F774" s="683"/>
      <c r="G774" s="683"/>
      <c r="H774" s="683"/>
      <c r="I774" s="683"/>
      <c r="J774" s="682"/>
      <c r="K774" s="682"/>
      <c r="L774" s="682"/>
      <c r="M774" s="682"/>
      <c r="N774" s="682"/>
      <c r="O774" s="682"/>
      <c r="P774" s="682"/>
      <c r="Q774" s="682"/>
      <c r="R774" s="682"/>
      <c r="S774" s="682"/>
      <c r="T774" s="682"/>
      <c r="U774" s="682"/>
      <c r="V774" s="682"/>
      <c r="W774" s="682"/>
      <c r="X774" s="682"/>
      <c r="Y774" s="682"/>
      <c r="Z774" s="682"/>
    </row>
    <row r="775" spans="1:26" ht="15">
      <c r="A775" s="682"/>
      <c r="B775" s="683"/>
      <c r="C775" s="683"/>
      <c r="D775" s="684"/>
      <c r="E775" s="684"/>
      <c r="F775" s="683"/>
      <c r="G775" s="683"/>
      <c r="H775" s="683"/>
      <c r="I775" s="683"/>
      <c r="J775" s="682"/>
      <c r="K775" s="682"/>
      <c r="L775" s="682"/>
      <c r="M775" s="682"/>
      <c r="N775" s="682"/>
      <c r="O775" s="682"/>
      <c r="P775" s="682"/>
      <c r="Q775" s="682"/>
      <c r="R775" s="682"/>
      <c r="S775" s="682"/>
      <c r="T775" s="682"/>
      <c r="U775" s="682"/>
      <c r="V775" s="682"/>
      <c r="W775" s="682"/>
      <c r="X775" s="682"/>
      <c r="Y775" s="682"/>
      <c r="Z775" s="682"/>
    </row>
    <row r="776" spans="1:26" ht="15">
      <c r="A776" s="682"/>
      <c r="B776" s="683"/>
      <c r="C776" s="683"/>
      <c r="D776" s="684"/>
      <c r="E776" s="684"/>
      <c r="F776" s="683"/>
      <c r="G776" s="683"/>
      <c r="H776" s="683"/>
      <c r="I776" s="683"/>
      <c r="J776" s="682"/>
      <c r="K776" s="682"/>
      <c r="L776" s="682"/>
      <c r="M776" s="682"/>
      <c r="N776" s="682"/>
      <c r="O776" s="682"/>
      <c r="P776" s="682"/>
      <c r="Q776" s="682"/>
      <c r="R776" s="682"/>
      <c r="S776" s="682"/>
      <c r="T776" s="682"/>
      <c r="U776" s="682"/>
      <c r="V776" s="682"/>
      <c r="W776" s="682"/>
      <c r="X776" s="682"/>
      <c r="Y776" s="682"/>
      <c r="Z776" s="682"/>
    </row>
    <row r="777" spans="1:26" ht="15">
      <c r="A777" s="682"/>
      <c r="B777" s="683"/>
      <c r="C777" s="683"/>
      <c r="D777" s="684"/>
      <c r="E777" s="684"/>
      <c r="F777" s="683"/>
      <c r="G777" s="683"/>
      <c r="H777" s="683"/>
      <c r="I777" s="683"/>
      <c r="J777" s="682"/>
      <c r="K777" s="682"/>
      <c r="L777" s="682"/>
      <c r="M777" s="682"/>
      <c r="N777" s="682"/>
      <c r="O777" s="682"/>
      <c r="P777" s="682"/>
      <c r="Q777" s="682"/>
      <c r="R777" s="682"/>
      <c r="S777" s="682"/>
      <c r="T777" s="682"/>
      <c r="U777" s="682"/>
      <c r="V777" s="682"/>
      <c r="W777" s="682"/>
      <c r="X777" s="682"/>
      <c r="Y777" s="682"/>
      <c r="Z777" s="682"/>
    </row>
    <row r="778" spans="1:26" ht="15">
      <c r="A778" s="682"/>
      <c r="B778" s="683"/>
      <c r="C778" s="683"/>
      <c r="D778" s="684"/>
      <c r="E778" s="684"/>
      <c r="F778" s="683"/>
      <c r="G778" s="683"/>
      <c r="H778" s="683"/>
      <c r="I778" s="683"/>
      <c r="J778" s="682"/>
      <c r="K778" s="682"/>
      <c r="L778" s="682"/>
      <c r="M778" s="682"/>
      <c r="N778" s="682"/>
      <c r="O778" s="682"/>
      <c r="P778" s="682"/>
      <c r="Q778" s="682"/>
      <c r="R778" s="682"/>
      <c r="S778" s="682"/>
      <c r="T778" s="682"/>
      <c r="U778" s="682"/>
      <c r="V778" s="682"/>
      <c r="W778" s="682"/>
      <c r="X778" s="682"/>
      <c r="Y778" s="682"/>
      <c r="Z778" s="682"/>
    </row>
    <row r="779" spans="1:26" ht="15">
      <c r="A779" s="682"/>
      <c r="B779" s="683"/>
      <c r="C779" s="683"/>
      <c r="D779" s="684"/>
      <c r="E779" s="684"/>
      <c r="F779" s="683"/>
      <c r="G779" s="683"/>
      <c r="H779" s="683"/>
      <c r="I779" s="683"/>
      <c r="J779" s="682"/>
      <c r="K779" s="682"/>
      <c r="L779" s="682"/>
      <c r="M779" s="682"/>
      <c r="N779" s="682"/>
      <c r="O779" s="682"/>
      <c r="P779" s="682"/>
      <c r="Q779" s="682"/>
      <c r="R779" s="682"/>
      <c r="S779" s="682"/>
      <c r="T779" s="682"/>
      <c r="U779" s="682"/>
      <c r="V779" s="682"/>
      <c r="W779" s="682"/>
      <c r="X779" s="682"/>
      <c r="Y779" s="682"/>
      <c r="Z779" s="682"/>
    </row>
    <row r="780" spans="1:26" ht="15">
      <c r="A780" s="682"/>
      <c r="B780" s="683"/>
      <c r="C780" s="683"/>
      <c r="D780" s="684"/>
      <c r="E780" s="684"/>
      <c r="F780" s="683"/>
      <c r="G780" s="683"/>
      <c r="H780" s="683"/>
      <c r="I780" s="683"/>
      <c r="J780" s="682"/>
      <c r="K780" s="682"/>
      <c r="L780" s="682"/>
      <c r="M780" s="682"/>
      <c r="N780" s="682"/>
      <c r="O780" s="682"/>
      <c r="P780" s="682"/>
      <c r="Q780" s="682"/>
      <c r="R780" s="682"/>
      <c r="S780" s="682"/>
      <c r="T780" s="682"/>
      <c r="U780" s="682"/>
      <c r="V780" s="682"/>
      <c r="W780" s="682"/>
      <c r="X780" s="682"/>
      <c r="Y780" s="682"/>
      <c r="Z780" s="682"/>
    </row>
    <row r="781" spans="1:26" ht="15">
      <c r="A781" s="682"/>
      <c r="B781" s="683"/>
      <c r="C781" s="683"/>
      <c r="D781" s="684"/>
      <c r="E781" s="684"/>
      <c r="F781" s="683"/>
      <c r="G781" s="683"/>
      <c r="H781" s="683"/>
      <c r="I781" s="683"/>
      <c r="J781" s="682"/>
      <c r="K781" s="682"/>
      <c r="L781" s="682"/>
      <c r="M781" s="682"/>
      <c r="N781" s="682"/>
      <c r="O781" s="682"/>
      <c r="P781" s="682"/>
      <c r="Q781" s="682"/>
      <c r="R781" s="682"/>
      <c r="S781" s="682"/>
      <c r="T781" s="682"/>
      <c r="U781" s="682"/>
      <c r="V781" s="682"/>
      <c r="W781" s="682"/>
      <c r="X781" s="682"/>
      <c r="Y781" s="682"/>
      <c r="Z781" s="682"/>
    </row>
    <row r="782" spans="1:26" ht="15">
      <c r="A782" s="682"/>
      <c r="B782" s="683"/>
      <c r="C782" s="683"/>
      <c r="D782" s="684"/>
      <c r="E782" s="684"/>
      <c r="F782" s="683"/>
      <c r="G782" s="683"/>
      <c r="H782" s="683"/>
      <c r="I782" s="683"/>
      <c r="J782" s="682"/>
      <c r="K782" s="682"/>
      <c r="L782" s="682"/>
      <c r="M782" s="682"/>
      <c r="N782" s="682"/>
      <c r="O782" s="682"/>
      <c r="P782" s="682"/>
      <c r="Q782" s="682"/>
      <c r="R782" s="682"/>
      <c r="S782" s="682"/>
      <c r="T782" s="682"/>
      <c r="U782" s="682"/>
      <c r="V782" s="682"/>
      <c r="W782" s="682"/>
      <c r="X782" s="682"/>
      <c r="Y782" s="682"/>
      <c r="Z782" s="682"/>
    </row>
    <row r="783" spans="1:26" ht="15">
      <c r="A783" s="682"/>
      <c r="B783" s="683"/>
      <c r="C783" s="683"/>
      <c r="D783" s="684"/>
      <c r="E783" s="684"/>
      <c r="F783" s="683"/>
      <c r="G783" s="683"/>
      <c r="H783" s="683"/>
      <c r="I783" s="683"/>
      <c r="J783" s="682"/>
      <c r="K783" s="682"/>
      <c r="L783" s="682"/>
      <c r="M783" s="682"/>
      <c r="N783" s="682"/>
      <c r="O783" s="682"/>
      <c r="P783" s="682"/>
      <c r="Q783" s="682"/>
      <c r="R783" s="682"/>
      <c r="S783" s="682"/>
      <c r="T783" s="682"/>
      <c r="U783" s="682"/>
      <c r="V783" s="682"/>
      <c r="W783" s="682"/>
      <c r="X783" s="682"/>
      <c r="Y783" s="682"/>
      <c r="Z783" s="682"/>
    </row>
    <row r="784" spans="1:26" ht="15">
      <c r="A784" s="682"/>
      <c r="B784" s="683"/>
      <c r="C784" s="683"/>
      <c r="D784" s="684"/>
      <c r="E784" s="684"/>
      <c r="F784" s="683"/>
      <c r="G784" s="683"/>
      <c r="H784" s="683"/>
      <c r="I784" s="683"/>
      <c r="J784" s="682"/>
      <c r="K784" s="682"/>
      <c r="L784" s="682"/>
      <c r="M784" s="682"/>
      <c r="N784" s="682"/>
      <c r="O784" s="682"/>
      <c r="P784" s="682"/>
      <c r="Q784" s="682"/>
      <c r="R784" s="682"/>
      <c r="S784" s="682"/>
      <c r="T784" s="682"/>
      <c r="U784" s="682"/>
      <c r="V784" s="682"/>
      <c r="W784" s="682"/>
      <c r="X784" s="682"/>
      <c r="Y784" s="682"/>
      <c r="Z784" s="682"/>
    </row>
    <row r="785" spans="1:26" ht="15">
      <c r="A785" s="682"/>
      <c r="B785" s="683"/>
      <c r="C785" s="683"/>
      <c r="D785" s="684"/>
      <c r="E785" s="684"/>
      <c r="F785" s="683"/>
      <c r="G785" s="683"/>
      <c r="H785" s="683"/>
      <c r="I785" s="683"/>
      <c r="J785" s="682"/>
      <c r="K785" s="682"/>
      <c r="L785" s="682"/>
      <c r="M785" s="682"/>
      <c r="N785" s="682"/>
      <c r="O785" s="682"/>
      <c r="P785" s="682"/>
      <c r="Q785" s="682"/>
      <c r="R785" s="682"/>
      <c r="S785" s="682"/>
      <c r="T785" s="682"/>
      <c r="U785" s="682"/>
      <c r="V785" s="682"/>
      <c r="W785" s="682"/>
      <c r="X785" s="682"/>
      <c r="Y785" s="682"/>
      <c r="Z785" s="682"/>
    </row>
    <row r="786" spans="1:26" ht="15">
      <c r="A786" s="682"/>
      <c r="B786" s="683"/>
      <c r="C786" s="683"/>
      <c r="D786" s="684"/>
      <c r="E786" s="684"/>
      <c r="F786" s="683"/>
      <c r="G786" s="683"/>
      <c r="H786" s="683"/>
      <c r="I786" s="683"/>
      <c r="J786" s="682"/>
      <c r="K786" s="682"/>
      <c r="L786" s="682"/>
      <c r="M786" s="682"/>
      <c r="N786" s="682"/>
      <c r="O786" s="682"/>
      <c r="P786" s="682"/>
      <c r="Q786" s="682"/>
      <c r="R786" s="682"/>
      <c r="S786" s="682"/>
      <c r="T786" s="682"/>
      <c r="U786" s="682"/>
      <c r="V786" s="682"/>
      <c r="W786" s="682"/>
      <c r="X786" s="682"/>
      <c r="Y786" s="682"/>
      <c r="Z786" s="682"/>
    </row>
    <row r="787" spans="1:26" ht="15">
      <c r="A787" s="682"/>
      <c r="B787" s="683"/>
      <c r="C787" s="683"/>
      <c r="D787" s="684"/>
      <c r="E787" s="684"/>
      <c r="F787" s="683"/>
      <c r="G787" s="683"/>
      <c r="H787" s="683"/>
      <c r="I787" s="683"/>
      <c r="J787" s="682"/>
      <c r="K787" s="682"/>
      <c r="L787" s="682"/>
      <c r="M787" s="682"/>
      <c r="N787" s="682"/>
      <c r="O787" s="682"/>
      <c r="P787" s="682"/>
      <c r="Q787" s="682"/>
      <c r="R787" s="682"/>
      <c r="S787" s="682"/>
      <c r="T787" s="682"/>
      <c r="U787" s="682"/>
      <c r="V787" s="682"/>
      <c r="W787" s="682"/>
      <c r="X787" s="682"/>
      <c r="Y787" s="682"/>
      <c r="Z787" s="682"/>
    </row>
    <row r="788" spans="1:26" ht="15">
      <c r="A788" s="682"/>
      <c r="B788" s="683"/>
      <c r="C788" s="683"/>
      <c r="D788" s="684"/>
      <c r="E788" s="684"/>
      <c r="F788" s="683"/>
      <c r="G788" s="683"/>
      <c r="H788" s="683"/>
      <c r="I788" s="683"/>
      <c r="J788" s="682"/>
      <c r="K788" s="682"/>
      <c r="L788" s="682"/>
      <c r="M788" s="682"/>
      <c r="N788" s="682"/>
      <c r="O788" s="682"/>
      <c r="P788" s="682"/>
      <c r="Q788" s="682"/>
      <c r="R788" s="682"/>
      <c r="S788" s="682"/>
      <c r="T788" s="682"/>
      <c r="U788" s="682"/>
      <c r="V788" s="682"/>
      <c r="W788" s="682"/>
      <c r="X788" s="682"/>
      <c r="Y788" s="682"/>
      <c r="Z788" s="682"/>
    </row>
    <row r="789" spans="1:26" ht="15">
      <c r="A789" s="682"/>
      <c r="B789" s="683"/>
      <c r="C789" s="683"/>
      <c r="D789" s="684"/>
      <c r="E789" s="684"/>
      <c r="F789" s="683"/>
      <c r="G789" s="683"/>
      <c r="H789" s="683"/>
      <c r="I789" s="683"/>
      <c r="J789" s="682"/>
      <c r="K789" s="682"/>
      <c r="L789" s="682"/>
      <c r="M789" s="682"/>
      <c r="N789" s="682"/>
      <c r="O789" s="682"/>
      <c r="P789" s="682"/>
      <c r="Q789" s="682"/>
      <c r="R789" s="682"/>
      <c r="S789" s="682"/>
      <c r="T789" s="682"/>
      <c r="U789" s="682"/>
      <c r="V789" s="682"/>
      <c r="W789" s="682"/>
      <c r="X789" s="682"/>
      <c r="Y789" s="682"/>
      <c r="Z789" s="682"/>
    </row>
    <row r="790" spans="1:26" ht="15">
      <c r="A790" s="682"/>
      <c r="B790" s="683"/>
      <c r="C790" s="683"/>
      <c r="D790" s="684"/>
      <c r="E790" s="684"/>
      <c r="F790" s="683"/>
      <c r="G790" s="683"/>
      <c r="H790" s="683"/>
      <c r="I790" s="683"/>
      <c r="J790" s="682"/>
      <c r="K790" s="682"/>
      <c r="L790" s="682"/>
      <c r="M790" s="682"/>
      <c r="N790" s="682"/>
      <c r="O790" s="682"/>
      <c r="P790" s="682"/>
      <c r="Q790" s="682"/>
      <c r="R790" s="682"/>
      <c r="S790" s="682"/>
      <c r="T790" s="682"/>
      <c r="U790" s="682"/>
      <c r="V790" s="682"/>
      <c r="W790" s="682"/>
      <c r="X790" s="682"/>
      <c r="Y790" s="682"/>
      <c r="Z790" s="682"/>
    </row>
    <row r="791" spans="1:26" ht="15">
      <c r="A791" s="682"/>
      <c r="B791" s="683"/>
      <c r="C791" s="683"/>
      <c r="D791" s="684"/>
      <c r="E791" s="684"/>
      <c r="F791" s="683"/>
      <c r="G791" s="683"/>
      <c r="H791" s="683"/>
      <c r="I791" s="683"/>
      <c r="J791" s="682"/>
      <c r="K791" s="682"/>
      <c r="L791" s="682"/>
      <c r="M791" s="682"/>
      <c r="N791" s="682"/>
      <c r="O791" s="682"/>
      <c r="P791" s="682"/>
      <c r="Q791" s="682"/>
      <c r="R791" s="682"/>
      <c r="S791" s="682"/>
      <c r="T791" s="682"/>
      <c r="U791" s="682"/>
      <c r="V791" s="682"/>
      <c r="W791" s="682"/>
      <c r="X791" s="682"/>
      <c r="Y791" s="682"/>
      <c r="Z791" s="682"/>
    </row>
    <row r="792" spans="1:26" ht="15">
      <c r="A792" s="682"/>
      <c r="B792" s="683"/>
      <c r="C792" s="683"/>
      <c r="D792" s="684"/>
      <c r="E792" s="684"/>
      <c r="F792" s="683"/>
      <c r="G792" s="683"/>
      <c r="H792" s="683"/>
      <c r="I792" s="683"/>
      <c r="J792" s="682"/>
      <c r="K792" s="682"/>
      <c r="L792" s="682"/>
      <c r="M792" s="682"/>
      <c r="N792" s="682"/>
      <c r="O792" s="682"/>
      <c r="P792" s="682"/>
      <c r="Q792" s="682"/>
      <c r="R792" s="682"/>
      <c r="S792" s="682"/>
      <c r="T792" s="682"/>
      <c r="U792" s="682"/>
      <c r="V792" s="682"/>
      <c r="W792" s="682"/>
      <c r="X792" s="682"/>
      <c r="Y792" s="682"/>
      <c r="Z792" s="682"/>
    </row>
    <row r="793" spans="1:26" ht="15">
      <c r="A793" s="682"/>
      <c r="B793" s="683"/>
      <c r="C793" s="683"/>
      <c r="D793" s="684"/>
      <c r="E793" s="684"/>
      <c r="F793" s="683"/>
      <c r="G793" s="683"/>
      <c r="H793" s="683"/>
      <c r="I793" s="683"/>
      <c r="J793" s="682"/>
      <c r="K793" s="682"/>
      <c r="L793" s="682"/>
      <c r="M793" s="682"/>
      <c r="N793" s="682"/>
      <c r="O793" s="682"/>
      <c r="P793" s="682"/>
      <c r="Q793" s="682"/>
      <c r="R793" s="682"/>
      <c r="S793" s="682"/>
      <c r="T793" s="682"/>
      <c r="U793" s="682"/>
      <c r="V793" s="682"/>
      <c r="W793" s="682"/>
      <c r="X793" s="682"/>
      <c r="Y793" s="682"/>
      <c r="Z793" s="682"/>
    </row>
    <row r="794" spans="1:26" ht="15">
      <c r="A794" s="682"/>
      <c r="B794" s="683"/>
      <c r="C794" s="683"/>
      <c r="D794" s="684"/>
      <c r="E794" s="684"/>
      <c r="F794" s="683"/>
      <c r="G794" s="683"/>
      <c r="H794" s="683"/>
      <c r="I794" s="683"/>
      <c r="J794" s="682"/>
      <c r="K794" s="682"/>
      <c r="L794" s="682"/>
      <c r="M794" s="682"/>
      <c r="N794" s="682"/>
      <c r="O794" s="682"/>
      <c r="P794" s="682"/>
      <c r="Q794" s="682"/>
      <c r="R794" s="682"/>
      <c r="S794" s="682"/>
      <c r="T794" s="682"/>
      <c r="U794" s="682"/>
      <c r="V794" s="682"/>
      <c r="W794" s="682"/>
      <c r="X794" s="682"/>
      <c r="Y794" s="682"/>
      <c r="Z794" s="682"/>
    </row>
    <row r="795" spans="1:26" ht="15">
      <c r="A795" s="682"/>
      <c r="B795" s="683"/>
      <c r="C795" s="683"/>
      <c r="D795" s="684"/>
      <c r="E795" s="684"/>
      <c r="F795" s="683"/>
      <c r="G795" s="683"/>
      <c r="H795" s="683"/>
      <c r="I795" s="683"/>
      <c r="J795" s="682"/>
      <c r="K795" s="682"/>
      <c r="L795" s="682"/>
      <c r="M795" s="682"/>
      <c r="N795" s="682"/>
      <c r="O795" s="682"/>
      <c r="P795" s="682"/>
      <c r="Q795" s="682"/>
      <c r="R795" s="682"/>
      <c r="S795" s="682"/>
      <c r="T795" s="682"/>
      <c r="U795" s="682"/>
      <c r="V795" s="682"/>
      <c r="W795" s="682"/>
      <c r="X795" s="682"/>
      <c r="Y795" s="682"/>
      <c r="Z795" s="682"/>
    </row>
    <row r="796" spans="1:26" ht="15">
      <c r="A796" s="682"/>
      <c r="B796" s="683"/>
      <c r="C796" s="683"/>
      <c r="D796" s="684"/>
      <c r="E796" s="684"/>
      <c r="F796" s="683"/>
      <c r="G796" s="683"/>
      <c r="H796" s="683"/>
      <c r="I796" s="683"/>
      <c r="J796" s="682"/>
      <c r="K796" s="682"/>
      <c r="L796" s="682"/>
      <c r="M796" s="682"/>
      <c r="N796" s="682"/>
      <c r="O796" s="682"/>
      <c r="P796" s="682"/>
      <c r="Q796" s="682"/>
      <c r="R796" s="682"/>
      <c r="S796" s="682"/>
      <c r="T796" s="682"/>
      <c r="U796" s="682"/>
      <c r="V796" s="682"/>
      <c r="W796" s="682"/>
      <c r="X796" s="682"/>
      <c r="Y796" s="682"/>
      <c r="Z796" s="682"/>
    </row>
    <row r="797" spans="1:26" ht="15">
      <c r="A797" s="682"/>
      <c r="B797" s="683"/>
      <c r="C797" s="683"/>
      <c r="D797" s="684"/>
      <c r="E797" s="684"/>
      <c r="F797" s="683"/>
      <c r="G797" s="683"/>
      <c r="H797" s="683"/>
      <c r="I797" s="683"/>
      <c r="J797" s="682"/>
      <c r="K797" s="682"/>
      <c r="L797" s="682"/>
      <c r="M797" s="682"/>
      <c r="N797" s="682"/>
      <c r="O797" s="682"/>
      <c r="P797" s="682"/>
      <c r="Q797" s="682"/>
      <c r="R797" s="682"/>
      <c r="S797" s="682"/>
      <c r="T797" s="682"/>
      <c r="U797" s="682"/>
      <c r="V797" s="682"/>
      <c r="W797" s="682"/>
      <c r="X797" s="682"/>
      <c r="Y797" s="682"/>
      <c r="Z797" s="682"/>
    </row>
    <row r="798" spans="1:26" ht="15">
      <c r="A798" s="682"/>
      <c r="B798" s="683"/>
      <c r="C798" s="683"/>
      <c r="D798" s="684"/>
      <c r="E798" s="684"/>
      <c r="F798" s="683"/>
      <c r="G798" s="683"/>
      <c r="H798" s="683"/>
      <c r="I798" s="683"/>
      <c r="J798" s="682"/>
      <c r="K798" s="682"/>
      <c r="L798" s="682"/>
      <c r="M798" s="682"/>
      <c r="N798" s="682"/>
      <c r="O798" s="682"/>
      <c r="P798" s="682"/>
      <c r="Q798" s="682"/>
      <c r="R798" s="682"/>
      <c r="S798" s="682"/>
      <c r="T798" s="682"/>
      <c r="U798" s="682"/>
      <c r="V798" s="682"/>
      <c r="W798" s="682"/>
      <c r="X798" s="682"/>
      <c r="Y798" s="682"/>
      <c r="Z798" s="682"/>
    </row>
    <row r="799" spans="1:26" ht="15">
      <c r="A799" s="682"/>
      <c r="B799" s="683"/>
      <c r="C799" s="683"/>
      <c r="D799" s="684"/>
      <c r="E799" s="684"/>
      <c r="F799" s="683"/>
      <c r="G799" s="683"/>
      <c r="H799" s="683"/>
      <c r="I799" s="683"/>
      <c r="J799" s="682"/>
      <c r="K799" s="682"/>
      <c r="L799" s="682"/>
      <c r="M799" s="682"/>
      <c r="N799" s="682"/>
      <c r="O799" s="682"/>
      <c r="P799" s="682"/>
      <c r="Q799" s="682"/>
      <c r="R799" s="682"/>
      <c r="S799" s="682"/>
      <c r="T799" s="682"/>
      <c r="U799" s="682"/>
      <c r="V799" s="682"/>
      <c r="W799" s="682"/>
      <c r="X799" s="682"/>
      <c r="Y799" s="682"/>
      <c r="Z799" s="682"/>
    </row>
    <row r="800" spans="1:26" ht="15">
      <c r="A800" s="682"/>
      <c r="B800" s="683"/>
      <c r="C800" s="683"/>
      <c r="D800" s="684"/>
      <c r="E800" s="684"/>
      <c r="F800" s="683"/>
      <c r="G800" s="683"/>
      <c r="H800" s="683"/>
      <c r="I800" s="683"/>
      <c r="J800" s="682"/>
      <c r="K800" s="682"/>
      <c r="L800" s="682"/>
      <c r="M800" s="682"/>
      <c r="N800" s="682"/>
      <c r="O800" s="682"/>
      <c r="P800" s="682"/>
      <c r="Q800" s="682"/>
      <c r="R800" s="682"/>
      <c r="S800" s="682"/>
      <c r="T800" s="682"/>
      <c r="U800" s="682"/>
      <c r="V800" s="682"/>
      <c r="W800" s="682"/>
      <c r="X800" s="682"/>
      <c r="Y800" s="682"/>
      <c r="Z800" s="682"/>
    </row>
    <row r="801" spans="1:26" ht="15">
      <c r="A801" s="682"/>
      <c r="B801" s="683"/>
      <c r="C801" s="683"/>
      <c r="D801" s="684"/>
      <c r="E801" s="684"/>
      <c r="F801" s="683"/>
      <c r="G801" s="683"/>
      <c r="H801" s="683"/>
      <c r="I801" s="683"/>
      <c r="J801" s="682"/>
      <c r="K801" s="682"/>
      <c r="L801" s="682"/>
      <c r="M801" s="682"/>
      <c r="N801" s="682"/>
      <c r="O801" s="682"/>
      <c r="P801" s="682"/>
      <c r="Q801" s="682"/>
      <c r="R801" s="682"/>
      <c r="S801" s="682"/>
      <c r="T801" s="682"/>
      <c r="U801" s="682"/>
      <c r="V801" s="682"/>
      <c r="W801" s="682"/>
      <c r="X801" s="682"/>
      <c r="Y801" s="682"/>
      <c r="Z801" s="682"/>
    </row>
    <row r="802" spans="1:26" ht="15">
      <c r="A802" s="682"/>
      <c r="B802" s="683"/>
      <c r="C802" s="683"/>
      <c r="D802" s="684"/>
      <c r="E802" s="684"/>
      <c r="F802" s="683"/>
      <c r="G802" s="683"/>
      <c r="H802" s="683"/>
      <c r="I802" s="683"/>
      <c r="J802" s="682"/>
      <c r="K802" s="682"/>
      <c r="L802" s="682"/>
      <c r="M802" s="682"/>
      <c r="N802" s="682"/>
      <c r="O802" s="682"/>
      <c r="P802" s="682"/>
      <c r="Q802" s="682"/>
      <c r="R802" s="682"/>
      <c r="S802" s="682"/>
      <c r="T802" s="682"/>
      <c r="U802" s="682"/>
      <c r="V802" s="682"/>
      <c r="W802" s="682"/>
      <c r="X802" s="682"/>
      <c r="Y802" s="682"/>
      <c r="Z802" s="682"/>
    </row>
    <row r="803" spans="1:26" ht="15">
      <c r="A803" s="682"/>
      <c r="B803" s="683"/>
      <c r="C803" s="683"/>
      <c r="D803" s="684"/>
      <c r="E803" s="684"/>
      <c r="F803" s="683"/>
      <c r="G803" s="683"/>
      <c r="H803" s="683"/>
      <c r="I803" s="683"/>
      <c r="J803" s="682"/>
      <c r="K803" s="682"/>
      <c r="L803" s="682"/>
      <c r="M803" s="682"/>
      <c r="N803" s="682"/>
      <c r="O803" s="682"/>
      <c r="P803" s="682"/>
      <c r="Q803" s="682"/>
      <c r="R803" s="682"/>
      <c r="S803" s="682"/>
      <c r="T803" s="682"/>
      <c r="U803" s="682"/>
      <c r="V803" s="682"/>
      <c r="W803" s="682"/>
      <c r="X803" s="682"/>
      <c r="Y803" s="682"/>
      <c r="Z803" s="682"/>
    </row>
    <row r="804" spans="1:26" ht="15">
      <c r="A804" s="682"/>
      <c r="B804" s="683"/>
      <c r="C804" s="683"/>
      <c r="D804" s="684"/>
      <c r="E804" s="684"/>
      <c r="F804" s="683"/>
      <c r="G804" s="683"/>
      <c r="H804" s="683"/>
      <c r="I804" s="683"/>
      <c r="J804" s="682"/>
      <c r="K804" s="682"/>
      <c r="L804" s="682"/>
      <c r="M804" s="682"/>
      <c r="N804" s="682"/>
      <c r="O804" s="682"/>
      <c r="P804" s="682"/>
      <c r="Q804" s="682"/>
      <c r="R804" s="682"/>
      <c r="S804" s="682"/>
      <c r="T804" s="682"/>
      <c r="U804" s="682"/>
      <c r="V804" s="682"/>
      <c r="W804" s="682"/>
      <c r="X804" s="682"/>
      <c r="Y804" s="682"/>
      <c r="Z804" s="682"/>
    </row>
    <row r="805" spans="1:26" ht="15">
      <c r="A805" s="682"/>
      <c r="B805" s="683"/>
      <c r="C805" s="683"/>
      <c r="D805" s="684"/>
      <c r="E805" s="684"/>
      <c r="F805" s="683"/>
      <c r="G805" s="683"/>
      <c r="H805" s="683"/>
      <c r="I805" s="683"/>
      <c r="J805" s="682"/>
      <c r="K805" s="682"/>
      <c r="L805" s="682"/>
      <c r="M805" s="682"/>
      <c r="N805" s="682"/>
      <c r="O805" s="682"/>
      <c r="P805" s="682"/>
      <c r="Q805" s="682"/>
      <c r="R805" s="682"/>
      <c r="S805" s="682"/>
      <c r="T805" s="682"/>
      <c r="U805" s="682"/>
      <c r="V805" s="682"/>
      <c r="W805" s="682"/>
      <c r="X805" s="682"/>
      <c r="Y805" s="682"/>
      <c r="Z805" s="682"/>
    </row>
    <row r="806" spans="1:26" ht="15">
      <c r="A806" s="682"/>
      <c r="B806" s="683"/>
      <c r="C806" s="683"/>
      <c r="D806" s="684"/>
      <c r="E806" s="684"/>
      <c r="F806" s="683"/>
      <c r="G806" s="683"/>
      <c r="H806" s="683"/>
      <c r="I806" s="683"/>
      <c r="J806" s="682"/>
      <c r="K806" s="682"/>
      <c r="L806" s="682"/>
      <c r="M806" s="682"/>
      <c r="N806" s="682"/>
      <c r="O806" s="682"/>
      <c r="P806" s="682"/>
      <c r="Q806" s="682"/>
      <c r="R806" s="682"/>
      <c r="S806" s="682"/>
      <c r="T806" s="682"/>
      <c r="U806" s="682"/>
      <c r="V806" s="682"/>
      <c r="W806" s="682"/>
      <c r="X806" s="682"/>
      <c r="Y806" s="682"/>
      <c r="Z806" s="682"/>
    </row>
    <row r="807" spans="1:26" ht="15">
      <c r="A807" s="682"/>
      <c r="B807" s="683"/>
      <c r="C807" s="683"/>
      <c r="D807" s="684"/>
      <c r="E807" s="684"/>
      <c r="F807" s="683"/>
      <c r="G807" s="683"/>
      <c r="H807" s="683"/>
      <c r="I807" s="683"/>
      <c r="J807" s="682"/>
      <c r="K807" s="682"/>
      <c r="L807" s="682"/>
      <c r="M807" s="682"/>
      <c r="N807" s="682"/>
      <c r="O807" s="682"/>
      <c r="P807" s="682"/>
      <c r="Q807" s="682"/>
      <c r="R807" s="682"/>
      <c r="S807" s="682"/>
      <c r="T807" s="682"/>
      <c r="U807" s="682"/>
      <c r="V807" s="682"/>
      <c r="W807" s="682"/>
      <c r="X807" s="682"/>
      <c r="Y807" s="682"/>
      <c r="Z807" s="682"/>
    </row>
    <row r="808" spans="1:26" ht="15">
      <c r="A808" s="682"/>
      <c r="B808" s="683"/>
      <c r="C808" s="683"/>
      <c r="D808" s="684"/>
      <c r="E808" s="684"/>
      <c r="F808" s="683"/>
      <c r="G808" s="683"/>
      <c r="H808" s="683"/>
      <c r="I808" s="683"/>
      <c r="J808" s="682"/>
      <c r="K808" s="682"/>
      <c r="L808" s="682"/>
      <c r="M808" s="682"/>
      <c r="N808" s="682"/>
      <c r="O808" s="682"/>
      <c r="P808" s="682"/>
      <c r="Q808" s="682"/>
      <c r="R808" s="682"/>
      <c r="S808" s="682"/>
      <c r="T808" s="682"/>
      <c r="U808" s="682"/>
      <c r="V808" s="682"/>
      <c r="W808" s="682"/>
      <c r="X808" s="682"/>
      <c r="Y808" s="682"/>
      <c r="Z808" s="682"/>
    </row>
    <row r="809" spans="1:26" ht="15">
      <c r="A809" s="682"/>
      <c r="B809" s="683"/>
      <c r="C809" s="683"/>
      <c r="D809" s="684"/>
      <c r="E809" s="684"/>
      <c r="F809" s="683"/>
      <c r="G809" s="683"/>
      <c r="H809" s="683"/>
      <c r="I809" s="683"/>
      <c r="J809" s="682"/>
      <c r="K809" s="682"/>
      <c r="L809" s="682"/>
      <c r="M809" s="682"/>
      <c r="N809" s="682"/>
      <c r="O809" s="682"/>
      <c r="P809" s="682"/>
      <c r="Q809" s="682"/>
      <c r="R809" s="682"/>
      <c r="S809" s="682"/>
      <c r="T809" s="682"/>
      <c r="U809" s="682"/>
      <c r="V809" s="682"/>
      <c r="W809" s="682"/>
      <c r="X809" s="682"/>
      <c r="Y809" s="682"/>
      <c r="Z809" s="682"/>
    </row>
    <row r="810" spans="1:26" ht="15">
      <c r="A810" s="682"/>
      <c r="B810" s="683"/>
      <c r="C810" s="683"/>
      <c r="D810" s="684"/>
      <c r="E810" s="684"/>
      <c r="F810" s="683"/>
      <c r="G810" s="683"/>
      <c r="H810" s="683"/>
      <c r="I810" s="683"/>
      <c r="J810" s="682"/>
      <c r="K810" s="682"/>
      <c r="L810" s="682"/>
      <c r="M810" s="682"/>
      <c r="N810" s="682"/>
      <c r="O810" s="682"/>
      <c r="P810" s="682"/>
      <c r="Q810" s="682"/>
      <c r="R810" s="682"/>
      <c r="S810" s="682"/>
      <c r="T810" s="682"/>
      <c r="U810" s="682"/>
      <c r="V810" s="682"/>
      <c r="W810" s="682"/>
      <c r="X810" s="682"/>
      <c r="Y810" s="682"/>
      <c r="Z810" s="682"/>
    </row>
    <row r="811" spans="1:26" ht="15">
      <c r="A811" s="682"/>
      <c r="B811" s="683"/>
      <c r="C811" s="683"/>
      <c r="D811" s="684"/>
      <c r="E811" s="684"/>
      <c r="F811" s="683"/>
      <c r="G811" s="683"/>
      <c r="H811" s="683"/>
      <c r="I811" s="683"/>
      <c r="J811" s="682"/>
      <c r="K811" s="682"/>
      <c r="L811" s="682"/>
      <c r="M811" s="682"/>
      <c r="N811" s="682"/>
      <c r="O811" s="682"/>
      <c r="P811" s="682"/>
      <c r="Q811" s="682"/>
      <c r="R811" s="682"/>
      <c r="S811" s="682"/>
      <c r="T811" s="682"/>
      <c r="U811" s="682"/>
      <c r="V811" s="682"/>
      <c r="W811" s="682"/>
      <c r="X811" s="682"/>
      <c r="Y811" s="682"/>
      <c r="Z811" s="682"/>
    </row>
    <row r="812" spans="1:26" ht="15">
      <c r="A812" s="682"/>
      <c r="B812" s="683"/>
      <c r="C812" s="683"/>
      <c r="D812" s="684"/>
      <c r="E812" s="684"/>
      <c r="F812" s="683"/>
      <c r="G812" s="683"/>
      <c r="H812" s="683"/>
      <c r="I812" s="683"/>
      <c r="J812" s="682"/>
      <c r="K812" s="682"/>
      <c r="L812" s="682"/>
      <c r="M812" s="682"/>
      <c r="N812" s="682"/>
      <c r="O812" s="682"/>
      <c r="P812" s="682"/>
      <c r="Q812" s="682"/>
      <c r="R812" s="682"/>
      <c r="S812" s="682"/>
      <c r="T812" s="682"/>
      <c r="U812" s="682"/>
      <c r="V812" s="682"/>
      <c r="W812" s="682"/>
      <c r="X812" s="682"/>
      <c r="Y812" s="682"/>
      <c r="Z812" s="682"/>
    </row>
    <row r="813" spans="1:26" ht="15">
      <c r="A813" s="682"/>
      <c r="B813" s="683"/>
      <c r="C813" s="683"/>
      <c r="D813" s="684"/>
      <c r="E813" s="684"/>
      <c r="F813" s="683"/>
      <c r="G813" s="683"/>
      <c r="H813" s="683"/>
      <c r="I813" s="683"/>
      <c r="J813" s="682"/>
      <c r="K813" s="682"/>
      <c r="L813" s="682"/>
      <c r="M813" s="682"/>
      <c r="N813" s="682"/>
      <c r="O813" s="682"/>
      <c r="P813" s="682"/>
      <c r="Q813" s="682"/>
      <c r="R813" s="682"/>
      <c r="S813" s="682"/>
      <c r="T813" s="682"/>
      <c r="U813" s="682"/>
      <c r="V813" s="682"/>
      <c r="W813" s="682"/>
      <c r="X813" s="682"/>
      <c r="Y813" s="682"/>
      <c r="Z813" s="682"/>
    </row>
    <row r="814" spans="1:26" ht="15">
      <c r="A814" s="682"/>
      <c r="B814" s="683"/>
      <c r="C814" s="683"/>
      <c r="D814" s="684"/>
      <c r="E814" s="684"/>
      <c r="F814" s="683"/>
      <c r="G814" s="683"/>
      <c r="H814" s="683"/>
      <c r="I814" s="683"/>
      <c r="J814" s="682"/>
      <c r="K814" s="682"/>
      <c r="L814" s="682"/>
      <c r="M814" s="682"/>
      <c r="N814" s="682"/>
      <c r="O814" s="682"/>
      <c r="P814" s="682"/>
      <c r="Q814" s="682"/>
      <c r="R814" s="682"/>
      <c r="S814" s="682"/>
      <c r="T814" s="682"/>
      <c r="U814" s="682"/>
      <c r="V814" s="682"/>
      <c r="W814" s="682"/>
      <c r="X814" s="682"/>
      <c r="Y814" s="682"/>
      <c r="Z814" s="682"/>
    </row>
    <row r="815" spans="1:26" ht="15">
      <c r="A815" s="682"/>
      <c r="B815" s="683"/>
      <c r="C815" s="683"/>
      <c r="D815" s="684"/>
      <c r="E815" s="684"/>
      <c r="F815" s="683"/>
      <c r="G815" s="683"/>
      <c r="H815" s="683"/>
      <c r="I815" s="683"/>
      <c r="J815" s="682"/>
      <c r="K815" s="682"/>
      <c r="L815" s="682"/>
      <c r="M815" s="682"/>
      <c r="N815" s="682"/>
      <c r="O815" s="682"/>
      <c r="P815" s="682"/>
      <c r="Q815" s="682"/>
      <c r="R815" s="682"/>
      <c r="S815" s="682"/>
      <c r="T815" s="682"/>
      <c r="U815" s="682"/>
      <c r="V815" s="682"/>
      <c r="W815" s="682"/>
      <c r="X815" s="682"/>
      <c r="Y815" s="682"/>
      <c r="Z815" s="682"/>
    </row>
    <row r="816" spans="1:26" ht="15">
      <c r="A816" s="682"/>
      <c r="B816" s="683"/>
      <c r="C816" s="683"/>
      <c r="D816" s="684"/>
      <c r="E816" s="684"/>
      <c r="F816" s="683"/>
      <c r="G816" s="683"/>
      <c r="H816" s="683"/>
      <c r="I816" s="683"/>
      <c r="J816" s="682"/>
      <c r="K816" s="682"/>
      <c r="L816" s="682"/>
      <c r="M816" s="682"/>
      <c r="N816" s="682"/>
      <c r="O816" s="682"/>
      <c r="P816" s="682"/>
      <c r="Q816" s="682"/>
      <c r="R816" s="682"/>
      <c r="S816" s="682"/>
      <c r="T816" s="682"/>
      <c r="U816" s="682"/>
      <c r="V816" s="682"/>
      <c r="W816" s="682"/>
      <c r="X816" s="682"/>
      <c r="Y816" s="682"/>
      <c r="Z816" s="682"/>
    </row>
    <row r="817" spans="1:26" ht="15">
      <c r="A817" s="682"/>
      <c r="B817" s="683"/>
      <c r="C817" s="683"/>
      <c r="D817" s="684"/>
      <c r="E817" s="684"/>
      <c r="F817" s="683"/>
      <c r="G817" s="683"/>
      <c r="H817" s="683"/>
      <c r="I817" s="683"/>
      <c r="J817" s="682"/>
      <c r="K817" s="682"/>
      <c r="L817" s="682"/>
      <c r="M817" s="682"/>
      <c r="N817" s="682"/>
      <c r="O817" s="682"/>
      <c r="P817" s="682"/>
      <c r="Q817" s="682"/>
      <c r="R817" s="682"/>
      <c r="S817" s="682"/>
      <c r="T817" s="682"/>
      <c r="U817" s="682"/>
      <c r="V817" s="682"/>
      <c r="W817" s="682"/>
      <c r="X817" s="682"/>
      <c r="Y817" s="682"/>
      <c r="Z817" s="682"/>
    </row>
    <row r="818" spans="1:26" ht="15">
      <c r="A818" s="682"/>
      <c r="B818" s="683"/>
      <c r="C818" s="683"/>
      <c r="D818" s="684"/>
      <c r="E818" s="684"/>
      <c r="F818" s="683"/>
      <c r="G818" s="683"/>
      <c r="H818" s="683"/>
      <c r="I818" s="683"/>
      <c r="J818" s="682"/>
      <c r="K818" s="682"/>
      <c r="L818" s="682"/>
      <c r="M818" s="682"/>
      <c r="N818" s="682"/>
      <c r="O818" s="682"/>
      <c r="P818" s="682"/>
      <c r="Q818" s="682"/>
      <c r="R818" s="682"/>
      <c r="S818" s="682"/>
      <c r="T818" s="682"/>
      <c r="U818" s="682"/>
      <c r="V818" s="682"/>
      <c r="W818" s="682"/>
      <c r="X818" s="682"/>
      <c r="Y818" s="682"/>
      <c r="Z818" s="682"/>
    </row>
    <row r="819" spans="1:26" ht="15">
      <c r="A819" s="682"/>
      <c r="B819" s="683"/>
      <c r="C819" s="683"/>
      <c r="D819" s="684"/>
      <c r="E819" s="684"/>
      <c r="F819" s="683"/>
      <c r="G819" s="683"/>
      <c r="H819" s="683"/>
      <c r="I819" s="683"/>
      <c r="J819" s="682"/>
      <c r="K819" s="682"/>
      <c r="L819" s="682"/>
      <c r="M819" s="682"/>
      <c r="N819" s="682"/>
      <c r="O819" s="682"/>
      <c r="P819" s="682"/>
      <c r="Q819" s="682"/>
      <c r="R819" s="682"/>
      <c r="S819" s="682"/>
      <c r="T819" s="682"/>
      <c r="U819" s="682"/>
      <c r="V819" s="682"/>
      <c r="W819" s="682"/>
      <c r="X819" s="682"/>
      <c r="Y819" s="682"/>
      <c r="Z819" s="682"/>
    </row>
    <row r="820" spans="1:26" ht="15">
      <c r="A820" s="682"/>
      <c r="B820" s="683"/>
      <c r="C820" s="683"/>
      <c r="D820" s="684"/>
      <c r="E820" s="684"/>
      <c r="F820" s="683"/>
      <c r="G820" s="683"/>
      <c r="H820" s="683"/>
      <c r="I820" s="683"/>
      <c r="J820" s="682"/>
      <c r="K820" s="682"/>
      <c r="L820" s="682"/>
      <c r="M820" s="682"/>
      <c r="N820" s="682"/>
      <c r="O820" s="682"/>
      <c r="P820" s="682"/>
      <c r="Q820" s="682"/>
      <c r="R820" s="682"/>
      <c r="S820" s="682"/>
      <c r="T820" s="682"/>
      <c r="U820" s="682"/>
      <c r="V820" s="682"/>
      <c r="W820" s="682"/>
      <c r="X820" s="682"/>
      <c r="Y820" s="682"/>
      <c r="Z820" s="682"/>
    </row>
    <row r="821" spans="1:26" ht="15">
      <c r="A821" s="682"/>
      <c r="B821" s="683"/>
      <c r="C821" s="683"/>
      <c r="D821" s="684"/>
      <c r="E821" s="684"/>
      <c r="F821" s="683"/>
      <c r="G821" s="683"/>
      <c r="H821" s="683"/>
      <c r="I821" s="683"/>
      <c r="J821" s="682"/>
      <c r="K821" s="682"/>
      <c r="L821" s="682"/>
      <c r="M821" s="682"/>
      <c r="N821" s="682"/>
      <c r="O821" s="682"/>
      <c r="P821" s="682"/>
      <c r="Q821" s="682"/>
      <c r="R821" s="682"/>
      <c r="S821" s="682"/>
      <c r="T821" s="682"/>
      <c r="U821" s="682"/>
      <c r="V821" s="682"/>
      <c r="W821" s="682"/>
      <c r="X821" s="682"/>
      <c r="Y821" s="682"/>
      <c r="Z821" s="682"/>
    </row>
    <row r="822" spans="1:26" ht="15">
      <c r="A822" s="682"/>
      <c r="B822" s="683"/>
      <c r="C822" s="683"/>
      <c r="D822" s="684"/>
      <c r="E822" s="684"/>
      <c r="F822" s="683"/>
      <c r="G822" s="683"/>
      <c r="H822" s="683"/>
      <c r="I822" s="683"/>
      <c r="J822" s="682"/>
      <c r="K822" s="682"/>
      <c r="L822" s="682"/>
      <c r="M822" s="682"/>
      <c r="N822" s="682"/>
      <c r="O822" s="682"/>
      <c r="P822" s="682"/>
      <c r="Q822" s="682"/>
      <c r="R822" s="682"/>
      <c r="S822" s="682"/>
      <c r="T822" s="682"/>
      <c r="U822" s="682"/>
      <c r="V822" s="682"/>
      <c r="W822" s="682"/>
      <c r="X822" s="682"/>
      <c r="Y822" s="682"/>
      <c r="Z822" s="682"/>
    </row>
    <row r="823" spans="1:26" ht="15">
      <c r="A823" s="682"/>
      <c r="B823" s="683"/>
      <c r="C823" s="683"/>
      <c r="D823" s="684"/>
      <c r="E823" s="684"/>
      <c r="F823" s="683"/>
      <c r="G823" s="683"/>
      <c r="H823" s="683"/>
      <c r="I823" s="683"/>
      <c r="J823" s="682"/>
      <c r="K823" s="682"/>
      <c r="L823" s="682"/>
      <c r="M823" s="682"/>
      <c r="N823" s="682"/>
      <c r="O823" s="682"/>
      <c r="P823" s="682"/>
      <c r="Q823" s="682"/>
      <c r="R823" s="682"/>
      <c r="S823" s="682"/>
      <c r="T823" s="682"/>
      <c r="U823" s="682"/>
      <c r="V823" s="682"/>
      <c r="W823" s="682"/>
      <c r="X823" s="682"/>
      <c r="Y823" s="682"/>
      <c r="Z823" s="682"/>
    </row>
    <row r="824" spans="1:26" ht="15">
      <c r="A824" s="682"/>
      <c r="B824" s="683"/>
      <c r="C824" s="683"/>
      <c r="D824" s="684"/>
      <c r="E824" s="684"/>
      <c r="F824" s="683"/>
      <c r="G824" s="683"/>
      <c r="H824" s="683"/>
      <c r="I824" s="683"/>
      <c r="J824" s="682"/>
      <c r="K824" s="682"/>
      <c r="L824" s="682"/>
      <c r="M824" s="682"/>
      <c r="N824" s="682"/>
      <c r="O824" s="682"/>
      <c r="P824" s="682"/>
      <c r="Q824" s="682"/>
      <c r="R824" s="682"/>
      <c r="S824" s="682"/>
      <c r="T824" s="682"/>
      <c r="U824" s="682"/>
      <c r="V824" s="682"/>
      <c r="W824" s="682"/>
      <c r="X824" s="682"/>
      <c r="Y824" s="682"/>
      <c r="Z824" s="682"/>
    </row>
    <row r="825" spans="1:26" ht="15">
      <c r="A825" s="682"/>
      <c r="B825" s="683"/>
      <c r="C825" s="683"/>
      <c r="D825" s="684"/>
      <c r="E825" s="684"/>
      <c r="F825" s="683"/>
      <c r="G825" s="683"/>
      <c r="H825" s="683"/>
      <c r="I825" s="683"/>
      <c r="J825" s="682"/>
      <c r="K825" s="682"/>
      <c r="L825" s="682"/>
      <c r="M825" s="682"/>
      <c r="N825" s="682"/>
      <c r="O825" s="682"/>
      <c r="P825" s="682"/>
      <c r="Q825" s="682"/>
      <c r="R825" s="682"/>
      <c r="S825" s="682"/>
      <c r="T825" s="682"/>
      <c r="U825" s="682"/>
      <c r="V825" s="682"/>
      <c r="W825" s="682"/>
      <c r="X825" s="682"/>
      <c r="Y825" s="682"/>
      <c r="Z825" s="682"/>
    </row>
    <row r="826" spans="1:26" ht="15">
      <c r="A826" s="682"/>
      <c r="B826" s="683"/>
      <c r="C826" s="683"/>
      <c r="D826" s="684"/>
      <c r="E826" s="684"/>
      <c r="F826" s="683"/>
      <c r="G826" s="683"/>
      <c r="H826" s="683"/>
      <c r="I826" s="683"/>
      <c r="J826" s="682"/>
      <c r="K826" s="682"/>
      <c r="L826" s="682"/>
      <c r="M826" s="682"/>
      <c r="N826" s="682"/>
      <c r="O826" s="682"/>
      <c r="P826" s="682"/>
      <c r="Q826" s="682"/>
      <c r="R826" s="682"/>
      <c r="S826" s="682"/>
      <c r="T826" s="682"/>
      <c r="U826" s="682"/>
      <c r="V826" s="682"/>
      <c r="W826" s="682"/>
      <c r="X826" s="682"/>
      <c r="Y826" s="682"/>
      <c r="Z826" s="682"/>
    </row>
    <row r="827" spans="1:26" ht="15">
      <c r="A827" s="682"/>
      <c r="B827" s="683"/>
      <c r="C827" s="683"/>
      <c r="D827" s="684"/>
      <c r="E827" s="684"/>
      <c r="F827" s="683"/>
      <c r="G827" s="683"/>
      <c r="H827" s="683"/>
      <c r="I827" s="683"/>
      <c r="J827" s="682"/>
      <c r="K827" s="682"/>
      <c r="L827" s="682"/>
      <c r="M827" s="682"/>
      <c r="N827" s="682"/>
      <c r="O827" s="682"/>
      <c r="P827" s="682"/>
      <c r="Q827" s="682"/>
      <c r="R827" s="682"/>
      <c r="S827" s="682"/>
      <c r="T827" s="682"/>
      <c r="U827" s="682"/>
      <c r="V827" s="682"/>
      <c r="W827" s="682"/>
      <c r="X827" s="682"/>
      <c r="Y827" s="682"/>
      <c r="Z827" s="682"/>
    </row>
    <row r="828" spans="1:26" ht="15">
      <c r="A828" s="682"/>
      <c r="B828" s="683"/>
      <c r="C828" s="683"/>
      <c r="D828" s="684"/>
      <c r="E828" s="684"/>
      <c r="F828" s="683"/>
      <c r="G828" s="683"/>
      <c r="H828" s="683"/>
      <c r="I828" s="683"/>
      <c r="J828" s="682"/>
      <c r="K828" s="682"/>
      <c r="L828" s="682"/>
      <c r="M828" s="682"/>
      <c r="N828" s="682"/>
      <c r="O828" s="682"/>
      <c r="P828" s="682"/>
      <c r="Q828" s="682"/>
      <c r="R828" s="682"/>
      <c r="S828" s="682"/>
      <c r="T828" s="682"/>
      <c r="U828" s="682"/>
      <c r="V828" s="682"/>
      <c r="W828" s="682"/>
      <c r="X828" s="682"/>
      <c r="Y828" s="682"/>
      <c r="Z828" s="682"/>
    </row>
    <row r="829" spans="1:26" ht="15">
      <c r="A829" s="682"/>
      <c r="B829" s="683"/>
      <c r="C829" s="683"/>
      <c r="D829" s="684"/>
      <c r="E829" s="684"/>
      <c r="F829" s="683"/>
      <c r="G829" s="683"/>
      <c r="H829" s="683"/>
      <c r="I829" s="683"/>
      <c r="J829" s="682"/>
      <c r="K829" s="682"/>
      <c r="L829" s="682"/>
      <c r="M829" s="682"/>
      <c r="N829" s="682"/>
      <c r="O829" s="682"/>
      <c r="P829" s="682"/>
      <c r="Q829" s="682"/>
      <c r="R829" s="682"/>
      <c r="S829" s="682"/>
      <c r="T829" s="682"/>
      <c r="U829" s="682"/>
      <c r="V829" s="682"/>
      <c r="W829" s="682"/>
      <c r="X829" s="682"/>
      <c r="Y829" s="682"/>
      <c r="Z829" s="682"/>
    </row>
    <row r="830" spans="1:26" ht="15">
      <c r="A830" s="682"/>
      <c r="B830" s="683"/>
      <c r="C830" s="683"/>
      <c r="D830" s="684"/>
      <c r="E830" s="684"/>
      <c r="F830" s="683"/>
      <c r="G830" s="683"/>
      <c r="H830" s="683"/>
      <c r="I830" s="683"/>
      <c r="J830" s="682"/>
      <c r="K830" s="682"/>
      <c r="L830" s="682"/>
      <c r="M830" s="682"/>
      <c r="N830" s="682"/>
      <c r="O830" s="682"/>
      <c r="P830" s="682"/>
      <c r="Q830" s="682"/>
      <c r="R830" s="682"/>
      <c r="S830" s="682"/>
      <c r="T830" s="682"/>
      <c r="U830" s="682"/>
      <c r="V830" s="682"/>
      <c r="W830" s="682"/>
      <c r="X830" s="682"/>
      <c r="Y830" s="682"/>
      <c r="Z830" s="682"/>
    </row>
    <row r="831" spans="1:26" ht="15">
      <c r="A831" s="682"/>
      <c r="B831" s="683"/>
      <c r="C831" s="683"/>
      <c r="D831" s="684"/>
      <c r="E831" s="684"/>
      <c r="F831" s="683"/>
      <c r="G831" s="683"/>
      <c r="H831" s="683"/>
      <c r="I831" s="683"/>
      <c r="J831" s="682"/>
      <c r="K831" s="682"/>
      <c r="L831" s="682"/>
      <c r="M831" s="682"/>
      <c r="N831" s="682"/>
      <c r="O831" s="682"/>
      <c r="P831" s="682"/>
      <c r="Q831" s="682"/>
      <c r="R831" s="682"/>
      <c r="S831" s="682"/>
      <c r="T831" s="682"/>
      <c r="U831" s="682"/>
      <c r="V831" s="682"/>
      <c r="W831" s="682"/>
      <c r="X831" s="682"/>
      <c r="Y831" s="682"/>
      <c r="Z831" s="682"/>
    </row>
    <row r="832" spans="1:26" ht="15">
      <c r="A832" s="682"/>
      <c r="B832" s="683"/>
      <c r="C832" s="683"/>
      <c r="D832" s="684"/>
      <c r="E832" s="684"/>
      <c r="F832" s="683"/>
      <c r="G832" s="683"/>
      <c r="H832" s="683"/>
      <c r="I832" s="683"/>
      <c r="J832" s="682"/>
      <c r="K832" s="682"/>
      <c r="L832" s="682"/>
      <c r="M832" s="682"/>
      <c r="N832" s="682"/>
      <c r="O832" s="682"/>
      <c r="P832" s="682"/>
      <c r="Q832" s="682"/>
      <c r="R832" s="682"/>
      <c r="S832" s="682"/>
      <c r="T832" s="682"/>
      <c r="U832" s="682"/>
      <c r="V832" s="682"/>
      <c r="W832" s="682"/>
      <c r="X832" s="682"/>
      <c r="Y832" s="682"/>
      <c r="Z832" s="682"/>
    </row>
    <row r="833" spans="1:26" ht="15">
      <c r="A833" s="682"/>
      <c r="B833" s="683"/>
      <c r="C833" s="683"/>
      <c r="D833" s="684"/>
      <c r="E833" s="684"/>
      <c r="F833" s="683"/>
      <c r="G833" s="683"/>
      <c r="H833" s="683"/>
      <c r="I833" s="683"/>
      <c r="J833" s="682"/>
      <c r="K833" s="682"/>
      <c r="L833" s="682"/>
      <c r="M833" s="682"/>
      <c r="N833" s="682"/>
      <c r="O833" s="682"/>
      <c r="P833" s="682"/>
      <c r="Q833" s="682"/>
      <c r="R833" s="682"/>
      <c r="S833" s="682"/>
      <c r="T833" s="682"/>
      <c r="U833" s="682"/>
      <c r="V833" s="682"/>
      <c r="W833" s="682"/>
      <c r="X833" s="682"/>
      <c r="Y833" s="682"/>
      <c r="Z833" s="682"/>
    </row>
    <row r="834" spans="1:26" ht="15">
      <c r="A834" s="682"/>
      <c r="B834" s="683"/>
      <c r="C834" s="683"/>
      <c r="D834" s="684"/>
      <c r="E834" s="684"/>
      <c r="F834" s="683"/>
      <c r="G834" s="683"/>
      <c r="H834" s="683"/>
      <c r="I834" s="683"/>
      <c r="J834" s="682"/>
      <c r="K834" s="682"/>
      <c r="L834" s="682"/>
      <c r="M834" s="682"/>
      <c r="N834" s="682"/>
      <c r="O834" s="682"/>
      <c r="P834" s="682"/>
      <c r="Q834" s="682"/>
      <c r="R834" s="682"/>
      <c r="S834" s="682"/>
      <c r="T834" s="682"/>
      <c r="U834" s="682"/>
      <c r="V834" s="682"/>
      <c r="W834" s="682"/>
      <c r="X834" s="682"/>
      <c r="Y834" s="682"/>
      <c r="Z834" s="682"/>
    </row>
    <row r="835" spans="1:26" ht="15">
      <c r="A835" s="682"/>
      <c r="B835" s="683"/>
      <c r="C835" s="683"/>
      <c r="D835" s="684"/>
      <c r="E835" s="684"/>
      <c r="F835" s="683"/>
      <c r="G835" s="683"/>
      <c r="H835" s="683"/>
      <c r="I835" s="683"/>
      <c r="J835" s="682"/>
      <c r="K835" s="682"/>
      <c r="L835" s="682"/>
      <c r="M835" s="682"/>
      <c r="N835" s="682"/>
      <c r="O835" s="682"/>
      <c r="P835" s="682"/>
      <c r="Q835" s="682"/>
      <c r="R835" s="682"/>
      <c r="S835" s="682"/>
      <c r="T835" s="682"/>
      <c r="U835" s="682"/>
      <c r="V835" s="682"/>
      <c r="W835" s="682"/>
      <c r="X835" s="682"/>
      <c r="Y835" s="682"/>
      <c r="Z835" s="682"/>
    </row>
    <row r="836" spans="1:26" ht="15">
      <c r="A836" s="682"/>
      <c r="B836" s="683"/>
      <c r="C836" s="683"/>
      <c r="D836" s="684"/>
      <c r="E836" s="684"/>
      <c r="F836" s="683"/>
      <c r="G836" s="683"/>
      <c r="H836" s="683"/>
      <c r="I836" s="683"/>
      <c r="J836" s="682"/>
      <c r="K836" s="682"/>
      <c r="L836" s="682"/>
      <c r="M836" s="682"/>
      <c r="N836" s="682"/>
      <c r="O836" s="682"/>
      <c r="P836" s="682"/>
      <c r="Q836" s="682"/>
      <c r="R836" s="682"/>
      <c r="S836" s="682"/>
      <c r="T836" s="682"/>
      <c r="U836" s="682"/>
      <c r="V836" s="682"/>
      <c r="W836" s="682"/>
      <c r="X836" s="682"/>
      <c r="Y836" s="682"/>
      <c r="Z836" s="682"/>
    </row>
    <row r="837" spans="1:26" ht="15">
      <c r="A837" s="682"/>
      <c r="B837" s="683"/>
      <c r="C837" s="683"/>
      <c r="D837" s="684"/>
      <c r="E837" s="684"/>
      <c r="F837" s="683"/>
      <c r="G837" s="683"/>
      <c r="H837" s="683"/>
      <c r="I837" s="683"/>
      <c r="J837" s="682"/>
      <c r="K837" s="682"/>
      <c r="L837" s="682"/>
      <c r="M837" s="682"/>
      <c r="N837" s="682"/>
      <c r="O837" s="682"/>
      <c r="P837" s="682"/>
      <c r="Q837" s="682"/>
      <c r="R837" s="682"/>
      <c r="S837" s="682"/>
      <c r="T837" s="682"/>
      <c r="U837" s="682"/>
      <c r="V837" s="682"/>
      <c r="W837" s="682"/>
      <c r="X837" s="682"/>
      <c r="Y837" s="682"/>
      <c r="Z837" s="682"/>
    </row>
    <row r="838" spans="1:26" ht="15">
      <c r="A838" s="682"/>
      <c r="B838" s="683"/>
      <c r="C838" s="683"/>
      <c r="D838" s="684"/>
      <c r="E838" s="684"/>
      <c r="F838" s="683"/>
      <c r="G838" s="683"/>
      <c r="H838" s="683"/>
      <c r="I838" s="683"/>
      <c r="J838" s="682"/>
      <c r="K838" s="682"/>
      <c r="L838" s="682"/>
      <c r="M838" s="682"/>
      <c r="N838" s="682"/>
      <c r="O838" s="682"/>
      <c r="P838" s="682"/>
      <c r="Q838" s="682"/>
      <c r="R838" s="682"/>
      <c r="S838" s="682"/>
      <c r="T838" s="682"/>
      <c r="U838" s="682"/>
      <c r="V838" s="682"/>
      <c r="W838" s="682"/>
      <c r="X838" s="682"/>
      <c r="Y838" s="682"/>
      <c r="Z838" s="682"/>
    </row>
    <row r="839" spans="1:26" ht="15">
      <c r="A839" s="682"/>
      <c r="B839" s="683"/>
      <c r="C839" s="683"/>
      <c r="D839" s="684"/>
      <c r="E839" s="684"/>
      <c r="F839" s="683"/>
      <c r="G839" s="683"/>
      <c r="H839" s="683"/>
      <c r="I839" s="683"/>
      <c r="J839" s="682"/>
      <c r="K839" s="682"/>
      <c r="L839" s="682"/>
      <c r="M839" s="682"/>
      <c r="N839" s="682"/>
      <c r="O839" s="682"/>
      <c r="P839" s="682"/>
      <c r="Q839" s="682"/>
      <c r="R839" s="682"/>
      <c r="S839" s="682"/>
      <c r="T839" s="682"/>
      <c r="U839" s="682"/>
      <c r="V839" s="682"/>
      <c r="W839" s="682"/>
      <c r="X839" s="682"/>
      <c r="Y839" s="682"/>
      <c r="Z839" s="682"/>
    </row>
    <row r="840" spans="1:26" ht="15">
      <c r="A840" s="682"/>
      <c r="B840" s="683"/>
      <c r="C840" s="683"/>
      <c r="D840" s="684"/>
      <c r="E840" s="684"/>
      <c r="F840" s="683"/>
      <c r="G840" s="683"/>
      <c r="H840" s="683"/>
      <c r="I840" s="683"/>
      <c r="J840" s="682"/>
      <c r="K840" s="682"/>
      <c r="L840" s="682"/>
      <c r="M840" s="682"/>
      <c r="N840" s="682"/>
      <c r="O840" s="682"/>
      <c r="P840" s="682"/>
      <c r="Q840" s="682"/>
      <c r="R840" s="682"/>
      <c r="S840" s="682"/>
      <c r="T840" s="682"/>
      <c r="U840" s="682"/>
      <c r="V840" s="682"/>
      <c r="W840" s="682"/>
      <c r="X840" s="682"/>
      <c r="Y840" s="682"/>
      <c r="Z840" s="682"/>
    </row>
    <row r="841" spans="1:26" ht="15">
      <c r="A841" s="682"/>
      <c r="B841" s="683"/>
      <c r="C841" s="683"/>
      <c r="D841" s="684"/>
      <c r="E841" s="684"/>
      <c r="F841" s="683"/>
      <c r="G841" s="683"/>
      <c r="H841" s="683"/>
      <c r="I841" s="683"/>
      <c r="J841" s="682"/>
      <c r="K841" s="682"/>
      <c r="L841" s="682"/>
      <c r="M841" s="682"/>
      <c r="N841" s="682"/>
      <c r="O841" s="682"/>
      <c r="P841" s="682"/>
      <c r="Q841" s="682"/>
      <c r="R841" s="682"/>
      <c r="S841" s="682"/>
      <c r="T841" s="682"/>
      <c r="U841" s="682"/>
      <c r="V841" s="682"/>
      <c r="W841" s="682"/>
      <c r="X841" s="682"/>
      <c r="Y841" s="682"/>
      <c r="Z841" s="682"/>
    </row>
    <row r="842" spans="1:26" ht="15">
      <c r="A842" s="682"/>
      <c r="B842" s="683"/>
      <c r="C842" s="683"/>
      <c r="D842" s="684"/>
      <c r="E842" s="684"/>
      <c r="F842" s="683"/>
      <c r="G842" s="683"/>
      <c r="H842" s="683"/>
      <c r="I842" s="683"/>
      <c r="J842" s="682"/>
      <c r="K842" s="682"/>
      <c r="L842" s="682"/>
      <c r="M842" s="682"/>
      <c r="N842" s="682"/>
      <c r="O842" s="682"/>
      <c r="P842" s="682"/>
      <c r="Q842" s="682"/>
      <c r="R842" s="682"/>
      <c r="S842" s="682"/>
      <c r="T842" s="682"/>
      <c r="U842" s="682"/>
      <c r="V842" s="682"/>
      <c r="W842" s="682"/>
      <c r="X842" s="682"/>
      <c r="Y842" s="682"/>
      <c r="Z842" s="682"/>
    </row>
    <row r="843" spans="1:26" ht="15">
      <c r="A843" s="682"/>
      <c r="B843" s="683"/>
      <c r="C843" s="683"/>
      <c r="D843" s="684"/>
      <c r="E843" s="684"/>
      <c r="F843" s="683"/>
      <c r="G843" s="683"/>
      <c r="H843" s="683"/>
      <c r="I843" s="683"/>
      <c r="J843" s="682"/>
      <c r="K843" s="682"/>
      <c r="L843" s="682"/>
      <c r="M843" s="682"/>
      <c r="N843" s="682"/>
      <c r="O843" s="682"/>
      <c r="P843" s="682"/>
      <c r="Q843" s="682"/>
      <c r="R843" s="682"/>
      <c r="S843" s="682"/>
      <c r="T843" s="682"/>
      <c r="U843" s="682"/>
      <c r="V843" s="682"/>
      <c r="W843" s="682"/>
      <c r="X843" s="682"/>
      <c r="Y843" s="682"/>
      <c r="Z843" s="682"/>
    </row>
    <row r="844" spans="1:26" ht="15">
      <c r="A844" s="682"/>
      <c r="B844" s="683"/>
      <c r="C844" s="683"/>
      <c r="D844" s="684"/>
      <c r="E844" s="684"/>
      <c r="F844" s="683"/>
      <c r="G844" s="683"/>
      <c r="H844" s="683"/>
      <c r="I844" s="683"/>
      <c r="J844" s="682"/>
      <c r="K844" s="682"/>
      <c r="L844" s="682"/>
      <c r="M844" s="682"/>
      <c r="N844" s="682"/>
      <c r="O844" s="682"/>
      <c r="P844" s="682"/>
      <c r="Q844" s="682"/>
      <c r="R844" s="682"/>
      <c r="S844" s="682"/>
      <c r="T844" s="682"/>
      <c r="U844" s="682"/>
      <c r="V844" s="682"/>
      <c r="W844" s="682"/>
      <c r="X844" s="682"/>
      <c r="Y844" s="682"/>
      <c r="Z844" s="682"/>
    </row>
    <row r="845" spans="1:26" ht="15">
      <c r="A845" s="682"/>
      <c r="B845" s="683"/>
      <c r="C845" s="683"/>
      <c r="D845" s="684"/>
      <c r="E845" s="684"/>
      <c r="F845" s="683"/>
      <c r="G845" s="683"/>
      <c r="H845" s="683"/>
      <c r="I845" s="683"/>
      <c r="J845" s="682"/>
      <c r="K845" s="682"/>
      <c r="L845" s="682"/>
      <c r="M845" s="682"/>
      <c r="N845" s="682"/>
      <c r="O845" s="682"/>
      <c r="P845" s="682"/>
      <c r="Q845" s="682"/>
      <c r="R845" s="682"/>
      <c r="S845" s="682"/>
      <c r="T845" s="682"/>
      <c r="U845" s="682"/>
      <c r="V845" s="682"/>
      <c r="W845" s="682"/>
      <c r="X845" s="682"/>
      <c r="Y845" s="682"/>
      <c r="Z845" s="682"/>
    </row>
    <row r="846" spans="1:26" ht="15">
      <c r="A846" s="682"/>
      <c r="B846" s="683"/>
      <c r="C846" s="683"/>
      <c r="D846" s="684"/>
      <c r="E846" s="684"/>
      <c r="F846" s="683"/>
      <c r="G846" s="683"/>
      <c r="H846" s="683"/>
      <c r="I846" s="683"/>
      <c r="J846" s="682"/>
      <c r="K846" s="682"/>
      <c r="L846" s="682"/>
      <c r="M846" s="682"/>
      <c r="N846" s="682"/>
      <c r="O846" s="682"/>
      <c r="P846" s="682"/>
      <c r="Q846" s="682"/>
      <c r="R846" s="682"/>
      <c r="S846" s="682"/>
      <c r="T846" s="682"/>
      <c r="U846" s="682"/>
      <c r="V846" s="682"/>
      <c r="W846" s="682"/>
      <c r="X846" s="682"/>
      <c r="Y846" s="682"/>
      <c r="Z846" s="682"/>
    </row>
    <row r="847" spans="1:26" ht="15">
      <c r="A847" s="682"/>
      <c r="B847" s="683"/>
      <c r="C847" s="683"/>
      <c r="D847" s="684"/>
      <c r="E847" s="684"/>
      <c r="F847" s="683"/>
      <c r="G847" s="683"/>
      <c r="H847" s="683"/>
      <c r="I847" s="683"/>
      <c r="J847" s="682"/>
      <c r="K847" s="682"/>
      <c r="L847" s="682"/>
      <c r="M847" s="682"/>
      <c r="N847" s="682"/>
      <c r="O847" s="682"/>
      <c r="P847" s="682"/>
      <c r="Q847" s="682"/>
      <c r="R847" s="682"/>
      <c r="S847" s="682"/>
      <c r="T847" s="682"/>
      <c r="U847" s="682"/>
      <c r="V847" s="682"/>
      <c r="W847" s="682"/>
      <c r="X847" s="682"/>
      <c r="Y847" s="682"/>
      <c r="Z847" s="682"/>
    </row>
    <row r="848" spans="1:26" ht="15">
      <c r="A848" s="682"/>
      <c r="B848" s="683"/>
      <c r="C848" s="683"/>
      <c r="D848" s="684"/>
      <c r="E848" s="684"/>
      <c r="F848" s="683"/>
      <c r="G848" s="683"/>
      <c r="H848" s="683"/>
      <c r="I848" s="683"/>
      <c r="J848" s="682"/>
      <c r="K848" s="682"/>
      <c r="L848" s="682"/>
      <c r="M848" s="682"/>
      <c r="N848" s="682"/>
      <c r="O848" s="682"/>
      <c r="P848" s="682"/>
      <c r="Q848" s="682"/>
      <c r="R848" s="682"/>
      <c r="S848" s="682"/>
      <c r="T848" s="682"/>
      <c r="U848" s="682"/>
      <c r="V848" s="682"/>
      <c r="W848" s="682"/>
      <c r="X848" s="682"/>
      <c r="Y848" s="682"/>
      <c r="Z848" s="682"/>
    </row>
    <row r="849" spans="1:26" ht="15">
      <c r="A849" s="682"/>
      <c r="B849" s="683"/>
      <c r="C849" s="683"/>
      <c r="D849" s="684"/>
      <c r="E849" s="684"/>
      <c r="F849" s="683"/>
      <c r="G849" s="683"/>
      <c r="H849" s="683"/>
      <c r="I849" s="683"/>
      <c r="J849" s="682"/>
      <c r="K849" s="682"/>
      <c r="L849" s="682"/>
      <c r="M849" s="682"/>
      <c r="N849" s="682"/>
      <c r="O849" s="682"/>
      <c r="P849" s="682"/>
      <c r="Q849" s="682"/>
      <c r="R849" s="682"/>
      <c r="S849" s="682"/>
      <c r="T849" s="682"/>
      <c r="U849" s="682"/>
      <c r="V849" s="682"/>
      <c r="W849" s="682"/>
      <c r="X849" s="682"/>
      <c r="Y849" s="682"/>
      <c r="Z849" s="682"/>
    </row>
    <row r="850" spans="1:26" ht="15">
      <c r="A850" s="682"/>
      <c r="B850" s="683"/>
      <c r="C850" s="683"/>
      <c r="D850" s="684"/>
      <c r="E850" s="684"/>
      <c r="F850" s="683"/>
      <c r="G850" s="683"/>
      <c r="H850" s="683"/>
      <c r="I850" s="683"/>
      <c r="J850" s="682"/>
      <c r="K850" s="682"/>
      <c r="L850" s="682"/>
      <c r="M850" s="682"/>
      <c r="N850" s="682"/>
      <c r="O850" s="682"/>
      <c r="P850" s="682"/>
      <c r="Q850" s="682"/>
      <c r="R850" s="682"/>
      <c r="S850" s="682"/>
      <c r="T850" s="682"/>
      <c r="U850" s="682"/>
      <c r="V850" s="682"/>
      <c r="W850" s="682"/>
      <c r="X850" s="682"/>
      <c r="Y850" s="682"/>
      <c r="Z850" s="682"/>
    </row>
    <row r="851" spans="1:26" ht="15">
      <c r="A851" s="682"/>
      <c r="B851" s="683"/>
      <c r="C851" s="683"/>
      <c r="D851" s="684"/>
      <c r="E851" s="684"/>
      <c r="F851" s="683"/>
      <c r="G851" s="683"/>
      <c r="H851" s="683"/>
      <c r="I851" s="683"/>
      <c r="J851" s="682"/>
      <c r="K851" s="682"/>
      <c r="L851" s="682"/>
      <c r="M851" s="682"/>
      <c r="N851" s="682"/>
      <c r="O851" s="682"/>
      <c r="P851" s="682"/>
      <c r="Q851" s="682"/>
      <c r="R851" s="682"/>
      <c r="S851" s="682"/>
      <c r="T851" s="682"/>
      <c r="U851" s="682"/>
      <c r="V851" s="682"/>
      <c r="W851" s="682"/>
      <c r="X851" s="682"/>
      <c r="Y851" s="682"/>
      <c r="Z851" s="682"/>
    </row>
    <row r="852" spans="1:26" ht="15">
      <c r="A852" s="682"/>
      <c r="B852" s="683"/>
      <c r="C852" s="683"/>
      <c r="D852" s="684"/>
      <c r="E852" s="684"/>
      <c r="F852" s="683"/>
      <c r="G852" s="683"/>
      <c r="H852" s="683"/>
      <c r="I852" s="683"/>
      <c r="J852" s="682"/>
      <c r="K852" s="682"/>
      <c r="L852" s="682"/>
      <c r="M852" s="682"/>
      <c r="N852" s="682"/>
      <c r="O852" s="682"/>
      <c r="P852" s="682"/>
      <c r="Q852" s="682"/>
      <c r="R852" s="682"/>
      <c r="S852" s="682"/>
      <c r="T852" s="682"/>
      <c r="U852" s="682"/>
      <c r="V852" s="682"/>
      <c r="W852" s="682"/>
      <c r="X852" s="682"/>
      <c r="Y852" s="682"/>
      <c r="Z852" s="682"/>
    </row>
    <row r="853" spans="1:26" ht="15">
      <c r="A853" s="682"/>
      <c r="B853" s="683"/>
      <c r="C853" s="683"/>
      <c r="D853" s="684"/>
      <c r="E853" s="684"/>
      <c r="F853" s="683"/>
      <c r="G853" s="683"/>
      <c r="H853" s="683"/>
      <c r="I853" s="683"/>
      <c r="J853" s="682"/>
      <c r="K853" s="682"/>
      <c r="L853" s="682"/>
      <c r="M853" s="682"/>
      <c r="N853" s="682"/>
      <c r="O853" s="682"/>
      <c r="P853" s="682"/>
      <c r="Q853" s="682"/>
      <c r="R853" s="682"/>
      <c r="S853" s="682"/>
      <c r="T853" s="682"/>
      <c r="U853" s="682"/>
      <c r="V853" s="682"/>
      <c r="W853" s="682"/>
      <c r="X853" s="682"/>
      <c r="Y853" s="682"/>
      <c r="Z853" s="682"/>
    </row>
    <row r="854" spans="1:26" ht="15">
      <c r="A854" s="682"/>
      <c r="B854" s="683"/>
      <c r="C854" s="683"/>
      <c r="D854" s="684"/>
      <c r="E854" s="684"/>
      <c r="F854" s="683"/>
      <c r="G854" s="683"/>
      <c r="H854" s="683"/>
      <c r="I854" s="683"/>
      <c r="J854" s="682"/>
      <c r="K854" s="682"/>
      <c r="L854" s="682"/>
      <c r="M854" s="682"/>
      <c r="N854" s="682"/>
      <c r="O854" s="682"/>
      <c r="P854" s="682"/>
      <c r="Q854" s="682"/>
      <c r="R854" s="682"/>
      <c r="S854" s="682"/>
      <c r="T854" s="682"/>
      <c r="U854" s="682"/>
      <c r="V854" s="682"/>
      <c r="W854" s="682"/>
      <c r="X854" s="682"/>
      <c r="Y854" s="682"/>
      <c r="Z854" s="682"/>
    </row>
    <row r="855" spans="1:26" ht="15">
      <c r="A855" s="682"/>
      <c r="B855" s="683"/>
      <c r="C855" s="683"/>
      <c r="D855" s="684"/>
      <c r="E855" s="684"/>
      <c r="F855" s="683"/>
      <c r="G855" s="683"/>
      <c r="H855" s="683"/>
      <c r="I855" s="683"/>
      <c r="J855" s="682"/>
      <c r="K855" s="682"/>
      <c r="L855" s="682"/>
      <c r="M855" s="682"/>
      <c r="N855" s="682"/>
      <c r="O855" s="682"/>
      <c r="P855" s="682"/>
      <c r="Q855" s="682"/>
      <c r="R855" s="682"/>
      <c r="S855" s="682"/>
      <c r="T855" s="682"/>
      <c r="U855" s="682"/>
      <c r="V855" s="682"/>
      <c r="W855" s="682"/>
      <c r="X855" s="682"/>
      <c r="Y855" s="682"/>
      <c r="Z855" s="682"/>
    </row>
    <row r="856" spans="1:26" ht="15">
      <c r="A856" s="682"/>
      <c r="B856" s="683"/>
      <c r="C856" s="683"/>
      <c r="D856" s="684"/>
      <c r="E856" s="684"/>
      <c r="F856" s="683"/>
      <c r="G856" s="683"/>
      <c r="H856" s="683"/>
      <c r="I856" s="683"/>
      <c r="J856" s="682"/>
      <c r="K856" s="682"/>
      <c r="L856" s="682"/>
      <c r="M856" s="682"/>
      <c r="N856" s="682"/>
      <c r="O856" s="682"/>
      <c r="P856" s="682"/>
      <c r="Q856" s="682"/>
      <c r="R856" s="682"/>
      <c r="S856" s="682"/>
      <c r="T856" s="682"/>
      <c r="U856" s="682"/>
      <c r="V856" s="682"/>
      <c r="W856" s="682"/>
      <c r="X856" s="682"/>
      <c r="Y856" s="682"/>
      <c r="Z856" s="682"/>
    </row>
    <row r="857" spans="1:26" ht="15">
      <c r="A857" s="682"/>
      <c r="B857" s="683"/>
      <c r="C857" s="683"/>
      <c r="D857" s="684"/>
      <c r="E857" s="684"/>
      <c r="F857" s="683"/>
      <c r="G857" s="683"/>
      <c r="H857" s="683"/>
      <c r="I857" s="683"/>
      <c r="J857" s="682"/>
      <c r="K857" s="682"/>
      <c r="L857" s="682"/>
      <c r="M857" s="682"/>
      <c r="N857" s="682"/>
      <c r="O857" s="682"/>
      <c r="P857" s="682"/>
      <c r="Q857" s="682"/>
      <c r="R857" s="682"/>
      <c r="S857" s="682"/>
      <c r="T857" s="682"/>
      <c r="U857" s="682"/>
      <c r="V857" s="682"/>
      <c r="W857" s="682"/>
      <c r="X857" s="682"/>
      <c r="Y857" s="682"/>
      <c r="Z857" s="682"/>
    </row>
    <row r="858" spans="1:26" ht="15">
      <c r="A858" s="682"/>
      <c r="B858" s="683"/>
      <c r="C858" s="683"/>
      <c r="D858" s="684"/>
      <c r="E858" s="684"/>
      <c r="F858" s="683"/>
      <c r="G858" s="683"/>
      <c r="H858" s="683"/>
      <c r="I858" s="683"/>
      <c r="J858" s="682"/>
      <c r="K858" s="682"/>
      <c r="L858" s="682"/>
      <c r="M858" s="682"/>
      <c r="N858" s="682"/>
      <c r="O858" s="682"/>
      <c r="P858" s="682"/>
      <c r="Q858" s="682"/>
      <c r="R858" s="682"/>
      <c r="S858" s="682"/>
      <c r="T858" s="682"/>
      <c r="U858" s="682"/>
      <c r="V858" s="682"/>
      <c r="W858" s="682"/>
      <c r="X858" s="682"/>
      <c r="Y858" s="682"/>
      <c r="Z858" s="682"/>
    </row>
    <row r="859" spans="1:26" ht="15">
      <c r="A859" s="682"/>
      <c r="B859" s="683"/>
      <c r="C859" s="683"/>
      <c r="D859" s="684"/>
      <c r="E859" s="684"/>
      <c r="F859" s="683"/>
      <c r="G859" s="683"/>
      <c r="H859" s="683"/>
      <c r="I859" s="683"/>
      <c r="J859" s="682"/>
      <c r="K859" s="682"/>
      <c r="L859" s="682"/>
      <c r="M859" s="682"/>
      <c r="N859" s="682"/>
      <c r="O859" s="682"/>
      <c r="P859" s="682"/>
      <c r="Q859" s="682"/>
      <c r="R859" s="682"/>
      <c r="S859" s="682"/>
      <c r="T859" s="682"/>
      <c r="U859" s="682"/>
      <c r="V859" s="682"/>
      <c r="W859" s="682"/>
      <c r="X859" s="682"/>
      <c r="Y859" s="682"/>
      <c r="Z859" s="682"/>
    </row>
    <row r="860" spans="1:26" ht="15">
      <c r="A860" s="682"/>
      <c r="B860" s="683"/>
      <c r="C860" s="683"/>
      <c r="D860" s="684"/>
      <c r="E860" s="684"/>
      <c r="F860" s="683"/>
      <c r="G860" s="683"/>
      <c r="H860" s="683"/>
      <c r="I860" s="683"/>
      <c r="J860" s="682"/>
      <c r="K860" s="682"/>
      <c r="L860" s="682"/>
      <c r="M860" s="682"/>
      <c r="N860" s="682"/>
      <c r="O860" s="682"/>
      <c r="P860" s="682"/>
      <c r="Q860" s="682"/>
      <c r="R860" s="682"/>
      <c r="S860" s="682"/>
      <c r="T860" s="682"/>
      <c r="U860" s="682"/>
      <c r="V860" s="682"/>
      <c r="W860" s="682"/>
      <c r="X860" s="682"/>
      <c r="Y860" s="682"/>
      <c r="Z860" s="682"/>
    </row>
    <row r="861" spans="1:26" ht="15">
      <c r="A861" s="682"/>
      <c r="B861" s="683"/>
      <c r="C861" s="683"/>
      <c r="D861" s="684"/>
      <c r="E861" s="684"/>
      <c r="F861" s="683"/>
      <c r="G861" s="683"/>
      <c r="H861" s="683"/>
      <c r="I861" s="683"/>
      <c r="J861" s="682"/>
      <c r="K861" s="682"/>
      <c r="L861" s="682"/>
      <c r="M861" s="682"/>
      <c r="N861" s="682"/>
      <c r="O861" s="682"/>
      <c r="P861" s="682"/>
      <c r="Q861" s="682"/>
      <c r="R861" s="682"/>
      <c r="S861" s="682"/>
      <c r="T861" s="682"/>
      <c r="U861" s="682"/>
      <c r="V861" s="682"/>
      <c r="W861" s="682"/>
      <c r="X861" s="682"/>
      <c r="Y861" s="682"/>
      <c r="Z861" s="682"/>
    </row>
    <row r="862" spans="1:26" ht="15">
      <c r="A862" s="682"/>
      <c r="B862" s="683"/>
      <c r="C862" s="683"/>
      <c r="D862" s="684"/>
      <c r="E862" s="684"/>
      <c r="F862" s="683"/>
      <c r="G862" s="683"/>
      <c r="H862" s="683"/>
      <c r="I862" s="683"/>
      <c r="J862" s="682"/>
      <c r="K862" s="682"/>
      <c r="L862" s="682"/>
      <c r="M862" s="682"/>
      <c r="N862" s="682"/>
      <c r="O862" s="682"/>
      <c r="P862" s="682"/>
      <c r="Q862" s="682"/>
      <c r="R862" s="682"/>
      <c r="S862" s="682"/>
      <c r="T862" s="682"/>
      <c r="U862" s="682"/>
      <c r="V862" s="682"/>
      <c r="W862" s="682"/>
      <c r="X862" s="682"/>
      <c r="Y862" s="682"/>
      <c r="Z862" s="682"/>
    </row>
    <row r="863" spans="1:26" ht="15">
      <c r="A863" s="682"/>
      <c r="B863" s="683"/>
      <c r="C863" s="683"/>
      <c r="D863" s="684"/>
      <c r="E863" s="684"/>
      <c r="F863" s="683"/>
      <c r="G863" s="683"/>
      <c r="H863" s="683"/>
      <c r="I863" s="683"/>
      <c r="J863" s="682"/>
      <c r="K863" s="682"/>
      <c r="L863" s="682"/>
      <c r="M863" s="682"/>
      <c r="N863" s="682"/>
      <c r="O863" s="682"/>
      <c r="P863" s="682"/>
      <c r="Q863" s="682"/>
      <c r="R863" s="682"/>
      <c r="S863" s="682"/>
      <c r="T863" s="682"/>
      <c r="U863" s="682"/>
      <c r="V863" s="682"/>
      <c r="W863" s="682"/>
      <c r="X863" s="682"/>
      <c r="Y863" s="682"/>
      <c r="Z863" s="682"/>
    </row>
    <row r="864" spans="1:26" ht="15">
      <c r="A864" s="682"/>
      <c r="B864" s="683"/>
      <c r="C864" s="683"/>
      <c r="D864" s="684"/>
      <c r="E864" s="684"/>
      <c r="F864" s="683"/>
      <c r="G864" s="683"/>
      <c r="H864" s="683"/>
      <c r="I864" s="683"/>
      <c r="J864" s="682"/>
      <c r="K864" s="682"/>
      <c r="L864" s="682"/>
      <c r="M864" s="682"/>
      <c r="N864" s="682"/>
      <c r="O864" s="682"/>
      <c r="P864" s="682"/>
      <c r="Q864" s="682"/>
      <c r="R864" s="682"/>
      <c r="S864" s="682"/>
      <c r="T864" s="682"/>
      <c r="U864" s="682"/>
      <c r="V864" s="682"/>
      <c r="W864" s="682"/>
      <c r="X864" s="682"/>
      <c r="Y864" s="682"/>
      <c r="Z864" s="682"/>
    </row>
    <row r="865" spans="1:26" ht="15">
      <c r="A865" s="682"/>
      <c r="B865" s="683"/>
      <c r="C865" s="683"/>
      <c r="D865" s="684"/>
      <c r="E865" s="684"/>
      <c r="F865" s="683"/>
      <c r="G865" s="683"/>
      <c r="H865" s="683"/>
      <c r="I865" s="683"/>
      <c r="J865" s="682"/>
      <c r="K865" s="682"/>
      <c r="L865" s="682"/>
      <c r="M865" s="682"/>
      <c r="N865" s="682"/>
      <c r="O865" s="682"/>
      <c r="P865" s="682"/>
      <c r="Q865" s="682"/>
      <c r="R865" s="682"/>
      <c r="S865" s="682"/>
      <c r="T865" s="682"/>
      <c r="U865" s="682"/>
      <c r="V865" s="682"/>
      <c r="W865" s="682"/>
      <c r="X865" s="682"/>
      <c r="Y865" s="682"/>
      <c r="Z865" s="682"/>
    </row>
    <row r="866" spans="1:26" ht="15">
      <c r="A866" s="682"/>
      <c r="B866" s="683"/>
      <c r="C866" s="683"/>
      <c r="D866" s="684"/>
      <c r="E866" s="684"/>
      <c r="F866" s="683"/>
      <c r="G866" s="683"/>
      <c r="H866" s="683"/>
      <c r="I866" s="683"/>
      <c r="J866" s="682"/>
      <c r="K866" s="682"/>
      <c r="L866" s="682"/>
      <c r="M866" s="682"/>
      <c r="N866" s="682"/>
      <c r="O866" s="682"/>
      <c r="P866" s="682"/>
      <c r="Q866" s="682"/>
      <c r="R866" s="682"/>
      <c r="S866" s="682"/>
      <c r="T866" s="682"/>
      <c r="U866" s="682"/>
      <c r="V866" s="682"/>
      <c r="W866" s="682"/>
      <c r="X866" s="682"/>
      <c r="Y866" s="682"/>
      <c r="Z866" s="682"/>
    </row>
    <row r="867" spans="1:26" ht="15">
      <c r="A867" s="682"/>
      <c r="B867" s="683"/>
      <c r="C867" s="683"/>
      <c r="D867" s="684"/>
      <c r="E867" s="684"/>
      <c r="F867" s="683"/>
      <c r="G867" s="683"/>
      <c r="H867" s="683"/>
      <c r="I867" s="683"/>
      <c r="J867" s="682"/>
      <c r="K867" s="682"/>
      <c r="L867" s="682"/>
      <c r="M867" s="682"/>
      <c r="N867" s="682"/>
      <c r="O867" s="682"/>
      <c r="P867" s="682"/>
      <c r="Q867" s="682"/>
      <c r="R867" s="682"/>
      <c r="S867" s="682"/>
      <c r="T867" s="682"/>
      <c r="U867" s="682"/>
      <c r="V867" s="682"/>
      <c r="W867" s="682"/>
      <c r="X867" s="682"/>
      <c r="Y867" s="682"/>
      <c r="Z867" s="682"/>
    </row>
    <row r="868" spans="1:26" ht="15">
      <c r="A868" s="682"/>
      <c r="B868" s="683"/>
      <c r="C868" s="683"/>
      <c r="D868" s="684"/>
      <c r="E868" s="684"/>
      <c r="F868" s="683"/>
      <c r="G868" s="683"/>
      <c r="H868" s="683"/>
      <c r="I868" s="683"/>
      <c r="J868" s="682"/>
      <c r="K868" s="682"/>
      <c r="L868" s="682"/>
      <c r="M868" s="682"/>
      <c r="N868" s="682"/>
      <c r="O868" s="682"/>
      <c r="P868" s="682"/>
      <c r="Q868" s="682"/>
      <c r="R868" s="682"/>
      <c r="S868" s="682"/>
      <c r="T868" s="682"/>
      <c r="U868" s="682"/>
      <c r="V868" s="682"/>
      <c r="W868" s="682"/>
      <c r="X868" s="682"/>
      <c r="Y868" s="682"/>
      <c r="Z868" s="682"/>
    </row>
    <row r="869" spans="1:26" ht="15">
      <c r="A869" s="682"/>
      <c r="B869" s="683"/>
      <c r="C869" s="683"/>
      <c r="D869" s="684"/>
      <c r="E869" s="684"/>
      <c r="F869" s="683"/>
      <c r="G869" s="683"/>
      <c r="H869" s="683"/>
      <c r="I869" s="683"/>
      <c r="J869" s="682"/>
      <c r="K869" s="682"/>
      <c r="L869" s="682"/>
      <c r="M869" s="682"/>
      <c r="N869" s="682"/>
      <c r="O869" s="682"/>
      <c r="P869" s="682"/>
      <c r="Q869" s="682"/>
      <c r="R869" s="682"/>
      <c r="S869" s="682"/>
      <c r="T869" s="682"/>
      <c r="U869" s="682"/>
      <c r="V869" s="682"/>
      <c r="W869" s="682"/>
      <c r="X869" s="682"/>
      <c r="Y869" s="682"/>
      <c r="Z869" s="682"/>
    </row>
    <row r="870" spans="1:26" ht="15">
      <c r="A870" s="682"/>
      <c r="B870" s="683"/>
      <c r="C870" s="683"/>
      <c r="D870" s="684"/>
      <c r="E870" s="684"/>
      <c r="F870" s="683"/>
      <c r="G870" s="683"/>
      <c r="H870" s="683"/>
      <c r="I870" s="683"/>
      <c r="J870" s="682"/>
      <c r="K870" s="682"/>
      <c r="L870" s="682"/>
      <c r="M870" s="682"/>
      <c r="N870" s="682"/>
      <c r="O870" s="682"/>
      <c r="P870" s="682"/>
      <c r="Q870" s="682"/>
      <c r="R870" s="682"/>
      <c r="S870" s="682"/>
      <c r="T870" s="682"/>
      <c r="U870" s="682"/>
      <c r="V870" s="682"/>
      <c r="W870" s="682"/>
      <c r="X870" s="682"/>
      <c r="Y870" s="682"/>
      <c r="Z870" s="682"/>
    </row>
    <row r="871" spans="1:26" ht="15">
      <c r="A871" s="682"/>
      <c r="B871" s="683"/>
      <c r="C871" s="683"/>
      <c r="D871" s="684"/>
      <c r="E871" s="684"/>
      <c r="F871" s="683"/>
      <c r="G871" s="683"/>
      <c r="H871" s="683"/>
      <c r="I871" s="683"/>
      <c r="J871" s="682"/>
      <c r="K871" s="682"/>
      <c r="L871" s="682"/>
      <c r="M871" s="682"/>
      <c r="N871" s="682"/>
      <c r="O871" s="682"/>
      <c r="P871" s="682"/>
      <c r="Q871" s="682"/>
      <c r="R871" s="682"/>
      <c r="S871" s="682"/>
      <c r="T871" s="682"/>
      <c r="U871" s="682"/>
      <c r="V871" s="682"/>
      <c r="W871" s="682"/>
      <c r="X871" s="682"/>
      <c r="Y871" s="682"/>
      <c r="Z871" s="682"/>
    </row>
    <row r="872" spans="1:26" ht="15">
      <c r="A872" s="682"/>
      <c r="B872" s="683"/>
      <c r="C872" s="683"/>
      <c r="D872" s="684"/>
      <c r="E872" s="684"/>
      <c r="F872" s="683"/>
      <c r="G872" s="683"/>
      <c r="H872" s="683"/>
      <c r="I872" s="683"/>
      <c r="J872" s="682"/>
      <c r="K872" s="682"/>
      <c r="L872" s="682"/>
      <c r="M872" s="682"/>
      <c r="N872" s="682"/>
      <c r="O872" s="682"/>
      <c r="P872" s="682"/>
      <c r="Q872" s="682"/>
      <c r="R872" s="682"/>
      <c r="S872" s="682"/>
      <c r="T872" s="682"/>
      <c r="U872" s="682"/>
      <c r="V872" s="682"/>
      <c r="W872" s="682"/>
      <c r="X872" s="682"/>
      <c r="Y872" s="682"/>
      <c r="Z872" s="682"/>
    </row>
    <row r="873" spans="1:26" ht="15">
      <c r="A873" s="682"/>
      <c r="B873" s="683"/>
      <c r="C873" s="683"/>
      <c r="D873" s="684"/>
      <c r="E873" s="684"/>
      <c r="F873" s="683"/>
      <c r="G873" s="683"/>
      <c r="H873" s="683"/>
      <c r="I873" s="683"/>
      <c r="J873" s="682"/>
      <c r="K873" s="682"/>
      <c r="L873" s="682"/>
      <c r="M873" s="682"/>
      <c r="N873" s="682"/>
      <c r="O873" s="682"/>
      <c r="P873" s="682"/>
      <c r="Q873" s="682"/>
      <c r="R873" s="682"/>
      <c r="S873" s="682"/>
      <c r="T873" s="682"/>
      <c r="U873" s="682"/>
      <c r="V873" s="682"/>
      <c r="W873" s="682"/>
      <c r="X873" s="682"/>
      <c r="Y873" s="682"/>
      <c r="Z873" s="682"/>
    </row>
    <row r="874" spans="1:26" ht="15">
      <c r="A874" s="682"/>
      <c r="B874" s="683"/>
      <c r="C874" s="683"/>
      <c r="D874" s="684"/>
      <c r="E874" s="684"/>
      <c r="F874" s="683"/>
      <c r="G874" s="683"/>
      <c r="H874" s="683"/>
      <c r="I874" s="683"/>
      <c r="J874" s="682"/>
      <c r="K874" s="682"/>
      <c r="L874" s="682"/>
      <c r="M874" s="682"/>
      <c r="N874" s="682"/>
      <c r="O874" s="682"/>
      <c r="P874" s="682"/>
      <c r="Q874" s="682"/>
      <c r="R874" s="682"/>
      <c r="S874" s="682"/>
      <c r="T874" s="682"/>
      <c r="U874" s="682"/>
      <c r="V874" s="682"/>
      <c r="W874" s="682"/>
      <c r="X874" s="682"/>
      <c r="Y874" s="682"/>
      <c r="Z874" s="682"/>
    </row>
    <row r="875" spans="1:26" ht="15">
      <c r="A875" s="682"/>
      <c r="B875" s="683"/>
      <c r="C875" s="683"/>
      <c r="D875" s="684"/>
      <c r="E875" s="684"/>
      <c r="F875" s="683"/>
      <c r="G875" s="683"/>
      <c r="H875" s="683"/>
      <c r="I875" s="683"/>
      <c r="J875" s="682"/>
      <c r="K875" s="682"/>
      <c r="L875" s="682"/>
      <c r="M875" s="682"/>
      <c r="N875" s="682"/>
      <c r="O875" s="682"/>
      <c r="P875" s="682"/>
      <c r="Q875" s="682"/>
      <c r="R875" s="682"/>
      <c r="S875" s="682"/>
      <c r="T875" s="682"/>
      <c r="U875" s="682"/>
      <c r="V875" s="682"/>
      <c r="W875" s="682"/>
      <c r="X875" s="682"/>
      <c r="Y875" s="682"/>
      <c r="Z875" s="682"/>
    </row>
    <row r="876" spans="1:26" ht="15">
      <c r="A876" s="682"/>
      <c r="B876" s="683"/>
      <c r="C876" s="683"/>
      <c r="D876" s="684"/>
      <c r="E876" s="684"/>
      <c r="F876" s="683"/>
      <c r="G876" s="683"/>
      <c r="H876" s="683"/>
      <c r="I876" s="683"/>
      <c r="J876" s="682"/>
      <c r="K876" s="682"/>
      <c r="L876" s="682"/>
      <c r="M876" s="682"/>
      <c r="N876" s="682"/>
      <c r="O876" s="682"/>
      <c r="P876" s="682"/>
      <c r="Q876" s="682"/>
      <c r="R876" s="682"/>
      <c r="S876" s="682"/>
      <c r="T876" s="682"/>
      <c r="U876" s="682"/>
      <c r="V876" s="682"/>
      <c r="W876" s="682"/>
      <c r="X876" s="682"/>
      <c r="Y876" s="682"/>
      <c r="Z876" s="682"/>
    </row>
    <row r="877" spans="1:26" ht="15">
      <c r="A877" s="682"/>
      <c r="B877" s="683"/>
      <c r="C877" s="683"/>
      <c r="D877" s="684"/>
      <c r="E877" s="684"/>
      <c r="F877" s="683"/>
      <c r="G877" s="683"/>
      <c r="H877" s="683"/>
      <c r="I877" s="683"/>
      <c r="J877" s="682"/>
      <c r="K877" s="682"/>
      <c r="L877" s="682"/>
      <c r="M877" s="682"/>
      <c r="N877" s="682"/>
      <c r="O877" s="682"/>
      <c r="P877" s="682"/>
      <c r="Q877" s="682"/>
      <c r="R877" s="682"/>
      <c r="S877" s="682"/>
      <c r="T877" s="682"/>
      <c r="U877" s="682"/>
      <c r="V877" s="682"/>
      <c r="W877" s="682"/>
      <c r="X877" s="682"/>
      <c r="Y877" s="682"/>
      <c r="Z877" s="682"/>
    </row>
    <row r="878" spans="1:26" ht="15">
      <c r="A878" s="682"/>
      <c r="B878" s="683"/>
      <c r="C878" s="683"/>
      <c r="D878" s="684"/>
      <c r="E878" s="684"/>
      <c r="F878" s="683"/>
      <c r="G878" s="683"/>
      <c r="H878" s="683"/>
      <c r="I878" s="683"/>
      <c r="J878" s="682"/>
      <c r="K878" s="682"/>
      <c r="L878" s="682"/>
      <c r="M878" s="682"/>
      <c r="N878" s="682"/>
      <c r="O878" s="682"/>
      <c r="P878" s="682"/>
      <c r="Q878" s="682"/>
      <c r="R878" s="682"/>
      <c r="S878" s="682"/>
      <c r="T878" s="682"/>
      <c r="U878" s="682"/>
      <c r="V878" s="682"/>
      <c r="W878" s="682"/>
      <c r="X878" s="682"/>
      <c r="Y878" s="682"/>
      <c r="Z878" s="682"/>
    </row>
    <row r="879" spans="1:26" ht="15">
      <c r="A879" s="682"/>
      <c r="B879" s="683"/>
      <c r="C879" s="683"/>
      <c r="D879" s="684"/>
      <c r="E879" s="684"/>
      <c r="F879" s="683"/>
      <c r="G879" s="683"/>
      <c r="H879" s="683"/>
      <c r="I879" s="683"/>
      <c r="J879" s="682"/>
      <c r="K879" s="682"/>
      <c r="L879" s="682"/>
      <c r="M879" s="682"/>
      <c r="N879" s="682"/>
      <c r="O879" s="682"/>
      <c r="P879" s="682"/>
      <c r="Q879" s="682"/>
      <c r="R879" s="682"/>
      <c r="S879" s="682"/>
      <c r="T879" s="682"/>
      <c r="U879" s="682"/>
      <c r="V879" s="682"/>
      <c r="W879" s="682"/>
      <c r="X879" s="682"/>
      <c r="Y879" s="682"/>
      <c r="Z879" s="682"/>
    </row>
    <row r="880" spans="1:26" ht="15">
      <c r="A880" s="682"/>
      <c r="B880" s="683"/>
      <c r="C880" s="683"/>
      <c r="D880" s="684"/>
      <c r="E880" s="684"/>
      <c r="F880" s="683"/>
      <c r="G880" s="683"/>
      <c r="H880" s="683"/>
      <c r="I880" s="683"/>
      <c r="J880" s="682"/>
      <c r="K880" s="682"/>
      <c r="L880" s="682"/>
      <c r="M880" s="682"/>
      <c r="N880" s="682"/>
      <c r="O880" s="682"/>
      <c r="P880" s="682"/>
      <c r="Q880" s="682"/>
      <c r="R880" s="682"/>
      <c r="S880" s="682"/>
      <c r="T880" s="682"/>
      <c r="U880" s="682"/>
      <c r="V880" s="682"/>
      <c r="W880" s="682"/>
      <c r="X880" s="682"/>
      <c r="Y880" s="682"/>
      <c r="Z880" s="682"/>
    </row>
    <row r="881" spans="1:26" ht="15">
      <c r="A881" s="682"/>
      <c r="B881" s="683"/>
      <c r="C881" s="683"/>
      <c r="D881" s="684"/>
      <c r="E881" s="684"/>
      <c r="F881" s="683"/>
      <c r="G881" s="683"/>
      <c r="H881" s="683"/>
      <c r="I881" s="683"/>
      <c r="J881" s="682"/>
      <c r="K881" s="682"/>
      <c r="L881" s="682"/>
      <c r="M881" s="682"/>
      <c r="N881" s="682"/>
      <c r="O881" s="682"/>
      <c r="P881" s="682"/>
      <c r="Q881" s="682"/>
      <c r="R881" s="682"/>
      <c r="S881" s="682"/>
      <c r="T881" s="682"/>
      <c r="U881" s="682"/>
      <c r="V881" s="682"/>
      <c r="W881" s="682"/>
      <c r="X881" s="682"/>
      <c r="Y881" s="682"/>
      <c r="Z881" s="682"/>
    </row>
    <row r="882" spans="1:26" ht="15">
      <c r="A882" s="682"/>
      <c r="B882" s="683"/>
      <c r="C882" s="683"/>
      <c r="D882" s="684"/>
      <c r="E882" s="684"/>
      <c r="F882" s="683"/>
      <c r="G882" s="683"/>
      <c r="H882" s="683"/>
      <c r="I882" s="683"/>
      <c r="J882" s="682"/>
      <c r="K882" s="682"/>
      <c r="L882" s="682"/>
      <c r="M882" s="682"/>
      <c r="N882" s="682"/>
      <c r="O882" s="682"/>
      <c r="P882" s="682"/>
      <c r="Q882" s="682"/>
      <c r="R882" s="682"/>
      <c r="S882" s="682"/>
      <c r="T882" s="682"/>
      <c r="U882" s="682"/>
      <c r="V882" s="682"/>
      <c r="W882" s="682"/>
      <c r="X882" s="682"/>
      <c r="Y882" s="682"/>
      <c r="Z882" s="682"/>
    </row>
    <row r="883" spans="1:26" ht="15">
      <c r="A883" s="682"/>
      <c r="B883" s="683"/>
      <c r="C883" s="683"/>
      <c r="D883" s="684"/>
      <c r="E883" s="684"/>
      <c r="F883" s="683"/>
      <c r="G883" s="683"/>
      <c r="H883" s="683"/>
      <c r="I883" s="683"/>
      <c r="J883" s="682"/>
      <c r="K883" s="682"/>
      <c r="L883" s="682"/>
      <c r="M883" s="682"/>
      <c r="N883" s="682"/>
      <c r="O883" s="682"/>
      <c r="P883" s="682"/>
      <c r="Q883" s="682"/>
      <c r="R883" s="682"/>
      <c r="S883" s="682"/>
      <c r="T883" s="682"/>
      <c r="U883" s="682"/>
      <c r="V883" s="682"/>
      <c r="W883" s="682"/>
      <c r="X883" s="682"/>
      <c r="Y883" s="682"/>
      <c r="Z883" s="682"/>
    </row>
    <row r="884" spans="1:26" ht="15">
      <c r="A884" s="682"/>
      <c r="B884" s="683"/>
      <c r="C884" s="683"/>
      <c r="D884" s="684"/>
      <c r="E884" s="684"/>
      <c r="F884" s="683"/>
      <c r="G884" s="683"/>
      <c r="H884" s="683"/>
      <c r="I884" s="683"/>
      <c r="J884" s="682"/>
      <c r="K884" s="682"/>
      <c r="L884" s="682"/>
      <c r="M884" s="682"/>
      <c r="N884" s="682"/>
      <c r="O884" s="682"/>
      <c r="P884" s="682"/>
      <c r="Q884" s="682"/>
      <c r="R884" s="682"/>
      <c r="S884" s="682"/>
      <c r="T884" s="682"/>
      <c r="U884" s="682"/>
      <c r="V884" s="682"/>
      <c r="W884" s="682"/>
      <c r="X884" s="682"/>
      <c r="Y884" s="682"/>
      <c r="Z884" s="682"/>
    </row>
    <row r="885" spans="1:26" ht="15">
      <c r="A885" s="682"/>
      <c r="B885" s="683"/>
      <c r="C885" s="683"/>
      <c r="D885" s="684"/>
      <c r="E885" s="684"/>
      <c r="F885" s="683"/>
      <c r="G885" s="683"/>
      <c r="H885" s="683"/>
      <c r="I885" s="683"/>
      <c r="J885" s="682"/>
      <c r="K885" s="682"/>
      <c r="L885" s="682"/>
      <c r="M885" s="682"/>
      <c r="N885" s="682"/>
      <c r="O885" s="682"/>
      <c r="P885" s="682"/>
      <c r="Q885" s="682"/>
      <c r="R885" s="682"/>
      <c r="S885" s="682"/>
      <c r="T885" s="682"/>
      <c r="U885" s="682"/>
      <c r="V885" s="682"/>
      <c r="W885" s="682"/>
      <c r="X885" s="682"/>
      <c r="Y885" s="682"/>
      <c r="Z885" s="682"/>
    </row>
    <row r="886" spans="1:26" ht="15">
      <c r="A886" s="682"/>
      <c r="B886" s="683"/>
      <c r="C886" s="683"/>
      <c r="D886" s="684"/>
      <c r="E886" s="684"/>
      <c r="F886" s="683"/>
      <c r="G886" s="683"/>
      <c r="H886" s="683"/>
      <c r="I886" s="683"/>
      <c r="J886" s="682"/>
      <c r="K886" s="682"/>
      <c r="L886" s="682"/>
      <c r="M886" s="682"/>
      <c r="N886" s="682"/>
      <c r="O886" s="682"/>
      <c r="P886" s="682"/>
      <c r="Q886" s="682"/>
      <c r="R886" s="682"/>
      <c r="S886" s="682"/>
      <c r="T886" s="682"/>
      <c r="U886" s="682"/>
      <c r="V886" s="682"/>
      <c r="W886" s="682"/>
      <c r="X886" s="682"/>
      <c r="Y886" s="682"/>
      <c r="Z886" s="682"/>
    </row>
    <row r="887" spans="1:26" ht="15">
      <c r="A887" s="682"/>
      <c r="B887" s="683"/>
      <c r="C887" s="683"/>
      <c r="D887" s="684"/>
      <c r="E887" s="684"/>
      <c r="F887" s="683"/>
      <c r="G887" s="683"/>
      <c r="H887" s="683"/>
      <c r="I887" s="683"/>
      <c r="J887" s="682"/>
      <c r="K887" s="682"/>
      <c r="L887" s="682"/>
      <c r="M887" s="682"/>
      <c r="N887" s="682"/>
      <c r="O887" s="682"/>
      <c r="P887" s="682"/>
      <c r="Q887" s="682"/>
      <c r="R887" s="682"/>
      <c r="S887" s="682"/>
      <c r="T887" s="682"/>
      <c r="U887" s="682"/>
      <c r="V887" s="682"/>
      <c r="W887" s="682"/>
      <c r="X887" s="682"/>
      <c r="Y887" s="682"/>
      <c r="Z887" s="682"/>
    </row>
    <row r="888" spans="1:26" ht="15">
      <c r="A888" s="682"/>
      <c r="B888" s="683"/>
      <c r="C888" s="683"/>
      <c r="D888" s="684"/>
      <c r="E888" s="684"/>
      <c r="F888" s="683"/>
      <c r="G888" s="683"/>
      <c r="H888" s="683"/>
      <c r="I888" s="683"/>
      <c r="J888" s="682"/>
      <c r="K888" s="682"/>
      <c r="L888" s="682"/>
      <c r="M888" s="682"/>
      <c r="N888" s="682"/>
      <c r="O888" s="682"/>
      <c r="P888" s="682"/>
      <c r="Q888" s="682"/>
      <c r="R888" s="682"/>
      <c r="S888" s="682"/>
      <c r="T888" s="682"/>
      <c r="U888" s="682"/>
      <c r="V888" s="682"/>
      <c r="W888" s="682"/>
      <c r="X888" s="682"/>
      <c r="Y888" s="682"/>
      <c r="Z888" s="682"/>
    </row>
    <row r="889" spans="1:26" ht="15">
      <c r="A889" s="682"/>
      <c r="B889" s="683"/>
      <c r="C889" s="683"/>
      <c r="D889" s="684"/>
      <c r="E889" s="684"/>
      <c r="F889" s="683"/>
      <c r="G889" s="683"/>
      <c r="H889" s="683"/>
      <c r="I889" s="683"/>
      <c r="J889" s="682"/>
      <c r="K889" s="682"/>
      <c r="L889" s="682"/>
      <c r="M889" s="682"/>
      <c r="N889" s="682"/>
      <c r="O889" s="682"/>
      <c r="P889" s="682"/>
      <c r="Q889" s="682"/>
      <c r="R889" s="682"/>
      <c r="S889" s="682"/>
      <c r="T889" s="682"/>
      <c r="U889" s="682"/>
      <c r="V889" s="682"/>
      <c r="W889" s="682"/>
      <c r="X889" s="682"/>
      <c r="Y889" s="682"/>
      <c r="Z889" s="682"/>
    </row>
    <row r="890" spans="1:26" ht="15">
      <c r="A890" s="682"/>
      <c r="B890" s="683"/>
      <c r="C890" s="683"/>
      <c r="D890" s="684"/>
      <c r="E890" s="684"/>
      <c r="F890" s="683"/>
      <c r="G890" s="683"/>
      <c r="H890" s="683"/>
      <c r="I890" s="683"/>
      <c r="J890" s="682"/>
      <c r="K890" s="682"/>
      <c r="L890" s="682"/>
      <c r="M890" s="682"/>
      <c r="N890" s="682"/>
      <c r="O890" s="682"/>
      <c r="P890" s="682"/>
      <c r="Q890" s="682"/>
      <c r="R890" s="682"/>
      <c r="S890" s="682"/>
      <c r="T890" s="682"/>
      <c r="U890" s="682"/>
      <c r="V890" s="682"/>
      <c r="W890" s="682"/>
      <c r="X890" s="682"/>
      <c r="Y890" s="682"/>
      <c r="Z890" s="682"/>
    </row>
    <row r="891" spans="1:26" ht="15">
      <c r="A891" s="682"/>
      <c r="B891" s="683"/>
      <c r="C891" s="683"/>
      <c r="D891" s="684"/>
      <c r="E891" s="684"/>
      <c r="F891" s="683"/>
      <c r="G891" s="683"/>
      <c r="H891" s="683"/>
      <c r="I891" s="683"/>
      <c r="J891" s="682"/>
      <c r="K891" s="682"/>
      <c r="L891" s="682"/>
      <c r="M891" s="682"/>
      <c r="N891" s="682"/>
      <c r="O891" s="682"/>
      <c r="P891" s="682"/>
      <c r="Q891" s="682"/>
      <c r="R891" s="682"/>
      <c r="S891" s="682"/>
      <c r="T891" s="682"/>
      <c r="U891" s="682"/>
      <c r="V891" s="682"/>
      <c r="W891" s="682"/>
      <c r="X891" s="682"/>
      <c r="Y891" s="682"/>
      <c r="Z891" s="682"/>
    </row>
    <row r="892" spans="1:26" ht="15">
      <c r="A892" s="682"/>
      <c r="B892" s="683"/>
      <c r="C892" s="683"/>
      <c r="D892" s="684"/>
      <c r="E892" s="684"/>
      <c r="F892" s="683"/>
      <c r="G892" s="683"/>
      <c r="H892" s="683"/>
      <c r="I892" s="683"/>
      <c r="J892" s="682"/>
      <c r="K892" s="682"/>
      <c r="L892" s="682"/>
      <c r="M892" s="682"/>
      <c r="N892" s="682"/>
      <c r="O892" s="682"/>
      <c r="P892" s="682"/>
      <c r="Q892" s="682"/>
      <c r="R892" s="682"/>
      <c r="S892" s="682"/>
      <c r="T892" s="682"/>
      <c r="U892" s="682"/>
      <c r="V892" s="682"/>
      <c r="W892" s="682"/>
      <c r="X892" s="682"/>
      <c r="Y892" s="682"/>
      <c r="Z892" s="682"/>
    </row>
    <row r="893" spans="1:26" ht="15">
      <c r="A893" s="682"/>
      <c r="B893" s="683"/>
      <c r="C893" s="683"/>
      <c r="D893" s="684"/>
      <c r="E893" s="684"/>
      <c r="F893" s="683"/>
      <c r="G893" s="683"/>
      <c r="H893" s="683"/>
      <c r="I893" s="683"/>
      <c r="J893" s="682"/>
      <c r="K893" s="682"/>
      <c r="L893" s="682"/>
      <c r="M893" s="682"/>
      <c r="N893" s="682"/>
      <c r="O893" s="682"/>
      <c r="P893" s="682"/>
      <c r="Q893" s="682"/>
      <c r="R893" s="682"/>
      <c r="S893" s="682"/>
      <c r="T893" s="682"/>
      <c r="U893" s="682"/>
      <c r="V893" s="682"/>
      <c r="W893" s="682"/>
      <c r="X893" s="682"/>
      <c r="Y893" s="682"/>
      <c r="Z893" s="682"/>
    </row>
    <row r="894" spans="1:26" ht="15">
      <c r="A894" s="682"/>
      <c r="B894" s="683"/>
      <c r="C894" s="683"/>
      <c r="D894" s="684"/>
      <c r="E894" s="684"/>
      <c r="F894" s="683"/>
      <c r="G894" s="683"/>
      <c r="H894" s="683"/>
      <c r="I894" s="683"/>
      <c r="J894" s="682"/>
      <c r="K894" s="682"/>
      <c r="L894" s="682"/>
      <c r="M894" s="682"/>
      <c r="N894" s="682"/>
      <c r="O894" s="682"/>
      <c r="P894" s="682"/>
      <c r="Q894" s="682"/>
      <c r="R894" s="682"/>
      <c r="S894" s="682"/>
      <c r="T894" s="682"/>
      <c r="U894" s="682"/>
      <c r="V894" s="682"/>
      <c r="W894" s="682"/>
      <c r="X894" s="682"/>
      <c r="Y894" s="682"/>
      <c r="Z894" s="682"/>
    </row>
    <row r="895" spans="1:26" ht="15">
      <c r="A895" s="682"/>
      <c r="B895" s="683"/>
      <c r="C895" s="683"/>
      <c r="D895" s="684"/>
      <c r="E895" s="684"/>
      <c r="F895" s="683"/>
      <c r="G895" s="683"/>
      <c r="H895" s="683"/>
      <c r="I895" s="683"/>
      <c r="J895" s="682"/>
      <c r="K895" s="682"/>
      <c r="L895" s="682"/>
      <c r="M895" s="682"/>
      <c r="N895" s="682"/>
      <c r="O895" s="682"/>
      <c r="P895" s="682"/>
      <c r="Q895" s="682"/>
      <c r="R895" s="682"/>
      <c r="S895" s="682"/>
      <c r="T895" s="682"/>
      <c r="U895" s="682"/>
      <c r="V895" s="682"/>
      <c r="W895" s="682"/>
      <c r="X895" s="682"/>
      <c r="Y895" s="682"/>
      <c r="Z895" s="682"/>
    </row>
    <row r="896" spans="1:26" ht="15">
      <c r="A896" s="682"/>
      <c r="B896" s="683"/>
      <c r="C896" s="683"/>
      <c r="D896" s="684"/>
      <c r="E896" s="684"/>
      <c r="F896" s="683"/>
      <c r="G896" s="683"/>
      <c r="H896" s="683"/>
      <c r="I896" s="683"/>
      <c r="J896" s="682"/>
      <c r="K896" s="682"/>
      <c r="L896" s="682"/>
      <c r="M896" s="682"/>
      <c r="N896" s="682"/>
      <c r="O896" s="682"/>
      <c r="P896" s="682"/>
      <c r="Q896" s="682"/>
      <c r="R896" s="682"/>
      <c r="S896" s="682"/>
      <c r="T896" s="682"/>
      <c r="U896" s="682"/>
      <c r="V896" s="682"/>
      <c r="W896" s="682"/>
      <c r="X896" s="682"/>
      <c r="Y896" s="682"/>
      <c r="Z896" s="682"/>
    </row>
    <row r="897" spans="1:26" ht="15">
      <c r="A897" s="682"/>
      <c r="B897" s="683"/>
      <c r="C897" s="683"/>
      <c r="D897" s="684"/>
      <c r="E897" s="684"/>
      <c r="F897" s="683"/>
      <c r="G897" s="683"/>
      <c r="H897" s="683"/>
      <c r="I897" s="683"/>
      <c r="J897" s="682"/>
      <c r="K897" s="682"/>
      <c r="L897" s="682"/>
      <c r="M897" s="682"/>
      <c r="N897" s="682"/>
      <c r="O897" s="682"/>
      <c r="P897" s="682"/>
      <c r="Q897" s="682"/>
      <c r="R897" s="682"/>
      <c r="S897" s="682"/>
      <c r="T897" s="682"/>
      <c r="U897" s="682"/>
      <c r="V897" s="682"/>
      <c r="W897" s="682"/>
      <c r="X897" s="682"/>
      <c r="Y897" s="682"/>
      <c r="Z897" s="682"/>
    </row>
    <row r="898" spans="1:26" ht="15">
      <c r="A898" s="682"/>
      <c r="B898" s="683"/>
      <c r="C898" s="683"/>
      <c r="D898" s="684"/>
      <c r="E898" s="684"/>
      <c r="F898" s="683"/>
      <c r="G898" s="683"/>
      <c r="H898" s="683"/>
      <c r="I898" s="683"/>
      <c r="J898" s="682"/>
      <c r="K898" s="682"/>
      <c r="L898" s="682"/>
      <c r="M898" s="682"/>
      <c r="N898" s="682"/>
      <c r="O898" s="682"/>
      <c r="P898" s="682"/>
      <c r="Q898" s="682"/>
      <c r="R898" s="682"/>
      <c r="S898" s="682"/>
      <c r="T898" s="682"/>
      <c r="U898" s="682"/>
      <c r="V898" s="682"/>
      <c r="W898" s="682"/>
      <c r="X898" s="682"/>
      <c r="Y898" s="682"/>
      <c r="Z898" s="682"/>
    </row>
    <row r="899" spans="1:26" ht="15">
      <c r="A899" s="682"/>
      <c r="B899" s="683"/>
      <c r="C899" s="683"/>
      <c r="D899" s="684"/>
      <c r="E899" s="684"/>
      <c r="F899" s="683"/>
      <c r="G899" s="683"/>
      <c r="H899" s="683"/>
      <c r="I899" s="683"/>
      <c r="J899" s="682"/>
      <c r="K899" s="682"/>
      <c r="L899" s="682"/>
      <c r="M899" s="682"/>
      <c r="N899" s="682"/>
      <c r="O899" s="682"/>
      <c r="P899" s="682"/>
      <c r="Q899" s="682"/>
      <c r="R899" s="682"/>
      <c r="S899" s="682"/>
      <c r="T899" s="682"/>
      <c r="U899" s="682"/>
      <c r="V899" s="682"/>
      <c r="W899" s="682"/>
      <c r="X899" s="682"/>
      <c r="Y899" s="682"/>
      <c r="Z899" s="682"/>
    </row>
    <row r="900" spans="1:26" ht="15">
      <c r="A900" s="682"/>
      <c r="B900" s="683"/>
      <c r="C900" s="683"/>
      <c r="D900" s="684"/>
      <c r="E900" s="684"/>
      <c r="F900" s="683"/>
      <c r="G900" s="683"/>
      <c r="H900" s="683"/>
      <c r="I900" s="683"/>
      <c r="J900" s="682"/>
      <c r="K900" s="682"/>
      <c r="L900" s="682"/>
      <c r="M900" s="682"/>
      <c r="N900" s="682"/>
      <c r="O900" s="682"/>
      <c r="P900" s="682"/>
      <c r="Q900" s="682"/>
      <c r="R900" s="682"/>
      <c r="S900" s="682"/>
      <c r="T900" s="682"/>
      <c r="U900" s="682"/>
      <c r="V900" s="682"/>
      <c r="W900" s="682"/>
      <c r="X900" s="682"/>
      <c r="Y900" s="682"/>
      <c r="Z900" s="682"/>
    </row>
    <row r="901" spans="1:26" ht="15">
      <c r="A901" s="682"/>
      <c r="B901" s="683"/>
      <c r="C901" s="683"/>
      <c r="D901" s="684"/>
      <c r="E901" s="684"/>
      <c r="F901" s="683"/>
      <c r="G901" s="683"/>
      <c r="H901" s="683"/>
      <c r="I901" s="683"/>
      <c r="J901" s="682"/>
      <c r="K901" s="682"/>
      <c r="L901" s="682"/>
      <c r="M901" s="682"/>
      <c r="N901" s="682"/>
      <c r="O901" s="682"/>
      <c r="P901" s="682"/>
      <c r="Q901" s="682"/>
      <c r="R901" s="682"/>
      <c r="S901" s="682"/>
      <c r="T901" s="682"/>
      <c r="U901" s="682"/>
      <c r="V901" s="682"/>
      <c r="W901" s="682"/>
      <c r="X901" s="682"/>
      <c r="Y901" s="682"/>
      <c r="Z901" s="682"/>
    </row>
    <row r="902" spans="1:26" ht="15">
      <c r="A902" s="682"/>
      <c r="B902" s="683"/>
      <c r="C902" s="683"/>
      <c r="D902" s="684"/>
      <c r="E902" s="684"/>
      <c r="F902" s="683"/>
      <c r="G902" s="683"/>
      <c r="H902" s="683"/>
      <c r="I902" s="683"/>
      <c r="J902" s="682"/>
      <c r="K902" s="682"/>
      <c r="L902" s="682"/>
      <c r="M902" s="682"/>
      <c r="N902" s="682"/>
      <c r="O902" s="682"/>
      <c r="P902" s="682"/>
      <c r="Q902" s="682"/>
      <c r="R902" s="682"/>
      <c r="S902" s="682"/>
      <c r="T902" s="682"/>
      <c r="U902" s="682"/>
      <c r="V902" s="682"/>
      <c r="W902" s="682"/>
      <c r="X902" s="682"/>
      <c r="Y902" s="682"/>
      <c r="Z902" s="682"/>
    </row>
    <row r="903" spans="1:26" ht="15">
      <c r="A903" s="682"/>
      <c r="B903" s="683"/>
      <c r="C903" s="683"/>
      <c r="D903" s="684"/>
      <c r="E903" s="684"/>
      <c r="F903" s="683"/>
      <c r="G903" s="683"/>
      <c r="H903" s="683"/>
      <c r="I903" s="683"/>
      <c r="J903" s="682"/>
      <c r="K903" s="682"/>
      <c r="L903" s="682"/>
      <c r="M903" s="682"/>
      <c r="N903" s="682"/>
      <c r="O903" s="682"/>
      <c r="P903" s="682"/>
      <c r="Q903" s="682"/>
      <c r="R903" s="682"/>
      <c r="S903" s="682"/>
      <c r="T903" s="682"/>
      <c r="U903" s="682"/>
      <c r="V903" s="682"/>
      <c r="W903" s="682"/>
      <c r="X903" s="682"/>
      <c r="Y903" s="682"/>
      <c r="Z903" s="682"/>
    </row>
    <row r="904" spans="1:26" ht="15">
      <c r="A904" s="682"/>
      <c r="B904" s="683"/>
      <c r="C904" s="683"/>
      <c r="D904" s="684"/>
      <c r="E904" s="684"/>
      <c r="F904" s="683"/>
      <c r="G904" s="683"/>
      <c r="H904" s="683"/>
      <c r="I904" s="683"/>
      <c r="J904" s="682"/>
      <c r="K904" s="682"/>
      <c r="L904" s="682"/>
      <c r="M904" s="682"/>
      <c r="N904" s="682"/>
      <c r="O904" s="682"/>
      <c r="P904" s="682"/>
      <c r="Q904" s="682"/>
      <c r="R904" s="682"/>
      <c r="S904" s="682"/>
      <c r="T904" s="682"/>
      <c r="U904" s="682"/>
      <c r="V904" s="682"/>
      <c r="W904" s="682"/>
      <c r="X904" s="682"/>
      <c r="Y904" s="682"/>
      <c r="Z904" s="682"/>
    </row>
    <row r="905" spans="1:26" ht="15">
      <c r="A905" s="682"/>
      <c r="B905" s="683"/>
      <c r="C905" s="683"/>
      <c r="D905" s="684"/>
      <c r="E905" s="684"/>
      <c r="F905" s="683"/>
      <c r="G905" s="683"/>
      <c r="H905" s="683"/>
      <c r="I905" s="683"/>
      <c r="J905" s="682"/>
      <c r="K905" s="682"/>
      <c r="L905" s="682"/>
      <c r="M905" s="682"/>
      <c r="N905" s="682"/>
      <c r="O905" s="682"/>
      <c r="P905" s="682"/>
      <c r="Q905" s="682"/>
      <c r="R905" s="682"/>
      <c r="S905" s="682"/>
      <c r="T905" s="682"/>
      <c r="U905" s="682"/>
      <c r="V905" s="682"/>
      <c r="W905" s="682"/>
      <c r="X905" s="682"/>
      <c r="Y905" s="682"/>
      <c r="Z905" s="682"/>
    </row>
    <row r="906" spans="1:26" ht="15">
      <c r="A906" s="682"/>
      <c r="B906" s="683"/>
      <c r="C906" s="683"/>
      <c r="D906" s="684"/>
      <c r="E906" s="684"/>
      <c r="F906" s="683"/>
      <c r="G906" s="683"/>
      <c r="H906" s="683"/>
      <c r="I906" s="683"/>
      <c r="J906" s="682"/>
      <c r="K906" s="682"/>
      <c r="L906" s="682"/>
      <c r="M906" s="682"/>
      <c r="N906" s="682"/>
      <c r="O906" s="682"/>
      <c r="P906" s="682"/>
      <c r="Q906" s="682"/>
      <c r="R906" s="682"/>
      <c r="S906" s="682"/>
      <c r="T906" s="682"/>
      <c r="U906" s="682"/>
      <c r="V906" s="682"/>
      <c r="W906" s="682"/>
      <c r="X906" s="682"/>
      <c r="Y906" s="682"/>
      <c r="Z906" s="682"/>
    </row>
    <row r="907" spans="1:26" ht="15">
      <c r="A907" s="682"/>
      <c r="B907" s="683"/>
      <c r="C907" s="683"/>
      <c r="D907" s="684"/>
      <c r="E907" s="684"/>
      <c r="F907" s="683"/>
      <c r="G907" s="683"/>
      <c r="H907" s="683"/>
      <c r="I907" s="683"/>
      <c r="J907" s="682"/>
      <c r="K907" s="682"/>
      <c r="L907" s="682"/>
      <c r="M907" s="682"/>
      <c r="N907" s="682"/>
      <c r="O907" s="682"/>
      <c r="P907" s="682"/>
      <c r="Q907" s="682"/>
      <c r="R907" s="682"/>
      <c r="S907" s="682"/>
      <c r="T907" s="682"/>
      <c r="U907" s="682"/>
      <c r="V907" s="682"/>
      <c r="W907" s="682"/>
      <c r="X907" s="682"/>
      <c r="Y907" s="682"/>
      <c r="Z907" s="682"/>
    </row>
    <row r="908" spans="1:26" ht="15">
      <c r="A908" s="682"/>
      <c r="B908" s="683"/>
      <c r="C908" s="683"/>
      <c r="D908" s="684"/>
      <c r="E908" s="684"/>
      <c r="F908" s="683"/>
      <c r="G908" s="683"/>
      <c r="H908" s="683"/>
      <c r="I908" s="683"/>
      <c r="J908" s="682"/>
      <c r="K908" s="682"/>
      <c r="L908" s="682"/>
      <c r="M908" s="682"/>
      <c r="N908" s="682"/>
      <c r="O908" s="682"/>
      <c r="P908" s="682"/>
      <c r="Q908" s="682"/>
      <c r="R908" s="682"/>
      <c r="S908" s="682"/>
      <c r="T908" s="682"/>
      <c r="U908" s="682"/>
      <c r="V908" s="682"/>
      <c r="W908" s="682"/>
      <c r="X908" s="682"/>
      <c r="Y908" s="682"/>
      <c r="Z908" s="682"/>
    </row>
    <row r="909" spans="1:26" ht="15">
      <c r="A909" s="682"/>
      <c r="B909" s="683"/>
      <c r="C909" s="683"/>
      <c r="D909" s="684"/>
      <c r="E909" s="684"/>
      <c r="F909" s="683"/>
      <c r="G909" s="683"/>
      <c r="H909" s="683"/>
      <c r="I909" s="683"/>
      <c r="J909" s="682"/>
      <c r="K909" s="682"/>
      <c r="L909" s="682"/>
      <c r="M909" s="682"/>
      <c r="N909" s="682"/>
      <c r="O909" s="682"/>
      <c r="P909" s="682"/>
      <c r="Q909" s="682"/>
      <c r="R909" s="682"/>
      <c r="S909" s="682"/>
      <c r="T909" s="682"/>
      <c r="U909" s="682"/>
      <c r="V909" s="682"/>
      <c r="W909" s="682"/>
      <c r="X909" s="682"/>
      <c r="Y909" s="682"/>
      <c r="Z909" s="682"/>
    </row>
    <row r="910" spans="1:26" ht="15">
      <c r="A910" s="682"/>
      <c r="B910" s="683"/>
      <c r="C910" s="683"/>
      <c r="D910" s="684"/>
      <c r="E910" s="684"/>
      <c r="F910" s="683"/>
      <c r="G910" s="683"/>
      <c r="H910" s="683"/>
      <c r="I910" s="683"/>
      <c r="J910" s="682"/>
      <c r="K910" s="682"/>
      <c r="L910" s="682"/>
      <c r="M910" s="682"/>
      <c r="N910" s="682"/>
      <c r="O910" s="682"/>
      <c r="P910" s="682"/>
      <c r="Q910" s="682"/>
      <c r="R910" s="682"/>
      <c r="S910" s="682"/>
      <c r="T910" s="682"/>
      <c r="U910" s="682"/>
      <c r="V910" s="682"/>
      <c r="W910" s="682"/>
      <c r="X910" s="682"/>
      <c r="Y910" s="682"/>
      <c r="Z910" s="682"/>
    </row>
    <row r="911" spans="1:26" ht="15">
      <c r="A911" s="682"/>
      <c r="B911" s="683"/>
      <c r="C911" s="683"/>
      <c r="D911" s="684"/>
      <c r="E911" s="684"/>
      <c r="F911" s="683"/>
      <c r="G911" s="683"/>
      <c r="H911" s="683"/>
      <c r="I911" s="683"/>
      <c r="J911" s="682"/>
      <c r="K911" s="682"/>
      <c r="L911" s="682"/>
      <c r="M911" s="682"/>
      <c r="N911" s="682"/>
      <c r="O911" s="682"/>
      <c r="P911" s="682"/>
      <c r="Q911" s="682"/>
      <c r="R911" s="682"/>
      <c r="S911" s="682"/>
      <c r="T911" s="682"/>
      <c r="U911" s="682"/>
      <c r="V911" s="682"/>
      <c r="W911" s="682"/>
      <c r="X911" s="682"/>
      <c r="Y911" s="682"/>
      <c r="Z911" s="682"/>
    </row>
    <row r="912" spans="1:26" ht="15">
      <c r="A912" s="682"/>
      <c r="B912" s="683"/>
      <c r="C912" s="683"/>
      <c r="D912" s="684"/>
      <c r="E912" s="684"/>
      <c r="F912" s="683"/>
      <c r="G912" s="683"/>
      <c r="H912" s="683"/>
      <c r="I912" s="683"/>
      <c r="J912" s="682"/>
      <c r="K912" s="682"/>
      <c r="L912" s="682"/>
      <c r="M912" s="682"/>
      <c r="N912" s="682"/>
      <c r="O912" s="682"/>
      <c r="P912" s="682"/>
      <c r="Q912" s="682"/>
      <c r="R912" s="682"/>
      <c r="S912" s="682"/>
      <c r="T912" s="682"/>
      <c r="U912" s="682"/>
      <c r="V912" s="682"/>
      <c r="W912" s="682"/>
      <c r="X912" s="682"/>
      <c r="Y912" s="682"/>
      <c r="Z912" s="682"/>
    </row>
    <row r="913" spans="1:26" ht="15">
      <c r="A913" s="682"/>
      <c r="B913" s="683"/>
      <c r="C913" s="683"/>
      <c r="D913" s="684"/>
      <c r="E913" s="684"/>
      <c r="F913" s="683"/>
      <c r="G913" s="683"/>
      <c r="H913" s="683"/>
      <c r="I913" s="683"/>
      <c r="J913" s="682"/>
      <c r="K913" s="682"/>
      <c r="L913" s="682"/>
      <c r="M913" s="682"/>
      <c r="N913" s="682"/>
      <c r="O913" s="682"/>
      <c r="P913" s="682"/>
      <c r="Q913" s="682"/>
      <c r="R913" s="682"/>
      <c r="S913" s="682"/>
      <c r="T913" s="682"/>
      <c r="U913" s="682"/>
      <c r="V913" s="682"/>
      <c r="W913" s="682"/>
      <c r="X913" s="682"/>
      <c r="Y913" s="682"/>
      <c r="Z913" s="682"/>
    </row>
    <row r="914" spans="1:26" ht="15">
      <c r="A914" s="682"/>
      <c r="B914" s="683"/>
      <c r="C914" s="683"/>
      <c r="D914" s="684"/>
      <c r="E914" s="684"/>
      <c r="F914" s="683"/>
      <c r="G914" s="683"/>
      <c r="H914" s="683"/>
      <c r="I914" s="683"/>
      <c r="J914" s="682"/>
      <c r="K914" s="682"/>
      <c r="L914" s="682"/>
      <c r="M914" s="682"/>
      <c r="N914" s="682"/>
      <c r="O914" s="682"/>
      <c r="P914" s="682"/>
      <c r="Q914" s="682"/>
      <c r="R914" s="682"/>
      <c r="S914" s="682"/>
      <c r="T914" s="682"/>
      <c r="U914" s="682"/>
      <c r="V914" s="682"/>
      <c r="W914" s="682"/>
      <c r="X914" s="682"/>
      <c r="Y914" s="682"/>
      <c r="Z914" s="682"/>
    </row>
    <row r="915" spans="1:26" ht="15">
      <c r="A915" s="682"/>
      <c r="B915" s="683"/>
      <c r="C915" s="683"/>
      <c r="D915" s="684"/>
      <c r="E915" s="684"/>
      <c r="F915" s="683"/>
      <c r="G915" s="683"/>
      <c r="H915" s="683"/>
      <c r="I915" s="683"/>
      <c r="J915" s="682"/>
      <c r="K915" s="682"/>
      <c r="L915" s="682"/>
      <c r="M915" s="682"/>
      <c r="N915" s="682"/>
      <c r="O915" s="682"/>
      <c r="P915" s="682"/>
      <c r="Q915" s="682"/>
      <c r="R915" s="682"/>
      <c r="S915" s="682"/>
      <c r="T915" s="682"/>
      <c r="U915" s="682"/>
      <c r="V915" s="682"/>
      <c r="W915" s="682"/>
      <c r="X915" s="682"/>
      <c r="Y915" s="682"/>
      <c r="Z915" s="682"/>
    </row>
    <row r="916" spans="1:26" ht="15">
      <c r="A916" s="682"/>
      <c r="B916" s="683"/>
      <c r="C916" s="683"/>
      <c r="D916" s="684"/>
      <c r="E916" s="684"/>
      <c r="F916" s="683"/>
      <c r="G916" s="683"/>
      <c r="H916" s="683"/>
      <c r="I916" s="683"/>
      <c r="J916" s="682"/>
      <c r="K916" s="682"/>
      <c r="L916" s="682"/>
      <c r="M916" s="682"/>
      <c r="N916" s="682"/>
      <c r="O916" s="682"/>
      <c r="P916" s="682"/>
      <c r="Q916" s="682"/>
      <c r="R916" s="682"/>
      <c r="S916" s="682"/>
      <c r="T916" s="682"/>
      <c r="U916" s="682"/>
      <c r="V916" s="682"/>
      <c r="W916" s="682"/>
      <c r="X916" s="682"/>
      <c r="Y916" s="682"/>
      <c r="Z916" s="682"/>
    </row>
    <row r="917" spans="1:26" ht="15">
      <c r="A917" s="682"/>
      <c r="B917" s="683"/>
      <c r="C917" s="683"/>
      <c r="D917" s="684"/>
      <c r="E917" s="684"/>
      <c r="F917" s="683"/>
      <c r="G917" s="683"/>
      <c r="H917" s="683"/>
      <c r="I917" s="683"/>
      <c r="J917" s="682"/>
      <c r="K917" s="682"/>
      <c r="L917" s="682"/>
      <c r="M917" s="682"/>
      <c r="N917" s="682"/>
      <c r="O917" s="682"/>
      <c r="P917" s="682"/>
      <c r="Q917" s="682"/>
      <c r="R917" s="682"/>
      <c r="S917" s="682"/>
      <c r="T917" s="682"/>
      <c r="U917" s="682"/>
      <c r="V917" s="682"/>
      <c r="W917" s="682"/>
      <c r="X917" s="682"/>
      <c r="Y917" s="682"/>
      <c r="Z917" s="682"/>
    </row>
    <row r="918" spans="1:26" ht="15">
      <c r="A918" s="682"/>
      <c r="B918" s="683"/>
      <c r="C918" s="683"/>
      <c r="D918" s="684"/>
      <c r="E918" s="684"/>
      <c r="F918" s="683"/>
      <c r="G918" s="683"/>
      <c r="H918" s="683"/>
      <c r="I918" s="683"/>
      <c r="J918" s="682"/>
      <c r="K918" s="682"/>
      <c r="L918" s="682"/>
      <c r="M918" s="682"/>
      <c r="N918" s="682"/>
      <c r="O918" s="682"/>
      <c r="P918" s="682"/>
      <c r="Q918" s="682"/>
      <c r="R918" s="682"/>
      <c r="S918" s="682"/>
      <c r="T918" s="682"/>
      <c r="U918" s="682"/>
      <c r="V918" s="682"/>
      <c r="W918" s="682"/>
      <c r="X918" s="682"/>
      <c r="Y918" s="682"/>
      <c r="Z918" s="682"/>
    </row>
    <row r="919" spans="1:26" ht="15">
      <c r="A919" s="682"/>
      <c r="B919" s="683"/>
      <c r="C919" s="683"/>
      <c r="D919" s="684"/>
      <c r="E919" s="684"/>
      <c r="F919" s="683"/>
      <c r="G919" s="683"/>
      <c r="H919" s="683"/>
      <c r="I919" s="683"/>
      <c r="J919" s="682"/>
      <c r="K919" s="682"/>
      <c r="L919" s="682"/>
      <c r="M919" s="682"/>
      <c r="N919" s="682"/>
      <c r="O919" s="682"/>
      <c r="P919" s="682"/>
      <c r="Q919" s="682"/>
      <c r="R919" s="682"/>
      <c r="S919" s="682"/>
      <c r="T919" s="682"/>
      <c r="U919" s="682"/>
      <c r="V919" s="682"/>
      <c r="W919" s="682"/>
      <c r="X919" s="682"/>
      <c r="Y919" s="682"/>
      <c r="Z919" s="682"/>
    </row>
    <row r="920" spans="1:26" ht="15">
      <c r="A920" s="682"/>
      <c r="B920" s="683"/>
      <c r="C920" s="683"/>
      <c r="D920" s="684"/>
      <c r="E920" s="684"/>
      <c r="F920" s="683"/>
      <c r="G920" s="683"/>
      <c r="H920" s="683"/>
      <c r="I920" s="683"/>
      <c r="J920" s="682"/>
      <c r="K920" s="682"/>
      <c r="L920" s="682"/>
      <c r="M920" s="682"/>
      <c r="N920" s="682"/>
      <c r="O920" s="682"/>
      <c r="P920" s="682"/>
      <c r="Q920" s="682"/>
      <c r="R920" s="682"/>
      <c r="S920" s="682"/>
      <c r="T920" s="682"/>
      <c r="U920" s="682"/>
      <c r="V920" s="682"/>
      <c r="W920" s="682"/>
      <c r="X920" s="682"/>
      <c r="Y920" s="682"/>
      <c r="Z920" s="682"/>
    </row>
    <row r="921" spans="1:26" ht="15">
      <c r="A921" s="682"/>
      <c r="B921" s="683"/>
      <c r="C921" s="683"/>
      <c r="D921" s="684"/>
      <c r="E921" s="684"/>
      <c r="F921" s="683"/>
      <c r="G921" s="683"/>
      <c r="H921" s="683"/>
      <c r="I921" s="683"/>
      <c r="J921" s="682"/>
      <c r="K921" s="682"/>
      <c r="L921" s="682"/>
      <c r="M921" s="682"/>
      <c r="N921" s="682"/>
      <c r="O921" s="682"/>
      <c r="P921" s="682"/>
      <c r="Q921" s="682"/>
      <c r="R921" s="682"/>
      <c r="S921" s="682"/>
      <c r="T921" s="682"/>
      <c r="U921" s="682"/>
      <c r="V921" s="682"/>
      <c r="W921" s="682"/>
      <c r="X921" s="682"/>
      <c r="Y921" s="682"/>
      <c r="Z921" s="682"/>
    </row>
    <row r="922" spans="1:26" ht="15">
      <c r="A922" s="682"/>
      <c r="B922" s="683"/>
      <c r="C922" s="683"/>
      <c r="D922" s="684"/>
      <c r="E922" s="684"/>
      <c r="F922" s="683"/>
      <c r="G922" s="683"/>
      <c r="H922" s="683"/>
      <c r="I922" s="683"/>
      <c r="J922" s="682"/>
      <c r="K922" s="682"/>
      <c r="L922" s="682"/>
      <c r="M922" s="682"/>
      <c r="N922" s="682"/>
      <c r="O922" s="682"/>
      <c r="P922" s="682"/>
      <c r="Q922" s="682"/>
      <c r="R922" s="682"/>
      <c r="S922" s="682"/>
      <c r="T922" s="682"/>
      <c r="U922" s="682"/>
      <c r="V922" s="682"/>
      <c r="W922" s="682"/>
      <c r="X922" s="682"/>
      <c r="Y922" s="682"/>
      <c r="Z922" s="682"/>
    </row>
    <row r="923" spans="1:26" ht="15">
      <c r="A923" s="682"/>
      <c r="B923" s="683"/>
      <c r="C923" s="683"/>
      <c r="D923" s="684"/>
      <c r="E923" s="684"/>
      <c r="F923" s="683"/>
      <c r="G923" s="683"/>
      <c r="H923" s="683"/>
      <c r="I923" s="683"/>
      <c r="J923" s="682"/>
      <c r="K923" s="682"/>
      <c r="L923" s="682"/>
      <c r="M923" s="682"/>
      <c r="N923" s="682"/>
      <c r="O923" s="682"/>
      <c r="P923" s="682"/>
      <c r="Q923" s="682"/>
      <c r="R923" s="682"/>
      <c r="S923" s="682"/>
      <c r="T923" s="682"/>
      <c r="U923" s="682"/>
      <c r="V923" s="682"/>
      <c r="W923" s="682"/>
      <c r="X923" s="682"/>
      <c r="Y923" s="682"/>
      <c r="Z923" s="682"/>
    </row>
    <row r="924" spans="1:26" ht="15">
      <c r="A924" s="682"/>
      <c r="B924" s="683"/>
      <c r="C924" s="683"/>
      <c r="D924" s="684"/>
      <c r="E924" s="684"/>
      <c r="F924" s="683"/>
      <c r="G924" s="683"/>
      <c r="H924" s="683"/>
      <c r="I924" s="683"/>
      <c r="J924" s="682"/>
      <c r="K924" s="682"/>
      <c r="L924" s="682"/>
      <c r="M924" s="682"/>
      <c r="N924" s="682"/>
      <c r="O924" s="682"/>
      <c r="P924" s="682"/>
      <c r="Q924" s="682"/>
      <c r="R924" s="682"/>
      <c r="S924" s="682"/>
      <c r="T924" s="682"/>
      <c r="U924" s="682"/>
      <c r="V924" s="682"/>
      <c r="W924" s="682"/>
      <c r="X924" s="682"/>
      <c r="Y924" s="682"/>
      <c r="Z924" s="682"/>
    </row>
    <row r="925" spans="1:26" ht="15">
      <c r="A925" s="682"/>
      <c r="B925" s="683"/>
      <c r="C925" s="683"/>
      <c r="D925" s="684"/>
      <c r="E925" s="684"/>
      <c r="F925" s="683"/>
      <c r="G925" s="683"/>
      <c r="H925" s="683"/>
      <c r="I925" s="683"/>
      <c r="J925" s="682"/>
      <c r="K925" s="682"/>
      <c r="L925" s="682"/>
      <c r="M925" s="682"/>
      <c r="N925" s="682"/>
      <c r="O925" s="682"/>
      <c r="P925" s="682"/>
      <c r="Q925" s="682"/>
      <c r="R925" s="682"/>
      <c r="S925" s="682"/>
      <c r="T925" s="682"/>
      <c r="U925" s="682"/>
      <c r="V925" s="682"/>
      <c r="W925" s="682"/>
      <c r="X925" s="682"/>
      <c r="Y925" s="682"/>
      <c r="Z925" s="682"/>
    </row>
    <row r="926" spans="1:26" ht="15">
      <c r="A926" s="682"/>
      <c r="B926" s="683"/>
      <c r="C926" s="683"/>
      <c r="D926" s="684"/>
      <c r="E926" s="684"/>
      <c r="F926" s="683"/>
      <c r="G926" s="683"/>
      <c r="H926" s="683"/>
      <c r="I926" s="683"/>
      <c r="J926" s="682"/>
      <c r="K926" s="682"/>
      <c r="L926" s="682"/>
      <c r="M926" s="682"/>
      <c r="N926" s="682"/>
      <c r="O926" s="682"/>
      <c r="P926" s="682"/>
      <c r="Q926" s="682"/>
      <c r="R926" s="682"/>
      <c r="S926" s="682"/>
      <c r="T926" s="682"/>
      <c r="U926" s="682"/>
      <c r="V926" s="682"/>
      <c r="W926" s="682"/>
      <c r="X926" s="682"/>
      <c r="Y926" s="682"/>
      <c r="Z926" s="682"/>
    </row>
    <row r="927" spans="1:26" ht="15">
      <c r="A927" s="682"/>
      <c r="B927" s="683"/>
      <c r="C927" s="683"/>
      <c r="D927" s="684"/>
      <c r="E927" s="684"/>
      <c r="F927" s="683"/>
      <c r="G927" s="683"/>
      <c r="H927" s="683"/>
      <c r="I927" s="683"/>
      <c r="J927" s="682"/>
      <c r="K927" s="682"/>
      <c r="L927" s="682"/>
      <c r="M927" s="682"/>
      <c r="N927" s="682"/>
      <c r="O927" s="682"/>
      <c r="P927" s="682"/>
      <c r="Q927" s="682"/>
      <c r="R927" s="682"/>
      <c r="S927" s="682"/>
      <c r="T927" s="682"/>
      <c r="U927" s="682"/>
      <c r="V927" s="682"/>
      <c r="W927" s="682"/>
      <c r="X927" s="682"/>
      <c r="Y927" s="682"/>
      <c r="Z927" s="682"/>
    </row>
    <row r="928" spans="1:26" ht="15">
      <c r="A928" s="682"/>
      <c r="B928" s="683"/>
      <c r="C928" s="683"/>
      <c r="D928" s="684"/>
      <c r="E928" s="684"/>
      <c r="F928" s="683"/>
      <c r="G928" s="683"/>
      <c r="H928" s="683"/>
      <c r="I928" s="683"/>
      <c r="J928" s="682"/>
      <c r="K928" s="682"/>
      <c r="L928" s="682"/>
      <c r="M928" s="682"/>
      <c r="N928" s="682"/>
      <c r="O928" s="682"/>
      <c r="P928" s="682"/>
      <c r="Q928" s="682"/>
      <c r="R928" s="682"/>
      <c r="S928" s="682"/>
      <c r="T928" s="682"/>
      <c r="U928" s="682"/>
      <c r="V928" s="682"/>
      <c r="W928" s="682"/>
      <c r="X928" s="682"/>
      <c r="Y928" s="682"/>
      <c r="Z928" s="682"/>
    </row>
    <row r="929" spans="1:26" ht="15">
      <c r="A929" s="682"/>
      <c r="B929" s="683"/>
      <c r="C929" s="683"/>
      <c r="D929" s="684"/>
      <c r="E929" s="684"/>
      <c r="F929" s="683"/>
      <c r="G929" s="683"/>
      <c r="H929" s="683"/>
      <c r="I929" s="683"/>
      <c r="J929" s="682"/>
      <c r="K929" s="682"/>
      <c r="L929" s="682"/>
      <c r="M929" s="682"/>
      <c r="N929" s="682"/>
      <c r="O929" s="682"/>
      <c r="P929" s="682"/>
      <c r="Q929" s="682"/>
      <c r="R929" s="682"/>
      <c r="S929" s="682"/>
      <c r="T929" s="682"/>
      <c r="U929" s="682"/>
      <c r="V929" s="682"/>
      <c r="W929" s="682"/>
      <c r="X929" s="682"/>
      <c r="Y929" s="682"/>
      <c r="Z929" s="682"/>
    </row>
    <row r="930" spans="1:26" ht="15">
      <c r="A930" s="682"/>
      <c r="B930" s="683"/>
      <c r="C930" s="683"/>
      <c r="D930" s="684"/>
      <c r="E930" s="684"/>
      <c r="F930" s="683"/>
      <c r="G930" s="683"/>
      <c r="H930" s="683"/>
      <c r="I930" s="683"/>
      <c r="J930" s="682"/>
      <c r="K930" s="682"/>
      <c r="L930" s="682"/>
      <c r="M930" s="682"/>
      <c r="N930" s="682"/>
      <c r="O930" s="682"/>
      <c r="P930" s="682"/>
      <c r="Q930" s="682"/>
      <c r="R930" s="682"/>
      <c r="S930" s="682"/>
      <c r="T930" s="682"/>
      <c r="U930" s="682"/>
      <c r="V930" s="682"/>
      <c r="W930" s="682"/>
      <c r="X930" s="682"/>
      <c r="Y930" s="682"/>
      <c r="Z930" s="682"/>
    </row>
    <row r="931" spans="1:26" ht="15">
      <c r="A931" s="682"/>
      <c r="B931" s="683"/>
      <c r="C931" s="683"/>
      <c r="D931" s="684"/>
      <c r="E931" s="684"/>
      <c r="F931" s="683"/>
      <c r="G931" s="683"/>
      <c r="H931" s="683"/>
      <c r="I931" s="683"/>
      <c r="J931" s="682"/>
      <c r="K931" s="682"/>
      <c r="L931" s="682"/>
      <c r="M931" s="682"/>
      <c r="N931" s="682"/>
      <c r="O931" s="682"/>
      <c r="P931" s="682"/>
      <c r="Q931" s="682"/>
      <c r="R931" s="682"/>
      <c r="S931" s="682"/>
      <c r="T931" s="682"/>
      <c r="U931" s="682"/>
      <c r="V931" s="682"/>
      <c r="W931" s="682"/>
      <c r="X931" s="682"/>
      <c r="Y931" s="682"/>
      <c r="Z931" s="682"/>
    </row>
    <row r="932" spans="1:26" ht="15">
      <c r="A932" s="682"/>
      <c r="B932" s="683"/>
      <c r="C932" s="683"/>
      <c r="D932" s="684"/>
      <c r="E932" s="684"/>
      <c r="F932" s="683"/>
      <c r="G932" s="683"/>
      <c r="H932" s="683"/>
      <c r="I932" s="683"/>
      <c r="J932" s="682"/>
      <c r="K932" s="682"/>
      <c r="L932" s="682"/>
      <c r="M932" s="682"/>
      <c r="N932" s="682"/>
      <c r="O932" s="682"/>
      <c r="P932" s="682"/>
      <c r="Q932" s="682"/>
      <c r="R932" s="682"/>
      <c r="S932" s="682"/>
      <c r="T932" s="682"/>
      <c r="U932" s="682"/>
      <c r="V932" s="682"/>
      <c r="W932" s="682"/>
      <c r="X932" s="682"/>
      <c r="Y932" s="682"/>
      <c r="Z932" s="682"/>
    </row>
    <row r="933" spans="1:26" ht="15">
      <c r="A933" s="682"/>
      <c r="B933" s="683"/>
      <c r="C933" s="683"/>
      <c r="D933" s="684"/>
      <c r="E933" s="684"/>
      <c r="F933" s="683"/>
      <c r="G933" s="683"/>
      <c r="H933" s="683"/>
      <c r="I933" s="683"/>
      <c r="J933" s="682"/>
      <c r="K933" s="682"/>
      <c r="L933" s="682"/>
      <c r="M933" s="682"/>
      <c r="N933" s="682"/>
      <c r="O933" s="682"/>
      <c r="P933" s="682"/>
      <c r="Q933" s="682"/>
      <c r="R933" s="682"/>
      <c r="S933" s="682"/>
      <c r="T933" s="682"/>
      <c r="U933" s="682"/>
      <c r="V933" s="682"/>
      <c r="W933" s="682"/>
      <c r="X933" s="682"/>
      <c r="Y933" s="682"/>
      <c r="Z933" s="682"/>
    </row>
    <row r="934" spans="1:26" ht="15">
      <c r="A934" s="682"/>
      <c r="B934" s="683"/>
      <c r="C934" s="683"/>
      <c r="D934" s="684"/>
      <c r="E934" s="684"/>
      <c r="F934" s="683"/>
      <c r="G934" s="683"/>
      <c r="H934" s="683"/>
      <c r="I934" s="683"/>
      <c r="J934" s="682"/>
      <c r="K934" s="682"/>
      <c r="L934" s="682"/>
      <c r="M934" s="682"/>
      <c r="N934" s="682"/>
      <c r="O934" s="682"/>
      <c r="P934" s="682"/>
      <c r="Q934" s="682"/>
      <c r="R934" s="682"/>
      <c r="S934" s="682"/>
      <c r="T934" s="682"/>
      <c r="U934" s="682"/>
      <c r="V934" s="682"/>
      <c r="W934" s="682"/>
      <c r="X934" s="682"/>
      <c r="Y934" s="682"/>
      <c r="Z934" s="682"/>
    </row>
    <row r="935" spans="1:26" ht="15">
      <c r="A935" s="682"/>
      <c r="B935" s="683"/>
      <c r="C935" s="683"/>
      <c r="D935" s="684"/>
      <c r="E935" s="684"/>
      <c r="F935" s="683"/>
      <c r="G935" s="683"/>
      <c r="H935" s="683"/>
      <c r="I935" s="683"/>
      <c r="J935" s="682"/>
      <c r="K935" s="682"/>
      <c r="L935" s="682"/>
      <c r="M935" s="682"/>
      <c r="N935" s="682"/>
      <c r="O935" s="682"/>
      <c r="P935" s="682"/>
      <c r="Q935" s="682"/>
      <c r="R935" s="682"/>
      <c r="S935" s="682"/>
      <c r="T935" s="682"/>
      <c r="U935" s="682"/>
      <c r="V935" s="682"/>
      <c r="W935" s="682"/>
      <c r="X935" s="682"/>
      <c r="Y935" s="682"/>
      <c r="Z935" s="682"/>
    </row>
    <row r="936" spans="1:26" ht="15">
      <c r="A936" s="682"/>
      <c r="B936" s="683"/>
      <c r="C936" s="683"/>
      <c r="D936" s="684"/>
      <c r="E936" s="684"/>
      <c r="F936" s="683"/>
      <c r="G936" s="683"/>
      <c r="H936" s="683"/>
      <c r="I936" s="683"/>
      <c r="J936" s="682"/>
      <c r="K936" s="682"/>
      <c r="L936" s="682"/>
      <c r="M936" s="682"/>
      <c r="N936" s="682"/>
      <c r="O936" s="682"/>
      <c r="P936" s="682"/>
      <c r="Q936" s="682"/>
      <c r="R936" s="682"/>
      <c r="S936" s="682"/>
      <c r="T936" s="682"/>
      <c r="U936" s="682"/>
      <c r="V936" s="682"/>
      <c r="W936" s="682"/>
      <c r="X936" s="682"/>
      <c r="Y936" s="682"/>
      <c r="Z936" s="682"/>
    </row>
    <row r="937" spans="1:26" ht="15">
      <c r="A937" s="682"/>
      <c r="B937" s="683"/>
      <c r="C937" s="683"/>
      <c r="D937" s="684"/>
      <c r="E937" s="684"/>
      <c r="F937" s="683"/>
      <c r="G937" s="683"/>
      <c r="H937" s="683"/>
      <c r="I937" s="683"/>
      <c r="J937" s="682"/>
      <c r="K937" s="682"/>
      <c r="L937" s="682"/>
      <c r="M937" s="682"/>
      <c r="N937" s="682"/>
      <c r="O937" s="682"/>
      <c r="P937" s="682"/>
      <c r="Q937" s="682"/>
      <c r="R937" s="682"/>
      <c r="S937" s="682"/>
      <c r="T937" s="682"/>
      <c r="U937" s="682"/>
      <c r="V937" s="682"/>
      <c r="W937" s="682"/>
      <c r="X937" s="682"/>
      <c r="Y937" s="682"/>
      <c r="Z937" s="682"/>
    </row>
    <row r="938" spans="1:26" ht="15">
      <c r="A938" s="682"/>
      <c r="B938" s="683"/>
      <c r="C938" s="683"/>
      <c r="D938" s="684"/>
      <c r="E938" s="684"/>
      <c r="F938" s="683"/>
      <c r="G938" s="683"/>
      <c r="H938" s="683"/>
      <c r="I938" s="683"/>
      <c r="J938" s="682"/>
      <c r="K938" s="682"/>
      <c r="L938" s="682"/>
      <c r="M938" s="682"/>
      <c r="N938" s="682"/>
      <c r="O938" s="682"/>
      <c r="P938" s="682"/>
      <c r="Q938" s="682"/>
      <c r="R938" s="682"/>
      <c r="S938" s="682"/>
      <c r="T938" s="682"/>
      <c r="U938" s="682"/>
      <c r="V938" s="682"/>
      <c r="W938" s="682"/>
      <c r="X938" s="682"/>
      <c r="Y938" s="682"/>
      <c r="Z938" s="682"/>
    </row>
    <row r="939" spans="1:26" ht="15">
      <c r="A939" s="682"/>
      <c r="B939" s="683"/>
      <c r="C939" s="683"/>
      <c r="D939" s="684"/>
      <c r="E939" s="684"/>
      <c r="F939" s="683"/>
      <c r="G939" s="683"/>
      <c r="H939" s="683"/>
      <c r="I939" s="683"/>
      <c r="J939" s="682"/>
      <c r="K939" s="682"/>
      <c r="L939" s="682"/>
      <c r="M939" s="682"/>
      <c r="N939" s="682"/>
      <c r="O939" s="682"/>
      <c r="P939" s="682"/>
      <c r="Q939" s="682"/>
      <c r="R939" s="682"/>
      <c r="S939" s="682"/>
      <c r="T939" s="682"/>
      <c r="U939" s="682"/>
      <c r="V939" s="682"/>
      <c r="W939" s="682"/>
      <c r="X939" s="682"/>
      <c r="Y939" s="682"/>
      <c r="Z939" s="682"/>
    </row>
    <row r="940" spans="1:26" ht="15">
      <c r="A940" s="682"/>
      <c r="B940" s="683"/>
      <c r="C940" s="683"/>
      <c r="D940" s="684"/>
      <c r="E940" s="684"/>
      <c r="F940" s="683"/>
      <c r="G940" s="683"/>
      <c r="H940" s="683"/>
      <c r="I940" s="683"/>
      <c r="J940" s="682"/>
      <c r="K940" s="682"/>
      <c r="L940" s="682"/>
      <c r="M940" s="682"/>
      <c r="N940" s="682"/>
      <c r="O940" s="682"/>
      <c r="P940" s="682"/>
      <c r="Q940" s="682"/>
      <c r="R940" s="682"/>
      <c r="S940" s="682"/>
      <c r="T940" s="682"/>
      <c r="U940" s="682"/>
      <c r="V940" s="682"/>
      <c r="W940" s="682"/>
      <c r="X940" s="682"/>
      <c r="Y940" s="682"/>
      <c r="Z940" s="682"/>
    </row>
    <row r="941" spans="1:26" ht="15">
      <c r="A941" s="682"/>
      <c r="B941" s="683"/>
      <c r="C941" s="683"/>
      <c r="D941" s="684"/>
      <c r="E941" s="684"/>
      <c r="F941" s="683"/>
      <c r="G941" s="683"/>
      <c r="H941" s="683"/>
      <c r="I941" s="683"/>
      <c r="J941" s="682"/>
      <c r="K941" s="682"/>
      <c r="L941" s="682"/>
      <c r="M941" s="682"/>
      <c r="N941" s="682"/>
      <c r="O941" s="682"/>
      <c r="P941" s="682"/>
      <c r="Q941" s="682"/>
      <c r="R941" s="682"/>
      <c r="S941" s="682"/>
      <c r="T941" s="682"/>
      <c r="U941" s="682"/>
      <c r="V941" s="682"/>
      <c r="W941" s="682"/>
      <c r="X941" s="682"/>
      <c r="Y941" s="682"/>
      <c r="Z941" s="682"/>
    </row>
    <row r="942" spans="1:26" ht="15">
      <c r="A942" s="682"/>
      <c r="B942" s="683"/>
      <c r="C942" s="683"/>
      <c r="D942" s="684"/>
      <c r="E942" s="684"/>
      <c r="F942" s="683"/>
      <c r="G942" s="683"/>
      <c r="H942" s="683"/>
      <c r="I942" s="683"/>
      <c r="J942" s="682"/>
      <c r="K942" s="682"/>
      <c r="L942" s="682"/>
      <c r="M942" s="682"/>
      <c r="N942" s="682"/>
      <c r="O942" s="682"/>
      <c r="P942" s="682"/>
      <c r="Q942" s="682"/>
      <c r="R942" s="682"/>
      <c r="S942" s="682"/>
      <c r="T942" s="682"/>
      <c r="U942" s="682"/>
      <c r="V942" s="682"/>
      <c r="W942" s="682"/>
      <c r="X942" s="682"/>
      <c r="Y942" s="682"/>
      <c r="Z942" s="682"/>
    </row>
    <row r="943" spans="1:26" ht="15">
      <c r="A943" s="682"/>
      <c r="B943" s="683"/>
      <c r="C943" s="683"/>
      <c r="D943" s="684"/>
      <c r="E943" s="684"/>
      <c r="F943" s="683"/>
      <c r="G943" s="683"/>
      <c r="H943" s="683"/>
      <c r="I943" s="683"/>
      <c r="J943" s="682"/>
      <c r="K943" s="682"/>
      <c r="L943" s="682"/>
      <c r="M943" s="682"/>
      <c r="N943" s="682"/>
      <c r="O943" s="682"/>
      <c r="P943" s="682"/>
      <c r="Q943" s="682"/>
      <c r="R943" s="682"/>
      <c r="S943" s="682"/>
      <c r="T943" s="682"/>
      <c r="U943" s="682"/>
      <c r="V943" s="682"/>
      <c r="W943" s="682"/>
      <c r="X943" s="682"/>
      <c r="Y943" s="682"/>
      <c r="Z943" s="682"/>
    </row>
    <row r="944" spans="1:26" ht="15">
      <c r="A944" s="682"/>
      <c r="B944" s="683"/>
      <c r="C944" s="683"/>
      <c r="D944" s="684"/>
      <c r="E944" s="684"/>
      <c r="F944" s="683"/>
      <c r="G944" s="683"/>
      <c r="H944" s="683"/>
      <c r="I944" s="683"/>
      <c r="J944" s="682"/>
      <c r="K944" s="682"/>
      <c r="L944" s="682"/>
      <c r="M944" s="682"/>
      <c r="N944" s="682"/>
      <c r="O944" s="682"/>
      <c r="P944" s="682"/>
      <c r="Q944" s="682"/>
      <c r="R944" s="682"/>
      <c r="S944" s="682"/>
      <c r="T944" s="682"/>
      <c r="U944" s="682"/>
      <c r="V944" s="682"/>
      <c r="W944" s="682"/>
      <c r="X944" s="682"/>
      <c r="Y944" s="682"/>
      <c r="Z944" s="682"/>
    </row>
    <row r="945" spans="1:26" ht="15">
      <c r="A945" s="682"/>
      <c r="B945" s="683"/>
      <c r="C945" s="683"/>
      <c r="D945" s="684"/>
      <c r="E945" s="684"/>
      <c r="F945" s="683"/>
      <c r="G945" s="683"/>
      <c r="H945" s="683"/>
      <c r="I945" s="683"/>
      <c r="J945" s="682"/>
      <c r="K945" s="682"/>
      <c r="L945" s="682"/>
      <c r="M945" s="682"/>
      <c r="N945" s="682"/>
      <c r="O945" s="682"/>
      <c r="P945" s="682"/>
      <c r="Q945" s="682"/>
      <c r="R945" s="682"/>
      <c r="S945" s="682"/>
      <c r="T945" s="682"/>
      <c r="U945" s="682"/>
      <c r="V945" s="682"/>
      <c r="W945" s="682"/>
      <c r="X945" s="682"/>
      <c r="Y945" s="682"/>
      <c r="Z945" s="682"/>
    </row>
    <row r="946" spans="1:26" ht="15">
      <c r="A946" s="682"/>
      <c r="B946" s="683"/>
      <c r="C946" s="683"/>
      <c r="D946" s="684"/>
      <c r="E946" s="684"/>
      <c r="F946" s="683"/>
      <c r="G946" s="683"/>
      <c r="H946" s="683"/>
      <c r="I946" s="683"/>
      <c r="J946" s="682"/>
      <c r="K946" s="682"/>
      <c r="L946" s="682"/>
      <c r="M946" s="682"/>
      <c r="N946" s="682"/>
      <c r="O946" s="682"/>
      <c r="P946" s="682"/>
      <c r="Q946" s="682"/>
      <c r="R946" s="682"/>
      <c r="S946" s="682"/>
      <c r="T946" s="682"/>
      <c r="U946" s="682"/>
      <c r="V946" s="682"/>
      <c r="W946" s="682"/>
      <c r="X946" s="682"/>
      <c r="Y946" s="682"/>
      <c r="Z946" s="682"/>
    </row>
    <row r="947" spans="1:26" ht="15">
      <c r="A947" s="682"/>
      <c r="B947" s="683"/>
      <c r="C947" s="683"/>
      <c r="D947" s="684"/>
      <c r="E947" s="684"/>
      <c r="F947" s="683"/>
      <c r="G947" s="683"/>
      <c r="H947" s="683"/>
      <c r="I947" s="683"/>
      <c r="J947" s="682"/>
      <c r="K947" s="682"/>
      <c r="L947" s="682"/>
      <c r="M947" s="682"/>
      <c r="N947" s="682"/>
      <c r="O947" s="682"/>
      <c r="P947" s="682"/>
      <c r="Q947" s="682"/>
      <c r="R947" s="682"/>
      <c r="S947" s="682"/>
      <c r="T947" s="682"/>
      <c r="U947" s="682"/>
      <c r="V947" s="682"/>
      <c r="W947" s="682"/>
      <c r="X947" s="682"/>
      <c r="Y947" s="682"/>
      <c r="Z947" s="682"/>
    </row>
    <row r="948" spans="1:26" ht="15">
      <c r="A948" s="682"/>
      <c r="B948" s="683"/>
      <c r="C948" s="683"/>
      <c r="D948" s="684"/>
      <c r="E948" s="684"/>
      <c r="F948" s="683"/>
      <c r="G948" s="683"/>
      <c r="H948" s="683"/>
      <c r="I948" s="683"/>
      <c r="J948" s="682"/>
      <c r="K948" s="682"/>
      <c r="L948" s="682"/>
      <c r="M948" s="682"/>
      <c r="N948" s="682"/>
      <c r="O948" s="682"/>
      <c r="P948" s="682"/>
      <c r="Q948" s="682"/>
      <c r="R948" s="682"/>
      <c r="S948" s="682"/>
      <c r="T948" s="682"/>
      <c r="U948" s="682"/>
      <c r="V948" s="682"/>
      <c r="W948" s="682"/>
      <c r="X948" s="682"/>
      <c r="Y948" s="682"/>
      <c r="Z948" s="682"/>
    </row>
    <row r="949" spans="1:26" ht="15">
      <c r="A949" s="682"/>
      <c r="B949" s="683"/>
      <c r="C949" s="683"/>
      <c r="D949" s="684"/>
      <c r="E949" s="684"/>
      <c r="F949" s="683"/>
      <c r="G949" s="683"/>
      <c r="H949" s="683"/>
      <c r="I949" s="683"/>
      <c r="J949" s="682"/>
      <c r="K949" s="682"/>
      <c r="L949" s="682"/>
      <c r="M949" s="682"/>
      <c r="N949" s="682"/>
      <c r="O949" s="682"/>
      <c r="P949" s="682"/>
      <c r="Q949" s="682"/>
      <c r="R949" s="682"/>
      <c r="S949" s="682"/>
      <c r="T949" s="682"/>
      <c r="U949" s="682"/>
      <c r="V949" s="682"/>
      <c r="W949" s="682"/>
      <c r="X949" s="682"/>
      <c r="Y949" s="682"/>
      <c r="Z949" s="682"/>
    </row>
    <row r="950" spans="1:26" ht="15">
      <c r="A950" s="682"/>
      <c r="B950" s="683"/>
      <c r="C950" s="683"/>
      <c r="D950" s="684"/>
      <c r="E950" s="684"/>
      <c r="F950" s="683"/>
      <c r="G950" s="683"/>
      <c r="H950" s="683"/>
      <c r="I950" s="683"/>
      <c r="J950" s="682"/>
      <c r="K950" s="682"/>
      <c r="L950" s="682"/>
      <c r="M950" s="682"/>
      <c r="N950" s="682"/>
      <c r="O950" s="682"/>
      <c r="P950" s="682"/>
      <c r="Q950" s="682"/>
      <c r="R950" s="682"/>
      <c r="S950" s="682"/>
      <c r="T950" s="682"/>
      <c r="U950" s="682"/>
      <c r="V950" s="682"/>
      <c r="W950" s="682"/>
      <c r="X950" s="682"/>
      <c r="Y950" s="682"/>
      <c r="Z950" s="682"/>
    </row>
    <row r="951" spans="1:26" ht="15">
      <c r="A951" s="682"/>
      <c r="B951" s="683"/>
      <c r="C951" s="683"/>
      <c r="D951" s="684"/>
      <c r="E951" s="684"/>
      <c r="F951" s="683"/>
      <c r="G951" s="683"/>
      <c r="H951" s="683"/>
      <c r="I951" s="683"/>
      <c r="J951" s="682"/>
      <c r="K951" s="682"/>
      <c r="L951" s="682"/>
      <c r="M951" s="682"/>
      <c r="N951" s="682"/>
      <c r="O951" s="682"/>
      <c r="P951" s="682"/>
      <c r="Q951" s="682"/>
      <c r="R951" s="682"/>
      <c r="S951" s="682"/>
      <c r="T951" s="682"/>
      <c r="U951" s="682"/>
      <c r="V951" s="682"/>
      <c r="W951" s="682"/>
      <c r="X951" s="682"/>
      <c r="Y951" s="682"/>
      <c r="Z951" s="682"/>
    </row>
    <row r="952" spans="1:26" ht="15">
      <c r="A952" s="682"/>
      <c r="B952" s="683"/>
      <c r="C952" s="683"/>
      <c r="D952" s="684"/>
      <c r="E952" s="684"/>
      <c r="F952" s="683"/>
      <c r="G952" s="683"/>
      <c r="H952" s="683"/>
      <c r="I952" s="683"/>
      <c r="J952" s="682"/>
      <c r="K952" s="682"/>
      <c r="L952" s="682"/>
      <c r="M952" s="682"/>
      <c r="N952" s="682"/>
      <c r="O952" s="682"/>
      <c r="P952" s="682"/>
      <c r="Q952" s="682"/>
      <c r="R952" s="682"/>
      <c r="S952" s="682"/>
      <c r="T952" s="682"/>
      <c r="U952" s="682"/>
      <c r="V952" s="682"/>
      <c r="W952" s="682"/>
      <c r="X952" s="682"/>
      <c r="Y952" s="682"/>
      <c r="Z952" s="682"/>
    </row>
    <row r="953" spans="1:26" ht="15">
      <c r="A953" s="682"/>
      <c r="B953" s="683"/>
      <c r="C953" s="683"/>
      <c r="D953" s="684"/>
      <c r="E953" s="684"/>
      <c r="F953" s="683"/>
      <c r="G953" s="683"/>
      <c r="H953" s="683"/>
      <c r="I953" s="683"/>
      <c r="J953" s="682"/>
      <c r="K953" s="682"/>
      <c r="L953" s="682"/>
      <c r="M953" s="682"/>
      <c r="N953" s="682"/>
      <c r="O953" s="682"/>
      <c r="P953" s="682"/>
      <c r="Q953" s="682"/>
      <c r="R953" s="682"/>
      <c r="S953" s="682"/>
      <c r="T953" s="682"/>
      <c r="U953" s="682"/>
      <c r="V953" s="682"/>
      <c r="W953" s="682"/>
      <c r="X953" s="682"/>
      <c r="Y953" s="682"/>
      <c r="Z953" s="682"/>
    </row>
    <row r="954" spans="1:26" ht="15">
      <c r="A954" s="682"/>
      <c r="B954" s="683"/>
      <c r="C954" s="683"/>
      <c r="D954" s="684"/>
      <c r="E954" s="684"/>
      <c r="F954" s="683"/>
      <c r="G954" s="683"/>
      <c r="H954" s="683"/>
      <c r="I954" s="683"/>
      <c r="J954" s="682"/>
      <c r="K954" s="682"/>
      <c r="L954" s="682"/>
      <c r="M954" s="682"/>
      <c r="N954" s="682"/>
      <c r="O954" s="682"/>
      <c r="P954" s="682"/>
      <c r="Q954" s="682"/>
      <c r="R954" s="682"/>
      <c r="S954" s="682"/>
      <c r="T954" s="682"/>
      <c r="U954" s="682"/>
      <c r="V954" s="682"/>
      <c r="W954" s="682"/>
      <c r="X954" s="682"/>
      <c r="Y954" s="682"/>
      <c r="Z954" s="682"/>
    </row>
    <row r="955" spans="1:26" ht="15">
      <c r="A955" s="682"/>
      <c r="B955" s="683"/>
      <c r="C955" s="683"/>
      <c r="D955" s="684"/>
      <c r="E955" s="684"/>
      <c r="F955" s="683"/>
      <c r="G955" s="683"/>
      <c r="H955" s="683"/>
      <c r="I955" s="683"/>
      <c r="J955" s="682"/>
      <c r="K955" s="682"/>
      <c r="L955" s="682"/>
      <c r="M955" s="682"/>
      <c r="N955" s="682"/>
      <c r="O955" s="682"/>
      <c r="P955" s="682"/>
      <c r="Q955" s="682"/>
      <c r="R955" s="682"/>
      <c r="S955" s="682"/>
      <c r="T955" s="682"/>
      <c r="U955" s="682"/>
      <c r="V955" s="682"/>
      <c r="W955" s="682"/>
      <c r="X955" s="682"/>
      <c r="Y955" s="682"/>
      <c r="Z955" s="682"/>
    </row>
    <row r="956" spans="1:26" ht="15">
      <c r="A956" s="682"/>
      <c r="B956" s="683"/>
      <c r="C956" s="683"/>
      <c r="D956" s="684"/>
      <c r="E956" s="684"/>
      <c r="F956" s="683"/>
      <c r="G956" s="683"/>
      <c r="H956" s="683"/>
      <c r="I956" s="683"/>
      <c r="J956" s="682"/>
      <c r="K956" s="682"/>
      <c r="L956" s="682"/>
      <c r="M956" s="682"/>
      <c r="N956" s="682"/>
      <c r="O956" s="682"/>
      <c r="P956" s="682"/>
      <c r="Q956" s="682"/>
      <c r="R956" s="682"/>
      <c r="S956" s="682"/>
      <c r="T956" s="682"/>
      <c r="U956" s="682"/>
      <c r="V956" s="682"/>
      <c r="W956" s="682"/>
      <c r="X956" s="682"/>
      <c r="Y956" s="682"/>
      <c r="Z956" s="682"/>
    </row>
    <row r="957" spans="1:26" ht="15">
      <c r="A957" s="682"/>
      <c r="B957" s="683"/>
      <c r="C957" s="683"/>
      <c r="D957" s="684"/>
      <c r="E957" s="684"/>
      <c r="F957" s="683"/>
      <c r="G957" s="683"/>
      <c r="H957" s="683"/>
      <c r="I957" s="683"/>
      <c r="J957" s="682"/>
      <c r="K957" s="682"/>
      <c r="L957" s="682"/>
      <c r="M957" s="682"/>
      <c r="N957" s="682"/>
      <c r="O957" s="682"/>
      <c r="P957" s="682"/>
      <c r="Q957" s="682"/>
      <c r="R957" s="682"/>
      <c r="S957" s="682"/>
      <c r="T957" s="682"/>
      <c r="U957" s="682"/>
      <c r="V957" s="682"/>
      <c r="W957" s="682"/>
      <c r="X957" s="682"/>
      <c r="Y957" s="682"/>
      <c r="Z957" s="682"/>
    </row>
    <row r="958" spans="1:26" ht="15">
      <c r="A958" s="682"/>
      <c r="B958" s="683"/>
      <c r="C958" s="683"/>
      <c r="D958" s="684"/>
      <c r="E958" s="684"/>
      <c r="F958" s="683"/>
      <c r="G958" s="683"/>
      <c r="H958" s="683"/>
      <c r="I958" s="683"/>
      <c r="J958" s="682"/>
      <c r="K958" s="682"/>
      <c r="L958" s="682"/>
      <c r="M958" s="682"/>
      <c r="N958" s="682"/>
      <c r="O958" s="682"/>
      <c r="P958" s="682"/>
      <c r="Q958" s="682"/>
      <c r="R958" s="682"/>
      <c r="S958" s="682"/>
      <c r="T958" s="682"/>
      <c r="U958" s="682"/>
      <c r="V958" s="682"/>
      <c r="W958" s="682"/>
      <c r="X958" s="682"/>
      <c r="Y958" s="682"/>
      <c r="Z958" s="682"/>
    </row>
    <row r="959" spans="1:26" ht="15">
      <c r="A959" s="682"/>
      <c r="B959" s="683"/>
      <c r="C959" s="683"/>
      <c r="D959" s="684"/>
      <c r="E959" s="684"/>
      <c r="F959" s="683"/>
      <c r="G959" s="683"/>
      <c r="H959" s="683"/>
      <c r="I959" s="683"/>
      <c r="J959" s="682"/>
      <c r="K959" s="682"/>
      <c r="L959" s="682"/>
      <c r="M959" s="682"/>
      <c r="N959" s="682"/>
      <c r="O959" s="682"/>
      <c r="P959" s="682"/>
      <c r="Q959" s="682"/>
      <c r="R959" s="682"/>
      <c r="S959" s="682"/>
      <c r="T959" s="682"/>
      <c r="U959" s="682"/>
      <c r="V959" s="682"/>
      <c r="W959" s="682"/>
      <c r="X959" s="682"/>
      <c r="Y959" s="682"/>
      <c r="Z959" s="682"/>
    </row>
    <row r="960" spans="1:26" ht="15">
      <c r="A960" s="682"/>
      <c r="B960" s="683"/>
      <c r="C960" s="683"/>
      <c r="D960" s="684"/>
      <c r="E960" s="684"/>
      <c r="F960" s="683"/>
      <c r="G960" s="683"/>
      <c r="H960" s="683"/>
      <c r="I960" s="683"/>
      <c r="J960" s="682"/>
      <c r="K960" s="682"/>
      <c r="L960" s="682"/>
      <c r="M960" s="682"/>
      <c r="N960" s="682"/>
      <c r="O960" s="682"/>
      <c r="P960" s="682"/>
      <c r="Q960" s="682"/>
      <c r="R960" s="682"/>
      <c r="S960" s="682"/>
      <c r="T960" s="682"/>
      <c r="U960" s="682"/>
      <c r="V960" s="682"/>
      <c r="W960" s="682"/>
      <c r="X960" s="682"/>
      <c r="Y960" s="682"/>
      <c r="Z960" s="682"/>
    </row>
    <row r="961" spans="1:26" ht="15">
      <c r="A961" s="682"/>
      <c r="B961" s="683"/>
      <c r="C961" s="683"/>
      <c r="D961" s="684"/>
      <c r="E961" s="684"/>
      <c r="F961" s="683"/>
      <c r="G961" s="683"/>
      <c r="H961" s="683"/>
      <c r="I961" s="683"/>
      <c r="J961" s="682"/>
      <c r="K961" s="682"/>
      <c r="L961" s="682"/>
      <c r="M961" s="682"/>
      <c r="N961" s="682"/>
      <c r="O961" s="682"/>
      <c r="P961" s="682"/>
      <c r="Q961" s="682"/>
      <c r="R961" s="682"/>
      <c r="S961" s="682"/>
      <c r="T961" s="682"/>
      <c r="U961" s="682"/>
      <c r="V961" s="682"/>
      <c r="W961" s="682"/>
      <c r="X961" s="682"/>
      <c r="Y961" s="682"/>
      <c r="Z961" s="682"/>
    </row>
    <row r="962" spans="1:26" ht="15">
      <c r="A962" s="682"/>
      <c r="B962" s="683"/>
      <c r="C962" s="683"/>
      <c r="D962" s="684"/>
      <c r="E962" s="684"/>
      <c r="F962" s="683"/>
      <c r="G962" s="683"/>
      <c r="H962" s="683"/>
      <c r="I962" s="683"/>
      <c r="J962" s="682"/>
      <c r="K962" s="682"/>
      <c r="L962" s="682"/>
      <c r="M962" s="682"/>
      <c r="N962" s="682"/>
      <c r="O962" s="682"/>
      <c r="P962" s="682"/>
      <c r="Q962" s="682"/>
      <c r="R962" s="682"/>
      <c r="S962" s="682"/>
      <c r="T962" s="682"/>
      <c r="U962" s="682"/>
      <c r="V962" s="682"/>
      <c r="W962" s="682"/>
      <c r="X962" s="682"/>
      <c r="Y962" s="682"/>
      <c r="Z962" s="682"/>
    </row>
    <row r="963" spans="1:26" ht="15">
      <c r="A963" s="682"/>
      <c r="B963" s="683"/>
      <c r="C963" s="683"/>
      <c r="D963" s="684"/>
      <c r="E963" s="684"/>
      <c r="F963" s="683"/>
      <c r="G963" s="683"/>
      <c r="H963" s="683"/>
      <c r="I963" s="683"/>
      <c r="J963" s="682"/>
      <c r="K963" s="682"/>
      <c r="L963" s="682"/>
      <c r="M963" s="682"/>
      <c r="N963" s="682"/>
      <c r="O963" s="682"/>
      <c r="P963" s="682"/>
      <c r="Q963" s="682"/>
      <c r="R963" s="682"/>
      <c r="S963" s="682"/>
      <c r="T963" s="682"/>
      <c r="U963" s="682"/>
      <c r="V963" s="682"/>
      <c r="W963" s="682"/>
      <c r="X963" s="682"/>
      <c r="Y963" s="682"/>
      <c r="Z963" s="682"/>
    </row>
    <row r="964" spans="1:26" ht="15">
      <c r="A964" s="682"/>
      <c r="B964" s="683"/>
      <c r="C964" s="683"/>
      <c r="D964" s="684"/>
      <c r="E964" s="684"/>
      <c r="F964" s="683"/>
      <c r="G964" s="683"/>
      <c r="H964" s="683"/>
      <c r="I964" s="683"/>
      <c r="J964" s="682"/>
      <c r="K964" s="682"/>
      <c r="L964" s="682"/>
      <c r="M964" s="682"/>
      <c r="N964" s="682"/>
      <c r="O964" s="682"/>
      <c r="P964" s="682"/>
      <c r="Q964" s="682"/>
      <c r="R964" s="682"/>
      <c r="S964" s="682"/>
      <c r="T964" s="682"/>
      <c r="U964" s="682"/>
      <c r="V964" s="682"/>
      <c r="W964" s="682"/>
      <c r="X964" s="682"/>
      <c r="Y964" s="682"/>
      <c r="Z964" s="682"/>
    </row>
    <row r="965" spans="1:26" ht="15">
      <c r="A965" s="682"/>
      <c r="B965" s="683"/>
      <c r="C965" s="683"/>
      <c r="D965" s="684"/>
      <c r="E965" s="684"/>
      <c r="F965" s="683"/>
      <c r="G965" s="683"/>
      <c r="H965" s="683"/>
      <c r="I965" s="683"/>
      <c r="J965" s="682"/>
      <c r="K965" s="682"/>
      <c r="L965" s="682"/>
      <c r="M965" s="682"/>
      <c r="N965" s="682"/>
      <c r="O965" s="682"/>
      <c r="P965" s="682"/>
      <c r="Q965" s="682"/>
      <c r="R965" s="682"/>
      <c r="S965" s="682"/>
      <c r="T965" s="682"/>
      <c r="U965" s="682"/>
      <c r="V965" s="682"/>
      <c r="W965" s="682"/>
      <c r="X965" s="682"/>
      <c r="Y965" s="682"/>
      <c r="Z965" s="682"/>
    </row>
    <row r="966" spans="1:26" ht="15">
      <c r="A966" s="682"/>
      <c r="B966" s="683"/>
      <c r="C966" s="683"/>
      <c r="D966" s="684"/>
      <c r="E966" s="684"/>
      <c r="F966" s="683"/>
      <c r="G966" s="683"/>
      <c r="H966" s="683"/>
      <c r="I966" s="683"/>
      <c r="J966" s="682"/>
      <c r="K966" s="682"/>
      <c r="L966" s="682"/>
      <c r="M966" s="682"/>
      <c r="N966" s="682"/>
      <c r="O966" s="682"/>
      <c r="P966" s="682"/>
      <c r="Q966" s="682"/>
      <c r="R966" s="682"/>
      <c r="S966" s="682"/>
      <c r="T966" s="682"/>
      <c r="U966" s="682"/>
      <c r="V966" s="682"/>
      <c r="W966" s="682"/>
      <c r="X966" s="682"/>
      <c r="Y966" s="682"/>
      <c r="Z966" s="682"/>
    </row>
    <row r="967" spans="1:26" ht="15">
      <c r="A967" s="682"/>
      <c r="B967" s="683"/>
      <c r="C967" s="683"/>
      <c r="D967" s="684"/>
      <c r="E967" s="684"/>
      <c r="F967" s="683"/>
      <c r="G967" s="683"/>
      <c r="H967" s="683"/>
      <c r="I967" s="683"/>
      <c r="J967" s="682"/>
      <c r="K967" s="682"/>
      <c r="L967" s="682"/>
      <c r="M967" s="682"/>
      <c r="N967" s="682"/>
      <c r="O967" s="682"/>
      <c r="P967" s="682"/>
      <c r="Q967" s="682"/>
      <c r="R967" s="682"/>
      <c r="S967" s="682"/>
      <c r="T967" s="682"/>
      <c r="U967" s="682"/>
      <c r="V967" s="682"/>
      <c r="W967" s="682"/>
      <c r="X967" s="682"/>
      <c r="Y967" s="682"/>
      <c r="Z967" s="682"/>
    </row>
    <row r="968" spans="1:26" ht="15">
      <c r="A968" s="682"/>
      <c r="B968" s="683"/>
      <c r="C968" s="683"/>
      <c r="D968" s="684"/>
      <c r="E968" s="684"/>
      <c r="F968" s="683"/>
      <c r="G968" s="683"/>
      <c r="H968" s="683"/>
      <c r="I968" s="683"/>
      <c r="J968" s="682"/>
      <c r="K968" s="682"/>
      <c r="L968" s="682"/>
      <c r="M968" s="682"/>
      <c r="N968" s="682"/>
      <c r="O968" s="682"/>
      <c r="P968" s="682"/>
      <c r="Q968" s="682"/>
      <c r="R968" s="682"/>
      <c r="S968" s="682"/>
      <c r="T968" s="682"/>
      <c r="U968" s="682"/>
      <c r="V968" s="682"/>
      <c r="W968" s="682"/>
      <c r="X968" s="682"/>
      <c r="Y968" s="682"/>
      <c r="Z968" s="682"/>
    </row>
    <row r="969" spans="1:26" ht="15">
      <c r="A969" s="682"/>
      <c r="B969" s="683"/>
      <c r="C969" s="683"/>
      <c r="D969" s="684"/>
      <c r="E969" s="684"/>
      <c r="F969" s="683"/>
      <c r="G969" s="683"/>
      <c r="H969" s="683"/>
      <c r="I969" s="683"/>
      <c r="J969" s="682"/>
      <c r="K969" s="682"/>
      <c r="L969" s="682"/>
      <c r="M969" s="682"/>
      <c r="N969" s="682"/>
      <c r="O969" s="682"/>
      <c r="P969" s="682"/>
      <c r="Q969" s="682"/>
      <c r="R969" s="682"/>
      <c r="S969" s="682"/>
      <c r="T969" s="682"/>
      <c r="U969" s="682"/>
      <c r="V969" s="682"/>
      <c r="W969" s="682"/>
      <c r="X969" s="682"/>
      <c r="Y969" s="682"/>
      <c r="Z969" s="682"/>
    </row>
    <row r="970" spans="1:26" ht="15">
      <c r="A970" s="682"/>
      <c r="B970" s="683"/>
      <c r="C970" s="683"/>
      <c r="D970" s="684"/>
      <c r="E970" s="684"/>
      <c r="F970" s="683"/>
      <c r="G970" s="683"/>
      <c r="H970" s="683"/>
      <c r="I970" s="683"/>
      <c r="J970" s="682"/>
      <c r="K970" s="682"/>
      <c r="L970" s="682"/>
      <c r="M970" s="682"/>
      <c r="N970" s="682"/>
      <c r="O970" s="682"/>
      <c r="P970" s="682"/>
      <c r="Q970" s="682"/>
      <c r="R970" s="682"/>
      <c r="S970" s="682"/>
      <c r="T970" s="682"/>
      <c r="U970" s="682"/>
      <c r="V970" s="682"/>
      <c r="W970" s="682"/>
      <c r="X970" s="682"/>
      <c r="Y970" s="682"/>
      <c r="Z970" s="682"/>
    </row>
    <row r="971" spans="1:26" ht="15">
      <c r="A971" s="682"/>
      <c r="B971" s="683"/>
      <c r="C971" s="683"/>
      <c r="D971" s="684"/>
      <c r="E971" s="684"/>
      <c r="F971" s="683"/>
      <c r="G971" s="683"/>
      <c r="H971" s="683"/>
      <c r="I971" s="683"/>
      <c r="J971" s="682"/>
      <c r="K971" s="682"/>
      <c r="L971" s="682"/>
      <c r="M971" s="682"/>
      <c r="N971" s="682"/>
      <c r="O971" s="682"/>
      <c r="P971" s="682"/>
      <c r="Q971" s="682"/>
      <c r="R971" s="682"/>
      <c r="S971" s="682"/>
      <c r="T971" s="682"/>
      <c r="U971" s="682"/>
      <c r="V971" s="682"/>
      <c r="W971" s="682"/>
      <c r="X971" s="682"/>
      <c r="Y971" s="682"/>
      <c r="Z971" s="682"/>
    </row>
    <row r="972" spans="1:26" ht="15">
      <c r="A972" s="682"/>
      <c r="B972" s="683"/>
      <c r="C972" s="683"/>
      <c r="D972" s="684"/>
      <c r="E972" s="684"/>
      <c r="F972" s="683"/>
      <c r="G972" s="683"/>
      <c r="H972" s="683"/>
      <c r="I972" s="683"/>
      <c r="J972" s="682"/>
      <c r="K972" s="682"/>
      <c r="L972" s="682"/>
      <c r="M972" s="682"/>
      <c r="N972" s="682"/>
      <c r="O972" s="682"/>
      <c r="P972" s="682"/>
      <c r="Q972" s="682"/>
      <c r="R972" s="682"/>
      <c r="S972" s="682"/>
      <c r="T972" s="682"/>
      <c r="U972" s="682"/>
      <c r="V972" s="682"/>
      <c r="W972" s="682"/>
      <c r="X972" s="682"/>
      <c r="Y972" s="682"/>
      <c r="Z972" s="682"/>
    </row>
    <row r="973" spans="1:26" ht="15">
      <c r="A973" s="682"/>
      <c r="B973" s="683"/>
      <c r="C973" s="683"/>
      <c r="D973" s="684"/>
      <c r="E973" s="684"/>
      <c r="F973" s="683"/>
      <c r="G973" s="683"/>
      <c r="H973" s="683"/>
      <c r="I973" s="683"/>
      <c r="J973" s="682"/>
      <c r="K973" s="682"/>
      <c r="L973" s="682"/>
      <c r="M973" s="682"/>
      <c r="N973" s="682"/>
      <c r="O973" s="682"/>
      <c r="P973" s="682"/>
      <c r="Q973" s="682"/>
      <c r="R973" s="682"/>
      <c r="S973" s="682"/>
      <c r="T973" s="682"/>
      <c r="U973" s="682"/>
      <c r="V973" s="682"/>
      <c r="W973" s="682"/>
      <c r="X973" s="682"/>
      <c r="Y973" s="682"/>
      <c r="Z973" s="682"/>
    </row>
    <row r="974" spans="1:26" ht="15">
      <c r="A974" s="682"/>
      <c r="B974" s="683"/>
      <c r="C974" s="683"/>
      <c r="D974" s="684"/>
      <c r="E974" s="684"/>
      <c r="F974" s="683"/>
      <c r="G974" s="683"/>
      <c r="H974" s="683"/>
      <c r="I974" s="683"/>
      <c r="J974" s="682"/>
      <c r="K974" s="682"/>
      <c r="L974" s="682"/>
      <c r="M974" s="682"/>
      <c r="N974" s="682"/>
      <c r="O974" s="682"/>
      <c r="P974" s="682"/>
      <c r="Q974" s="682"/>
      <c r="R974" s="682"/>
      <c r="S974" s="682"/>
      <c r="T974" s="682"/>
      <c r="U974" s="682"/>
      <c r="V974" s="682"/>
      <c r="W974" s="682"/>
      <c r="X974" s="682"/>
      <c r="Y974" s="682"/>
      <c r="Z974" s="682"/>
    </row>
    <row r="975" spans="1:26" ht="15">
      <c r="A975" s="682"/>
      <c r="B975" s="683"/>
      <c r="C975" s="683"/>
      <c r="D975" s="684"/>
      <c r="E975" s="684"/>
      <c r="F975" s="683"/>
      <c r="G975" s="683"/>
      <c r="H975" s="683"/>
      <c r="I975" s="683"/>
      <c r="J975" s="682"/>
      <c r="K975" s="682"/>
      <c r="L975" s="682"/>
      <c r="M975" s="682"/>
      <c r="N975" s="682"/>
      <c r="O975" s="682"/>
      <c r="P975" s="682"/>
      <c r="Q975" s="682"/>
      <c r="R975" s="682"/>
      <c r="S975" s="682"/>
      <c r="T975" s="682"/>
      <c r="U975" s="682"/>
      <c r="V975" s="682"/>
      <c r="W975" s="682"/>
      <c r="X975" s="682"/>
      <c r="Y975" s="682"/>
      <c r="Z975" s="682"/>
    </row>
    <row r="976" spans="1:26" ht="15">
      <c r="A976" s="682"/>
      <c r="B976" s="683"/>
      <c r="C976" s="683"/>
      <c r="D976" s="684"/>
      <c r="E976" s="684"/>
      <c r="F976" s="683"/>
      <c r="G976" s="683"/>
      <c r="H976" s="683"/>
      <c r="I976" s="683"/>
      <c r="J976" s="682"/>
      <c r="K976" s="682"/>
      <c r="L976" s="682"/>
      <c r="M976" s="682"/>
      <c r="N976" s="682"/>
      <c r="O976" s="682"/>
      <c r="P976" s="682"/>
      <c r="Q976" s="682"/>
      <c r="R976" s="682"/>
      <c r="S976" s="682"/>
      <c r="T976" s="682"/>
      <c r="U976" s="682"/>
      <c r="V976" s="682"/>
      <c r="W976" s="682"/>
      <c r="X976" s="682"/>
      <c r="Y976" s="682"/>
      <c r="Z976" s="682"/>
    </row>
    <row r="977" spans="1:26" ht="15">
      <c r="A977" s="682"/>
      <c r="B977" s="683"/>
      <c r="C977" s="683"/>
      <c r="D977" s="684"/>
      <c r="E977" s="684"/>
      <c r="F977" s="683"/>
      <c r="G977" s="683"/>
      <c r="H977" s="683"/>
      <c r="I977" s="683"/>
      <c r="J977" s="682"/>
      <c r="K977" s="682"/>
      <c r="L977" s="682"/>
      <c r="M977" s="682"/>
      <c r="N977" s="682"/>
      <c r="O977" s="682"/>
      <c r="P977" s="682"/>
      <c r="Q977" s="682"/>
      <c r="R977" s="682"/>
      <c r="S977" s="682"/>
      <c r="T977" s="682"/>
      <c r="U977" s="682"/>
      <c r="V977" s="682"/>
      <c r="W977" s="682"/>
      <c r="X977" s="682"/>
      <c r="Y977" s="682"/>
      <c r="Z977" s="682"/>
    </row>
    <row r="978" spans="1:26" ht="15">
      <c r="A978" s="682"/>
      <c r="B978" s="683"/>
      <c r="C978" s="683"/>
      <c r="D978" s="684"/>
      <c r="E978" s="684"/>
      <c r="F978" s="683"/>
      <c r="G978" s="683"/>
      <c r="H978" s="683"/>
      <c r="I978" s="683"/>
      <c r="J978" s="682"/>
      <c r="K978" s="682"/>
      <c r="L978" s="682"/>
      <c r="M978" s="682"/>
      <c r="N978" s="682"/>
      <c r="O978" s="682"/>
      <c r="P978" s="682"/>
      <c r="Q978" s="682"/>
      <c r="R978" s="682"/>
      <c r="S978" s="682"/>
      <c r="T978" s="682"/>
      <c r="U978" s="682"/>
      <c r="V978" s="682"/>
      <c r="W978" s="682"/>
      <c r="X978" s="682"/>
      <c r="Y978" s="682"/>
      <c r="Z978" s="682"/>
    </row>
    <row r="979" spans="1:26" ht="15">
      <c r="A979" s="682"/>
      <c r="B979" s="683"/>
      <c r="C979" s="683"/>
      <c r="D979" s="684"/>
      <c r="E979" s="684"/>
      <c r="F979" s="683"/>
      <c r="G979" s="683"/>
      <c r="H979" s="683"/>
      <c r="I979" s="683"/>
      <c r="J979" s="682"/>
      <c r="K979" s="682"/>
      <c r="L979" s="682"/>
      <c r="M979" s="682"/>
      <c r="N979" s="682"/>
      <c r="O979" s="682"/>
      <c r="P979" s="682"/>
      <c r="Q979" s="682"/>
      <c r="R979" s="682"/>
      <c r="S979" s="682"/>
      <c r="T979" s="682"/>
      <c r="U979" s="682"/>
      <c r="V979" s="682"/>
      <c r="W979" s="682"/>
      <c r="X979" s="682"/>
      <c r="Y979" s="682"/>
      <c r="Z979" s="682"/>
    </row>
    <row r="980" spans="1:26" ht="15">
      <c r="A980" s="682"/>
      <c r="B980" s="683"/>
      <c r="C980" s="683"/>
      <c r="D980" s="684"/>
      <c r="E980" s="684"/>
      <c r="F980" s="683"/>
      <c r="G980" s="683"/>
      <c r="H980" s="683"/>
      <c r="I980" s="683"/>
      <c r="J980" s="682"/>
      <c r="K980" s="682"/>
      <c r="L980" s="682"/>
      <c r="M980" s="682"/>
      <c r="N980" s="682"/>
      <c r="O980" s="682"/>
      <c r="P980" s="682"/>
      <c r="Q980" s="682"/>
      <c r="R980" s="682"/>
      <c r="S980" s="682"/>
      <c r="T980" s="682"/>
      <c r="U980" s="682"/>
      <c r="V980" s="682"/>
      <c r="W980" s="682"/>
      <c r="X980" s="682"/>
      <c r="Y980" s="682"/>
      <c r="Z980" s="682"/>
    </row>
    <row r="981" spans="1:26" ht="15">
      <c r="A981" s="682"/>
      <c r="B981" s="683"/>
      <c r="C981" s="683"/>
      <c r="D981" s="684"/>
      <c r="E981" s="684"/>
      <c r="F981" s="683"/>
      <c r="G981" s="683"/>
      <c r="H981" s="683"/>
      <c r="I981" s="683"/>
      <c r="J981" s="682"/>
      <c r="K981" s="682"/>
      <c r="L981" s="682"/>
      <c r="M981" s="682"/>
      <c r="N981" s="682"/>
      <c r="O981" s="682"/>
      <c r="P981" s="682"/>
      <c r="Q981" s="682"/>
      <c r="R981" s="682"/>
      <c r="S981" s="682"/>
      <c r="T981" s="682"/>
      <c r="U981" s="682"/>
      <c r="V981" s="682"/>
      <c r="W981" s="682"/>
      <c r="X981" s="682"/>
      <c r="Y981" s="682"/>
      <c r="Z981" s="682"/>
    </row>
    <row r="982" spans="1:26" ht="15">
      <c r="A982" s="682"/>
      <c r="B982" s="683"/>
      <c r="C982" s="683"/>
      <c r="D982" s="684"/>
      <c r="E982" s="684"/>
      <c r="F982" s="683"/>
      <c r="G982" s="683"/>
      <c r="H982" s="683"/>
      <c r="I982" s="683"/>
      <c r="J982" s="682"/>
      <c r="K982" s="682"/>
      <c r="L982" s="682"/>
      <c r="M982" s="682"/>
      <c r="N982" s="682"/>
      <c r="O982" s="682"/>
      <c r="P982" s="682"/>
      <c r="Q982" s="682"/>
      <c r="R982" s="682"/>
      <c r="S982" s="682"/>
      <c r="T982" s="682"/>
      <c r="U982" s="682"/>
      <c r="V982" s="682"/>
      <c r="W982" s="682"/>
      <c r="X982" s="682"/>
      <c r="Y982" s="682"/>
      <c r="Z982" s="682"/>
    </row>
    <row r="983" spans="1:26" ht="15">
      <c r="A983" s="682"/>
      <c r="B983" s="683"/>
      <c r="C983" s="683"/>
      <c r="D983" s="684"/>
      <c r="E983" s="684"/>
      <c r="F983" s="683"/>
      <c r="G983" s="683"/>
      <c r="H983" s="683"/>
      <c r="I983" s="683"/>
      <c r="J983" s="682"/>
      <c r="K983" s="682"/>
      <c r="L983" s="682"/>
      <c r="M983" s="682"/>
      <c r="N983" s="682"/>
      <c r="O983" s="682"/>
      <c r="P983" s="682"/>
      <c r="Q983" s="682"/>
      <c r="R983" s="682"/>
      <c r="S983" s="682"/>
      <c r="T983" s="682"/>
      <c r="U983" s="682"/>
      <c r="V983" s="682"/>
      <c r="W983" s="682"/>
      <c r="X983" s="682"/>
      <c r="Y983" s="682"/>
      <c r="Z983" s="682"/>
    </row>
    <row r="984" spans="1:26" ht="15">
      <c r="A984" s="682"/>
      <c r="B984" s="683"/>
      <c r="C984" s="683"/>
      <c r="D984" s="684"/>
      <c r="E984" s="684"/>
      <c r="F984" s="683"/>
      <c r="G984" s="683"/>
      <c r="H984" s="683"/>
      <c r="I984" s="683"/>
      <c r="J984" s="682"/>
      <c r="K984" s="682"/>
      <c r="L984" s="682"/>
      <c r="M984" s="682"/>
      <c r="N984" s="682"/>
      <c r="O984" s="682"/>
      <c r="P984" s="682"/>
      <c r="Q984" s="682"/>
      <c r="R984" s="682"/>
      <c r="S984" s="682"/>
      <c r="T984" s="682"/>
      <c r="U984" s="682"/>
      <c r="V984" s="682"/>
      <c r="W984" s="682"/>
      <c r="X984" s="682"/>
      <c r="Y984" s="682"/>
      <c r="Z984" s="682"/>
    </row>
    <row r="985" spans="1:26" ht="15">
      <c r="A985" s="682"/>
      <c r="B985" s="683"/>
      <c r="C985" s="683"/>
      <c r="D985" s="684"/>
      <c r="E985" s="684"/>
      <c r="F985" s="683"/>
      <c r="G985" s="683"/>
      <c r="H985" s="683"/>
      <c r="I985" s="683"/>
      <c r="J985" s="682"/>
      <c r="K985" s="682"/>
      <c r="L985" s="682"/>
      <c r="M985" s="682"/>
      <c r="N985" s="682"/>
      <c r="O985" s="682"/>
      <c r="P985" s="682"/>
      <c r="Q985" s="682"/>
      <c r="R985" s="682"/>
      <c r="S985" s="682"/>
      <c r="T985" s="682"/>
      <c r="U985" s="682"/>
      <c r="V985" s="682"/>
      <c r="W985" s="682"/>
      <c r="X985" s="682"/>
      <c r="Y985" s="682"/>
      <c r="Z985" s="682"/>
    </row>
    <row r="986" spans="1:26" ht="15">
      <c r="A986" s="682"/>
      <c r="B986" s="683"/>
      <c r="C986" s="683"/>
      <c r="D986" s="684"/>
      <c r="E986" s="684"/>
      <c r="F986" s="683"/>
      <c r="G986" s="683"/>
      <c r="H986" s="683"/>
      <c r="I986" s="683"/>
      <c r="J986" s="682"/>
      <c r="K986" s="682"/>
      <c r="L986" s="682"/>
      <c r="M986" s="682"/>
      <c r="N986" s="682"/>
      <c r="O986" s="682"/>
      <c r="P986" s="682"/>
      <c r="Q986" s="682"/>
      <c r="R986" s="682"/>
      <c r="S986" s="682"/>
      <c r="T986" s="682"/>
      <c r="U986" s="682"/>
      <c r="V986" s="682"/>
      <c r="W986" s="682"/>
      <c r="X986" s="682"/>
      <c r="Y986" s="682"/>
      <c r="Z986" s="682"/>
    </row>
    <row r="987" spans="1:26" ht="15">
      <c r="A987" s="682"/>
      <c r="B987" s="683"/>
      <c r="C987" s="683"/>
      <c r="D987" s="684"/>
      <c r="E987" s="684"/>
      <c r="F987" s="683"/>
      <c r="G987" s="683"/>
      <c r="H987" s="683"/>
      <c r="I987" s="683"/>
      <c r="J987" s="682"/>
      <c r="K987" s="682"/>
      <c r="L987" s="682"/>
      <c r="M987" s="682"/>
      <c r="N987" s="682"/>
      <c r="O987" s="682"/>
      <c r="P987" s="682"/>
      <c r="Q987" s="682"/>
      <c r="R987" s="682"/>
      <c r="S987" s="682"/>
      <c r="T987" s="682"/>
      <c r="U987" s="682"/>
      <c r="V987" s="682"/>
      <c r="W987" s="682"/>
      <c r="X987" s="682"/>
      <c r="Y987" s="682"/>
      <c r="Z987" s="682"/>
    </row>
    <row r="988" spans="1:26" ht="15">
      <c r="A988" s="682"/>
      <c r="B988" s="683"/>
      <c r="C988" s="683"/>
      <c r="D988" s="684"/>
      <c r="E988" s="684"/>
      <c r="F988" s="683"/>
      <c r="G988" s="683"/>
      <c r="H988" s="683"/>
      <c r="I988" s="683"/>
      <c r="J988" s="682"/>
      <c r="K988" s="682"/>
      <c r="L988" s="682"/>
      <c r="M988" s="682"/>
      <c r="N988" s="682"/>
      <c r="O988" s="682"/>
      <c r="P988" s="682"/>
      <c r="Q988" s="682"/>
      <c r="R988" s="682"/>
      <c r="S988" s="682"/>
      <c r="T988" s="682"/>
      <c r="U988" s="682"/>
      <c r="V988" s="682"/>
      <c r="W988" s="682"/>
      <c r="X988" s="682"/>
      <c r="Y988" s="682"/>
      <c r="Z988" s="682"/>
    </row>
    <row r="989" spans="1:26" ht="15">
      <c r="A989" s="682"/>
      <c r="B989" s="683"/>
      <c r="C989" s="683"/>
      <c r="D989" s="684"/>
      <c r="E989" s="684"/>
      <c r="F989" s="683"/>
      <c r="G989" s="683"/>
      <c r="H989" s="683"/>
      <c r="I989" s="683"/>
      <c r="J989" s="682"/>
      <c r="K989" s="682"/>
      <c r="L989" s="682"/>
      <c r="M989" s="682"/>
      <c r="N989" s="682"/>
      <c r="O989" s="682"/>
      <c r="P989" s="682"/>
      <c r="Q989" s="682"/>
      <c r="R989" s="682"/>
      <c r="S989" s="682"/>
      <c r="T989" s="682"/>
      <c r="U989" s="682"/>
      <c r="V989" s="682"/>
      <c r="W989" s="682"/>
      <c r="X989" s="682"/>
      <c r="Y989" s="682"/>
      <c r="Z989" s="682"/>
    </row>
    <row r="990" spans="1:26" ht="15">
      <c r="A990" s="682"/>
      <c r="B990" s="683"/>
      <c r="C990" s="683"/>
      <c r="D990" s="684"/>
      <c r="E990" s="684"/>
      <c r="F990" s="683"/>
      <c r="G990" s="683"/>
      <c r="H990" s="683"/>
      <c r="I990" s="683"/>
      <c r="J990" s="682"/>
      <c r="K990" s="682"/>
      <c r="L990" s="682"/>
      <c r="M990" s="682"/>
      <c r="N990" s="682"/>
      <c r="O990" s="682"/>
      <c r="P990" s="682"/>
      <c r="Q990" s="682"/>
      <c r="R990" s="682"/>
      <c r="S990" s="682"/>
      <c r="T990" s="682"/>
      <c r="U990" s="682"/>
      <c r="V990" s="682"/>
      <c r="W990" s="682"/>
      <c r="X990" s="682"/>
      <c r="Y990" s="682"/>
      <c r="Z990" s="682"/>
    </row>
    <row r="991" spans="1:26" ht="15">
      <c r="A991" s="682"/>
      <c r="B991" s="683"/>
      <c r="C991" s="683"/>
      <c r="D991" s="684"/>
      <c r="E991" s="684"/>
      <c r="F991" s="683"/>
      <c r="G991" s="683"/>
      <c r="H991" s="683"/>
      <c r="I991" s="683"/>
      <c r="J991" s="682"/>
      <c r="K991" s="682"/>
      <c r="L991" s="682"/>
      <c r="M991" s="682"/>
      <c r="N991" s="682"/>
      <c r="O991" s="682"/>
      <c r="P991" s="682"/>
      <c r="Q991" s="682"/>
      <c r="R991" s="682"/>
      <c r="S991" s="682"/>
      <c r="T991" s="682"/>
      <c r="U991" s="682"/>
      <c r="V991" s="682"/>
      <c r="W991" s="682"/>
      <c r="X991" s="682"/>
      <c r="Y991" s="682"/>
      <c r="Z991" s="682"/>
    </row>
    <row r="992" spans="1:26" ht="15">
      <c r="A992" s="682"/>
      <c r="B992" s="683"/>
      <c r="C992" s="683"/>
      <c r="D992" s="684"/>
      <c r="E992" s="684"/>
      <c r="F992" s="683"/>
      <c r="G992" s="683"/>
      <c r="H992" s="683"/>
      <c r="I992" s="683"/>
      <c r="J992" s="682"/>
      <c r="K992" s="682"/>
      <c r="L992" s="682"/>
      <c r="M992" s="682"/>
      <c r="N992" s="682"/>
      <c r="O992" s="682"/>
      <c r="P992" s="682"/>
      <c r="Q992" s="682"/>
      <c r="R992" s="682"/>
      <c r="S992" s="682"/>
      <c r="T992" s="682"/>
      <c r="U992" s="682"/>
      <c r="V992" s="682"/>
      <c r="W992" s="682"/>
      <c r="X992" s="682"/>
      <c r="Y992" s="682"/>
      <c r="Z992" s="682"/>
    </row>
    <row r="993" spans="1:26" ht="15">
      <c r="A993" s="682"/>
      <c r="B993" s="683"/>
      <c r="C993" s="683"/>
      <c r="D993" s="684"/>
      <c r="E993" s="684"/>
      <c r="F993" s="683"/>
      <c r="G993" s="683"/>
      <c r="H993" s="683"/>
      <c r="I993" s="683"/>
      <c r="J993" s="682"/>
      <c r="K993" s="682"/>
      <c r="L993" s="682"/>
      <c r="M993" s="682"/>
      <c r="N993" s="682"/>
      <c r="O993" s="682"/>
      <c r="P993" s="682"/>
      <c r="Q993" s="682"/>
      <c r="R993" s="682"/>
      <c r="S993" s="682"/>
      <c r="T993" s="682"/>
      <c r="U993" s="682"/>
      <c r="V993" s="682"/>
      <c r="W993" s="682"/>
      <c r="X993" s="682"/>
      <c r="Y993" s="682"/>
      <c r="Z993" s="682"/>
    </row>
    <row r="994" spans="1:26" ht="15">
      <c r="A994" s="682"/>
      <c r="B994" s="683"/>
      <c r="C994" s="683"/>
      <c r="D994" s="684"/>
      <c r="E994" s="684"/>
      <c r="F994" s="683"/>
      <c r="G994" s="683"/>
      <c r="H994" s="683"/>
      <c r="I994" s="683"/>
      <c r="J994" s="682"/>
      <c r="K994" s="682"/>
      <c r="L994" s="682"/>
      <c r="M994" s="682"/>
      <c r="N994" s="682"/>
      <c r="O994" s="682"/>
      <c r="P994" s="682"/>
      <c r="Q994" s="682"/>
      <c r="R994" s="682"/>
      <c r="S994" s="682"/>
      <c r="T994" s="682"/>
      <c r="U994" s="682"/>
      <c r="V994" s="682"/>
      <c r="W994" s="682"/>
      <c r="X994" s="682"/>
      <c r="Y994" s="682"/>
      <c r="Z994" s="682"/>
    </row>
    <row r="995" spans="1:26" ht="15">
      <c r="A995" s="682"/>
      <c r="B995" s="683"/>
      <c r="C995" s="683"/>
      <c r="D995" s="684"/>
      <c r="E995" s="684"/>
      <c r="F995" s="683"/>
      <c r="G995" s="683"/>
      <c r="H995" s="683"/>
      <c r="I995" s="683"/>
      <c r="J995" s="682"/>
      <c r="K995" s="682"/>
      <c r="L995" s="682"/>
      <c r="M995" s="682"/>
      <c r="N995" s="682"/>
      <c r="O995" s="682"/>
      <c r="P995" s="682"/>
      <c r="Q995" s="682"/>
      <c r="R995" s="682"/>
      <c r="S995" s="682"/>
      <c r="T995" s="682"/>
      <c r="U995" s="682"/>
      <c r="V995" s="682"/>
      <c r="W995" s="682"/>
      <c r="X995" s="682"/>
      <c r="Y995" s="682"/>
      <c r="Z995" s="682"/>
    </row>
    <row r="996" spans="1:26" ht="15">
      <c r="A996" s="682"/>
      <c r="B996" s="683"/>
      <c r="C996" s="683"/>
      <c r="D996" s="684"/>
      <c r="E996" s="684"/>
      <c r="F996" s="683"/>
      <c r="G996" s="683"/>
      <c r="H996" s="683"/>
      <c r="I996" s="683"/>
      <c r="J996" s="682"/>
      <c r="K996" s="682"/>
      <c r="L996" s="682"/>
      <c r="M996" s="682"/>
      <c r="N996" s="682"/>
      <c r="O996" s="682"/>
      <c r="P996" s="682"/>
      <c r="Q996" s="682"/>
      <c r="R996" s="682"/>
      <c r="S996" s="682"/>
      <c r="T996" s="682"/>
      <c r="U996" s="682"/>
      <c r="V996" s="682"/>
      <c r="W996" s="682"/>
      <c r="X996" s="682"/>
      <c r="Y996" s="682"/>
      <c r="Z996" s="682"/>
    </row>
    <row r="997" spans="1:26" ht="15">
      <c r="A997" s="682"/>
      <c r="B997" s="683"/>
      <c r="C997" s="683"/>
      <c r="D997" s="684"/>
      <c r="E997" s="684"/>
      <c r="F997" s="683"/>
      <c r="G997" s="683"/>
      <c r="H997" s="683"/>
      <c r="I997" s="683"/>
      <c r="J997" s="682"/>
      <c r="K997" s="682"/>
      <c r="L997" s="682"/>
      <c r="M997" s="682"/>
      <c r="N997" s="682"/>
      <c r="O997" s="682"/>
      <c r="P997" s="682"/>
      <c r="Q997" s="682"/>
      <c r="R997" s="682"/>
      <c r="S997" s="682"/>
      <c r="T997" s="682"/>
      <c r="U997" s="682"/>
      <c r="V997" s="682"/>
      <c r="W997" s="682"/>
      <c r="X997" s="682"/>
      <c r="Y997" s="682"/>
      <c r="Z997" s="682"/>
    </row>
    <row r="998" spans="1:26" ht="15">
      <c r="A998" s="682"/>
      <c r="B998" s="683"/>
      <c r="C998" s="683"/>
      <c r="D998" s="684"/>
      <c r="E998" s="684"/>
      <c r="F998" s="683"/>
      <c r="G998" s="683"/>
      <c r="H998" s="683"/>
      <c r="I998" s="683"/>
      <c r="J998" s="682"/>
      <c r="K998" s="682"/>
      <c r="L998" s="682"/>
      <c r="M998" s="682"/>
      <c r="N998" s="682"/>
      <c r="O998" s="682"/>
      <c r="P998" s="682"/>
      <c r="Q998" s="682"/>
      <c r="R998" s="682"/>
      <c r="S998" s="682"/>
      <c r="T998" s="682"/>
      <c r="U998" s="682"/>
      <c r="V998" s="682"/>
      <c r="W998" s="682"/>
      <c r="X998" s="682"/>
      <c r="Y998" s="682"/>
      <c r="Z998" s="682"/>
    </row>
    <row r="999" spans="1:26" ht="15">
      <c r="A999" s="682"/>
      <c r="B999" s="683"/>
      <c r="C999" s="683"/>
      <c r="D999" s="684"/>
      <c r="E999" s="684"/>
      <c r="F999" s="683"/>
      <c r="G999" s="683"/>
      <c r="H999" s="683"/>
      <c r="I999" s="683"/>
      <c r="J999" s="682"/>
      <c r="K999" s="682"/>
      <c r="L999" s="682"/>
      <c r="M999" s="682"/>
      <c r="N999" s="682"/>
      <c r="O999" s="682"/>
      <c r="P999" s="682"/>
      <c r="Q999" s="682"/>
      <c r="R999" s="682"/>
      <c r="S999" s="682"/>
      <c r="T999" s="682"/>
      <c r="U999" s="682"/>
      <c r="V999" s="682"/>
      <c r="W999" s="682"/>
      <c r="X999" s="682"/>
      <c r="Y999" s="682"/>
      <c r="Z999" s="682"/>
    </row>
    <row r="1000" spans="1:26" ht="15">
      <c r="A1000" s="682"/>
      <c r="B1000" s="683"/>
      <c r="C1000" s="683"/>
      <c r="D1000" s="684"/>
      <c r="E1000" s="684"/>
      <c r="F1000" s="683"/>
      <c r="G1000" s="683"/>
      <c r="H1000" s="683"/>
      <c r="I1000" s="683"/>
      <c r="J1000" s="682"/>
      <c r="K1000" s="682"/>
      <c r="L1000" s="682"/>
      <c r="M1000" s="682"/>
      <c r="N1000" s="682"/>
      <c r="O1000" s="682"/>
      <c r="P1000" s="682"/>
      <c r="Q1000" s="682"/>
      <c r="R1000" s="682"/>
      <c r="S1000" s="682"/>
      <c r="T1000" s="682"/>
      <c r="U1000" s="682"/>
      <c r="V1000" s="682"/>
      <c r="W1000" s="682"/>
      <c r="X1000" s="682"/>
      <c r="Y1000" s="682"/>
      <c r="Z1000" s="682"/>
    </row>
    <row r="1001" spans="1:26" ht="15">
      <c r="A1001" s="682"/>
      <c r="B1001" s="683"/>
      <c r="C1001" s="683"/>
      <c r="D1001" s="684"/>
      <c r="E1001" s="684"/>
      <c r="F1001" s="683"/>
      <c r="G1001" s="683"/>
      <c r="H1001" s="683"/>
      <c r="I1001" s="683"/>
      <c r="J1001" s="682"/>
      <c r="K1001" s="682"/>
      <c r="L1001" s="682"/>
      <c r="M1001" s="682"/>
      <c r="N1001" s="682"/>
      <c r="O1001" s="682"/>
      <c r="P1001" s="682"/>
      <c r="Q1001" s="682"/>
      <c r="R1001" s="682"/>
      <c r="S1001" s="682"/>
      <c r="T1001" s="682"/>
      <c r="U1001" s="682"/>
      <c r="V1001" s="682"/>
      <c r="W1001" s="682"/>
      <c r="X1001" s="682"/>
      <c r="Y1001" s="682"/>
      <c r="Z1001" s="682"/>
    </row>
    <row r="1002" spans="1:26" ht="15">
      <c r="A1002" s="682"/>
      <c r="B1002" s="683"/>
      <c r="C1002" s="683"/>
      <c r="D1002" s="684"/>
      <c r="E1002" s="684"/>
      <c r="F1002" s="683"/>
      <c r="G1002" s="683"/>
      <c r="H1002" s="683"/>
      <c r="I1002" s="683"/>
      <c r="J1002" s="682"/>
      <c r="K1002" s="682"/>
      <c r="L1002" s="682"/>
      <c r="M1002" s="682"/>
      <c r="N1002" s="682"/>
      <c r="O1002" s="682"/>
      <c r="P1002" s="682"/>
      <c r="Q1002" s="682"/>
      <c r="R1002" s="682"/>
      <c r="S1002" s="682"/>
      <c r="T1002" s="682"/>
      <c r="U1002" s="682"/>
      <c r="V1002" s="682"/>
      <c r="W1002" s="682"/>
      <c r="X1002" s="682"/>
      <c r="Y1002" s="682"/>
      <c r="Z1002" s="682"/>
    </row>
    <row r="1003" spans="1:26" ht="12.75">
      <c r="B1003" s="3"/>
      <c r="C1003" s="3"/>
      <c r="D1003" s="149"/>
      <c r="E1003" s="149"/>
      <c r="F1003" s="3"/>
      <c r="G1003" s="3"/>
      <c r="H1003" s="3"/>
      <c r="I1003" s="3"/>
    </row>
    <row r="1004" spans="1:26" ht="12.75">
      <c r="B1004" s="3"/>
      <c r="C1004" s="3"/>
      <c r="D1004" s="149"/>
      <c r="E1004" s="149"/>
      <c r="F1004" s="3"/>
      <c r="G1004" s="3"/>
      <c r="H1004" s="3"/>
      <c r="I1004" s="3"/>
    </row>
    <row r="1005" spans="1:26" ht="12.75">
      <c r="B1005" s="3"/>
      <c r="C1005" s="3"/>
      <c r="D1005" s="149"/>
      <c r="E1005" s="149"/>
      <c r="F1005" s="3"/>
      <c r="G1005" s="3"/>
      <c r="H1005" s="3"/>
      <c r="I1005" s="3"/>
    </row>
    <row r="1006" spans="1:26" ht="12.75">
      <c r="B1006" s="3"/>
      <c r="C1006" s="3"/>
      <c r="D1006" s="149"/>
      <c r="E1006" s="149"/>
      <c r="F1006" s="3"/>
      <c r="G1006" s="3"/>
      <c r="H1006" s="3"/>
      <c r="I1006" s="3"/>
    </row>
    <row r="1007" spans="1:26" ht="12.75">
      <c r="B1007" s="3"/>
      <c r="C1007" s="3"/>
      <c r="D1007" s="149"/>
      <c r="E1007" s="149"/>
      <c r="F1007" s="3"/>
      <c r="G1007" s="3"/>
      <c r="H1007" s="3"/>
      <c r="I1007" s="3"/>
    </row>
  </sheetData>
  <mergeCells count="20">
    <mergeCell ref="C48:E48"/>
    <mergeCell ref="C53:E53"/>
    <mergeCell ref="D58:E58"/>
    <mergeCell ref="F11:G11"/>
    <mergeCell ref="F12:G12"/>
    <mergeCell ref="F13:G13"/>
    <mergeCell ref="F14:G14"/>
    <mergeCell ref="F15:G15"/>
    <mergeCell ref="F16:G16"/>
    <mergeCell ref="F17:G17"/>
    <mergeCell ref="F9:G9"/>
    <mergeCell ref="F10:G10"/>
    <mergeCell ref="E27:F27"/>
    <mergeCell ref="E31:F31"/>
    <mergeCell ref="C34:D34"/>
    <mergeCell ref="B2:H2"/>
    <mergeCell ref="B4:H4"/>
    <mergeCell ref="F6:G6"/>
    <mergeCell ref="F7:G7"/>
    <mergeCell ref="F8:G8"/>
  </mergeCells>
  <printOptions horizontalCentered="1" gridLines="1"/>
  <pageMargins left="0.70866141732283472" right="0.70866141732283472" top="0.74803149606299213" bottom="0.74803149606299213" header="0" footer="0"/>
  <pageSetup paperSize="9" fitToHeight="0" pageOrder="overThenDown" orientation="landscape" cellComments="atEnd" r:id="rId1"/>
  <headerFooter>
    <oddFooter>&amp;A</oddFooter>
  </headerFooter>
  <drawing r:id="rId2"/>
  <legacyDrawing r:id="rId3"/>
  <tableParts count="2">
    <tablePart r:id="rId4"/>
    <tablePart r:id="rId5"/>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pageSetUpPr fitToPage="1"/>
  </sheetPr>
  <dimension ref="A1:Z997"/>
  <sheetViews>
    <sheetView workbookViewId="0"/>
  </sheetViews>
  <sheetFormatPr defaultColWidth="12.5703125" defaultRowHeight="15.75" customHeight="1"/>
  <cols>
    <col min="1" max="1" width="1.85546875" customWidth="1"/>
    <col min="2" max="2" width="8" customWidth="1"/>
    <col min="3" max="3" width="34" customWidth="1"/>
    <col min="4" max="4" width="14" customWidth="1"/>
    <col min="6" max="6" width="14.140625" customWidth="1"/>
    <col min="7" max="7" width="14.42578125" customWidth="1"/>
    <col min="9" max="15" width="12.5703125" hidden="1"/>
  </cols>
  <sheetData>
    <row r="1" spans="1:26" ht="5.25" customHeight="1">
      <c r="A1" s="682"/>
      <c r="B1" s="683"/>
      <c r="C1" s="684"/>
      <c r="D1" s="683"/>
      <c r="E1" s="683"/>
      <c r="F1" s="683"/>
      <c r="G1" s="683"/>
      <c r="H1" s="682"/>
      <c r="I1" s="748"/>
      <c r="J1" s="748"/>
      <c r="K1" s="682"/>
      <c r="L1" s="682"/>
      <c r="M1" s="682"/>
      <c r="N1" s="682"/>
      <c r="O1" s="682"/>
      <c r="P1" s="682"/>
      <c r="Q1" s="682"/>
      <c r="R1" s="682"/>
      <c r="S1" s="682"/>
      <c r="T1" s="682"/>
      <c r="U1" s="682"/>
      <c r="V1" s="682"/>
      <c r="W1" s="682"/>
      <c r="X1" s="682"/>
      <c r="Y1" s="682"/>
      <c r="Z1" s="682"/>
    </row>
    <row r="2" spans="1:26" ht="24" customHeight="1">
      <c r="A2" s="682"/>
      <c r="B2" s="1757" t="s">
        <v>1698</v>
      </c>
      <c r="C2" s="1600"/>
      <c r="D2" s="1600"/>
      <c r="E2" s="1600"/>
      <c r="F2" s="749"/>
      <c r="G2" s="749"/>
      <c r="H2" s="682"/>
      <c r="I2" s="748"/>
      <c r="J2" s="748"/>
      <c r="K2" s="682"/>
      <c r="L2" s="682"/>
      <c r="M2" s="682"/>
      <c r="N2" s="682"/>
      <c r="O2" s="682"/>
      <c r="P2" s="682"/>
      <c r="Q2" s="682"/>
      <c r="R2" s="682"/>
      <c r="S2" s="682"/>
      <c r="T2" s="682"/>
      <c r="U2" s="682"/>
      <c r="V2" s="682"/>
      <c r="W2" s="682"/>
      <c r="X2" s="682"/>
      <c r="Y2" s="682"/>
      <c r="Z2" s="682"/>
    </row>
    <row r="3" spans="1:26" ht="39.75" customHeight="1">
      <c r="A3" s="682"/>
      <c r="B3" s="1758" t="s">
        <v>1</v>
      </c>
      <c r="C3" s="1600"/>
      <c r="D3" s="1600"/>
      <c r="E3" s="1600"/>
      <c r="F3" s="1600"/>
      <c r="G3" s="1600"/>
      <c r="H3" s="682"/>
      <c r="I3" s="748"/>
      <c r="J3" s="748"/>
      <c r="K3" s="682"/>
      <c r="L3" s="682"/>
      <c r="M3" s="682"/>
      <c r="N3" s="682"/>
      <c r="O3" s="682"/>
      <c r="P3" s="682"/>
      <c r="Q3" s="682"/>
      <c r="R3" s="682"/>
      <c r="S3" s="682"/>
      <c r="T3" s="682"/>
      <c r="U3" s="682"/>
      <c r="V3" s="682"/>
      <c r="W3" s="682"/>
      <c r="X3" s="682"/>
      <c r="Y3" s="682"/>
      <c r="Z3" s="682"/>
    </row>
    <row r="4" spans="1:26" ht="15">
      <c r="A4" s="682"/>
      <c r="B4" s="1759" t="s">
        <v>1699</v>
      </c>
      <c r="C4" s="1751"/>
      <c r="D4" s="1751"/>
      <c r="E4" s="1751"/>
      <c r="F4" s="1751"/>
      <c r="G4" s="1752"/>
      <c r="H4" s="682"/>
      <c r="I4" s="748"/>
      <c r="J4" s="748"/>
      <c r="K4" s="682"/>
      <c r="L4" s="682"/>
      <c r="M4" s="682"/>
      <c r="N4" s="682"/>
      <c r="O4" s="682"/>
      <c r="P4" s="682"/>
      <c r="Q4" s="682"/>
      <c r="R4" s="682"/>
      <c r="S4" s="682"/>
      <c r="T4" s="682"/>
      <c r="U4" s="682"/>
      <c r="V4" s="682"/>
      <c r="W4" s="682"/>
      <c r="X4" s="682"/>
      <c r="Y4" s="682"/>
      <c r="Z4" s="682"/>
    </row>
    <row r="5" spans="1:26" ht="2.25" customHeight="1">
      <c r="A5" s="682"/>
      <c r="B5" s="750"/>
      <c r="C5" s="751"/>
      <c r="D5" s="752"/>
      <c r="E5" s="752"/>
      <c r="F5" s="752"/>
      <c r="G5" s="753"/>
      <c r="H5" s="682"/>
      <c r="I5" s="748"/>
      <c r="J5" s="748"/>
      <c r="K5" s="682"/>
      <c r="L5" s="682"/>
      <c r="M5" s="682"/>
      <c r="N5" s="682"/>
      <c r="O5" s="682"/>
      <c r="P5" s="682"/>
      <c r="Q5" s="682"/>
      <c r="R5" s="682"/>
      <c r="S5" s="682"/>
      <c r="T5" s="682"/>
      <c r="U5" s="682"/>
      <c r="V5" s="682"/>
      <c r="W5" s="682"/>
      <c r="X5" s="682"/>
      <c r="Y5" s="682"/>
      <c r="Z5" s="682"/>
    </row>
    <row r="6" spans="1:26" ht="25.5">
      <c r="A6" s="682"/>
      <c r="B6" s="688" t="s">
        <v>1700</v>
      </c>
      <c r="C6" s="690" t="s">
        <v>1701</v>
      </c>
      <c r="D6" s="690" t="s">
        <v>114</v>
      </c>
      <c r="E6" s="690" t="s">
        <v>115</v>
      </c>
      <c r="F6" s="690" t="s">
        <v>1702</v>
      </c>
      <c r="G6" s="692" t="s">
        <v>1664</v>
      </c>
      <c r="H6" s="682"/>
      <c r="I6" s="748"/>
      <c r="J6" s="748"/>
      <c r="K6" s="682"/>
      <c r="L6" s="682"/>
      <c r="M6" s="682"/>
      <c r="N6" s="682"/>
      <c r="O6" s="682"/>
      <c r="P6" s="682"/>
      <c r="Q6" s="682"/>
      <c r="R6" s="682"/>
      <c r="S6" s="682"/>
      <c r="T6" s="682"/>
      <c r="U6" s="682"/>
      <c r="V6" s="682"/>
      <c r="W6" s="682"/>
      <c r="X6" s="682"/>
      <c r="Y6" s="682"/>
      <c r="Z6" s="682"/>
    </row>
    <row r="7" spans="1:26" ht="15">
      <c r="A7" s="682"/>
      <c r="B7" s="1760" t="s">
        <v>1703</v>
      </c>
      <c r="C7" s="1722"/>
      <c r="D7" s="1722"/>
      <c r="E7" s="1722"/>
      <c r="F7" s="1722"/>
      <c r="G7" s="1761"/>
      <c r="H7" s="682"/>
      <c r="I7" s="748"/>
      <c r="J7" s="748"/>
      <c r="K7" s="682"/>
      <c r="L7" s="682"/>
      <c r="M7" s="682"/>
      <c r="N7" s="682"/>
      <c r="O7" s="682"/>
      <c r="P7" s="682"/>
      <c r="Q7" s="682"/>
      <c r="R7" s="682"/>
      <c r="S7" s="682"/>
      <c r="T7" s="682"/>
      <c r="U7" s="682"/>
      <c r="V7" s="682"/>
      <c r="W7" s="682"/>
      <c r="X7" s="682"/>
      <c r="Y7" s="682"/>
      <c r="Z7" s="682"/>
    </row>
    <row r="8" spans="1:26" ht="15">
      <c r="A8" s="682"/>
      <c r="B8" s="1742" t="s">
        <v>1704</v>
      </c>
      <c r="C8" s="1743"/>
      <c r="D8" s="1743"/>
      <c r="E8" s="1743"/>
      <c r="F8" s="1743"/>
      <c r="G8" s="1744"/>
      <c r="H8" s="682"/>
      <c r="I8" s="748"/>
      <c r="J8" s="748"/>
      <c r="K8" s="682"/>
      <c r="L8" s="682"/>
      <c r="M8" s="682"/>
      <c r="N8" s="682"/>
      <c r="O8" s="682"/>
      <c r="P8" s="682"/>
      <c r="Q8" s="682"/>
      <c r="R8" s="682"/>
      <c r="S8" s="682"/>
      <c r="T8" s="682"/>
      <c r="U8" s="682"/>
      <c r="V8" s="682"/>
      <c r="W8" s="682"/>
      <c r="X8" s="682"/>
      <c r="Y8" s="682"/>
      <c r="Z8" s="682"/>
    </row>
    <row r="9" spans="1:26" ht="24">
      <c r="A9" s="682"/>
      <c r="B9" s="754" t="s">
        <v>773</v>
      </c>
      <c r="C9" s="755" t="s">
        <v>1705</v>
      </c>
      <c r="D9" s="756" t="s">
        <v>1706</v>
      </c>
      <c r="E9" s="757">
        <v>18.559999999999999</v>
      </c>
      <c r="F9" s="757">
        <v>6</v>
      </c>
      <c r="G9" s="758">
        <f t="shared" ref="G9:G14" si="0">E9*F9</f>
        <v>111.35999999999999</v>
      </c>
      <c r="H9" s="682"/>
      <c r="I9" s="748"/>
      <c r="J9" s="748"/>
      <c r="K9" s="682"/>
      <c r="L9" s="682"/>
      <c r="M9" s="682"/>
      <c r="N9" s="682"/>
      <c r="O9" s="682"/>
      <c r="P9" s="682"/>
      <c r="Q9" s="682"/>
      <c r="R9" s="682"/>
      <c r="S9" s="682"/>
      <c r="T9" s="682"/>
      <c r="U9" s="682"/>
      <c r="V9" s="682"/>
      <c r="W9" s="682"/>
      <c r="X9" s="682"/>
      <c r="Y9" s="682"/>
      <c r="Z9" s="682"/>
    </row>
    <row r="10" spans="1:26" ht="24">
      <c r="A10" s="682"/>
      <c r="B10" s="759" t="s">
        <v>882</v>
      </c>
      <c r="C10" s="760" t="s">
        <v>1707</v>
      </c>
      <c r="D10" s="761" t="s">
        <v>1706</v>
      </c>
      <c r="E10" s="762">
        <v>19.559999999999999</v>
      </c>
      <c r="F10" s="762">
        <v>1</v>
      </c>
      <c r="G10" s="763">
        <f t="shared" si="0"/>
        <v>19.559999999999999</v>
      </c>
      <c r="H10" s="682"/>
      <c r="I10" s="748"/>
      <c r="J10" s="748"/>
      <c r="K10" s="682"/>
      <c r="L10" s="682"/>
      <c r="M10" s="682"/>
      <c r="N10" s="682"/>
      <c r="O10" s="682"/>
      <c r="P10" s="682"/>
      <c r="Q10" s="682"/>
      <c r="R10" s="682"/>
      <c r="S10" s="682"/>
      <c r="T10" s="682"/>
      <c r="U10" s="682"/>
      <c r="V10" s="682"/>
      <c r="W10" s="682"/>
      <c r="X10" s="682"/>
      <c r="Y10" s="682"/>
      <c r="Z10" s="682"/>
    </row>
    <row r="11" spans="1:26" ht="15">
      <c r="A11" s="682"/>
      <c r="B11" s="754" t="s">
        <v>885</v>
      </c>
      <c r="C11" s="755" t="s">
        <v>1708</v>
      </c>
      <c r="D11" s="756" t="s">
        <v>1706</v>
      </c>
      <c r="E11" s="757">
        <v>18.559999999999999</v>
      </c>
      <c r="F11" s="757">
        <v>1.5</v>
      </c>
      <c r="G11" s="758">
        <f t="shared" si="0"/>
        <v>27.839999999999996</v>
      </c>
      <c r="H11" s="682"/>
      <c r="I11" s="748"/>
      <c r="J11" s="748"/>
      <c r="K11" s="682"/>
      <c r="L11" s="682"/>
      <c r="M11" s="682"/>
      <c r="N11" s="682"/>
      <c r="O11" s="682"/>
      <c r="P11" s="682"/>
      <c r="Q11" s="682"/>
      <c r="R11" s="682"/>
      <c r="S11" s="682"/>
      <c r="T11" s="682"/>
      <c r="U11" s="682"/>
      <c r="V11" s="682"/>
      <c r="W11" s="682"/>
      <c r="X11" s="682"/>
      <c r="Y11" s="682"/>
      <c r="Z11" s="682"/>
    </row>
    <row r="12" spans="1:26" ht="15">
      <c r="A12" s="682"/>
      <c r="B12" s="759" t="s">
        <v>921</v>
      </c>
      <c r="C12" s="760" t="s">
        <v>1709</v>
      </c>
      <c r="D12" s="761" t="s">
        <v>1706</v>
      </c>
      <c r="E12" s="762">
        <v>19.559999999999999</v>
      </c>
      <c r="F12" s="762">
        <v>5</v>
      </c>
      <c r="G12" s="763">
        <f t="shared" si="0"/>
        <v>97.8</v>
      </c>
      <c r="H12" s="682"/>
      <c r="I12" s="748"/>
      <c r="J12" s="748"/>
      <c r="K12" s="682"/>
      <c r="L12" s="682"/>
      <c r="M12" s="682"/>
      <c r="N12" s="682"/>
      <c r="O12" s="682"/>
      <c r="P12" s="682"/>
      <c r="Q12" s="682"/>
      <c r="R12" s="682"/>
      <c r="S12" s="682"/>
      <c r="T12" s="682"/>
      <c r="U12" s="682"/>
      <c r="V12" s="682"/>
      <c r="W12" s="682"/>
      <c r="X12" s="682"/>
      <c r="Y12" s="682"/>
      <c r="Z12" s="682"/>
    </row>
    <row r="13" spans="1:26" ht="24">
      <c r="A13" s="682"/>
      <c r="B13" s="754" t="s">
        <v>1710</v>
      </c>
      <c r="C13" s="755" t="s">
        <v>1711</v>
      </c>
      <c r="D13" s="756" t="s">
        <v>1706</v>
      </c>
      <c r="E13" s="757">
        <v>7.04</v>
      </c>
      <c r="F13" s="757">
        <v>3</v>
      </c>
      <c r="G13" s="758">
        <f t="shared" si="0"/>
        <v>21.12</v>
      </c>
      <c r="H13" s="682"/>
      <c r="I13" s="748"/>
      <c r="J13" s="748"/>
      <c r="K13" s="682"/>
      <c r="L13" s="682"/>
      <c r="M13" s="682"/>
      <c r="N13" s="682"/>
      <c r="O13" s="682"/>
      <c r="P13" s="682"/>
      <c r="Q13" s="682"/>
      <c r="R13" s="682"/>
      <c r="S13" s="682"/>
      <c r="T13" s="682"/>
      <c r="U13" s="682"/>
      <c r="V13" s="682"/>
      <c r="W13" s="682"/>
      <c r="X13" s="682"/>
      <c r="Y13" s="682"/>
      <c r="Z13" s="682"/>
    </row>
    <row r="14" spans="1:26" ht="15">
      <c r="A14" s="682"/>
      <c r="B14" s="759" t="s">
        <v>921</v>
      </c>
      <c r="C14" s="760" t="s">
        <v>1712</v>
      </c>
      <c r="D14" s="761" t="s">
        <v>1706</v>
      </c>
      <c r="E14" s="762">
        <v>18.559999999999999</v>
      </c>
      <c r="F14" s="762">
        <v>5</v>
      </c>
      <c r="G14" s="763">
        <f t="shared" si="0"/>
        <v>92.8</v>
      </c>
      <c r="H14" s="682"/>
      <c r="I14" s="748"/>
      <c r="J14" s="748"/>
      <c r="K14" s="682"/>
      <c r="L14" s="682"/>
      <c r="M14" s="682"/>
      <c r="N14" s="682"/>
      <c r="O14" s="682"/>
      <c r="P14" s="682"/>
      <c r="Q14" s="682"/>
      <c r="R14" s="682"/>
      <c r="S14" s="682"/>
      <c r="T14" s="682"/>
      <c r="U14" s="682"/>
      <c r="V14" s="682"/>
      <c r="W14" s="682"/>
      <c r="X14" s="682"/>
      <c r="Y14" s="682"/>
      <c r="Z14" s="682"/>
    </row>
    <row r="15" spans="1:26" ht="15">
      <c r="A15" s="682"/>
      <c r="B15" s="1762" t="s">
        <v>1713</v>
      </c>
      <c r="C15" s="1722"/>
      <c r="D15" s="1722"/>
      <c r="E15" s="1722"/>
      <c r="F15" s="1720"/>
      <c r="G15" s="764">
        <f>SUM(G9:G14)</f>
        <v>370.48</v>
      </c>
      <c r="H15" s="682"/>
      <c r="I15" s="748"/>
      <c r="J15" s="748"/>
      <c r="K15" s="682"/>
      <c r="L15" s="682"/>
      <c r="M15" s="682"/>
      <c r="N15" s="682"/>
      <c r="O15" s="682"/>
      <c r="P15" s="682"/>
      <c r="Q15" s="682"/>
      <c r="R15" s="682"/>
      <c r="S15" s="682"/>
      <c r="T15" s="682"/>
      <c r="U15" s="682"/>
      <c r="V15" s="682"/>
      <c r="W15" s="682"/>
      <c r="X15" s="682"/>
      <c r="Y15" s="682"/>
      <c r="Z15" s="682"/>
    </row>
    <row r="16" spans="1:26" ht="15">
      <c r="A16" s="682"/>
      <c r="B16" s="1762" t="s">
        <v>1714</v>
      </c>
      <c r="C16" s="1722"/>
      <c r="D16" s="1722"/>
      <c r="E16" s="1722"/>
      <c r="F16" s="1720"/>
      <c r="G16" s="764">
        <f>G15*3</f>
        <v>1111.44</v>
      </c>
      <c r="H16" s="682"/>
      <c r="I16" s="748"/>
      <c r="J16" s="748"/>
      <c r="K16" s="682"/>
      <c r="L16" s="682"/>
      <c r="M16" s="682"/>
      <c r="N16" s="682"/>
      <c r="O16" s="682"/>
      <c r="P16" s="682"/>
      <c r="Q16" s="682"/>
      <c r="R16" s="682"/>
      <c r="S16" s="682"/>
      <c r="T16" s="682"/>
      <c r="U16" s="682"/>
      <c r="V16" s="682"/>
      <c r="W16" s="682"/>
      <c r="X16" s="682"/>
      <c r="Y16" s="682"/>
      <c r="Z16" s="682"/>
    </row>
    <row r="17" spans="1:26" ht="15">
      <c r="A17" s="682"/>
      <c r="B17" s="1762" t="s">
        <v>1715</v>
      </c>
      <c r="C17" s="1722"/>
      <c r="D17" s="1722"/>
      <c r="E17" s="1722"/>
      <c r="F17" s="1720"/>
      <c r="G17" s="764">
        <f>G16</f>
        <v>1111.44</v>
      </c>
      <c r="H17" s="682"/>
      <c r="I17" s="748"/>
      <c r="J17" s="748"/>
      <c r="K17" s="682"/>
      <c r="L17" s="682"/>
      <c r="M17" s="682"/>
      <c r="N17" s="682"/>
      <c r="O17" s="682"/>
      <c r="P17" s="682"/>
      <c r="Q17" s="682"/>
      <c r="R17" s="682"/>
      <c r="S17" s="682"/>
      <c r="T17" s="682"/>
      <c r="U17" s="682"/>
      <c r="V17" s="682"/>
      <c r="W17" s="682"/>
      <c r="X17" s="682"/>
      <c r="Y17" s="682"/>
      <c r="Z17" s="682"/>
    </row>
    <row r="18" spans="1:26" ht="15">
      <c r="A18" s="682"/>
      <c r="B18" s="1763" t="s">
        <v>1716</v>
      </c>
      <c r="C18" s="1722"/>
      <c r="D18" s="1722"/>
      <c r="E18" s="1722"/>
      <c r="F18" s="1722"/>
      <c r="G18" s="1761"/>
      <c r="H18" s="682"/>
      <c r="I18" s="748"/>
      <c r="J18" s="748"/>
      <c r="K18" s="682"/>
      <c r="L18" s="682"/>
      <c r="M18" s="682"/>
      <c r="N18" s="682"/>
      <c r="O18" s="682"/>
      <c r="P18" s="682"/>
      <c r="Q18" s="682"/>
      <c r="R18" s="682"/>
      <c r="S18" s="682"/>
      <c r="T18" s="682"/>
      <c r="U18" s="682"/>
      <c r="V18" s="682"/>
      <c r="W18" s="682"/>
      <c r="X18" s="682"/>
      <c r="Y18" s="682"/>
      <c r="Z18" s="682"/>
    </row>
    <row r="19" spans="1:26" ht="1.5" customHeight="1">
      <c r="A19" s="682"/>
      <c r="B19" s="750"/>
      <c r="C19" s="751"/>
      <c r="D19" s="752"/>
      <c r="E19" s="752"/>
      <c r="F19" s="752"/>
      <c r="G19" s="753"/>
      <c r="H19" s="682"/>
      <c r="I19" s="748"/>
      <c r="J19" s="748"/>
      <c r="K19" s="682"/>
      <c r="L19" s="682"/>
      <c r="M19" s="682"/>
      <c r="N19" s="682"/>
      <c r="O19" s="682"/>
      <c r="P19" s="682"/>
      <c r="Q19" s="682"/>
      <c r="R19" s="682"/>
      <c r="S19" s="682"/>
      <c r="T19" s="682"/>
      <c r="U19" s="682"/>
      <c r="V19" s="682"/>
      <c r="W19" s="682"/>
      <c r="X19" s="682"/>
      <c r="Y19" s="682"/>
      <c r="Z19" s="682"/>
    </row>
    <row r="20" spans="1:26" ht="15">
      <c r="A20" s="682"/>
      <c r="B20" s="1760" t="s">
        <v>1717</v>
      </c>
      <c r="C20" s="1722"/>
      <c r="D20" s="1722"/>
      <c r="E20" s="1722"/>
      <c r="F20" s="1722"/>
      <c r="G20" s="1761"/>
      <c r="H20" s="682"/>
      <c r="I20" s="748"/>
      <c r="J20" s="748"/>
      <c r="K20" s="682"/>
      <c r="L20" s="682"/>
      <c r="M20" s="682"/>
      <c r="N20" s="682"/>
      <c r="O20" s="682"/>
      <c r="P20" s="682"/>
      <c r="Q20" s="682"/>
      <c r="R20" s="682"/>
      <c r="S20" s="682"/>
      <c r="T20" s="682"/>
      <c r="U20" s="682"/>
      <c r="V20" s="682"/>
      <c r="W20" s="682"/>
      <c r="X20" s="682"/>
      <c r="Y20" s="682"/>
      <c r="Z20" s="682"/>
    </row>
    <row r="21" spans="1:26" ht="15">
      <c r="A21" s="682"/>
      <c r="B21" s="1764" t="s">
        <v>1718</v>
      </c>
      <c r="C21" s="1765"/>
      <c r="D21" s="1765"/>
      <c r="E21" s="1765"/>
      <c r="F21" s="1765"/>
      <c r="G21" s="1766"/>
      <c r="H21" s="682"/>
      <c r="I21" s="748"/>
      <c r="J21" s="748"/>
      <c r="K21" s="682"/>
      <c r="L21" s="682"/>
      <c r="M21" s="682"/>
      <c r="N21" s="682"/>
      <c r="O21" s="682"/>
      <c r="P21" s="682"/>
      <c r="Q21" s="682"/>
      <c r="R21" s="682"/>
      <c r="S21" s="682"/>
      <c r="T21" s="682"/>
      <c r="U21" s="682"/>
      <c r="V21" s="682"/>
      <c r="W21" s="682"/>
      <c r="X21" s="682"/>
      <c r="Y21" s="682"/>
      <c r="Z21" s="682"/>
    </row>
    <row r="22" spans="1:26" ht="15">
      <c r="A22" s="682"/>
      <c r="B22" s="754" t="s">
        <v>745</v>
      </c>
      <c r="C22" s="755" t="s">
        <v>1719</v>
      </c>
      <c r="D22" s="756" t="s">
        <v>1706</v>
      </c>
      <c r="E22" s="757">
        <v>1.97</v>
      </c>
      <c r="F22" s="757">
        <v>9.4499999999999993</v>
      </c>
      <c r="G22" s="758">
        <f t="shared" ref="G22:G26" si="1">E22*F22</f>
        <v>18.616499999999998</v>
      </c>
      <c r="H22" s="682"/>
      <c r="I22" s="748"/>
      <c r="J22" s="748"/>
      <c r="K22" s="682"/>
      <c r="L22" s="682"/>
      <c r="M22" s="682"/>
      <c r="N22" s="682"/>
      <c r="O22" s="682"/>
      <c r="P22" s="682"/>
      <c r="Q22" s="682"/>
      <c r="R22" s="682"/>
      <c r="S22" s="682"/>
      <c r="T22" s="682"/>
      <c r="U22" s="682"/>
      <c r="V22" s="682"/>
      <c r="W22" s="682"/>
      <c r="X22" s="682"/>
      <c r="Y22" s="682"/>
      <c r="Z22" s="682"/>
    </row>
    <row r="23" spans="1:26" ht="15">
      <c r="A23" s="682"/>
      <c r="B23" s="765" t="s">
        <v>909</v>
      </c>
      <c r="C23" s="766" t="s">
        <v>1720</v>
      </c>
      <c r="D23" s="767" t="s">
        <v>1706</v>
      </c>
      <c r="E23" s="768">
        <v>1.97</v>
      </c>
      <c r="F23" s="768">
        <v>2.3849999999999998</v>
      </c>
      <c r="G23" s="769">
        <f t="shared" si="1"/>
        <v>4.6984499999999993</v>
      </c>
      <c r="H23" s="682"/>
      <c r="I23" s="748"/>
      <c r="J23" s="748"/>
      <c r="K23" s="682"/>
      <c r="L23" s="682"/>
      <c r="M23" s="682"/>
      <c r="N23" s="682"/>
      <c r="O23" s="682"/>
      <c r="P23" s="682"/>
      <c r="Q23" s="682"/>
      <c r="R23" s="682"/>
      <c r="S23" s="682"/>
      <c r="T23" s="682"/>
      <c r="U23" s="682"/>
      <c r="V23" s="682"/>
      <c r="W23" s="682"/>
      <c r="X23" s="682"/>
      <c r="Y23" s="682"/>
      <c r="Z23" s="682"/>
    </row>
    <row r="24" spans="1:26" ht="15">
      <c r="A24" s="682"/>
      <c r="B24" s="754" t="s">
        <v>913</v>
      </c>
      <c r="C24" s="755" t="s">
        <v>1721</v>
      </c>
      <c r="D24" s="756" t="s">
        <v>1706</v>
      </c>
      <c r="E24" s="757">
        <v>1.97</v>
      </c>
      <c r="F24" s="757">
        <v>2.0699999999999998</v>
      </c>
      <c r="G24" s="758">
        <f t="shared" si="1"/>
        <v>4.0778999999999996</v>
      </c>
      <c r="H24" s="682"/>
      <c r="I24" s="748"/>
      <c r="J24" s="748"/>
      <c r="K24" s="682"/>
      <c r="L24" s="682"/>
      <c r="M24" s="682"/>
      <c r="N24" s="682"/>
      <c r="O24" s="682"/>
      <c r="P24" s="682"/>
      <c r="Q24" s="682"/>
      <c r="R24" s="682"/>
      <c r="S24" s="682"/>
      <c r="T24" s="682"/>
      <c r="U24" s="682"/>
      <c r="V24" s="682"/>
      <c r="W24" s="682"/>
      <c r="X24" s="682"/>
      <c r="Y24" s="682"/>
      <c r="Z24" s="682"/>
    </row>
    <row r="25" spans="1:26" ht="15">
      <c r="A25" s="682"/>
      <c r="B25" s="765" t="s">
        <v>962</v>
      </c>
      <c r="C25" s="766" t="s">
        <v>1722</v>
      </c>
      <c r="D25" s="767" t="s">
        <v>1706</v>
      </c>
      <c r="E25" s="768">
        <v>1.97</v>
      </c>
      <c r="F25" s="768">
        <v>2.4790000000000001</v>
      </c>
      <c r="G25" s="769">
        <f t="shared" si="1"/>
        <v>4.8836300000000001</v>
      </c>
      <c r="H25" s="682"/>
      <c r="I25" s="748"/>
      <c r="J25" s="748"/>
      <c r="K25" s="682"/>
      <c r="L25" s="682"/>
      <c r="M25" s="682"/>
      <c r="N25" s="682"/>
      <c r="O25" s="682"/>
      <c r="P25" s="682"/>
      <c r="Q25" s="682"/>
      <c r="R25" s="682"/>
      <c r="S25" s="682"/>
      <c r="T25" s="682"/>
      <c r="U25" s="682"/>
      <c r="V25" s="682"/>
      <c r="W25" s="682"/>
      <c r="X25" s="682"/>
      <c r="Y25" s="682"/>
      <c r="Z25" s="682"/>
    </row>
    <row r="26" spans="1:26" ht="15">
      <c r="A26" s="682"/>
      <c r="B26" s="754" t="s">
        <v>957</v>
      </c>
      <c r="C26" s="755" t="s">
        <v>1723</v>
      </c>
      <c r="D26" s="756" t="s">
        <v>1706</v>
      </c>
      <c r="E26" s="757">
        <v>1.97</v>
      </c>
      <c r="F26" s="757">
        <v>1.72</v>
      </c>
      <c r="G26" s="758">
        <f t="shared" si="1"/>
        <v>3.3883999999999999</v>
      </c>
      <c r="H26" s="682"/>
      <c r="I26" s="748"/>
      <c r="J26" s="748"/>
      <c r="K26" s="682"/>
      <c r="L26" s="682"/>
      <c r="M26" s="682"/>
      <c r="N26" s="682"/>
      <c r="O26" s="682"/>
      <c r="P26" s="682"/>
      <c r="Q26" s="682"/>
      <c r="R26" s="682"/>
      <c r="S26" s="682"/>
      <c r="T26" s="682"/>
      <c r="U26" s="682"/>
      <c r="V26" s="682"/>
      <c r="W26" s="682"/>
      <c r="X26" s="682"/>
      <c r="Y26" s="682"/>
      <c r="Z26" s="682"/>
    </row>
    <row r="27" spans="1:26" ht="15">
      <c r="A27" s="682"/>
      <c r="B27" s="1762" t="s">
        <v>1713</v>
      </c>
      <c r="C27" s="1722"/>
      <c r="D27" s="1722"/>
      <c r="E27" s="1722"/>
      <c r="F27" s="1720"/>
      <c r="G27" s="764">
        <f>SUM(G22:G26)</f>
        <v>35.664879999999989</v>
      </c>
      <c r="H27" s="682"/>
      <c r="I27" s="748"/>
      <c r="J27" s="748"/>
      <c r="K27" s="682"/>
      <c r="L27" s="682"/>
      <c r="M27" s="682"/>
      <c r="N27" s="682"/>
      <c r="O27" s="682"/>
      <c r="P27" s="682"/>
      <c r="Q27" s="682"/>
      <c r="R27" s="682"/>
      <c r="S27" s="682"/>
      <c r="T27" s="682"/>
      <c r="U27" s="682"/>
      <c r="V27" s="682"/>
      <c r="W27" s="682"/>
      <c r="X27" s="682"/>
      <c r="Y27" s="682"/>
      <c r="Z27" s="682"/>
    </row>
    <row r="28" spans="1:26" ht="15">
      <c r="A28" s="682"/>
      <c r="B28" s="1762" t="s">
        <v>1724</v>
      </c>
      <c r="C28" s="1722"/>
      <c r="D28" s="1722"/>
      <c r="E28" s="1722"/>
      <c r="F28" s="1720"/>
      <c r="G28" s="764">
        <f>G27*20</f>
        <v>713.29759999999976</v>
      </c>
      <c r="H28" s="682"/>
      <c r="I28" s="748"/>
      <c r="J28" s="748"/>
      <c r="K28" s="682"/>
      <c r="L28" s="682"/>
      <c r="M28" s="682"/>
      <c r="N28" s="682"/>
      <c r="O28" s="682"/>
      <c r="P28" s="682"/>
      <c r="Q28" s="682"/>
      <c r="R28" s="682"/>
      <c r="S28" s="682"/>
      <c r="T28" s="682"/>
      <c r="U28" s="682"/>
      <c r="V28" s="682"/>
      <c r="W28" s="682"/>
      <c r="X28" s="682"/>
      <c r="Y28" s="682"/>
      <c r="Z28" s="682"/>
    </row>
    <row r="29" spans="1:26" ht="15">
      <c r="A29" s="682"/>
      <c r="B29" s="1762" t="s">
        <v>1725</v>
      </c>
      <c r="C29" s="1722"/>
      <c r="D29" s="1722"/>
      <c r="E29" s="1722"/>
      <c r="F29" s="1720"/>
      <c r="G29" s="764">
        <f>G28</f>
        <v>713.29759999999976</v>
      </c>
      <c r="H29" s="682"/>
      <c r="I29" s="748"/>
      <c r="J29" s="748"/>
      <c r="K29" s="682"/>
      <c r="L29" s="682"/>
      <c r="M29" s="682"/>
      <c r="N29" s="682"/>
      <c r="O29" s="682"/>
      <c r="P29" s="682"/>
      <c r="Q29" s="682"/>
      <c r="R29" s="682"/>
      <c r="S29" s="682"/>
      <c r="T29" s="682"/>
      <c r="U29" s="682"/>
      <c r="V29" s="682"/>
      <c r="W29" s="682"/>
      <c r="X29" s="682"/>
      <c r="Y29" s="682"/>
      <c r="Z29" s="682"/>
    </row>
    <row r="30" spans="1:26" ht="15">
      <c r="A30" s="682"/>
      <c r="B30" s="1763" t="s">
        <v>1726</v>
      </c>
      <c r="C30" s="1722"/>
      <c r="D30" s="1722"/>
      <c r="E30" s="1722"/>
      <c r="F30" s="1722"/>
      <c r="G30" s="1761"/>
      <c r="H30" s="682"/>
      <c r="I30" s="748"/>
      <c r="J30" s="748"/>
      <c r="K30" s="682"/>
      <c r="L30" s="682"/>
      <c r="M30" s="682"/>
      <c r="N30" s="682"/>
      <c r="O30" s="682"/>
      <c r="P30" s="682"/>
      <c r="Q30" s="682"/>
      <c r="R30" s="682"/>
      <c r="S30" s="682"/>
      <c r="T30" s="682"/>
      <c r="U30" s="682"/>
      <c r="V30" s="682"/>
      <c r="W30" s="682"/>
      <c r="X30" s="682"/>
      <c r="Y30" s="682"/>
      <c r="Z30" s="682"/>
    </row>
    <row r="31" spans="1:26" ht="6.75" customHeight="1">
      <c r="A31" s="682"/>
      <c r="B31" s="750"/>
      <c r="C31" s="751"/>
      <c r="D31" s="752"/>
      <c r="E31" s="752"/>
      <c r="F31" s="752"/>
      <c r="G31" s="753"/>
      <c r="H31" s="682"/>
      <c r="I31" s="748"/>
      <c r="J31" s="748"/>
      <c r="K31" s="682"/>
      <c r="L31" s="682"/>
      <c r="M31" s="682"/>
      <c r="N31" s="682"/>
      <c r="O31" s="682"/>
      <c r="P31" s="682"/>
      <c r="Q31" s="682"/>
      <c r="R31" s="682"/>
      <c r="S31" s="682"/>
      <c r="T31" s="682"/>
      <c r="U31" s="682"/>
      <c r="V31" s="682"/>
      <c r="W31" s="682"/>
      <c r="X31" s="682"/>
      <c r="Y31" s="682"/>
      <c r="Z31" s="682"/>
    </row>
    <row r="32" spans="1:26" ht="15">
      <c r="A32" s="682"/>
      <c r="B32" s="1760" t="s">
        <v>1727</v>
      </c>
      <c r="C32" s="1722"/>
      <c r="D32" s="1722"/>
      <c r="E32" s="1722"/>
      <c r="F32" s="1722"/>
      <c r="G32" s="1761"/>
      <c r="H32" s="682"/>
      <c r="I32" s="748"/>
      <c r="J32" s="748"/>
      <c r="K32" s="682"/>
      <c r="L32" s="682"/>
      <c r="M32" s="682"/>
      <c r="N32" s="682"/>
      <c r="O32" s="682"/>
      <c r="P32" s="682"/>
      <c r="Q32" s="682"/>
      <c r="R32" s="682"/>
      <c r="S32" s="682"/>
      <c r="T32" s="682"/>
      <c r="U32" s="682"/>
      <c r="V32" s="682"/>
      <c r="W32" s="682"/>
      <c r="X32" s="682"/>
      <c r="Y32" s="682"/>
      <c r="Z32" s="682"/>
    </row>
    <row r="33" spans="1:26" ht="15">
      <c r="A33" s="682"/>
      <c r="B33" s="1767" t="s">
        <v>1728</v>
      </c>
      <c r="C33" s="1768"/>
      <c r="D33" s="1768"/>
      <c r="E33" s="1768"/>
      <c r="F33" s="1768"/>
      <c r="G33" s="1769"/>
      <c r="H33" s="682"/>
      <c r="I33" s="748"/>
      <c r="J33" s="748"/>
      <c r="K33" s="682"/>
      <c r="L33" s="682"/>
      <c r="M33" s="682"/>
      <c r="N33" s="682"/>
      <c r="O33" s="682"/>
      <c r="P33" s="682"/>
      <c r="Q33" s="682"/>
      <c r="R33" s="682"/>
      <c r="S33" s="682"/>
      <c r="T33" s="682"/>
      <c r="U33" s="682"/>
      <c r="V33" s="682"/>
      <c r="W33" s="682"/>
      <c r="X33" s="682"/>
      <c r="Y33" s="682"/>
      <c r="Z33" s="682"/>
    </row>
    <row r="34" spans="1:26" ht="15">
      <c r="A34" s="682"/>
      <c r="B34" s="699"/>
      <c r="C34" s="701"/>
      <c r="D34" s="727"/>
      <c r="E34" s="1770" t="s">
        <v>1729</v>
      </c>
      <c r="F34" s="1731"/>
      <c r="G34" s="770">
        <v>18900</v>
      </c>
      <c r="H34" s="682"/>
      <c r="I34" s="748"/>
      <c r="J34" s="748"/>
      <c r="K34" s="682"/>
      <c r="L34" s="682"/>
      <c r="M34" s="682"/>
      <c r="N34" s="682"/>
      <c r="O34" s="682"/>
      <c r="P34" s="682"/>
      <c r="Q34" s="682"/>
      <c r="R34" s="682"/>
      <c r="S34" s="682"/>
      <c r="T34" s="682"/>
      <c r="U34" s="682"/>
      <c r="V34" s="682"/>
      <c r="W34" s="682"/>
      <c r="X34" s="682"/>
      <c r="Y34" s="682"/>
      <c r="Z34" s="682"/>
    </row>
    <row r="35" spans="1:26" ht="15">
      <c r="A35" s="682"/>
      <c r="B35" s="771">
        <v>1</v>
      </c>
      <c r="C35" s="772" t="s">
        <v>1730</v>
      </c>
      <c r="D35" s="773" t="s">
        <v>1731</v>
      </c>
      <c r="E35" s="774">
        <v>36.479999999999997</v>
      </c>
      <c r="F35" s="1771">
        <f>E41/(E41+E52)</f>
        <v>0.8751962323390895</v>
      </c>
      <c r="G35" s="1775">
        <f>G34*F35</f>
        <v>16541.208791208792</v>
      </c>
      <c r="H35" s="682"/>
      <c r="I35" s="748"/>
      <c r="J35" s="748"/>
      <c r="K35" s="682"/>
      <c r="L35" s="682"/>
      <c r="M35" s="682"/>
      <c r="N35" s="682"/>
      <c r="O35" s="682"/>
      <c r="P35" s="682"/>
      <c r="Q35" s="682"/>
      <c r="R35" s="682"/>
      <c r="S35" s="682"/>
      <c r="T35" s="682"/>
      <c r="U35" s="682"/>
      <c r="V35" s="682"/>
      <c r="W35" s="682"/>
      <c r="X35" s="682"/>
      <c r="Y35" s="682"/>
      <c r="Z35" s="682"/>
    </row>
    <row r="36" spans="1:26" ht="15">
      <c r="A36" s="682"/>
      <c r="B36" s="754">
        <v>2</v>
      </c>
      <c r="C36" s="775" t="s">
        <v>1732</v>
      </c>
      <c r="D36" s="756" t="s">
        <v>1731</v>
      </c>
      <c r="E36" s="776">
        <v>1.2</v>
      </c>
      <c r="F36" s="1772"/>
      <c r="G36" s="1776"/>
      <c r="H36" s="682"/>
      <c r="I36" s="748"/>
      <c r="J36" s="748"/>
      <c r="K36" s="682"/>
      <c r="L36" s="682"/>
      <c r="M36" s="682"/>
      <c r="N36" s="682"/>
      <c r="O36" s="682"/>
      <c r="P36" s="682"/>
      <c r="Q36" s="682"/>
      <c r="R36" s="682"/>
      <c r="S36" s="682"/>
      <c r="T36" s="682"/>
      <c r="U36" s="682"/>
      <c r="V36" s="682"/>
      <c r="W36" s="682"/>
      <c r="X36" s="682"/>
      <c r="Y36" s="682"/>
      <c r="Z36" s="682"/>
    </row>
    <row r="37" spans="1:26" ht="15">
      <c r="A37" s="682"/>
      <c r="B37" s="771">
        <v>3</v>
      </c>
      <c r="C37" s="772" t="s">
        <v>1733</v>
      </c>
      <c r="D37" s="773" t="s">
        <v>1731</v>
      </c>
      <c r="E37" s="774">
        <v>2.64</v>
      </c>
      <c r="F37" s="1773"/>
      <c r="G37" s="1777"/>
      <c r="H37" s="682"/>
      <c r="I37" s="748"/>
      <c r="J37" s="748"/>
      <c r="K37" s="682"/>
      <c r="L37" s="682"/>
      <c r="M37" s="682"/>
      <c r="N37" s="682"/>
      <c r="O37" s="682"/>
      <c r="P37" s="682"/>
      <c r="Q37" s="682"/>
      <c r="R37" s="682"/>
      <c r="S37" s="682"/>
      <c r="T37" s="682"/>
      <c r="U37" s="682"/>
      <c r="V37" s="682"/>
      <c r="W37" s="682"/>
      <c r="X37" s="682"/>
      <c r="Y37" s="682"/>
      <c r="Z37" s="682"/>
    </row>
    <row r="38" spans="1:26" ht="15">
      <c r="A38" s="682"/>
      <c r="B38" s="754">
        <v>4</v>
      </c>
      <c r="C38" s="775" t="s">
        <v>1734</v>
      </c>
      <c r="D38" s="756" t="s">
        <v>1731</v>
      </c>
      <c r="E38" s="776">
        <v>6.4</v>
      </c>
      <c r="F38" s="1772"/>
      <c r="G38" s="1776"/>
      <c r="H38" s="682"/>
      <c r="I38" s="748"/>
      <c r="J38" s="748"/>
      <c r="K38" s="682"/>
      <c r="L38" s="682"/>
      <c r="M38" s="682"/>
      <c r="N38" s="682"/>
      <c r="O38" s="682"/>
      <c r="P38" s="682"/>
      <c r="Q38" s="682"/>
      <c r="R38" s="682"/>
      <c r="S38" s="682"/>
      <c r="T38" s="682"/>
      <c r="U38" s="682"/>
      <c r="V38" s="682"/>
      <c r="W38" s="682"/>
      <c r="X38" s="682"/>
      <c r="Y38" s="682"/>
      <c r="Z38" s="682"/>
    </row>
    <row r="39" spans="1:26" ht="15">
      <c r="A39" s="682"/>
      <c r="B39" s="771">
        <v>5</v>
      </c>
      <c r="C39" s="772" t="s">
        <v>1735</v>
      </c>
      <c r="D39" s="773" t="s">
        <v>1731</v>
      </c>
      <c r="E39" s="774">
        <v>2.11</v>
      </c>
      <c r="F39" s="1774"/>
      <c r="G39" s="1778"/>
      <c r="H39" s="682"/>
      <c r="I39" s="748"/>
      <c r="J39" s="748"/>
      <c r="K39" s="682"/>
      <c r="L39" s="682"/>
      <c r="M39" s="682"/>
      <c r="N39" s="682"/>
      <c r="O39" s="682"/>
      <c r="P39" s="682"/>
      <c r="Q39" s="682"/>
      <c r="R39" s="682"/>
      <c r="S39" s="682"/>
      <c r="T39" s="682"/>
      <c r="U39" s="682"/>
      <c r="V39" s="682"/>
      <c r="W39" s="682"/>
      <c r="X39" s="682"/>
      <c r="Y39" s="682"/>
      <c r="Z39" s="682"/>
    </row>
    <row r="40" spans="1:26" ht="15">
      <c r="A40" s="682"/>
      <c r="B40" s="699"/>
      <c r="C40" s="701"/>
      <c r="D40" s="727"/>
      <c r="E40" s="777"/>
      <c r="F40" s="777"/>
      <c r="G40" s="778"/>
      <c r="H40" s="682"/>
      <c r="I40" s="748"/>
      <c r="J40" s="748"/>
      <c r="K40" s="682"/>
      <c r="L40" s="682"/>
      <c r="M40" s="682"/>
      <c r="N40" s="682"/>
      <c r="O40" s="682"/>
      <c r="P40" s="682"/>
      <c r="Q40" s="682"/>
      <c r="R40" s="682"/>
      <c r="S40" s="682"/>
      <c r="T40" s="682"/>
      <c r="U40" s="682"/>
      <c r="V40" s="682"/>
      <c r="W40" s="682"/>
      <c r="X40" s="682"/>
      <c r="Y40" s="682"/>
      <c r="Z40" s="682"/>
    </row>
    <row r="41" spans="1:26" ht="15">
      <c r="A41" s="682"/>
      <c r="B41" s="779"/>
      <c r="C41" s="780" t="s">
        <v>1736</v>
      </c>
      <c r="D41" s="773" t="s">
        <v>1731</v>
      </c>
      <c r="E41" s="781">
        <f>SUM(E37:E39)</f>
        <v>11.15</v>
      </c>
      <c r="F41" s="782"/>
      <c r="G41" s="783"/>
      <c r="H41" s="682"/>
      <c r="I41" s="748"/>
      <c r="J41" s="748"/>
      <c r="K41" s="682"/>
      <c r="L41" s="682"/>
      <c r="M41" s="682"/>
      <c r="N41" s="682"/>
      <c r="O41" s="682"/>
      <c r="P41" s="682"/>
      <c r="Q41" s="682"/>
      <c r="R41" s="682"/>
      <c r="S41" s="682"/>
      <c r="T41" s="682"/>
      <c r="U41" s="682"/>
      <c r="V41" s="682"/>
      <c r="W41" s="682"/>
      <c r="X41" s="682"/>
      <c r="Y41" s="682"/>
      <c r="Z41" s="682"/>
    </row>
    <row r="42" spans="1:26" ht="15">
      <c r="A42" s="682"/>
      <c r="B42" s="1779"/>
      <c r="C42" s="1780"/>
      <c r="D42" s="1780"/>
      <c r="E42" s="1780"/>
      <c r="F42" s="1780"/>
      <c r="G42" s="1781"/>
      <c r="H42" s="682"/>
      <c r="I42" s="748"/>
      <c r="J42" s="748"/>
      <c r="K42" s="682"/>
      <c r="L42" s="682"/>
      <c r="M42" s="682"/>
      <c r="N42" s="682"/>
      <c r="O42" s="682"/>
      <c r="P42" s="682"/>
      <c r="Q42" s="682"/>
      <c r="R42" s="682"/>
      <c r="S42" s="682"/>
      <c r="T42" s="682"/>
      <c r="U42" s="682"/>
      <c r="V42" s="682"/>
      <c r="W42" s="682"/>
      <c r="X42" s="682"/>
      <c r="Y42" s="682"/>
      <c r="Z42" s="682"/>
    </row>
    <row r="43" spans="1:26" ht="15">
      <c r="A43" s="682"/>
      <c r="B43" s="1782" t="s">
        <v>1491</v>
      </c>
      <c r="C43" s="1722"/>
      <c r="D43" s="1722"/>
      <c r="E43" s="1722"/>
      <c r="F43" s="1720"/>
      <c r="G43" s="784">
        <f>G34*F35</f>
        <v>16541.208791208792</v>
      </c>
      <c r="H43" s="682"/>
      <c r="I43" s="748"/>
      <c r="J43" s="748"/>
      <c r="K43" s="682"/>
      <c r="L43" s="682"/>
      <c r="M43" s="682"/>
      <c r="N43" s="682"/>
      <c r="O43" s="682"/>
      <c r="P43" s="682"/>
      <c r="Q43" s="682"/>
      <c r="R43" s="682"/>
      <c r="S43" s="682"/>
      <c r="T43" s="682"/>
      <c r="U43" s="682"/>
      <c r="V43" s="682"/>
      <c r="W43" s="682"/>
      <c r="X43" s="682"/>
      <c r="Y43" s="682"/>
      <c r="Z43" s="682"/>
    </row>
    <row r="44" spans="1:26" ht="4.5" customHeight="1">
      <c r="A44" s="682"/>
      <c r="B44" s="750"/>
      <c r="C44" s="751"/>
      <c r="D44" s="752"/>
      <c r="E44" s="752"/>
      <c r="F44" s="752"/>
      <c r="G44" s="753"/>
      <c r="H44" s="682"/>
      <c r="I44" s="748"/>
      <c r="J44" s="748"/>
      <c r="K44" s="682"/>
      <c r="L44" s="682"/>
      <c r="M44" s="682"/>
      <c r="N44" s="682"/>
      <c r="O44" s="682"/>
      <c r="P44" s="682"/>
      <c r="Q44" s="682"/>
      <c r="R44" s="682"/>
      <c r="S44" s="682"/>
      <c r="T44" s="682"/>
      <c r="U44" s="682"/>
      <c r="V44" s="682"/>
      <c r="W44" s="682"/>
      <c r="X44" s="682"/>
      <c r="Y44" s="682"/>
      <c r="Z44" s="682"/>
    </row>
    <row r="45" spans="1:26" ht="15">
      <c r="A45" s="682"/>
      <c r="B45" s="1760" t="s">
        <v>1737</v>
      </c>
      <c r="C45" s="1722"/>
      <c r="D45" s="1722"/>
      <c r="E45" s="1722"/>
      <c r="F45" s="1722"/>
      <c r="G45" s="1761"/>
      <c r="H45" s="682"/>
      <c r="I45" s="748"/>
      <c r="J45" s="748"/>
      <c r="K45" s="682"/>
      <c r="L45" s="682"/>
      <c r="M45" s="682"/>
      <c r="N45" s="682"/>
      <c r="O45" s="682"/>
      <c r="P45" s="682"/>
      <c r="Q45" s="682"/>
      <c r="R45" s="682"/>
      <c r="S45" s="682"/>
      <c r="T45" s="682"/>
      <c r="U45" s="682"/>
      <c r="V45" s="682"/>
      <c r="W45" s="682"/>
      <c r="X45" s="682"/>
      <c r="Y45" s="682"/>
      <c r="Z45" s="682"/>
    </row>
    <row r="46" spans="1:26" ht="15">
      <c r="A46" s="682"/>
      <c r="B46" s="1764" t="s">
        <v>1738</v>
      </c>
      <c r="C46" s="1765"/>
      <c r="D46" s="1765"/>
      <c r="E46" s="1765"/>
      <c r="F46" s="1765"/>
      <c r="G46" s="1766"/>
      <c r="H46" s="682"/>
      <c r="I46" s="748"/>
      <c r="J46" s="748"/>
      <c r="K46" s="682"/>
      <c r="L46" s="682"/>
      <c r="M46" s="682"/>
      <c r="N46" s="682"/>
      <c r="O46" s="682"/>
      <c r="P46" s="682"/>
      <c r="Q46" s="682"/>
      <c r="R46" s="682"/>
      <c r="S46" s="682"/>
      <c r="T46" s="682"/>
      <c r="U46" s="682"/>
      <c r="V46" s="682"/>
      <c r="W46" s="682"/>
      <c r="X46" s="682"/>
      <c r="Y46" s="682"/>
      <c r="Z46" s="682"/>
    </row>
    <row r="47" spans="1:26" ht="15">
      <c r="A47" s="682"/>
      <c r="B47" s="754">
        <v>1</v>
      </c>
      <c r="C47" s="775" t="s">
        <v>1730</v>
      </c>
      <c r="D47" s="756" t="s">
        <v>1731</v>
      </c>
      <c r="E47" s="776">
        <v>1.96</v>
      </c>
      <c r="F47" s="1783">
        <f>E52/(E41+E52)</f>
        <v>0.12480376766091052</v>
      </c>
      <c r="G47" s="1786">
        <f>G34*F47</f>
        <v>2358.7912087912086</v>
      </c>
      <c r="H47" s="682"/>
      <c r="I47" s="748"/>
      <c r="J47" s="748"/>
      <c r="K47" s="682"/>
      <c r="L47" s="682"/>
      <c r="M47" s="682"/>
      <c r="N47" s="682"/>
      <c r="O47" s="682"/>
      <c r="P47" s="682"/>
      <c r="Q47" s="682"/>
      <c r="R47" s="682"/>
      <c r="S47" s="682"/>
      <c r="T47" s="682"/>
      <c r="U47" s="682"/>
      <c r="V47" s="682"/>
      <c r="W47" s="682"/>
      <c r="X47" s="682"/>
      <c r="Y47" s="682"/>
      <c r="Z47" s="682"/>
    </row>
    <row r="48" spans="1:26" ht="15">
      <c r="A48" s="682"/>
      <c r="B48" s="765">
        <v>2</v>
      </c>
      <c r="C48" s="785" t="s">
        <v>1739</v>
      </c>
      <c r="D48" s="767" t="s">
        <v>1731</v>
      </c>
      <c r="E48" s="786">
        <v>1.51</v>
      </c>
      <c r="F48" s="1784"/>
      <c r="G48" s="1787"/>
      <c r="H48" s="682"/>
      <c r="I48" s="748"/>
      <c r="J48" s="748"/>
      <c r="K48" s="682"/>
      <c r="L48" s="682"/>
      <c r="M48" s="682"/>
      <c r="N48" s="682"/>
      <c r="O48" s="682"/>
      <c r="P48" s="682"/>
      <c r="Q48" s="682"/>
      <c r="R48" s="682"/>
      <c r="S48" s="682"/>
      <c r="T48" s="682"/>
      <c r="U48" s="682"/>
      <c r="V48" s="682"/>
      <c r="W48" s="682"/>
      <c r="X48" s="682"/>
      <c r="Y48" s="682"/>
      <c r="Z48" s="682"/>
    </row>
    <row r="49" spans="1:26" ht="15">
      <c r="A49" s="682"/>
      <c r="B49" s="754">
        <v>3</v>
      </c>
      <c r="C49" s="775" t="s">
        <v>1740</v>
      </c>
      <c r="D49" s="756" t="s">
        <v>1731</v>
      </c>
      <c r="E49" s="776">
        <v>0.68</v>
      </c>
      <c r="F49" s="1772"/>
      <c r="G49" s="1776"/>
      <c r="H49" s="682"/>
      <c r="I49" s="748"/>
      <c r="J49" s="748"/>
      <c r="K49" s="682"/>
      <c r="L49" s="682"/>
      <c r="M49" s="682"/>
      <c r="N49" s="682"/>
      <c r="O49" s="682"/>
      <c r="P49" s="682"/>
      <c r="Q49" s="682"/>
      <c r="R49" s="682"/>
      <c r="S49" s="682"/>
      <c r="T49" s="682"/>
      <c r="U49" s="682"/>
      <c r="V49" s="682"/>
      <c r="W49" s="682"/>
      <c r="X49" s="682"/>
      <c r="Y49" s="682"/>
      <c r="Z49" s="682"/>
    </row>
    <row r="50" spans="1:26" ht="15">
      <c r="A50" s="682"/>
      <c r="B50" s="765">
        <v>4</v>
      </c>
      <c r="C50" s="785" t="s">
        <v>1741</v>
      </c>
      <c r="D50" s="767" t="s">
        <v>1731</v>
      </c>
      <c r="E50" s="786">
        <v>0.08</v>
      </c>
      <c r="F50" s="1785"/>
      <c r="G50" s="1788"/>
      <c r="H50" s="682"/>
      <c r="I50" s="748"/>
      <c r="J50" s="748"/>
      <c r="K50" s="682"/>
      <c r="L50" s="682"/>
      <c r="M50" s="682"/>
      <c r="N50" s="682"/>
      <c r="O50" s="682"/>
      <c r="P50" s="682"/>
      <c r="Q50" s="682"/>
      <c r="R50" s="682"/>
      <c r="S50" s="682"/>
      <c r="T50" s="682"/>
      <c r="U50" s="682"/>
      <c r="V50" s="682"/>
      <c r="W50" s="682"/>
      <c r="X50" s="682"/>
      <c r="Y50" s="682"/>
      <c r="Z50" s="682"/>
    </row>
    <row r="51" spans="1:26" ht="15">
      <c r="A51" s="682"/>
      <c r="B51" s="699"/>
      <c r="C51" s="701"/>
      <c r="D51" s="727"/>
      <c r="E51" s="777"/>
      <c r="F51" s="777"/>
      <c r="G51" s="778"/>
      <c r="H51" s="682"/>
      <c r="I51" s="748"/>
      <c r="J51" s="748"/>
      <c r="K51" s="682"/>
      <c r="L51" s="682"/>
      <c r="M51" s="682"/>
      <c r="N51" s="682"/>
      <c r="O51" s="682"/>
      <c r="P51" s="682"/>
      <c r="Q51" s="682"/>
      <c r="R51" s="682"/>
      <c r="S51" s="682"/>
      <c r="T51" s="682"/>
      <c r="U51" s="682"/>
      <c r="V51" s="682"/>
      <c r="W51" s="682"/>
      <c r="X51" s="682"/>
      <c r="Y51" s="682"/>
      <c r="Z51" s="682"/>
    </row>
    <row r="52" spans="1:26" ht="15">
      <c r="A52" s="682"/>
      <c r="B52" s="787"/>
      <c r="C52" s="788" t="s">
        <v>1736</v>
      </c>
      <c r="D52" s="767" t="s">
        <v>1731</v>
      </c>
      <c r="E52" s="789">
        <f>SUM(E50+E48)</f>
        <v>1.59</v>
      </c>
      <c r="F52" s="790"/>
      <c r="G52" s="791"/>
      <c r="H52" s="682"/>
      <c r="I52" s="748"/>
      <c r="J52" s="748"/>
      <c r="K52" s="682"/>
      <c r="L52" s="682"/>
      <c r="M52" s="682"/>
      <c r="N52" s="682"/>
      <c r="O52" s="682"/>
      <c r="P52" s="682"/>
      <c r="Q52" s="682"/>
      <c r="R52" s="682"/>
      <c r="S52" s="682"/>
      <c r="T52" s="682"/>
      <c r="U52" s="682"/>
      <c r="V52" s="682"/>
      <c r="W52" s="682"/>
      <c r="X52" s="682"/>
      <c r="Y52" s="682"/>
      <c r="Z52" s="682"/>
    </row>
    <row r="53" spans="1:26" ht="15">
      <c r="A53" s="682"/>
      <c r="B53" s="1782" t="s">
        <v>1491</v>
      </c>
      <c r="C53" s="1722"/>
      <c r="D53" s="1722"/>
      <c r="E53" s="1722"/>
      <c r="F53" s="1720"/>
      <c r="G53" s="784">
        <f>G34*F47</f>
        <v>2358.7912087912086</v>
      </c>
      <c r="H53" s="682"/>
      <c r="I53" s="748"/>
      <c r="J53" s="748"/>
      <c r="K53" s="682"/>
      <c r="L53" s="682"/>
      <c r="M53" s="682"/>
      <c r="N53" s="682"/>
      <c r="O53" s="682"/>
      <c r="P53" s="682"/>
      <c r="Q53" s="682"/>
      <c r="R53" s="682"/>
      <c r="S53" s="682"/>
      <c r="T53" s="682"/>
      <c r="U53" s="682"/>
      <c r="V53" s="682"/>
      <c r="W53" s="682"/>
      <c r="X53" s="682"/>
      <c r="Y53" s="682"/>
      <c r="Z53" s="682"/>
    </row>
    <row r="54" spans="1:26" ht="1.5" customHeight="1">
      <c r="A54" s="682"/>
      <c r="B54" s="792"/>
      <c r="C54" s="793"/>
      <c r="D54" s="794"/>
      <c r="E54" s="794"/>
      <c r="F54" s="794"/>
      <c r="G54" s="795"/>
      <c r="H54" s="682"/>
      <c r="I54" s="748"/>
      <c r="J54" s="748"/>
      <c r="K54" s="682"/>
      <c r="L54" s="682"/>
      <c r="M54" s="682"/>
      <c r="N54" s="682"/>
      <c r="O54" s="682"/>
      <c r="P54" s="682"/>
      <c r="Q54" s="682"/>
      <c r="R54" s="682"/>
      <c r="S54" s="682"/>
      <c r="T54" s="682"/>
      <c r="U54" s="682"/>
      <c r="V54" s="682"/>
      <c r="W54" s="682"/>
      <c r="X54" s="682"/>
      <c r="Y54" s="682"/>
      <c r="Z54" s="682"/>
    </row>
    <row r="55" spans="1:26" ht="15">
      <c r="A55" s="682"/>
      <c r="B55" s="1750" t="s">
        <v>1742</v>
      </c>
      <c r="C55" s="1751"/>
      <c r="D55" s="1751"/>
      <c r="E55" s="1751"/>
      <c r="F55" s="1751"/>
      <c r="G55" s="1752"/>
      <c r="H55" s="682"/>
      <c r="I55" s="748"/>
      <c r="J55" s="748"/>
      <c r="K55" s="682"/>
      <c r="L55" s="682"/>
      <c r="M55" s="682"/>
      <c r="N55" s="682"/>
      <c r="O55" s="682"/>
      <c r="P55" s="682"/>
      <c r="Q55" s="682"/>
      <c r="R55" s="682"/>
      <c r="S55" s="682"/>
      <c r="T55" s="682"/>
      <c r="U55" s="682"/>
      <c r="V55" s="682"/>
      <c r="W55" s="682"/>
      <c r="X55" s="682"/>
      <c r="Y55" s="682"/>
      <c r="Z55" s="682"/>
    </row>
    <row r="56" spans="1:26" ht="15">
      <c r="A56" s="682"/>
      <c r="B56" s="1742" t="s">
        <v>1743</v>
      </c>
      <c r="C56" s="1743"/>
      <c r="D56" s="1743"/>
      <c r="E56" s="1743"/>
      <c r="F56" s="1743"/>
      <c r="G56" s="1744"/>
      <c r="H56" s="682"/>
      <c r="I56" s="796" t="s">
        <v>1744</v>
      </c>
      <c r="J56" s="748"/>
      <c r="K56" s="682"/>
      <c r="L56" s="797" t="s">
        <v>1745</v>
      </c>
      <c r="M56" s="682"/>
      <c r="N56" s="682"/>
      <c r="O56" s="682"/>
      <c r="P56" s="682"/>
      <c r="Q56" s="682"/>
      <c r="R56" s="682"/>
      <c r="S56" s="682"/>
      <c r="T56" s="682"/>
      <c r="U56" s="682"/>
      <c r="V56" s="682"/>
      <c r="W56" s="682"/>
      <c r="X56" s="682"/>
      <c r="Y56" s="682"/>
      <c r="Z56" s="682"/>
    </row>
    <row r="57" spans="1:26" ht="15">
      <c r="A57" s="682"/>
      <c r="B57" s="754">
        <v>1</v>
      </c>
      <c r="C57" s="755" t="s">
        <v>1746</v>
      </c>
      <c r="D57" s="756" t="s">
        <v>1747</v>
      </c>
      <c r="E57" s="757">
        <f>'20 NHU ADD MSheet'!J202</f>
        <v>1.7310972839506173</v>
      </c>
      <c r="F57" s="757">
        <f>'STEEL WORK RATE'!F34</f>
        <v>557.35680000000002</v>
      </c>
      <c r="G57" s="758">
        <f t="shared" ref="G57:G63" si="2">E57*F57</f>
        <v>964.83884267140752</v>
      </c>
      <c r="H57" s="682"/>
      <c r="I57" s="798">
        <f>120*F57/1000</f>
        <v>66.882816000000005</v>
      </c>
      <c r="J57" s="798">
        <f t="shared" ref="J57:J63" si="3">I57*E57</f>
        <v>115.78066112056891</v>
      </c>
      <c r="K57" s="682"/>
      <c r="L57" s="797" t="s">
        <v>1748</v>
      </c>
      <c r="M57" s="682"/>
      <c r="N57" s="682"/>
      <c r="O57" s="682"/>
      <c r="P57" s="682"/>
      <c r="Q57" s="682"/>
      <c r="R57" s="682"/>
      <c r="S57" s="682"/>
      <c r="T57" s="682"/>
      <c r="U57" s="682"/>
      <c r="V57" s="682"/>
      <c r="W57" s="682"/>
      <c r="X57" s="682"/>
      <c r="Y57" s="682"/>
      <c r="Z57" s="682"/>
    </row>
    <row r="58" spans="1:26" ht="15">
      <c r="A58" s="682"/>
      <c r="B58" s="759">
        <v>2</v>
      </c>
      <c r="C58" s="760" t="s">
        <v>1749</v>
      </c>
      <c r="D58" s="761" t="s">
        <v>1747</v>
      </c>
      <c r="E58" s="762">
        <f>'20 NHU ADD MSheet'!J230</f>
        <v>0.90137283950617275</v>
      </c>
      <c r="F58" s="762">
        <f>'STEEL WORK RATE'!F34</f>
        <v>557.35680000000002</v>
      </c>
      <c r="G58" s="763">
        <f t="shared" si="2"/>
        <v>502.38628143407402</v>
      </c>
      <c r="H58" s="682"/>
      <c r="I58" s="798">
        <f t="shared" ref="I58:I60" si="4">150*F58/1000</f>
        <v>83.603520000000003</v>
      </c>
      <c r="J58" s="798">
        <f t="shared" si="3"/>
        <v>75.357942215111109</v>
      </c>
      <c r="K58" s="682"/>
      <c r="L58" s="797" t="s">
        <v>1750</v>
      </c>
      <c r="M58" s="682"/>
      <c r="N58" s="682"/>
      <c r="O58" s="682"/>
      <c r="P58" s="682"/>
      <c r="Q58" s="682"/>
      <c r="R58" s="682"/>
      <c r="S58" s="682"/>
      <c r="T58" s="682"/>
      <c r="U58" s="682"/>
      <c r="V58" s="682"/>
      <c r="W58" s="682"/>
      <c r="X58" s="682"/>
      <c r="Y58" s="682"/>
      <c r="Z58" s="682"/>
    </row>
    <row r="59" spans="1:26" ht="15">
      <c r="A59" s="682"/>
      <c r="B59" s="754">
        <v>3</v>
      </c>
      <c r="C59" s="755" t="s">
        <v>1751</v>
      </c>
      <c r="D59" s="756" t="s">
        <v>1747</v>
      </c>
      <c r="E59" s="757">
        <f>'20 NHU ADD MSheet'!J215</f>
        <v>5.5466666666666671E-2</v>
      </c>
      <c r="F59" s="757">
        <f>'STEEL WORK RATE'!L34</f>
        <v>585.49259999999992</v>
      </c>
      <c r="G59" s="758">
        <f t="shared" si="2"/>
        <v>32.47532288</v>
      </c>
      <c r="H59" s="682"/>
      <c r="I59" s="798">
        <f t="shared" si="4"/>
        <v>87.823889999999992</v>
      </c>
      <c r="J59" s="798">
        <f t="shared" si="3"/>
        <v>4.8712984319999997</v>
      </c>
      <c r="K59" s="682"/>
      <c r="L59" s="797" t="s">
        <v>1752</v>
      </c>
      <c r="M59" s="682"/>
      <c r="N59" s="682"/>
      <c r="O59" s="682"/>
      <c r="P59" s="682"/>
      <c r="Q59" s="682"/>
      <c r="R59" s="682"/>
      <c r="S59" s="682"/>
      <c r="T59" s="682"/>
      <c r="U59" s="682"/>
      <c r="V59" s="682"/>
      <c r="W59" s="682"/>
      <c r="X59" s="682"/>
      <c r="Y59" s="682"/>
      <c r="Z59" s="682"/>
    </row>
    <row r="60" spans="1:26" ht="24">
      <c r="A60" s="682"/>
      <c r="B60" s="759">
        <v>4</v>
      </c>
      <c r="C60" s="760" t="s">
        <v>1753</v>
      </c>
      <c r="D60" s="761" t="s">
        <v>1747</v>
      </c>
      <c r="E60" s="762">
        <f>'20 NHU ADD MSheet'!J252</f>
        <v>0.19062676543209875</v>
      </c>
      <c r="F60" s="762">
        <f>'STEEL WORK RATE'!R34</f>
        <v>585.49259999999992</v>
      </c>
      <c r="G60" s="763">
        <f t="shared" si="2"/>
        <v>111.61056052242961</v>
      </c>
      <c r="H60" s="682"/>
      <c r="I60" s="798">
        <f t="shared" si="4"/>
        <v>87.823889999999992</v>
      </c>
      <c r="J60" s="798">
        <f t="shared" si="3"/>
        <v>16.74158407836444</v>
      </c>
      <c r="K60" s="682"/>
      <c r="L60" s="682"/>
      <c r="M60" s="682"/>
      <c r="N60" s="682"/>
      <c r="O60" s="682"/>
      <c r="P60" s="682"/>
      <c r="Q60" s="682"/>
      <c r="R60" s="682"/>
      <c r="S60" s="682"/>
      <c r="T60" s="682"/>
      <c r="U60" s="682"/>
      <c r="V60" s="682"/>
      <c r="W60" s="682"/>
      <c r="X60" s="682"/>
      <c r="Y60" s="682"/>
      <c r="Z60" s="682"/>
    </row>
    <row r="61" spans="1:26" ht="15">
      <c r="A61" s="682"/>
      <c r="B61" s="754">
        <v>5</v>
      </c>
      <c r="C61" s="755" t="s">
        <v>1754</v>
      </c>
      <c r="D61" s="756" t="s">
        <v>1755</v>
      </c>
      <c r="E61" s="757">
        <f>'20 NHU ADD MSheet'!J267</f>
        <v>1.3669135802469135</v>
      </c>
      <c r="F61" s="757">
        <f>'STEEL WORK RATE'!F34</f>
        <v>557.35680000000002</v>
      </c>
      <c r="G61" s="758">
        <f t="shared" si="2"/>
        <v>761.85857896296295</v>
      </c>
      <c r="H61" s="682"/>
      <c r="I61" s="798">
        <f t="shared" ref="I61:I63" si="5">120*F61/1000</f>
        <v>66.882816000000005</v>
      </c>
      <c r="J61" s="798">
        <f t="shared" si="3"/>
        <v>91.423029475555552</v>
      </c>
      <c r="K61" s="682"/>
      <c r="L61" s="682"/>
      <c r="M61" s="682"/>
      <c r="N61" s="682"/>
      <c r="O61" s="682"/>
      <c r="P61" s="682"/>
      <c r="Q61" s="682"/>
      <c r="R61" s="682"/>
      <c r="S61" s="682"/>
      <c r="T61" s="682"/>
      <c r="U61" s="682"/>
      <c r="V61" s="682"/>
      <c r="W61" s="682"/>
      <c r="X61" s="682"/>
      <c r="Y61" s="682"/>
      <c r="Z61" s="682"/>
    </row>
    <row r="62" spans="1:26" ht="15">
      <c r="A62" s="682"/>
      <c r="B62" s="759">
        <v>6</v>
      </c>
      <c r="C62" s="760" t="s">
        <v>1756</v>
      </c>
      <c r="D62" s="761" t="s">
        <v>1755</v>
      </c>
      <c r="E62" s="762">
        <f>'20 NHU ADD MSheet'!J279</f>
        <v>6.0622222222222223E-2</v>
      </c>
      <c r="F62" s="762">
        <f>'STEEL WORK RATE'!L34</f>
        <v>585.49259999999992</v>
      </c>
      <c r="G62" s="763">
        <f t="shared" si="2"/>
        <v>35.493862506666666</v>
      </c>
      <c r="H62" s="682"/>
      <c r="I62" s="798">
        <f t="shared" si="5"/>
        <v>70.259111999999988</v>
      </c>
      <c r="J62" s="798">
        <f t="shared" si="3"/>
        <v>4.2592635007999995</v>
      </c>
      <c r="K62" s="682"/>
      <c r="L62" s="682"/>
      <c r="M62" s="682"/>
      <c r="N62" s="682"/>
      <c r="O62" s="682"/>
      <c r="P62" s="682"/>
      <c r="Q62" s="682"/>
      <c r="R62" s="682"/>
      <c r="S62" s="682"/>
      <c r="T62" s="682"/>
      <c r="U62" s="682"/>
      <c r="V62" s="682"/>
      <c r="W62" s="682"/>
      <c r="X62" s="682"/>
      <c r="Y62" s="682"/>
      <c r="Z62" s="682"/>
    </row>
    <row r="63" spans="1:26" ht="15">
      <c r="A63" s="682"/>
      <c r="B63" s="754">
        <v>7</v>
      </c>
      <c r="C63" s="755" t="s">
        <v>1757</v>
      </c>
      <c r="D63" s="756" t="s">
        <v>1755</v>
      </c>
      <c r="E63" s="757">
        <f>'20 NHU ADD MSheet'!J302</f>
        <v>3.5767703703703706</v>
      </c>
      <c r="F63" s="757">
        <f>'STEEL WORK RATE'!R34</f>
        <v>585.49259999999992</v>
      </c>
      <c r="G63" s="758">
        <f t="shared" si="2"/>
        <v>2094.1725837511108</v>
      </c>
      <c r="H63" s="682"/>
      <c r="I63" s="798">
        <f t="shared" si="5"/>
        <v>70.259111999999988</v>
      </c>
      <c r="J63" s="798">
        <f t="shared" si="3"/>
        <v>251.30071005013332</v>
      </c>
      <c r="K63" s="682"/>
      <c r="L63" s="682"/>
      <c r="M63" s="682"/>
      <c r="N63" s="682"/>
      <c r="O63" s="682"/>
      <c r="P63" s="682"/>
      <c r="Q63" s="682"/>
      <c r="R63" s="682"/>
      <c r="S63" s="682"/>
      <c r="T63" s="682"/>
      <c r="U63" s="682"/>
      <c r="V63" s="682"/>
      <c r="W63" s="682"/>
      <c r="X63" s="682"/>
      <c r="Y63" s="682"/>
      <c r="Z63" s="682"/>
    </row>
    <row r="64" spans="1:26" ht="15">
      <c r="A64" s="682"/>
      <c r="B64" s="704"/>
      <c r="C64" s="799"/>
      <c r="D64" s="705"/>
      <c r="E64" s="705"/>
      <c r="F64" s="705"/>
      <c r="G64" s="800"/>
      <c r="H64" s="682"/>
      <c r="I64" s="748"/>
      <c r="J64" s="748"/>
      <c r="K64" s="682"/>
      <c r="L64" s="682"/>
      <c r="M64" s="682"/>
      <c r="N64" s="682"/>
      <c r="O64" s="682"/>
      <c r="P64" s="682"/>
      <c r="Q64" s="682"/>
      <c r="R64" s="682"/>
      <c r="S64" s="682"/>
      <c r="T64" s="682"/>
      <c r="U64" s="682"/>
      <c r="V64" s="682"/>
      <c r="W64" s="682"/>
      <c r="X64" s="682"/>
      <c r="Y64" s="682"/>
      <c r="Z64" s="682"/>
    </row>
    <row r="65" spans="1:26" ht="15">
      <c r="A65" s="682"/>
      <c r="B65" s="1745" t="s">
        <v>1758</v>
      </c>
      <c r="C65" s="1738"/>
      <c r="D65" s="801"/>
      <c r="E65" s="801"/>
      <c r="F65" s="802" t="s">
        <v>1759</v>
      </c>
      <c r="G65" s="770">
        <f>SUM(G57:G64)</f>
        <v>4502.8360327286518</v>
      </c>
      <c r="H65" s="682"/>
      <c r="I65" s="798">
        <f>AVERAGE(I57:I64)</f>
        <v>76.219307999999984</v>
      </c>
      <c r="J65" s="798">
        <v>7.883</v>
      </c>
      <c r="K65" s="798">
        <f>I65*J65</f>
        <v>600.83680496399984</v>
      </c>
      <c r="L65" s="803">
        <f>K65*20</f>
        <v>12016.736099279997</v>
      </c>
      <c r="M65" s="682"/>
      <c r="N65" s="682"/>
      <c r="O65" s="682"/>
      <c r="P65" s="682"/>
      <c r="Q65" s="682"/>
      <c r="R65" s="682"/>
      <c r="S65" s="682"/>
      <c r="T65" s="682"/>
      <c r="U65" s="682"/>
      <c r="V65" s="682"/>
      <c r="W65" s="682"/>
      <c r="X65" s="682"/>
      <c r="Y65" s="682"/>
      <c r="Z65" s="682"/>
    </row>
    <row r="66" spans="1:26" ht="15">
      <c r="A66" s="682"/>
      <c r="B66" s="1746"/>
      <c r="C66" s="1747"/>
      <c r="D66" s="804"/>
      <c r="E66" s="804"/>
      <c r="F66" s="804" t="s">
        <v>1683</v>
      </c>
      <c r="G66" s="805">
        <f>G65*20</f>
        <v>90056.72065457303</v>
      </c>
      <c r="H66" s="682"/>
      <c r="I66" s="748"/>
      <c r="J66" s="748"/>
      <c r="K66" s="682"/>
      <c r="L66" s="682"/>
      <c r="M66" s="682"/>
      <c r="N66" s="682"/>
      <c r="O66" s="682"/>
      <c r="P66" s="682"/>
      <c r="Q66" s="682"/>
      <c r="R66" s="682"/>
      <c r="S66" s="682"/>
      <c r="T66" s="682"/>
      <c r="U66" s="682"/>
      <c r="V66" s="682"/>
      <c r="W66" s="682"/>
      <c r="X66" s="682"/>
      <c r="Y66" s="682"/>
      <c r="Z66" s="682"/>
    </row>
    <row r="67" spans="1:26" ht="15">
      <c r="A67" s="682"/>
      <c r="B67" s="1748"/>
      <c r="C67" s="1749"/>
      <c r="D67" s="806"/>
      <c r="E67" s="806"/>
      <c r="F67" s="806"/>
      <c r="G67" s="807"/>
      <c r="H67" s="682"/>
      <c r="I67" s="748"/>
      <c r="J67" s="748"/>
      <c r="K67" s="682"/>
      <c r="L67" s="682"/>
      <c r="M67" s="682"/>
      <c r="N67" s="682"/>
      <c r="O67" s="682"/>
      <c r="P67" s="682"/>
      <c r="Q67" s="682"/>
      <c r="R67" s="682"/>
      <c r="S67" s="682"/>
      <c r="T67" s="682"/>
      <c r="U67" s="682"/>
      <c r="V67" s="682"/>
      <c r="W67" s="682"/>
      <c r="X67" s="682"/>
      <c r="Y67" s="682"/>
      <c r="Z67" s="682"/>
    </row>
    <row r="68" spans="1:26" ht="4.5" customHeight="1">
      <c r="A68" s="682"/>
      <c r="B68" s="685"/>
      <c r="C68" s="684"/>
      <c r="D68" s="683"/>
      <c r="E68" s="683"/>
      <c r="F68" s="683"/>
      <c r="G68" s="686"/>
      <c r="H68" s="682"/>
      <c r="I68" s="748"/>
      <c r="J68" s="748"/>
      <c r="K68" s="682"/>
      <c r="L68" s="682"/>
      <c r="M68" s="682"/>
      <c r="N68" s="682"/>
      <c r="O68" s="682"/>
      <c r="P68" s="682"/>
      <c r="Q68" s="682"/>
      <c r="R68" s="682"/>
      <c r="S68" s="682"/>
      <c r="T68" s="682"/>
      <c r="U68" s="682"/>
      <c r="V68" s="682"/>
      <c r="W68" s="682"/>
      <c r="X68" s="682"/>
      <c r="Y68" s="682"/>
      <c r="Z68" s="682"/>
    </row>
    <row r="69" spans="1:26" ht="15">
      <c r="A69" s="682"/>
      <c r="B69" s="1750" t="s">
        <v>1760</v>
      </c>
      <c r="C69" s="1751"/>
      <c r="D69" s="1751"/>
      <c r="E69" s="1751"/>
      <c r="F69" s="1751"/>
      <c r="G69" s="1752"/>
      <c r="H69" s="682"/>
      <c r="I69" s="748"/>
      <c r="J69" s="748"/>
      <c r="K69" s="682"/>
      <c r="L69" s="682"/>
      <c r="M69" s="682"/>
      <c r="N69" s="682"/>
      <c r="O69" s="682"/>
      <c r="P69" s="682"/>
      <c r="Q69" s="682"/>
      <c r="R69" s="682"/>
      <c r="S69" s="682"/>
      <c r="T69" s="682"/>
      <c r="U69" s="682"/>
      <c r="V69" s="682"/>
      <c r="W69" s="682"/>
      <c r="X69" s="682"/>
      <c r="Y69" s="682"/>
      <c r="Z69" s="682"/>
    </row>
    <row r="70" spans="1:26" ht="15">
      <c r="A70" s="682"/>
      <c r="B70" s="1742" t="s">
        <v>1761</v>
      </c>
      <c r="C70" s="1743"/>
      <c r="D70" s="1743"/>
      <c r="E70" s="1743"/>
      <c r="F70" s="1743"/>
      <c r="G70" s="1744"/>
      <c r="H70" s="682"/>
      <c r="I70" s="748"/>
      <c r="J70" s="748"/>
      <c r="K70" s="682"/>
      <c r="L70" s="682"/>
      <c r="M70" s="682"/>
      <c r="N70" s="682"/>
      <c r="O70" s="682"/>
      <c r="P70" s="682"/>
      <c r="Q70" s="682"/>
      <c r="R70" s="682"/>
      <c r="S70" s="682"/>
      <c r="T70" s="682"/>
      <c r="U70" s="682"/>
      <c r="V70" s="682"/>
      <c r="W70" s="682"/>
      <c r="X70" s="682"/>
      <c r="Y70" s="682"/>
      <c r="Z70" s="682"/>
    </row>
    <row r="71" spans="1:26" ht="15">
      <c r="A71" s="682"/>
      <c r="B71" s="754">
        <v>1</v>
      </c>
      <c r="C71" s="755" t="s">
        <v>1746</v>
      </c>
      <c r="D71" s="756" t="s">
        <v>1747</v>
      </c>
      <c r="E71" s="757">
        <f t="shared" ref="E71:E77" si="6">E57</f>
        <v>1.7310972839506173</v>
      </c>
      <c r="F71" s="757">
        <f>'STEEL WORK RATE'!F71</f>
        <v>501.08519999999993</v>
      </c>
      <c r="G71" s="758">
        <f t="shared" ref="G71:G77" si="7">E71*F71</f>
        <v>867.42722874785181</v>
      </c>
      <c r="H71" s="682"/>
      <c r="I71" s="798">
        <f>120*F71/1000</f>
        <v>60.130223999999991</v>
      </c>
      <c r="J71" s="798">
        <f t="shared" ref="J71:J77" si="8">I71*E71</f>
        <v>104.0912674497422</v>
      </c>
      <c r="K71" s="682"/>
      <c r="L71" s="682"/>
      <c r="M71" s="682"/>
      <c r="N71" s="682"/>
      <c r="O71" s="682"/>
      <c r="P71" s="682"/>
      <c r="Q71" s="682"/>
      <c r="R71" s="682"/>
      <c r="S71" s="682"/>
      <c r="T71" s="682"/>
      <c r="U71" s="682"/>
      <c r="V71" s="682"/>
      <c r="W71" s="682"/>
      <c r="X71" s="682"/>
      <c r="Y71" s="682"/>
      <c r="Z71" s="682"/>
    </row>
    <row r="72" spans="1:26" ht="15">
      <c r="A72" s="682"/>
      <c r="B72" s="759">
        <v>2</v>
      </c>
      <c r="C72" s="760" t="s">
        <v>1749</v>
      </c>
      <c r="D72" s="761" t="s">
        <v>1747</v>
      </c>
      <c r="E72" s="762">
        <f t="shared" si="6"/>
        <v>0.90137283950617275</v>
      </c>
      <c r="F72" s="762">
        <f>'STEEL WORK RATE'!F71</f>
        <v>501.08519999999993</v>
      </c>
      <c r="G72" s="763">
        <f t="shared" si="7"/>
        <v>451.6645895585184</v>
      </c>
      <c r="H72" s="682"/>
      <c r="I72" s="798">
        <f t="shared" ref="I72:I74" si="9">150*F72/1000</f>
        <v>75.162779999999984</v>
      </c>
      <c r="J72" s="798">
        <f t="shared" si="8"/>
        <v>67.749688433777763</v>
      </c>
      <c r="K72" s="682"/>
      <c r="L72" s="682"/>
      <c r="M72" s="682"/>
      <c r="N72" s="682"/>
      <c r="O72" s="682"/>
      <c r="P72" s="682"/>
      <c r="Q72" s="682"/>
      <c r="R72" s="682"/>
      <c r="S72" s="682"/>
      <c r="T72" s="682"/>
      <c r="U72" s="682"/>
      <c r="V72" s="682"/>
      <c r="W72" s="682"/>
      <c r="X72" s="682"/>
      <c r="Y72" s="682"/>
      <c r="Z72" s="682"/>
    </row>
    <row r="73" spans="1:26" ht="15">
      <c r="A73" s="682"/>
      <c r="B73" s="754">
        <v>3</v>
      </c>
      <c r="C73" s="755" t="s">
        <v>1751</v>
      </c>
      <c r="D73" s="756" t="s">
        <v>1747</v>
      </c>
      <c r="E73" s="757">
        <f t="shared" si="6"/>
        <v>5.5466666666666671E-2</v>
      </c>
      <c r="F73" s="757">
        <f>'STEEL WORK RATE'!L71</f>
        <v>501.08519999999993</v>
      </c>
      <c r="G73" s="758">
        <f t="shared" si="7"/>
        <v>27.793525759999998</v>
      </c>
      <c r="H73" s="682"/>
      <c r="I73" s="798">
        <f t="shared" si="9"/>
        <v>75.162779999999984</v>
      </c>
      <c r="J73" s="798">
        <f t="shared" si="8"/>
        <v>4.1690288639999995</v>
      </c>
      <c r="K73" s="682"/>
      <c r="L73" s="682"/>
      <c r="M73" s="682"/>
      <c r="N73" s="682"/>
      <c r="O73" s="682"/>
      <c r="P73" s="682"/>
      <c r="Q73" s="682"/>
      <c r="R73" s="682"/>
      <c r="S73" s="682"/>
      <c r="T73" s="682"/>
      <c r="U73" s="682"/>
      <c r="V73" s="682"/>
      <c r="W73" s="682"/>
      <c r="X73" s="682"/>
      <c r="Y73" s="682"/>
      <c r="Z73" s="682"/>
    </row>
    <row r="74" spans="1:26" ht="24">
      <c r="A74" s="682"/>
      <c r="B74" s="759">
        <v>4</v>
      </c>
      <c r="C74" s="760" t="s">
        <v>1753</v>
      </c>
      <c r="D74" s="761" t="s">
        <v>1747</v>
      </c>
      <c r="E74" s="762">
        <f t="shared" si="6"/>
        <v>0.19062676543209875</v>
      </c>
      <c r="F74" s="762">
        <f>'STEEL WORK RATE'!R71</f>
        <v>515.15309999999999</v>
      </c>
      <c r="G74" s="763">
        <f t="shared" si="7"/>
        <v>98.201969155318508</v>
      </c>
      <c r="H74" s="682"/>
      <c r="I74" s="798">
        <f t="shared" si="9"/>
        <v>77.272964999999999</v>
      </c>
      <c r="J74" s="798">
        <f t="shared" si="8"/>
        <v>14.730295373297777</v>
      </c>
      <c r="K74" s="682"/>
      <c r="L74" s="682"/>
      <c r="M74" s="682"/>
      <c r="N74" s="682"/>
      <c r="O74" s="682"/>
      <c r="P74" s="682"/>
      <c r="Q74" s="682"/>
      <c r="R74" s="682"/>
      <c r="S74" s="682"/>
      <c r="T74" s="682"/>
      <c r="U74" s="682"/>
      <c r="V74" s="682"/>
      <c r="W74" s="682"/>
      <c r="X74" s="682"/>
      <c r="Y74" s="682"/>
      <c r="Z74" s="682"/>
    </row>
    <row r="75" spans="1:26" ht="15">
      <c r="A75" s="682"/>
      <c r="B75" s="754">
        <v>5</v>
      </c>
      <c r="C75" s="755" t="s">
        <v>1754</v>
      </c>
      <c r="D75" s="756" t="s">
        <v>1755</v>
      </c>
      <c r="E75" s="757">
        <f t="shared" si="6"/>
        <v>1.3669135802469135</v>
      </c>
      <c r="F75" s="757">
        <f>'STEEL WORK RATE'!F71</f>
        <v>501.08519999999993</v>
      </c>
      <c r="G75" s="758">
        <f t="shared" si="7"/>
        <v>684.94016474074056</v>
      </c>
      <c r="H75" s="682"/>
      <c r="I75" s="798">
        <f t="shared" ref="I75:I77" si="10">120*F75/1000</f>
        <v>60.130223999999991</v>
      </c>
      <c r="J75" s="798">
        <f t="shared" si="8"/>
        <v>82.192819768888867</v>
      </c>
      <c r="K75" s="682"/>
      <c r="L75" s="682"/>
      <c r="M75" s="682"/>
      <c r="N75" s="682"/>
      <c r="O75" s="682"/>
      <c r="P75" s="682"/>
      <c r="Q75" s="682"/>
      <c r="R75" s="682"/>
      <c r="S75" s="682"/>
      <c r="T75" s="682"/>
      <c r="U75" s="682"/>
      <c r="V75" s="682"/>
      <c r="W75" s="682"/>
      <c r="X75" s="682"/>
      <c r="Y75" s="682"/>
      <c r="Z75" s="682"/>
    </row>
    <row r="76" spans="1:26" ht="15">
      <c r="A76" s="682"/>
      <c r="B76" s="759">
        <v>6</v>
      </c>
      <c r="C76" s="760" t="s">
        <v>1756</v>
      </c>
      <c r="D76" s="761" t="s">
        <v>1755</v>
      </c>
      <c r="E76" s="762">
        <f t="shared" si="6"/>
        <v>6.0622222222222223E-2</v>
      </c>
      <c r="F76" s="762">
        <f>'STEEL WORK RATE'!L71</f>
        <v>501.08519999999993</v>
      </c>
      <c r="G76" s="763">
        <f t="shared" si="7"/>
        <v>30.376898346666664</v>
      </c>
      <c r="H76" s="682"/>
      <c r="I76" s="798">
        <f t="shared" si="10"/>
        <v>60.130223999999991</v>
      </c>
      <c r="J76" s="798">
        <f t="shared" si="8"/>
        <v>3.6452278015999995</v>
      </c>
      <c r="K76" s="682"/>
      <c r="L76" s="682"/>
      <c r="M76" s="682"/>
      <c r="N76" s="682"/>
      <c r="O76" s="682"/>
      <c r="P76" s="682"/>
      <c r="Q76" s="682"/>
      <c r="R76" s="682"/>
      <c r="S76" s="682"/>
      <c r="T76" s="682"/>
      <c r="U76" s="682"/>
      <c r="V76" s="682"/>
      <c r="W76" s="682"/>
      <c r="X76" s="682"/>
      <c r="Y76" s="682"/>
      <c r="Z76" s="682"/>
    </row>
    <row r="77" spans="1:26" ht="15">
      <c r="A77" s="682"/>
      <c r="B77" s="754">
        <v>7</v>
      </c>
      <c r="C77" s="755" t="s">
        <v>1757</v>
      </c>
      <c r="D77" s="756" t="s">
        <v>1755</v>
      </c>
      <c r="E77" s="757">
        <f t="shared" si="6"/>
        <v>3.5767703703703706</v>
      </c>
      <c r="F77" s="757">
        <f>'STEEL WORK RATE'!R71</f>
        <v>515.15309999999999</v>
      </c>
      <c r="G77" s="758">
        <f t="shared" si="7"/>
        <v>1842.5843442844446</v>
      </c>
      <c r="H77" s="682"/>
      <c r="I77" s="798">
        <f t="shared" si="10"/>
        <v>61.818372000000004</v>
      </c>
      <c r="J77" s="798">
        <f t="shared" si="8"/>
        <v>221.11012131413335</v>
      </c>
      <c r="K77" s="682"/>
      <c r="L77" s="682"/>
      <c r="M77" s="682"/>
      <c r="N77" s="682"/>
      <c r="O77" s="682"/>
      <c r="P77" s="682"/>
      <c r="Q77" s="682"/>
      <c r="R77" s="682"/>
      <c r="S77" s="682"/>
      <c r="T77" s="682"/>
      <c r="U77" s="682"/>
      <c r="V77" s="682"/>
      <c r="W77" s="682"/>
      <c r="X77" s="682"/>
      <c r="Y77" s="682"/>
      <c r="Z77" s="682"/>
    </row>
    <row r="78" spans="1:26" ht="15">
      <c r="A78" s="682"/>
      <c r="B78" s="704"/>
      <c r="C78" s="799"/>
      <c r="D78" s="705"/>
      <c r="E78" s="705"/>
      <c r="F78" s="705"/>
      <c r="G78" s="800"/>
      <c r="H78" s="682"/>
      <c r="I78" s="748"/>
      <c r="J78" s="748"/>
      <c r="K78" s="682"/>
      <c r="L78" s="682"/>
      <c r="M78" s="682"/>
      <c r="N78" s="682"/>
      <c r="O78" s="682"/>
      <c r="P78" s="682"/>
      <c r="Q78" s="682"/>
      <c r="R78" s="682"/>
      <c r="S78" s="682"/>
      <c r="T78" s="682"/>
      <c r="U78" s="682"/>
      <c r="V78" s="682"/>
      <c r="W78" s="682"/>
      <c r="X78" s="682"/>
      <c r="Y78" s="682"/>
      <c r="Z78" s="682"/>
    </row>
    <row r="79" spans="1:26" ht="15">
      <c r="A79" s="682"/>
      <c r="B79" s="1745" t="s">
        <v>1758</v>
      </c>
      <c r="C79" s="1793"/>
      <c r="D79" s="801"/>
      <c r="E79" s="801"/>
      <c r="F79" s="802" t="s">
        <v>1762</v>
      </c>
      <c r="G79" s="770">
        <f>SUM(G71:G78)</f>
        <v>4002.9887205935402</v>
      </c>
      <c r="H79" s="682"/>
      <c r="I79" s="798">
        <f>AVERAGE(I71:I78)</f>
        <v>67.115366999999992</v>
      </c>
      <c r="J79" s="798">
        <v>7.883</v>
      </c>
      <c r="K79" s="798">
        <f>I79*J79</f>
        <v>529.07043806099989</v>
      </c>
      <c r="L79" s="808">
        <f>K79*20</f>
        <v>10581.408761219998</v>
      </c>
      <c r="M79" s="682"/>
      <c r="N79" s="682"/>
      <c r="O79" s="682"/>
      <c r="P79" s="682"/>
      <c r="Q79" s="682"/>
      <c r="R79" s="682"/>
      <c r="S79" s="682"/>
      <c r="T79" s="682"/>
      <c r="U79" s="682"/>
      <c r="V79" s="682"/>
      <c r="W79" s="682"/>
      <c r="X79" s="682"/>
      <c r="Y79" s="682"/>
      <c r="Z79" s="682"/>
    </row>
    <row r="80" spans="1:26" ht="15">
      <c r="A80" s="682"/>
      <c r="B80" s="1746"/>
      <c r="C80" s="1794"/>
      <c r="D80" s="809"/>
      <c r="E80" s="809"/>
      <c r="F80" s="810" t="s">
        <v>1685</v>
      </c>
      <c r="G80" s="811">
        <f>G79*20</f>
        <v>80059.774411870807</v>
      </c>
      <c r="H80" s="682"/>
      <c r="I80" s="748"/>
      <c r="J80" s="748"/>
      <c r="K80" s="682"/>
      <c r="L80" s="682"/>
      <c r="M80" s="682"/>
      <c r="N80" s="682"/>
      <c r="O80" s="682"/>
      <c r="P80" s="682"/>
      <c r="Q80" s="682"/>
      <c r="R80" s="682"/>
      <c r="S80" s="682"/>
      <c r="T80" s="682"/>
      <c r="U80" s="682"/>
      <c r="V80" s="682"/>
      <c r="W80" s="682"/>
      <c r="X80" s="682"/>
      <c r="Y80" s="682"/>
      <c r="Z80" s="682"/>
    </row>
    <row r="81" spans="1:26" ht="3.75" customHeight="1">
      <c r="A81" s="682"/>
      <c r="B81" s="685"/>
      <c r="C81" s="684"/>
      <c r="D81" s="683"/>
      <c r="E81" s="683"/>
      <c r="F81" s="683"/>
      <c r="G81" s="686"/>
      <c r="H81" s="682"/>
      <c r="I81" s="748"/>
      <c r="J81" s="748"/>
      <c r="K81" s="682"/>
      <c r="L81" s="812"/>
      <c r="M81" s="682"/>
      <c r="N81" s="682"/>
      <c r="O81" s="682"/>
      <c r="P81" s="682"/>
      <c r="Q81" s="682"/>
      <c r="R81" s="682"/>
      <c r="S81" s="682"/>
      <c r="T81" s="682"/>
      <c r="U81" s="682"/>
      <c r="V81" s="682"/>
      <c r="W81" s="682"/>
      <c r="X81" s="682"/>
      <c r="Y81" s="682"/>
      <c r="Z81" s="682"/>
    </row>
    <row r="82" spans="1:26" ht="15">
      <c r="A82" s="682"/>
      <c r="B82" s="1795"/>
      <c r="C82" s="1789" t="s">
        <v>1763</v>
      </c>
      <c r="D82" s="1790"/>
      <c r="E82" s="1637"/>
      <c r="F82" s="1791" t="s">
        <v>1683</v>
      </c>
      <c r="G82" s="1792">
        <f>G65-G79</f>
        <v>499.84731213511168</v>
      </c>
      <c r="H82" s="682"/>
      <c r="I82" s="748"/>
      <c r="J82" s="748"/>
      <c r="K82" s="682"/>
      <c r="L82" s="808">
        <f>L65-L79</f>
        <v>1435.3273380599985</v>
      </c>
      <c r="M82" s="682"/>
      <c r="N82" s="682"/>
      <c r="O82" s="682"/>
      <c r="P82" s="682"/>
      <c r="Q82" s="682"/>
      <c r="R82" s="682"/>
      <c r="S82" s="682"/>
      <c r="T82" s="682"/>
      <c r="U82" s="682"/>
      <c r="V82" s="682"/>
      <c r="W82" s="682"/>
      <c r="X82" s="682"/>
      <c r="Y82" s="682"/>
      <c r="Z82" s="682"/>
    </row>
    <row r="83" spans="1:26" ht="13.5" customHeight="1">
      <c r="A83" s="682"/>
      <c r="B83" s="1620"/>
      <c r="C83" s="1595"/>
      <c r="D83" s="1595"/>
      <c r="E83" s="1595"/>
      <c r="F83" s="1595"/>
      <c r="G83" s="1639"/>
      <c r="H83" s="682"/>
      <c r="I83" s="748"/>
      <c r="J83" s="748"/>
      <c r="K83" s="682"/>
      <c r="L83" s="682"/>
      <c r="M83" s="682"/>
      <c r="N83" s="682"/>
      <c r="O83" s="682"/>
      <c r="P83" s="682"/>
      <c r="Q83" s="682"/>
      <c r="R83" s="682"/>
      <c r="S83" s="682"/>
      <c r="T83" s="682"/>
      <c r="U83" s="682"/>
      <c r="V83" s="682"/>
      <c r="W83" s="682"/>
      <c r="X83" s="682"/>
      <c r="Y83" s="682"/>
      <c r="Z83" s="682"/>
    </row>
    <row r="84" spans="1:26" ht="15">
      <c r="A84" s="682"/>
      <c r="B84" s="683"/>
      <c r="C84" s="684"/>
      <c r="D84" s="683"/>
      <c r="E84" s="683"/>
      <c r="F84" s="683"/>
      <c r="G84" s="683"/>
      <c r="H84" s="682"/>
      <c r="I84" s="748"/>
      <c r="J84" s="748"/>
      <c r="K84" s="682"/>
      <c r="L84" s="682"/>
      <c r="M84" s="682"/>
      <c r="N84" s="682"/>
      <c r="O84" s="682"/>
      <c r="P84" s="682"/>
      <c r="Q84" s="682"/>
      <c r="R84" s="682"/>
      <c r="S84" s="682"/>
      <c r="T84" s="682"/>
      <c r="U84" s="682"/>
      <c r="V84" s="682"/>
      <c r="W84" s="682"/>
      <c r="X84" s="682"/>
      <c r="Y84" s="682"/>
      <c r="Z84" s="682"/>
    </row>
    <row r="85" spans="1:26" ht="24" customHeight="1">
      <c r="A85" s="682"/>
      <c r="B85" s="1739" t="s">
        <v>1764</v>
      </c>
      <c r="C85" s="1600"/>
      <c r="D85" s="1600"/>
      <c r="E85" s="1600"/>
      <c r="F85" s="1600"/>
      <c r="G85" s="1600"/>
      <c r="H85" s="682"/>
      <c r="I85" s="748"/>
      <c r="J85" s="748"/>
      <c r="K85" s="682"/>
      <c r="L85" s="682"/>
      <c r="M85" s="682"/>
      <c r="N85" s="682"/>
      <c r="O85" s="682"/>
      <c r="P85" s="682"/>
      <c r="Q85" s="682"/>
      <c r="R85" s="682"/>
      <c r="S85" s="682"/>
      <c r="T85" s="682"/>
      <c r="U85" s="682"/>
      <c r="V85" s="682"/>
      <c r="W85" s="682"/>
      <c r="X85" s="682"/>
      <c r="Y85" s="682"/>
      <c r="Z85" s="682"/>
    </row>
    <row r="86" spans="1:26" ht="25.5">
      <c r="A86" s="682"/>
      <c r="B86" s="688" t="s">
        <v>1700</v>
      </c>
      <c r="C86" s="690" t="s">
        <v>1701</v>
      </c>
      <c r="D86" s="690" t="s">
        <v>114</v>
      </c>
      <c r="E86" s="690" t="s">
        <v>115</v>
      </c>
      <c r="F86" s="690" t="s">
        <v>1702</v>
      </c>
      <c r="G86" s="692" t="s">
        <v>1664</v>
      </c>
      <c r="H86" s="682"/>
      <c r="I86" s="748"/>
      <c r="J86" s="748"/>
      <c r="K86" s="682"/>
      <c r="L86" s="682"/>
      <c r="M86" s="682"/>
      <c r="N86" s="682"/>
      <c r="O86" s="682"/>
      <c r="P86" s="682"/>
      <c r="Q86" s="682"/>
      <c r="R86" s="682"/>
      <c r="S86" s="682"/>
      <c r="T86" s="682"/>
      <c r="U86" s="682"/>
      <c r="V86" s="682"/>
      <c r="W86" s="682"/>
      <c r="X86" s="682"/>
      <c r="Y86" s="682"/>
      <c r="Z86" s="682"/>
    </row>
    <row r="87" spans="1:26" ht="15">
      <c r="A87" s="682"/>
      <c r="B87" s="683">
        <v>1</v>
      </c>
      <c r="C87" s="684" t="s">
        <v>1765</v>
      </c>
      <c r="D87" s="683" t="s">
        <v>1706</v>
      </c>
      <c r="E87" s="734">
        <v>55</v>
      </c>
      <c r="F87" s="734">
        <v>355</v>
      </c>
      <c r="G87" s="734">
        <f>E87*F87</f>
        <v>19525</v>
      </c>
      <c r="H87" s="682"/>
      <c r="I87" s="748"/>
      <c r="J87" s="748"/>
      <c r="K87" s="682"/>
      <c r="L87" s="682"/>
      <c r="M87" s="682"/>
      <c r="N87" s="682"/>
      <c r="O87" s="682"/>
      <c r="P87" s="682"/>
      <c r="Q87" s="682"/>
      <c r="R87" s="682"/>
      <c r="S87" s="682"/>
      <c r="T87" s="682"/>
      <c r="U87" s="682"/>
      <c r="V87" s="682"/>
      <c r="W87" s="682"/>
      <c r="X87" s="682"/>
      <c r="Y87" s="682"/>
      <c r="Z87" s="682"/>
    </row>
    <row r="88" spans="1:26" ht="15">
      <c r="A88" s="682"/>
      <c r="B88" s="683"/>
      <c r="C88" s="684"/>
      <c r="D88" s="683"/>
      <c r="E88" s="683"/>
      <c r="F88" s="683"/>
      <c r="G88" s="683"/>
      <c r="H88" s="682"/>
      <c r="I88" s="748"/>
      <c r="J88" s="748"/>
      <c r="K88" s="682"/>
      <c r="L88" s="682"/>
      <c r="M88" s="682"/>
      <c r="N88" s="682"/>
      <c r="O88" s="682"/>
      <c r="P88" s="682"/>
      <c r="Q88" s="682"/>
      <c r="R88" s="682"/>
      <c r="S88" s="682"/>
      <c r="T88" s="682"/>
      <c r="U88" s="682"/>
      <c r="V88" s="682"/>
      <c r="W88" s="682"/>
      <c r="X88" s="682"/>
      <c r="Y88" s="682"/>
      <c r="Z88" s="682"/>
    </row>
    <row r="89" spans="1:26" ht="15">
      <c r="A89" s="682"/>
      <c r="B89" s="683"/>
      <c r="C89" s="684"/>
      <c r="D89" s="683"/>
      <c r="E89" s="683"/>
      <c r="F89" s="683"/>
      <c r="G89" s="683"/>
      <c r="H89" s="682"/>
      <c r="I89" s="748"/>
      <c r="J89" s="748"/>
      <c r="K89" s="682"/>
      <c r="L89" s="682"/>
      <c r="M89" s="682"/>
      <c r="N89" s="682"/>
      <c r="O89" s="682"/>
      <c r="P89" s="682"/>
      <c r="Q89" s="682"/>
      <c r="R89" s="682"/>
      <c r="S89" s="682"/>
      <c r="T89" s="682"/>
      <c r="U89" s="682"/>
      <c r="V89" s="682"/>
      <c r="W89" s="682"/>
      <c r="X89" s="682"/>
      <c r="Y89" s="682"/>
      <c r="Z89" s="682"/>
    </row>
    <row r="90" spans="1:26" ht="15">
      <c r="A90" s="682"/>
      <c r="B90" s="813"/>
      <c r="C90" s="814"/>
      <c r="D90" s="813"/>
      <c r="E90" s="813"/>
      <c r="F90" s="813" t="s">
        <v>1762</v>
      </c>
      <c r="G90" s="813">
        <f>SUM(G87:G89)</f>
        <v>19525</v>
      </c>
      <c r="H90" s="682"/>
      <c r="I90" s="748"/>
      <c r="J90" s="748"/>
      <c r="K90" s="682"/>
      <c r="L90" s="682"/>
      <c r="M90" s="682"/>
      <c r="N90" s="682"/>
      <c r="O90" s="682"/>
      <c r="P90" s="682"/>
      <c r="Q90" s="682"/>
      <c r="R90" s="682"/>
      <c r="S90" s="682"/>
      <c r="T90" s="682"/>
      <c r="U90" s="682"/>
      <c r="V90" s="682"/>
      <c r="W90" s="682"/>
      <c r="X90" s="682"/>
      <c r="Y90" s="682"/>
      <c r="Z90" s="682"/>
    </row>
    <row r="91" spans="1:26" ht="15">
      <c r="A91" s="682"/>
      <c r="B91" s="813"/>
      <c r="C91" s="814"/>
      <c r="D91" s="813"/>
      <c r="E91" s="813"/>
      <c r="F91" s="813" t="s">
        <v>1766</v>
      </c>
      <c r="G91" s="813">
        <f>G90*32</f>
        <v>624800</v>
      </c>
      <c r="H91" s="682"/>
      <c r="I91" s="748"/>
      <c r="J91" s="748"/>
      <c r="K91" s="682"/>
      <c r="L91" s="682"/>
      <c r="M91" s="682"/>
      <c r="N91" s="682"/>
      <c r="O91" s="682"/>
      <c r="P91" s="682"/>
      <c r="Q91" s="682"/>
      <c r="R91" s="682"/>
      <c r="S91" s="682"/>
      <c r="T91" s="682"/>
      <c r="U91" s="682"/>
      <c r="V91" s="682"/>
      <c r="W91" s="682"/>
      <c r="X91" s="682"/>
      <c r="Y91" s="682"/>
      <c r="Z91" s="682"/>
    </row>
    <row r="92" spans="1:26" ht="15">
      <c r="A92" s="682"/>
      <c r="B92" s="734"/>
      <c r="C92" s="815"/>
      <c r="D92" s="734"/>
      <c r="E92" s="734"/>
      <c r="F92" s="734"/>
      <c r="G92" s="734"/>
      <c r="H92" s="682"/>
      <c r="I92" s="748"/>
      <c r="J92" s="748"/>
      <c r="K92" s="682"/>
      <c r="L92" s="682"/>
      <c r="M92" s="682"/>
      <c r="N92" s="682"/>
      <c r="O92" s="682"/>
      <c r="P92" s="682"/>
      <c r="Q92" s="682"/>
      <c r="R92" s="682"/>
      <c r="S92" s="682"/>
      <c r="T92" s="682"/>
      <c r="U92" s="682"/>
      <c r="V92" s="682"/>
      <c r="W92" s="682"/>
      <c r="X92" s="682"/>
      <c r="Y92" s="682"/>
      <c r="Z92" s="682"/>
    </row>
    <row r="93" spans="1:26" ht="15">
      <c r="A93" s="682"/>
      <c r="B93" s="734"/>
      <c r="C93" s="815"/>
      <c r="D93" s="734"/>
      <c r="E93" s="734"/>
      <c r="F93" s="734"/>
      <c r="G93" s="734"/>
      <c r="H93" s="682"/>
      <c r="I93" s="748"/>
      <c r="J93" s="748"/>
      <c r="K93" s="682"/>
      <c r="L93" s="682"/>
      <c r="M93" s="682"/>
      <c r="N93" s="682"/>
      <c r="O93" s="682"/>
      <c r="P93" s="682"/>
      <c r="Q93" s="682"/>
      <c r="R93" s="682"/>
      <c r="S93" s="682"/>
      <c r="T93" s="682"/>
      <c r="U93" s="682"/>
      <c r="V93" s="682"/>
      <c r="W93" s="682"/>
      <c r="X93" s="682"/>
      <c r="Y93" s="682"/>
      <c r="Z93" s="682"/>
    </row>
    <row r="94" spans="1:26" ht="15">
      <c r="A94" s="682"/>
      <c r="B94" s="683"/>
      <c r="C94" s="684"/>
      <c r="D94" s="683"/>
      <c r="E94" s="683"/>
      <c r="F94" s="683"/>
      <c r="G94" s="683"/>
      <c r="H94" s="682"/>
      <c r="I94" s="748"/>
      <c r="J94" s="748"/>
      <c r="K94" s="682"/>
      <c r="L94" s="682"/>
      <c r="M94" s="682"/>
      <c r="N94" s="682"/>
      <c r="O94" s="682"/>
      <c r="P94" s="682"/>
      <c r="Q94" s="682"/>
      <c r="R94" s="682"/>
      <c r="S94" s="682"/>
      <c r="T94" s="682"/>
      <c r="U94" s="682"/>
      <c r="V94" s="682"/>
      <c r="W94" s="682"/>
      <c r="X94" s="682"/>
      <c r="Y94" s="682"/>
      <c r="Z94" s="682"/>
    </row>
    <row r="95" spans="1:26">
      <c r="A95" s="682"/>
      <c r="B95" s="1740" t="s">
        <v>1</v>
      </c>
      <c r="C95" s="1597"/>
      <c r="D95" s="1597"/>
      <c r="E95" s="1597"/>
      <c r="F95" s="1597"/>
      <c r="G95" s="1598"/>
      <c r="H95" s="682"/>
      <c r="I95" s="748"/>
      <c r="J95" s="748"/>
      <c r="K95" s="682"/>
      <c r="L95" s="682"/>
      <c r="M95" s="682"/>
      <c r="N95" s="682"/>
      <c r="O95" s="682"/>
      <c r="P95" s="682"/>
      <c r="Q95" s="682"/>
      <c r="R95" s="682"/>
      <c r="S95" s="682"/>
      <c r="T95" s="682"/>
      <c r="U95" s="682"/>
      <c r="V95" s="682"/>
      <c r="W95" s="682"/>
      <c r="X95" s="682"/>
      <c r="Y95" s="682"/>
      <c r="Z95" s="682"/>
    </row>
    <row r="96" spans="1:26" ht="15">
      <c r="A96" s="682"/>
      <c r="B96" s="816"/>
      <c r="C96" s="682"/>
      <c r="D96" s="682"/>
      <c r="E96" s="682"/>
      <c r="F96" s="817"/>
      <c r="G96" s="818"/>
      <c r="H96" s="682"/>
      <c r="I96" s="748"/>
      <c r="J96" s="748"/>
      <c r="K96" s="682"/>
      <c r="L96" s="682"/>
      <c r="M96" s="682"/>
      <c r="N96" s="682"/>
      <c r="O96" s="682"/>
      <c r="P96" s="682"/>
      <c r="Q96" s="682"/>
      <c r="R96" s="682"/>
      <c r="S96" s="682"/>
      <c r="T96" s="682"/>
      <c r="U96" s="682"/>
      <c r="V96" s="682"/>
      <c r="W96" s="682"/>
      <c r="X96" s="682"/>
      <c r="Y96" s="682"/>
      <c r="Z96" s="682"/>
    </row>
    <row r="97" spans="1:26" ht="18.75">
      <c r="A97" s="682"/>
      <c r="B97" s="1741" t="s">
        <v>1767</v>
      </c>
      <c r="C97" s="1726"/>
      <c r="D97" s="1726"/>
      <c r="E97" s="1726"/>
      <c r="F97" s="1726"/>
      <c r="G97" s="1727"/>
      <c r="H97" s="682"/>
      <c r="I97" s="748"/>
      <c r="J97" s="748"/>
      <c r="K97" s="682"/>
      <c r="L97" s="682"/>
      <c r="M97" s="682"/>
      <c r="N97" s="682"/>
      <c r="O97" s="682"/>
      <c r="P97" s="682"/>
      <c r="Q97" s="682"/>
      <c r="R97" s="682"/>
      <c r="S97" s="682"/>
      <c r="T97" s="682"/>
      <c r="U97" s="682"/>
      <c r="V97" s="682"/>
      <c r="W97" s="682"/>
      <c r="X97" s="682"/>
      <c r="Y97" s="682"/>
      <c r="Z97" s="682"/>
    </row>
    <row r="98" spans="1:26" ht="15">
      <c r="A98" s="682"/>
      <c r="B98" s="819" t="s">
        <v>1661</v>
      </c>
      <c r="C98" s="820" t="s">
        <v>1662</v>
      </c>
      <c r="D98" s="821" t="s">
        <v>1663</v>
      </c>
      <c r="E98" s="1753" t="s">
        <v>102</v>
      </c>
      <c r="F98" s="1720"/>
      <c r="G98" s="822" t="s">
        <v>1664</v>
      </c>
      <c r="H98" s="682"/>
      <c r="I98" s="748"/>
      <c r="J98" s="748"/>
      <c r="K98" s="682"/>
      <c r="L98" s="682"/>
      <c r="M98" s="682"/>
      <c r="N98" s="682"/>
      <c r="O98" s="682"/>
      <c r="P98" s="682"/>
      <c r="Q98" s="682"/>
      <c r="R98" s="682"/>
      <c r="S98" s="682"/>
      <c r="T98" s="682"/>
      <c r="U98" s="682"/>
      <c r="V98" s="682"/>
      <c r="W98" s="682"/>
      <c r="X98" s="682"/>
      <c r="Y98" s="682"/>
      <c r="Z98" s="682"/>
    </row>
    <row r="99" spans="1:26" ht="15">
      <c r="A99" s="682"/>
      <c r="B99" s="823" t="s">
        <v>1665</v>
      </c>
      <c r="C99" s="824" t="s">
        <v>1666</v>
      </c>
      <c r="D99" s="825" t="s">
        <v>1667</v>
      </c>
      <c r="E99" s="1754" t="str">
        <f>'SUM. OF ADD. WORKS (BILL NO. 4 '!B101</f>
        <v>SEC. 1</v>
      </c>
      <c r="F99" s="1729"/>
      <c r="G99" s="826">
        <f>'SUM. OF ADD. WORKS (BILL NO. 4 '!G110</f>
        <v>0</v>
      </c>
      <c r="H99" s="682"/>
      <c r="I99" s="748"/>
      <c r="J99" s="748"/>
      <c r="K99" s="682"/>
      <c r="L99" s="682"/>
      <c r="M99" s="682"/>
      <c r="N99" s="682"/>
      <c r="O99" s="682"/>
      <c r="P99" s="682"/>
      <c r="Q99" s="682"/>
      <c r="R99" s="682"/>
      <c r="S99" s="682"/>
      <c r="T99" s="682"/>
      <c r="U99" s="682"/>
      <c r="V99" s="682"/>
      <c r="W99" s="682"/>
      <c r="X99" s="682"/>
      <c r="Y99" s="682"/>
      <c r="Z99" s="682"/>
    </row>
    <row r="100" spans="1:26" ht="15">
      <c r="A100" s="682"/>
      <c r="B100" s="827"/>
      <c r="C100" s="828"/>
      <c r="D100" s="829"/>
      <c r="E100" s="1755"/>
      <c r="F100" s="1731"/>
      <c r="G100" s="830"/>
      <c r="H100" s="682"/>
      <c r="I100" s="748"/>
      <c r="J100" s="748"/>
      <c r="K100" s="682"/>
      <c r="L100" s="682"/>
      <c r="M100" s="682"/>
      <c r="N100" s="682"/>
      <c r="O100" s="682"/>
      <c r="P100" s="682"/>
      <c r="Q100" s="682"/>
      <c r="R100" s="682"/>
      <c r="S100" s="682"/>
      <c r="T100" s="682"/>
      <c r="U100" s="682"/>
      <c r="V100" s="682"/>
      <c r="W100" s="682"/>
      <c r="X100" s="682"/>
      <c r="Y100" s="682"/>
      <c r="Z100" s="682"/>
    </row>
    <row r="101" spans="1:26" ht="15">
      <c r="A101" s="682"/>
      <c r="B101" s="831" t="s">
        <v>1665</v>
      </c>
      <c r="C101" s="832" t="s">
        <v>1668</v>
      </c>
      <c r="D101" s="833" t="s">
        <v>1669</v>
      </c>
      <c r="E101" s="1756" t="str">
        <f>'APPENDIX - A'!F8</f>
        <v>10cm Blockwork to All Window Openings for UPVC Fixing (Sill Treatment)</v>
      </c>
      <c r="F101" s="1727"/>
      <c r="G101" s="834">
        <f>'APPENDIX - A'!H8</f>
        <v>713.29759999999976</v>
      </c>
      <c r="H101" s="682"/>
      <c r="I101" s="748"/>
      <c r="J101" s="748"/>
      <c r="K101" s="682"/>
      <c r="L101" s="682"/>
      <c r="M101" s="682"/>
      <c r="N101" s="682"/>
      <c r="O101" s="682"/>
      <c r="P101" s="682"/>
      <c r="Q101" s="682"/>
      <c r="R101" s="682"/>
      <c r="S101" s="682"/>
      <c r="T101" s="682"/>
      <c r="U101" s="682"/>
      <c r="V101" s="682"/>
      <c r="W101" s="682"/>
      <c r="X101" s="682"/>
      <c r="Y101" s="682"/>
      <c r="Z101" s="682"/>
    </row>
    <row r="102" spans="1:26" ht="15">
      <c r="A102" s="682"/>
      <c r="B102" s="827"/>
      <c r="C102" s="828"/>
      <c r="D102" s="829"/>
      <c r="E102" s="1755">
        <f>'APPENDIX - A'!F9</f>
        <v>0</v>
      </c>
      <c r="F102" s="1731"/>
      <c r="G102" s="835">
        <f>'APPENDIX - A'!H9</f>
        <v>0</v>
      </c>
      <c r="H102" s="682"/>
      <c r="I102" s="748"/>
      <c r="J102" s="748"/>
      <c r="K102" s="682"/>
      <c r="L102" s="682"/>
      <c r="M102" s="682"/>
      <c r="N102" s="682"/>
      <c r="O102" s="682"/>
      <c r="P102" s="682"/>
      <c r="Q102" s="682"/>
      <c r="R102" s="682"/>
      <c r="S102" s="682"/>
      <c r="T102" s="682"/>
      <c r="U102" s="682"/>
      <c r="V102" s="682"/>
      <c r="W102" s="682"/>
      <c r="X102" s="682"/>
      <c r="Y102" s="682"/>
      <c r="Z102" s="682"/>
    </row>
    <row r="103" spans="1:26" ht="15">
      <c r="A103" s="682"/>
      <c r="B103" s="831" t="s">
        <v>1670</v>
      </c>
      <c r="C103" s="832" t="s">
        <v>1668</v>
      </c>
      <c r="D103" s="833" t="s">
        <v>1671</v>
      </c>
      <c r="E103" s="1756" t="str">
        <f>'APPENDIX - A'!F10</f>
        <v>4.00m(L)  x 2.00m(w) x 2.5m(D) Deep RCC HOlding Tank</v>
      </c>
      <c r="F103" s="1727"/>
      <c r="G103" s="834">
        <f>'APPENDIX - A'!H10</f>
        <v>16541.208791208792</v>
      </c>
      <c r="H103" s="682"/>
      <c r="I103" s="748"/>
      <c r="J103" s="748"/>
      <c r="K103" s="682"/>
      <c r="L103" s="682"/>
      <c r="M103" s="682"/>
      <c r="N103" s="682"/>
      <c r="O103" s="682"/>
      <c r="P103" s="682"/>
      <c r="Q103" s="682"/>
      <c r="R103" s="682"/>
      <c r="S103" s="682"/>
      <c r="T103" s="682"/>
      <c r="U103" s="682"/>
      <c r="V103" s="682"/>
      <c r="W103" s="682"/>
      <c r="X103" s="682"/>
      <c r="Y103" s="682"/>
      <c r="Z103" s="682"/>
    </row>
    <row r="104" spans="1:26" ht="15">
      <c r="A104" s="682"/>
      <c r="B104" s="827"/>
      <c r="C104" s="828"/>
      <c r="D104" s="829"/>
      <c r="E104" s="1755">
        <f>'APPENDIX - A'!F11</f>
        <v>0</v>
      </c>
      <c r="F104" s="1731"/>
      <c r="G104" s="835">
        <f>'APPENDIX - A'!H11</f>
        <v>0</v>
      </c>
      <c r="H104" s="682"/>
      <c r="I104" s="748"/>
      <c r="J104" s="748"/>
      <c r="K104" s="682"/>
      <c r="L104" s="682"/>
      <c r="M104" s="682"/>
      <c r="N104" s="682"/>
      <c r="O104" s="682"/>
      <c r="P104" s="682"/>
      <c r="Q104" s="682"/>
      <c r="R104" s="682"/>
      <c r="S104" s="682"/>
      <c r="T104" s="682"/>
      <c r="U104" s="682"/>
      <c r="V104" s="682"/>
      <c r="W104" s="682"/>
      <c r="X104" s="682"/>
      <c r="Y104" s="682"/>
      <c r="Z104" s="682"/>
    </row>
    <row r="105" spans="1:26" ht="15">
      <c r="A105" s="682"/>
      <c r="B105" s="831" t="s">
        <v>1672</v>
      </c>
      <c r="C105" s="832" t="s">
        <v>1668</v>
      </c>
      <c r="D105" s="833" t="s">
        <v>1673</v>
      </c>
      <c r="E105" s="1756" t="str">
        <f>'APPENDIX - A'!F12</f>
        <v>1m Dia. × 2.5m Deep Soak Pit  - Concrete Ratio (12.48%)</v>
      </c>
      <c r="F105" s="1727"/>
      <c r="G105" s="834">
        <f>'APPENDIX - A'!H12</f>
        <v>2358.7912087912086</v>
      </c>
      <c r="H105" s="682"/>
      <c r="I105" s="748"/>
      <c r="J105" s="748"/>
      <c r="K105" s="682"/>
      <c r="L105" s="682"/>
      <c r="M105" s="682"/>
      <c r="N105" s="682"/>
      <c r="O105" s="682"/>
      <c r="P105" s="682"/>
      <c r="Q105" s="682"/>
      <c r="R105" s="682"/>
      <c r="S105" s="682"/>
      <c r="T105" s="682"/>
      <c r="U105" s="682"/>
      <c r="V105" s="682"/>
      <c r="W105" s="682"/>
      <c r="X105" s="682"/>
      <c r="Y105" s="682"/>
      <c r="Z105" s="682"/>
    </row>
    <row r="106" spans="1:26" ht="15">
      <c r="A106" s="682"/>
      <c r="B106" s="827"/>
      <c r="C106" s="828"/>
      <c r="D106" s="829"/>
      <c r="E106" s="1755">
        <f>'APPENDIX - A'!F13</f>
        <v>0</v>
      </c>
      <c r="F106" s="1731"/>
      <c r="G106" s="835">
        <f>'APPENDIX - A'!H13</f>
        <v>0</v>
      </c>
      <c r="H106" s="682"/>
      <c r="I106" s="748"/>
      <c r="J106" s="748"/>
      <c r="K106" s="682"/>
      <c r="L106" s="682"/>
      <c r="M106" s="682"/>
      <c r="N106" s="682"/>
      <c r="O106" s="682"/>
      <c r="P106" s="682"/>
      <c r="Q106" s="682"/>
      <c r="R106" s="682"/>
      <c r="S106" s="682"/>
      <c r="T106" s="682"/>
      <c r="U106" s="682"/>
      <c r="V106" s="682"/>
      <c r="W106" s="682"/>
      <c r="X106" s="682"/>
      <c r="Y106" s="682"/>
      <c r="Z106" s="682"/>
    </row>
    <row r="107" spans="1:26" ht="15">
      <c r="A107" s="682"/>
      <c r="B107" s="831" t="s">
        <v>1674</v>
      </c>
      <c r="C107" s="832" t="s">
        <v>1668</v>
      </c>
      <c r="D107" s="833" t="s">
        <v>1675</v>
      </c>
      <c r="E107" s="1756" t="str">
        <f>'APPENDIX - A'!F14</f>
        <v>Substructural Reinforcement Bar Footing, Short Columns &amp; Plinth Beam - Epoxy-Coated Bars</v>
      </c>
      <c r="F107" s="1727"/>
      <c r="G107" s="834">
        <f>G66</f>
        <v>90056.72065457303</v>
      </c>
      <c r="H107" s="682"/>
      <c r="I107" s="748"/>
      <c r="J107" s="748"/>
      <c r="K107" s="682"/>
      <c r="L107" s="682"/>
      <c r="M107" s="682"/>
      <c r="N107" s="682"/>
      <c r="O107" s="682"/>
      <c r="P107" s="682"/>
      <c r="Q107" s="682"/>
      <c r="R107" s="682"/>
      <c r="S107" s="682"/>
      <c r="T107" s="682"/>
      <c r="U107" s="682"/>
      <c r="V107" s="682"/>
      <c r="W107" s="682"/>
      <c r="X107" s="682"/>
      <c r="Y107" s="682"/>
      <c r="Z107" s="682"/>
    </row>
    <row r="108" spans="1:26" ht="15">
      <c r="A108" s="682"/>
      <c r="B108" s="827"/>
      <c r="C108" s="828"/>
      <c r="D108" s="829"/>
      <c r="E108" s="1755">
        <f>'APPENDIX - A'!F15</f>
        <v>0</v>
      </c>
      <c r="F108" s="1731"/>
      <c r="G108" s="835">
        <f>'APPENDIX - A'!H15</f>
        <v>0</v>
      </c>
      <c r="H108" s="682"/>
      <c r="I108" s="748"/>
      <c r="J108" s="748"/>
      <c r="K108" s="682"/>
      <c r="L108" s="682"/>
      <c r="M108" s="682"/>
      <c r="N108" s="682"/>
      <c r="O108" s="682"/>
      <c r="P108" s="682"/>
      <c r="Q108" s="682"/>
      <c r="R108" s="682"/>
      <c r="S108" s="682"/>
      <c r="T108" s="682"/>
      <c r="U108" s="682"/>
      <c r="V108" s="682"/>
      <c r="W108" s="682"/>
      <c r="X108" s="682"/>
      <c r="Y108" s="682"/>
      <c r="Z108" s="682"/>
    </row>
    <row r="109" spans="1:26" ht="15">
      <c r="A109" s="682"/>
      <c r="B109" s="831" t="s">
        <v>1676</v>
      </c>
      <c r="C109" s="832" t="s">
        <v>1668</v>
      </c>
      <c r="D109" s="833" t="s">
        <v>1677</v>
      </c>
      <c r="E109" s="1756" t="str">
        <f>'APPENDIX - A'!F16</f>
        <v>Substructural Reinforcement Bar Footing, Short Columns &amp; Plinth Beam - Normal Steel Bars</v>
      </c>
      <c r="F109" s="1727"/>
      <c r="G109" s="834">
        <f>G80</f>
        <v>80059.774411870807</v>
      </c>
      <c r="H109" s="682"/>
      <c r="I109" s="748"/>
      <c r="J109" s="748"/>
      <c r="K109" s="682"/>
      <c r="L109" s="682"/>
      <c r="M109" s="682"/>
      <c r="N109" s="682"/>
      <c r="O109" s="682"/>
      <c r="P109" s="682"/>
      <c r="Q109" s="682"/>
      <c r="R109" s="682"/>
      <c r="S109" s="682"/>
      <c r="T109" s="682"/>
      <c r="U109" s="682"/>
      <c r="V109" s="682"/>
      <c r="W109" s="682"/>
      <c r="X109" s="682"/>
      <c r="Y109" s="682"/>
      <c r="Z109" s="682"/>
    </row>
    <row r="110" spans="1:26" ht="15">
      <c r="A110" s="682"/>
      <c r="B110" s="836"/>
      <c r="C110" s="837"/>
      <c r="D110" s="838"/>
      <c r="E110" s="1796"/>
      <c r="F110" s="1738"/>
      <c r="G110" s="839"/>
      <c r="H110" s="682"/>
      <c r="I110" s="748"/>
      <c r="J110" s="748"/>
      <c r="K110" s="682"/>
      <c r="L110" s="682"/>
      <c r="M110" s="682"/>
      <c r="N110" s="682"/>
      <c r="O110" s="682"/>
      <c r="P110" s="682"/>
      <c r="Q110" s="682"/>
      <c r="R110" s="682"/>
      <c r="S110" s="682"/>
      <c r="T110" s="682"/>
      <c r="U110" s="682"/>
      <c r="V110" s="682"/>
      <c r="W110" s="682"/>
      <c r="X110" s="682"/>
      <c r="Y110" s="682"/>
      <c r="Z110" s="682"/>
    </row>
    <row r="111" spans="1:26">
      <c r="A111" s="682"/>
      <c r="B111" s="840"/>
      <c r="C111" s="841"/>
      <c r="D111" s="842" t="s">
        <v>1678</v>
      </c>
      <c r="E111" s="841"/>
      <c r="F111" s="843"/>
      <c r="G111" s="844">
        <f>SUM(G99:G110)</f>
        <v>189729.79266644383</v>
      </c>
      <c r="H111" s="682"/>
      <c r="I111" s="748"/>
      <c r="J111" s="748"/>
      <c r="K111" s="682"/>
      <c r="L111" s="682"/>
      <c r="M111" s="682"/>
      <c r="N111" s="682"/>
      <c r="O111" s="682"/>
      <c r="P111" s="682"/>
      <c r="Q111" s="682"/>
      <c r="R111" s="682"/>
      <c r="S111" s="682"/>
      <c r="T111" s="682"/>
      <c r="U111" s="682"/>
      <c r="V111" s="682"/>
      <c r="W111" s="682"/>
      <c r="X111" s="682"/>
      <c r="Y111" s="682"/>
      <c r="Z111" s="682"/>
    </row>
    <row r="112" spans="1:26" ht="15">
      <c r="A112" s="682"/>
      <c r="B112" s="682"/>
      <c r="C112" s="682"/>
      <c r="D112" s="682"/>
      <c r="E112" s="682"/>
      <c r="F112" s="817"/>
      <c r="G112" s="682"/>
      <c r="H112" s="682"/>
      <c r="I112" s="748"/>
      <c r="J112" s="748"/>
      <c r="K112" s="682"/>
      <c r="L112" s="682"/>
      <c r="M112" s="682"/>
      <c r="N112" s="682"/>
      <c r="O112" s="682"/>
      <c r="P112" s="682"/>
      <c r="Q112" s="682"/>
      <c r="R112" s="682"/>
      <c r="S112" s="682"/>
      <c r="T112" s="682"/>
      <c r="U112" s="682"/>
      <c r="V112" s="682"/>
      <c r="W112" s="682"/>
      <c r="X112" s="682"/>
      <c r="Y112" s="682"/>
      <c r="Z112" s="682"/>
    </row>
    <row r="113" spans="1:26" ht="15">
      <c r="A113" s="682"/>
      <c r="B113" s="682"/>
      <c r="C113" s="682"/>
      <c r="D113" s="682"/>
      <c r="E113" s="682"/>
      <c r="F113" s="817"/>
      <c r="G113" s="682"/>
      <c r="H113" s="682"/>
      <c r="I113" s="748"/>
      <c r="J113" s="748"/>
      <c r="K113" s="682"/>
      <c r="L113" s="682"/>
      <c r="M113" s="682"/>
      <c r="N113" s="682"/>
      <c r="O113" s="682"/>
      <c r="P113" s="682"/>
      <c r="Q113" s="682"/>
      <c r="R113" s="682"/>
      <c r="S113" s="682"/>
      <c r="T113" s="682"/>
      <c r="U113" s="682"/>
      <c r="V113" s="682"/>
      <c r="W113" s="682"/>
      <c r="X113" s="682"/>
      <c r="Y113" s="682"/>
      <c r="Z113" s="682"/>
    </row>
    <row r="114" spans="1:26" ht="15">
      <c r="A114" s="682"/>
      <c r="B114" s="682"/>
      <c r="C114" s="682"/>
      <c r="D114" s="845"/>
      <c r="E114" s="682"/>
      <c r="F114" s="845"/>
      <c r="G114" s="682"/>
      <c r="H114" s="682"/>
      <c r="I114" s="748"/>
      <c r="J114" s="748"/>
      <c r="K114" s="682"/>
      <c r="L114" s="682"/>
      <c r="M114" s="682"/>
      <c r="N114" s="682"/>
      <c r="O114" s="682"/>
      <c r="P114" s="682"/>
      <c r="Q114" s="682"/>
      <c r="R114" s="682"/>
      <c r="S114" s="682"/>
      <c r="T114" s="682"/>
      <c r="U114" s="682"/>
      <c r="V114" s="682"/>
      <c r="W114" s="682"/>
      <c r="X114" s="682"/>
      <c r="Y114" s="682"/>
      <c r="Z114" s="682"/>
    </row>
    <row r="115" spans="1:26" ht="15">
      <c r="A115" s="682"/>
      <c r="B115" s="682"/>
      <c r="C115" s="682"/>
      <c r="D115" s="845"/>
      <c r="E115" s="682"/>
      <c r="F115" s="845"/>
      <c r="G115" s="682"/>
      <c r="H115" s="682"/>
      <c r="I115" s="748"/>
      <c r="J115" s="748"/>
      <c r="K115" s="682"/>
      <c r="L115" s="682"/>
      <c r="M115" s="682"/>
      <c r="N115" s="682"/>
      <c r="O115" s="682"/>
      <c r="P115" s="682"/>
      <c r="Q115" s="682"/>
      <c r="R115" s="682"/>
      <c r="S115" s="682"/>
      <c r="T115" s="682"/>
      <c r="U115" s="682"/>
      <c r="V115" s="682"/>
      <c r="W115" s="682"/>
      <c r="X115" s="682"/>
      <c r="Y115" s="682"/>
      <c r="Z115" s="682"/>
    </row>
    <row r="116" spans="1:26" ht="15">
      <c r="A116" s="682"/>
      <c r="B116" s="682"/>
      <c r="C116" s="846"/>
      <c r="D116" s="847" t="s">
        <v>1679</v>
      </c>
      <c r="E116" s="848"/>
      <c r="F116" s="849" t="s">
        <v>52</v>
      </c>
      <c r="G116" s="682"/>
      <c r="H116" s="682"/>
      <c r="I116" s="748"/>
      <c r="J116" s="748"/>
      <c r="K116" s="682"/>
      <c r="L116" s="682"/>
      <c r="M116" s="682"/>
      <c r="N116" s="682"/>
      <c r="O116" s="682"/>
      <c r="P116" s="682"/>
      <c r="Q116" s="682"/>
      <c r="R116" s="682"/>
      <c r="S116" s="682"/>
      <c r="T116" s="682"/>
      <c r="U116" s="682"/>
      <c r="V116" s="682"/>
      <c r="W116" s="682"/>
      <c r="X116" s="682"/>
      <c r="Y116" s="682"/>
      <c r="Z116" s="682"/>
    </row>
    <row r="117" spans="1:26" ht="15">
      <c r="A117" s="682"/>
      <c r="B117" s="682"/>
      <c r="C117" s="850" t="s">
        <v>1666</v>
      </c>
      <c r="D117" s="851" t="s">
        <v>1680</v>
      </c>
      <c r="E117" s="852" t="s">
        <v>1681</v>
      </c>
      <c r="F117" s="853"/>
      <c r="G117" s="682"/>
      <c r="H117" s="682"/>
      <c r="I117" s="748"/>
      <c r="J117" s="748"/>
      <c r="K117" s="682"/>
      <c r="L117" s="682"/>
      <c r="M117" s="682"/>
      <c r="N117" s="682"/>
      <c r="O117" s="682"/>
      <c r="P117" s="682"/>
      <c r="Q117" s="682"/>
      <c r="R117" s="682"/>
      <c r="S117" s="682"/>
      <c r="T117" s="682"/>
      <c r="U117" s="682"/>
      <c r="V117" s="682"/>
      <c r="W117" s="682"/>
      <c r="X117" s="682"/>
      <c r="Y117" s="682"/>
      <c r="Z117" s="682"/>
    </row>
    <row r="118" spans="1:26" ht="15">
      <c r="A118" s="682"/>
      <c r="B118" s="682"/>
      <c r="C118" s="854" t="s">
        <v>1668</v>
      </c>
      <c r="D118" s="829" t="s">
        <v>1768</v>
      </c>
      <c r="E118" s="855" t="s">
        <v>1683</v>
      </c>
      <c r="F118" s="856">
        <f>G101</f>
        <v>713.29759999999976</v>
      </c>
      <c r="G118" s="682"/>
      <c r="H118" s="682"/>
      <c r="I118" s="748"/>
      <c r="J118" s="748"/>
      <c r="K118" s="682"/>
      <c r="L118" s="682"/>
      <c r="M118" s="682"/>
      <c r="N118" s="682"/>
      <c r="O118" s="682"/>
      <c r="P118" s="682"/>
      <c r="Q118" s="682"/>
      <c r="R118" s="682"/>
      <c r="S118" s="682"/>
      <c r="T118" s="682"/>
      <c r="U118" s="682"/>
      <c r="V118" s="682"/>
      <c r="W118" s="682"/>
      <c r="X118" s="682"/>
      <c r="Y118" s="682"/>
      <c r="Z118" s="682"/>
    </row>
    <row r="119" spans="1:26" ht="15">
      <c r="A119" s="682"/>
      <c r="B119" s="682"/>
      <c r="C119" s="854" t="s">
        <v>1668</v>
      </c>
      <c r="D119" s="829" t="s">
        <v>1769</v>
      </c>
      <c r="E119" s="855" t="s">
        <v>1685</v>
      </c>
      <c r="F119" s="856">
        <f>G107-G109</f>
        <v>9996.9462427022227</v>
      </c>
      <c r="G119" s="682"/>
      <c r="H119" s="682"/>
      <c r="I119" s="748"/>
      <c r="J119" s="748"/>
      <c r="K119" s="682"/>
      <c r="L119" s="682"/>
      <c r="M119" s="682"/>
      <c r="N119" s="682"/>
      <c r="O119" s="682"/>
      <c r="P119" s="682"/>
      <c r="Q119" s="682"/>
      <c r="R119" s="682"/>
      <c r="S119" s="682"/>
      <c r="T119" s="682"/>
      <c r="U119" s="682"/>
      <c r="V119" s="682"/>
      <c r="W119" s="682"/>
      <c r="X119" s="682"/>
      <c r="Y119" s="682"/>
      <c r="Z119" s="682"/>
    </row>
    <row r="120" spans="1:26" ht="15">
      <c r="A120" s="682"/>
      <c r="B120" s="682"/>
      <c r="C120" s="857"/>
      <c r="D120" s="858"/>
      <c r="E120" s="858"/>
      <c r="F120" s="859"/>
      <c r="G120" s="682"/>
      <c r="H120" s="682"/>
      <c r="I120" s="748"/>
      <c r="J120" s="748"/>
      <c r="K120" s="682"/>
      <c r="L120" s="682"/>
      <c r="M120" s="682"/>
      <c r="N120" s="682"/>
      <c r="O120" s="682"/>
      <c r="P120" s="682"/>
      <c r="Q120" s="682"/>
      <c r="R120" s="682"/>
      <c r="S120" s="682"/>
      <c r="T120" s="682"/>
      <c r="U120" s="682"/>
      <c r="V120" s="682"/>
      <c r="W120" s="682"/>
      <c r="X120" s="682"/>
      <c r="Y120" s="682"/>
      <c r="Z120" s="682"/>
    </row>
    <row r="121" spans="1:26" ht="15">
      <c r="A121" s="682"/>
      <c r="B121" s="682"/>
      <c r="C121" s="860"/>
      <c r="D121" s="1797"/>
      <c r="E121" s="1597"/>
      <c r="F121" s="861">
        <f>SUM(F117:F120)</f>
        <v>10710.243842702223</v>
      </c>
      <c r="G121" s="682"/>
      <c r="H121" s="682"/>
      <c r="I121" s="748"/>
      <c r="J121" s="748"/>
      <c r="K121" s="682"/>
      <c r="L121" s="682"/>
      <c r="M121" s="682"/>
      <c r="N121" s="682"/>
      <c r="O121" s="682"/>
      <c r="P121" s="682"/>
      <c r="Q121" s="682"/>
      <c r="R121" s="682"/>
      <c r="S121" s="682"/>
      <c r="T121" s="682"/>
      <c r="U121" s="682"/>
      <c r="V121" s="682"/>
      <c r="W121" s="682"/>
      <c r="X121" s="682"/>
      <c r="Y121" s="682"/>
      <c r="Z121" s="682"/>
    </row>
    <row r="122" spans="1:26" ht="15">
      <c r="A122" s="682"/>
      <c r="B122" s="682"/>
      <c r="C122" s="682"/>
      <c r="D122" s="682"/>
      <c r="E122" s="682"/>
      <c r="F122" s="817"/>
      <c r="G122" s="682"/>
      <c r="H122" s="682"/>
      <c r="I122" s="748"/>
      <c r="J122" s="748"/>
      <c r="K122" s="682"/>
      <c r="L122" s="682"/>
      <c r="M122" s="682"/>
      <c r="N122" s="682"/>
      <c r="O122" s="682"/>
      <c r="P122" s="682"/>
      <c r="Q122" s="682"/>
      <c r="R122" s="682"/>
      <c r="S122" s="682"/>
      <c r="T122" s="682"/>
      <c r="U122" s="682"/>
      <c r="V122" s="682"/>
      <c r="W122" s="682"/>
      <c r="X122" s="682"/>
      <c r="Y122" s="682"/>
      <c r="Z122" s="682"/>
    </row>
    <row r="123" spans="1:26" ht="15">
      <c r="A123" s="682"/>
      <c r="B123" s="682"/>
      <c r="C123" s="817" t="s">
        <v>1686</v>
      </c>
      <c r="D123" s="682" t="s">
        <v>1687</v>
      </c>
      <c r="E123" s="682"/>
      <c r="F123" s="862">
        <v>66150</v>
      </c>
      <c r="G123" s="682"/>
      <c r="H123" s="682"/>
      <c r="I123" s="748"/>
      <c r="J123" s="748"/>
      <c r="K123" s="682"/>
      <c r="L123" s="682"/>
      <c r="M123" s="682"/>
      <c r="N123" s="682"/>
      <c r="O123" s="682"/>
      <c r="P123" s="682"/>
      <c r="Q123" s="682"/>
      <c r="R123" s="682"/>
      <c r="S123" s="682"/>
      <c r="T123" s="682"/>
      <c r="U123" s="682"/>
      <c r="V123" s="682"/>
      <c r="W123" s="682"/>
      <c r="X123" s="682"/>
      <c r="Y123" s="682"/>
      <c r="Z123" s="682"/>
    </row>
    <row r="124" spans="1:26" ht="15">
      <c r="A124" s="682"/>
      <c r="B124" s="682"/>
      <c r="C124" s="682"/>
      <c r="D124" s="682"/>
      <c r="E124" s="682"/>
      <c r="F124" s="817"/>
      <c r="G124" s="682"/>
      <c r="H124" s="682"/>
      <c r="I124" s="748"/>
      <c r="J124" s="748"/>
      <c r="K124" s="682"/>
      <c r="L124" s="682"/>
      <c r="M124" s="682"/>
      <c r="N124" s="682"/>
      <c r="O124" s="682"/>
      <c r="P124" s="682"/>
      <c r="Q124" s="682"/>
      <c r="R124" s="682"/>
      <c r="S124" s="682"/>
      <c r="T124" s="682"/>
      <c r="U124" s="682"/>
      <c r="V124" s="682"/>
      <c r="W124" s="682"/>
      <c r="X124" s="682"/>
      <c r="Y124" s="682"/>
      <c r="Z124" s="682"/>
    </row>
    <row r="125" spans="1:26" ht="15">
      <c r="A125" s="682"/>
      <c r="B125" s="682"/>
      <c r="C125" s="860"/>
      <c r="D125" s="1797"/>
      <c r="E125" s="1597"/>
      <c r="F125" s="861">
        <f>SUM(F121:F124)</f>
        <v>76860.243842702228</v>
      </c>
      <c r="G125" s="682"/>
      <c r="H125" s="682"/>
      <c r="I125" s="748"/>
      <c r="J125" s="748"/>
      <c r="K125" s="682"/>
      <c r="L125" s="682"/>
      <c r="M125" s="682"/>
      <c r="N125" s="682"/>
      <c r="O125" s="682"/>
      <c r="P125" s="682"/>
      <c r="Q125" s="682"/>
      <c r="R125" s="682"/>
      <c r="S125" s="682"/>
      <c r="T125" s="682"/>
      <c r="U125" s="682"/>
      <c r="V125" s="682"/>
      <c r="W125" s="682"/>
      <c r="X125" s="682"/>
      <c r="Y125" s="682"/>
      <c r="Z125" s="682"/>
    </row>
    <row r="126" spans="1:26" ht="6.75" customHeight="1">
      <c r="A126" s="682"/>
      <c r="B126" s="682"/>
      <c r="C126" s="682"/>
      <c r="D126" s="682"/>
      <c r="E126" s="682"/>
      <c r="F126" s="817"/>
      <c r="G126" s="682"/>
      <c r="H126" s="682"/>
      <c r="I126" s="748"/>
      <c r="J126" s="748"/>
      <c r="K126" s="682"/>
      <c r="L126" s="682"/>
      <c r="M126" s="682"/>
      <c r="N126" s="682"/>
      <c r="O126" s="682"/>
      <c r="P126" s="682"/>
      <c r="Q126" s="682"/>
      <c r="R126" s="682"/>
      <c r="S126" s="682"/>
      <c r="T126" s="682"/>
      <c r="U126" s="682"/>
      <c r="V126" s="682"/>
      <c r="W126" s="682"/>
      <c r="X126" s="682"/>
      <c r="Y126" s="682"/>
      <c r="Z126" s="682"/>
    </row>
    <row r="127" spans="1:26" ht="15">
      <c r="A127" s="682"/>
      <c r="B127" s="682"/>
      <c r="C127" s="682"/>
      <c r="D127" s="682"/>
      <c r="E127" s="682" t="s">
        <v>1689</v>
      </c>
      <c r="F127" s="863">
        <f>G103/20</f>
        <v>827.06043956043959</v>
      </c>
      <c r="G127" s="682"/>
      <c r="H127" s="682"/>
      <c r="I127" s="748"/>
      <c r="J127" s="748"/>
      <c r="K127" s="682"/>
      <c r="L127" s="682"/>
      <c r="M127" s="682"/>
      <c r="N127" s="682"/>
      <c r="O127" s="682"/>
      <c r="P127" s="682"/>
      <c r="Q127" s="682"/>
      <c r="R127" s="682"/>
      <c r="S127" s="682"/>
      <c r="T127" s="682"/>
      <c r="U127" s="682"/>
      <c r="V127" s="682"/>
      <c r="W127" s="682"/>
      <c r="X127" s="682"/>
      <c r="Y127" s="682"/>
      <c r="Z127" s="682"/>
    </row>
    <row r="128" spans="1:26" ht="15">
      <c r="A128" s="682"/>
      <c r="B128" s="682"/>
      <c r="C128" s="682"/>
      <c r="D128" s="682"/>
      <c r="E128" s="682" t="s">
        <v>1690</v>
      </c>
      <c r="F128" s="864">
        <f>G105/20</f>
        <v>117.93956043956044</v>
      </c>
      <c r="G128" s="682"/>
      <c r="H128" s="682"/>
      <c r="I128" s="748"/>
      <c r="J128" s="748"/>
      <c r="K128" s="682"/>
      <c r="L128" s="682"/>
      <c r="M128" s="682"/>
      <c r="N128" s="682"/>
      <c r="O128" s="682"/>
      <c r="P128" s="682"/>
      <c r="Q128" s="682"/>
      <c r="R128" s="682"/>
      <c r="S128" s="682"/>
      <c r="T128" s="682"/>
      <c r="U128" s="682"/>
      <c r="V128" s="682"/>
      <c r="W128" s="682"/>
      <c r="X128" s="682"/>
      <c r="Y128" s="682"/>
      <c r="Z128" s="682"/>
    </row>
    <row r="129" spans="1:26" ht="15">
      <c r="A129" s="682"/>
      <c r="B129" s="683"/>
      <c r="C129" s="684"/>
      <c r="D129" s="683"/>
      <c r="E129" s="683"/>
      <c r="F129" s="683"/>
      <c r="G129" s="683"/>
      <c r="H129" s="682"/>
      <c r="I129" s="748"/>
      <c r="J129" s="748"/>
      <c r="K129" s="682"/>
      <c r="L129" s="682"/>
      <c r="M129" s="682"/>
      <c r="N129" s="682"/>
      <c r="O129" s="682"/>
      <c r="P129" s="682"/>
      <c r="Q129" s="682"/>
      <c r="R129" s="682"/>
      <c r="S129" s="682"/>
      <c r="T129" s="682"/>
      <c r="U129" s="682"/>
      <c r="V129" s="682"/>
      <c r="W129" s="682"/>
      <c r="X129" s="682"/>
      <c r="Y129" s="682"/>
      <c r="Z129" s="682"/>
    </row>
    <row r="130" spans="1:26" ht="15">
      <c r="A130" s="212"/>
      <c r="C130" s="86" t="s">
        <v>76</v>
      </c>
      <c r="D130" s="213"/>
      <c r="E130" s="213"/>
      <c r="F130" s="214"/>
      <c r="G130" s="683"/>
      <c r="H130" s="682"/>
      <c r="I130" s="748"/>
      <c r="J130" s="748"/>
      <c r="K130" s="682"/>
      <c r="L130" s="682"/>
      <c r="M130" s="682"/>
      <c r="N130" s="682"/>
      <c r="O130" s="682"/>
      <c r="P130" s="682"/>
      <c r="Q130" s="682"/>
      <c r="R130" s="682"/>
      <c r="S130" s="682"/>
      <c r="T130" s="682"/>
      <c r="U130" s="682"/>
      <c r="V130" s="682"/>
      <c r="W130" s="682"/>
      <c r="X130" s="682"/>
      <c r="Y130" s="682"/>
      <c r="Z130" s="682"/>
    </row>
    <row r="131" spans="1:26" ht="15">
      <c r="A131" s="212"/>
      <c r="C131" s="1" t="s">
        <v>77</v>
      </c>
      <c r="D131" s="213">
        <v>20</v>
      </c>
      <c r="E131" s="213">
        <v>1349.25</v>
      </c>
      <c r="F131" s="214">
        <f t="shared" ref="F131:F132" si="11">D131*E131</f>
        <v>26985</v>
      </c>
      <c r="G131" s="683"/>
      <c r="H131" s="682"/>
      <c r="I131" s="748"/>
      <c r="J131" s="748"/>
      <c r="K131" s="682"/>
      <c r="L131" s="682"/>
      <c r="M131" s="682"/>
      <c r="N131" s="682"/>
      <c r="O131" s="682"/>
      <c r="P131" s="682"/>
      <c r="Q131" s="682"/>
      <c r="R131" s="682"/>
      <c r="S131" s="682"/>
      <c r="T131" s="682"/>
      <c r="U131" s="682"/>
      <c r="V131" s="682"/>
      <c r="W131" s="682"/>
      <c r="X131" s="682"/>
      <c r="Y131" s="682"/>
      <c r="Z131" s="682"/>
    </row>
    <row r="132" spans="1:26" ht="15">
      <c r="A132" s="212"/>
      <c r="C132" s="1" t="s">
        <v>79</v>
      </c>
      <c r="D132" s="213">
        <v>20</v>
      </c>
      <c r="E132" s="213">
        <v>483</v>
      </c>
      <c r="F132" s="214">
        <f t="shared" si="11"/>
        <v>9660</v>
      </c>
      <c r="G132" s="683"/>
      <c r="H132" s="682"/>
      <c r="I132" s="748"/>
      <c r="J132" s="748"/>
      <c r="K132" s="682"/>
      <c r="L132" s="682"/>
      <c r="M132" s="682"/>
      <c r="N132" s="682"/>
      <c r="O132" s="682"/>
      <c r="P132" s="682"/>
      <c r="Q132" s="682"/>
      <c r="R132" s="682"/>
      <c r="S132" s="682"/>
      <c r="T132" s="682"/>
      <c r="U132" s="682"/>
      <c r="V132" s="682"/>
      <c r="W132" s="682"/>
      <c r="X132" s="682"/>
      <c r="Y132" s="682"/>
      <c r="Z132" s="682"/>
    </row>
    <row r="133" spans="1:26" ht="6.75" customHeight="1">
      <c r="A133" s="682"/>
      <c r="B133" s="683"/>
      <c r="C133" s="684"/>
      <c r="D133" s="683"/>
      <c r="E133" s="683"/>
      <c r="F133" s="683"/>
      <c r="G133" s="683"/>
      <c r="H133" s="682"/>
      <c r="I133" s="748"/>
      <c r="J133" s="748"/>
      <c r="K133" s="682"/>
      <c r="L133" s="682"/>
      <c r="M133" s="682"/>
      <c r="N133" s="682"/>
      <c r="O133" s="682"/>
      <c r="P133" s="682"/>
      <c r="Q133" s="682"/>
      <c r="R133" s="682"/>
      <c r="S133" s="682"/>
      <c r="T133" s="682"/>
      <c r="U133" s="682"/>
      <c r="V133" s="682"/>
      <c r="W133" s="682"/>
      <c r="X133" s="682"/>
      <c r="Y133" s="682"/>
      <c r="Z133" s="682"/>
    </row>
    <row r="134" spans="1:26" ht="15">
      <c r="A134" s="682"/>
      <c r="B134" s="683"/>
      <c r="C134" s="684"/>
      <c r="D134" s="683"/>
      <c r="E134" s="683"/>
      <c r="F134" s="683"/>
      <c r="G134" s="683"/>
      <c r="H134" s="682"/>
      <c r="I134" s="748"/>
      <c r="J134" s="748"/>
      <c r="K134" s="682"/>
      <c r="L134" s="682"/>
      <c r="M134" s="682"/>
      <c r="N134" s="682"/>
      <c r="O134" s="682"/>
      <c r="P134" s="682"/>
      <c r="Q134" s="682"/>
      <c r="R134" s="682"/>
      <c r="S134" s="682"/>
      <c r="T134" s="682"/>
      <c r="U134" s="682"/>
      <c r="V134" s="682"/>
      <c r="W134" s="682"/>
      <c r="X134" s="682"/>
      <c r="Y134" s="682"/>
      <c r="Z134" s="682"/>
    </row>
    <row r="135" spans="1:26" ht="15">
      <c r="A135" s="682"/>
      <c r="B135" s="683"/>
      <c r="C135" s="684"/>
      <c r="D135" s="683"/>
      <c r="E135" s="683"/>
      <c r="F135" s="738">
        <f>SUM(F125:F134)</f>
        <v>114450.24384270223</v>
      </c>
      <c r="G135" s="683"/>
      <c r="H135" s="682"/>
      <c r="I135" s="748"/>
      <c r="J135" s="748"/>
      <c r="K135" s="682"/>
      <c r="L135" s="682"/>
      <c r="M135" s="682"/>
      <c r="N135" s="682"/>
      <c r="O135" s="682"/>
      <c r="P135" s="682"/>
      <c r="Q135" s="682"/>
      <c r="R135" s="682"/>
      <c r="S135" s="682"/>
      <c r="T135" s="682"/>
      <c r="U135" s="682"/>
      <c r="V135" s="682"/>
      <c r="W135" s="682"/>
      <c r="X135" s="682"/>
      <c r="Y135" s="682"/>
      <c r="Z135" s="682"/>
    </row>
    <row r="136" spans="1:26" ht="15">
      <c r="A136" s="682"/>
      <c r="B136" s="683"/>
      <c r="C136" s="684"/>
      <c r="D136" s="683"/>
      <c r="E136" s="683"/>
      <c r="F136" s="683"/>
      <c r="G136" s="683"/>
      <c r="H136" s="682"/>
      <c r="I136" s="748"/>
      <c r="J136" s="748"/>
      <c r="K136" s="682"/>
      <c r="L136" s="682"/>
      <c r="M136" s="682"/>
      <c r="N136" s="682"/>
      <c r="O136" s="682"/>
      <c r="P136" s="682"/>
      <c r="Q136" s="682"/>
      <c r="R136" s="682"/>
      <c r="S136" s="682"/>
      <c r="T136" s="682"/>
      <c r="U136" s="682"/>
      <c r="V136" s="682"/>
      <c r="W136" s="682"/>
      <c r="X136" s="682"/>
      <c r="Y136" s="682"/>
      <c r="Z136" s="682"/>
    </row>
    <row r="137" spans="1:26" ht="15">
      <c r="A137" s="682"/>
      <c r="B137" s="683"/>
      <c r="C137" s="684"/>
      <c r="D137" s="683"/>
      <c r="E137" s="683"/>
      <c r="F137" s="683"/>
      <c r="G137" s="683"/>
      <c r="H137" s="682"/>
      <c r="I137" s="748"/>
      <c r="J137" s="748"/>
      <c r="K137" s="682"/>
      <c r="L137" s="682"/>
      <c r="M137" s="682"/>
      <c r="N137" s="682"/>
      <c r="O137" s="682"/>
      <c r="P137" s="682"/>
      <c r="Q137" s="682"/>
      <c r="R137" s="682"/>
      <c r="S137" s="682"/>
      <c r="T137" s="682"/>
      <c r="U137" s="682"/>
      <c r="V137" s="682"/>
      <c r="W137" s="682"/>
      <c r="X137" s="682"/>
      <c r="Y137" s="682"/>
      <c r="Z137" s="682"/>
    </row>
    <row r="138" spans="1:26" ht="15">
      <c r="A138" s="682"/>
      <c r="B138" s="683"/>
      <c r="C138" s="684"/>
      <c r="D138" s="683"/>
      <c r="E138" s="683"/>
      <c r="F138" s="683"/>
      <c r="G138" s="683"/>
      <c r="H138" s="682"/>
      <c r="I138" s="748"/>
      <c r="J138" s="748"/>
      <c r="K138" s="682"/>
      <c r="L138" s="682"/>
      <c r="M138" s="682"/>
      <c r="N138" s="682"/>
      <c r="O138" s="682"/>
      <c r="P138" s="682"/>
      <c r="Q138" s="682"/>
      <c r="R138" s="682"/>
      <c r="S138" s="682"/>
      <c r="T138" s="682"/>
      <c r="U138" s="682"/>
      <c r="V138" s="682"/>
      <c r="W138" s="682"/>
      <c r="X138" s="682"/>
      <c r="Y138" s="682"/>
      <c r="Z138" s="682"/>
    </row>
    <row r="139" spans="1:26" ht="15">
      <c r="A139" s="682"/>
      <c r="B139" s="683"/>
      <c r="C139" s="684"/>
      <c r="D139" s="683"/>
      <c r="E139" s="683"/>
      <c r="F139" s="683"/>
      <c r="G139" s="683"/>
      <c r="H139" s="682"/>
      <c r="I139" s="748"/>
      <c r="J139" s="748"/>
      <c r="K139" s="682"/>
      <c r="L139" s="682"/>
      <c r="M139" s="682"/>
      <c r="N139" s="682"/>
      <c r="O139" s="682"/>
      <c r="P139" s="682"/>
      <c r="Q139" s="682"/>
      <c r="R139" s="682"/>
      <c r="S139" s="682"/>
      <c r="T139" s="682"/>
      <c r="U139" s="682"/>
      <c r="V139" s="682"/>
      <c r="W139" s="682"/>
      <c r="X139" s="682"/>
      <c r="Y139" s="682"/>
      <c r="Z139" s="682"/>
    </row>
    <row r="140" spans="1:26" ht="15">
      <c r="A140" s="682"/>
      <c r="B140" s="683"/>
      <c r="C140" s="684"/>
      <c r="D140" s="683"/>
      <c r="E140" s="683"/>
      <c r="F140" s="683"/>
      <c r="G140" s="683"/>
      <c r="H140" s="682"/>
      <c r="I140" s="748"/>
      <c r="J140" s="748"/>
      <c r="K140" s="682"/>
      <c r="L140" s="682"/>
      <c r="M140" s="682"/>
      <c r="N140" s="682"/>
      <c r="O140" s="682"/>
      <c r="P140" s="682"/>
      <c r="Q140" s="682"/>
      <c r="R140" s="682"/>
      <c r="S140" s="682"/>
      <c r="T140" s="682"/>
      <c r="U140" s="682"/>
      <c r="V140" s="682"/>
      <c r="W140" s="682"/>
      <c r="X140" s="682"/>
      <c r="Y140" s="682"/>
      <c r="Z140" s="682"/>
    </row>
    <row r="141" spans="1:26" ht="15">
      <c r="A141" s="682"/>
      <c r="B141" s="683"/>
      <c r="C141" s="684"/>
      <c r="D141" s="683"/>
      <c r="E141" s="683"/>
      <c r="F141" s="683"/>
      <c r="G141" s="683"/>
      <c r="H141" s="682"/>
      <c r="I141" s="748"/>
      <c r="J141" s="748"/>
      <c r="K141" s="682"/>
      <c r="L141" s="682"/>
      <c r="M141" s="682"/>
      <c r="N141" s="682"/>
      <c r="O141" s="682"/>
      <c r="P141" s="682"/>
      <c r="Q141" s="682"/>
      <c r="R141" s="682"/>
      <c r="S141" s="682"/>
      <c r="T141" s="682"/>
      <c r="U141" s="682"/>
      <c r="V141" s="682"/>
      <c r="W141" s="682"/>
      <c r="X141" s="682"/>
      <c r="Y141" s="682"/>
      <c r="Z141" s="682"/>
    </row>
    <row r="142" spans="1:26" ht="15">
      <c r="A142" s="682"/>
      <c r="B142" s="683"/>
      <c r="C142" s="684"/>
      <c r="D142" s="683"/>
      <c r="E142" s="683"/>
      <c r="F142" s="683"/>
      <c r="G142" s="683"/>
      <c r="H142" s="682"/>
      <c r="I142" s="748"/>
      <c r="J142" s="748"/>
      <c r="K142" s="682"/>
      <c r="L142" s="682"/>
      <c r="M142" s="682"/>
      <c r="N142" s="682"/>
      <c r="O142" s="682"/>
      <c r="P142" s="682"/>
      <c r="Q142" s="682"/>
      <c r="R142" s="682"/>
      <c r="S142" s="682"/>
      <c r="T142" s="682"/>
      <c r="U142" s="682"/>
      <c r="V142" s="682"/>
      <c r="W142" s="682"/>
      <c r="X142" s="682"/>
      <c r="Y142" s="682"/>
      <c r="Z142" s="682"/>
    </row>
    <row r="143" spans="1:26" ht="15">
      <c r="A143" s="682"/>
      <c r="B143" s="683"/>
      <c r="C143" s="684"/>
      <c r="D143" s="683"/>
      <c r="E143" s="683"/>
      <c r="F143" s="683"/>
      <c r="G143" s="683"/>
      <c r="H143" s="682"/>
      <c r="I143" s="748"/>
      <c r="J143" s="748"/>
      <c r="K143" s="682"/>
      <c r="L143" s="682"/>
      <c r="M143" s="682"/>
      <c r="N143" s="682"/>
      <c r="O143" s="682"/>
      <c r="P143" s="682"/>
      <c r="Q143" s="682"/>
      <c r="R143" s="682"/>
      <c r="S143" s="682"/>
      <c r="T143" s="682"/>
      <c r="U143" s="682"/>
      <c r="V143" s="682"/>
      <c r="W143" s="682"/>
      <c r="X143" s="682"/>
      <c r="Y143" s="682"/>
      <c r="Z143" s="682"/>
    </row>
    <row r="144" spans="1:26" ht="15">
      <c r="A144" s="682"/>
      <c r="B144" s="683"/>
      <c r="C144" s="684"/>
      <c r="D144" s="683"/>
      <c r="E144" s="683"/>
      <c r="F144" s="683"/>
      <c r="G144" s="683"/>
      <c r="H144" s="682"/>
      <c r="I144" s="748"/>
      <c r="J144" s="748"/>
      <c r="K144" s="682"/>
      <c r="L144" s="682"/>
      <c r="M144" s="682"/>
      <c r="N144" s="682"/>
      <c r="O144" s="682"/>
      <c r="P144" s="682"/>
      <c r="Q144" s="682"/>
      <c r="R144" s="682"/>
      <c r="S144" s="682"/>
      <c r="T144" s="682"/>
      <c r="U144" s="682"/>
      <c r="V144" s="682"/>
      <c r="W144" s="682"/>
      <c r="X144" s="682"/>
      <c r="Y144" s="682"/>
      <c r="Z144" s="682"/>
    </row>
    <row r="145" spans="1:26" ht="15">
      <c r="A145" s="682"/>
      <c r="B145" s="683"/>
      <c r="C145" s="684"/>
      <c r="D145" s="683"/>
      <c r="E145" s="683"/>
      <c r="F145" s="683"/>
      <c r="G145" s="683"/>
      <c r="H145" s="682"/>
      <c r="I145" s="748"/>
      <c r="J145" s="748"/>
      <c r="K145" s="682"/>
      <c r="L145" s="682"/>
      <c r="M145" s="682"/>
      <c r="N145" s="682"/>
      <c r="O145" s="682"/>
      <c r="P145" s="682"/>
      <c r="Q145" s="682"/>
      <c r="R145" s="682"/>
      <c r="S145" s="682"/>
      <c r="T145" s="682"/>
      <c r="U145" s="682"/>
      <c r="V145" s="682"/>
      <c r="W145" s="682"/>
      <c r="X145" s="682"/>
      <c r="Y145" s="682"/>
      <c r="Z145" s="682"/>
    </row>
    <row r="146" spans="1:26" ht="15">
      <c r="A146" s="682"/>
      <c r="B146" s="683"/>
      <c r="C146" s="684"/>
      <c r="D146" s="683"/>
      <c r="E146" s="683"/>
      <c r="F146" s="683"/>
      <c r="G146" s="683"/>
      <c r="H146" s="682"/>
      <c r="I146" s="748"/>
      <c r="J146" s="748"/>
      <c r="K146" s="682"/>
      <c r="L146" s="682"/>
      <c r="M146" s="682"/>
      <c r="N146" s="682"/>
      <c r="O146" s="682"/>
      <c r="P146" s="682"/>
      <c r="Q146" s="682"/>
      <c r="R146" s="682"/>
      <c r="S146" s="682"/>
      <c r="T146" s="682"/>
      <c r="U146" s="682"/>
      <c r="V146" s="682"/>
      <c r="W146" s="682"/>
      <c r="X146" s="682"/>
      <c r="Y146" s="682"/>
      <c r="Z146" s="682"/>
    </row>
    <row r="147" spans="1:26" ht="15">
      <c r="A147" s="682"/>
      <c r="B147" s="683"/>
      <c r="C147" s="684"/>
      <c r="D147" s="683"/>
      <c r="E147" s="683"/>
      <c r="F147" s="683"/>
      <c r="G147" s="683"/>
      <c r="H147" s="682"/>
      <c r="I147" s="748"/>
      <c r="J147" s="748"/>
      <c r="K147" s="682"/>
      <c r="L147" s="682"/>
      <c r="M147" s="682"/>
      <c r="N147" s="682"/>
      <c r="O147" s="682"/>
      <c r="P147" s="682"/>
      <c r="Q147" s="682"/>
      <c r="R147" s="682"/>
      <c r="S147" s="682"/>
      <c r="T147" s="682"/>
      <c r="U147" s="682"/>
      <c r="V147" s="682"/>
      <c r="W147" s="682"/>
      <c r="X147" s="682"/>
      <c r="Y147" s="682"/>
      <c r="Z147" s="682"/>
    </row>
    <row r="148" spans="1:26" ht="15">
      <c r="A148" s="682"/>
      <c r="B148" s="683"/>
      <c r="C148" s="684"/>
      <c r="D148" s="683"/>
      <c r="E148" s="683"/>
      <c r="F148" s="683"/>
      <c r="G148" s="683"/>
      <c r="H148" s="682"/>
      <c r="I148" s="748"/>
      <c r="J148" s="748"/>
      <c r="K148" s="682"/>
      <c r="L148" s="682"/>
      <c r="M148" s="682"/>
      <c r="N148" s="682"/>
      <c r="O148" s="682"/>
      <c r="P148" s="682"/>
      <c r="Q148" s="682"/>
      <c r="R148" s="682"/>
      <c r="S148" s="682"/>
      <c r="T148" s="682"/>
      <c r="U148" s="682"/>
      <c r="V148" s="682"/>
      <c r="W148" s="682"/>
      <c r="X148" s="682"/>
      <c r="Y148" s="682"/>
      <c r="Z148" s="682"/>
    </row>
    <row r="149" spans="1:26" ht="15">
      <c r="A149" s="682"/>
      <c r="B149" s="683"/>
      <c r="C149" s="684"/>
      <c r="D149" s="683"/>
      <c r="E149" s="683"/>
      <c r="F149" s="683"/>
      <c r="G149" s="683"/>
      <c r="H149" s="682"/>
      <c r="I149" s="748"/>
      <c r="J149" s="748"/>
      <c r="K149" s="682"/>
      <c r="L149" s="682"/>
      <c r="M149" s="682"/>
      <c r="N149" s="682"/>
      <c r="O149" s="682"/>
      <c r="P149" s="682"/>
      <c r="Q149" s="682"/>
      <c r="R149" s="682"/>
      <c r="S149" s="682"/>
      <c r="T149" s="682"/>
      <c r="U149" s="682"/>
      <c r="V149" s="682"/>
      <c r="W149" s="682"/>
      <c r="X149" s="682"/>
      <c r="Y149" s="682"/>
      <c r="Z149" s="682"/>
    </row>
    <row r="150" spans="1:26" ht="15">
      <c r="A150" s="682"/>
      <c r="B150" s="683"/>
      <c r="C150" s="684"/>
      <c r="D150" s="683"/>
      <c r="E150" s="683"/>
      <c r="F150" s="683"/>
      <c r="G150" s="683"/>
      <c r="H150" s="682"/>
      <c r="I150" s="748"/>
      <c r="J150" s="748"/>
      <c r="K150" s="682"/>
      <c r="L150" s="682"/>
      <c r="M150" s="682"/>
      <c r="N150" s="682"/>
      <c r="O150" s="682"/>
      <c r="P150" s="682"/>
      <c r="Q150" s="682"/>
      <c r="R150" s="682"/>
      <c r="S150" s="682"/>
      <c r="T150" s="682"/>
      <c r="U150" s="682"/>
      <c r="V150" s="682"/>
      <c r="W150" s="682"/>
      <c r="X150" s="682"/>
      <c r="Y150" s="682"/>
      <c r="Z150" s="682"/>
    </row>
    <row r="151" spans="1:26" ht="15">
      <c r="A151" s="682"/>
      <c r="B151" s="683"/>
      <c r="C151" s="684"/>
      <c r="D151" s="683"/>
      <c r="E151" s="683"/>
      <c r="F151" s="683"/>
      <c r="G151" s="683"/>
      <c r="H151" s="682"/>
      <c r="I151" s="748"/>
      <c r="J151" s="748"/>
      <c r="K151" s="682"/>
      <c r="L151" s="682"/>
      <c r="M151" s="682"/>
      <c r="N151" s="682"/>
      <c r="O151" s="682"/>
      <c r="P151" s="682"/>
      <c r="Q151" s="682"/>
      <c r="R151" s="682"/>
      <c r="S151" s="682"/>
      <c r="T151" s="682"/>
      <c r="U151" s="682"/>
      <c r="V151" s="682"/>
      <c r="W151" s="682"/>
      <c r="X151" s="682"/>
      <c r="Y151" s="682"/>
      <c r="Z151" s="682"/>
    </row>
    <row r="152" spans="1:26" ht="15">
      <c r="A152" s="682"/>
      <c r="B152" s="683"/>
      <c r="C152" s="684"/>
      <c r="D152" s="683"/>
      <c r="E152" s="683"/>
      <c r="F152" s="683"/>
      <c r="G152" s="683"/>
      <c r="H152" s="682"/>
      <c r="I152" s="748"/>
      <c r="J152" s="748"/>
      <c r="K152" s="682"/>
      <c r="L152" s="682"/>
      <c r="M152" s="682"/>
      <c r="N152" s="682"/>
      <c r="O152" s="682"/>
      <c r="P152" s="682"/>
      <c r="Q152" s="682"/>
      <c r="R152" s="682"/>
      <c r="S152" s="682"/>
      <c r="T152" s="682"/>
      <c r="U152" s="682"/>
      <c r="V152" s="682"/>
      <c r="W152" s="682"/>
      <c r="X152" s="682"/>
      <c r="Y152" s="682"/>
      <c r="Z152" s="682"/>
    </row>
    <row r="153" spans="1:26" ht="15">
      <c r="A153" s="682"/>
      <c r="B153" s="683"/>
      <c r="C153" s="684"/>
      <c r="D153" s="683"/>
      <c r="E153" s="683"/>
      <c r="F153" s="683"/>
      <c r="G153" s="683"/>
      <c r="H153" s="682"/>
      <c r="I153" s="748"/>
      <c r="J153" s="748"/>
      <c r="K153" s="682"/>
      <c r="L153" s="682"/>
      <c r="M153" s="682"/>
      <c r="N153" s="682"/>
      <c r="O153" s="682"/>
      <c r="P153" s="682"/>
      <c r="Q153" s="682"/>
      <c r="R153" s="682"/>
      <c r="S153" s="682"/>
      <c r="T153" s="682"/>
      <c r="U153" s="682"/>
      <c r="V153" s="682"/>
      <c r="W153" s="682"/>
      <c r="X153" s="682"/>
      <c r="Y153" s="682"/>
      <c r="Z153" s="682"/>
    </row>
    <row r="154" spans="1:26" ht="15">
      <c r="A154" s="682"/>
      <c r="B154" s="683"/>
      <c r="C154" s="684"/>
      <c r="D154" s="683"/>
      <c r="E154" s="683"/>
      <c r="F154" s="683"/>
      <c r="G154" s="683"/>
      <c r="H154" s="682"/>
      <c r="I154" s="748"/>
      <c r="J154" s="748"/>
      <c r="K154" s="682"/>
      <c r="L154" s="682"/>
      <c r="M154" s="682"/>
      <c r="N154" s="682"/>
      <c r="O154" s="682"/>
      <c r="P154" s="682"/>
      <c r="Q154" s="682"/>
      <c r="R154" s="682"/>
      <c r="S154" s="682"/>
      <c r="T154" s="682"/>
      <c r="U154" s="682"/>
      <c r="V154" s="682"/>
      <c r="W154" s="682"/>
      <c r="X154" s="682"/>
      <c r="Y154" s="682"/>
      <c r="Z154" s="682"/>
    </row>
    <row r="155" spans="1:26" ht="15">
      <c r="A155" s="682"/>
      <c r="B155" s="683"/>
      <c r="C155" s="684"/>
      <c r="D155" s="683"/>
      <c r="E155" s="683"/>
      <c r="F155" s="683"/>
      <c r="G155" s="683"/>
      <c r="H155" s="682"/>
      <c r="I155" s="748"/>
      <c r="J155" s="748"/>
      <c r="K155" s="682"/>
      <c r="L155" s="682"/>
      <c r="M155" s="682"/>
      <c r="N155" s="682"/>
      <c r="O155" s="682"/>
      <c r="P155" s="682"/>
      <c r="Q155" s="682"/>
      <c r="R155" s="682"/>
      <c r="S155" s="682"/>
      <c r="T155" s="682"/>
      <c r="U155" s="682"/>
      <c r="V155" s="682"/>
      <c r="W155" s="682"/>
      <c r="X155" s="682"/>
      <c r="Y155" s="682"/>
      <c r="Z155" s="682"/>
    </row>
    <row r="156" spans="1:26" ht="15">
      <c r="A156" s="682"/>
      <c r="B156" s="683"/>
      <c r="C156" s="684"/>
      <c r="D156" s="683"/>
      <c r="E156" s="683"/>
      <c r="F156" s="683"/>
      <c r="G156" s="683"/>
      <c r="H156" s="682"/>
      <c r="I156" s="748"/>
      <c r="J156" s="748"/>
      <c r="K156" s="682"/>
      <c r="L156" s="682"/>
      <c r="M156" s="682"/>
      <c r="N156" s="682"/>
      <c r="O156" s="682"/>
      <c r="P156" s="682"/>
      <c r="Q156" s="682"/>
      <c r="R156" s="682"/>
      <c r="S156" s="682"/>
      <c r="T156" s="682"/>
      <c r="U156" s="682"/>
      <c r="V156" s="682"/>
      <c r="W156" s="682"/>
      <c r="X156" s="682"/>
      <c r="Y156" s="682"/>
      <c r="Z156" s="682"/>
    </row>
    <row r="157" spans="1:26" ht="15">
      <c r="A157" s="682"/>
      <c r="B157" s="683"/>
      <c r="C157" s="684"/>
      <c r="D157" s="683"/>
      <c r="E157" s="683"/>
      <c r="F157" s="683"/>
      <c r="G157" s="683"/>
      <c r="H157" s="682"/>
      <c r="I157" s="748"/>
      <c r="J157" s="748"/>
      <c r="K157" s="682"/>
      <c r="L157" s="682"/>
      <c r="M157" s="682"/>
      <c r="N157" s="682"/>
      <c r="O157" s="682"/>
      <c r="P157" s="682"/>
      <c r="Q157" s="682"/>
      <c r="R157" s="682"/>
      <c r="S157" s="682"/>
      <c r="T157" s="682"/>
      <c r="U157" s="682"/>
      <c r="V157" s="682"/>
      <c r="W157" s="682"/>
      <c r="X157" s="682"/>
      <c r="Y157" s="682"/>
      <c r="Z157" s="682"/>
    </row>
    <row r="158" spans="1:26" ht="15">
      <c r="A158" s="682"/>
      <c r="B158" s="683"/>
      <c r="C158" s="684"/>
      <c r="D158" s="683"/>
      <c r="E158" s="683"/>
      <c r="F158" s="683"/>
      <c r="G158" s="683"/>
      <c r="H158" s="682"/>
      <c r="I158" s="748"/>
      <c r="J158" s="748"/>
      <c r="K158" s="682"/>
      <c r="L158" s="682"/>
      <c r="M158" s="682"/>
      <c r="N158" s="682"/>
      <c r="O158" s="682"/>
      <c r="P158" s="682"/>
      <c r="Q158" s="682"/>
      <c r="R158" s="682"/>
      <c r="S158" s="682"/>
      <c r="T158" s="682"/>
      <c r="U158" s="682"/>
      <c r="V158" s="682"/>
      <c r="W158" s="682"/>
      <c r="X158" s="682"/>
      <c r="Y158" s="682"/>
      <c r="Z158" s="682"/>
    </row>
    <row r="159" spans="1:26" ht="15">
      <c r="A159" s="682"/>
      <c r="B159" s="683"/>
      <c r="C159" s="684"/>
      <c r="D159" s="683"/>
      <c r="E159" s="683"/>
      <c r="F159" s="683"/>
      <c r="G159" s="683"/>
      <c r="H159" s="682"/>
      <c r="I159" s="748"/>
      <c r="J159" s="748"/>
      <c r="K159" s="682"/>
      <c r="L159" s="682"/>
      <c r="M159" s="682"/>
      <c r="N159" s="682"/>
      <c r="O159" s="682"/>
      <c r="P159" s="682"/>
      <c r="Q159" s="682"/>
      <c r="R159" s="682"/>
      <c r="S159" s="682"/>
      <c r="T159" s="682"/>
      <c r="U159" s="682"/>
      <c r="V159" s="682"/>
      <c r="W159" s="682"/>
      <c r="X159" s="682"/>
      <c r="Y159" s="682"/>
      <c r="Z159" s="682"/>
    </row>
    <row r="160" spans="1:26" ht="15">
      <c r="A160" s="682"/>
      <c r="B160" s="683"/>
      <c r="C160" s="684"/>
      <c r="D160" s="683"/>
      <c r="E160" s="683"/>
      <c r="F160" s="683"/>
      <c r="G160" s="683"/>
      <c r="H160" s="682"/>
      <c r="I160" s="748"/>
      <c r="J160" s="748"/>
      <c r="K160" s="682"/>
      <c r="L160" s="682"/>
      <c r="M160" s="682"/>
      <c r="N160" s="682"/>
      <c r="O160" s="682"/>
      <c r="P160" s="682"/>
      <c r="Q160" s="682"/>
      <c r="R160" s="682"/>
      <c r="S160" s="682"/>
      <c r="T160" s="682"/>
      <c r="U160" s="682"/>
      <c r="V160" s="682"/>
      <c r="W160" s="682"/>
      <c r="X160" s="682"/>
      <c r="Y160" s="682"/>
      <c r="Z160" s="682"/>
    </row>
    <row r="161" spans="1:26" ht="15">
      <c r="A161" s="682"/>
      <c r="B161" s="683"/>
      <c r="C161" s="684"/>
      <c r="D161" s="683"/>
      <c r="E161" s="683"/>
      <c r="F161" s="683"/>
      <c r="G161" s="683"/>
      <c r="H161" s="682"/>
      <c r="I161" s="748"/>
      <c r="J161" s="748"/>
      <c r="K161" s="682"/>
      <c r="L161" s="682"/>
      <c r="M161" s="682"/>
      <c r="N161" s="682"/>
      <c r="O161" s="682"/>
      <c r="P161" s="682"/>
      <c r="Q161" s="682"/>
      <c r="R161" s="682"/>
      <c r="S161" s="682"/>
      <c r="T161" s="682"/>
      <c r="U161" s="682"/>
      <c r="V161" s="682"/>
      <c r="W161" s="682"/>
      <c r="X161" s="682"/>
      <c r="Y161" s="682"/>
      <c r="Z161" s="682"/>
    </row>
    <row r="162" spans="1:26" ht="15">
      <c r="A162" s="682"/>
      <c r="B162" s="683"/>
      <c r="C162" s="684"/>
      <c r="D162" s="683"/>
      <c r="E162" s="683"/>
      <c r="F162" s="683"/>
      <c r="G162" s="683"/>
      <c r="H162" s="682"/>
      <c r="I162" s="748"/>
      <c r="J162" s="748"/>
      <c r="K162" s="682"/>
      <c r="L162" s="682"/>
      <c r="M162" s="682"/>
      <c r="N162" s="682"/>
      <c r="O162" s="682"/>
      <c r="P162" s="682"/>
      <c r="Q162" s="682"/>
      <c r="R162" s="682"/>
      <c r="S162" s="682"/>
      <c r="T162" s="682"/>
      <c r="U162" s="682"/>
      <c r="V162" s="682"/>
      <c r="W162" s="682"/>
      <c r="X162" s="682"/>
      <c r="Y162" s="682"/>
      <c r="Z162" s="682"/>
    </row>
    <row r="163" spans="1:26" ht="15">
      <c r="A163" s="682"/>
      <c r="B163" s="683"/>
      <c r="C163" s="684"/>
      <c r="D163" s="683"/>
      <c r="E163" s="683"/>
      <c r="F163" s="683"/>
      <c r="G163" s="683"/>
      <c r="H163" s="682"/>
      <c r="I163" s="748"/>
      <c r="J163" s="748"/>
      <c r="K163" s="682"/>
      <c r="L163" s="682"/>
      <c r="M163" s="682"/>
      <c r="N163" s="682"/>
      <c r="O163" s="682"/>
      <c r="P163" s="682"/>
      <c r="Q163" s="682"/>
      <c r="R163" s="682"/>
      <c r="S163" s="682"/>
      <c r="T163" s="682"/>
      <c r="U163" s="682"/>
      <c r="V163" s="682"/>
      <c r="W163" s="682"/>
      <c r="X163" s="682"/>
      <c r="Y163" s="682"/>
      <c r="Z163" s="682"/>
    </row>
    <row r="164" spans="1:26" ht="15">
      <c r="A164" s="682"/>
      <c r="B164" s="683"/>
      <c r="C164" s="684"/>
      <c r="D164" s="683"/>
      <c r="E164" s="683"/>
      <c r="F164" s="683"/>
      <c r="G164" s="683"/>
      <c r="H164" s="682"/>
      <c r="I164" s="748"/>
      <c r="J164" s="748"/>
      <c r="K164" s="682"/>
      <c r="L164" s="682"/>
      <c r="M164" s="682"/>
      <c r="N164" s="682"/>
      <c r="O164" s="682"/>
      <c r="P164" s="682"/>
      <c r="Q164" s="682"/>
      <c r="R164" s="682"/>
      <c r="S164" s="682"/>
      <c r="T164" s="682"/>
      <c r="U164" s="682"/>
      <c r="V164" s="682"/>
      <c r="W164" s="682"/>
      <c r="X164" s="682"/>
      <c r="Y164" s="682"/>
      <c r="Z164" s="682"/>
    </row>
    <row r="165" spans="1:26" ht="15">
      <c r="A165" s="682"/>
      <c r="B165" s="683"/>
      <c r="C165" s="684"/>
      <c r="D165" s="683"/>
      <c r="E165" s="683"/>
      <c r="F165" s="683"/>
      <c r="G165" s="683"/>
      <c r="H165" s="682"/>
      <c r="I165" s="748"/>
      <c r="J165" s="748"/>
      <c r="K165" s="682"/>
      <c r="L165" s="682"/>
      <c r="M165" s="682"/>
      <c r="N165" s="682"/>
      <c r="O165" s="682"/>
      <c r="P165" s="682"/>
      <c r="Q165" s="682"/>
      <c r="R165" s="682"/>
      <c r="S165" s="682"/>
      <c r="T165" s="682"/>
      <c r="U165" s="682"/>
      <c r="V165" s="682"/>
      <c r="W165" s="682"/>
      <c r="X165" s="682"/>
      <c r="Y165" s="682"/>
      <c r="Z165" s="682"/>
    </row>
    <row r="166" spans="1:26" ht="15">
      <c r="A166" s="682"/>
      <c r="B166" s="683"/>
      <c r="C166" s="684"/>
      <c r="D166" s="683"/>
      <c r="E166" s="683"/>
      <c r="F166" s="683"/>
      <c r="G166" s="683"/>
      <c r="H166" s="682"/>
      <c r="I166" s="748"/>
      <c r="J166" s="748"/>
      <c r="K166" s="682"/>
      <c r="L166" s="682"/>
      <c r="M166" s="682"/>
      <c r="N166" s="682"/>
      <c r="O166" s="682"/>
      <c r="P166" s="682"/>
      <c r="Q166" s="682"/>
      <c r="R166" s="682"/>
      <c r="S166" s="682"/>
      <c r="T166" s="682"/>
      <c r="U166" s="682"/>
      <c r="V166" s="682"/>
      <c r="W166" s="682"/>
      <c r="X166" s="682"/>
      <c r="Y166" s="682"/>
      <c r="Z166" s="682"/>
    </row>
    <row r="167" spans="1:26" ht="15">
      <c r="A167" s="682"/>
      <c r="B167" s="683"/>
      <c r="C167" s="684"/>
      <c r="D167" s="683"/>
      <c r="E167" s="683"/>
      <c r="F167" s="683"/>
      <c r="G167" s="683"/>
      <c r="H167" s="682"/>
      <c r="I167" s="748"/>
      <c r="J167" s="748"/>
      <c r="K167" s="682"/>
      <c r="L167" s="682"/>
      <c r="M167" s="682"/>
      <c r="N167" s="682"/>
      <c r="O167" s="682"/>
      <c r="P167" s="682"/>
      <c r="Q167" s="682"/>
      <c r="R167" s="682"/>
      <c r="S167" s="682"/>
      <c r="T167" s="682"/>
      <c r="U167" s="682"/>
      <c r="V167" s="682"/>
      <c r="W167" s="682"/>
      <c r="X167" s="682"/>
      <c r="Y167" s="682"/>
      <c r="Z167" s="682"/>
    </row>
    <row r="168" spans="1:26" ht="15">
      <c r="A168" s="682"/>
      <c r="B168" s="683"/>
      <c r="C168" s="684"/>
      <c r="D168" s="683"/>
      <c r="E168" s="683"/>
      <c r="F168" s="683"/>
      <c r="G168" s="683"/>
      <c r="H168" s="682"/>
      <c r="I168" s="748"/>
      <c r="J168" s="748"/>
      <c r="K168" s="682"/>
      <c r="L168" s="682"/>
      <c r="M168" s="682"/>
      <c r="N168" s="682"/>
      <c r="O168" s="682"/>
      <c r="P168" s="682"/>
      <c r="Q168" s="682"/>
      <c r="R168" s="682"/>
      <c r="S168" s="682"/>
      <c r="T168" s="682"/>
      <c r="U168" s="682"/>
      <c r="V168" s="682"/>
      <c r="W168" s="682"/>
      <c r="X168" s="682"/>
      <c r="Y168" s="682"/>
      <c r="Z168" s="682"/>
    </row>
    <row r="169" spans="1:26" ht="15">
      <c r="A169" s="682"/>
      <c r="B169" s="683"/>
      <c r="C169" s="684"/>
      <c r="D169" s="683"/>
      <c r="E169" s="683"/>
      <c r="F169" s="683"/>
      <c r="G169" s="683"/>
      <c r="H169" s="682"/>
      <c r="I169" s="748"/>
      <c r="J169" s="748"/>
      <c r="K169" s="682"/>
      <c r="L169" s="682"/>
      <c r="M169" s="682"/>
      <c r="N169" s="682"/>
      <c r="O169" s="682"/>
      <c r="P169" s="682"/>
      <c r="Q169" s="682"/>
      <c r="R169" s="682"/>
      <c r="S169" s="682"/>
      <c r="T169" s="682"/>
      <c r="U169" s="682"/>
      <c r="V169" s="682"/>
      <c r="W169" s="682"/>
      <c r="X169" s="682"/>
      <c r="Y169" s="682"/>
      <c r="Z169" s="682"/>
    </row>
    <row r="170" spans="1:26" ht="15">
      <c r="A170" s="682"/>
      <c r="B170" s="683"/>
      <c r="C170" s="684"/>
      <c r="D170" s="683"/>
      <c r="E170" s="683"/>
      <c r="F170" s="683"/>
      <c r="G170" s="683"/>
      <c r="H170" s="682"/>
      <c r="I170" s="748"/>
      <c r="J170" s="748"/>
      <c r="K170" s="682"/>
      <c r="L170" s="682"/>
      <c r="M170" s="682"/>
      <c r="N170" s="682"/>
      <c r="O170" s="682"/>
      <c r="P170" s="682"/>
      <c r="Q170" s="682"/>
      <c r="R170" s="682"/>
      <c r="S170" s="682"/>
      <c r="T170" s="682"/>
      <c r="U170" s="682"/>
      <c r="V170" s="682"/>
      <c r="W170" s="682"/>
      <c r="X170" s="682"/>
      <c r="Y170" s="682"/>
      <c r="Z170" s="682"/>
    </row>
    <row r="171" spans="1:26" ht="15">
      <c r="A171" s="682"/>
      <c r="B171" s="683"/>
      <c r="C171" s="684"/>
      <c r="D171" s="683"/>
      <c r="E171" s="683"/>
      <c r="F171" s="683"/>
      <c r="G171" s="683"/>
      <c r="H171" s="682"/>
      <c r="I171" s="748"/>
      <c r="J171" s="748"/>
      <c r="K171" s="682"/>
      <c r="L171" s="682"/>
      <c r="M171" s="682"/>
      <c r="N171" s="682"/>
      <c r="O171" s="682"/>
      <c r="P171" s="682"/>
      <c r="Q171" s="682"/>
      <c r="R171" s="682"/>
      <c r="S171" s="682"/>
      <c r="T171" s="682"/>
      <c r="U171" s="682"/>
      <c r="V171" s="682"/>
      <c r="W171" s="682"/>
      <c r="X171" s="682"/>
      <c r="Y171" s="682"/>
      <c r="Z171" s="682"/>
    </row>
    <row r="172" spans="1:26" ht="15">
      <c r="A172" s="682"/>
      <c r="B172" s="683"/>
      <c r="C172" s="684"/>
      <c r="D172" s="683"/>
      <c r="E172" s="683"/>
      <c r="F172" s="683"/>
      <c r="G172" s="683"/>
      <c r="H172" s="682"/>
      <c r="I172" s="748"/>
      <c r="J172" s="748"/>
      <c r="K172" s="682"/>
      <c r="L172" s="682"/>
      <c r="M172" s="682"/>
      <c r="N172" s="682"/>
      <c r="O172" s="682"/>
      <c r="P172" s="682"/>
      <c r="Q172" s="682"/>
      <c r="R172" s="682"/>
      <c r="S172" s="682"/>
      <c r="T172" s="682"/>
      <c r="U172" s="682"/>
      <c r="V172" s="682"/>
      <c r="W172" s="682"/>
      <c r="X172" s="682"/>
      <c r="Y172" s="682"/>
      <c r="Z172" s="682"/>
    </row>
    <row r="173" spans="1:26" ht="15">
      <c r="A173" s="682"/>
      <c r="B173" s="683"/>
      <c r="C173" s="684"/>
      <c r="D173" s="683"/>
      <c r="E173" s="683"/>
      <c r="F173" s="683"/>
      <c r="G173" s="683"/>
      <c r="H173" s="682"/>
      <c r="I173" s="748"/>
      <c r="J173" s="748"/>
      <c r="K173" s="682"/>
      <c r="L173" s="682"/>
      <c r="M173" s="682"/>
      <c r="N173" s="682"/>
      <c r="O173" s="682"/>
      <c r="P173" s="682"/>
      <c r="Q173" s="682"/>
      <c r="R173" s="682"/>
      <c r="S173" s="682"/>
      <c r="T173" s="682"/>
      <c r="U173" s="682"/>
      <c r="V173" s="682"/>
      <c r="W173" s="682"/>
      <c r="X173" s="682"/>
      <c r="Y173" s="682"/>
      <c r="Z173" s="682"/>
    </row>
    <row r="174" spans="1:26" ht="15">
      <c r="A174" s="682"/>
      <c r="B174" s="683"/>
      <c r="C174" s="684"/>
      <c r="D174" s="683"/>
      <c r="E174" s="683"/>
      <c r="F174" s="683"/>
      <c r="G174" s="683"/>
      <c r="H174" s="682"/>
      <c r="I174" s="748"/>
      <c r="J174" s="748"/>
      <c r="K174" s="682"/>
      <c r="L174" s="682"/>
      <c r="M174" s="682"/>
      <c r="N174" s="682"/>
      <c r="O174" s="682"/>
      <c r="P174" s="682"/>
      <c r="Q174" s="682"/>
      <c r="R174" s="682"/>
      <c r="S174" s="682"/>
      <c r="T174" s="682"/>
      <c r="U174" s="682"/>
      <c r="V174" s="682"/>
      <c r="W174" s="682"/>
      <c r="X174" s="682"/>
      <c r="Y174" s="682"/>
      <c r="Z174" s="682"/>
    </row>
    <row r="175" spans="1:26" ht="15">
      <c r="A175" s="682"/>
      <c r="B175" s="683"/>
      <c r="C175" s="684"/>
      <c r="D175" s="683"/>
      <c r="E175" s="683"/>
      <c r="F175" s="683"/>
      <c r="G175" s="683"/>
      <c r="H175" s="682"/>
      <c r="I175" s="748"/>
      <c r="J175" s="748"/>
      <c r="K175" s="682"/>
      <c r="L175" s="682"/>
      <c r="M175" s="682"/>
      <c r="N175" s="682"/>
      <c r="O175" s="682"/>
      <c r="P175" s="682"/>
      <c r="Q175" s="682"/>
      <c r="R175" s="682"/>
      <c r="S175" s="682"/>
      <c r="T175" s="682"/>
      <c r="U175" s="682"/>
      <c r="V175" s="682"/>
      <c r="W175" s="682"/>
      <c r="X175" s="682"/>
      <c r="Y175" s="682"/>
      <c r="Z175" s="682"/>
    </row>
    <row r="176" spans="1:26" ht="15">
      <c r="A176" s="682"/>
      <c r="B176" s="683"/>
      <c r="C176" s="684"/>
      <c r="D176" s="683"/>
      <c r="E176" s="683"/>
      <c r="F176" s="683"/>
      <c r="G176" s="683"/>
      <c r="H176" s="682"/>
      <c r="I176" s="748"/>
      <c r="J176" s="748"/>
      <c r="K176" s="682"/>
      <c r="L176" s="682"/>
      <c r="M176" s="682"/>
      <c r="N176" s="682"/>
      <c r="O176" s="682"/>
      <c r="P176" s="682"/>
      <c r="Q176" s="682"/>
      <c r="R176" s="682"/>
      <c r="S176" s="682"/>
      <c r="T176" s="682"/>
      <c r="U176" s="682"/>
      <c r="V176" s="682"/>
      <c r="W176" s="682"/>
      <c r="X176" s="682"/>
      <c r="Y176" s="682"/>
      <c r="Z176" s="682"/>
    </row>
    <row r="177" spans="1:26" ht="15">
      <c r="A177" s="682"/>
      <c r="B177" s="683"/>
      <c r="C177" s="684"/>
      <c r="D177" s="683"/>
      <c r="E177" s="683"/>
      <c r="F177" s="683"/>
      <c r="G177" s="683"/>
      <c r="H177" s="682"/>
      <c r="I177" s="748"/>
      <c r="J177" s="748"/>
      <c r="K177" s="682"/>
      <c r="L177" s="682"/>
      <c r="M177" s="682"/>
      <c r="N177" s="682"/>
      <c r="O177" s="682"/>
      <c r="P177" s="682"/>
      <c r="Q177" s="682"/>
      <c r="R177" s="682"/>
      <c r="S177" s="682"/>
      <c r="T177" s="682"/>
      <c r="U177" s="682"/>
      <c r="V177" s="682"/>
      <c r="W177" s="682"/>
      <c r="X177" s="682"/>
      <c r="Y177" s="682"/>
      <c r="Z177" s="682"/>
    </row>
    <row r="178" spans="1:26" ht="15">
      <c r="A178" s="682"/>
      <c r="B178" s="683"/>
      <c r="C178" s="684"/>
      <c r="D178" s="683"/>
      <c r="E178" s="683"/>
      <c r="F178" s="683"/>
      <c r="G178" s="683"/>
      <c r="H178" s="682"/>
      <c r="I178" s="748"/>
      <c r="J178" s="748"/>
      <c r="K178" s="682"/>
      <c r="L178" s="682"/>
      <c r="M178" s="682"/>
      <c r="N178" s="682"/>
      <c r="O178" s="682"/>
      <c r="P178" s="682"/>
      <c r="Q178" s="682"/>
      <c r="R178" s="682"/>
      <c r="S178" s="682"/>
      <c r="T178" s="682"/>
      <c r="U178" s="682"/>
      <c r="V178" s="682"/>
      <c r="W178" s="682"/>
      <c r="X178" s="682"/>
      <c r="Y178" s="682"/>
      <c r="Z178" s="682"/>
    </row>
    <row r="179" spans="1:26" ht="15">
      <c r="A179" s="682"/>
      <c r="B179" s="683"/>
      <c r="C179" s="684"/>
      <c r="D179" s="683"/>
      <c r="E179" s="683"/>
      <c r="F179" s="683"/>
      <c r="G179" s="683"/>
      <c r="H179" s="682"/>
      <c r="I179" s="748"/>
      <c r="J179" s="748"/>
      <c r="K179" s="682"/>
      <c r="L179" s="682"/>
      <c r="M179" s="682"/>
      <c r="N179" s="682"/>
      <c r="O179" s="682"/>
      <c r="P179" s="682"/>
      <c r="Q179" s="682"/>
      <c r="R179" s="682"/>
      <c r="S179" s="682"/>
      <c r="T179" s="682"/>
      <c r="U179" s="682"/>
      <c r="V179" s="682"/>
      <c r="W179" s="682"/>
      <c r="X179" s="682"/>
      <c r="Y179" s="682"/>
      <c r="Z179" s="682"/>
    </row>
    <row r="180" spans="1:26" ht="15">
      <c r="A180" s="682"/>
      <c r="B180" s="683"/>
      <c r="C180" s="684"/>
      <c r="D180" s="683"/>
      <c r="E180" s="683"/>
      <c r="F180" s="683"/>
      <c r="G180" s="683"/>
      <c r="H180" s="682"/>
      <c r="I180" s="748"/>
      <c r="J180" s="748"/>
      <c r="K180" s="682"/>
      <c r="L180" s="682"/>
      <c r="M180" s="682"/>
      <c r="N180" s="682"/>
      <c r="O180" s="682"/>
      <c r="P180" s="682"/>
      <c r="Q180" s="682"/>
      <c r="R180" s="682"/>
      <c r="S180" s="682"/>
      <c r="T180" s="682"/>
      <c r="U180" s="682"/>
      <c r="V180" s="682"/>
      <c r="W180" s="682"/>
      <c r="X180" s="682"/>
      <c r="Y180" s="682"/>
      <c r="Z180" s="682"/>
    </row>
    <row r="181" spans="1:26" ht="15">
      <c r="A181" s="682"/>
      <c r="B181" s="683"/>
      <c r="C181" s="684"/>
      <c r="D181" s="683"/>
      <c r="E181" s="683"/>
      <c r="F181" s="683"/>
      <c r="G181" s="683"/>
      <c r="H181" s="682"/>
      <c r="I181" s="748"/>
      <c r="J181" s="748"/>
      <c r="K181" s="682"/>
      <c r="L181" s="682"/>
      <c r="M181" s="682"/>
      <c r="N181" s="682"/>
      <c r="O181" s="682"/>
      <c r="P181" s="682"/>
      <c r="Q181" s="682"/>
      <c r="R181" s="682"/>
      <c r="S181" s="682"/>
      <c r="T181" s="682"/>
      <c r="U181" s="682"/>
      <c r="V181" s="682"/>
      <c r="W181" s="682"/>
      <c r="X181" s="682"/>
      <c r="Y181" s="682"/>
      <c r="Z181" s="682"/>
    </row>
    <row r="182" spans="1:26" ht="15">
      <c r="A182" s="682"/>
      <c r="B182" s="683"/>
      <c r="C182" s="684"/>
      <c r="D182" s="683"/>
      <c r="E182" s="683"/>
      <c r="F182" s="683"/>
      <c r="G182" s="683"/>
      <c r="H182" s="682"/>
      <c r="I182" s="748"/>
      <c r="J182" s="748"/>
      <c r="K182" s="682"/>
      <c r="L182" s="682"/>
      <c r="M182" s="682"/>
      <c r="N182" s="682"/>
      <c r="O182" s="682"/>
      <c r="P182" s="682"/>
      <c r="Q182" s="682"/>
      <c r="R182" s="682"/>
      <c r="S182" s="682"/>
      <c r="T182" s="682"/>
      <c r="U182" s="682"/>
      <c r="V182" s="682"/>
      <c r="W182" s="682"/>
      <c r="X182" s="682"/>
      <c r="Y182" s="682"/>
      <c r="Z182" s="682"/>
    </row>
    <row r="183" spans="1:26" ht="15">
      <c r="A183" s="682"/>
      <c r="B183" s="683"/>
      <c r="C183" s="684"/>
      <c r="D183" s="683"/>
      <c r="E183" s="683"/>
      <c r="F183" s="683"/>
      <c r="G183" s="683"/>
      <c r="H183" s="682"/>
      <c r="I183" s="748"/>
      <c r="J183" s="748"/>
      <c r="K183" s="682"/>
      <c r="L183" s="682"/>
      <c r="M183" s="682"/>
      <c r="N183" s="682"/>
      <c r="O183" s="682"/>
      <c r="P183" s="682"/>
      <c r="Q183" s="682"/>
      <c r="R183" s="682"/>
      <c r="S183" s="682"/>
      <c r="T183" s="682"/>
      <c r="U183" s="682"/>
      <c r="V183" s="682"/>
      <c r="W183" s="682"/>
      <c r="X183" s="682"/>
      <c r="Y183" s="682"/>
      <c r="Z183" s="682"/>
    </row>
    <row r="184" spans="1:26" ht="15">
      <c r="A184" s="682"/>
      <c r="B184" s="683"/>
      <c r="C184" s="684"/>
      <c r="D184" s="683"/>
      <c r="E184" s="683"/>
      <c r="F184" s="683"/>
      <c r="G184" s="683"/>
      <c r="H184" s="682"/>
      <c r="I184" s="748"/>
      <c r="J184" s="748"/>
      <c r="K184" s="682"/>
      <c r="L184" s="682"/>
      <c r="M184" s="682"/>
      <c r="N184" s="682"/>
      <c r="O184" s="682"/>
      <c r="P184" s="682"/>
      <c r="Q184" s="682"/>
      <c r="R184" s="682"/>
      <c r="S184" s="682"/>
      <c r="T184" s="682"/>
      <c r="U184" s="682"/>
      <c r="V184" s="682"/>
      <c r="W184" s="682"/>
      <c r="X184" s="682"/>
      <c r="Y184" s="682"/>
      <c r="Z184" s="682"/>
    </row>
    <row r="185" spans="1:26" ht="15">
      <c r="A185" s="682"/>
      <c r="B185" s="683"/>
      <c r="C185" s="684"/>
      <c r="D185" s="683"/>
      <c r="E185" s="683"/>
      <c r="F185" s="683"/>
      <c r="G185" s="683"/>
      <c r="H185" s="682"/>
      <c r="I185" s="748"/>
      <c r="J185" s="748"/>
      <c r="K185" s="682"/>
      <c r="L185" s="682"/>
      <c r="M185" s="682"/>
      <c r="N185" s="682"/>
      <c r="O185" s="682"/>
      <c r="P185" s="682"/>
      <c r="Q185" s="682"/>
      <c r="R185" s="682"/>
      <c r="S185" s="682"/>
      <c r="T185" s="682"/>
      <c r="U185" s="682"/>
      <c r="V185" s="682"/>
      <c r="W185" s="682"/>
      <c r="X185" s="682"/>
      <c r="Y185" s="682"/>
      <c r="Z185" s="682"/>
    </row>
    <row r="186" spans="1:26" ht="15">
      <c r="A186" s="682"/>
      <c r="B186" s="683"/>
      <c r="C186" s="684"/>
      <c r="D186" s="683"/>
      <c r="E186" s="683"/>
      <c r="F186" s="683"/>
      <c r="G186" s="683"/>
      <c r="H186" s="682"/>
      <c r="I186" s="748"/>
      <c r="J186" s="748"/>
      <c r="K186" s="682"/>
      <c r="L186" s="682"/>
      <c r="M186" s="682"/>
      <c r="N186" s="682"/>
      <c r="O186" s="682"/>
      <c r="P186" s="682"/>
      <c r="Q186" s="682"/>
      <c r="R186" s="682"/>
      <c r="S186" s="682"/>
      <c r="T186" s="682"/>
      <c r="U186" s="682"/>
      <c r="V186" s="682"/>
      <c r="W186" s="682"/>
      <c r="X186" s="682"/>
      <c r="Y186" s="682"/>
      <c r="Z186" s="682"/>
    </row>
    <row r="187" spans="1:26" ht="15">
      <c r="A187" s="682"/>
      <c r="B187" s="683"/>
      <c r="C187" s="684"/>
      <c r="D187" s="683"/>
      <c r="E187" s="683"/>
      <c r="F187" s="683"/>
      <c r="G187" s="683"/>
      <c r="H187" s="682"/>
      <c r="I187" s="748"/>
      <c r="J187" s="748"/>
      <c r="K187" s="682"/>
      <c r="L187" s="682"/>
      <c r="M187" s="682"/>
      <c r="N187" s="682"/>
      <c r="O187" s="682"/>
      <c r="P187" s="682"/>
      <c r="Q187" s="682"/>
      <c r="R187" s="682"/>
      <c r="S187" s="682"/>
      <c r="T187" s="682"/>
      <c r="U187" s="682"/>
      <c r="V187" s="682"/>
      <c r="W187" s="682"/>
      <c r="X187" s="682"/>
      <c r="Y187" s="682"/>
      <c r="Z187" s="682"/>
    </row>
    <row r="188" spans="1:26" ht="15">
      <c r="A188" s="682"/>
      <c r="B188" s="683"/>
      <c r="C188" s="684"/>
      <c r="D188" s="683"/>
      <c r="E188" s="683"/>
      <c r="F188" s="683"/>
      <c r="G188" s="683"/>
      <c r="H188" s="682"/>
      <c r="I188" s="748"/>
      <c r="J188" s="748"/>
      <c r="K188" s="682"/>
      <c r="L188" s="682"/>
      <c r="M188" s="682"/>
      <c r="N188" s="682"/>
      <c r="O188" s="682"/>
      <c r="P188" s="682"/>
      <c r="Q188" s="682"/>
      <c r="R188" s="682"/>
      <c r="S188" s="682"/>
      <c r="T188" s="682"/>
      <c r="U188" s="682"/>
      <c r="V188" s="682"/>
      <c r="W188" s="682"/>
      <c r="X188" s="682"/>
      <c r="Y188" s="682"/>
      <c r="Z188" s="682"/>
    </row>
    <row r="189" spans="1:26" ht="15">
      <c r="A189" s="682"/>
      <c r="B189" s="683"/>
      <c r="C189" s="684"/>
      <c r="D189" s="683"/>
      <c r="E189" s="683"/>
      <c r="F189" s="683"/>
      <c r="G189" s="683"/>
      <c r="H189" s="682"/>
      <c r="I189" s="748"/>
      <c r="J189" s="748"/>
      <c r="K189" s="682"/>
      <c r="L189" s="682"/>
      <c r="M189" s="682"/>
      <c r="N189" s="682"/>
      <c r="O189" s="682"/>
      <c r="P189" s="682"/>
      <c r="Q189" s="682"/>
      <c r="R189" s="682"/>
      <c r="S189" s="682"/>
      <c r="T189" s="682"/>
      <c r="U189" s="682"/>
      <c r="V189" s="682"/>
      <c r="W189" s="682"/>
      <c r="X189" s="682"/>
      <c r="Y189" s="682"/>
      <c r="Z189" s="682"/>
    </row>
    <row r="190" spans="1:26" ht="15">
      <c r="A190" s="682"/>
      <c r="B190" s="683"/>
      <c r="C190" s="684"/>
      <c r="D190" s="683"/>
      <c r="E190" s="683"/>
      <c r="F190" s="683"/>
      <c r="G190" s="683"/>
      <c r="H190" s="682"/>
      <c r="I190" s="748"/>
      <c r="J190" s="748"/>
      <c r="K190" s="682"/>
      <c r="L190" s="682"/>
      <c r="M190" s="682"/>
      <c r="N190" s="682"/>
      <c r="O190" s="682"/>
      <c r="P190" s="682"/>
      <c r="Q190" s="682"/>
      <c r="R190" s="682"/>
      <c r="S190" s="682"/>
      <c r="T190" s="682"/>
      <c r="U190" s="682"/>
      <c r="V190" s="682"/>
      <c r="W190" s="682"/>
      <c r="X190" s="682"/>
      <c r="Y190" s="682"/>
      <c r="Z190" s="682"/>
    </row>
    <row r="191" spans="1:26" ht="15">
      <c r="A191" s="682"/>
      <c r="B191" s="683"/>
      <c r="C191" s="684"/>
      <c r="D191" s="683"/>
      <c r="E191" s="683"/>
      <c r="F191" s="683"/>
      <c r="G191" s="683"/>
      <c r="H191" s="682"/>
      <c r="I191" s="748"/>
      <c r="J191" s="748"/>
      <c r="K191" s="682"/>
      <c r="L191" s="682"/>
      <c r="M191" s="682"/>
      <c r="N191" s="682"/>
      <c r="O191" s="682"/>
      <c r="P191" s="682"/>
      <c r="Q191" s="682"/>
      <c r="R191" s="682"/>
      <c r="S191" s="682"/>
      <c r="T191" s="682"/>
      <c r="U191" s="682"/>
      <c r="V191" s="682"/>
      <c r="W191" s="682"/>
      <c r="X191" s="682"/>
      <c r="Y191" s="682"/>
      <c r="Z191" s="682"/>
    </row>
    <row r="192" spans="1:26" ht="15">
      <c r="A192" s="682"/>
      <c r="B192" s="683"/>
      <c r="C192" s="684"/>
      <c r="D192" s="683"/>
      <c r="E192" s="683"/>
      <c r="F192" s="683"/>
      <c r="G192" s="683"/>
      <c r="H192" s="682"/>
      <c r="I192" s="748"/>
      <c r="J192" s="748"/>
      <c r="K192" s="682"/>
      <c r="L192" s="682"/>
      <c r="M192" s="682"/>
      <c r="N192" s="682"/>
      <c r="O192" s="682"/>
      <c r="P192" s="682"/>
      <c r="Q192" s="682"/>
      <c r="R192" s="682"/>
      <c r="S192" s="682"/>
      <c r="T192" s="682"/>
      <c r="U192" s="682"/>
      <c r="V192" s="682"/>
      <c r="W192" s="682"/>
      <c r="X192" s="682"/>
      <c r="Y192" s="682"/>
      <c r="Z192" s="682"/>
    </row>
    <row r="193" spans="1:26" ht="15">
      <c r="A193" s="682"/>
      <c r="B193" s="683"/>
      <c r="C193" s="684"/>
      <c r="D193" s="683"/>
      <c r="E193" s="683"/>
      <c r="F193" s="683"/>
      <c r="G193" s="683"/>
      <c r="H193" s="682"/>
      <c r="I193" s="748"/>
      <c r="J193" s="748"/>
      <c r="K193" s="682"/>
      <c r="L193" s="682"/>
      <c r="M193" s="682"/>
      <c r="N193" s="682"/>
      <c r="O193" s="682"/>
      <c r="P193" s="682"/>
      <c r="Q193" s="682"/>
      <c r="R193" s="682"/>
      <c r="S193" s="682"/>
      <c r="T193" s="682"/>
      <c r="U193" s="682"/>
      <c r="V193" s="682"/>
      <c r="W193" s="682"/>
      <c r="X193" s="682"/>
      <c r="Y193" s="682"/>
      <c r="Z193" s="682"/>
    </row>
    <row r="194" spans="1:26" ht="15">
      <c r="A194" s="682"/>
      <c r="B194" s="683"/>
      <c r="C194" s="684"/>
      <c r="D194" s="683"/>
      <c r="E194" s="683"/>
      <c r="F194" s="683"/>
      <c r="G194" s="683"/>
      <c r="H194" s="682"/>
      <c r="I194" s="748"/>
      <c r="J194" s="748"/>
      <c r="K194" s="682"/>
      <c r="L194" s="682"/>
      <c r="M194" s="682"/>
      <c r="N194" s="682"/>
      <c r="O194" s="682"/>
      <c r="P194" s="682"/>
      <c r="Q194" s="682"/>
      <c r="R194" s="682"/>
      <c r="S194" s="682"/>
      <c r="T194" s="682"/>
      <c r="U194" s="682"/>
      <c r="V194" s="682"/>
      <c r="W194" s="682"/>
      <c r="X194" s="682"/>
      <c r="Y194" s="682"/>
      <c r="Z194" s="682"/>
    </row>
    <row r="195" spans="1:26" ht="15">
      <c r="A195" s="682"/>
      <c r="B195" s="683"/>
      <c r="C195" s="684"/>
      <c r="D195" s="683"/>
      <c r="E195" s="683"/>
      <c r="F195" s="683"/>
      <c r="G195" s="683"/>
      <c r="H195" s="682"/>
      <c r="I195" s="748"/>
      <c r="J195" s="748"/>
      <c r="K195" s="682"/>
      <c r="L195" s="682"/>
      <c r="M195" s="682"/>
      <c r="N195" s="682"/>
      <c r="O195" s="682"/>
      <c r="P195" s="682"/>
      <c r="Q195" s="682"/>
      <c r="R195" s="682"/>
      <c r="S195" s="682"/>
      <c r="T195" s="682"/>
      <c r="U195" s="682"/>
      <c r="V195" s="682"/>
      <c r="W195" s="682"/>
      <c r="X195" s="682"/>
      <c r="Y195" s="682"/>
      <c r="Z195" s="682"/>
    </row>
    <row r="196" spans="1:26" ht="15">
      <c r="A196" s="682"/>
      <c r="B196" s="683"/>
      <c r="C196" s="684"/>
      <c r="D196" s="683"/>
      <c r="E196" s="683"/>
      <c r="F196" s="683"/>
      <c r="G196" s="683"/>
      <c r="H196" s="682"/>
      <c r="I196" s="748"/>
      <c r="J196" s="748"/>
      <c r="K196" s="682"/>
      <c r="L196" s="682"/>
      <c r="M196" s="682"/>
      <c r="N196" s="682"/>
      <c r="O196" s="682"/>
      <c r="P196" s="682"/>
      <c r="Q196" s="682"/>
      <c r="R196" s="682"/>
      <c r="S196" s="682"/>
      <c r="T196" s="682"/>
      <c r="U196" s="682"/>
      <c r="V196" s="682"/>
      <c r="W196" s="682"/>
      <c r="X196" s="682"/>
      <c r="Y196" s="682"/>
      <c r="Z196" s="682"/>
    </row>
    <row r="197" spans="1:26" ht="15">
      <c r="A197" s="682"/>
      <c r="B197" s="683"/>
      <c r="C197" s="684"/>
      <c r="D197" s="683"/>
      <c r="E197" s="683"/>
      <c r="F197" s="683"/>
      <c r="G197" s="683"/>
      <c r="H197" s="682"/>
      <c r="I197" s="748"/>
      <c r="J197" s="748"/>
      <c r="K197" s="682"/>
      <c r="L197" s="682"/>
      <c r="M197" s="682"/>
      <c r="N197" s="682"/>
      <c r="O197" s="682"/>
      <c r="P197" s="682"/>
      <c r="Q197" s="682"/>
      <c r="R197" s="682"/>
      <c r="S197" s="682"/>
      <c r="T197" s="682"/>
      <c r="U197" s="682"/>
      <c r="V197" s="682"/>
      <c r="W197" s="682"/>
      <c r="X197" s="682"/>
      <c r="Y197" s="682"/>
      <c r="Z197" s="682"/>
    </row>
    <row r="198" spans="1:26" ht="15">
      <c r="A198" s="682"/>
      <c r="B198" s="683"/>
      <c r="C198" s="684"/>
      <c r="D198" s="683"/>
      <c r="E198" s="683"/>
      <c r="F198" s="683"/>
      <c r="G198" s="683"/>
      <c r="H198" s="682"/>
      <c r="I198" s="748"/>
      <c r="J198" s="748"/>
      <c r="K198" s="682"/>
      <c r="L198" s="682"/>
      <c r="M198" s="682"/>
      <c r="N198" s="682"/>
      <c r="O198" s="682"/>
      <c r="P198" s="682"/>
      <c r="Q198" s="682"/>
      <c r="R198" s="682"/>
      <c r="S198" s="682"/>
      <c r="T198" s="682"/>
      <c r="U198" s="682"/>
      <c r="V198" s="682"/>
      <c r="W198" s="682"/>
      <c r="X198" s="682"/>
      <c r="Y198" s="682"/>
      <c r="Z198" s="682"/>
    </row>
    <row r="199" spans="1:26" ht="15">
      <c r="A199" s="682"/>
      <c r="B199" s="683"/>
      <c r="C199" s="684"/>
      <c r="D199" s="683"/>
      <c r="E199" s="683"/>
      <c r="F199" s="683"/>
      <c r="G199" s="683"/>
      <c r="H199" s="682"/>
      <c r="I199" s="748"/>
      <c r="J199" s="748"/>
      <c r="K199" s="682"/>
      <c r="L199" s="682"/>
      <c r="M199" s="682"/>
      <c r="N199" s="682"/>
      <c r="O199" s="682"/>
      <c r="P199" s="682"/>
      <c r="Q199" s="682"/>
      <c r="R199" s="682"/>
      <c r="S199" s="682"/>
      <c r="T199" s="682"/>
      <c r="U199" s="682"/>
      <c r="V199" s="682"/>
      <c r="W199" s="682"/>
      <c r="X199" s="682"/>
      <c r="Y199" s="682"/>
      <c r="Z199" s="682"/>
    </row>
    <row r="200" spans="1:26" ht="15">
      <c r="A200" s="682"/>
      <c r="B200" s="683"/>
      <c r="C200" s="684"/>
      <c r="D200" s="683"/>
      <c r="E200" s="683"/>
      <c r="F200" s="683"/>
      <c r="G200" s="683"/>
      <c r="H200" s="682"/>
      <c r="I200" s="748"/>
      <c r="J200" s="748"/>
      <c r="K200" s="682"/>
      <c r="L200" s="682"/>
      <c r="M200" s="682"/>
      <c r="N200" s="682"/>
      <c r="O200" s="682"/>
      <c r="P200" s="682"/>
      <c r="Q200" s="682"/>
      <c r="R200" s="682"/>
      <c r="S200" s="682"/>
      <c r="T200" s="682"/>
      <c r="U200" s="682"/>
      <c r="V200" s="682"/>
      <c r="W200" s="682"/>
      <c r="X200" s="682"/>
      <c r="Y200" s="682"/>
      <c r="Z200" s="682"/>
    </row>
    <row r="201" spans="1:26" ht="15">
      <c r="A201" s="682"/>
      <c r="B201" s="683"/>
      <c r="C201" s="684"/>
      <c r="D201" s="683"/>
      <c r="E201" s="683"/>
      <c r="F201" s="683"/>
      <c r="G201" s="683"/>
      <c r="H201" s="682"/>
      <c r="I201" s="748"/>
      <c r="J201" s="748"/>
      <c r="K201" s="682"/>
      <c r="L201" s="682"/>
      <c r="M201" s="682"/>
      <c r="N201" s="682"/>
      <c r="O201" s="682"/>
      <c r="P201" s="682"/>
      <c r="Q201" s="682"/>
      <c r="R201" s="682"/>
      <c r="S201" s="682"/>
      <c r="T201" s="682"/>
      <c r="U201" s="682"/>
      <c r="V201" s="682"/>
      <c r="W201" s="682"/>
      <c r="X201" s="682"/>
      <c r="Y201" s="682"/>
      <c r="Z201" s="682"/>
    </row>
    <row r="202" spans="1:26" ht="15">
      <c r="A202" s="682"/>
      <c r="B202" s="683"/>
      <c r="C202" s="684"/>
      <c r="D202" s="683"/>
      <c r="E202" s="683"/>
      <c r="F202" s="683"/>
      <c r="G202" s="683"/>
      <c r="H202" s="682"/>
      <c r="I202" s="748"/>
      <c r="J202" s="748"/>
      <c r="K202" s="682"/>
      <c r="L202" s="682"/>
      <c r="M202" s="682"/>
      <c r="N202" s="682"/>
      <c r="O202" s="682"/>
      <c r="P202" s="682"/>
      <c r="Q202" s="682"/>
      <c r="R202" s="682"/>
      <c r="S202" s="682"/>
      <c r="T202" s="682"/>
      <c r="U202" s="682"/>
      <c r="V202" s="682"/>
      <c r="W202" s="682"/>
      <c r="X202" s="682"/>
      <c r="Y202" s="682"/>
      <c r="Z202" s="682"/>
    </row>
    <row r="203" spans="1:26" ht="15">
      <c r="A203" s="682"/>
      <c r="B203" s="683"/>
      <c r="C203" s="684"/>
      <c r="D203" s="683"/>
      <c r="E203" s="683"/>
      <c r="F203" s="683"/>
      <c r="G203" s="683"/>
      <c r="H203" s="682"/>
      <c r="I203" s="748"/>
      <c r="J203" s="748"/>
      <c r="K203" s="682"/>
      <c r="L203" s="682"/>
      <c r="M203" s="682"/>
      <c r="N203" s="682"/>
      <c r="O203" s="682"/>
      <c r="P203" s="682"/>
      <c r="Q203" s="682"/>
      <c r="R203" s="682"/>
      <c r="S203" s="682"/>
      <c r="T203" s="682"/>
      <c r="U203" s="682"/>
      <c r="V203" s="682"/>
      <c r="W203" s="682"/>
      <c r="X203" s="682"/>
      <c r="Y203" s="682"/>
      <c r="Z203" s="682"/>
    </row>
    <row r="204" spans="1:26" ht="15">
      <c r="A204" s="682"/>
      <c r="B204" s="683"/>
      <c r="C204" s="684"/>
      <c r="D204" s="683"/>
      <c r="E204" s="683"/>
      <c r="F204" s="683"/>
      <c r="G204" s="683"/>
      <c r="H204" s="682"/>
      <c r="I204" s="748"/>
      <c r="J204" s="748"/>
      <c r="K204" s="682"/>
      <c r="L204" s="682"/>
      <c r="M204" s="682"/>
      <c r="N204" s="682"/>
      <c r="O204" s="682"/>
      <c r="P204" s="682"/>
      <c r="Q204" s="682"/>
      <c r="R204" s="682"/>
      <c r="S204" s="682"/>
      <c r="T204" s="682"/>
      <c r="U204" s="682"/>
      <c r="V204" s="682"/>
      <c r="W204" s="682"/>
      <c r="X204" s="682"/>
      <c r="Y204" s="682"/>
      <c r="Z204" s="682"/>
    </row>
    <row r="205" spans="1:26" ht="15">
      <c r="A205" s="682"/>
      <c r="B205" s="683"/>
      <c r="C205" s="684"/>
      <c r="D205" s="683"/>
      <c r="E205" s="683"/>
      <c r="F205" s="683"/>
      <c r="G205" s="683"/>
      <c r="H205" s="682"/>
      <c r="I205" s="748"/>
      <c r="J205" s="748"/>
      <c r="K205" s="682"/>
      <c r="L205" s="682"/>
      <c r="M205" s="682"/>
      <c r="N205" s="682"/>
      <c r="O205" s="682"/>
      <c r="P205" s="682"/>
      <c r="Q205" s="682"/>
      <c r="R205" s="682"/>
      <c r="S205" s="682"/>
      <c r="T205" s="682"/>
      <c r="U205" s="682"/>
      <c r="V205" s="682"/>
      <c r="W205" s="682"/>
      <c r="X205" s="682"/>
      <c r="Y205" s="682"/>
      <c r="Z205" s="682"/>
    </row>
    <row r="206" spans="1:26" ht="15">
      <c r="A206" s="682"/>
      <c r="B206" s="683"/>
      <c r="C206" s="684"/>
      <c r="D206" s="683"/>
      <c r="E206" s="683"/>
      <c r="F206" s="683"/>
      <c r="G206" s="683"/>
      <c r="H206" s="682"/>
      <c r="I206" s="748"/>
      <c r="J206" s="748"/>
      <c r="K206" s="682"/>
      <c r="L206" s="682"/>
      <c r="M206" s="682"/>
      <c r="N206" s="682"/>
      <c r="O206" s="682"/>
      <c r="P206" s="682"/>
      <c r="Q206" s="682"/>
      <c r="R206" s="682"/>
      <c r="S206" s="682"/>
      <c r="T206" s="682"/>
      <c r="U206" s="682"/>
      <c r="V206" s="682"/>
      <c r="W206" s="682"/>
      <c r="X206" s="682"/>
      <c r="Y206" s="682"/>
      <c r="Z206" s="682"/>
    </row>
    <row r="207" spans="1:26" ht="15">
      <c r="A207" s="682"/>
      <c r="B207" s="683"/>
      <c r="C207" s="684"/>
      <c r="D207" s="683"/>
      <c r="E207" s="683"/>
      <c r="F207" s="683"/>
      <c r="G207" s="683"/>
      <c r="H207" s="682"/>
      <c r="I207" s="748"/>
      <c r="J207" s="748"/>
      <c r="K207" s="682"/>
      <c r="L207" s="682"/>
      <c r="M207" s="682"/>
      <c r="N207" s="682"/>
      <c r="O207" s="682"/>
      <c r="P207" s="682"/>
      <c r="Q207" s="682"/>
      <c r="R207" s="682"/>
      <c r="S207" s="682"/>
      <c r="T207" s="682"/>
      <c r="U207" s="682"/>
      <c r="V207" s="682"/>
      <c r="W207" s="682"/>
      <c r="X207" s="682"/>
      <c r="Y207" s="682"/>
      <c r="Z207" s="682"/>
    </row>
    <row r="208" spans="1:26" ht="15">
      <c r="A208" s="682"/>
      <c r="B208" s="683"/>
      <c r="C208" s="684"/>
      <c r="D208" s="683"/>
      <c r="E208" s="683"/>
      <c r="F208" s="683"/>
      <c r="G208" s="683"/>
      <c r="H208" s="682"/>
      <c r="I208" s="748"/>
      <c r="J208" s="748"/>
      <c r="K208" s="682"/>
      <c r="L208" s="682"/>
      <c r="M208" s="682"/>
      <c r="N208" s="682"/>
      <c r="O208" s="682"/>
      <c r="P208" s="682"/>
      <c r="Q208" s="682"/>
      <c r="R208" s="682"/>
      <c r="S208" s="682"/>
      <c r="T208" s="682"/>
      <c r="U208" s="682"/>
      <c r="V208" s="682"/>
      <c r="W208" s="682"/>
      <c r="X208" s="682"/>
      <c r="Y208" s="682"/>
      <c r="Z208" s="682"/>
    </row>
    <row r="209" spans="1:26" ht="15">
      <c r="A209" s="682"/>
      <c r="B209" s="683"/>
      <c r="C209" s="684"/>
      <c r="D209" s="683"/>
      <c r="E209" s="683"/>
      <c r="F209" s="683"/>
      <c r="G209" s="683"/>
      <c r="H209" s="682"/>
      <c r="I209" s="748"/>
      <c r="J209" s="748"/>
      <c r="K209" s="682"/>
      <c r="L209" s="682"/>
      <c r="M209" s="682"/>
      <c r="N209" s="682"/>
      <c r="O209" s="682"/>
      <c r="P209" s="682"/>
      <c r="Q209" s="682"/>
      <c r="R209" s="682"/>
      <c r="S209" s="682"/>
      <c r="T209" s="682"/>
      <c r="U209" s="682"/>
      <c r="V209" s="682"/>
      <c r="W209" s="682"/>
      <c r="X209" s="682"/>
      <c r="Y209" s="682"/>
      <c r="Z209" s="682"/>
    </row>
    <row r="210" spans="1:26" ht="15">
      <c r="A210" s="682"/>
      <c r="B210" s="683"/>
      <c r="C210" s="684"/>
      <c r="D210" s="683"/>
      <c r="E210" s="683"/>
      <c r="F210" s="683"/>
      <c r="G210" s="683"/>
      <c r="H210" s="682"/>
      <c r="I210" s="748"/>
      <c r="J210" s="748"/>
      <c r="K210" s="682"/>
      <c r="L210" s="682"/>
      <c r="M210" s="682"/>
      <c r="N210" s="682"/>
      <c r="O210" s="682"/>
      <c r="P210" s="682"/>
      <c r="Q210" s="682"/>
      <c r="R210" s="682"/>
      <c r="S210" s="682"/>
      <c r="T210" s="682"/>
      <c r="U210" s="682"/>
      <c r="V210" s="682"/>
      <c r="W210" s="682"/>
      <c r="X210" s="682"/>
      <c r="Y210" s="682"/>
      <c r="Z210" s="682"/>
    </row>
    <row r="211" spans="1:26" ht="15">
      <c r="A211" s="682"/>
      <c r="B211" s="683"/>
      <c r="C211" s="684"/>
      <c r="D211" s="683"/>
      <c r="E211" s="683"/>
      <c r="F211" s="683"/>
      <c r="G211" s="683"/>
      <c r="H211" s="682"/>
      <c r="I211" s="748"/>
      <c r="J211" s="748"/>
      <c r="K211" s="682"/>
      <c r="L211" s="682"/>
      <c r="M211" s="682"/>
      <c r="N211" s="682"/>
      <c r="O211" s="682"/>
      <c r="P211" s="682"/>
      <c r="Q211" s="682"/>
      <c r="R211" s="682"/>
      <c r="S211" s="682"/>
      <c r="T211" s="682"/>
      <c r="U211" s="682"/>
      <c r="V211" s="682"/>
      <c r="W211" s="682"/>
      <c r="X211" s="682"/>
      <c r="Y211" s="682"/>
      <c r="Z211" s="682"/>
    </row>
    <row r="212" spans="1:26" ht="15">
      <c r="A212" s="682"/>
      <c r="B212" s="683"/>
      <c r="C212" s="684"/>
      <c r="D212" s="683"/>
      <c r="E212" s="683"/>
      <c r="F212" s="683"/>
      <c r="G212" s="683"/>
      <c r="H212" s="682"/>
      <c r="I212" s="748"/>
      <c r="J212" s="748"/>
      <c r="K212" s="682"/>
      <c r="L212" s="682"/>
      <c r="M212" s="682"/>
      <c r="N212" s="682"/>
      <c r="O212" s="682"/>
      <c r="P212" s="682"/>
      <c r="Q212" s="682"/>
      <c r="R212" s="682"/>
      <c r="S212" s="682"/>
      <c r="T212" s="682"/>
      <c r="U212" s="682"/>
      <c r="V212" s="682"/>
      <c r="W212" s="682"/>
      <c r="X212" s="682"/>
      <c r="Y212" s="682"/>
      <c r="Z212" s="682"/>
    </row>
    <row r="213" spans="1:26" ht="15">
      <c r="A213" s="682"/>
      <c r="B213" s="683"/>
      <c r="C213" s="684"/>
      <c r="D213" s="683"/>
      <c r="E213" s="683"/>
      <c r="F213" s="683"/>
      <c r="G213" s="683"/>
      <c r="H213" s="682"/>
      <c r="I213" s="748"/>
      <c r="J213" s="748"/>
      <c r="K213" s="682"/>
      <c r="L213" s="682"/>
      <c r="M213" s="682"/>
      <c r="N213" s="682"/>
      <c r="O213" s="682"/>
      <c r="P213" s="682"/>
      <c r="Q213" s="682"/>
      <c r="R213" s="682"/>
      <c r="S213" s="682"/>
      <c r="T213" s="682"/>
      <c r="U213" s="682"/>
      <c r="V213" s="682"/>
      <c r="W213" s="682"/>
      <c r="X213" s="682"/>
      <c r="Y213" s="682"/>
      <c r="Z213" s="682"/>
    </row>
    <row r="214" spans="1:26" ht="15">
      <c r="A214" s="682"/>
      <c r="B214" s="683"/>
      <c r="C214" s="684"/>
      <c r="D214" s="683"/>
      <c r="E214" s="683"/>
      <c r="F214" s="683"/>
      <c r="G214" s="683"/>
      <c r="H214" s="682"/>
      <c r="I214" s="748"/>
      <c r="J214" s="748"/>
      <c r="K214" s="682"/>
      <c r="L214" s="682"/>
      <c r="M214" s="682"/>
      <c r="N214" s="682"/>
      <c r="O214" s="682"/>
      <c r="P214" s="682"/>
      <c r="Q214" s="682"/>
      <c r="R214" s="682"/>
      <c r="S214" s="682"/>
      <c r="T214" s="682"/>
      <c r="U214" s="682"/>
      <c r="V214" s="682"/>
      <c r="W214" s="682"/>
      <c r="X214" s="682"/>
      <c r="Y214" s="682"/>
      <c r="Z214" s="682"/>
    </row>
    <row r="215" spans="1:26" ht="15">
      <c r="A215" s="682"/>
      <c r="B215" s="683"/>
      <c r="C215" s="684"/>
      <c r="D215" s="683"/>
      <c r="E215" s="683"/>
      <c r="F215" s="683"/>
      <c r="G215" s="683"/>
      <c r="H215" s="682"/>
      <c r="I215" s="748"/>
      <c r="J215" s="748"/>
      <c r="K215" s="682"/>
      <c r="L215" s="682"/>
      <c r="M215" s="682"/>
      <c r="N215" s="682"/>
      <c r="O215" s="682"/>
      <c r="P215" s="682"/>
      <c r="Q215" s="682"/>
      <c r="R215" s="682"/>
      <c r="S215" s="682"/>
      <c r="T215" s="682"/>
      <c r="U215" s="682"/>
      <c r="V215" s="682"/>
      <c r="W215" s="682"/>
      <c r="X215" s="682"/>
      <c r="Y215" s="682"/>
      <c r="Z215" s="682"/>
    </row>
    <row r="216" spans="1:26" ht="15">
      <c r="A216" s="682"/>
      <c r="B216" s="683"/>
      <c r="C216" s="684"/>
      <c r="D216" s="683"/>
      <c r="E216" s="683"/>
      <c r="F216" s="683"/>
      <c r="G216" s="683"/>
      <c r="H216" s="682"/>
      <c r="I216" s="748"/>
      <c r="J216" s="748"/>
      <c r="K216" s="682"/>
      <c r="L216" s="682"/>
      <c r="M216" s="682"/>
      <c r="N216" s="682"/>
      <c r="O216" s="682"/>
      <c r="P216" s="682"/>
      <c r="Q216" s="682"/>
      <c r="R216" s="682"/>
      <c r="S216" s="682"/>
      <c r="T216" s="682"/>
      <c r="U216" s="682"/>
      <c r="V216" s="682"/>
      <c r="W216" s="682"/>
      <c r="X216" s="682"/>
      <c r="Y216" s="682"/>
      <c r="Z216" s="682"/>
    </row>
    <row r="217" spans="1:26" ht="15">
      <c r="A217" s="682"/>
      <c r="B217" s="683"/>
      <c r="C217" s="684"/>
      <c r="D217" s="683"/>
      <c r="E217" s="683"/>
      <c r="F217" s="683"/>
      <c r="G217" s="683"/>
      <c r="H217" s="682"/>
      <c r="I217" s="748"/>
      <c r="J217" s="748"/>
      <c r="K217" s="682"/>
      <c r="L217" s="682"/>
      <c r="M217" s="682"/>
      <c r="N217" s="682"/>
      <c r="O217" s="682"/>
      <c r="P217" s="682"/>
      <c r="Q217" s="682"/>
      <c r="R217" s="682"/>
      <c r="S217" s="682"/>
      <c r="T217" s="682"/>
      <c r="U217" s="682"/>
      <c r="V217" s="682"/>
      <c r="W217" s="682"/>
      <c r="X217" s="682"/>
      <c r="Y217" s="682"/>
      <c r="Z217" s="682"/>
    </row>
    <row r="218" spans="1:26" ht="15">
      <c r="A218" s="682"/>
      <c r="B218" s="683"/>
      <c r="C218" s="684"/>
      <c r="D218" s="683"/>
      <c r="E218" s="683"/>
      <c r="F218" s="683"/>
      <c r="G218" s="683"/>
      <c r="H218" s="682"/>
      <c r="I218" s="748"/>
      <c r="J218" s="748"/>
      <c r="K218" s="682"/>
      <c r="L218" s="682"/>
      <c r="M218" s="682"/>
      <c r="N218" s="682"/>
      <c r="O218" s="682"/>
      <c r="P218" s="682"/>
      <c r="Q218" s="682"/>
      <c r="R218" s="682"/>
      <c r="S218" s="682"/>
      <c r="T218" s="682"/>
      <c r="U218" s="682"/>
      <c r="V218" s="682"/>
      <c r="W218" s="682"/>
      <c r="X218" s="682"/>
      <c r="Y218" s="682"/>
      <c r="Z218" s="682"/>
    </row>
    <row r="219" spans="1:26" ht="15">
      <c r="A219" s="682"/>
      <c r="B219" s="683"/>
      <c r="C219" s="684"/>
      <c r="D219" s="683"/>
      <c r="E219" s="683"/>
      <c r="F219" s="683"/>
      <c r="G219" s="683"/>
      <c r="H219" s="682"/>
      <c r="I219" s="748"/>
      <c r="J219" s="748"/>
      <c r="K219" s="682"/>
      <c r="L219" s="682"/>
      <c r="M219" s="682"/>
      <c r="N219" s="682"/>
      <c r="O219" s="682"/>
      <c r="P219" s="682"/>
      <c r="Q219" s="682"/>
      <c r="R219" s="682"/>
      <c r="S219" s="682"/>
      <c r="T219" s="682"/>
      <c r="U219" s="682"/>
      <c r="V219" s="682"/>
      <c r="W219" s="682"/>
      <c r="X219" s="682"/>
      <c r="Y219" s="682"/>
      <c r="Z219" s="682"/>
    </row>
    <row r="220" spans="1:26" ht="15">
      <c r="A220" s="682"/>
      <c r="B220" s="683"/>
      <c r="C220" s="684"/>
      <c r="D220" s="683"/>
      <c r="E220" s="683"/>
      <c r="F220" s="683"/>
      <c r="G220" s="683"/>
      <c r="H220" s="682"/>
      <c r="I220" s="748"/>
      <c r="J220" s="748"/>
      <c r="K220" s="682"/>
      <c r="L220" s="682"/>
      <c r="M220" s="682"/>
      <c r="N220" s="682"/>
      <c r="O220" s="682"/>
      <c r="P220" s="682"/>
      <c r="Q220" s="682"/>
      <c r="R220" s="682"/>
      <c r="S220" s="682"/>
      <c r="T220" s="682"/>
      <c r="U220" s="682"/>
      <c r="V220" s="682"/>
      <c r="W220" s="682"/>
      <c r="X220" s="682"/>
      <c r="Y220" s="682"/>
      <c r="Z220" s="682"/>
    </row>
    <row r="221" spans="1:26" ht="15">
      <c r="A221" s="682"/>
      <c r="B221" s="683"/>
      <c r="C221" s="684"/>
      <c r="D221" s="683"/>
      <c r="E221" s="683"/>
      <c r="F221" s="683"/>
      <c r="G221" s="683"/>
      <c r="H221" s="682"/>
      <c r="I221" s="748"/>
      <c r="J221" s="748"/>
      <c r="K221" s="682"/>
      <c r="L221" s="682"/>
      <c r="M221" s="682"/>
      <c r="N221" s="682"/>
      <c r="O221" s="682"/>
      <c r="P221" s="682"/>
      <c r="Q221" s="682"/>
      <c r="R221" s="682"/>
      <c r="S221" s="682"/>
      <c r="T221" s="682"/>
      <c r="U221" s="682"/>
      <c r="V221" s="682"/>
      <c r="W221" s="682"/>
      <c r="X221" s="682"/>
      <c r="Y221" s="682"/>
      <c r="Z221" s="682"/>
    </row>
    <row r="222" spans="1:26" ht="15">
      <c r="A222" s="682"/>
      <c r="B222" s="683"/>
      <c r="C222" s="684"/>
      <c r="D222" s="683"/>
      <c r="E222" s="683"/>
      <c r="F222" s="683"/>
      <c r="G222" s="683"/>
      <c r="H222" s="682"/>
      <c r="I222" s="748"/>
      <c r="J222" s="748"/>
      <c r="K222" s="682"/>
      <c r="L222" s="682"/>
      <c r="M222" s="682"/>
      <c r="N222" s="682"/>
      <c r="O222" s="682"/>
      <c r="P222" s="682"/>
      <c r="Q222" s="682"/>
      <c r="R222" s="682"/>
      <c r="S222" s="682"/>
      <c r="T222" s="682"/>
      <c r="U222" s="682"/>
      <c r="V222" s="682"/>
      <c r="W222" s="682"/>
      <c r="X222" s="682"/>
      <c r="Y222" s="682"/>
      <c r="Z222" s="682"/>
    </row>
    <row r="223" spans="1:26" ht="15">
      <c r="A223" s="682"/>
      <c r="B223" s="683"/>
      <c r="C223" s="684"/>
      <c r="D223" s="683"/>
      <c r="E223" s="683"/>
      <c r="F223" s="683"/>
      <c r="G223" s="683"/>
      <c r="H223" s="682"/>
      <c r="I223" s="748"/>
      <c r="J223" s="748"/>
      <c r="K223" s="682"/>
      <c r="L223" s="682"/>
      <c r="M223" s="682"/>
      <c r="N223" s="682"/>
      <c r="O223" s="682"/>
      <c r="P223" s="682"/>
      <c r="Q223" s="682"/>
      <c r="R223" s="682"/>
      <c r="S223" s="682"/>
      <c r="T223" s="682"/>
      <c r="U223" s="682"/>
      <c r="V223" s="682"/>
      <c r="W223" s="682"/>
      <c r="X223" s="682"/>
      <c r="Y223" s="682"/>
      <c r="Z223" s="682"/>
    </row>
    <row r="224" spans="1:26" ht="15">
      <c r="A224" s="682"/>
      <c r="B224" s="683"/>
      <c r="C224" s="684"/>
      <c r="D224" s="683"/>
      <c r="E224" s="683"/>
      <c r="F224" s="683"/>
      <c r="G224" s="683"/>
      <c r="H224" s="682"/>
      <c r="I224" s="748"/>
      <c r="J224" s="748"/>
      <c r="K224" s="682"/>
      <c r="L224" s="682"/>
      <c r="M224" s="682"/>
      <c r="N224" s="682"/>
      <c r="O224" s="682"/>
      <c r="P224" s="682"/>
      <c r="Q224" s="682"/>
      <c r="R224" s="682"/>
      <c r="S224" s="682"/>
      <c r="T224" s="682"/>
      <c r="U224" s="682"/>
      <c r="V224" s="682"/>
      <c r="W224" s="682"/>
      <c r="X224" s="682"/>
      <c r="Y224" s="682"/>
      <c r="Z224" s="682"/>
    </row>
    <row r="225" spans="1:26" ht="15">
      <c r="A225" s="682"/>
      <c r="B225" s="683"/>
      <c r="C225" s="684"/>
      <c r="D225" s="683"/>
      <c r="E225" s="683"/>
      <c r="F225" s="683"/>
      <c r="G225" s="683"/>
      <c r="H225" s="682"/>
      <c r="I225" s="748"/>
      <c r="J225" s="748"/>
      <c r="K225" s="682"/>
      <c r="L225" s="682"/>
      <c r="M225" s="682"/>
      <c r="N225" s="682"/>
      <c r="O225" s="682"/>
      <c r="P225" s="682"/>
      <c r="Q225" s="682"/>
      <c r="R225" s="682"/>
      <c r="S225" s="682"/>
      <c r="T225" s="682"/>
      <c r="U225" s="682"/>
      <c r="V225" s="682"/>
      <c r="W225" s="682"/>
      <c r="X225" s="682"/>
      <c r="Y225" s="682"/>
      <c r="Z225" s="682"/>
    </row>
    <row r="226" spans="1:26" ht="15">
      <c r="A226" s="682"/>
      <c r="B226" s="683"/>
      <c r="C226" s="684"/>
      <c r="D226" s="683"/>
      <c r="E226" s="683"/>
      <c r="F226" s="683"/>
      <c r="G226" s="683"/>
      <c r="H226" s="682"/>
      <c r="I226" s="748"/>
      <c r="J226" s="748"/>
      <c r="K226" s="682"/>
      <c r="L226" s="682"/>
      <c r="M226" s="682"/>
      <c r="N226" s="682"/>
      <c r="O226" s="682"/>
      <c r="P226" s="682"/>
      <c r="Q226" s="682"/>
      <c r="R226" s="682"/>
      <c r="S226" s="682"/>
      <c r="T226" s="682"/>
      <c r="U226" s="682"/>
      <c r="V226" s="682"/>
      <c r="W226" s="682"/>
      <c r="X226" s="682"/>
      <c r="Y226" s="682"/>
      <c r="Z226" s="682"/>
    </row>
    <row r="227" spans="1:26" ht="15">
      <c r="A227" s="682"/>
      <c r="B227" s="683"/>
      <c r="C227" s="684"/>
      <c r="D227" s="683"/>
      <c r="E227" s="683"/>
      <c r="F227" s="683"/>
      <c r="G227" s="683"/>
      <c r="H227" s="682"/>
      <c r="I227" s="748"/>
      <c r="J227" s="748"/>
      <c r="K227" s="682"/>
      <c r="L227" s="682"/>
      <c r="M227" s="682"/>
      <c r="N227" s="682"/>
      <c r="O227" s="682"/>
      <c r="P227" s="682"/>
      <c r="Q227" s="682"/>
      <c r="R227" s="682"/>
      <c r="S227" s="682"/>
      <c r="T227" s="682"/>
      <c r="U227" s="682"/>
      <c r="V227" s="682"/>
      <c r="W227" s="682"/>
      <c r="X227" s="682"/>
      <c r="Y227" s="682"/>
      <c r="Z227" s="682"/>
    </row>
    <row r="228" spans="1:26" ht="15">
      <c r="A228" s="682"/>
      <c r="B228" s="683"/>
      <c r="C228" s="684"/>
      <c r="D228" s="683"/>
      <c r="E228" s="683"/>
      <c r="F228" s="683"/>
      <c r="G228" s="683"/>
      <c r="H228" s="682"/>
      <c r="I228" s="748"/>
      <c r="J228" s="748"/>
      <c r="K228" s="682"/>
      <c r="L228" s="682"/>
      <c r="M228" s="682"/>
      <c r="N228" s="682"/>
      <c r="O228" s="682"/>
      <c r="P228" s="682"/>
      <c r="Q228" s="682"/>
      <c r="R228" s="682"/>
      <c r="S228" s="682"/>
      <c r="T228" s="682"/>
      <c r="U228" s="682"/>
      <c r="V228" s="682"/>
      <c r="W228" s="682"/>
      <c r="X228" s="682"/>
      <c r="Y228" s="682"/>
      <c r="Z228" s="682"/>
    </row>
    <row r="229" spans="1:26" ht="15">
      <c r="A229" s="682"/>
      <c r="B229" s="683"/>
      <c r="C229" s="684"/>
      <c r="D229" s="683"/>
      <c r="E229" s="683"/>
      <c r="F229" s="683"/>
      <c r="G229" s="683"/>
      <c r="H229" s="682"/>
      <c r="I229" s="748"/>
      <c r="J229" s="748"/>
      <c r="K229" s="682"/>
      <c r="L229" s="682"/>
      <c r="M229" s="682"/>
      <c r="N229" s="682"/>
      <c r="O229" s="682"/>
      <c r="P229" s="682"/>
      <c r="Q229" s="682"/>
      <c r="R229" s="682"/>
      <c r="S229" s="682"/>
      <c r="T229" s="682"/>
      <c r="U229" s="682"/>
      <c r="V229" s="682"/>
      <c r="W229" s="682"/>
      <c r="X229" s="682"/>
      <c r="Y229" s="682"/>
      <c r="Z229" s="682"/>
    </row>
    <row r="230" spans="1:26" ht="15">
      <c r="A230" s="682"/>
      <c r="B230" s="683"/>
      <c r="C230" s="684"/>
      <c r="D230" s="683"/>
      <c r="E230" s="683"/>
      <c r="F230" s="683"/>
      <c r="G230" s="683"/>
      <c r="H230" s="682"/>
      <c r="I230" s="748"/>
      <c r="J230" s="748"/>
      <c r="K230" s="682"/>
      <c r="L230" s="682"/>
      <c r="M230" s="682"/>
      <c r="N230" s="682"/>
      <c r="O230" s="682"/>
      <c r="P230" s="682"/>
      <c r="Q230" s="682"/>
      <c r="R230" s="682"/>
      <c r="S230" s="682"/>
      <c r="T230" s="682"/>
      <c r="U230" s="682"/>
      <c r="V230" s="682"/>
      <c r="W230" s="682"/>
      <c r="X230" s="682"/>
      <c r="Y230" s="682"/>
      <c r="Z230" s="682"/>
    </row>
    <row r="231" spans="1:26" ht="15">
      <c r="A231" s="682"/>
      <c r="B231" s="683"/>
      <c r="C231" s="684"/>
      <c r="D231" s="683"/>
      <c r="E231" s="683"/>
      <c r="F231" s="683"/>
      <c r="G231" s="683"/>
      <c r="H231" s="682"/>
      <c r="I231" s="748"/>
      <c r="J231" s="748"/>
      <c r="K231" s="682"/>
      <c r="L231" s="682"/>
      <c r="M231" s="682"/>
      <c r="N231" s="682"/>
      <c r="O231" s="682"/>
      <c r="P231" s="682"/>
      <c r="Q231" s="682"/>
      <c r="R231" s="682"/>
      <c r="S231" s="682"/>
      <c r="T231" s="682"/>
      <c r="U231" s="682"/>
      <c r="V231" s="682"/>
      <c r="W231" s="682"/>
      <c r="X231" s="682"/>
      <c r="Y231" s="682"/>
      <c r="Z231" s="682"/>
    </row>
    <row r="232" spans="1:26" ht="15">
      <c r="A232" s="682"/>
      <c r="B232" s="683"/>
      <c r="C232" s="684"/>
      <c r="D232" s="683"/>
      <c r="E232" s="683"/>
      <c r="F232" s="683"/>
      <c r="G232" s="683"/>
      <c r="H232" s="682"/>
      <c r="I232" s="748"/>
      <c r="J232" s="748"/>
      <c r="K232" s="682"/>
      <c r="L232" s="682"/>
      <c r="M232" s="682"/>
      <c r="N232" s="682"/>
      <c r="O232" s="682"/>
      <c r="P232" s="682"/>
      <c r="Q232" s="682"/>
      <c r="R232" s="682"/>
      <c r="S232" s="682"/>
      <c r="T232" s="682"/>
      <c r="U232" s="682"/>
      <c r="V232" s="682"/>
      <c r="W232" s="682"/>
      <c r="X232" s="682"/>
      <c r="Y232" s="682"/>
      <c r="Z232" s="682"/>
    </row>
    <row r="233" spans="1:26" ht="15">
      <c r="A233" s="682"/>
      <c r="B233" s="683"/>
      <c r="C233" s="684"/>
      <c r="D233" s="683"/>
      <c r="E233" s="683"/>
      <c r="F233" s="683"/>
      <c r="G233" s="683"/>
      <c r="H233" s="682"/>
      <c r="I233" s="748"/>
      <c r="J233" s="748"/>
      <c r="K233" s="682"/>
      <c r="L233" s="682"/>
      <c r="M233" s="682"/>
      <c r="N233" s="682"/>
      <c r="O233" s="682"/>
      <c r="P233" s="682"/>
      <c r="Q233" s="682"/>
      <c r="R233" s="682"/>
      <c r="S233" s="682"/>
      <c r="T233" s="682"/>
      <c r="U233" s="682"/>
      <c r="V233" s="682"/>
      <c r="W233" s="682"/>
      <c r="X233" s="682"/>
      <c r="Y233" s="682"/>
      <c r="Z233" s="682"/>
    </row>
    <row r="234" spans="1:26" ht="15">
      <c r="A234" s="682"/>
      <c r="B234" s="683"/>
      <c r="C234" s="684"/>
      <c r="D234" s="683"/>
      <c r="E234" s="683"/>
      <c r="F234" s="683"/>
      <c r="G234" s="683"/>
      <c r="H234" s="682"/>
      <c r="I234" s="748"/>
      <c r="J234" s="748"/>
      <c r="K234" s="682"/>
      <c r="L234" s="682"/>
      <c r="M234" s="682"/>
      <c r="N234" s="682"/>
      <c r="O234" s="682"/>
      <c r="P234" s="682"/>
      <c r="Q234" s="682"/>
      <c r="R234" s="682"/>
      <c r="S234" s="682"/>
      <c r="T234" s="682"/>
      <c r="U234" s="682"/>
      <c r="V234" s="682"/>
      <c r="W234" s="682"/>
      <c r="X234" s="682"/>
      <c r="Y234" s="682"/>
      <c r="Z234" s="682"/>
    </row>
    <row r="235" spans="1:26" ht="15">
      <c r="A235" s="682"/>
      <c r="B235" s="683"/>
      <c r="C235" s="684"/>
      <c r="D235" s="683"/>
      <c r="E235" s="683"/>
      <c r="F235" s="683"/>
      <c r="G235" s="683"/>
      <c r="H235" s="682"/>
      <c r="I235" s="748"/>
      <c r="J235" s="748"/>
      <c r="K235" s="682"/>
      <c r="L235" s="682"/>
      <c r="M235" s="682"/>
      <c r="N235" s="682"/>
      <c r="O235" s="682"/>
      <c r="P235" s="682"/>
      <c r="Q235" s="682"/>
      <c r="R235" s="682"/>
      <c r="S235" s="682"/>
      <c r="T235" s="682"/>
      <c r="U235" s="682"/>
      <c r="V235" s="682"/>
      <c r="W235" s="682"/>
      <c r="X235" s="682"/>
      <c r="Y235" s="682"/>
      <c r="Z235" s="682"/>
    </row>
    <row r="236" spans="1:26" ht="15">
      <c r="A236" s="682"/>
      <c r="B236" s="683"/>
      <c r="C236" s="684"/>
      <c r="D236" s="683"/>
      <c r="E236" s="683"/>
      <c r="F236" s="683"/>
      <c r="G236" s="683"/>
      <c r="H236" s="682"/>
      <c r="I236" s="748"/>
      <c r="J236" s="748"/>
      <c r="K236" s="682"/>
      <c r="L236" s="682"/>
      <c r="M236" s="682"/>
      <c r="N236" s="682"/>
      <c r="O236" s="682"/>
      <c r="P236" s="682"/>
      <c r="Q236" s="682"/>
      <c r="R236" s="682"/>
      <c r="S236" s="682"/>
      <c r="T236" s="682"/>
      <c r="U236" s="682"/>
      <c r="V236" s="682"/>
      <c r="W236" s="682"/>
      <c r="X236" s="682"/>
      <c r="Y236" s="682"/>
      <c r="Z236" s="682"/>
    </row>
    <row r="237" spans="1:26" ht="15">
      <c r="A237" s="682"/>
      <c r="B237" s="683"/>
      <c r="C237" s="684"/>
      <c r="D237" s="683"/>
      <c r="E237" s="683"/>
      <c r="F237" s="683"/>
      <c r="G237" s="683"/>
      <c r="H237" s="682"/>
      <c r="I237" s="748"/>
      <c r="J237" s="748"/>
      <c r="K237" s="682"/>
      <c r="L237" s="682"/>
      <c r="M237" s="682"/>
      <c r="N237" s="682"/>
      <c r="O237" s="682"/>
      <c r="P237" s="682"/>
      <c r="Q237" s="682"/>
      <c r="R237" s="682"/>
      <c r="S237" s="682"/>
      <c r="T237" s="682"/>
      <c r="U237" s="682"/>
      <c r="V237" s="682"/>
      <c r="W237" s="682"/>
      <c r="X237" s="682"/>
      <c r="Y237" s="682"/>
      <c r="Z237" s="682"/>
    </row>
    <row r="238" spans="1:26" ht="15">
      <c r="A238" s="682"/>
      <c r="B238" s="683"/>
      <c r="C238" s="684"/>
      <c r="D238" s="683"/>
      <c r="E238" s="683"/>
      <c r="F238" s="683"/>
      <c r="G238" s="683"/>
      <c r="H238" s="682"/>
      <c r="I238" s="748"/>
      <c r="J238" s="748"/>
      <c r="K238" s="682"/>
      <c r="L238" s="682"/>
      <c r="M238" s="682"/>
      <c r="N238" s="682"/>
      <c r="O238" s="682"/>
      <c r="P238" s="682"/>
      <c r="Q238" s="682"/>
      <c r="R238" s="682"/>
      <c r="S238" s="682"/>
      <c r="T238" s="682"/>
      <c r="U238" s="682"/>
      <c r="V238" s="682"/>
      <c r="W238" s="682"/>
      <c r="X238" s="682"/>
      <c r="Y238" s="682"/>
      <c r="Z238" s="682"/>
    </row>
    <row r="239" spans="1:26" ht="15">
      <c r="A239" s="682"/>
      <c r="B239" s="683"/>
      <c r="C239" s="684"/>
      <c r="D239" s="683"/>
      <c r="E239" s="683"/>
      <c r="F239" s="683"/>
      <c r="G239" s="683"/>
      <c r="H239" s="682"/>
      <c r="I239" s="748"/>
      <c r="J239" s="748"/>
      <c r="K239" s="682"/>
      <c r="L239" s="682"/>
      <c r="M239" s="682"/>
      <c r="N239" s="682"/>
      <c r="O239" s="682"/>
      <c r="P239" s="682"/>
      <c r="Q239" s="682"/>
      <c r="R239" s="682"/>
      <c r="S239" s="682"/>
      <c r="T239" s="682"/>
      <c r="U239" s="682"/>
      <c r="V239" s="682"/>
      <c r="W239" s="682"/>
      <c r="X239" s="682"/>
      <c r="Y239" s="682"/>
      <c r="Z239" s="682"/>
    </row>
    <row r="240" spans="1:26" ht="15">
      <c r="A240" s="682"/>
      <c r="B240" s="683"/>
      <c r="C240" s="684"/>
      <c r="D240" s="683"/>
      <c r="E240" s="683"/>
      <c r="F240" s="683"/>
      <c r="G240" s="683"/>
      <c r="H240" s="682"/>
      <c r="I240" s="748"/>
      <c r="J240" s="748"/>
      <c r="K240" s="682"/>
      <c r="L240" s="682"/>
      <c r="M240" s="682"/>
      <c r="N240" s="682"/>
      <c r="O240" s="682"/>
      <c r="P240" s="682"/>
      <c r="Q240" s="682"/>
      <c r="R240" s="682"/>
      <c r="S240" s="682"/>
      <c r="T240" s="682"/>
      <c r="U240" s="682"/>
      <c r="V240" s="682"/>
      <c r="W240" s="682"/>
      <c r="X240" s="682"/>
      <c r="Y240" s="682"/>
      <c r="Z240" s="682"/>
    </row>
    <row r="241" spans="1:26" ht="15">
      <c r="A241" s="682"/>
      <c r="B241" s="683"/>
      <c r="C241" s="684"/>
      <c r="D241" s="683"/>
      <c r="E241" s="683"/>
      <c r="F241" s="683"/>
      <c r="G241" s="683"/>
      <c r="H241" s="682"/>
      <c r="I241" s="748"/>
      <c r="J241" s="748"/>
      <c r="K241" s="682"/>
      <c r="L241" s="682"/>
      <c r="M241" s="682"/>
      <c r="N241" s="682"/>
      <c r="O241" s="682"/>
      <c r="P241" s="682"/>
      <c r="Q241" s="682"/>
      <c r="R241" s="682"/>
      <c r="S241" s="682"/>
      <c r="T241" s="682"/>
      <c r="U241" s="682"/>
      <c r="V241" s="682"/>
      <c r="W241" s="682"/>
      <c r="X241" s="682"/>
      <c r="Y241" s="682"/>
      <c r="Z241" s="682"/>
    </row>
    <row r="242" spans="1:26" ht="15">
      <c r="A242" s="682"/>
      <c r="B242" s="683"/>
      <c r="C242" s="684"/>
      <c r="D242" s="683"/>
      <c r="E242" s="683"/>
      <c r="F242" s="683"/>
      <c r="G242" s="683"/>
      <c r="H242" s="682"/>
      <c r="I242" s="748"/>
      <c r="J242" s="748"/>
      <c r="K242" s="682"/>
      <c r="L242" s="682"/>
      <c r="M242" s="682"/>
      <c r="N242" s="682"/>
      <c r="O242" s="682"/>
      <c r="P242" s="682"/>
      <c r="Q242" s="682"/>
      <c r="R242" s="682"/>
      <c r="S242" s="682"/>
      <c r="T242" s="682"/>
      <c r="U242" s="682"/>
      <c r="V242" s="682"/>
      <c r="W242" s="682"/>
      <c r="X242" s="682"/>
      <c r="Y242" s="682"/>
      <c r="Z242" s="682"/>
    </row>
    <row r="243" spans="1:26" ht="15">
      <c r="A243" s="682"/>
      <c r="B243" s="683"/>
      <c r="C243" s="684"/>
      <c r="D243" s="683"/>
      <c r="E243" s="683"/>
      <c r="F243" s="683"/>
      <c r="G243" s="683"/>
      <c r="H243" s="682"/>
      <c r="I243" s="748"/>
      <c r="J243" s="748"/>
      <c r="K243" s="682"/>
      <c r="L243" s="682"/>
      <c r="M243" s="682"/>
      <c r="N243" s="682"/>
      <c r="O243" s="682"/>
      <c r="P243" s="682"/>
      <c r="Q243" s="682"/>
      <c r="R243" s="682"/>
      <c r="S243" s="682"/>
      <c r="T243" s="682"/>
      <c r="U243" s="682"/>
      <c r="V243" s="682"/>
      <c r="W243" s="682"/>
      <c r="X243" s="682"/>
      <c r="Y243" s="682"/>
      <c r="Z243" s="682"/>
    </row>
    <row r="244" spans="1:26" ht="15">
      <c r="A244" s="682"/>
      <c r="B244" s="683"/>
      <c r="C244" s="684"/>
      <c r="D244" s="683"/>
      <c r="E244" s="683"/>
      <c r="F244" s="683"/>
      <c r="G244" s="683"/>
      <c r="H244" s="682"/>
      <c r="I244" s="748"/>
      <c r="J244" s="748"/>
      <c r="K244" s="682"/>
      <c r="L244" s="682"/>
      <c r="M244" s="682"/>
      <c r="N244" s="682"/>
      <c r="O244" s="682"/>
      <c r="P244" s="682"/>
      <c r="Q244" s="682"/>
      <c r="R244" s="682"/>
      <c r="S244" s="682"/>
      <c r="T244" s="682"/>
      <c r="U244" s="682"/>
      <c r="V244" s="682"/>
      <c r="W244" s="682"/>
      <c r="X244" s="682"/>
      <c r="Y244" s="682"/>
      <c r="Z244" s="682"/>
    </row>
    <row r="245" spans="1:26" ht="15">
      <c r="A245" s="682"/>
      <c r="B245" s="683"/>
      <c r="C245" s="684"/>
      <c r="D245" s="683"/>
      <c r="E245" s="683"/>
      <c r="F245" s="683"/>
      <c r="G245" s="683"/>
      <c r="H245" s="682"/>
      <c r="I245" s="748"/>
      <c r="J245" s="748"/>
      <c r="K245" s="682"/>
      <c r="L245" s="682"/>
      <c r="M245" s="682"/>
      <c r="N245" s="682"/>
      <c r="O245" s="682"/>
      <c r="P245" s="682"/>
      <c r="Q245" s="682"/>
      <c r="R245" s="682"/>
      <c r="S245" s="682"/>
      <c r="T245" s="682"/>
      <c r="U245" s="682"/>
      <c r="V245" s="682"/>
      <c r="W245" s="682"/>
      <c r="X245" s="682"/>
      <c r="Y245" s="682"/>
      <c r="Z245" s="682"/>
    </row>
    <row r="246" spans="1:26" ht="15">
      <c r="A246" s="682"/>
      <c r="B246" s="683"/>
      <c r="C246" s="684"/>
      <c r="D246" s="683"/>
      <c r="E246" s="683"/>
      <c r="F246" s="683"/>
      <c r="G246" s="683"/>
      <c r="H246" s="682"/>
      <c r="I246" s="748"/>
      <c r="J246" s="748"/>
      <c r="K246" s="682"/>
      <c r="L246" s="682"/>
      <c r="M246" s="682"/>
      <c r="N246" s="682"/>
      <c r="O246" s="682"/>
      <c r="P246" s="682"/>
      <c r="Q246" s="682"/>
      <c r="R246" s="682"/>
      <c r="S246" s="682"/>
      <c r="T246" s="682"/>
      <c r="U246" s="682"/>
      <c r="V246" s="682"/>
      <c r="W246" s="682"/>
      <c r="X246" s="682"/>
      <c r="Y246" s="682"/>
      <c r="Z246" s="682"/>
    </row>
    <row r="247" spans="1:26" ht="15">
      <c r="A247" s="682"/>
      <c r="B247" s="683"/>
      <c r="C247" s="684"/>
      <c r="D247" s="683"/>
      <c r="E247" s="683"/>
      <c r="F247" s="683"/>
      <c r="G247" s="683"/>
      <c r="H247" s="682"/>
      <c r="I247" s="748"/>
      <c r="J247" s="748"/>
      <c r="K247" s="682"/>
      <c r="L247" s="682"/>
      <c r="M247" s="682"/>
      <c r="N247" s="682"/>
      <c r="O247" s="682"/>
      <c r="P247" s="682"/>
      <c r="Q247" s="682"/>
      <c r="R247" s="682"/>
      <c r="S247" s="682"/>
      <c r="T247" s="682"/>
      <c r="U247" s="682"/>
      <c r="V247" s="682"/>
      <c r="W247" s="682"/>
      <c r="X247" s="682"/>
      <c r="Y247" s="682"/>
      <c r="Z247" s="682"/>
    </row>
    <row r="248" spans="1:26" ht="15">
      <c r="A248" s="682"/>
      <c r="B248" s="683"/>
      <c r="C248" s="684"/>
      <c r="D248" s="683"/>
      <c r="E248" s="683"/>
      <c r="F248" s="683"/>
      <c r="G248" s="683"/>
      <c r="H248" s="682"/>
      <c r="I248" s="748"/>
      <c r="J248" s="748"/>
      <c r="K248" s="682"/>
      <c r="L248" s="682"/>
      <c r="M248" s="682"/>
      <c r="N248" s="682"/>
      <c r="O248" s="682"/>
      <c r="P248" s="682"/>
      <c r="Q248" s="682"/>
      <c r="R248" s="682"/>
      <c r="S248" s="682"/>
      <c r="T248" s="682"/>
      <c r="U248" s="682"/>
      <c r="V248" s="682"/>
      <c r="W248" s="682"/>
      <c r="X248" s="682"/>
      <c r="Y248" s="682"/>
      <c r="Z248" s="682"/>
    </row>
    <row r="249" spans="1:26" ht="15">
      <c r="A249" s="682"/>
      <c r="B249" s="683"/>
      <c r="C249" s="684"/>
      <c r="D249" s="683"/>
      <c r="E249" s="683"/>
      <c r="F249" s="683"/>
      <c r="G249" s="683"/>
      <c r="H249" s="682"/>
      <c r="I249" s="748"/>
      <c r="J249" s="748"/>
      <c r="K249" s="682"/>
      <c r="L249" s="682"/>
      <c r="M249" s="682"/>
      <c r="N249" s="682"/>
      <c r="O249" s="682"/>
      <c r="P249" s="682"/>
      <c r="Q249" s="682"/>
      <c r="R249" s="682"/>
      <c r="S249" s="682"/>
      <c r="T249" s="682"/>
      <c r="U249" s="682"/>
      <c r="V249" s="682"/>
      <c r="W249" s="682"/>
      <c r="X249" s="682"/>
      <c r="Y249" s="682"/>
      <c r="Z249" s="682"/>
    </row>
    <row r="250" spans="1:26" ht="15">
      <c r="A250" s="682"/>
      <c r="B250" s="683"/>
      <c r="C250" s="684"/>
      <c r="D250" s="683"/>
      <c r="E250" s="683"/>
      <c r="F250" s="683"/>
      <c r="G250" s="683"/>
      <c r="H250" s="682"/>
      <c r="I250" s="748"/>
      <c r="J250" s="748"/>
      <c r="K250" s="682"/>
      <c r="L250" s="682"/>
      <c r="M250" s="682"/>
      <c r="N250" s="682"/>
      <c r="O250" s="682"/>
      <c r="P250" s="682"/>
      <c r="Q250" s="682"/>
      <c r="R250" s="682"/>
      <c r="S250" s="682"/>
      <c r="T250" s="682"/>
      <c r="U250" s="682"/>
      <c r="V250" s="682"/>
      <c r="W250" s="682"/>
      <c r="X250" s="682"/>
      <c r="Y250" s="682"/>
      <c r="Z250" s="682"/>
    </row>
    <row r="251" spans="1:26" ht="15">
      <c r="A251" s="682"/>
      <c r="B251" s="683"/>
      <c r="C251" s="684"/>
      <c r="D251" s="683"/>
      <c r="E251" s="683"/>
      <c r="F251" s="683"/>
      <c r="G251" s="683"/>
      <c r="H251" s="682"/>
      <c r="I251" s="748"/>
      <c r="J251" s="748"/>
      <c r="K251" s="682"/>
      <c r="L251" s="682"/>
      <c r="M251" s="682"/>
      <c r="N251" s="682"/>
      <c r="O251" s="682"/>
      <c r="P251" s="682"/>
      <c r="Q251" s="682"/>
      <c r="R251" s="682"/>
      <c r="S251" s="682"/>
      <c r="T251" s="682"/>
      <c r="U251" s="682"/>
      <c r="V251" s="682"/>
      <c r="W251" s="682"/>
      <c r="X251" s="682"/>
      <c r="Y251" s="682"/>
      <c r="Z251" s="682"/>
    </row>
    <row r="252" spans="1:26" ht="15">
      <c r="A252" s="682"/>
      <c r="B252" s="683"/>
      <c r="C252" s="684"/>
      <c r="D252" s="683"/>
      <c r="E252" s="683"/>
      <c r="F252" s="683"/>
      <c r="G252" s="683"/>
      <c r="H252" s="682"/>
      <c r="I252" s="748"/>
      <c r="J252" s="748"/>
      <c r="K252" s="682"/>
      <c r="L252" s="682"/>
      <c r="M252" s="682"/>
      <c r="N252" s="682"/>
      <c r="O252" s="682"/>
      <c r="P252" s="682"/>
      <c r="Q252" s="682"/>
      <c r="R252" s="682"/>
      <c r="S252" s="682"/>
      <c r="T252" s="682"/>
      <c r="U252" s="682"/>
      <c r="V252" s="682"/>
      <c r="W252" s="682"/>
      <c r="X252" s="682"/>
      <c r="Y252" s="682"/>
      <c r="Z252" s="682"/>
    </row>
    <row r="253" spans="1:26" ht="15">
      <c r="A253" s="682"/>
      <c r="B253" s="683"/>
      <c r="C253" s="684"/>
      <c r="D253" s="683"/>
      <c r="E253" s="683"/>
      <c r="F253" s="683"/>
      <c r="G253" s="683"/>
      <c r="H253" s="682"/>
      <c r="I253" s="748"/>
      <c r="J253" s="748"/>
      <c r="K253" s="682"/>
      <c r="L253" s="682"/>
      <c r="M253" s="682"/>
      <c r="N253" s="682"/>
      <c r="O253" s="682"/>
      <c r="P253" s="682"/>
      <c r="Q253" s="682"/>
      <c r="R253" s="682"/>
      <c r="S253" s="682"/>
      <c r="T253" s="682"/>
      <c r="U253" s="682"/>
      <c r="V253" s="682"/>
      <c r="W253" s="682"/>
      <c r="X253" s="682"/>
      <c r="Y253" s="682"/>
      <c r="Z253" s="682"/>
    </row>
    <row r="254" spans="1:26" ht="15">
      <c r="A254" s="682"/>
      <c r="B254" s="683"/>
      <c r="C254" s="684"/>
      <c r="D254" s="683"/>
      <c r="E254" s="683"/>
      <c r="F254" s="683"/>
      <c r="G254" s="683"/>
      <c r="H254" s="682"/>
      <c r="I254" s="748"/>
      <c r="J254" s="748"/>
      <c r="K254" s="682"/>
      <c r="L254" s="682"/>
      <c r="M254" s="682"/>
      <c r="N254" s="682"/>
      <c r="O254" s="682"/>
      <c r="P254" s="682"/>
      <c r="Q254" s="682"/>
      <c r="R254" s="682"/>
      <c r="S254" s="682"/>
      <c r="T254" s="682"/>
      <c r="U254" s="682"/>
      <c r="V254" s="682"/>
      <c r="W254" s="682"/>
      <c r="X254" s="682"/>
      <c r="Y254" s="682"/>
      <c r="Z254" s="682"/>
    </row>
    <row r="255" spans="1:26" ht="15">
      <c r="A255" s="682"/>
      <c r="B255" s="683"/>
      <c r="C255" s="684"/>
      <c r="D255" s="683"/>
      <c r="E255" s="683"/>
      <c r="F255" s="683"/>
      <c r="G255" s="683"/>
      <c r="H255" s="682"/>
      <c r="I255" s="748"/>
      <c r="J255" s="748"/>
      <c r="K255" s="682"/>
      <c r="L255" s="682"/>
      <c r="M255" s="682"/>
      <c r="N255" s="682"/>
      <c r="O255" s="682"/>
      <c r="P255" s="682"/>
      <c r="Q255" s="682"/>
      <c r="R255" s="682"/>
      <c r="S255" s="682"/>
      <c r="T255" s="682"/>
      <c r="U255" s="682"/>
      <c r="V255" s="682"/>
      <c r="W255" s="682"/>
      <c r="X255" s="682"/>
      <c r="Y255" s="682"/>
      <c r="Z255" s="682"/>
    </row>
    <row r="256" spans="1:26" ht="15">
      <c r="A256" s="682"/>
      <c r="B256" s="683"/>
      <c r="C256" s="684"/>
      <c r="D256" s="683"/>
      <c r="E256" s="683"/>
      <c r="F256" s="683"/>
      <c r="G256" s="683"/>
      <c r="H256" s="682"/>
      <c r="I256" s="748"/>
      <c r="J256" s="748"/>
      <c r="K256" s="682"/>
      <c r="L256" s="682"/>
      <c r="M256" s="682"/>
      <c r="N256" s="682"/>
      <c r="O256" s="682"/>
      <c r="P256" s="682"/>
      <c r="Q256" s="682"/>
      <c r="R256" s="682"/>
      <c r="S256" s="682"/>
      <c r="T256" s="682"/>
      <c r="U256" s="682"/>
      <c r="V256" s="682"/>
      <c r="W256" s="682"/>
      <c r="X256" s="682"/>
      <c r="Y256" s="682"/>
      <c r="Z256" s="682"/>
    </row>
    <row r="257" spans="1:26" ht="15">
      <c r="A257" s="682"/>
      <c r="B257" s="683"/>
      <c r="C257" s="684"/>
      <c r="D257" s="683"/>
      <c r="E257" s="683"/>
      <c r="F257" s="683"/>
      <c r="G257" s="683"/>
      <c r="H257" s="682"/>
      <c r="I257" s="748"/>
      <c r="J257" s="748"/>
      <c r="K257" s="682"/>
      <c r="L257" s="682"/>
      <c r="M257" s="682"/>
      <c r="N257" s="682"/>
      <c r="O257" s="682"/>
      <c r="P257" s="682"/>
      <c r="Q257" s="682"/>
      <c r="R257" s="682"/>
      <c r="S257" s="682"/>
      <c r="T257" s="682"/>
      <c r="U257" s="682"/>
      <c r="V257" s="682"/>
      <c r="W257" s="682"/>
      <c r="X257" s="682"/>
      <c r="Y257" s="682"/>
      <c r="Z257" s="682"/>
    </row>
    <row r="258" spans="1:26" ht="15">
      <c r="A258" s="682"/>
      <c r="B258" s="683"/>
      <c r="C258" s="684"/>
      <c r="D258" s="683"/>
      <c r="E258" s="683"/>
      <c r="F258" s="683"/>
      <c r="G258" s="683"/>
      <c r="H258" s="682"/>
      <c r="I258" s="748"/>
      <c r="J258" s="748"/>
      <c r="K258" s="682"/>
      <c r="L258" s="682"/>
      <c r="M258" s="682"/>
      <c r="N258" s="682"/>
      <c r="O258" s="682"/>
      <c r="P258" s="682"/>
      <c r="Q258" s="682"/>
      <c r="R258" s="682"/>
      <c r="S258" s="682"/>
      <c r="T258" s="682"/>
      <c r="U258" s="682"/>
      <c r="V258" s="682"/>
      <c r="W258" s="682"/>
      <c r="X258" s="682"/>
      <c r="Y258" s="682"/>
      <c r="Z258" s="682"/>
    </row>
    <row r="259" spans="1:26" ht="15">
      <c r="A259" s="682"/>
      <c r="B259" s="683"/>
      <c r="C259" s="684"/>
      <c r="D259" s="683"/>
      <c r="E259" s="683"/>
      <c r="F259" s="683"/>
      <c r="G259" s="683"/>
      <c r="H259" s="682"/>
      <c r="I259" s="748"/>
      <c r="J259" s="748"/>
      <c r="K259" s="682"/>
      <c r="L259" s="682"/>
      <c r="M259" s="682"/>
      <c r="N259" s="682"/>
      <c r="O259" s="682"/>
      <c r="P259" s="682"/>
      <c r="Q259" s="682"/>
      <c r="R259" s="682"/>
      <c r="S259" s="682"/>
      <c r="T259" s="682"/>
      <c r="U259" s="682"/>
      <c r="V259" s="682"/>
      <c r="W259" s="682"/>
      <c r="X259" s="682"/>
      <c r="Y259" s="682"/>
      <c r="Z259" s="682"/>
    </row>
    <row r="260" spans="1:26" ht="15">
      <c r="A260" s="682"/>
      <c r="B260" s="683"/>
      <c r="C260" s="684"/>
      <c r="D260" s="683"/>
      <c r="E260" s="683"/>
      <c r="F260" s="683"/>
      <c r="G260" s="683"/>
      <c r="H260" s="682"/>
      <c r="I260" s="748"/>
      <c r="J260" s="748"/>
      <c r="K260" s="682"/>
      <c r="L260" s="682"/>
      <c r="M260" s="682"/>
      <c r="N260" s="682"/>
      <c r="O260" s="682"/>
      <c r="P260" s="682"/>
      <c r="Q260" s="682"/>
      <c r="R260" s="682"/>
      <c r="S260" s="682"/>
      <c r="T260" s="682"/>
      <c r="U260" s="682"/>
      <c r="V260" s="682"/>
      <c r="W260" s="682"/>
      <c r="X260" s="682"/>
      <c r="Y260" s="682"/>
      <c r="Z260" s="682"/>
    </row>
    <row r="261" spans="1:26" ht="15">
      <c r="A261" s="682"/>
      <c r="B261" s="683"/>
      <c r="C261" s="684"/>
      <c r="D261" s="683"/>
      <c r="E261" s="683"/>
      <c r="F261" s="683"/>
      <c r="G261" s="683"/>
      <c r="H261" s="682"/>
      <c r="I261" s="748"/>
      <c r="J261" s="748"/>
      <c r="K261" s="682"/>
      <c r="L261" s="682"/>
      <c r="M261" s="682"/>
      <c r="N261" s="682"/>
      <c r="O261" s="682"/>
      <c r="P261" s="682"/>
      <c r="Q261" s="682"/>
      <c r="R261" s="682"/>
      <c r="S261" s="682"/>
      <c r="T261" s="682"/>
      <c r="U261" s="682"/>
      <c r="V261" s="682"/>
      <c r="W261" s="682"/>
      <c r="X261" s="682"/>
      <c r="Y261" s="682"/>
      <c r="Z261" s="682"/>
    </row>
    <row r="262" spans="1:26" ht="15">
      <c r="A262" s="682"/>
      <c r="B262" s="683"/>
      <c r="C262" s="684"/>
      <c r="D262" s="683"/>
      <c r="E262" s="683"/>
      <c r="F262" s="683"/>
      <c r="G262" s="683"/>
      <c r="H262" s="682"/>
      <c r="I262" s="748"/>
      <c r="J262" s="748"/>
      <c r="K262" s="682"/>
      <c r="L262" s="682"/>
      <c r="M262" s="682"/>
      <c r="N262" s="682"/>
      <c r="O262" s="682"/>
      <c r="P262" s="682"/>
      <c r="Q262" s="682"/>
      <c r="R262" s="682"/>
      <c r="S262" s="682"/>
      <c r="T262" s="682"/>
      <c r="U262" s="682"/>
      <c r="V262" s="682"/>
      <c r="W262" s="682"/>
      <c r="X262" s="682"/>
      <c r="Y262" s="682"/>
      <c r="Z262" s="682"/>
    </row>
    <row r="263" spans="1:26" ht="15">
      <c r="A263" s="682"/>
      <c r="B263" s="683"/>
      <c r="C263" s="684"/>
      <c r="D263" s="683"/>
      <c r="E263" s="683"/>
      <c r="F263" s="683"/>
      <c r="G263" s="683"/>
      <c r="H263" s="682"/>
      <c r="I263" s="748"/>
      <c r="J263" s="748"/>
      <c r="K263" s="682"/>
      <c r="L263" s="682"/>
      <c r="M263" s="682"/>
      <c r="N263" s="682"/>
      <c r="O263" s="682"/>
      <c r="P263" s="682"/>
      <c r="Q263" s="682"/>
      <c r="R263" s="682"/>
      <c r="S263" s="682"/>
      <c r="T263" s="682"/>
      <c r="U263" s="682"/>
      <c r="V263" s="682"/>
      <c r="W263" s="682"/>
      <c r="X263" s="682"/>
      <c r="Y263" s="682"/>
      <c r="Z263" s="682"/>
    </row>
    <row r="264" spans="1:26" ht="15">
      <c r="A264" s="682"/>
      <c r="B264" s="683"/>
      <c r="C264" s="684"/>
      <c r="D264" s="683"/>
      <c r="E264" s="683"/>
      <c r="F264" s="683"/>
      <c r="G264" s="683"/>
      <c r="H264" s="682"/>
      <c r="I264" s="748"/>
      <c r="J264" s="748"/>
      <c r="K264" s="682"/>
      <c r="L264" s="682"/>
      <c r="M264" s="682"/>
      <c r="N264" s="682"/>
      <c r="O264" s="682"/>
      <c r="P264" s="682"/>
      <c r="Q264" s="682"/>
      <c r="R264" s="682"/>
      <c r="S264" s="682"/>
      <c r="T264" s="682"/>
      <c r="U264" s="682"/>
      <c r="V264" s="682"/>
      <c r="W264" s="682"/>
      <c r="X264" s="682"/>
      <c r="Y264" s="682"/>
      <c r="Z264" s="682"/>
    </row>
    <row r="265" spans="1:26" ht="15">
      <c r="A265" s="682"/>
      <c r="B265" s="683"/>
      <c r="C265" s="684"/>
      <c r="D265" s="683"/>
      <c r="E265" s="683"/>
      <c r="F265" s="683"/>
      <c r="G265" s="683"/>
      <c r="H265" s="682"/>
      <c r="I265" s="748"/>
      <c r="J265" s="748"/>
      <c r="K265" s="682"/>
      <c r="L265" s="682"/>
      <c r="M265" s="682"/>
      <c r="N265" s="682"/>
      <c r="O265" s="682"/>
      <c r="P265" s="682"/>
      <c r="Q265" s="682"/>
      <c r="R265" s="682"/>
      <c r="S265" s="682"/>
      <c r="T265" s="682"/>
      <c r="U265" s="682"/>
      <c r="V265" s="682"/>
      <c r="W265" s="682"/>
      <c r="X265" s="682"/>
      <c r="Y265" s="682"/>
      <c r="Z265" s="682"/>
    </row>
    <row r="266" spans="1:26" ht="15">
      <c r="A266" s="682"/>
      <c r="B266" s="683"/>
      <c r="C266" s="684"/>
      <c r="D266" s="683"/>
      <c r="E266" s="683"/>
      <c r="F266" s="683"/>
      <c r="G266" s="683"/>
      <c r="H266" s="682"/>
      <c r="I266" s="748"/>
      <c r="J266" s="748"/>
      <c r="K266" s="682"/>
      <c r="L266" s="682"/>
      <c r="M266" s="682"/>
      <c r="N266" s="682"/>
      <c r="O266" s="682"/>
      <c r="P266" s="682"/>
      <c r="Q266" s="682"/>
      <c r="R266" s="682"/>
      <c r="S266" s="682"/>
      <c r="T266" s="682"/>
      <c r="U266" s="682"/>
      <c r="V266" s="682"/>
      <c r="W266" s="682"/>
      <c r="X266" s="682"/>
      <c r="Y266" s="682"/>
      <c r="Z266" s="682"/>
    </row>
    <row r="267" spans="1:26" ht="15">
      <c r="A267" s="682"/>
      <c r="B267" s="683"/>
      <c r="C267" s="684"/>
      <c r="D267" s="683"/>
      <c r="E267" s="683"/>
      <c r="F267" s="683"/>
      <c r="G267" s="683"/>
      <c r="H267" s="682"/>
      <c r="I267" s="748"/>
      <c r="J267" s="748"/>
      <c r="K267" s="682"/>
      <c r="L267" s="682"/>
      <c r="M267" s="682"/>
      <c r="N267" s="682"/>
      <c r="O267" s="682"/>
      <c r="P267" s="682"/>
      <c r="Q267" s="682"/>
      <c r="R267" s="682"/>
      <c r="S267" s="682"/>
      <c r="T267" s="682"/>
      <c r="U267" s="682"/>
      <c r="V267" s="682"/>
      <c r="W267" s="682"/>
      <c r="X267" s="682"/>
      <c r="Y267" s="682"/>
      <c r="Z267" s="682"/>
    </row>
    <row r="268" spans="1:26" ht="15">
      <c r="A268" s="682"/>
      <c r="B268" s="683"/>
      <c r="C268" s="684"/>
      <c r="D268" s="683"/>
      <c r="E268" s="683"/>
      <c r="F268" s="683"/>
      <c r="G268" s="683"/>
      <c r="H268" s="682"/>
      <c r="I268" s="748"/>
      <c r="J268" s="748"/>
      <c r="K268" s="682"/>
      <c r="L268" s="682"/>
      <c r="M268" s="682"/>
      <c r="N268" s="682"/>
      <c r="O268" s="682"/>
      <c r="P268" s="682"/>
      <c r="Q268" s="682"/>
      <c r="R268" s="682"/>
      <c r="S268" s="682"/>
      <c r="T268" s="682"/>
      <c r="U268" s="682"/>
      <c r="V268" s="682"/>
      <c r="W268" s="682"/>
      <c r="X268" s="682"/>
      <c r="Y268" s="682"/>
      <c r="Z268" s="682"/>
    </row>
    <row r="269" spans="1:26" ht="15">
      <c r="A269" s="682"/>
      <c r="B269" s="683"/>
      <c r="C269" s="684"/>
      <c r="D269" s="683"/>
      <c r="E269" s="683"/>
      <c r="F269" s="683"/>
      <c r="G269" s="683"/>
      <c r="H269" s="682"/>
      <c r="I269" s="748"/>
      <c r="J269" s="748"/>
      <c r="K269" s="682"/>
      <c r="L269" s="682"/>
      <c r="M269" s="682"/>
      <c r="N269" s="682"/>
      <c r="O269" s="682"/>
      <c r="P269" s="682"/>
      <c r="Q269" s="682"/>
      <c r="R269" s="682"/>
      <c r="S269" s="682"/>
      <c r="T269" s="682"/>
      <c r="U269" s="682"/>
      <c r="V269" s="682"/>
      <c r="W269" s="682"/>
      <c r="X269" s="682"/>
      <c r="Y269" s="682"/>
      <c r="Z269" s="682"/>
    </row>
    <row r="270" spans="1:26" ht="15">
      <c r="A270" s="682"/>
      <c r="B270" s="683"/>
      <c r="C270" s="684"/>
      <c r="D270" s="683"/>
      <c r="E270" s="683"/>
      <c r="F270" s="683"/>
      <c r="G270" s="683"/>
      <c r="H270" s="682"/>
      <c r="I270" s="748"/>
      <c r="J270" s="748"/>
      <c r="K270" s="682"/>
      <c r="L270" s="682"/>
      <c r="M270" s="682"/>
      <c r="N270" s="682"/>
      <c r="O270" s="682"/>
      <c r="P270" s="682"/>
      <c r="Q270" s="682"/>
      <c r="R270" s="682"/>
      <c r="S270" s="682"/>
      <c r="T270" s="682"/>
      <c r="U270" s="682"/>
      <c r="V270" s="682"/>
      <c r="W270" s="682"/>
      <c r="X270" s="682"/>
      <c r="Y270" s="682"/>
      <c r="Z270" s="682"/>
    </row>
    <row r="271" spans="1:26" ht="15">
      <c r="A271" s="682"/>
      <c r="B271" s="683"/>
      <c r="C271" s="684"/>
      <c r="D271" s="683"/>
      <c r="E271" s="683"/>
      <c r="F271" s="683"/>
      <c r="G271" s="683"/>
      <c r="H271" s="682"/>
      <c r="I271" s="748"/>
      <c r="J271" s="748"/>
      <c r="K271" s="682"/>
      <c r="L271" s="682"/>
      <c r="M271" s="682"/>
      <c r="N271" s="682"/>
      <c r="O271" s="682"/>
      <c r="P271" s="682"/>
      <c r="Q271" s="682"/>
      <c r="R271" s="682"/>
      <c r="S271" s="682"/>
      <c r="T271" s="682"/>
      <c r="U271" s="682"/>
      <c r="V271" s="682"/>
      <c r="W271" s="682"/>
      <c r="X271" s="682"/>
      <c r="Y271" s="682"/>
      <c r="Z271" s="682"/>
    </row>
    <row r="272" spans="1:26" ht="15">
      <c r="A272" s="682"/>
      <c r="B272" s="683"/>
      <c r="C272" s="684"/>
      <c r="D272" s="683"/>
      <c r="E272" s="683"/>
      <c r="F272" s="683"/>
      <c r="G272" s="683"/>
      <c r="H272" s="682"/>
      <c r="I272" s="748"/>
      <c r="J272" s="748"/>
      <c r="K272" s="682"/>
      <c r="L272" s="682"/>
      <c r="M272" s="682"/>
      <c r="N272" s="682"/>
      <c r="O272" s="682"/>
      <c r="P272" s="682"/>
      <c r="Q272" s="682"/>
      <c r="R272" s="682"/>
      <c r="S272" s="682"/>
      <c r="T272" s="682"/>
      <c r="U272" s="682"/>
      <c r="V272" s="682"/>
      <c r="W272" s="682"/>
      <c r="X272" s="682"/>
      <c r="Y272" s="682"/>
      <c r="Z272" s="682"/>
    </row>
    <row r="273" spans="1:26" ht="15">
      <c r="A273" s="682"/>
      <c r="B273" s="683"/>
      <c r="C273" s="684"/>
      <c r="D273" s="683"/>
      <c r="E273" s="683"/>
      <c r="F273" s="683"/>
      <c r="G273" s="683"/>
      <c r="H273" s="682"/>
      <c r="I273" s="748"/>
      <c r="J273" s="748"/>
      <c r="K273" s="682"/>
      <c r="L273" s="682"/>
      <c r="M273" s="682"/>
      <c r="N273" s="682"/>
      <c r="O273" s="682"/>
      <c r="P273" s="682"/>
      <c r="Q273" s="682"/>
      <c r="R273" s="682"/>
      <c r="S273" s="682"/>
      <c r="T273" s="682"/>
      <c r="U273" s="682"/>
      <c r="V273" s="682"/>
      <c r="W273" s="682"/>
      <c r="X273" s="682"/>
      <c r="Y273" s="682"/>
      <c r="Z273" s="682"/>
    </row>
    <row r="274" spans="1:26" ht="15">
      <c r="A274" s="682"/>
      <c r="B274" s="683"/>
      <c r="C274" s="684"/>
      <c r="D274" s="683"/>
      <c r="E274" s="683"/>
      <c r="F274" s="683"/>
      <c r="G274" s="683"/>
      <c r="H274" s="682"/>
      <c r="I274" s="748"/>
      <c r="J274" s="748"/>
      <c r="K274" s="682"/>
      <c r="L274" s="682"/>
      <c r="M274" s="682"/>
      <c r="N274" s="682"/>
      <c r="O274" s="682"/>
      <c r="P274" s="682"/>
      <c r="Q274" s="682"/>
      <c r="R274" s="682"/>
      <c r="S274" s="682"/>
      <c r="T274" s="682"/>
      <c r="U274" s="682"/>
      <c r="V274" s="682"/>
      <c r="W274" s="682"/>
      <c r="X274" s="682"/>
      <c r="Y274" s="682"/>
      <c r="Z274" s="682"/>
    </row>
    <row r="275" spans="1:26" ht="15">
      <c r="A275" s="682"/>
      <c r="B275" s="683"/>
      <c r="C275" s="684"/>
      <c r="D275" s="683"/>
      <c r="E275" s="683"/>
      <c r="F275" s="683"/>
      <c r="G275" s="683"/>
      <c r="H275" s="682"/>
      <c r="I275" s="748"/>
      <c r="J275" s="748"/>
      <c r="K275" s="682"/>
      <c r="L275" s="682"/>
      <c r="M275" s="682"/>
      <c r="N275" s="682"/>
      <c r="O275" s="682"/>
      <c r="P275" s="682"/>
      <c r="Q275" s="682"/>
      <c r="R275" s="682"/>
      <c r="S275" s="682"/>
      <c r="T275" s="682"/>
      <c r="U275" s="682"/>
      <c r="V275" s="682"/>
      <c r="W275" s="682"/>
      <c r="X275" s="682"/>
      <c r="Y275" s="682"/>
      <c r="Z275" s="682"/>
    </row>
    <row r="276" spans="1:26" ht="15">
      <c r="A276" s="682"/>
      <c r="B276" s="683"/>
      <c r="C276" s="684"/>
      <c r="D276" s="683"/>
      <c r="E276" s="683"/>
      <c r="F276" s="683"/>
      <c r="G276" s="683"/>
      <c r="H276" s="682"/>
      <c r="I276" s="748"/>
      <c r="J276" s="748"/>
      <c r="K276" s="682"/>
      <c r="L276" s="682"/>
      <c r="M276" s="682"/>
      <c r="N276" s="682"/>
      <c r="O276" s="682"/>
      <c r="P276" s="682"/>
      <c r="Q276" s="682"/>
      <c r="R276" s="682"/>
      <c r="S276" s="682"/>
      <c r="T276" s="682"/>
      <c r="U276" s="682"/>
      <c r="V276" s="682"/>
      <c r="W276" s="682"/>
      <c r="X276" s="682"/>
      <c r="Y276" s="682"/>
      <c r="Z276" s="682"/>
    </row>
    <row r="277" spans="1:26" ht="15">
      <c r="A277" s="682"/>
      <c r="B277" s="683"/>
      <c r="C277" s="684"/>
      <c r="D277" s="683"/>
      <c r="E277" s="683"/>
      <c r="F277" s="683"/>
      <c r="G277" s="683"/>
      <c r="H277" s="682"/>
      <c r="I277" s="748"/>
      <c r="J277" s="748"/>
      <c r="K277" s="682"/>
      <c r="L277" s="682"/>
      <c r="M277" s="682"/>
      <c r="N277" s="682"/>
      <c r="O277" s="682"/>
      <c r="P277" s="682"/>
      <c r="Q277" s="682"/>
      <c r="R277" s="682"/>
      <c r="S277" s="682"/>
      <c r="T277" s="682"/>
      <c r="U277" s="682"/>
      <c r="V277" s="682"/>
      <c r="W277" s="682"/>
      <c r="X277" s="682"/>
      <c r="Y277" s="682"/>
      <c r="Z277" s="682"/>
    </row>
    <row r="278" spans="1:26" ht="15">
      <c r="A278" s="682"/>
      <c r="B278" s="683"/>
      <c r="C278" s="684"/>
      <c r="D278" s="683"/>
      <c r="E278" s="683"/>
      <c r="F278" s="683"/>
      <c r="G278" s="683"/>
      <c r="H278" s="682"/>
      <c r="I278" s="748"/>
      <c r="J278" s="748"/>
      <c r="K278" s="682"/>
      <c r="L278" s="682"/>
      <c r="M278" s="682"/>
      <c r="N278" s="682"/>
      <c r="O278" s="682"/>
      <c r="P278" s="682"/>
      <c r="Q278" s="682"/>
      <c r="R278" s="682"/>
      <c r="S278" s="682"/>
      <c r="T278" s="682"/>
      <c r="U278" s="682"/>
      <c r="V278" s="682"/>
      <c r="W278" s="682"/>
      <c r="X278" s="682"/>
      <c r="Y278" s="682"/>
      <c r="Z278" s="682"/>
    </row>
    <row r="279" spans="1:26" ht="15">
      <c r="A279" s="682"/>
      <c r="B279" s="683"/>
      <c r="C279" s="684"/>
      <c r="D279" s="683"/>
      <c r="E279" s="683"/>
      <c r="F279" s="683"/>
      <c r="G279" s="683"/>
      <c r="H279" s="682"/>
      <c r="I279" s="748"/>
      <c r="J279" s="748"/>
      <c r="K279" s="682"/>
      <c r="L279" s="682"/>
      <c r="M279" s="682"/>
      <c r="N279" s="682"/>
      <c r="O279" s="682"/>
      <c r="P279" s="682"/>
      <c r="Q279" s="682"/>
      <c r="R279" s="682"/>
      <c r="S279" s="682"/>
      <c r="T279" s="682"/>
      <c r="U279" s="682"/>
      <c r="V279" s="682"/>
      <c r="W279" s="682"/>
      <c r="X279" s="682"/>
      <c r="Y279" s="682"/>
      <c r="Z279" s="682"/>
    </row>
    <row r="280" spans="1:26" ht="15">
      <c r="A280" s="682"/>
      <c r="B280" s="683"/>
      <c r="C280" s="684"/>
      <c r="D280" s="683"/>
      <c r="E280" s="683"/>
      <c r="F280" s="683"/>
      <c r="G280" s="683"/>
      <c r="H280" s="682"/>
      <c r="I280" s="748"/>
      <c r="J280" s="748"/>
      <c r="K280" s="682"/>
      <c r="L280" s="682"/>
      <c r="M280" s="682"/>
      <c r="N280" s="682"/>
      <c r="O280" s="682"/>
      <c r="P280" s="682"/>
      <c r="Q280" s="682"/>
      <c r="R280" s="682"/>
      <c r="S280" s="682"/>
      <c r="T280" s="682"/>
      <c r="U280" s="682"/>
      <c r="V280" s="682"/>
      <c r="W280" s="682"/>
      <c r="X280" s="682"/>
      <c r="Y280" s="682"/>
      <c r="Z280" s="682"/>
    </row>
    <row r="281" spans="1:26" ht="15">
      <c r="A281" s="682"/>
      <c r="B281" s="683"/>
      <c r="C281" s="684"/>
      <c r="D281" s="683"/>
      <c r="E281" s="683"/>
      <c r="F281" s="683"/>
      <c r="G281" s="683"/>
      <c r="H281" s="682"/>
      <c r="I281" s="748"/>
      <c r="J281" s="748"/>
      <c r="K281" s="682"/>
      <c r="L281" s="682"/>
      <c r="M281" s="682"/>
      <c r="N281" s="682"/>
      <c r="O281" s="682"/>
      <c r="P281" s="682"/>
      <c r="Q281" s="682"/>
      <c r="R281" s="682"/>
      <c r="S281" s="682"/>
      <c r="T281" s="682"/>
      <c r="U281" s="682"/>
      <c r="V281" s="682"/>
      <c r="W281" s="682"/>
      <c r="X281" s="682"/>
      <c r="Y281" s="682"/>
      <c r="Z281" s="682"/>
    </row>
    <row r="282" spans="1:26" ht="15">
      <c r="A282" s="682"/>
      <c r="B282" s="683"/>
      <c r="C282" s="684"/>
      <c r="D282" s="683"/>
      <c r="E282" s="683"/>
      <c r="F282" s="683"/>
      <c r="G282" s="683"/>
      <c r="H282" s="682"/>
      <c r="I282" s="748"/>
      <c r="J282" s="748"/>
      <c r="K282" s="682"/>
      <c r="L282" s="682"/>
      <c r="M282" s="682"/>
      <c r="N282" s="682"/>
      <c r="O282" s="682"/>
      <c r="P282" s="682"/>
      <c r="Q282" s="682"/>
      <c r="R282" s="682"/>
      <c r="S282" s="682"/>
      <c r="T282" s="682"/>
      <c r="U282" s="682"/>
      <c r="V282" s="682"/>
      <c r="W282" s="682"/>
      <c r="X282" s="682"/>
      <c r="Y282" s="682"/>
      <c r="Z282" s="682"/>
    </row>
    <row r="283" spans="1:26" ht="15">
      <c r="A283" s="682"/>
      <c r="B283" s="683"/>
      <c r="C283" s="684"/>
      <c r="D283" s="683"/>
      <c r="E283" s="683"/>
      <c r="F283" s="683"/>
      <c r="G283" s="683"/>
      <c r="H283" s="682"/>
      <c r="I283" s="748"/>
      <c r="J283" s="748"/>
      <c r="K283" s="682"/>
      <c r="L283" s="682"/>
      <c r="M283" s="682"/>
      <c r="N283" s="682"/>
      <c r="O283" s="682"/>
      <c r="P283" s="682"/>
      <c r="Q283" s="682"/>
      <c r="R283" s="682"/>
      <c r="S283" s="682"/>
      <c r="T283" s="682"/>
      <c r="U283" s="682"/>
      <c r="V283" s="682"/>
      <c r="W283" s="682"/>
      <c r="X283" s="682"/>
      <c r="Y283" s="682"/>
      <c r="Z283" s="682"/>
    </row>
    <row r="284" spans="1:26" ht="15">
      <c r="A284" s="682"/>
      <c r="B284" s="683"/>
      <c r="C284" s="684"/>
      <c r="D284" s="683"/>
      <c r="E284" s="683"/>
      <c r="F284" s="683"/>
      <c r="G284" s="683"/>
      <c r="H284" s="682"/>
      <c r="I284" s="748"/>
      <c r="J284" s="748"/>
      <c r="K284" s="682"/>
      <c r="L284" s="682"/>
      <c r="M284" s="682"/>
      <c r="N284" s="682"/>
      <c r="O284" s="682"/>
      <c r="P284" s="682"/>
      <c r="Q284" s="682"/>
      <c r="R284" s="682"/>
      <c r="S284" s="682"/>
      <c r="T284" s="682"/>
      <c r="U284" s="682"/>
      <c r="V284" s="682"/>
      <c r="W284" s="682"/>
      <c r="X284" s="682"/>
      <c r="Y284" s="682"/>
      <c r="Z284" s="682"/>
    </row>
    <row r="285" spans="1:26" ht="15">
      <c r="A285" s="682"/>
      <c r="B285" s="683"/>
      <c r="C285" s="684"/>
      <c r="D285" s="683"/>
      <c r="E285" s="683"/>
      <c r="F285" s="683"/>
      <c r="G285" s="683"/>
      <c r="H285" s="682"/>
      <c r="I285" s="748"/>
      <c r="J285" s="748"/>
      <c r="K285" s="682"/>
      <c r="L285" s="682"/>
      <c r="M285" s="682"/>
      <c r="N285" s="682"/>
      <c r="O285" s="682"/>
      <c r="P285" s="682"/>
      <c r="Q285" s="682"/>
      <c r="R285" s="682"/>
      <c r="S285" s="682"/>
      <c r="T285" s="682"/>
      <c r="U285" s="682"/>
      <c r="V285" s="682"/>
      <c r="W285" s="682"/>
      <c r="X285" s="682"/>
      <c r="Y285" s="682"/>
      <c r="Z285" s="682"/>
    </row>
    <row r="286" spans="1:26" ht="15">
      <c r="A286" s="682"/>
      <c r="B286" s="683"/>
      <c r="C286" s="684"/>
      <c r="D286" s="683"/>
      <c r="E286" s="683"/>
      <c r="F286" s="683"/>
      <c r="G286" s="683"/>
      <c r="H286" s="682"/>
      <c r="I286" s="748"/>
      <c r="J286" s="748"/>
      <c r="K286" s="682"/>
      <c r="L286" s="682"/>
      <c r="M286" s="682"/>
      <c r="N286" s="682"/>
      <c r="O286" s="682"/>
      <c r="P286" s="682"/>
      <c r="Q286" s="682"/>
      <c r="R286" s="682"/>
      <c r="S286" s="682"/>
      <c r="T286" s="682"/>
      <c r="U286" s="682"/>
      <c r="V286" s="682"/>
      <c r="W286" s="682"/>
      <c r="X286" s="682"/>
      <c r="Y286" s="682"/>
      <c r="Z286" s="682"/>
    </row>
    <row r="287" spans="1:26" ht="15">
      <c r="A287" s="682"/>
      <c r="B287" s="683"/>
      <c r="C287" s="684"/>
      <c r="D287" s="683"/>
      <c r="E287" s="683"/>
      <c r="F287" s="683"/>
      <c r="G287" s="683"/>
      <c r="H287" s="682"/>
      <c r="I287" s="748"/>
      <c r="J287" s="748"/>
      <c r="K287" s="682"/>
      <c r="L287" s="682"/>
      <c r="M287" s="682"/>
      <c r="N287" s="682"/>
      <c r="O287" s="682"/>
      <c r="P287" s="682"/>
      <c r="Q287" s="682"/>
      <c r="R287" s="682"/>
      <c r="S287" s="682"/>
      <c r="T287" s="682"/>
      <c r="U287" s="682"/>
      <c r="V287" s="682"/>
      <c r="W287" s="682"/>
      <c r="X287" s="682"/>
      <c r="Y287" s="682"/>
      <c r="Z287" s="682"/>
    </row>
    <row r="288" spans="1:26" ht="15">
      <c r="A288" s="682"/>
      <c r="B288" s="683"/>
      <c r="C288" s="684"/>
      <c r="D288" s="683"/>
      <c r="E288" s="683"/>
      <c r="F288" s="683"/>
      <c r="G288" s="683"/>
      <c r="H288" s="682"/>
      <c r="I288" s="748"/>
      <c r="J288" s="748"/>
      <c r="K288" s="682"/>
      <c r="L288" s="682"/>
      <c r="M288" s="682"/>
      <c r="N288" s="682"/>
      <c r="O288" s="682"/>
      <c r="P288" s="682"/>
      <c r="Q288" s="682"/>
      <c r="R288" s="682"/>
      <c r="S288" s="682"/>
      <c r="T288" s="682"/>
      <c r="U288" s="682"/>
      <c r="V288" s="682"/>
      <c r="W288" s="682"/>
      <c r="X288" s="682"/>
      <c r="Y288" s="682"/>
      <c r="Z288" s="682"/>
    </row>
    <row r="289" spans="1:26" ht="15">
      <c r="A289" s="682"/>
      <c r="B289" s="683"/>
      <c r="C289" s="684"/>
      <c r="D289" s="683"/>
      <c r="E289" s="683"/>
      <c r="F289" s="683"/>
      <c r="G289" s="683"/>
      <c r="H289" s="682"/>
      <c r="I289" s="748"/>
      <c r="J289" s="748"/>
      <c r="K289" s="682"/>
      <c r="L289" s="682"/>
      <c r="M289" s="682"/>
      <c r="N289" s="682"/>
      <c r="O289" s="682"/>
      <c r="P289" s="682"/>
      <c r="Q289" s="682"/>
      <c r="R289" s="682"/>
      <c r="S289" s="682"/>
      <c r="T289" s="682"/>
      <c r="U289" s="682"/>
      <c r="V289" s="682"/>
      <c r="W289" s="682"/>
      <c r="X289" s="682"/>
      <c r="Y289" s="682"/>
      <c r="Z289" s="682"/>
    </row>
    <row r="290" spans="1:26" ht="15">
      <c r="A290" s="682"/>
      <c r="B290" s="683"/>
      <c r="C290" s="684"/>
      <c r="D290" s="683"/>
      <c r="E290" s="683"/>
      <c r="F290" s="683"/>
      <c r="G290" s="683"/>
      <c r="H290" s="682"/>
      <c r="I290" s="748"/>
      <c r="J290" s="748"/>
      <c r="K290" s="682"/>
      <c r="L290" s="682"/>
      <c r="M290" s="682"/>
      <c r="N290" s="682"/>
      <c r="O290" s="682"/>
      <c r="P290" s="682"/>
      <c r="Q290" s="682"/>
      <c r="R290" s="682"/>
      <c r="S290" s="682"/>
      <c r="T290" s="682"/>
      <c r="U290" s="682"/>
      <c r="V290" s="682"/>
      <c r="W290" s="682"/>
      <c r="X290" s="682"/>
      <c r="Y290" s="682"/>
      <c r="Z290" s="682"/>
    </row>
    <row r="291" spans="1:26" ht="15">
      <c r="A291" s="682"/>
      <c r="B291" s="683"/>
      <c r="C291" s="684"/>
      <c r="D291" s="683"/>
      <c r="E291" s="683"/>
      <c r="F291" s="683"/>
      <c r="G291" s="683"/>
      <c r="H291" s="682"/>
      <c r="I291" s="748"/>
      <c r="J291" s="748"/>
      <c r="K291" s="682"/>
      <c r="L291" s="682"/>
      <c r="M291" s="682"/>
      <c r="N291" s="682"/>
      <c r="O291" s="682"/>
      <c r="P291" s="682"/>
      <c r="Q291" s="682"/>
      <c r="R291" s="682"/>
      <c r="S291" s="682"/>
      <c r="T291" s="682"/>
      <c r="U291" s="682"/>
      <c r="V291" s="682"/>
      <c r="W291" s="682"/>
      <c r="X291" s="682"/>
      <c r="Y291" s="682"/>
      <c r="Z291" s="682"/>
    </row>
    <row r="292" spans="1:26" ht="15">
      <c r="A292" s="682"/>
      <c r="B292" s="683"/>
      <c r="C292" s="684"/>
      <c r="D292" s="683"/>
      <c r="E292" s="683"/>
      <c r="F292" s="683"/>
      <c r="G292" s="683"/>
      <c r="H292" s="682"/>
      <c r="I292" s="748"/>
      <c r="J292" s="748"/>
      <c r="K292" s="682"/>
      <c r="L292" s="682"/>
      <c r="M292" s="682"/>
      <c r="N292" s="682"/>
      <c r="O292" s="682"/>
      <c r="P292" s="682"/>
      <c r="Q292" s="682"/>
      <c r="R292" s="682"/>
      <c r="S292" s="682"/>
      <c r="T292" s="682"/>
      <c r="U292" s="682"/>
      <c r="V292" s="682"/>
      <c r="W292" s="682"/>
      <c r="X292" s="682"/>
      <c r="Y292" s="682"/>
      <c r="Z292" s="682"/>
    </row>
    <row r="293" spans="1:26" ht="15">
      <c r="A293" s="682"/>
      <c r="B293" s="683"/>
      <c r="C293" s="684"/>
      <c r="D293" s="683"/>
      <c r="E293" s="683"/>
      <c r="F293" s="683"/>
      <c r="G293" s="683"/>
      <c r="H293" s="682"/>
      <c r="I293" s="748"/>
      <c r="J293" s="748"/>
      <c r="K293" s="682"/>
      <c r="L293" s="682"/>
      <c r="M293" s="682"/>
      <c r="N293" s="682"/>
      <c r="O293" s="682"/>
      <c r="P293" s="682"/>
      <c r="Q293" s="682"/>
      <c r="R293" s="682"/>
      <c r="S293" s="682"/>
      <c r="T293" s="682"/>
      <c r="U293" s="682"/>
      <c r="V293" s="682"/>
      <c r="W293" s="682"/>
      <c r="X293" s="682"/>
      <c r="Y293" s="682"/>
      <c r="Z293" s="682"/>
    </row>
    <row r="294" spans="1:26" ht="15">
      <c r="A294" s="682"/>
      <c r="B294" s="683"/>
      <c r="C294" s="684"/>
      <c r="D294" s="683"/>
      <c r="E294" s="683"/>
      <c r="F294" s="683"/>
      <c r="G294" s="683"/>
      <c r="H294" s="682"/>
      <c r="I294" s="748"/>
      <c r="J294" s="748"/>
      <c r="K294" s="682"/>
      <c r="L294" s="682"/>
      <c r="M294" s="682"/>
      <c r="N294" s="682"/>
      <c r="O294" s="682"/>
      <c r="P294" s="682"/>
      <c r="Q294" s="682"/>
      <c r="R294" s="682"/>
      <c r="S294" s="682"/>
      <c r="T294" s="682"/>
      <c r="U294" s="682"/>
      <c r="V294" s="682"/>
      <c r="W294" s="682"/>
      <c r="X294" s="682"/>
      <c r="Y294" s="682"/>
      <c r="Z294" s="682"/>
    </row>
    <row r="295" spans="1:26" ht="15">
      <c r="A295" s="682"/>
      <c r="B295" s="683"/>
      <c r="C295" s="684"/>
      <c r="D295" s="683"/>
      <c r="E295" s="683"/>
      <c r="F295" s="683"/>
      <c r="G295" s="683"/>
      <c r="H295" s="682"/>
      <c r="I295" s="748"/>
      <c r="J295" s="748"/>
      <c r="K295" s="682"/>
      <c r="L295" s="682"/>
      <c r="M295" s="682"/>
      <c r="N295" s="682"/>
      <c r="O295" s="682"/>
      <c r="P295" s="682"/>
      <c r="Q295" s="682"/>
      <c r="R295" s="682"/>
      <c r="S295" s="682"/>
      <c r="T295" s="682"/>
      <c r="U295" s="682"/>
      <c r="V295" s="682"/>
      <c r="W295" s="682"/>
      <c r="X295" s="682"/>
      <c r="Y295" s="682"/>
      <c r="Z295" s="682"/>
    </row>
    <row r="296" spans="1:26" ht="15">
      <c r="A296" s="682"/>
      <c r="B296" s="683"/>
      <c r="C296" s="684"/>
      <c r="D296" s="683"/>
      <c r="E296" s="683"/>
      <c r="F296" s="683"/>
      <c r="G296" s="683"/>
      <c r="H296" s="682"/>
      <c r="I296" s="748"/>
      <c r="J296" s="748"/>
      <c r="K296" s="682"/>
      <c r="L296" s="682"/>
      <c r="M296" s="682"/>
      <c r="N296" s="682"/>
      <c r="O296" s="682"/>
      <c r="P296" s="682"/>
      <c r="Q296" s="682"/>
      <c r="R296" s="682"/>
      <c r="S296" s="682"/>
      <c r="T296" s="682"/>
      <c r="U296" s="682"/>
      <c r="V296" s="682"/>
      <c r="W296" s="682"/>
      <c r="X296" s="682"/>
      <c r="Y296" s="682"/>
      <c r="Z296" s="682"/>
    </row>
    <row r="297" spans="1:26" ht="15">
      <c r="A297" s="682"/>
      <c r="B297" s="683"/>
      <c r="C297" s="684"/>
      <c r="D297" s="683"/>
      <c r="E297" s="683"/>
      <c r="F297" s="683"/>
      <c r="G297" s="683"/>
      <c r="H297" s="682"/>
      <c r="I297" s="748"/>
      <c r="J297" s="748"/>
      <c r="K297" s="682"/>
      <c r="L297" s="682"/>
      <c r="M297" s="682"/>
      <c r="N297" s="682"/>
      <c r="O297" s="682"/>
      <c r="P297" s="682"/>
      <c r="Q297" s="682"/>
      <c r="R297" s="682"/>
      <c r="S297" s="682"/>
      <c r="T297" s="682"/>
      <c r="U297" s="682"/>
      <c r="V297" s="682"/>
      <c r="W297" s="682"/>
      <c r="X297" s="682"/>
      <c r="Y297" s="682"/>
      <c r="Z297" s="682"/>
    </row>
    <row r="298" spans="1:26" ht="15">
      <c r="A298" s="682"/>
      <c r="B298" s="683"/>
      <c r="C298" s="684"/>
      <c r="D298" s="683"/>
      <c r="E298" s="683"/>
      <c r="F298" s="683"/>
      <c r="G298" s="683"/>
      <c r="H298" s="682"/>
      <c r="I298" s="748"/>
      <c r="J298" s="748"/>
      <c r="K298" s="682"/>
      <c r="L298" s="682"/>
      <c r="M298" s="682"/>
      <c r="N298" s="682"/>
      <c r="O298" s="682"/>
      <c r="P298" s="682"/>
      <c r="Q298" s="682"/>
      <c r="R298" s="682"/>
      <c r="S298" s="682"/>
      <c r="T298" s="682"/>
      <c r="U298" s="682"/>
      <c r="V298" s="682"/>
      <c r="W298" s="682"/>
      <c r="X298" s="682"/>
      <c r="Y298" s="682"/>
      <c r="Z298" s="682"/>
    </row>
    <row r="299" spans="1:26" ht="15">
      <c r="A299" s="682"/>
      <c r="B299" s="683"/>
      <c r="C299" s="684"/>
      <c r="D299" s="683"/>
      <c r="E299" s="683"/>
      <c r="F299" s="683"/>
      <c r="G299" s="683"/>
      <c r="H299" s="682"/>
      <c r="I299" s="748"/>
      <c r="J299" s="748"/>
      <c r="K299" s="682"/>
      <c r="L299" s="682"/>
      <c r="M299" s="682"/>
      <c r="N299" s="682"/>
      <c r="O299" s="682"/>
      <c r="P299" s="682"/>
      <c r="Q299" s="682"/>
      <c r="R299" s="682"/>
      <c r="S299" s="682"/>
      <c r="T299" s="682"/>
      <c r="U299" s="682"/>
      <c r="V299" s="682"/>
      <c r="W299" s="682"/>
      <c r="X299" s="682"/>
      <c r="Y299" s="682"/>
      <c r="Z299" s="682"/>
    </row>
    <row r="300" spans="1:26" ht="15">
      <c r="A300" s="682"/>
      <c r="B300" s="683"/>
      <c r="C300" s="684"/>
      <c r="D300" s="683"/>
      <c r="E300" s="683"/>
      <c r="F300" s="683"/>
      <c r="G300" s="683"/>
      <c r="H300" s="682"/>
      <c r="I300" s="748"/>
      <c r="J300" s="748"/>
      <c r="K300" s="682"/>
      <c r="L300" s="682"/>
      <c r="M300" s="682"/>
      <c r="N300" s="682"/>
      <c r="O300" s="682"/>
      <c r="P300" s="682"/>
      <c r="Q300" s="682"/>
      <c r="R300" s="682"/>
      <c r="S300" s="682"/>
      <c r="T300" s="682"/>
      <c r="U300" s="682"/>
      <c r="V300" s="682"/>
      <c r="W300" s="682"/>
      <c r="X300" s="682"/>
      <c r="Y300" s="682"/>
      <c r="Z300" s="682"/>
    </row>
    <row r="301" spans="1:26" ht="15">
      <c r="A301" s="682"/>
      <c r="B301" s="683"/>
      <c r="C301" s="684"/>
      <c r="D301" s="683"/>
      <c r="E301" s="683"/>
      <c r="F301" s="683"/>
      <c r="G301" s="683"/>
      <c r="H301" s="682"/>
      <c r="I301" s="748"/>
      <c r="J301" s="748"/>
      <c r="K301" s="682"/>
      <c r="L301" s="682"/>
      <c r="M301" s="682"/>
      <c r="N301" s="682"/>
      <c r="O301" s="682"/>
      <c r="P301" s="682"/>
      <c r="Q301" s="682"/>
      <c r="R301" s="682"/>
      <c r="S301" s="682"/>
      <c r="T301" s="682"/>
      <c r="U301" s="682"/>
      <c r="V301" s="682"/>
      <c r="W301" s="682"/>
      <c r="X301" s="682"/>
      <c r="Y301" s="682"/>
      <c r="Z301" s="682"/>
    </row>
    <row r="302" spans="1:26" ht="15">
      <c r="A302" s="682"/>
      <c r="B302" s="683"/>
      <c r="C302" s="684"/>
      <c r="D302" s="683"/>
      <c r="E302" s="683"/>
      <c r="F302" s="683"/>
      <c r="G302" s="683"/>
      <c r="H302" s="682"/>
      <c r="I302" s="748"/>
      <c r="J302" s="748"/>
      <c r="K302" s="682"/>
      <c r="L302" s="682"/>
      <c r="M302" s="682"/>
      <c r="N302" s="682"/>
      <c r="O302" s="682"/>
      <c r="P302" s="682"/>
      <c r="Q302" s="682"/>
      <c r="R302" s="682"/>
      <c r="S302" s="682"/>
      <c r="T302" s="682"/>
      <c r="U302" s="682"/>
      <c r="V302" s="682"/>
      <c r="W302" s="682"/>
      <c r="X302" s="682"/>
      <c r="Y302" s="682"/>
      <c r="Z302" s="682"/>
    </row>
    <row r="303" spans="1:26" ht="15">
      <c r="A303" s="682"/>
      <c r="B303" s="683"/>
      <c r="C303" s="684"/>
      <c r="D303" s="683"/>
      <c r="E303" s="683"/>
      <c r="F303" s="683"/>
      <c r="G303" s="683"/>
      <c r="H303" s="682"/>
      <c r="I303" s="748"/>
      <c r="J303" s="748"/>
      <c r="K303" s="682"/>
      <c r="L303" s="682"/>
      <c r="M303" s="682"/>
      <c r="N303" s="682"/>
      <c r="O303" s="682"/>
      <c r="P303" s="682"/>
      <c r="Q303" s="682"/>
      <c r="R303" s="682"/>
      <c r="S303" s="682"/>
      <c r="T303" s="682"/>
      <c r="U303" s="682"/>
      <c r="V303" s="682"/>
      <c r="W303" s="682"/>
      <c r="X303" s="682"/>
      <c r="Y303" s="682"/>
      <c r="Z303" s="682"/>
    </row>
    <row r="304" spans="1:26" ht="15">
      <c r="A304" s="682"/>
      <c r="B304" s="683"/>
      <c r="C304" s="684"/>
      <c r="D304" s="683"/>
      <c r="E304" s="683"/>
      <c r="F304" s="683"/>
      <c r="G304" s="683"/>
      <c r="H304" s="682"/>
      <c r="I304" s="748"/>
      <c r="J304" s="748"/>
      <c r="K304" s="682"/>
      <c r="L304" s="682"/>
      <c r="M304" s="682"/>
      <c r="N304" s="682"/>
      <c r="O304" s="682"/>
      <c r="P304" s="682"/>
      <c r="Q304" s="682"/>
      <c r="R304" s="682"/>
      <c r="S304" s="682"/>
      <c r="T304" s="682"/>
      <c r="U304" s="682"/>
      <c r="V304" s="682"/>
      <c r="W304" s="682"/>
      <c r="X304" s="682"/>
      <c r="Y304" s="682"/>
      <c r="Z304" s="682"/>
    </row>
    <row r="305" spans="1:26" ht="15">
      <c r="A305" s="682"/>
      <c r="B305" s="683"/>
      <c r="C305" s="684"/>
      <c r="D305" s="683"/>
      <c r="E305" s="683"/>
      <c r="F305" s="683"/>
      <c r="G305" s="683"/>
      <c r="H305" s="682"/>
      <c r="I305" s="748"/>
      <c r="J305" s="748"/>
      <c r="K305" s="682"/>
      <c r="L305" s="682"/>
      <c r="M305" s="682"/>
      <c r="N305" s="682"/>
      <c r="O305" s="682"/>
      <c r="P305" s="682"/>
      <c r="Q305" s="682"/>
      <c r="R305" s="682"/>
      <c r="S305" s="682"/>
      <c r="T305" s="682"/>
      <c r="U305" s="682"/>
      <c r="V305" s="682"/>
      <c r="W305" s="682"/>
      <c r="X305" s="682"/>
      <c r="Y305" s="682"/>
      <c r="Z305" s="682"/>
    </row>
    <row r="306" spans="1:26" ht="15">
      <c r="A306" s="682"/>
      <c r="B306" s="683"/>
      <c r="C306" s="684"/>
      <c r="D306" s="683"/>
      <c r="E306" s="683"/>
      <c r="F306" s="683"/>
      <c r="G306" s="683"/>
      <c r="H306" s="682"/>
      <c r="I306" s="748"/>
      <c r="J306" s="748"/>
      <c r="K306" s="682"/>
      <c r="L306" s="682"/>
      <c r="M306" s="682"/>
      <c r="N306" s="682"/>
      <c r="O306" s="682"/>
      <c r="P306" s="682"/>
      <c r="Q306" s="682"/>
      <c r="R306" s="682"/>
      <c r="S306" s="682"/>
      <c r="T306" s="682"/>
      <c r="U306" s="682"/>
      <c r="V306" s="682"/>
      <c r="W306" s="682"/>
      <c r="X306" s="682"/>
      <c r="Y306" s="682"/>
      <c r="Z306" s="682"/>
    </row>
    <row r="307" spans="1:26" ht="15">
      <c r="A307" s="682"/>
      <c r="B307" s="683"/>
      <c r="C307" s="684"/>
      <c r="D307" s="683"/>
      <c r="E307" s="683"/>
      <c r="F307" s="683"/>
      <c r="G307" s="683"/>
      <c r="H307" s="682"/>
      <c r="I307" s="748"/>
      <c r="J307" s="748"/>
      <c r="K307" s="682"/>
      <c r="L307" s="682"/>
      <c r="M307" s="682"/>
      <c r="N307" s="682"/>
      <c r="O307" s="682"/>
      <c r="P307" s="682"/>
      <c r="Q307" s="682"/>
      <c r="R307" s="682"/>
      <c r="S307" s="682"/>
      <c r="T307" s="682"/>
      <c r="U307" s="682"/>
      <c r="V307" s="682"/>
      <c r="W307" s="682"/>
      <c r="X307" s="682"/>
      <c r="Y307" s="682"/>
      <c r="Z307" s="682"/>
    </row>
    <row r="308" spans="1:26" ht="15">
      <c r="A308" s="682"/>
      <c r="B308" s="683"/>
      <c r="C308" s="684"/>
      <c r="D308" s="683"/>
      <c r="E308" s="683"/>
      <c r="F308" s="683"/>
      <c r="G308" s="683"/>
      <c r="H308" s="682"/>
      <c r="I308" s="748"/>
      <c r="J308" s="748"/>
      <c r="K308" s="682"/>
      <c r="L308" s="682"/>
      <c r="M308" s="682"/>
      <c r="N308" s="682"/>
      <c r="O308" s="682"/>
      <c r="P308" s="682"/>
      <c r="Q308" s="682"/>
      <c r="R308" s="682"/>
      <c r="S308" s="682"/>
      <c r="T308" s="682"/>
      <c r="U308" s="682"/>
      <c r="V308" s="682"/>
      <c r="W308" s="682"/>
      <c r="X308" s="682"/>
      <c r="Y308" s="682"/>
      <c r="Z308" s="682"/>
    </row>
    <row r="309" spans="1:26" ht="15">
      <c r="A309" s="682"/>
      <c r="B309" s="683"/>
      <c r="C309" s="684"/>
      <c r="D309" s="683"/>
      <c r="E309" s="683"/>
      <c r="F309" s="683"/>
      <c r="G309" s="683"/>
      <c r="H309" s="682"/>
      <c r="I309" s="748"/>
      <c r="J309" s="748"/>
      <c r="K309" s="682"/>
      <c r="L309" s="682"/>
      <c r="M309" s="682"/>
      <c r="N309" s="682"/>
      <c r="O309" s="682"/>
      <c r="P309" s="682"/>
      <c r="Q309" s="682"/>
      <c r="R309" s="682"/>
      <c r="S309" s="682"/>
      <c r="T309" s="682"/>
      <c r="U309" s="682"/>
      <c r="V309" s="682"/>
      <c r="W309" s="682"/>
      <c r="X309" s="682"/>
      <c r="Y309" s="682"/>
      <c r="Z309" s="682"/>
    </row>
    <row r="310" spans="1:26" ht="15">
      <c r="A310" s="682"/>
      <c r="B310" s="683"/>
      <c r="C310" s="684"/>
      <c r="D310" s="683"/>
      <c r="E310" s="683"/>
      <c r="F310" s="683"/>
      <c r="G310" s="683"/>
      <c r="H310" s="682"/>
      <c r="I310" s="748"/>
      <c r="J310" s="748"/>
      <c r="K310" s="682"/>
      <c r="L310" s="682"/>
      <c r="M310" s="682"/>
      <c r="N310" s="682"/>
      <c r="O310" s="682"/>
      <c r="P310" s="682"/>
      <c r="Q310" s="682"/>
      <c r="R310" s="682"/>
      <c r="S310" s="682"/>
      <c r="T310" s="682"/>
      <c r="U310" s="682"/>
      <c r="V310" s="682"/>
      <c r="W310" s="682"/>
      <c r="X310" s="682"/>
      <c r="Y310" s="682"/>
      <c r="Z310" s="682"/>
    </row>
    <row r="311" spans="1:26" ht="15">
      <c r="A311" s="682"/>
      <c r="B311" s="683"/>
      <c r="C311" s="684"/>
      <c r="D311" s="683"/>
      <c r="E311" s="683"/>
      <c r="F311" s="683"/>
      <c r="G311" s="683"/>
      <c r="H311" s="682"/>
      <c r="I311" s="748"/>
      <c r="J311" s="748"/>
      <c r="K311" s="682"/>
      <c r="L311" s="682"/>
      <c r="M311" s="682"/>
      <c r="N311" s="682"/>
      <c r="O311" s="682"/>
      <c r="P311" s="682"/>
      <c r="Q311" s="682"/>
      <c r="R311" s="682"/>
      <c r="S311" s="682"/>
      <c r="T311" s="682"/>
      <c r="U311" s="682"/>
      <c r="V311" s="682"/>
      <c r="W311" s="682"/>
      <c r="X311" s="682"/>
      <c r="Y311" s="682"/>
      <c r="Z311" s="682"/>
    </row>
    <row r="312" spans="1:26" ht="15">
      <c r="A312" s="682"/>
      <c r="B312" s="683"/>
      <c r="C312" s="684"/>
      <c r="D312" s="683"/>
      <c r="E312" s="683"/>
      <c r="F312" s="683"/>
      <c r="G312" s="683"/>
      <c r="H312" s="682"/>
      <c r="I312" s="748"/>
      <c r="J312" s="748"/>
      <c r="K312" s="682"/>
      <c r="L312" s="682"/>
      <c r="M312" s="682"/>
      <c r="N312" s="682"/>
      <c r="O312" s="682"/>
      <c r="P312" s="682"/>
      <c r="Q312" s="682"/>
      <c r="R312" s="682"/>
      <c r="S312" s="682"/>
      <c r="T312" s="682"/>
      <c r="U312" s="682"/>
      <c r="V312" s="682"/>
      <c r="W312" s="682"/>
      <c r="X312" s="682"/>
      <c r="Y312" s="682"/>
      <c r="Z312" s="682"/>
    </row>
    <row r="313" spans="1:26" ht="15">
      <c r="A313" s="682"/>
      <c r="B313" s="683"/>
      <c r="C313" s="684"/>
      <c r="D313" s="683"/>
      <c r="E313" s="683"/>
      <c r="F313" s="683"/>
      <c r="G313" s="683"/>
      <c r="H313" s="682"/>
      <c r="I313" s="748"/>
      <c r="J313" s="748"/>
      <c r="K313" s="682"/>
      <c r="L313" s="682"/>
      <c r="M313" s="682"/>
      <c r="N313" s="682"/>
      <c r="O313" s="682"/>
      <c r="P313" s="682"/>
      <c r="Q313" s="682"/>
      <c r="R313" s="682"/>
      <c r="S313" s="682"/>
      <c r="T313" s="682"/>
      <c r="U313" s="682"/>
      <c r="V313" s="682"/>
      <c r="W313" s="682"/>
      <c r="X313" s="682"/>
      <c r="Y313" s="682"/>
      <c r="Z313" s="682"/>
    </row>
    <row r="314" spans="1:26" ht="15">
      <c r="A314" s="682"/>
      <c r="B314" s="683"/>
      <c r="C314" s="684"/>
      <c r="D314" s="683"/>
      <c r="E314" s="683"/>
      <c r="F314" s="683"/>
      <c r="G314" s="683"/>
      <c r="H314" s="682"/>
      <c r="I314" s="748"/>
      <c r="J314" s="748"/>
      <c r="K314" s="682"/>
      <c r="L314" s="682"/>
      <c r="M314" s="682"/>
      <c r="N314" s="682"/>
      <c r="O314" s="682"/>
      <c r="P314" s="682"/>
      <c r="Q314" s="682"/>
      <c r="R314" s="682"/>
      <c r="S314" s="682"/>
      <c r="T314" s="682"/>
      <c r="U314" s="682"/>
      <c r="V314" s="682"/>
      <c r="W314" s="682"/>
      <c r="X314" s="682"/>
      <c r="Y314" s="682"/>
      <c r="Z314" s="682"/>
    </row>
    <row r="315" spans="1:26" ht="15">
      <c r="A315" s="682"/>
      <c r="B315" s="683"/>
      <c r="C315" s="684"/>
      <c r="D315" s="683"/>
      <c r="E315" s="683"/>
      <c r="F315" s="683"/>
      <c r="G315" s="683"/>
      <c r="H315" s="682"/>
      <c r="I315" s="748"/>
      <c r="J315" s="748"/>
      <c r="K315" s="682"/>
      <c r="L315" s="682"/>
      <c r="M315" s="682"/>
      <c r="N315" s="682"/>
      <c r="O315" s="682"/>
      <c r="P315" s="682"/>
      <c r="Q315" s="682"/>
      <c r="R315" s="682"/>
      <c r="S315" s="682"/>
      <c r="T315" s="682"/>
      <c r="U315" s="682"/>
      <c r="V315" s="682"/>
      <c r="W315" s="682"/>
      <c r="X315" s="682"/>
      <c r="Y315" s="682"/>
      <c r="Z315" s="682"/>
    </row>
    <row r="316" spans="1:26" ht="15">
      <c r="A316" s="682"/>
      <c r="B316" s="683"/>
      <c r="C316" s="684"/>
      <c r="D316" s="683"/>
      <c r="E316" s="683"/>
      <c r="F316" s="683"/>
      <c r="G316" s="683"/>
      <c r="H316" s="682"/>
      <c r="I316" s="748"/>
      <c r="J316" s="748"/>
      <c r="K316" s="682"/>
      <c r="L316" s="682"/>
      <c r="M316" s="682"/>
      <c r="N316" s="682"/>
      <c r="O316" s="682"/>
      <c r="P316" s="682"/>
      <c r="Q316" s="682"/>
      <c r="R316" s="682"/>
      <c r="S316" s="682"/>
      <c r="T316" s="682"/>
      <c r="U316" s="682"/>
      <c r="V316" s="682"/>
      <c r="W316" s="682"/>
      <c r="X316" s="682"/>
      <c r="Y316" s="682"/>
      <c r="Z316" s="682"/>
    </row>
    <row r="317" spans="1:26" ht="15">
      <c r="A317" s="682"/>
      <c r="B317" s="683"/>
      <c r="C317" s="684"/>
      <c r="D317" s="683"/>
      <c r="E317" s="683"/>
      <c r="F317" s="683"/>
      <c r="G317" s="683"/>
      <c r="H317" s="682"/>
      <c r="I317" s="748"/>
      <c r="J317" s="748"/>
      <c r="K317" s="682"/>
      <c r="L317" s="682"/>
      <c r="M317" s="682"/>
      <c r="N317" s="682"/>
      <c r="O317" s="682"/>
      <c r="P317" s="682"/>
      <c r="Q317" s="682"/>
      <c r="R317" s="682"/>
      <c r="S317" s="682"/>
      <c r="T317" s="682"/>
      <c r="U317" s="682"/>
      <c r="V317" s="682"/>
      <c r="W317" s="682"/>
      <c r="X317" s="682"/>
      <c r="Y317" s="682"/>
      <c r="Z317" s="682"/>
    </row>
    <row r="318" spans="1:26" ht="15">
      <c r="A318" s="682"/>
      <c r="B318" s="683"/>
      <c r="C318" s="684"/>
      <c r="D318" s="683"/>
      <c r="E318" s="683"/>
      <c r="F318" s="683"/>
      <c r="G318" s="683"/>
      <c r="H318" s="682"/>
      <c r="I318" s="748"/>
      <c r="J318" s="748"/>
      <c r="K318" s="682"/>
      <c r="L318" s="682"/>
      <c r="M318" s="682"/>
      <c r="N318" s="682"/>
      <c r="O318" s="682"/>
      <c r="P318" s="682"/>
      <c r="Q318" s="682"/>
      <c r="R318" s="682"/>
      <c r="S318" s="682"/>
      <c r="T318" s="682"/>
      <c r="U318" s="682"/>
      <c r="V318" s="682"/>
      <c r="W318" s="682"/>
      <c r="X318" s="682"/>
      <c r="Y318" s="682"/>
      <c r="Z318" s="682"/>
    </row>
    <row r="319" spans="1:26" ht="15">
      <c r="A319" s="682"/>
      <c r="B319" s="683"/>
      <c r="C319" s="684"/>
      <c r="D319" s="683"/>
      <c r="E319" s="683"/>
      <c r="F319" s="683"/>
      <c r="G319" s="683"/>
      <c r="H319" s="682"/>
      <c r="I319" s="748"/>
      <c r="J319" s="748"/>
      <c r="K319" s="682"/>
      <c r="L319" s="682"/>
      <c r="M319" s="682"/>
      <c r="N319" s="682"/>
      <c r="O319" s="682"/>
      <c r="P319" s="682"/>
      <c r="Q319" s="682"/>
      <c r="R319" s="682"/>
      <c r="S319" s="682"/>
      <c r="T319" s="682"/>
      <c r="U319" s="682"/>
      <c r="V319" s="682"/>
      <c r="W319" s="682"/>
      <c r="X319" s="682"/>
      <c r="Y319" s="682"/>
      <c r="Z319" s="682"/>
    </row>
    <row r="320" spans="1:26" ht="15">
      <c r="A320" s="682"/>
      <c r="B320" s="683"/>
      <c r="C320" s="684"/>
      <c r="D320" s="683"/>
      <c r="E320" s="683"/>
      <c r="F320" s="683"/>
      <c r="G320" s="683"/>
      <c r="H320" s="682"/>
      <c r="I320" s="748"/>
      <c r="J320" s="748"/>
      <c r="K320" s="682"/>
      <c r="L320" s="682"/>
      <c r="M320" s="682"/>
      <c r="N320" s="682"/>
      <c r="O320" s="682"/>
      <c r="P320" s="682"/>
      <c r="Q320" s="682"/>
      <c r="R320" s="682"/>
      <c r="S320" s="682"/>
      <c r="T320" s="682"/>
      <c r="U320" s="682"/>
      <c r="V320" s="682"/>
      <c r="W320" s="682"/>
      <c r="X320" s="682"/>
      <c r="Y320" s="682"/>
      <c r="Z320" s="682"/>
    </row>
    <row r="321" spans="1:26" ht="15">
      <c r="A321" s="682"/>
      <c r="B321" s="683"/>
      <c r="C321" s="684"/>
      <c r="D321" s="683"/>
      <c r="E321" s="683"/>
      <c r="F321" s="683"/>
      <c r="G321" s="683"/>
      <c r="H321" s="682"/>
      <c r="I321" s="748"/>
      <c r="J321" s="748"/>
      <c r="K321" s="682"/>
      <c r="L321" s="682"/>
      <c r="M321" s="682"/>
      <c r="N321" s="682"/>
      <c r="O321" s="682"/>
      <c r="P321" s="682"/>
      <c r="Q321" s="682"/>
      <c r="R321" s="682"/>
      <c r="S321" s="682"/>
      <c r="T321" s="682"/>
      <c r="U321" s="682"/>
      <c r="V321" s="682"/>
      <c r="W321" s="682"/>
      <c r="X321" s="682"/>
      <c r="Y321" s="682"/>
      <c r="Z321" s="682"/>
    </row>
    <row r="322" spans="1:26" ht="15">
      <c r="A322" s="682"/>
      <c r="B322" s="683"/>
      <c r="C322" s="684"/>
      <c r="D322" s="683"/>
      <c r="E322" s="683"/>
      <c r="F322" s="683"/>
      <c r="G322" s="683"/>
      <c r="H322" s="682"/>
      <c r="I322" s="748"/>
      <c r="J322" s="748"/>
      <c r="K322" s="682"/>
      <c r="L322" s="682"/>
      <c r="M322" s="682"/>
      <c r="N322" s="682"/>
      <c r="O322" s="682"/>
      <c r="P322" s="682"/>
      <c r="Q322" s="682"/>
      <c r="R322" s="682"/>
      <c r="S322" s="682"/>
      <c r="T322" s="682"/>
      <c r="U322" s="682"/>
      <c r="V322" s="682"/>
      <c r="W322" s="682"/>
      <c r="X322" s="682"/>
      <c r="Y322" s="682"/>
      <c r="Z322" s="682"/>
    </row>
    <row r="323" spans="1:26" ht="15">
      <c r="A323" s="682"/>
      <c r="B323" s="683"/>
      <c r="C323" s="684"/>
      <c r="D323" s="683"/>
      <c r="E323" s="683"/>
      <c r="F323" s="683"/>
      <c r="G323" s="683"/>
      <c r="H323" s="682"/>
      <c r="I323" s="748"/>
      <c r="J323" s="748"/>
      <c r="K323" s="682"/>
      <c r="L323" s="682"/>
      <c r="M323" s="682"/>
      <c r="N323" s="682"/>
      <c r="O323" s="682"/>
      <c r="P323" s="682"/>
      <c r="Q323" s="682"/>
      <c r="R323" s="682"/>
      <c r="S323" s="682"/>
      <c r="T323" s="682"/>
      <c r="U323" s="682"/>
      <c r="V323" s="682"/>
      <c r="W323" s="682"/>
      <c r="X323" s="682"/>
      <c r="Y323" s="682"/>
      <c r="Z323" s="682"/>
    </row>
    <row r="324" spans="1:26" ht="15">
      <c r="A324" s="682"/>
      <c r="B324" s="683"/>
      <c r="C324" s="684"/>
      <c r="D324" s="683"/>
      <c r="E324" s="683"/>
      <c r="F324" s="683"/>
      <c r="G324" s="683"/>
      <c r="H324" s="682"/>
      <c r="I324" s="748"/>
      <c r="J324" s="748"/>
      <c r="K324" s="682"/>
      <c r="L324" s="682"/>
      <c r="M324" s="682"/>
      <c r="N324" s="682"/>
      <c r="O324" s="682"/>
      <c r="P324" s="682"/>
      <c r="Q324" s="682"/>
      <c r="R324" s="682"/>
      <c r="S324" s="682"/>
      <c r="T324" s="682"/>
      <c r="U324" s="682"/>
      <c r="V324" s="682"/>
      <c r="W324" s="682"/>
      <c r="X324" s="682"/>
      <c r="Y324" s="682"/>
      <c r="Z324" s="682"/>
    </row>
    <row r="325" spans="1:26" ht="15">
      <c r="A325" s="682"/>
      <c r="B325" s="683"/>
      <c r="C325" s="684"/>
      <c r="D325" s="683"/>
      <c r="E325" s="683"/>
      <c r="F325" s="683"/>
      <c r="G325" s="683"/>
      <c r="H325" s="682"/>
      <c r="I325" s="748"/>
      <c r="J325" s="748"/>
      <c r="K325" s="682"/>
      <c r="L325" s="682"/>
      <c r="M325" s="682"/>
      <c r="N325" s="682"/>
      <c r="O325" s="682"/>
      <c r="P325" s="682"/>
      <c r="Q325" s="682"/>
      <c r="R325" s="682"/>
      <c r="S325" s="682"/>
      <c r="T325" s="682"/>
      <c r="U325" s="682"/>
      <c r="V325" s="682"/>
      <c r="W325" s="682"/>
      <c r="X325" s="682"/>
      <c r="Y325" s="682"/>
      <c r="Z325" s="682"/>
    </row>
    <row r="326" spans="1:26" ht="15">
      <c r="A326" s="682"/>
      <c r="B326" s="683"/>
      <c r="C326" s="684"/>
      <c r="D326" s="683"/>
      <c r="E326" s="683"/>
      <c r="F326" s="683"/>
      <c r="G326" s="683"/>
      <c r="H326" s="682"/>
      <c r="I326" s="748"/>
      <c r="J326" s="748"/>
      <c r="K326" s="682"/>
      <c r="L326" s="682"/>
      <c r="M326" s="682"/>
      <c r="N326" s="682"/>
      <c r="O326" s="682"/>
      <c r="P326" s="682"/>
      <c r="Q326" s="682"/>
      <c r="R326" s="682"/>
      <c r="S326" s="682"/>
      <c r="T326" s="682"/>
      <c r="U326" s="682"/>
      <c r="V326" s="682"/>
      <c r="W326" s="682"/>
      <c r="X326" s="682"/>
      <c r="Y326" s="682"/>
      <c r="Z326" s="682"/>
    </row>
    <row r="327" spans="1:26" ht="15">
      <c r="A327" s="682"/>
      <c r="B327" s="683"/>
      <c r="C327" s="684"/>
      <c r="D327" s="683"/>
      <c r="E327" s="683"/>
      <c r="F327" s="683"/>
      <c r="G327" s="683"/>
      <c r="H327" s="682"/>
      <c r="I327" s="748"/>
      <c r="J327" s="748"/>
      <c r="K327" s="682"/>
      <c r="L327" s="682"/>
      <c r="M327" s="682"/>
      <c r="N327" s="682"/>
      <c r="O327" s="682"/>
      <c r="P327" s="682"/>
      <c r="Q327" s="682"/>
      <c r="R327" s="682"/>
      <c r="S327" s="682"/>
      <c r="T327" s="682"/>
      <c r="U327" s="682"/>
      <c r="V327" s="682"/>
      <c r="W327" s="682"/>
      <c r="X327" s="682"/>
      <c r="Y327" s="682"/>
      <c r="Z327" s="682"/>
    </row>
    <row r="328" spans="1:26" ht="15">
      <c r="A328" s="682"/>
      <c r="B328" s="683"/>
      <c r="C328" s="684"/>
      <c r="D328" s="683"/>
      <c r="E328" s="683"/>
      <c r="F328" s="683"/>
      <c r="G328" s="683"/>
      <c r="H328" s="682"/>
      <c r="I328" s="748"/>
      <c r="J328" s="748"/>
      <c r="K328" s="682"/>
      <c r="L328" s="682"/>
      <c r="M328" s="682"/>
      <c r="N328" s="682"/>
      <c r="O328" s="682"/>
      <c r="P328" s="682"/>
      <c r="Q328" s="682"/>
      <c r="R328" s="682"/>
      <c r="S328" s="682"/>
      <c r="T328" s="682"/>
      <c r="U328" s="682"/>
      <c r="V328" s="682"/>
      <c r="W328" s="682"/>
      <c r="X328" s="682"/>
      <c r="Y328" s="682"/>
      <c r="Z328" s="682"/>
    </row>
    <row r="329" spans="1:26" ht="15">
      <c r="A329" s="682"/>
      <c r="B329" s="683"/>
      <c r="C329" s="684"/>
      <c r="D329" s="683"/>
      <c r="E329" s="683"/>
      <c r="F329" s="683"/>
      <c r="G329" s="683"/>
      <c r="H329" s="682"/>
      <c r="I329" s="748"/>
      <c r="J329" s="748"/>
      <c r="K329" s="682"/>
      <c r="L329" s="682"/>
      <c r="M329" s="682"/>
      <c r="N329" s="682"/>
      <c r="O329" s="682"/>
      <c r="P329" s="682"/>
      <c r="Q329" s="682"/>
      <c r="R329" s="682"/>
      <c r="S329" s="682"/>
      <c r="T329" s="682"/>
      <c r="U329" s="682"/>
      <c r="V329" s="682"/>
      <c r="W329" s="682"/>
      <c r="X329" s="682"/>
      <c r="Y329" s="682"/>
      <c r="Z329" s="682"/>
    </row>
    <row r="330" spans="1:26" ht="15">
      <c r="A330" s="682"/>
      <c r="B330" s="683"/>
      <c r="C330" s="684"/>
      <c r="D330" s="683"/>
      <c r="E330" s="683"/>
      <c r="F330" s="683"/>
      <c r="G330" s="683"/>
      <c r="H330" s="682"/>
      <c r="I330" s="748"/>
      <c r="J330" s="748"/>
      <c r="K330" s="682"/>
      <c r="L330" s="682"/>
      <c r="M330" s="682"/>
      <c r="N330" s="682"/>
      <c r="O330" s="682"/>
      <c r="P330" s="682"/>
      <c r="Q330" s="682"/>
      <c r="R330" s="682"/>
      <c r="S330" s="682"/>
      <c r="T330" s="682"/>
      <c r="U330" s="682"/>
      <c r="V330" s="682"/>
      <c r="W330" s="682"/>
      <c r="X330" s="682"/>
      <c r="Y330" s="682"/>
      <c r="Z330" s="682"/>
    </row>
    <row r="331" spans="1:26" ht="15">
      <c r="A331" s="682"/>
      <c r="B331" s="683"/>
      <c r="C331" s="684"/>
      <c r="D331" s="683"/>
      <c r="E331" s="683"/>
      <c r="F331" s="683"/>
      <c r="G331" s="683"/>
      <c r="H331" s="682"/>
      <c r="I331" s="748"/>
      <c r="J331" s="748"/>
      <c r="K331" s="682"/>
      <c r="L331" s="682"/>
      <c r="M331" s="682"/>
      <c r="N331" s="682"/>
      <c r="O331" s="682"/>
      <c r="P331" s="682"/>
      <c r="Q331" s="682"/>
      <c r="R331" s="682"/>
      <c r="S331" s="682"/>
      <c r="T331" s="682"/>
      <c r="U331" s="682"/>
      <c r="V331" s="682"/>
      <c r="W331" s="682"/>
      <c r="X331" s="682"/>
      <c r="Y331" s="682"/>
      <c r="Z331" s="682"/>
    </row>
    <row r="332" spans="1:26" ht="15">
      <c r="A332" s="682"/>
      <c r="B332" s="683"/>
      <c r="C332" s="684"/>
      <c r="D332" s="683"/>
      <c r="E332" s="683"/>
      <c r="F332" s="683"/>
      <c r="G332" s="683"/>
      <c r="H332" s="682"/>
      <c r="I332" s="748"/>
      <c r="J332" s="748"/>
      <c r="K332" s="682"/>
      <c r="L332" s="682"/>
      <c r="M332" s="682"/>
      <c r="N332" s="682"/>
      <c r="O332" s="682"/>
      <c r="P332" s="682"/>
      <c r="Q332" s="682"/>
      <c r="R332" s="682"/>
      <c r="S332" s="682"/>
      <c r="T332" s="682"/>
      <c r="U332" s="682"/>
      <c r="V332" s="682"/>
      <c r="W332" s="682"/>
      <c r="X332" s="682"/>
      <c r="Y332" s="682"/>
      <c r="Z332" s="682"/>
    </row>
    <row r="333" spans="1:26" ht="15">
      <c r="A333" s="682"/>
      <c r="B333" s="683"/>
      <c r="C333" s="684"/>
      <c r="D333" s="683"/>
      <c r="E333" s="683"/>
      <c r="F333" s="683"/>
      <c r="G333" s="683"/>
      <c r="H333" s="682"/>
      <c r="I333" s="748"/>
      <c r="J333" s="748"/>
      <c r="K333" s="682"/>
      <c r="L333" s="682"/>
      <c r="M333" s="682"/>
      <c r="N333" s="682"/>
      <c r="O333" s="682"/>
      <c r="P333" s="682"/>
      <c r="Q333" s="682"/>
      <c r="R333" s="682"/>
      <c r="S333" s="682"/>
      <c r="T333" s="682"/>
      <c r="U333" s="682"/>
      <c r="V333" s="682"/>
      <c r="W333" s="682"/>
      <c r="X333" s="682"/>
      <c r="Y333" s="682"/>
      <c r="Z333" s="682"/>
    </row>
    <row r="334" spans="1:26" ht="15">
      <c r="A334" s="682"/>
      <c r="B334" s="683"/>
      <c r="C334" s="684"/>
      <c r="D334" s="683"/>
      <c r="E334" s="683"/>
      <c r="F334" s="683"/>
      <c r="G334" s="683"/>
      <c r="H334" s="682"/>
      <c r="I334" s="748"/>
      <c r="J334" s="748"/>
      <c r="K334" s="682"/>
      <c r="L334" s="682"/>
      <c r="M334" s="682"/>
      <c r="N334" s="682"/>
      <c r="O334" s="682"/>
      <c r="P334" s="682"/>
      <c r="Q334" s="682"/>
      <c r="R334" s="682"/>
      <c r="S334" s="682"/>
      <c r="T334" s="682"/>
      <c r="U334" s="682"/>
      <c r="V334" s="682"/>
      <c r="W334" s="682"/>
      <c r="X334" s="682"/>
      <c r="Y334" s="682"/>
      <c r="Z334" s="682"/>
    </row>
    <row r="335" spans="1:26" ht="15">
      <c r="A335" s="682"/>
      <c r="B335" s="683"/>
      <c r="C335" s="684"/>
      <c r="D335" s="683"/>
      <c r="E335" s="683"/>
      <c r="F335" s="683"/>
      <c r="G335" s="683"/>
      <c r="H335" s="682"/>
      <c r="I335" s="748"/>
      <c r="J335" s="748"/>
      <c r="K335" s="682"/>
      <c r="L335" s="682"/>
      <c r="M335" s="682"/>
      <c r="N335" s="682"/>
      <c r="O335" s="682"/>
      <c r="P335" s="682"/>
      <c r="Q335" s="682"/>
      <c r="R335" s="682"/>
      <c r="S335" s="682"/>
      <c r="T335" s="682"/>
      <c r="U335" s="682"/>
      <c r="V335" s="682"/>
      <c r="W335" s="682"/>
      <c r="X335" s="682"/>
      <c r="Y335" s="682"/>
      <c r="Z335" s="682"/>
    </row>
    <row r="336" spans="1:26" ht="15">
      <c r="A336" s="682"/>
      <c r="B336" s="683"/>
      <c r="C336" s="684"/>
      <c r="D336" s="683"/>
      <c r="E336" s="683"/>
      <c r="F336" s="683"/>
      <c r="G336" s="683"/>
      <c r="H336" s="682"/>
      <c r="I336" s="748"/>
      <c r="J336" s="748"/>
      <c r="K336" s="682"/>
      <c r="L336" s="682"/>
      <c r="M336" s="682"/>
      <c r="N336" s="682"/>
      <c r="O336" s="682"/>
      <c r="P336" s="682"/>
      <c r="Q336" s="682"/>
      <c r="R336" s="682"/>
      <c r="S336" s="682"/>
      <c r="T336" s="682"/>
      <c r="U336" s="682"/>
      <c r="V336" s="682"/>
      <c r="W336" s="682"/>
      <c r="X336" s="682"/>
      <c r="Y336" s="682"/>
      <c r="Z336" s="682"/>
    </row>
    <row r="337" spans="1:26" ht="15">
      <c r="A337" s="682"/>
      <c r="B337" s="683"/>
      <c r="C337" s="684"/>
      <c r="D337" s="683"/>
      <c r="E337" s="683"/>
      <c r="F337" s="683"/>
      <c r="G337" s="683"/>
      <c r="H337" s="682"/>
      <c r="I337" s="748"/>
      <c r="J337" s="748"/>
      <c r="K337" s="682"/>
      <c r="L337" s="682"/>
      <c r="M337" s="682"/>
      <c r="N337" s="682"/>
      <c r="O337" s="682"/>
      <c r="P337" s="682"/>
      <c r="Q337" s="682"/>
      <c r="R337" s="682"/>
      <c r="S337" s="682"/>
      <c r="T337" s="682"/>
      <c r="U337" s="682"/>
      <c r="V337" s="682"/>
      <c r="W337" s="682"/>
      <c r="X337" s="682"/>
      <c r="Y337" s="682"/>
      <c r="Z337" s="682"/>
    </row>
    <row r="338" spans="1:26" ht="15">
      <c r="A338" s="682"/>
      <c r="B338" s="683"/>
      <c r="C338" s="684"/>
      <c r="D338" s="683"/>
      <c r="E338" s="683"/>
      <c r="F338" s="683"/>
      <c r="G338" s="683"/>
      <c r="H338" s="682"/>
      <c r="I338" s="748"/>
      <c r="J338" s="748"/>
      <c r="K338" s="682"/>
      <c r="L338" s="682"/>
      <c r="M338" s="682"/>
      <c r="N338" s="682"/>
      <c r="O338" s="682"/>
      <c r="P338" s="682"/>
      <c r="Q338" s="682"/>
      <c r="R338" s="682"/>
      <c r="S338" s="682"/>
      <c r="T338" s="682"/>
      <c r="U338" s="682"/>
      <c r="V338" s="682"/>
      <c r="W338" s="682"/>
      <c r="X338" s="682"/>
      <c r="Y338" s="682"/>
      <c r="Z338" s="682"/>
    </row>
    <row r="339" spans="1:26" ht="15">
      <c r="A339" s="682"/>
      <c r="B339" s="683"/>
      <c r="C339" s="684"/>
      <c r="D339" s="683"/>
      <c r="E339" s="683"/>
      <c r="F339" s="683"/>
      <c r="G339" s="683"/>
      <c r="H339" s="682"/>
      <c r="I339" s="748"/>
      <c r="J339" s="748"/>
      <c r="K339" s="682"/>
      <c r="L339" s="682"/>
      <c r="M339" s="682"/>
      <c r="N339" s="682"/>
      <c r="O339" s="682"/>
      <c r="P339" s="682"/>
      <c r="Q339" s="682"/>
      <c r="R339" s="682"/>
      <c r="S339" s="682"/>
      <c r="T339" s="682"/>
      <c r="U339" s="682"/>
      <c r="V339" s="682"/>
      <c r="W339" s="682"/>
      <c r="X339" s="682"/>
      <c r="Y339" s="682"/>
      <c r="Z339" s="682"/>
    </row>
    <row r="340" spans="1:26" ht="15">
      <c r="A340" s="682"/>
      <c r="B340" s="683"/>
      <c r="C340" s="684"/>
      <c r="D340" s="683"/>
      <c r="E340" s="683"/>
      <c r="F340" s="683"/>
      <c r="G340" s="683"/>
      <c r="H340" s="682"/>
      <c r="I340" s="748"/>
      <c r="J340" s="748"/>
      <c r="K340" s="682"/>
      <c r="L340" s="682"/>
      <c r="M340" s="682"/>
      <c r="N340" s="682"/>
      <c r="O340" s="682"/>
      <c r="P340" s="682"/>
      <c r="Q340" s="682"/>
      <c r="R340" s="682"/>
      <c r="S340" s="682"/>
      <c r="T340" s="682"/>
      <c r="U340" s="682"/>
      <c r="V340" s="682"/>
      <c r="W340" s="682"/>
      <c r="X340" s="682"/>
      <c r="Y340" s="682"/>
      <c r="Z340" s="682"/>
    </row>
    <row r="341" spans="1:26" ht="15">
      <c r="A341" s="682"/>
      <c r="B341" s="683"/>
      <c r="C341" s="684"/>
      <c r="D341" s="683"/>
      <c r="E341" s="683"/>
      <c r="F341" s="683"/>
      <c r="G341" s="683"/>
      <c r="H341" s="682"/>
      <c r="I341" s="748"/>
      <c r="J341" s="748"/>
      <c r="K341" s="682"/>
      <c r="L341" s="682"/>
      <c r="M341" s="682"/>
      <c r="N341" s="682"/>
      <c r="O341" s="682"/>
      <c r="P341" s="682"/>
      <c r="Q341" s="682"/>
      <c r="R341" s="682"/>
      <c r="S341" s="682"/>
      <c r="T341" s="682"/>
      <c r="U341" s="682"/>
      <c r="V341" s="682"/>
      <c r="W341" s="682"/>
      <c r="X341" s="682"/>
      <c r="Y341" s="682"/>
      <c r="Z341" s="682"/>
    </row>
    <row r="342" spans="1:26" ht="15">
      <c r="A342" s="682"/>
      <c r="B342" s="683"/>
      <c r="C342" s="684"/>
      <c r="D342" s="683"/>
      <c r="E342" s="683"/>
      <c r="F342" s="683"/>
      <c r="G342" s="683"/>
      <c r="H342" s="682"/>
      <c r="I342" s="748"/>
      <c r="J342" s="748"/>
      <c r="K342" s="682"/>
      <c r="L342" s="682"/>
      <c r="M342" s="682"/>
      <c r="N342" s="682"/>
      <c r="O342" s="682"/>
      <c r="P342" s="682"/>
      <c r="Q342" s="682"/>
      <c r="R342" s="682"/>
      <c r="S342" s="682"/>
      <c r="T342" s="682"/>
      <c r="U342" s="682"/>
      <c r="V342" s="682"/>
      <c r="W342" s="682"/>
      <c r="X342" s="682"/>
      <c r="Y342" s="682"/>
      <c r="Z342" s="682"/>
    </row>
    <row r="343" spans="1:26" ht="15">
      <c r="A343" s="682"/>
      <c r="B343" s="683"/>
      <c r="C343" s="684"/>
      <c r="D343" s="683"/>
      <c r="E343" s="683"/>
      <c r="F343" s="683"/>
      <c r="G343" s="683"/>
      <c r="H343" s="682"/>
      <c r="I343" s="748"/>
      <c r="J343" s="748"/>
      <c r="K343" s="682"/>
      <c r="L343" s="682"/>
      <c r="M343" s="682"/>
      <c r="N343" s="682"/>
      <c r="O343" s="682"/>
      <c r="P343" s="682"/>
      <c r="Q343" s="682"/>
      <c r="R343" s="682"/>
      <c r="S343" s="682"/>
      <c r="T343" s="682"/>
      <c r="U343" s="682"/>
      <c r="V343" s="682"/>
      <c r="W343" s="682"/>
      <c r="X343" s="682"/>
      <c r="Y343" s="682"/>
      <c r="Z343" s="682"/>
    </row>
    <row r="344" spans="1:26" ht="15">
      <c r="A344" s="682"/>
      <c r="B344" s="683"/>
      <c r="C344" s="684"/>
      <c r="D344" s="683"/>
      <c r="E344" s="683"/>
      <c r="F344" s="683"/>
      <c r="G344" s="683"/>
      <c r="H344" s="682"/>
      <c r="I344" s="748"/>
      <c r="J344" s="748"/>
      <c r="K344" s="682"/>
      <c r="L344" s="682"/>
      <c r="M344" s="682"/>
      <c r="N344" s="682"/>
      <c r="O344" s="682"/>
      <c r="P344" s="682"/>
      <c r="Q344" s="682"/>
      <c r="R344" s="682"/>
      <c r="S344" s="682"/>
      <c r="T344" s="682"/>
      <c r="U344" s="682"/>
      <c r="V344" s="682"/>
      <c r="W344" s="682"/>
      <c r="X344" s="682"/>
      <c r="Y344" s="682"/>
      <c r="Z344" s="682"/>
    </row>
    <row r="345" spans="1:26" ht="15">
      <c r="A345" s="682"/>
      <c r="B345" s="683"/>
      <c r="C345" s="684"/>
      <c r="D345" s="683"/>
      <c r="E345" s="683"/>
      <c r="F345" s="683"/>
      <c r="G345" s="683"/>
      <c r="H345" s="682"/>
      <c r="I345" s="748"/>
      <c r="J345" s="748"/>
      <c r="K345" s="682"/>
      <c r="L345" s="682"/>
      <c r="M345" s="682"/>
      <c r="N345" s="682"/>
      <c r="O345" s="682"/>
      <c r="P345" s="682"/>
      <c r="Q345" s="682"/>
      <c r="R345" s="682"/>
      <c r="S345" s="682"/>
      <c r="T345" s="682"/>
      <c r="U345" s="682"/>
      <c r="V345" s="682"/>
      <c r="W345" s="682"/>
      <c r="X345" s="682"/>
      <c r="Y345" s="682"/>
      <c r="Z345" s="682"/>
    </row>
    <row r="346" spans="1:26" ht="15">
      <c r="A346" s="682"/>
      <c r="B346" s="683"/>
      <c r="C346" s="684"/>
      <c r="D346" s="683"/>
      <c r="E346" s="683"/>
      <c r="F346" s="683"/>
      <c r="G346" s="683"/>
      <c r="H346" s="682"/>
      <c r="I346" s="748"/>
      <c r="J346" s="748"/>
      <c r="K346" s="682"/>
      <c r="L346" s="682"/>
      <c r="M346" s="682"/>
      <c r="N346" s="682"/>
      <c r="O346" s="682"/>
      <c r="P346" s="682"/>
      <c r="Q346" s="682"/>
      <c r="R346" s="682"/>
      <c r="S346" s="682"/>
      <c r="T346" s="682"/>
      <c r="U346" s="682"/>
      <c r="V346" s="682"/>
      <c r="W346" s="682"/>
      <c r="X346" s="682"/>
      <c r="Y346" s="682"/>
      <c r="Z346" s="682"/>
    </row>
    <row r="347" spans="1:26" ht="15">
      <c r="A347" s="682"/>
      <c r="B347" s="683"/>
      <c r="C347" s="684"/>
      <c r="D347" s="683"/>
      <c r="E347" s="683"/>
      <c r="F347" s="683"/>
      <c r="G347" s="683"/>
      <c r="H347" s="682"/>
      <c r="I347" s="748"/>
      <c r="J347" s="748"/>
      <c r="K347" s="682"/>
      <c r="L347" s="682"/>
      <c r="M347" s="682"/>
      <c r="N347" s="682"/>
      <c r="O347" s="682"/>
      <c r="P347" s="682"/>
      <c r="Q347" s="682"/>
      <c r="R347" s="682"/>
      <c r="S347" s="682"/>
      <c r="T347" s="682"/>
      <c r="U347" s="682"/>
      <c r="V347" s="682"/>
      <c r="W347" s="682"/>
      <c r="X347" s="682"/>
      <c r="Y347" s="682"/>
      <c r="Z347" s="682"/>
    </row>
    <row r="348" spans="1:26" ht="15">
      <c r="A348" s="682"/>
      <c r="B348" s="683"/>
      <c r="C348" s="684"/>
      <c r="D348" s="683"/>
      <c r="E348" s="683"/>
      <c r="F348" s="683"/>
      <c r="G348" s="683"/>
      <c r="H348" s="682"/>
      <c r="I348" s="748"/>
      <c r="J348" s="748"/>
      <c r="K348" s="682"/>
      <c r="L348" s="682"/>
      <c r="M348" s="682"/>
      <c r="N348" s="682"/>
      <c r="O348" s="682"/>
      <c r="P348" s="682"/>
      <c r="Q348" s="682"/>
      <c r="R348" s="682"/>
      <c r="S348" s="682"/>
      <c r="T348" s="682"/>
      <c r="U348" s="682"/>
      <c r="V348" s="682"/>
      <c r="W348" s="682"/>
      <c r="X348" s="682"/>
      <c r="Y348" s="682"/>
      <c r="Z348" s="682"/>
    </row>
    <row r="349" spans="1:26" ht="15">
      <c r="A349" s="682"/>
      <c r="B349" s="683"/>
      <c r="C349" s="684"/>
      <c r="D349" s="683"/>
      <c r="E349" s="683"/>
      <c r="F349" s="683"/>
      <c r="G349" s="683"/>
      <c r="H349" s="682"/>
      <c r="I349" s="748"/>
      <c r="J349" s="748"/>
      <c r="K349" s="682"/>
      <c r="L349" s="682"/>
      <c r="M349" s="682"/>
      <c r="N349" s="682"/>
      <c r="O349" s="682"/>
      <c r="P349" s="682"/>
      <c r="Q349" s="682"/>
      <c r="R349" s="682"/>
      <c r="S349" s="682"/>
      <c r="T349" s="682"/>
      <c r="U349" s="682"/>
      <c r="V349" s="682"/>
      <c r="W349" s="682"/>
      <c r="X349" s="682"/>
      <c r="Y349" s="682"/>
      <c r="Z349" s="682"/>
    </row>
    <row r="350" spans="1:26" ht="15">
      <c r="A350" s="682"/>
      <c r="B350" s="683"/>
      <c r="C350" s="684"/>
      <c r="D350" s="683"/>
      <c r="E350" s="683"/>
      <c r="F350" s="683"/>
      <c r="G350" s="683"/>
      <c r="H350" s="682"/>
      <c r="I350" s="748"/>
      <c r="J350" s="748"/>
      <c r="K350" s="682"/>
      <c r="L350" s="682"/>
      <c r="M350" s="682"/>
      <c r="N350" s="682"/>
      <c r="O350" s="682"/>
      <c r="P350" s="682"/>
      <c r="Q350" s="682"/>
      <c r="R350" s="682"/>
      <c r="S350" s="682"/>
      <c r="T350" s="682"/>
      <c r="U350" s="682"/>
      <c r="V350" s="682"/>
      <c r="W350" s="682"/>
      <c r="X350" s="682"/>
      <c r="Y350" s="682"/>
      <c r="Z350" s="682"/>
    </row>
    <row r="351" spans="1:26" ht="15">
      <c r="A351" s="682"/>
      <c r="B351" s="683"/>
      <c r="C351" s="684"/>
      <c r="D351" s="683"/>
      <c r="E351" s="683"/>
      <c r="F351" s="683"/>
      <c r="G351" s="683"/>
      <c r="H351" s="682"/>
      <c r="I351" s="748"/>
      <c r="J351" s="748"/>
      <c r="K351" s="682"/>
      <c r="L351" s="682"/>
      <c r="M351" s="682"/>
      <c r="N351" s="682"/>
      <c r="O351" s="682"/>
      <c r="P351" s="682"/>
      <c r="Q351" s="682"/>
      <c r="R351" s="682"/>
      <c r="S351" s="682"/>
      <c r="T351" s="682"/>
      <c r="U351" s="682"/>
      <c r="V351" s="682"/>
      <c r="W351" s="682"/>
      <c r="X351" s="682"/>
      <c r="Y351" s="682"/>
      <c r="Z351" s="682"/>
    </row>
    <row r="352" spans="1:26" ht="15">
      <c r="A352" s="682"/>
      <c r="B352" s="683"/>
      <c r="C352" s="684"/>
      <c r="D352" s="683"/>
      <c r="E352" s="683"/>
      <c r="F352" s="683"/>
      <c r="G352" s="683"/>
      <c r="H352" s="682"/>
      <c r="I352" s="748"/>
      <c r="J352" s="748"/>
      <c r="K352" s="682"/>
      <c r="L352" s="682"/>
      <c r="M352" s="682"/>
      <c r="N352" s="682"/>
      <c r="O352" s="682"/>
      <c r="P352" s="682"/>
      <c r="Q352" s="682"/>
      <c r="R352" s="682"/>
      <c r="S352" s="682"/>
      <c r="T352" s="682"/>
      <c r="U352" s="682"/>
      <c r="V352" s="682"/>
      <c r="W352" s="682"/>
      <c r="X352" s="682"/>
      <c r="Y352" s="682"/>
      <c r="Z352" s="682"/>
    </row>
    <row r="353" spans="1:26" ht="15">
      <c r="A353" s="682"/>
      <c r="B353" s="683"/>
      <c r="C353" s="684"/>
      <c r="D353" s="683"/>
      <c r="E353" s="683"/>
      <c r="F353" s="683"/>
      <c r="G353" s="683"/>
      <c r="H353" s="682"/>
      <c r="I353" s="748"/>
      <c r="J353" s="748"/>
      <c r="K353" s="682"/>
      <c r="L353" s="682"/>
      <c r="M353" s="682"/>
      <c r="N353" s="682"/>
      <c r="O353" s="682"/>
      <c r="P353" s="682"/>
      <c r="Q353" s="682"/>
      <c r="R353" s="682"/>
      <c r="S353" s="682"/>
      <c r="T353" s="682"/>
      <c r="U353" s="682"/>
      <c r="V353" s="682"/>
      <c r="W353" s="682"/>
      <c r="X353" s="682"/>
      <c r="Y353" s="682"/>
      <c r="Z353" s="682"/>
    </row>
    <row r="354" spans="1:26" ht="15">
      <c r="A354" s="682"/>
      <c r="B354" s="683"/>
      <c r="C354" s="684"/>
      <c r="D354" s="683"/>
      <c r="E354" s="683"/>
      <c r="F354" s="683"/>
      <c r="G354" s="683"/>
      <c r="H354" s="682"/>
      <c r="I354" s="748"/>
      <c r="J354" s="748"/>
      <c r="K354" s="682"/>
      <c r="L354" s="682"/>
      <c r="M354" s="682"/>
      <c r="N354" s="682"/>
      <c r="O354" s="682"/>
      <c r="P354" s="682"/>
      <c r="Q354" s="682"/>
      <c r="R354" s="682"/>
      <c r="S354" s="682"/>
      <c r="T354" s="682"/>
      <c r="U354" s="682"/>
      <c r="V354" s="682"/>
      <c r="W354" s="682"/>
      <c r="X354" s="682"/>
      <c r="Y354" s="682"/>
      <c r="Z354" s="682"/>
    </row>
    <row r="355" spans="1:26" ht="15">
      <c r="A355" s="682"/>
      <c r="B355" s="683"/>
      <c r="C355" s="684"/>
      <c r="D355" s="683"/>
      <c r="E355" s="683"/>
      <c r="F355" s="683"/>
      <c r="G355" s="683"/>
      <c r="H355" s="682"/>
      <c r="I355" s="748"/>
      <c r="J355" s="748"/>
      <c r="K355" s="682"/>
      <c r="L355" s="682"/>
      <c r="M355" s="682"/>
      <c r="N355" s="682"/>
      <c r="O355" s="682"/>
      <c r="P355" s="682"/>
      <c r="Q355" s="682"/>
      <c r="R355" s="682"/>
      <c r="S355" s="682"/>
      <c r="T355" s="682"/>
      <c r="U355" s="682"/>
      <c r="V355" s="682"/>
      <c r="W355" s="682"/>
      <c r="X355" s="682"/>
      <c r="Y355" s="682"/>
      <c r="Z355" s="682"/>
    </row>
    <row r="356" spans="1:26" ht="15">
      <c r="A356" s="682"/>
      <c r="B356" s="683"/>
      <c r="C356" s="684"/>
      <c r="D356" s="683"/>
      <c r="E356" s="683"/>
      <c r="F356" s="683"/>
      <c r="G356" s="683"/>
      <c r="H356" s="682"/>
      <c r="I356" s="748"/>
      <c r="J356" s="748"/>
      <c r="K356" s="682"/>
      <c r="L356" s="682"/>
      <c r="M356" s="682"/>
      <c r="N356" s="682"/>
      <c r="O356" s="682"/>
      <c r="P356" s="682"/>
      <c r="Q356" s="682"/>
      <c r="R356" s="682"/>
      <c r="S356" s="682"/>
      <c r="T356" s="682"/>
      <c r="U356" s="682"/>
      <c r="V356" s="682"/>
      <c r="W356" s="682"/>
      <c r="X356" s="682"/>
      <c r="Y356" s="682"/>
      <c r="Z356" s="682"/>
    </row>
    <row r="357" spans="1:26" ht="15">
      <c r="A357" s="682"/>
      <c r="B357" s="683"/>
      <c r="C357" s="684"/>
      <c r="D357" s="683"/>
      <c r="E357" s="683"/>
      <c r="F357" s="683"/>
      <c r="G357" s="683"/>
      <c r="H357" s="682"/>
      <c r="I357" s="748"/>
      <c r="J357" s="748"/>
      <c r="K357" s="682"/>
      <c r="L357" s="682"/>
      <c r="M357" s="682"/>
      <c r="N357" s="682"/>
      <c r="O357" s="682"/>
      <c r="P357" s="682"/>
      <c r="Q357" s="682"/>
      <c r="R357" s="682"/>
      <c r="S357" s="682"/>
      <c r="T357" s="682"/>
      <c r="U357" s="682"/>
      <c r="V357" s="682"/>
      <c r="W357" s="682"/>
      <c r="X357" s="682"/>
      <c r="Y357" s="682"/>
      <c r="Z357" s="682"/>
    </row>
    <row r="358" spans="1:26" ht="15">
      <c r="A358" s="682"/>
      <c r="B358" s="683"/>
      <c r="C358" s="684"/>
      <c r="D358" s="683"/>
      <c r="E358" s="683"/>
      <c r="F358" s="683"/>
      <c r="G358" s="683"/>
      <c r="H358" s="682"/>
      <c r="I358" s="748"/>
      <c r="J358" s="748"/>
      <c r="K358" s="682"/>
      <c r="L358" s="682"/>
      <c r="M358" s="682"/>
      <c r="N358" s="682"/>
      <c r="O358" s="682"/>
      <c r="P358" s="682"/>
      <c r="Q358" s="682"/>
      <c r="R358" s="682"/>
      <c r="S358" s="682"/>
      <c r="T358" s="682"/>
      <c r="U358" s="682"/>
      <c r="V358" s="682"/>
      <c r="W358" s="682"/>
      <c r="X358" s="682"/>
      <c r="Y358" s="682"/>
      <c r="Z358" s="682"/>
    </row>
    <row r="359" spans="1:26" ht="15">
      <c r="A359" s="682"/>
      <c r="B359" s="683"/>
      <c r="C359" s="684"/>
      <c r="D359" s="683"/>
      <c r="E359" s="683"/>
      <c r="F359" s="683"/>
      <c r="G359" s="683"/>
      <c r="H359" s="682"/>
      <c r="I359" s="748"/>
      <c r="J359" s="748"/>
      <c r="K359" s="682"/>
      <c r="L359" s="682"/>
      <c r="M359" s="682"/>
      <c r="N359" s="682"/>
      <c r="O359" s="682"/>
      <c r="P359" s="682"/>
      <c r="Q359" s="682"/>
      <c r="R359" s="682"/>
      <c r="S359" s="682"/>
      <c r="T359" s="682"/>
      <c r="U359" s="682"/>
      <c r="V359" s="682"/>
      <c r="W359" s="682"/>
      <c r="X359" s="682"/>
      <c r="Y359" s="682"/>
      <c r="Z359" s="682"/>
    </row>
    <row r="360" spans="1:26" ht="15">
      <c r="A360" s="682"/>
      <c r="B360" s="683"/>
      <c r="C360" s="684"/>
      <c r="D360" s="683"/>
      <c r="E360" s="683"/>
      <c r="F360" s="683"/>
      <c r="G360" s="683"/>
      <c r="H360" s="682"/>
      <c r="I360" s="748"/>
      <c r="J360" s="748"/>
      <c r="K360" s="682"/>
      <c r="L360" s="682"/>
      <c r="M360" s="682"/>
      <c r="N360" s="682"/>
      <c r="O360" s="682"/>
      <c r="P360" s="682"/>
      <c r="Q360" s="682"/>
      <c r="R360" s="682"/>
      <c r="S360" s="682"/>
      <c r="T360" s="682"/>
      <c r="U360" s="682"/>
      <c r="V360" s="682"/>
      <c r="W360" s="682"/>
      <c r="X360" s="682"/>
      <c r="Y360" s="682"/>
      <c r="Z360" s="682"/>
    </row>
    <row r="361" spans="1:26" ht="15">
      <c r="A361" s="682"/>
      <c r="B361" s="683"/>
      <c r="C361" s="684"/>
      <c r="D361" s="683"/>
      <c r="E361" s="683"/>
      <c r="F361" s="683"/>
      <c r="G361" s="683"/>
      <c r="H361" s="682"/>
      <c r="I361" s="748"/>
      <c r="J361" s="748"/>
      <c r="K361" s="682"/>
      <c r="L361" s="682"/>
      <c r="M361" s="682"/>
      <c r="N361" s="682"/>
      <c r="O361" s="682"/>
      <c r="P361" s="682"/>
      <c r="Q361" s="682"/>
      <c r="R361" s="682"/>
      <c r="S361" s="682"/>
      <c r="T361" s="682"/>
      <c r="U361" s="682"/>
      <c r="V361" s="682"/>
      <c r="W361" s="682"/>
      <c r="X361" s="682"/>
      <c r="Y361" s="682"/>
      <c r="Z361" s="682"/>
    </row>
    <row r="362" spans="1:26" ht="15">
      <c r="A362" s="682"/>
      <c r="B362" s="683"/>
      <c r="C362" s="684"/>
      <c r="D362" s="683"/>
      <c r="E362" s="683"/>
      <c r="F362" s="683"/>
      <c r="G362" s="683"/>
      <c r="H362" s="682"/>
      <c r="I362" s="748"/>
      <c r="J362" s="748"/>
      <c r="K362" s="682"/>
      <c r="L362" s="682"/>
      <c r="M362" s="682"/>
      <c r="N362" s="682"/>
      <c r="O362" s="682"/>
      <c r="P362" s="682"/>
      <c r="Q362" s="682"/>
      <c r="R362" s="682"/>
      <c r="S362" s="682"/>
      <c r="T362" s="682"/>
      <c r="U362" s="682"/>
      <c r="V362" s="682"/>
      <c r="W362" s="682"/>
      <c r="X362" s="682"/>
      <c r="Y362" s="682"/>
      <c r="Z362" s="682"/>
    </row>
    <row r="363" spans="1:26" ht="15">
      <c r="A363" s="682"/>
      <c r="B363" s="683"/>
      <c r="C363" s="684"/>
      <c r="D363" s="683"/>
      <c r="E363" s="683"/>
      <c r="F363" s="683"/>
      <c r="G363" s="683"/>
      <c r="H363" s="682"/>
      <c r="I363" s="748"/>
      <c r="J363" s="748"/>
      <c r="K363" s="682"/>
      <c r="L363" s="682"/>
      <c r="M363" s="682"/>
      <c r="N363" s="682"/>
      <c r="O363" s="682"/>
      <c r="P363" s="682"/>
      <c r="Q363" s="682"/>
      <c r="R363" s="682"/>
      <c r="S363" s="682"/>
      <c r="T363" s="682"/>
      <c r="U363" s="682"/>
      <c r="V363" s="682"/>
      <c r="W363" s="682"/>
      <c r="X363" s="682"/>
      <c r="Y363" s="682"/>
      <c r="Z363" s="682"/>
    </row>
    <row r="364" spans="1:26" ht="15">
      <c r="A364" s="682"/>
      <c r="B364" s="683"/>
      <c r="C364" s="684"/>
      <c r="D364" s="683"/>
      <c r="E364" s="683"/>
      <c r="F364" s="683"/>
      <c r="G364" s="683"/>
      <c r="H364" s="682"/>
      <c r="I364" s="748"/>
      <c r="J364" s="748"/>
      <c r="K364" s="682"/>
      <c r="L364" s="682"/>
      <c r="M364" s="682"/>
      <c r="N364" s="682"/>
      <c r="O364" s="682"/>
      <c r="P364" s="682"/>
      <c r="Q364" s="682"/>
      <c r="R364" s="682"/>
      <c r="S364" s="682"/>
      <c r="T364" s="682"/>
      <c r="U364" s="682"/>
      <c r="V364" s="682"/>
      <c r="W364" s="682"/>
      <c r="X364" s="682"/>
      <c r="Y364" s="682"/>
      <c r="Z364" s="682"/>
    </row>
    <row r="365" spans="1:26" ht="15">
      <c r="A365" s="682"/>
      <c r="B365" s="683"/>
      <c r="C365" s="684"/>
      <c r="D365" s="683"/>
      <c r="E365" s="683"/>
      <c r="F365" s="683"/>
      <c r="G365" s="683"/>
      <c r="H365" s="682"/>
      <c r="I365" s="748"/>
      <c r="J365" s="748"/>
      <c r="K365" s="682"/>
      <c r="L365" s="682"/>
      <c r="M365" s="682"/>
      <c r="N365" s="682"/>
      <c r="O365" s="682"/>
      <c r="P365" s="682"/>
      <c r="Q365" s="682"/>
      <c r="R365" s="682"/>
      <c r="S365" s="682"/>
      <c r="T365" s="682"/>
      <c r="U365" s="682"/>
      <c r="V365" s="682"/>
      <c r="W365" s="682"/>
      <c r="X365" s="682"/>
      <c r="Y365" s="682"/>
      <c r="Z365" s="682"/>
    </row>
    <row r="366" spans="1:26" ht="15">
      <c r="A366" s="682"/>
      <c r="B366" s="683"/>
      <c r="C366" s="684"/>
      <c r="D366" s="683"/>
      <c r="E366" s="683"/>
      <c r="F366" s="683"/>
      <c r="G366" s="683"/>
      <c r="H366" s="682"/>
      <c r="I366" s="748"/>
      <c r="J366" s="748"/>
      <c r="K366" s="682"/>
      <c r="L366" s="682"/>
      <c r="M366" s="682"/>
      <c r="N366" s="682"/>
      <c r="O366" s="682"/>
      <c r="P366" s="682"/>
      <c r="Q366" s="682"/>
      <c r="R366" s="682"/>
      <c r="S366" s="682"/>
      <c r="T366" s="682"/>
      <c r="U366" s="682"/>
      <c r="V366" s="682"/>
      <c r="W366" s="682"/>
      <c r="X366" s="682"/>
      <c r="Y366" s="682"/>
      <c r="Z366" s="682"/>
    </row>
    <row r="367" spans="1:26" ht="15">
      <c r="A367" s="682"/>
      <c r="B367" s="683"/>
      <c r="C367" s="684"/>
      <c r="D367" s="683"/>
      <c r="E367" s="683"/>
      <c r="F367" s="683"/>
      <c r="G367" s="683"/>
      <c r="H367" s="682"/>
      <c r="I367" s="748"/>
      <c r="J367" s="748"/>
      <c r="K367" s="682"/>
      <c r="L367" s="682"/>
      <c r="M367" s="682"/>
      <c r="N367" s="682"/>
      <c r="O367" s="682"/>
      <c r="P367" s="682"/>
      <c r="Q367" s="682"/>
      <c r="R367" s="682"/>
      <c r="S367" s="682"/>
      <c r="T367" s="682"/>
      <c r="U367" s="682"/>
      <c r="V367" s="682"/>
      <c r="W367" s="682"/>
      <c r="X367" s="682"/>
      <c r="Y367" s="682"/>
      <c r="Z367" s="682"/>
    </row>
    <row r="368" spans="1:26" ht="15">
      <c r="A368" s="682"/>
      <c r="B368" s="683"/>
      <c r="C368" s="684"/>
      <c r="D368" s="683"/>
      <c r="E368" s="683"/>
      <c r="F368" s="683"/>
      <c r="G368" s="683"/>
      <c r="H368" s="682"/>
      <c r="I368" s="748"/>
      <c r="J368" s="748"/>
      <c r="K368" s="682"/>
      <c r="L368" s="682"/>
      <c r="M368" s="682"/>
      <c r="N368" s="682"/>
      <c r="O368" s="682"/>
      <c r="P368" s="682"/>
      <c r="Q368" s="682"/>
      <c r="R368" s="682"/>
      <c r="S368" s="682"/>
      <c r="T368" s="682"/>
      <c r="U368" s="682"/>
      <c r="V368" s="682"/>
      <c r="W368" s="682"/>
      <c r="X368" s="682"/>
      <c r="Y368" s="682"/>
      <c r="Z368" s="682"/>
    </row>
    <row r="369" spans="1:26" ht="15">
      <c r="A369" s="682"/>
      <c r="B369" s="683"/>
      <c r="C369" s="684"/>
      <c r="D369" s="683"/>
      <c r="E369" s="683"/>
      <c r="F369" s="683"/>
      <c r="G369" s="683"/>
      <c r="H369" s="682"/>
      <c r="I369" s="748"/>
      <c r="J369" s="748"/>
      <c r="K369" s="682"/>
      <c r="L369" s="682"/>
      <c r="M369" s="682"/>
      <c r="N369" s="682"/>
      <c r="O369" s="682"/>
      <c r="P369" s="682"/>
      <c r="Q369" s="682"/>
      <c r="R369" s="682"/>
      <c r="S369" s="682"/>
      <c r="T369" s="682"/>
      <c r="U369" s="682"/>
      <c r="V369" s="682"/>
      <c r="W369" s="682"/>
      <c r="X369" s="682"/>
      <c r="Y369" s="682"/>
      <c r="Z369" s="682"/>
    </row>
    <row r="370" spans="1:26" ht="15">
      <c r="A370" s="682"/>
      <c r="B370" s="683"/>
      <c r="C370" s="684"/>
      <c r="D370" s="683"/>
      <c r="E370" s="683"/>
      <c r="F370" s="683"/>
      <c r="G370" s="683"/>
      <c r="H370" s="682"/>
      <c r="I370" s="748"/>
      <c r="J370" s="748"/>
      <c r="K370" s="682"/>
      <c r="L370" s="682"/>
      <c r="M370" s="682"/>
      <c r="N370" s="682"/>
      <c r="O370" s="682"/>
      <c r="P370" s="682"/>
      <c r="Q370" s="682"/>
      <c r="R370" s="682"/>
      <c r="S370" s="682"/>
      <c r="T370" s="682"/>
      <c r="U370" s="682"/>
      <c r="V370" s="682"/>
      <c r="W370" s="682"/>
      <c r="X370" s="682"/>
      <c r="Y370" s="682"/>
      <c r="Z370" s="682"/>
    </row>
    <row r="371" spans="1:26" ht="15">
      <c r="A371" s="682"/>
      <c r="B371" s="683"/>
      <c r="C371" s="684"/>
      <c r="D371" s="683"/>
      <c r="E371" s="683"/>
      <c r="F371" s="683"/>
      <c r="G371" s="683"/>
      <c r="H371" s="682"/>
      <c r="I371" s="748"/>
      <c r="J371" s="748"/>
      <c r="K371" s="682"/>
      <c r="L371" s="682"/>
      <c r="M371" s="682"/>
      <c r="N371" s="682"/>
      <c r="O371" s="682"/>
      <c r="P371" s="682"/>
      <c r="Q371" s="682"/>
      <c r="R371" s="682"/>
      <c r="S371" s="682"/>
      <c r="T371" s="682"/>
      <c r="U371" s="682"/>
      <c r="V371" s="682"/>
      <c r="W371" s="682"/>
      <c r="X371" s="682"/>
      <c r="Y371" s="682"/>
      <c r="Z371" s="682"/>
    </row>
    <row r="372" spans="1:26" ht="15">
      <c r="A372" s="682"/>
      <c r="B372" s="683"/>
      <c r="C372" s="684"/>
      <c r="D372" s="683"/>
      <c r="E372" s="683"/>
      <c r="F372" s="683"/>
      <c r="G372" s="683"/>
      <c r="H372" s="682"/>
      <c r="I372" s="748"/>
      <c r="J372" s="748"/>
      <c r="K372" s="682"/>
      <c r="L372" s="682"/>
      <c r="M372" s="682"/>
      <c r="N372" s="682"/>
      <c r="O372" s="682"/>
      <c r="P372" s="682"/>
      <c r="Q372" s="682"/>
      <c r="R372" s="682"/>
      <c r="S372" s="682"/>
      <c r="T372" s="682"/>
      <c r="U372" s="682"/>
      <c r="V372" s="682"/>
      <c r="W372" s="682"/>
      <c r="X372" s="682"/>
      <c r="Y372" s="682"/>
      <c r="Z372" s="682"/>
    </row>
    <row r="373" spans="1:26" ht="15">
      <c r="A373" s="682"/>
      <c r="B373" s="683"/>
      <c r="C373" s="684"/>
      <c r="D373" s="683"/>
      <c r="E373" s="683"/>
      <c r="F373" s="683"/>
      <c r="G373" s="683"/>
      <c r="H373" s="682"/>
      <c r="I373" s="748"/>
      <c r="J373" s="748"/>
      <c r="K373" s="682"/>
      <c r="L373" s="682"/>
      <c r="M373" s="682"/>
      <c r="N373" s="682"/>
      <c r="O373" s="682"/>
      <c r="P373" s="682"/>
      <c r="Q373" s="682"/>
      <c r="R373" s="682"/>
      <c r="S373" s="682"/>
      <c r="T373" s="682"/>
      <c r="U373" s="682"/>
      <c r="V373" s="682"/>
      <c r="W373" s="682"/>
      <c r="X373" s="682"/>
      <c r="Y373" s="682"/>
      <c r="Z373" s="682"/>
    </row>
    <row r="374" spans="1:26" ht="15">
      <c r="A374" s="682"/>
      <c r="B374" s="683"/>
      <c r="C374" s="684"/>
      <c r="D374" s="683"/>
      <c r="E374" s="683"/>
      <c r="F374" s="683"/>
      <c r="G374" s="683"/>
      <c r="H374" s="682"/>
      <c r="I374" s="748"/>
      <c r="J374" s="748"/>
      <c r="K374" s="682"/>
      <c r="L374" s="682"/>
      <c r="M374" s="682"/>
      <c r="N374" s="682"/>
      <c r="O374" s="682"/>
      <c r="P374" s="682"/>
      <c r="Q374" s="682"/>
      <c r="R374" s="682"/>
      <c r="S374" s="682"/>
      <c r="T374" s="682"/>
      <c r="U374" s="682"/>
      <c r="V374" s="682"/>
      <c r="W374" s="682"/>
      <c r="X374" s="682"/>
      <c r="Y374" s="682"/>
      <c r="Z374" s="682"/>
    </row>
    <row r="375" spans="1:26" ht="15">
      <c r="A375" s="682"/>
      <c r="B375" s="683"/>
      <c r="C375" s="684"/>
      <c r="D375" s="683"/>
      <c r="E375" s="683"/>
      <c r="F375" s="683"/>
      <c r="G375" s="683"/>
      <c r="H375" s="682"/>
      <c r="I375" s="748"/>
      <c r="J375" s="748"/>
      <c r="K375" s="682"/>
      <c r="L375" s="682"/>
      <c r="M375" s="682"/>
      <c r="N375" s="682"/>
      <c r="O375" s="682"/>
      <c r="P375" s="682"/>
      <c r="Q375" s="682"/>
      <c r="R375" s="682"/>
      <c r="S375" s="682"/>
      <c r="T375" s="682"/>
      <c r="U375" s="682"/>
      <c r="V375" s="682"/>
      <c r="W375" s="682"/>
      <c r="X375" s="682"/>
      <c r="Y375" s="682"/>
      <c r="Z375" s="682"/>
    </row>
    <row r="376" spans="1:26" ht="15">
      <c r="A376" s="682"/>
      <c r="B376" s="683"/>
      <c r="C376" s="684"/>
      <c r="D376" s="683"/>
      <c r="E376" s="683"/>
      <c r="F376" s="683"/>
      <c r="G376" s="683"/>
      <c r="H376" s="682"/>
      <c r="I376" s="748"/>
      <c r="J376" s="748"/>
      <c r="K376" s="682"/>
      <c r="L376" s="682"/>
      <c r="M376" s="682"/>
      <c r="N376" s="682"/>
      <c r="O376" s="682"/>
      <c r="P376" s="682"/>
      <c r="Q376" s="682"/>
      <c r="R376" s="682"/>
      <c r="S376" s="682"/>
      <c r="T376" s="682"/>
      <c r="U376" s="682"/>
      <c r="V376" s="682"/>
      <c r="W376" s="682"/>
      <c r="X376" s="682"/>
      <c r="Y376" s="682"/>
      <c r="Z376" s="682"/>
    </row>
    <row r="377" spans="1:26" ht="15">
      <c r="A377" s="682"/>
      <c r="B377" s="683"/>
      <c r="C377" s="684"/>
      <c r="D377" s="683"/>
      <c r="E377" s="683"/>
      <c r="F377" s="683"/>
      <c r="G377" s="683"/>
      <c r="H377" s="682"/>
      <c r="I377" s="748"/>
      <c r="J377" s="748"/>
      <c r="K377" s="682"/>
      <c r="L377" s="682"/>
      <c r="M377" s="682"/>
      <c r="N377" s="682"/>
      <c r="O377" s="682"/>
      <c r="P377" s="682"/>
      <c r="Q377" s="682"/>
      <c r="R377" s="682"/>
      <c r="S377" s="682"/>
      <c r="T377" s="682"/>
      <c r="U377" s="682"/>
      <c r="V377" s="682"/>
      <c r="W377" s="682"/>
      <c r="X377" s="682"/>
      <c r="Y377" s="682"/>
      <c r="Z377" s="682"/>
    </row>
    <row r="378" spans="1:26" ht="15">
      <c r="A378" s="682"/>
      <c r="B378" s="683"/>
      <c r="C378" s="684"/>
      <c r="D378" s="683"/>
      <c r="E378" s="683"/>
      <c r="F378" s="683"/>
      <c r="G378" s="683"/>
      <c r="H378" s="682"/>
      <c r="I378" s="748"/>
      <c r="J378" s="748"/>
      <c r="K378" s="682"/>
      <c r="L378" s="682"/>
      <c r="M378" s="682"/>
      <c r="N378" s="682"/>
      <c r="O378" s="682"/>
      <c r="P378" s="682"/>
      <c r="Q378" s="682"/>
      <c r="R378" s="682"/>
      <c r="S378" s="682"/>
      <c r="T378" s="682"/>
      <c r="U378" s="682"/>
      <c r="V378" s="682"/>
      <c r="W378" s="682"/>
      <c r="X378" s="682"/>
      <c r="Y378" s="682"/>
      <c r="Z378" s="682"/>
    </row>
    <row r="379" spans="1:26" ht="15">
      <c r="A379" s="682"/>
      <c r="B379" s="683"/>
      <c r="C379" s="684"/>
      <c r="D379" s="683"/>
      <c r="E379" s="683"/>
      <c r="F379" s="683"/>
      <c r="G379" s="683"/>
      <c r="H379" s="682"/>
      <c r="I379" s="748"/>
      <c r="J379" s="748"/>
      <c r="K379" s="682"/>
      <c r="L379" s="682"/>
      <c r="M379" s="682"/>
      <c r="N379" s="682"/>
      <c r="O379" s="682"/>
      <c r="P379" s="682"/>
      <c r="Q379" s="682"/>
      <c r="R379" s="682"/>
      <c r="S379" s="682"/>
      <c r="T379" s="682"/>
      <c r="U379" s="682"/>
      <c r="V379" s="682"/>
      <c r="W379" s="682"/>
      <c r="X379" s="682"/>
      <c r="Y379" s="682"/>
      <c r="Z379" s="682"/>
    </row>
    <row r="380" spans="1:26" ht="15">
      <c r="A380" s="682"/>
      <c r="B380" s="683"/>
      <c r="C380" s="684"/>
      <c r="D380" s="683"/>
      <c r="E380" s="683"/>
      <c r="F380" s="683"/>
      <c r="G380" s="683"/>
      <c r="H380" s="682"/>
      <c r="I380" s="748"/>
      <c r="J380" s="748"/>
      <c r="K380" s="682"/>
      <c r="L380" s="682"/>
      <c r="M380" s="682"/>
      <c r="N380" s="682"/>
      <c r="O380" s="682"/>
      <c r="P380" s="682"/>
      <c r="Q380" s="682"/>
      <c r="R380" s="682"/>
      <c r="S380" s="682"/>
      <c r="T380" s="682"/>
      <c r="U380" s="682"/>
      <c r="V380" s="682"/>
      <c r="W380" s="682"/>
      <c r="X380" s="682"/>
      <c r="Y380" s="682"/>
      <c r="Z380" s="682"/>
    </row>
    <row r="381" spans="1:26" ht="15">
      <c r="A381" s="682"/>
      <c r="B381" s="683"/>
      <c r="C381" s="684"/>
      <c r="D381" s="683"/>
      <c r="E381" s="683"/>
      <c r="F381" s="683"/>
      <c r="G381" s="683"/>
      <c r="H381" s="682"/>
      <c r="I381" s="748"/>
      <c r="J381" s="748"/>
      <c r="K381" s="682"/>
      <c r="L381" s="682"/>
      <c r="M381" s="682"/>
      <c r="N381" s="682"/>
      <c r="O381" s="682"/>
      <c r="P381" s="682"/>
      <c r="Q381" s="682"/>
      <c r="R381" s="682"/>
      <c r="S381" s="682"/>
      <c r="T381" s="682"/>
      <c r="U381" s="682"/>
      <c r="V381" s="682"/>
      <c r="W381" s="682"/>
      <c r="X381" s="682"/>
      <c r="Y381" s="682"/>
      <c r="Z381" s="682"/>
    </row>
    <row r="382" spans="1:26" ht="15">
      <c r="A382" s="682"/>
      <c r="B382" s="683"/>
      <c r="C382" s="684"/>
      <c r="D382" s="683"/>
      <c r="E382" s="683"/>
      <c r="F382" s="683"/>
      <c r="G382" s="683"/>
      <c r="H382" s="682"/>
      <c r="I382" s="748"/>
      <c r="J382" s="748"/>
      <c r="K382" s="682"/>
      <c r="L382" s="682"/>
      <c r="M382" s="682"/>
      <c r="N382" s="682"/>
      <c r="O382" s="682"/>
      <c r="P382" s="682"/>
      <c r="Q382" s="682"/>
      <c r="R382" s="682"/>
      <c r="S382" s="682"/>
      <c r="T382" s="682"/>
      <c r="U382" s="682"/>
      <c r="V382" s="682"/>
      <c r="W382" s="682"/>
      <c r="X382" s="682"/>
      <c r="Y382" s="682"/>
      <c r="Z382" s="682"/>
    </row>
    <row r="383" spans="1:26" ht="15">
      <c r="A383" s="682"/>
      <c r="B383" s="683"/>
      <c r="C383" s="684"/>
      <c r="D383" s="683"/>
      <c r="E383" s="683"/>
      <c r="F383" s="683"/>
      <c r="G383" s="683"/>
      <c r="H383" s="682"/>
      <c r="I383" s="748"/>
      <c r="J383" s="748"/>
      <c r="K383" s="682"/>
      <c r="L383" s="682"/>
      <c r="M383" s="682"/>
      <c r="N383" s="682"/>
      <c r="O383" s="682"/>
      <c r="P383" s="682"/>
      <c r="Q383" s="682"/>
      <c r="R383" s="682"/>
      <c r="S383" s="682"/>
      <c r="T383" s="682"/>
      <c r="U383" s="682"/>
      <c r="V383" s="682"/>
      <c r="W383" s="682"/>
      <c r="X383" s="682"/>
      <c r="Y383" s="682"/>
      <c r="Z383" s="682"/>
    </row>
    <row r="384" spans="1:26" ht="15">
      <c r="A384" s="682"/>
      <c r="B384" s="683"/>
      <c r="C384" s="684"/>
      <c r="D384" s="683"/>
      <c r="E384" s="683"/>
      <c r="F384" s="683"/>
      <c r="G384" s="683"/>
      <c r="H384" s="682"/>
      <c r="I384" s="748"/>
      <c r="J384" s="748"/>
      <c r="K384" s="682"/>
      <c r="L384" s="682"/>
      <c r="M384" s="682"/>
      <c r="N384" s="682"/>
      <c r="O384" s="682"/>
      <c r="P384" s="682"/>
      <c r="Q384" s="682"/>
      <c r="R384" s="682"/>
      <c r="S384" s="682"/>
      <c r="T384" s="682"/>
      <c r="U384" s="682"/>
      <c r="V384" s="682"/>
      <c r="W384" s="682"/>
      <c r="X384" s="682"/>
      <c r="Y384" s="682"/>
      <c r="Z384" s="682"/>
    </row>
    <row r="385" spans="1:26" ht="15">
      <c r="A385" s="682"/>
      <c r="B385" s="683"/>
      <c r="C385" s="684"/>
      <c r="D385" s="683"/>
      <c r="E385" s="683"/>
      <c r="F385" s="683"/>
      <c r="G385" s="683"/>
      <c r="H385" s="682"/>
      <c r="I385" s="748"/>
      <c r="J385" s="748"/>
      <c r="K385" s="682"/>
      <c r="L385" s="682"/>
      <c r="M385" s="682"/>
      <c r="N385" s="682"/>
      <c r="O385" s="682"/>
      <c r="P385" s="682"/>
      <c r="Q385" s="682"/>
      <c r="R385" s="682"/>
      <c r="S385" s="682"/>
      <c r="T385" s="682"/>
      <c r="U385" s="682"/>
      <c r="V385" s="682"/>
      <c r="W385" s="682"/>
      <c r="X385" s="682"/>
      <c r="Y385" s="682"/>
      <c r="Z385" s="682"/>
    </row>
    <row r="386" spans="1:26" ht="15">
      <c r="A386" s="682"/>
      <c r="B386" s="683"/>
      <c r="C386" s="684"/>
      <c r="D386" s="683"/>
      <c r="E386" s="683"/>
      <c r="F386" s="683"/>
      <c r="G386" s="683"/>
      <c r="H386" s="682"/>
      <c r="I386" s="748"/>
      <c r="J386" s="748"/>
      <c r="K386" s="682"/>
      <c r="L386" s="682"/>
      <c r="M386" s="682"/>
      <c r="N386" s="682"/>
      <c r="O386" s="682"/>
      <c r="P386" s="682"/>
      <c r="Q386" s="682"/>
      <c r="R386" s="682"/>
      <c r="S386" s="682"/>
      <c r="T386" s="682"/>
      <c r="U386" s="682"/>
      <c r="V386" s="682"/>
      <c r="W386" s="682"/>
      <c r="X386" s="682"/>
      <c r="Y386" s="682"/>
      <c r="Z386" s="682"/>
    </row>
    <row r="387" spans="1:26" ht="15">
      <c r="A387" s="682"/>
      <c r="B387" s="683"/>
      <c r="C387" s="684"/>
      <c r="D387" s="683"/>
      <c r="E387" s="683"/>
      <c r="F387" s="683"/>
      <c r="G387" s="683"/>
      <c r="H387" s="682"/>
      <c r="I387" s="748"/>
      <c r="J387" s="748"/>
      <c r="K387" s="682"/>
      <c r="L387" s="682"/>
      <c r="M387" s="682"/>
      <c r="N387" s="682"/>
      <c r="O387" s="682"/>
      <c r="P387" s="682"/>
      <c r="Q387" s="682"/>
      <c r="R387" s="682"/>
      <c r="S387" s="682"/>
      <c r="T387" s="682"/>
      <c r="U387" s="682"/>
      <c r="V387" s="682"/>
      <c r="W387" s="682"/>
      <c r="X387" s="682"/>
      <c r="Y387" s="682"/>
      <c r="Z387" s="682"/>
    </row>
    <row r="388" spans="1:26" ht="15">
      <c r="A388" s="682"/>
      <c r="B388" s="683"/>
      <c r="C388" s="684"/>
      <c r="D388" s="683"/>
      <c r="E388" s="683"/>
      <c r="F388" s="683"/>
      <c r="G388" s="683"/>
      <c r="H388" s="682"/>
      <c r="I388" s="748"/>
      <c r="J388" s="748"/>
      <c r="K388" s="682"/>
      <c r="L388" s="682"/>
      <c r="M388" s="682"/>
      <c r="N388" s="682"/>
      <c r="O388" s="682"/>
      <c r="P388" s="682"/>
      <c r="Q388" s="682"/>
      <c r="R388" s="682"/>
      <c r="S388" s="682"/>
      <c r="T388" s="682"/>
      <c r="U388" s="682"/>
      <c r="V388" s="682"/>
      <c r="W388" s="682"/>
      <c r="X388" s="682"/>
      <c r="Y388" s="682"/>
      <c r="Z388" s="682"/>
    </row>
    <row r="389" spans="1:26" ht="15">
      <c r="A389" s="682"/>
      <c r="B389" s="683"/>
      <c r="C389" s="684"/>
      <c r="D389" s="683"/>
      <c r="E389" s="683"/>
      <c r="F389" s="683"/>
      <c r="G389" s="683"/>
      <c r="H389" s="682"/>
      <c r="I389" s="748"/>
      <c r="J389" s="748"/>
      <c r="K389" s="682"/>
      <c r="L389" s="682"/>
      <c r="M389" s="682"/>
      <c r="N389" s="682"/>
      <c r="O389" s="682"/>
      <c r="P389" s="682"/>
      <c r="Q389" s="682"/>
      <c r="R389" s="682"/>
      <c r="S389" s="682"/>
      <c r="T389" s="682"/>
      <c r="U389" s="682"/>
      <c r="V389" s="682"/>
      <c r="W389" s="682"/>
      <c r="X389" s="682"/>
      <c r="Y389" s="682"/>
      <c r="Z389" s="682"/>
    </row>
    <row r="390" spans="1:26" ht="15">
      <c r="A390" s="682"/>
      <c r="B390" s="683"/>
      <c r="C390" s="684"/>
      <c r="D390" s="683"/>
      <c r="E390" s="683"/>
      <c r="F390" s="683"/>
      <c r="G390" s="683"/>
      <c r="H390" s="682"/>
      <c r="I390" s="748"/>
      <c r="J390" s="748"/>
      <c r="K390" s="682"/>
      <c r="L390" s="682"/>
      <c r="M390" s="682"/>
      <c r="N390" s="682"/>
      <c r="O390" s="682"/>
      <c r="P390" s="682"/>
      <c r="Q390" s="682"/>
      <c r="R390" s="682"/>
      <c r="S390" s="682"/>
      <c r="T390" s="682"/>
      <c r="U390" s="682"/>
      <c r="V390" s="682"/>
      <c r="W390" s="682"/>
      <c r="X390" s="682"/>
      <c r="Y390" s="682"/>
      <c r="Z390" s="682"/>
    </row>
    <row r="391" spans="1:26" ht="15">
      <c r="A391" s="682"/>
      <c r="B391" s="683"/>
      <c r="C391" s="684"/>
      <c r="D391" s="683"/>
      <c r="E391" s="683"/>
      <c r="F391" s="683"/>
      <c r="G391" s="683"/>
      <c r="H391" s="682"/>
      <c r="I391" s="748"/>
      <c r="J391" s="748"/>
      <c r="K391" s="682"/>
      <c r="L391" s="682"/>
      <c r="M391" s="682"/>
      <c r="N391" s="682"/>
      <c r="O391" s="682"/>
      <c r="P391" s="682"/>
      <c r="Q391" s="682"/>
      <c r="R391" s="682"/>
      <c r="S391" s="682"/>
      <c r="T391" s="682"/>
      <c r="U391" s="682"/>
      <c r="V391" s="682"/>
      <c r="W391" s="682"/>
      <c r="X391" s="682"/>
      <c r="Y391" s="682"/>
      <c r="Z391" s="682"/>
    </row>
    <row r="392" spans="1:26" ht="15">
      <c r="A392" s="682"/>
      <c r="B392" s="683"/>
      <c r="C392" s="684"/>
      <c r="D392" s="683"/>
      <c r="E392" s="683"/>
      <c r="F392" s="683"/>
      <c r="G392" s="683"/>
      <c r="H392" s="682"/>
      <c r="I392" s="748"/>
      <c r="J392" s="748"/>
      <c r="K392" s="682"/>
      <c r="L392" s="682"/>
      <c r="M392" s="682"/>
      <c r="N392" s="682"/>
      <c r="O392" s="682"/>
      <c r="P392" s="682"/>
      <c r="Q392" s="682"/>
      <c r="R392" s="682"/>
      <c r="S392" s="682"/>
      <c r="T392" s="682"/>
      <c r="U392" s="682"/>
      <c r="V392" s="682"/>
      <c r="W392" s="682"/>
      <c r="X392" s="682"/>
      <c r="Y392" s="682"/>
      <c r="Z392" s="682"/>
    </row>
    <row r="393" spans="1:26" ht="15">
      <c r="A393" s="682"/>
      <c r="B393" s="683"/>
      <c r="C393" s="684"/>
      <c r="D393" s="683"/>
      <c r="E393" s="683"/>
      <c r="F393" s="683"/>
      <c r="G393" s="683"/>
      <c r="H393" s="682"/>
      <c r="I393" s="748"/>
      <c r="J393" s="748"/>
      <c r="K393" s="682"/>
      <c r="L393" s="682"/>
      <c r="M393" s="682"/>
      <c r="N393" s="682"/>
      <c r="O393" s="682"/>
      <c r="P393" s="682"/>
      <c r="Q393" s="682"/>
      <c r="R393" s="682"/>
      <c r="S393" s="682"/>
      <c r="T393" s="682"/>
      <c r="U393" s="682"/>
      <c r="V393" s="682"/>
      <c r="W393" s="682"/>
      <c r="X393" s="682"/>
      <c r="Y393" s="682"/>
      <c r="Z393" s="682"/>
    </row>
    <row r="394" spans="1:26" ht="15">
      <c r="A394" s="682"/>
      <c r="B394" s="683"/>
      <c r="C394" s="684"/>
      <c r="D394" s="683"/>
      <c r="E394" s="683"/>
      <c r="F394" s="683"/>
      <c r="G394" s="683"/>
      <c r="H394" s="682"/>
      <c r="I394" s="748"/>
      <c r="J394" s="748"/>
      <c r="K394" s="682"/>
      <c r="L394" s="682"/>
      <c r="M394" s="682"/>
      <c r="N394" s="682"/>
      <c r="O394" s="682"/>
      <c r="P394" s="682"/>
      <c r="Q394" s="682"/>
      <c r="R394" s="682"/>
      <c r="S394" s="682"/>
      <c r="T394" s="682"/>
      <c r="U394" s="682"/>
      <c r="V394" s="682"/>
      <c r="W394" s="682"/>
      <c r="X394" s="682"/>
      <c r="Y394" s="682"/>
      <c r="Z394" s="682"/>
    </row>
    <row r="395" spans="1:26" ht="15">
      <c r="A395" s="682"/>
      <c r="B395" s="683"/>
      <c r="C395" s="684"/>
      <c r="D395" s="683"/>
      <c r="E395" s="683"/>
      <c r="F395" s="683"/>
      <c r="G395" s="683"/>
      <c r="H395" s="682"/>
      <c r="I395" s="748"/>
      <c r="J395" s="748"/>
      <c r="K395" s="682"/>
      <c r="L395" s="682"/>
      <c r="M395" s="682"/>
      <c r="N395" s="682"/>
      <c r="O395" s="682"/>
      <c r="P395" s="682"/>
      <c r="Q395" s="682"/>
      <c r="R395" s="682"/>
      <c r="S395" s="682"/>
      <c r="T395" s="682"/>
      <c r="U395" s="682"/>
      <c r="V395" s="682"/>
      <c r="W395" s="682"/>
      <c r="X395" s="682"/>
      <c r="Y395" s="682"/>
      <c r="Z395" s="682"/>
    </row>
    <row r="396" spans="1:26" ht="15">
      <c r="A396" s="682"/>
      <c r="B396" s="683"/>
      <c r="C396" s="684"/>
      <c r="D396" s="683"/>
      <c r="E396" s="683"/>
      <c r="F396" s="683"/>
      <c r="G396" s="683"/>
      <c r="H396" s="682"/>
      <c r="I396" s="748"/>
      <c r="J396" s="748"/>
      <c r="K396" s="682"/>
      <c r="L396" s="682"/>
      <c r="M396" s="682"/>
      <c r="N396" s="682"/>
      <c r="O396" s="682"/>
      <c r="P396" s="682"/>
      <c r="Q396" s="682"/>
      <c r="R396" s="682"/>
      <c r="S396" s="682"/>
      <c r="T396" s="682"/>
      <c r="U396" s="682"/>
      <c r="V396" s="682"/>
      <c r="W396" s="682"/>
      <c r="X396" s="682"/>
      <c r="Y396" s="682"/>
      <c r="Z396" s="682"/>
    </row>
    <row r="397" spans="1:26" ht="15">
      <c r="A397" s="682"/>
      <c r="B397" s="683"/>
      <c r="C397" s="684"/>
      <c r="D397" s="683"/>
      <c r="E397" s="683"/>
      <c r="F397" s="683"/>
      <c r="G397" s="683"/>
      <c r="H397" s="682"/>
      <c r="I397" s="748"/>
      <c r="J397" s="748"/>
      <c r="K397" s="682"/>
      <c r="L397" s="682"/>
      <c r="M397" s="682"/>
      <c r="N397" s="682"/>
      <c r="O397" s="682"/>
      <c r="P397" s="682"/>
      <c r="Q397" s="682"/>
      <c r="R397" s="682"/>
      <c r="S397" s="682"/>
      <c r="T397" s="682"/>
      <c r="U397" s="682"/>
      <c r="V397" s="682"/>
      <c r="W397" s="682"/>
      <c r="X397" s="682"/>
      <c r="Y397" s="682"/>
      <c r="Z397" s="682"/>
    </row>
    <row r="398" spans="1:26" ht="15">
      <c r="A398" s="682"/>
      <c r="B398" s="683"/>
      <c r="C398" s="684"/>
      <c r="D398" s="683"/>
      <c r="E398" s="683"/>
      <c r="F398" s="683"/>
      <c r="G398" s="683"/>
      <c r="H398" s="682"/>
      <c r="I398" s="748"/>
      <c r="J398" s="748"/>
      <c r="K398" s="682"/>
      <c r="L398" s="682"/>
      <c r="M398" s="682"/>
      <c r="N398" s="682"/>
      <c r="O398" s="682"/>
      <c r="P398" s="682"/>
      <c r="Q398" s="682"/>
      <c r="R398" s="682"/>
      <c r="S398" s="682"/>
      <c r="T398" s="682"/>
      <c r="U398" s="682"/>
      <c r="V398" s="682"/>
      <c r="W398" s="682"/>
      <c r="X398" s="682"/>
      <c r="Y398" s="682"/>
      <c r="Z398" s="682"/>
    </row>
    <row r="399" spans="1:26" ht="15">
      <c r="A399" s="682"/>
      <c r="B399" s="683"/>
      <c r="C399" s="684"/>
      <c r="D399" s="683"/>
      <c r="E399" s="683"/>
      <c r="F399" s="683"/>
      <c r="G399" s="683"/>
      <c r="H399" s="682"/>
      <c r="I399" s="748"/>
      <c r="J399" s="748"/>
      <c r="K399" s="682"/>
      <c r="L399" s="682"/>
      <c r="M399" s="682"/>
      <c r="N399" s="682"/>
      <c r="O399" s="682"/>
      <c r="P399" s="682"/>
      <c r="Q399" s="682"/>
      <c r="R399" s="682"/>
      <c r="S399" s="682"/>
      <c r="T399" s="682"/>
      <c r="U399" s="682"/>
      <c r="V399" s="682"/>
      <c r="W399" s="682"/>
      <c r="X399" s="682"/>
      <c r="Y399" s="682"/>
      <c r="Z399" s="682"/>
    </row>
    <row r="400" spans="1:26" ht="15">
      <c r="A400" s="682"/>
      <c r="B400" s="683"/>
      <c r="C400" s="684"/>
      <c r="D400" s="683"/>
      <c r="E400" s="683"/>
      <c r="F400" s="683"/>
      <c r="G400" s="683"/>
      <c r="H400" s="682"/>
      <c r="I400" s="748"/>
      <c r="J400" s="748"/>
      <c r="K400" s="682"/>
      <c r="L400" s="682"/>
      <c r="M400" s="682"/>
      <c r="N400" s="682"/>
      <c r="O400" s="682"/>
      <c r="P400" s="682"/>
      <c r="Q400" s="682"/>
      <c r="R400" s="682"/>
      <c r="S400" s="682"/>
      <c r="T400" s="682"/>
      <c r="U400" s="682"/>
      <c r="V400" s="682"/>
      <c r="W400" s="682"/>
      <c r="X400" s="682"/>
      <c r="Y400" s="682"/>
      <c r="Z400" s="682"/>
    </row>
    <row r="401" spans="1:26" ht="15">
      <c r="A401" s="682"/>
      <c r="B401" s="683"/>
      <c r="C401" s="684"/>
      <c r="D401" s="683"/>
      <c r="E401" s="683"/>
      <c r="F401" s="683"/>
      <c r="G401" s="683"/>
      <c r="H401" s="682"/>
      <c r="I401" s="748"/>
      <c r="J401" s="748"/>
      <c r="K401" s="682"/>
      <c r="L401" s="682"/>
      <c r="M401" s="682"/>
      <c r="N401" s="682"/>
      <c r="O401" s="682"/>
      <c r="P401" s="682"/>
      <c r="Q401" s="682"/>
      <c r="R401" s="682"/>
      <c r="S401" s="682"/>
      <c r="T401" s="682"/>
      <c r="U401" s="682"/>
      <c r="V401" s="682"/>
      <c r="W401" s="682"/>
      <c r="X401" s="682"/>
      <c r="Y401" s="682"/>
      <c r="Z401" s="682"/>
    </row>
    <row r="402" spans="1:26" ht="15">
      <c r="A402" s="682"/>
      <c r="B402" s="683"/>
      <c r="C402" s="684"/>
      <c r="D402" s="683"/>
      <c r="E402" s="683"/>
      <c r="F402" s="683"/>
      <c r="G402" s="683"/>
      <c r="H402" s="682"/>
      <c r="I402" s="748"/>
      <c r="J402" s="748"/>
      <c r="K402" s="682"/>
      <c r="L402" s="682"/>
      <c r="M402" s="682"/>
      <c r="N402" s="682"/>
      <c r="O402" s="682"/>
      <c r="P402" s="682"/>
      <c r="Q402" s="682"/>
      <c r="R402" s="682"/>
      <c r="S402" s="682"/>
      <c r="T402" s="682"/>
      <c r="U402" s="682"/>
      <c r="V402" s="682"/>
      <c r="W402" s="682"/>
      <c r="X402" s="682"/>
      <c r="Y402" s="682"/>
      <c r="Z402" s="682"/>
    </row>
    <row r="403" spans="1:26" ht="15">
      <c r="A403" s="682"/>
      <c r="B403" s="683"/>
      <c r="C403" s="684"/>
      <c r="D403" s="683"/>
      <c r="E403" s="683"/>
      <c r="F403" s="683"/>
      <c r="G403" s="683"/>
      <c r="H403" s="682"/>
      <c r="I403" s="748"/>
      <c r="J403" s="748"/>
      <c r="K403" s="682"/>
      <c r="L403" s="682"/>
      <c r="M403" s="682"/>
      <c r="N403" s="682"/>
      <c r="O403" s="682"/>
      <c r="P403" s="682"/>
      <c r="Q403" s="682"/>
      <c r="R403" s="682"/>
      <c r="S403" s="682"/>
      <c r="T403" s="682"/>
      <c r="U403" s="682"/>
      <c r="V403" s="682"/>
      <c r="W403" s="682"/>
      <c r="X403" s="682"/>
      <c r="Y403" s="682"/>
      <c r="Z403" s="682"/>
    </row>
    <row r="404" spans="1:26" ht="15">
      <c r="A404" s="682"/>
      <c r="B404" s="683"/>
      <c r="C404" s="684"/>
      <c r="D404" s="683"/>
      <c r="E404" s="683"/>
      <c r="F404" s="683"/>
      <c r="G404" s="683"/>
      <c r="H404" s="682"/>
      <c r="I404" s="748"/>
      <c r="J404" s="748"/>
      <c r="K404" s="682"/>
      <c r="L404" s="682"/>
      <c r="M404" s="682"/>
      <c r="N404" s="682"/>
      <c r="O404" s="682"/>
      <c r="P404" s="682"/>
      <c r="Q404" s="682"/>
      <c r="R404" s="682"/>
      <c r="S404" s="682"/>
      <c r="T404" s="682"/>
      <c r="U404" s="682"/>
      <c r="V404" s="682"/>
      <c r="W404" s="682"/>
      <c r="X404" s="682"/>
      <c r="Y404" s="682"/>
      <c r="Z404" s="682"/>
    </row>
    <row r="405" spans="1:26" ht="15">
      <c r="A405" s="682"/>
      <c r="B405" s="683"/>
      <c r="C405" s="684"/>
      <c r="D405" s="683"/>
      <c r="E405" s="683"/>
      <c r="F405" s="683"/>
      <c r="G405" s="683"/>
      <c r="H405" s="682"/>
      <c r="I405" s="748"/>
      <c r="J405" s="748"/>
      <c r="K405" s="682"/>
      <c r="L405" s="682"/>
      <c r="M405" s="682"/>
      <c r="N405" s="682"/>
      <c r="O405" s="682"/>
      <c r="P405" s="682"/>
      <c r="Q405" s="682"/>
      <c r="R405" s="682"/>
      <c r="S405" s="682"/>
      <c r="T405" s="682"/>
      <c r="U405" s="682"/>
      <c r="V405" s="682"/>
      <c r="W405" s="682"/>
      <c r="X405" s="682"/>
      <c r="Y405" s="682"/>
      <c r="Z405" s="682"/>
    </row>
    <row r="406" spans="1:26" ht="15">
      <c r="A406" s="682"/>
      <c r="B406" s="683"/>
      <c r="C406" s="684"/>
      <c r="D406" s="683"/>
      <c r="E406" s="683"/>
      <c r="F406" s="683"/>
      <c r="G406" s="683"/>
      <c r="H406" s="682"/>
      <c r="I406" s="748"/>
      <c r="J406" s="748"/>
      <c r="K406" s="682"/>
      <c r="L406" s="682"/>
      <c r="M406" s="682"/>
      <c r="N406" s="682"/>
      <c r="O406" s="682"/>
      <c r="P406" s="682"/>
      <c r="Q406" s="682"/>
      <c r="R406" s="682"/>
      <c r="S406" s="682"/>
      <c r="T406" s="682"/>
      <c r="U406" s="682"/>
      <c r="V406" s="682"/>
      <c r="W406" s="682"/>
      <c r="X406" s="682"/>
      <c r="Y406" s="682"/>
      <c r="Z406" s="682"/>
    </row>
    <row r="407" spans="1:26" ht="15">
      <c r="A407" s="682"/>
      <c r="B407" s="683"/>
      <c r="C407" s="684"/>
      <c r="D407" s="683"/>
      <c r="E407" s="683"/>
      <c r="F407" s="683"/>
      <c r="G407" s="683"/>
      <c r="H407" s="682"/>
      <c r="I407" s="748"/>
      <c r="J407" s="748"/>
      <c r="K407" s="682"/>
      <c r="L407" s="682"/>
      <c r="M407" s="682"/>
      <c r="N407" s="682"/>
      <c r="O407" s="682"/>
      <c r="P407" s="682"/>
      <c r="Q407" s="682"/>
      <c r="R407" s="682"/>
      <c r="S407" s="682"/>
      <c r="T407" s="682"/>
      <c r="U407" s="682"/>
      <c r="V407" s="682"/>
      <c r="W407" s="682"/>
      <c r="X407" s="682"/>
      <c r="Y407" s="682"/>
      <c r="Z407" s="682"/>
    </row>
    <row r="408" spans="1:26" ht="15">
      <c r="A408" s="682"/>
      <c r="B408" s="683"/>
      <c r="C408" s="684"/>
      <c r="D408" s="683"/>
      <c r="E408" s="683"/>
      <c r="F408" s="683"/>
      <c r="G408" s="683"/>
      <c r="H408" s="682"/>
      <c r="I408" s="748"/>
      <c r="J408" s="748"/>
      <c r="K408" s="682"/>
      <c r="L408" s="682"/>
      <c r="M408" s="682"/>
      <c r="N408" s="682"/>
      <c r="O408" s="682"/>
      <c r="P408" s="682"/>
      <c r="Q408" s="682"/>
      <c r="R408" s="682"/>
      <c r="S408" s="682"/>
      <c r="T408" s="682"/>
      <c r="U408" s="682"/>
      <c r="V408" s="682"/>
      <c r="W408" s="682"/>
      <c r="X408" s="682"/>
      <c r="Y408" s="682"/>
      <c r="Z408" s="682"/>
    </row>
    <row r="409" spans="1:26" ht="15">
      <c r="A409" s="682"/>
      <c r="B409" s="683"/>
      <c r="C409" s="684"/>
      <c r="D409" s="683"/>
      <c r="E409" s="683"/>
      <c r="F409" s="683"/>
      <c r="G409" s="683"/>
      <c r="H409" s="682"/>
      <c r="I409" s="748"/>
      <c r="J409" s="748"/>
      <c r="K409" s="682"/>
      <c r="L409" s="682"/>
      <c r="M409" s="682"/>
      <c r="N409" s="682"/>
      <c r="O409" s="682"/>
      <c r="P409" s="682"/>
      <c r="Q409" s="682"/>
      <c r="R409" s="682"/>
      <c r="S409" s="682"/>
      <c r="T409" s="682"/>
      <c r="U409" s="682"/>
      <c r="V409" s="682"/>
      <c r="W409" s="682"/>
      <c r="X409" s="682"/>
      <c r="Y409" s="682"/>
      <c r="Z409" s="682"/>
    </row>
    <row r="410" spans="1:26" ht="15">
      <c r="A410" s="682"/>
      <c r="B410" s="683"/>
      <c r="C410" s="684"/>
      <c r="D410" s="683"/>
      <c r="E410" s="683"/>
      <c r="F410" s="683"/>
      <c r="G410" s="683"/>
      <c r="H410" s="682"/>
      <c r="I410" s="748"/>
      <c r="J410" s="748"/>
      <c r="K410" s="682"/>
      <c r="L410" s="682"/>
      <c r="M410" s="682"/>
      <c r="N410" s="682"/>
      <c r="O410" s="682"/>
      <c r="P410" s="682"/>
      <c r="Q410" s="682"/>
      <c r="R410" s="682"/>
      <c r="S410" s="682"/>
      <c r="T410" s="682"/>
      <c r="U410" s="682"/>
      <c r="V410" s="682"/>
      <c r="W410" s="682"/>
      <c r="X410" s="682"/>
      <c r="Y410" s="682"/>
      <c r="Z410" s="682"/>
    </row>
    <row r="411" spans="1:26" ht="15">
      <c r="A411" s="682"/>
      <c r="B411" s="683"/>
      <c r="C411" s="684"/>
      <c r="D411" s="683"/>
      <c r="E411" s="683"/>
      <c r="F411" s="683"/>
      <c r="G411" s="683"/>
      <c r="H411" s="682"/>
      <c r="I411" s="748"/>
      <c r="J411" s="748"/>
      <c r="K411" s="682"/>
      <c r="L411" s="682"/>
      <c r="M411" s="682"/>
      <c r="N411" s="682"/>
      <c r="O411" s="682"/>
      <c r="P411" s="682"/>
      <c r="Q411" s="682"/>
      <c r="R411" s="682"/>
      <c r="S411" s="682"/>
      <c r="T411" s="682"/>
      <c r="U411" s="682"/>
      <c r="V411" s="682"/>
      <c r="W411" s="682"/>
      <c r="X411" s="682"/>
      <c r="Y411" s="682"/>
      <c r="Z411" s="682"/>
    </row>
    <row r="412" spans="1:26" ht="15">
      <c r="A412" s="682"/>
      <c r="B412" s="683"/>
      <c r="C412" s="684"/>
      <c r="D412" s="683"/>
      <c r="E412" s="683"/>
      <c r="F412" s="683"/>
      <c r="G412" s="683"/>
      <c r="H412" s="682"/>
      <c r="I412" s="748"/>
      <c r="J412" s="748"/>
      <c r="K412" s="682"/>
      <c r="L412" s="682"/>
      <c r="M412" s="682"/>
      <c r="N412" s="682"/>
      <c r="O412" s="682"/>
      <c r="P412" s="682"/>
      <c r="Q412" s="682"/>
      <c r="R412" s="682"/>
      <c r="S412" s="682"/>
      <c r="T412" s="682"/>
      <c r="U412" s="682"/>
      <c r="V412" s="682"/>
      <c r="W412" s="682"/>
      <c r="X412" s="682"/>
      <c r="Y412" s="682"/>
      <c r="Z412" s="682"/>
    </row>
    <row r="413" spans="1:26" ht="15">
      <c r="A413" s="682"/>
      <c r="B413" s="683"/>
      <c r="C413" s="684"/>
      <c r="D413" s="683"/>
      <c r="E413" s="683"/>
      <c r="F413" s="683"/>
      <c r="G413" s="683"/>
      <c r="H413" s="682"/>
      <c r="I413" s="748"/>
      <c r="J413" s="748"/>
      <c r="K413" s="682"/>
      <c r="L413" s="682"/>
      <c r="M413" s="682"/>
      <c r="N413" s="682"/>
      <c r="O413" s="682"/>
      <c r="P413" s="682"/>
      <c r="Q413" s="682"/>
      <c r="R413" s="682"/>
      <c r="S413" s="682"/>
      <c r="T413" s="682"/>
      <c r="U413" s="682"/>
      <c r="V413" s="682"/>
      <c r="W413" s="682"/>
      <c r="X413" s="682"/>
      <c r="Y413" s="682"/>
      <c r="Z413" s="682"/>
    </row>
    <row r="414" spans="1:26" ht="15">
      <c r="A414" s="682"/>
      <c r="B414" s="683"/>
      <c r="C414" s="684"/>
      <c r="D414" s="683"/>
      <c r="E414" s="683"/>
      <c r="F414" s="683"/>
      <c r="G414" s="683"/>
      <c r="H414" s="682"/>
      <c r="I414" s="748"/>
      <c r="J414" s="748"/>
      <c r="K414" s="682"/>
      <c r="L414" s="682"/>
      <c r="M414" s="682"/>
      <c r="N414" s="682"/>
      <c r="O414" s="682"/>
      <c r="P414" s="682"/>
      <c r="Q414" s="682"/>
      <c r="R414" s="682"/>
      <c r="S414" s="682"/>
      <c r="T414" s="682"/>
      <c r="U414" s="682"/>
      <c r="V414" s="682"/>
      <c r="W414" s="682"/>
      <c r="X414" s="682"/>
      <c r="Y414" s="682"/>
      <c r="Z414" s="682"/>
    </row>
    <row r="415" spans="1:26" ht="15">
      <c r="A415" s="682"/>
      <c r="B415" s="683"/>
      <c r="C415" s="684"/>
      <c r="D415" s="683"/>
      <c r="E415" s="683"/>
      <c r="F415" s="683"/>
      <c r="G415" s="683"/>
      <c r="H415" s="682"/>
      <c r="I415" s="748"/>
      <c r="J415" s="748"/>
      <c r="K415" s="682"/>
      <c r="L415" s="682"/>
      <c r="M415" s="682"/>
      <c r="N415" s="682"/>
      <c r="O415" s="682"/>
      <c r="P415" s="682"/>
      <c r="Q415" s="682"/>
      <c r="R415" s="682"/>
      <c r="S415" s="682"/>
      <c r="T415" s="682"/>
      <c r="U415" s="682"/>
      <c r="V415" s="682"/>
      <c r="W415" s="682"/>
      <c r="X415" s="682"/>
      <c r="Y415" s="682"/>
      <c r="Z415" s="682"/>
    </row>
    <row r="416" spans="1:26" ht="15">
      <c r="A416" s="682"/>
      <c r="B416" s="683"/>
      <c r="C416" s="684"/>
      <c r="D416" s="683"/>
      <c r="E416" s="683"/>
      <c r="F416" s="683"/>
      <c r="G416" s="683"/>
      <c r="H416" s="682"/>
      <c r="I416" s="748"/>
      <c r="J416" s="748"/>
      <c r="K416" s="682"/>
      <c r="L416" s="682"/>
      <c r="M416" s="682"/>
      <c r="N416" s="682"/>
      <c r="O416" s="682"/>
      <c r="P416" s="682"/>
      <c r="Q416" s="682"/>
      <c r="R416" s="682"/>
      <c r="S416" s="682"/>
      <c r="T416" s="682"/>
      <c r="U416" s="682"/>
      <c r="V416" s="682"/>
      <c r="W416" s="682"/>
      <c r="X416" s="682"/>
      <c r="Y416" s="682"/>
      <c r="Z416" s="682"/>
    </row>
    <row r="417" spans="1:26" ht="15">
      <c r="A417" s="682"/>
      <c r="B417" s="683"/>
      <c r="C417" s="684"/>
      <c r="D417" s="683"/>
      <c r="E417" s="683"/>
      <c r="F417" s="683"/>
      <c r="G417" s="683"/>
      <c r="H417" s="682"/>
      <c r="I417" s="748"/>
      <c r="J417" s="748"/>
      <c r="K417" s="682"/>
      <c r="L417" s="682"/>
      <c r="M417" s="682"/>
      <c r="N417" s="682"/>
      <c r="O417" s="682"/>
      <c r="P417" s="682"/>
      <c r="Q417" s="682"/>
      <c r="R417" s="682"/>
      <c r="S417" s="682"/>
      <c r="T417" s="682"/>
      <c r="U417" s="682"/>
      <c r="V417" s="682"/>
      <c r="W417" s="682"/>
      <c r="X417" s="682"/>
      <c r="Y417" s="682"/>
      <c r="Z417" s="682"/>
    </row>
    <row r="418" spans="1:26" ht="15">
      <c r="A418" s="682"/>
      <c r="B418" s="683"/>
      <c r="C418" s="684"/>
      <c r="D418" s="683"/>
      <c r="E418" s="683"/>
      <c r="F418" s="683"/>
      <c r="G418" s="683"/>
      <c r="H418" s="682"/>
      <c r="I418" s="748"/>
      <c r="J418" s="748"/>
      <c r="K418" s="682"/>
      <c r="L418" s="682"/>
      <c r="M418" s="682"/>
      <c r="N418" s="682"/>
      <c r="O418" s="682"/>
      <c r="P418" s="682"/>
      <c r="Q418" s="682"/>
      <c r="R418" s="682"/>
      <c r="S418" s="682"/>
      <c r="T418" s="682"/>
      <c r="U418" s="682"/>
      <c r="V418" s="682"/>
      <c r="W418" s="682"/>
      <c r="X418" s="682"/>
      <c r="Y418" s="682"/>
      <c r="Z418" s="682"/>
    </row>
    <row r="419" spans="1:26" ht="15">
      <c r="A419" s="682"/>
      <c r="B419" s="683"/>
      <c r="C419" s="684"/>
      <c r="D419" s="683"/>
      <c r="E419" s="683"/>
      <c r="F419" s="683"/>
      <c r="G419" s="683"/>
      <c r="H419" s="682"/>
      <c r="I419" s="748"/>
      <c r="J419" s="748"/>
      <c r="K419" s="682"/>
      <c r="L419" s="682"/>
      <c r="M419" s="682"/>
      <c r="N419" s="682"/>
      <c r="O419" s="682"/>
      <c r="P419" s="682"/>
      <c r="Q419" s="682"/>
      <c r="R419" s="682"/>
      <c r="S419" s="682"/>
      <c r="T419" s="682"/>
      <c r="U419" s="682"/>
      <c r="V419" s="682"/>
      <c r="W419" s="682"/>
      <c r="X419" s="682"/>
      <c r="Y419" s="682"/>
      <c r="Z419" s="682"/>
    </row>
    <row r="420" spans="1:26" ht="15">
      <c r="A420" s="682"/>
      <c r="B420" s="683"/>
      <c r="C420" s="684"/>
      <c r="D420" s="683"/>
      <c r="E420" s="683"/>
      <c r="F420" s="683"/>
      <c r="G420" s="683"/>
      <c r="H420" s="682"/>
      <c r="I420" s="748"/>
      <c r="J420" s="748"/>
      <c r="K420" s="682"/>
      <c r="L420" s="682"/>
      <c r="M420" s="682"/>
      <c r="N420" s="682"/>
      <c r="O420" s="682"/>
      <c r="P420" s="682"/>
      <c r="Q420" s="682"/>
      <c r="R420" s="682"/>
      <c r="S420" s="682"/>
      <c r="T420" s="682"/>
      <c r="U420" s="682"/>
      <c r="V420" s="682"/>
      <c r="W420" s="682"/>
      <c r="X420" s="682"/>
      <c r="Y420" s="682"/>
      <c r="Z420" s="682"/>
    </row>
    <row r="421" spans="1:26" ht="15">
      <c r="A421" s="682"/>
      <c r="B421" s="683"/>
      <c r="C421" s="684"/>
      <c r="D421" s="683"/>
      <c r="E421" s="683"/>
      <c r="F421" s="683"/>
      <c r="G421" s="683"/>
      <c r="H421" s="682"/>
      <c r="I421" s="748"/>
      <c r="J421" s="748"/>
      <c r="K421" s="682"/>
      <c r="L421" s="682"/>
      <c r="M421" s="682"/>
      <c r="N421" s="682"/>
      <c r="O421" s="682"/>
      <c r="P421" s="682"/>
      <c r="Q421" s="682"/>
      <c r="R421" s="682"/>
      <c r="S421" s="682"/>
      <c r="T421" s="682"/>
      <c r="U421" s="682"/>
      <c r="V421" s="682"/>
      <c r="W421" s="682"/>
      <c r="X421" s="682"/>
      <c r="Y421" s="682"/>
      <c r="Z421" s="682"/>
    </row>
    <row r="422" spans="1:26" ht="15">
      <c r="A422" s="682"/>
      <c r="B422" s="683"/>
      <c r="C422" s="684"/>
      <c r="D422" s="683"/>
      <c r="E422" s="683"/>
      <c r="F422" s="683"/>
      <c r="G422" s="683"/>
      <c r="H422" s="682"/>
      <c r="I422" s="748"/>
      <c r="J422" s="748"/>
      <c r="K422" s="682"/>
      <c r="L422" s="682"/>
      <c r="M422" s="682"/>
      <c r="N422" s="682"/>
      <c r="O422" s="682"/>
      <c r="P422" s="682"/>
      <c r="Q422" s="682"/>
      <c r="R422" s="682"/>
      <c r="S422" s="682"/>
      <c r="T422" s="682"/>
      <c r="U422" s="682"/>
      <c r="V422" s="682"/>
      <c r="W422" s="682"/>
      <c r="X422" s="682"/>
      <c r="Y422" s="682"/>
      <c r="Z422" s="682"/>
    </row>
    <row r="423" spans="1:26" ht="15">
      <c r="A423" s="682"/>
      <c r="B423" s="683"/>
      <c r="C423" s="684"/>
      <c r="D423" s="683"/>
      <c r="E423" s="683"/>
      <c r="F423" s="683"/>
      <c r="G423" s="683"/>
      <c r="H423" s="682"/>
      <c r="I423" s="748"/>
      <c r="J423" s="748"/>
      <c r="K423" s="682"/>
      <c r="L423" s="682"/>
      <c r="M423" s="682"/>
      <c r="N423" s="682"/>
      <c r="O423" s="682"/>
      <c r="P423" s="682"/>
      <c r="Q423" s="682"/>
      <c r="R423" s="682"/>
      <c r="S423" s="682"/>
      <c r="T423" s="682"/>
      <c r="U423" s="682"/>
      <c r="V423" s="682"/>
      <c r="W423" s="682"/>
      <c r="X423" s="682"/>
      <c r="Y423" s="682"/>
      <c r="Z423" s="682"/>
    </row>
    <row r="424" spans="1:26" ht="15">
      <c r="A424" s="682"/>
      <c r="B424" s="683"/>
      <c r="C424" s="684"/>
      <c r="D424" s="683"/>
      <c r="E424" s="683"/>
      <c r="F424" s="683"/>
      <c r="G424" s="683"/>
      <c r="H424" s="682"/>
      <c r="I424" s="748"/>
      <c r="J424" s="748"/>
      <c r="K424" s="682"/>
      <c r="L424" s="682"/>
      <c r="M424" s="682"/>
      <c r="N424" s="682"/>
      <c r="O424" s="682"/>
      <c r="P424" s="682"/>
      <c r="Q424" s="682"/>
      <c r="R424" s="682"/>
      <c r="S424" s="682"/>
      <c r="T424" s="682"/>
      <c r="U424" s="682"/>
      <c r="V424" s="682"/>
      <c r="W424" s="682"/>
      <c r="X424" s="682"/>
      <c r="Y424" s="682"/>
      <c r="Z424" s="682"/>
    </row>
    <row r="425" spans="1:26" ht="15">
      <c r="A425" s="682"/>
      <c r="B425" s="683"/>
      <c r="C425" s="684"/>
      <c r="D425" s="683"/>
      <c r="E425" s="683"/>
      <c r="F425" s="683"/>
      <c r="G425" s="683"/>
      <c r="H425" s="682"/>
      <c r="I425" s="748"/>
      <c r="J425" s="748"/>
      <c r="K425" s="682"/>
      <c r="L425" s="682"/>
      <c r="M425" s="682"/>
      <c r="N425" s="682"/>
      <c r="O425" s="682"/>
      <c r="P425" s="682"/>
      <c r="Q425" s="682"/>
      <c r="R425" s="682"/>
      <c r="S425" s="682"/>
      <c r="T425" s="682"/>
      <c r="U425" s="682"/>
      <c r="V425" s="682"/>
      <c r="W425" s="682"/>
      <c r="X425" s="682"/>
      <c r="Y425" s="682"/>
      <c r="Z425" s="682"/>
    </row>
    <row r="426" spans="1:26" ht="15">
      <c r="A426" s="682"/>
      <c r="B426" s="683"/>
      <c r="C426" s="684"/>
      <c r="D426" s="683"/>
      <c r="E426" s="683"/>
      <c r="F426" s="683"/>
      <c r="G426" s="683"/>
      <c r="H426" s="682"/>
      <c r="I426" s="748"/>
      <c r="J426" s="748"/>
      <c r="K426" s="682"/>
      <c r="L426" s="682"/>
      <c r="M426" s="682"/>
      <c r="N426" s="682"/>
      <c r="O426" s="682"/>
      <c r="P426" s="682"/>
      <c r="Q426" s="682"/>
      <c r="R426" s="682"/>
      <c r="S426" s="682"/>
      <c r="T426" s="682"/>
      <c r="U426" s="682"/>
      <c r="V426" s="682"/>
      <c r="W426" s="682"/>
      <c r="X426" s="682"/>
      <c r="Y426" s="682"/>
      <c r="Z426" s="682"/>
    </row>
    <row r="427" spans="1:26" ht="15">
      <c r="A427" s="682"/>
      <c r="B427" s="683"/>
      <c r="C427" s="684"/>
      <c r="D427" s="683"/>
      <c r="E427" s="683"/>
      <c r="F427" s="683"/>
      <c r="G427" s="683"/>
      <c r="H427" s="682"/>
      <c r="I427" s="748"/>
      <c r="J427" s="748"/>
      <c r="K427" s="682"/>
      <c r="L427" s="682"/>
      <c r="M427" s="682"/>
      <c r="N427" s="682"/>
      <c r="O427" s="682"/>
      <c r="P427" s="682"/>
      <c r="Q427" s="682"/>
      <c r="R427" s="682"/>
      <c r="S427" s="682"/>
      <c r="T427" s="682"/>
      <c r="U427" s="682"/>
      <c r="V427" s="682"/>
      <c r="W427" s="682"/>
      <c r="X427" s="682"/>
      <c r="Y427" s="682"/>
      <c r="Z427" s="682"/>
    </row>
    <row r="428" spans="1:26" ht="15">
      <c r="A428" s="682"/>
      <c r="B428" s="683"/>
      <c r="C428" s="684"/>
      <c r="D428" s="683"/>
      <c r="E428" s="683"/>
      <c r="F428" s="683"/>
      <c r="G428" s="683"/>
      <c r="H428" s="682"/>
      <c r="I428" s="748"/>
      <c r="J428" s="748"/>
      <c r="K428" s="682"/>
      <c r="L428" s="682"/>
      <c r="M428" s="682"/>
      <c r="N428" s="682"/>
      <c r="O428" s="682"/>
      <c r="P428" s="682"/>
      <c r="Q428" s="682"/>
      <c r="R428" s="682"/>
      <c r="S428" s="682"/>
      <c r="T428" s="682"/>
      <c r="U428" s="682"/>
      <c r="V428" s="682"/>
      <c r="W428" s="682"/>
      <c r="X428" s="682"/>
      <c r="Y428" s="682"/>
      <c r="Z428" s="682"/>
    </row>
    <row r="429" spans="1:26" ht="15">
      <c r="A429" s="682"/>
      <c r="B429" s="683"/>
      <c r="C429" s="684"/>
      <c r="D429" s="683"/>
      <c r="E429" s="683"/>
      <c r="F429" s="683"/>
      <c r="G429" s="683"/>
      <c r="H429" s="682"/>
      <c r="I429" s="748"/>
      <c r="J429" s="748"/>
      <c r="K429" s="682"/>
      <c r="L429" s="682"/>
      <c r="M429" s="682"/>
      <c r="N429" s="682"/>
      <c r="O429" s="682"/>
      <c r="P429" s="682"/>
      <c r="Q429" s="682"/>
      <c r="R429" s="682"/>
      <c r="S429" s="682"/>
      <c r="T429" s="682"/>
      <c r="U429" s="682"/>
      <c r="V429" s="682"/>
      <c r="W429" s="682"/>
      <c r="X429" s="682"/>
      <c r="Y429" s="682"/>
      <c r="Z429" s="682"/>
    </row>
    <row r="430" spans="1:26" ht="15">
      <c r="A430" s="682"/>
      <c r="B430" s="683"/>
      <c r="C430" s="684"/>
      <c r="D430" s="683"/>
      <c r="E430" s="683"/>
      <c r="F430" s="683"/>
      <c r="G430" s="683"/>
      <c r="H430" s="682"/>
      <c r="I430" s="748"/>
      <c r="J430" s="748"/>
      <c r="K430" s="682"/>
      <c r="L430" s="682"/>
      <c r="M430" s="682"/>
      <c r="N430" s="682"/>
      <c r="O430" s="682"/>
      <c r="P430" s="682"/>
      <c r="Q430" s="682"/>
      <c r="R430" s="682"/>
      <c r="S430" s="682"/>
      <c r="T430" s="682"/>
      <c r="U430" s="682"/>
      <c r="V430" s="682"/>
      <c r="W430" s="682"/>
      <c r="X430" s="682"/>
      <c r="Y430" s="682"/>
      <c r="Z430" s="682"/>
    </row>
    <row r="431" spans="1:26" ht="15">
      <c r="A431" s="682"/>
      <c r="B431" s="683"/>
      <c r="C431" s="684"/>
      <c r="D431" s="683"/>
      <c r="E431" s="683"/>
      <c r="F431" s="683"/>
      <c r="G431" s="683"/>
      <c r="H431" s="682"/>
      <c r="I431" s="748"/>
      <c r="J431" s="748"/>
      <c r="K431" s="682"/>
      <c r="L431" s="682"/>
      <c r="M431" s="682"/>
      <c r="N431" s="682"/>
      <c r="O431" s="682"/>
      <c r="P431" s="682"/>
      <c r="Q431" s="682"/>
      <c r="R431" s="682"/>
      <c r="S431" s="682"/>
      <c r="T431" s="682"/>
      <c r="U431" s="682"/>
      <c r="V431" s="682"/>
      <c r="W431" s="682"/>
      <c r="X431" s="682"/>
      <c r="Y431" s="682"/>
      <c r="Z431" s="682"/>
    </row>
    <row r="432" spans="1:26" ht="15">
      <c r="A432" s="682"/>
      <c r="B432" s="683"/>
      <c r="C432" s="684"/>
      <c r="D432" s="683"/>
      <c r="E432" s="683"/>
      <c r="F432" s="683"/>
      <c r="G432" s="683"/>
      <c r="H432" s="682"/>
      <c r="I432" s="748"/>
      <c r="J432" s="748"/>
      <c r="K432" s="682"/>
      <c r="L432" s="682"/>
      <c r="M432" s="682"/>
      <c r="N432" s="682"/>
      <c r="O432" s="682"/>
      <c r="P432" s="682"/>
      <c r="Q432" s="682"/>
      <c r="R432" s="682"/>
      <c r="S432" s="682"/>
      <c r="T432" s="682"/>
      <c r="U432" s="682"/>
      <c r="V432" s="682"/>
      <c r="W432" s="682"/>
      <c r="X432" s="682"/>
      <c r="Y432" s="682"/>
      <c r="Z432" s="682"/>
    </row>
    <row r="433" spans="1:26" ht="15">
      <c r="A433" s="682"/>
      <c r="B433" s="683"/>
      <c r="C433" s="684"/>
      <c r="D433" s="683"/>
      <c r="E433" s="683"/>
      <c r="F433" s="683"/>
      <c r="G433" s="683"/>
      <c r="H433" s="682"/>
      <c r="I433" s="748"/>
      <c r="J433" s="748"/>
      <c r="K433" s="682"/>
      <c r="L433" s="682"/>
      <c r="M433" s="682"/>
      <c r="N433" s="682"/>
      <c r="O433" s="682"/>
      <c r="P433" s="682"/>
      <c r="Q433" s="682"/>
      <c r="R433" s="682"/>
      <c r="S433" s="682"/>
      <c r="T433" s="682"/>
      <c r="U433" s="682"/>
      <c r="V433" s="682"/>
      <c r="W433" s="682"/>
      <c r="X433" s="682"/>
      <c r="Y433" s="682"/>
      <c r="Z433" s="682"/>
    </row>
    <row r="434" spans="1:26" ht="15">
      <c r="A434" s="682"/>
      <c r="B434" s="683"/>
      <c r="C434" s="684"/>
      <c r="D434" s="683"/>
      <c r="E434" s="683"/>
      <c r="F434" s="683"/>
      <c r="G434" s="683"/>
      <c r="H434" s="682"/>
      <c r="I434" s="748"/>
      <c r="J434" s="748"/>
      <c r="K434" s="682"/>
      <c r="L434" s="682"/>
      <c r="M434" s="682"/>
      <c r="N434" s="682"/>
      <c r="O434" s="682"/>
      <c r="P434" s="682"/>
      <c r="Q434" s="682"/>
      <c r="R434" s="682"/>
      <c r="S434" s="682"/>
      <c r="T434" s="682"/>
      <c r="U434" s="682"/>
      <c r="V434" s="682"/>
      <c r="W434" s="682"/>
      <c r="X434" s="682"/>
      <c r="Y434" s="682"/>
      <c r="Z434" s="682"/>
    </row>
    <row r="435" spans="1:26" ht="15">
      <c r="A435" s="682"/>
      <c r="B435" s="683"/>
      <c r="C435" s="684"/>
      <c r="D435" s="683"/>
      <c r="E435" s="683"/>
      <c r="F435" s="683"/>
      <c r="G435" s="683"/>
      <c r="H435" s="682"/>
      <c r="I435" s="748"/>
      <c r="J435" s="748"/>
      <c r="K435" s="682"/>
      <c r="L435" s="682"/>
      <c r="M435" s="682"/>
      <c r="N435" s="682"/>
      <c r="O435" s="682"/>
      <c r="P435" s="682"/>
      <c r="Q435" s="682"/>
      <c r="R435" s="682"/>
      <c r="S435" s="682"/>
      <c r="T435" s="682"/>
      <c r="U435" s="682"/>
      <c r="V435" s="682"/>
      <c r="W435" s="682"/>
      <c r="X435" s="682"/>
      <c r="Y435" s="682"/>
      <c r="Z435" s="682"/>
    </row>
    <row r="436" spans="1:26" ht="15">
      <c r="A436" s="682"/>
      <c r="B436" s="683"/>
      <c r="C436" s="684"/>
      <c r="D436" s="683"/>
      <c r="E436" s="683"/>
      <c r="F436" s="683"/>
      <c r="G436" s="683"/>
      <c r="H436" s="682"/>
      <c r="I436" s="748"/>
      <c r="J436" s="748"/>
      <c r="K436" s="682"/>
      <c r="L436" s="682"/>
      <c r="M436" s="682"/>
      <c r="N436" s="682"/>
      <c r="O436" s="682"/>
      <c r="P436" s="682"/>
      <c r="Q436" s="682"/>
      <c r="R436" s="682"/>
      <c r="S436" s="682"/>
      <c r="T436" s="682"/>
      <c r="U436" s="682"/>
      <c r="V436" s="682"/>
      <c r="W436" s="682"/>
      <c r="X436" s="682"/>
      <c r="Y436" s="682"/>
      <c r="Z436" s="682"/>
    </row>
    <row r="437" spans="1:26" ht="15">
      <c r="A437" s="682"/>
      <c r="B437" s="683"/>
      <c r="C437" s="684"/>
      <c r="D437" s="683"/>
      <c r="E437" s="683"/>
      <c r="F437" s="683"/>
      <c r="G437" s="683"/>
      <c r="H437" s="682"/>
      <c r="I437" s="748"/>
      <c r="J437" s="748"/>
      <c r="K437" s="682"/>
      <c r="L437" s="682"/>
      <c r="M437" s="682"/>
      <c r="N437" s="682"/>
      <c r="O437" s="682"/>
      <c r="P437" s="682"/>
      <c r="Q437" s="682"/>
      <c r="R437" s="682"/>
      <c r="S437" s="682"/>
      <c r="T437" s="682"/>
      <c r="U437" s="682"/>
      <c r="V437" s="682"/>
      <c r="W437" s="682"/>
      <c r="X437" s="682"/>
      <c r="Y437" s="682"/>
      <c r="Z437" s="682"/>
    </row>
    <row r="438" spans="1:26" ht="15">
      <c r="A438" s="682"/>
      <c r="B438" s="683"/>
      <c r="C438" s="684"/>
      <c r="D438" s="683"/>
      <c r="E438" s="683"/>
      <c r="F438" s="683"/>
      <c r="G438" s="683"/>
      <c r="H438" s="682"/>
      <c r="I438" s="748"/>
      <c r="J438" s="748"/>
      <c r="K438" s="682"/>
      <c r="L438" s="682"/>
      <c r="M438" s="682"/>
      <c r="N438" s="682"/>
      <c r="O438" s="682"/>
      <c r="P438" s="682"/>
      <c r="Q438" s="682"/>
      <c r="R438" s="682"/>
      <c r="S438" s="682"/>
      <c r="T438" s="682"/>
      <c r="U438" s="682"/>
      <c r="V438" s="682"/>
      <c r="W438" s="682"/>
      <c r="X438" s="682"/>
      <c r="Y438" s="682"/>
      <c r="Z438" s="682"/>
    </row>
    <row r="439" spans="1:26" ht="15">
      <c r="A439" s="682"/>
      <c r="B439" s="683"/>
      <c r="C439" s="684"/>
      <c r="D439" s="683"/>
      <c r="E439" s="683"/>
      <c r="F439" s="683"/>
      <c r="G439" s="683"/>
      <c r="H439" s="682"/>
      <c r="I439" s="748"/>
      <c r="J439" s="748"/>
      <c r="K439" s="682"/>
      <c r="L439" s="682"/>
      <c r="M439" s="682"/>
      <c r="N439" s="682"/>
      <c r="O439" s="682"/>
      <c r="P439" s="682"/>
      <c r="Q439" s="682"/>
      <c r="R439" s="682"/>
      <c r="S439" s="682"/>
      <c r="T439" s="682"/>
      <c r="U439" s="682"/>
      <c r="V439" s="682"/>
      <c r="W439" s="682"/>
      <c r="X439" s="682"/>
      <c r="Y439" s="682"/>
      <c r="Z439" s="682"/>
    </row>
    <row r="440" spans="1:26" ht="15">
      <c r="A440" s="682"/>
      <c r="B440" s="683"/>
      <c r="C440" s="684"/>
      <c r="D440" s="683"/>
      <c r="E440" s="683"/>
      <c r="F440" s="683"/>
      <c r="G440" s="683"/>
      <c r="H440" s="682"/>
      <c r="I440" s="748"/>
      <c r="J440" s="748"/>
      <c r="K440" s="682"/>
      <c r="L440" s="682"/>
      <c r="M440" s="682"/>
      <c r="N440" s="682"/>
      <c r="O440" s="682"/>
      <c r="P440" s="682"/>
      <c r="Q440" s="682"/>
      <c r="R440" s="682"/>
      <c r="S440" s="682"/>
      <c r="T440" s="682"/>
      <c r="U440" s="682"/>
      <c r="V440" s="682"/>
      <c r="W440" s="682"/>
      <c r="X440" s="682"/>
      <c r="Y440" s="682"/>
      <c r="Z440" s="682"/>
    </row>
    <row r="441" spans="1:26" ht="15">
      <c r="A441" s="682"/>
      <c r="B441" s="683"/>
      <c r="C441" s="684"/>
      <c r="D441" s="683"/>
      <c r="E441" s="683"/>
      <c r="F441" s="683"/>
      <c r="G441" s="683"/>
      <c r="H441" s="682"/>
      <c r="I441" s="748"/>
      <c r="J441" s="748"/>
      <c r="K441" s="682"/>
      <c r="L441" s="682"/>
      <c r="M441" s="682"/>
      <c r="N441" s="682"/>
      <c r="O441" s="682"/>
      <c r="P441" s="682"/>
      <c r="Q441" s="682"/>
      <c r="R441" s="682"/>
      <c r="S441" s="682"/>
      <c r="T441" s="682"/>
      <c r="U441" s="682"/>
      <c r="V441" s="682"/>
      <c r="W441" s="682"/>
      <c r="X441" s="682"/>
      <c r="Y441" s="682"/>
      <c r="Z441" s="682"/>
    </row>
    <row r="442" spans="1:26" ht="15">
      <c r="A442" s="682"/>
      <c r="B442" s="683"/>
      <c r="C442" s="684"/>
      <c r="D442" s="683"/>
      <c r="E442" s="683"/>
      <c r="F442" s="683"/>
      <c r="G442" s="683"/>
      <c r="H442" s="682"/>
      <c r="I442" s="748"/>
      <c r="J442" s="748"/>
      <c r="K442" s="682"/>
      <c r="L442" s="682"/>
      <c r="M442" s="682"/>
      <c r="N442" s="682"/>
      <c r="O442" s="682"/>
      <c r="P442" s="682"/>
      <c r="Q442" s="682"/>
      <c r="R442" s="682"/>
      <c r="S442" s="682"/>
      <c r="T442" s="682"/>
      <c r="U442" s="682"/>
      <c r="V442" s="682"/>
      <c r="W442" s="682"/>
      <c r="X442" s="682"/>
      <c r="Y442" s="682"/>
      <c r="Z442" s="682"/>
    </row>
    <row r="443" spans="1:26" ht="15">
      <c r="A443" s="682"/>
      <c r="B443" s="683"/>
      <c r="C443" s="684"/>
      <c r="D443" s="683"/>
      <c r="E443" s="683"/>
      <c r="F443" s="683"/>
      <c r="G443" s="683"/>
      <c r="H443" s="682"/>
      <c r="I443" s="748"/>
      <c r="J443" s="748"/>
      <c r="K443" s="682"/>
      <c r="L443" s="682"/>
      <c r="M443" s="682"/>
      <c r="N443" s="682"/>
      <c r="O443" s="682"/>
      <c r="P443" s="682"/>
      <c r="Q443" s="682"/>
      <c r="R443" s="682"/>
      <c r="S443" s="682"/>
      <c r="T443" s="682"/>
      <c r="U443" s="682"/>
      <c r="V443" s="682"/>
      <c r="W443" s="682"/>
      <c r="X443" s="682"/>
      <c r="Y443" s="682"/>
      <c r="Z443" s="682"/>
    </row>
    <row r="444" spans="1:26" ht="15">
      <c r="A444" s="682"/>
      <c r="B444" s="683"/>
      <c r="C444" s="684"/>
      <c r="D444" s="683"/>
      <c r="E444" s="683"/>
      <c r="F444" s="683"/>
      <c r="G444" s="683"/>
      <c r="H444" s="682"/>
      <c r="I444" s="748"/>
      <c r="J444" s="748"/>
      <c r="K444" s="682"/>
      <c r="L444" s="682"/>
      <c r="M444" s="682"/>
      <c r="N444" s="682"/>
      <c r="O444" s="682"/>
      <c r="P444" s="682"/>
      <c r="Q444" s="682"/>
      <c r="R444" s="682"/>
      <c r="S444" s="682"/>
      <c r="T444" s="682"/>
      <c r="U444" s="682"/>
      <c r="V444" s="682"/>
      <c r="W444" s="682"/>
      <c r="X444" s="682"/>
      <c r="Y444" s="682"/>
      <c r="Z444" s="682"/>
    </row>
    <row r="445" spans="1:26" ht="15">
      <c r="A445" s="682"/>
      <c r="B445" s="683"/>
      <c r="C445" s="684"/>
      <c r="D445" s="683"/>
      <c r="E445" s="683"/>
      <c r="F445" s="683"/>
      <c r="G445" s="683"/>
      <c r="H445" s="682"/>
      <c r="I445" s="748"/>
      <c r="J445" s="748"/>
      <c r="K445" s="682"/>
      <c r="L445" s="682"/>
      <c r="M445" s="682"/>
      <c r="N445" s="682"/>
      <c r="O445" s="682"/>
      <c r="P445" s="682"/>
      <c r="Q445" s="682"/>
      <c r="R445" s="682"/>
      <c r="S445" s="682"/>
      <c r="T445" s="682"/>
      <c r="U445" s="682"/>
      <c r="V445" s="682"/>
      <c r="W445" s="682"/>
      <c r="X445" s="682"/>
      <c r="Y445" s="682"/>
      <c r="Z445" s="682"/>
    </row>
    <row r="446" spans="1:26" ht="15">
      <c r="A446" s="682"/>
      <c r="B446" s="683"/>
      <c r="C446" s="684"/>
      <c r="D446" s="683"/>
      <c r="E446" s="683"/>
      <c r="F446" s="683"/>
      <c r="G446" s="683"/>
      <c r="H446" s="682"/>
      <c r="I446" s="748"/>
      <c r="J446" s="748"/>
      <c r="K446" s="682"/>
      <c r="L446" s="682"/>
      <c r="M446" s="682"/>
      <c r="N446" s="682"/>
      <c r="O446" s="682"/>
      <c r="P446" s="682"/>
      <c r="Q446" s="682"/>
      <c r="R446" s="682"/>
      <c r="S446" s="682"/>
      <c r="T446" s="682"/>
      <c r="U446" s="682"/>
      <c r="V446" s="682"/>
      <c r="W446" s="682"/>
      <c r="X446" s="682"/>
      <c r="Y446" s="682"/>
      <c r="Z446" s="682"/>
    </row>
    <row r="447" spans="1:26" ht="15">
      <c r="A447" s="682"/>
      <c r="B447" s="683"/>
      <c r="C447" s="684"/>
      <c r="D447" s="683"/>
      <c r="E447" s="683"/>
      <c r="F447" s="683"/>
      <c r="G447" s="683"/>
      <c r="H447" s="682"/>
      <c r="I447" s="748"/>
      <c r="J447" s="748"/>
      <c r="K447" s="682"/>
      <c r="L447" s="682"/>
      <c r="M447" s="682"/>
      <c r="N447" s="682"/>
      <c r="O447" s="682"/>
      <c r="P447" s="682"/>
      <c r="Q447" s="682"/>
      <c r="R447" s="682"/>
      <c r="S447" s="682"/>
      <c r="T447" s="682"/>
      <c r="U447" s="682"/>
      <c r="V447" s="682"/>
      <c r="W447" s="682"/>
      <c r="X447" s="682"/>
      <c r="Y447" s="682"/>
      <c r="Z447" s="682"/>
    </row>
    <row r="448" spans="1:26" ht="15">
      <c r="A448" s="682"/>
      <c r="B448" s="683"/>
      <c r="C448" s="684"/>
      <c r="D448" s="683"/>
      <c r="E448" s="683"/>
      <c r="F448" s="683"/>
      <c r="G448" s="683"/>
      <c r="H448" s="682"/>
      <c r="I448" s="748"/>
      <c r="J448" s="748"/>
      <c r="K448" s="682"/>
      <c r="L448" s="682"/>
      <c r="M448" s="682"/>
      <c r="N448" s="682"/>
      <c r="O448" s="682"/>
      <c r="P448" s="682"/>
      <c r="Q448" s="682"/>
      <c r="R448" s="682"/>
      <c r="S448" s="682"/>
      <c r="T448" s="682"/>
      <c r="U448" s="682"/>
      <c r="V448" s="682"/>
      <c r="W448" s="682"/>
      <c r="X448" s="682"/>
      <c r="Y448" s="682"/>
      <c r="Z448" s="682"/>
    </row>
    <row r="449" spans="1:26" ht="15">
      <c r="A449" s="682"/>
      <c r="B449" s="683"/>
      <c r="C449" s="684"/>
      <c r="D449" s="683"/>
      <c r="E449" s="683"/>
      <c r="F449" s="683"/>
      <c r="G449" s="683"/>
      <c r="H449" s="682"/>
      <c r="I449" s="748"/>
      <c r="J449" s="748"/>
      <c r="K449" s="682"/>
      <c r="L449" s="682"/>
      <c r="M449" s="682"/>
      <c r="N449" s="682"/>
      <c r="O449" s="682"/>
      <c r="P449" s="682"/>
      <c r="Q449" s="682"/>
      <c r="R449" s="682"/>
      <c r="S449" s="682"/>
      <c r="T449" s="682"/>
      <c r="U449" s="682"/>
      <c r="V449" s="682"/>
      <c r="W449" s="682"/>
      <c r="X449" s="682"/>
      <c r="Y449" s="682"/>
      <c r="Z449" s="682"/>
    </row>
    <row r="450" spans="1:26" ht="15">
      <c r="A450" s="682"/>
      <c r="B450" s="683"/>
      <c r="C450" s="684"/>
      <c r="D450" s="683"/>
      <c r="E450" s="683"/>
      <c r="F450" s="683"/>
      <c r="G450" s="683"/>
      <c r="H450" s="682"/>
      <c r="I450" s="748"/>
      <c r="J450" s="748"/>
      <c r="K450" s="682"/>
      <c r="L450" s="682"/>
      <c r="M450" s="682"/>
      <c r="N450" s="682"/>
      <c r="O450" s="682"/>
      <c r="P450" s="682"/>
      <c r="Q450" s="682"/>
      <c r="R450" s="682"/>
      <c r="S450" s="682"/>
      <c r="T450" s="682"/>
      <c r="U450" s="682"/>
      <c r="V450" s="682"/>
      <c r="W450" s="682"/>
      <c r="X450" s="682"/>
      <c r="Y450" s="682"/>
      <c r="Z450" s="682"/>
    </row>
    <row r="451" spans="1:26" ht="15">
      <c r="A451" s="682"/>
      <c r="B451" s="683"/>
      <c r="C451" s="684"/>
      <c r="D451" s="683"/>
      <c r="E451" s="683"/>
      <c r="F451" s="683"/>
      <c r="G451" s="683"/>
      <c r="H451" s="682"/>
      <c r="I451" s="748"/>
      <c r="J451" s="748"/>
      <c r="K451" s="682"/>
      <c r="L451" s="682"/>
      <c r="M451" s="682"/>
      <c r="N451" s="682"/>
      <c r="O451" s="682"/>
      <c r="P451" s="682"/>
      <c r="Q451" s="682"/>
      <c r="R451" s="682"/>
      <c r="S451" s="682"/>
      <c r="T451" s="682"/>
      <c r="U451" s="682"/>
      <c r="V451" s="682"/>
      <c r="W451" s="682"/>
      <c r="X451" s="682"/>
      <c r="Y451" s="682"/>
      <c r="Z451" s="682"/>
    </row>
    <row r="452" spans="1:26" ht="15">
      <c r="A452" s="682"/>
      <c r="B452" s="683"/>
      <c r="C452" s="684"/>
      <c r="D452" s="683"/>
      <c r="E452" s="683"/>
      <c r="F452" s="683"/>
      <c r="G452" s="683"/>
      <c r="H452" s="682"/>
      <c r="I452" s="748"/>
      <c r="J452" s="748"/>
      <c r="K452" s="682"/>
      <c r="L452" s="682"/>
      <c r="M452" s="682"/>
      <c r="N452" s="682"/>
      <c r="O452" s="682"/>
      <c r="P452" s="682"/>
      <c r="Q452" s="682"/>
      <c r="R452" s="682"/>
      <c r="S452" s="682"/>
      <c r="T452" s="682"/>
      <c r="U452" s="682"/>
      <c r="V452" s="682"/>
      <c r="W452" s="682"/>
      <c r="X452" s="682"/>
      <c r="Y452" s="682"/>
      <c r="Z452" s="682"/>
    </row>
    <row r="453" spans="1:26" ht="15">
      <c r="A453" s="682"/>
      <c r="B453" s="683"/>
      <c r="C453" s="684"/>
      <c r="D453" s="683"/>
      <c r="E453" s="683"/>
      <c r="F453" s="683"/>
      <c r="G453" s="683"/>
      <c r="H453" s="682"/>
      <c r="I453" s="748"/>
      <c r="J453" s="748"/>
      <c r="K453" s="682"/>
      <c r="L453" s="682"/>
      <c r="M453" s="682"/>
      <c r="N453" s="682"/>
      <c r="O453" s="682"/>
      <c r="P453" s="682"/>
      <c r="Q453" s="682"/>
      <c r="R453" s="682"/>
      <c r="S453" s="682"/>
      <c r="T453" s="682"/>
      <c r="U453" s="682"/>
      <c r="V453" s="682"/>
      <c r="W453" s="682"/>
      <c r="X453" s="682"/>
      <c r="Y453" s="682"/>
      <c r="Z453" s="682"/>
    </row>
    <row r="454" spans="1:26" ht="15">
      <c r="A454" s="682"/>
      <c r="B454" s="683"/>
      <c r="C454" s="684"/>
      <c r="D454" s="683"/>
      <c r="E454" s="683"/>
      <c r="F454" s="683"/>
      <c r="G454" s="683"/>
      <c r="H454" s="682"/>
      <c r="I454" s="748"/>
      <c r="J454" s="748"/>
      <c r="K454" s="682"/>
      <c r="L454" s="682"/>
      <c r="M454" s="682"/>
      <c r="N454" s="682"/>
      <c r="O454" s="682"/>
      <c r="P454" s="682"/>
      <c r="Q454" s="682"/>
      <c r="R454" s="682"/>
      <c r="S454" s="682"/>
      <c r="T454" s="682"/>
      <c r="U454" s="682"/>
      <c r="V454" s="682"/>
      <c r="W454" s="682"/>
      <c r="X454" s="682"/>
      <c r="Y454" s="682"/>
      <c r="Z454" s="682"/>
    </row>
    <row r="455" spans="1:26" ht="15">
      <c r="A455" s="682"/>
      <c r="B455" s="683"/>
      <c r="C455" s="684"/>
      <c r="D455" s="683"/>
      <c r="E455" s="683"/>
      <c r="F455" s="683"/>
      <c r="G455" s="683"/>
      <c r="H455" s="682"/>
      <c r="I455" s="748"/>
      <c r="J455" s="748"/>
      <c r="K455" s="682"/>
      <c r="L455" s="682"/>
      <c r="M455" s="682"/>
      <c r="N455" s="682"/>
      <c r="O455" s="682"/>
      <c r="P455" s="682"/>
      <c r="Q455" s="682"/>
      <c r="R455" s="682"/>
      <c r="S455" s="682"/>
      <c r="T455" s="682"/>
      <c r="U455" s="682"/>
      <c r="V455" s="682"/>
      <c r="W455" s="682"/>
      <c r="X455" s="682"/>
      <c r="Y455" s="682"/>
      <c r="Z455" s="682"/>
    </row>
    <row r="456" spans="1:26" ht="15">
      <c r="A456" s="682"/>
      <c r="B456" s="683"/>
      <c r="C456" s="684"/>
      <c r="D456" s="683"/>
      <c r="E456" s="683"/>
      <c r="F456" s="683"/>
      <c r="G456" s="683"/>
      <c r="H456" s="682"/>
      <c r="I456" s="748"/>
      <c r="J456" s="748"/>
      <c r="K456" s="682"/>
      <c r="L456" s="682"/>
      <c r="M456" s="682"/>
      <c r="N456" s="682"/>
      <c r="O456" s="682"/>
      <c r="P456" s="682"/>
      <c r="Q456" s="682"/>
      <c r="R456" s="682"/>
      <c r="S456" s="682"/>
      <c r="T456" s="682"/>
      <c r="U456" s="682"/>
      <c r="V456" s="682"/>
      <c r="W456" s="682"/>
      <c r="X456" s="682"/>
      <c r="Y456" s="682"/>
      <c r="Z456" s="682"/>
    </row>
    <row r="457" spans="1:26" ht="15">
      <c r="A457" s="682"/>
      <c r="B457" s="683"/>
      <c r="C457" s="684"/>
      <c r="D457" s="683"/>
      <c r="E457" s="683"/>
      <c r="F457" s="683"/>
      <c r="G457" s="683"/>
      <c r="H457" s="682"/>
      <c r="I457" s="748"/>
      <c r="J457" s="748"/>
      <c r="K457" s="682"/>
      <c r="L457" s="682"/>
      <c r="M457" s="682"/>
      <c r="N457" s="682"/>
      <c r="O457" s="682"/>
      <c r="P457" s="682"/>
      <c r="Q457" s="682"/>
      <c r="R457" s="682"/>
      <c r="S457" s="682"/>
      <c r="T457" s="682"/>
      <c r="U457" s="682"/>
      <c r="V457" s="682"/>
      <c r="W457" s="682"/>
      <c r="X457" s="682"/>
      <c r="Y457" s="682"/>
      <c r="Z457" s="682"/>
    </row>
    <row r="458" spans="1:26" ht="15">
      <c r="A458" s="682"/>
      <c r="B458" s="683"/>
      <c r="C458" s="684"/>
      <c r="D458" s="683"/>
      <c r="E458" s="683"/>
      <c r="F458" s="683"/>
      <c r="G458" s="683"/>
      <c r="H458" s="682"/>
      <c r="I458" s="748"/>
      <c r="J458" s="748"/>
      <c r="K458" s="682"/>
      <c r="L458" s="682"/>
      <c r="M458" s="682"/>
      <c r="N458" s="682"/>
      <c r="O458" s="682"/>
      <c r="P458" s="682"/>
      <c r="Q458" s="682"/>
      <c r="R458" s="682"/>
      <c r="S458" s="682"/>
      <c r="T458" s="682"/>
      <c r="U458" s="682"/>
      <c r="V458" s="682"/>
      <c r="W458" s="682"/>
      <c r="X458" s="682"/>
      <c r="Y458" s="682"/>
      <c r="Z458" s="682"/>
    </row>
    <row r="459" spans="1:26" ht="15">
      <c r="A459" s="682"/>
      <c r="B459" s="683"/>
      <c r="C459" s="684"/>
      <c r="D459" s="683"/>
      <c r="E459" s="683"/>
      <c r="F459" s="683"/>
      <c r="G459" s="683"/>
      <c r="H459" s="682"/>
      <c r="I459" s="748"/>
      <c r="J459" s="748"/>
      <c r="K459" s="682"/>
      <c r="L459" s="682"/>
      <c r="M459" s="682"/>
      <c r="N459" s="682"/>
      <c r="O459" s="682"/>
      <c r="P459" s="682"/>
      <c r="Q459" s="682"/>
      <c r="R459" s="682"/>
      <c r="S459" s="682"/>
      <c r="T459" s="682"/>
      <c r="U459" s="682"/>
      <c r="V459" s="682"/>
      <c r="W459" s="682"/>
      <c r="X459" s="682"/>
      <c r="Y459" s="682"/>
      <c r="Z459" s="682"/>
    </row>
    <row r="460" spans="1:26" ht="15">
      <c r="A460" s="682"/>
      <c r="B460" s="683"/>
      <c r="C460" s="684"/>
      <c r="D460" s="683"/>
      <c r="E460" s="683"/>
      <c r="F460" s="683"/>
      <c r="G460" s="683"/>
      <c r="H460" s="682"/>
      <c r="I460" s="748"/>
      <c r="J460" s="748"/>
      <c r="K460" s="682"/>
      <c r="L460" s="682"/>
      <c r="M460" s="682"/>
      <c r="N460" s="682"/>
      <c r="O460" s="682"/>
      <c r="P460" s="682"/>
      <c r="Q460" s="682"/>
      <c r="R460" s="682"/>
      <c r="S460" s="682"/>
      <c r="T460" s="682"/>
      <c r="U460" s="682"/>
      <c r="V460" s="682"/>
      <c r="W460" s="682"/>
      <c r="X460" s="682"/>
      <c r="Y460" s="682"/>
      <c r="Z460" s="682"/>
    </row>
    <row r="461" spans="1:26" ht="15">
      <c r="A461" s="682"/>
      <c r="B461" s="683"/>
      <c r="C461" s="684"/>
      <c r="D461" s="683"/>
      <c r="E461" s="683"/>
      <c r="F461" s="683"/>
      <c r="G461" s="683"/>
      <c r="H461" s="682"/>
      <c r="I461" s="748"/>
      <c r="J461" s="748"/>
      <c r="K461" s="682"/>
      <c r="L461" s="682"/>
      <c r="M461" s="682"/>
      <c r="N461" s="682"/>
      <c r="O461" s="682"/>
      <c r="P461" s="682"/>
      <c r="Q461" s="682"/>
      <c r="R461" s="682"/>
      <c r="S461" s="682"/>
      <c r="T461" s="682"/>
      <c r="U461" s="682"/>
      <c r="V461" s="682"/>
      <c r="W461" s="682"/>
      <c r="X461" s="682"/>
      <c r="Y461" s="682"/>
      <c r="Z461" s="682"/>
    </row>
    <row r="462" spans="1:26" ht="15">
      <c r="A462" s="682"/>
      <c r="B462" s="683"/>
      <c r="C462" s="684"/>
      <c r="D462" s="683"/>
      <c r="E462" s="683"/>
      <c r="F462" s="683"/>
      <c r="G462" s="683"/>
      <c r="H462" s="682"/>
      <c r="I462" s="748"/>
      <c r="J462" s="748"/>
      <c r="K462" s="682"/>
      <c r="L462" s="682"/>
      <c r="M462" s="682"/>
      <c r="N462" s="682"/>
      <c r="O462" s="682"/>
      <c r="P462" s="682"/>
      <c r="Q462" s="682"/>
      <c r="R462" s="682"/>
      <c r="S462" s="682"/>
      <c r="T462" s="682"/>
      <c r="U462" s="682"/>
      <c r="V462" s="682"/>
      <c r="W462" s="682"/>
      <c r="X462" s="682"/>
      <c r="Y462" s="682"/>
      <c r="Z462" s="682"/>
    </row>
    <row r="463" spans="1:26" ht="15">
      <c r="A463" s="682"/>
      <c r="B463" s="683"/>
      <c r="C463" s="684"/>
      <c r="D463" s="683"/>
      <c r="E463" s="683"/>
      <c r="F463" s="683"/>
      <c r="G463" s="683"/>
      <c r="H463" s="682"/>
      <c r="I463" s="748"/>
      <c r="J463" s="748"/>
      <c r="K463" s="682"/>
      <c r="L463" s="682"/>
      <c r="M463" s="682"/>
      <c r="N463" s="682"/>
      <c r="O463" s="682"/>
      <c r="P463" s="682"/>
      <c r="Q463" s="682"/>
      <c r="R463" s="682"/>
      <c r="S463" s="682"/>
      <c r="T463" s="682"/>
      <c r="U463" s="682"/>
      <c r="V463" s="682"/>
      <c r="W463" s="682"/>
      <c r="X463" s="682"/>
      <c r="Y463" s="682"/>
      <c r="Z463" s="682"/>
    </row>
    <row r="464" spans="1:26" ht="15">
      <c r="A464" s="682"/>
      <c r="B464" s="683"/>
      <c r="C464" s="684"/>
      <c r="D464" s="683"/>
      <c r="E464" s="683"/>
      <c r="F464" s="683"/>
      <c r="G464" s="683"/>
      <c r="H464" s="682"/>
      <c r="I464" s="748"/>
      <c r="J464" s="748"/>
      <c r="K464" s="682"/>
      <c r="L464" s="682"/>
      <c r="M464" s="682"/>
      <c r="N464" s="682"/>
      <c r="O464" s="682"/>
      <c r="P464" s="682"/>
      <c r="Q464" s="682"/>
      <c r="R464" s="682"/>
      <c r="S464" s="682"/>
      <c r="T464" s="682"/>
      <c r="U464" s="682"/>
      <c r="V464" s="682"/>
      <c r="W464" s="682"/>
      <c r="X464" s="682"/>
      <c r="Y464" s="682"/>
      <c r="Z464" s="682"/>
    </row>
    <row r="465" spans="1:26" ht="15">
      <c r="A465" s="682"/>
      <c r="B465" s="683"/>
      <c r="C465" s="684"/>
      <c r="D465" s="683"/>
      <c r="E465" s="683"/>
      <c r="F465" s="683"/>
      <c r="G465" s="683"/>
      <c r="H465" s="682"/>
      <c r="I465" s="748"/>
      <c r="J465" s="748"/>
      <c r="K465" s="682"/>
      <c r="L465" s="682"/>
      <c r="M465" s="682"/>
      <c r="N465" s="682"/>
      <c r="O465" s="682"/>
      <c r="P465" s="682"/>
      <c r="Q465" s="682"/>
      <c r="R465" s="682"/>
      <c r="S465" s="682"/>
      <c r="T465" s="682"/>
      <c r="U465" s="682"/>
      <c r="V465" s="682"/>
      <c r="W465" s="682"/>
      <c r="X465" s="682"/>
      <c r="Y465" s="682"/>
      <c r="Z465" s="682"/>
    </row>
    <row r="466" spans="1:26" ht="15">
      <c r="A466" s="682"/>
      <c r="B466" s="683"/>
      <c r="C466" s="684"/>
      <c r="D466" s="683"/>
      <c r="E466" s="683"/>
      <c r="F466" s="683"/>
      <c r="G466" s="683"/>
      <c r="H466" s="682"/>
      <c r="I466" s="748"/>
      <c r="J466" s="748"/>
      <c r="K466" s="682"/>
      <c r="L466" s="682"/>
      <c r="M466" s="682"/>
      <c r="N466" s="682"/>
      <c r="O466" s="682"/>
      <c r="P466" s="682"/>
      <c r="Q466" s="682"/>
      <c r="R466" s="682"/>
      <c r="S466" s="682"/>
      <c r="T466" s="682"/>
      <c r="U466" s="682"/>
      <c r="V466" s="682"/>
      <c r="W466" s="682"/>
      <c r="X466" s="682"/>
      <c r="Y466" s="682"/>
      <c r="Z466" s="682"/>
    </row>
    <row r="467" spans="1:26" ht="15">
      <c r="A467" s="682"/>
      <c r="B467" s="683"/>
      <c r="C467" s="684"/>
      <c r="D467" s="683"/>
      <c r="E467" s="683"/>
      <c r="F467" s="683"/>
      <c r="G467" s="683"/>
      <c r="H467" s="682"/>
      <c r="I467" s="748"/>
      <c r="J467" s="748"/>
      <c r="K467" s="682"/>
      <c r="L467" s="682"/>
      <c r="M467" s="682"/>
      <c r="N467" s="682"/>
      <c r="O467" s="682"/>
      <c r="P467" s="682"/>
      <c r="Q467" s="682"/>
      <c r="R467" s="682"/>
      <c r="S467" s="682"/>
      <c r="T467" s="682"/>
      <c r="U467" s="682"/>
      <c r="V467" s="682"/>
      <c r="W467" s="682"/>
      <c r="X467" s="682"/>
      <c r="Y467" s="682"/>
      <c r="Z467" s="682"/>
    </row>
    <row r="468" spans="1:26" ht="15">
      <c r="A468" s="682"/>
      <c r="B468" s="683"/>
      <c r="C468" s="684"/>
      <c r="D468" s="683"/>
      <c r="E468" s="683"/>
      <c r="F468" s="683"/>
      <c r="G468" s="683"/>
      <c r="H468" s="682"/>
      <c r="I468" s="748"/>
      <c r="J468" s="748"/>
      <c r="K468" s="682"/>
      <c r="L468" s="682"/>
      <c r="M468" s="682"/>
      <c r="N468" s="682"/>
      <c r="O468" s="682"/>
      <c r="P468" s="682"/>
      <c r="Q468" s="682"/>
      <c r="R468" s="682"/>
      <c r="S468" s="682"/>
      <c r="T468" s="682"/>
      <c r="U468" s="682"/>
      <c r="V468" s="682"/>
      <c r="W468" s="682"/>
      <c r="X468" s="682"/>
      <c r="Y468" s="682"/>
      <c r="Z468" s="682"/>
    </row>
    <row r="469" spans="1:26" ht="15">
      <c r="A469" s="682"/>
      <c r="B469" s="683"/>
      <c r="C469" s="684"/>
      <c r="D469" s="683"/>
      <c r="E469" s="683"/>
      <c r="F469" s="683"/>
      <c r="G469" s="683"/>
      <c r="H469" s="682"/>
      <c r="I469" s="748"/>
      <c r="J469" s="748"/>
      <c r="K469" s="682"/>
      <c r="L469" s="682"/>
      <c r="M469" s="682"/>
      <c r="N469" s="682"/>
      <c r="O469" s="682"/>
      <c r="P469" s="682"/>
      <c r="Q469" s="682"/>
      <c r="R469" s="682"/>
      <c r="S469" s="682"/>
      <c r="T469" s="682"/>
      <c r="U469" s="682"/>
      <c r="V469" s="682"/>
      <c r="W469" s="682"/>
      <c r="X469" s="682"/>
      <c r="Y469" s="682"/>
      <c r="Z469" s="682"/>
    </row>
    <row r="470" spans="1:26" ht="15">
      <c r="A470" s="682"/>
      <c r="B470" s="683"/>
      <c r="C470" s="684"/>
      <c r="D470" s="683"/>
      <c r="E470" s="683"/>
      <c r="F470" s="683"/>
      <c r="G470" s="683"/>
      <c r="H470" s="682"/>
      <c r="I470" s="748"/>
      <c r="J470" s="748"/>
      <c r="K470" s="682"/>
      <c r="L470" s="682"/>
      <c r="M470" s="682"/>
      <c r="N470" s="682"/>
      <c r="O470" s="682"/>
      <c r="P470" s="682"/>
      <c r="Q470" s="682"/>
      <c r="R470" s="682"/>
      <c r="S470" s="682"/>
      <c r="T470" s="682"/>
      <c r="U470" s="682"/>
      <c r="V470" s="682"/>
      <c r="W470" s="682"/>
      <c r="X470" s="682"/>
      <c r="Y470" s="682"/>
      <c r="Z470" s="682"/>
    </row>
    <row r="471" spans="1:26" ht="15">
      <c r="A471" s="682"/>
      <c r="B471" s="683"/>
      <c r="C471" s="684"/>
      <c r="D471" s="683"/>
      <c r="E471" s="683"/>
      <c r="F471" s="683"/>
      <c r="G471" s="683"/>
      <c r="H471" s="682"/>
      <c r="I471" s="748"/>
      <c r="J471" s="748"/>
      <c r="K471" s="682"/>
      <c r="L471" s="682"/>
      <c r="M471" s="682"/>
      <c r="N471" s="682"/>
      <c r="O471" s="682"/>
      <c r="P471" s="682"/>
      <c r="Q471" s="682"/>
      <c r="R471" s="682"/>
      <c r="S471" s="682"/>
      <c r="T471" s="682"/>
      <c r="U471" s="682"/>
      <c r="V471" s="682"/>
      <c r="W471" s="682"/>
      <c r="X471" s="682"/>
      <c r="Y471" s="682"/>
      <c r="Z471" s="682"/>
    </row>
    <row r="472" spans="1:26" ht="15">
      <c r="A472" s="682"/>
      <c r="B472" s="683"/>
      <c r="C472" s="684"/>
      <c r="D472" s="683"/>
      <c r="E472" s="683"/>
      <c r="F472" s="683"/>
      <c r="G472" s="683"/>
      <c r="H472" s="682"/>
      <c r="I472" s="748"/>
      <c r="J472" s="748"/>
      <c r="K472" s="682"/>
      <c r="L472" s="682"/>
      <c r="M472" s="682"/>
      <c r="N472" s="682"/>
      <c r="O472" s="682"/>
      <c r="P472" s="682"/>
      <c r="Q472" s="682"/>
      <c r="R472" s="682"/>
      <c r="S472" s="682"/>
      <c r="T472" s="682"/>
      <c r="U472" s="682"/>
      <c r="V472" s="682"/>
      <c r="W472" s="682"/>
      <c r="X472" s="682"/>
      <c r="Y472" s="682"/>
      <c r="Z472" s="682"/>
    </row>
    <row r="473" spans="1:26" ht="15">
      <c r="A473" s="682"/>
      <c r="B473" s="683"/>
      <c r="C473" s="684"/>
      <c r="D473" s="683"/>
      <c r="E473" s="683"/>
      <c r="F473" s="683"/>
      <c r="G473" s="683"/>
      <c r="H473" s="682"/>
      <c r="I473" s="748"/>
      <c r="J473" s="748"/>
      <c r="K473" s="682"/>
      <c r="L473" s="682"/>
      <c r="M473" s="682"/>
      <c r="N473" s="682"/>
      <c r="O473" s="682"/>
      <c r="P473" s="682"/>
      <c r="Q473" s="682"/>
      <c r="R473" s="682"/>
      <c r="S473" s="682"/>
      <c r="T473" s="682"/>
      <c r="U473" s="682"/>
      <c r="V473" s="682"/>
      <c r="W473" s="682"/>
      <c r="X473" s="682"/>
      <c r="Y473" s="682"/>
      <c r="Z473" s="682"/>
    </row>
    <row r="474" spans="1:26" ht="15">
      <c r="A474" s="682"/>
      <c r="B474" s="683"/>
      <c r="C474" s="684"/>
      <c r="D474" s="683"/>
      <c r="E474" s="683"/>
      <c r="F474" s="683"/>
      <c r="G474" s="683"/>
      <c r="H474" s="682"/>
      <c r="I474" s="748"/>
      <c r="J474" s="748"/>
      <c r="K474" s="682"/>
      <c r="L474" s="682"/>
      <c r="M474" s="682"/>
      <c r="N474" s="682"/>
      <c r="O474" s="682"/>
      <c r="P474" s="682"/>
      <c r="Q474" s="682"/>
      <c r="R474" s="682"/>
      <c r="S474" s="682"/>
      <c r="T474" s="682"/>
      <c r="U474" s="682"/>
      <c r="V474" s="682"/>
      <c r="W474" s="682"/>
      <c r="X474" s="682"/>
      <c r="Y474" s="682"/>
      <c r="Z474" s="682"/>
    </row>
    <row r="475" spans="1:26" ht="15">
      <c r="A475" s="682"/>
      <c r="B475" s="683"/>
      <c r="C475" s="684"/>
      <c r="D475" s="683"/>
      <c r="E475" s="683"/>
      <c r="F475" s="683"/>
      <c r="G475" s="683"/>
      <c r="H475" s="682"/>
      <c r="I475" s="748"/>
      <c r="J475" s="748"/>
      <c r="K475" s="682"/>
      <c r="L475" s="682"/>
      <c r="M475" s="682"/>
      <c r="N475" s="682"/>
      <c r="O475" s="682"/>
      <c r="P475" s="682"/>
      <c r="Q475" s="682"/>
      <c r="R475" s="682"/>
      <c r="S475" s="682"/>
      <c r="T475" s="682"/>
      <c r="U475" s="682"/>
      <c r="V475" s="682"/>
      <c r="W475" s="682"/>
      <c r="X475" s="682"/>
      <c r="Y475" s="682"/>
      <c r="Z475" s="682"/>
    </row>
    <row r="476" spans="1:26" ht="15">
      <c r="A476" s="682"/>
      <c r="B476" s="683"/>
      <c r="C476" s="684"/>
      <c r="D476" s="683"/>
      <c r="E476" s="683"/>
      <c r="F476" s="683"/>
      <c r="G476" s="683"/>
      <c r="H476" s="682"/>
      <c r="I476" s="748"/>
      <c r="J476" s="748"/>
      <c r="K476" s="682"/>
      <c r="L476" s="682"/>
      <c r="M476" s="682"/>
      <c r="N476" s="682"/>
      <c r="O476" s="682"/>
      <c r="P476" s="682"/>
      <c r="Q476" s="682"/>
      <c r="R476" s="682"/>
      <c r="S476" s="682"/>
      <c r="T476" s="682"/>
      <c r="U476" s="682"/>
      <c r="V476" s="682"/>
      <c r="W476" s="682"/>
      <c r="X476" s="682"/>
      <c r="Y476" s="682"/>
      <c r="Z476" s="682"/>
    </row>
    <row r="477" spans="1:26" ht="15">
      <c r="A477" s="682"/>
      <c r="B477" s="683"/>
      <c r="C477" s="684"/>
      <c r="D477" s="683"/>
      <c r="E477" s="683"/>
      <c r="F477" s="683"/>
      <c r="G477" s="683"/>
      <c r="H477" s="682"/>
      <c r="I477" s="748"/>
      <c r="J477" s="748"/>
      <c r="K477" s="682"/>
      <c r="L477" s="682"/>
      <c r="M477" s="682"/>
      <c r="N477" s="682"/>
      <c r="O477" s="682"/>
      <c r="P477" s="682"/>
      <c r="Q477" s="682"/>
      <c r="R477" s="682"/>
      <c r="S477" s="682"/>
      <c r="T477" s="682"/>
      <c r="U477" s="682"/>
      <c r="V477" s="682"/>
      <c r="W477" s="682"/>
      <c r="X477" s="682"/>
      <c r="Y477" s="682"/>
      <c r="Z477" s="682"/>
    </row>
    <row r="478" spans="1:26" ht="15">
      <c r="A478" s="682"/>
      <c r="B478" s="683"/>
      <c r="C478" s="684"/>
      <c r="D478" s="683"/>
      <c r="E478" s="683"/>
      <c r="F478" s="683"/>
      <c r="G478" s="683"/>
      <c r="H478" s="682"/>
      <c r="I478" s="748"/>
      <c r="J478" s="748"/>
      <c r="K478" s="682"/>
      <c r="L478" s="682"/>
      <c r="M478" s="682"/>
      <c r="N478" s="682"/>
      <c r="O478" s="682"/>
      <c r="P478" s="682"/>
      <c r="Q478" s="682"/>
      <c r="R478" s="682"/>
      <c r="S478" s="682"/>
      <c r="T478" s="682"/>
      <c r="U478" s="682"/>
      <c r="V478" s="682"/>
      <c r="W478" s="682"/>
      <c r="X478" s="682"/>
      <c r="Y478" s="682"/>
      <c r="Z478" s="682"/>
    </row>
    <row r="479" spans="1:26" ht="15">
      <c r="A479" s="682"/>
      <c r="B479" s="683"/>
      <c r="C479" s="684"/>
      <c r="D479" s="683"/>
      <c r="E479" s="683"/>
      <c r="F479" s="683"/>
      <c r="G479" s="683"/>
      <c r="H479" s="682"/>
      <c r="I479" s="748"/>
      <c r="J479" s="748"/>
      <c r="K479" s="682"/>
      <c r="L479" s="682"/>
      <c r="M479" s="682"/>
      <c r="N479" s="682"/>
      <c r="O479" s="682"/>
      <c r="P479" s="682"/>
      <c r="Q479" s="682"/>
      <c r="R479" s="682"/>
      <c r="S479" s="682"/>
      <c r="T479" s="682"/>
      <c r="U479" s="682"/>
      <c r="V479" s="682"/>
      <c r="W479" s="682"/>
      <c r="X479" s="682"/>
      <c r="Y479" s="682"/>
      <c r="Z479" s="682"/>
    </row>
    <row r="480" spans="1:26" ht="15">
      <c r="A480" s="682"/>
      <c r="B480" s="683"/>
      <c r="C480" s="684"/>
      <c r="D480" s="683"/>
      <c r="E480" s="683"/>
      <c r="F480" s="683"/>
      <c r="G480" s="683"/>
      <c r="H480" s="682"/>
      <c r="I480" s="748"/>
      <c r="J480" s="748"/>
      <c r="K480" s="682"/>
      <c r="L480" s="682"/>
      <c r="M480" s="682"/>
      <c r="N480" s="682"/>
      <c r="O480" s="682"/>
      <c r="P480" s="682"/>
      <c r="Q480" s="682"/>
      <c r="R480" s="682"/>
      <c r="S480" s="682"/>
      <c r="T480" s="682"/>
      <c r="U480" s="682"/>
      <c r="V480" s="682"/>
      <c r="W480" s="682"/>
      <c r="X480" s="682"/>
      <c r="Y480" s="682"/>
      <c r="Z480" s="682"/>
    </row>
    <row r="481" spans="1:26" ht="15">
      <c r="A481" s="682"/>
      <c r="B481" s="683"/>
      <c r="C481" s="684"/>
      <c r="D481" s="683"/>
      <c r="E481" s="683"/>
      <c r="F481" s="683"/>
      <c r="G481" s="683"/>
      <c r="H481" s="682"/>
      <c r="I481" s="748"/>
      <c r="J481" s="748"/>
      <c r="K481" s="682"/>
      <c r="L481" s="682"/>
      <c r="M481" s="682"/>
      <c r="N481" s="682"/>
      <c r="O481" s="682"/>
      <c r="P481" s="682"/>
      <c r="Q481" s="682"/>
      <c r="R481" s="682"/>
      <c r="S481" s="682"/>
      <c r="T481" s="682"/>
      <c r="U481" s="682"/>
      <c r="V481" s="682"/>
      <c r="W481" s="682"/>
      <c r="X481" s="682"/>
      <c r="Y481" s="682"/>
      <c r="Z481" s="682"/>
    </row>
    <row r="482" spans="1:26" ht="15">
      <c r="A482" s="682"/>
      <c r="B482" s="683"/>
      <c r="C482" s="684"/>
      <c r="D482" s="683"/>
      <c r="E482" s="683"/>
      <c r="F482" s="683"/>
      <c r="G482" s="683"/>
      <c r="H482" s="682"/>
      <c r="I482" s="748"/>
      <c r="J482" s="748"/>
      <c r="K482" s="682"/>
      <c r="L482" s="682"/>
      <c r="M482" s="682"/>
      <c r="N482" s="682"/>
      <c r="O482" s="682"/>
      <c r="P482" s="682"/>
      <c r="Q482" s="682"/>
      <c r="R482" s="682"/>
      <c r="S482" s="682"/>
      <c r="T482" s="682"/>
      <c r="U482" s="682"/>
      <c r="V482" s="682"/>
      <c r="W482" s="682"/>
      <c r="X482" s="682"/>
      <c r="Y482" s="682"/>
      <c r="Z482" s="682"/>
    </row>
    <row r="483" spans="1:26" ht="15">
      <c r="A483" s="682"/>
      <c r="B483" s="683"/>
      <c r="C483" s="684"/>
      <c r="D483" s="683"/>
      <c r="E483" s="683"/>
      <c r="F483" s="683"/>
      <c r="G483" s="683"/>
      <c r="H483" s="682"/>
      <c r="I483" s="748"/>
      <c r="J483" s="748"/>
      <c r="K483" s="682"/>
      <c r="L483" s="682"/>
      <c r="M483" s="682"/>
      <c r="N483" s="682"/>
      <c r="O483" s="682"/>
      <c r="P483" s="682"/>
      <c r="Q483" s="682"/>
      <c r="R483" s="682"/>
      <c r="S483" s="682"/>
      <c r="T483" s="682"/>
      <c r="U483" s="682"/>
      <c r="V483" s="682"/>
      <c r="W483" s="682"/>
      <c r="X483" s="682"/>
      <c r="Y483" s="682"/>
      <c r="Z483" s="682"/>
    </row>
    <row r="484" spans="1:26" ht="15">
      <c r="A484" s="682"/>
      <c r="B484" s="683"/>
      <c r="C484" s="684"/>
      <c r="D484" s="683"/>
      <c r="E484" s="683"/>
      <c r="F484" s="683"/>
      <c r="G484" s="683"/>
      <c r="H484" s="682"/>
      <c r="I484" s="748"/>
      <c r="J484" s="748"/>
      <c r="K484" s="682"/>
      <c r="L484" s="682"/>
      <c r="M484" s="682"/>
      <c r="N484" s="682"/>
      <c r="O484" s="682"/>
      <c r="P484" s="682"/>
      <c r="Q484" s="682"/>
      <c r="R484" s="682"/>
      <c r="S484" s="682"/>
      <c r="T484" s="682"/>
      <c r="U484" s="682"/>
      <c r="V484" s="682"/>
      <c r="W484" s="682"/>
      <c r="X484" s="682"/>
      <c r="Y484" s="682"/>
      <c r="Z484" s="682"/>
    </row>
    <row r="485" spans="1:26" ht="15">
      <c r="A485" s="682"/>
      <c r="B485" s="683"/>
      <c r="C485" s="684"/>
      <c r="D485" s="683"/>
      <c r="E485" s="683"/>
      <c r="F485" s="683"/>
      <c r="G485" s="683"/>
      <c r="H485" s="682"/>
      <c r="I485" s="748"/>
      <c r="J485" s="748"/>
      <c r="K485" s="682"/>
      <c r="L485" s="682"/>
      <c r="M485" s="682"/>
      <c r="N485" s="682"/>
      <c r="O485" s="682"/>
      <c r="P485" s="682"/>
      <c r="Q485" s="682"/>
      <c r="R485" s="682"/>
      <c r="S485" s="682"/>
      <c r="T485" s="682"/>
      <c r="U485" s="682"/>
      <c r="V485" s="682"/>
      <c r="W485" s="682"/>
      <c r="X485" s="682"/>
      <c r="Y485" s="682"/>
      <c r="Z485" s="682"/>
    </row>
    <row r="486" spans="1:26" ht="15">
      <c r="A486" s="682"/>
      <c r="B486" s="683"/>
      <c r="C486" s="684"/>
      <c r="D486" s="683"/>
      <c r="E486" s="683"/>
      <c r="F486" s="683"/>
      <c r="G486" s="683"/>
      <c r="H486" s="682"/>
      <c r="I486" s="748"/>
      <c r="J486" s="748"/>
      <c r="K486" s="682"/>
      <c r="L486" s="682"/>
      <c r="M486" s="682"/>
      <c r="N486" s="682"/>
      <c r="O486" s="682"/>
      <c r="P486" s="682"/>
      <c r="Q486" s="682"/>
      <c r="R486" s="682"/>
      <c r="S486" s="682"/>
      <c r="T486" s="682"/>
      <c r="U486" s="682"/>
      <c r="V486" s="682"/>
      <c r="W486" s="682"/>
      <c r="X486" s="682"/>
      <c r="Y486" s="682"/>
      <c r="Z486" s="682"/>
    </row>
    <row r="487" spans="1:26" ht="15">
      <c r="A487" s="682"/>
      <c r="B487" s="683"/>
      <c r="C487" s="684"/>
      <c r="D487" s="683"/>
      <c r="E487" s="683"/>
      <c r="F487" s="683"/>
      <c r="G487" s="683"/>
      <c r="H487" s="682"/>
      <c r="I487" s="748"/>
      <c r="J487" s="748"/>
      <c r="K487" s="682"/>
      <c r="L487" s="682"/>
      <c r="M487" s="682"/>
      <c r="N487" s="682"/>
      <c r="O487" s="682"/>
      <c r="P487" s="682"/>
      <c r="Q487" s="682"/>
      <c r="R487" s="682"/>
      <c r="S487" s="682"/>
      <c r="T487" s="682"/>
      <c r="U487" s="682"/>
      <c r="V487" s="682"/>
      <c r="W487" s="682"/>
      <c r="X487" s="682"/>
      <c r="Y487" s="682"/>
      <c r="Z487" s="682"/>
    </row>
    <row r="488" spans="1:26" ht="15">
      <c r="A488" s="682"/>
      <c r="B488" s="683"/>
      <c r="C488" s="684"/>
      <c r="D488" s="683"/>
      <c r="E488" s="683"/>
      <c r="F488" s="683"/>
      <c r="G488" s="683"/>
      <c r="H488" s="682"/>
      <c r="I488" s="748"/>
      <c r="J488" s="748"/>
      <c r="K488" s="682"/>
      <c r="L488" s="682"/>
      <c r="M488" s="682"/>
      <c r="N488" s="682"/>
      <c r="O488" s="682"/>
      <c r="P488" s="682"/>
      <c r="Q488" s="682"/>
      <c r="R488" s="682"/>
      <c r="S488" s="682"/>
      <c r="T488" s="682"/>
      <c r="U488" s="682"/>
      <c r="V488" s="682"/>
      <c r="W488" s="682"/>
      <c r="X488" s="682"/>
      <c r="Y488" s="682"/>
      <c r="Z488" s="682"/>
    </row>
    <row r="489" spans="1:26" ht="15">
      <c r="A489" s="682"/>
      <c r="B489" s="683"/>
      <c r="C489" s="684"/>
      <c r="D489" s="683"/>
      <c r="E489" s="683"/>
      <c r="F489" s="683"/>
      <c r="G489" s="683"/>
      <c r="H489" s="682"/>
      <c r="I489" s="748"/>
      <c r="J489" s="748"/>
      <c r="K489" s="682"/>
      <c r="L489" s="682"/>
      <c r="M489" s="682"/>
      <c r="N489" s="682"/>
      <c r="O489" s="682"/>
      <c r="P489" s="682"/>
      <c r="Q489" s="682"/>
      <c r="R489" s="682"/>
      <c r="S489" s="682"/>
      <c r="T489" s="682"/>
      <c r="U489" s="682"/>
      <c r="V489" s="682"/>
      <c r="W489" s="682"/>
      <c r="X489" s="682"/>
      <c r="Y489" s="682"/>
      <c r="Z489" s="682"/>
    </row>
    <row r="490" spans="1:26" ht="15">
      <c r="A490" s="682"/>
      <c r="B490" s="683"/>
      <c r="C490" s="684"/>
      <c r="D490" s="683"/>
      <c r="E490" s="683"/>
      <c r="F490" s="683"/>
      <c r="G490" s="683"/>
      <c r="H490" s="682"/>
      <c r="I490" s="748"/>
      <c r="J490" s="748"/>
      <c r="K490" s="682"/>
      <c r="L490" s="682"/>
      <c r="M490" s="682"/>
      <c r="N490" s="682"/>
      <c r="O490" s="682"/>
      <c r="P490" s="682"/>
      <c r="Q490" s="682"/>
      <c r="R490" s="682"/>
      <c r="S490" s="682"/>
      <c r="T490" s="682"/>
      <c r="U490" s="682"/>
      <c r="V490" s="682"/>
      <c r="W490" s="682"/>
      <c r="X490" s="682"/>
      <c r="Y490" s="682"/>
      <c r="Z490" s="682"/>
    </row>
    <row r="491" spans="1:26" ht="15">
      <c r="A491" s="682"/>
      <c r="B491" s="683"/>
      <c r="C491" s="684"/>
      <c r="D491" s="683"/>
      <c r="E491" s="683"/>
      <c r="F491" s="683"/>
      <c r="G491" s="683"/>
      <c r="H491" s="682"/>
      <c r="I491" s="748"/>
      <c r="J491" s="748"/>
      <c r="K491" s="682"/>
      <c r="L491" s="682"/>
      <c r="M491" s="682"/>
      <c r="N491" s="682"/>
      <c r="O491" s="682"/>
      <c r="P491" s="682"/>
      <c r="Q491" s="682"/>
      <c r="R491" s="682"/>
      <c r="S491" s="682"/>
      <c r="T491" s="682"/>
      <c r="U491" s="682"/>
      <c r="V491" s="682"/>
      <c r="W491" s="682"/>
      <c r="X491" s="682"/>
      <c r="Y491" s="682"/>
      <c r="Z491" s="682"/>
    </row>
    <row r="492" spans="1:26" ht="15">
      <c r="A492" s="682"/>
      <c r="B492" s="683"/>
      <c r="C492" s="684"/>
      <c r="D492" s="683"/>
      <c r="E492" s="683"/>
      <c r="F492" s="683"/>
      <c r="G492" s="683"/>
      <c r="H492" s="682"/>
      <c r="I492" s="748"/>
      <c r="J492" s="748"/>
      <c r="K492" s="682"/>
      <c r="L492" s="682"/>
      <c r="M492" s="682"/>
      <c r="N492" s="682"/>
      <c r="O492" s="682"/>
      <c r="P492" s="682"/>
      <c r="Q492" s="682"/>
      <c r="R492" s="682"/>
      <c r="S492" s="682"/>
      <c r="T492" s="682"/>
      <c r="U492" s="682"/>
      <c r="V492" s="682"/>
      <c r="W492" s="682"/>
      <c r="X492" s="682"/>
      <c r="Y492" s="682"/>
      <c r="Z492" s="682"/>
    </row>
    <row r="493" spans="1:26" ht="15">
      <c r="A493" s="682"/>
      <c r="B493" s="683"/>
      <c r="C493" s="684"/>
      <c r="D493" s="683"/>
      <c r="E493" s="683"/>
      <c r="F493" s="683"/>
      <c r="G493" s="683"/>
      <c r="H493" s="682"/>
      <c r="I493" s="748"/>
      <c r="J493" s="748"/>
      <c r="K493" s="682"/>
      <c r="L493" s="682"/>
      <c r="M493" s="682"/>
      <c r="N493" s="682"/>
      <c r="O493" s="682"/>
      <c r="P493" s="682"/>
      <c r="Q493" s="682"/>
      <c r="R493" s="682"/>
      <c r="S493" s="682"/>
      <c r="T493" s="682"/>
      <c r="U493" s="682"/>
      <c r="V493" s="682"/>
      <c r="W493" s="682"/>
      <c r="X493" s="682"/>
      <c r="Y493" s="682"/>
      <c r="Z493" s="682"/>
    </row>
    <row r="494" spans="1:26" ht="15">
      <c r="A494" s="682"/>
      <c r="B494" s="683"/>
      <c r="C494" s="684"/>
      <c r="D494" s="683"/>
      <c r="E494" s="683"/>
      <c r="F494" s="683"/>
      <c r="G494" s="683"/>
      <c r="H494" s="682"/>
      <c r="I494" s="748"/>
      <c r="J494" s="748"/>
      <c r="K494" s="682"/>
      <c r="L494" s="682"/>
      <c r="M494" s="682"/>
      <c r="N494" s="682"/>
      <c r="O494" s="682"/>
      <c r="P494" s="682"/>
      <c r="Q494" s="682"/>
      <c r="R494" s="682"/>
      <c r="S494" s="682"/>
      <c r="T494" s="682"/>
      <c r="U494" s="682"/>
      <c r="V494" s="682"/>
      <c r="W494" s="682"/>
      <c r="X494" s="682"/>
      <c r="Y494" s="682"/>
      <c r="Z494" s="682"/>
    </row>
    <row r="495" spans="1:26" ht="15">
      <c r="A495" s="682"/>
      <c r="B495" s="683"/>
      <c r="C495" s="684"/>
      <c r="D495" s="683"/>
      <c r="E495" s="683"/>
      <c r="F495" s="683"/>
      <c r="G495" s="683"/>
      <c r="H495" s="682"/>
      <c r="I495" s="748"/>
      <c r="J495" s="748"/>
      <c r="K495" s="682"/>
      <c r="L495" s="682"/>
      <c r="M495" s="682"/>
      <c r="N495" s="682"/>
      <c r="O495" s="682"/>
      <c r="P495" s="682"/>
      <c r="Q495" s="682"/>
      <c r="R495" s="682"/>
      <c r="S495" s="682"/>
      <c r="T495" s="682"/>
      <c r="U495" s="682"/>
      <c r="V495" s="682"/>
      <c r="W495" s="682"/>
      <c r="X495" s="682"/>
      <c r="Y495" s="682"/>
      <c r="Z495" s="682"/>
    </row>
    <row r="496" spans="1:26" ht="15">
      <c r="A496" s="682"/>
      <c r="B496" s="683"/>
      <c r="C496" s="684"/>
      <c r="D496" s="683"/>
      <c r="E496" s="683"/>
      <c r="F496" s="683"/>
      <c r="G496" s="683"/>
      <c r="H496" s="682"/>
      <c r="I496" s="748"/>
      <c r="J496" s="748"/>
      <c r="K496" s="682"/>
      <c r="L496" s="682"/>
      <c r="M496" s="682"/>
      <c r="N496" s="682"/>
      <c r="O496" s="682"/>
      <c r="P496" s="682"/>
      <c r="Q496" s="682"/>
      <c r="R496" s="682"/>
      <c r="S496" s="682"/>
      <c r="T496" s="682"/>
      <c r="U496" s="682"/>
      <c r="V496" s="682"/>
      <c r="W496" s="682"/>
      <c r="X496" s="682"/>
      <c r="Y496" s="682"/>
      <c r="Z496" s="682"/>
    </row>
    <row r="497" spans="1:26" ht="15">
      <c r="A497" s="682"/>
      <c r="B497" s="683"/>
      <c r="C497" s="684"/>
      <c r="D497" s="683"/>
      <c r="E497" s="683"/>
      <c r="F497" s="683"/>
      <c r="G497" s="683"/>
      <c r="H497" s="682"/>
      <c r="I497" s="748"/>
      <c r="J497" s="748"/>
      <c r="K497" s="682"/>
      <c r="L497" s="682"/>
      <c r="M497" s="682"/>
      <c r="N497" s="682"/>
      <c r="O497" s="682"/>
      <c r="P497" s="682"/>
      <c r="Q497" s="682"/>
      <c r="R497" s="682"/>
      <c r="S497" s="682"/>
      <c r="T497" s="682"/>
      <c r="U497" s="682"/>
      <c r="V497" s="682"/>
      <c r="W497" s="682"/>
      <c r="X497" s="682"/>
      <c r="Y497" s="682"/>
      <c r="Z497" s="682"/>
    </row>
    <row r="498" spans="1:26" ht="15">
      <c r="A498" s="682"/>
      <c r="B498" s="683"/>
      <c r="C498" s="684"/>
      <c r="D498" s="683"/>
      <c r="E498" s="683"/>
      <c r="F498" s="683"/>
      <c r="G498" s="683"/>
      <c r="H498" s="682"/>
      <c r="I498" s="748"/>
      <c r="J498" s="748"/>
      <c r="K498" s="682"/>
      <c r="L498" s="682"/>
      <c r="M498" s="682"/>
      <c r="N498" s="682"/>
      <c r="O498" s="682"/>
      <c r="P498" s="682"/>
      <c r="Q498" s="682"/>
      <c r="R498" s="682"/>
      <c r="S498" s="682"/>
      <c r="T498" s="682"/>
      <c r="U498" s="682"/>
      <c r="V498" s="682"/>
      <c r="W498" s="682"/>
      <c r="X498" s="682"/>
      <c r="Y498" s="682"/>
      <c r="Z498" s="682"/>
    </row>
    <row r="499" spans="1:26" ht="15">
      <c r="A499" s="682"/>
      <c r="B499" s="683"/>
      <c r="C499" s="684"/>
      <c r="D499" s="683"/>
      <c r="E499" s="683"/>
      <c r="F499" s="683"/>
      <c r="G499" s="683"/>
      <c r="H499" s="682"/>
      <c r="I499" s="748"/>
      <c r="J499" s="748"/>
      <c r="K499" s="682"/>
      <c r="L499" s="682"/>
      <c r="M499" s="682"/>
      <c r="N499" s="682"/>
      <c r="O499" s="682"/>
      <c r="P499" s="682"/>
      <c r="Q499" s="682"/>
      <c r="R499" s="682"/>
      <c r="S499" s="682"/>
      <c r="T499" s="682"/>
      <c r="U499" s="682"/>
      <c r="V499" s="682"/>
      <c r="W499" s="682"/>
      <c r="X499" s="682"/>
      <c r="Y499" s="682"/>
      <c r="Z499" s="682"/>
    </row>
    <row r="500" spans="1:26" ht="15">
      <c r="A500" s="682"/>
      <c r="B500" s="683"/>
      <c r="C500" s="684"/>
      <c r="D500" s="683"/>
      <c r="E500" s="683"/>
      <c r="F500" s="683"/>
      <c r="G500" s="683"/>
      <c r="H500" s="682"/>
      <c r="I500" s="748"/>
      <c r="J500" s="748"/>
      <c r="K500" s="682"/>
      <c r="L500" s="682"/>
      <c r="M500" s="682"/>
      <c r="N500" s="682"/>
      <c r="O500" s="682"/>
      <c r="P500" s="682"/>
      <c r="Q500" s="682"/>
      <c r="R500" s="682"/>
      <c r="S500" s="682"/>
      <c r="T500" s="682"/>
      <c r="U500" s="682"/>
      <c r="V500" s="682"/>
      <c r="W500" s="682"/>
      <c r="X500" s="682"/>
      <c r="Y500" s="682"/>
      <c r="Z500" s="682"/>
    </row>
    <row r="501" spans="1:26" ht="15">
      <c r="A501" s="682"/>
      <c r="B501" s="683"/>
      <c r="C501" s="684"/>
      <c r="D501" s="683"/>
      <c r="E501" s="683"/>
      <c r="F501" s="683"/>
      <c r="G501" s="683"/>
      <c r="H501" s="682"/>
      <c r="I501" s="748"/>
      <c r="J501" s="748"/>
      <c r="K501" s="682"/>
      <c r="L501" s="682"/>
      <c r="M501" s="682"/>
      <c r="N501" s="682"/>
      <c r="O501" s="682"/>
      <c r="P501" s="682"/>
      <c r="Q501" s="682"/>
      <c r="R501" s="682"/>
      <c r="S501" s="682"/>
      <c r="T501" s="682"/>
      <c r="U501" s="682"/>
      <c r="V501" s="682"/>
      <c r="W501" s="682"/>
      <c r="X501" s="682"/>
      <c r="Y501" s="682"/>
      <c r="Z501" s="682"/>
    </row>
    <row r="502" spans="1:26" ht="15">
      <c r="A502" s="682"/>
      <c r="B502" s="683"/>
      <c r="C502" s="684"/>
      <c r="D502" s="683"/>
      <c r="E502" s="683"/>
      <c r="F502" s="683"/>
      <c r="G502" s="683"/>
      <c r="H502" s="682"/>
      <c r="I502" s="748"/>
      <c r="J502" s="748"/>
      <c r="K502" s="682"/>
      <c r="L502" s="682"/>
      <c r="M502" s="682"/>
      <c r="N502" s="682"/>
      <c r="O502" s="682"/>
      <c r="P502" s="682"/>
      <c r="Q502" s="682"/>
      <c r="R502" s="682"/>
      <c r="S502" s="682"/>
      <c r="T502" s="682"/>
      <c r="U502" s="682"/>
      <c r="V502" s="682"/>
      <c r="W502" s="682"/>
      <c r="X502" s="682"/>
      <c r="Y502" s="682"/>
      <c r="Z502" s="682"/>
    </row>
    <row r="503" spans="1:26" ht="15">
      <c r="A503" s="682"/>
      <c r="B503" s="683"/>
      <c r="C503" s="684"/>
      <c r="D503" s="683"/>
      <c r="E503" s="683"/>
      <c r="F503" s="683"/>
      <c r="G503" s="683"/>
      <c r="H503" s="682"/>
      <c r="I503" s="748"/>
      <c r="J503" s="748"/>
      <c r="K503" s="682"/>
      <c r="L503" s="682"/>
      <c r="M503" s="682"/>
      <c r="N503" s="682"/>
      <c r="O503" s="682"/>
      <c r="P503" s="682"/>
      <c r="Q503" s="682"/>
      <c r="R503" s="682"/>
      <c r="S503" s="682"/>
      <c r="T503" s="682"/>
      <c r="U503" s="682"/>
      <c r="V503" s="682"/>
      <c r="W503" s="682"/>
      <c r="X503" s="682"/>
      <c r="Y503" s="682"/>
      <c r="Z503" s="682"/>
    </row>
    <row r="504" spans="1:26" ht="15">
      <c r="A504" s="682"/>
      <c r="B504" s="683"/>
      <c r="C504" s="684"/>
      <c r="D504" s="683"/>
      <c r="E504" s="683"/>
      <c r="F504" s="683"/>
      <c r="G504" s="683"/>
      <c r="H504" s="682"/>
      <c r="I504" s="748"/>
      <c r="J504" s="748"/>
      <c r="K504" s="682"/>
      <c r="L504" s="682"/>
      <c r="M504" s="682"/>
      <c r="N504" s="682"/>
      <c r="O504" s="682"/>
      <c r="P504" s="682"/>
      <c r="Q504" s="682"/>
      <c r="R504" s="682"/>
      <c r="S504" s="682"/>
      <c r="T504" s="682"/>
      <c r="U504" s="682"/>
      <c r="V504" s="682"/>
      <c r="W504" s="682"/>
      <c r="X504" s="682"/>
      <c r="Y504" s="682"/>
      <c r="Z504" s="682"/>
    </row>
    <row r="505" spans="1:26" ht="15">
      <c r="A505" s="682"/>
      <c r="B505" s="683"/>
      <c r="C505" s="684"/>
      <c r="D505" s="683"/>
      <c r="E505" s="683"/>
      <c r="F505" s="683"/>
      <c r="G505" s="683"/>
      <c r="H505" s="682"/>
      <c r="I505" s="748"/>
      <c r="J505" s="748"/>
      <c r="K505" s="682"/>
      <c r="L505" s="682"/>
      <c r="M505" s="682"/>
      <c r="N505" s="682"/>
      <c r="O505" s="682"/>
      <c r="P505" s="682"/>
      <c r="Q505" s="682"/>
      <c r="R505" s="682"/>
      <c r="S505" s="682"/>
      <c r="T505" s="682"/>
      <c r="U505" s="682"/>
      <c r="V505" s="682"/>
      <c r="W505" s="682"/>
      <c r="X505" s="682"/>
      <c r="Y505" s="682"/>
      <c r="Z505" s="682"/>
    </row>
    <row r="506" spans="1:26" ht="15">
      <c r="A506" s="682"/>
      <c r="B506" s="683"/>
      <c r="C506" s="684"/>
      <c r="D506" s="683"/>
      <c r="E506" s="683"/>
      <c r="F506" s="683"/>
      <c r="G506" s="683"/>
      <c r="H506" s="682"/>
      <c r="I506" s="748"/>
      <c r="J506" s="748"/>
      <c r="K506" s="682"/>
      <c r="L506" s="682"/>
      <c r="M506" s="682"/>
      <c r="N506" s="682"/>
      <c r="O506" s="682"/>
      <c r="P506" s="682"/>
      <c r="Q506" s="682"/>
      <c r="R506" s="682"/>
      <c r="S506" s="682"/>
      <c r="T506" s="682"/>
      <c r="U506" s="682"/>
      <c r="V506" s="682"/>
      <c r="W506" s="682"/>
      <c r="X506" s="682"/>
      <c r="Y506" s="682"/>
      <c r="Z506" s="682"/>
    </row>
    <row r="507" spans="1:26" ht="15">
      <c r="A507" s="682"/>
      <c r="B507" s="683"/>
      <c r="C507" s="684"/>
      <c r="D507" s="683"/>
      <c r="E507" s="683"/>
      <c r="F507" s="683"/>
      <c r="G507" s="683"/>
      <c r="H507" s="682"/>
      <c r="I507" s="748"/>
      <c r="J507" s="748"/>
      <c r="K507" s="682"/>
      <c r="L507" s="682"/>
      <c r="M507" s="682"/>
      <c r="N507" s="682"/>
      <c r="O507" s="682"/>
      <c r="P507" s="682"/>
      <c r="Q507" s="682"/>
      <c r="R507" s="682"/>
      <c r="S507" s="682"/>
      <c r="T507" s="682"/>
      <c r="U507" s="682"/>
      <c r="V507" s="682"/>
      <c r="W507" s="682"/>
      <c r="X507" s="682"/>
      <c r="Y507" s="682"/>
      <c r="Z507" s="682"/>
    </row>
    <row r="508" spans="1:26" ht="15">
      <c r="A508" s="682"/>
      <c r="B508" s="683"/>
      <c r="C508" s="684"/>
      <c r="D508" s="683"/>
      <c r="E508" s="683"/>
      <c r="F508" s="683"/>
      <c r="G508" s="683"/>
      <c r="H508" s="682"/>
      <c r="I508" s="748"/>
      <c r="J508" s="748"/>
      <c r="K508" s="682"/>
      <c r="L508" s="682"/>
      <c r="M508" s="682"/>
      <c r="N508" s="682"/>
      <c r="O508" s="682"/>
      <c r="P508" s="682"/>
      <c r="Q508" s="682"/>
      <c r="R508" s="682"/>
      <c r="S508" s="682"/>
      <c r="T508" s="682"/>
      <c r="U508" s="682"/>
      <c r="V508" s="682"/>
      <c r="W508" s="682"/>
      <c r="X508" s="682"/>
      <c r="Y508" s="682"/>
      <c r="Z508" s="682"/>
    </row>
    <row r="509" spans="1:26" ht="15">
      <c r="A509" s="682"/>
      <c r="B509" s="683"/>
      <c r="C509" s="684"/>
      <c r="D509" s="683"/>
      <c r="E509" s="683"/>
      <c r="F509" s="683"/>
      <c r="G509" s="683"/>
      <c r="H509" s="682"/>
      <c r="I509" s="748"/>
      <c r="J509" s="748"/>
      <c r="K509" s="682"/>
      <c r="L509" s="682"/>
      <c r="M509" s="682"/>
      <c r="N509" s="682"/>
      <c r="O509" s="682"/>
      <c r="P509" s="682"/>
      <c r="Q509" s="682"/>
      <c r="R509" s="682"/>
      <c r="S509" s="682"/>
      <c r="T509" s="682"/>
      <c r="U509" s="682"/>
      <c r="V509" s="682"/>
      <c r="W509" s="682"/>
      <c r="X509" s="682"/>
      <c r="Y509" s="682"/>
      <c r="Z509" s="682"/>
    </row>
    <row r="510" spans="1:26" ht="15">
      <c r="A510" s="682"/>
      <c r="B510" s="683"/>
      <c r="C510" s="684"/>
      <c r="D510" s="683"/>
      <c r="E510" s="683"/>
      <c r="F510" s="683"/>
      <c r="G510" s="683"/>
      <c r="H510" s="682"/>
      <c r="I510" s="748"/>
      <c r="J510" s="748"/>
      <c r="K510" s="682"/>
      <c r="L510" s="682"/>
      <c r="M510" s="682"/>
      <c r="N510" s="682"/>
      <c r="O510" s="682"/>
      <c r="P510" s="682"/>
      <c r="Q510" s="682"/>
      <c r="R510" s="682"/>
      <c r="S510" s="682"/>
      <c r="T510" s="682"/>
      <c r="U510" s="682"/>
      <c r="V510" s="682"/>
      <c r="W510" s="682"/>
      <c r="X510" s="682"/>
      <c r="Y510" s="682"/>
      <c r="Z510" s="682"/>
    </row>
    <row r="511" spans="1:26" ht="15">
      <c r="A511" s="682"/>
      <c r="B511" s="683"/>
      <c r="C511" s="684"/>
      <c r="D511" s="683"/>
      <c r="E511" s="683"/>
      <c r="F511" s="683"/>
      <c r="G511" s="683"/>
      <c r="H511" s="682"/>
      <c r="I511" s="748"/>
      <c r="J511" s="748"/>
      <c r="K511" s="682"/>
      <c r="L511" s="682"/>
      <c r="M511" s="682"/>
      <c r="N511" s="682"/>
      <c r="O511" s="682"/>
      <c r="P511" s="682"/>
      <c r="Q511" s="682"/>
      <c r="R511" s="682"/>
      <c r="S511" s="682"/>
      <c r="T511" s="682"/>
      <c r="U511" s="682"/>
      <c r="V511" s="682"/>
      <c r="W511" s="682"/>
      <c r="X511" s="682"/>
      <c r="Y511" s="682"/>
      <c r="Z511" s="682"/>
    </row>
    <row r="512" spans="1:26" ht="15">
      <c r="A512" s="682"/>
      <c r="B512" s="683"/>
      <c r="C512" s="684"/>
      <c r="D512" s="683"/>
      <c r="E512" s="683"/>
      <c r="F512" s="683"/>
      <c r="G512" s="683"/>
      <c r="H512" s="682"/>
      <c r="I512" s="748"/>
      <c r="J512" s="748"/>
      <c r="K512" s="682"/>
      <c r="L512" s="682"/>
      <c r="M512" s="682"/>
      <c r="N512" s="682"/>
      <c r="O512" s="682"/>
      <c r="P512" s="682"/>
      <c r="Q512" s="682"/>
      <c r="R512" s="682"/>
      <c r="S512" s="682"/>
      <c r="T512" s="682"/>
      <c r="U512" s="682"/>
      <c r="V512" s="682"/>
      <c r="W512" s="682"/>
      <c r="X512" s="682"/>
      <c r="Y512" s="682"/>
      <c r="Z512" s="682"/>
    </row>
    <row r="513" spans="1:26" ht="15">
      <c r="A513" s="682"/>
      <c r="B513" s="683"/>
      <c r="C513" s="684"/>
      <c r="D513" s="683"/>
      <c r="E513" s="683"/>
      <c r="F513" s="683"/>
      <c r="G513" s="683"/>
      <c r="H513" s="682"/>
      <c r="I513" s="748"/>
      <c r="J513" s="748"/>
      <c r="K513" s="682"/>
      <c r="L513" s="682"/>
      <c r="M513" s="682"/>
      <c r="N513" s="682"/>
      <c r="O513" s="682"/>
      <c r="P513" s="682"/>
      <c r="Q513" s="682"/>
      <c r="R513" s="682"/>
      <c r="S513" s="682"/>
      <c r="T513" s="682"/>
      <c r="U513" s="682"/>
      <c r="V513" s="682"/>
      <c r="W513" s="682"/>
      <c r="X513" s="682"/>
      <c r="Y513" s="682"/>
      <c r="Z513" s="682"/>
    </row>
    <row r="514" spans="1:26" ht="15">
      <c r="A514" s="682"/>
      <c r="B514" s="683"/>
      <c r="C514" s="684"/>
      <c r="D514" s="683"/>
      <c r="E514" s="683"/>
      <c r="F514" s="683"/>
      <c r="G514" s="683"/>
      <c r="H514" s="682"/>
      <c r="I514" s="748"/>
      <c r="J514" s="748"/>
      <c r="K514" s="682"/>
      <c r="L514" s="682"/>
      <c r="M514" s="682"/>
      <c r="N514" s="682"/>
      <c r="O514" s="682"/>
      <c r="P514" s="682"/>
      <c r="Q514" s="682"/>
      <c r="R514" s="682"/>
      <c r="S514" s="682"/>
      <c r="T514" s="682"/>
      <c r="U514" s="682"/>
      <c r="V514" s="682"/>
      <c r="W514" s="682"/>
      <c r="X514" s="682"/>
      <c r="Y514" s="682"/>
      <c r="Z514" s="682"/>
    </row>
    <row r="515" spans="1:26" ht="15">
      <c r="A515" s="682"/>
      <c r="B515" s="683"/>
      <c r="C515" s="684"/>
      <c r="D515" s="683"/>
      <c r="E515" s="683"/>
      <c r="F515" s="683"/>
      <c r="G515" s="683"/>
      <c r="H515" s="682"/>
      <c r="I515" s="748"/>
      <c r="J515" s="748"/>
      <c r="K515" s="682"/>
      <c r="L515" s="682"/>
      <c r="M515" s="682"/>
      <c r="N515" s="682"/>
      <c r="O515" s="682"/>
      <c r="P515" s="682"/>
      <c r="Q515" s="682"/>
      <c r="R515" s="682"/>
      <c r="S515" s="682"/>
      <c r="T515" s="682"/>
      <c r="U515" s="682"/>
      <c r="V515" s="682"/>
      <c r="W515" s="682"/>
      <c r="X515" s="682"/>
      <c r="Y515" s="682"/>
      <c r="Z515" s="682"/>
    </row>
    <row r="516" spans="1:26" ht="15">
      <c r="A516" s="682"/>
      <c r="B516" s="683"/>
      <c r="C516" s="684"/>
      <c r="D516" s="683"/>
      <c r="E516" s="683"/>
      <c r="F516" s="683"/>
      <c r="G516" s="683"/>
      <c r="H516" s="682"/>
      <c r="I516" s="748"/>
      <c r="J516" s="748"/>
      <c r="K516" s="682"/>
      <c r="L516" s="682"/>
      <c r="M516" s="682"/>
      <c r="N516" s="682"/>
      <c r="O516" s="682"/>
      <c r="P516" s="682"/>
      <c r="Q516" s="682"/>
      <c r="R516" s="682"/>
      <c r="S516" s="682"/>
      <c r="T516" s="682"/>
      <c r="U516" s="682"/>
      <c r="V516" s="682"/>
      <c r="W516" s="682"/>
      <c r="X516" s="682"/>
      <c r="Y516" s="682"/>
      <c r="Z516" s="682"/>
    </row>
    <row r="517" spans="1:26" ht="15">
      <c r="A517" s="682"/>
      <c r="B517" s="683"/>
      <c r="C517" s="684"/>
      <c r="D517" s="683"/>
      <c r="E517" s="683"/>
      <c r="F517" s="683"/>
      <c r="G517" s="683"/>
      <c r="H517" s="682"/>
      <c r="I517" s="748"/>
      <c r="J517" s="748"/>
      <c r="K517" s="682"/>
      <c r="L517" s="682"/>
      <c r="M517" s="682"/>
      <c r="N517" s="682"/>
      <c r="O517" s="682"/>
      <c r="P517" s="682"/>
      <c r="Q517" s="682"/>
      <c r="R517" s="682"/>
      <c r="S517" s="682"/>
      <c r="T517" s="682"/>
      <c r="U517" s="682"/>
      <c r="V517" s="682"/>
      <c r="W517" s="682"/>
      <c r="X517" s="682"/>
      <c r="Y517" s="682"/>
      <c r="Z517" s="682"/>
    </row>
    <row r="518" spans="1:26" ht="15">
      <c r="A518" s="682"/>
      <c r="B518" s="683"/>
      <c r="C518" s="684"/>
      <c r="D518" s="683"/>
      <c r="E518" s="683"/>
      <c r="F518" s="683"/>
      <c r="G518" s="683"/>
      <c r="H518" s="682"/>
      <c r="I518" s="748"/>
      <c r="J518" s="748"/>
      <c r="K518" s="682"/>
      <c r="L518" s="682"/>
      <c r="M518" s="682"/>
      <c r="N518" s="682"/>
      <c r="O518" s="682"/>
      <c r="P518" s="682"/>
      <c r="Q518" s="682"/>
      <c r="R518" s="682"/>
      <c r="S518" s="682"/>
      <c r="T518" s="682"/>
      <c r="U518" s="682"/>
      <c r="V518" s="682"/>
      <c r="W518" s="682"/>
      <c r="X518" s="682"/>
      <c r="Y518" s="682"/>
      <c r="Z518" s="682"/>
    </row>
    <row r="519" spans="1:26" ht="15">
      <c r="A519" s="682"/>
      <c r="B519" s="683"/>
      <c r="C519" s="684"/>
      <c r="D519" s="683"/>
      <c r="E519" s="683"/>
      <c r="F519" s="683"/>
      <c r="G519" s="683"/>
      <c r="H519" s="682"/>
      <c r="I519" s="748"/>
      <c r="J519" s="748"/>
      <c r="K519" s="682"/>
      <c r="L519" s="682"/>
      <c r="M519" s="682"/>
      <c r="N519" s="682"/>
      <c r="O519" s="682"/>
      <c r="P519" s="682"/>
      <c r="Q519" s="682"/>
      <c r="R519" s="682"/>
      <c r="S519" s="682"/>
      <c r="T519" s="682"/>
      <c r="U519" s="682"/>
      <c r="V519" s="682"/>
      <c r="W519" s="682"/>
      <c r="X519" s="682"/>
      <c r="Y519" s="682"/>
      <c r="Z519" s="682"/>
    </row>
    <row r="520" spans="1:26" ht="15">
      <c r="A520" s="682"/>
      <c r="B520" s="683"/>
      <c r="C520" s="684"/>
      <c r="D520" s="683"/>
      <c r="E520" s="683"/>
      <c r="F520" s="683"/>
      <c r="G520" s="683"/>
      <c r="H520" s="682"/>
      <c r="I520" s="748"/>
      <c r="J520" s="748"/>
      <c r="K520" s="682"/>
      <c r="L520" s="682"/>
      <c r="M520" s="682"/>
      <c r="N520" s="682"/>
      <c r="O520" s="682"/>
      <c r="P520" s="682"/>
      <c r="Q520" s="682"/>
      <c r="R520" s="682"/>
      <c r="S520" s="682"/>
      <c r="T520" s="682"/>
      <c r="U520" s="682"/>
      <c r="V520" s="682"/>
      <c r="W520" s="682"/>
      <c r="X520" s="682"/>
      <c r="Y520" s="682"/>
      <c r="Z520" s="682"/>
    </row>
    <row r="521" spans="1:26" ht="15">
      <c r="A521" s="682"/>
      <c r="B521" s="683"/>
      <c r="C521" s="684"/>
      <c r="D521" s="683"/>
      <c r="E521" s="683"/>
      <c r="F521" s="683"/>
      <c r="G521" s="683"/>
      <c r="H521" s="682"/>
      <c r="I521" s="748"/>
      <c r="J521" s="748"/>
      <c r="K521" s="682"/>
      <c r="L521" s="682"/>
      <c r="M521" s="682"/>
      <c r="N521" s="682"/>
      <c r="O521" s="682"/>
      <c r="P521" s="682"/>
      <c r="Q521" s="682"/>
      <c r="R521" s="682"/>
      <c r="S521" s="682"/>
      <c r="T521" s="682"/>
      <c r="U521" s="682"/>
      <c r="V521" s="682"/>
      <c r="W521" s="682"/>
      <c r="X521" s="682"/>
      <c r="Y521" s="682"/>
      <c r="Z521" s="682"/>
    </row>
    <row r="522" spans="1:26" ht="15">
      <c r="A522" s="682"/>
      <c r="B522" s="683"/>
      <c r="C522" s="684"/>
      <c r="D522" s="683"/>
      <c r="E522" s="683"/>
      <c r="F522" s="683"/>
      <c r="G522" s="683"/>
      <c r="H522" s="682"/>
      <c r="I522" s="748"/>
      <c r="J522" s="748"/>
      <c r="K522" s="682"/>
      <c r="L522" s="682"/>
      <c r="M522" s="682"/>
      <c r="N522" s="682"/>
      <c r="O522" s="682"/>
      <c r="P522" s="682"/>
      <c r="Q522" s="682"/>
      <c r="R522" s="682"/>
      <c r="S522" s="682"/>
      <c r="T522" s="682"/>
      <c r="U522" s="682"/>
      <c r="V522" s="682"/>
      <c r="W522" s="682"/>
      <c r="X522" s="682"/>
      <c r="Y522" s="682"/>
      <c r="Z522" s="682"/>
    </row>
    <row r="523" spans="1:26" ht="15">
      <c r="A523" s="682"/>
      <c r="B523" s="683"/>
      <c r="C523" s="684"/>
      <c r="D523" s="683"/>
      <c r="E523" s="683"/>
      <c r="F523" s="683"/>
      <c r="G523" s="683"/>
      <c r="H523" s="682"/>
      <c r="I523" s="748"/>
      <c r="J523" s="748"/>
      <c r="K523" s="682"/>
      <c r="L523" s="682"/>
      <c r="M523" s="682"/>
      <c r="N523" s="682"/>
      <c r="O523" s="682"/>
      <c r="P523" s="682"/>
      <c r="Q523" s="682"/>
      <c r="R523" s="682"/>
      <c r="S523" s="682"/>
      <c r="T523" s="682"/>
      <c r="U523" s="682"/>
      <c r="V523" s="682"/>
      <c r="W523" s="682"/>
      <c r="X523" s="682"/>
      <c r="Y523" s="682"/>
      <c r="Z523" s="682"/>
    </row>
    <row r="524" spans="1:26" ht="15">
      <c r="A524" s="682"/>
      <c r="B524" s="683"/>
      <c r="C524" s="684"/>
      <c r="D524" s="683"/>
      <c r="E524" s="683"/>
      <c r="F524" s="683"/>
      <c r="G524" s="683"/>
      <c r="H524" s="682"/>
      <c r="I524" s="748"/>
      <c r="J524" s="748"/>
      <c r="K524" s="682"/>
      <c r="L524" s="682"/>
      <c r="M524" s="682"/>
      <c r="N524" s="682"/>
      <c r="O524" s="682"/>
      <c r="P524" s="682"/>
      <c r="Q524" s="682"/>
      <c r="R524" s="682"/>
      <c r="S524" s="682"/>
      <c r="T524" s="682"/>
      <c r="U524" s="682"/>
      <c r="V524" s="682"/>
      <c r="W524" s="682"/>
      <c r="X524" s="682"/>
      <c r="Y524" s="682"/>
      <c r="Z524" s="682"/>
    </row>
    <row r="525" spans="1:26" ht="15">
      <c r="A525" s="682"/>
      <c r="B525" s="683"/>
      <c r="C525" s="684"/>
      <c r="D525" s="683"/>
      <c r="E525" s="683"/>
      <c r="F525" s="683"/>
      <c r="G525" s="683"/>
      <c r="H525" s="682"/>
      <c r="I525" s="748"/>
      <c r="J525" s="748"/>
      <c r="K525" s="682"/>
      <c r="L525" s="682"/>
      <c r="M525" s="682"/>
      <c r="N525" s="682"/>
      <c r="O525" s="682"/>
      <c r="P525" s="682"/>
      <c r="Q525" s="682"/>
      <c r="R525" s="682"/>
      <c r="S525" s="682"/>
      <c r="T525" s="682"/>
      <c r="U525" s="682"/>
      <c r="V525" s="682"/>
      <c r="W525" s="682"/>
      <c r="X525" s="682"/>
      <c r="Y525" s="682"/>
      <c r="Z525" s="682"/>
    </row>
    <row r="526" spans="1:26" ht="15">
      <c r="A526" s="682"/>
      <c r="B526" s="683"/>
      <c r="C526" s="684"/>
      <c r="D526" s="683"/>
      <c r="E526" s="683"/>
      <c r="F526" s="683"/>
      <c r="G526" s="683"/>
      <c r="H526" s="682"/>
      <c r="I526" s="748"/>
      <c r="J526" s="748"/>
      <c r="K526" s="682"/>
      <c r="L526" s="682"/>
      <c r="M526" s="682"/>
      <c r="N526" s="682"/>
      <c r="O526" s="682"/>
      <c r="P526" s="682"/>
      <c r="Q526" s="682"/>
      <c r="R526" s="682"/>
      <c r="S526" s="682"/>
      <c r="T526" s="682"/>
      <c r="U526" s="682"/>
      <c r="V526" s="682"/>
      <c r="W526" s="682"/>
      <c r="X526" s="682"/>
      <c r="Y526" s="682"/>
      <c r="Z526" s="682"/>
    </row>
    <row r="527" spans="1:26" ht="15">
      <c r="A527" s="682"/>
      <c r="B527" s="683"/>
      <c r="C527" s="684"/>
      <c r="D527" s="683"/>
      <c r="E527" s="683"/>
      <c r="F527" s="683"/>
      <c r="G527" s="683"/>
      <c r="H527" s="682"/>
      <c r="I527" s="748"/>
      <c r="J527" s="748"/>
      <c r="K527" s="682"/>
      <c r="L527" s="682"/>
      <c r="M527" s="682"/>
      <c r="N527" s="682"/>
      <c r="O527" s="682"/>
      <c r="P527" s="682"/>
      <c r="Q527" s="682"/>
      <c r="R527" s="682"/>
      <c r="S527" s="682"/>
      <c r="T527" s="682"/>
      <c r="U527" s="682"/>
      <c r="V527" s="682"/>
      <c r="W527" s="682"/>
      <c r="X527" s="682"/>
      <c r="Y527" s="682"/>
      <c r="Z527" s="682"/>
    </row>
    <row r="528" spans="1:26" ht="15">
      <c r="A528" s="682"/>
      <c r="B528" s="683"/>
      <c r="C528" s="684"/>
      <c r="D528" s="683"/>
      <c r="E528" s="683"/>
      <c r="F528" s="683"/>
      <c r="G528" s="683"/>
      <c r="H528" s="682"/>
      <c r="I528" s="748"/>
      <c r="J528" s="748"/>
      <c r="K528" s="682"/>
      <c r="L528" s="682"/>
      <c r="M528" s="682"/>
      <c r="N528" s="682"/>
      <c r="O528" s="682"/>
      <c r="P528" s="682"/>
      <c r="Q528" s="682"/>
      <c r="R528" s="682"/>
      <c r="S528" s="682"/>
      <c r="T528" s="682"/>
      <c r="U528" s="682"/>
      <c r="V528" s="682"/>
      <c r="W528" s="682"/>
      <c r="X528" s="682"/>
      <c r="Y528" s="682"/>
      <c r="Z528" s="682"/>
    </row>
    <row r="529" spans="1:26" ht="15">
      <c r="A529" s="682"/>
      <c r="B529" s="683"/>
      <c r="C529" s="684"/>
      <c r="D529" s="683"/>
      <c r="E529" s="683"/>
      <c r="F529" s="683"/>
      <c r="G529" s="683"/>
      <c r="H529" s="682"/>
      <c r="I529" s="748"/>
      <c r="J529" s="748"/>
      <c r="K529" s="682"/>
      <c r="L529" s="682"/>
      <c r="M529" s="682"/>
      <c r="N529" s="682"/>
      <c r="O529" s="682"/>
      <c r="P529" s="682"/>
      <c r="Q529" s="682"/>
      <c r="R529" s="682"/>
      <c r="S529" s="682"/>
      <c r="T529" s="682"/>
      <c r="U529" s="682"/>
      <c r="V529" s="682"/>
      <c r="W529" s="682"/>
      <c r="X529" s="682"/>
      <c r="Y529" s="682"/>
      <c r="Z529" s="682"/>
    </row>
    <row r="530" spans="1:26" ht="15">
      <c r="A530" s="682"/>
      <c r="B530" s="683"/>
      <c r="C530" s="684"/>
      <c r="D530" s="683"/>
      <c r="E530" s="683"/>
      <c r="F530" s="683"/>
      <c r="G530" s="683"/>
      <c r="H530" s="682"/>
      <c r="I530" s="748"/>
      <c r="J530" s="748"/>
      <c r="K530" s="682"/>
      <c r="L530" s="682"/>
      <c r="M530" s="682"/>
      <c r="N530" s="682"/>
      <c r="O530" s="682"/>
      <c r="P530" s="682"/>
      <c r="Q530" s="682"/>
      <c r="R530" s="682"/>
      <c r="S530" s="682"/>
      <c r="T530" s="682"/>
      <c r="U530" s="682"/>
      <c r="V530" s="682"/>
      <c r="W530" s="682"/>
      <c r="X530" s="682"/>
      <c r="Y530" s="682"/>
      <c r="Z530" s="682"/>
    </row>
    <row r="531" spans="1:26" ht="15">
      <c r="A531" s="682"/>
      <c r="B531" s="683"/>
      <c r="C531" s="684"/>
      <c r="D531" s="683"/>
      <c r="E531" s="683"/>
      <c r="F531" s="683"/>
      <c r="G531" s="683"/>
      <c r="H531" s="682"/>
      <c r="I531" s="748"/>
      <c r="J531" s="748"/>
      <c r="K531" s="682"/>
      <c r="L531" s="682"/>
      <c r="M531" s="682"/>
      <c r="N531" s="682"/>
      <c r="O531" s="682"/>
      <c r="P531" s="682"/>
      <c r="Q531" s="682"/>
      <c r="R531" s="682"/>
      <c r="S531" s="682"/>
      <c r="T531" s="682"/>
      <c r="U531" s="682"/>
      <c r="V531" s="682"/>
      <c r="W531" s="682"/>
      <c r="X531" s="682"/>
      <c r="Y531" s="682"/>
      <c r="Z531" s="682"/>
    </row>
    <row r="532" spans="1:26" ht="15">
      <c r="A532" s="682"/>
      <c r="B532" s="683"/>
      <c r="C532" s="684"/>
      <c r="D532" s="683"/>
      <c r="E532" s="683"/>
      <c r="F532" s="683"/>
      <c r="G532" s="683"/>
      <c r="H532" s="682"/>
      <c r="I532" s="748"/>
      <c r="J532" s="748"/>
      <c r="K532" s="682"/>
      <c r="L532" s="682"/>
      <c r="M532" s="682"/>
      <c r="N532" s="682"/>
      <c r="O532" s="682"/>
      <c r="P532" s="682"/>
      <c r="Q532" s="682"/>
      <c r="R532" s="682"/>
      <c r="S532" s="682"/>
      <c r="T532" s="682"/>
      <c r="U532" s="682"/>
      <c r="V532" s="682"/>
      <c r="W532" s="682"/>
      <c r="X532" s="682"/>
      <c r="Y532" s="682"/>
      <c r="Z532" s="682"/>
    </row>
    <row r="533" spans="1:26" ht="15">
      <c r="A533" s="682"/>
      <c r="B533" s="683"/>
      <c r="C533" s="684"/>
      <c r="D533" s="683"/>
      <c r="E533" s="683"/>
      <c r="F533" s="683"/>
      <c r="G533" s="683"/>
      <c r="H533" s="682"/>
      <c r="I533" s="748"/>
      <c r="J533" s="748"/>
      <c r="K533" s="682"/>
      <c r="L533" s="682"/>
      <c r="M533" s="682"/>
      <c r="N533" s="682"/>
      <c r="O533" s="682"/>
      <c r="P533" s="682"/>
      <c r="Q533" s="682"/>
      <c r="R533" s="682"/>
      <c r="S533" s="682"/>
      <c r="T533" s="682"/>
      <c r="U533" s="682"/>
      <c r="V533" s="682"/>
      <c r="W533" s="682"/>
      <c r="X533" s="682"/>
      <c r="Y533" s="682"/>
      <c r="Z533" s="682"/>
    </row>
    <row r="534" spans="1:26" ht="15">
      <c r="A534" s="682"/>
      <c r="B534" s="683"/>
      <c r="C534" s="684"/>
      <c r="D534" s="683"/>
      <c r="E534" s="683"/>
      <c r="F534" s="683"/>
      <c r="G534" s="683"/>
      <c r="H534" s="682"/>
      <c r="I534" s="748"/>
      <c r="J534" s="748"/>
      <c r="K534" s="682"/>
      <c r="L534" s="682"/>
      <c r="M534" s="682"/>
      <c r="N534" s="682"/>
      <c r="O534" s="682"/>
      <c r="P534" s="682"/>
      <c r="Q534" s="682"/>
      <c r="R534" s="682"/>
      <c r="S534" s="682"/>
      <c r="T534" s="682"/>
      <c r="U534" s="682"/>
      <c r="V534" s="682"/>
      <c r="W534" s="682"/>
      <c r="X534" s="682"/>
      <c r="Y534" s="682"/>
      <c r="Z534" s="682"/>
    </row>
    <row r="535" spans="1:26" ht="15">
      <c r="A535" s="682"/>
      <c r="B535" s="683"/>
      <c r="C535" s="684"/>
      <c r="D535" s="683"/>
      <c r="E535" s="683"/>
      <c r="F535" s="683"/>
      <c r="G535" s="683"/>
      <c r="H535" s="682"/>
      <c r="I535" s="748"/>
      <c r="J535" s="748"/>
      <c r="K535" s="682"/>
      <c r="L535" s="682"/>
      <c r="M535" s="682"/>
      <c r="N535" s="682"/>
      <c r="O535" s="682"/>
      <c r="P535" s="682"/>
      <c r="Q535" s="682"/>
      <c r="R535" s="682"/>
      <c r="S535" s="682"/>
      <c r="T535" s="682"/>
      <c r="U535" s="682"/>
      <c r="V535" s="682"/>
      <c r="W535" s="682"/>
      <c r="X535" s="682"/>
      <c r="Y535" s="682"/>
      <c r="Z535" s="682"/>
    </row>
    <row r="536" spans="1:26" ht="15">
      <c r="A536" s="682"/>
      <c r="B536" s="683"/>
      <c r="C536" s="684"/>
      <c r="D536" s="683"/>
      <c r="E536" s="683"/>
      <c r="F536" s="683"/>
      <c r="G536" s="683"/>
      <c r="H536" s="682"/>
      <c r="I536" s="748"/>
      <c r="J536" s="748"/>
      <c r="K536" s="682"/>
      <c r="L536" s="682"/>
      <c r="M536" s="682"/>
      <c r="N536" s="682"/>
      <c r="O536" s="682"/>
      <c r="P536" s="682"/>
      <c r="Q536" s="682"/>
      <c r="R536" s="682"/>
      <c r="S536" s="682"/>
      <c r="T536" s="682"/>
      <c r="U536" s="682"/>
      <c r="V536" s="682"/>
      <c r="W536" s="682"/>
      <c r="X536" s="682"/>
      <c r="Y536" s="682"/>
      <c r="Z536" s="682"/>
    </row>
    <row r="537" spans="1:26" ht="15">
      <c r="A537" s="682"/>
      <c r="B537" s="683"/>
      <c r="C537" s="684"/>
      <c r="D537" s="683"/>
      <c r="E537" s="683"/>
      <c r="F537" s="683"/>
      <c r="G537" s="683"/>
      <c r="H537" s="682"/>
      <c r="I537" s="748"/>
      <c r="J537" s="748"/>
      <c r="K537" s="682"/>
      <c r="L537" s="682"/>
      <c r="M537" s="682"/>
      <c r="N537" s="682"/>
      <c r="O537" s="682"/>
      <c r="P537" s="682"/>
      <c r="Q537" s="682"/>
      <c r="R537" s="682"/>
      <c r="S537" s="682"/>
      <c r="T537" s="682"/>
      <c r="U537" s="682"/>
      <c r="V537" s="682"/>
      <c r="W537" s="682"/>
      <c r="X537" s="682"/>
      <c r="Y537" s="682"/>
      <c r="Z537" s="682"/>
    </row>
    <row r="538" spans="1:26" ht="15">
      <c r="A538" s="682"/>
      <c r="B538" s="683"/>
      <c r="C538" s="684"/>
      <c r="D538" s="683"/>
      <c r="E538" s="683"/>
      <c r="F538" s="683"/>
      <c r="G538" s="683"/>
      <c r="H538" s="682"/>
      <c r="I538" s="748"/>
      <c r="J538" s="748"/>
      <c r="K538" s="682"/>
      <c r="L538" s="682"/>
      <c r="M538" s="682"/>
      <c r="N538" s="682"/>
      <c r="O538" s="682"/>
      <c r="P538" s="682"/>
      <c r="Q538" s="682"/>
      <c r="R538" s="682"/>
      <c r="S538" s="682"/>
      <c r="T538" s="682"/>
      <c r="U538" s="682"/>
      <c r="V538" s="682"/>
      <c r="W538" s="682"/>
      <c r="X538" s="682"/>
      <c r="Y538" s="682"/>
      <c r="Z538" s="682"/>
    </row>
    <row r="539" spans="1:26" ht="15">
      <c r="A539" s="682"/>
      <c r="B539" s="683"/>
      <c r="C539" s="684"/>
      <c r="D539" s="683"/>
      <c r="E539" s="683"/>
      <c r="F539" s="683"/>
      <c r="G539" s="683"/>
      <c r="H539" s="682"/>
      <c r="I539" s="748"/>
      <c r="J539" s="748"/>
      <c r="K539" s="682"/>
      <c r="L539" s="682"/>
      <c r="M539" s="682"/>
      <c r="N539" s="682"/>
      <c r="O539" s="682"/>
      <c r="P539" s="682"/>
      <c r="Q539" s="682"/>
      <c r="R539" s="682"/>
      <c r="S539" s="682"/>
      <c r="T539" s="682"/>
      <c r="U539" s="682"/>
      <c r="V539" s="682"/>
      <c r="W539" s="682"/>
      <c r="X539" s="682"/>
      <c r="Y539" s="682"/>
      <c r="Z539" s="682"/>
    </row>
    <row r="540" spans="1:26" ht="15">
      <c r="A540" s="682"/>
      <c r="B540" s="683"/>
      <c r="C540" s="684"/>
      <c r="D540" s="683"/>
      <c r="E540" s="683"/>
      <c r="F540" s="683"/>
      <c r="G540" s="683"/>
      <c r="H540" s="682"/>
      <c r="I540" s="748"/>
      <c r="J540" s="748"/>
      <c r="K540" s="682"/>
      <c r="L540" s="682"/>
      <c r="M540" s="682"/>
      <c r="N540" s="682"/>
      <c r="O540" s="682"/>
      <c r="P540" s="682"/>
      <c r="Q540" s="682"/>
      <c r="R540" s="682"/>
      <c r="S540" s="682"/>
      <c r="T540" s="682"/>
      <c r="U540" s="682"/>
      <c r="V540" s="682"/>
      <c r="W540" s="682"/>
      <c r="X540" s="682"/>
      <c r="Y540" s="682"/>
      <c r="Z540" s="682"/>
    </row>
    <row r="541" spans="1:26" ht="15">
      <c r="A541" s="682"/>
      <c r="B541" s="683"/>
      <c r="C541" s="684"/>
      <c r="D541" s="683"/>
      <c r="E541" s="683"/>
      <c r="F541" s="683"/>
      <c r="G541" s="683"/>
      <c r="H541" s="682"/>
      <c r="I541" s="748"/>
      <c r="J541" s="748"/>
      <c r="K541" s="682"/>
      <c r="L541" s="682"/>
      <c r="M541" s="682"/>
      <c r="N541" s="682"/>
      <c r="O541" s="682"/>
      <c r="P541" s="682"/>
      <c r="Q541" s="682"/>
      <c r="R541" s="682"/>
      <c r="S541" s="682"/>
      <c r="T541" s="682"/>
      <c r="U541" s="682"/>
      <c r="V541" s="682"/>
      <c r="W541" s="682"/>
      <c r="X541" s="682"/>
      <c r="Y541" s="682"/>
      <c r="Z541" s="682"/>
    </row>
    <row r="542" spans="1:26" ht="15">
      <c r="A542" s="682"/>
      <c r="B542" s="683"/>
      <c r="C542" s="684"/>
      <c r="D542" s="683"/>
      <c r="E542" s="683"/>
      <c r="F542" s="683"/>
      <c r="G542" s="683"/>
      <c r="H542" s="682"/>
      <c r="I542" s="748"/>
      <c r="J542" s="748"/>
      <c r="K542" s="682"/>
      <c r="L542" s="682"/>
      <c r="M542" s="682"/>
      <c r="N542" s="682"/>
      <c r="O542" s="682"/>
      <c r="P542" s="682"/>
      <c r="Q542" s="682"/>
      <c r="R542" s="682"/>
      <c r="S542" s="682"/>
      <c r="T542" s="682"/>
      <c r="U542" s="682"/>
      <c r="V542" s="682"/>
      <c r="W542" s="682"/>
      <c r="X542" s="682"/>
      <c r="Y542" s="682"/>
      <c r="Z542" s="682"/>
    </row>
    <row r="543" spans="1:26" ht="15">
      <c r="A543" s="682"/>
      <c r="B543" s="683"/>
      <c r="C543" s="684"/>
      <c r="D543" s="683"/>
      <c r="E543" s="683"/>
      <c r="F543" s="683"/>
      <c r="G543" s="683"/>
      <c r="H543" s="682"/>
      <c r="I543" s="748"/>
      <c r="J543" s="748"/>
      <c r="K543" s="682"/>
      <c r="L543" s="682"/>
      <c r="M543" s="682"/>
      <c r="N543" s="682"/>
      <c r="O543" s="682"/>
      <c r="P543" s="682"/>
      <c r="Q543" s="682"/>
      <c r="R543" s="682"/>
      <c r="S543" s="682"/>
      <c r="T543" s="682"/>
      <c r="U543" s="682"/>
      <c r="V543" s="682"/>
      <c r="W543" s="682"/>
      <c r="X543" s="682"/>
      <c r="Y543" s="682"/>
      <c r="Z543" s="682"/>
    </row>
    <row r="544" spans="1:26" ht="15">
      <c r="A544" s="682"/>
      <c r="B544" s="683"/>
      <c r="C544" s="684"/>
      <c r="D544" s="683"/>
      <c r="E544" s="683"/>
      <c r="F544" s="683"/>
      <c r="G544" s="683"/>
      <c r="H544" s="682"/>
      <c r="I544" s="748"/>
      <c r="J544" s="748"/>
      <c r="K544" s="682"/>
      <c r="L544" s="682"/>
      <c r="M544" s="682"/>
      <c r="N544" s="682"/>
      <c r="O544" s="682"/>
      <c r="P544" s="682"/>
      <c r="Q544" s="682"/>
      <c r="R544" s="682"/>
      <c r="S544" s="682"/>
      <c r="T544" s="682"/>
      <c r="U544" s="682"/>
      <c r="V544" s="682"/>
      <c r="W544" s="682"/>
      <c r="X544" s="682"/>
      <c r="Y544" s="682"/>
      <c r="Z544" s="682"/>
    </row>
    <row r="545" spans="1:26" ht="15">
      <c r="A545" s="682"/>
      <c r="B545" s="683"/>
      <c r="C545" s="684"/>
      <c r="D545" s="683"/>
      <c r="E545" s="683"/>
      <c r="F545" s="683"/>
      <c r="G545" s="683"/>
      <c r="H545" s="682"/>
      <c r="I545" s="748"/>
      <c r="J545" s="748"/>
      <c r="K545" s="682"/>
      <c r="L545" s="682"/>
      <c r="M545" s="682"/>
      <c r="N545" s="682"/>
      <c r="O545" s="682"/>
      <c r="P545" s="682"/>
      <c r="Q545" s="682"/>
      <c r="R545" s="682"/>
      <c r="S545" s="682"/>
      <c r="T545" s="682"/>
      <c r="U545" s="682"/>
      <c r="V545" s="682"/>
      <c r="W545" s="682"/>
      <c r="X545" s="682"/>
      <c r="Y545" s="682"/>
      <c r="Z545" s="682"/>
    </row>
    <row r="546" spans="1:26" ht="15">
      <c r="A546" s="682"/>
      <c r="B546" s="683"/>
      <c r="C546" s="684"/>
      <c r="D546" s="683"/>
      <c r="E546" s="683"/>
      <c r="F546" s="683"/>
      <c r="G546" s="683"/>
      <c r="H546" s="682"/>
      <c r="I546" s="748"/>
      <c r="J546" s="748"/>
      <c r="K546" s="682"/>
      <c r="L546" s="682"/>
      <c r="M546" s="682"/>
      <c r="N546" s="682"/>
      <c r="O546" s="682"/>
      <c r="P546" s="682"/>
      <c r="Q546" s="682"/>
      <c r="R546" s="682"/>
      <c r="S546" s="682"/>
      <c r="T546" s="682"/>
      <c r="U546" s="682"/>
      <c r="V546" s="682"/>
      <c r="W546" s="682"/>
      <c r="X546" s="682"/>
      <c r="Y546" s="682"/>
      <c r="Z546" s="682"/>
    </row>
    <row r="547" spans="1:26" ht="15">
      <c r="A547" s="682"/>
      <c r="B547" s="683"/>
      <c r="C547" s="684"/>
      <c r="D547" s="683"/>
      <c r="E547" s="683"/>
      <c r="F547" s="683"/>
      <c r="G547" s="683"/>
      <c r="H547" s="682"/>
      <c r="I547" s="748"/>
      <c r="J547" s="748"/>
      <c r="K547" s="682"/>
      <c r="L547" s="682"/>
      <c r="M547" s="682"/>
      <c r="N547" s="682"/>
      <c r="O547" s="682"/>
      <c r="P547" s="682"/>
      <c r="Q547" s="682"/>
      <c r="R547" s="682"/>
      <c r="S547" s="682"/>
      <c r="T547" s="682"/>
      <c r="U547" s="682"/>
      <c r="V547" s="682"/>
      <c r="W547" s="682"/>
      <c r="X547" s="682"/>
      <c r="Y547" s="682"/>
      <c r="Z547" s="682"/>
    </row>
    <row r="548" spans="1:26" ht="15">
      <c r="A548" s="682"/>
      <c r="B548" s="683"/>
      <c r="C548" s="684"/>
      <c r="D548" s="683"/>
      <c r="E548" s="683"/>
      <c r="F548" s="683"/>
      <c r="G548" s="683"/>
      <c r="H548" s="682"/>
      <c r="I548" s="748"/>
      <c r="J548" s="748"/>
      <c r="K548" s="682"/>
      <c r="L548" s="682"/>
      <c r="M548" s="682"/>
      <c r="N548" s="682"/>
      <c r="O548" s="682"/>
      <c r="P548" s="682"/>
      <c r="Q548" s="682"/>
      <c r="R548" s="682"/>
      <c r="S548" s="682"/>
      <c r="T548" s="682"/>
      <c r="U548" s="682"/>
      <c r="V548" s="682"/>
      <c r="W548" s="682"/>
      <c r="X548" s="682"/>
      <c r="Y548" s="682"/>
      <c r="Z548" s="682"/>
    </row>
    <row r="549" spans="1:26" ht="15">
      <c r="A549" s="682"/>
      <c r="B549" s="683"/>
      <c r="C549" s="684"/>
      <c r="D549" s="683"/>
      <c r="E549" s="683"/>
      <c r="F549" s="683"/>
      <c r="G549" s="683"/>
      <c r="H549" s="682"/>
      <c r="I549" s="748"/>
      <c r="J549" s="748"/>
      <c r="K549" s="682"/>
      <c r="L549" s="682"/>
      <c r="M549" s="682"/>
      <c r="N549" s="682"/>
      <c r="O549" s="682"/>
      <c r="P549" s="682"/>
      <c r="Q549" s="682"/>
      <c r="R549" s="682"/>
      <c r="S549" s="682"/>
      <c r="T549" s="682"/>
      <c r="U549" s="682"/>
      <c r="V549" s="682"/>
      <c r="W549" s="682"/>
      <c r="X549" s="682"/>
      <c r="Y549" s="682"/>
      <c r="Z549" s="682"/>
    </row>
    <row r="550" spans="1:26" ht="15">
      <c r="A550" s="682"/>
      <c r="B550" s="683"/>
      <c r="C550" s="684"/>
      <c r="D550" s="683"/>
      <c r="E550" s="683"/>
      <c r="F550" s="683"/>
      <c r="G550" s="683"/>
      <c r="H550" s="682"/>
      <c r="I550" s="748"/>
      <c r="J550" s="748"/>
      <c r="K550" s="682"/>
      <c r="L550" s="682"/>
      <c r="M550" s="682"/>
      <c r="N550" s="682"/>
      <c r="O550" s="682"/>
      <c r="P550" s="682"/>
      <c r="Q550" s="682"/>
      <c r="R550" s="682"/>
      <c r="S550" s="682"/>
      <c r="T550" s="682"/>
      <c r="U550" s="682"/>
      <c r="V550" s="682"/>
      <c r="W550" s="682"/>
      <c r="X550" s="682"/>
      <c r="Y550" s="682"/>
      <c r="Z550" s="682"/>
    </row>
    <row r="551" spans="1:26" ht="15">
      <c r="A551" s="682"/>
      <c r="B551" s="683"/>
      <c r="C551" s="684"/>
      <c r="D551" s="683"/>
      <c r="E551" s="683"/>
      <c r="F551" s="683"/>
      <c r="G551" s="683"/>
      <c r="H551" s="682"/>
      <c r="I551" s="748"/>
      <c r="J551" s="748"/>
      <c r="K551" s="682"/>
      <c r="L551" s="682"/>
      <c r="M551" s="682"/>
      <c r="N551" s="682"/>
      <c r="O551" s="682"/>
      <c r="P551" s="682"/>
      <c r="Q551" s="682"/>
      <c r="R551" s="682"/>
      <c r="S551" s="682"/>
      <c r="T551" s="682"/>
      <c r="U551" s="682"/>
      <c r="V551" s="682"/>
      <c r="W551" s="682"/>
      <c r="X551" s="682"/>
      <c r="Y551" s="682"/>
      <c r="Z551" s="682"/>
    </row>
    <row r="552" spans="1:26" ht="15">
      <c r="A552" s="682"/>
      <c r="B552" s="683"/>
      <c r="C552" s="684"/>
      <c r="D552" s="683"/>
      <c r="E552" s="683"/>
      <c r="F552" s="683"/>
      <c r="G552" s="683"/>
      <c r="H552" s="682"/>
      <c r="I552" s="748"/>
      <c r="J552" s="748"/>
      <c r="K552" s="682"/>
      <c r="L552" s="682"/>
      <c r="M552" s="682"/>
      <c r="N552" s="682"/>
      <c r="O552" s="682"/>
      <c r="P552" s="682"/>
      <c r="Q552" s="682"/>
      <c r="R552" s="682"/>
      <c r="S552" s="682"/>
      <c r="T552" s="682"/>
      <c r="U552" s="682"/>
      <c r="V552" s="682"/>
      <c r="W552" s="682"/>
      <c r="X552" s="682"/>
      <c r="Y552" s="682"/>
      <c r="Z552" s="682"/>
    </row>
    <row r="553" spans="1:26" ht="15">
      <c r="A553" s="682"/>
      <c r="B553" s="683"/>
      <c r="C553" s="684"/>
      <c r="D553" s="683"/>
      <c r="E553" s="683"/>
      <c r="F553" s="683"/>
      <c r="G553" s="683"/>
      <c r="H553" s="682"/>
      <c r="I553" s="748"/>
      <c r="J553" s="748"/>
      <c r="K553" s="682"/>
      <c r="L553" s="682"/>
      <c r="M553" s="682"/>
      <c r="N553" s="682"/>
      <c r="O553" s="682"/>
      <c r="P553" s="682"/>
      <c r="Q553" s="682"/>
      <c r="R553" s="682"/>
      <c r="S553" s="682"/>
      <c r="T553" s="682"/>
      <c r="U553" s="682"/>
      <c r="V553" s="682"/>
      <c r="W553" s="682"/>
      <c r="X553" s="682"/>
      <c r="Y553" s="682"/>
      <c r="Z553" s="682"/>
    </row>
    <row r="554" spans="1:26" ht="15">
      <c r="A554" s="682"/>
      <c r="B554" s="683"/>
      <c r="C554" s="684"/>
      <c r="D554" s="683"/>
      <c r="E554" s="683"/>
      <c r="F554" s="683"/>
      <c r="G554" s="683"/>
      <c r="H554" s="682"/>
      <c r="I554" s="748"/>
      <c r="J554" s="748"/>
      <c r="K554" s="682"/>
      <c r="L554" s="682"/>
      <c r="M554" s="682"/>
      <c r="N554" s="682"/>
      <c r="O554" s="682"/>
      <c r="P554" s="682"/>
      <c r="Q554" s="682"/>
      <c r="R554" s="682"/>
      <c r="S554" s="682"/>
      <c r="T554" s="682"/>
      <c r="U554" s="682"/>
      <c r="V554" s="682"/>
      <c r="W554" s="682"/>
      <c r="X554" s="682"/>
      <c r="Y554" s="682"/>
      <c r="Z554" s="682"/>
    </row>
    <row r="555" spans="1:26" ht="15">
      <c r="A555" s="682"/>
      <c r="B555" s="683"/>
      <c r="C555" s="684"/>
      <c r="D555" s="683"/>
      <c r="E555" s="683"/>
      <c r="F555" s="683"/>
      <c r="G555" s="683"/>
      <c r="H555" s="682"/>
      <c r="I555" s="748"/>
      <c r="J555" s="748"/>
      <c r="K555" s="682"/>
      <c r="L555" s="682"/>
      <c r="M555" s="682"/>
      <c r="N555" s="682"/>
      <c r="O555" s="682"/>
      <c r="P555" s="682"/>
      <c r="Q555" s="682"/>
      <c r="R555" s="682"/>
      <c r="S555" s="682"/>
      <c r="T555" s="682"/>
      <c r="U555" s="682"/>
      <c r="V555" s="682"/>
      <c r="W555" s="682"/>
      <c r="X555" s="682"/>
      <c r="Y555" s="682"/>
      <c r="Z555" s="682"/>
    </row>
    <row r="556" spans="1:26" ht="15">
      <c r="A556" s="682"/>
      <c r="B556" s="683"/>
      <c r="C556" s="684"/>
      <c r="D556" s="683"/>
      <c r="E556" s="683"/>
      <c r="F556" s="683"/>
      <c r="G556" s="683"/>
      <c r="H556" s="682"/>
      <c r="I556" s="748"/>
      <c r="J556" s="748"/>
      <c r="K556" s="682"/>
      <c r="L556" s="682"/>
      <c r="M556" s="682"/>
      <c r="N556" s="682"/>
      <c r="O556" s="682"/>
      <c r="P556" s="682"/>
      <c r="Q556" s="682"/>
      <c r="R556" s="682"/>
      <c r="S556" s="682"/>
      <c r="T556" s="682"/>
      <c r="U556" s="682"/>
      <c r="V556" s="682"/>
      <c r="W556" s="682"/>
      <c r="X556" s="682"/>
      <c r="Y556" s="682"/>
      <c r="Z556" s="682"/>
    </row>
    <row r="557" spans="1:26" ht="15">
      <c r="A557" s="682"/>
      <c r="B557" s="683"/>
      <c r="C557" s="684"/>
      <c r="D557" s="683"/>
      <c r="E557" s="683"/>
      <c r="F557" s="683"/>
      <c r="G557" s="683"/>
      <c r="H557" s="682"/>
      <c r="I557" s="748"/>
      <c r="J557" s="748"/>
      <c r="K557" s="682"/>
      <c r="L557" s="682"/>
      <c r="M557" s="682"/>
      <c r="N557" s="682"/>
      <c r="O557" s="682"/>
      <c r="P557" s="682"/>
      <c r="Q557" s="682"/>
      <c r="R557" s="682"/>
      <c r="S557" s="682"/>
      <c r="T557" s="682"/>
      <c r="U557" s="682"/>
      <c r="V557" s="682"/>
      <c r="W557" s="682"/>
      <c r="X557" s="682"/>
      <c r="Y557" s="682"/>
      <c r="Z557" s="682"/>
    </row>
    <row r="558" spans="1:26" ht="15">
      <c r="A558" s="682"/>
      <c r="B558" s="683"/>
      <c r="C558" s="684"/>
      <c r="D558" s="683"/>
      <c r="E558" s="683"/>
      <c r="F558" s="683"/>
      <c r="G558" s="683"/>
      <c r="H558" s="682"/>
      <c r="I558" s="748"/>
      <c r="J558" s="748"/>
      <c r="K558" s="682"/>
      <c r="L558" s="682"/>
      <c r="M558" s="682"/>
      <c r="N558" s="682"/>
      <c r="O558" s="682"/>
      <c r="P558" s="682"/>
      <c r="Q558" s="682"/>
      <c r="R558" s="682"/>
      <c r="S558" s="682"/>
      <c r="T558" s="682"/>
      <c r="U558" s="682"/>
      <c r="V558" s="682"/>
      <c r="W558" s="682"/>
      <c r="X558" s="682"/>
      <c r="Y558" s="682"/>
      <c r="Z558" s="682"/>
    </row>
    <row r="559" spans="1:26" ht="15">
      <c r="A559" s="682"/>
      <c r="B559" s="683"/>
      <c r="C559" s="684"/>
      <c r="D559" s="683"/>
      <c r="E559" s="683"/>
      <c r="F559" s="683"/>
      <c r="G559" s="683"/>
      <c r="H559" s="682"/>
      <c r="I559" s="748"/>
      <c r="J559" s="748"/>
      <c r="K559" s="682"/>
      <c r="L559" s="682"/>
      <c r="M559" s="682"/>
      <c r="N559" s="682"/>
      <c r="O559" s="682"/>
      <c r="P559" s="682"/>
      <c r="Q559" s="682"/>
      <c r="R559" s="682"/>
      <c r="S559" s="682"/>
      <c r="T559" s="682"/>
      <c r="U559" s="682"/>
      <c r="V559" s="682"/>
      <c r="W559" s="682"/>
      <c r="X559" s="682"/>
      <c r="Y559" s="682"/>
      <c r="Z559" s="682"/>
    </row>
    <row r="560" spans="1:26" ht="15">
      <c r="A560" s="682"/>
      <c r="B560" s="683"/>
      <c r="C560" s="684"/>
      <c r="D560" s="683"/>
      <c r="E560" s="683"/>
      <c r="F560" s="683"/>
      <c r="G560" s="683"/>
      <c r="H560" s="682"/>
      <c r="I560" s="748"/>
      <c r="J560" s="748"/>
      <c r="K560" s="682"/>
      <c r="L560" s="682"/>
      <c r="M560" s="682"/>
      <c r="N560" s="682"/>
      <c r="O560" s="682"/>
      <c r="P560" s="682"/>
      <c r="Q560" s="682"/>
      <c r="R560" s="682"/>
      <c r="S560" s="682"/>
      <c r="T560" s="682"/>
      <c r="U560" s="682"/>
      <c r="V560" s="682"/>
      <c r="W560" s="682"/>
      <c r="X560" s="682"/>
      <c r="Y560" s="682"/>
      <c r="Z560" s="682"/>
    </row>
    <row r="561" spans="1:26" ht="15">
      <c r="A561" s="682"/>
      <c r="B561" s="683"/>
      <c r="C561" s="684"/>
      <c r="D561" s="683"/>
      <c r="E561" s="683"/>
      <c r="F561" s="683"/>
      <c r="G561" s="683"/>
      <c r="H561" s="682"/>
      <c r="I561" s="748"/>
      <c r="J561" s="748"/>
      <c r="K561" s="682"/>
      <c r="L561" s="682"/>
      <c r="M561" s="682"/>
      <c r="N561" s="682"/>
      <c r="O561" s="682"/>
      <c r="P561" s="682"/>
      <c r="Q561" s="682"/>
      <c r="R561" s="682"/>
      <c r="S561" s="682"/>
      <c r="T561" s="682"/>
      <c r="U561" s="682"/>
      <c r="V561" s="682"/>
      <c r="W561" s="682"/>
      <c r="X561" s="682"/>
      <c r="Y561" s="682"/>
      <c r="Z561" s="682"/>
    </row>
    <row r="562" spans="1:26" ht="15">
      <c r="A562" s="682"/>
      <c r="B562" s="683"/>
      <c r="C562" s="684"/>
      <c r="D562" s="683"/>
      <c r="E562" s="683"/>
      <c r="F562" s="683"/>
      <c r="G562" s="683"/>
      <c r="H562" s="682"/>
      <c r="I562" s="748"/>
      <c r="J562" s="748"/>
      <c r="K562" s="682"/>
      <c r="L562" s="682"/>
      <c r="M562" s="682"/>
      <c r="N562" s="682"/>
      <c r="O562" s="682"/>
      <c r="P562" s="682"/>
      <c r="Q562" s="682"/>
      <c r="R562" s="682"/>
      <c r="S562" s="682"/>
      <c r="T562" s="682"/>
      <c r="U562" s="682"/>
      <c r="V562" s="682"/>
      <c r="W562" s="682"/>
      <c r="X562" s="682"/>
      <c r="Y562" s="682"/>
      <c r="Z562" s="682"/>
    </row>
    <row r="563" spans="1:26" ht="15">
      <c r="A563" s="682"/>
      <c r="B563" s="683"/>
      <c r="C563" s="684"/>
      <c r="D563" s="683"/>
      <c r="E563" s="683"/>
      <c r="F563" s="683"/>
      <c r="G563" s="683"/>
      <c r="H563" s="682"/>
      <c r="I563" s="748"/>
      <c r="J563" s="748"/>
      <c r="K563" s="682"/>
      <c r="L563" s="682"/>
      <c r="M563" s="682"/>
      <c r="N563" s="682"/>
      <c r="O563" s="682"/>
      <c r="P563" s="682"/>
      <c r="Q563" s="682"/>
      <c r="R563" s="682"/>
      <c r="S563" s="682"/>
      <c r="T563" s="682"/>
      <c r="U563" s="682"/>
      <c r="V563" s="682"/>
      <c r="W563" s="682"/>
      <c r="X563" s="682"/>
      <c r="Y563" s="682"/>
      <c r="Z563" s="682"/>
    </row>
    <row r="564" spans="1:26" ht="15">
      <c r="A564" s="682"/>
      <c r="B564" s="683"/>
      <c r="C564" s="684"/>
      <c r="D564" s="683"/>
      <c r="E564" s="683"/>
      <c r="F564" s="683"/>
      <c r="G564" s="683"/>
      <c r="H564" s="682"/>
      <c r="I564" s="748"/>
      <c r="J564" s="748"/>
      <c r="K564" s="682"/>
      <c r="L564" s="682"/>
      <c r="M564" s="682"/>
      <c r="N564" s="682"/>
      <c r="O564" s="682"/>
      <c r="P564" s="682"/>
      <c r="Q564" s="682"/>
      <c r="R564" s="682"/>
      <c r="S564" s="682"/>
      <c r="T564" s="682"/>
      <c r="U564" s="682"/>
      <c r="V564" s="682"/>
      <c r="W564" s="682"/>
      <c r="X564" s="682"/>
      <c r="Y564" s="682"/>
      <c r="Z564" s="682"/>
    </row>
    <row r="565" spans="1:26" ht="15">
      <c r="A565" s="682"/>
      <c r="B565" s="683"/>
      <c r="C565" s="684"/>
      <c r="D565" s="683"/>
      <c r="E565" s="683"/>
      <c r="F565" s="683"/>
      <c r="G565" s="683"/>
      <c r="H565" s="682"/>
      <c r="I565" s="748"/>
      <c r="J565" s="748"/>
      <c r="K565" s="682"/>
      <c r="L565" s="682"/>
      <c r="M565" s="682"/>
      <c r="N565" s="682"/>
      <c r="O565" s="682"/>
      <c r="P565" s="682"/>
      <c r="Q565" s="682"/>
      <c r="R565" s="682"/>
      <c r="S565" s="682"/>
      <c r="T565" s="682"/>
      <c r="U565" s="682"/>
      <c r="V565" s="682"/>
      <c r="W565" s="682"/>
      <c r="X565" s="682"/>
      <c r="Y565" s="682"/>
      <c r="Z565" s="682"/>
    </row>
    <row r="566" spans="1:26" ht="15">
      <c r="A566" s="682"/>
      <c r="B566" s="683"/>
      <c r="C566" s="684"/>
      <c r="D566" s="683"/>
      <c r="E566" s="683"/>
      <c r="F566" s="683"/>
      <c r="G566" s="683"/>
      <c r="H566" s="682"/>
      <c r="I566" s="748"/>
      <c r="J566" s="748"/>
      <c r="K566" s="682"/>
      <c r="L566" s="682"/>
      <c r="M566" s="682"/>
      <c r="N566" s="682"/>
      <c r="O566" s="682"/>
      <c r="P566" s="682"/>
      <c r="Q566" s="682"/>
      <c r="R566" s="682"/>
      <c r="S566" s="682"/>
      <c r="T566" s="682"/>
      <c r="U566" s="682"/>
      <c r="V566" s="682"/>
      <c r="W566" s="682"/>
      <c r="X566" s="682"/>
      <c r="Y566" s="682"/>
      <c r="Z566" s="682"/>
    </row>
    <row r="567" spans="1:26" ht="15">
      <c r="A567" s="682"/>
      <c r="B567" s="683"/>
      <c r="C567" s="684"/>
      <c r="D567" s="683"/>
      <c r="E567" s="683"/>
      <c r="F567" s="683"/>
      <c r="G567" s="683"/>
      <c r="H567" s="682"/>
      <c r="I567" s="748"/>
      <c r="J567" s="748"/>
      <c r="K567" s="682"/>
      <c r="L567" s="682"/>
      <c r="M567" s="682"/>
      <c r="N567" s="682"/>
      <c r="O567" s="682"/>
      <c r="P567" s="682"/>
      <c r="Q567" s="682"/>
      <c r="R567" s="682"/>
      <c r="S567" s="682"/>
      <c r="T567" s="682"/>
      <c r="U567" s="682"/>
      <c r="V567" s="682"/>
      <c r="W567" s="682"/>
      <c r="X567" s="682"/>
      <c r="Y567" s="682"/>
      <c r="Z567" s="682"/>
    </row>
    <row r="568" spans="1:26" ht="15">
      <c r="A568" s="682"/>
      <c r="B568" s="683"/>
      <c r="C568" s="684"/>
      <c r="D568" s="683"/>
      <c r="E568" s="683"/>
      <c r="F568" s="683"/>
      <c r="G568" s="683"/>
      <c r="H568" s="682"/>
      <c r="I568" s="748"/>
      <c r="J568" s="748"/>
      <c r="K568" s="682"/>
      <c r="L568" s="682"/>
      <c r="M568" s="682"/>
      <c r="N568" s="682"/>
      <c r="O568" s="682"/>
      <c r="P568" s="682"/>
      <c r="Q568" s="682"/>
      <c r="R568" s="682"/>
      <c r="S568" s="682"/>
      <c r="T568" s="682"/>
      <c r="U568" s="682"/>
      <c r="V568" s="682"/>
      <c r="W568" s="682"/>
      <c r="X568" s="682"/>
      <c r="Y568" s="682"/>
      <c r="Z568" s="682"/>
    </row>
    <row r="569" spans="1:26" ht="15">
      <c r="A569" s="682"/>
      <c r="B569" s="683"/>
      <c r="C569" s="684"/>
      <c r="D569" s="683"/>
      <c r="E569" s="683"/>
      <c r="F569" s="683"/>
      <c r="G569" s="683"/>
      <c r="H569" s="682"/>
      <c r="I569" s="748"/>
      <c r="J569" s="748"/>
      <c r="K569" s="682"/>
      <c r="L569" s="682"/>
      <c r="M569" s="682"/>
      <c r="N569" s="682"/>
      <c r="O569" s="682"/>
      <c r="P569" s="682"/>
      <c r="Q569" s="682"/>
      <c r="R569" s="682"/>
      <c r="S569" s="682"/>
      <c r="T569" s="682"/>
      <c r="U569" s="682"/>
      <c r="V569" s="682"/>
      <c r="W569" s="682"/>
      <c r="X569" s="682"/>
      <c r="Y569" s="682"/>
      <c r="Z569" s="682"/>
    </row>
    <row r="570" spans="1:26" ht="15">
      <c r="A570" s="682"/>
      <c r="B570" s="683"/>
      <c r="C570" s="684"/>
      <c r="D570" s="683"/>
      <c r="E570" s="683"/>
      <c r="F570" s="683"/>
      <c r="G570" s="683"/>
      <c r="H570" s="682"/>
      <c r="I570" s="748"/>
      <c r="J570" s="748"/>
      <c r="K570" s="682"/>
      <c r="L570" s="682"/>
      <c r="M570" s="682"/>
      <c r="N570" s="682"/>
      <c r="O570" s="682"/>
      <c r="P570" s="682"/>
      <c r="Q570" s="682"/>
      <c r="R570" s="682"/>
      <c r="S570" s="682"/>
      <c r="T570" s="682"/>
      <c r="U570" s="682"/>
      <c r="V570" s="682"/>
      <c r="W570" s="682"/>
      <c r="X570" s="682"/>
      <c r="Y570" s="682"/>
      <c r="Z570" s="682"/>
    </row>
    <row r="571" spans="1:26" ht="15">
      <c r="A571" s="682"/>
      <c r="B571" s="683"/>
      <c r="C571" s="684"/>
      <c r="D571" s="683"/>
      <c r="E571" s="683"/>
      <c r="F571" s="683"/>
      <c r="G571" s="683"/>
      <c r="H571" s="682"/>
      <c r="I571" s="748"/>
      <c r="J571" s="748"/>
      <c r="K571" s="682"/>
      <c r="L571" s="682"/>
      <c r="M571" s="682"/>
      <c r="N571" s="682"/>
      <c r="O571" s="682"/>
      <c r="P571" s="682"/>
      <c r="Q571" s="682"/>
      <c r="R571" s="682"/>
      <c r="S571" s="682"/>
      <c r="T571" s="682"/>
      <c r="U571" s="682"/>
      <c r="V571" s="682"/>
      <c r="W571" s="682"/>
      <c r="X571" s="682"/>
      <c r="Y571" s="682"/>
      <c r="Z571" s="682"/>
    </row>
    <row r="572" spans="1:26" ht="15">
      <c r="A572" s="682"/>
      <c r="B572" s="683"/>
      <c r="C572" s="684"/>
      <c r="D572" s="683"/>
      <c r="E572" s="683"/>
      <c r="F572" s="683"/>
      <c r="G572" s="683"/>
      <c r="H572" s="682"/>
      <c r="I572" s="748"/>
      <c r="J572" s="748"/>
      <c r="K572" s="682"/>
      <c r="L572" s="682"/>
      <c r="M572" s="682"/>
      <c r="N572" s="682"/>
      <c r="O572" s="682"/>
      <c r="P572" s="682"/>
      <c r="Q572" s="682"/>
      <c r="R572" s="682"/>
      <c r="S572" s="682"/>
      <c r="T572" s="682"/>
      <c r="U572" s="682"/>
      <c r="V572" s="682"/>
      <c r="W572" s="682"/>
      <c r="X572" s="682"/>
      <c r="Y572" s="682"/>
      <c r="Z572" s="682"/>
    </row>
    <row r="573" spans="1:26" ht="15">
      <c r="A573" s="682"/>
      <c r="B573" s="683"/>
      <c r="C573" s="684"/>
      <c r="D573" s="683"/>
      <c r="E573" s="683"/>
      <c r="F573" s="683"/>
      <c r="G573" s="683"/>
      <c r="H573" s="682"/>
      <c r="I573" s="748"/>
      <c r="J573" s="748"/>
      <c r="K573" s="682"/>
      <c r="L573" s="682"/>
      <c r="M573" s="682"/>
      <c r="N573" s="682"/>
      <c r="O573" s="682"/>
      <c r="P573" s="682"/>
      <c r="Q573" s="682"/>
      <c r="R573" s="682"/>
      <c r="S573" s="682"/>
      <c r="T573" s="682"/>
      <c r="U573" s="682"/>
      <c r="V573" s="682"/>
      <c r="W573" s="682"/>
      <c r="X573" s="682"/>
      <c r="Y573" s="682"/>
      <c r="Z573" s="682"/>
    </row>
    <row r="574" spans="1:26" ht="15">
      <c r="A574" s="682"/>
      <c r="B574" s="683"/>
      <c r="C574" s="684"/>
      <c r="D574" s="683"/>
      <c r="E574" s="683"/>
      <c r="F574" s="683"/>
      <c r="G574" s="683"/>
      <c r="H574" s="682"/>
      <c r="I574" s="748"/>
      <c r="J574" s="748"/>
      <c r="K574" s="682"/>
      <c r="L574" s="682"/>
      <c r="M574" s="682"/>
      <c r="N574" s="682"/>
      <c r="O574" s="682"/>
      <c r="P574" s="682"/>
      <c r="Q574" s="682"/>
      <c r="R574" s="682"/>
      <c r="S574" s="682"/>
      <c r="T574" s="682"/>
      <c r="U574" s="682"/>
      <c r="V574" s="682"/>
      <c r="W574" s="682"/>
      <c r="X574" s="682"/>
      <c r="Y574" s="682"/>
      <c r="Z574" s="682"/>
    </row>
    <row r="575" spans="1:26" ht="15">
      <c r="A575" s="682"/>
      <c r="B575" s="683"/>
      <c r="C575" s="684"/>
      <c r="D575" s="683"/>
      <c r="E575" s="683"/>
      <c r="F575" s="683"/>
      <c r="G575" s="683"/>
      <c r="H575" s="682"/>
      <c r="I575" s="748"/>
      <c r="J575" s="748"/>
      <c r="K575" s="682"/>
      <c r="L575" s="682"/>
      <c r="M575" s="682"/>
      <c r="N575" s="682"/>
      <c r="O575" s="682"/>
      <c r="P575" s="682"/>
      <c r="Q575" s="682"/>
      <c r="R575" s="682"/>
      <c r="S575" s="682"/>
      <c r="T575" s="682"/>
      <c r="U575" s="682"/>
      <c r="V575" s="682"/>
      <c r="W575" s="682"/>
      <c r="X575" s="682"/>
      <c r="Y575" s="682"/>
      <c r="Z575" s="682"/>
    </row>
    <row r="576" spans="1:26" ht="15">
      <c r="A576" s="682"/>
      <c r="B576" s="683"/>
      <c r="C576" s="684"/>
      <c r="D576" s="683"/>
      <c r="E576" s="683"/>
      <c r="F576" s="683"/>
      <c r="G576" s="683"/>
      <c r="H576" s="682"/>
      <c r="I576" s="748"/>
      <c r="J576" s="748"/>
      <c r="K576" s="682"/>
      <c r="L576" s="682"/>
      <c r="M576" s="682"/>
      <c r="N576" s="682"/>
      <c r="O576" s="682"/>
      <c r="P576" s="682"/>
      <c r="Q576" s="682"/>
      <c r="R576" s="682"/>
      <c r="S576" s="682"/>
      <c r="T576" s="682"/>
      <c r="U576" s="682"/>
      <c r="V576" s="682"/>
      <c r="W576" s="682"/>
      <c r="X576" s="682"/>
      <c r="Y576" s="682"/>
      <c r="Z576" s="682"/>
    </row>
    <row r="577" spans="1:26" ht="15">
      <c r="A577" s="682"/>
      <c r="B577" s="683"/>
      <c r="C577" s="684"/>
      <c r="D577" s="683"/>
      <c r="E577" s="683"/>
      <c r="F577" s="683"/>
      <c r="G577" s="683"/>
      <c r="H577" s="682"/>
      <c r="I577" s="748"/>
      <c r="J577" s="748"/>
      <c r="K577" s="682"/>
      <c r="L577" s="682"/>
      <c r="M577" s="682"/>
      <c r="N577" s="682"/>
      <c r="O577" s="682"/>
      <c r="P577" s="682"/>
      <c r="Q577" s="682"/>
      <c r="R577" s="682"/>
      <c r="S577" s="682"/>
      <c r="T577" s="682"/>
      <c r="U577" s="682"/>
      <c r="V577" s="682"/>
      <c r="W577" s="682"/>
      <c r="X577" s="682"/>
      <c r="Y577" s="682"/>
      <c r="Z577" s="682"/>
    </row>
    <row r="578" spans="1:26" ht="15">
      <c r="A578" s="682"/>
      <c r="B578" s="683"/>
      <c r="C578" s="684"/>
      <c r="D578" s="683"/>
      <c r="E578" s="683"/>
      <c r="F578" s="683"/>
      <c r="G578" s="683"/>
      <c r="H578" s="682"/>
      <c r="I578" s="748"/>
      <c r="J578" s="748"/>
      <c r="K578" s="682"/>
      <c r="L578" s="682"/>
      <c r="M578" s="682"/>
      <c r="N578" s="682"/>
      <c r="O578" s="682"/>
      <c r="P578" s="682"/>
      <c r="Q578" s="682"/>
      <c r="R578" s="682"/>
      <c r="S578" s="682"/>
      <c r="T578" s="682"/>
      <c r="U578" s="682"/>
      <c r="V578" s="682"/>
      <c r="W578" s="682"/>
      <c r="X578" s="682"/>
      <c r="Y578" s="682"/>
      <c r="Z578" s="682"/>
    </row>
    <row r="579" spans="1:26" ht="15">
      <c r="A579" s="682"/>
      <c r="B579" s="683"/>
      <c r="C579" s="684"/>
      <c r="D579" s="683"/>
      <c r="E579" s="683"/>
      <c r="F579" s="683"/>
      <c r="G579" s="683"/>
      <c r="H579" s="682"/>
      <c r="I579" s="748"/>
      <c r="J579" s="748"/>
      <c r="K579" s="682"/>
      <c r="L579" s="682"/>
      <c r="M579" s="682"/>
      <c r="N579" s="682"/>
      <c r="O579" s="682"/>
      <c r="P579" s="682"/>
      <c r="Q579" s="682"/>
      <c r="R579" s="682"/>
      <c r="S579" s="682"/>
      <c r="T579" s="682"/>
      <c r="U579" s="682"/>
      <c r="V579" s="682"/>
      <c r="W579" s="682"/>
      <c r="X579" s="682"/>
      <c r="Y579" s="682"/>
      <c r="Z579" s="682"/>
    </row>
    <row r="580" spans="1:26" ht="15">
      <c r="A580" s="682"/>
      <c r="B580" s="683"/>
      <c r="C580" s="684"/>
      <c r="D580" s="683"/>
      <c r="E580" s="683"/>
      <c r="F580" s="683"/>
      <c r="G580" s="683"/>
      <c r="H580" s="682"/>
      <c r="I580" s="748"/>
      <c r="J580" s="748"/>
      <c r="K580" s="682"/>
      <c r="L580" s="682"/>
      <c r="M580" s="682"/>
      <c r="N580" s="682"/>
      <c r="O580" s="682"/>
      <c r="P580" s="682"/>
      <c r="Q580" s="682"/>
      <c r="R580" s="682"/>
      <c r="S580" s="682"/>
      <c r="T580" s="682"/>
      <c r="U580" s="682"/>
      <c r="V580" s="682"/>
      <c r="W580" s="682"/>
      <c r="X580" s="682"/>
      <c r="Y580" s="682"/>
      <c r="Z580" s="682"/>
    </row>
    <row r="581" spans="1:26" ht="15">
      <c r="A581" s="682"/>
      <c r="B581" s="683"/>
      <c r="C581" s="684"/>
      <c r="D581" s="683"/>
      <c r="E581" s="683"/>
      <c r="F581" s="683"/>
      <c r="G581" s="683"/>
      <c r="H581" s="682"/>
      <c r="I581" s="748"/>
      <c r="J581" s="748"/>
      <c r="K581" s="682"/>
      <c r="L581" s="682"/>
      <c r="M581" s="682"/>
      <c r="N581" s="682"/>
      <c r="O581" s="682"/>
      <c r="P581" s="682"/>
      <c r="Q581" s="682"/>
      <c r="R581" s="682"/>
      <c r="S581" s="682"/>
      <c r="T581" s="682"/>
      <c r="U581" s="682"/>
      <c r="V581" s="682"/>
      <c r="W581" s="682"/>
      <c r="X581" s="682"/>
      <c r="Y581" s="682"/>
      <c r="Z581" s="682"/>
    </row>
    <row r="582" spans="1:26" ht="15">
      <c r="A582" s="682"/>
      <c r="B582" s="683"/>
      <c r="C582" s="684"/>
      <c r="D582" s="683"/>
      <c r="E582" s="683"/>
      <c r="F582" s="683"/>
      <c r="G582" s="683"/>
      <c r="H582" s="682"/>
      <c r="I582" s="748"/>
      <c r="J582" s="748"/>
      <c r="K582" s="682"/>
      <c r="L582" s="682"/>
      <c r="M582" s="682"/>
      <c r="N582" s="682"/>
      <c r="O582" s="682"/>
      <c r="P582" s="682"/>
      <c r="Q582" s="682"/>
      <c r="R582" s="682"/>
      <c r="S582" s="682"/>
      <c r="T582" s="682"/>
      <c r="U582" s="682"/>
      <c r="V582" s="682"/>
      <c r="W582" s="682"/>
      <c r="X582" s="682"/>
      <c r="Y582" s="682"/>
      <c r="Z582" s="682"/>
    </row>
    <row r="583" spans="1:26" ht="15">
      <c r="A583" s="682"/>
      <c r="B583" s="683"/>
      <c r="C583" s="684"/>
      <c r="D583" s="683"/>
      <c r="E583" s="683"/>
      <c r="F583" s="683"/>
      <c r="G583" s="683"/>
      <c r="H583" s="682"/>
      <c r="I583" s="748"/>
      <c r="J583" s="748"/>
      <c r="K583" s="682"/>
      <c r="L583" s="682"/>
      <c r="M583" s="682"/>
      <c r="N583" s="682"/>
      <c r="O583" s="682"/>
      <c r="P583" s="682"/>
      <c r="Q583" s="682"/>
      <c r="R583" s="682"/>
      <c r="S583" s="682"/>
      <c r="T583" s="682"/>
      <c r="U583" s="682"/>
      <c r="V583" s="682"/>
      <c r="W583" s="682"/>
      <c r="X583" s="682"/>
      <c r="Y583" s="682"/>
      <c r="Z583" s="682"/>
    </row>
    <row r="584" spans="1:26" ht="15">
      <c r="A584" s="682"/>
      <c r="B584" s="683"/>
      <c r="C584" s="684"/>
      <c r="D584" s="683"/>
      <c r="E584" s="683"/>
      <c r="F584" s="683"/>
      <c r="G584" s="683"/>
      <c r="H584" s="682"/>
      <c r="I584" s="748"/>
      <c r="J584" s="748"/>
      <c r="K584" s="682"/>
      <c r="L584" s="682"/>
      <c r="M584" s="682"/>
      <c r="N584" s="682"/>
      <c r="O584" s="682"/>
      <c r="P584" s="682"/>
      <c r="Q584" s="682"/>
      <c r="R584" s="682"/>
      <c r="S584" s="682"/>
      <c r="T584" s="682"/>
      <c r="U584" s="682"/>
      <c r="V584" s="682"/>
      <c r="W584" s="682"/>
      <c r="X584" s="682"/>
      <c r="Y584" s="682"/>
      <c r="Z584" s="682"/>
    </row>
    <row r="585" spans="1:26" ht="15">
      <c r="A585" s="682"/>
      <c r="B585" s="683"/>
      <c r="C585" s="684"/>
      <c r="D585" s="683"/>
      <c r="E585" s="683"/>
      <c r="F585" s="683"/>
      <c r="G585" s="683"/>
      <c r="H585" s="682"/>
      <c r="I585" s="748"/>
      <c r="J585" s="748"/>
      <c r="K585" s="682"/>
      <c r="L585" s="682"/>
      <c r="M585" s="682"/>
      <c r="N585" s="682"/>
      <c r="O585" s="682"/>
      <c r="P585" s="682"/>
      <c r="Q585" s="682"/>
      <c r="R585" s="682"/>
      <c r="S585" s="682"/>
      <c r="T585" s="682"/>
      <c r="U585" s="682"/>
      <c r="V585" s="682"/>
      <c r="W585" s="682"/>
      <c r="X585" s="682"/>
      <c r="Y585" s="682"/>
      <c r="Z585" s="682"/>
    </row>
    <row r="586" spans="1:26" ht="15">
      <c r="A586" s="682"/>
      <c r="B586" s="683"/>
      <c r="C586" s="684"/>
      <c r="D586" s="683"/>
      <c r="E586" s="683"/>
      <c r="F586" s="683"/>
      <c r="G586" s="683"/>
      <c r="H586" s="682"/>
      <c r="I586" s="748"/>
      <c r="J586" s="748"/>
      <c r="K586" s="682"/>
      <c r="L586" s="682"/>
      <c r="M586" s="682"/>
      <c r="N586" s="682"/>
      <c r="O586" s="682"/>
      <c r="P586" s="682"/>
      <c r="Q586" s="682"/>
      <c r="R586" s="682"/>
      <c r="S586" s="682"/>
      <c r="T586" s="682"/>
      <c r="U586" s="682"/>
      <c r="V586" s="682"/>
      <c r="W586" s="682"/>
      <c r="X586" s="682"/>
      <c r="Y586" s="682"/>
      <c r="Z586" s="682"/>
    </row>
    <row r="587" spans="1:26" ht="15">
      <c r="A587" s="682"/>
      <c r="B587" s="683"/>
      <c r="C587" s="684"/>
      <c r="D587" s="683"/>
      <c r="E587" s="683"/>
      <c r="F587" s="683"/>
      <c r="G587" s="683"/>
      <c r="H587" s="682"/>
      <c r="I587" s="748"/>
      <c r="J587" s="748"/>
      <c r="K587" s="682"/>
      <c r="L587" s="682"/>
      <c r="M587" s="682"/>
      <c r="N587" s="682"/>
      <c r="O587" s="682"/>
      <c r="P587" s="682"/>
      <c r="Q587" s="682"/>
      <c r="R587" s="682"/>
      <c r="S587" s="682"/>
      <c r="T587" s="682"/>
      <c r="U587" s="682"/>
      <c r="V587" s="682"/>
      <c r="W587" s="682"/>
      <c r="X587" s="682"/>
      <c r="Y587" s="682"/>
      <c r="Z587" s="682"/>
    </row>
    <row r="588" spans="1:26" ht="15">
      <c r="A588" s="682"/>
      <c r="B588" s="683"/>
      <c r="C588" s="684"/>
      <c r="D588" s="683"/>
      <c r="E588" s="683"/>
      <c r="F588" s="683"/>
      <c r="G588" s="683"/>
      <c r="H588" s="682"/>
      <c r="I588" s="748"/>
      <c r="J588" s="748"/>
      <c r="K588" s="682"/>
      <c r="L588" s="682"/>
      <c r="M588" s="682"/>
      <c r="N588" s="682"/>
      <c r="O588" s="682"/>
      <c r="P588" s="682"/>
      <c r="Q588" s="682"/>
      <c r="R588" s="682"/>
      <c r="S588" s="682"/>
      <c r="T588" s="682"/>
      <c r="U588" s="682"/>
      <c r="V588" s="682"/>
      <c r="W588" s="682"/>
      <c r="X588" s="682"/>
      <c r="Y588" s="682"/>
      <c r="Z588" s="682"/>
    </row>
    <row r="589" spans="1:26" ht="15">
      <c r="A589" s="682"/>
      <c r="B589" s="683"/>
      <c r="C589" s="684"/>
      <c r="D589" s="683"/>
      <c r="E589" s="683"/>
      <c r="F589" s="683"/>
      <c r="G589" s="683"/>
      <c r="H589" s="682"/>
      <c r="I589" s="748"/>
      <c r="J589" s="748"/>
      <c r="K589" s="682"/>
      <c r="L589" s="682"/>
      <c r="M589" s="682"/>
      <c r="N589" s="682"/>
      <c r="O589" s="682"/>
      <c r="P589" s="682"/>
      <c r="Q589" s="682"/>
      <c r="R589" s="682"/>
      <c r="S589" s="682"/>
      <c r="T589" s="682"/>
      <c r="U589" s="682"/>
      <c r="V589" s="682"/>
      <c r="W589" s="682"/>
      <c r="X589" s="682"/>
      <c r="Y589" s="682"/>
      <c r="Z589" s="682"/>
    </row>
    <row r="590" spans="1:26" ht="15">
      <c r="A590" s="682"/>
      <c r="B590" s="683"/>
      <c r="C590" s="684"/>
      <c r="D590" s="683"/>
      <c r="E590" s="683"/>
      <c r="F590" s="683"/>
      <c r="G590" s="683"/>
      <c r="H590" s="682"/>
      <c r="I590" s="748"/>
      <c r="J590" s="748"/>
      <c r="K590" s="682"/>
      <c r="L590" s="682"/>
      <c r="M590" s="682"/>
      <c r="N590" s="682"/>
      <c r="O590" s="682"/>
      <c r="P590" s="682"/>
      <c r="Q590" s="682"/>
      <c r="R590" s="682"/>
      <c r="S590" s="682"/>
      <c r="T590" s="682"/>
      <c r="U590" s="682"/>
      <c r="V590" s="682"/>
      <c r="W590" s="682"/>
      <c r="X590" s="682"/>
      <c r="Y590" s="682"/>
      <c r="Z590" s="682"/>
    </row>
    <row r="591" spans="1:26" ht="15">
      <c r="A591" s="682"/>
      <c r="B591" s="683"/>
      <c r="C591" s="684"/>
      <c r="D591" s="683"/>
      <c r="E591" s="683"/>
      <c r="F591" s="683"/>
      <c r="G591" s="683"/>
      <c r="H591" s="682"/>
      <c r="I591" s="748"/>
      <c r="J591" s="748"/>
      <c r="K591" s="682"/>
      <c r="L591" s="682"/>
      <c r="M591" s="682"/>
      <c r="N591" s="682"/>
      <c r="O591" s="682"/>
      <c r="P591" s="682"/>
      <c r="Q591" s="682"/>
      <c r="R591" s="682"/>
      <c r="S591" s="682"/>
      <c r="T591" s="682"/>
      <c r="U591" s="682"/>
      <c r="V591" s="682"/>
      <c r="W591" s="682"/>
      <c r="X591" s="682"/>
      <c r="Y591" s="682"/>
      <c r="Z591" s="682"/>
    </row>
    <row r="592" spans="1:26" ht="15">
      <c r="A592" s="682"/>
      <c r="B592" s="683"/>
      <c r="C592" s="684"/>
      <c r="D592" s="683"/>
      <c r="E592" s="683"/>
      <c r="F592" s="683"/>
      <c r="G592" s="683"/>
      <c r="H592" s="682"/>
      <c r="I592" s="748"/>
      <c r="J592" s="748"/>
      <c r="K592" s="682"/>
      <c r="L592" s="682"/>
      <c r="M592" s="682"/>
      <c r="N592" s="682"/>
      <c r="O592" s="682"/>
      <c r="P592" s="682"/>
      <c r="Q592" s="682"/>
      <c r="R592" s="682"/>
      <c r="S592" s="682"/>
      <c r="T592" s="682"/>
      <c r="U592" s="682"/>
      <c r="V592" s="682"/>
      <c r="W592" s="682"/>
      <c r="X592" s="682"/>
      <c r="Y592" s="682"/>
      <c r="Z592" s="682"/>
    </row>
    <row r="593" spans="1:26" ht="15">
      <c r="A593" s="682"/>
      <c r="B593" s="683"/>
      <c r="C593" s="684"/>
      <c r="D593" s="683"/>
      <c r="E593" s="683"/>
      <c r="F593" s="683"/>
      <c r="G593" s="683"/>
      <c r="H593" s="682"/>
      <c r="I593" s="748"/>
      <c r="J593" s="748"/>
      <c r="K593" s="682"/>
      <c r="L593" s="682"/>
      <c r="M593" s="682"/>
      <c r="N593" s="682"/>
      <c r="O593" s="682"/>
      <c r="P593" s="682"/>
      <c r="Q593" s="682"/>
      <c r="R593" s="682"/>
      <c r="S593" s="682"/>
      <c r="T593" s="682"/>
      <c r="U593" s="682"/>
      <c r="V593" s="682"/>
      <c r="W593" s="682"/>
      <c r="X593" s="682"/>
      <c r="Y593" s="682"/>
      <c r="Z593" s="682"/>
    </row>
    <row r="594" spans="1:26" ht="15">
      <c r="A594" s="682"/>
      <c r="B594" s="683"/>
      <c r="C594" s="684"/>
      <c r="D594" s="683"/>
      <c r="E594" s="683"/>
      <c r="F594" s="683"/>
      <c r="G594" s="683"/>
      <c r="H594" s="682"/>
      <c r="I594" s="748"/>
      <c r="J594" s="748"/>
      <c r="K594" s="682"/>
      <c r="L594" s="682"/>
      <c r="M594" s="682"/>
      <c r="N594" s="682"/>
      <c r="O594" s="682"/>
      <c r="P594" s="682"/>
      <c r="Q594" s="682"/>
      <c r="R594" s="682"/>
      <c r="S594" s="682"/>
      <c r="T594" s="682"/>
      <c r="U594" s="682"/>
      <c r="V594" s="682"/>
      <c r="W594" s="682"/>
      <c r="X594" s="682"/>
      <c r="Y594" s="682"/>
      <c r="Z594" s="682"/>
    </row>
    <row r="595" spans="1:26" ht="15">
      <c r="A595" s="682"/>
      <c r="B595" s="683"/>
      <c r="C595" s="684"/>
      <c r="D595" s="683"/>
      <c r="E595" s="683"/>
      <c r="F595" s="683"/>
      <c r="G595" s="683"/>
      <c r="H595" s="682"/>
      <c r="I595" s="748"/>
      <c r="J595" s="748"/>
      <c r="K595" s="682"/>
      <c r="L595" s="682"/>
      <c r="M595" s="682"/>
      <c r="N595" s="682"/>
      <c r="O595" s="682"/>
      <c r="P595" s="682"/>
      <c r="Q595" s="682"/>
      <c r="R595" s="682"/>
      <c r="S595" s="682"/>
      <c r="T595" s="682"/>
      <c r="U595" s="682"/>
      <c r="V595" s="682"/>
      <c r="W595" s="682"/>
      <c r="X595" s="682"/>
      <c r="Y595" s="682"/>
      <c r="Z595" s="682"/>
    </row>
    <row r="596" spans="1:26" ht="15">
      <c r="A596" s="682"/>
      <c r="B596" s="683"/>
      <c r="C596" s="684"/>
      <c r="D596" s="683"/>
      <c r="E596" s="683"/>
      <c r="F596" s="683"/>
      <c r="G596" s="683"/>
      <c r="H596" s="682"/>
      <c r="I596" s="748"/>
      <c r="J596" s="748"/>
      <c r="K596" s="682"/>
      <c r="L596" s="682"/>
      <c r="M596" s="682"/>
      <c r="N596" s="682"/>
      <c r="O596" s="682"/>
      <c r="P596" s="682"/>
      <c r="Q596" s="682"/>
      <c r="R596" s="682"/>
      <c r="S596" s="682"/>
      <c r="T596" s="682"/>
      <c r="U596" s="682"/>
      <c r="V596" s="682"/>
      <c r="W596" s="682"/>
      <c r="X596" s="682"/>
      <c r="Y596" s="682"/>
      <c r="Z596" s="682"/>
    </row>
    <row r="597" spans="1:26" ht="15">
      <c r="A597" s="682"/>
      <c r="B597" s="683"/>
      <c r="C597" s="684"/>
      <c r="D597" s="683"/>
      <c r="E597" s="683"/>
      <c r="F597" s="683"/>
      <c r="G597" s="683"/>
      <c r="H597" s="682"/>
      <c r="I597" s="748"/>
      <c r="J597" s="748"/>
      <c r="K597" s="682"/>
      <c r="L597" s="682"/>
      <c r="M597" s="682"/>
      <c r="N597" s="682"/>
      <c r="O597" s="682"/>
      <c r="P597" s="682"/>
      <c r="Q597" s="682"/>
      <c r="R597" s="682"/>
      <c r="S597" s="682"/>
      <c r="T597" s="682"/>
      <c r="U597" s="682"/>
      <c r="V597" s="682"/>
      <c r="W597" s="682"/>
      <c r="X597" s="682"/>
      <c r="Y597" s="682"/>
      <c r="Z597" s="682"/>
    </row>
    <row r="598" spans="1:26" ht="15">
      <c r="A598" s="682"/>
      <c r="B598" s="683"/>
      <c r="C598" s="684"/>
      <c r="D598" s="683"/>
      <c r="E598" s="683"/>
      <c r="F598" s="683"/>
      <c r="G598" s="683"/>
      <c r="H598" s="682"/>
      <c r="I598" s="748"/>
      <c r="J598" s="748"/>
      <c r="K598" s="682"/>
      <c r="L598" s="682"/>
      <c r="M598" s="682"/>
      <c r="N598" s="682"/>
      <c r="O598" s="682"/>
      <c r="P598" s="682"/>
      <c r="Q598" s="682"/>
      <c r="R598" s="682"/>
      <c r="S598" s="682"/>
      <c r="T598" s="682"/>
      <c r="U598" s="682"/>
      <c r="V598" s="682"/>
      <c r="W598" s="682"/>
      <c r="X598" s="682"/>
      <c r="Y598" s="682"/>
      <c r="Z598" s="682"/>
    </row>
    <row r="599" spans="1:26" ht="15">
      <c r="A599" s="682"/>
      <c r="B599" s="683"/>
      <c r="C599" s="684"/>
      <c r="D599" s="683"/>
      <c r="E599" s="683"/>
      <c r="F599" s="683"/>
      <c r="G599" s="683"/>
      <c r="H599" s="682"/>
      <c r="I599" s="748"/>
      <c r="J599" s="748"/>
      <c r="K599" s="682"/>
      <c r="L599" s="682"/>
      <c r="M599" s="682"/>
      <c r="N599" s="682"/>
      <c r="O599" s="682"/>
      <c r="P599" s="682"/>
      <c r="Q599" s="682"/>
      <c r="R599" s="682"/>
      <c r="S599" s="682"/>
      <c r="T599" s="682"/>
      <c r="U599" s="682"/>
      <c r="V599" s="682"/>
      <c r="W599" s="682"/>
      <c r="X599" s="682"/>
      <c r="Y599" s="682"/>
      <c r="Z599" s="682"/>
    </row>
    <row r="600" spans="1:26" ht="15">
      <c r="A600" s="682"/>
      <c r="B600" s="683"/>
      <c r="C600" s="684"/>
      <c r="D600" s="683"/>
      <c r="E600" s="683"/>
      <c r="F600" s="683"/>
      <c r="G600" s="683"/>
      <c r="H600" s="682"/>
      <c r="I600" s="748"/>
      <c r="J600" s="748"/>
      <c r="K600" s="682"/>
      <c r="L600" s="682"/>
      <c r="M600" s="682"/>
      <c r="N600" s="682"/>
      <c r="O600" s="682"/>
      <c r="P600" s="682"/>
      <c r="Q600" s="682"/>
      <c r="R600" s="682"/>
      <c r="S600" s="682"/>
      <c r="T600" s="682"/>
      <c r="U600" s="682"/>
      <c r="V600" s="682"/>
      <c r="W600" s="682"/>
      <c r="X600" s="682"/>
      <c r="Y600" s="682"/>
      <c r="Z600" s="682"/>
    </row>
    <row r="601" spans="1:26" ht="15">
      <c r="A601" s="682"/>
      <c r="B601" s="683"/>
      <c r="C601" s="684"/>
      <c r="D601" s="683"/>
      <c r="E601" s="683"/>
      <c r="F601" s="683"/>
      <c r="G601" s="683"/>
      <c r="H601" s="682"/>
      <c r="I601" s="748"/>
      <c r="J601" s="748"/>
      <c r="K601" s="682"/>
      <c r="L601" s="682"/>
      <c r="M601" s="682"/>
      <c r="N601" s="682"/>
      <c r="O601" s="682"/>
      <c r="P601" s="682"/>
      <c r="Q601" s="682"/>
      <c r="R601" s="682"/>
      <c r="S601" s="682"/>
      <c r="T601" s="682"/>
      <c r="U601" s="682"/>
      <c r="V601" s="682"/>
      <c r="W601" s="682"/>
      <c r="X601" s="682"/>
      <c r="Y601" s="682"/>
      <c r="Z601" s="682"/>
    </row>
    <row r="602" spans="1:26" ht="15">
      <c r="A602" s="682"/>
      <c r="B602" s="683"/>
      <c r="C602" s="684"/>
      <c r="D602" s="683"/>
      <c r="E602" s="683"/>
      <c r="F602" s="683"/>
      <c r="G602" s="683"/>
      <c r="H602" s="682"/>
      <c r="I602" s="748"/>
      <c r="J602" s="748"/>
      <c r="K602" s="682"/>
      <c r="L602" s="682"/>
      <c r="M602" s="682"/>
      <c r="N602" s="682"/>
      <c r="O602" s="682"/>
      <c r="P602" s="682"/>
      <c r="Q602" s="682"/>
      <c r="R602" s="682"/>
      <c r="S602" s="682"/>
      <c r="T602" s="682"/>
      <c r="U602" s="682"/>
      <c r="V602" s="682"/>
      <c r="W602" s="682"/>
      <c r="X602" s="682"/>
      <c r="Y602" s="682"/>
      <c r="Z602" s="682"/>
    </row>
    <row r="603" spans="1:26" ht="15">
      <c r="A603" s="682"/>
      <c r="B603" s="683"/>
      <c r="C603" s="684"/>
      <c r="D603" s="683"/>
      <c r="E603" s="683"/>
      <c r="F603" s="683"/>
      <c r="G603" s="683"/>
      <c r="H603" s="682"/>
      <c r="I603" s="748"/>
      <c r="J603" s="748"/>
      <c r="K603" s="682"/>
      <c r="L603" s="682"/>
      <c r="M603" s="682"/>
      <c r="N603" s="682"/>
      <c r="O603" s="682"/>
      <c r="P603" s="682"/>
      <c r="Q603" s="682"/>
      <c r="R603" s="682"/>
      <c r="S603" s="682"/>
      <c r="T603" s="682"/>
      <c r="U603" s="682"/>
      <c r="V603" s="682"/>
      <c r="W603" s="682"/>
      <c r="X603" s="682"/>
      <c r="Y603" s="682"/>
      <c r="Z603" s="682"/>
    </row>
    <row r="604" spans="1:26" ht="15">
      <c r="A604" s="682"/>
      <c r="B604" s="683"/>
      <c r="C604" s="684"/>
      <c r="D604" s="683"/>
      <c r="E604" s="683"/>
      <c r="F604" s="683"/>
      <c r="G604" s="683"/>
      <c r="H604" s="682"/>
      <c r="I604" s="748"/>
      <c r="J604" s="748"/>
      <c r="K604" s="682"/>
      <c r="L604" s="682"/>
      <c r="M604" s="682"/>
      <c r="N604" s="682"/>
      <c r="O604" s="682"/>
      <c r="P604" s="682"/>
      <c r="Q604" s="682"/>
      <c r="R604" s="682"/>
      <c r="S604" s="682"/>
      <c r="T604" s="682"/>
      <c r="U604" s="682"/>
      <c r="V604" s="682"/>
      <c r="W604" s="682"/>
      <c r="X604" s="682"/>
      <c r="Y604" s="682"/>
      <c r="Z604" s="682"/>
    </row>
    <row r="605" spans="1:26" ht="15">
      <c r="A605" s="682"/>
      <c r="B605" s="683"/>
      <c r="C605" s="684"/>
      <c r="D605" s="683"/>
      <c r="E605" s="683"/>
      <c r="F605" s="683"/>
      <c r="G605" s="683"/>
      <c r="H605" s="682"/>
      <c r="I605" s="748"/>
      <c r="J605" s="748"/>
      <c r="K605" s="682"/>
      <c r="L605" s="682"/>
      <c r="M605" s="682"/>
      <c r="N605" s="682"/>
      <c r="O605" s="682"/>
      <c r="P605" s="682"/>
      <c r="Q605" s="682"/>
      <c r="R605" s="682"/>
      <c r="S605" s="682"/>
      <c r="T605" s="682"/>
      <c r="U605" s="682"/>
      <c r="V605" s="682"/>
      <c r="W605" s="682"/>
      <c r="X605" s="682"/>
      <c r="Y605" s="682"/>
      <c r="Z605" s="682"/>
    </row>
    <row r="606" spans="1:26" ht="15">
      <c r="A606" s="682"/>
      <c r="B606" s="683"/>
      <c r="C606" s="684"/>
      <c r="D606" s="683"/>
      <c r="E606" s="683"/>
      <c r="F606" s="683"/>
      <c r="G606" s="683"/>
      <c r="H606" s="682"/>
      <c r="I606" s="748"/>
      <c r="J606" s="748"/>
      <c r="K606" s="682"/>
      <c r="L606" s="682"/>
      <c r="M606" s="682"/>
      <c r="N606" s="682"/>
      <c r="O606" s="682"/>
      <c r="P606" s="682"/>
      <c r="Q606" s="682"/>
      <c r="R606" s="682"/>
      <c r="S606" s="682"/>
      <c r="T606" s="682"/>
      <c r="U606" s="682"/>
      <c r="V606" s="682"/>
      <c r="W606" s="682"/>
      <c r="X606" s="682"/>
      <c r="Y606" s="682"/>
      <c r="Z606" s="682"/>
    </row>
    <row r="607" spans="1:26" ht="15">
      <c r="A607" s="682"/>
      <c r="B607" s="683"/>
      <c r="C607" s="684"/>
      <c r="D607" s="683"/>
      <c r="E607" s="683"/>
      <c r="F607" s="683"/>
      <c r="G607" s="683"/>
      <c r="H607" s="682"/>
      <c r="I607" s="748"/>
      <c r="J607" s="748"/>
      <c r="K607" s="682"/>
      <c r="L607" s="682"/>
      <c r="M607" s="682"/>
      <c r="N607" s="682"/>
      <c r="O607" s="682"/>
      <c r="P607" s="682"/>
      <c r="Q607" s="682"/>
      <c r="R607" s="682"/>
      <c r="S607" s="682"/>
      <c r="T607" s="682"/>
      <c r="U607" s="682"/>
      <c r="V607" s="682"/>
      <c r="W607" s="682"/>
      <c r="X607" s="682"/>
      <c r="Y607" s="682"/>
      <c r="Z607" s="682"/>
    </row>
    <row r="608" spans="1:26" ht="15">
      <c r="A608" s="682"/>
      <c r="B608" s="683"/>
      <c r="C608" s="684"/>
      <c r="D608" s="683"/>
      <c r="E608" s="683"/>
      <c r="F608" s="683"/>
      <c r="G608" s="683"/>
      <c r="H608" s="682"/>
      <c r="I608" s="748"/>
      <c r="J608" s="748"/>
      <c r="K608" s="682"/>
      <c r="L608" s="682"/>
      <c r="M608" s="682"/>
      <c r="N608" s="682"/>
      <c r="O608" s="682"/>
      <c r="P608" s="682"/>
      <c r="Q608" s="682"/>
      <c r="R608" s="682"/>
      <c r="S608" s="682"/>
      <c r="T608" s="682"/>
      <c r="U608" s="682"/>
      <c r="V608" s="682"/>
      <c r="W608" s="682"/>
      <c r="X608" s="682"/>
      <c r="Y608" s="682"/>
      <c r="Z608" s="682"/>
    </row>
    <row r="609" spans="1:26" ht="15">
      <c r="A609" s="682"/>
      <c r="B609" s="683"/>
      <c r="C609" s="684"/>
      <c r="D609" s="683"/>
      <c r="E609" s="683"/>
      <c r="F609" s="683"/>
      <c r="G609" s="683"/>
      <c r="H609" s="682"/>
      <c r="I609" s="748"/>
      <c r="J609" s="748"/>
      <c r="K609" s="682"/>
      <c r="L609" s="682"/>
      <c r="M609" s="682"/>
      <c r="N609" s="682"/>
      <c r="O609" s="682"/>
      <c r="P609" s="682"/>
      <c r="Q609" s="682"/>
      <c r="R609" s="682"/>
      <c r="S609" s="682"/>
      <c r="T609" s="682"/>
      <c r="U609" s="682"/>
      <c r="V609" s="682"/>
      <c r="W609" s="682"/>
      <c r="X609" s="682"/>
      <c r="Y609" s="682"/>
      <c r="Z609" s="682"/>
    </row>
    <row r="610" spans="1:26" ht="15">
      <c r="A610" s="682"/>
      <c r="B610" s="683"/>
      <c r="C610" s="684"/>
      <c r="D610" s="683"/>
      <c r="E610" s="683"/>
      <c r="F610" s="683"/>
      <c r="G610" s="683"/>
      <c r="H610" s="682"/>
      <c r="I610" s="748"/>
      <c r="J610" s="748"/>
      <c r="K610" s="682"/>
      <c r="L610" s="682"/>
      <c r="M610" s="682"/>
      <c r="N610" s="682"/>
      <c r="O610" s="682"/>
      <c r="P610" s="682"/>
      <c r="Q610" s="682"/>
      <c r="R610" s="682"/>
      <c r="S610" s="682"/>
      <c r="T610" s="682"/>
      <c r="U610" s="682"/>
      <c r="V610" s="682"/>
      <c r="W610" s="682"/>
      <c r="X610" s="682"/>
      <c r="Y610" s="682"/>
      <c r="Z610" s="682"/>
    </row>
    <row r="611" spans="1:26" ht="15">
      <c r="A611" s="682"/>
      <c r="B611" s="683"/>
      <c r="C611" s="684"/>
      <c r="D611" s="683"/>
      <c r="E611" s="683"/>
      <c r="F611" s="683"/>
      <c r="G611" s="683"/>
      <c r="H611" s="682"/>
      <c r="I611" s="748"/>
      <c r="J611" s="748"/>
      <c r="K611" s="682"/>
      <c r="L611" s="682"/>
      <c r="M611" s="682"/>
      <c r="N611" s="682"/>
      <c r="O611" s="682"/>
      <c r="P611" s="682"/>
      <c r="Q611" s="682"/>
      <c r="R611" s="682"/>
      <c r="S611" s="682"/>
      <c r="T611" s="682"/>
      <c r="U611" s="682"/>
      <c r="V611" s="682"/>
      <c r="W611" s="682"/>
      <c r="X611" s="682"/>
      <c r="Y611" s="682"/>
      <c r="Z611" s="682"/>
    </row>
    <row r="612" spans="1:26" ht="15">
      <c r="A612" s="682"/>
      <c r="B612" s="683"/>
      <c r="C612" s="684"/>
      <c r="D612" s="683"/>
      <c r="E612" s="683"/>
      <c r="F612" s="683"/>
      <c r="G612" s="683"/>
      <c r="H612" s="682"/>
      <c r="I612" s="748"/>
      <c r="J612" s="748"/>
      <c r="K612" s="682"/>
      <c r="L612" s="682"/>
      <c r="M612" s="682"/>
      <c r="N612" s="682"/>
      <c r="O612" s="682"/>
      <c r="P612" s="682"/>
      <c r="Q612" s="682"/>
      <c r="R612" s="682"/>
      <c r="S612" s="682"/>
      <c r="T612" s="682"/>
      <c r="U612" s="682"/>
      <c r="V612" s="682"/>
      <c r="W612" s="682"/>
      <c r="X612" s="682"/>
      <c r="Y612" s="682"/>
      <c r="Z612" s="682"/>
    </row>
    <row r="613" spans="1:26" ht="15">
      <c r="A613" s="682"/>
      <c r="B613" s="683"/>
      <c r="C613" s="684"/>
      <c r="D613" s="683"/>
      <c r="E613" s="683"/>
      <c r="F613" s="683"/>
      <c r="G613" s="683"/>
      <c r="H613" s="682"/>
      <c r="I613" s="748"/>
      <c r="J613" s="748"/>
      <c r="K613" s="682"/>
      <c r="L613" s="682"/>
      <c r="M613" s="682"/>
      <c r="N613" s="682"/>
      <c r="O613" s="682"/>
      <c r="P613" s="682"/>
      <c r="Q613" s="682"/>
      <c r="R613" s="682"/>
      <c r="S613" s="682"/>
      <c r="T613" s="682"/>
      <c r="U613" s="682"/>
      <c r="V613" s="682"/>
      <c r="W613" s="682"/>
      <c r="X613" s="682"/>
      <c r="Y613" s="682"/>
      <c r="Z613" s="682"/>
    </row>
    <row r="614" spans="1:26" ht="15">
      <c r="A614" s="682"/>
      <c r="B614" s="683"/>
      <c r="C614" s="684"/>
      <c r="D614" s="683"/>
      <c r="E614" s="683"/>
      <c r="F614" s="683"/>
      <c r="G614" s="683"/>
      <c r="H614" s="682"/>
      <c r="I614" s="748"/>
      <c r="J614" s="748"/>
      <c r="K614" s="682"/>
      <c r="L614" s="682"/>
      <c r="M614" s="682"/>
      <c r="N614" s="682"/>
      <c r="O614" s="682"/>
      <c r="P614" s="682"/>
      <c r="Q614" s="682"/>
      <c r="R614" s="682"/>
      <c r="S614" s="682"/>
      <c r="T614" s="682"/>
      <c r="U614" s="682"/>
      <c r="V614" s="682"/>
      <c r="W614" s="682"/>
      <c r="X614" s="682"/>
      <c r="Y614" s="682"/>
      <c r="Z614" s="682"/>
    </row>
    <row r="615" spans="1:26" ht="15">
      <c r="A615" s="682"/>
      <c r="B615" s="683"/>
      <c r="C615" s="684"/>
      <c r="D615" s="683"/>
      <c r="E615" s="683"/>
      <c r="F615" s="683"/>
      <c r="G615" s="683"/>
      <c r="H615" s="682"/>
      <c r="I615" s="748"/>
      <c r="J615" s="748"/>
      <c r="K615" s="682"/>
      <c r="L615" s="682"/>
      <c r="M615" s="682"/>
      <c r="N615" s="682"/>
      <c r="O615" s="682"/>
      <c r="P615" s="682"/>
      <c r="Q615" s="682"/>
      <c r="R615" s="682"/>
      <c r="S615" s="682"/>
      <c r="T615" s="682"/>
      <c r="U615" s="682"/>
      <c r="V615" s="682"/>
      <c r="W615" s="682"/>
      <c r="X615" s="682"/>
      <c r="Y615" s="682"/>
      <c r="Z615" s="682"/>
    </row>
    <row r="616" spans="1:26" ht="15">
      <c r="A616" s="682"/>
      <c r="B616" s="683"/>
      <c r="C616" s="684"/>
      <c r="D616" s="683"/>
      <c r="E616" s="683"/>
      <c r="F616" s="683"/>
      <c r="G616" s="683"/>
      <c r="H616" s="682"/>
      <c r="I616" s="748"/>
      <c r="J616" s="748"/>
      <c r="K616" s="682"/>
      <c r="L616" s="682"/>
      <c r="M616" s="682"/>
      <c r="N616" s="682"/>
      <c r="O616" s="682"/>
      <c r="P616" s="682"/>
      <c r="Q616" s="682"/>
      <c r="R616" s="682"/>
      <c r="S616" s="682"/>
      <c r="T616" s="682"/>
      <c r="U616" s="682"/>
      <c r="V616" s="682"/>
      <c r="W616" s="682"/>
      <c r="X616" s="682"/>
      <c r="Y616" s="682"/>
      <c r="Z616" s="682"/>
    </row>
    <row r="617" spans="1:26" ht="15">
      <c r="A617" s="682"/>
      <c r="B617" s="683"/>
      <c r="C617" s="684"/>
      <c r="D617" s="683"/>
      <c r="E617" s="683"/>
      <c r="F617" s="683"/>
      <c r="G617" s="683"/>
      <c r="H617" s="682"/>
      <c r="I617" s="748"/>
      <c r="J617" s="748"/>
      <c r="K617" s="682"/>
      <c r="L617" s="682"/>
      <c r="M617" s="682"/>
      <c r="N617" s="682"/>
      <c r="O617" s="682"/>
      <c r="P617" s="682"/>
      <c r="Q617" s="682"/>
      <c r="R617" s="682"/>
      <c r="S617" s="682"/>
      <c r="T617" s="682"/>
      <c r="U617" s="682"/>
      <c r="V617" s="682"/>
      <c r="W617" s="682"/>
      <c r="X617" s="682"/>
      <c r="Y617" s="682"/>
      <c r="Z617" s="682"/>
    </row>
    <row r="618" spans="1:26" ht="15">
      <c r="A618" s="682"/>
      <c r="B618" s="683"/>
      <c r="C618" s="684"/>
      <c r="D618" s="683"/>
      <c r="E618" s="683"/>
      <c r="F618" s="683"/>
      <c r="G618" s="683"/>
      <c r="H618" s="682"/>
      <c r="I618" s="748"/>
      <c r="J618" s="748"/>
      <c r="K618" s="682"/>
      <c r="L618" s="682"/>
      <c r="M618" s="682"/>
      <c r="N618" s="682"/>
      <c r="O618" s="682"/>
      <c r="P618" s="682"/>
      <c r="Q618" s="682"/>
      <c r="R618" s="682"/>
      <c r="S618" s="682"/>
      <c r="T618" s="682"/>
      <c r="U618" s="682"/>
      <c r="V618" s="682"/>
      <c r="W618" s="682"/>
      <c r="X618" s="682"/>
      <c r="Y618" s="682"/>
      <c r="Z618" s="682"/>
    </row>
    <row r="619" spans="1:26" ht="15">
      <c r="A619" s="682"/>
      <c r="B619" s="683"/>
      <c r="C619" s="684"/>
      <c r="D619" s="683"/>
      <c r="E619" s="683"/>
      <c r="F619" s="683"/>
      <c r="G619" s="683"/>
      <c r="H619" s="682"/>
      <c r="I619" s="748"/>
      <c r="J619" s="748"/>
      <c r="K619" s="682"/>
      <c r="L619" s="682"/>
      <c r="M619" s="682"/>
      <c r="N619" s="682"/>
      <c r="O619" s="682"/>
      <c r="P619" s="682"/>
      <c r="Q619" s="682"/>
      <c r="R619" s="682"/>
      <c r="S619" s="682"/>
      <c r="T619" s="682"/>
      <c r="U619" s="682"/>
      <c r="V619" s="682"/>
      <c r="W619" s="682"/>
      <c r="X619" s="682"/>
      <c r="Y619" s="682"/>
      <c r="Z619" s="682"/>
    </row>
    <row r="620" spans="1:26" ht="15">
      <c r="A620" s="682"/>
      <c r="B620" s="683"/>
      <c r="C620" s="684"/>
      <c r="D620" s="683"/>
      <c r="E620" s="683"/>
      <c r="F620" s="683"/>
      <c r="G620" s="683"/>
      <c r="H620" s="682"/>
      <c r="I620" s="748"/>
      <c r="J620" s="748"/>
      <c r="K620" s="682"/>
      <c r="L620" s="682"/>
      <c r="M620" s="682"/>
      <c r="N620" s="682"/>
      <c r="O620" s="682"/>
      <c r="P620" s="682"/>
      <c r="Q620" s="682"/>
      <c r="R620" s="682"/>
      <c r="S620" s="682"/>
      <c r="T620" s="682"/>
      <c r="U620" s="682"/>
      <c r="V620" s="682"/>
      <c r="W620" s="682"/>
      <c r="X620" s="682"/>
      <c r="Y620" s="682"/>
      <c r="Z620" s="682"/>
    </row>
    <row r="621" spans="1:26" ht="15">
      <c r="A621" s="682"/>
      <c r="B621" s="683"/>
      <c r="C621" s="684"/>
      <c r="D621" s="683"/>
      <c r="E621" s="683"/>
      <c r="F621" s="683"/>
      <c r="G621" s="683"/>
      <c r="H621" s="682"/>
      <c r="I621" s="748"/>
      <c r="J621" s="748"/>
      <c r="K621" s="682"/>
      <c r="L621" s="682"/>
      <c r="M621" s="682"/>
      <c r="N621" s="682"/>
      <c r="O621" s="682"/>
      <c r="P621" s="682"/>
      <c r="Q621" s="682"/>
      <c r="R621" s="682"/>
      <c r="S621" s="682"/>
      <c r="T621" s="682"/>
      <c r="U621" s="682"/>
      <c r="V621" s="682"/>
      <c r="W621" s="682"/>
      <c r="X621" s="682"/>
      <c r="Y621" s="682"/>
      <c r="Z621" s="682"/>
    </row>
    <row r="622" spans="1:26" ht="15">
      <c r="A622" s="682"/>
      <c r="B622" s="683"/>
      <c r="C622" s="684"/>
      <c r="D622" s="683"/>
      <c r="E622" s="683"/>
      <c r="F622" s="683"/>
      <c r="G622" s="683"/>
      <c r="H622" s="682"/>
      <c r="I622" s="748"/>
      <c r="J622" s="748"/>
      <c r="K622" s="682"/>
      <c r="L622" s="682"/>
      <c r="M622" s="682"/>
      <c r="N622" s="682"/>
      <c r="O622" s="682"/>
      <c r="P622" s="682"/>
      <c r="Q622" s="682"/>
      <c r="R622" s="682"/>
      <c r="S622" s="682"/>
      <c r="T622" s="682"/>
      <c r="U622" s="682"/>
      <c r="V622" s="682"/>
      <c r="W622" s="682"/>
      <c r="X622" s="682"/>
      <c r="Y622" s="682"/>
      <c r="Z622" s="682"/>
    </row>
    <row r="623" spans="1:26" ht="15">
      <c r="A623" s="682"/>
      <c r="B623" s="683"/>
      <c r="C623" s="684"/>
      <c r="D623" s="683"/>
      <c r="E623" s="683"/>
      <c r="F623" s="683"/>
      <c r="G623" s="683"/>
      <c r="H623" s="682"/>
      <c r="I623" s="748"/>
      <c r="J623" s="748"/>
      <c r="K623" s="682"/>
      <c r="L623" s="682"/>
      <c r="M623" s="682"/>
      <c r="N623" s="682"/>
      <c r="O623" s="682"/>
      <c r="P623" s="682"/>
      <c r="Q623" s="682"/>
      <c r="R623" s="682"/>
      <c r="S623" s="682"/>
      <c r="T623" s="682"/>
      <c r="U623" s="682"/>
      <c r="V623" s="682"/>
      <c r="W623" s="682"/>
      <c r="X623" s="682"/>
      <c r="Y623" s="682"/>
      <c r="Z623" s="682"/>
    </row>
    <row r="624" spans="1:26" ht="15">
      <c r="A624" s="682"/>
      <c r="B624" s="683"/>
      <c r="C624" s="684"/>
      <c r="D624" s="683"/>
      <c r="E624" s="683"/>
      <c r="F624" s="683"/>
      <c r="G624" s="683"/>
      <c r="H624" s="682"/>
      <c r="I624" s="748"/>
      <c r="J624" s="748"/>
      <c r="K624" s="682"/>
      <c r="L624" s="682"/>
      <c r="M624" s="682"/>
      <c r="N624" s="682"/>
      <c r="O624" s="682"/>
      <c r="P624" s="682"/>
      <c r="Q624" s="682"/>
      <c r="R624" s="682"/>
      <c r="S624" s="682"/>
      <c r="T624" s="682"/>
      <c r="U624" s="682"/>
      <c r="V624" s="682"/>
      <c r="W624" s="682"/>
      <c r="X624" s="682"/>
      <c r="Y624" s="682"/>
      <c r="Z624" s="682"/>
    </row>
    <row r="625" spans="1:26" ht="15">
      <c r="A625" s="682"/>
      <c r="B625" s="683"/>
      <c r="C625" s="684"/>
      <c r="D625" s="683"/>
      <c r="E625" s="683"/>
      <c r="F625" s="683"/>
      <c r="G625" s="683"/>
      <c r="H625" s="682"/>
      <c r="I625" s="748"/>
      <c r="J625" s="748"/>
      <c r="K625" s="682"/>
      <c r="L625" s="682"/>
      <c r="M625" s="682"/>
      <c r="N625" s="682"/>
      <c r="O625" s="682"/>
      <c r="P625" s="682"/>
      <c r="Q625" s="682"/>
      <c r="R625" s="682"/>
      <c r="S625" s="682"/>
      <c r="T625" s="682"/>
      <c r="U625" s="682"/>
      <c r="V625" s="682"/>
      <c r="W625" s="682"/>
      <c r="X625" s="682"/>
      <c r="Y625" s="682"/>
      <c r="Z625" s="682"/>
    </row>
    <row r="626" spans="1:26" ht="15">
      <c r="A626" s="682"/>
      <c r="B626" s="683"/>
      <c r="C626" s="684"/>
      <c r="D626" s="683"/>
      <c r="E626" s="683"/>
      <c r="F626" s="683"/>
      <c r="G626" s="683"/>
      <c r="H626" s="682"/>
      <c r="I626" s="748"/>
      <c r="J626" s="748"/>
      <c r="K626" s="682"/>
      <c r="L626" s="682"/>
      <c r="M626" s="682"/>
      <c r="N626" s="682"/>
      <c r="O626" s="682"/>
      <c r="P626" s="682"/>
      <c r="Q626" s="682"/>
      <c r="R626" s="682"/>
      <c r="S626" s="682"/>
      <c r="T626" s="682"/>
      <c r="U626" s="682"/>
      <c r="V626" s="682"/>
      <c r="W626" s="682"/>
      <c r="X626" s="682"/>
      <c r="Y626" s="682"/>
      <c r="Z626" s="682"/>
    </row>
    <row r="627" spans="1:26" ht="15">
      <c r="A627" s="682"/>
      <c r="B627" s="683"/>
      <c r="C627" s="684"/>
      <c r="D627" s="683"/>
      <c r="E627" s="683"/>
      <c r="F627" s="683"/>
      <c r="G627" s="683"/>
      <c r="H627" s="682"/>
      <c r="I627" s="748"/>
      <c r="J627" s="748"/>
      <c r="K627" s="682"/>
      <c r="L627" s="682"/>
      <c r="M627" s="682"/>
      <c r="N627" s="682"/>
      <c r="O627" s="682"/>
      <c r="P627" s="682"/>
      <c r="Q627" s="682"/>
      <c r="R627" s="682"/>
      <c r="S627" s="682"/>
      <c r="T627" s="682"/>
      <c r="U627" s="682"/>
      <c r="V627" s="682"/>
      <c r="W627" s="682"/>
      <c r="X627" s="682"/>
      <c r="Y627" s="682"/>
      <c r="Z627" s="682"/>
    </row>
    <row r="628" spans="1:26" ht="15">
      <c r="A628" s="682"/>
      <c r="B628" s="683"/>
      <c r="C628" s="684"/>
      <c r="D628" s="683"/>
      <c r="E628" s="683"/>
      <c r="F628" s="683"/>
      <c r="G628" s="683"/>
      <c r="H628" s="682"/>
      <c r="I628" s="748"/>
      <c r="J628" s="748"/>
      <c r="K628" s="682"/>
      <c r="L628" s="682"/>
      <c r="M628" s="682"/>
      <c r="N628" s="682"/>
      <c r="O628" s="682"/>
      <c r="P628" s="682"/>
      <c r="Q628" s="682"/>
      <c r="R628" s="682"/>
      <c r="S628" s="682"/>
      <c r="T628" s="682"/>
      <c r="U628" s="682"/>
      <c r="V628" s="682"/>
      <c r="W628" s="682"/>
      <c r="X628" s="682"/>
      <c r="Y628" s="682"/>
      <c r="Z628" s="682"/>
    </row>
    <row r="629" spans="1:26" ht="15">
      <c r="A629" s="682"/>
      <c r="B629" s="683"/>
      <c r="C629" s="684"/>
      <c r="D629" s="683"/>
      <c r="E629" s="683"/>
      <c r="F629" s="683"/>
      <c r="G629" s="683"/>
      <c r="H629" s="682"/>
      <c r="I629" s="748"/>
      <c r="J629" s="748"/>
      <c r="K629" s="682"/>
      <c r="L629" s="682"/>
      <c r="M629" s="682"/>
      <c r="N629" s="682"/>
      <c r="O629" s="682"/>
      <c r="P629" s="682"/>
      <c r="Q629" s="682"/>
      <c r="R629" s="682"/>
      <c r="S629" s="682"/>
      <c r="T629" s="682"/>
      <c r="U629" s="682"/>
      <c r="V629" s="682"/>
      <c r="W629" s="682"/>
      <c r="X629" s="682"/>
      <c r="Y629" s="682"/>
      <c r="Z629" s="682"/>
    </row>
    <row r="630" spans="1:26" ht="15">
      <c r="A630" s="682"/>
      <c r="B630" s="683"/>
      <c r="C630" s="684"/>
      <c r="D630" s="683"/>
      <c r="E630" s="683"/>
      <c r="F630" s="683"/>
      <c r="G630" s="683"/>
      <c r="H630" s="682"/>
      <c r="I630" s="748"/>
      <c r="J630" s="748"/>
      <c r="K630" s="682"/>
      <c r="L630" s="682"/>
      <c r="M630" s="682"/>
      <c r="N630" s="682"/>
      <c r="O630" s="682"/>
      <c r="P630" s="682"/>
      <c r="Q630" s="682"/>
      <c r="R630" s="682"/>
      <c r="S630" s="682"/>
      <c r="T630" s="682"/>
      <c r="U630" s="682"/>
      <c r="V630" s="682"/>
      <c r="W630" s="682"/>
      <c r="X630" s="682"/>
      <c r="Y630" s="682"/>
      <c r="Z630" s="682"/>
    </row>
    <row r="631" spans="1:26" ht="15">
      <c r="A631" s="682"/>
      <c r="B631" s="683"/>
      <c r="C631" s="684"/>
      <c r="D631" s="683"/>
      <c r="E631" s="683"/>
      <c r="F631" s="683"/>
      <c r="G631" s="683"/>
      <c r="H631" s="682"/>
      <c r="I631" s="748"/>
      <c r="J631" s="748"/>
      <c r="K631" s="682"/>
      <c r="L631" s="682"/>
      <c r="M631" s="682"/>
      <c r="N631" s="682"/>
      <c r="O631" s="682"/>
      <c r="P631" s="682"/>
      <c r="Q631" s="682"/>
      <c r="R631" s="682"/>
      <c r="S631" s="682"/>
      <c r="T631" s="682"/>
      <c r="U631" s="682"/>
      <c r="V631" s="682"/>
      <c r="W631" s="682"/>
      <c r="X631" s="682"/>
      <c r="Y631" s="682"/>
      <c r="Z631" s="682"/>
    </row>
    <row r="632" spans="1:26" ht="15">
      <c r="A632" s="682"/>
      <c r="B632" s="683"/>
      <c r="C632" s="684"/>
      <c r="D632" s="683"/>
      <c r="E632" s="683"/>
      <c r="F632" s="683"/>
      <c r="G632" s="683"/>
      <c r="H632" s="682"/>
      <c r="I632" s="748"/>
      <c r="J632" s="748"/>
      <c r="K632" s="682"/>
      <c r="L632" s="682"/>
      <c r="M632" s="682"/>
      <c r="N632" s="682"/>
      <c r="O632" s="682"/>
      <c r="P632" s="682"/>
      <c r="Q632" s="682"/>
      <c r="R632" s="682"/>
      <c r="S632" s="682"/>
      <c r="T632" s="682"/>
      <c r="U632" s="682"/>
      <c r="V632" s="682"/>
      <c r="W632" s="682"/>
      <c r="X632" s="682"/>
      <c r="Y632" s="682"/>
      <c r="Z632" s="682"/>
    </row>
    <row r="633" spans="1:26" ht="15">
      <c r="A633" s="682"/>
      <c r="B633" s="683"/>
      <c r="C633" s="684"/>
      <c r="D633" s="683"/>
      <c r="E633" s="683"/>
      <c r="F633" s="683"/>
      <c r="G633" s="683"/>
      <c r="H633" s="682"/>
      <c r="I633" s="748"/>
      <c r="J633" s="748"/>
      <c r="K633" s="682"/>
      <c r="L633" s="682"/>
      <c r="M633" s="682"/>
      <c r="N633" s="682"/>
      <c r="O633" s="682"/>
      <c r="P633" s="682"/>
      <c r="Q633" s="682"/>
      <c r="R633" s="682"/>
      <c r="S633" s="682"/>
      <c r="T633" s="682"/>
      <c r="U633" s="682"/>
      <c r="V633" s="682"/>
      <c r="W633" s="682"/>
      <c r="X633" s="682"/>
      <c r="Y633" s="682"/>
      <c r="Z633" s="682"/>
    </row>
    <row r="634" spans="1:26" ht="15">
      <c r="A634" s="682"/>
      <c r="B634" s="683"/>
      <c r="C634" s="684"/>
      <c r="D634" s="683"/>
      <c r="E634" s="683"/>
      <c r="F634" s="683"/>
      <c r="G634" s="683"/>
      <c r="H634" s="682"/>
      <c r="I634" s="748"/>
      <c r="J634" s="748"/>
      <c r="K634" s="682"/>
      <c r="L634" s="682"/>
      <c r="M634" s="682"/>
      <c r="N634" s="682"/>
      <c r="O634" s="682"/>
      <c r="P634" s="682"/>
      <c r="Q634" s="682"/>
      <c r="R634" s="682"/>
      <c r="S634" s="682"/>
      <c r="T634" s="682"/>
      <c r="U634" s="682"/>
      <c r="V634" s="682"/>
      <c r="W634" s="682"/>
      <c r="X634" s="682"/>
      <c r="Y634" s="682"/>
      <c r="Z634" s="682"/>
    </row>
    <row r="635" spans="1:26" ht="15">
      <c r="A635" s="682"/>
      <c r="B635" s="683"/>
      <c r="C635" s="684"/>
      <c r="D635" s="683"/>
      <c r="E635" s="683"/>
      <c r="F635" s="683"/>
      <c r="G635" s="683"/>
      <c r="H635" s="682"/>
      <c r="I635" s="748"/>
      <c r="J635" s="748"/>
      <c r="K635" s="682"/>
      <c r="L635" s="682"/>
      <c r="M635" s="682"/>
      <c r="N635" s="682"/>
      <c r="O635" s="682"/>
      <c r="P635" s="682"/>
      <c r="Q635" s="682"/>
      <c r="R635" s="682"/>
      <c r="S635" s="682"/>
      <c r="T635" s="682"/>
      <c r="U635" s="682"/>
      <c r="V635" s="682"/>
      <c r="W635" s="682"/>
      <c r="X635" s="682"/>
      <c r="Y635" s="682"/>
      <c r="Z635" s="682"/>
    </row>
    <row r="636" spans="1:26" ht="15">
      <c r="A636" s="682"/>
      <c r="B636" s="683"/>
      <c r="C636" s="684"/>
      <c r="D636" s="683"/>
      <c r="E636" s="683"/>
      <c r="F636" s="683"/>
      <c r="G636" s="683"/>
      <c r="H636" s="682"/>
      <c r="I636" s="748"/>
      <c r="J636" s="748"/>
      <c r="K636" s="682"/>
      <c r="L636" s="682"/>
      <c r="M636" s="682"/>
      <c r="N636" s="682"/>
      <c r="O636" s="682"/>
      <c r="P636" s="682"/>
      <c r="Q636" s="682"/>
      <c r="R636" s="682"/>
      <c r="S636" s="682"/>
      <c r="T636" s="682"/>
      <c r="U636" s="682"/>
      <c r="V636" s="682"/>
      <c r="W636" s="682"/>
      <c r="X636" s="682"/>
      <c r="Y636" s="682"/>
      <c r="Z636" s="682"/>
    </row>
    <row r="637" spans="1:26" ht="15">
      <c r="A637" s="682"/>
      <c r="B637" s="683"/>
      <c r="C637" s="684"/>
      <c r="D637" s="683"/>
      <c r="E637" s="683"/>
      <c r="F637" s="683"/>
      <c r="G637" s="683"/>
      <c r="H637" s="682"/>
      <c r="I637" s="748"/>
      <c r="J637" s="748"/>
      <c r="K637" s="682"/>
      <c r="L637" s="682"/>
      <c r="M637" s="682"/>
      <c r="N637" s="682"/>
      <c r="O637" s="682"/>
      <c r="P637" s="682"/>
      <c r="Q637" s="682"/>
      <c r="R637" s="682"/>
      <c r="S637" s="682"/>
      <c r="T637" s="682"/>
      <c r="U637" s="682"/>
      <c r="V637" s="682"/>
      <c r="W637" s="682"/>
      <c r="X637" s="682"/>
      <c r="Y637" s="682"/>
      <c r="Z637" s="682"/>
    </row>
    <row r="638" spans="1:26" ht="15">
      <c r="A638" s="682"/>
      <c r="B638" s="683"/>
      <c r="C638" s="684"/>
      <c r="D638" s="683"/>
      <c r="E638" s="683"/>
      <c r="F638" s="683"/>
      <c r="G638" s="683"/>
      <c r="H638" s="682"/>
      <c r="I638" s="748"/>
      <c r="J638" s="748"/>
      <c r="K638" s="682"/>
      <c r="L638" s="682"/>
      <c r="M638" s="682"/>
      <c r="N638" s="682"/>
      <c r="O638" s="682"/>
      <c r="P638" s="682"/>
      <c r="Q638" s="682"/>
      <c r="R638" s="682"/>
      <c r="S638" s="682"/>
      <c r="T638" s="682"/>
      <c r="U638" s="682"/>
      <c r="V638" s="682"/>
      <c r="W638" s="682"/>
      <c r="X638" s="682"/>
      <c r="Y638" s="682"/>
      <c r="Z638" s="682"/>
    </row>
    <row r="639" spans="1:26" ht="15">
      <c r="A639" s="682"/>
      <c r="B639" s="683"/>
      <c r="C639" s="684"/>
      <c r="D639" s="683"/>
      <c r="E639" s="683"/>
      <c r="F639" s="683"/>
      <c r="G639" s="683"/>
      <c r="H639" s="682"/>
      <c r="I639" s="748"/>
      <c r="J639" s="748"/>
      <c r="K639" s="682"/>
      <c r="L639" s="682"/>
      <c r="M639" s="682"/>
      <c r="N639" s="682"/>
      <c r="O639" s="682"/>
      <c r="P639" s="682"/>
      <c r="Q639" s="682"/>
      <c r="R639" s="682"/>
      <c r="S639" s="682"/>
      <c r="T639" s="682"/>
      <c r="U639" s="682"/>
      <c r="V639" s="682"/>
      <c r="W639" s="682"/>
      <c r="X639" s="682"/>
      <c r="Y639" s="682"/>
      <c r="Z639" s="682"/>
    </row>
    <row r="640" spans="1:26" ht="15">
      <c r="A640" s="682"/>
      <c r="B640" s="683"/>
      <c r="C640" s="684"/>
      <c r="D640" s="683"/>
      <c r="E640" s="683"/>
      <c r="F640" s="683"/>
      <c r="G640" s="683"/>
      <c r="H640" s="682"/>
      <c r="I640" s="748"/>
      <c r="J640" s="748"/>
      <c r="K640" s="682"/>
      <c r="L640" s="682"/>
      <c r="M640" s="682"/>
      <c r="N640" s="682"/>
      <c r="O640" s="682"/>
      <c r="P640" s="682"/>
      <c r="Q640" s="682"/>
      <c r="R640" s="682"/>
      <c r="S640" s="682"/>
      <c r="T640" s="682"/>
      <c r="U640" s="682"/>
      <c r="V640" s="682"/>
      <c r="W640" s="682"/>
      <c r="X640" s="682"/>
      <c r="Y640" s="682"/>
      <c r="Z640" s="682"/>
    </row>
    <row r="641" spans="1:26" ht="15">
      <c r="A641" s="682"/>
      <c r="B641" s="683"/>
      <c r="C641" s="684"/>
      <c r="D641" s="683"/>
      <c r="E641" s="683"/>
      <c r="F641" s="683"/>
      <c r="G641" s="683"/>
      <c r="H641" s="682"/>
      <c r="I641" s="748"/>
      <c r="J641" s="748"/>
      <c r="K641" s="682"/>
      <c r="L641" s="682"/>
      <c r="M641" s="682"/>
      <c r="N641" s="682"/>
      <c r="O641" s="682"/>
      <c r="P641" s="682"/>
      <c r="Q641" s="682"/>
      <c r="R641" s="682"/>
      <c r="S641" s="682"/>
      <c r="T641" s="682"/>
      <c r="U641" s="682"/>
      <c r="V641" s="682"/>
      <c r="W641" s="682"/>
      <c r="X641" s="682"/>
      <c r="Y641" s="682"/>
      <c r="Z641" s="682"/>
    </row>
    <row r="642" spans="1:26" ht="15">
      <c r="A642" s="682"/>
      <c r="B642" s="683"/>
      <c r="C642" s="684"/>
      <c r="D642" s="683"/>
      <c r="E642" s="683"/>
      <c r="F642" s="683"/>
      <c r="G642" s="683"/>
      <c r="H642" s="682"/>
      <c r="I642" s="748"/>
      <c r="J642" s="748"/>
      <c r="K642" s="682"/>
      <c r="L642" s="682"/>
      <c r="M642" s="682"/>
      <c r="N642" s="682"/>
      <c r="O642" s="682"/>
      <c r="P642" s="682"/>
      <c r="Q642" s="682"/>
      <c r="R642" s="682"/>
      <c r="S642" s="682"/>
      <c r="T642" s="682"/>
      <c r="U642" s="682"/>
      <c r="V642" s="682"/>
      <c r="W642" s="682"/>
      <c r="X642" s="682"/>
      <c r="Y642" s="682"/>
      <c r="Z642" s="682"/>
    </row>
    <row r="643" spans="1:26" ht="15">
      <c r="A643" s="682"/>
      <c r="B643" s="683"/>
      <c r="C643" s="684"/>
      <c r="D643" s="683"/>
      <c r="E643" s="683"/>
      <c r="F643" s="683"/>
      <c r="G643" s="683"/>
      <c r="H643" s="682"/>
      <c r="I643" s="748"/>
      <c r="J643" s="748"/>
      <c r="K643" s="682"/>
      <c r="L643" s="682"/>
      <c r="M643" s="682"/>
      <c r="N643" s="682"/>
      <c r="O643" s="682"/>
      <c r="P643" s="682"/>
      <c r="Q643" s="682"/>
      <c r="R643" s="682"/>
      <c r="S643" s="682"/>
      <c r="T643" s="682"/>
      <c r="U643" s="682"/>
      <c r="V643" s="682"/>
      <c r="W643" s="682"/>
      <c r="X643" s="682"/>
      <c r="Y643" s="682"/>
      <c r="Z643" s="682"/>
    </row>
    <row r="644" spans="1:26" ht="15">
      <c r="A644" s="682"/>
      <c r="B644" s="683"/>
      <c r="C644" s="684"/>
      <c r="D644" s="683"/>
      <c r="E644" s="683"/>
      <c r="F644" s="683"/>
      <c r="G644" s="683"/>
      <c r="H644" s="682"/>
      <c r="I644" s="748"/>
      <c r="J644" s="748"/>
      <c r="K644" s="682"/>
      <c r="L644" s="682"/>
      <c r="M644" s="682"/>
      <c r="N644" s="682"/>
      <c r="O644" s="682"/>
      <c r="P644" s="682"/>
      <c r="Q644" s="682"/>
      <c r="R644" s="682"/>
      <c r="S644" s="682"/>
      <c r="T644" s="682"/>
      <c r="U644" s="682"/>
      <c r="V644" s="682"/>
      <c r="W644" s="682"/>
      <c r="X644" s="682"/>
      <c r="Y644" s="682"/>
      <c r="Z644" s="682"/>
    </row>
    <row r="645" spans="1:26" ht="15">
      <c r="A645" s="682"/>
      <c r="B645" s="683"/>
      <c r="C645" s="684"/>
      <c r="D645" s="683"/>
      <c r="E645" s="683"/>
      <c r="F645" s="683"/>
      <c r="G645" s="683"/>
      <c r="H645" s="682"/>
      <c r="I645" s="748"/>
      <c r="J645" s="748"/>
      <c r="K645" s="682"/>
      <c r="L645" s="682"/>
      <c r="M645" s="682"/>
      <c r="N645" s="682"/>
      <c r="O645" s="682"/>
      <c r="P645" s="682"/>
      <c r="Q645" s="682"/>
      <c r="R645" s="682"/>
      <c r="S645" s="682"/>
      <c r="T645" s="682"/>
      <c r="U645" s="682"/>
      <c r="V645" s="682"/>
      <c r="W645" s="682"/>
      <c r="X645" s="682"/>
      <c r="Y645" s="682"/>
      <c r="Z645" s="682"/>
    </row>
    <row r="646" spans="1:26" ht="15">
      <c r="A646" s="682"/>
      <c r="B646" s="683"/>
      <c r="C646" s="684"/>
      <c r="D646" s="683"/>
      <c r="E646" s="683"/>
      <c r="F646" s="683"/>
      <c r="G646" s="683"/>
      <c r="H646" s="682"/>
      <c r="I646" s="748"/>
      <c r="J646" s="748"/>
      <c r="K646" s="682"/>
      <c r="L646" s="682"/>
      <c r="M646" s="682"/>
      <c r="N646" s="682"/>
      <c r="O646" s="682"/>
      <c r="P646" s="682"/>
      <c r="Q646" s="682"/>
      <c r="R646" s="682"/>
      <c r="S646" s="682"/>
      <c r="T646" s="682"/>
      <c r="U646" s="682"/>
      <c r="V646" s="682"/>
      <c r="W646" s="682"/>
      <c r="X646" s="682"/>
      <c r="Y646" s="682"/>
      <c r="Z646" s="682"/>
    </row>
    <row r="647" spans="1:26" ht="15">
      <c r="A647" s="682"/>
      <c r="B647" s="683"/>
      <c r="C647" s="684"/>
      <c r="D647" s="683"/>
      <c r="E647" s="683"/>
      <c r="F647" s="683"/>
      <c r="G647" s="683"/>
      <c r="H647" s="682"/>
      <c r="I647" s="748"/>
      <c r="J647" s="748"/>
      <c r="K647" s="682"/>
      <c r="L647" s="682"/>
      <c r="M647" s="682"/>
      <c r="N647" s="682"/>
      <c r="O647" s="682"/>
      <c r="P647" s="682"/>
      <c r="Q647" s="682"/>
      <c r="R647" s="682"/>
      <c r="S647" s="682"/>
      <c r="T647" s="682"/>
      <c r="U647" s="682"/>
      <c r="V647" s="682"/>
      <c r="W647" s="682"/>
      <c r="X647" s="682"/>
      <c r="Y647" s="682"/>
      <c r="Z647" s="682"/>
    </row>
    <row r="648" spans="1:26" ht="15">
      <c r="A648" s="682"/>
      <c r="B648" s="683"/>
      <c r="C648" s="684"/>
      <c r="D648" s="683"/>
      <c r="E648" s="683"/>
      <c r="F648" s="683"/>
      <c r="G648" s="683"/>
      <c r="H648" s="682"/>
      <c r="I648" s="748"/>
      <c r="J648" s="748"/>
      <c r="K648" s="682"/>
      <c r="L648" s="682"/>
      <c r="M648" s="682"/>
      <c r="N648" s="682"/>
      <c r="O648" s="682"/>
      <c r="P648" s="682"/>
      <c r="Q648" s="682"/>
      <c r="R648" s="682"/>
      <c r="S648" s="682"/>
      <c r="T648" s="682"/>
      <c r="U648" s="682"/>
      <c r="V648" s="682"/>
      <c r="W648" s="682"/>
      <c r="X648" s="682"/>
      <c r="Y648" s="682"/>
      <c r="Z648" s="682"/>
    </row>
    <row r="649" spans="1:26" ht="15">
      <c r="A649" s="682"/>
      <c r="B649" s="683"/>
      <c r="C649" s="684"/>
      <c r="D649" s="683"/>
      <c r="E649" s="683"/>
      <c r="F649" s="683"/>
      <c r="G649" s="683"/>
      <c r="H649" s="682"/>
      <c r="I649" s="748"/>
      <c r="J649" s="748"/>
      <c r="K649" s="682"/>
      <c r="L649" s="682"/>
      <c r="M649" s="682"/>
      <c r="N649" s="682"/>
      <c r="O649" s="682"/>
      <c r="P649" s="682"/>
      <c r="Q649" s="682"/>
      <c r="R649" s="682"/>
      <c r="S649" s="682"/>
      <c r="T649" s="682"/>
      <c r="U649" s="682"/>
      <c r="V649" s="682"/>
      <c r="W649" s="682"/>
      <c r="X649" s="682"/>
      <c r="Y649" s="682"/>
      <c r="Z649" s="682"/>
    </row>
    <row r="650" spans="1:26" ht="15">
      <c r="A650" s="682"/>
      <c r="B650" s="683"/>
      <c r="C650" s="684"/>
      <c r="D650" s="683"/>
      <c r="E650" s="683"/>
      <c r="F650" s="683"/>
      <c r="G650" s="683"/>
      <c r="H650" s="682"/>
      <c r="I650" s="748"/>
      <c r="J650" s="748"/>
      <c r="K650" s="682"/>
      <c r="L650" s="682"/>
      <c r="M650" s="682"/>
      <c r="N650" s="682"/>
      <c r="O650" s="682"/>
      <c r="P650" s="682"/>
      <c r="Q650" s="682"/>
      <c r="R650" s="682"/>
      <c r="S650" s="682"/>
      <c r="T650" s="682"/>
      <c r="U650" s="682"/>
      <c r="V650" s="682"/>
      <c r="W650" s="682"/>
      <c r="X650" s="682"/>
      <c r="Y650" s="682"/>
      <c r="Z650" s="682"/>
    </row>
    <row r="651" spans="1:26" ht="15">
      <c r="A651" s="682"/>
      <c r="B651" s="683"/>
      <c r="C651" s="684"/>
      <c r="D651" s="683"/>
      <c r="E651" s="683"/>
      <c r="F651" s="683"/>
      <c r="G651" s="683"/>
      <c r="H651" s="682"/>
      <c r="I651" s="748"/>
      <c r="J651" s="748"/>
      <c r="K651" s="682"/>
      <c r="L651" s="682"/>
      <c r="M651" s="682"/>
      <c r="N651" s="682"/>
      <c r="O651" s="682"/>
      <c r="P651" s="682"/>
      <c r="Q651" s="682"/>
      <c r="R651" s="682"/>
      <c r="S651" s="682"/>
      <c r="T651" s="682"/>
      <c r="U651" s="682"/>
      <c r="V651" s="682"/>
      <c r="W651" s="682"/>
      <c r="X651" s="682"/>
      <c r="Y651" s="682"/>
      <c r="Z651" s="682"/>
    </row>
    <row r="652" spans="1:26" ht="15">
      <c r="A652" s="682"/>
      <c r="B652" s="683"/>
      <c r="C652" s="684"/>
      <c r="D652" s="683"/>
      <c r="E652" s="683"/>
      <c r="F652" s="683"/>
      <c r="G652" s="683"/>
      <c r="H652" s="682"/>
      <c r="I652" s="748"/>
      <c r="J652" s="748"/>
      <c r="K652" s="682"/>
      <c r="L652" s="682"/>
      <c r="M652" s="682"/>
      <c r="N652" s="682"/>
      <c r="O652" s="682"/>
      <c r="P652" s="682"/>
      <c r="Q652" s="682"/>
      <c r="R652" s="682"/>
      <c r="S652" s="682"/>
      <c r="T652" s="682"/>
      <c r="U652" s="682"/>
      <c r="V652" s="682"/>
      <c r="W652" s="682"/>
      <c r="X652" s="682"/>
      <c r="Y652" s="682"/>
      <c r="Z652" s="682"/>
    </row>
    <row r="653" spans="1:26" ht="15">
      <c r="A653" s="682"/>
      <c r="B653" s="683"/>
      <c r="C653" s="684"/>
      <c r="D653" s="683"/>
      <c r="E653" s="683"/>
      <c r="F653" s="683"/>
      <c r="G653" s="683"/>
      <c r="H653" s="682"/>
      <c r="I653" s="748"/>
      <c r="J653" s="748"/>
      <c r="K653" s="682"/>
      <c r="L653" s="682"/>
      <c r="M653" s="682"/>
      <c r="N653" s="682"/>
      <c r="O653" s="682"/>
      <c r="P653" s="682"/>
      <c r="Q653" s="682"/>
      <c r="R653" s="682"/>
      <c r="S653" s="682"/>
      <c r="T653" s="682"/>
      <c r="U653" s="682"/>
      <c r="V653" s="682"/>
      <c r="W653" s="682"/>
      <c r="X653" s="682"/>
      <c r="Y653" s="682"/>
      <c r="Z653" s="682"/>
    </row>
    <row r="654" spans="1:26" ht="15">
      <c r="A654" s="682"/>
      <c r="B654" s="683"/>
      <c r="C654" s="684"/>
      <c r="D654" s="683"/>
      <c r="E654" s="683"/>
      <c r="F654" s="683"/>
      <c r="G654" s="683"/>
      <c r="H654" s="682"/>
      <c r="I654" s="748"/>
      <c r="J654" s="748"/>
      <c r="K654" s="682"/>
      <c r="L654" s="682"/>
      <c r="M654" s="682"/>
      <c r="N654" s="682"/>
      <c r="O654" s="682"/>
      <c r="P654" s="682"/>
      <c r="Q654" s="682"/>
      <c r="R654" s="682"/>
      <c r="S654" s="682"/>
      <c r="T654" s="682"/>
      <c r="U654" s="682"/>
      <c r="V654" s="682"/>
      <c r="W654" s="682"/>
      <c r="X654" s="682"/>
      <c r="Y654" s="682"/>
      <c r="Z654" s="682"/>
    </row>
    <row r="655" spans="1:26" ht="15">
      <c r="A655" s="682"/>
      <c r="B655" s="683"/>
      <c r="C655" s="684"/>
      <c r="D655" s="683"/>
      <c r="E655" s="683"/>
      <c r="F655" s="683"/>
      <c r="G655" s="683"/>
      <c r="H655" s="682"/>
      <c r="I655" s="748"/>
      <c r="J655" s="748"/>
      <c r="K655" s="682"/>
      <c r="L655" s="682"/>
      <c r="M655" s="682"/>
      <c r="N655" s="682"/>
      <c r="O655" s="682"/>
      <c r="P655" s="682"/>
      <c r="Q655" s="682"/>
      <c r="R655" s="682"/>
      <c r="S655" s="682"/>
      <c r="T655" s="682"/>
      <c r="U655" s="682"/>
      <c r="V655" s="682"/>
      <c r="W655" s="682"/>
      <c r="X655" s="682"/>
      <c r="Y655" s="682"/>
      <c r="Z655" s="682"/>
    </row>
    <row r="656" spans="1:26" ht="15">
      <c r="A656" s="682"/>
      <c r="B656" s="683"/>
      <c r="C656" s="684"/>
      <c r="D656" s="683"/>
      <c r="E656" s="683"/>
      <c r="F656" s="683"/>
      <c r="G656" s="683"/>
      <c r="H656" s="682"/>
      <c r="I656" s="748"/>
      <c r="J656" s="748"/>
      <c r="K656" s="682"/>
      <c r="L656" s="682"/>
      <c r="M656" s="682"/>
      <c r="N656" s="682"/>
      <c r="O656" s="682"/>
      <c r="P656" s="682"/>
      <c r="Q656" s="682"/>
      <c r="R656" s="682"/>
      <c r="S656" s="682"/>
      <c r="T656" s="682"/>
      <c r="U656" s="682"/>
      <c r="V656" s="682"/>
      <c r="W656" s="682"/>
      <c r="X656" s="682"/>
      <c r="Y656" s="682"/>
      <c r="Z656" s="682"/>
    </row>
    <row r="657" spans="1:26" ht="15">
      <c r="A657" s="682"/>
      <c r="B657" s="683"/>
      <c r="C657" s="684"/>
      <c r="D657" s="683"/>
      <c r="E657" s="683"/>
      <c r="F657" s="683"/>
      <c r="G657" s="683"/>
      <c r="H657" s="682"/>
      <c r="I657" s="748"/>
      <c r="J657" s="748"/>
      <c r="K657" s="682"/>
      <c r="L657" s="682"/>
      <c r="M657" s="682"/>
      <c r="N657" s="682"/>
      <c r="O657" s="682"/>
      <c r="P657" s="682"/>
      <c r="Q657" s="682"/>
      <c r="R657" s="682"/>
      <c r="S657" s="682"/>
      <c r="T657" s="682"/>
      <c r="U657" s="682"/>
      <c r="V657" s="682"/>
      <c r="W657" s="682"/>
      <c r="X657" s="682"/>
      <c r="Y657" s="682"/>
      <c r="Z657" s="682"/>
    </row>
    <row r="658" spans="1:26" ht="15">
      <c r="A658" s="682"/>
      <c r="B658" s="683"/>
      <c r="C658" s="684"/>
      <c r="D658" s="683"/>
      <c r="E658" s="683"/>
      <c r="F658" s="683"/>
      <c r="G658" s="683"/>
      <c r="H658" s="682"/>
      <c r="I658" s="748"/>
      <c r="J658" s="748"/>
      <c r="K658" s="682"/>
      <c r="L658" s="682"/>
      <c r="M658" s="682"/>
      <c r="N658" s="682"/>
      <c r="O658" s="682"/>
      <c r="P658" s="682"/>
      <c r="Q658" s="682"/>
      <c r="R658" s="682"/>
      <c r="S658" s="682"/>
      <c r="T658" s="682"/>
      <c r="U658" s="682"/>
      <c r="V658" s="682"/>
      <c r="W658" s="682"/>
      <c r="X658" s="682"/>
      <c r="Y658" s="682"/>
      <c r="Z658" s="682"/>
    </row>
    <row r="659" spans="1:26" ht="15">
      <c r="A659" s="682"/>
      <c r="B659" s="683"/>
      <c r="C659" s="684"/>
      <c r="D659" s="683"/>
      <c r="E659" s="683"/>
      <c r="F659" s="683"/>
      <c r="G659" s="683"/>
      <c r="H659" s="682"/>
      <c r="I659" s="748"/>
      <c r="J659" s="748"/>
      <c r="K659" s="682"/>
      <c r="L659" s="682"/>
      <c r="M659" s="682"/>
      <c r="N659" s="682"/>
      <c r="O659" s="682"/>
      <c r="P659" s="682"/>
      <c r="Q659" s="682"/>
      <c r="R659" s="682"/>
      <c r="S659" s="682"/>
      <c r="T659" s="682"/>
      <c r="U659" s="682"/>
      <c r="V659" s="682"/>
      <c r="W659" s="682"/>
      <c r="X659" s="682"/>
      <c r="Y659" s="682"/>
      <c r="Z659" s="682"/>
    </row>
    <row r="660" spans="1:26" ht="15">
      <c r="A660" s="682"/>
      <c r="B660" s="683"/>
      <c r="C660" s="684"/>
      <c r="D660" s="683"/>
      <c r="E660" s="683"/>
      <c r="F660" s="683"/>
      <c r="G660" s="683"/>
      <c r="H660" s="682"/>
      <c r="I660" s="748"/>
      <c r="J660" s="748"/>
      <c r="K660" s="682"/>
      <c r="L660" s="682"/>
      <c r="M660" s="682"/>
      <c r="N660" s="682"/>
      <c r="O660" s="682"/>
      <c r="P660" s="682"/>
      <c r="Q660" s="682"/>
      <c r="R660" s="682"/>
      <c r="S660" s="682"/>
      <c r="T660" s="682"/>
      <c r="U660" s="682"/>
      <c r="V660" s="682"/>
      <c r="W660" s="682"/>
      <c r="X660" s="682"/>
      <c r="Y660" s="682"/>
      <c r="Z660" s="682"/>
    </row>
    <row r="661" spans="1:26" ht="15">
      <c r="A661" s="682"/>
      <c r="B661" s="683"/>
      <c r="C661" s="684"/>
      <c r="D661" s="683"/>
      <c r="E661" s="683"/>
      <c r="F661" s="683"/>
      <c r="G661" s="683"/>
      <c r="H661" s="682"/>
      <c r="I661" s="748"/>
      <c r="J661" s="748"/>
      <c r="K661" s="682"/>
      <c r="L661" s="682"/>
      <c r="M661" s="682"/>
      <c r="N661" s="682"/>
      <c r="O661" s="682"/>
      <c r="P661" s="682"/>
      <c r="Q661" s="682"/>
      <c r="R661" s="682"/>
      <c r="S661" s="682"/>
      <c r="T661" s="682"/>
      <c r="U661" s="682"/>
      <c r="V661" s="682"/>
      <c r="W661" s="682"/>
      <c r="X661" s="682"/>
      <c r="Y661" s="682"/>
      <c r="Z661" s="682"/>
    </row>
    <row r="662" spans="1:26" ht="15">
      <c r="A662" s="682"/>
      <c r="B662" s="683"/>
      <c r="C662" s="684"/>
      <c r="D662" s="683"/>
      <c r="E662" s="683"/>
      <c r="F662" s="683"/>
      <c r="G662" s="683"/>
      <c r="H662" s="682"/>
      <c r="I662" s="748"/>
      <c r="J662" s="748"/>
      <c r="K662" s="682"/>
      <c r="L662" s="682"/>
      <c r="M662" s="682"/>
      <c r="N662" s="682"/>
      <c r="O662" s="682"/>
      <c r="P662" s="682"/>
      <c r="Q662" s="682"/>
      <c r="R662" s="682"/>
      <c r="S662" s="682"/>
      <c r="T662" s="682"/>
      <c r="U662" s="682"/>
      <c r="V662" s="682"/>
      <c r="W662" s="682"/>
      <c r="X662" s="682"/>
      <c r="Y662" s="682"/>
      <c r="Z662" s="682"/>
    </row>
    <row r="663" spans="1:26" ht="15">
      <c r="A663" s="682"/>
      <c r="B663" s="683"/>
      <c r="C663" s="684"/>
      <c r="D663" s="683"/>
      <c r="E663" s="683"/>
      <c r="F663" s="683"/>
      <c r="G663" s="683"/>
      <c r="H663" s="682"/>
      <c r="I663" s="748"/>
      <c r="J663" s="748"/>
      <c r="K663" s="682"/>
      <c r="L663" s="682"/>
      <c r="M663" s="682"/>
      <c r="N663" s="682"/>
      <c r="O663" s="682"/>
      <c r="P663" s="682"/>
      <c r="Q663" s="682"/>
      <c r="R663" s="682"/>
      <c r="S663" s="682"/>
      <c r="T663" s="682"/>
      <c r="U663" s="682"/>
      <c r="V663" s="682"/>
      <c r="W663" s="682"/>
      <c r="X663" s="682"/>
      <c r="Y663" s="682"/>
      <c r="Z663" s="682"/>
    </row>
    <row r="664" spans="1:26" ht="15">
      <c r="A664" s="682"/>
      <c r="B664" s="683"/>
      <c r="C664" s="684"/>
      <c r="D664" s="683"/>
      <c r="E664" s="683"/>
      <c r="F664" s="683"/>
      <c r="G664" s="683"/>
      <c r="H664" s="682"/>
      <c r="I664" s="748"/>
      <c r="J664" s="748"/>
      <c r="K664" s="682"/>
      <c r="L664" s="682"/>
      <c r="M664" s="682"/>
      <c r="N664" s="682"/>
      <c r="O664" s="682"/>
      <c r="P664" s="682"/>
      <c r="Q664" s="682"/>
      <c r="R664" s="682"/>
      <c r="S664" s="682"/>
      <c r="T664" s="682"/>
      <c r="U664" s="682"/>
      <c r="V664" s="682"/>
      <c r="W664" s="682"/>
      <c r="X664" s="682"/>
      <c r="Y664" s="682"/>
      <c r="Z664" s="682"/>
    </row>
    <row r="665" spans="1:26" ht="15">
      <c r="A665" s="682"/>
      <c r="B665" s="683"/>
      <c r="C665" s="684"/>
      <c r="D665" s="683"/>
      <c r="E665" s="683"/>
      <c r="F665" s="683"/>
      <c r="G665" s="683"/>
      <c r="H665" s="682"/>
      <c r="I665" s="748"/>
      <c r="J665" s="748"/>
      <c r="K665" s="682"/>
      <c r="L665" s="682"/>
      <c r="M665" s="682"/>
      <c r="N665" s="682"/>
      <c r="O665" s="682"/>
      <c r="P665" s="682"/>
      <c r="Q665" s="682"/>
      <c r="R665" s="682"/>
      <c r="S665" s="682"/>
      <c r="T665" s="682"/>
      <c r="U665" s="682"/>
      <c r="V665" s="682"/>
      <c r="W665" s="682"/>
      <c r="X665" s="682"/>
      <c r="Y665" s="682"/>
      <c r="Z665" s="682"/>
    </row>
    <row r="666" spans="1:26" ht="15">
      <c r="A666" s="682"/>
      <c r="B666" s="683"/>
      <c r="C666" s="684"/>
      <c r="D666" s="683"/>
      <c r="E666" s="683"/>
      <c r="F666" s="683"/>
      <c r="G666" s="683"/>
      <c r="H666" s="682"/>
      <c r="I666" s="748"/>
      <c r="J666" s="748"/>
      <c r="K666" s="682"/>
      <c r="L666" s="682"/>
      <c r="M666" s="682"/>
      <c r="N666" s="682"/>
      <c r="O666" s="682"/>
      <c r="P666" s="682"/>
      <c r="Q666" s="682"/>
      <c r="R666" s="682"/>
      <c r="S666" s="682"/>
      <c r="T666" s="682"/>
      <c r="U666" s="682"/>
      <c r="V666" s="682"/>
      <c r="W666" s="682"/>
      <c r="X666" s="682"/>
      <c r="Y666" s="682"/>
      <c r="Z666" s="682"/>
    </row>
    <row r="667" spans="1:26" ht="15">
      <c r="A667" s="682"/>
      <c r="B667" s="683"/>
      <c r="C667" s="684"/>
      <c r="D667" s="683"/>
      <c r="E667" s="683"/>
      <c r="F667" s="683"/>
      <c r="G667" s="683"/>
      <c r="H667" s="682"/>
      <c r="I667" s="748"/>
      <c r="J667" s="748"/>
      <c r="K667" s="682"/>
      <c r="L667" s="682"/>
      <c r="M667" s="682"/>
      <c r="N667" s="682"/>
      <c r="O667" s="682"/>
      <c r="P667" s="682"/>
      <c r="Q667" s="682"/>
      <c r="R667" s="682"/>
      <c r="S667" s="682"/>
      <c r="T667" s="682"/>
      <c r="U667" s="682"/>
      <c r="V667" s="682"/>
      <c r="W667" s="682"/>
      <c r="X667" s="682"/>
      <c r="Y667" s="682"/>
      <c r="Z667" s="682"/>
    </row>
    <row r="668" spans="1:26" ht="15">
      <c r="A668" s="682"/>
      <c r="B668" s="683"/>
      <c r="C668" s="684"/>
      <c r="D668" s="683"/>
      <c r="E668" s="683"/>
      <c r="F668" s="683"/>
      <c r="G668" s="683"/>
      <c r="H668" s="682"/>
      <c r="I668" s="748"/>
      <c r="J668" s="748"/>
      <c r="K668" s="682"/>
      <c r="L668" s="682"/>
      <c r="M668" s="682"/>
      <c r="N668" s="682"/>
      <c r="O668" s="682"/>
      <c r="P668" s="682"/>
      <c r="Q668" s="682"/>
      <c r="R668" s="682"/>
      <c r="S668" s="682"/>
      <c r="T668" s="682"/>
      <c r="U668" s="682"/>
      <c r="V668" s="682"/>
      <c r="W668" s="682"/>
      <c r="X668" s="682"/>
      <c r="Y668" s="682"/>
      <c r="Z668" s="682"/>
    </row>
    <row r="669" spans="1:26" ht="15">
      <c r="A669" s="682"/>
      <c r="B669" s="683"/>
      <c r="C669" s="684"/>
      <c r="D669" s="683"/>
      <c r="E669" s="683"/>
      <c r="F669" s="683"/>
      <c r="G669" s="683"/>
      <c r="H669" s="682"/>
      <c r="I669" s="748"/>
      <c r="J669" s="748"/>
      <c r="K669" s="682"/>
      <c r="L669" s="682"/>
      <c r="M669" s="682"/>
      <c r="N669" s="682"/>
      <c r="O669" s="682"/>
      <c r="P669" s="682"/>
      <c r="Q669" s="682"/>
      <c r="R669" s="682"/>
      <c r="S669" s="682"/>
      <c r="T669" s="682"/>
      <c r="U669" s="682"/>
      <c r="V669" s="682"/>
      <c r="W669" s="682"/>
      <c r="X669" s="682"/>
      <c r="Y669" s="682"/>
      <c r="Z669" s="682"/>
    </row>
    <row r="670" spans="1:26" ht="15">
      <c r="A670" s="682"/>
      <c r="B670" s="683"/>
      <c r="C670" s="684"/>
      <c r="D670" s="683"/>
      <c r="E670" s="683"/>
      <c r="F670" s="683"/>
      <c r="G670" s="683"/>
      <c r="H670" s="682"/>
      <c r="I670" s="748"/>
      <c r="J670" s="748"/>
      <c r="K670" s="682"/>
      <c r="L670" s="682"/>
      <c r="M670" s="682"/>
      <c r="N670" s="682"/>
      <c r="O670" s="682"/>
      <c r="P670" s="682"/>
      <c r="Q670" s="682"/>
      <c r="R670" s="682"/>
      <c r="S670" s="682"/>
      <c r="T670" s="682"/>
      <c r="U670" s="682"/>
      <c r="V670" s="682"/>
      <c r="W670" s="682"/>
      <c r="X670" s="682"/>
      <c r="Y670" s="682"/>
      <c r="Z670" s="682"/>
    </row>
    <row r="671" spans="1:26" ht="15">
      <c r="A671" s="682"/>
      <c r="B671" s="683"/>
      <c r="C671" s="684"/>
      <c r="D671" s="683"/>
      <c r="E671" s="683"/>
      <c r="F671" s="683"/>
      <c r="G671" s="683"/>
      <c r="H671" s="682"/>
      <c r="I671" s="748"/>
      <c r="J671" s="748"/>
      <c r="K671" s="682"/>
      <c r="L671" s="682"/>
      <c r="M671" s="682"/>
      <c r="N671" s="682"/>
      <c r="O671" s="682"/>
      <c r="P671" s="682"/>
      <c r="Q671" s="682"/>
      <c r="R671" s="682"/>
      <c r="S671" s="682"/>
      <c r="T671" s="682"/>
      <c r="U671" s="682"/>
      <c r="V671" s="682"/>
      <c r="W671" s="682"/>
      <c r="X671" s="682"/>
      <c r="Y671" s="682"/>
      <c r="Z671" s="682"/>
    </row>
    <row r="672" spans="1:26" ht="15">
      <c r="A672" s="682"/>
      <c r="B672" s="683"/>
      <c r="C672" s="684"/>
      <c r="D672" s="683"/>
      <c r="E672" s="683"/>
      <c r="F672" s="683"/>
      <c r="G672" s="683"/>
      <c r="H672" s="682"/>
      <c r="I672" s="748"/>
      <c r="J672" s="748"/>
      <c r="K672" s="682"/>
      <c r="L672" s="682"/>
      <c r="M672" s="682"/>
      <c r="N672" s="682"/>
      <c r="O672" s="682"/>
      <c r="P672" s="682"/>
      <c r="Q672" s="682"/>
      <c r="R672" s="682"/>
      <c r="S672" s="682"/>
      <c r="T672" s="682"/>
      <c r="U672" s="682"/>
      <c r="V672" s="682"/>
      <c r="W672" s="682"/>
      <c r="X672" s="682"/>
      <c r="Y672" s="682"/>
      <c r="Z672" s="682"/>
    </row>
    <row r="673" spans="1:26" ht="15">
      <c r="A673" s="682"/>
      <c r="B673" s="683"/>
      <c r="C673" s="684"/>
      <c r="D673" s="683"/>
      <c r="E673" s="683"/>
      <c r="F673" s="683"/>
      <c r="G673" s="683"/>
      <c r="H673" s="682"/>
      <c r="I673" s="748"/>
      <c r="J673" s="748"/>
      <c r="K673" s="682"/>
      <c r="L673" s="682"/>
      <c r="M673" s="682"/>
      <c r="N673" s="682"/>
      <c r="O673" s="682"/>
      <c r="P673" s="682"/>
      <c r="Q673" s="682"/>
      <c r="R673" s="682"/>
      <c r="S673" s="682"/>
      <c r="T673" s="682"/>
      <c r="U673" s="682"/>
      <c r="V673" s="682"/>
      <c r="W673" s="682"/>
      <c r="X673" s="682"/>
      <c r="Y673" s="682"/>
      <c r="Z673" s="682"/>
    </row>
    <row r="674" spans="1:26" ht="15">
      <c r="A674" s="682"/>
      <c r="B674" s="683"/>
      <c r="C674" s="684"/>
      <c r="D674" s="683"/>
      <c r="E674" s="683"/>
      <c r="F674" s="683"/>
      <c r="G674" s="683"/>
      <c r="H674" s="682"/>
      <c r="I674" s="748"/>
      <c r="J674" s="748"/>
      <c r="K674" s="682"/>
      <c r="L674" s="682"/>
      <c r="M674" s="682"/>
      <c r="N674" s="682"/>
      <c r="O674" s="682"/>
      <c r="P674" s="682"/>
      <c r="Q674" s="682"/>
      <c r="R674" s="682"/>
      <c r="S674" s="682"/>
      <c r="T674" s="682"/>
      <c r="U674" s="682"/>
      <c r="V674" s="682"/>
      <c r="W674" s="682"/>
      <c r="X674" s="682"/>
      <c r="Y674" s="682"/>
      <c r="Z674" s="682"/>
    </row>
    <row r="675" spans="1:26" ht="15">
      <c r="A675" s="682"/>
      <c r="B675" s="683"/>
      <c r="C675" s="684"/>
      <c r="D675" s="683"/>
      <c r="E675" s="683"/>
      <c r="F675" s="683"/>
      <c r="G675" s="683"/>
      <c r="H675" s="682"/>
      <c r="I675" s="748"/>
      <c r="J675" s="748"/>
      <c r="K675" s="682"/>
      <c r="L675" s="682"/>
      <c r="M675" s="682"/>
      <c r="N675" s="682"/>
      <c r="O675" s="682"/>
      <c r="P675" s="682"/>
      <c r="Q675" s="682"/>
      <c r="R675" s="682"/>
      <c r="S675" s="682"/>
      <c r="T675" s="682"/>
      <c r="U675" s="682"/>
      <c r="V675" s="682"/>
      <c r="W675" s="682"/>
      <c r="X675" s="682"/>
      <c r="Y675" s="682"/>
      <c r="Z675" s="682"/>
    </row>
    <row r="676" spans="1:26" ht="15">
      <c r="A676" s="682"/>
      <c r="B676" s="683"/>
      <c r="C676" s="684"/>
      <c r="D676" s="683"/>
      <c r="E676" s="683"/>
      <c r="F676" s="683"/>
      <c r="G676" s="683"/>
      <c r="H676" s="682"/>
      <c r="I676" s="748"/>
      <c r="J676" s="748"/>
      <c r="K676" s="682"/>
      <c r="L676" s="682"/>
      <c r="M676" s="682"/>
      <c r="N676" s="682"/>
      <c r="O676" s="682"/>
      <c r="P676" s="682"/>
      <c r="Q676" s="682"/>
      <c r="R676" s="682"/>
      <c r="S676" s="682"/>
      <c r="T676" s="682"/>
      <c r="U676" s="682"/>
      <c r="V676" s="682"/>
      <c r="W676" s="682"/>
      <c r="X676" s="682"/>
      <c r="Y676" s="682"/>
      <c r="Z676" s="682"/>
    </row>
    <row r="677" spans="1:26" ht="15">
      <c r="A677" s="682"/>
      <c r="B677" s="683"/>
      <c r="C677" s="684"/>
      <c r="D677" s="683"/>
      <c r="E677" s="683"/>
      <c r="F677" s="683"/>
      <c r="G677" s="683"/>
      <c r="H677" s="682"/>
      <c r="I677" s="748"/>
      <c r="J677" s="748"/>
      <c r="K677" s="682"/>
      <c r="L677" s="682"/>
      <c r="M677" s="682"/>
      <c r="N677" s="682"/>
      <c r="O677" s="682"/>
      <c r="P677" s="682"/>
      <c r="Q677" s="682"/>
      <c r="R677" s="682"/>
      <c r="S677" s="682"/>
      <c r="T677" s="682"/>
      <c r="U677" s="682"/>
      <c r="V677" s="682"/>
      <c r="W677" s="682"/>
      <c r="X677" s="682"/>
      <c r="Y677" s="682"/>
      <c r="Z677" s="682"/>
    </row>
    <row r="678" spans="1:26" ht="15">
      <c r="A678" s="682"/>
      <c r="B678" s="683"/>
      <c r="C678" s="684"/>
      <c r="D678" s="683"/>
      <c r="E678" s="683"/>
      <c r="F678" s="683"/>
      <c r="G678" s="683"/>
      <c r="H678" s="682"/>
      <c r="I678" s="748"/>
      <c r="J678" s="748"/>
      <c r="K678" s="682"/>
      <c r="L678" s="682"/>
      <c r="M678" s="682"/>
      <c r="N678" s="682"/>
      <c r="O678" s="682"/>
      <c r="P678" s="682"/>
      <c r="Q678" s="682"/>
      <c r="R678" s="682"/>
      <c r="S678" s="682"/>
      <c r="T678" s="682"/>
      <c r="U678" s="682"/>
      <c r="V678" s="682"/>
      <c r="W678" s="682"/>
      <c r="X678" s="682"/>
      <c r="Y678" s="682"/>
      <c r="Z678" s="682"/>
    </row>
    <row r="679" spans="1:26" ht="15">
      <c r="A679" s="682"/>
      <c r="B679" s="683"/>
      <c r="C679" s="684"/>
      <c r="D679" s="683"/>
      <c r="E679" s="683"/>
      <c r="F679" s="683"/>
      <c r="G679" s="683"/>
      <c r="H679" s="682"/>
      <c r="I679" s="748"/>
      <c r="J679" s="748"/>
      <c r="K679" s="682"/>
      <c r="L679" s="682"/>
      <c r="M679" s="682"/>
      <c r="N679" s="682"/>
      <c r="O679" s="682"/>
      <c r="P679" s="682"/>
      <c r="Q679" s="682"/>
      <c r="R679" s="682"/>
      <c r="S679" s="682"/>
      <c r="T679" s="682"/>
      <c r="U679" s="682"/>
      <c r="V679" s="682"/>
      <c r="W679" s="682"/>
      <c r="X679" s="682"/>
      <c r="Y679" s="682"/>
      <c r="Z679" s="682"/>
    </row>
    <row r="680" spans="1:26" ht="15">
      <c r="A680" s="682"/>
      <c r="B680" s="683"/>
      <c r="C680" s="684"/>
      <c r="D680" s="683"/>
      <c r="E680" s="683"/>
      <c r="F680" s="683"/>
      <c r="G680" s="683"/>
      <c r="H680" s="682"/>
      <c r="I680" s="748"/>
      <c r="J680" s="748"/>
      <c r="K680" s="682"/>
      <c r="L680" s="682"/>
      <c r="M680" s="682"/>
      <c r="N680" s="682"/>
      <c r="O680" s="682"/>
      <c r="P680" s="682"/>
      <c r="Q680" s="682"/>
      <c r="R680" s="682"/>
      <c r="S680" s="682"/>
      <c r="T680" s="682"/>
      <c r="U680" s="682"/>
      <c r="V680" s="682"/>
      <c r="W680" s="682"/>
      <c r="X680" s="682"/>
      <c r="Y680" s="682"/>
      <c r="Z680" s="682"/>
    </row>
    <row r="681" spans="1:26" ht="15">
      <c r="A681" s="682"/>
      <c r="B681" s="683"/>
      <c r="C681" s="684"/>
      <c r="D681" s="683"/>
      <c r="E681" s="683"/>
      <c r="F681" s="683"/>
      <c r="G681" s="683"/>
      <c r="H681" s="682"/>
      <c r="I681" s="748"/>
      <c r="J681" s="748"/>
      <c r="K681" s="682"/>
      <c r="L681" s="682"/>
      <c r="M681" s="682"/>
      <c r="N681" s="682"/>
      <c r="O681" s="682"/>
      <c r="P681" s="682"/>
      <c r="Q681" s="682"/>
      <c r="R681" s="682"/>
      <c r="S681" s="682"/>
      <c r="T681" s="682"/>
      <c r="U681" s="682"/>
      <c r="V681" s="682"/>
      <c r="W681" s="682"/>
      <c r="X681" s="682"/>
      <c r="Y681" s="682"/>
      <c r="Z681" s="682"/>
    </row>
    <row r="682" spans="1:26" ht="15">
      <c r="A682" s="682"/>
      <c r="B682" s="683"/>
      <c r="C682" s="684"/>
      <c r="D682" s="683"/>
      <c r="E682" s="683"/>
      <c r="F682" s="683"/>
      <c r="G682" s="683"/>
      <c r="H682" s="682"/>
      <c r="I682" s="748"/>
      <c r="J682" s="748"/>
      <c r="K682" s="682"/>
      <c r="L682" s="682"/>
      <c r="M682" s="682"/>
      <c r="N682" s="682"/>
      <c r="O682" s="682"/>
      <c r="P682" s="682"/>
      <c r="Q682" s="682"/>
      <c r="R682" s="682"/>
      <c r="S682" s="682"/>
      <c r="T682" s="682"/>
      <c r="U682" s="682"/>
      <c r="V682" s="682"/>
      <c r="W682" s="682"/>
      <c r="X682" s="682"/>
      <c r="Y682" s="682"/>
      <c r="Z682" s="682"/>
    </row>
    <row r="683" spans="1:26" ht="15">
      <c r="A683" s="682"/>
      <c r="B683" s="683"/>
      <c r="C683" s="684"/>
      <c r="D683" s="683"/>
      <c r="E683" s="683"/>
      <c r="F683" s="683"/>
      <c r="G683" s="683"/>
      <c r="H683" s="682"/>
      <c r="I683" s="748"/>
      <c r="J683" s="748"/>
      <c r="K683" s="682"/>
      <c r="L683" s="682"/>
      <c r="M683" s="682"/>
      <c r="N683" s="682"/>
      <c r="O683" s="682"/>
      <c r="P683" s="682"/>
      <c r="Q683" s="682"/>
      <c r="R683" s="682"/>
      <c r="S683" s="682"/>
      <c r="T683" s="682"/>
      <c r="U683" s="682"/>
      <c r="V683" s="682"/>
      <c r="W683" s="682"/>
      <c r="X683" s="682"/>
      <c r="Y683" s="682"/>
      <c r="Z683" s="682"/>
    </row>
    <row r="684" spans="1:26" ht="15">
      <c r="A684" s="682"/>
      <c r="B684" s="683"/>
      <c r="C684" s="684"/>
      <c r="D684" s="683"/>
      <c r="E684" s="683"/>
      <c r="F684" s="683"/>
      <c r="G684" s="683"/>
      <c r="H684" s="682"/>
      <c r="I684" s="748"/>
      <c r="J684" s="748"/>
      <c r="K684" s="682"/>
      <c r="L684" s="682"/>
      <c r="M684" s="682"/>
      <c r="N684" s="682"/>
      <c r="O684" s="682"/>
      <c r="P684" s="682"/>
      <c r="Q684" s="682"/>
      <c r="R684" s="682"/>
      <c r="S684" s="682"/>
      <c r="T684" s="682"/>
      <c r="U684" s="682"/>
      <c r="V684" s="682"/>
      <c r="W684" s="682"/>
      <c r="X684" s="682"/>
      <c r="Y684" s="682"/>
      <c r="Z684" s="682"/>
    </row>
    <row r="685" spans="1:26" ht="15">
      <c r="A685" s="682"/>
      <c r="B685" s="683"/>
      <c r="C685" s="684"/>
      <c r="D685" s="683"/>
      <c r="E685" s="683"/>
      <c r="F685" s="683"/>
      <c r="G685" s="683"/>
      <c r="H685" s="682"/>
      <c r="I685" s="748"/>
      <c r="J685" s="748"/>
      <c r="K685" s="682"/>
      <c r="L685" s="682"/>
      <c r="M685" s="682"/>
      <c r="N685" s="682"/>
      <c r="O685" s="682"/>
      <c r="P685" s="682"/>
      <c r="Q685" s="682"/>
      <c r="R685" s="682"/>
      <c r="S685" s="682"/>
      <c r="T685" s="682"/>
      <c r="U685" s="682"/>
      <c r="V685" s="682"/>
      <c r="W685" s="682"/>
      <c r="X685" s="682"/>
      <c r="Y685" s="682"/>
      <c r="Z685" s="682"/>
    </row>
    <row r="686" spans="1:26" ht="15">
      <c r="A686" s="682"/>
      <c r="B686" s="683"/>
      <c r="C686" s="684"/>
      <c r="D686" s="683"/>
      <c r="E686" s="683"/>
      <c r="F686" s="683"/>
      <c r="G686" s="683"/>
      <c r="H686" s="682"/>
      <c r="I686" s="748"/>
      <c r="J686" s="748"/>
      <c r="K686" s="682"/>
      <c r="L686" s="682"/>
      <c r="M686" s="682"/>
      <c r="N686" s="682"/>
      <c r="O686" s="682"/>
      <c r="P686" s="682"/>
      <c r="Q686" s="682"/>
      <c r="R686" s="682"/>
      <c r="S686" s="682"/>
      <c r="T686" s="682"/>
      <c r="U686" s="682"/>
      <c r="V686" s="682"/>
      <c r="W686" s="682"/>
      <c r="X686" s="682"/>
      <c r="Y686" s="682"/>
      <c r="Z686" s="682"/>
    </row>
    <row r="687" spans="1:26" ht="15">
      <c r="A687" s="682"/>
      <c r="B687" s="683"/>
      <c r="C687" s="684"/>
      <c r="D687" s="683"/>
      <c r="E687" s="683"/>
      <c r="F687" s="683"/>
      <c r="G687" s="683"/>
      <c r="H687" s="682"/>
      <c r="I687" s="748"/>
      <c r="J687" s="748"/>
      <c r="K687" s="682"/>
      <c r="L687" s="682"/>
      <c r="M687" s="682"/>
      <c r="N687" s="682"/>
      <c r="O687" s="682"/>
      <c r="P687" s="682"/>
      <c r="Q687" s="682"/>
      <c r="R687" s="682"/>
      <c r="S687" s="682"/>
      <c r="T687" s="682"/>
      <c r="U687" s="682"/>
      <c r="V687" s="682"/>
      <c r="W687" s="682"/>
      <c r="X687" s="682"/>
      <c r="Y687" s="682"/>
      <c r="Z687" s="682"/>
    </row>
    <row r="688" spans="1:26" ht="15">
      <c r="A688" s="682"/>
      <c r="B688" s="683"/>
      <c r="C688" s="684"/>
      <c r="D688" s="683"/>
      <c r="E688" s="683"/>
      <c r="F688" s="683"/>
      <c r="G688" s="683"/>
      <c r="H688" s="682"/>
      <c r="I688" s="748"/>
      <c r="J688" s="748"/>
      <c r="K688" s="682"/>
      <c r="L688" s="682"/>
      <c r="M688" s="682"/>
      <c r="N688" s="682"/>
      <c r="O688" s="682"/>
      <c r="P688" s="682"/>
      <c r="Q688" s="682"/>
      <c r="R688" s="682"/>
      <c r="S688" s="682"/>
      <c r="T688" s="682"/>
      <c r="U688" s="682"/>
      <c r="V688" s="682"/>
      <c r="W688" s="682"/>
      <c r="X688" s="682"/>
      <c r="Y688" s="682"/>
      <c r="Z688" s="682"/>
    </row>
    <row r="689" spans="1:26" ht="15">
      <c r="A689" s="682"/>
      <c r="B689" s="683"/>
      <c r="C689" s="684"/>
      <c r="D689" s="683"/>
      <c r="E689" s="683"/>
      <c r="F689" s="683"/>
      <c r="G689" s="683"/>
      <c r="H689" s="682"/>
      <c r="I689" s="748"/>
      <c r="J689" s="748"/>
      <c r="K689" s="682"/>
      <c r="L689" s="682"/>
      <c r="M689" s="682"/>
      <c r="N689" s="682"/>
      <c r="O689" s="682"/>
      <c r="P689" s="682"/>
      <c r="Q689" s="682"/>
      <c r="R689" s="682"/>
      <c r="S689" s="682"/>
      <c r="T689" s="682"/>
      <c r="U689" s="682"/>
      <c r="V689" s="682"/>
      <c r="W689" s="682"/>
      <c r="X689" s="682"/>
      <c r="Y689" s="682"/>
      <c r="Z689" s="682"/>
    </row>
    <row r="690" spans="1:26" ht="15">
      <c r="A690" s="682"/>
      <c r="B690" s="683"/>
      <c r="C690" s="684"/>
      <c r="D690" s="683"/>
      <c r="E690" s="683"/>
      <c r="F690" s="683"/>
      <c r="G690" s="683"/>
      <c r="H690" s="682"/>
      <c r="I690" s="748"/>
      <c r="J690" s="748"/>
      <c r="K690" s="682"/>
      <c r="L690" s="682"/>
      <c r="M690" s="682"/>
      <c r="N690" s="682"/>
      <c r="O690" s="682"/>
      <c r="P690" s="682"/>
      <c r="Q690" s="682"/>
      <c r="R690" s="682"/>
      <c r="S690" s="682"/>
      <c r="T690" s="682"/>
      <c r="U690" s="682"/>
      <c r="V690" s="682"/>
      <c r="W690" s="682"/>
      <c r="X690" s="682"/>
      <c r="Y690" s="682"/>
      <c r="Z690" s="682"/>
    </row>
    <row r="691" spans="1:26" ht="15">
      <c r="A691" s="682"/>
      <c r="B691" s="683"/>
      <c r="C691" s="684"/>
      <c r="D691" s="683"/>
      <c r="E691" s="683"/>
      <c r="F691" s="683"/>
      <c r="G691" s="683"/>
      <c r="H691" s="682"/>
      <c r="I691" s="748"/>
      <c r="J691" s="748"/>
      <c r="K691" s="682"/>
      <c r="L691" s="682"/>
      <c r="M691" s="682"/>
      <c r="N691" s="682"/>
      <c r="O691" s="682"/>
      <c r="P691" s="682"/>
      <c r="Q691" s="682"/>
      <c r="R691" s="682"/>
      <c r="S691" s="682"/>
      <c r="T691" s="682"/>
      <c r="U691" s="682"/>
      <c r="V691" s="682"/>
      <c r="W691" s="682"/>
      <c r="X691" s="682"/>
      <c r="Y691" s="682"/>
      <c r="Z691" s="682"/>
    </row>
    <row r="692" spans="1:26" ht="15">
      <c r="A692" s="682"/>
      <c r="B692" s="683"/>
      <c r="C692" s="684"/>
      <c r="D692" s="683"/>
      <c r="E692" s="683"/>
      <c r="F692" s="683"/>
      <c r="G692" s="683"/>
      <c r="H692" s="682"/>
      <c r="I692" s="748"/>
      <c r="J692" s="748"/>
      <c r="K692" s="682"/>
      <c r="L692" s="682"/>
      <c r="M692" s="682"/>
      <c r="N692" s="682"/>
      <c r="O692" s="682"/>
      <c r="P692" s="682"/>
      <c r="Q692" s="682"/>
      <c r="R692" s="682"/>
      <c r="S692" s="682"/>
      <c r="T692" s="682"/>
      <c r="U692" s="682"/>
      <c r="V692" s="682"/>
      <c r="W692" s="682"/>
      <c r="X692" s="682"/>
      <c r="Y692" s="682"/>
      <c r="Z692" s="682"/>
    </row>
    <row r="693" spans="1:26" ht="15">
      <c r="A693" s="682"/>
      <c r="B693" s="683"/>
      <c r="C693" s="684"/>
      <c r="D693" s="683"/>
      <c r="E693" s="683"/>
      <c r="F693" s="683"/>
      <c r="G693" s="683"/>
      <c r="H693" s="682"/>
      <c r="I693" s="748"/>
      <c r="J693" s="748"/>
      <c r="K693" s="682"/>
      <c r="L693" s="682"/>
      <c r="M693" s="682"/>
      <c r="N693" s="682"/>
      <c r="O693" s="682"/>
      <c r="P693" s="682"/>
      <c r="Q693" s="682"/>
      <c r="R693" s="682"/>
      <c r="S693" s="682"/>
      <c r="T693" s="682"/>
      <c r="U693" s="682"/>
      <c r="V693" s="682"/>
      <c r="W693" s="682"/>
      <c r="X693" s="682"/>
      <c r="Y693" s="682"/>
      <c r="Z693" s="682"/>
    </row>
    <row r="694" spans="1:26" ht="15">
      <c r="A694" s="682"/>
      <c r="B694" s="683"/>
      <c r="C694" s="684"/>
      <c r="D694" s="683"/>
      <c r="E694" s="683"/>
      <c r="F694" s="683"/>
      <c r="G694" s="683"/>
      <c r="H694" s="682"/>
      <c r="I694" s="748"/>
      <c r="J694" s="748"/>
      <c r="K694" s="682"/>
      <c r="L694" s="682"/>
      <c r="M694" s="682"/>
      <c r="N694" s="682"/>
      <c r="O694" s="682"/>
      <c r="P694" s="682"/>
      <c r="Q694" s="682"/>
      <c r="R694" s="682"/>
      <c r="S694" s="682"/>
      <c r="T694" s="682"/>
      <c r="U694" s="682"/>
      <c r="V694" s="682"/>
      <c r="W694" s="682"/>
      <c r="X694" s="682"/>
      <c r="Y694" s="682"/>
      <c r="Z694" s="682"/>
    </row>
    <row r="695" spans="1:26" ht="15">
      <c r="A695" s="682"/>
      <c r="B695" s="683"/>
      <c r="C695" s="684"/>
      <c r="D695" s="683"/>
      <c r="E695" s="683"/>
      <c r="F695" s="683"/>
      <c r="G695" s="683"/>
      <c r="H695" s="682"/>
      <c r="I695" s="748"/>
      <c r="J695" s="748"/>
      <c r="K695" s="682"/>
      <c r="L695" s="682"/>
      <c r="M695" s="682"/>
      <c r="N695" s="682"/>
      <c r="O695" s="682"/>
      <c r="P695" s="682"/>
      <c r="Q695" s="682"/>
      <c r="R695" s="682"/>
      <c r="S695" s="682"/>
      <c r="T695" s="682"/>
      <c r="U695" s="682"/>
      <c r="V695" s="682"/>
      <c r="W695" s="682"/>
      <c r="X695" s="682"/>
      <c r="Y695" s="682"/>
      <c r="Z695" s="682"/>
    </row>
    <row r="696" spans="1:26" ht="15">
      <c r="A696" s="682"/>
      <c r="B696" s="683"/>
      <c r="C696" s="684"/>
      <c r="D696" s="683"/>
      <c r="E696" s="683"/>
      <c r="F696" s="683"/>
      <c r="G696" s="683"/>
      <c r="H696" s="682"/>
      <c r="I696" s="748"/>
      <c r="J696" s="748"/>
      <c r="K696" s="682"/>
      <c r="L696" s="682"/>
      <c r="M696" s="682"/>
      <c r="N696" s="682"/>
      <c r="O696" s="682"/>
      <c r="P696" s="682"/>
      <c r="Q696" s="682"/>
      <c r="R696" s="682"/>
      <c r="S696" s="682"/>
      <c r="T696" s="682"/>
      <c r="U696" s="682"/>
      <c r="V696" s="682"/>
      <c r="W696" s="682"/>
      <c r="X696" s="682"/>
      <c r="Y696" s="682"/>
      <c r="Z696" s="682"/>
    </row>
    <row r="697" spans="1:26" ht="15">
      <c r="A697" s="682"/>
      <c r="B697" s="683"/>
      <c r="C697" s="684"/>
      <c r="D697" s="683"/>
      <c r="E697" s="683"/>
      <c r="F697" s="683"/>
      <c r="G697" s="683"/>
      <c r="H697" s="682"/>
      <c r="I697" s="748"/>
      <c r="J697" s="748"/>
      <c r="K697" s="682"/>
      <c r="L697" s="682"/>
      <c r="M697" s="682"/>
      <c r="N697" s="682"/>
      <c r="O697" s="682"/>
      <c r="P697" s="682"/>
      <c r="Q697" s="682"/>
      <c r="R697" s="682"/>
      <c r="S697" s="682"/>
      <c r="T697" s="682"/>
      <c r="U697" s="682"/>
      <c r="V697" s="682"/>
      <c r="W697" s="682"/>
      <c r="X697" s="682"/>
      <c r="Y697" s="682"/>
      <c r="Z697" s="682"/>
    </row>
    <row r="698" spans="1:26" ht="15">
      <c r="A698" s="682"/>
      <c r="B698" s="683"/>
      <c r="C698" s="684"/>
      <c r="D698" s="683"/>
      <c r="E698" s="683"/>
      <c r="F698" s="683"/>
      <c r="G698" s="683"/>
      <c r="H698" s="682"/>
      <c r="I698" s="748"/>
      <c r="J698" s="748"/>
      <c r="K698" s="682"/>
      <c r="L698" s="682"/>
      <c r="M698" s="682"/>
      <c r="N698" s="682"/>
      <c r="O698" s="682"/>
      <c r="P698" s="682"/>
      <c r="Q698" s="682"/>
      <c r="R698" s="682"/>
      <c r="S698" s="682"/>
      <c r="T698" s="682"/>
      <c r="U698" s="682"/>
      <c r="V698" s="682"/>
      <c r="W698" s="682"/>
      <c r="X698" s="682"/>
      <c r="Y698" s="682"/>
      <c r="Z698" s="682"/>
    </row>
    <row r="699" spans="1:26" ht="15">
      <c r="A699" s="682"/>
      <c r="B699" s="683"/>
      <c r="C699" s="684"/>
      <c r="D699" s="683"/>
      <c r="E699" s="683"/>
      <c r="F699" s="683"/>
      <c r="G699" s="683"/>
      <c r="H699" s="682"/>
      <c r="I699" s="748"/>
      <c r="J699" s="748"/>
      <c r="K699" s="682"/>
      <c r="L699" s="682"/>
      <c r="M699" s="682"/>
      <c r="N699" s="682"/>
      <c r="O699" s="682"/>
      <c r="P699" s="682"/>
      <c r="Q699" s="682"/>
      <c r="R699" s="682"/>
      <c r="S699" s="682"/>
      <c r="T699" s="682"/>
      <c r="U699" s="682"/>
      <c r="V699" s="682"/>
      <c r="W699" s="682"/>
      <c r="X699" s="682"/>
      <c r="Y699" s="682"/>
      <c r="Z699" s="682"/>
    </row>
    <row r="700" spans="1:26" ht="15">
      <c r="A700" s="682"/>
      <c r="B700" s="683"/>
      <c r="C700" s="684"/>
      <c r="D700" s="683"/>
      <c r="E700" s="683"/>
      <c r="F700" s="683"/>
      <c r="G700" s="683"/>
      <c r="H700" s="682"/>
      <c r="I700" s="748"/>
      <c r="J700" s="748"/>
      <c r="K700" s="682"/>
      <c r="L700" s="682"/>
      <c r="M700" s="682"/>
      <c r="N700" s="682"/>
      <c r="O700" s="682"/>
      <c r="P700" s="682"/>
      <c r="Q700" s="682"/>
      <c r="R700" s="682"/>
      <c r="S700" s="682"/>
      <c r="T700" s="682"/>
      <c r="U700" s="682"/>
      <c r="V700" s="682"/>
      <c r="W700" s="682"/>
      <c r="X700" s="682"/>
      <c r="Y700" s="682"/>
      <c r="Z700" s="682"/>
    </row>
    <row r="701" spans="1:26" ht="15">
      <c r="A701" s="682"/>
      <c r="B701" s="683"/>
      <c r="C701" s="684"/>
      <c r="D701" s="683"/>
      <c r="E701" s="683"/>
      <c r="F701" s="683"/>
      <c r="G701" s="683"/>
      <c r="H701" s="682"/>
      <c r="I701" s="748"/>
      <c r="J701" s="748"/>
      <c r="K701" s="682"/>
      <c r="L701" s="682"/>
      <c r="M701" s="682"/>
      <c r="N701" s="682"/>
      <c r="O701" s="682"/>
      <c r="P701" s="682"/>
      <c r="Q701" s="682"/>
      <c r="R701" s="682"/>
      <c r="S701" s="682"/>
      <c r="T701" s="682"/>
      <c r="U701" s="682"/>
      <c r="V701" s="682"/>
      <c r="W701" s="682"/>
      <c r="X701" s="682"/>
      <c r="Y701" s="682"/>
      <c r="Z701" s="682"/>
    </row>
    <row r="702" spans="1:26" ht="15">
      <c r="A702" s="682"/>
      <c r="B702" s="683"/>
      <c r="C702" s="684"/>
      <c r="D702" s="683"/>
      <c r="E702" s="683"/>
      <c r="F702" s="683"/>
      <c r="G702" s="683"/>
      <c r="H702" s="682"/>
      <c r="I702" s="748"/>
      <c r="J702" s="748"/>
      <c r="K702" s="682"/>
      <c r="L702" s="682"/>
      <c r="M702" s="682"/>
      <c r="N702" s="682"/>
      <c r="O702" s="682"/>
      <c r="P702" s="682"/>
      <c r="Q702" s="682"/>
      <c r="R702" s="682"/>
      <c r="S702" s="682"/>
      <c r="T702" s="682"/>
      <c r="U702" s="682"/>
      <c r="V702" s="682"/>
      <c r="W702" s="682"/>
      <c r="X702" s="682"/>
      <c r="Y702" s="682"/>
      <c r="Z702" s="682"/>
    </row>
    <row r="703" spans="1:26" ht="15">
      <c r="A703" s="682"/>
      <c r="B703" s="683"/>
      <c r="C703" s="684"/>
      <c r="D703" s="683"/>
      <c r="E703" s="683"/>
      <c r="F703" s="683"/>
      <c r="G703" s="683"/>
      <c r="H703" s="682"/>
      <c r="I703" s="748"/>
      <c r="J703" s="748"/>
      <c r="K703" s="682"/>
      <c r="L703" s="682"/>
      <c r="M703" s="682"/>
      <c r="N703" s="682"/>
      <c r="O703" s="682"/>
      <c r="P703" s="682"/>
      <c r="Q703" s="682"/>
      <c r="R703" s="682"/>
      <c r="S703" s="682"/>
      <c r="T703" s="682"/>
      <c r="U703" s="682"/>
      <c r="V703" s="682"/>
      <c r="W703" s="682"/>
      <c r="X703" s="682"/>
      <c r="Y703" s="682"/>
      <c r="Z703" s="682"/>
    </row>
    <row r="704" spans="1:26" ht="15">
      <c r="A704" s="682"/>
      <c r="B704" s="683"/>
      <c r="C704" s="684"/>
      <c r="D704" s="683"/>
      <c r="E704" s="683"/>
      <c r="F704" s="683"/>
      <c r="G704" s="683"/>
      <c r="H704" s="682"/>
      <c r="I704" s="748"/>
      <c r="J704" s="748"/>
      <c r="K704" s="682"/>
      <c r="L704" s="682"/>
      <c r="M704" s="682"/>
      <c r="N704" s="682"/>
      <c r="O704" s="682"/>
      <c r="P704" s="682"/>
      <c r="Q704" s="682"/>
      <c r="R704" s="682"/>
      <c r="S704" s="682"/>
      <c r="T704" s="682"/>
      <c r="U704" s="682"/>
      <c r="V704" s="682"/>
      <c r="W704" s="682"/>
      <c r="X704" s="682"/>
      <c r="Y704" s="682"/>
      <c r="Z704" s="682"/>
    </row>
    <row r="705" spans="1:26" ht="15">
      <c r="A705" s="682"/>
      <c r="B705" s="683"/>
      <c r="C705" s="684"/>
      <c r="D705" s="683"/>
      <c r="E705" s="683"/>
      <c r="F705" s="683"/>
      <c r="G705" s="683"/>
      <c r="H705" s="682"/>
      <c r="I705" s="748"/>
      <c r="J705" s="748"/>
      <c r="K705" s="682"/>
      <c r="L705" s="682"/>
      <c r="M705" s="682"/>
      <c r="N705" s="682"/>
      <c r="O705" s="682"/>
      <c r="P705" s="682"/>
      <c r="Q705" s="682"/>
      <c r="R705" s="682"/>
      <c r="S705" s="682"/>
      <c r="T705" s="682"/>
      <c r="U705" s="682"/>
      <c r="V705" s="682"/>
      <c r="W705" s="682"/>
      <c r="X705" s="682"/>
      <c r="Y705" s="682"/>
      <c r="Z705" s="682"/>
    </row>
    <row r="706" spans="1:26" ht="15">
      <c r="A706" s="682"/>
      <c r="B706" s="683"/>
      <c r="C706" s="684"/>
      <c r="D706" s="683"/>
      <c r="E706" s="683"/>
      <c r="F706" s="683"/>
      <c r="G706" s="683"/>
      <c r="H706" s="682"/>
      <c r="I706" s="748"/>
      <c r="J706" s="748"/>
      <c r="K706" s="682"/>
      <c r="L706" s="682"/>
      <c r="M706" s="682"/>
      <c r="N706" s="682"/>
      <c r="O706" s="682"/>
      <c r="P706" s="682"/>
      <c r="Q706" s="682"/>
      <c r="R706" s="682"/>
      <c r="S706" s="682"/>
      <c r="T706" s="682"/>
      <c r="U706" s="682"/>
      <c r="V706" s="682"/>
      <c r="W706" s="682"/>
      <c r="X706" s="682"/>
      <c r="Y706" s="682"/>
      <c r="Z706" s="682"/>
    </row>
    <row r="707" spans="1:26" ht="15">
      <c r="A707" s="682"/>
      <c r="B707" s="683"/>
      <c r="C707" s="684"/>
      <c r="D707" s="683"/>
      <c r="E707" s="683"/>
      <c r="F707" s="683"/>
      <c r="G707" s="683"/>
      <c r="H707" s="682"/>
      <c r="I707" s="748"/>
      <c r="J707" s="748"/>
      <c r="K707" s="682"/>
      <c r="L707" s="682"/>
      <c r="M707" s="682"/>
      <c r="N707" s="682"/>
      <c r="O707" s="682"/>
      <c r="P707" s="682"/>
      <c r="Q707" s="682"/>
      <c r="R707" s="682"/>
      <c r="S707" s="682"/>
      <c r="T707" s="682"/>
      <c r="U707" s="682"/>
      <c r="V707" s="682"/>
      <c r="W707" s="682"/>
      <c r="X707" s="682"/>
      <c r="Y707" s="682"/>
      <c r="Z707" s="682"/>
    </row>
    <row r="708" spans="1:26" ht="15">
      <c r="A708" s="682"/>
      <c r="B708" s="683"/>
      <c r="C708" s="684"/>
      <c r="D708" s="683"/>
      <c r="E708" s="683"/>
      <c r="F708" s="683"/>
      <c r="G708" s="683"/>
      <c r="H708" s="682"/>
      <c r="I708" s="748"/>
      <c r="J708" s="748"/>
      <c r="K708" s="682"/>
      <c r="L708" s="682"/>
      <c r="M708" s="682"/>
      <c r="N708" s="682"/>
      <c r="O708" s="682"/>
      <c r="P708" s="682"/>
      <c r="Q708" s="682"/>
      <c r="R708" s="682"/>
      <c r="S708" s="682"/>
      <c r="T708" s="682"/>
      <c r="U708" s="682"/>
      <c r="V708" s="682"/>
      <c r="W708" s="682"/>
      <c r="X708" s="682"/>
      <c r="Y708" s="682"/>
      <c r="Z708" s="682"/>
    </row>
    <row r="709" spans="1:26" ht="15">
      <c r="A709" s="682"/>
      <c r="B709" s="683"/>
      <c r="C709" s="684"/>
      <c r="D709" s="683"/>
      <c r="E709" s="683"/>
      <c r="F709" s="683"/>
      <c r="G709" s="683"/>
      <c r="H709" s="682"/>
      <c r="I709" s="748"/>
      <c r="J709" s="748"/>
      <c r="K709" s="682"/>
      <c r="L709" s="682"/>
      <c r="M709" s="682"/>
      <c r="N709" s="682"/>
      <c r="O709" s="682"/>
      <c r="P709" s="682"/>
      <c r="Q709" s="682"/>
      <c r="R709" s="682"/>
      <c r="S709" s="682"/>
      <c r="T709" s="682"/>
      <c r="U709" s="682"/>
      <c r="V709" s="682"/>
      <c r="W709" s="682"/>
      <c r="X709" s="682"/>
      <c r="Y709" s="682"/>
      <c r="Z709" s="682"/>
    </row>
    <row r="710" spans="1:26" ht="15">
      <c r="A710" s="682"/>
      <c r="B710" s="683"/>
      <c r="C710" s="684"/>
      <c r="D710" s="683"/>
      <c r="E710" s="683"/>
      <c r="F710" s="683"/>
      <c r="G710" s="683"/>
      <c r="H710" s="682"/>
      <c r="I710" s="748"/>
      <c r="J710" s="748"/>
      <c r="K710" s="682"/>
      <c r="L710" s="682"/>
      <c r="M710" s="682"/>
      <c r="N710" s="682"/>
      <c r="O710" s="682"/>
      <c r="P710" s="682"/>
      <c r="Q710" s="682"/>
      <c r="R710" s="682"/>
      <c r="S710" s="682"/>
      <c r="T710" s="682"/>
      <c r="U710" s="682"/>
      <c r="V710" s="682"/>
      <c r="W710" s="682"/>
      <c r="X710" s="682"/>
      <c r="Y710" s="682"/>
      <c r="Z710" s="682"/>
    </row>
    <row r="711" spans="1:26" ht="15">
      <c r="A711" s="682"/>
      <c r="B711" s="683"/>
      <c r="C711" s="684"/>
      <c r="D711" s="683"/>
      <c r="E711" s="683"/>
      <c r="F711" s="683"/>
      <c r="G711" s="683"/>
      <c r="H711" s="682"/>
      <c r="I711" s="748"/>
      <c r="J711" s="748"/>
      <c r="K711" s="682"/>
      <c r="L711" s="682"/>
      <c r="M711" s="682"/>
      <c r="N711" s="682"/>
      <c r="O711" s="682"/>
      <c r="P711" s="682"/>
      <c r="Q711" s="682"/>
      <c r="R711" s="682"/>
      <c r="S711" s="682"/>
      <c r="T711" s="682"/>
      <c r="U711" s="682"/>
      <c r="V711" s="682"/>
      <c r="W711" s="682"/>
      <c r="X711" s="682"/>
      <c r="Y711" s="682"/>
      <c r="Z711" s="682"/>
    </row>
    <row r="712" spans="1:26" ht="15">
      <c r="A712" s="682"/>
      <c r="B712" s="683"/>
      <c r="C712" s="684"/>
      <c r="D712" s="683"/>
      <c r="E712" s="683"/>
      <c r="F712" s="683"/>
      <c r="G712" s="683"/>
      <c r="H712" s="682"/>
      <c r="I712" s="748"/>
      <c r="J712" s="748"/>
      <c r="K712" s="682"/>
      <c r="L712" s="682"/>
      <c r="M712" s="682"/>
      <c r="N712" s="682"/>
      <c r="O712" s="682"/>
      <c r="P712" s="682"/>
      <c r="Q712" s="682"/>
      <c r="R712" s="682"/>
      <c r="S712" s="682"/>
      <c r="T712" s="682"/>
      <c r="U712" s="682"/>
      <c r="V712" s="682"/>
      <c r="W712" s="682"/>
      <c r="X712" s="682"/>
      <c r="Y712" s="682"/>
      <c r="Z712" s="682"/>
    </row>
    <row r="713" spans="1:26" ht="15">
      <c r="A713" s="682"/>
      <c r="B713" s="683"/>
      <c r="C713" s="684"/>
      <c r="D713" s="683"/>
      <c r="E713" s="683"/>
      <c r="F713" s="683"/>
      <c r="G713" s="683"/>
      <c r="H713" s="682"/>
      <c r="I713" s="748"/>
      <c r="J713" s="748"/>
      <c r="K713" s="682"/>
      <c r="L713" s="682"/>
      <c r="M713" s="682"/>
      <c r="N713" s="682"/>
      <c r="O713" s="682"/>
      <c r="P713" s="682"/>
      <c r="Q713" s="682"/>
      <c r="R713" s="682"/>
      <c r="S713" s="682"/>
      <c r="T713" s="682"/>
      <c r="U713" s="682"/>
      <c r="V713" s="682"/>
      <c r="W713" s="682"/>
      <c r="X713" s="682"/>
      <c r="Y713" s="682"/>
      <c r="Z713" s="682"/>
    </row>
    <row r="714" spans="1:26" ht="15">
      <c r="A714" s="682"/>
      <c r="B714" s="683"/>
      <c r="C714" s="684"/>
      <c r="D714" s="683"/>
      <c r="E714" s="683"/>
      <c r="F714" s="683"/>
      <c r="G714" s="683"/>
      <c r="H714" s="682"/>
      <c r="I714" s="748"/>
      <c r="J714" s="748"/>
      <c r="K714" s="682"/>
      <c r="L714" s="682"/>
      <c r="M714" s="682"/>
      <c r="N714" s="682"/>
      <c r="O714" s="682"/>
      <c r="P714" s="682"/>
      <c r="Q714" s="682"/>
      <c r="R714" s="682"/>
      <c r="S714" s="682"/>
      <c r="T714" s="682"/>
      <c r="U714" s="682"/>
      <c r="V714" s="682"/>
      <c r="W714" s="682"/>
      <c r="X714" s="682"/>
      <c r="Y714" s="682"/>
      <c r="Z714" s="682"/>
    </row>
    <row r="715" spans="1:26" ht="15">
      <c r="A715" s="682"/>
      <c r="B715" s="683"/>
      <c r="C715" s="684"/>
      <c r="D715" s="683"/>
      <c r="E715" s="683"/>
      <c r="F715" s="683"/>
      <c r="G715" s="683"/>
      <c r="H715" s="682"/>
      <c r="I715" s="748"/>
      <c r="J715" s="748"/>
      <c r="K715" s="682"/>
      <c r="L715" s="682"/>
      <c r="M715" s="682"/>
      <c r="N715" s="682"/>
      <c r="O715" s="682"/>
      <c r="P715" s="682"/>
      <c r="Q715" s="682"/>
      <c r="R715" s="682"/>
      <c r="S715" s="682"/>
      <c r="T715" s="682"/>
      <c r="U715" s="682"/>
      <c r="V715" s="682"/>
      <c r="W715" s="682"/>
      <c r="X715" s="682"/>
      <c r="Y715" s="682"/>
      <c r="Z715" s="682"/>
    </row>
    <row r="716" spans="1:26" ht="15">
      <c r="A716" s="682"/>
      <c r="B716" s="683"/>
      <c r="C716" s="684"/>
      <c r="D716" s="683"/>
      <c r="E716" s="683"/>
      <c r="F716" s="683"/>
      <c r="G716" s="683"/>
      <c r="H716" s="682"/>
      <c r="I716" s="748"/>
      <c r="J716" s="748"/>
      <c r="K716" s="682"/>
      <c r="L716" s="682"/>
      <c r="M716" s="682"/>
      <c r="N716" s="682"/>
      <c r="O716" s="682"/>
      <c r="P716" s="682"/>
      <c r="Q716" s="682"/>
      <c r="R716" s="682"/>
      <c r="S716" s="682"/>
      <c r="T716" s="682"/>
      <c r="U716" s="682"/>
      <c r="V716" s="682"/>
      <c r="W716" s="682"/>
      <c r="X716" s="682"/>
      <c r="Y716" s="682"/>
      <c r="Z716" s="682"/>
    </row>
    <row r="717" spans="1:26" ht="15">
      <c r="A717" s="682"/>
      <c r="B717" s="683"/>
      <c r="C717" s="684"/>
      <c r="D717" s="683"/>
      <c r="E717" s="683"/>
      <c r="F717" s="683"/>
      <c r="G717" s="683"/>
      <c r="H717" s="682"/>
      <c r="I717" s="748"/>
      <c r="J717" s="748"/>
      <c r="K717" s="682"/>
      <c r="L717" s="682"/>
      <c r="M717" s="682"/>
      <c r="N717" s="682"/>
      <c r="O717" s="682"/>
      <c r="P717" s="682"/>
      <c r="Q717" s="682"/>
      <c r="R717" s="682"/>
      <c r="S717" s="682"/>
      <c r="T717" s="682"/>
      <c r="U717" s="682"/>
      <c r="V717" s="682"/>
      <c r="W717" s="682"/>
      <c r="X717" s="682"/>
      <c r="Y717" s="682"/>
      <c r="Z717" s="682"/>
    </row>
    <row r="718" spans="1:26" ht="15">
      <c r="A718" s="682"/>
      <c r="B718" s="683"/>
      <c r="C718" s="684"/>
      <c r="D718" s="683"/>
      <c r="E718" s="683"/>
      <c r="F718" s="683"/>
      <c r="G718" s="683"/>
      <c r="H718" s="682"/>
      <c r="I718" s="748"/>
      <c r="J718" s="748"/>
      <c r="K718" s="682"/>
      <c r="L718" s="682"/>
      <c r="M718" s="682"/>
      <c r="N718" s="682"/>
      <c r="O718" s="682"/>
      <c r="P718" s="682"/>
      <c r="Q718" s="682"/>
      <c r="R718" s="682"/>
      <c r="S718" s="682"/>
      <c r="T718" s="682"/>
      <c r="U718" s="682"/>
      <c r="V718" s="682"/>
      <c r="W718" s="682"/>
      <c r="X718" s="682"/>
      <c r="Y718" s="682"/>
      <c r="Z718" s="682"/>
    </row>
    <row r="719" spans="1:26" ht="15">
      <c r="A719" s="682"/>
      <c r="B719" s="683"/>
      <c r="C719" s="684"/>
      <c r="D719" s="683"/>
      <c r="E719" s="683"/>
      <c r="F719" s="683"/>
      <c r="G719" s="683"/>
      <c r="H719" s="682"/>
      <c r="I719" s="748"/>
      <c r="J719" s="748"/>
      <c r="K719" s="682"/>
      <c r="L719" s="682"/>
      <c r="M719" s="682"/>
      <c r="N719" s="682"/>
      <c r="O719" s="682"/>
      <c r="P719" s="682"/>
      <c r="Q719" s="682"/>
      <c r="R719" s="682"/>
      <c r="S719" s="682"/>
      <c r="T719" s="682"/>
      <c r="U719" s="682"/>
      <c r="V719" s="682"/>
      <c r="W719" s="682"/>
      <c r="X719" s="682"/>
      <c r="Y719" s="682"/>
      <c r="Z719" s="682"/>
    </row>
    <row r="720" spans="1:26" ht="15">
      <c r="A720" s="682"/>
      <c r="B720" s="683"/>
      <c r="C720" s="684"/>
      <c r="D720" s="683"/>
      <c r="E720" s="683"/>
      <c r="F720" s="683"/>
      <c r="G720" s="683"/>
      <c r="H720" s="682"/>
      <c r="I720" s="748"/>
      <c r="J720" s="748"/>
      <c r="K720" s="682"/>
      <c r="L720" s="682"/>
      <c r="M720" s="682"/>
      <c r="N720" s="682"/>
      <c r="O720" s="682"/>
      <c r="P720" s="682"/>
      <c r="Q720" s="682"/>
      <c r="R720" s="682"/>
      <c r="S720" s="682"/>
      <c r="T720" s="682"/>
      <c r="U720" s="682"/>
      <c r="V720" s="682"/>
      <c r="W720" s="682"/>
      <c r="X720" s="682"/>
      <c r="Y720" s="682"/>
      <c r="Z720" s="682"/>
    </row>
    <row r="721" spans="1:26" ht="15">
      <c r="A721" s="682"/>
      <c r="B721" s="683"/>
      <c r="C721" s="684"/>
      <c r="D721" s="683"/>
      <c r="E721" s="683"/>
      <c r="F721" s="683"/>
      <c r="G721" s="683"/>
      <c r="H721" s="682"/>
      <c r="I721" s="748"/>
      <c r="J721" s="748"/>
      <c r="K721" s="682"/>
      <c r="L721" s="682"/>
      <c r="M721" s="682"/>
      <c r="N721" s="682"/>
      <c r="O721" s="682"/>
      <c r="P721" s="682"/>
      <c r="Q721" s="682"/>
      <c r="R721" s="682"/>
      <c r="S721" s="682"/>
      <c r="T721" s="682"/>
      <c r="U721" s="682"/>
      <c r="V721" s="682"/>
      <c r="W721" s="682"/>
      <c r="X721" s="682"/>
      <c r="Y721" s="682"/>
      <c r="Z721" s="682"/>
    </row>
    <row r="722" spans="1:26" ht="15">
      <c r="A722" s="682"/>
      <c r="B722" s="683"/>
      <c r="C722" s="684"/>
      <c r="D722" s="683"/>
      <c r="E722" s="683"/>
      <c r="F722" s="683"/>
      <c r="G722" s="683"/>
      <c r="H722" s="682"/>
      <c r="I722" s="748"/>
      <c r="J722" s="748"/>
      <c r="K722" s="682"/>
      <c r="L722" s="682"/>
      <c r="M722" s="682"/>
      <c r="N722" s="682"/>
      <c r="O722" s="682"/>
      <c r="P722" s="682"/>
      <c r="Q722" s="682"/>
      <c r="R722" s="682"/>
      <c r="S722" s="682"/>
      <c r="T722" s="682"/>
      <c r="U722" s="682"/>
      <c r="V722" s="682"/>
      <c r="W722" s="682"/>
      <c r="X722" s="682"/>
      <c r="Y722" s="682"/>
      <c r="Z722" s="682"/>
    </row>
    <row r="723" spans="1:26" ht="15">
      <c r="A723" s="682"/>
      <c r="B723" s="683"/>
      <c r="C723" s="684"/>
      <c r="D723" s="683"/>
      <c r="E723" s="683"/>
      <c r="F723" s="683"/>
      <c r="G723" s="683"/>
      <c r="H723" s="682"/>
      <c r="I723" s="748"/>
      <c r="J723" s="748"/>
      <c r="K723" s="682"/>
      <c r="L723" s="682"/>
      <c r="M723" s="682"/>
      <c r="N723" s="682"/>
      <c r="O723" s="682"/>
      <c r="P723" s="682"/>
      <c r="Q723" s="682"/>
      <c r="R723" s="682"/>
      <c r="S723" s="682"/>
      <c r="T723" s="682"/>
      <c r="U723" s="682"/>
      <c r="V723" s="682"/>
      <c r="W723" s="682"/>
      <c r="X723" s="682"/>
      <c r="Y723" s="682"/>
      <c r="Z723" s="682"/>
    </row>
    <row r="724" spans="1:26" ht="15">
      <c r="A724" s="682"/>
      <c r="B724" s="683"/>
      <c r="C724" s="684"/>
      <c r="D724" s="683"/>
      <c r="E724" s="683"/>
      <c r="F724" s="683"/>
      <c r="G724" s="683"/>
      <c r="H724" s="682"/>
      <c r="I724" s="748"/>
      <c r="J724" s="748"/>
      <c r="K724" s="682"/>
      <c r="L724" s="682"/>
      <c r="M724" s="682"/>
      <c r="N724" s="682"/>
      <c r="O724" s="682"/>
      <c r="P724" s="682"/>
      <c r="Q724" s="682"/>
      <c r="R724" s="682"/>
      <c r="S724" s="682"/>
      <c r="T724" s="682"/>
      <c r="U724" s="682"/>
      <c r="V724" s="682"/>
      <c r="W724" s="682"/>
      <c r="X724" s="682"/>
      <c r="Y724" s="682"/>
      <c r="Z724" s="682"/>
    </row>
    <row r="725" spans="1:26" ht="15">
      <c r="A725" s="682"/>
      <c r="B725" s="683"/>
      <c r="C725" s="684"/>
      <c r="D725" s="683"/>
      <c r="E725" s="683"/>
      <c r="F725" s="683"/>
      <c r="G725" s="683"/>
      <c r="H725" s="682"/>
      <c r="I725" s="748"/>
      <c r="J725" s="748"/>
      <c r="K725" s="682"/>
      <c r="L725" s="682"/>
      <c r="M725" s="682"/>
      <c r="N725" s="682"/>
      <c r="O725" s="682"/>
      <c r="P725" s="682"/>
      <c r="Q725" s="682"/>
      <c r="R725" s="682"/>
      <c r="S725" s="682"/>
      <c r="T725" s="682"/>
      <c r="U725" s="682"/>
      <c r="V725" s="682"/>
      <c r="W725" s="682"/>
      <c r="X725" s="682"/>
      <c r="Y725" s="682"/>
      <c r="Z725" s="682"/>
    </row>
    <row r="726" spans="1:26" ht="15">
      <c r="A726" s="682"/>
      <c r="B726" s="683"/>
      <c r="C726" s="684"/>
      <c r="D726" s="683"/>
      <c r="E726" s="683"/>
      <c r="F726" s="683"/>
      <c r="G726" s="683"/>
      <c r="H726" s="682"/>
      <c r="I726" s="748"/>
      <c r="J726" s="748"/>
      <c r="K726" s="682"/>
      <c r="L726" s="682"/>
      <c r="M726" s="682"/>
      <c r="N726" s="682"/>
      <c r="O726" s="682"/>
      <c r="P726" s="682"/>
      <c r="Q726" s="682"/>
      <c r="R726" s="682"/>
      <c r="S726" s="682"/>
      <c r="T726" s="682"/>
      <c r="U726" s="682"/>
      <c r="V726" s="682"/>
      <c r="W726" s="682"/>
      <c r="X726" s="682"/>
      <c r="Y726" s="682"/>
      <c r="Z726" s="682"/>
    </row>
    <row r="727" spans="1:26" ht="15">
      <c r="A727" s="682"/>
      <c r="B727" s="683"/>
      <c r="C727" s="684"/>
      <c r="D727" s="683"/>
      <c r="E727" s="683"/>
      <c r="F727" s="683"/>
      <c r="G727" s="683"/>
      <c r="H727" s="682"/>
      <c r="I727" s="748"/>
      <c r="J727" s="748"/>
      <c r="K727" s="682"/>
      <c r="L727" s="682"/>
      <c r="M727" s="682"/>
      <c r="N727" s="682"/>
      <c r="O727" s="682"/>
      <c r="P727" s="682"/>
      <c r="Q727" s="682"/>
      <c r="R727" s="682"/>
      <c r="S727" s="682"/>
      <c r="T727" s="682"/>
      <c r="U727" s="682"/>
      <c r="V727" s="682"/>
      <c r="W727" s="682"/>
      <c r="X727" s="682"/>
      <c r="Y727" s="682"/>
      <c r="Z727" s="682"/>
    </row>
    <row r="728" spans="1:26" ht="15">
      <c r="A728" s="682"/>
      <c r="B728" s="683"/>
      <c r="C728" s="684"/>
      <c r="D728" s="683"/>
      <c r="E728" s="683"/>
      <c r="F728" s="683"/>
      <c r="G728" s="683"/>
      <c r="H728" s="682"/>
      <c r="I728" s="748"/>
      <c r="J728" s="748"/>
      <c r="K728" s="682"/>
      <c r="L728" s="682"/>
      <c r="M728" s="682"/>
      <c r="N728" s="682"/>
      <c r="O728" s="682"/>
      <c r="P728" s="682"/>
      <c r="Q728" s="682"/>
      <c r="R728" s="682"/>
      <c r="S728" s="682"/>
      <c r="T728" s="682"/>
      <c r="U728" s="682"/>
      <c r="V728" s="682"/>
      <c r="W728" s="682"/>
      <c r="X728" s="682"/>
      <c r="Y728" s="682"/>
      <c r="Z728" s="682"/>
    </row>
    <row r="729" spans="1:26" ht="15">
      <c r="A729" s="682"/>
      <c r="B729" s="683"/>
      <c r="C729" s="684"/>
      <c r="D729" s="683"/>
      <c r="E729" s="683"/>
      <c r="F729" s="683"/>
      <c r="G729" s="683"/>
      <c r="H729" s="682"/>
      <c r="I729" s="748"/>
      <c r="J729" s="748"/>
      <c r="K729" s="682"/>
      <c r="L729" s="682"/>
      <c r="M729" s="682"/>
      <c r="N729" s="682"/>
      <c r="O729" s="682"/>
      <c r="P729" s="682"/>
      <c r="Q729" s="682"/>
      <c r="R729" s="682"/>
      <c r="S729" s="682"/>
      <c r="T729" s="682"/>
      <c r="U729" s="682"/>
      <c r="V729" s="682"/>
      <c r="W729" s="682"/>
      <c r="X729" s="682"/>
      <c r="Y729" s="682"/>
      <c r="Z729" s="682"/>
    </row>
    <row r="730" spans="1:26" ht="15">
      <c r="A730" s="682"/>
      <c r="B730" s="683"/>
      <c r="C730" s="684"/>
      <c r="D730" s="683"/>
      <c r="E730" s="683"/>
      <c r="F730" s="683"/>
      <c r="G730" s="683"/>
      <c r="H730" s="682"/>
      <c r="I730" s="748"/>
      <c r="J730" s="748"/>
      <c r="K730" s="682"/>
      <c r="L730" s="682"/>
      <c r="M730" s="682"/>
      <c r="N730" s="682"/>
      <c r="O730" s="682"/>
      <c r="P730" s="682"/>
      <c r="Q730" s="682"/>
      <c r="R730" s="682"/>
      <c r="S730" s="682"/>
      <c r="T730" s="682"/>
      <c r="U730" s="682"/>
      <c r="V730" s="682"/>
      <c r="W730" s="682"/>
      <c r="X730" s="682"/>
      <c r="Y730" s="682"/>
      <c r="Z730" s="682"/>
    </row>
    <row r="731" spans="1:26" ht="15">
      <c r="A731" s="682"/>
      <c r="B731" s="683"/>
      <c r="C731" s="684"/>
      <c r="D731" s="683"/>
      <c r="E731" s="683"/>
      <c r="F731" s="683"/>
      <c r="G731" s="683"/>
      <c r="H731" s="682"/>
      <c r="I731" s="748"/>
      <c r="J731" s="748"/>
      <c r="K731" s="682"/>
      <c r="L731" s="682"/>
      <c r="M731" s="682"/>
      <c r="N731" s="682"/>
      <c r="O731" s="682"/>
      <c r="P731" s="682"/>
      <c r="Q731" s="682"/>
      <c r="R731" s="682"/>
      <c r="S731" s="682"/>
      <c r="T731" s="682"/>
      <c r="U731" s="682"/>
      <c r="V731" s="682"/>
      <c r="W731" s="682"/>
      <c r="X731" s="682"/>
      <c r="Y731" s="682"/>
      <c r="Z731" s="682"/>
    </row>
    <row r="732" spans="1:26" ht="15">
      <c r="A732" s="682"/>
      <c r="B732" s="683"/>
      <c r="C732" s="684"/>
      <c r="D732" s="683"/>
      <c r="E732" s="683"/>
      <c r="F732" s="683"/>
      <c r="G732" s="683"/>
      <c r="H732" s="682"/>
      <c r="I732" s="748"/>
      <c r="J732" s="748"/>
      <c r="K732" s="682"/>
      <c r="L732" s="682"/>
      <c r="M732" s="682"/>
      <c r="N732" s="682"/>
      <c r="O732" s="682"/>
      <c r="P732" s="682"/>
      <c r="Q732" s="682"/>
      <c r="R732" s="682"/>
      <c r="S732" s="682"/>
      <c r="T732" s="682"/>
      <c r="U732" s="682"/>
      <c r="V732" s="682"/>
      <c r="W732" s="682"/>
      <c r="X732" s="682"/>
      <c r="Y732" s="682"/>
      <c r="Z732" s="682"/>
    </row>
    <row r="733" spans="1:26" ht="15">
      <c r="A733" s="682"/>
      <c r="B733" s="683"/>
      <c r="C733" s="684"/>
      <c r="D733" s="683"/>
      <c r="E733" s="683"/>
      <c r="F733" s="683"/>
      <c r="G733" s="683"/>
      <c r="H733" s="682"/>
      <c r="I733" s="748"/>
      <c r="J733" s="748"/>
      <c r="K733" s="682"/>
      <c r="L733" s="682"/>
      <c r="M733" s="682"/>
      <c r="N733" s="682"/>
      <c r="O733" s="682"/>
      <c r="P733" s="682"/>
      <c r="Q733" s="682"/>
      <c r="R733" s="682"/>
      <c r="S733" s="682"/>
      <c r="T733" s="682"/>
      <c r="U733" s="682"/>
      <c r="V733" s="682"/>
      <c r="W733" s="682"/>
      <c r="X733" s="682"/>
      <c r="Y733" s="682"/>
      <c r="Z733" s="682"/>
    </row>
    <row r="734" spans="1:26" ht="15">
      <c r="A734" s="682"/>
      <c r="B734" s="683"/>
      <c r="C734" s="684"/>
      <c r="D734" s="683"/>
      <c r="E734" s="683"/>
      <c r="F734" s="683"/>
      <c r="G734" s="683"/>
      <c r="H734" s="682"/>
      <c r="I734" s="748"/>
      <c r="J734" s="748"/>
      <c r="K734" s="682"/>
      <c r="L734" s="682"/>
      <c r="M734" s="682"/>
      <c r="N734" s="682"/>
      <c r="O734" s="682"/>
      <c r="P734" s="682"/>
      <c r="Q734" s="682"/>
      <c r="R734" s="682"/>
      <c r="S734" s="682"/>
      <c r="T734" s="682"/>
      <c r="U734" s="682"/>
      <c r="V734" s="682"/>
      <c r="W734" s="682"/>
      <c r="X734" s="682"/>
      <c r="Y734" s="682"/>
      <c r="Z734" s="682"/>
    </row>
    <row r="735" spans="1:26" ht="15">
      <c r="A735" s="682"/>
      <c r="B735" s="683"/>
      <c r="C735" s="684"/>
      <c r="D735" s="683"/>
      <c r="E735" s="683"/>
      <c r="F735" s="683"/>
      <c r="G735" s="683"/>
      <c r="H735" s="682"/>
      <c r="I735" s="748"/>
      <c r="J735" s="748"/>
      <c r="K735" s="682"/>
      <c r="L735" s="682"/>
      <c r="M735" s="682"/>
      <c r="N735" s="682"/>
      <c r="O735" s="682"/>
      <c r="P735" s="682"/>
      <c r="Q735" s="682"/>
      <c r="R735" s="682"/>
      <c r="S735" s="682"/>
      <c r="T735" s="682"/>
      <c r="U735" s="682"/>
      <c r="V735" s="682"/>
      <c r="W735" s="682"/>
      <c r="X735" s="682"/>
      <c r="Y735" s="682"/>
      <c r="Z735" s="682"/>
    </row>
    <row r="736" spans="1:26" ht="15">
      <c r="A736" s="682"/>
      <c r="B736" s="683"/>
      <c r="C736" s="684"/>
      <c r="D736" s="683"/>
      <c r="E736" s="683"/>
      <c r="F736" s="683"/>
      <c r="G736" s="683"/>
      <c r="H736" s="682"/>
      <c r="I736" s="748"/>
      <c r="J736" s="748"/>
      <c r="K736" s="682"/>
      <c r="L736" s="682"/>
      <c r="M736" s="682"/>
      <c r="N736" s="682"/>
      <c r="O736" s="682"/>
      <c r="P736" s="682"/>
      <c r="Q736" s="682"/>
      <c r="R736" s="682"/>
      <c r="S736" s="682"/>
      <c r="T736" s="682"/>
      <c r="U736" s="682"/>
      <c r="V736" s="682"/>
      <c r="W736" s="682"/>
      <c r="X736" s="682"/>
      <c r="Y736" s="682"/>
      <c r="Z736" s="682"/>
    </row>
    <row r="737" spans="1:26" ht="15">
      <c r="A737" s="682"/>
      <c r="B737" s="683"/>
      <c r="C737" s="684"/>
      <c r="D737" s="683"/>
      <c r="E737" s="683"/>
      <c r="F737" s="683"/>
      <c r="G737" s="683"/>
      <c r="H737" s="682"/>
      <c r="I737" s="748"/>
      <c r="J737" s="748"/>
      <c r="K737" s="682"/>
      <c r="L737" s="682"/>
      <c r="M737" s="682"/>
      <c r="N737" s="682"/>
      <c r="O737" s="682"/>
      <c r="P737" s="682"/>
      <c r="Q737" s="682"/>
      <c r="R737" s="682"/>
      <c r="S737" s="682"/>
      <c r="T737" s="682"/>
      <c r="U737" s="682"/>
      <c r="V737" s="682"/>
      <c r="W737" s="682"/>
      <c r="X737" s="682"/>
      <c r="Y737" s="682"/>
      <c r="Z737" s="682"/>
    </row>
    <row r="738" spans="1:26" ht="15">
      <c r="A738" s="682"/>
      <c r="B738" s="683"/>
      <c r="C738" s="684"/>
      <c r="D738" s="683"/>
      <c r="E738" s="683"/>
      <c r="F738" s="683"/>
      <c r="G738" s="683"/>
      <c r="H738" s="682"/>
      <c r="I738" s="748"/>
      <c r="J738" s="748"/>
      <c r="K738" s="682"/>
      <c r="L738" s="682"/>
      <c r="M738" s="682"/>
      <c r="N738" s="682"/>
      <c r="O738" s="682"/>
      <c r="P738" s="682"/>
      <c r="Q738" s="682"/>
      <c r="R738" s="682"/>
      <c r="S738" s="682"/>
      <c r="T738" s="682"/>
      <c r="U738" s="682"/>
      <c r="V738" s="682"/>
      <c r="W738" s="682"/>
      <c r="X738" s="682"/>
      <c r="Y738" s="682"/>
      <c r="Z738" s="682"/>
    </row>
    <row r="739" spans="1:26" ht="15">
      <c r="A739" s="682"/>
      <c r="B739" s="683"/>
      <c r="C739" s="684"/>
      <c r="D739" s="683"/>
      <c r="E739" s="683"/>
      <c r="F739" s="683"/>
      <c r="G739" s="683"/>
      <c r="H739" s="682"/>
      <c r="I739" s="748"/>
      <c r="J739" s="748"/>
      <c r="K739" s="682"/>
      <c r="L739" s="682"/>
      <c r="M739" s="682"/>
      <c r="N739" s="682"/>
      <c r="O739" s="682"/>
      <c r="P739" s="682"/>
      <c r="Q739" s="682"/>
      <c r="R739" s="682"/>
      <c r="S739" s="682"/>
      <c r="T739" s="682"/>
      <c r="U739" s="682"/>
      <c r="V739" s="682"/>
      <c r="W739" s="682"/>
      <c r="X739" s="682"/>
      <c r="Y739" s="682"/>
      <c r="Z739" s="682"/>
    </row>
    <row r="740" spans="1:26" ht="15">
      <c r="A740" s="682"/>
      <c r="B740" s="683"/>
      <c r="C740" s="684"/>
      <c r="D740" s="683"/>
      <c r="E740" s="683"/>
      <c r="F740" s="683"/>
      <c r="G740" s="683"/>
      <c r="H740" s="682"/>
      <c r="I740" s="748"/>
      <c r="J740" s="748"/>
      <c r="K740" s="682"/>
      <c r="L740" s="682"/>
      <c r="M740" s="682"/>
      <c r="N740" s="682"/>
      <c r="O740" s="682"/>
      <c r="P740" s="682"/>
      <c r="Q740" s="682"/>
      <c r="R740" s="682"/>
      <c r="S740" s="682"/>
      <c r="T740" s="682"/>
      <c r="U740" s="682"/>
      <c r="V740" s="682"/>
      <c r="W740" s="682"/>
      <c r="X740" s="682"/>
      <c r="Y740" s="682"/>
      <c r="Z740" s="682"/>
    </row>
    <row r="741" spans="1:26" ht="15">
      <c r="A741" s="682"/>
      <c r="B741" s="683"/>
      <c r="C741" s="684"/>
      <c r="D741" s="683"/>
      <c r="E741" s="683"/>
      <c r="F741" s="683"/>
      <c r="G741" s="683"/>
      <c r="H741" s="682"/>
      <c r="I741" s="748"/>
      <c r="J741" s="748"/>
      <c r="K741" s="682"/>
      <c r="L741" s="682"/>
      <c r="M741" s="682"/>
      <c r="N741" s="682"/>
      <c r="O741" s="682"/>
      <c r="P741" s="682"/>
      <c r="Q741" s="682"/>
      <c r="R741" s="682"/>
      <c r="S741" s="682"/>
      <c r="T741" s="682"/>
      <c r="U741" s="682"/>
      <c r="V741" s="682"/>
      <c r="W741" s="682"/>
      <c r="X741" s="682"/>
      <c r="Y741" s="682"/>
      <c r="Z741" s="682"/>
    </row>
    <row r="742" spans="1:26" ht="15">
      <c r="A742" s="682"/>
      <c r="B742" s="683"/>
      <c r="C742" s="684"/>
      <c r="D742" s="683"/>
      <c r="E742" s="683"/>
      <c r="F742" s="683"/>
      <c r="G742" s="683"/>
      <c r="H742" s="682"/>
      <c r="I742" s="748"/>
      <c r="J742" s="748"/>
      <c r="K742" s="682"/>
      <c r="L742" s="682"/>
      <c r="M742" s="682"/>
      <c r="N742" s="682"/>
      <c r="O742" s="682"/>
      <c r="P742" s="682"/>
      <c r="Q742" s="682"/>
      <c r="R742" s="682"/>
      <c r="S742" s="682"/>
      <c r="T742" s="682"/>
      <c r="U742" s="682"/>
      <c r="V742" s="682"/>
      <c r="W742" s="682"/>
      <c r="X742" s="682"/>
      <c r="Y742" s="682"/>
      <c r="Z742" s="682"/>
    </row>
    <row r="743" spans="1:26" ht="15">
      <c r="A743" s="682"/>
      <c r="B743" s="683"/>
      <c r="C743" s="684"/>
      <c r="D743" s="683"/>
      <c r="E743" s="683"/>
      <c r="F743" s="683"/>
      <c r="G743" s="683"/>
      <c r="H743" s="682"/>
      <c r="I743" s="748"/>
      <c r="J743" s="748"/>
      <c r="K743" s="682"/>
      <c r="L743" s="682"/>
      <c r="M743" s="682"/>
      <c r="N743" s="682"/>
      <c r="O743" s="682"/>
      <c r="P743" s="682"/>
      <c r="Q743" s="682"/>
      <c r="R743" s="682"/>
      <c r="S743" s="682"/>
      <c r="T743" s="682"/>
      <c r="U743" s="682"/>
      <c r="V743" s="682"/>
      <c r="W743" s="682"/>
      <c r="X743" s="682"/>
      <c r="Y743" s="682"/>
      <c r="Z743" s="682"/>
    </row>
    <row r="744" spans="1:26" ht="15">
      <c r="A744" s="682"/>
      <c r="B744" s="683"/>
      <c r="C744" s="684"/>
      <c r="D744" s="683"/>
      <c r="E744" s="683"/>
      <c r="F744" s="683"/>
      <c r="G744" s="683"/>
      <c r="H744" s="682"/>
      <c r="I744" s="748"/>
      <c r="J744" s="748"/>
      <c r="K744" s="682"/>
      <c r="L744" s="682"/>
      <c r="M744" s="682"/>
      <c r="N744" s="682"/>
      <c r="O744" s="682"/>
      <c r="P744" s="682"/>
      <c r="Q744" s="682"/>
      <c r="R744" s="682"/>
      <c r="S744" s="682"/>
      <c r="T744" s="682"/>
      <c r="U744" s="682"/>
      <c r="V744" s="682"/>
      <c r="W744" s="682"/>
      <c r="X744" s="682"/>
      <c r="Y744" s="682"/>
      <c r="Z744" s="682"/>
    </row>
    <row r="745" spans="1:26" ht="15">
      <c r="A745" s="682"/>
      <c r="B745" s="683"/>
      <c r="C745" s="684"/>
      <c r="D745" s="683"/>
      <c r="E745" s="683"/>
      <c r="F745" s="683"/>
      <c r="G745" s="683"/>
      <c r="H745" s="682"/>
      <c r="I745" s="748"/>
      <c r="J745" s="748"/>
      <c r="K745" s="682"/>
      <c r="L745" s="682"/>
      <c r="M745" s="682"/>
      <c r="N745" s="682"/>
      <c r="O745" s="682"/>
      <c r="P745" s="682"/>
      <c r="Q745" s="682"/>
      <c r="R745" s="682"/>
      <c r="S745" s="682"/>
      <c r="T745" s="682"/>
      <c r="U745" s="682"/>
      <c r="V745" s="682"/>
      <c r="W745" s="682"/>
      <c r="X745" s="682"/>
      <c r="Y745" s="682"/>
      <c r="Z745" s="682"/>
    </row>
    <row r="746" spans="1:26" ht="15">
      <c r="A746" s="682"/>
      <c r="B746" s="683"/>
      <c r="C746" s="684"/>
      <c r="D746" s="683"/>
      <c r="E746" s="683"/>
      <c r="F746" s="683"/>
      <c r="G746" s="683"/>
      <c r="H746" s="682"/>
      <c r="I746" s="748"/>
      <c r="J746" s="748"/>
      <c r="K746" s="682"/>
      <c r="L746" s="682"/>
      <c r="M746" s="682"/>
      <c r="N746" s="682"/>
      <c r="O746" s="682"/>
      <c r="P746" s="682"/>
      <c r="Q746" s="682"/>
      <c r="R746" s="682"/>
      <c r="S746" s="682"/>
      <c r="T746" s="682"/>
      <c r="U746" s="682"/>
      <c r="V746" s="682"/>
      <c r="W746" s="682"/>
      <c r="X746" s="682"/>
      <c r="Y746" s="682"/>
      <c r="Z746" s="682"/>
    </row>
    <row r="747" spans="1:26" ht="15">
      <c r="A747" s="682"/>
      <c r="B747" s="683"/>
      <c r="C747" s="684"/>
      <c r="D747" s="683"/>
      <c r="E747" s="683"/>
      <c r="F747" s="683"/>
      <c r="G747" s="683"/>
      <c r="H747" s="682"/>
      <c r="I747" s="748"/>
      <c r="J747" s="748"/>
      <c r="K747" s="682"/>
      <c r="L747" s="682"/>
      <c r="M747" s="682"/>
      <c r="N747" s="682"/>
      <c r="O747" s="682"/>
      <c r="P747" s="682"/>
      <c r="Q747" s="682"/>
      <c r="R747" s="682"/>
      <c r="S747" s="682"/>
      <c r="T747" s="682"/>
      <c r="U747" s="682"/>
      <c r="V747" s="682"/>
      <c r="W747" s="682"/>
      <c r="X747" s="682"/>
      <c r="Y747" s="682"/>
      <c r="Z747" s="682"/>
    </row>
    <row r="748" spans="1:26" ht="15">
      <c r="A748" s="682"/>
      <c r="B748" s="683"/>
      <c r="C748" s="684"/>
      <c r="D748" s="683"/>
      <c r="E748" s="683"/>
      <c r="F748" s="683"/>
      <c r="G748" s="683"/>
      <c r="H748" s="682"/>
      <c r="I748" s="748"/>
      <c r="J748" s="748"/>
      <c r="K748" s="682"/>
      <c r="L748" s="682"/>
      <c r="M748" s="682"/>
      <c r="N748" s="682"/>
      <c r="O748" s="682"/>
      <c r="P748" s="682"/>
      <c r="Q748" s="682"/>
      <c r="R748" s="682"/>
      <c r="S748" s="682"/>
      <c r="T748" s="682"/>
      <c r="U748" s="682"/>
      <c r="V748" s="682"/>
      <c r="W748" s="682"/>
      <c r="X748" s="682"/>
      <c r="Y748" s="682"/>
      <c r="Z748" s="682"/>
    </row>
    <row r="749" spans="1:26" ht="15">
      <c r="A749" s="682"/>
      <c r="B749" s="683"/>
      <c r="C749" s="684"/>
      <c r="D749" s="683"/>
      <c r="E749" s="683"/>
      <c r="F749" s="683"/>
      <c r="G749" s="683"/>
      <c r="H749" s="682"/>
      <c r="I749" s="748"/>
      <c r="J749" s="748"/>
      <c r="K749" s="682"/>
      <c r="L749" s="682"/>
      <c r="M749" s="682"/>
      <c r="N749" s="682"/>
      <c r="O749" s="682"/>
      <c r="P749" s="682"/>
      <c r="Q749" s="682"/>
      <c r="R749" s="682"/>
      <c r="S749" s="682"/>
      <c r="T749" s="682"/>
      <c r="U749" s="682"/>
      <c r="V749" s="682"/>
      <c r="W749" s="682"/>
      <c r="X749" s="682"/>
      <c r="Y749" s="682"/>
      <c r="Z749" s="682"/>
    </row>
    <row r="750" spans="1:26" ht="15">
      <c r="A750" s="682"/>
      <c r="B750" s="683"/>
      <c r="C750" s="684"/>
      <c r="D750" s="683"/>
      <c r="E750" s="683"/>
      <c r="F750" s="683"/>
      <c r="G750" s="683"/>
      <c r="H750" s="682"/>
      <c r="I750" s="748"/>
      <c r="J750" s="748"/>
      <c r="K750" s="682"/>
      <c r="L750" s="682"/>
      <c r="M750" s="682"/>
      <c r="N750" s="682"/>
      <c r="O750" s="682"/>
      <c r="P750" s="682"/>
      <c r="Q750" s="682"/>
      <c r="R750" s="682"/>
      <c r="S750" s="682"/>
      <c r="T750" s="682"/>
      <c r="U750" s="682"/>
      <c r="V750" s="682"/>
      <c r="W750" s="682"/>
      <c r="X750" s="682"/>
      <c r="Y750" s="682"/>
      <c r="Z750" s="682"/>
    </row>
    <row r="751" spans="1:26" ht="15">
      <c r="A751" s="682"/>
      <c r="B751" s="683"/>
      <c r="C751" s="684"/>
      <c r="D751" s="683"/>
      <c r="E751" s="683"/>
      <c r="F751" s="683"/>
      <c r="G751" s="683"/>
      <c r="H751" s="682"/>
      <c r="I751" s="748"/>
      <c r="J751" s="748"/>
      <c r="K751" s="682"/>
      <c r="L751" s="682"/>
      <c r="M751" s="682"/>
      <c r="N751" s="682"/>
      <c r="O751" s="682"/>
      <c r="P751" s="682"/>
      <c r="Q751" s="682"/>
      <c r="R751" s="682"/>
      <c r="S751" s="682"/>
      <c r="T751" s="682"/>
      <c r="U751" s="682"/>
      <c r="V751" s="682"/>
      <c r="W751" s="682"/>
      <c r="X751" s="682"/>
      <c r="Y751" s="682"/>
      <c r="Z751" s="682"/>
    </row>
    <row r="752" spans="1:26" ht="15">
      <c r="A752" s="682"/>
      <c r="B752" s="683"/>
      <c r="C752" s="684"/>
      <c r="D752" s="683"/>
      <c r="E752" s="683"/>
      <c r="F752" s="683"/>
      <c r="G752" s="683"/>
      <c r="H752" s="682"/>
      <c r="I752" s="748"/>
      <c r="J752" s="748"/>
      <c r="K752" s="682"/>
      <c r="L752" s="682"/>
      <c r="M752" s="682"/>
      <c r="N752" s="682"/>
      <c r="O752" s="682"/>
      <c r="P752" s="682"/>
      <c r="Q752" s="682"/>
      <c r="R752" s="682"/>
      <c r="S752" s="682"/>
      <c r="T752" s="682"/>
      <c r="U752" s="682"/>
      <c r="V752" s="682"/>
      <c r="W752" s="682"/>
      <c r="X752" s="682"/>
      <c r="Y752" s="682"/>
      <c r="Z752" s="682"/>
    </row>
    <row r="753" spans="1:26" ht="15">
      <c r="A753" s="682"/>
      <c r="B753" s="683"/>
      <c r="C753" s="684"/>
      <c r="D753" s="683"/>
      <c r="E753" s="683"/>
      <c r="F753" s="683"/>
      <c r="G753" s="683"/>
      <c r="H753" s="682"/>
      <c r="I753" s="748"/>
      <c r="J753" s="748"/>
      <c r="K753" s="682"/>
      <c r="L753" s="682"/>
      <c r="M753" s="682"/>
      <c r="N753" s="682"/>
      <c r="O753" s="682"/>
      <c r="P753" s="682"/>
      <c r="Q753" s="682"/>
      <c r="R753" s="682"/>
      <c r="S753" s="682"/>
      <c r="T753" s="682"/>
      <c r="U753" s="682"/>
      <c r="V753" s="682"/>
      <c r="W753" s="682"/>
      <c r="X753" s="682"/>
      <c r="Y753" s="682"/>
      <c r="Z753" s="682"/>
    </row>
    <row r="754" spans="1:26" ht="15">
      <c r="A754" s="682"/>
      <c r="B754" s="683"/>
      <c r="C754" s="684"/>
      <c r="D754" s="683"/>
      <c r="E754" s="683"/>
      <c r="F754" s="683"/>
      <c r="G754" s="683"/>
      <c r="H754" s="682"/>
      <c r="I754" s="748"/>
      <c r="J754" s="748"/>
      <c r="K754" s="682"/>
      <c r="L754" s="682"/>
      <c r="M754" s="682"/>
      <c r="N754" s="682"/>
      <c r="O754" s="682"/>
      <c r="P754" s="682"/>
      <c r="Q754" s="682"/>
      <c r="R754" s="682"/>
      <c r="S754" s="682"/>
      <c r="T754" s="682"/>
      <c r="U754" s="682"/>
      <c r="V754" s="682"/>
      <c r="W754" s="682"/>
      <c r="X754" s="682"/>
      <c r="Y754" s="682"/>
      <c r="Z754" s="682"/>
    </row>
    <row r="755" spans="1:26" ht="15">
      <c r="A755" s="682"/>
      <c r="B755" s="683"/>
      <c r="C755" s="684"/>
      <c r="D755" s="683"/>
      <c r="E755" s="683"/>
      <c r="F755" s="683"/>
      <c r="G755" s="683"/>
      <c r="H755" s="682"/>
      <c r="I755" s="748"/>
      <c r="J755" s="748"/>
      <c r="K755" s="682"/>
      <c r="L755" s="682"/>
      <c r="M755" s="682"/>
      <c r="N755" s="682"/>
      <c r="O755" s="682"/>
      <c r="P755" s="682"/>
      <c r="Q755" s="682"/>
      <c r="R755" s="682"/>
      <c r="S755" s="682"/>
      <c r="T755" s="682"/>
      <c r="U755" s="682"/>
      <c r="V755" s="682"/>
      <c r="W755" s="682"/>
      <c r="X755" s="682"/>
      <c r="Y755" s="682"/>
      <c r="Z755" s="682"/>
    </row>
    <row r="756" spans="1:26" ht="15">
      <c r="A756" s="682"/>
      <c r="B756" s="683"/>
      <c r="C756" s="684"/>
      <c r="D756" s="683"/>
      <c r="E756" s="683"/>
      <c r="F756" s="683"/>
      <c r="G756" s="683"/>
      <c r="H756" s="682"/>
      <c r="I756" s="748"/>
      <c r="J756" s="748"/>
      <c r="K756" s="682"/>
      <c r="L756" s="682"/>
      <c r="M756" s="682"/>
      <c r="N756" s="682"/>
      <c r="O756" s="682"/>
      <c r="P756" s="682"/>
      <c r="Q756" s="682"/>
      <c r="R756" s="682"/>
      <c r="S756" s="682"/>
      <c r="T756" s="682"/>
      <c r="U756" s="682"/>
      <c r="V756" s="682"/>
      <c r="W756" s="682"/>
      <c r="X756" s="682"/>
      <c r="Y756" s="682"/>
      <c r="Z756" s="682"/>
    </row>
    <row r="757" spans="1:26" ht="15">
      <c r="A757" s="682"/>
      <c r="B757" s="683"/>
      <c r="C757" s="684"/>
      <c r="D757" s="683"/>
      <c r="E757" s="683"/>
      <c r="F757" s="683"/>
      <c r="G757" s="683"/>
      <c r="H757" s="682"/>
      <c r="I757" s="748"/>
      <c r="J757" s="748"/>
      <c r="K757" s="682"/>
      <c r="L757" s="682"/>
      <c r="M757" s="682"/>
      <c r="N757" s="682"/>
      <c r="O757" s="682"/>
      <c r="P757" s="682"/>
      <c r="Q757" s="682"/>
      <c r="R757" s="682"/>
      <c r="S757" s="682"/>
      <c r="T757" s="682"/>
      <c r="U757" s="682"/>
      <c r="V757" s="682"/>
      <c r="W757" s="682"/>
      <c r="X757" s="682"/>
      <c r="Y757" s="682"/>
      <c r="Z757" s="682"/>
    </row>
    <row r="758" spans="1:26" ht="15">
      <c r="A758" s="682"/>
      <c r="B758" s="683"/>
      <c r="C758" s="684"/>
      <c r="D758" s="683"/>
      <c r="E758" s="683"/>
      <c r="F758" s="683"/>
      <c r="G758" s="683"/>
      <c r="H758" s="682"/>
      <c r="I758" s="748"/>
      <c r="J758" s="748"/>
      <c r="K758" s="682"/>
      <c r="L758" s="682"/>
      <c r="M758" s="682"/>
      <c r="N758" s="682"/>
      <c r="O758" s="682"/>
      <c r="P758" s="682"/>
      <c r="Q758" s="682"/>
      <c r="R758" s="682"/>
      <c r="S758" s="682"/>
      <c r="T758" s="682"/>
      <c r="U758" s="682"/>
      <c r="V758" s="682"/>
      <c r="W758" s="682"/>
      <c r="X758" s="682"/>
      <c r="Y758" s="682"/>
      <c r="Z758" s="682"/>
    </row>
    <row r="759" spans="1:26" ht="15">
      <c r="A759" s="682"/>
      <c r="B759" s="683"/>
      <c r="C759" s="684"/>
      <c r="D759" s="683"/>
      <c r="E759" s="683"/>
      <c r="F759" s="683"/>
      <c r="G759" s="683"/>
      <c r="H759" s="682"/>
      <c r="I759" s="748"/>
      <c r="J759" s="748"/>
      <c r="K759" s="682"/>
      <c r="L759" s="682"/>
      <c r="M759" s="682"/>
      <c r="N759" s="682"/>
      <c r="O759" s="682"/>
      <c r="P759" s="682"/>
      <c r="Q759" s="682"/>
      <c r="R759" s="682"/>
      <c r="S759" s="682"/>
      <c r="T759" s="682"/>
      <c r="U759" s="682"/>
      <c r="V759" s="682"/>
      <c r="W759" s="682"/>
      <c r="X759" s="682"/>
      <c r="Y759" s="682"/>
      <c r="Z759" s="682"/>
    </row>
    <row r="760" spans="1:26" ht="15">
      <c r="A760" s="682"/>
      <c r="B760" s="683"/>
      <c r="C760" s="684"/>
      <c r="D760" s="683"/>
      <c r="E760" s="683"/>
      <c r="F760" s="683"/>
      <c r="G760" s="683"/>
      <c r="H760" s="682"/>
      <c r="I760" s="748"/>
      <c r="J760" s="748"/>
      <c r="K760" s="682"/>
      <c r="L760" s="682"/>
      <c r="M760" s="682"/>
      <c r="N760" s="682"/>
      <c r="O760" s="682"/>
      <c r="P760" s="682"/>
      <c r="Q760" s="682"/>
      <c r="R760" s="682"/>
      <c r="S760" s="682"/>
      <c r="T760" s="682"/>
      <c r="U760" s="682"/>
      <c r="V760" s="682"/>
      <c r="W760" s="682"/>
      <c r="X760" s="682"/>
      <c r="Y760" s="682"/>
      <c r="Z760" s="682"/>
    </row>
    <row r="761" spans="1:26" ht="15">
      <c r="A761" s="682"/>
      <c r="B761" s="683"/>
      <c r="C761" s="684"/>
      <c r="D761" s="683"/>
      <c r="E761" s="683"/>
      <c r="F761" s="683"/>
      <c r="G761" s="683"/>
      <c r="H761" s="682"/>
      <c r="I761" s="748"/>
      <c r="J761" s="748"/>
      <c r="K761" s="682"/>
      <c r="L761" s="682"/>
      <c r="M761" s="682"/>
      <c r="N761" s="682"/>
      <c r="O761" s="682"/>
      <c r="P761" s="682"/>
      <c r="Q761" s="682"/>
      <c r="R761" s="682"/>
      <c r="S761" s="682"/>
      <c r="T761" s="682"/>
      <c r="U761" s="682"/>
      <c r="V761" s="682"/>
      <c r="W761" s="682"/>
      <c r="X761" s="682"/>
      <c r="Y761" s="682"/>
      <c r="Z761" s="682"/>
    </row>
    <row r="762" spans="1:26" ht="15">
      <c r="A762" s="682"/>
      <c r="B762" s="683"/>
      <c r="C762" s="684"/>
      <c r="D762" s="683"/>
      <c r="E762" s="683"/>
      <c r="F762" s="683"/>
      <c r="G762" s="683"/>
      <c r="H762" s="682"/>
      <c r="I762" s="748"/>
      <c r="J762" s="748"/>
      <c r="K762" s="682"/>
      <c r="L762" s="682"/>
      <c r="M762" s="682"/>
      <c r="N762" s="682"/>
      <c r="O762" s="682"/>
      <c r="P762" s="682"/>
      <c r="Q762" s="682"/>
      <c r="R762" s="682"/>
      <c r="S762" s="682"/>
      <c r="T762" s="682"/>
      <c r="U762" s="682"/>
      <c r="V762" s="682"/>
      <c r="W762" s="682"/>
      <c r="X762" s="682"/>
      <c r="Y762" s="682"/>
      <c r="Z762" s="682"/>
    </row>
    <row r="763" spans="1:26" ht="15">
      <c r="A763" s="682"/>
      <c r="B763" s="683"/>
      <c r="C763" s="684"/>
      <c r="D763" s="683"/>
      <c r="E763" s="683"/>
      <c r="F763" s="683"/>
      <c r="G763" s="683"/>
      <c r="H763" s="682"/>
      <c r="I763" s="748"/>
      <c r="J763" s="748"/>
      <c r="K763" s="682"/>
      <c r="L763" s="682"/>
      <c r="M763" s="682"/>
      <c r="N763" s="682"/>
      <c r="O763" s="682"/>
      <c r="P763" s="682"/>
      <c r="Q763" s="682"/>
      <c r="R763" s="682"/>
      <c r="S763" s="682"/>
      <c r="T763" s="682"/>
      <c r="U763" s="682"/>
      <c r="V763" s="682"/>
      <c r="W763" s="682"/>
      <c r="X763" s="682"/>
      <c r="Y763" s="682"/>
      <c r="Z763" s="682"/>
    </row>
    <row r="764" spans="1:26" ht="15">
      <c r="A764" s="682"/>
      <c r="B764" s="683"/>
      <c r="C764" s="684"/>
      <c r="D764" s="683"/>
      <c r="E764" s="683"/>
      <c r="F764" s="683"/>
      <c r="G764" s="683"/>
      <c r="H764" s="682"/>
      <c r="I764" s="748"/>
      <c r="J764" s="748"/>
      <c r="K764" s="682"/>
      <c r="L764" s="682"/>
      <c r="M764" s="682"/>
      <c r="N764" s="682"/>
      <c r="O764" s="682"/>
      <c r="P764" s="682"/>
      <c r="Q764" s="682"/>
      <c r="R764" s="682"/>
      <c r="S764" s="682"/>
      <c r="T764" s="682"/>
      <c r="U764" s="682"/>
      <c r="V764" s="682"/>
      <c r="W764" s="682"/>
      <c r="X764" s="682"/>
      <c r="Y764" s="682"/>
      <c r="Z764" s="682"/>
    </row>
    <row r="765" spans="1:26" ht="15">
      <c r="A765" s="682"/>
      <c r="B765" s="683"/>
      <c r="C765" s="684"/>
      <c r="D765" s="683"/>
      <c r="E765" s="683"/>
      <c r="F765" s="683"/>
      <c r="G765" s="683"/>
      <c r="H765" s="682"/>
      <c r="I765" s="748"/>
      <c r="J765" s="748"/>
      <c r="K765" s="682"/>
      <c r="L765" s="682"/>
      <c r="M765" s="682"/>
      <c r="N765" s="682"/>
      <c r="O765" s="682"/>
      <c r="P765" s="682"/>
      <c r="Q765" s="682"/>
      <c r="R765" s="682"/>
      <c r="S765" s="682"/>
      <c r="T765" s="682"/>
      <c r="U765" s="682"/>
      <c r="V765" s="682"/>
      <c r="W765" s="682"/>
      <c r="X765" s="682"/>
      <c r="Y765" s="682"/>
      <c r="Z765" s="682"/>
    </row>
    <row r="766" spans="1:26" ht="15">
      <c r="A766" s="682"/>
      <c r="B766" s="683"/>
      <c r="C766" s="684"/>
      <c r="D766" s="683"/>
      <c r="E766" s="683"/>
      <c r="F766" s="683"/>
      <c r="G766" s="683"/>
      <c r="H766" s="682"/>
      <c r="I766" s="748"/>
      <c r="J766" s="748"/>
      <c r="K766" s="682"/>
      <c r="L766" s="682"/>
      <c r="M766" s="682"/>
      <c r="N766" s="682"/>
      <c r="O766" s="682"/>
      <c r="P766" s="682"/>
      <c r="Q766" s="682"/>
      <c r="R766" s="682"/>
      <c r="S766" s="682"/>
      <c r="T766" s="682"/>
      <c r="U766" s="682"/>
      <c r="V766" s="682"/>
      <c r="W766" s="682"/>
      <c r="X766" s="682"/>
      <c r="Y766" s="682"/>
      <c r="Z766" s="682"/>
    </row>
    <row r="767" spans="1:26" ht="15">
      <c r="A767" s="682"/>
      <c r="B767" s="683"/>
      <c r="C767" s="684"/>
      <c r="D767" s="683"/>
      <c r="E767" s="683"/>
      <c r="F767" s="683"/>
      <c r="G767" s="683"/>
      <c r="H767" s="682"/>
      <c r="I767" s="748"/>
      <c r="J767" s="748"/>
      <c r="K767" s="682"/>
      <c r="L767" s="682"/>
      <c r="M767" s="682"/>
      <c r="N767" s="682"/>
      <c r="O767" s="682"/>
      <c r="P767" s="682"/>
      <c r="Q767" s="682"/>
      <c r="R767" s="682"/>
      <c r="S767" s="682"/>
      <c r="T767" s="682"/>
      <c r="U767" s="682"/>
      <c r="V767" s="682"/>
      <c r="W767" s="682"/>
      <c r="X767" s="682"/>
      <c r="Y767" s="682"/>
      <c r="Z767" s="682"/>
    </row>
    <row r="768" spans="1:26" ht="15">
      <c r="A768" s="682"/>
      <c r="B768" s="683"/>
      <c r="C768" s="684"/>
      <c r="D768" s="683"/>
      <c r="E768" s="683"/>
      <c r="F768" s="683"/>
      <c r="G768" s="683"/>
      <c r="H768" s="682"/>
      <c r="I768" s="748"/>
      <c r="J768" s="748"/>
      <c r="K768" s="682"/>
      <c r="L768" s="682"/>
      <c r="M768" s="682"/>
      <c r="N768" s="682"/>
      <c r="O768" s="682"/>
      <c r="P768" s="682"/>
      <c r="Q768" s="682"/>
      <c r="R768" s="682"/>
      <c r="S768" s="682"/>
      <c r="T768" s="682"/>
      <c r="U768" s="682"/>
      <c r="V768" s="682"/>
      <c r="W768" s="682"/>
      <c r="X768" s="682"/>
      <c r="Y768" s="682"/>
      <c r="Z768" s="682"/>
    </row>
    <row r="769" spans="1:26" ht="15">
      <c r="A769" s="682"/>
      <c r="B769" s="683"/>
      <c r="C769" s="684"/>
      <c r="D769" s="683"/>
      <c r="E769" s="683"/>
      <c r="F769" s="683"/>
      <c r="G769" s="683"/>
      <c r="H769" s="682"/>
      <c r="I769" s="748"/>
      <c r="J769" s="748"/>
      <c r="K769" s="682"/>
      <c r="L769" s="682"/>
      <c r="M769" s="682"/>
      <c r="N769" s="682"/>
      <c r="O769" s="682"/>
      <c r="P769" s="682"/>
      <c r="Q769" s="682"/>
      <c r="R769" s="682"/>
      <c r="S769" s="682"/>
      <c r="T769" s="682"/>
      <c r="U769" s="682"/>
      <c r="V769" s="682"/>
      <c r="W769" s="682"/>
      <c r="X769" s="682"/>
      <c r="Y769" s="682"/>
      <c r="Z769" s="682"/>
    </row>
    <row r="770" spans="1:26" ht="15">
      <c r="A770" s="682"/>
      <c r="B770" s="683"/>
      <c r="C770" s="684"/>
      <c r="D770" s="683"/>
      <c r="E770" s="683"/>
      <c r="F770" s="683"/>
      <c r="G770" s="683"/>
      <c r="H770" s="682"/>
      <c r="I770" s="748"/>
      <c r="J770" s="748"/>
      <c r="K770" s="682"/>
      <c r="L770" s="682"/>
      <c r="M770" s="682"/>
      <c r="N770" s="682"/>
      <c r="O770" s="682"/>
      <c r="P770" s="682"/>
      <c r="Q770" s="682"/>
      <c r="R770" s="682"/>
      <c r="S770" s="682"/>
      <c r="T770" s="682"/>
      <c r="U770" s="682"/>
      <c r="V770" s="682"/>
      <c r="W770" s="682"/>
      <c r="X770" s="682"/>
      <c r="Y770" s="682"/>
      <c r="Z770" s="682"/>
    </row>
    <row r="771" spans="1:26" ht="15">
      <c r="A771" s="682"/>
      <c r="B771" s="683"/>
      <c r="C771" s="684"/>
      <c r="D771" s="683"/>
      <c r="E771" s="683"/>
      <c r="F771" s="683"/>
      <c r="G771" s="683"/>
      <c r="H771" s="682"/>
      <c r="I771" s="748"/>
      <c r="J771" s="748"/>
      <c r="K771" s="682"/>
      <c r="L771" s="682"/>
      <c r="M771" s="682"/>
      <c r="N771" s="682"/>
      <c r="O771" s="682"/>
      <c r="P771" s="682"/>
      <c r="Q771" s="682"/>
      <c r="R771" s="682"/>
      <c r="S771" s="682"/>
      <c r="T771" s="682"/>
      <c r="U771" s="682"/>
      <c r="V771" s="682"/>
      <c r="W771" s="682"/>
      <c r="X771" s="682"/>
      <c r="Y771" s="682"/>
      <c r="Z771" s="682"/>
    </row>
    <row r="772" spans="1:26" ht="15">
      <c r="A772" s="682"/>
      <c r="B772" s="683"/>
      <c r="C772" s="684"/>
      <c r="D772" s="683"/>
      <c r="E772" s="683"/>
      <c r="F772" s="683"/>
      <c r="G772" s="683"/>
      <c r="H772" s="682"/>
      <c r="I772" s="748"/>
      <c r="J772" s="748"/>
      <c r="K772" s="682"/>
      <c r="L772" s="682"/>
      <c r="M772" s="682"/>
      <c r="N772" s="682"/>
      <c r="O772" s="682"/>
      <c r="P772" s="682"/>
      <c r="Q772" s="682"/>
      <c r="R772" s="682"/>
      <c r="S772" s="682"/>
      <c r="T772" s="682"/>
      <c r="U772" s="682"/>
      <c r="V772" s="682"/>
      <c r="W772" s="682"/>
      <c r="X772" s="682"/>
      <c r="Y772" s="682"/>
      <c r="Z772" s="682"/>
    </row>
    <row r="773" spans="1:26" ht="15">
      <c r="A773" s="682"/>
      <c r="B773" s="683"/>
      <c r="C773" s="684"/>
      <c r="D773" s="683"/>
      <c r="E773" s="683"/>
      <c r="F773" s="683"/>
      <c r="G773" s="683"/>
      <c r="H773" s="682"/>
      <c r="I773" s="748"/>
      <c r="J773" s="748"/>
      <c r="K773" s="682"/>
      <c r="L773" s="682"/>
      <c r="M773" s="682"/>
      <c r="N773" s="682"/>
      <c r="O773" s="682"/>
      <c r="P773" s="682"/>
      <c r="Q773" s="682"/>
      <c r="R773" s="682"/>
      <c r="S773" s="682"/>
      <c r="T773" s="682"/>
      <c r="U773" s="682"/>
      <c r="V773" s="682"/>
      <c r="W773" s="682"/>
      <c r="X773" s="682"/>
      <c r="Y773" s="682"/>
      <c r="Z773" s="682"/>
    </row>
    <row r="774" spans="1:26" ht="15">
      <c r="A774" s="682"/>
      <c r="B774" s="683"/>
      <c r="C774" s="684"/>
      <c r="D774" s="683"/>
      <c r="E774" s="683"/>
      <c r="F774" s="683"/>
      <c r="G774" s="683"/>
      <c r="H774" s="682"/>
      <c r="I774" s="748"/>
      <c r="J774" s="748"/>
      <c r="K774" s="682"/>
      <c r="L774" s="682"/>
      <c r="M774" s="682"/>
      <c r="N774" s="682"/>
      <c r="O774" s="682"/>
      <c r="P774" s="682"/>
      <c r="Q774" s="682"/>
      <c r="R774" s="682"/>
      <c r="S774" s="682"/>
      <c r="T774" s="682"/>
      <c r="U774" s="682"/>
      <c r="V774" s="682"/>
      <c r="W774" s="682"/>
      <c r="X774" s="682"/>
      <c r="Y774" s="682"/>
      <c r="Z774" s="682"/>
    </row>
    <row r="775" spans="1:26" ht="15">
      <c r="A775" s="682"/>
      <c r="B775" s="683"/>
      <c r="C775" s="684"/>
      <c r="D775" s="683"/>
      <c r="E775" s="683"/>
      <c r="F775" s="683"/>
      <c r="G775" s="683"/>
      <c r="H775" s="682"/>
      <c r="I775" s="748"/>
      <c r="J775" s="748"/>
      <c r="K775" s="682"/>
      <c r="L775" s="682"/>
      <c r="M775" s="682"/>
      <c r="N775" s="682"/>
      <c r="O775" s="682"/>
      <c r="P775" s="682"/>
      <c r="Q775" s="682"/>
      <c r="R775" s="682"/>
      <c r="S775" s="682"/>
      <c r="T775" s="682"/>
      <c r="U775" s="682"/>
      <c r="V775" s="682"/>
      <c r="W775" s="682"/>
      <c r="X775" s="682"/>
      <c r="Y775" s="682"/>
      <c r="Z775" s="682"/>
    </row>
    <row r="776" spans="1:26" ht="15">
      <c r="A776" s="682"/>
      <c r="B776" s="683"/>
      <c r="C776" s="684"/>
      <c r="D776" s="683"/>
      <c r="E776" s="683"/>
      <c r="F776" s="683"/>
      <c r="G776" s="683"/>
      <c r="H776" s="682"/>
      <c r="I776" s="748"/>
      <c r="J776" s="748"/>
      <c r="K776" s="682"/>
      <c r="L776" s="682"/>
      <c r="M776" s="682"/>
      <c r="N776" s="682"/>
      <c r="O776" s="682"/>
      <c r="P776" s="682"/>
      <c r="Q776" s="682"/>
      <c r="R776" s="682"/>
      <c r="S776" s="682"/>
      <c r="T776" s="682"/>
      <c r="U776" s="682"/>
      <c r="V776" s="682"/>
      <c r="W776" s="682"/>
      <c r="X776" s="682"/>
      <c r="Y776" s="682"/>
      <c r="Z776" s="682"/>
    </row>
    <row r="777" spans="1:26" ht="15">
      <c r="A777" s="682"/>
      <c r="B777" s="683"/>
      <c r="C777" s="684"/>
      <c r="D777" s="683"/>
      <c r="E777" s="683"/>
      <c r="F777" s="683"/>
      <c r="G777" s="683"/>
      <c r="H777" s="682"/>
      <c r="I777" s="748"/>
      <c r="J777" s="748"/>
      <c r="K777" s="682"/>
      <c r="L777" s="682"/>
      <c r="M777" s="682"/>
      <c r="N777" s="682"/>
      <c r="O777" s="682"/>
      <c r="P777" s="682"/>
      <c r="Q777" s="682"/>
      <c r="R777" s="682"/>
      <c r="S777" s="682"/>
      <c r="T777" s="682"/>
      <c r="U777" s="682"/>
      <c r="V777" s="682"/>
      <c r="W777" s="682"/>
      <c r="X777" s="682"/>
      <c r="Y777" s="682"/>
      <c r="Z777" s="682"/>
    </row>
    <row r="778" spans="1:26" ht="15">
      <c r="A778" s="682"/>
      <c r="B778" s="683"/>
      <c r="C778" s="684"/>
      <c r="D778" s="683"/>
      <c r="E778" s="683"/>
      <c r="F778" s="683"/>
      <c r="G778" s="683"/>
      <c r="H778" s="682"/>
      <c r="I778" s="748"/>
      <c r="J778" s="748"/>
      <c r="K778" s="682"/>
      <c r="L778" s="682"/>
      <c r="M778" s="682"/>
      <c r="N778" s="682"/>
      <c r="O778" s="682"/>
      <c r="P778" s="682"/>
      <c r="Q778" s="682"/>
      <c r="R778" s="682"/>
      <c r="S778" s="682"/>
      <c r="T778" s="682"/>
      <c r="U778" s="682"/>
      <c r="V778" s="682"/>
      <c r="W778" s="682"/>
      <c r="X778" s="682"/>
      <c r="Y778" s="682"/>
      <c r="Z778" s="682"/>
    </row>
    <row r="779" spans="1:26" ht="15">
      <c r="A779" s="682"/>
      <c r="B779" s="683"/>
      <c r="C779" s="684"/>
      <c r="D779" s="683"/>
      <c r="E779" s="683"/>
      <c r="F779" s="683"/>
      <c r="G779" s="683"/>
      <c r="H779" s="682"/>
      <c r="I779" s="748"/>
      <c r="J779" s="748"/>
      <c r="K779" s="682"/>
      <c r="L779" s="682"/>
      <c r="M779" s="682"/>
      <c r="N779" s="682"/>
      <c r="O779" s="682"/>
      <c r="P779" s="682"/>
      <c r="Q779" s="682"/>
      <c r="R779" s="682"/>
      <c r="S779" s="682"/>
      <c r="T779" s="682"/>
      <c r="U779" s="682"/>
      <c r="V779" s="682"/>
      <c r="W779" s="682"/>
      <c r="X779" s="682"/>
      <c r="Y779" s="682"/>
      <c r="Z779" s="682"/>
    </row>
    <row r="780" spans="1:26" ht="15">
      <c r="A780" s="682"/>
      <c r="B780" s="683"/>
      <c r="C780" s="684"/>
      <c r="D780" s="683"/>
      <c r="E780" s="683"/>
      <c r="F780" s="683"/>
      <c r="G780" s="683"/>
      <c r="H780" s="682"/>
      <c r="I780" s="748"/>
      <c r="J780" s="748"/>
      <c r="K780" s="682"/>
      <c r="L780" s="682"/>
      <c r="M780" s="682"/>
      <c r="N780" s="682"/>
      <c r="O780" s="682"/>
      <c r="P780" s="682"/>
      <c r="Q780" s="682"/>
      <c r="R780" s="682"/>
      <c r="S780" s="682"/>
      <c r="T780" s="682"/>
      <c r="U780" s="682"/>
      <c r="V780" s="682"/>
      <c r="W780" s="682"/>
      <c r="X780" s="682"/>
      <c r="Y780" s="682"/>
      <c r="Z780" s="682"/>
    </row>
    <row r="781" spans="1:26" ht="15">
      <c r="A781" s="682"/>
      <c r="B781" s="683"/>
      <c r="C781" s="684"/>
      <c r="D781" s="683"/>
      <c r="E781" s="683"/>
      <c r="F781" s="683"/>
      <c r="G781" s="683"/>
      <c r="H781" s="682"/>
      <c r="I781" s="748"/>
      <c r="J781" s="748"/>
      <c r="K781" s="682"/>
      <c r="L781" s="682"/>
      <c r="M781" s="682"/>
      <c r="N781" s="682"/>
      <c r="O781" s="682"/>
      <c r="P781" s="682"/>
      <c r="Q781" s="682"/>
      <c r="R781" s="682"/>
      <c r="S781" s="682"/>
      <c r="T781" s="682"/>
      <c r="U781" s="682"/>
      <c r="V781" s="682"/>
      <c r="W781" s="682"/>
      <c r="X781" s="682"/>
      <c r="Y781" s="682"/>
      <c r="Z781" s="682"/>
    </row>
    <row r="782" spans="1:26" ht="15">
      <c r="A782" s="682"/>
      <c r="B782" s="683"/>
      <c r="C782" s="684"/>
      <c r="D782" s="683"/>
      <c r="E782" s="683"/>
      <c r="F782" s="683"/>
      <c r="G782" s="683"/>
      <c r="H782" s="682"/>
      <c r="I782" s="748"/>
      <c r="J782" s="748"/>
      <c r="K782" s="682"/>
      <c r="L782" s="682"/>
      <c r="M782" s="682"/>
      <c r="N782" s="682"/>
      <c r="O782" s="682"/>
      <c r="P782" s="682"/>
      <c r="Q782" s="682"/>
      <c r="R782" s="682"/>
      <c r="S782" s="682"/>
      <c r="T782" s="682"/>
      <c r="U782" s="682"/>
      <c r="V782" s="682"/>
      <c r="W782" s="682"/>
      <c r="X782" s="682"/>
      <c r="Y782" s="682"/>
      <c r="Z782" s="682"/>
    </row>
    <row r="783" spans="1:26" ht="15">
      <c r="A783" s="682"/>
      <c r="B783" s="683"/>
      <c r="C783" s="684"/>
      <c r="D783" s="683"/>
      <c r="E783" s="683"/>
      <c r="F783" s="683"/>
      <c r="G783" s="683"/>
      <c r="H783" s="682"/>
      <c r="I783" s="748"/>
      <c r="J783" s="748"/>
      <c r="K783" s="682"/>
      <c r="L783" s="682"/>
      <c r="M783" s="682"/>
      <c r="N783" s="682"/>
      <c r="O783" s="682"/>
      <c r="P783" s="682"/>
      <c r="Q783" s="682"/>
      <c r="R783" s="682"/>
      <c r="S783" s="682"/>
      <c r="T783" s="682"/>
      <c r="U783" s="682"/>
      <c r="V783" s="682"/>
      <c r="W783" s="682"/>
      <c r="X783" s="682"/>
      <c r="Y783" s="682"/>
      <c r="Z783" s="682"/>
    </row>
    <row r="784" spans="1:26" ht="15">
      <c r="A784" s="682"/>
      <c r="B784" s="683"/>
      <c r="C784" s="684"/>
      <c r="D784" s="683"/>
      <c r="E784" s="683"/>
      <c r="F784" s="683"/>
      <c r="G784" s="683"/>
      <c r="H784" s="682"/>
      <c r="I784" s="748"/>
      <c r="J784" s="748"/>
      <c r="K784" s="682"/>
      <c r="L784" s="682"/>
      <c r="M784" s="682"/>
      <c r="N784" s="682"/>
      <c r="O784" s="682"/>
      <c r="P784" s="682"/>
      <c r="Q784" s="682"/>
      <c r="R784" s="682"/>
      <c r="S784" s="682"/>
      <c r="T784" s="682"/>
      <c r="U784" s="682"/>
      <c r="V784" s="682"/>
      <c r="W784" s="682"/>
      <c r="X784" s="682"/>
      <c r="Y784" s="682"/>
      <c r="Z784" s="682"/>
    </row>
    <row r="785" spans="1:26" ht="15">
      <c r="A785" s="682"/>
      <c r="B785" s="683"/>
      <c r="C785" s="684"/>
      <c r="D785" s="683"/>
      <c r="E785" s="683"/>
      <c r="F785" s="683"/>
      <c r="G785" s="683"/>
      <c r="H785" s="682"/>
      <c r="I785" s="748"/>
      <c r="J785" s="748"/>
      <c r="K785" s="682"/>
      <c r="L785" s="682"/>
      <c r="M785" s="682"/>
      <c r="N785" s="682"/>
      <c r="O785" s="682"/>
      <c r="P785" s="682"/>
      <c r="Q785" s="682"/>
      <c r="R785" s="682"/>
      <c r="S785" s="682"/>
      <c r="T785" s="682"/>
      <c r="U785" s="682"/>
      <c r="V785" s="682"/>
      <c r="W785" s="682"/>
      <c r="X785" s="682"/>
      <c r="Y785" s="682"/>
      <c r="Z785" s="682"/>
    </row>
    <row r="786" spans="1:26" ht="15">
      <c r="A786" s="682"/>
      <c r="B786" s="683"/>
      <c r="C786" s="684"/>
      <c r="D786" s="683"/>
      <c r="E786" s="683"/>
      <c r="F786" s="683"/>
      <c r="G786" s="683"/>
      <c r="H786" s="682"/>
      <c r="I786" s="748"/>
      <c r="J786" s="748"/>
      <c r="K786" s="682"/>
      <c r="L786" s="682"/>
      <c r="M786" s="682"/>
      <c r="N786" s="682"/>
      <c r="O786" s="682"/>
      <c r="P786" s="682"/>
      <c r="Q786" s="682"/>
      <c r="R786" s="682"/>
      <c r="S786" s="682"/>
      <c r="T786" s="682"/>
      <c r="U786" s="682"/>
      <c r="V786" s="682"/>
      <c r="W786" s="682"/>
      <c r="X786" s="682"/>
      <c r="Y786" s="682"/>
      <c r="Z786" s="682"/>
    </row>
    <row r="787" spans="1:26" ht="15">
      <c r="A787" s="682"/>
      <c r="B787" s="683"/>
      <c r="C787" s="684"/>
      <c r="D787" s="683"/>
      <c r="E787" s="683"/>
      <c r="F787" s="683"/>
      <c r="G787" s="683"/>
      <c r="H787" s="682"/>
      <c r="I787" s="748"/>
      <c r="J787" s="748"/>
      <c r="K787" s="682"/>
      <c r="L787" s="682"/>
      <c r="M787" s="682"/>
      <c r="N787" s="682"/>
      <c r="O787" s="682"/>
      <c r="P787" s="682"/>
      <c r="Q787" s="682"/>
      <c r="R787" s="682"/>
      <c r="S787" s="682"/>
      <c r="T787" s="682"/>
      <c r="U787" s="682"/>
      <c r="V787" s="682"/>
      <c r="W787" s="682"/>
      <c r="X787" s="682"/>
      <c r="Y787" s="682"/>
      <c r="Z787" s="682"/>
    </row>
    <row r="788" spans="1:26" ht="15">
      <c r="A788" s="682"/>
      <c r="B788" s="683"/>
      <c r="C788" s="684"/>
      <c r="D788" s="683"/>
      <c r="E788" s="683"/>
      <c r="F788" s="683"/>
      <c r="G788" s="683"/>
      <c r="H788" s="682"/>
      <c r="I788" s="748"/>
      <c r="J788" s="748"/>
      <c r="K788" s="682"/>
      <c r="L788" s="682"/>
      <c r="M788" s="682"/>
      <c r="N788" s="682"/>
      <c r="O788" s="682"/>
      <c r="P788" s="682"/>
      <c r="Q788" s="682"/>
      <c r="R788" s="682"/>
      <c r="S788" s="682"/>
      <c r="T788" s="682"/>
      <c r="U788" s="682"/>
      <c r="V788" s="682"/>
      <c r="W788" s="682"/>
      <c r="X788" s="682"/>
      <c r="Y788" s="682"/>
      <c r="Z788" s="682"/>
    </row>
    <row r="789" spans="1:26" ht="15">
      <c r="A789" s="682"/>
      <c r="B789" s="683"/>
      <c r="C789" s="684"/>
      <c r="D789" s="683"/>
      <c r="E789" s="683"/>
      <c r="F789" s="683"/>
      <c r="G789" s="683"/>
      <c r="H789" s="682"/>
      <c r="I789" s="748"/>
      <c r="J789" s="748"/>
      <c r="K789" s="682"/>
      <c r="L789" s="682"/>
      <c r="M789" s="682"/>
      <c r="N789" s="682"/>
      <c r="O789" s="682"/>
      <c r="P789" s="682"/>
      <c r="Q789" s="682"/>
      <c r="R789" s="682"/>
      <c r="S789" s="682"/>
      <c r="T789" s="682"/>
      <c r="U789" s="682"/>
      <c r="V789" s="682"/>
      <c r="W789" s="682"/>
      <c r="X789" s="682"/>
      <c r="Y789" s="682"/>
      <c r="Z789" s="682"/>
    </row>
    <row r="790" spans="1:26" ht="15">
      <c r="A790" s="682"/>
      <c r="B790" s="683"/>
      <c r="C790" s="684"/>
      <c r="D790" s="683"/>
      <c r="E790" s="683"/>
      <c r="F790" s="683"/>
      <c r="G790" s="683"/>
      <c r="H790" s="682"/>
      <c r="I790" s="748"/>
      <c r="J790" s="748"/>
      <c r="K790" s="682"/>
      <c r="L790" s="682"/>
      <c r="M790" s="682"/>
      <c r="N790" s="682"/>
      <c r="O790" s="682"/>
      <c r="P790" s="682"/>
      <c r="Q790" s="682"/>
      <c r="R790" s="682"/>
      <c r="S790" s="682"/>
      <c r="T790" s="682"/>
      <c r="U790" s="682"/>
      <c r="V790" s="682"/>
      <c r="W790" s="682"/>
      <c r="X790" s="682"/>
      <c r="Y790" s="682"/>
      <c r="Z790" s="682"/>
    </row>
    <row r="791" spans="1:26" ht="15">
      <c r="A791" s="682"/>
      <c r="B791" s="683"/>
      <c r="C791" s="684"/>
      <c r="D791" s="683"/>
      <c r="E791" s="683"/>
      <c r="F791" s="683"/>
      <c r="G791" s="683"/>
      <c r="H791" s="682"/>
      <c r="I791" s="748"/>
      <c r="J791" s="748"/>
      <c r="K791" s="682"/>
      <c r="L791" s="682"/>
      <c r="M791" s="682"/>
      <c r="N791" s="682"/>
      <c r="O791" s="682"/>
      <c r="P791" s="682"/>
      <c r="Q791" s="682"/>
      <c r="R791" s="682"/>
      <c r="S791" s="682"/>
      <c r="T791" s="682"/>
      <c r="U791" s="682"/>
      <c r="V791" s="682"/>
      <c r="W791" s="682"/>
      <c r="X791" s="682"/>
      <c r="Y791" s="682"/>
      <c r="Z791" s="682"/>
    </row>
    <row r="792" spans="1:26" ht="15">
      <c r="A792" s="682"/>
      <c r="B792" s="683"/>
      <c r="C792" s="684"/>
      <c r="D792" s="683"/>
      <c r="E792" s="683"/>
      <c r="F792" s="683"/>
      <c r="G792" s="683"/>
      <c r="H792" s="682"/>
      <c r="I792" s="748"/>
      <c r="J792" s="748"/>
      <c r="K792" s="682"/>
      <c r="L792" s="682"/>
      <c r="M792" s="682"/>
      <c r="N792" s="682"/>
      <c r="O792" s="682"/>
      <c r="P792" s="682"/>
      <c r="Q792" s="682"/>
      <c r="R792" s="682"/>
      <c r="S792" s="682"/>
      <c r="T792" s="682"/>
      <c r="U792" s="682"/>
      <c r="V792" s="682"/>
      <c r="W792" s="682"/>
      <c r="X792" s="682"/>
      <c r="Y792" s="682"/>
      <c r="Z792" s="682"/>
    </row>
    <row r="793" spans="1:26" ht="15">
      <c r="A793" s="682"/>
      <c r="B793" s="683"/>
      <c r="C793" s="684"/>
      <c r="D793" s="683"/>
      <c r="E793" s="683"/>
      <c r="F793" s="683"/>
      <c r="G793" s="683"/>
      <c r="H793" s="682"/>
      <c r="I793" s="748"/>
      <c r="J793" s="748"/>
      <c r="K793" s="682"/>
      <c r="L793" s="682"/>
      <c r="M793" s="682"/>
      <c r="N793" s="682"/>
      <c r="O793" s="682"/>
      <c r="P793" s="682"/>
      <c r="Q793" s="682"/>
      <c r="R793" s="682"/>
      <c r="S793" s="682"/>
      <c r="T793" s="682"/>
      <c r="U793" s="682"/>
      <c r="V793" s="682"/>
      <c r="W793" s="682"/>
      <c r="X793" s="682"/>
      <c r="Y793" s="682"/>
      <c r="Z793" s="682"/>
    </row>
    <row r="794" spans="1:26" ht="15">
      <c r="A794" s="682"/>
      <c r="B794" s="683"/>
      <c r="C794" s="684"/>
      <c r="D794" s="683"/>
      <c r="E794" s="683"/>
      <c r="F794" s="683"/>
      <c r="G794" s="683"/>
      <c r="H794" s="682"/>
      <c r="I794" s="748"/>
      <c r="J794" s="748"/>
      <c r="K794" s="682"/>
      <c r="L794" s="682"/>
      <c r="M794" s="682"/>
      <c r="N794" s="682"/>
      <c r="O794" s="682"/>
      <c r="P794" s="682"/>
      <c r="Q794" s="682"/>
      <c r="R794" s="682"/>
      <c r="S794" s="682"/>
      <c r="T794" s="682"/>
      <c r="U794" s="682"/>
      <c r="V794" s="682"/>
      <c r="W794" s="682"/>
      <c r="X794" s="682"/>
      <c r="Y794" s="682"/>
      <c r="Z794" s="682"/>
    </row>
    <row r="795" spans="1:26" ht="15">
      <c r="A795" s="682"/>
      <c r="B795" s="683"/>
      <c r="C795" s="684"/>
      <c r="D795" s="683"/>
      <c r="E795" s="683"/>
      <c r="F795" s="683"/>
      <c r="G795" s="683"/>
      <c r="H795" s="682"/>
      <c r="I795" s="748"/>
      <c r="J795" s="748"/>
      <c r="K795" s="682"/>
      <c r="L795" s="682"/>
      <c r="M795" s="682"/>
      <c r="N795" s="682"/>
      <c r="O795" s="682"/>
      <c r="P795" s="682"/>
      <c r="Q795" s="682"/>
      <c r="R795" s="682"/>
      <c r="S795" s="682"/>
      <c r="T795" s="682"/>
      <c r="U795" s="682"/>
      <c r="V795" s="682"/>
      <c r="W795" s="682"/>
      <c r="X795" s="682"/>
      <c r="Y795" s="682"/>
      <c r="Z795" s="682"/>
    </row>
    <row r="796" spans="1:26" ht="15">
      <c r="A796" s="682"/>
      <c r="B796" s="683"/>
      <c r="C796" s="684"/>
      <c r="D796" s="683"/>
      <c r="E796" s="683"/>
      <c r="F796" s="683"/>
      <c r="G796" s="683"/>
      <c r="H796" s="682"/>
      <c r="I796" s="748"/>
      <c r="J796" s="748"/>
      <c r="K796" s="682"/>
      <c r="L796" s="682"/>
      <c r="M796" s="682"/>
      <c r="N796" s="682"/>
      <c r="O796" s="682"/>
      <c r="P796" s="682"/>
      <c r="Q796" s="682"/>
      <c r="R796" s="682"/>
      <c r="S796" s="682"/>
      <c r="T796" s="682"/>
      <c r="U796" s="682"/>
      <c r="V796" s="682"/>
      <c r="W796" s="682"/>
      <c r="X796" s="682"/>
      <c r="Y796" s="682"/>
      <c r="Z796" s="682"/>
    </row>
    <row r="797" spans="1:26" ht="15">
      <c r="A797" s="682"/>
      <c r="B797" s="683"/>
      <c r="C797" s="684"/>
      <c r="D797" s="683"/>
      <c r="E797" s="683"/>
      <c r="F797" s="683"/>
      <c r="G797" s="683"/>
      <c r="H797" s="682"/>
      <c r="I797" s="748"/>
      <c r="J797" s="748"/>
      <c r="K797" s="682"/>
      <c r="L797" s="682"/>
      <c r="M797" s="682"/>
      <c r="N797" s="682"/>
      <c r="O797" s="682"/>
      <c r="P797" s="682"/>
      <c r="Q797" s="682"/>
      <c r="R797" s="682"/>
      <c r="S797" s="682"/>
      <c r="T797" s="682"/>
      <c r="U797" s="682"/>
      <c r="V797" s="682"/>
      <c r="W797" s="682"/>
      <c r="X797" s="682"/>
      <c r="Y797" s="682"/>
      <c r="Z797" s="682"/>
    </row>
    <row r="798" spans="1:26" ht="15">
      <c r="A798" s="682"/>
      <c r="B798" s="683"/>
      <c r="C798" s="684"/>
      <c r="D798" s="683"/>
      <c r="E798" s="683"/>
      <c r="F798" s="683"/>
      <c r="G798" s="683"/>
      <c r="H798" s="682"/>
      <c r="I798" s="748"/>
      <c r="J798" s="748"/>
      <c r="K798" s="682"/>
      <c r="L798" s="682"/>
      <c r="M798" s="682"/>
      <c r="N798" s="682"/>
      <c r="O798" s="682"/>
      <c r="P798" s="682"/>
      <c r="Q798" s="682"/>
      <c r="R798" s="682"/>
      <c r="S798" s="682"/>
      <c r="T798" s="682"/>
      <c r="U798" s="682"/>
      <c r="V798" s="682"/>
      <c r="W798" s="682"/>
      <c r="X798" s="682"/>
      <c r="Y798" s="682"/>
      <c r="Z798" s="682"/>
    </row>
    <row r="799" spans="1:26" ht="15">
      <c r="A799" s="682"/>
      <c r="B799" s="683"/>
      <c r="C799" s="684"/>
      <c r="D799" s="683"/>
      <c r="E799" s="683"/>
      <c r="F799" s="683"/>
      <c r="G799" s="683"/>
      <c r="H799" s="682"/>
      <c r="I799" s="748"/>
      <c r="J799" s="748"/>
      <c r="K799" s="682"/>
      <c r="L799" s="682"/>
      <c r="M799" s="682"/>
      <c r="N799" s="682"/>
      <c r="O799" s="682"/>
      <c r="P799" s="682"/>
      <c r="Q799" s="682"/>
      <c r="R799" s="682"/>
      <c r="S799" s="682"/>
      <c r="T799" s="682"/>
      <c r="U799" s="682"/>
      <c r="V799" s="682"/>
      <c r="W799" s="682"/>
      <c r="X799" s="682"/>
      <c r="Y799" s="682"/>
      <c r="Z799" s="682"/>
    </row>
    <row r="800" spans="1:26" ht="15">
      <c r="A800" s="682"/>
      <c r="B800" s="683"/>
      <c r="C800" s="684"/>
      <c r="D800" s="683"/>
      <c r="E800" s="683"/>
      <c r="F800" s="683"/>
      <c r="G800" s="683"/>
      <c r="H800" s="682"/>
      <c r="I800" s="748"/>
      <c r="J800" s="748"/>
      <c r="K800" s="682"/>
      <c r="L800" s="682"/>
      <c r="M800" s="682"/>
      <c r="N800" s="682"/>
      <c r="O800" s="682"/>
      <c r="P800" s="682"/>
      <c r="Q800" s="682"/>
      <c r="R800" s="682"/>
      <c r="S800" s="682"/>
      <c r="T800" s="682"/>
      <c r="U800" s="682"/>
      <c r="V800" s="682"/>
      <c r="W800" s="682"/>
      <c r="X800" s="682"/>
      <c r="Y800" s="682"/>
      <c r="Z800" s="682"/>
    </row>
    <row r="801" spans="1:26" ht="15">
      <c r="A801" s="682"/>
      <c r="B801" s="683"/>
      <c r="C801" s="684"/>
      <c r="D801" s="683"/>
      <c r="E801" s="683"/>
      <c r="F801" s="683"/>
      <c r="G801" s="683"/>
      <c r="H801" s="682"/>
      <c r="I801" s="748"/>
      <c r="J801" s="748"/>
      <c r="K801" s="682"/>
      <c r="L801" s="682"/>
      <c r="M801" s="682"/>
      <c r="N801" s="682"/>
      <c r="O801" s="682"/>
      <c r="P801" s="682"/>
      <c r="Q801" s="682"/>
      <c r="R801" s="682"/>
      <c r="S801" s="682"/>
      <c r="T801" s="682"/>
      <c r="U801" s="682"/>
      <c r="V801" s="682"/>
      <c r="W801" s="682"/>
      <c r="X801" s="682"/>
      <c r="Y801" s="682"/>
      <c r="Z801" s="682"/>
    </row>
    <row r="802" spans="1:26" ht="15">
      <c r="A802" s="682"/>
      <c r="B802" s="683"/>
      <c r="C802" s="684"/>
      <c r="D802" s="683"/>
      <c r="E802" s="683"/>
      <c r="F802" s="683"/>
      <c r="G802" s="683"/>
      <c r="H802" s="682"/>
      <c r="I802" s="748"/>
      <c r="J802" s="748"/>
      <c r="K802" s="682"/>
      <c r="L802" s="682"/>
      <c r="M802" s="682"/>
      <c r="N802" s="682"/>
      <c r="O802" s="682"/>
      <c r="P802" s="682"/>
      <c r="Q802" s="682"/>
      <c r="R802" s="682"/>
      <c r="S802" s="682"/>
      <c r="T802" s="682"/>
      <c r="U802" s="682"/>
      <c r="V802" s="682"/>
      <c r="W802" s="682"/>
      <c r="X802" s="682"/>
      <c r="Y802" s="682"/>
      <c r="Z802" s="682"/>
    </row>
    <row r="803" spans="1:26" ht="15">
      <c r="A803" s="682"/>
      <c r="B803" s="683"/>
      <c r="C803" s="684"/>
      <c r="D803" s="683"/>
      <c r="E803" s="683"/>
      <c r="F803" s="683"/>
      <c r="G803" s="683"/>
      <c r="H803" s="682"/>
      <c r="I803" s="748"/>
      <c r="J803" s="748"/>
      <c r="K803" s="682"/>
      <c r="L803" s="682"/>
      <c r="M803" s="682"/>
      <c r="N803" s="682"/>
      <c r="O803" s="682"/>
      <c r="P803" s="682"/>
      <c r="Q803" s="682"/>
      <c r="R803" s="682"/>
      <c r="S803" s="682"/>
      <c r="T803" s="682"/>
      <c r="U803" s="682"/>
      <c r="V803" s="682"/>
      <c r="W803" s="682"/>
      <c r="X803" s="682"/>
      <c r="Y803" s="682"/>
      <c r="Z803" s="682"/>
    </row>
    <row r="804" spans="1:26" ht="15">
      <c r="A804" s="682"/>
      <c r="B804" s="683"/>
      <c r="C804" s="684"/>
      <c r="D804" s="683"/>
      <c r="E804" s="683"/>
      <c r="F804" s="683"/>
      <c r="G804" s="683"/>
      <c r="H804" s="682"/>
      <c r="I804" s="748"/>
      <c r="J804" s="748"/>
      <c r="K804" s="682"/>
      <c r="L804" s="682"/>
      <c r="M804" s="682"/>
      <c r="N804" s="682"/>
      <c r="O804" s="682"/>
      <c r="P804" s="682"/>
      <c r="Q804" s="682"/>
      <c r="R804" s="682"/>
      <c r="S804" s="682"/>
      <c r="T804" s="682"/>
      <c r="U804" s="682"/>
      <c r="V804" s="682"/>
      <c r="W804" s="682"/>
      <c r="X804" s="682"/>
      <c r="Y804" s="682"/>
      <c r="Z804" s="682"/>
    </row>
    <row r="805" spans="1:26" ht="15">
      <c r="A805" s="682"/>
      <c r="B805" s="683"/>
      <c r="C805" s="684"/>
      <c r="D805" s="683"/>
      <c r="E805" s="683"/>
      <c r="F805" s="683"/>
      <c r="G805" s="683"/>
      <c r="H805" s="682"/>
      <c r="I805" s="748"/>
      <c r="J805" s="748"/>
      <c r="K805" s="682"/>
      <c r="L805" s="682"/>
      <c r="M805" s="682"/>
      <c r="N805" s="682"/>
      <c r="O805" s="682"/>
      <c r="P805" s="682"/>
      <c r="Q805" s="682"/>
      <c r="R805" s="682"/>
      <c r="S805" s="682"/>
      <c r="T805" s="682"/>
      <c r="U805" s="682"/>
      <c r="V805" s="682"/>
      <c r="W805" s="682"/>
      <c r="X805" s="682"/>
      <c r="Y805" s="682"/>
      <c r="Z805" s="682"/>
    </row>
    <row r="806" spans="1:26" ht="15">
      <c r="A806" s="682"/>
      <c r="B806" s="683"/>
      <c r="C806" s="684"/>
      <c r="D806" s="683"/>
      <c r="E806" s="683"/>
      <c r="F806" s="683"/>
      <c r="G806" s="683"/>
      <c r="H806" s="682"/>
      <c r="I806" s="748"/>
      <c r="J806" s="748"/>
      <c r="K806" s="682"/>
      <c r="L806" s="682"/>
      <c r="M806" s="682"/>
      <c r="N806" s="682"/>
      <c r="O806" s="682"/>
      <c r="P806" s="682"/>
      <c r="Q806" s="682"/>
      <c r="R806" s="682"/>
      <c r="S806" s="682"/>
      <c r="T806" s="682"/>
      <c r="U806" s="682"/>
      <c r="V806" s="682"/>
      <c r="W806" s="682"/>
      <c r="X806" s="682"/>
      <c r="Y806" s="682"/>
      <c r="Z806" s="682"/>
    </row>
    <row r="807" spans="1:26" ht="15">
      <c r="A807" s="682"/>
      <c r="B807" s="683"/>
      <c r="C807" s="684"/>
      <c r="D807" s="683"/>
      <c r="E807" s="683"/>
      <c r="F807" s="683"/>
      <c r="G807" s="683"/>
      <c r="H807" s="682"/>
      <c r="I807" s="748"/>
      <c r="J807" s="748"/>
      <c r="K807" s="682"/>
      <c r="L807" s="682"/>
      <c r="M807" s="682"/>
      <c r="N807" s="682"/>
      <c r="O807" s="682"/>
      <c r="P807" s="682"/>
      <c r="Q807" s="682"/>
      <c r="R807" s="682"/>
      <c r="S807" s="682"/>
      <c r="T807" s="682"/>
      <c r="U807" s="682"/>
      <c r="V807" s="682"/>
      <c r="W807" s="682"/>
      <c r="X807" s="682"/>
      <c r="Y807" s="682"/>
      <c r="Z807" s="682"/>
    </row>
    <row r="808" spans="1:26" ht="15">
      <c r="A808" s="682"/>
      <c r="B808" s="683"/>
      <c r="C808" s="684"/>
      <c r="D808" s="683"/>
      <c r="E808" s="683"/>
      <c r="F808" s="683"/>
      <c r="G808" s="683"/>
      <c r="H808" s="682"/>
      <c r="I808" s="748"/>
      <c r="J808" s="748"/>
      <c r="K808" s="682"/>
      <c r="L808" s="682"/>
      <c r="M808" s="682"/>
      <c r="N808" s="682"/>
      <c r="O808" s="682"/>
      <c r="P808" s="682"/>
      <c r="Q808" s="682"/>
      <c r="R808" s="682"/>
      <c r="S808" s="682"/>
      <c r="T808" s="682"/>
      <c r="U808" s="682"/>
      <c r="V808" s="682"/>
      <c r="W808" s="682"/>
      <c r="X808" s="682"/>
      <c r="Y808" s="682"/>
      <c r="Z808" s="682"/>
    </row>
    <row r="809" spans="1:26" ht="15">
      <c r="A809" s="682"/>
      <c r="B809" s="683"/>
      <c r="C809" s="684"/>
      <c r="D809" s="683"/>
      <c r="E809" s="683"/>
      <c r="F809" s="683"/>
      <c r="G809" s="683"/>
      <c r="H809" s="682"/>
      <c r="I809" s="748"/>
      <c r="J809" s="748"/>
      <c r="K809" s="682"/>
      <c r="L809" s="682"/>
      <c r="M809" s="682"/>
      <c r="N809" s="682"/>
      <c r="O809" s="682"/>
      <c r="P809" s="682"/>
      <c r="Q809" s="682"/>
      <c r="R809" s="682"/>
      <c r="S809" s="682"/>
      <c r="T809" s="682"/>
      <c r="U809" s="682"/>
      <c r="V809" s="682"/>
      <c r="W809" s="682"/>
      <c r="X809" s="682"/>
      <c r="Y809" s="682"/>
      <c r="Z809" s="682"/>
    </row>
    <row r="810" spans="1:26" ht="15">
      <c r="A810" s="682"/>
      <c r="B810" s="683"/>
      <c r="C810" s="684"/>
      <c r="D810" s="683"/>
      <c r="E810" s="683"/>
      <c r="F810" s="683"/>
      <c r="G810" s="683"/>
      <c r="H810" s="682"/>
      <c r="I810" s="748"/>
      <c r="J810" s="748"/>
      <c r="K810" s="682"/>
      <c r="L810" s="682"/>
      <c r="M810" s="682"/>
      <c r="N810" s="682"/>
      <c r="O810" s="682"/>
      <c r="P810" s="682"/>
      <c r="Q810" s="682"/>
      <c r="R810" s="682"/>
      <c r="S810" s="682"/>
      <c r="T810" s="682"/>
      <c r="U810" s="682"/>
      <c r="V810" s="682"/>
      <c r="W810" s="682"/>
      <c r="X810" s="682"/>
      <c r="Y810" s="682"/>
      <c r="Z810" s="682"/>
    </row>
    <row r="811" spans="1:26" ht="15">
      <c r="A811" s="682"/>
      <c r="B811" s="683"/>
      <c r="C811" s="684"/>
      <c r="D811" s="683"/>
      <c r="E811" s="683"/>
      <c r="F811" s="683"/>
      <c r="G811" s="683"/>
      <c r="H811" s="682"/>
      <c r="I811" s="748"/>
      <c r="J811" s="748"/>
      <c r="K811" s="682"/>
      <c r="L811" s="682"/>
      <c r="M811" s="682"/>
      <c r="N811" s="682"/>
      <c r="O811" s="682"/>
      <c r="P811" s="682"/>
      <c r="Q811" s="682"/>
      <c r="R811" s="682"/>
      <c r="S811" s="682"/>
      <c r="T811" s="682"/>
      <c r="U811" s="682"/>
      <c r="V811" s="682"/>
      <c r="W811" s="682"/>
      <c r="X811" s="682"/>
      <c r="Y811" s="682"/>
      <c r="Z811" s="682"/>
    </row>
    <row r="812" spans="1:26" ht="15">
      <c r="A812" s="682"/>
      <c r="B812" s="683"/>
      <c r="C812" s="684"/>
      <c r="D812" s="683"/>
      <c r="E812" s="683"/>
      <c r="F812" s="683"/>
      <c r="G812" s="683"/>
      <c r="H812" s="682"/>
      <c r="I812" s="748"/>
      <c r="J812" s="748"/>
      <c r="K812" s="682"/>
      <c r="L812" s="682"/>
      <c r="M812" s="682"/>
      <c r="N812" s="682"/>
      <c r="O812" s="682"/>
      <c r="P812" s="682"/>
      <c r="Q812" s="682"/>
      <c r="R812" s="682"/>
      <c r="S812" s="682"/>
      <c r="T812" s="682"/>
      <c r="U812" s="682"/>
      <c r="V812" s="682"/>
      <c r="W812" s="682"/>
      <c r="X812" s="682"/>
      <c r="Y812" s="682"/>
      <c r="Z812" s="682"/>
    </row>
    <row r="813" spans="1:26" ht="15">
      <c r="A813" s="682"/>
      <c r="B813" s="683"/>
      <c r="C813" s="684"/>
      <c r="D813" s="683"/>
      <c r="E813" s="683"/>
      <c r="F813" s="683"/>
      <c r="G813" s="683"/>
      <c r="H813" s="682"/>
      <c r="I813" s="748"/>
      <c r="J813" s="748"/>
      <c r="K813" s="682"/>
      <c r="L813" s="682"/>
      <c r="M813" s="682"/>
      <c r="N813" s="682"/>
      <c r="O813" s="682"/>
      <c r="P813" s="682"/>
      <c r="Q813" s="682"/>
      <c r="R813" s="682"/>
      <c r="S813" s="682"/>
      <c r="T813" s="682"/>
      <c r="U813" s="682"/>
      <c r="V813" s="682"/>
      <c r="W813" s="682"/>
      <c r="X813" s="682"/>
      <c r="Y813" s="682"/>
      <c r="Z813" s="682"/>
    </row>
    <row r="814" spans="1:26" ht="15">
      <c r="A814" s="682"/>
      <c r="B814" s="683"/>
      <c r="C814" s="684"/>
      <c r="D814" s="683"/>
      <c r="E814" s="683"/>
      <c r="F814" s="683"/>
      <c r="G814" s="683"/>
      <c r="H814" s="682"/>
      <c r="I814" s="748"/>
      <c r="J814" s="748"/>
      <c r="K814" s="682"/>
      <c r="L814" s="682"/>
      <c r="M814" s="682"/>
      <c r="N814" s="682"/>
      <c r="O814" s="682"/>
      <c r="P814" s="682"/>
      <c r="Q814" s="682"/>
      <c r="R814" s="682"/>
      <c r="S814" s="682"/>
      <c r="T814" s="682"/>
      <c r="U814" s="682"/>
      <c r="V814" s="682"/>
      <c r="W814" s="682"/>
      <c r="X814" s="682"/>
      <c r="Y814" s="682"/>
      <c r="Z814" s="682"/>
    </row>
    <row r="815" spans="1:26" ht="15">
      <c r="A815" s="682"/>
      <c r="B815" s="683"/>
      <c r="C815" s="684"/>
      <c r="D815" s="683"/>
      <c r="E815" s="683"/>
      <c r="F815" s="683"/>
      <c r="G815" s="683"/>
      <c r="H815" s="682"/>
      <c r="I815" s="748"/>
      <c r="J815" s="748"/>
      <c r="K815" s="682"/>
      <c r="L815" s="682"/>
      <c r="M815" s="682"/>
      <c r="N815" s="682"/>
      <c r="O815" s="682"/>
      <c r="P815" s="682"/>
      <c r="Q815" s="682"/>
      <c r="R815" s="682"/>
      <c r="S815" s="682"/>
      <c r="T815" s="682"/>
      <c r="U815" s="682"/>
      <c r="V815" s="682"/>
      <c r="W815" s="682"/>
      <c r="X815" s="682"/>
      <c r="Y815" s="682"/>
      <c r="Z815" s="682"/>
    </row>
    <row r="816" spans="1:26" ht="15">
      <c r="A816" s="682"/>
      <c r="B816" s="683"/>
      <c r="C816" s="684"/>
      <c r="D816" s="683"/>
      <c r="E816" s="683"/>
      <c r="F816" s="683"/>
      <c r="G816" s="683"/>
      <c r="H816" s="682"/>
      <c r="I816" s="748"/>
      <c r="J816" s="748"/>
      <c r="K816" s="682"/>
      <c r="L816" s="682"/>
      <c r="M816" s="682"/>
      <c r="N816" s="682"/>
      <c r="O816" s="682"/>
      <c r="P816" s="682"/>
      <c r="Q816" s="682"/>
      <c r="R816" s="682"/>
      <c r="S816" s="682"/>
      <c r="T816" s="682"/>
      <c r="U816" s="682"/>
      <c r="V816" s="682"/>
      <c r="W816" s="682"/>
      <c r="X816" s="682"/>
      <c r="Y816" s="682"/>
      <c r="Z816" s="682"/>
    </row>
    <row r="817" spans="1:26" ht="15">
      <c r="A817" s="682"/>
      <c r="B817" s="683"/>
      <c r="C817" s="684"/>
      <c r="D817" s="683"/>
      <c r="E817" s="683"/>
      <c r="F817" s="683"/>
      <c r="G817" s="683"/>
      <c r="H817" s="682"/>
      <c r="I817" s="748"/>
      <c r="J817" s="748"/>
      <c r="K817" s="682"/>
      <c r="L817" s="682"/>
      <c r="M817" s="682"/>
      <c r="N817" s="682"/>
      <c r="O817" s="682"/>
      <c r="P817" s="682"/>
      <c r="Q817" s="682"/>
      <c r="R817" s="682"/>
      <c r="S817" s="682"/>
      <c r="T817" s="682"/>
      <c r="U817" s="682"/>
      <c r="V817" s="682"/>
      <c r="W817" s="682"/>
      <c r="X817" s="682"/>
      <c r="Y817" s="682"/>
      <c r="Z817" s="682"/>
    </row>
    <row r="818" spans="1:26" ht="15">
      <c r="A818" s="682"/>
      <c r="B818" s="683"/>
      <c r="C818" s="684"/>
      <c r="D818" s="683"/>
      <c r="E818" s="683"/>
      <c r="F818" s="683"/>
      <c r="G818" s="683"/>
      <c r="H818" s="682"/>
      <c r="I818" s="748"/>
      <c r="J818" s="748"/>
      <c r="K818" s="682"/>
      <c r="L818" s="682"/>
      <c r="M818" s="682"/>
      <c r="N818" s="682"/>
      <c r="O818" s="682"/>
      <c r="P818" s="682"/>
      <c r="Q818" s="682"/>
      <c r="R818" s="682"/>
      <c r="S818" s="682"/>
      <c r="T818" s="682"/>
      <c r="U818" s="682"/>
      <c r="V818" s="682"/>
      <c r="W818" s="682"/>
      <c r="X818" s="682"/>
      <c r="Y818" s="682"/>
      <c r="Z818" s="682"/>
    </row>
    <row r="819" spans="1:26" ht="15">
      <c r="A819" s="682"/>
      <c r="B819" s="683"/>
      <c r="C819" s="684"/>
      <c r="D819" s="683"/>
      <c r="E819" s="683"/>
      <c r="F819" s="683"/>
      <c r="G819" s="683"/>
      <c r="H819" s="682"/>
      <c r="I819" s="748"/>
      <c r="J819" s="748"/>
      <c r="K819" s="682"/>
      <c r="L819" s="682"/>
      <c r="M819" s="682"/>
      <c r="N819" s="682"/>
      <c r="O819" s="682"/>
      <c r="P819" s="682"/>
      <c r="Q819" s="682"/>
      <c r="R819" s="682"/>
      <c r="S819" s="682"/>
      <c r="T819" s="682"/>
      <c r="U819" s="682"/>
      <c r="V819" s="682"/>
      <c r="W819" s="682"/>
      <c r="X819" s="682"/>
      <c r="Y819" s="682"/>
      <c r="Z819" s="682"/>
    </row>
    <row r="820" spans="1:26" ht="15">
      <c r="A820" s="682"/>
      <c r="B820" s="683"/>
      <c r="C820" s="684"/>
      <c r="D820" s="683"/>
      <c r="E820" s="683"/>
      <c r="F820" s="683"/>
      <c r="G820" s="683"/>
      <c r="H820" s="682"/>
      <c r="I820" s="748"/>
      <c r="J820" s="748"/>
      <c r="K820" s="682"/>
      <c r="L820" s="682"/>
      <c r="M820" s="682"/>
      <c r="N820" s="682"/>
      <c r="O820" s="682"/>
      <c r="P820" s="682"/>
      <c r="Q820" s="682"/>
      <c r="R820" s="682"/>
      <c r="S820" s="682"/>
      <c r="T820" s="682"/>
      <c r="U820" s="682"/>
      <c r="V820" s="682"/>
      <c r="W820" s="682"/>
      <c r="X820" s="682"/>
      <c r="Y820" s="682"/>
      <c r="Z820" s="682"/>
    </row>
    <row r="821" spans="1:26" ht="15">
      <c r="A821" s="682"/>
      <c r="B821" s="683"/>
      <c r="C821" s="684"/>
      <c r="D821" s="683"/>
      <c r="E821" s="683"/>
      <c r="F821" s="683"/>
      <c r="G821" s="683"/>
      <c r="H821" s="682"/>
      <c r="I821" s="748"/>
      <c r="J821" s="748"/>
      <c r="K821" s="682"/>
      <c r="L821" s="682"/>
      <c r="M821" s="682"/>
      <c r="N821" s="682"/>
      <c r="O821" s="682"/>
      <c r="P821" s="682"/>
      <c r="Q821" s="682"/>
      <c r="R821" s="682"/>
      <c r="S821" s="682"/>
      <c r="T821" s="682"/>
      <c r="U821" s="682"/>
      <c r="V821" s="682"/>
      <c r="W821" s="682"/>
      <c r="X821" s="682"/>
      <c r="Y821" s="682"/>
      <c r="Z821" s="682"/>
    </row>
    <row r="822" spans="1:26" ht="15">
      <c r="A822" s="682"/>
      <c r="B822" s="683"/>
      <c r="C822" s="684"/>
      <c r="D822" s="683"/>
      <c r="E822" s="683"/>
      <c r="F822" s="683"/>
      <c r="G822" s="683"/>
      <c r="H822" s="682"/>
      <c r="I822" s="748"/>
      <c r="J822" s="748"/>
      <c r="K822" s="682"/>
      <c r="L822" s="682"/>
      <c r="M822" s="682"/>
      <c r="N822" s="682"/>
      <c r="O822" s="682"/>
      <c r="P822" s="682"/>
      <c r="Q822" s="682"/>
      <c r="R822" s="682"/>
      <c r="S822" s="682"/>
      <c r="T822" s="682"/>
      <c r="U822" s="682"/>
      <c r="V822" s="682"/>
      <c r="W822" s="682"/>
      <c r="X822" s="682"/>
      <c r="Y822" s="682"/>
      <c r="Z822" s="682"/>
    </row>
    <row r="823" spans="1:26" ht="15">
      <c r="A823" s="682"/>
      <c r="B823" s="683"/>
      <c r="C823" s="684"/>
      <c r="D823" s="683"/>
      <c r="E823" s="683"/>
      <c r="F823" s="683"/>
      <c r="G823" s="683"/>
      <c r="H823" s="682"/>
      <c r="I823" s="748"/>
      <c r="J823" s="748"/>
      <c r="K823" s="682"/>
      <c r="L823" s="682"/>
      <c r="M823" s="682"/>
      <c r="N823" s="682"/>
      <c r="O823" s="682"/>
      <c r="P823" s="682"/>
      <c r="Q823" s="682"/>
      <c r="R823" s="682"/>
      <c r="S823" s="682"/>
      <c r="T823" s="682"/>
      <c r="U823" s="682"/>
      <c r="V823" s="682"/>
      <c r="W823" s="682"/>
      <c r="X823" s="682"/>
      <c r="Y823" s="682"/>
      <c r="Z823" s="682"/>
    </row>
    <row r="824" spans="1:26" ht="15">
      <c r="A824" s="682"/>
      <c r="B824" s="683"/>
      <c r="C824" s="684"/>
      <c r="D824" s="683"/>
      <c r="E824" s="683"/>
      <c r="F824" s="683"/>
      <c r="G824" s="683"/>
      <c r="H824" s="682"/>
      <c r="I824" s="748"/>
      <c r="J824" s="748"/>
      <c r="K824" s="682"/>
      <c r="L824" s="682"/>
      <c r="M824" s="682"/>
      <c r="N824" s="682"/>
      <c r="O824" s="682"/>
      <c r="P824" s="682"/>
      <c r="Q824" s="682"/>
      <c r="R824" s="682"/>
      <c r="S824" s="682"/>
      <c r="T824" s="682"/>
      <c r="U824" s="682"/>
      <c r="V824" s="682"/>
      <c r="W824" s="682"/>
      <c r="X824" s="682"/>
      <c r="Y824" s="682"/>
      <c r="Z824" s="682"/>
    </row>
    <row r="825" spans="1:26" ht="15">
      <c r="A825" s="682"/>
      <c r="B825" s="683"/>
      <c r="C825" s="684"/>
      <c r="D825" s="683"/>
      <c r="E825" s="683"/>
      <c r="F825" s="683"/>
      <c r="G825" s="683"/>
      <c r="H825" s="682"/>
      <c r="I825" s="748"/>
      <c r="J825" s="748"/>
      <c r="K825" s="682"/>
      <c r="L825" s="682"/>
      <c r="M825" s="682"/>
      <c r="N825" s="682"/>
      <c r="O825" s="682"/>
      <c r="P825" s="682"/>
      <c r="Q825" s="682"/>
      <c r="R825" s="682"/>
      <c r="S825" s="682"/>
      <c r="T825" s="682"/>
      <c r="U825" s="682"/>
      <c r="V825" s="682"/>
      <c r="W825" s="682"/>
      <c r="X825" s="682"/>
      <c r="Y825" s="682"/>
      <c r="Z825" s="682"/>
    </row>
    <row r="826" spans="1:26" ht="15">
      <c r="A826" s="682"/>
      <c r="B826" s="683"/>
      <c r="C826" s="684"/>
      <c r="D826" s="683"/>
      <c r="E826" s="683"/>
      <c r="F826" s="683"/>
      <c r="G826" s="683"/>
      <c r="H826" s="682"/>
      <c r="I826" s="748"/>
      <c r="J826" s="748"/>
      <c r="K826" s="682"/>
      <c r="L826" s="682"/>
      <c r="M826" s="682"/>
      <c r="N826" s="682"/>
      <c r="O826" s="682"/>
      <c r="P826" s="682"/>
      <c r="Q826" s="682"/>
      <c r="R826" s="682"/>
      <c r="S826" s="682"/>
      <c r="T826" s="682"/>
      <c r="U826" s="682"/>
      <c r="V826" s="682"/>
      <c r="W826" s="682"/>
      <c r="X826" s="682"/>
      <c r="Y826" s="682"/>
      <c r="Z826" s="682"/>
    </row>
    <row r="827" spans="1:26" ht="15">
      <c r="A827" s="682"/>
      <c r="B827" s="683"/>
      <c r="C827" s="684"/>
      <c r="D827" s="683"/>
      <c r="E827" s="683"/>
      <c r="F827" s="683"/>
      <c r="G827" s="683"/>
      <c r="H827" s="682"/>
      <c r="I827" s="748"/>
      <c r="J827" s="748"/>
      <c r="K827" s="682"/>
      <c r="L827" s="682"/>
      <c r="M827" s="682"/>
      <c r="N827" s="682"/>
      <c r="O827" s="682"/>
      <c r="P827" s="682"/>
      <c r="Q827" s="682"/>
      <c r="R827" s="682"/>
      <c r="S827" s="682"/>
      <c r="T827" s="682"/>
      <c r="U827" s="682"/>
      <c r="V827" s="682"/>
      <c r="W827" s="682"/>
      <c r="X827" s="682"/>
      <c r="Y827" s="682"/>
      <c r="Z827" s="682"/>
    </row>
    <row r="828" spans="1:26" ht="15">
      <c r="A828" s="682"/>
      <c r="B828" s="683"/>
      <c r="C828" s="684"/>
      <c r="D828" s="683"/>
      <c r="E828" s="683"/>
      <c r="F828" s="683"/>
      <c r="G828" s="683"/>
      <c r="H828" s="682"/>
      <c r="I828" s="748"/>
      <c r="J828" s="748"/>
      <c r="K828" s="682"/>
      <c r="L828" s="682"/>
      <c r="M828" s="682"/>
      <c r="N828" s="682"/>
      <c r="O828" s="682"/>
      <c r="P828" s="682"/>
      <c r="Q828" s="682"/>
      <c r="R828" s="682"/>
      <c r="S828" s="682"/>
      <c r="T828" s="682"/>
      <c r="U828" s="682"/>
      <c r="V828" s="682"/>
      <c r="W828" s="682"/>
      <c r="X828" s="682"/>
      <c r="Y828" s="682"/>
      <c r="Z828" s="682"/>
    </row>
    <row r="829" spans="1:26" ht="15">
      <c r="A829" s="682"/>
      <c r="B829" s="683"/>
      <c r="C829" s="684"/>
      <c r="D829" s="683"/>
      <c r="E829" s="683"/>
      <c r="F829" s="683"/>
      <c r="G829" s="683"/>
      <c r="H829" s="682"/>
      <c r="I829" s="748"/>
      <c r="J829" s="748"/>
      <c r="K829" s="682"/>
      <c r="L829" s="682"/>
      <c r="M829" s="682"/>
      <c r="N829" s="682"/>
      <c r="O829" s="682"/>
      <c r="P829" s="682"/>
      <c r="Q829" s="682"/>
      <c r="R829" s="682"/>
      <c r="S829" s="682"/>
      <c r="T829" s="682"/>
      <c r="U829" s="682"/>
      <c r="V829" s="682"/>
      <c r="W829" s="682"/>
      <c r="X829" s="682"/>
      <c r="Y829" s="682"/>
      <c r="Z829" s="682"/>
    </row>
    <row r="830" spans="1:26" ht="15">
      <c r="A830" s="682"/>
      <c r="B830" s="683"/>
      <c r="C830" s="684"/>
      <c r="D830" s="683"/>
      <c r="E830" s="683"/>
      <c r="F830" s="683"/>
      <c r="G830" s="683"/>
      <c r="H830" s="682"/>
      <c r="I830" s="748"/>
      <c r="J830" s="748"/>
      <c r="K830" s="682"/>
      <c r="L830" s="682"/>
      <c r="M830" s="682"/>
      <c r="N830" s="682"/>
      <c r="O830" s="682"/>
      <c r="P830" s="682"/>
      <c r="Q830" s="682"/>
      <c r="R830" s="682"/>
      <c r="S830" s="682"/>
      <c r="T830" s="682"/>
      <c r="U830" s="682"/>
      <c r="V830" s="682"/>
      <c r="W830" s="682"/>
      <c r="X830" s="682"/>
      <c r="Y830" s="682"/>
      <c r="Z830" s="682"/>
    </row>
    <row r="831" spans="1:26" ht="15">
      <c r="A831" s="682"/>
      <c r="B831" s="683"/>
      <c r="C831" s="684"/>
      <c r="D831" s="683"/>
      <c r="E831" s="683"/>
      <c r="F831" s="683"/>
      <c r="G831" s="683"/>
      <c r="H831" s="682"/>
      <c r="I831" s="748"/>
      <c r="J831" s="748"/>
      <c r="K831" s="682"/>
      <c r="L831" s="682"/>
      <c r="M831" s="682"/>
      <c r="N831" s="682"/>
      <c r="O831" s="682"/>
      <c r="P831" s="682"/>
      <c r="Q831" s="682"/>
      <c r="R831" s="682"/>
      <c r="S831" s="682"/>
      <c r="T831" s="682"/>
      <c r="U831" s="682"/>
      <c r="V831" s="682"/>
      <c r="W831" s="682"/>
      <c r="X831" s="682"/>
      <c r="Y831" s="682"/>
      <c r="Z831" s="682"/>
    </row>
    <row r="832" spans="1:26" ht="15">
      <c r="A832" s="682"/>
      <c r="B832" s="683"/>
      <c r="C832" s="684"/>
      <c r="D832" s="683"/>
      <c r="E832" s="683"/>
      <c r="F832" s="683"/>
      <c r="G832" s="683"/>
      <c r="H832" s="682"/>
      <c r="I832" s="748"/>
      <c r="J832" s="748"/>
      <c r="K832" s="682"/>
      <c r="L832" s="682"/>
      <c r="M832" s="682"/>
      <c r="N832" s="682"/>
      <c r="O832" s="682"/>
      <c r="P832" s="682"/>
      <c r="Q832" s="682"/>
      <c r="R832" s="682"/>
      <c r="S832" s="682"/>
      <c r="T832" s="682"/>
      <c r="U832" s="682"/>
      <c r="V832" s="682"/>
      <c r="W832" s="682"/>
      <c r="X832" s="682"/>
      <c r="Y832" s="682"/>
      <c r="Z832" s="682"/>
    </row>
    <row r="833" spans="1:26" ht="15">
      <c r="A833" s="682"/>
      <c r="B833" s="683"/>
      <c r="C833" s="684"/>
      <c r="D833" s="683"/>
      <c r="E833" s="683"/>
      <c r="F833" s="683"/>
      <c r="G833" s="683"/>
      <c r="H833" s="682"/>
      <c r="I833" s="748"/>
      <c r="J833" s="748"/>
      <c r="K833" s="682"/>
      <c r="L833" s="682"/>
      <c r="M833" s="682"/>
      <c r="N833" s="682"/>
      <c r="O833" s="682"/>
      <c r="P833" s="682"/>
      <c r="Q833" s="682"/>
      <c r="R833" s="682"/>
      <c r="S833" s="682"/>
      <c r="T833" s="682"/>
      <c r="U833" s="682"/>
      <c r="V833" s="682"/>
      <c r="W833" s="682"/>
      <c r="X833" s="682"/>
      <c r="Y833" s="682"/>
      <c r="Z833" s="682"/>
    </row>
    <row r="834" spans="1:26" ht="15">
      <c r="A834" s="682"/>
      <c r="B834" s="683"/>
      <c r="C834" s="684"/>
      <c r="D834" s="683"/>
      <c r="E834" s="683"/>
      <c r="F834" s="683"/>
      <c r="G834" s="683"/>
      <c r="H834" s="682"/>
      <c r="I834" s="748"/>
      <c r="J834" s="748"/>
      <c r="K834" s="682"/>
      <c r="L834" s="682"/>
      <c r="M834" s="682"/>
      <c r="N834" s="682"/>
      <c r="O834" s="682"/>
      <c r="P834" s="682"/>
      <c r="Q834" s="682"/>
      <c r="R834" s="682"/>
      <c r="S834" s="682"/>
      <c r="T834" s="682"/>
      <c r="U834" s="682"/>
      <c r="V834" s="682"/>
      <c r="W834" s="682"/>
      <c r="X834" s="682"/>
      <c r="Y834" s="682"/>
      <c r="Z834" s="682"/>
    </row>
    <row r="835" spans="1:26" ht="15">
      <c r="A835" s="682"/>
      <c r="B835" s="683"/>
      <c r="C835" s="684"/>
      <c r="D835" s="683"/>
      <c r="E835" s="683"/>
      <c r="F835" s="683"/>
      <c r="G835" s="683"/>
      <c r="H835" s="682"/>
      <c r="I835" s="748"/>
      <c r="J835" s="748"/>
      <c r="K835" s="682"/>
      <c r="L835" s="682"/>
      <c r="M835" s="682"/>
      <c r="N835" s="682"/>
      <c r="O835" s="682"/>
      <c r="P835" s="682"/>
      <c r="Q835" s="682"/>
      <c r="R835" s="682"/>
      <c r="S835" s="682"/>
      <c r="T835" s="682"/>
      <c r="U835" s="682"/>
      <c r="V835" s="682"/>
      <c r="W835" s="682"/>
      <c r="X835" s="682"/>
      <c r="Y835" s="682"/>
      <c r="Z835" s="682"/>
    </row>
    <row r="836" spans="1:26" ht="15">
      <c r="A836" s="682"/>
      <c r="B836" s="683"/>
      <c r="C836" s="684"/>
      <c r="D836" s="683"/>
      <c r="E836" s="683"/>
      <c r="F836" s="683"/>
      <c r="G836" s="683"/>
      <c r="H836" s="682"/>
      <c r="I836" s="748"/>
      <c r="J836" s="748"/>
      <c r="K836" s="682"/>
      <c r="L836" s="682"/>
      <c r="M836" s="682"/>
      <c r="N836" s="682"/>
      <c r="O836" s="682"/>
      <c r="P836" s="682"/>
      <c r="Q836" s="682"/>
      <c r="R836" s="682"/>
      <c r="S836" s="682"/>
      <c r="T836" s="682"/>
      <c r="U836" s="682"/>
      <c r="V836" s="682"/>
      <c r="W836" s="682"/>
      <c r="X836" s="682"/>
      <c r="Y836" s="682"/>
      <c r="Z836" s="682"/>
    </row>
    <row r="837" spans="1:26" ht="15">
      <c r="A837" s="682"/>
      <c r="B837" s="683"/>
      <c r="C837" s="684"/>
      <c r="D837" s="683"/>
      <c r="E837" s="683"/>
      <c r="F837" s="683"/>
      <c r="G837" s="683"/>
      <c r="H837" s="682"/>
      <c r="I837" s="748"/>
      <c r="J837" s="748"/>
      <c r="K837" s="682"/>
      <c r="L837" s="682"/>
      <c r="M837" s="682"/>
      <c r="N837" s="682"/>
      <c r="O837" s="682"/>
      <c r="P837" s="682"/>
      <c r="Q837" s="682"/>
      <c r="R837" s="682"/>
      <c r="S837" s="682"/>
      <c r="T837" s="682"/>
      <c r="U837" s="682"/>
      <c r="V837" s="682"/>
      <c r="W837" s="682"/>
      <c r="X837" s="682"/>
      <c r="Y837" s="682"/>
      <c r="Z837" s="682"/>
    </row>
    <row r="838" spans="1:26" ht="15">
      <c r="A838" s="682"/>
      <c r="B838" s="683"/>
      <c r="C838" s="684"/>
      <c r="D838" s="683"/>
      <c r="E838" s="683"/>
      <c r="F838" s="683"/>
      <c r="G838" s="683"/>
      <c r="H838" s="682"/>
      <c r="I838" s="748"/>
      <c r="J838" s="748"/>
      <c r="K838" s="682"/>
      <c r="L838" s="682"/>
      <c r="M838" s="682"/>
      <c r="N838" s="682"/>
      <c r="O838" s="682"/>
      <c r="P838" s="682"/>
      <c r="Q838" s="682"/>
      <c r="R838" s="682"/>
      <c r="S838" s="682"/>
      <c r="T838" s="682"/>
      <c r="U838" s="682"/>
      <c r="V838" s="682"/>
      <c r="W838" s="682"/>
      <c r="X838" s="682"/>
      <c r="Y838" s="682"/>
      <c r="Z838" s="682"/>
    </row>
    <row r="839" spans="1:26" ht="15">
      <c r="A839" s="682"/>
      <c r="B839" s="683"/>
      <c r="C839" s="684"/>
      <c r="D839" s="683"/>
      <c r="E839" s="683"/>
      <c r="F839" s="683"/>
      <c r="G839" s="683"/>
      <c r="H839" s="682"/>
      <c r="I839" s="748"/>
      <c r="J839" s="748"/>
      <c r="K839" s="682"/>
      <c r="L839" s="682"/>
      <c r="M839" s="682"/>
      <c r="N839" s="682"/>
      <c r="O839" s="682"/>
      <c r="P839" s="682"/>
      <c r="Q839" s="682"/>
      <c r="R839" s="682"/>
      <c r="S839" s="682"/>
      <c r="T839" s="682"/>
      <c r="U839" s="682"/>
      <c r="V839" s="682"/>
      <c r="W839" s="682"/>
      <c r="X839" s="682"/>
      <c r="Y839" s="682"/>
      <c r="Z839" s="682"/>
    </row>
    <row r="840" spans="1:26" ht="15">
      <c r="A840" s="682"/>
      <c r="B840" s="683"/>
      <c r="C840" s="684"/>
      <c r="D840" s="683"/>
      <c r="E840" s="683"/>
      <c r="F840" s="683"/>
      <c r="G840" s="683"/>
      <c r="H840" s="682"/>
      <c r="I840" s="748"/>
      <c r="J840" s="748"/>
      <c r="K840" s="682"/>
      <c r="L840" s="682"/>
      <c r="M840" s="682"/>
      <c r="N840" s="682"/>
      <c r="O840" s="682"/>
      <c r="P840" s="682"/>
      <c r="Q840" s="682"/>
      <c r="R840" s="682"/>
      <c r="S840" s="682"/>
      <c r="T840" s="682"/>
      <c r="U840" s="682"/>
      <c r="V840" s="682"/>
      <c r="W840" s="682"/>
      <c r="X840" s="682"/>
      <c r="Y840" s="682"/>
      <c r="Z840" s="682"/>
    </row>
    <row r="841" spans="1:26" ht="15">
      <c r="A841" s="682"/>
      <c r="B841" s="683"/>
      <c r="C841" s="684"/>
      <c r="D841" s="683"/>
      <c r="E841" s="683"/>
      <c r="F841" s="683"/>
      <c r="G841" s="683"/>
      <c r="H841" s="682"/>
      <c r="I841" s="748"/>
      <c r="J841" s="748"/>
      <c r="K841" s="682"/>
      <c r="L841" s="682"/>
      <c r="M841" s="682"/>
      <c r="N841" s="682"/>
      <c r="O841" s="682"/>
      <c r="P841" s="682"/>
      <c r="Q841" s="682"/>
      <c r="R841" s="682"/>
      <c r="S841" s="682"/>
      <c r="T841" s="682"/>
      <c r="U841" s="682"/>
      <c r="V841" s="682"/>
      <c r="W841" s="682"/>
      <c r="X841" s="682"/>
      <c r="Y841" s="682"/>
      <c r="Z841" s="682"/>
    </row>
    <row r="842" spans="1:26" ht="15">
      <c r="A842" s="682"/>
      <c r="B842" s="683"/>
      <c r="C842" s="684"/>
      <c r="D842" s="683"/>
      <c r="E842" s="683"/>
      <c r="F842" s="683"/>
      <c r="G842" s="683"/>
      <c r="H842" s="682"/>
      <c r="I842" s="748"/>
      <c r="J842" s="748"/>
      <c r="K842" s="682"/>
      <c r="L842" s="682"/>
      <c r="M842" s="682"/>
      <c r="N842" s="682"/>
      <c r="O842" s="682"/>
      <c r="P842" s="682"/>
      <c r="Q842" s="682"/>
      <c r="R842" s="682"/>
      <c r="S842" s="682"/>
      <c r="T842" s="682"/>
      <c r="U842" s="682"/>
      <c r="V842" s="682"/>
      <c r="W842" s="682"/>
      <c r="X842" s="682"/>
      <c r="Y842" s="682"/>
      <c r="Z842" s="682"/>
    </row>
    <row r="843" spans="1:26" ht="15">
      <c r="A843" s="682"/>
      <c r="B843" s="683"/>
      <c r="C843" s="684"/>
      <c r="D843" s="683"/>
      <c r="E843" s="683"/>
      <c r="F843" s="683"/>
      <c r="G843" s="683"/>
      <c r="H843" s="682"/>
      <c r="I843" s="748"/>
      <c r="J843" s="748"/>
      <c r="K843" s="682"/>
      <c r="L843" s="682"/>
      <c r="M843" s="682"/>
      <c r="N843" s="682"/>
      <c r="O843" s="682"/>
      <c r="P843" s="682"/>
      <c r="Q843" s="682"/>
      <c r="R843" s="682"/>
      <c r="S843" s="682"/>
      <c r="T843" s="682"/>
      <c r="U843" s="682"/>
      <c r="V843" s="682"/>
      <c r="W843" s="682"/>
      <c r="X843" s="682"/>
      <c r="Y843" s="682"/>
      <c r="Z843" s="682"/>
    </row>
    <row r="844" spans="1:26" ht="15">
      <c r="A844" s="682"/>
      <c r="B844" s="683"/>
      <c r="C844" s="684"/>
      <c r="D844" s="683"/>
      <c r="E844" s="683"/>
      <c r="F844" s="683"/>
      <c r="G844" s="683"/>
      <c r="H844" s="682"/>
      <c r="I844" s="748"/>
      <c r="J844" s="748"/>
      <c r="K844" s="682"/>
      <c r="L844" s="682"/>
      <c r="M844" s="682"/>
      <c r="N844" s="682"/>
      <c r="O844" s="682"/>
      <c r="P844" s="682"/>
      <c r="Q844" s="682"/>
      <c r="R844" s="682"/>
      <c r="S844" s="682"/>
      <c r="T844" s="682"/>
      <c r="U844" s="682"/>
      <c r="V844" s="682"/>
      <c r="W844" s="682"/>
      <c r="X844" s="682"/>
      <c r="Y844" s="682"/>
      <c r="Z844" s="682"/>
    </row>
    <row r="845" spans="1:26" ht="15">
      <c r="A845" s="682"/>
      <c r="B845" s="683"/>
      <c r="C845" s="684"/>
      <c r="D845" s="683"/>
      <c r="E845" s="683"/>
      <c r="F845" s="683"/>
      <c r="G845" s="683"/>
      <c r="H845" s="682"/>
      <c r="I845" s="748"/>
      <c r="J845" s="748"/>
      <c r="K845" s="682"/>
      <c r="L845" s="682"/>
      <c r="M845" s="682"/>
      <c r="N845" s="682"/>
      <c r="O845" s="682"/>
      <c r="P845" s="682"/>
      <c r="Q845" s="682"/>
      <c r="R845" s="682"/>
      <c r="S845" s="682"/>
      <c r="T845" s="682"/>
      <c r="U845" s="682"/>
      <c r="V845" s="682"/>
      <c r="W845" s="682"/>
      <c r="X845" s="682"/>
      <c r="Y845" s="682"/>
      <c r="Z845" s="682"/>
    </row>
    <row r="846" spans="1:26" ht="15">
      <c r="A846" s="682"/>
      <c r="B846" s="683"/>
      <c r="C846" s="684"/>
      <c r="D846" s="683"/>
      <c r="E846" s="683"/>
      <c r="F846" s="683"/>
      <c r="G846" s="683"/>
      <c r="H846" s="682"/>
      <c r="I846" s="748"/>
      <c r="J846" s="748"/>
      <c r="K846" s="682"/>
      <c r="L846" s="682"/>
      <c r="M846" s="682"/>
      <c r="N846" s="682"/>
      <c r="O846" s="682"/>
      <c r="P846" s="682"/>
      <c r="Q846" s="682"/>
      <c r="R846" s="682"/>
      <c r="S846" s="682"/>
      <c r="T846" s="682"/>
      <c r="U846" s="682"/>
      <c r="V846" s="682"/>
      <c r="W846" s="682"/>
      <c r="X846" s="682"/>
      <c r="Y846" s="682"/>
      <c r="Z846" s="682"/>
    </row>
    <row r="847" spans="1:26" ht="15">
      <c r="A847" s="682"/>
      <c r="B847" s="683"/>
      <c r="C847" s="684"/>
      <c r="D847" s="683"/>
      <c r="E847" s="683"/>
      <c r="F847" s="683"/>
      <c r="G847" s="683"/>
      <c r="H847" s="682"/>
      <c r="I847" s="748"/>
      <c r="J847" s="748"/>
      <c r="K847" s="682"/>
      <c r="L847" s="682"/>
      <c r="M847" s="682"/>
      <c r="N847" s="682"/>
      <c r="O847" s="682"/>
      <c r="P847" s="682"/>
      <c r="Q847" s="682"/>
      <c r="R847" s="682"/>
      <c r="S847" s="682"/>
      <c r="T847" s="682"/>
      <c r="U847" s="682"/>
      <c r="V847" s="682"/>
      <c r="W847" s="682"/>
      <c r="X847" s="682"/>
      <c r="Y847" s="682"/>
      <c r="Z847" s="682"/>
    </row>
    <row r="848" spans="1:26" ht="15">
      <c r="A848" s="682"/>
      <c r="B848" s="683"/>
      <c r="C848" s="684"/>
      <c r="D848" s="683"/>
      <c r="E848" s="683"/>
      <c r="F848" s="683"/>
      <c r="G848" s="683"/>
      <c r="H848" s="682"/>
      <c r="I848" s="748"/>
      <c r="J848" s="748"/>
      <c r="K848" s="682"/>
      <c r="L848" s="682"/>
      <c r="M848" s="682"/>
      <c r="N848" s="682"/>
      <c r="O848" s="682"/>
      <c r="P848" s="682"/>
      <c r="Q848" s="682"/>
      <c r="R848" s="682"/>
      <c r="S848" s="682"/>
      <c r="T848" s="682"/>
      <c r="U848" s="682"/>
      <c r="V848" s="682"/>
      <c r="W848" s="682"/>
      <c r="X848" s="682"/>
      <c r="Y848" s="682"/>
      <c r="Z848" s="682"/>
    </row>
    <row r="849" spans="1:26" ht="15">
      <c r="A849" s="682"/>
      <c r="B849" s="683"/>
      <c r="C849" s="684"/>
      <c r="D849" s="683"/>
      <c r="E849" s="683"/>
      <c r="F849" s="683"/>
      <c r="G849" s="683"/>
      <c r="H849" s="682"/>
      <c r="I849" s="748"/>
      <c r="J849" s="748"/>
      <c r="K849" s="682"/>
      <c r="L849" s="682"/>
      <c r="M849" s="682"/>
      <c r="N849" s="682"/>
      <c r="O849" s="682"/>
      <c r="P849" s="682"/>
      <c r="Q849" s="682"/>
      <c r="R849" s="682"/>
      <c r="S849" s="682"/>
      <c r="T849" s="682"/>
      <c r="U849" s="682"/>
      <c r="V849" s="682"/>
      <c r="W849" s="682"/>
      <c r="X849" s="682"/>
      <c r="Y849" s="682"/>
      <c r="Z849" s="682"/>
    </row>
    <row r="850" spans="1:26" ht="15">
      <c r="A850" s="682"/>
      <c r="B850" s="683"/>
      <c r="C850" s="684"/>
      <c r="D850" s="683"/>
      <c r="E850" s="683"/>
      <c r="F850" s="683"/>
      <c r="G850" s="683"/>
      <c r="H850" s="682"/>
      <c r="I850" s="748"/>
      <c r="J850" s="748"/>
      <c r="K850" s="682"/>
      <c r="L850" s="682"/>
      <c r="M850" s="682"/>
      <c r="N850" s="682"/>
      <c r="O850" s="682"/>
      <c r="P850" s="682"/>
      <c r="Q850" s="682"/>
      <c r="R850" s="682"/>
      <c r="S850" s="682"/>
      <c r="T850" s="682"/>
      <c r="U850" s="682"/>
      <c r="V850" s="682"/>
      <c r="W850" s="682"/>
      <c r="X850" s="682"/>
      <c r="Y850" s="682"/>
      <c r="Z850" s="682"/>
    </row>
    <row r="851" spans="1:26" ht="15">
      <c r="A851" s="682"/>
      <c r="B851" s="683"/>
      <c r="C851" s="684"/>
      <c r="D851" s="683"/>
      <c r="E851" s="683"/>
      <c r="F851" s="683"/>
      <c r="G851" s="683"/>
      <c r="H851" s="682"/>
      <c r="I851" s="748"/>
      <c r="J851" s="748"/>
      <c r="K851" s="682"/>
      <c r="L851" s="682"/>
      <c r="M851" s="682"/>
      <c r="N851" s="682"/>
      <c r="O851" s="682"/>
      <c r="P851" s="682"/>
      <c r="Q851" s="682"/>
      <c r="R851" s="682"/>
      <c r="S851" s="682"/>
      <c r="T851" s="682"/>
      <c r="U851" s="682"/>
      <c r="V851" s="682"/>
      <c r="W851" s="682"/>
      <c r="X851" s="682"/>
      <c r="Y851" s="682"/>
      <c r="Z851" s="682"/>
    </row>
    <row r="852" spans="1:26" ht="15">
      <c r="A852" s="682"/>
      <c r="B852" s="683"/>
      <c r="C852" s="684"/>
      <c r="D852" s="683"/>
      <c r="E852" s="683"/>
      <c r="F852" s="683"/>
      <c r="G852" s="683"/>
      <c r="H852" s="682"/>
      <c r="I852" s="748"/>
      <c r="J852" s="748"/>
      <c r="K852" s="682"/>
      <c r="L852" s="682"/>
      <c r="M852" s="682"/>
      <c r="N852" s="682"/>
      <c r="O852" s="682"/>
      <c r="P852" s="682"/>
      <c r="Q852" s="682"/>
      <c r="R852" s="682"/>
      <c r="S852" s="682"/>
      <c r="T852" s="682"/>
      <c r="U852" s="682"/>
      <c r="V852" s="682"/>
      <c r="W852" s="682"/>
      <c r="X852" s="682"/>
      <c r="Y852" s="682"/>
      <c r="Z852" s="682"/>
    </row>
    <row r="853" spans="1:26" ht="15">
      <c r="A853" s="682"/>
      <c r="B853" s="683"/>
      <c r="C853" s="684"/>
      <c r="D853" s="683"/>
      <c r="E853" s="683"/>
      <c r="F853" s="683"/>
      <c r="G853" s="683"/>
      <c r="H853" s="682"/>
      <c r="I853" s="748"/>
      <c r="J853" s="748"/>
      <c r="K853" s="682"/>
      <c r="L853" s="682"/>
      <c r="M853" s="682"/>
      <c r="N853" s="682"/>
      <c r="O853" s="682"/>
      <c r="P853" s="682"/>
      <c r="Q853" s="682"/>
      <c r="R853" s="682"/>
      <c r="S853" s="682"/>
      <c r="T853" s="682"/>
      <c r="U853" s="682"/>
      <c r="V853" s="682"/>
      <c r="W853" s="682"/>
      <c r="X853" s="682"/>
      <c r="Y853" s="682"/>
      <c r="Z853" s="682"/>
    </row>
    <row r="854" spans="1:26" ht="15">
      <c r="A854" s="682"/>
      <c r="B854" s="683"/>
      <c r="C854" s="684"/>
      <c r="D854" s="683"/>
      <c r="E854" s="683"/>
      <c r="F854" s="683"/>
      <c r="G854" s="683"/>
      <c r="H854" s="682"/>
      <c r="I854" s="748"/>
      <c r="J854" s="748"/>
      <c r="K854" s="682"/>
      <c r="L854" s="682"/>
      <c r="M854" s="682"/>
      <c r="N854" s="682"/>
      <c r="O854" s="682"/>
      <c r="P854" s="682"/>
      <c r="Q854" s="682"/>
      <c r="R854" s="682"/>
      <c r="S854" s="682"/>
      <c r="T854" s="682"/>
      <c r="U854" s="682"/>
      <c r="V854" s="682"/>
      <c r="W854" s="682"/>
      <c r="X854" s="682"/>
      <c r="Y854" s="682"/>
      <c r="Z854" s="682"/>
    </row>
    <row r="855" spans="1:26" ht="15">
      <c r="A855" s="682"/>
      <c r="B855" s="683"/>
      <c r="C855" s="684"/>
      <c r="D855" s="683"/>
      <c r="E855" s="683"/>
      <c r="F855" s="683"/>
      <c r="G855" s="683"/>
      <c r="H855" s="682"/>
      <c r="I855" s="748"/>
      <c r="J855" s="748"/>
      <c r="K855" s="682"/>
      <c r="L855" s="682"/>
      <c r="M855" s="682"/>
      <c r="N855" s="682"/>
      <c r="O855" s="682"/>
      <c r="P855" s="682"/>
      <c r="Q855" s="682"/>
      <c r="R855" s="682"/>
      <c r="S855" s="682"/>
      <c r="T855" s="682"/>
      <c r="U855" s="682"/>
      <c r="V855" s="682"/>
      <c r="W855" s="682"/>
      <c r="X855" s="682"/>
      <c r="Y855" s="682"/>
      <c r="Z855" s="682"/>
    </row>
    <row r="856" spans="1:26" ht="15">
      <c r="A856" s="682"/>
      <c r="B856" s="683"/>
      <c r="C856" s="684"/>
      <c r="D856" s="683"/>
      <c r="E856" s="683"/>
      <c r="F856" s="683"/>
      <c r="G856" s="683"/>
      <c r="H856" s="682"/>
      <c r="I856" s="748"/>
      <c r="J856" s="748"/>
      <c r="K856" s="682"/>
      <c r="L856" s="682"/>
      <c r="M856" s="682"/>
      <c r="N856" s="682"/>
      <c r="O856" s="682"/>
      <c r="P856" s="682"/>
      <c r="Q856" s="682"/>
      <c r="R856" s="682"/>
      <c r="S856" s="682"/>
      <c r="T856" s="682"/>
      <c r="U856" s="682"/>
      <c r="V856" s="682"/>
      <c r="W856" s="682"/>
      <c r="X856" s="682"/>
      <c r="Y856" s="682"/>
      <c r="Z856" s="682"/>
    </row>
    <row r="857" spans="1:26" ht="15">
      <c r="A857" s="682"/>
      <c r="B857" s="683"/>
      <c r="C857" s="684"/>
      <c r="D857" s="683"/>
      <c r="E857" s="683"/>
      <c r="F857" s="683"/>
      <c r="G857" s="683"/>
      <c r="H857" s="682"/>
      <c r="I857" s="748"/>
      <c r="J857" s="748"/>
      <c r="K857" s="682"/>
      <c r="L857" s="682"/>
      <c r="M857" s="682"/>
      <c r="N857" s="682"/>
      <c r="O857" s="682"/>
      <c r="P857" s="682"/>
      <c r="Q857" s="682"/>
      <c r="R857" s="682"/>
      <c r="S857" s="682"/>
      <c r="T857" s="682"/>
      <c r="U857" s="682"/>
      <c r="V857" s="682"/>
      <c r="W857" s="682"/>
      <c r="X857" s="682"/>
      <c r="Y857" s="682"/>
      <c r="Z857" s="682"/>
    </row>
    <row r="858" spans="1:26" ht="15">
      <c r="A858" s="682"/>
      <c r="B858" s="683"/>
      <c r="C858" s="684"/>
      <c r="D858" s="683"/>
      <c r="E858" s="683"/>
      <c r="F858" s="683"/>
      <c r="G858" s="683"/>
      <c r="H858" s="682"/>
      <c r="I858" s="748"/>
      <c r="J858" s="748"/>
      <c r="K858" s="682"/>
      <c r="L858" s="682"/>
      <c r="M858" s="682"/>
      <c r="N858" s="682"/>
      <c r="O858" s="682"/>
      <c r="P858" s="682"/>
      <c r="Q858" s="682"/>
      <c r="R858" s="682"/>
      <c r="S858" s="682"/>
      <c r="T858" s="682"/>
      <c r="U858" s="682"/>
      <c r="V858" s="682"/>
      <c r="W858" s="682"/>
      <c r="X858" s="682"/>
      <c r="Y858" s="682"/>
      <c r="Z858" s="682"/>
    </row>
    <row r="859" spans="1:26" ht="15">
      <c r="A859" s="682"/>
      <c r="B859" s="683"/>
      <c r="C859" s="684"/>
      <c r="D859" s="683"/>
      <c r="E859" s="683"/>
      <c r="F859" s="683"/>
      <c r="G859" s="683"/>
      <c r="H859" s="682"/>
      <c r="I859" s="748"/>
      <c r="J859" s="748"/>
      <c r="K859" s="682"/>
      <c r="L859" s="682"/>
      <c r="M859" s="682"/>
      <c r="N859" s="682"/>
      <c r="O859" s="682"/>
      <c r="P859" s="682"/>
      <c r="Q859" s="682"/>
      <c r="R859" s="682"/>
      <c r="S859" s="682"/>
      <c r="T859" s="682"/>
      <c r="U859" s="682"/>
      <c r="V859" s="682"/>
      <c r="W859" s="682"/>
      <c r="X859" s="682"/>
      <c r="Y859" s="682"/>
      <c r="Z859" s="682"/>
    </row>
    <row r="860" spans="1:26" ht="15">
      <c r="A860" s="682"/>
      <c r="B860" s="683"/>
      <c r="C860" s="684"/>
      <c r="D860" s="683"/>
      <c r="E860" s="683"/>
      <c r="F860" s="683"/>
      <c r="G860" s="683"/>
      <c r="H860" s="682"/>
      <c r="I860" s="748"/>
      <c r="J860" s="748"/>
      <c r="K860" s="682"/>
      <c r="L860" s="682"/>
      <c r="M860" s="682"/>
      <c r="N860" s="682"/>
      <c r="O860" s="682"/>
      <c r="P860" s="682"/>
      <c r="Q860" s="682"/>
      <c r="R860" s="682"/>
      <c r="S860" s="682"/>
      <c r="T860" s="682"/>
      <c r="U860" s="682"/>
      <c r="V860" s="682"/>
      <c r="W860" s="682"/>
      <c r="X860" s="682"/>
      <c r="Y860" s="682"/>
      <c r="Z860" s="682"/>
    </row>
    <row r="861" spans="1:26" ht="15">
      <c r="A861" s="682"/>
      <c r="B861" s="683"/>
      <c r="C861" s="684"/>
      <c r="D861" s="683"/>
      <c r="E861" s="683"/>
      <c r="F861" s="683"/>
      <c r="G861" s="683"/>
      <c r="H861" s="682"/>
      <c r="I861" s="748"/>
      <c r="J861" s="748"/>
      <c r="K861" s="682"/>
      <c r="L861" s="682"/>
      <c r="M861" s="682"/>
      <c r="N861" s="682"/>
      <c r="O861" s="682"/>
      <c r="P861" s="682"/>
      <c r="Q861" s="682"/>
      <c r="R861" s="682"/>
      <c r="S861" s="682"/>
      <c r="T861" s="682"/>
      <c r="U861" s="682"/>
      <c r="V861" s="682"/>
      <c r="W861" s="682"/>
      <c r="X861" s="682"/>
      <c r="Y861" s="682"/>
      <c r="Z861" s="682"/>
    </row>
    <row r="862" spans="1:26" ht="15">
      <c r="A862" s="682"/>
      <c r="B862" s="683"/>
      <c r="C862" s="684"/>
      <c r="D862" s="683"/>
      <c r="E862" s="683"/>
      <c r="F862" s="683"/>
      <c r="G862" s="683"/>
      <c r="H862" s="682"/>
      <c r="I862" s="748"/>
      <c r="J862" s="748"/>
      <c r="K862" s="682"/>
      <c r="L862" s="682"/>
      <c r="M862" s="682"/>
      <c r="N862" s="682"/>
      <c r="O862" s="682"/>
      <c r="P862" s="682"/>
      <c r="Q862" s="682"/>
      <c r="R862" s="682"/>
      <c r="S862" s="682"/>
      <c r="T862" s="682"/>
      <c r="U862" s="682"/>
      <c r="V862" s="682"/>
      <c r="W862" s="682"/>
      <c r="X862" s="682"/>
      <c r="Y862" s="682"/>
      <c r="Z862" s="682"/>
    </row>
    <row r="863" spans="1:26" ht="15">
      <c r="A863" s="682"/>
      <c r="B863" s="683"/>
      <c r="C863" s="684"/>
      <c r="D863" s="683"/>
      <c r="E863" s="683"/>
      <c r="F863" s="683"/>
      <c r="G863" s="683"/>
      <c r="H863" s="682"/>
      <c r="I863" s="748"/>
      <c r="J863" s="748"/>
      <c r="K863" s="682"/>
      <c r="L863" s="682"/>
      <c r="M863" s="682"/>
      <c r="N863" s="682"/>
      <c r="O863" s="682"/>
      <c r="P863" s="682"/>
      <c r="Q863" s="682"/>
      <c r="R863" s="682"/>
      <c r="S863" s="682"/>
      <c r="T863" s="682"/>
      <c r="U863" s="682"/>
      <c r="V863" s="682"/>
      <c r="W863" s="682"/>
      <c r="X863" s="682"/>
      <c r="Y863" s="682"/>
      <c r="Z863" s="682"/>
    </row>
    <row r="864" spans="1:26" ht="15">
      <c r="A864" s="682"/>
      <c r="B864" s="683"/>
      <c r="C864" s="684"/>
      <c r="D864" s="683"/>
      <c r="E864" s="683"/>
      <c r="F864" s="683"/>
      <c r="G864" s="683"/>
      <c r="H864" s="682"/>
      <c r="I864" s="748"/>
      <c r="J864" s="748"/>
      <c r="K864" s="682"/>
      <c r="L864" s="682"/>
      <c r="M864" s="682"/>
      <c r="N864" s="682"/>
      <c r="O864" s="682"/>
      <c r="P864" s="682"/>
      <c r="Q864" s="682"/>
      <c r="R864" s="682"/>
      <c r="S864" s="682"/>
      <c r="T864" s="682"/>
      <c r="U864" s="682"/>
      <c r="V864" s="682"/>
      <c r="W864" s="682"/>
      <c r="X864" s="682"/>
      <c r="Y864" s="682"/>
      <c r="Z864" s="682"/>
    </row>
    <row r="865" spans="1:26" ht="15">
      <c r="A865" s="682"/>
      <c r="B865" s="683"/>
      <c r="C865" s="684"/>
      <c r="D865" s="683"/>
      <c r="E865" s="683"/>
      <c r="F865" s="683"/>
      <c r="G865" s="683"/>
      <c r="H865" s="682"/>
      <c r="I865" s="748"/>
      <c r="J865" s="748"/>
      <c r="K865" s="682"/>
      <c r="L865" s="682"/>
      <c r="M865" s="682"/>
      <c r="N865" s="682"/>
      <c r="O865" s="682"/>
      <c r="P865" s="682"/>
      <c r="Q865" s="682"/>
      <c r="R865" s="682"/>
      <c r="S865" s="682"/>
      <c r="T865" s="682"/>
      <c r="U865" s="682"/>
      <c r="V865" s="682"/>
      <c r="W865" s="682"/>
      <c r="X865" s="682"/>
      <c r="Y865" s="682"/>
      <c r="Z865" s="682"/>
    </row>
    <row r="866" spans="1:26" ht="15">
      <c r="A866" s="682"/>
      <c r="B866" s="683"/>
      <c r="C866" s="684"/>
      <c r="D866" s="683"/>
      <c r="E866" s="683"/>
      <c r="F866" s="683"/>
      <c r="G866" s="683"/>
      <c r="H866" s="682"/>
      <c r="I866" s="748"/>
      <c r="J866" s="748"/>
      <c r="K866" s="682"/>
      <c r="L866" s="682"/>
      <c r="M866" s="682"/>
      <c r="N866" s="682"/>
      <c r="O866" s="682"/>
      <c r="P866" s="682"/>
      <c r="Q866" s="682"/>
      <c r="R866" s="682"/>
      <c r="S866" s="682"/>
      <c r="T866" s="682"/>
      <c r="U866" s="682"/>
      <c r="V866" s="682"/>
      <c r="W866" s="682"/>
      <c r="X866" s="682"/>
      <c r="Y866" s="682"/>
      <c r="Z866" s="682"/>
    </row>
    <row r="867" spans="1:26" ht="15">
      <c r="A867" s="682"/>
      <c r="B867" s="683"/>
      <c r="C867" s="684"/>
      <c r="D867" s="683"/>
      <c r="E867" s="683"/>
      <c r="F867" s="683"/>
      <c r="G867" s="683"/>
      <c r="H867" s="682"/>
      <c r="I867" s="748"/>
      <c r="J867" s="748"/>
      <c r="K867" s="682"/>
      <c r="L867" s="682"/>
      <c r="M867" s="682"/>
      <c r="N867" s="682"/>
      <c r="O867" s="682"/>
      <c r="P867" s="682"/>
      <c r="Q867" s="682"/>
      <c r="R867" s="682"/>
      <c r="S867" s="682"/>
      <c r="T867" s="682"/>
      <c r="U867" s="682"/>
      <c r="V867" s="682"/>
      <c r="W867" s="682"/>
      <c r="X867" s="682"/>
      <c r="Y867" s="682"/>
      <c r="Z867" s="682"/>
    </row>
    <row r="868" spans="1:26" ht="15">
      <c r="A868" s="682"/>
      <c r="B868" s="683"/>
      <c r="C868" s="684"/>
      <c r="D868" s="683"/>
      <c r="E868" s="683"/>
      <c r="F868" s="683"/>
      <c r="G868" s="683"/>
      <c r="H868" s="682"/>
      <c r="I868" s="748"/>
      <c r="J868" s="748"/>
      <c r="K868" s="682"/>
      <c r="L868" s="682"/>
      <c r="M868" s="682"/>
      <c r="N868" s="682"/>
      <c r="O868" s="682"/>
      <c r="P868" s="682"/>
      <c r="Q868" s="682"/>
      <c r="R868" s="682"/>
      <c r="S868" s="682"/>
      <c r="T868" s="682"/>
      <c r="U868" s="682"/>
      <c r="V868" s="682"/>
      <c r="W868" s="682"/>
      <c r="X868" s="682"/>
      <c r="Y868" s="682"/>
      <c r="Z868" s="682"/>
    </row>
    <row r="869" spans="1:26" ht="15">
      <c r="A869" s="682"/>
      <c r="B869" s="683"/>
      <c r="C869" s="684"/>
      <c r="D869" s="683"/>
      <c r="E869" s="683"/>
      <c r="F869" s="683"/>
      <c r="G869" s="683"/>
      <c r="H869" s="682"/>
      <c r="I869" s="748"/>
      <c r="J869" s="748"/>
      <c r="K869" s="682"/>
      <c r="L869" s="682"/>
      <c r="M869" s="682"/>
      <c r="N869" s="682"/>
      <c r="O869" s="682"/>
      <c r="P869" s="682"/>
      <c r="Q869" s="682"/>
      <c r="R869" s="682"/>
      <c r="S869" s="682"/>
      <c r="T869" s="682"/>
      <c r="U869" s="682"/>
      <c r="V869" s="682"/>
      <c r="W869" s="682"/>
      <c r="X869" s="682"/>
      <c r="Y869" s="682"/>
      <c r="Z869" s="682"/>
    </row>
    <row r="870" spans="1:26" ht="15">
      <c r="A870" s="682"/>
      <c r="B870" s="683"/>
      <c r="C870" s="684"/>
      <c r="D870" s="683"/>
      <c r="E870" s="683"/>
      <c r="F870" s="683"/>
      <c r="G870" s="683"/>
      <c r="H870" s="682"/>
      <c r="I870" s="748"/>
      <c r="J870" s="748"/>
      <c r="K870" s="682"/>
      <c r="L870" s="682"/>
      <c r="M870" s="682"/>
      <c r="N870" s="682"/>
      <c r="O870" s="682"/>
      <c r="P870" s="682"/>
      <c r="Q870" s="682"/>
      <c r="R870" s="682"/>
      <c r="S870" s="682"/>
      <c r="T870" s="682"/>
      <c r="U870" s="682"/>
      <c r="V870" s="682"/>
      <c r="W870" s="682"/>
      <c r="X870" s="682"/>
      <c r="Y870" s="682"/>
      <c r="Z870" s="682"/>
    </row>
    <row r="871" spans="1:26" ht="15">
      <c r="A871" s="682"/>
      <c r="B871" s="683"/>
      <c r="C871" s="684"/>
      <c r="D871" s="683"/>
      <c r="E871" s="683"/>
      <c r="F871" s="683"/>
      <c r="G871" s="683"/>
      <c r="H871" s="682"/>
      <c r="I871" s="748"/>
      <c r="J871" s="748"/>
      <c r="K871" s="682"/>
      <c r="L871" s="682"/>
      <c r="M871" s="682"/>
      <c r="N871" s="682"/>
      <c r="O871" s="682"/>
      <c r="P871" s="682"/>
      <c r="Q871" s="682"/>
      <c r="R871" s="682"/>
      <c r="S871" s="682"/>
      <c r="T871" s="682"/>
      <c r="U871" s="682"/>
      <c r="V871" s="682"/>
      <c r="W871" s="682"/>
      <c r="X871" s="682"/>
      <c r="Y871" s="682"/>
      <c r="Z871" s="682"/>
    </row>
    <row r="872" spans="1:26" ht="15">
      <c r="A872" s="682"/>
      <c r="B872" s="683"/>
      <c r="C872" s="684"/>
      <c r="D872" s="683"/>
      <c r="E872" s="683"/>
      <c r="F872" s="683"/>
      <c r="G872" s="683"/>
      <c r="H872" s="682"/>
      <c r="I872" s="748"/>
      <c r="J872" s="748"/>
      <c r="K872" s="682"/>
      <c r="L872" s="682"/>
      <c r="M872" s="682"/>
      <c r="N872" s="682"/>
      <c r="O872" s="682"/>
      <c r="P872" s="682"/>
      <c r="Q872" s="682"/>
      <c r="R872" s="682"/>
      <c r="S872" s="682"/>
      <c r="T872" s="682"/>
      <c r="U872" s="682"/>
      <c r="V872" s="682"/>
      <c r="W872" s="682"/>
      <c r="X872" s="682"/>
      <c r="Y872" s="682"/>
      <c r="Z872" s="682"/>
    </row>
    <row r="873" spans="1:26" ht="15">
      <c r="A873" s="682"/>
      <c r="B873" s="683"/>
      <c r="C873" s="684"/>
      <c r="D873" s="683"/>
      <c r="E873" s="683"/>
      <c r="F873" s="683"/>
      <c r="G873" s="683"/>
      <c r="H873" s="682"/>
      <c r="I873" s="748"/>
      <c r="J873" s="748"/>
      <c r="K873" s="682"/>
      <c r="L873" s="682"/>
      <c r="M873" s="682"/>
      <c r="N873" s="682"/>
      <c r="O873" s="682"/>
      <c r="P873" s="682"/>
      <c r="Q873" s="682"/>
      <c r="R873" s="682"/>
      <c r="S873" s="682"/>
      <c r="T873" s="682"/>
      <c r="U873" s="682"/>
      <c r="V873" s="682"/>
      <c r="W873" s="682"/>
      <c r="X873" s="682"/>
      <c r="Y873" s="682"/>
      <c r="Z873" s="682"/>
    </row>
    <row r="874" spans="1:26" ht="15">
      <c r="A874" s="682"/>
      <c r="B874" s="683"/>
      <c r="C874" s="684"/>
      <c r="D874" s="683"/>
      <c r="E874" s="683"/>
      <c r="F874" s="683"/>
      <c r="G874" s="683"/>
      <c r="H874" s="682"/>
      <c r="I874" s="748"/>
      <c r="J874" s="748"/>
      <c r="K874" s="682"/>
      <c r="L874" s="682"/>
      <c r="M874" s="682"/>
      <c r="N874" s="682"/>
      <c r="O874" s="682"/>
      <c r="P874" s="682"/>
      <c r="Q874" s="682"/>
      <c r="R874" s="682"/>
      <c r="S874" s="682"/>
      <c r="T874" s="682"/>
      <c r="U874" s="682"/>
      <c r="V874" s="682"/>
      <c r="W874" s="682"/>
      <c r="X874" s="682"/>
      <c r="Y874" s="682"/>
      <c r="Z874" s="682"/>
    </row>
    <row r="875" spans="1:26" ht="15">
      <c r="A875" s="682"/>
      <c r="B875" s="683"/>
      <c r="C875" s="684"/>
      <c r="D875" s="683"/>
      <c r="E875" s="683"/>
      <c r="F875" s="683"/>
      <c r="G875" s="683"/>
      <c r="H875" s="682"/>
      <c r="I875" s="748"/>
      <c r="J875" s="748"/>
      <c r="K875" s="682"/>
      <c r="L875" s="682"/>
      <c r="M875" s="682"/>
      <c r="N875" s="682"/>
      <c r="O875" s="682"/>
      <c r="P875" s="682"/>
      <c r="Q875" s="682"/>
      <c r="R875" s="682"/>
      <c r="S875" s="682"/>
      <c r="T875" s="682"/>
      <c r="U875" s="682"/>
      <c r="V875" s="682"/>
      <c r="W875" s="682"/>
      <c r="X875" s="682"/>
      <c r="Y875" s="682"/>
      <c r="Z875" s="682"/>
    </row>
    <row r="876" spans="1:26" ht="15">
      <c r="A876" s="682"/>
      <c r="B876" s="683"/>
      <c r="C876" s="684"/>
      <c r="D876" s="683"/>
      <c r="E876" s="683"/>
      <c r="F876" s="683"/>
      <c r="G876" s="683"/>
      <c r="H876" s="682"/>
      <c r="I876" s="748"/>
      <c r="J876" s="748"/>
      <c r="K876" s="682"/>
      <c r="L876" s="682"/>
      <c r="M876" s="682"/>
      <c r="N876" s="682"/>
      <c r="O876" s="682"/>
      <c r="P876" s="682"/>
      <c r="Q876" s="682"/>
      <c r="R876" s="682"/>
      <c r="S876" s="682"/>
      <c r="T876" s="682"/>
      <c r="U876" s="682"/>
      <c r="V876" s="682"/>
      <c r="W876" s="682"/>
      <c r="X876" s="682"/>
      <c r="Y876" s="682"/>
      <c r="Z876" s="682"/>
    </row>
    <row r="877" spans="1:26" ht="15">
      <c r="A877" s="682"/>
      <c r="B877" s="683"/>
      <c r="C877" s="684"/>
      <c r="D877" s="683"/>
      <c r="E877" s="683"/>
      <c r="F877" s="683"/>
      <c r="G877" s="683"/>
      <c r="H877" s="682"/>
      <c r="I877" s="748"/>
      <c r="J877" s="748"/>
      <c r="K877" s="682"/>
      <c r="L877" s="682"/>
      <c r="M877" s="682"/>
      <c r="N877" s="682"/>
      <c r="O877" s="682"/>
      <c r="P877" s="682"/>
      <c r="Q877" s="682"/>
      <c r="R877" s="682"/>
      <c r="S877" s="682"/>
      <c r="T877" s="682"/>
      <c r="U877" s="682"/>
      <c r="V877" s="682"/>
      <c r="W877" s="682"/>
      <c r="X877" s="682"/>
      <c r="Y877" s="682"/>
      <c r="Z877" s="682"/>
    </row>
    <row r="878" spans="1:26" ht="15">
      <c r="A878" s="682"/>
      <c r="B878" s="683"/>
      <c r="C878" s="684"/>
      <c r="D878" s="683"/>
      <c r="E878" s="683"/>
      <c r="F878" s="683"/>
      <c r="G878" s="683"/>
      <c r="H878" s="682"/>
      <c r="I878" s="748"/>
      <c r="J878" s="748"/>
      <c r="K878" s="682"/>
      <c r="L878" s="682"/>
      <c r="M878" s="682"/>
      <c r="N878" s="682"/>
      <c r="O878" s="682"/>
      <c r="P878" s="682"/>
      <c r="Q878" s="682"/>
      <c r="R878" s="682"/>
      <c r="S878" s="682"/>
      <c r="T878" s="682"/>
      <c r="U878" s="682"/>
      <c r="V878" s="682"/>
      <c r="W878" s="682"/>
      <c r="X878" s="682"/>
      <c r="Y878" s="682"/>
      <c r="Z878" s="682"/>
    </row>
    <row r="879" spans="1:26" ht="15">
      <c r="A879" s="682"/>
      <c r="B879" s="683"/>
      <c r="C879" s="684"/>
      <c r="D879" s="683"/>
      <c r="E879" s="683"/>
      <c r="F879" s="683"/>
      <c r="G879" s="683"/>
      <c r="H879" s="682"/>
      <c r="I879" s="748"/>
      <c r="J879" s="748"/>
      <c r="K879" s="682"/>
      <c r="L879" s="682"/>
      <c r="M879" s="682"/>
      <c r="N879" s="682"/>
      <c r="O879" s="682"/>
      <c r="P879" s="682"/>
      <c r="Q879" s="682"/>
      <c r="R879" s="682"/>
      <c r="S879" s="682"/>
      <c r="T879" s="682"/>
      <c r="U879" s="682"/>
      <c r="V879" s="682"/>
      <c r="W879" s="682"/>
      <c r="X879" s="682"/>
      <c r="Y879" s="682"/>
      <c r="Z879" s="682"/>
    </row>
    <row r="880" spans="1:26" ht="15">
      <c r="A880" s="682"/>
      <c r="B880" s="683"/>
      <c r="C880" s="684"/>
      <c r="D880" s="683"/>
      <c r="E880" s="683"/>
      <c r="F880" s="683"/>
      <c r="G880" s="683"/>
      <c r="H880" s="682"/>
      <c r="I880" s="748"/>
      <c r="J880" s="748"/>
      <c r="K880" s="682"/>
      <c r="L880" s="682"/>
      <c r="M880" s="682"/>
      <c r="N880" s="682"/>
      <c r="O880" s="682"/>
      <c r="P880" s="682"/>
      <c r="Q880" s="682"/>
      <c r="R880" s="682"/>
      <c r="S880" s="682"/>
      <c r="T880" s="682"/>
      <c r="U880" s="682"/>
      <c r="V880" s="682"/>
      <c r="W880" s="682"/>
      <c r="X880" s="682"/>
      <c r="Y880" s="682"/>
      <c r="Z880" s="682"/>
    </row>
    <row r="881" spans="1:26" ht="15">
      <c r="A881" s="682"/>
      <c r="B881" s="683"/>
      <c r="C881" s="684"/>
      <c r="D881" s="683"/>
      <c r="E881" s="683"/>
      <c r="F881" s="683"/>
      <c r="G881" s="683"/>
      <c r="H881" s="682"/>
      <c r="I881" s="748"/>
      <c r="J881" s="748"/>
      <c r="K881" s="682"/>
      <c r="L881" s="682"/>
      <c r="M881" s="682"/>
      <c r="N881" s="682"/>
      <c r="O881" s="682"/>
      <c r="P881" s="682"/>
      <c r="Q881" s="682"/>
      <c r="R881" s="682"/>
      <c r="S881" s="682"/>
      <c r="T881" s="682"/>
      <c r="U881" s="682"/>
      <c r="V881" s="682"/>
      <c r="W881" s="682"/>
      <c r="X881" s="682"/>
      <c r="Y881" s="682"/>
      <c r="Z881" s="682"/>
    </row>
    <row r="882" spans="1:26" ht="15">
      <c r="A882" s="682"/>
      <c r="B882" s="683"/>
      <c r="C882" s="684"/>
      <c r="D882" s="683"/>
      <c r="E882" s="683"/>
      <c r="F882" s="683"/>
      <c r="G882" s="683"/>
      <c r="H882" s="682"/>
      <c r="I882" s="748"/>
      <c r="J882" s="748"/>
      <c r="K882" s="682"/>
      <c r="L882" s="682"/>
      <c r="M882" s="682"/>
      <c r="N882" s="682"/>
      <c r="O882" s="682"/>
      <c r="P882" s="682"/>
      <c r="Q882" s="682"/>
      <c r="R882" s="682"/>
      <c r="S882" s="682"/>
      <c r="T882" s="682"/>
      <c r="U882" s="682"/>
      <c r="V882" s="682"/>
      <c r="W882" s="682"/>
      <c r="X882" s="682"/>
      <c r="Y882" s="682"/>
      <c r="Z882" s="682"/>
    </row>
    <row r="883" spans="1:26" ht="15">
      <c r="A883" s="682"/>
      <c r="B883" s="683"/>
      <c r="C883" s="684"/>
      <c r="D883" s="683"/>
      <c r="E883" s="683"/>
      <c r="F883" s="683"/>
      <c r="G883" s="683"/>
      <c r="H883" s="682"/>
      <c r="I883" s="748"/>
      <c r="J883" s="748"/>
      <c r="K883" s="682"/>
      <c r="L883" s="682"/>
      <c r="M883" s="682"/>
      <c r="N883" s="682"/>
      <c r="O883" s="682"/>
      <c r="P883" s="682"/>
      <c r="Q883" s="682"/>
      <c r="R883" s="682"/>
      <c r="S883" s="682"/>
      <c r="T883" s="682"/>
      <c r="U883" s="682"/>
      <c r="V883" s="682"/>
      <c r="W883" s="682"/>
      <c r="X883" s="682"/>
      <c r="Y883" s="682"/>
      <c r="Z883" s="682"/>
    </row>
    <row r="884" spans="1:26" ht="15">
      <c r="A884" s="682"/>
      <c r="B884" s="683"/>
      <c r="C884" s="684"/>
      <c r="D884" s="683"/>
      <c r="E884" s="683"/>
      <c r="F884" s="683"/>
      <c r="G884" s="683"/>
      <c r="H884" s="682"/>
      <c r="I884" s="748"/>
      <c r="J884" s="748"/>
      <c r="K884" s="682"/>
      <c r="L884" s="682"/>
      <c r="M884" s="682"/>
      <c r="N884" s="682"/>
      <c r="O884" s="682"/>
      <c r="P884" s="682"/>
      <c r="Q884" s="682"/>
      <c r="R884" s="682"/>
      <c r="S884" s="682"/>
      <c r="T884" s="682"/>
      <c r="U884" s="682"/>
      <c r="V884" s="682"/>
      <c r="W884" s="682"/>
      <c r="X884" s="682"/>
      <c r="Y884" s="682"/>
      <c r="Z884" s="682"/>
    </row>
    <row r="885" spans="1:26" ht="15">
      <c r="A885" s="682"/>
      <c r="B885" s="683"/>
      <c r="C885" s="684"/>
      <c r="D885" s="683"/>
      <c r="E885" s="683"/>
      <c r="F885" s="683"/>
      <c r="G885" s="683"/>
      <c r="H885" s="682"/>
      <c r="I885" s="748"/>
      <c r="J885" s="748"/>
      <c r="K885" s="682"/>
      <c r="L885" s="682"/>
      <c r="M885" s="682"/>
      <c r="N885" s="682"/>
      <c r="O885" s="682"/>
      <c r="P885" s="682"/>
      <c r="Q885" s="682"/>
      <c r="R885" s="682"/>
      <c r="S885" s="682"/>
      <c r="T885" s="682"/>
      <c r="U885" s="682"/>
      <c r="V885" s="682"/>
      <c r="W885" s="682"/>
      <c r="X885" s="682"/>
      <c r="Y885" s="682"/>
      <c r="Z885" s="682"/>
    </row>
    <row r="886" spans="1:26" ht="15">
      <c r="A886" s="682"/>
      <c r="B886" s="683"/>
      <c r="C886" s="684"/>
      <c r="D886" s="683"/>
      <c r="E886" s="683"/>
      <c r="F886" s="683"/>
      <c r="G886" s="683"/>
      <c r="H886" s="682"/>
      <c r="I886" s="748"/>
      <c r="J886" s="748"/>
      <c r="K886" s="682"/>
      <c r="L886" s="682"/>
      <c r="M886" s="682"/>
      <c r="N886" s="682"/>
      <c r="O886" s="682"/>
      <c r="P886" s="682"/>
      <c r="Q886" s="682"/>
      <c r="R886" s="682"/>
      <c r="S886" s="682"/>
      <c r="T886" s="682"/>
      <c r="U886" s="682"/>
      <c r="V886" s="682"/>
      <c r="W886" s="682"/>
      <c r="X886" s="682"/>
      <c r="Y886" s="682"/>
      <c r="Z886" s="682"/>
    </row>
    <row r="887" spans="1:26" ht="15">
      <c r="A887" s="682"/>
      <c r="B887" s="683"/>
      <c r="C887" s="684"/>
      <c r="D887" s="683"/>
      <c r="E887" s="683"/>
      <c r="F887" s="683"/>
      <c r="G887" s="683"/>
      <c r="H887" s="682"/>
      <c r="I887" s="748"/>
      <c r="J887" s="748"/>
      <c r="K887" s="682"/>
      <c r="L887" s="682"/>
      <c r="M887" s="682"/>
      <c r="N887" s="682"/>
      <c r="O887" s="682"/>
      <c r="P887" s="682"/>
      <c r="Q887" s="682"/>
      <c r="R887" s="682"/>
      <c r="S887" s="682"/>
      <c r="T887" s="682"/>
      <c r="U887" s="682"/>
      <c r="V887" s="682"/>
      <c r="W887" s="682"/>
      <c r="X887" s="682"/>
      <c r="Y887" s="682"/>
      <c r="Z887" s="682"/>
    </row>
    <row r="888" spans="1:26" ht="15">
      <c r="A888" s="682"/>
      <c r="B888" s="683"/>
      <c r="C888" s="684"/>
      <c r="D888" s="683"/>
      <c r="E888" s="683"/>
      <c r="F888" s="683"/>
      <c r="G888" s="683"/>
      <c r="H888" s="682"/>
      <c r="I888" s="748"/>
      <c r="J888" s="748"/>
      <c r="K888" s="682"/>
      <c r="L888" s="682"/>
      <c r="M888" s="682"/>
      <c r="N888" s="682"/>
      <c r="O888" s="682"/>
      <c r="P888" s="682"/>
      <c r="Q888" s="682"/>
      <c r="R888" s="682"/>
      <c r="S888" s="682"/>
      <c r="T888" s="682"/>
      <c r="U888" s="682"/>
      <c r="V888" s="682"/>
      <c r="W888" s="682"/>
      <c r="X888" s="682"/>
      <c r="Y888" s="682"/>
      <c r="Z888" s="682"/>
    </row>
    <row r="889" spans="1:26" ht="15">
      <c r="A889" s="682"/>
      <c r="B889" s="683"/>
      <c r="C889" s="684"/>
      <c r="D889" s="683"/>
      <c r="E889" s="683"/>
      <c r="F889" s="683"/>
      <c r="G889" s="683"/>
      <c r="H889" s="682"/>
      <c r="I889" s="748"/>
      <c r="J889" s="748"/>
      <c r="K889" s="682"/>
      <c r="L889" s="682"/>
      <c r="M889" s="682"/>
      <c r="N889" s="682"/>
      <c r="O889" s="682"/>
      <c r="P889" s="682"/>
      <c r="Q889" s="682"/>
      <c r="R889" s="682"/>
      <c r="S889" s="682"/>
      <c r="T889" s="682"/>
      <c r="U889" s="682"/>
      <c r="V889" s="682"/>
      <c r="W889" s="682"/>
      <c r="X889" s="682"/>
      <c r="Y889" s="682"/>
      <c r="Z889" s="682"/>
    </row>
    <row r="890" spans="1:26" ht="15">
      <c r="A890" s="682"/>
      <c r="B890" s="683"/>
      <c r="C890" s="684"/>
      <c r="D890" s="683"/>
      <c r="E890" s="683"/>
      <c r="F890" s="683"/>
      <c r="G890" s="683"/>
      <c r="H890" s="682"/>
      <c r="I890" s="748"/>
      <c r="J890" s="748"/>
      <c r="K890" s="682"/>
      <c r="L890" s="682"/>
      <c r="M890" s="682"/>
      <c r="N890" s="682"/>
      <c r="O890" s="682"/>
      <c r="P890" s="682"/>
      <c r="Q890" s="682"/>
      <c r="R890" s="682"/>
      <c r="S890" s="682"/>
      <c r="T890" s="682"/>
      <c r="U890" s="682"/>
      <c r="V890" s="682"/>
      <c r="W890" s="682"/>
      <c r="X890" s="682"/>
      <c r="Y890" s="682"/>
      <c r="Z890" s="682"/>
    </row>
    <row r="891" spans="1:26" ht="15">
      <c r="A891" s="682"/>
      <c r="B891" s="683"/>
      <c r="C891" s="684"/>
      <c r="D891" s="683"/>
      <c r="E891" s="683"/>
      <c r="F891" s="683"/>
      <c r="G891" s="683"/>
      <c r="H891" s="682"/>
      <c r="I891" s="748"/>
      <c r="J891" s="748"/>
      <c r="K891" s="682"/>
      <c r="L891" s="682"/>
      <c r="M891" s="682"/>
      <c r="N891" s="682"/>
      <c r="O891" s="682"/>
      <c r="P891" s="682"/>
      <c r="Q891" s="682"/>
      <c r="R891" s="682"/>
      <c r="S891" s="682"/>
      <c r="T891" s="682"/>
      <c r="U891" s="682"/>
      <c r="V891" s="682"/>
      <c r="W891" s="682"/>
      <c r="X891" s="682"/>
      <c r="Y891" s="682"/>
      <c r="Z891" s="682"/>
    </row>
    <row r="892" spans="1:26" ht="15">
      <c r="A892" s="682"/>
      <c r="B892" s="683"/>
      <c r="C892" s="684"/>
      <c r="D892" s="683"/>
      <c r="E892" s="683"/>
      <c r="F892" s="683"/>
      <c r="G892" s="683"/>
      <c r="H892" s="682"/>
      <c r="I892" s="748"/>
      <c r="J892" s="748"/>
      <c r="K892" s="682"/>
      <c r="L892" s="682"/>
      <c r="M892" s="682"/>
      <c r="N892" s="682"/>
      <c r="O892" s="682"/>
      <c r="P892" s="682"/>
      <c r="Q892" s="682"/>
      <c r="R892" s="682"/>
      <c r="S892" s="682"/>
      <c r="T892" s="682"/>
      <c r="U892" s="682"/>
      <c r="V892" s="682"/>
      <c r="W892" s="682"/>
      <c r="X892" s="682"/>
      <c r="Y892" s="682"/>
      <c r="Z892" s="682"/>
    </row>
    <row r="893" spans="1:26" ht="15">
      <c r="A893" s="682"/>
      <c r="B893" s="683"/>
      <c r="C893" s="684"/>
      <c r="D893" s="683"/>
      <c r="E893" s="683"/>
      <c r="F893" s="683"/>
      <c r="G893" s="683"/>
      <c r="H893" s="682"/>
      <c r="I893" s="748"/>
      <c r="J893" s="748"/>
      <c r="K893" s="682"/>
      <c r="L893" s="682"/>
      <c r="M893" s="682"/>
      <c r="N893" s="682"/>
      <c r="O893" s="682"/>
      <c r="P893" s="682"/>
      <c r="Q893" s="682"/>
      <c r="R893" s="682"/>
      <c r="S893" s="682"/>
      <c r="T893" s="682"/>
      <c r="U893" s="682"/>
      <c r="V893" s="682"/>
      <c r="W893" s="682"/>
      <c r="X893" s="682"/>
      <c r="Y893" s="682"/>
      <c r="Z893" s="682"/>
    </row>
    <row r="894" spans="1:26" ht="15">
      <c r="A894" s="682"/>
      <c r="B894" s="683"/>
      <c r="C894" s="684"/>
      <c r="D894" s="683"/>
      <c r="E894" s="683"/>
      <c r="F894" s="683"/>
      <c r="G894" s="683"/>
      <c r="H894" s="682"/>
      <c r="I894" s="748"/>
      <c r="J894" s="748"/>
      <c r="K894" s="682"/>
      <c r="L894" s="682"/>
      <c r="M894" s="682"/>
      <c r="N894" s="682"/>
      <c r="O894" s="682"/>
      <c r="P894" s="682"/>
      <c r="Q894" s="682"/>
      <c r="R894" s="682"/>
      <c r="S894" s="682"/>
      <c r="T894" s="682"/>
      <c r="U894" s="682"/>
      <c r="V894" s="682"/>
      <c r="W894" s="682"/>
      <c r="X894" s="682"/>
      <c r="Y894" s="682"/>
      <c r="Z894" s="682"/>
    </row>
    <row r="895" spans="1:26" ht="15">
      <c r="A895" s="682"/>
      <c r="B895" s="683"/>
      <c r="C895" s="684"/>
      <c r="D895" s="683"/>
      <c r="E895" s="683"/>
      <c r="F895" s="683"/>
      <c r="G895" s="683"/>
      <c r="H895" s="682"/>
      <c r="I895" s="748"/>
      <c r="J895" s="748"/>
      <c r="K895" s="682"/>
      <c r="L895" s="682"/>
      <c r="M895" s="682"/>
      <c r="N895" s="682"/>
      <c r="O895" s="682"/>
      <c r="P895" s="682"/>
      <c r="Q895" s="682"/>
      <c r="R895" s="682"/>
      <c r="S895" s="682"/>
      <c r="T895" s="682"/>
      <c r="U895" s="682"/>
      <c r="V895" s="682"/>
      <c r="W895" s="682"/>
      <c r="X895" s="682"/>
      <c r="Y895" s="682"/>
      <c r="Z895" s="682"/>
    </row>
    <row r="896" spans="1:26" ht="15">
      <c r="A896" s="682"/>
      <c r="B896" s="683"/>
      <c r="C896" s="684"/>
      <c r="D896" s="683"/>
      <c r="E896" s="683"/>
      <c r="F896" s="683"/>
      <c r="G896" s="683"/>
      <c r="H896" s="682"/>
      <c r="I896" s="748"/>
      <c r="J896" s="748"/>
      <c r="K896" s="682"/>
      <c r="L896" s="682"/>
      <c r="M896" s="682"/>
      <c r="N896" s="682"/>
      <c r="O896" s="682"/>
      <c r="P896" s="682"/>
      <c r="Q896" s="682"/>
      <c r="R896" s="682"/>
      <c r="S896" s="682"/>
      <c r="T896" s="682"/>
      <c r="U896" s="682"/>
      <c r="V896" s="682"/>
      <c r="W896" s="682"/>
      <c r="X896" s="682"/>
      <c r="Y896" s="682"/>
      <c r="Z896" s="682"/>
    </row>
    <row r="897" spans="1:26" ht="15">
      <c r="A897" s="682"/>
      <c r="B897" s="683"/>
      <c r="C897" s="684"/>
      <c r="D897" s="683"/>
      <c r="E897" s="683"/>
      <c r="F897" s="683"/>
      <c r="G897" s="683"/>
      <c r="H897" s="682"/>
      <c r="I897" s="748"/>
      <c r="J897" s="748"/>
      <c r="K897" s="682"/>
      <c r="L897" s="682"/>
      <c r="M897" s="682"/>
      <c r="N897" s="682"/>
      <c r="O897" s="682"/>
      <c r="P897" s="682"/>
      <c r="Q897" s="682"/>
      <c r="R897" s="682"/>
      <c r="S897" s="682"/>
      <c r="T897" s="682"/>
      <c r="U897" s="682"/>
      <c r="V897" s="682"/>
      <c r="W897" s="682"/>
      <c r="X897" s="682"/>
      <c r="Y897" s="682"/>
      <c r="Z897" s="682"/>
    </row>
    <row r="898" spans="1:26" ht="15">
      <c r="A898" s="682"/>
      <c r="B898" s="683"/>
      <c r="C898" s="684"/>
      <c r="D898" s="683"/>
      <c r="E898" s="683"/>
      <c r="F898" s="683"/>
      <c r="G898" s="683"/>
      <c r="H898" s="682"/>
      <c r="I898" s="748"/>
      <c r="J898" s="748"/>
      <c r="K898" s="682"/>
      <c r="L898" s="682"/>
      <c r="M898" s="682"/>
      <c r="N898" s="682"/>
      <c r="O898" s="682"/>
      <c r="P898" s="682"/>
      <c r="Q898" s="682"/>
      <c r="R898" s="682"/>
      <c r="S898" s="682"/>
      <c r="T898" s="682"/>
      <c r="U898" s="682"/>
      <c r="V898" s="682"/>
      <c r="W898" s="682"/>
      <c r="X898" s="682"/>
      <c r="Y898" s="682"/>
      <c r="Z898" s="682"/>
    </row>
    <row r="899" spans="1:26" ht="15">
      <c r="A899" s="682"/>
      <c r="B899" s="683"/>
      <c r="C899" s="684"/>
      <c r="D899" s="683"/>
      <c r="E899" s="683"/>
      <c r="F899" s="683"/>
      <c r="G899" s="683"/>
      <c r="H899" s="682"/>
      <c r="I899" s="748"/>
      <c r="J899" s="748"/>
      <c r="K899" s="682"/>
      <c r="L899" s="682"/>
      <c r="M899" s="682"/>
      <c r="N899" s="682"/>
      <c r="O899" s="682"/>
      <c r="P899" s="682"/>
      <c r="Q899" s="682"/>
      <c r="R899" s="682"/>
      <c r="S899" s="682"/>
      <c r="T899" s="682"/>
      <c r="U899" s="682"/>
      <c r="V899" s="682"/>
      <c r="W899" s="682"/>
      <c r="X899" s="682"/>
      <c r="Y899" s="682"/>
      <c r="Z899" s="682"/>
    </row>
    <row r="900" spans="1:26" ht="15">
      <c r="A900" s="682"/>
      <c r="B900" s="683"/>
      <c r="C900" s="684"/>
      <c r="D900" s="683"/>
      <c r="E900" s="683"/>
      <c r="F900" s="683"/>
      <c r="G900" s="683"/>
      <c r="H900" s="682"/>
      <c r="I900" s="748"/>
      <c r="J900" s="748"/>
      <c r="K900" s="682"/>
      <c r="L900" s="682"/>
      <c r="M900" s="682"/>
      <c r="N900" s="682"/>
      <c r="O900" s="682"/>
      <c r="P900" s="682"/>
      <c r="Q900" s="682"/>
      <c r="R900" s="682"/>
      <c r="S900" s="682"/>
      <c r="T900" s="682"/>
      <c r="U900" s="682"/>
      <c r="V900" s="682"/>
      <c r="W900" s="682"/>
      <c r="X900" s="682"/>
      <c r="Y900" s="682"/>
      <c r="Z900" s="682"/>
    </row>
    <row r="901" spans="1:26" ht="15">
      <c r="A901" s="682"/>
      <c r="B901" s="683"/>
      <c r="C901" s="684"/>
      <c r="D901" s="683"/>
      <c r="E901" s="683"/>
      <c r="F901" s="683"/>
      <c r="G901" s="683"/>
      <c r="H901" s="682"/>
      <c r="I901" s="748"/>
      <c r="J901" s="748"/>
      <c r="K901" s="682"/>
      <c r="L901" s="682"/>
      <c r="M901" s="682"/>
      <c r="N901" s="682"/>
      <c r="O901" s="682"/>
      <c r="P901" s="682"/>
      <c r="Q901" s="682"/>
      <c r="R901" s="682"/>
      <c r="S901" s="682"/>
      <c r="T901" s="682"/>
      <c r="U901" s="682"/>
      <c r="V901" s="682"/>
      <c r="W901" s="682"/>
      <c r="X901" s="682"/>
      <c r="Y901" s="682"/>
      <c r="Z901" s="682"/>
    </row>
    <row r="902" spans="1:26" ht="15">
      <c r="A902" s="682"/>
      <c r="B902" s="683"/>
      <c r="C902" s="684"/>
      <c r="D902" s="683"/>
      <c r="E902" s="683"/>
      <c r="F902" s="683"/>
      <c r="G902" s="683"/>
      <c r="H902" s="682"/>
      <c r="I902" s="748"/>
      <c r="J902" s="748"/>
      <c r="K902" s="682"/>
      <c r="L902" s="682"/>
      <c r="M902" s="682"/>
      <c r="N902" s="682"/>
      <c r="O902" s="682"/>
      <c r="P902" s="682"/>
      <c r="Q902" s="682"/>
      <c r="R902" s="682"/>
      <c r="S902" s="682"/>
      <c r="T902" s="682"/>
      <c r="U902" s="682"/>
      <c r="V902" s="682"/>
      <c r="W902" s="682"/>
      <c r="X902" s="682"/>
      <c r="Y902" s="682"/>
      <c r="Z902" s="682"/>
    </row>
    <row r="903" spans="1:26" ht="15">
      <c r="A903" s="682"/>
      <c r="B903" s="683"/>
      <c r="C903" s="684"/>
      <c r="D903" s="683"/>
      <c r="E903" s="683"/>
      <c r="F903" s="683"/>
      <c r="G903" s="683"/>
      <c r="H903" s="682"/>
      <c r="I903" s="748"/>
      <c r="J903" s="748"/>
      <c r="K903" s="682"/>
      <c r="L903" s="682"/>
      <c r="M903" s="682"/>
      <c r="N903" s="682"/>
      <c r="O903" s="682"/>
      <c r="P903" s="682"/>
      <c r="Q903" s="682"/>
      <c r="R903" s="682"/>
      <c r="S903" s="682"/>
      <c r="T903" s="682"/>
      <c r="U903" s="682"/>
      <c r="V903" s="682"/>
      <c r="W903" s="682"/>
      <c r="X903" s="682"/>
      <c r="Y903" s="682"/>
      <c r="Z903" s="682"/>
    </row>
    <row r="904" spans="1:26" ht="15">
      <c r="A904" s="682"/>
      <c r="B904" s="683"/>
      <c r="C904" s="684"/>
      <c r="D904" s="683"/>
      <c r="E904" s="683"/>
      <c r="F904" s="683"/>
      <c r="G904" s="683"/>
      <c r="H904" s="682"/>
      <c r="I904" s="748"/>
      <c r="J904" s="748"/>
      <c r="K904" s="682"/>
      <c r="L904" s="682"/>
      <c r="M904" s="682"/>
      <c r="N904" s="682"/>
      <c r="O904" s="682"/>
      <c r="P904" s="682"/>
      <c r="Q904" s="682"/>
      <c r="R904" s="682"/>
      <c r="S904" s="682"/>
      <c r="T904" s="682"/>
      <c r="U904" s="682"/>
      <c r="V904" s="682"/>
      <c r="W904" s="682"/>
      <c r="X904" s="682"/>
      <c r="Y904" s="682"/>
      <c r="Z904" s="682"/>
    </row>
    <row r="905" spans="1:26" ht="15">
      <c r="A905" s="682"/>
      <c r="B905" s="683"/>
      <c r="C905" s="684"/>
      <c r="D905" s="683"/>
      <c r="E905" s="683"/>
      <c r="F905" s="683"/>
      <c r="G905" s="683"/>
      <c r="H905" s="682"/>
      <c r="I905" s="748"/>
      <c r="J905" s="748"/>
      <c r="K905" s="682"/>
      <c r="L905" s="682"/>
      <c r="M905" s="682"/>
      <c r="N905" s="682"/>
      <c r="O905" s="682"/>
      <c r="P905" s="682"/>
      <c r="Q905" s="682"/>
      <c r="R905" s="682"/>
      <c r="S905" s="682"/>
      <c r="T905" s="682"/>
      <c r="U905" s="682"/>
      <c r="V905" s="682"/>
      <c r="W905" s="682"/>
      <c r="X905" s="682"/>
      <c r="Y905" s="682"/>
      <c r="Z905" s="682"/>
    </row>
    <row r="906" spans="1:26" ht="15">
      <c r="A906" s="682"/>
      <c r="B906" s="683"/>
      <c r="C906" s="684"/>
      <c r="D906" s="683"/>
      <c r="E906" s="683"/>
      <c r="F906" s="683"/>
      <c r="G906" s="683"/>
      <c r="H906" s="682"/>
      <c r="I906" s="748"/>
      <c r="J906" s="748"/>
      <c r="K906" s="682"/>
      <c r="L906" s="682"/>
      <c r="M906" s="682"/>
      <c r="N906" s="682"/>
      <c r="O906" s="682"/>
      <c r="P906" s="682"/>
      <c r="Q906" s="682"/>
      <c r="R906" s="682"/>
      <c r="S906" s="682"/>
      <c r="T906" s="682"/>
      <c r="U906" s="682"/>
      <c r="V906" s="682"/>
      <c r="W906" s="682"/>
      <c r="X906" s="682"/>
      <c r="Y906" s="682"/>
      <c r="Z906" s="682"/>
    </row>
    <row r="907" spans="1:26" ht="15">
      <c r="A907" s="682"/>
      <c r="B907" s="683"/>
      <c r="C907" s="684"/>
      <c r="D907" s="683"/>
      <c r="E907" s="683"/>
      <c r="F907" s="683"/>
      <c r="G907" s="683"/>
      <c r="H907" s="682"/>
      <c r="I907" s="748"/>
      <c r="J907" s="748"/>
      <c r="K907" s="682"/>
      <c r="L907" s="682"/>
      <c r="M907" s="682"/>
      <c r="N907" s="682"/>
      <c r="O907" s="682"/>
      <c r="P907" s="682"/>
      <c r="Q907" s="682"/>
      <c r="R907" s="682"/>
      <c r="S907" s="682"/>
      <c r="T907" s="682"/>
      <c r="U907" s="682"/>
      <c r="V907" s="682"/>
      <c r="W907" s="682"/>
      <c r="X907" s="682"/>
      <c r="Y907" s="682"/>
      <c r="Z907" s="682"/>
    </row>
    <row r="908" spans="1:26" ht="15">
      <c r="A908" s="682"/>
      <c r="B908" s="683"/>
      <c r="C908" s="684"/>
      <c r="D908" s="683"/>
      <c r="E908" s="683"/>
      <c r="F908" s="683"/>
      <c r="G908" s="683"/>
      <c r="H908" s="682"/>
      <c r="I908" s="748"/>
      <c r="J908" s="748"/>
      <c r="K908" s="682"/>
      <c r="L908" s="682"/>
      <c r="M908" s="682"/>
      <c r="N908" s="682"/>
      <c r="O908" s="682"/>
      <c r="P908" s="682"/>
      <c r="Q908" s="682"/>
      <c r="R908" s="682"/>
      <c r="S908" s="682"/>
      <c r="T908" s="682"/>
      <c r="U908" s="682"/>
      <c r="V908" s="682"/>
      <c r="W908" s="682"/>
      <c r="X908" s="682"/>
      <c r="Y908" s="682"/>
      <c r="Z908" s="682"/>
    </row>
    <row r="909" spans="1:26" ht="15">
      <c r="A909" s="682"/>
      <c r="B909" s="683"/>
      <c r="C909" s="684"/>
      <c r="D909" s="683"/>
      <c r="E909" s="683"/>
      <c r="F909" s="683"/>
      <c r="G909" s="683"/>
      <c r="H909" s="682"/>
      <c r="I909" s="748"/>
      <c r="J909" s="748"/>
      <c r="K909" s="682"/>
      <c r="L909" s="682"/>
      <c r="M909" s="682"/>
      <c r="N909" s="682"/>
      <c r="O909" s="682"/>
      <c r="P909" s="682"/>
      <c r="Q909" s="682"/>
      <c r="R909" s="682"/>
      <c r="S909" s="682"/>
      <c r="T909" s="682"/>
      <c r="U909" s="682"/>
      <c r="V909" s="682"/>
      <c r="W909" s="682"/>
      <c r="X909" s="682"/>
      <c r="Y909" s="682"/>
      <c r="Z909" s="682"/>
    </row>
    <row r="910" spans="1:26" ht="15">
      <c r="A910" s="682"/>
      <c r="B910" s="683"/>
      <c r="C910" s="684"/>
      <c r="D910" s="683"/>
      <c r="E910" s="683"/>
      <c r="F910" s="683"/>
      <c r="G910" s="683"/>
      <c r="H910" s="682"/>
      <c r="I910" s="748"/>
      <c r="J910" s="748"/>
      <c r="K910" s="682"/>
      <c r="L910" s="682"/>
      <c r="M910" s="682"/>
      <c r="N910" s="682"/>
      <c r="O910" s="682"/>
      <c r="P910" s="682"/>
      <c r="Q910" s="682"/>
      <c r="R910" s="682"/>
      <c r="S910" s="682"/>
      <c r="T910" s="682"/>
      <c r="U910" s="682"/>
      <c r="V910" s="682"/>
      <c r="W910" s="682"/>
      <c r="X910" s="682"/>
      <c r="Y910" s="682"/>
      <c r="Z910" s="682"/>
    </row>
    <row r="911" spans="1:26" ht="15">
      <c r="A911" s="682"/>
      <c r="B911" s="683"/>
      <c r="C911" s="684"/>
      <c r="D911" s="683"/>
      <c r="E911" s="683"/>
      <c r="F911" s="683"/>
      <c r="G911" s="683"/>
      <c r="H911" s="682"/>
      <c r="I911" s="748"/>
      <c r="J911" s="748"/>
      <c r="K911" s="682"/>
      <c r="L911" s="682"/>
      <c r="M911" s="682"/>
      <c r="N911" s="682"/>
      <c r="O911" s="682"/>
      <c r="P911" s="682"/>
      <c r="Q911" s="682"/>
      <c r="R911" s="682"/>
      <c r="S911" s="682"/>
      <c r="T911" s="682"/>
      <c r="U911" s="682"/>
      <c r="V911" s="682"/>
      <c r="W911" s="682"/>
      <c r="X911" s="682"/>
      <c r="Y911" s="682"/>
      <c r="Z911" s="682"/>
    </row>
    <row r="912" spans="1:26" ht="15">
      <c r="A912" s="682"/>
      <c r="B912" s="683"/>
      <c r="C912" s="684"/>
      <c r="D912" s="683"/>
      <c r="E912" s="683"/>
      <c r="F912" s="683"/>
      <c r="G912" s="683"/>
      <c r="H912" s="682"/>
      <c r="I912" s="748"/>
      <c r="J912" s="748"/>
      <c r="K912" s="682"/>
      <c r="L912" s="682"/>
      <c r="M912" s="682"/>
      <c r="N912" s="682"/>
      <c r="O912" s="682"/>
      <c r="P912" s="682"/>
      <c r="Q912" s="682"/>
      <c r="R912" s="682"/>
      <c r="S912" s="682"/>
      <c r="T912" s="682"/>
      <c r="U912" s="682"/>
      <c r="V912" s="682"/>
      <c r="W912" s="682"/>
      <c r="X912" s="682"/>
      <c r="Y912" s="682"/>
      <c r="Z912" s="682"/>
    </row>
    <row r="913" spans="1:26" ht="15">
      <c r="A913" s="682"/>
      <c r="B913" s="683"/>
      <c r="C913" s="684"/>
      <c r="D913" s="683"/>
      <c r="E913" s="683"/>
      <c r="F913" s="683"/>
      <c r="G913" s="683"/>
      <c r="H913" s="682"/>
      <c r="I913" s="748"/>
      <c r="J913" s="748"/>
      <c r="K913" s="682"/>
      <c r="L913" s="682"/>
      <c r="M913" s="682"/>
      <c r="N913" s="682"/>
      <c r="O913" s="682"/>
      <c r="P913" s="682"/>
      <c r="Q913" s="682"/>
      <c r="R913" s="682"/>
      <c r="S913" s="682"/>
      <c r="T913" s="682"/>
      <c r="U913" s="682"/>
      <c r="V913" s="682"/>
      <c r="W913" s="682"/>
      <c r="X913" s="682"/>
      <c r="Y913" s="682"/>
      <c r="Z913" s="682"/>
    </row>
    <row r="914" spans="1:26" ht="15">
      <c r="A914" s="682"/>
      <c r="B914" s="683"/>
      <c r="C914" s="684"/>
      <c r="D914" s="683"/>
      <c r="E914" s="683"/>
      <c r="F914" s="683"/>
      <c r="G914" s="683"/>
      <c r="H914" s="682"/>
      <c r="I914" s="748"/>
      <c r="J914" s="748"/>
      <c r="K914" s="682"/>
      <c r="L914" s="682"/>
      <c r="M914" s="682"/>
      <c r="N914" s="682"/>
      <c r="O914" s="682"/>
      <c r="P914" s="682"/>
      <c r="Q914" s="682"/>
      <c r="R914" s="682"/>
      <c r="S914" s="682"/>
      <c r="T914" s="682"/>
      <c r="U914" s="682"/>
      <c r="V914" s="682"/>
      <c r="W914" s="682"/>
      <c r="X914" s="682"/>
      <c r="Y914" s="682"/>
      <c r="Z914" s="682"/>
    </row>
    <row r="915" spans="1:26" ht="15">
      <c r="A915" s="682"/>
      <c r="B915" s="683"/>
      <c r="C915" s="684"/>
      <c r="D915" s="683"/>
      <c r="E915" s="683"/>
      <c r="F915" s="683"/>
      <c r="G915" s="683"/>
      <c r="H915" s="682"/>
      <c r="I915" s="748"/>
      <c r="J915" s="748"/>
      <c r="K915" s="682"/>
      <c r="L915" s="682"/>
      <c r="M915" s="682"/>
      <c r="N915" s="682"/>
      <c r="O915" s="682"/>
      <c r="P915" s="682"/>
      <c r="Q915" s="682"/>
      <c r="R915" s="682"/>
      <c r="S915" s="682"/>
      <c r="T915" s="682"/>
      <c r="U915" s="682"/>
      <c r="V915" s="682"/>
      <c r="W915" s="682"/>
      <c r="X915" s="682"/>
      <c r="Y915" s="682"/>
      <c r="Z915" s="682"/>
    </row>
    <row r="916" spans="1:26" ht="15">
      <c r="A916" s="682"/>
      <c r="B916" s="683"/>
      <c r="C916" s="684"/>
      <c r="D916" s="683"/>
      <c r="E916" s="683"/>
      <c r="F916" s="683"/>
      <c r="G916" s="683"/>
      <c r="H916" s="682"/>
      <c r="I916" s="748"/>
      <c r="J916" s="748"/>
      <c r="K916" s="682"/>
      <c r="L916" s="682"/>
      <c r="M916" s="682"/>
      <c r="N916" s="682"/>
      <c r="O916" s="682"/>
      <c r="P916" s="682"/>
      <c r="Q916" s="682"/>
      <c r="R916" s="682"/>
      <c r="S916" s="682"/>
      <c r="T916" s="682"/>
      <c r="U916" s="682"/>
      <c r="V916" s="682"/>
      <c r="W916" s="682"/>
      <c r="X916" s="682"/>
      <c r="Y916" s="682"/>
      <c r="Z916" s="682"/>
    </row>
    <row r="917" spans="1:26" ht="15">
      <c r="A917" s="682"/>
      <c r="B917" s="683"/>
      <c r="C917" s="684"/>
      <c r="D917" s="683"/>
      <c r="E917" s="683"/>
      <c r="F917" s="683"/>
      <c r="G917" s="683"/>
      <c r="H917" s="682"/>
      <c r="I917" s="748"/>
      <c r="J917" s="748"/>
      <c r="K917" s="682"/>
      <c r="L917" s="682"/>
      <c r="M917" s="682"/>
      <c r="N917" s="682"/>
      <c r="O917" s="682"/>
      <c r="P917" s="682"/>
      <c r="Q917" s="682"/>
      <c r="R917" s="682"/>
      <c r="S917" s="682"/>
      <c r="T917" s="682"/>
      <c r="U917" s="682"/>
      <c r="V917" s="682"/>
      <c r="W917" s="682"/>
      <c r="X917" s="682"/>
      <c r="Y917" s="682"/>
      <c r="Z917" s="682"/>
    </row>
    <row r="918" spans="1:26" ht="15">
      <c r="A918" s="682"/>
      <c r="B918" s="683"/>
      <c r="C918" s="684"/>
      <c r="D918" s="683"/>
      <c r="E918" s="683"/>
      <c r="F918" s="683"/>
      <c r="G918" s="683"/>
      <c r="H918" s="682"/>
      <c r="I918" s="748"/>
      <c r="J918" s="748"/>
      <c r="K918" s="682"/>
      <c r="L918" s="682"/>
      <c r="M918" s="682"/>
      <c r="N918" s="682"/>
      <c r="O918" s="682"/>
      <c r="P918" s="682"/>
      <c r="Q918" s="682"/>
      <c r="R918" s="682"/>
      <c r="S918" s="682"/>
      <c r="T918" s="682"/>
      <c r="U918" s="682"/>
      <c r="V918" s="682"/>
      <c r="W918" s="682"/>
      <c r="X918" s="682"/>
      <c r="Y918" s="682"/>
      <c r="Z918" s="682"/>
    </row>
    <row r="919" spans="1:26" ht="15">
      <c r="A919" s="682"/>
      <c r="B919" s="683"/>
      <c r="C919" s="684"/>
      <c r="D919" s="683"/>
      <c r="E919" s="683"/>
      <c r="F919" s="683"/>
      <c r="G919" s="683"/>
      <c r="H919" s="682"/>
      <c r="I919" s="748"/>
      <c r="J919" s="748"/>
      <c r="K919" s="682"/>
      <c r="L919" s="682"/>
      <c r="M919" s="682"/>
      <c r="N919" s="682"/>
      <c r="O919" s="682"/>
      <c r="P919" s="682"/>
      <c r="Q919" s="682"/>
      <c r="R919" s="682"/>
      <c r="S919" s="682"/>
      <c r="T919" s="682"/>
      <c r="U919" s="682"/>
      <c r="V919" s="682"/>
      <c r="W919" s="682"/>
      <c r="X919" s="682"/>
      <c r="Y919" s="682"/>
      <c r="Z919" s="682"/>
    </row>
    <row r="920" spans="1:26" ht="15">
      <c r="A920" s="682"/>
      <c r="B920" s="683"/>
      <c r="C920" s="684"/>
      <c r="D920" s="683"/>
      <c r="E920" s="683"/>
      <c r="F920" s="683"/>
      <c r="G920" s="683"/>
      <c r="H920" s="682"/>
      <c r="I920" s="748"/>
      <c r="J920" s="748"/>
      <c r="K920" s="682"/>
      <c r="L920" s="682"/>
      <c r="M920" s="682"/>
      <c r="N920" s="682"/>
      <c r="O920" s="682"/>
      <c r="P920" s="682"/>
      <c r="Q920" s="682"/>
      <c r="R920" s="682"/>
      <c r="S920" s="682"/>
      <c r="T920" s="682"/>
      <c r="U920" s="682"/>
      <c r="V920" s="682"/>
      <c r="W920" s="682"/>
      <c r="X920" s="682"/>
      <c r="Y920" s="682"/>
      <c r="Z920" s="682"/>
    </row>
    <row r="921" spans="1:26" ht="15">
      <c r="A921" s="682"/>
      <c r="B921" s="683"/>
      <c r="C921" s="684"/>
      <c r="D921" s="683"/>
      <c r="E921" s="683"/>
      <c r="F921" s="683"/>
      <c r="G921" s="683"/>
      <c r="H921" s="682"/>
      <c r="I921" s="748"/>
      <c r="J921" s="748"/>
      <c r="K921" s="682"/>
      <c r="L921" s="682"/>
      <c r="M921" s="682"/>
      <c r="N921" s="682"/>
      <c r="O921" s="682"/>
      <c r="P921" s="682"/>
      <c r="Q921" s="682"/>
      <c r="R921" s="682"/>
      <c r="S921" s="682"/>
      <c r="T921" s="682"/>
      <c r="U921" s="682"/>
      <c r="V921" s="682"/>
      <c r="W921" s="682"/>
      <c r="X921" s="682"/>
      <c r="Y921" s="682"/>
      <c r="Z921" s="682"/>
    </row>
    <row r="922" spans="1:26" ht="15">
      <c r="A922" s="682"/>
      <c r="B922" s="683"/>
      <c r="C922" s="684"/>
      <c r="D922" s="683"/>
      <c r="E922" s="683"/>
      <c r="F922" s="683"/>
      <c r="G922" s="683"/>
      <c r="H922" s="682"/>
      <c r="I922" s="748"/>
      <c r="J922" s="748"/>
      <c r="K922" s="682"/>
      <c r="L922" s="682"/>
      <c r="M922" s="682"/>
      <c r="N922" s="682"/>
      <c r="O922" s="682"/>
      <c r="P922" s="682"/>
      <c r="Q922" s="682"/>
      <c r="R922" s="682"/>
      <c r="S922" s="682"/>
      <c r="T922" s="682"/>
      <c r="U922" s="682"/>
      <c r="V922" s="682"/>
      <c r="W922" s="682"/>
      <c r="X922" s="682"/>
      <c r="Y922" s="682"/>
      <c r="Z922" s="682"/>
    </row>
    <row r="923" spans="1:26" ht="15">
      <c r="A923" s="682"/>
      <c r="B923" s="683"/>
      <c r="C923" s="684"/>
      <c r="D923" s="683"/>
      <c r="E923" s="683"/>
      <c r="F923" s="683"/>
      <c r="G923" s="683"/>
      <c r="H923" s="682"/>
      <c r="I923" s="748"/>
      <c r="J923" s="748"/>
      <c r="K923" s="682"/>
      <c r="L923" s="682"/>
      <c r="M923" s="682"/>
      <c r="N923" s="682"/>
      <c r="O923" s="682"/>
      <c r="P923" s="682"/>
      <c r="Q923" s="682"/>
      <c r="R923" s="682"/>
      <c r="S923" s="682"/>
      <c r="T923" s="682"/>
      <c r="U923" s="682"/>
      <c r="V923" s="682"/>
      <c r="W923" s="682"/>
      <c r="X923" s="682"/>
      <c r="Y923" s="682"/>
      <c r="Z923" s="682"/>
    </row>
    <row r="924" spans="1:26" ht="15">
      <c r="A924" s="682"/>
      <c r="B924" s="683"/>
      <c r="C924" s="684"/>
      <c r="D924" s="683"/>
      <c r="E924" s="683"/>
      <c r="F924" s="683"/>
      <c r="G924" s="683"/>
      <c r="H924" s="682"/>
      <c r="I924" s="748"/>
      <c r="J924" s="748"/>
      <c r="K924" s="682"/>
      <c r="L924" s="682"/>
      <c r="M924" s="682"/>
      <c r="N924" s="682"/>
      <c r="O924" s="682"/>
      <c r="P924" s="682"/>
      <c r="Q924" s="682"/>
      <c r="R924" s="682"/>
      <c r="S924" s="682"/>
      <c r="T924" s="682"/>
      <c r="U924" s="682"/>
      <c r="V924" s="682"/>
      <c r="W924" s="682"/>
      <c r="X924" s="682"/>
      <c r="Y924" s="682"/>
      <c r="Z924" s="682"/>
    </row>
    <row r="925" spans="1:26" ht="15">
      <c r="A925" s="682"/>
      <c r="B925" s="683"/>
      <c r="C925" s="684"/>
      <c r="D925" s="683"/>
      <c r="E925" s="683"/>
      <c r="F925" s="683"/>
      <c r="G925" s="683"/>
      <c r="H925" s="682"/>
      <c r="I925" s="748"/>
      <c r="J925" s="748"/>
      <c r="K925" s="682"/>
      <c r="L925" s="682"/>
      <c r="M925" s="682"/>
      <c r="N925" s="682"/>
      <c r="O925" s="682"/>
      <c r="P925" s="682"/>
      <c r="Q925" s="682"/>
      <c r="R925" s="682"/>
      <c r="S925" s="682"/>
      <c r="T925" s="682"/>
      <c r="U925" s="682"/>
      <c r="V925" s="682"/>
      <c r="W925" s="682"/>
      <c r="X925" s="682"/>
      <c r="Y925" s="682"/>
      <c r="Z925" s="682"/>
    </row>
    <row r="926" spans="1:26" ht="15">
      <c r="A926" s="682"/>
      <c r="B926" s="683"/>
      <c r="C926" s="684"/>
      <c r="D926" s="683"/>
      <c r="E926" s="683"/>
      <c r="F926" s="683"/>
      <c r="G926" s="683"/>
      <c r="H926" s="682"/>
      <c r="I926" s="748"/>
      <c r="J926" s="748"/>
      <c r="K926" s="682"/>
      <c r="L926" s="682"/>
      <c r="M926" s="682"/>
      <c r="N926" s="682"/>
      <c r="O926" s="682"/>
      <c r="P926" s="682"/>
      <c r="Q926" s="682"/>
      <c r="R926" s="682"/>
      <c r="S926" s="682"/>
      <c r="T926" s="682"/>
      <c r="U926" s="682"/>
      <c r="V926" s="682"/>
      <c r="W926" s="682"/>
      <c r="X926" s="682"/>
      <c r="Y926" s="682"/>
      <c r="Z926" s="682"/>
    </row>
    <row r="927" spans="1:26" ht="15">
      <c r="A927" s="682"/>
      <c r="B927" s="683"/>
      <c r="C927" s="684"/>
      <c r="D927" s="683"/>
      <c r="E927" s="683"/>
      <c r="F927" s="683"/>
      <c r="G927" s="683"/>
      <c r="H927" s="682"/>
      <c r="I927" s="748"/>
      <c r="J927" s="748"/>
      <c r="K927" s="682"/>
      <c r="L927" s="682"/>
      <c r="M927" s="682"/>
      <c r="N927" s="682"/>
      <c r="O927" s="682"/>
      <c r="P927" s="682"/>
      <c r="Q927" s="682"/>
      <c r="R927" s="682"/>
      <c r="S927" s="682"/>
      <c r="T927" s="682"/>
      <c r="U927" s="682"/>
      <c r="V927" s="682"/>
      <c r="W927" s="682"/>
      <c r="X927" s="682"/>
      <c r="Y927" s="682"/>
      <c r="Z927" s="682"/>
    </row>
    <row r="928" spans="1:26" ht="15">
      <c r="A928" s="682"/>
      <c r="B928" s="683"/>
      <c r="C928" s="684"/>
      <c r="D928" s="683"/>
      <c r="E928" s="683"/>
      <c r="F928" s="683"/>
      <c r="G928" s="683"/>
      <c r="H928" s="682"/>
      <c r="I928" s="748"/>
      <c r="J928" s="748"/>
      <c r="K928" s="682"/>
      <c r="L928" s="682"/>
      <c r="M928" s="682"/>
      <c r="N928" s="682"/>
      <c r="O928" s="682"/>
      <c r="P928" s="682"/>
      <c r="Q928" s="682"/>
      <c r="R928" s="682"/>
      <c r="S928" s="682"/>
      <c r="T928" s="682"/>
      <c r="U928" s="682"/>
      <c r="V928" s="682"/>
      <c r="W928" s="682"/>
      <c r="X928" s="682"/>
      <c r="Y928" s="682"/>
      <c r="Z928" s="682"/>
    </row>
    <row r="929" spans="1:26" ht="15">
      <c r="A929" s="682"/>
      <c r="B929" s="683"/>
      <c r="C929" s="684"/>
      <c r="D929" s="683"/>
      <c r="E929" s="683"/>
      <c r="F929" s="683"/>
      <c r="G929" s="683"/>
      <c r="H929" s="682"/>
      <c r="I929" s="748"/>
      <c r="J929" s="748"/>
      <c r="K929" s="682"/>
      <c r="L929" s="682"/>
      <c r="M929" s="682"/>
      <c r="N929" s="682"/>
      <c r="O929" s="682"/>
      <c r="P929" s="682"/>
      <c r="Q929" s="682"/>
      <c r="R929" s="682"/>
      <c r="S929" s="682"/>
      <c r="T929" s="682"/>
      <c r="U929" s="682"/>
      <c r="V929" s="682"/>
      <c r="W929" s="682"/>
      <c r="X929" s="682"/>
      <c r="Y929" s="682"/>
      <c r="Z929" s="682"/>
    </row>
    <row r="930" spans="1:26" ht="15">
      <c r="A930" s="682"/>
      <c r="B930" s="683"/>
      <c r="C930" s="684"/>
      <c r="D930" s="683"/>
      <c r="E930" s="683"/>
      <c r="F930" s="683"/>
      <c r="G930" s="683"/>
      <c r="H930" s="682"/>
      <c r="I930" s="748"/>
      <c r="J930" s="748"/>
      <c r="K930" s="682"/>
      <c r="L930" s="682"/>
      <c r="M930" s="682"/>
      <c r="N930" s="682"/>
      <c r="O930" s="682"/>
      <c r="P930" s="682"/>
      <c r="Q930" s="682"/>
      <c r="R930" s="682"/>
      <c r="S930" s="682"/>
      <c r="T930" s="682"/>
      <c r="U930" s="682"/>
      <c r="V930" s="682"/>
      <c r="W930" s="682"/>
      <c r="X930" s="682"/>
      <c r="Y930" s="682"/>
      <c r="Z930" s="682"/>
    </row>
    <row r="931" spans="1:26" ht="15">
      <c r="A931" s="682"/>
      <c r="B931" s="683"/>
      <c r="C931" s="684"/>
      <c r="D931" s="683"/>
      <c r="E931" s="683"/>
      <c r="F931" s="683"/>
      <c r="G931" s="683"/>
      <c r="H931" s="682"/>
      <c r="I931" s="748"/>
      <c r="J931" s="748"/>
      <c r="K931" s="682"/>
      <c r="L931" s="682"/>
      <c r="M931" s="682"/>
      <c r="N931" s="682"/>
      <c r="O931" s="682"/>
      <c r="P931" s="682"/>
      <c r="Q931" s="682"/>
      <c r="R931" s="682"/>
      <c r="S931" s="682"/>
      <c r="T931" s="682"/>
      <c r="U931" s="682"/>
      <c r="V931" s="682"/>
      <c r="W931" s="682"/>
      <c r="X931" s="682"/>
      <c r="Y931" s="682"/>
      <c r="Z931" s="682"/>
    </row>
    <row r="932" spans="1:26" ht="15">
      <c r="A932" s="682"/>
      <c r="B932" s="683"/>
      <c r="C932" s="684"/>
      <c r="D932" s="683"/>
      <c r="E932" s="683"/>
      <c r="F932" s="683"/>
      <c r="G932" s="683"/>
      <c r="H932" s="682"/>
      <c r="I932" s="748"/>
      <c r="J932" s="748"/>
      <c r="K932" s="682"/>
      <c r="L932" s="682"/>
      <c r="M932" s="682"/>
      <c r="N932" s="682"/>
      <c r="O932" s="682"/>
      <c r="P932" s="682"/>
      <c r="Q932" s="682"/>
      <c r="R932" s="682"/>
      <c r="S932" s="682"/>
      <c r="T932" s="682"/>
      <c r="U932" s="682"/>
      <c r="V932" s="682"/>
      <c r="W932" s="682"/>
      <c r="X932" s="682"/>
      <c r="Y932" s="682"/>
      <c r="Z932" s="682"/>
    </row>
    <row r="933" spans="1:26" ht="15">
      <c r="A933" s="682"/>
      <c r="B933" s="683"/>
      <c r="C933" s="684"/>
      <c r="D933" s="683"/>
      <c r="E933" s="683"/>
      <c r="F933" s="683"/>
      <c r="G933" s="683"/>
      <c r="H933" s="682"/>
      <c r="I933" s="748"/>
      <c r="J933" s="748"/>
      <c r="K933" s="682"/>
      <c r="L933" s="682"/>
      <c r="M933" s="682"/>
      <c r="N933" s="682"/>
      <c r="O933" s="682"/>
      <c r="P933" s="682"/>
      <c r="Q933" s="682"/>
      <c r="R933" s="682"/>
      <c r="S933" s="682"/>
      <c r="T933" s="682"/>
      <c r="U933" s="682"/>
      <c r="V933" s="682"/>
      <c r="W933" s="682"/>
      <c r="X933" s="682"/>
      <c r="Y933" s="682"/>
      <c r="Z933" s="682"/>
    </row>
    <row r="934" spans="1:26" ht="15">
      <c r="A934" s="682"/>
      <c r="B934" s="683"/>
      <c r="C934" s="684"/>
      <c r="D934" s="683"/>
      <c r="E934" s="683"/>
      <c r="F934" s="683"/>
      <c r="G934" s="683"/>
      <c r="H934" s="682"/>
      <c r="I934" s="748"/>
      <c r="J934" s="748"/>
      <c r="K934" s="682"/>
      <c r="L934" s="682"/>
      <c r="M934" s="682"/>
      <c r="N934" s="682"/>
      <c r="O934" s="682"/>
      <c r="P934" s="682"/>
      <c r="Q934" s="682"/>
      <c r="R934" s="682"/>
      <c r="S934" s="682"/>
      <c r="T934" s="682"/>
      <c r="U934" s="682"/>
      <c r="V934" s="682"/>
      <c r="W934" s="682"/>
      <c r="X934" s="682"/>
      <c r="Y934" s="682"/>
      <c r="Z934" s="682"/>
    </row>
    <row r="935" spans="1:26" ht="15">
      <c r="A935" s="682"/>
      <c r="B935" s="683"/>
      <c r="C935" s="684"/>
      <c r="D935" s="683"/>
      <c r="E935" s="683"/>
      <c r="F935" s="683"/>
      <c r="G935" s="683"/>
      <c r="H935" s="682"/>
      <c r="I935" s="748"/>
      <c r="J935" s="748"/>
      <c r="K935" s="682"/>
      <c r="L935" s="682"/>
      <c r="M935" s="682"/>
      <c r="N935" s="682"/>
      <c r="O935" s="682"/>
      <c r="P935" s="682"/>
      <c r="Q935" s="682"/>
      <c r="R935" s="682"/>
      <c r="S935" s="682"/>
      <c r="T935" s="682"/>
      <c r="U935" s="682"/>
      <c r="V935" s="682"/>
      <c r="W935" s="682"/>
      <c r="X935" s="682"/>
      <c r="Y935" s="682"/>
      <c r="Z935" s="682"/>
    </row>
    <row r="936" spans="1:26" ht="15">
      <c r="A936" s="682"/>
      <c r="B936" s="683"/>
      <c r="C936" s="684"/>
      <c r="D936" s="683"/>
      <c r="E936" s="683"/>
      <c r="F936" s="683"/>
      <c r="G936" s="683"/>
      <c r="H936" s="682"/>
      <c r="I936" s="748"/>
      <c r="J936" s="748"/>
      <c r="K936" s="682"/>
      <c r="L936" s="682"/>
      <c r="M936" s="682"/>
      <c r="N936" s="682"/>
      <c r="O936" s="682"/>
      <c r="P936" s="682"/>
      <c r="Q936" s="682"/>
      <c r="R936" s="682"/>
      <c r="S936" s="682"/>
      <c r="T936" s="682"/>
      <c r="U936" s="682"/>
      <c r="V936" s="682"/>
      <c r="W936" s="682"/>
      <c r="X936" s="682"/>
      <c r="Y936" s="682"/>
      <c r="Z936" s="682"/>
    </row>
    <row r="937" spans="1:26" ht="15">
      <c r="A937" s="682"/>
      <c r="B937" s="683"/>
      <c r="C937" s="684"/>
      <c r="D937" s="683"/>
      <c r="E937" s="683"/>
      <c r="F937" s="683"/>
      <c r="G937" s="683"/>
      <c r="H937" s="682"/>
      <c r="I937" s="748"/>
      <c r="J937" s="748"/>
      <c r="K937" s="682"/>
      <c r="L937" s="682"/>
      <c r="M937" s="682"/>
      <c r="N937" s="682"/>
      <c r="O937" s="682"/>
      <c r="P937" s="682"/>
      <c r="Q937" s="682"/>
      <c r="R937" s="682"/>
      <c r="S937" s="682"/>
      <c r="T937" s="682"/>
      <c r="U937" s="682"/>
      <c r="V937" s="682"/>
      <c r="W937" s="682"/>
      <c r="X937" s="682"/>
      <c r="Y937" s="682"/>
      <c r="Z937" s="682"/>
    </row>
    <row r="938" spans="1:26" ht="15">
      <c r="A938" s="682"/>
      <c r="B938" s="683"/>
      <c r="C938" s="684"/>
      <c r="D938" s="683"/>
      <c r="E938" s="683"/>
      <c r="F938" s="683"/>
      <c r="G938" s="683"/>
      <c r="H938" s="682"/>
      <c r="I938" s="748"/>
      <c r="J938" s="748"/>
      <c r="K938" s="682"/>
      <c r="L938" s="682"/>
      <c r="M938" s="682"/>
      <c r="N938" s="682"/>
      <c r="O938" s="682"/>
      <c r="P938" s="682"/>
      <c r="Q938" s="682"/>
      <c r="R938" s="682"/>
      <c r="S938" s="682"/>
      <c r="T938" s="682"/>
      <c r="U938" s="682"/>
      <c r="V938" s="682"/>
      <c r="W938" s="682"/>
      <c r="X938" s="682"/>
      <c r="Y938" s="682"/>
      <c r="Z938" s="682"/>
    </row>
    <row r="939" spans="1:26" ht="15">
      <c r="A939" s="682"/>
      <c r="B939" s="683"/>
      <c r="C939" s="684"/>
      <c r="D939" s="683"/>
      <c r="E939" s="683"/>
      <c r="F939" s="683"/>
      <c r="G939" s="683"/>
      <c r="H939" s="682"/>
      <c r="I939" s="748"/>
      <c r="J939" s="748"/>
      <c r="K939" s="682"/>
      <c r="L939" s="682"/>
      <c r="M939" s="682"/>
      <c r="N939" s="682"/>
      <c r="O939" s="682"/>
      <c r="P939" s="682"/>
      <c r="Q939" s="682"/>
      <c r="R939" s="682"/>
      <c r="S939" s="682"/>
      <c r="T939" s="682"/>
      <c r="U939" s="682"/>
      <c r="V939" s="682"/>
      <c r="W939" s="682"/>
      <c r="X939" s="682"/>
      <c r="Y939" s="682"/>
      <c r="Z939" s="682"/>
    </row>
    <row r="940" spans="1:26" ht="15">
      <c r="A940" s="682"/>
      <c r="B940" s="683"/>
      <c r="C940" s="684"/>
      <c r="D940" s="683"/>
      <c r="E940" s="683"/>
      <c r="F940" s="683"/>
      <c r="G940" s="683"/>
      <c r="H940" s="682"/>
      <c r="I940" s="748"/>
      <c r="J940" s="748"/>
      <c r="K940" s="682"/>
      <c r="L940" s="682"/>
      <c r="M940" s="682"/>
      <c r="N940" s="682"/>
      <c r="O940" s="682"/>
      <c r="P940" s="682"/>
      <c r="Q940" s="682"/>
      <c r="R940" s="682"/>
      <c r="S940" s="682"/>
      <c r="T940" s="682"/>
      <c r="U940" s="682"/>
      <c r="V940" s="682"/>
      <c r="W940" s="682"/>
      <c r="X940" s="682"/>
      <c r="Y940" s="682"/>
      <c r="Z940" s="682"/>
    </row>
    <row r="941" spans="1:26" ht="15">
      <c r="A941" s="682"/>
      <c r="B941" s="683"/>
      <c r="C941" s="684"/>
      <c r="D941" s="683"/>
      <c r="E941" s="683"/>
      <c r="F941" s="683"/>
      <c r="G941" s="683"/>
      <c r="H941" s="682"/>
      <c r="I941" s="748"/>
      <c r="J941" s="748"/>
      <c r="K941" s="682"/>
      <c r="L941" s="682"/>
      <c r="M941" s="682"/>
      <c r="N941" s="682"/>
      <c r="O941" s="682"/>
      <c r="P941" s="682"/>
      <c r="Q941" s="682"/>
      <c r="R941" s="682"/>
      <c r="S941" s="682"/>
      <c r="T941" s="682"/>
      <c r="U941" s="682"/>
      <c r="V941" s="682"/>
      <c r="W941" s="682"/>
      <c r="X941" s="682"/>
      <c r="Y941" s="682"/>
      <c r="Z941" s="682"/>
    </row>
    <row r="942" spans="1:26" ht="15">
      <c r="A942" s="682"/>
      <c r="B942" s="683"/>
      <c r="C942" s="684"/>
      <c r="D942" s="683"/>
      <c r="E942" s="683"/>
      <c r="F942" s="683"/>
      <c r="G942" s="683"/>
      <c r="H942" s="682"/>
      <c r="I942" s="748"/>
      <c r="J942" s="748"/>
      <c r="K942" s="682"/>
      <c r="L942" s="682"/>
      <c r="M942" s="682"/>
      <c r="N942" s="682"/>
      <c r="O942" s="682"/>
      <c r="P942" s="682"/>
      <c r="Q942" s="682"/>
      <c r="R942" s="682"/>
      <c r="S942" s="682"/>
      <c r="T942" s="682"/>
      <c r="U942" s="682"/>
      <c r="V942" s="682"/>
      <c r="W942" s="682"/>
      <c r="X942" s="682"/>
      <c r="Y942" s="682"/>
      <c r="Z942" s="682"/>
    </row>
    <row r="943" spans="1:26" ht="15">
      <c r="A943" s="682"/>
      <c r="B943" s="683"/>
      <c r="C943" s="684"/>
      <c r="D943" s="683"/>
      <c r="E943" s="683"/>
      <c r="F943" s="683"/>
      <c r="G943" s="683"/>
      <c r="H943" s="682"/>
      <c r="I943" s="748"/>
      <c r="J943" s="748"/>
      <c r="K943" s="682"/>
      <c r="L943" s="682"/>
      <c r="M943" s="682"/>
      <c r="N943" s="682"/>
      <c r="O943" s="682"/>
      <c r="P943" s="682"/>
      <c r="Q943" s="682"/>
      <c r="R943" s="682"/>
      <c r="S943" s="682"/>
      <c r="T943" s="682"/>
      <c r="U943" s="682"/>
      <c r="V943" s="682"/>
      <c r="W943" s="682"/>
      <c r="X943" s="682"/>
      <c r="Y943" s="682"/>
      <c r="Z943" s="682"/>
    </row>
    <row r="944" spans="1:26" ht="15">
      <c r="A944" s="682"/>
      <c r="B944" s="683"/>
      <c r="C944" s="684"/>
      <c r="D944" s="683"/>
      <c r="E944" s="683"/>
      <c r="F944" s="683"/>
      <c r="G944" s="683"/>
      <c r="H944" s="682"/>
      <c r="I944" s="748"/>
      <c r="J944" s="748"/>
      <c r="K944" s="682"/>
      <c r="L944" s="682"/>
      <c r="M944" s="682"/>
      <c r="N944" s="682"/>
      <c r="O944" s="682"/>
      <c r="P944" s="682"/>
      <c r="Q944" s="682"/>
      <c r="R944" s="682"/>
      <c r="S944" s="682"/>
      <c r="T944" s="682"/>
      <c r="U944" s="682"/>
      <c r="V944" s="682"/>
      <c r="W944" s="682"/>
      <c r="X944" s="682"/>
      <c r="Y944" s="682"/>
      <c r="Z944" s="682"/>
    </row>
    <row r="945" spans="1:26" ht="15">
      <c r="A945" s="682"/>
      <c r="B945" s="683"/>
      <c r="C945" s="684"/>
      <c r="D945" s="683"/>
      <c r="E945" s="683"/>
      <c r="F945" s="683"/>
      <c r="G945" s="683"/>
      <c r="H945" s="682"/>
      <c r="I945" s="748"/>
      <c r="J945" s="748"/>
      <c r="K945" s="682"/>
      <c r="L945" s="682"/>
      <c r="M945" s="682"/>
      <c r="N945" s="682"/>
      <c r="O945" s="682"/>
      <c r="P945" s="682"/>
      <c r="Q945" s="682"/>
      <c r="R945" s="682"/>
      <c r="S945" s="682"/>
      <c r="T945" s="682"/>
      <c r="U945" s="682"/>
      <c r="V945" s="682"/>
      <c r="W945" s="682"/>
      <c r="X945" s="682"/>
      <c r="Y945" s="682"/>
      <c r="Z945" s="682"/>
    </row>
    <row r="946" spans="1:26" ht="15">
      <c r="A946" s="682"/>
      <c r="B946" s="683"/>
      <c r="C946" s="684"/>
      <c r="D946" s="683"/>
      <c r="E946" s="683"/>
      <c r="F946" s="683"/>
      <c r="G946" s="683"/>
      <c r="H946" s="682"/>
      <c r="I946" s="748"/>
      <c r="J946" s="748"/>
      <c r="K946" s="682"/>
      <c r="L946" s="682"/>
      <c r="M946" s="682"/>
      <c r="N946" s="682"/>
      <c r="O946" s="682"/>
      <c r="P946" s="682"/>
      <c r="Q946" s="682"/>
      <c r="R946" s="682"/>
      <c r="S946" s="682"/>
      <c r="T946" s="682"/>
      <c r="U946" s="682"/>
      <c r="V946" s="682"/>
      <c r="W946" s="682"/>
      <c r="X946" s="682"/>
      <c r="Y946" s="682"/>
      <c r="Z946" s="682"/>
    </row>
    <row r="947" spans="1:26" ht="15">
      <c r="A947" s="682"/>
      <c r="B947" s="683"/>
      <c r="C947" s="684"/>
      <c r="D947" s="683"/>
      <c r="E947" s="683"/>
      <c r="F947" s="683"/>
      <c r="G947" s="683"/>
      <c r="H947" s="682"/>
      <c r="I947" s="748"/>
      <c r="J947" s="748"/>
      <c r="K947" s="682"/>
      <c r="L947" s="682"/>
      <c r="M947" s="682"/>
      <c r="N947" s="682"/>
      <c r="O947" s="682"/>
      <c r="P947" s="682"/>
      <c r="Q947" s="682"/>
      <c r="R947" s="682"/>
      <c r="S947" s="682"/>
      <c r="T947" s="682"/>
      <c r="U947" s="682"/>
      <c r="V947" s="682"/>
      <c r="W947" s="682"/>
      <c r="X947" s="682"/>
      <c r="Y947" s="682"/>
      <c r="Z947" s="682"/>
    </row>
    <row r="948" spans="1:26" ht="15">
      <c r="A948" s="682"/>
      <c r="B948" s="683"/>
      <c r="C948" s="684"/>
      <c r="D948" s="683"/>
      <c r="E948" s="683"/>
      <c r="F948" s="683"/>
      <c r="G948" s="683"/>
      <c r="H948" s="682"/>
      <c r="I948" s="748"/>
      <c r="J948" s="748"/>
      <c r="K948" s="682"/>
      <c r="L948" s="682"/>
      <c r="M948" s="682"/>
      <c r="N948" s="682"/>
      <c r="O948" s="682"/>
      <c r="P948" s="682"/>
      <c r="Q948" s="682"/>
      <c r="R948" s="682"/>
      <c r="S948" s="682"/>
      <c r="T948" s="682"/>
      <c r="U948" s="682"/>
      <c r="V948" s="682"/>
      <c r="W948" s="682"/>
      <c r="X948" s="682"/>
      <c r="Y948" s="682"/>
      <c r="Z948" s="682"/>
    </row>
    <row r="949" spans="1:26" ht="15">
      <c r="A949" s="682"/>
      <c r="B949" s="683"/>
      <c r="C949" s="684"/>
      <c r="D949" s="683"/>
      <c r="E949" s="683"/>
      <c r="F949" s="683"/>
      <c r="G949" s="683"/>
      <c r="H949" s="682"/>
      <c r="I949" s="748"/>
      <c r="J949" s="748"/>
      <c r="K949" s="682"/>
      <c r="L949" s="682"/>
      <c r="M949" s="682"/>
      <c r="N949" s="682"/>
      <c r="O949" s="682"/>
      <c r="P949" s="682"/>
      <c r="Q949" s="682"/>
      <c r="R949" s="682"/>
      <c r="S949" s="682"/>
      <c r="T949" s="682"/>
      <c r="U949" s="682"/>
      <c r="V949" s="682"/>
      <c r="W949" s="682"/>
      <c r="X949" s="682"/>
      <c r="Y949" s="682"/>
      <c r="Z949" s="682"/>
    </row>
    <row r="950" spans="1:26" ht="15">
      <c r="A950" s="682"/>
      <c r="B950" s="683"/>
      <c r="C950" s="684"/>
      <c r="D950" s="683"/>
      <c r="E950" s="683"/>
      <c r="F950" s="683"/>
      <c r="G950" s="683"/>
      <c r="H950" s="682"/>
      <c r="I950" s="748"/>
      <c r="J950" s="748"/>
      <c r="K950" s="682"/>
      <c r="L950" s="682"/>
      <c r="M950" s="682"/>
      <c r="N950" s="682"/>
      <c r="O950" s="682"/>
      <c r="P950" s="682"/>
      <c r="Q950" s="682"/>
      <c r="R950" s="682"/>
      <c r="S950" s="682"/>
      <c r="T950" s="682"/>
      <c r="U950" s="682"/>
      <c r="V950" s="682"/>
      <c r="W950" s="682"/>
      <c r="X950" s="682"/>
      <c r="Y950" s="682"/>
      <c r="Z950" s="682"/>
    </row>
    <row r="951" spans="1:26" ht="15">
      <c r="A951" s="682"/>
      <c r="B951" s="683"/>
      <c r="C951" s="684"/>
      <c r="D951" s="683"/>
      <c r="E951" s="683"/>
      <c r="F951" s="683"/>
      <c r="G951" s="683"/>
      <c r="H951" s="682"/>
      <c r="I951" s="748"/>
      <c r="J951" s="748"/>
      <c r="K951" s="682"/>
      <c r="L951" s="682"/>
      <c r="M951" s="682"/>
      <c r="N951" s="682"/>
      <c r="O951" s="682"/>
      <c r="P951" s="682"/>
      <c r="Q951" s="682"/>
      <c r="R951" s="682"/>
      <c r="S951" s="682"/>
      <c r="T951" s="682"/>
      <c r="U951" s="682"/>
      <c r="V951" s="682"/>
      <c r="W951" s="682"/>
      <c r="X951" s="682"/>
      <c r="Y951" s="682"/>
      <c r="Z951" s="682"/>
    </row>
    <row r="952" spans="1:26" ht="15">
      <c r="A952" s="682"/>
      <c r="B952" s="683"/>
      <c r="C952" s="684"/>
      <c r="D952" s="683"/>
      <c r="E952" s="683"/>
      <c r="F952" s="683"/>
      <c r="G952" s="683"/>
      <c r="H952" s="682"/>
      <c r="I952" s="748"/>
      <c r="J952" s="748"/>
      <c r="K952" s="682"/>
      <c r="L952" s="682"/>
      <c r="M952" s="682"/>
      <c r="N952" s="682"/>
      <c r="O952" s="682"/>
      <c r="P952" s="682"/>
      <c r="Q952" s="682"/>
      <c r="R952" s="682"/>
      <c r="S952" s="682"/>
      <c r="T952" s="682"/>
      <c r="U952" s="682"/>
      <c r="V952" s="682"/>
      <c r="W952" s="682"/>
      <c r="X952" s="682"/>
      <c r="Y952" s="682"/>
      <c r="Z952" s="682"/>
    </row>
    <row r="953" spans="1:26" ht="15">
      <c r="A953" s="682"/>
      <c r="B953" s="683"/>
      <c r="C953" s="684"/>
      <c r="D953" s="683"/>
      <c r="E953" s="683"/>
      <c r="F953" s="683"/>
      <c r="G953" s="683"/>
      <c r="H953" s="682"/>
      <c r="I953" s="748"/>
      <c r="J953" s="748"/>
      <c r="K953" s="682"/>
      <c r="L953" s="682"/>
      <c r="M953" s="682"/>
      <c r="N953" s="682"/>
      <c r="O953" s="682"/>
      <c r="P953" s="682"/>
      <c r="Q953" s="682"/>
      <c r="R953" s="682"/>
      <c r="S953" s="682"/>
      <c r="T953" s="682"/>
      <c r="U953" s="682"/>
      <c r="V953" s="682"/>
      <c r="W953" s="682"/>
      <c r="X953" s="682"/>
      <c r="Y953" s="682"/>
      <c r="Z953" s="682"/>
    </row>
    <row r="954" spans="1:26" ht="15">
      <c r="A954" s="682"/>
      <c r="B954" s="683"/>
      <c r="C954" s="684"/>
      <c r="D954" s="683"/>
      <c r="E954" s="683"/>
      <c r="F954" s="683"/>
      <c r="G954" s="683"/>
      <c r="H954" s="682"/>
      <c r="I954" s="748"/>
      <c r="J954" s="748"/>
      <c r="K954" s="682"/>
      <c r="L954" s="682"/>
      <c r="M954" s="682"/>
      <c r="N954" s="682"/>
      <c r="O954" s="682"/>
      <c r="P954" s="682"/>
      <c r="Q954" s="682"/>
      <c r="R954" s="682"/>
      <c r="S954" s="682"/>
      <c r="T954" s="682"/>
      <c r="U954" s="682"/>
      <c r="V954" s="682"/>
      <c r="W954" s="682"/>
      <c r="X954" s="682"/>
      <c r="Y954" s="682"/>
      <c r="Z954" s="682"/>
    </row>
    <row r="955" spans="1:26" ht="15">
      <c r="A955" s="682"/>
      <c r="B955" s="683"/>
      <c r="C955" s="684"/>
      <c r="D955" s="683"/>
      <c r="E955" s="683"/>
      <c r="F955" s="683"/>
      <c r="G955" s="683"/>
      <c r="H955" s="682"/>
      <c r="I955" s="748"/>
      <c r="J955" s="748"/>
      <c r="K955" s="682"/>
      <c r="L955" s="682"/>
      <c r="M955" s="682"/>
      <c r="N955" s="682"/>
      <c r="O955" s="682"/>
      <c r="P955" s="682"/>
      <c r="Q955" s="682"/>
      <c r="R955" s="682"/>
      <c r="S955" s="682"/>
      <c r="T955" s="682"/>
      <c r="U955" s="682"/>
      <c r="V955" s="682"/>
      <c r="W955" s="682"/>
      <c r="X955" s="682"/>
      <c r="Y955" s="682"/>
      <c r="Z955" s="682"/>
    </row>
    <row r="956" spans="1:26" ht="15">
      <c r="A956" s="682"/>
      <c r="B956" s="683"/>
      <c r="C956" s="684"/>
      <c r="D956" s="683"/>
      <c r="E956" s="683"/>
      <c r="F956" s="683"/>
      <c r="G956" s="683"/>
      <c r="H956" s="682"/>
      <c r="I956" s="748"/>
      <c r="J956" s="748"/>
      <c r="K956" s="682"/>
      <c r="L956" s="682"/>
      <c r="M956" s="682"/>
      <c r="N956" s="682"/>
      <c r="O956" s="682"/>
      <c r="P956" s="682"/>
      <c r="Q956" s="682"/>
      <c r="R956" s="682"/>
      <c r="S956" s="682"/>
      <c r="T956" s="682"/>
      <c r="U956" s="682"/>
      <c r="V956" s="682"/>
      <c r="W956" s="682"/>
      <c r="X956" s="682"/>
      <c r="Y956" s="682"/>
      <c r="Z956" s="682"/>
    </row>
    <row r="957" spans="1:26" ht="15">
      <c r="A957" s="682"/>
      <c r="B957" s="683"/>
      <c r="C957" s="684"/>
      <c r="D957" s="683"/>
      <c r="E957" s="683"/>
      <c r="F957" s="683"/>
      <c r="G957" s="683"/>
      <c r="H957" s="682"/>
      <c r="I957" s="748"/>
      <c r="J957" s="748"/>
      <c r="K957" s="682"/>
      <c r="L957" s="682"/>
      <c r="M957" s="682"/>
      <c r="N957" s="682"/>
      <c r="O957" s="682"/>
      <c r="P957" s="682"/>
      <c r="Q957" s="682"/>
      <c r="R957" s="682"/>
      <c r="S957" s="682"/>
      <c r="T957" s="682"/>
      <c r="U957" s="682"/>
      <c r="V957" s="682"/>
      <c r="W957" s="682"/>
      <c r="X957" s="682"/>
      <c r="Y957" s="682"/>
      <c r="Z957" s="682"/>
    </row>
    <row r="958" spans="1:26" ht="15">
      <c r="A958" s="682"/>
      <c r="B958" s="683"/>
      <c r="C958" s="684"/>
      <c r="D958" s="683"/>
      <c r="E958" s="683"/>
      <c r="F958" s="683"/>
      <c r="G958" s="683"/>
      <c r="H958" s="682"/>
      <c r="I958" s="748"/>
      <c r="J958" s="748"/>
      <c r="K958" s="682"/>
      <c r="L958" s="682"/>
      <c r="M958" s="682"/>
      <c r="N958" s="682"/>
      <c r="O958" s="682"/>
      <c r="P958" s="682"/>
      <c r="Q958" s="682"/>
      <c r="R958" s="682"/>
      <c r="S958" s="682"/>
      <c r="T958" s="682"/>
      <c r="U958" s="682"/>
      <c r="V958" s="682"/>
      <c r="W958" s="682"/>
      <c r="X958" s="682"/>
      <c r="Y958" s="682"/>
      <c r="Z958" s="682"/>
    </row>
    <row r="959" spans="1:26" ht="15">
      <c r="A959" s="682"/>
      <c r="B959" s="683"/>
      <c r="C959" s="684"/>
      <c r="D959" s="683"/>
      <c r="E959" s="683"/>
      <c r="F959" s="683"/>
      <c r="G959" s="683"/>
      <c r="H959" s="682"/>
      <c r="I959" s="748"/>
      <c r="J959" s="748"/>
      <c r="K959" s="682"/>
      <c r="L959" s="682"/>
      <c r="M959" s="682"/>
      <c r="N959" s="682"/>
      <c r="O959" s="682"/>
      <c r="P959" s="682"/>
      <c r="Q959" s="682"/>
      <c r="R959" s="682"/>
      <c r="S959" s="682"/>
      <c r="T959" s="682"/>
      <c r="U959" s="682"/>
      <c r="V959" s="682"/>
      <c r="W959" s="682"/>
      <c r="X959" s="682"/>
      <c r="Y959" s="682"/>
      <c r="Z959" s="682"/>
    </row>
    <row r="960" spans="1:26" ht="15">
      <c r="A960" s="682"/>
      <c r="B960" s="683"/>
      <c r="C960" s="684"/>
      <c r="D960" s="683"/>
      <c r="E960" s="683"/>
      <c r="F960" s="683"/>
      <c r="G960" s="683"/>
      <c r="H960" s="682"/>
      <c r="I960" s="748"/>
      <c r="J960" s="748"/>
      <c r="K960" s="682"/>
      <c r="L960" s="682"/>
      <c r="M960" s="682"/>
      <c r="N960" s="682"/>
      <c r="O960" s="682"/>
      <c r="P960" s="682"/>
      <c r="Q960" s="682"/>
      <c r="R960" s="682"/>
      <c r="S960" s="682"/>
      <c r="T960" s="682"/>
      <c r="U960" s="682"/>
      <c r="V960" s="682"/>
      <c r="W960" s="682"/>
      <c r="X960" s="682"/>
      <c r="Y960" s="682"/>
      <c r="Z960" s="682"/>
    </row>
    <row r="961" spans="1:26" ht="15">
      <c r="A961" s="682"/>
      <c r="B961" s="683"/>
      <c r="C961" s="684"/>
      <c r="D961" s="683"/>
      <c r="E961" s="683"/>
      <c r="F961" s="683"/>
      <c r="G961" s="683"/>
      <c r="H961" s="682"/>
      <c r="I961" s="748"/>
      <c r="J961" s="748"/>
      <c r="K961" s="682"/>
      <c r="L961" s="682"/>
      <c r="M961" s="682"/>
      <c r="N961" s="682"/>
      <c r="O961" s="682"/>
      <c r="P961" s="682"/>
      <c r="Q961" s="682"/>
      <c r="R961" s="682"/>
      <c r="S961" s="682"/>
      <c r="T961" s="682"/>
      <c r="U961" s="682"/>
      <c r="V961" s="682"/>
      <c r="W961" s="682"/>
      <c r="X961" s="682"/>
      <c r="Y961" s="682"/>
      <c r="Z961" s="682"/>
    </row>
    <row r="962" spans="1:26" ht="15">
      <c r="A962" s="682"/>
      <c r="B962" s="683"/>
      <c r="C962" s="684"/>
      <c r="D962" s="683"/>
      <c r="E962" s="683"/>
      <c r="F962" s="683"/>
      <c r="G962" s="683"/>
      <c r="H962" s="682"/>
      <c r="I962" s="748"/>
      <c r="J962" s="748"/>
      <c r="K962" s="682"/>
      <c r="L962" s="682"/>
      <c r="M962" s="682"/>
      <c r="N962" s="682"/>
      <c r="O962" s="682"/>
      <c r="P962" s="682"/>
      <c r="Q962" s="682"/>
      <c r="R962" s="682"/>
      <c r="S962" s="682"/>
      <c r="T962" s="682"/>
      <c r="U962" s="682"/>
      <c r="V962" s="682"/>
      <c r="W962" s="682"/>
      <c r="X962" s="682"/>
      <c r="Y962" s="682"/>
      <c r="Z962" s="682"/>
    </row>
    <row r="963" spans="1:26" ht="15">
      <c r="A963" s="682"/>
      <c r="B963" s="683"/>
      <c r="C963" s="684"/>
      <c r="D963" s="683"/>
      <c r="E963" s="683"/>
      <c r="F963" s="683"/>
      <c r="G963" s="683"/>
      <c r="H963" s="682"/>
      <c r="I963" s="748"/>
      <c r="J963" s="748"/>
      <c r="K963" s="682"/>
      <c r="L963" s="682"/>
      <c r="M963" s="682"/>
      <c r="N963" s="682"/>
      <c r="O963" s="682"/>
      <c r="P963" s="682"/>
      <c r="Q963" s="682"/>
      <c r="R963" s="682"/>
      <c r="S963" s="682"/>
      <c r="T963" s="682"/>
      <c r="U963" s="682"/>
      <c r="V963" s="682"/>
      <c r="W963" s="682"/>
      <c r="X963" s="682"/>
      <c r="Y963" s="682"/>
      <c r="Z963" s="682"/>
    </row>
    <row r="964" spans="1:26" ht="15">
      <c r="A964" s="682"/>
      <c r="B964" s="683"/>
      <c r="C964" s="684"/>
      <c r="D964" s="683"/>
      <c r="E964" s="683"/>
      <c r="F964" s="683"/>
      <c r="G964" s="683"/>
      <c r="H964" s="682"/>
      <c r="I964" s="748"/>
      <c r="J964" s="748"/>
      <c r="K964" s="682"/>
      <c r="L964" s="682"/>
      <c r="M964" s="682"/>
      <c r="N964" s="682"/>
      <c r="O964" s="682"/>
      <c r="P964" s="682"/>
      <c r="Q964" s="682"/>
      <c r="R964" s="682"/>
      <c r="S964" s="682"/>
      <c r="T964" s="682"/>
      <c r="U964" s="682"/>
      <c r="V964" s="682"/>
      <c r="W964" s="682"/>
      <c r="X964" s="682"/>
      <c r="Y964" s="682"/>
      <c r="Z964" s="682"/>
    </row>
    <row r="965" spans="1:26" ht="15">
      <c r="A965" s="682"/>
      <c r="B965" s="683"/>
      <c r="C965" s="684"/>
      <c r="D965" s="683"/>
      <c r="E965" s="683"/>
      <c r="F965" s="683"/>
      <c r="G965" s="683"/>
      <c r="H965" s="682"/>
      <c r="I965" s="748"/>
      <c r="J965" s="748"/>
      <c r="K965" s="682"/>
      <c r="L965" s="682"/>
      <c r="M965" s="682"/>
      <c r="N965" s="682"/>
      <c r="O965" s="682"/>
      <c r="P965" s="682"/>
      <c r="Q965" s="682"/>
      <c r="R965" s="682"/>
      <c r="S965" s="682"/>
      <c r="T965" s="682"/>
      <c r="U965" s="682"/>
      <c r="V965" s="682"/>
      <c r="W965" s="682"/>
      <c r="X965" s="682"/>
      <c r="Y965" s="682"/>
      <c r="Z965" s="682"/>
    </row>
    <row r="966" spans="1:26" ht="15">
      <c r="A966" s="682"/>
      <c r="B966" s="683"/>
      <c r="C966" s="684"/>
      <c r="D966" s="683"/>
      <c r="E966" s="683"/>
      <c r="F966" s="683"/>
      <c r="G966" s="683"/>
      <c r="H966" s="682"/>
      <c r="I966" s="748"/>
      <c r="J966" s="748"/>
      <c r="K966" s="682"/>
      <c r="L966" s="682"/>
      <c r="M966" s="682"/>
      <c r="N966" s="682"/>
      <c r="O966" s="682"/>
      <c r="P966" s="682"/>
      <c r="Q966" s="682"/>
      <c r="R966" s="682"/>
      <c r="S966" s="682"/>
      <c r="T966" s="682"/>
      <c r="U966" s="682"/>
      <c r="V966" s="682"/>
      <c r="W966" s="682"/>
      <c r="X966" s="682"/>
      <c r="Y966" s="682"/>
      <c r="Z966" s="682"/>
    </row>
    <row r="967" spans="1:26" ht="15">
      <c r="A967" s="682"/>
      <c r="B967" s="683"/>
      <c r="C967" s="684"/>
      <c r="D967" s="683"/>
      <c r="E967" s="683"/>
      <c r="F967" s="683"/>
      <c r="G967" s="683"/>
      <c r="H967" s="682"/>
      <c r="I967" s="748"/>
      <c r="J967" s="748"/>
      <c r="K967" s="682"/>
      <c r="L967" s="682"/>
      <c r="M967" s="682"/>
      <c r="N967" s="682"/>
      <c r="O967" s="682"/>
      <c r="P967" s="682"/>
      <c r="Q967" s="682"/>
      <c r="R967" s="682"/>
      <c r="S967" s="682"/>
      <c r="T967" s="682"/>
      <c r="U967" s="682"/>
      <c r="V967" s="682"/>
      <c r="W967" s="682"/>
      <c r="X967" s="682"/>
      <c r="Y967" s="682"/>
      <c r="Z967" s="682"/>
    </row>
    <row r="968" spans="1:26" ht="15">
      <c r="A968" s="682"/>
      <c r="B968" s="683"/>
      <c r="C968" s="684"/>
      <c r="D968" s="683"/>
      <c r="E968" s="683"/>
      <c r="F968" s="683"/>
      <c r="G968" s="683"/>
      <c r="H968" s="682"/>
      <c r="I968" s="748"/>
      <c r="J968" s="748"/>
      <c r="K968" s="682"/>
      <c r="L968" s="682"/>
      <c r="M968" s="682"/>
      <c r="N968" s="682"/>
      <c r="O968" s="682"/>
      <c r="P968" s="682"/>
      <c r="Q968" s="682"/>
      <c r="R968" s="682"/>
      <c r="S968" s="682"/>
      <c r="T968" s="682"/>
      <c r="U968" s="682"/>
      <c r="V968" s="682"/>
      <c r="W968" s="682"/>
      <c r="X968" s="682"/>
      <c r="Y968" s="682"/>
      <c r="Z968" s="682"/>
    </row>
    <row r="969" spans="1:26" ht="15">
      <c r="A969" s="682"/>
      <c r="B969" s="683"/>
      <c r="C969" s="684"/>
      <c r="D969" s="683"/>
      <c r="E969" s="683"/>
      <c r="F969" s="683"/>
      <c r="G969" s="683"/>
      <c r="H969" s="682"/>
      <c r="I969" s="748"/>
      <c r="J969" s="748"/>
      <c r="K969" s="682"/>
      <c r="L969" s="682"/>
      <c r="M969" s="682"/>
      <c r="N969" s="682"/>
      <c r="O969" s="682"/>
      <c r="P969" s="682"/>
      <c r="Q969" s="682"/>
      <c r="R969" s="682"/>
      <c r="S969" s="682"/>
      <c r="T969" s="682"/>
      <c r="U969" s="682"/>
      <c r="V969" s="682"/>
      <c r="W969" s="682"/>
      <c r="X969" s="682"/>
      <c r="Y969" s="682"/>
      <c r="Z969" s="682"/>
    </row>
    <row r="970" spans="1:26" ht="15">
      <c r="A970" s="682"/>
      <c r="B970" s="683"/>
      <c r="C970" s="684"/>
      <c r="D970" s="683"/>
      <c r="E970" s="683"/>
      <c r="F970" s="683"/>
      <c r="G970" s="683"/>
      <c r="H970" s="682"/>
      <c r="I970" s="748"/>
      <c r="J970" s="748"/>
      <c r="K970" s="682"/>
      <c r="L970" s="682"/>
      <c r="M970" s="682"/>
      <c r="N970" s="682"/>
      <c r="O970" s="682"/>
      <c r="P970" s="682"/>
      <c r="Q970" s="682"/>
      <c r="R970" s="682"/>
      <c r="S970" s="682"/>
      <c r="T970" s="682"/>
      <c r="U970" s="682"/>
      <c r="V970" s="682"/>
      <c r="W970" s="682"/>
      <c r="X970" s="682"/>
      <c r="Y970" s="682"/>
      <c r="Z970" s="682"/>
    </row>
    <row r="971" spans="1:26" ht="15">
      <c r="A971" s="682"/>
      <c r="B971" s="683"/>
      <c r="C971" s="684"/>
      <c r="D971" s="683"/>
      <c r="E971" s="683"/>
      <c r="F971" s="683"/>
      <c r="G971" s="683"/>
      <c r="H971" s="682"/>
      <c r="I971" s="748"/>
      <c r="J971" s="748"/>
      <c r="K971" s="682"/>
      <c r="L971" s="682"/>
      <c r="M971" s="682"/>
      <c r="N971" s="682"/>
      <c r="O971" s="682"/>
      <c r="P971" s="682"/>
      <c r="Q971" s="682"/>
      <c r="R971" s="682"/>
      <c r="S971" s="682"/>
      <c r="T971" s="682"/>
      <c r="U971" s="682"/>
      <c r="V971" s="682"/>
      <c r="W971" s="682"/>
      <c r="X971" s="682"/>
      <c r="Y971" s="682"/>
      <c r="Z971" s="682"/>
    </row>
    <row r="972" spans="1:26" ht="15">
      <c r="A972" s="682"/>
      <c r="B972" s="683"/>
      <c r="C972" s="684"/>
      <c r="D972" s="683"/>
      <c r="E972" s="683"/>
      <c r="F972" s="683"/>
      <c r="G972" s="683"/>
      <c r="H972" s="682"/>
      <c r="I972" s="748"/>
      <c r="J972" s="748"/>
      <c r="K972" s="682"/>
      <c r="L972" s="682"/>
      <c r="M972" s="682"/>
      <c r="N972" s="682"/>
      <c r="O972" s="682"/>
      <c r="P972" s="682"/>
      <c r="Q972" s="682"/>
      <c r="R972" s="682"/>
      <c r="S972" s="682"/>
      <c r="T972" s="682"/>
      <c r="U972" s="682"/>
      <c r="V972" s="682"/>
      <c r="W972" s="682"/>
      <c r="X972" s="682"/>
      <c r="Y972" s="682"/>
      <c r="Z972" s="682"/>
    </row>
    <row r="973" spans="1:26" ht="15">
      <c r="A973" s="682"/>
      <c r="B973" s="683"/>
      <c r="C973" s="684"/>
      <c r="D973" s="683"/>
      <c r="E973" s="683"/>
      <c r="F973" s="683"/>
      <c r="G973" s="683"/>
      <c r="H973" s="682"/>
      <c r="I973" s="748"/>
      <c r="J973" s="748"/>
      <c r="K973" s="682"/>
      <c r="L973" s="682"/>
      <c r="M973" s="682"/>
      <c r="N973" s="682"/>
      <c r="O973" s="682"/>
      <c r="P973" s="682"/>
      <c r="Q973" s="682"/>
      <c r="R973" s="682"/>
      <c r="S973" s="682"/>
      <c r="T973" s="682"/>
      <c r="U973" s="682"/>
      <c r="V973" s="682"/>
      <c r="W973" s="682"/>
      <c r="X973" s="682"/>
      <c r="Y973" s="682"/>
      <c r="Z973" s="682"/>
    </row>
    <row r="974" spans="1:26" ht="15">
      <c r="A974" s="682"/>
      <c r="B974" s="683"/>
      <c r="C974" s="684"/>
      <c r="D974" s="683"/>
      <c r="E974" s="683"/>
      <c r="F974" s="683"/>
      <c r="G974" s="683"/>
      <c r="H974" s="682"/>
      <c r="I974" s="748"/>
      <c r="J974" s="748"/>
      <c r="K974" s="682"/>
      <c r="L974" s="682"/>
      <c r="M974" s="682"/>
      <c r="N974" s="682"/>
      <c r="O974" s="682"/>
      <c r="P974" s="682"/>
      <c r="Q974" s="682"/>
      <c r="R974" s="682"/>
      <c r="S974" s="682"/>
      <c r="T974" s="682"/>
      <c r="U974" s="682"/>
      <c r="V974" s="682"/>
      <c r="W974" s="682"/>
      <c r="X974" s="682"/>
      <c r="Y974" s="682"/>
      <c r="Z974" s="682"/>
    </row>
    <row r="975" spans="1:26" ht="15">
      <c r="A975" s="682"/>
      <c r="B975" s="683"/>
      <c r="C975" s="684"/>
      <c r="D975" s="683"/>
      <c r="E975" s="683"/>
      <c r="F975" s="683"/>
      <c r="G975" s="683"/>
      <c r="H975" s="682"/>
      <c r="I975" s="748"/>
      <c r="J975" s="748"/>
      <c r="K975" s="682"/>
      <c r="L975" s="682"/>
      <c r="M975" s="682"/>
      <c r="N975" s="682"/>
      <c r="O975" s="682"/>
      <c r="P975" s="682"/>
      <c r="Q975" s="682"/>
      <c r="R975" s="682"/>
      <c r="S975" s="682"/>
      <c r="T975" s="682"/>
      <c r="U975" s="682"/>
      <c r="V975" s="682"/>
      <c r="W975" s="682"/>
      <c r="X975" s="682"/>
      <c r="Y975" s="682"/>
      <c r="Z975" s="682"/>
    </row>
    <row r="976" spans="1:26" ht="15">
      <c r="A976" s="682"/>
      <c r="B976" s="683"/>
      <c r="C976" s="684"/>
      <c r="D976" s="683"/>
      <c r="E976" s="683"/>
      <c r="F976" s="683"/>
      <c r="G976" s="683"/>
      <c r="H976" s="682"/>
      <c r="I976" s="748"/>
      <c r="J976" s="748"/>
      <c r="K976" s="682"/>
      <c r="L976" s="682"/>
      <c r="M976" s="682"/>
      <c r="N976" s="682"/>
      <c r="O976" s="682"/>
      <c r="P976" s="682"/>
      <c r="Q976" s="682"/>
      <c r="R976" s="682"/>
      <c r="S976" s="682"/>
      <c r="T976" s="682"/>
      <c r="U976" s="682"/>
      <c r="V976" s="682"/>
      <c r="W976" s="682"/>
      <c r="X976" s="682"/>
      <c r="Y976" s="682"/>
      <c r="Z976" s="682"/>
    </row>
    <row r="977" spans="1:26" ht="15">
      <c r="A977" s="682"/>
      <c r="B977" s="683"/>
      <c r="C977" s="684"/>
      <c r="D977" s="683"/>
      <c r="E977" s="683"/>
      <c r="F977" s="683"/>
      <c r="G977" s="683"/>
      <c r="H977" s="682"/>
      <c r="I977" s="748"/>
      <c r="J977" s="748"/>
      <c r="K977" s="682"/>
      <c r="L977" s="682"/>
      <c r="M977" s="682"/>
      <c r="N977" s="682"/>
      <c r="O977" s="682"/>
      <c r="P977" s="682"/>
      <c r="Q977" s="682"/>
      <c r="R977" s="682"/>
      <c r="S977" s="682"/>
      <c r="T977" s="682"/>
      <c r="U977" s="682"/>
      <c r="V977" s="682"/>
      <c r="W977" s="682"/>
      <c r="X977" s="682"/>
      <c r="Y977" s="682"/>
      <c r="Z977" s="682"/>
    </row>
    <row r="978" spans="1:26" ht="15">
      <c r="A978" s="682"/>
      <c r="B978" s="683"/>
      <c r="C978" s="684"/>
      <c r="D978" s="683"/>
      <c r="E978" s="683"/>
      <c r="F978" s="683"/>
      <c r="G978" s="683"/>
      <c r="H978" s="682"/>
      <c r="I978" s="748"/>
      <c r="J978" s="748"/>
      <c r="K978" s="682"/>
      <c r="L978" s="682"/>
      <c r="M978" s="682"/>
      <c r="N978" s="682"/>
      <c r="O978" s="682"/>
      <c r="P978" s="682"/>
      <c r="Q978" s="682"/>
      <c r="R978" s="682"/>
      <c r="S978" s="682"/>
      <c r="T978" s="682"/>
      <c r="U978" s="682"/>
      <c r="V978" s="682"/>
      <c r="W978" s="682"/>
      <c r="X978" s="682"/>
      <c r="Y978" s="682"/>
      <c r="Z978" s="682"/>
    </row>
    <row r="979" spans="1:26" ht="15">
      <c r="A979" s="682"/>
      <c r="B979" s="683"/>
      <c r="C979" s="684"/>
      <c r="D979" s="683"/>
      <c r="E979" s="683"/>
      <c r="F979" s="683"/>
      <c r="G979" s="683"/>
      <c r="H979" s="682"/>
      <c r="I979" s="748"/>
      <c r="J979" s="748"/>
      <c r="K979" s="682"/>
      <c r="L979" s="682"/>
      <c r="M979" s="682"/>
      <c r="N979" s="682"/>
      <c r="O979" s="682"/>
      <c r="P979" s="682"/>
      <c r="Q979" s="682"/>
      <c r="R979" s="682"/>
      <c r="S979" s="682"/>
      <c r="T979" s="682"/>
      <c r="U979" s="682"/>
      <c r="V979" s="682"/>
      <c r="W979" s="682"/>
      <c r="X979" s="682"/>
      <c r="Y979" s="682"/>
      <c r="Z979" s="682"/>
    </row>
    <row r="980" spans="1:26" ht="15">
      <c r="A980" s="682"/>
      <c r="B980" s="683"/>
      <c r="C980" s="684"/>
      <c r="D980" s="683"/>
      <c r="E980" s="683"/>
      <c r="F980" s="683"/>
      <c r="G980" s="683"/>
      <c r="H980" s="682"/>
      <c r="I980" s="748"/>
      <c r="J980" s="748"/>
      <c r="K980" s="682"/>
      <c r="L980" s="682"/>
      <c r="M980" s="682"/>
      <c r="N980" s="682"/>
      <c r="O980" s="682"/>
      <c r="P980" s="682"/>
      <c r="Q980" s="682"/>
      <c r="R980" s="682"/>
      <c r="S980" s="682"/>
      <c r="T980" s="682"/>
      <c r="U980" s="682"/>
      <c r="V980" s="682"/>
      <c r="W980" s="682"/>
      <c r="X980" s="682"/>
      <c r="Y980" s="682"/>
      <c r="Z980" s="682"/>
    </row>
    <row r="981" spans="1:26" ht="15">
      <c r="A981" s="682"/>
      <c r="B981" s="683"/>
      <c r="C981" s="684"/>
      <c r="D981" s="683"/>
      <c r="E981" s="683"/>
      <c r="F981" s="683"/>
      <c r="G981" s="683"/>
      <c r="H981" s="682"/>
      <c r="I981" s="748"/>
      <c r="J981" s="748"/>
      <c r="K981" s="682"/>
      <c r="L981" s="682"/>
      <c r="M981" s="682"/>
      <c r="N981" s="682"/>
      <c r="O981" s="682"/>
      <c r="P981" s="682"/>
      <c r="Q981" s="682"/>
      <c r="R981" s="682"/>
      <c r="S981" s="682"/>
      <c r="T981" s="682"/>
      <c r="U981" s="682"/>
      <c r="V981" s="682"/>
      <c r="W981" s="682"/>
      <c r="X981" s="682"/>
      <c r="Y981" s="682"/>
      <c r="Z981" s="682"/>
    </row>
    <row r="982" spans="1:26" ht="15">
      <c r="A982" s="682"/>
      <c r="B982" s="683"/>
      <c r="C982" s="684"/>
      <c r="D982" s="683"/>
      <c r="E982" s="683"/>
      <c r="F982" s="683"/>
      <c r="G982" s="683"/>
      <c r="H982" s="682"/>
      <c r="I982" s="748"/>
      <c r="J982" s="748"/>
      <c r="K982" s="682"/>
      <c r="L982" s="682"/>
      <c r="M982" s="682"/>
      <c r="N982" s="682"/>
      <c r="O982" s="682"/>
      <c r="P982" s="682"/>
      <c r="Q982" s="682"/>
      <c r="R982" s="682"/>
      <c r="S982" s="682"/>
      <c r="T982" s="682"/>
      <c r="U982" s="682"/>
      <c r="V982" s="682"/>
      <c r="W982" s="682"/>
      <c r="X982" s="682"/>
      <c r="Y982" s="682"/>
      <c r="Z982" s="682"/>
    </row>
    <row r="983" spans="1:26" ht="15">
      <c r="A983" s="682"/>
      <c r="B983" s="683"/>
      <c r="C983" s="684"/>
      <c r="D983" s="683"/>
      <c r="E983" s="683"/>
      <c r="F983" s="683"/>
      <c r="G983" s="683"/>
      <c r="H983" s="682"/>
      <c r="I983" s="748"/>
      <c r="J983" s="748"/>
      <c r="K983" s="682"/>
      <c r="L983" s="682"/>
      <c r="M983" s="682"/>
      <c r="N983" s="682"/>
      <c r="O983" s="682"/>
      <c r="P983" s="682"/>
      <c r="Q983" s="682"/>
      <c r="R983" s="682"/>
      <c r="S983" s="682"/>
      <c r="T983" s="682"/>
      <c r="U983" s="682"/>
      <c r="V983" s="682"/>
      <c r="W983" s="682"/>
      <c r="X983" s="682"/>
      <c r="Y983" s="682"/>
      <c r="Z983" s="682"/>
    </row>
    <row r="984" spans="1:26" ht="15">
      <c r="A984" s="682"/>
      <c r="B984" s="683"/>
      <c r="C984" s="684"/>
      <c r="D984" s="683"/>
      <c r="E984" s="683"/>
      <c r="F984" s="683"/>
      <c r="G984" s="683"/>
      <c r="H984" s="682"/>
      <c r="I984" s="748"/>
      <c r="J984" s="748"/>
      <c r="K984" s="682"/>
      <c r="L984" s="682"/>
      <c r="M984" s="682"/>
      <c r="N984" s="682"/>
      <c r="O984" s="682"/>
      <c r="P984" s="682"/>
      <c r="Q984" s="682"/>
      <c r="R984" s="682"/>
      <c r="S984" s="682"/>
      <c r="T984" s="682"/>
      <c r="U984" s="682"/>
      <c r="V984" s="682"/>
      <c r="W984" s="682"/>
      <c r="X984" s="682"/>
      <c r="Y984" s="682"/>
      <c r="Z984" s="682"/>
    </row>
    <row r="985" spans="1:26" ht="15">
      <c r="A985" s="682"/>
      <c r="B985" s="683"/>
      <c r="C985" s="684"/>
      <c r="D985" s="683"/>
      <c r="E985" s="683"/>
      <c r="F985" s="683"/>
      <c r="G985" s="683"/>
      <c r="H985" s="682"/>
      <c r="I985" s="748"/>
      <c r="J985" s="748"/>
      <c r="K985" s="682"/>
      <c r="L985" s="682"/>
      <c r="M985" s="682"/>
      <c r="N985" s="682"/>
      <c r="O985" s="682"/>
      <c r="P985" s="682"/>
      <c r="Q985" s="682"/>
      <c r="R985" s="682"/>
      <c r="S985" s="682"/>
      <c r="T985" s="682"/>
      <c r="U985" s="682"/>
      <c r="V985" s="682"/>
      <c r="W985" s="682"/>
      <c r="X985" s="682"/>
      <c r="Y985" s="682"/>
      <c r="Z985" s="682"/>
    </row>
    <row r="986" spans="1:26" ht="15">
      <c r="A986" s="682"/>
      <c r="B986" s="683"/>
      <c r="C986" s="684"/>
      <c r="D986" s="683"/>
      <c r="E986" s="683"/>
      <c r="F986" s="683"/>
      <c r="G986" s="683"/>
      <c r="H986" s="682"/>
      <c r="I986" s="748"/>
      <c r="J986" s="748"/>
      <c r="K986" s="682"/>
      <c r="L986" s="682"/>
      <c r="M986" s="682"/>
      <c r="N986" s="682"/>
      <c r="O986" s="682"/>
      <c r="P986" s="682"/>
      <c r="Q986" s="682"/>
      <c r="R986" s="682"/>
      <c r="S986" s="682"/>
      <c r="T986" s="682"/>
      <c r="U986" s="682"/>
      <c r="V986" s="682"/>
      <c r="W986" s="682"/>
      <c r="X986" s="682"/>
      <c r="Y986" s="682"/>
      <c r="Z986" s="682"/>
    </row>
    <row r="987" spans="1:26" ht="15">
      <c r="A987" s="682"/>
      <c r="B987" s="683"/>
      <c r="C987" s="684"/>
      <c r="D987" s="683"/>
      <c r="E987" s="683"/>
      <c r="F987" s="683"/>
      <c r="G987" s="683"/>
      <c r="H987" s="682"/>
      <c r="I987" s="748"/>
      <c r="J987" s="748"/>
      <c r="K987" s="682"/>
      <c r="L987" s="682"/>
      <c r="M987" s="682"/>
      <c r="N987" s="682"/>
      <c r="O987" s="682"/>
      <c r="P987" s="682"/>
      <c r="Q987" s="682"/>
      <c r="R987" s="682"/>
      <c r="S987" s="682"/>
      <c r="T987" s="682"/>
      <c r="U987" s="682"/>
      <c r="V987" s="682"/>
      <c r="W987" s="682"/>
      <c r="X987" s="682"/>
      <c r="Y987" s="682"/>
      <c r="Z987" s="682"/>
    </row>
    <row r="988" spans="1:26" ht="15">
      <c r="A988" s="682"/>
      <c r="B988" s="683"/>
      <c r="C988" s="684"/>
      <c r="D988" s="683"/>
      <c r="E988" s="683"/>
      <c r="F988" s="683"/>
      <c r="G988" s="683"/>
      <c r="H988" s="682"/>
      <c r="I988" s="748"/>
      <c r="J988" s="748"/>
      <c r="K988" s="682"/>
      <c r="L988" s="682"/>
      <c r="M988" s="682"/>
      <c r="N988" s="682"/>
      <c r="O988" s="682"/>
      <c r="P988" s="682"/>
      <c r="Q988" s="682"/>
      <c r="R988" s="682"/>
      <c r="S988" s="682"/>
      <c r="T988" s="682"/>
      <c r="U988" s="682"/>
      <c r="V988" s="682"/>
      <c r="W988" s="682"/>
      <c r="X988" s="682"/>
      <c r="Y988" s="682"/>
      <c r="Z988" s="682"/>
    </row>
    <row r="989" spans="1:26" ht="15">
      <c r="A989" s="682"/>
      <c r="B989" s="683"/>
      <c r="C989" s="684"/>
      <c r="D989" s="683"/>
      <c r="E989" s="683"/>
      <c r="F989" s="683"/>
      <c r="G989" s="683"/>
      <c r="H989" s="682"/>
      <c r="I989" s="748"/>
      <c r="J989" s="748"/>
      <c r="K989" s="682"/>
      <c r="L989" s="682"/>
      <c r="M989" s="682"/>
      <c r="N989" s="682"/>
      <c r="O989" s="682"/>
      <c r="P989" s="682"/>
      <c r="Q989" s="682"/>
      <c r="R989" s="682"/>
      <c r="S989" s="682"/>
      <c r="T989" s="682"/>
      <c r="U989" s="682"/>
      <c r="V989" s="682"/>
      <c r="W989" s="682"/>
      <c r="X989" s="682"/>
      <c r="Y989" s="682"/>
      <c r="Z989" s="682"/>
    </row>
    <row r="990" spans="1:26" ht="15">
      <c r="A990" s="682"/>
      <c r="B990" s="683"/>
      <c r="C990" s="684"/>
      <c r="D990" s="683"/>
      <c r="E990" s="683"/>
      <c r="F990" s="683"/>
      <c r="G990" s="683"/>
      <c r="H990" s="682"/>
      <c r="I990" s="748"/>
      <c r="J990" s="748"/>
      <c r="K990" s="682"/>
      <c r="L990" s="682"/>
      <c r="M990" s="682"/>
      <c r="N990" s="682"/>
      <c r="O990" s="682"/>
      <c r="P990" s="682"/>
      <c r="Q990" s="682"/>
      <c r="R990" s="682"/>
      <c r="S990" s="682"/>
      <c r="T990" s="682"/>
      <c r="U990" s="682"/>
      <c r="V990" s="682"/>
      <c r="W990" s="682"/>
      <c r="X990" s="682"/>
      <c r="Y990" s="682"/>
      <c r="Z990" s="682"/>
    </row>
    <row r="991" spans="1:26" ht="15">
      <c r="A991" s="682"/>
      <c r="B991" s="683"/>
      <c r="C991" s="684"/>
      <c r="D991" s="683"/>
      <c r="E991" s="683"/>
      <c r="F991" s="683"/>
      <c r="G991" s="683"/>
      <c r="H991" s="682"/>
      <c r="I991" s="748"/>
      <c r="J991" s="748"/>
      <c r="K991" s="682"/>
      <c r="L991" s="682"/>
      <c r="M991" s="682"/>
      <c r="N991" s="682"/>
      <c r="O991" s="682"/>
      <c r="P991" s="682"/>
      <c r="Q991" s="682"/>
      <c r="R991" s="682"/>
      <c r="S991" s="682"/>
      <c r="T991" s="682"/>
      <c r="U991" s="682"/>
      <c r="V991" s="682"/>
      <c r="W991" s="682"/>
      <c r="X991" s="682"/>
      <c r="Y991" s="682"/>
      <c r="Z991" s="682"/>
    </row>
    <row r="992" spans="1:26" ht="15">
      <c r="A992" s="682"/>
      <c r="B992" s="683"/>
      <c r="C992" s="684"/>
      <c r="D992" s="683"/>
      <c r="E992" s="683"/>
      <c r="F992" s="683"/>
      <c r="G992" s="683"/>
      <c r="H992" s="682"/>
      <c r="I992" s="748"/>
      <c r="J992" s="748"/>
      <c r="K992" s="682"/>
      <c r="L992" s="682"/>
      <c r="M992" s="682"/>
      <c r="N992" s="682"/>
      <c r="O992" s="682"/>
      <c r="P992" s="682"/>
      <c r="Q992" s="682"/>
      <c r="R992" s="682"/>
      <c r="S992" s="682"/>
      <c r="T992" s="682"/>
      <c r="U992" s="682"/>
      <c r="V992" s="682"/>
      <c r="W992" s="682"/>
      <c r="X992" s="682"/>
      <c r="Y992" s="682"/>
      <c r="Z992" s="682"/>
    </row>
    <row r="993" spans="1:26" ht="15">
      <c r="A993" s="682"/>
      <c r="B993" s="683"/>
      <c r="C993" s="684"/>
      <c r="D993" s="683"/>
      <c r="E993" s="683"/>
      <c r="F993" s="683"/>
      <c r="G993" s="683"/>
      <c r="H993" s="682"/>
      <c r="I993" s="748"/>
      <c r="J993" s="748"/>
      <c r="K993" s="682"/>
      <c r="L993" s="682"/>
      <c r="M993" s="682"/>
      <c r="N993" s="682"/>
      <c r="O993" s="682"/>
      <c r="P993" s="682"/>
      <c r="Q993" s="682"/>
      <c r="R993" s="682"/>
      <c r="S993" s="682"/>
      <c r="T993" s="682"/>
      <c r="U993" s="682"/>
      <c r="V993" s="682"/>
      <c r="W993" s="682"/>
      <c r="X993" s="682"/>
      <c r="Y993" s="682"/>
      <c r="Z993" s="682"/>
    </row>
    <row r="994" spans="1:26" ht="15">
      <c r="A994" s="682"/>
      <c r="B994" s="683"/>
      <c r="C994" s="684"/>
      <c r="D994" s="683"/>
      <c r="E994" s="683"/>
      <c r="F994" s="683"/>
      <c r="G994" s="683"/>
      <c r="H994" s="682"/>
      <c r="I994" s="748"/>
      <c r="J994" s="748"/>
      <c r="K994" s="682"/>
      <c r="L994" s="682"/>
      <c r="M994" s="682"/>
      <c r="N994" s="682"/>
      <c r="O994" s="682"/>
      <c r="P994" s="682"/>
      <c r="Q994" s="682"/>
      <c r="R994" s="682"/>
      <c r="S994" s="682"/>
      <c r="T994" s="682"/>
      <c r="U994" s="682"/>
      <c r="V994" s="682"/>
      <c r="W994" s="682"/>
      <c r="X994" s="682"/>
      <c r="Y994" s="682"/>
      <c r="Z994" s="682"/>
    </row>
    <row r="995" spans="1:26" ht="15">
      <c r="A995" s="682"/>
      <c r="B995" s="683"/>
      <c r="C995" s="684"/>
      <c r="D995" s="683"/>
      <c r="E995" s="683"/>
      <c r="F995" s="683"/>
      <c r="G995" s="683"/>
      <c r="H995" s="682"/>
      <c r="I995" s="748"/>
      <c r="J995" s="748"/>
      <c r="K995" s="682"/>
      <c r="L995" s="682"/>
      <c r="M995" s="682"/>
      <c r="N995" s="682"/>
      <c r="O995" s="682"/>
      <c r="P995" s="682"/>
      <c r="Q995" s="682"/>
      <c r="R995" s="682"/>
      <c r="S995" s="682"/>
      <c r="T995" s="682"/>
      <c r="U995" s="682"/>
      <c r="V995" s="682"/>
      <c r="W995" s="682"/>
      <c r="X995" s="682"/>
      <c r="Y995" s="682"/>
      <c r="Z995" s="682"/>
    </row>
    <row r="996" spans="1:26" ht="15">
      <c r="A996" s="682"/>
      <c r="B996" s="683"/>
      <c r="C996" s="684"/>
      <c r="D996" s="683"/>
      <c r="E996" s="683"/>
      <c r="F996" s="683"/>
      <c r="G996" s="683"/>
      <c r="H996" s="682"/>
      <c r="I996" s="748"/>
      <c r="J996" s="748"/>
      <c r="K996" s="682"/>
      <c r="L996" s="682"/>
      <c r="M996" s="682"/>
      <c r="N996" s="682"/>
      <c r="O996" s="682"/>
      <c r="P996" s="682"/>
      <c r="Q996" s="682"/>
      <c r="R996" s="682"/>
      <c r="S996" s="682"/>
      <c r="T996" s="682"/>
      <c r="U996" s="682"/>
      <c r="V996" s="682"/>
      <c r="W996" s="682"/>
      <c r="X996" s="682"/>
      <c r="Y996" s="682"/>
      <c r="Z996" s="682"/>
    </row>
    <row r="997" spans="1:26" ht="12.75">
      <c r="B997" s="3"/>
      <c r="C997" s="149"/>
      <c r="D997" s="3"/>
      <c r="E997" s="3"/>
      <c r="F997" s="3"/>
      <c r="G997" s="3"/>
    </row>
  </sheetData>
  <mergeCells count="57">
    <mergeCell ref="E109:F109"/>
    <mergeCell ref="E110:F110"/>
    <mergeCell ref="D121:E121"/>
    <mergeCell ref="D125:E125"/>
    <mergeCell ref="E102:F102"/>
    <mergeCell ref="E103:F103"/>
    <mergeCell ref="E104:F104"/>
    <mergeCell ref="E105:F105"/>
    <mergeCell ref="E106:F106"/>
    <mergeCell ref="E107:F107"/>
    <mergeCell ref="E108:F108"/>
    <mergeCell ref="B55:G55"/>
    <mergeCell ref="C82:C83"/>
    <mergeCell ref="D82:E83"/>
    <mergeCell ref="F82:F83"/>
    <mergeCell ref="G82:G83"/>
    <mergeCell ref="B79:C80"/>
    <mergeCell ref="B82:B83"/>
    <mergeCell ref="B45:G45"/>
    <mergeCell ref="B46:G46"/>
    <mergeCell ref="F47:F50"/>
    <mergeCell ref="G47:G50"/>
    <mergeCell ref="B53:F53"/>
    <mergeCell ref="E34:F34"/>
    <mergeCell ref="F35:F39"/>
    <mergeCell ref="G35:G39"/>
    <mergeCell ref="B42:G42"/>
    <mergeCell ref="B43:F43"/>
    <mergeCell ref="B28:F28"/>
    <mergeCell ref="B29:F29"/>
    <mergeCell ref="B30:G30"/>
    <mergeCell ref="B32:G32"/>
    <mergeCell ref="B33:G33"/>
    <mergeCell ref="E98:F98"/>
    <mergeCell ref="E99:F99"/>
    <mergeCell ref="E100:F100"/>
    <mergeCell ref="E101:F101"/>
    <mergeCell ref="B2:E2"/>
    <mergeCell ref="B3:G3"/>
    <mergeCell ref="B4:G4"/>
    <mergeCell ref="B7:G7"/>
    <mergeCell ref="B8:G8"/>
    <mergeCell ref="B15:F15"/>
    <mergeCell ref="B16:F16"/>
    <mergeCell ref="B17:F17"/>
    <mergeCell ref="B18:G18"/>
    <mergeCell ref="B20:G20"/>
    <mergeCell ref="B21:G21"/>
    <mergeCell ref="B27:F27"/>
    <mergeCell ref="B85:G85"/>
    <mergeCell ref="B95:G95"/>
    <mergeCell ref="B97:G97"/>
    <mergeCell ref="B56:G56"/>
    <mergeCell ref="B65:C66"/>
    <mergeCell ref="B67:C67"/>
    <mergeCell ref="B69:G69"/>
    <mergeCell ref="B70:G70"/>
  </mergeCells>
  <printOptions horizontalCentered="1" gridLines="1"/>
  <pageMargins left="0.7" right="0.7" top="0.75" bottom="0.75" header="0" footer="0"/>
  <pageSetup paperSize="9" fitToHeight="0" pageOrder="overThenDown" orientation="landscape" cellComments="atEnd"/>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pageSetUpPr fitToPage="1"/>
  </sheetPr>
  <dimension ref="A1:AA1043"/>
  <sheetViews>
    <sheetView workbookViewId="0"/>
  </sheetViews>
  <sheetFormatPr defaultColWidth="12.5703125" defaultRowHeight="15.75" customHeight="1"/>
  <cols>
    <col min="1" max="1" width="1.28515625" customWidth="1"/>
    <col min="2" max="2" width="4.5703125" customWidth="1"/>
    <col min="3" max="3" width="33.28515625" customWidth="1"/>
    <col min="4" max="4" width="7.140625" customWidth="1"/>
    <col min="5" max="5" width="8.5703125" customWidth="1"/>
    <col min="6" max="6" width="9.5703125" customWidth="1"/>
    <col min="7" max="7" width="12" customWidth="1"/>
    <col min="8" max="8" width="16.42578125" customWidth="1"/>
  </cols>
  <sheetData>
    <row r="1" spans="1:27" ht="3.75" customHeight="1">
      <c r="A1" s="682"/>
      <c r="B1" s="683"/>
      <c r="C1" s="684"/>
      <c r="D1" s="684"/>
      <c r="E1" s="865"/>
      <c r="F1" s="866"/>
      <c r="G1" s="867"/>
      <c r="H1" s="868"/>
      <c r="I1" s="682"/>
      <c r="J1" s="682"/>
      <c r="K1" s="682"/>
      <c r="L1" s="682"/>
      <c r="M1" s="682"/>
      <c r="N1" s="682"/>
      <c r="O1" s="682"/>
      <c r="P1" s="682"/>
      <c r="Q1" s="682"/>
      <c r="R1" s="682"/>
      <c r="S1" s="682"/>
      <c r="T1" s="682"/>
      <c r="U1" s="682"/>
      <c r="V1" s="682"/>
      <c r="W1" s="682"/>
      <c r="X1" s="682"/>
      <c r="Y1" s="682"/>
      <c r="Z1" s="682"/>
      <c r="AA1" s="682"/>
    </row>
    <row r="2" spans="1:27" ht="15">
      <c r="A2" s="682"/>
      <c r="B2" s="869" t="s">
        <v>5</v>
      </c>
      <c r="C2" s="870" t="s">
        <v>1770</v>
      </c>
      <c r="D2" s="870" t="s">
        <v>1771</v>
      </c>
      <c r="E2" s="871" t="s">
        <v>115</v>
      </c>
      <c r="F2" s="872" t="s">
        <v>1772</v>
      </c>
      <c r="G2" s="873" t="s">
        <v>1664</v>
      </c>
      <c r="H2" s="874" t="s">
        <v>1773</v>
      </c>
      <c r="I2" s="682"/>
      <c r="J2" s="682"/>
      <c r="K2" s="682"/>
      <c r="L2" s="682"/>
      <c r="M2" s="682"/>
      <c r="N2" s="682"/>
      <c r="O2" s="682"/>
      <c r="P2" s="682"/>
      <c r="Q2" s="682"/>
      <c r="R2" s="682"/>
      <c r="S2" s="682"/>
      <c r="T2" s="682"/>
      <c r="U2" s="682"/>
      <c r="V2" s="682"/>
      <c r="W2" s="682"/>
      <c r="X2" s="682"/>
      <c r="Y2" s="682"/>
      <c r="Z2" s="682"/>
      <c r="AA2" s="682"/>
    </row>
    <row r="3" spans="1:27" ht="4.5" customHeight="1">
      <c r="A3" s="682"/>
      <c r="B3" s="683"/>
      <c r="C3" s="684"/>
      <c r="D3" s="684"/>
      <c r="E3" s="865"/>
      <c r="F3" s="866"/>
      <c r="G3" s="867"/>
      <c r="H3" s="868"/>
      <c r="I3" s="682"/>
      <c r="J3" s="682"/>
      <c r="K3" s="682"/>
      <c r="L3" s="682"/>
      <c r="M3" s="682"/>
      <c r="N3" s="682"/>
      <c r="O3" s="682"/>
      <c r="P3" s="682"/>
      <c r="Q3" s="682"/>
      <c r="R3" s="682"/>
      <c r="S3" s="682"/>
      <c r="T3" s="682"/>
      <c r="U3" s="682"/>
      <c r="V3" s="682"/>
      <c r="W3" s="682"/>
      <c r="X3" s="682"/>
      <c r="Y3" s="682"/>
      <c r="Z3" s="682"/>
      <c r="AA3" s="682"/>
    </row>
    <row r="4" spans="1:27" ht="17.25">
      <c r="A4" s="682"/>
      <c r="B4" s="1800" t="s">
        <v>1774</v>
      </c>
      <c r="C4" s="1597"/>
      <c r="D4" s="1597"/>
      <c r="E4" s="1597"/>
      <c r="F4" s="1597"/>
      <c r="G4" s="1597"/>
      <c r="H4" s="1598"/>
      <c r="I4" s="682"/>
      <c r="J4" s="682"/>
      <c r="K4" s="682"/>
      <c r="L4" s="682"/>
      <c r="M4" s="682"/>
      <c r="N4" s="682"/>
      <c r="O4" s="682"/>
      <c r="P4" s="682"/>
      <c r="Q4" s="682"/>
      <c r="R4" s="682"/>
      <c r="S4" s="682"/>
      <c r="T4" s="682"/>
      <c r="U4" s="682"/>
      <c r="V4" s="682"/>
      <c r="W4" s="682"/>
      <c r="X4" s="682"/>
      <c r="Y4" s="682"/>
      <c r="Z4" s="682"/>
      <c r="AA4" s="682"/>
    </row>
    <row r="5" spans="1:27" ht="17.25">
      <c r="A5" s="682"/>
      <c r="B5" s="875"/>
      <c r="C5" s="1801" t="s">
        <v>1775</v>
      </c>
      <c r="D5" s="1802"/>
      <c r="E5" s="1802"/>
      <c r="F5" s="1803"/>
      <c r="G5" s="876"/>
      <c r="H5" s="877"/>
      <c r="I5" s="682"/>
      <c r="J5" s="682"/>
      <c r="K5" s="682"/>
      <c r="L5" s="682"/>
      <c r="M5" s="682"/>
      <c r="N5" s="682"/>
      <c r="O5" s="682"/>
      <c r="P5" s="682"/>
      <c r="Q5" s="682"/>
      <c r="R5" s="682"/>
      <c r="S5" s="682"/>
      <c r="T5" s="682"/>
      <c r="U5" s="682"/>
      <c r="V5" s="682"/>
      <c r="W5" s="682"/>
      <c r="X5" s="682"/>
      <c r="Y5" s="682"/>
      <c r="Z5" s="682"/>
      <c r="AA5" s="682"/>
    </row>
    <row r="6" spans="1:27" ht="15">
      <c r="A6" s="682"/>
      <c r="B6" s="878"/>
      <c r="C6" s="879" t="s">
        <v>1776</v>
      </c>
      <c r="D6" s="880"/>
      <c r="E6" s="881"/>
      <c r="F6" s="882"/>
      <c r="G6" s="883"/>
      <c r="H6" s="884"/>
      <c r="I6" s="682"/>
      <c r="J6" s="682"/>
      <c r="K6" s="682"/>
      <c r="L6" s="682"/>
      <c r="M6" s="682"/>
      <c r="N6" s="682"/>
      <c r="O6" s="682"/>
      <c r="P6" s="682"/>
      <c r="Q6" s="682"/>
      <c r="R6" s="682"/>
      <c r="S6" s="682"/>
      <c r="T6" s="682"/>
      <c r="U6" s="682"/>
      <c r="V6" s="682"/>
      <c r="W6" s="682"/>
      <c r="X6" s="682"/>
      <c r="Y6" s="682"/>
      <c r="Z6" s="682"/>
      <c r="AA6" s="682"/>
    </row>
    <row r="7" spans="1:27" ht="30">
      <c r="A7" s="682"/>
      <c r="B7" s="878" t="s">
        <v>178</v>
      </c>
      <c r="C7" s="880" t="s">
        <v>1777</v>
      </c>
      <c r="D7" s="885" t="s">
        <v>1731</v>
      </c>
      <c r="E7" s="886">
        <f>'20 NHU ADD MSheet'!J12</f>
        <v>45</v>
      </c>
      <c r="F7" s="882">
        <v>0.77</v>
      </c>
      <c r="G7" s="883">
        <f t="shared" ref="G7:G14" si="0">E7*F7</f>
        <v>34.65</v>
      </c>
      <c r="H7" s="884" t="s">
        <v>1778</v>
      </c>
      <c r="I7" s="682"/>
      <c r="J7" s="682"/>
      <c r="K7" s="682"/>
      <c r="L7" s="682"/>
      <c r="M7" s="682"/>
      <c r="N7" s="682"/>
      <c r="O7" s="682"/>
      <c r="P7" s="682"/>
      <c r="Q7" s="682"/>
      <c r="R7" s="682"/>
      <c r="S7" s="682"/>
      <c r="T7" s="682"/>
      <c r="U7" s="682"/>
      <c r="V7" s="682"/>
      <c r="W7" s="682"/>
      <c r="X7" s="682"/>
      <c r="Y7" s="682"/>
      <c r="Z7" s="682"/>
      <c r="AA7" s="682"/>
    </row>
    <row r="8" spans="1:27" ht="30">
      <c r="A8" s="682"/>
      <c r="B8" s="878" t="s">
        <v>206</v>
      </c>
      <c r="C8" s="880" t="s">
        <v>1779</v>
      </c>
      <c r="D8" s="885" t="s">
        <v>1706</v>
      </c>
      <c r="E8" s="886">
        <f>'20 NHU ADD MSheet'!J21</f>
        <v>15</v>
      </c>
      <c r="F8" s="882">
        <v>0.45500000000000002</v>
      </c>
      <c r="G8" s="883">
        <f t="shared" si="0"/>
        <v>6.8250000000000002</v>
      </c>
      <c r="H8" s="884" t="s">
        <v>1780</v>
      </c>
      <c r="I8" s="682"/>
      <c r="J8" s="682"/>
      <c r="K8" s="682"/>
      <c r="L8" s="682"/>
      <c r="M8" s="682"/>
      <c r="N8" s="682"/>
      <c r="O8" s="682"/>
      <c r="P8" s="682"/>
      <c r="Q8" s="682"/>
      <c r="R8" s="682"/>
      <c r="S8" s="682"/>
      <c r="T8" s="682"/>
      <c r="U8" s="682"/>
      <c r="V8" s="682"/>
      <c r="W8" s="682"/>
      <c r="X8" s="682"/>
      <c r="Y8" s="682"/>
      <c r="Z8" s="682"/>
      <c r="AA8" s="682"/>
    </row>
    <row r="9" spans="1:27" ht="30">
      <c r="A9" s="682"/>
      <c r="B9" s="878" t="s">
        <v>242</v>
      </c>
      <c r="C9" s="880" t="s">
        <v>1781</v>
      </c>
      <c r="D9" s="885" t="s">
        <v>1706</v>
      </c>
      <c r="E9" s="886">
        <f>'20 NHU ADD MSheet'!J29</f>
        <v>63</v>
      </c>
      <c r="F9" s="882">
        <v>1.524</v>
      </c>
      <c r="G9" s="883">
        <f t="shared" si="0"/>
        <v>96.012</v>
      </c>
      <c r="H9" s="884" t="s">
        <v>1782</v>
      </c>
      <c r="I9" s="682"/>
      <c r="J9" s="682"/>
      <c r="K9" s="682"/>
      <c r="L9" s="682"/>
      <c r="M9" s="682"/>
      <c r="N9" s="682"/>
      <c r="O9" s="682"/>
      <c r="P9" s="682"/>
      <c r="Q9" s="682"/>
      <c r="R9" s="682"/>
      <c r="S9" s="682"/>
      <c r="T9" s="682"/>
      <c r="U9" s="682"/>
      <c r="V9" s="682"/>
      <c r="W9" s="682"/>
      <c r="X9" s="682"/>
      <c r="Y9" s="682"/>
      <c r="Z9" s="682"/>
      <c r="AA9" s="682"/>
    </row>
    <row r="10" spans="1:27" ht="30">
      <c r="A10" s="682"/>
      <c r="B10" s="878" t="s">
        <v>268</v>
      </c>
      <c r="C10" s="880" t="s">
        <v>1783</v>
      </c>
      <c r="D10" s="885" t="s">
        <v>1731</v>
      </c>
      <c r="E10" s="886">
        <f>'20 NHU ADD MSheet'!J34</f>
        <v>1.5</v>
      </c>
      <c r="F10" s="882">
        <v>63</v>
      </c>
      <c r="G10" s="883">
        <f t="shared" si="0"/>
        <v>94.5</v>
      </c>
      <c r="H10" s="884" t="s">
        <v>1784</v>
      </c>
      <c r="I10" s="682"/>
      <c r="J10" s="682"/>
      <c r="K10" s="682"/>
      <c r="L10" s="682"/>
      <c r="M10" s="682"/>
      <c r="N10" s="682"/>
      <c r="O10" s="682"/>
      <c r="P10" s="682"/>
      <c r="Q10" s="682"/>
      <c r="R10" s="682"/>
      <c r="S10" s="682"/>
      <c r="T10" s="682"/>
      <c r="U10" s="682"/>
      <c r="V10" s="682"/>
      <c r="W10" s="682"/>
      <c r="X10" s="682"/>
      <c r="Y10" s="682"/>
      <c r="Z10" s="682"/>
      <c r="AA10" s="682"/>
    </row>
    <row r="11" spans="1:27" ht="30">
      <c r="A11" s="682"/>
      <c r="B11" s="878" t="s">
        <v>300</v>
      </c>
      <c r="C11" s="880" t="s">
        <v>1785</v>
      </c>
      <c r="D11" s="885" t="s">
        <v>1731</v>
      </c>
      <c r="E11" s="886">
        <f>'20 NHU ADD MSheet'!J42</f>
        <v>2.3100000000000005</v>
      </c>
      <c r="F11" s="882">
        <v>94.5</v>
      </c>
      <c r="G11" s="883">
        <f t="shared" si="0"/>
        <v>218.29500000000004</v>
      </c>
      <c r="H11" s="884" t="s">
        <v>1786</v>
      </c>
      <c r="I11" s="682"/>
      <c r="J11" s="682"/>
      <c r="K11" s="682"/>
      <c r="L11" s="682"/>
      <c r="M11" s="682"/>
      <c r="N11" s="682"/>
      <c r="O11" s="682"/>
      <c r="P11" s="682"/>
      <c r="Q11" s="682"/>
      <c r="R11" s="682"/>
      <c r="S11" s="682"/>
      <c r="T11" s="682"/>
      <c r="U11" s="682"/>
      <c r="V11" s="682"/>
      <c r="W11" s="682"/>
      <c r="X11" s="682"/>
      <c r="Y11" s="682"/>
      <c r="Z11" s="682"/>
      <c r="AA11" s="682"/>
    </row>
    <row r="12" spans="1:27" ht="30">
      <c r="A12" s="682"/>
      <c r="B12" s="878" t="s">
        <v>329</v>
      </c>
      <c r="C12" s="880" t="s">
        <v>1787</v>
      </c>
      <c r="D12" s="885" t="s">
        <v>1731</v>
      </c>
      <c r="E12" s="886">
        <f>'20 NHU ADD MSheet'!J52</f>
        <v>6.1999999999999993</v>
      </c>
      <c r="F12" s="882">
        <v>94.5</v>
      </c>
      <c r="G12" s="883">
        <f t="shared" si="0"/>
        <v>585.9</v>
      </c>
      <c r="H12" s="884" t="s">
        <v>1786</v>
      </c>
      <c r="I12" s="682"/>
      <c r="J12" s="682"/>
      <c r="K12" s="682"/>
      <c r="L12" s="682"/>
      <c r="M12" s="682"/>
      <c r="N12" s="682"/>
      <c r="O12" s="682"/>
      <c r="P12" s="682"/>
      <c r="Q12" s="682"/>
      <c r="R12" s="682"/>
      <c r="S12" s="682"/>
      <c r="T12" s="682"/>
      <c r="U12" s="682"/>
      <c r="V12" s="682"/>
      <c r="W12" s="682"/>
      <c r="X12" s="682"/>
      <c r="Y12" s="682"/>
      <c r="Z12" s="682"/>
      <c r="AA12" s="682"/>
    </row>
    <row r="13" spans="1:27" ht="30">
      <c r="A13" s="682"/>
      <c r="B13" s="878" t="s">
        <v>347</v>
      </c>
      <c r="C13" s="880" t="s">
        <v>1788</v>
      </c>
      <c r="D13" s="885" t="s">
        <v>1731</v>
      </c>
      <c r="E13" s="886">
        <f>'20 NHU ADD MSheet'!J64</f>
        <v>15.267999999999994</v>
      </c>
      <c r="F13" s="882">
        <v>0.52500000000000002</v>
      </c>
      <c r="G13" s="883">
        <f t="shared" si="0"/>
        <v>8.0156999999999972</v>
      </c>
      <c r="H13" s="884" t="s">
        <v>1789</v>
      </c>
      <c r="I13" s="682"/>
      <c r="J13" s="682"/>
      <c r="K13" s="682"/>
      <c r="L13" s="682"/>
      <c r="M13" s="682"/>
      <c r="N13" s="682"/>
      <c r="O13" s="682"/>
      <c r="P13" s="682"/>
      <c r="Q13" s="682"/>
      <c r="R13" s="682"/>
      <c r="S13" s="682"/>
      <c r="T13" s="682"/>
      <c r="U13" s="682"/>
      <c r="V13" s="682"/>
      <c r="W13" s="682"/>
      <c r="X13" s="682"/>
      <c r="Y13" s="682"/>
      <c r="Z13" s="682"/>
      <c r="AA13" s="682"/>
    </row>
    <row r="14" spans="1:27" ht="30">
      <c r="A14" s="682"/>
      <c r="B14" s="878" t="s">
        <v>380</v>
      </c>
      <c r="C14" s="880" t="s">
        <v>1790</v>
      </c>
      <c r="D14" s="885" t="s">
        <v>1731</v>
      </c>
      <c r="E14" s="886">
        <f>'20 NHU ADD MSheet'!J71</f>
        <v>2.04</v>
      </c>
      <c r="F14" s="882">
        <v>94.5</v>
      </c>
      <c r="G14" s="883">
        <f t="shared" si="0"/>
        <v>192.78</v>
      </c>
      <c r="H14" s="884" t="s">
        <v>1786</v>
      </c>
      <c r="I14" s="682"/>
      <c r="J14" s="682"/>
      <c r="K14" s="682"/>
      <c r="L14" s="682"/>
      <c r="M14" s="682"/>
      <c r="N14" s="682"/>
      <c r="O14" s="682"/>
      <c r="P14" s="682"/>
      <c r="Q14" s="682"/>
      <c r="R14" s="682"/>
      <c r="S14" s="682"/>
      <c r="T14" s="682"/>
      <c r="U14" s="682"/>
      <c r="V14" s="682"/>
      <c r="W14" s="682"/>
      <c r="X14" s="682"/>
      <c r="Y14" s="682"/>
      <c r="Z14" s="682"/>
      <c r="AA14" s="682"/>
    </row>
    <row r="15" spans="1:27" ht="15">
      <c r="A15" s="682"/>
      <c r="B15" s="878"/>
      <c r="C15" s="879" t="s">
        <v>1791</v>
      </c>
      <c r="D15" s="885"/>
      <c r="E15" s="886"/>
      <c r="F15" s="882"/>
      <c r="G15" s="883"/>
      <c r="H15" s="884"/>
      <c r="I15" s="682"/>
      <c r="J15" s="682"/>
      <c r="K15" s="682"/>
      <c r="L15" s="682"/>
      <c r="M15" s="682"/>
      <c r="N15" s="682"/>
      <c r="O15" s="682"/>
      <c r="P15" s="682"/>
      <c r="Q15" s="682"/>
      <c r="R15" s="682"/>
      <c r="S15" s="682"/>
      <c r="T15" s="682"/>
      <c r="U15" s="682"/>
      <c r="V15" s="682"/>
      <c r="W15" s="682"/>
      <c r="X15" s="682"/>
      <c r="Y15" s="682"/>
      <c r="Z15" s="682"/>
      <c r="AA15" s="682"/>
    </row>
    <row r="16" spans="1:27" ht="15">
      <c r="A16" s="682"/>
      <c r="B16" s="750" t="s">
        <v>445</v>
      </c>
      <c r="C16" s="751" t="s">
        <v>1792</v>
      </c>
      <c r="D16" s="752" t="s">
        <v>1747</v>
      </c>
      <c r="E16" s="887">
        <f>SUM('20 NHU ADD MSheet'!J135+'20 NHU ADD MSheet'!J96+'20 NHU ADD MSheet'!J155)</f>
        <v>2.7224177777777783</v>
      </c>
      <c r="F16" s="888">
        <f>'20 NHU ADD MSheet'!R35</f>
        <v>575.44410000000005</v>
      </c>
      <c r="G16" s="883">
        <f>E16*F16</f>
        <v>1566.5992479573338</v>
      </c>
      <c r="H16" s="884"/>
      <c r="I16" s="682"/>
      <c r="J16" s="682"/>
      <c r="K16" s="682"/>
      <c r="L16" s="682"/>
      <c r="M16" s="682"/>
      <c r="N16" s="682"/>
      <c r="O16" s="682"/>
      <c r="P16" s="682"/>
      <c r="Q16" s="682"/>
      <c r="R16" s="682"/>
      <c r="S16" s="682"/>
      <c r="T16" s="682"/>
      <c r="U16" s="682"/>
      <c r="V16" s="682"/>
      <c r="W16" s="682"/>
      <c r="X16" s="682"/>
      <c r="Y16" s="682"/>
      <c r="Z16" s="682"/>
      <c r="AA16" s="682"/>
    </row>
    <row r="17" spans="1:27" ht="15">
      <c r="A17" s="682"/>
      <c r="B17" s="750"/>
      <c r="C17" s="751"/>
      <c r="D17" s="752"/>
      <c r="E17" s="887"/>
      <c r="F17" s="888"/>
      <c r="G17" s="883"/>
      <c r="H17" s="884"/>
      <c r="I17" s="682"/>
      <c r="J17" s="682"/>
      <c r="K17" s="682"/>
      <c r="L17" s="682"/>
      <c r="M17" s="682"/>
      <c r="N17" s="682"/>
      <c r="O17" s="682"/>
      <c r="P17" s="682"/>
      <c r="Q17" s="682"/>
      <c r="R17" s="682"/>
      <c r="S17" s="682"/>
      <c r="T17" s="682"/>
      <c r="U17" s="682"/>
      <c r="V17" s="682"/>
      <c r="W17" s="682"/>
      <c r="X17" s="682"/>
      <c r="Y17" s="682"/>
      <c r="Z17" s="682"/>
      <c r="AA17" s="682"/>
    </row>
    <row r="18" spans="1:27" ht="15" hidden="1">
      <c r="A18" s="682"/>
      <c r="B18" s="750"/>
      <c r="C18" s="889" t="s">
        <v>1793</v>
      </c>
      <c r="D18" s="752"/>
      <c r="E18" s="887"/>
      <c r="F18" s="888"/>
      <c r="G18" s="883"/>
      <c r="H18" s="884"/>
      <c r="I18" s="682"/>
      <c r="J18" s="682"/>
      <c r="K18" s="682"/>
      <c r="L18" s="682"/>
      <c r="M18" s="682"/>
      <c r="N18" s="682"/>
      <c r="O18" s="682"/>
      <c r="P18" s="682"/>
      <c r="Q18" s="682"/>
      <c r="R18" s="682"/>
      <c r="S18" s="682"/>
      <c r="T18" s="682"/>
      <c r="U18" s="682"/>
      <c r="V18" s="682"/>
      <c r="W18" s="682"/>
      <c r="X18" s="682"/>
      <c r="Y18" s="682"/>
      <c r="Z18" s="682"/>
      <c r="AA18" s="682"/>
    </row>
    <row r="19" spans="1:27" ht="15" hidden="1">
      <c r="A19" s="682"/>
      <c r="B19" s="878" t="s">
        <v>466</v>
      </c>
      <c r="C19" s="880" t="s">
        <v>1794</v>
      </c>
      <c r="D19" s="885" t="s">
        <v>1706</v>
      </c>
      <c r="E19" s="886">
        <f>'20 NHU ADD MSheet'!J161</f>
        <v>3.45</v>
      </c>
      <c r="F19" s="882"/>
      <c r="G19" s="883">
        <f t="shared" ref="G19:G22" si="1">E19*F19</f>
        <v>0</v>
      </c>
      <c r="H19" s="884"/>
      <c r="I19" s="682"/>
      <c r="J19" s="682"/>
      <c r="K19" s="682"/>
      <c r="L19" s="682"/>
      <c r="M19" s="682"/>
      <c r="N19" s="682"/>
      <c r="O19" s="682"/>
      <c r="P19" s="682"/>
      <c r="Q19" s="682"/>
      <c r="R19" s="682"/>
      <c r="S19" s="682"/>
      <c r="T19" s="682"/>
      <c r="U19" s="682"/>
      <c r="V19" s="682"/>
      <c r="W19" s="682"/>
      <c r="X19" s="682"/>
      <c r="Y19" s="682"/>
      <c r="Z19" s="682"/>
      <c r="AA19" s="682"/>
    </row>
    <row r="20" spans="1:27" ht="15" hidden="1">
      <c r="A20" s="682"/>
      <c r="B20" s="878" t="s">
        <v>489</v>
      </c>
      <c r="C20" s="880" t="s">
        <v>1795</v>
      </c>
      <c r="D20" s="885" t="s">
        <v>1706</v>
      </c>
      <c r="E20" s="886">
        <f>'20 NHU ADD MSheet'!J169</f>
        <v>32.25</v>
      </c>
      <c r="F20" s="882"/>
      <c r="G20" s="883">
        <f t="shared" si="1"/>
        <v>0</v>
      </c>
      <c r="H20" s="884"/>
      <c r="I20" s="682"/>
      <c r="J20" s="682"/>
      <c r="K20" s="682"/>
      <c r="L20" s="682"/>
      <c r="M20" s="682"/>
      <c r="N20" s="682"/>
      <c r="O20" s="682"/>
      <c r="P20" s="682"/>
      <c r="Q20" s="682"/>
      <c r="R20" s="682"/>
      <c r="S20" s="682"/>
      <c r="T20" s="682"/>
      <c r="U20" s="682"/>
      <c r="V20" s="682"/>
      <c r="W20" s="682"/>
      <c r="X20" s="682"/>
      <c r="Y20" s="682"/>
      <c r="Z20" s="682"/>
      <c r="AA20" s="682"/>
    </row>
    <row r="21" spans="1:27" ht="15" hidden="1">
      <c r="A21" s="682"/>
      <c r="B21" s="878" t="s">
        <v>510</v>
      </c>
      <c r="C21" s="880" t="s">
        <v>1796</v>
      </c>
      <c r="D21" s="885" t="s">
        <v>1706</v>
      </c>
      <c r="E21" s="886">
        <f>'20 NHU ADD MSheet'!J174</f>
        <v>8</v>
      </c>
      <c r="F21" s="882"/>
      <c r="G21" s="883">
        <f t="shared" si="1"/>
        <v>0</v>
      </c>
      <c r="H21" s="884"/>
      <c r="I21" s="682"/>
      <c r="J21" s="682"/>
      <c r="K21" s="682"/>
      <c r="L21" s="682"/>
      <c r="M21" s="682"/>
      <c r="N21" s="682"/>
      <c r="O21" s="682"/>
      <c r="P21" s="682"/>
      <c r="Q21" s="682"/>
      <c r="R21" s="682"/>
      <c r="S21" s="682"/>
      <c r="T21" s="682"/>
      <c r="U21" s="682"/>
      <c r="V21" s="682"/>
      <c r="W21" s="682"/>
      <c r="X21" s="682"/>
      <c r="Y21" s="682"/>
      <c r="Z21" s="682"/>
      <c r="AA21" s="682"/>
    </row>
    <row r="22" spans="1:27" ht="15" hidden="1">
      <c r="A22" s="682"/>
      <c r="B22" s="878" t="s">
        <v>790</v>
      </c>
      <c r="C22" s="880" t="s">
        <v>1797</v>
      </c>
      <c r="D22" s="885" t="s">
        <v>1706</v>
      </c>
      <c r="E22" s="886">
        <f>'20 NHU ADD MSheet'!J179</f>
        <v>2.72</v>
      </c>
      <c r="F22" s="882"/>
      <c r="G22" s="883">
        <f t="shared" si="1"/>
        <v>0</v>
      </c>
      <c r="H22" s="884"/>
      <c r="I22" s="682"/>
      <c r="J22" s="682"/>
      <c r="K22" s="682"/>
      <c r="L22" s="682"/>
      <c r="M22" s="682"/>
      <c r="N22" s="682"/>
      <c r="O22" s="682"/>
      <c r="P22" s="682"/>
      <c r="Q22" s="682"/>
      <c r="R22" s="682"/>
      <c r="S22" s="682"/>
      <c r="T22" s="682"/>
      <c r="U22" s="682"/>
      <c r="V22" s="682"/>
      <c r="W22" s="682"/>
      <c r="X22" s="682"/>
      <c r="Y22" s="682"/>
      <c r="Z22" s="682"/>
      <c r="AA22" s="682"/>
    </row>
    <row r="23" spans="1:27" ht="15" hidden="1">
      <c r="A23" s="682"/>
      <c r="B23" s="878"/>
      <c r="C23" s="880"/>
      <c r="D23" s="885"/>
      <c r="E23" s="886"/>
      <c r="F23" s="882"/>
      <c r="G23" s="883"/>
      <c r="H23" s="884"/>
      <c r="I23" s="682"/>
      <c r="J23" s="682"/>
      <c r="K23" s="682"/>
      <c r="L23" s="682"/>
      <c r="M23" s="682"/>
      <c r="N23" s="682"/>
      <c r="O23" s="682"/>
      <c r="P23" s="682"/>
      <c r="Q23" s="682"/>
      <c r="R23" s="682"/>
      <c r="S23" s="682"/>
      <c r="T23" s="682"/>
      <c r="U23" s="682"/>
      <c r="V23" s="682"/>
      <c r="W23" s="682"/>
      <c r="X23" s="682"/>
      <c r="Y23" s="682"/>
      <c r="Z23" s="682"/>
      <c r="AA23" s="682"/>
    </row>
    <row r="24" spans="1:27" ht="15" hidden="1">
      <c r="A24" s="682"/>
      <c r="B24" s="750"/>
      <c r="C24" s="751"/>
      <c r="D24" s="752"/>
      <c r="E24" s="887"/>
      <c r="F24" s="888"/>
      <c r="G24" s="890"/>
      <c r="H24" s="891"/>
      <c r="I24" s="682"/>
      <c r="J24" s="682"/>
      <c r="K24" s="682"/>
      <c r="L24" s="682"/>
      <c r="M24" s="682"/>
      <c r="N24" s="682"/>
      <c r="O24" s="682"/>
      <c r="P24" s="682"/>
      <c r="Q24" s="682"/>
      <c r="R24" s="682"/>
      <c r="S24" s="682"/>
      <c r="T24" s="682"/>
      <c r="U24" s="682"/>
      <c r="V24" s="682"/>
      <c r="W24" s="682"/>
      <c r="X24" s="682"/>
      <c r="Y24" s="682"/>
      <c r="Z24" s="682"/>
      <c r="AA24" s="682"/>
    </row>
    <row r="25" spans="1:27" ht="15" hidden="1">
      <c r="A25" s="682"/>
      <c r="B25" s="750"/>
      <c r="C25" s="751"/>
      <c r="D25" s="752"/>
      <c r="E25" s="887"/>
      <c r="F25" s="888"/>
      <c r="G25" s="890"/>
      <c r="H25" s="891"/>
      <c r="I25" s="682"/>
      <c r="J25" s="682"/>
      <c r="K25" s="682"/>
      <c r="L25" s="682"/>
      <c r="M25" s="682"/>
      <c r="N25" s="682"/>
      <c r="O25" s="682"/>
      <c r="P25" s="682"/>
      <c r="Q25" s="682"/>
      <c r="R25" s="682"/>
      <c r="S25" s="682"/>
      <c r="T25" s="682"/>
      <c r="U25" s="682"/>
      <c r="V25" s="682"/>
      <c r="W25" s="682"/>
      <c r="X25" s="682"/>
      <c r="Y25" s="682"/>
      <c r="Z25" s="682"/>
      <c r="AA25" s="682"/>
    </row>
    <row r="26" spans="1:27" ht="15" hidden="1">
      <c r="A26" s="682"/>
      <c r="B26" s="750"/>
      <c r="C26" s="892"/>
      <c r="D26" s="752"/>
      <c r="E26" s="887"/>
      <c r="F26" s="888"/>
      <c r="G26" s="890"/>
      <c r="H26" s="891"/>
      <c r="I26" s="682"/>
      <c r="J26" s="682"/>
      <c r="K26" s="682"/>
      <c r="L26" s="682"/>
      <c r="M26" s="682"/>
      <c r="N26" s="682"/>
      <c r="O26" s="682"/>
      <c r="P26" s="682"/>
      <c r="Q26" s="682"/>
      <c r="R26" s="682"/>
      <c r="S26" s="682"/>
      <c r="T26" s="682"/>
      <c r="U26" s="682"/>
      <c r="V26" s="682"/>
      <c r="W26" s="682"/>
      <c r="X26" s="682"/>
      <c r="Y26" s="682"/>
      <c r="Z26" s="682"/>
      <c r="AA26" s="682"/>
    </row>
    <row r="27" spans="1:27" ht="15">
      <c r="A27" s="682"/>
      <c r="B27" s="792"/>
      <c r="C27" s="793"/>
      <c r="D27" s="793"/>
      <c r="E27" s="893"/>
      <c r="F27" s="894"/>
      <c r="G27" s="895"/>
      <c r="H27" s="896"/>
      <c r="I27" s="682"/>
      <c r="J27" s="682"/>
      <c r="K27" s="682"/>
      <c r="L27" s="682"/>
      <c r="M27" s="682"/>
      <c r="N27" s="682"/>
      <c r="O27" s="682"/>
      <c r="P27" s="682"/>
      <c r="Q27" s="682"/>
      <c r="R27" s="682"/>
      <c r="S27" s="682"/>
      <c r="T27" s="682"/>
      <c r="U27" s="682"/>
      <c r="V27" s="682"/>
      <c r="W27" s="682"/>
      <c r="X27" s="682"/>
      <c r="Y27" s="682"/>
      <c r="Z27" s="682"/>
      <c r="AA27" s="682"/>
    </row>
    <row r="28" spans="1:27" ht="15">
      <c r="A28" s="682"/>
      <c r="B28" s="897"/>
      <c r="C28" s="898" t="s">
        <v>1758</v>
      </c>
      <c r="D28" s="1804"/>
      <c r="E28" s="1637"/>
      <c r="F28" s="899" t="s">
        <v>1759</v>
      </c>
      <c r="G28" s="900">
        <f>SUM(G7:G27)</f>
        <v>2803.5769479573337</v>
      </c>
      <c r="H28" s="901"/>
      <c r="K28" s="682"/>
      <c r="L28" s="682"/>
      <c r="M28" s="682"/>
      <c r="N28" s="682"/>
      <c r="O28" s="682"/>
      <c r="P28" s="682"/>
      <c r="Q28" s="682"/>
      <c r="R28" s="682"/>
      <c r="S28" s="682"/>
      <c r="T28" s="682"/>
      <c r="U28" s="682"/>
      <c r="V28" s="682"/>
      <c r="W28" s="682"/>
      <c r="X28" s="682"/>
      <c r="Y28" s="682"/>
      <c r="Z28" s="682"/>
      <c r="AA28" s="682"/>
    </row>
    <row r="29" spans="1:27" ht="15">
      <c r="A29" s="682"/>
      <c r="B29" s="902" t="s">
        <v>178</v>
      </c>
      <c r="C29" s="903" t="s">
        <v>1798</v>
      </c>
      <c r="D29" s="1595"/>
      <c r="E29" s="1595"/>
      <c r="F29" s="904" t="s">
        <v>1799</v>
      </c>
      <c r="G29" s="905">
        <f>G28*20</f>
        <v>56071.538959146674</v>
      </c>
      <c r="H29" s="906"/>
      <c r="K29" s="682"/>
      <c r="L29" s="682"/>
      <c r="M29" s="682"/>
      <c r="N29" s="682"/>
      <c r="O29" s="682"/>
      <c r="P29" s="682"/>
      <c r="Q29" s="682"/>
      <c r="R29" s="682"/>
      <c r="S29" s="682"/>
      <c r="T29" s="682"/>
      <c r="U29" s="682"/>
      <c r="V29" s="682"/>
      <c r="W29" s="682"/>
      <c r="X29" s="682"/>
      <c r="Y29" s="682"/>
      <c r="Z29" s="682"/>
      <c r="AA29" s="682"/>
    </row>
    <row r="30" spans="1:27" ht="30">
      <c r="A30" s="682"/>
      <c r="B30" s="683"/>
      <c r="C30" s="684" t="s">
        <v>28</v>
      </c>
      <c r="D30" s="684"/>
      <c r="E30" s="907" t="s">
        <v>1800</v>
      </c>
      <c r="F30" s="908" t="s">
        <v>182</v>
      </c>
      <c r="G30" s="909" t="s">
        <v>1801</v>
      </c>
      <c r="H30" s="910">
        <v>18900</v>
      </c>
      <c r="K30" s="682"/>
      <c r="L30" s="682"/>
      <c r="M30" s="682"/>
      <c r="N30" s="682"/>
      <c r="O30" s="682"/>
      <c r="P30" s="682"/>
      <c r="Q30" s="682"/>
      <c r="R30" s="682"/>
      <c r="S30" s="682"/>
      <c r="T30" s="682"/>
      <c r="U30" s="682"/>
      <c r="V30" s="682"/>
      <c r="W30" s="682"/>
      <c r="X30" s="682"/>
      <c r="Y30" s="682"/>
      <c r="Z30" s="682"/>
      <c r="AA30" s="682"/>
    </row>
    <row r="31" spans="1:27" ht="30">
      <c r="A31" s="682"/>
      <c r="B31" s="683"/>
      <c r="C31" s="684"/>
      <c r="D31" s="684"/>
      <c r="E31" s="865"/>
      <c r="F31" s="866"/>
      <c r="G31" s="909" t="s">
        <v>1802</v>
      </c>
      <c r="H31" s="911">
        <v>0.75</v>
      </c>
      <c r="K31" s="682"/>
      <c r="L31" s="682"/>
      <c r="M31" s="682"/>
      <c r="N31" s="682"/>
      <c r="O31" s="682"/>
      <c r="P31" s="682"/>
      <c r="Q31" s="682"/>
      <c r="R31" s="682"/>
      <c r="S31" s="682"/>
      <c r="T31" s="682"/>
      <c r="U31" s="682"/>
      <c r="V31" s="682"/>
      <c r="W31" s="682"/>
      <c r="X31" s="682"/>
      <c r="Y31" s="682"/>
      <c r="Z31" s="682"/>
      <c r="AA31" s="682"/>
    </row>
    <row r="32" spans="1:27" ht="30">
      <c r="A32" s="682"/>
      <c r="B32" s="741" t="s">
        <v>206</v>
      </c>
      <c r="C32" s="912" t="s">
        <v>8</v>
      </c>
      <c r="D32" s="684"/>
      <c r="E32" s="865"/>
      <c r="F32" s="866"/>
      <c r="G32" s="909" t="s">
        <v>1803</v>
      </c>
      <c r="H32" s="909">
        <f>H30*H31</f>
        <v>14175</v>
      </c>
      <c r="I32" s="682"/>
      <c r="J32" s="682"/>
      <c r="K32" s="682"/>
      <c r="L32" s="682"/>
      <c r="M32" s="682"/>
      <c r="N32" s="682"/>
      <c r="O32" s="682"/>
      <c r="P32" s="682"/>
      <c r="Q32" s="682"/>
      <c r="R32" s="682"/>
      <c r="S32" s="682"/>
      <c r="T32" s="682"/>
      <c r="U32" s="682"/>
      <c r="V32" s="682"/>
      <c r="W32" s="682"/>
      <c r="X32" s="682"/>
      <c r="Y32" s="682"/>
      <c r="Z32" s="682"/>
      <c r="AA32" s="682"/>
    </row>
    <row r="33" spans="1:27" ht="15">
      <c r="A33" s="682"/>
      <c r="B33" s="683"/>
      <c r="C33" s="912" t="s">
        <v>1804</v>
      </c>
      <c r="D33" s="1736" t="s">
        <v>1805</v>
      </c>
      <c r="E33" s="1600"/>
      <c r="F33" s="866"/>
      <c r="G33" s="909"/>
      <c r="H33" s="913">
        <f>G29-H32</f>
        <v>41896.538959146674</v>
      </c>
      <c r="I33" s="682"/>
      <c r="J33" s="682"/>
      <c r="K33" s="682"/>
      <c r="L33" s="682"/>
      <c r="M33" s="682"/>
      <c r="N33" s="682"/>
      <c r="O33" s="682"/>
      <c r="P33" s="682"/>
      <c r="Q33" s="682"/>
      <c r="R33" s="682"/>
      <c r="S33" s="682"/>
      <c r="T33" s="682"/>
      <c r="U33" s="682"/>
      <c r="V33" s="682"/>
      <c r="W33" s="682"/>
      <c r="X33" s="682"/>
      <c r="Y33" s="682"/>
      <c r="Z33" s="682"/>
      <c r="AA33" s="682"/>
    </row>
    <row r="34" spans="1:27" ht="15" hidden="1">
      <c r="A34" s="682"/>
      <c r="B34" s="683"/>
      <c r="C34" s="684"/>
      <c r="D34" s="684"/>
      <c r="E34" s="865"/>
      <c r="F34" s="866"/>
      <c r="G34" s="867"/>
      <c r="H34" s="868"/>
      <c r="I34" s="682"/>
      <c r="J34" s="682"/>
      <c r="K34" s="682"/>
      <c r="L34" s="682"/>
      <c r="M34" s="682"/>
      <c r="N34" s="682"/>
      <c r="O34" s="682"/>
      <c r="P34" s="682"/>
      <c r="Q34" s="682"/>
      <c r="R34" s="682"/>
      <c r="S34" s="682"/>
      <c r="T34" s="682"/>
      <c r="U34" s="682"/>
      <c r="V34" s="682"/>
      <c r="W34" s="682"/>
      <c r="X34" s="682"/>
      <c r="Y34" s="682"/>
      <c r="Z34" s="682"/>
      <c r="AA34" s="682"/>
    </row>
    <row r="35" spans="1:27" ht="15" hidden="1">
      <c r="A35" s="682"/>
      <c r="B35" s="683"/>
      <c r="C35" s="684"/>
      <c r="D35" s="684"/>
      <c r="E35" s="865"/>
      <c r="F35" s="866"/>
      <c r="G35" s="867"/>
      <c r="H35" s="868"/>
      <c r="I35" s="682"/>
      <c r="J35" s="682"/>
      <c r="K35" s="682"/>
      <c r="L35" s="682"/>
      <c r="M35" s="682"/>
      <c r="N35" s="682"/>
      <c r="O35" s="682"/>
      <c r="P35" s="682"/>
      <c r="Q35" s="682"/>
      <c r="R35" s="682"/>
      <c r="S35" s="682"/>
      <c r="T35" s="682"/>
      <c r="U35" s="682"/>
      <c r="V35" s="682"/>
      <c r="W35" s="682"/>
      <c r="X35" s="682"/>
      <c r="Y35" s="682"/>
      <c r="Z35" s="682"/>
      <c r="AA35" s="682"/>
    </row>
    <row r="36" spans="1:27" ht="17.25">
      <c r="A36" s="682"/>
      <c r="B36" s="875"/>
      <c r="C36" s="1801" t="s">
        <v>1806</v>
      </c>
      <c r="D36" s="1802"/>
      <c r="E36" s="1802"/>
      <c r="F36" s="1803"/>
      <c r="G36" s="876"/>
      <c r="H36" s="877"/>
      <c r="I36" s="682"/>
      <c r="J36" s="682"/>
      <c r="K36" s="682"/>
      <c r="L36" s="682"/>
      <c r="M36" s="682"/>
      <c r="N36" s="682"/>
      <c r="O36" s="682"/>
      <c r="P36" s="682"/>
      <c r="Q36" s="682"/>
      <c r="R36" s="682"/>
      <c r="S36" s="682"/>
      <c r="T36" s="682"/>
      <c r="U36" s="682"/>
      <c r="V36" s="682"/>
      <c r="W36" s="682"/>
      <c r="X36" s="682"/>
      <c r="Y36" s="682"/>
      <c r="Z36" s="682"/>
      <c r="AA36" s="682"/>
    </row>
    <row r="37" spans="1:27" ht="15">
      <c r="A37" s="682"/>
      <c r="B37" s="878"/>
      <c r="C37" s="879" t="s">
        <v>1776</v>
      </c>
      <c r="D37" s="880"/>
      <c r="E37" s="881"/>
      <c r="F37" s="882"/>
      <c r="G37" s="883"/>
      <c r="H37" s="884"/>
      <c r="I37" s="682"/>
      <c r="J37" s="682"/>
      <c r="K37" s="682"/>
      <c r="L37" s="682"/>
      <c r="M37" s="682"/>
      <c r="N37" s="682"/>
      <c r="O37" s="682"/>
      <c r="P37" s="682"/>
      <c r="Q37" s="682"/>
      <c r="R37" s="682"/>
      <c r="S37" s="682"/>
      <c r="T37" s="682"/>
      <c r="U37" s="682"/>
      <c r="V37" s="682"/>
      <c r="W37" s="682"/>
      <c r="X37" s="682"/>
      <c r="Y37" s="682"/>
      <c r="Z37" s="682"/>
      <c r="AA37" s="682"/>
    </row>
    <row r="38" spans="1:27" ht="30">
      <c r="A38" s="682"/>
      <c r="B38" s="878" t="s">
        <v>178</v>
      </c>
      <c r="C38" s="880" t="s">
        <v>1777</v>
      </c>
      <c r="D38" s="885" t="s">
        <v>1731</v>
      </c>
      <c r="E38" s="886">
        <f>'20 NHU ADD MSheet'!J315</f>
        <v>45</v>
      </c>
      <c r="F38" s="882">
        <v>0.77</v>
      </c>
      <c r="G38" s="883">
        <f t="shared" ref="G38:G42" si="2">E38*F38</f>
        <v>34.65</v>
      </c>
      <c r="H38" s="884" t="s">
        <v>1778</v>
      </c>
      <c r="I38" s="682"/>
      <c r="J38" s="682"/>
      <c r="K38" s="682"/>
      <c r="L38" s="682"/>
      <c r="M38" s="682"/>
      <c r="N38" s="682"/>
      <c r="O38" s="682"/>
      <c r="P38" s="682"/>
      <c r="Q38" s="682"/>
      <c r="R38" s="682"/>
      <c r="S38" s="682"/>
      <c r="T38" s="682"/>
      <c r="U38" s="682"/>
      <c r="V38" s="682"/>
      <c r="W38" s="682"/>
      <c r="X38" s="682"/>
      <c r="Y38" s="682"/>
      <c r="Z38" s="682"/>
      <c r="AA38" s="682"/>
    </row>
    <row r="39" spans="1:27" ht="30">
      <c r="A39" s="682"/>
      <c r="B39" s="878" t="s">
        <v>206</v>
      </c>
      <c r="C39" s="880" t="s">
        <v>1779</v>
      </c>
      <c r="D39" s="885" t="s">
        <v>1706</v>
      </c>
      <c r="E39" s="886">
        <f>'20 NHU ADD MSheet'!J324</f>
        <v>15</v>
      </c>
      <c r="F39" s="882">
        <v>0.45500000000000002</v>
      </c>
      <c r="G39" s="883">
        <f t="shared" si="2"/>
        <v>6.8250000000000002</v>
      </c>
      <c r="H39" s="884" t="s">
        <v>1780</v>
      </c>
      <c r="I39" s="682"/>
      <c r="J39" s="682"/>
      <c r="K39" s="682"/>
      <c r="L39" s="682"/>
      <c r="M39" s="682"/>
      <c r="N39" s="682"/>
      <c r="O39" s="682"/>
      <c r="P39" s="682"/>
      <c r="Q39" s="682"/>
      <c r="R39" s="682"/>
      <c r="S39" s="682"/>
      <c r="T39" s="682"/>
      <c r="U39" s="682"/>
      <c r="V39" s="682"/>
      <c r="W39" s="682"/>
      <c r="X39" s="682"/>
      <c r="Y39" s="682"/>
      <c r="Z39" s="682"/>
      <c r="AA39" s="682"/>
    </row>
    <row r="40" spans="1:27" ht="30">
      <c r="A40" s="682"/>
      <c r="B40" s="878" t="s">
        <v>242</v>
      </c>
      <c r="C40" s="880" t="s">
        <v>1781</v>
      </c>
      <c r="D40" s="885" t="s">
        <v>1706</v>
      </c>
      <c r="E40" s="886">
        <f>'20 NHU ADD MSheet'!J332</f>
        <v>63</v>
      </c>
      <c r="F40" s="882">
        <v>1.524</v>
      </c>
      <c r="G40" s="883">
        <f t="shared" si="2"/>
        <v>96.012</v>
      </c>
      <c r="H40" s="884" t="s">
        <v>1782</v>
      </c>
      <c r="I40" s="682"/>
      <c r="J40" s="682"/>
      <c r="K40" s="682"/>
      <c r="L40" s="682"/>
      <c r="M40" s="682"/>
      <c r="N40" s="682"/>
      <c r="O40" s="682"/>
      <c r="P40" s="682"/>
      <c r="Q40" s="682"/>
      <c r="R40" s="682"/>
      <c r="S40" s="682"/>
      <c r="T40" s="682"/>
      <c r="U40" s="682"/>
      <c r="V40" s="682"/>
      <c r="W40" s="682"/>
      <c r="X40" s="682"/>
      <c r="Y40" s="682"/>
      <c r="Z40" s="682"/>
      <c r="AA40" s="682"/>
    </row>
    <row r="41" spans="1:27" ht="30">
      <c r="A41" s="682"/>
      <c r="B41" s="878" t="s">
        <v>268</v>
      </c>
      <c r="C41" s="880" t="s">
        <v>1783</v>
      </c>
      <c r="D41" s="885" t="s">
        <v>1731</v>
      </c>
      <c r="E41" s="886">
        <f>'20 NHU ADD MSheet'!J337</f>
        <v>1.5</v>
      </c>
      <c r="F41" s="882">
        <v>63</v>
      </c>
      <c r="G41" s="883">
        <f t="shared" si="2"/>
        <v>94.5</v>
      </c>
      <c r="H41" s="884" t="s">
        <v>1807</v>
      </c>
      <c r="I41" s="682"/>
      <c r="J41" s="682"/>
      <c r="K41" s="682"/>
      <c r="L41" s="682"/>
      <c r="M41" s="682"/>
      <c r="N41" s="682"/>
      <c r="O41" s="682"/>
      <c r="P41" s="682"/>
      <c r="Q41" s="682"/>
      <c r="R41" s="682"/>
      <c r="S41" s="682"/>
      <c r="T41" s="682"/>
      <c r="U41" s="682"/>
      <c r="V41" s="682"/>
      <c r="W41" s="682"/>
      <c r="X41" s="682"/>
      <c r="Y41" s="682"/>
      <c r="Z41" s="682"/>
      <c r="AA41" s="682"/>
    </row>
    <row r="42" spans="1:27" ht="30">
      <c r="A42" s="682"/>
      <c r="B42" s="878" t="s">
        <v>300</v>
      </c>
      <c r="C42" s="880" t="s">
        <v>1808</v>
      </c>
      <c r="D42" s="885" t="s">
        <v>1706</v>
      </c>
      <c r="E42" s="886">
        <f>'20 NHU ADD MSheet'!J350</f>
        <v>35.200000000000003</v>
      </c>
      <c r="F42" s="882">
        <v>9.4499999999999993</v>
      </c>
      <c r="G42" s="883">
        <f t="shared" si="2"/>
        <v>332.64</v>
      </c>
      <c r="H42" s="884" t="s">
        <v>1809</v>
      </c>
      <c r="I42" s="682"/>
      <c r="J42" s="682"/>
      <c r="K42" s="682"/>
      <c r="L42" s="682"/>
      <c r="M42" s="682"/>
      <c r="N42" s="682"/>
      <c r="O42" s="682"/>
      <c r="P42" s="682"/>
      <c r="Q42" s="682"/>
      <c r="R42" s="682"/>
      <c r="S42" s="682"/>
      <c r="T42" s="682"/>
      <c r="U42" s="682"/>
      <c r="V42" s="682"/>
      <c r="W42" s="682"/>
      <c r="X42" s="682"/>
      <c r="Y42" s="682"/>
      <c r="Z42" s="682"/>
      <c r="AA42" s="682"/>
    </row>
    <row r="43" spans="1:27" ht="15">
      <c r="A43" s="682"/>
      <c r="B43" s="878"/>
      <c r="C43" s="880"/>
      <c r="D43" s="885"/>
      <c r="E43" s="886"/>
      <c r="F43" s="882"/>
      <c r="G43" s="883"/>
      <c r="H43" s="884"/>
      <c r="I43" s="682"/>
      <c r="J43" s="682"/>
      <c r="K43" s="682"/>
      <c r="L43" s="682"/>
      <c r="M43" s="682"/>
      <c r="N43" s="682"/>
      <c r="O43" s="682"/>
      <c r="P43" s="682"/>
      <c r="Q43" s="682"/>
      <c r="R43" s="682"/>
      <c r="S43" s="682"/>
      <c r="T43" s="682"/>
      <c r="U43" s="682"/>
      <c r="V43" s="682"/>
      <c r="W43" s="682"/>
      <c r="X43" s="682"/>
      <c r="Y43" s="682"/>
      <c r="Z43" s="682"/>
      <c r="AA43" s="682"/>
    </row>
    <row r="44" spans="1:27" ht="30">
      <c r="A44" s="682"/>
      <c r="B44" s="878" t="s">
        <v>329</v>
      </c>
      <c r="C44" s="880" t="s">
        <v>1788</v>
      </c>
      <c r="D44" s="885" t="s">
        <v>1731</v>
      </c>
      <c r="E44" s="886">
        <f>'20 NHU ADD MSheet'!J361</f>
        <v>14.738</v>
      </c>
      <c r="F44" s="882">
        <v>0.52500000000000002</v>
      </c>
      <c r="G44" s="883">
        <f t="shared" ref="G44:G45" si="3">E44*F44</f>
        <v>7.7374499999999999</v>
      </c>
      <c r="H44" s="884" t="s">
        <v>1789</v>
      </c>
      <c r="I44" s="682"/>
      <c r="J44" s="682"/>
      <c r="K44" s="682"/>
      <c r="L44" s="682"/>
      <c r="M44" s="682"/>
      <c r="N44" s="682"/>
      <c r="O44" s="682"/>
      <c r="P44" s="682"/>
      <c r="Q44" s="682"/>
      <c r="R44" s="682"/>
      <c r="S44" s="682"/>
      <c r="T44" s="682"/>
      <c r="U44" s="682"/>
      <c r="V44" s="682"/>
      <c r="W44" s="682"/>
      <c r="X44" s="682"/>
      <c r="Y44" s="682"/>
      <c r="Z44" s="682"/>
      <c r="AA44" s="682"/>
    </row>
    <row r="45" spans="1:27" ht="30">
      <c r="A45" s="682"/>
      <c r="B45" s="878" t="s">
        <v>347</v>
      </c>
      <c r="C45" s="880" t="s">
        <v>1790</v>
      </c>
      <c r="D45" s="885" t="s">
        <v>1731</v>
      </c>
      <c r="E45" s="886">
        <f>'20 NHU ADD MSheet'!J368</f>
        <v>2.04</v>
      </c>
      <c r="F45" s="882">
        <v>94.5</v>
      </c>
      <c r="G45" s="883">
        <f t="shared" si="3"/>
        <v>192.78</v>
      </c>
      <c r="H45" s="884" t="s">
        <v>1786</v>
      </c>
      <c r="I45" s="682"/>
      <c r="J45" s="682"/>
      <c r="K45" s="682"/>
      <c r="L45" s="682"/>
      <c r="M45" s="682"/>
      <c r="N45" s="682"/>
      <c r="O45" s="682"/>
      <c r="P45" s="682"/>
      <c r="Q45" s="682"/>
      <c r="R45" s="682"/>
      <c r="S45" s="682"/>
      <c r="T45" s="682"/>
      <c r="U45" s="682"/>
      <c r="V45" s="682"/>
      <c r="W45" s="682"/>
      <c r="X45" s="682"/>
      <c r="Y45" s="682"/>
      <c r="Z45" s="682"/>
      <c r="AA45" s="682"/>
    </row>
    <row r="46" spans="1:27" ht="15">
      <c r="A46" s="682"/>
      <c r="B46" s="878"/>
      <c r="C46" s="879" t="s">
        <v>1791</v>
      </c>
      <c r="D46" s="885"/>
      <c r="E46" s="886"/>
      <c r="F46" s="882"/>
      <c r="G46" s="883"/>
      <c r="H46" s="884"/>
      <c r="I46" s="682"/>
      <c r="J46" s="682"/>
      <c r="K46" s="682"/>
      <c r="L46" s="682"/>
      <c r="M46" s="682"/>
      <c r="N46" s="682"/>
      <c r="O46" s="682"/>
      <c r="P46" s="682"/>
      <c r="Q46" s="682"/>
      <c r="R46" s="682"/>
      <c r="S46" s="682"/>
      <c r="T46" s="682"/>
      <c r="U46" s="682"/>
      <c r="V46" s="682"/>
      <c r="W46" s="682"/>
      <c r="X46" s="682"/>
      <c r="Y46" s="682"/>
      <c r="Z46" s="682"/>
      <c r="AA46" s="682"/>
    </row>
    <row r="47" spans="1:27" ht="15">
      <c r="A47" s="682"/>
      <c r="B47" s="750" t="s">
        <v>380</v>
      </c>
      <c r="C47" s="751" t="s">
        <v>1792</v>
      </c>
      <c r="D47" s="752" t="s">
        <v>1747</v>
      </c>
      <c r="E47" s="887">
        <f>'20 NHU ADD MSheet'!J388</f>
        <v>0.51174716049382718</v>
      </c>
      <c r="F47" s="888">
        <f>'20 NHU ADD MSheet'!R35</f>
        <v>575.44410000000005</v>
      </c>
      <c r="G47" s="883">
        <f>E47*F47</f>
        <v>294.48188419792598</v>
      </c>
      <c r="H47" s="884"/>
      <c r="I47" s="682"/>
      <c r="J47" s="682"/>
      <c r="K47" s="682"/>
      <c r="L47" s="682"/>
      <c r="M47" s="682"/>
      <c r="N47" s="682"/>
      <c r="O47" s="682"/>
      <c r="P47" s="682"/>
      <c r="Q47" s="682"/>
      <c r="R47" s="682"/>
      <c r="S47" s="682"/>
      <c r="T47" s="682"/>
      <c r="U47" s="682"/>
      <c r="V47" s="682"/>
      <c r="W47" s="682"/>
      <c r="X47" s="682"/>
      <c r="Y47" s="682"/>
      <c r="Z47" s="682"/>
      <c r="AA47" s="682"/>
    </row>
    <row r="48" spans="1:27" ht="15">
      <c r="A48" s="682"/>
      <c r="B48" s="750"/>
      <c r="C48" s="751"/>
      <c r="D48" s="752"/>
      <c r="E48" s="887"/>
      <c r="F48" s="888"/>
      <c r="G48" s="883"/>
      <c r="H48" s="884"/>
      <c r="I48" s="682"/>
      <c r="J48" s="682"/>
      <c r="K48" s="682"/>
      <c r="L48" s="682"/>
      <c r="M48" s="682"/>
      <c r="N48" s="682"/>
      <c r="O48" s="682"/>
      <c r="P48" s="682"/>
      <c r="Q48" s="682"/>
      <c r="R48" s="682"/>
      <c r="S48" s="682"/>
      <c r="T48" s="682"/>
      <c r="U48" s="682"/>
      <c r="V48" s="682"/>
      <c r="W48" s="682"/>
      <c r="X48" s="682"/>
      <c r="Y48" s="682"/>
      <c r="Z48" s="682"/>
      <c r="AA48" s="682"/>
    </row>
    <row r="49" spans="1:27" ht="15" hidden="1">
      <c r="A49" s="682"/>
      <c r="B49" s="750"/>
      <c r="C49" s="889" t="s">
        <v>1793</v>
      </c>
      <c r="D49" s="752"/>
      <c r="E49" s="887"/>
      <c r="F49" s="888"/>
      <c r="G49" s="883"/>
      <c r="H49" s="884"/>
      <c r="I49" s="682"/>
      <c r="J49" s="682"/>
      <c r="K49" s="682"/>
      <c r="L49" s="682"/>
      <c r="M49" s="682"/>
      <c r="N49" s="682"/>
      <c r="O49" s="682"/>
      <c r="P49" s="682"/>
      <c r="Q49" s="682"/>
      <c r="R49" s="682"/>
      <c r="S49" s="682"/>
      <c r="T49" s="682"/>
      <c r="U49" s="682"/>
      <c r="V49" s="682"/>
      <c r="W49" s="682"/>
      <c r="X49" s="682"/>
      <c r="Y49" s="682"/>
      <c r="Z49" s="682"/>
      <c r="AA49" s="682"/>
    </row>
    <row r="50" spans="1:27" ht="15" hidden="1">
      <c r="A50" s="682"/>
      <c r="B50" s="878" t="s">
        <v>445</v>
      </c>
      <c r="C50" s="880" t="s">
        <v>1796</v>
      </c>
      <c r="D50" s="885" t="s">
        <v>1706</v>
      </c>
      <c r="E50" s="886">
        <f>'20 NHU ADD MSheet'!J393</f>
        <v>8</v>
      </c>
      <c r="F50" s="882"/>
      <c r="G50" s="883">
        <f t="shared" ref="G50:G51" si="4">E50*F50</f>
        <v>0</v>
      </c>
      <c r="H50" s="884"/>
      <c r="I50" s="682"/>
      <c r="J50" s="682"/>
      <c r="K50" s="682"/>
      <c r="L50" s="682"/>
      <c r="M50" s="682"/>
      <c r="N50" s="682"/>
      <c r="O50" s="682"/>
      <c r="P50" s="682"/>
      <c r="Q50" s="682"/>
      <c r="R50" s="682"/>
      <c r="S50" s="682"/>
      <c r="T50" s="682"/>
      <c r="U50" s="682"/>
      <c r="V50" s="682"/>
      <c r="W50" s="682"/>
      <c r="X50" s="682"/>
      <c r="Y50" s="682"/>
      <c r="Z50" s="682"/>
      <c r="AA50" s="682"/>
    </row>
    <row r="51" spans="1:27" ht="15" hidden="1">
      <c r="A51" s="682"/>
      <c r="B51" s="878" t="s">
        <v>466</v>
      </c>
      <c r="C51" s="880" t="s">
        <v>1797</v>
      </c>
      <c r="D51" s="885" t="s">
        <v>1706</v>
      </c>
      <c r="E51" s="886">
        <f>'20 NHU ADD MSheet'!J398</f>
        <v>2.72</v>
      </c>
      <c r="F51" s="882"/>
      <c r="G51" s="883">
        <f t="shared" si="4"/>
        <v>0</v>
      </c>
      <c r="H51" s="884"/>
      <c r="I51" s="682"/>
      <c r="J51" s="682"/>
      <c r="K51" s="682"/>
      <c r="L51" s="682"/>
      <c r="M51" s="682"/>
      <c r="N51" s="682"/>
      <c r="O51" s="682"/>
      <c r="P51" s="682"/>
      <c r="Q51" s="682"/>
      <c r="R51" s="682"/>
      <c r="S51" s="682"/>
      <c r="T51" s="682"/>
      <c r="U51" s="682"/>
      <c r="V51" s="682"/>
      <c r="W51" s="682"/>
      <c r="X51" s="682"/>
      <c r="Y51" s="682"/>
      <c r="Z51" s="682"/>
      <c r="AA51" s="682"/>
    </row>
    <row r="52" spans="1:27" ht="15" hidden="1">
      <c r="A52" s="682"/>
      <c r="B52" s="878"/>
      <c r="C52" s="880"/>
      <c r="D52" s="885"/>
      <c r="E52" s="886"/>
      <c r="F52" s="882"/>
      <c r="G52" s="883"/>
      <c r="H52" s="884"/>
      <c r="I52" s="682"/>
      <c r="J52" s="682"/>
      <c r="K52" s="682"/>
      <c r="L52" s="682"/>
      <c r="M52" s="682"/>
      <c r="N52" s="682"/>
      <c r="O52" s="682"/>
      <c r="P52" s="682"/>
      <c r="Q52" s="682"/>
      <c r="R52" s="682"/>
      <c r="S52" s="682"/>
      <c r="T52" s="682"/>
      <c r="U52" s="682"/>
      <c r="V52" s="682"/>
      <c r="W52" s="682"/>
      <c r="X52" s="682"/>
      <c r="Y52" s="682"/>
      <c r="Z52" s="682"/>
      <c r="AA52" s="682"/>
    </row>
    <row r="53" spans="1:27" ht="15.75" hidden="1" customHeight="1">
      <c r="A53" s="682"/>
      <c r="B53" s="750" t="s">
        <v>489</v>
      </c>
      <c r="C53" s="751" t="s">
        <v>1810</v>
      </c>
      <c r="D53" s="752"/>
      <c r="E53" s="887">
        <f>'20 NHU ADD MSheet'!J404</f>
        <v>33</v>
      </c>
      <c r="F53" s="888">
        <v>2.3849999999999998</v>
      </c>
      <c r="G53" s="883">
        <f t="shared" ref="G53:G54" si="5">E53*F53</f>
        <v>78.704999999999998</v>
      </c>
      <c r="H53" s="891" t="s">
        <v>1811</v>
      </c>
      <c r="I53" s="682"/>
      <c r="J53" s="682"/>
      <c r="K53" s="682"/>
      <c r="L53" s="682"/>
      <c r="M53" s="682"/>
      <c r="N53" s="682"/>
      <c r="O53" s="682"/>
      <c r="P53" s="682"/>
      <c r="Q53" s="682"/>
      <c r="R53" s="682"/>
      <c r="S53" s="682"/>
      <c r="T53" s="682"/>
      <c r="U53" s="682"/>
      <c r="V53" s="682"/>
      <c r="W53" s="682"/>
      <c r="X53" s="682"/>
      <c r="Y53" s="682"/>
      <c r="Z53" s="682"/>
      <c r="AA53" s="682"/>
    </row>
    <row r="54" spans="1:27" ht="15.75" hidden="1" customHeight="1">
      <c r="A54" s="682"/>
      <c r="B54" s="750" t="s">
        <v>510</v>
      </c>
      <c r="C54" s="751" t="s">
        <v>1812</v>
      </c>
      <c r="D54" s="752"/>
      <c r="E54" s="887">
        <f>'20 NHU ADD MSheet'!J410</f>
        <v>37.400000000000006</v>
      </c>
      <c r="F54" s="888">
        <v>2.0699999999999998</v>
      </c>
      <c r="G54" s="883">
        <f t="shared" si="5"/>
        <v>77.418000000000006</v>
      </c>
      <c r="H54" s="891" t="s">
        <v>1813</v>
      </c>
      <c r="I54" s="682"/>
      <c r="J54" s="682"/>
      <c r="K54" s="682"/>
      <c r="L54" s="682"/>
      <c r="M54" s="682"/>
      <c r="N54" s="682"/>
      <c r="O54" s="682"/>
      <c r="P54" s="682"/>
      <c r="Q54" s="682"/>
      <c r="R54" s="682"/>
      <c r="S54" s="682"/>
      <c r="T54" s="682"/>
      <c r="U54" s="682"/>
      <c r="V54" s="682"/>
      <c r="W54" s="682"/>
      <c r="X54" s="682"/>
      <c r="Y54" s="682"/>
      <c r="Z54" s="682"/>
      <c r="AA54" s="682"/>
    </row>
    <row r="55" spans="1:27" ht="15" hidden="1">
      <c r="A55" s="682"/>
      <c r="B55" s="750"/>
      <c r="C55" s="892"/>
      <c r="D55" s="752"/>
      <c r="E55" s="887"/>
      <c r="F55" s="888"/>
      <c r="G55" s="890"/>
      <c r="H55" s="891"/>
      <c r="I55" s="682"/>
      <c r="J55" s="682"/>
      <c r="K55" s="682"/>
      <c r="L55" s="682"/>
      <c r="M55" s="682"/>
      <c r="N55" s="682"/>
      <c r="O55" s="682"/>
      <c r="P55" s="682"/>
      <c r="Q55" s="682"/>
      <c r="R55" s="682"/>
      <c r="S55" s="682"/>
      <c r="T55" s="682"/>
      <c r="U55" s="682"/>
      <c r="V55" s="682"/>
      <c r="W55" s="682"/>
      <c r="X55" s="682"/>
      <c r="Y55" s="682"/>
      <c r="Z55" s="682"/>
      <c r="AA55" s="682"/>
    </row>
    <row r="56" spans="1:27" ht="15">
      <c r="A56" s="682"/>
      <c r="B56" s="792"/>
      <c r="C56" s="793"/>
      <c r="D56" s="793"/>
      <c r="E56" s="893"/>
      <c r="F56" s="894"/>
      <c r="G56" s="895"/>
      <c r="H56" s="896"/>
      <c r="I56" s="682"/>
      <c r="J56" s="682"/>
      <c r="K56" s="682"/>
      <c r="L56" s="682"/>
      <c r="M56" s="682"/>
      <c r="N56" s="682"/>
      <c r="O56" s="682"/>
      <c r="P56" s="682"/>
      <c r="Q56" s="682"/>
      <c r="R56" s="682"/>
      <c r="S56" s="682"/>
      <c r="T56" s="682"/>
      <c r="U56" s="682"/>
      <c r="V56" s="682"/>
      <c r="W56" s="682"/>
      <c r="X56" s="682"/>
      <c r="Y56" s="682"/>
      <c r="Z56" s="682"/>
      <c r="AA56" s="682"/>
    </row>
    <row r="57" spans="1:27" ht="15">
      <c r="A57" s="682"/>
      <c r="B57" s="897"/>
      <c r="C57" s="914" t="s">
        <v>1758</v>
      </c>
      <c r="D57" s="1805"/>
      <c r="E57" s="1806"/>
      <c r="F57" s="899" t="s">
        <v>1759</v>
      </c>
      <c r="G57" s="900">
        <f>SUM(G38:G56)</f>
        <v>1215.7493341979257</v>
      </c>
      <c r="H57" s="901"/>
      <c r="K57" s="682"/>
      <c r="L57" s="682"/>
      <c r="M57" s="682"/>
      <c r="N57" s="682"/>
      <c r="O57" s="682"/>
      <c r="P57" s="682"/>
      <c r="Q57" s="682"/>
      <c r="R57" s="682"/>
      <c r="S57" s="682"/>
      <c r="T57" s="682"/>
      <c r="U57" s="682"/>
      <c r="V57" s="682"/>
      <c r="W57" s="682"/>
      <c r="X57" s="682"/>
      <c r="Y57" s="682"/>
      <c r="Z57" s="682"/>
      <c r="AA57" s="682"/>
    </row>
    <row r="58" spans="1:27" ht="15">
      <c r="A58" s="682"/>
      <c r="B58" s="915" t="s">
        <v>178</v>
      </c>
      <c r="C58" s="903" t="s">
        <v>1798</v>
      </c>
      <c r="D58" s="1807"/>
      <c r="E58" s="1808"/>
      <c r="F58" s="904" t="s">
        <v>1683</v>
      </c>
      <c r="G58" s="905">
        <f>G57*20</f>
        <v>24314.986683958516</v>
      </c>
      <c r="H58" s="906"/>
      <c r="J58" s="916"/>
      <c r="K58" s="682"/>
      <c r="L58" s="682"/>
      <c r="M58" s="682"/>
      <c r="N58" s="682"/>
      <c r="O58" s="682"/>
      <c r="P58" s="682"/>
      <c r="Q58" s="682"/>
      <c r="R58" s="682"/>
      <c r="S58" s="682"/>
      <c r="T58" s="682"/>
      <c r="U58" s="682"/>
      <c r="V58" s="682"/>
      <c r="W58" s="682"/>
      <c r="X58" s="682"/>
      <c r="Y58" s="682"/>
      <c r="Z58" s="682"/>
      <c r="AA58" s="682"/>
    </row>
    <row r="59" spans="1:27" ht="30">
      <c r="A59" s="682"/>
      <c r="B59" s="683"/>
      <c r="C59" s="684" t="s">
        <v>42</v>
      </c>
      <c r="D59" s="684"/>
      <c r="E59" s="907" t="s">
        <v>1800</v>
      </c>
      <c r="F59" s="908" t="s">
        <v>184</v>
      </c>
      <c r="G59" s="909" t="s">
        <v>1801</v>
      </c>
      <c r="H59" s="917">
        <v>5000</v>
      </c>
      <c r="J59" s="911"/>
      <c r="K59" s="682"/>
      <c r="L59" s="682"/>
      <c r="M59" s="682"/>
      <c r="N59" s="682"/>
      <c r="O59" s="682"/>
      <c r="P59" s="682"/>
      <c r="Q59" s="682"/>
      <c r="R59" s="682"/>
      <c r="S59" s="682"/>
      <c r="T59" s="682"/>
      <c r="U59" s="682"/>
      <c r="V59" s="682"/>
      <c r="W59" s="682"/>
      <c r="X59" s="682"/>
      <c r="Y59" s="682"/>
      <c r="Z59" s="682"/>
      <c r="AA59" s="682"/>
    </row>
    <row r="60" spans="1:27" ht="30">
      <c r="A60" s="682"/>
      <c r="B60" s="683"/>
      <c r="C60" s="918"/>
      <c r="D60" s="918"/>
      <c r="E60" s="918"/>
      <c r="F60" s="918"/>
      <c r="G60" s="909" t="s">
        <v>1802</v>
      </c>
      <c r="H60" s="919">
        <v>0.75</v>
      </c>
      <c r="J60" s="909"/>
      <c r="K60" s="682"/>
      <c r="L60" s="682"/>
      <c r="M60" s="682"/>
      <c r="N60" s="682"/>
      <c r="O60" s="682"/>
      <c r="P60" s="682"/>
      <c r="Q60" s="682"/>
      <c r="R60" s="682"/>
      <c r="S60" s="682"/>
      <c r="T60" s="682"/>
      <c r="U60" s="682"/>
      <c r="V60" s="682"/>
      <c r="W60" s="682"/>
      <c r="X60" s="682"/>
      <c r="Y60" s="682"/>
      <c r="Z60" s="682"/>
      <c r="AA60" s="682"/>
    </row>
    <row r="61" spans="1:27" ht="30">
      <c r="A61" s="682"/>
      <c r="B61" s="741" t="s">
        <v>206</v>
      </c>
      <c r="C61" s="912" t="s">
        <v>8</v>
      </c>
      <c r="D61" s="918"/>
      <c r="E61" s="918"/>
      <c r="F61" s="918"/>
      <c r="G61" s="909" t="s">
        <v>1803</v>
      </c>
      <c r="H61" s="682">
        <f>H59*H60</f>
        <v>3750</v>
      </c>
      <c r="I61" s="682"/>
      <c r="K61" s="682"/>
      <c r="L61" s="682"/>
      <c r="M61" s="682"/>
      <c r="N61" s="682"/>
      <c r="O61" s="682"/>
      <c r="P61" s="682"/>
      <c r="Q61" s="682"/>
      <c r="R61" s="682"/>
      <c r="S61" s="682"/>
      <c r="T61" s="682"/>
      <c r="U61" s="682"/>
      <c r="V61" s="682"/>
      <c r="W61" s="682"/>
      <c r="X61" s="682"/>
      <c r="Y61" s="682"/>
      <c r="Z61" s="682"/>
      <c r="AA61" s="682"/>
    </row>
    <row r="62" spans="1:27" ht="17.25">
      <c r="A62" s="682"/>
      <c r="B62" s="683"/>
      <c r="C62" s="912"/>
      <c r="D62" s="1736"/>
      <c r="E62" s="1600"/>
      <c r="F62" s="918"/>
      <c r="G62" s="909"/>
      <c r="H62" s="920">
        <f>H61*3</f>
        <v>11250</v>
      </c>
      <c r="I62" s="682"/>
      <c r="K62" s="682"/>
      <c r="L62" s="682"/>
      <c r="M62" s="682"/>
      <c r="N62" s="682"/>
      <c r="O62" s="682"/>
      <c r="P62" s="682"/>
      <c r="Q62" s="682"/>
      <c r="R62" s="682"/>
      <c r="S62" s="682"/>
      <c r="T62" s="682"/>
      <c r="U62" s="682"/>
      <c r="V62" s="682"/>
      <c r="W62" s="682"/>
      <c r="X62" s="682"/>
      <c r="Y62" s="682"/>
      <c r="Z62" s="682"/>
      <c r="AA62" s="682"/>
    </row>
    <row r="63" spans="1:27" ht="17.25" hidden="1">
      <c r="A63" s="682"/>
      <c r="B63" s="683"/>
      <c r="C63" s="918"/>
      <c r="D63" s="918"/>
      <c r="E63" s="918"/>
      <c r="F63" s="918"/>
      <c r="G63" s="867"/>
      <c r="H63" s="868"/>
      <c r="I63" s="682"/>
      <c r="J63" s="682"/>
      <c r="K63" s="682"/>
      <c r="L63" s="682"/>
      <c r="M63" s="682"/>
      <c r="N63" s="682"/>
      <c r="O63" s="682"/>
      <c r="P63" s="682"/>
      <c r="Q63" s="682"/>
      <c r="R63" s="682"/>
      <c r="S63" s="682"/>
      <c r="T63" s="682"/>
      <c r="U63" s="682"/>
      <c r="V63" s="682"/>
      <c r="W63" s="682"/>
      <c r="X63" s="682"/>
      <c r="Y63" s="682"/>
      <c r="Z63" s="682"/>
      <c r="AA63" s="682"/>
    </row>
    <row r="64" spans="1:27" ht="1.5" hidden="1" customHeight="1">
      <c r="A64" s="682"/>
      <c r="B64" s="683"/>
      <c r="C64" s="918"/>
      <c r="D64" s="918"/>
      <c r="E64" s="918"/>
      <c r="F64" s="918"/>
      <c r="G64" s="867"/>
      <c r="H64" s="868"/>
      <c r="I64" s="682"/>
      <c r="J64" s="682"/>
      <c r="K64" s="682"/>
      <c r="L64" s="682"/>
      <c r="M64" s="682"/>
      <c r="N64" s="682"/>
      <c r="O64" s="682"/>
      <c r="P64" s="682"/>
      <c r="Q64" s="682"/>
      <c r="R64" s="682"/>
      <c r="S64" s="682"/>
      <c r="T64" s="682"/>
      <c r="U64" s="682"/>
      <c r="V64" s="682"/>
      <c r="W64" s="682"/>
      <c r="X64" s="682"/>
      <c r="Y64" s="682"/>
      <c r="Z64" s="682"/>
      <c r="AA64" s="682"/>
    </row>
    <row r="65" spans="1:27" ht="17.25" hidden="1">
      <c r="A65" s="682"/>
      <c r="B65" s="921"/>
      <c r="C65" s="1809" t="s">
        <v>1814</v>
      </c>
      <c r="D65" s="1810"/>
      <c r="E65" s="1810"/>
      <c r="F65" s="1811"/>
      <c r="G65" s="922"/>
      <c r="H65" s="923" t="s">
        <v>1815</v>
      </c>
      <c r="I65" s="682"/>
      <c r="J65" s="682"/>
      <c r="K65" s="682"/>
      <c r="L65" s="682"/>
      <c r="M65" s="682"/>
      <c r="N65" s="682"/>
      <c r="O65" s="682"/>
      <c r="P65" s="682"/>
      <c r="Q65" s="682"/>
      <c r="R65" s="682"/>
      <c r="S65" s="682"/>
      <c r="T65" s="682"/>
      <c r="U65" s="682"/>
      <c r="V65" s="682"/>
      <c r="W65" s="682"/>
      <c r="X65" s="682"/>
      <c r="Y65" s="682"/>
      <c r="Z65" s="682"/>
      <c r="AA65" s="682"/>
    </row>
    <row r="66" spans="1:27" ht="15" hidden="1">
      <c r="A66" s="682"/>
      <c r="B66" s="878">
        <v>1</v>
      </c>
      <c r="C66" s="880" t="s">
        <v>1808</v>
      </c>
      <c r="D66" s="885" t="s">
        <v>1706</v>
      </c>
      <c r="E66" s="886">
        <f>'20 NHU ADD MSheet'!J423</f>
        <v>1.9700000000000002</v>
      </c>
      <c r="F66" s="882">
        <v>9.4499999999999993</v>
      </c>
      <c r="G66" s="883">
        <f>E66*F66</f>
        <v>18.616500000000002</v>
      </c>
      <c r="H66" s="884" t="s">
        <v>745</v>
      </c>
      <c r="I66" s="682"/>
      <c r="J66" s="682"/>
      <c r="K66" s="682"/>
      <c r="L66" s="682"/>
      <c r="M66" s="682"/>
      <c r="N66" s="682"/>
      <c r="O66" s="682"/>
      <c r="P66" s="682"/>
      <c r="Q66" s="682"/>
      <c r="R66" s="682"/>
      <c r="S66" s="682"/>
      <c r="T66" s="682"/>
      <c r="U66" s="682"/>
      <c r="V66" s="682"/>
      <c r="W66" s="682"/>
      <c r="X66" s="682"/>
      <c r="Y66" s="682"/>
      <c r="Z66" s="682"/>
      <c r="AA66" s="682"/>
    </row>
    <row r="67" spans="1:27" ht="15" hidden="1">
      <c r="A67" s="682"/>
      <c r="B67" s="750">
        <v>2</v>
      </c>
      <c r="C67" s="889" t="s">
        <v>1816</v>
      </c>
      <c r="D67" s="751"/>
      <c r="E67" s="924"/>
      <c r="F67" s="888"/>
      <c r="G67" s="890"/>
      <c r="H67" s="891"/>
      <c r="I67" s="682"/>
      <c r="J67" s="682"/>
      <c r="K67" s="682"/>
      <c r="L67" s="682"/>
      <c r="M67" s="682"/>
      <c r="N67" s="682"/>
      <c r="O67" s="682"/>
      <c r="P67" s="682"/>
      <c r="Q67" s="682"/>
      <c r="R67" s="682"/>
      <c r="S67" s="682"/>
      <c r="T67" s="682"/>
      <c r="U67" s="682"/>
      <c r="V67" s="682"/>
      <c r="W67" s="682"/>
      <c r="X67" s="682"/>
      <c r="Y67" s="682"/>
      <c r="Z67" s="682"/>
      <c r="AA67" s="682"/>
    </row>
    <row r="68" spans="1:27" ht="15" hidden="1">
      <c r="A68" s="682"/>
      <c r="B68" s="750"/>
      <c r="C68" s="892" t="s">
        <v>1817</v>
      </c>
      <c r="D68" s="752" t="s">
        <v>1706</v>
      </c>
      <c r="E68" s="887">
        <f>'20 NHU ADD MSheet'!J433</f>
        <v>1.9700000000000002</v>
      </c>
      <c r="F68" s="888">
        <v>2.3849999999999998</v>
      </c>
      <c r="G68" s="890">
        <f t="shared" ref="G68:G69" si="6">E68*F68</f>
        <v>4.6984500000000002</v>
      </c>
      <c r="H68" s="891" t="s">
        <v>909</v>
      </c>
      <c r="I68" s="682"/>
      <c r="J68" s="682"/>
      <c r="K68" s="682"/>
      <c r="L68" s="682"/>
      <c r="M68" s="682"/>
      <c r="N68" s="682"/>
      <c r="O68" s="682"/>
      <c r="P68" s="682"/>
      <c r="Q68" s="682"/>
      <c r="R68" s="682"/>
      <c r="S68" s="682"/>
      <c r="T68" s="682"/>
      <c r="U68" s="682"/>
      <c r="V68" s="682"/>
      <c r="W68" s="682"/>
      <c r="X68" s="682"/>
      <c r="Y68" s="682"/>
      <c r="Z68" s="682"/>
      <c r="AA68" s="682"/>
    </row>
    <row r="69" spans="1:27" ht="15" hidden="1">
      <c r="A69" s="682"/>
      <c r="B69" s="750"/>
      <c r="C69" s="892" t="s">
        <v>1818</v>
      </c>
      <c r="D69" s="752" t="s">
        <v>1706</v>
      </c>
      <c r="E69" s="887">
        <f>'20 NHU ADD MSheet'!J442</f>
        <v>1.9700000000000002</v>
      </c>
      <c r="F69" s="888">
        <v>2.0699999999999998</v>
      </c>
      <c r="G69" s="890">
        <f t="shared" si="6"/>
        <v>4.0779000000000005</v>
      </c>
      <c r="H69" s="891" t="s">
        <v>913</v>
      </c>
      <c r="I69" s="682"/>
      <c r="J69" s="682"/>
      <c r="K69" s="682"/>
      <c r="L69" s="682"/>
      <c r="M69" s="682"/>
      <c r="N69" s="682"/>
      <c r="O69" s="682"/>
      <c r="P69" s="682"/>
      <c r="Q69" s="682"/>
      <c r="R69" s="682"/>
      <c r="S69" s="682"/>
      <c r="T69" s="682"/>
      <c r="U69" s="682"/>
      <c r="V69" s="682"/>
      <c r="W69" s="682"/>
      <c r="X69" s="682"/>
      <c r="Y69" s="682"/>
      <c r="Z69" s="682"/>
      <c r="AA69" s="682"/>
    </row>
    <row r="70" spans="1:27" ht="15" hidden="1">
      <c r="A70" s="682"/>
      <c r="B70" s="750">
        <v>3</v>
      </c>
      <c r="C70" s="889" t="s">
        <v>1819</v>
      </c>
      <c r="D70" s="751"/>
      <c r="E70" s="924"/>
      <c r="F70" s="888"/>
      <c r="G70" s="890"/>
      <c r="H70" s="891"/>
      <c r="I70" s="682"/>
      <c r="J70" s="682"/>
      <c r="K70" s="682"/>
      <c r="L70" s="682"/>
      <c r="M70" s="682"/>
      <c r="N70" s="682"/>
      <c r="O70" s="682"/>
      <c r="P70" s="682"/>
      <c r="Q70" s="682"/>
      <c r="R70" s="682"/>
      <c r="S70" s="682"/>
      <c r="T70" s="682"/>
      <c r="U70" s="682"/>
      <c r="V70" s="682"/>
      <c r="W70" s="682"/>
      <c r="X70" s="682"/>
      <c r="Y70" s="682"/>
      <c r="Z70" s="682"/>
      <c r="AA70" s="682"/>
    </row>
    <row r="71" spans="1:27" ht="15" hidden="1">
      <c r="A71" s="682"/>
      <c r="B71" s="750"/>
      <c r="C71" s="892" t="s">
        <v>1817</v>
      </c>
      <c r="D71" s="752" t="s">
        <v>1706</v>
      </c>
      <c r="E71" s="887">
        <f>'20 NHU ADD MSheet'!J452</f>
        <v>1.9700000000000002</v>
      </c>
      <c r="F71" s="888">
        <v>2.4790000000000001</v>
      </c>
      <c r="G71" s="890">
        <f t="shared" ref="G71:G72" si="7">E71*F71</f>
        <v>4.883630000000001</v>
      </c>
      <c r="H71" s="891" t="s">
        <v>962</v>
      </c>
      <c r="I71" s="682"/>
      <c r="J71" s="682"/>
      <c r="K71" s="682"/>
      <c r="L71" s="682"/>
      <c r="M71" s="682"/>
      <c r="N71" s="682"/>
      <c r="O71" s="682"/>
      <c r="P71" s="682"/>
      <c r="Q71" s="682"/>
      <c r="R71" s="682"/>
      <c r="S71" s="682"/>
      <c r="T71" s="682"/>
      <c r="U71" s="682"/>
      <c r="V71" s="682"/>
      <c r="W71" s="682"/>
      <c r="X71" s="682"/>
      <c r="Y71" s="682"/>
      <c r="Z71" s="682"/>
      <c r="AA71" s="682"/>
    </row>
    <row r="72" spans="1:27" ht="15" hidden="1">
      <c r="A72" s="682"/>
      <c r="B72" s="750"/>
      <c r="C72" s="892" t="s">
        <v>1818</v>
      </c>
      <c r="D72" s="752" t="s">
        <v>1706</v>
      </c>
      <c r="E72" s="887">
        <f>'20 NHU ADD MSheet'!J461</f>
        <v>1.9700000000000002</v>
      </c>
      <c r="F72" s="888">
        <v>1.72</v>
      </c>
      <c r="G72" s="890">
        <f t="shared" si="7"/>
        <v>3.3884000000000003</v>
      </c>
      <c r="H72" s="891" t="s">
        <v>957</v>
      </c>
      <c r="I72" s="682"/>
      <c r="J72" s="682"/>
      <c r="K72" s="682"/>
      <c r="L72" s="682"/>
      <c r="M72" s="682"/>
      <c r="N72" s="682"/>
      <c r="O72" s="682"/>
      <c r="P72" s="682"/>
      <c r="Q72" s="682"/>
      <c r="R72" s="682"/>
      <c r="S72" s="682"/>
      <c r="T72" s="682"/>
      <c r="U72" s="682"/>
      <c r="V72" s="682"/>
      <c r="W72" s="682"/>
      <c r="X72" s="682"/>
      <c r="Y72" s="682"/>
      <c r="Z72" s="682"/>
      <c r="AA72" s="682"/>
    </row>
    <row r="73" spans="1:27" ht="15" hidden="1">
      <c r="A73" s="682"/>
      <c r="B73" s="750"/>
      <c r="C73" s="751"/>
      <c r="D73" s="751"/>
      <c r="E73" s="924"/>
      <c r="F73" s="888"/>
      <c r="G73" s="890"/>
      <c r="H73" s="891"/>
      <c r="I73" s="682"/>
      <c r="J73" s="682"/>
      <c r="K73" s="682"/>
      <c r="L73" s="682"/>
      <c r="M73" s="682"/>
      <c r="N73" s="682"/>
      <c r="O73" s="682"/>
      <c r="P73" s="682"/>
      <c r="Q73" s="682"/>
      <c r="R73" s="682"/>
      <c r="S73" s="682"/>
      <c r="T73" s="682"/>
      <c r="U73" s="682"/>
      <c r="V73" s="682"/>
      <c r="W73" s="682"/>
      <c r="X73" s="682"/>
      <c r="Y73" s="682"/>
      <c r="Z73" s="682"/>
      <c r="AA73" s="682"/>
    </row>
    <row r="74" spans="1:27" ht="15" hidden="1">
      <c r="A74" s="682"/>
      <c r="B74" s="792"/>
      <c r="C74" s="793"/>
      <c r="D74" s="793"/>
      <c r="E74" s="893"/>
      <c r="F74" s="894"/>
      <c r="G74" s="895"/>
      <c r="H74" s="896"/>
      <c r="I74" s="682"/>
      <c r="J74" s="682"/>
      <c r="K74" s="682"/>
      <c r="L74" s="682"/>
      <c r="M74" s="682"/>
      <c r="N74" s="682"/>
      <c r="O74" s="682"/>
      <c r="P74" s="682"/>
      <c r="Q74" s="682"/>
      <c r="R74" s="682"/>
      <c r="S74" s="682"/>
      <c r="T74" s="682"/>
      <c r="U74" s="682"/>
      <c r="V74" s="682"/>
      <c r="W74" s="682"/>
      <c r="X74" s="682"/>
      <c r="Y74" s="682"/>
      <c r="Z74" s="682"/>
      <c r="AA74" s="682"/>
    </row>
    <row r="75" spans="1:27" ht="15" hidden="1">
      <c r="A75" s="682"/>
      <c r="B75" s="925"/>
      <c r="C75" s="926" t="s">
        <v>1758</v>
      </c>
      <c r="D75" s="1798" t="s">
        <v>1759</v>
      </c>
      <c r="E75" s="1799"/>
      <c r="F75" s="927"/>
      <c r="G75" s="928">
        <f>SUM(G66:G74)</f>
        <v>35.664880000000004</v>
      </c>
      <c r="H75" s="929"/>
      <c r="I75" s="682"/>
      <c r="J75" s="682"/>
      <c r="K75" s="682"/>
      <c r="L75" s="682"/>
      <c r="M75" s="682"/>
      <c r="N75" s="682"/>
      <c r="O75" s="682"/>
      <c r="P75" s="682"/>
      <c r="Q75" s="682"/>
      <c r="R75" s="682"/>
      <c r="S75" s="682"/>
      <c r="T75" s="682"/>
      <c r="U75" s="682"/>
      <c r="V75" s="682"/>
      <c r="W75" s="682"/>
      <c r="X75" s="682"/>
      <c r="Y75" s="682"/>
      <c r="Z75" s="682"/>
      <c r="AA75" s="682"/>
    </row>
    <row r="76" spans="1:27" ht="15" hidden="1">
      <c r="A76" s="682"/>
      <c r="B76" s="925"/>
      <c r="C76" s="926" t="s">
        <v>1758</v>
      </c>
      <c r="D76" s="1798" t="s">
        <v>1683</v>
      </c>
      <c r="E76" s="1799"/>
      <c r="F76" s="927"/>
      <c r="G76" s="928">
        <f>G75*20</f>
        <v>713.2976000000001</v>
      </c>
      <c r="H76" s="929"/>
      <c r="I76" s="682"/>
      <c r="J76" s="682"/>
      <c r="K76" s="682"/>
      <c r="L76" s="682"/>
      <c r="M76" s="682"/>
      <c r="N76" s="682"/>
      <c r="O76" s="682"/>
      <c r="P76" s="682"/>
      <c r="Q76" s="682"/>
      <c r="R76" s="682"/>
      <c r="S76" s="682"/>
      <c r="T76" s="682"/>
      <c r="U76" s="682"/>
      <c r="V76" s="682"/>
      <c r="W76" s="682"/>
      <c r="X76" s="682"/>
      <c r="Y76" s="682"/>
      <c r="Z76" s="682"/>
      <c r="AA76" s="682"/>
    </row>
    <row r="77" spans="1:27" ht="15" hidden="1">
      <c r="A77" s="682"/>
      <c r="B77" s="683"/>
      <c r="C77" s="684"/>
      <c r="D77" s="684"/>
      <c r="E77" s="865"/>
      <c r="F77" s="866"/>
      <c r="G77" s="867"/>
      <c r="H77" s="868"/>
      <c r="I77" s="682"/>
      <c r="J77" s="682"/>
      <c r="K77" s="682"/>
      <c r="L77" s="682"/>
      <c r="M77" s="682"/>
      <c r="N77" s="682"/>
      <c r="O77" s="682"/>
      <c r="P77" s="682"/>
      <c r="Q77" s="682"/>
      <c r="R77" s="682"/>
      <c r="S77" s="682"/>
      <c r="T77" s="682"/>
      <c r="U77" s="682"/>
      <c r="V77" s="682"/>
      <c r="W77" s="682"/>
      <c r="X77" s="682"/>
      <c r="Y77" s="682"/>
      <c r="Z77" s="682"/>
      <c r="AA77" s="682"/>
    </row>
    <row r="78" spans="1:27" ht="15" hidden="1">
      <c r="A78" s="682"/>
      <c r="B78" s="683"/>
      <c r="C78" s="684"/>
      <c r="D78" s="684"/>
      <c r="E78" s="865"/>
      <c r="F78" s="866"/>
      <c r="G78" s="867"/>
      <c r="H78" s="868"/>
      <c r="I78" s="682"/>
      <c r="J78" s="682"/>
      <c r="K78" s="682"/>
      <c r="L78" s="682"/>
      <c r="M78" s="682"/>
      <c r="N78" s="682"/>
      <c r="O78" s="682"/>
      <c r="P78" s="682"/>
      <c r="Q78" s="682"/>
      <c r="R78" s="682"/>
      <c r="S78" s="682"/>
      <c r="T78" s="682"/>
      <c r="U78" s="682"/>
      <c r="V78" s="682"/>
      <c r="W78" s="682"/>
      <c r="X78" s="682"/>
      <c r="Y78" s="682"/>
      <c r="Z78" s="682"/>
      <c r="AA78" s="682"/>
    </row>
    <row r="79" spans="1:27" ht="15" hidden="1">
      <c r="A79" s="682"/>
      <c r="B79" s="683"/>
      <c r="C79" s="684"/>
      <c r="D79" s="684"/>
      <c r="E79" s="865"/>
      <c r="F79" s="866"/>
      <c r="G79" s="867"/>
      <c r="H79" s="868"/>
      <c r="I79" s="682"/>
      <c r="J79" s="682"/>
      <c r="K79" s="682"/>
      <c r="L79" s="682"/>
      <c r="M79" s="682"/>
      <c r="N79" s="682"/>
      <c r="O79" s="682"/>
      <c r="P79" s="682"/>
      <c r="Q79" s="682"/>
      <c r="R79" s="682"/>
      <c r="S79" s="682"/>
      <c r="T79" s="682"/>
      <c r="U79" s="682"/>
      <c r="V79" s="682"/>
      <c r="W79" s="682"/>
      <c r="X79" s="682"/>
      <c r="Y79" s="682"/>
      <c r="Z79" s="682"/>
      <c r="AA79" s="682"/>
    </row>
    <row r="80" spans="1:27" ht="15">
      <c r="A80" s="682"/>
      <c r="B80" s="683"/>
      <c r="C80" s="684"/>
      <c r="D80" s="684"/>
      <c r="E80" s="865"/>
      <c r="F80" s="866"/>
      <c r="G80" s="867"/>
      <c r="H80" s="868"/>
      <c r="I80" s="682"/>
      <c r="J80" s="682"/>
      <c r="K80" s="682"/>
      <c r="L80" s="682"/>
      <c r="M80" s="682"/>
      <c r="N80" s="682"/>
      <c r="O80" s="682"/>
      <c r="P80" s="682"/>
      <c r="Q80" s="682"/>
      <c r="R80" s="682"/>
      <c r="S80" s="682"/>
      <c r="T80" s="682"/>
      <c r="U80" s="682"/>
      <c r="V80" s="682"/>
      <c r="W80" s="682"/>
      <c r="X80" s="682"/>
      <c r="Y80" s="682"/>
      <c r="Z80" s="682"/>
      <c r="AA80" s="682"/>
    </row>
    <row r="81" spans="1:27" ht="15">
      <c r="A81" s="682"/>
      <c r="B81" s="683"/>
      <c r="C81" s="684"/>
      <c r="D81" s="684"/>
      <c r="E81" s="865"/>
      <c r="F81" s="866"/>
      <c r="G81" s="867"/>
      <c r="H81" s="868"/>
      <c r="I81" s="682"/>
      <c r="J81" s="682"/>
      <c r="K81" s="682"/>
      <c r="L81" s="682"/>
      <c r="M81" s="682"/>
      <c r="N81" s="682"/>
      <c r="O81" s="682"/>
      <c r="P81" s="682"/>
      <c r="Q81" s="682"/>
      <c r="R81" s="682"/>
      <c r="S81" s="682"/>
      <c r="T81" s="682"/>
      <c r="U81" s="682"/>
      <c r="V81" s="682"/>
      <c r="W81" s="682"/>
      <c r="X81" s="682"/>
      <c r="Y81" s="682"/>
      <c r="Z81" s="682"/>
      <c r="AA81" s="682"/>
    </row>
    <row r="82" spans="1:27" ht="15">
      <c r="A82" s="682"/>
      <c r="B82" s="683"/>
      <c r="C82" s="684"/>
      <c r="D82" s="684"/>
      <c r="E82" s="865"/>
      <c r="F82" s="866"/>
      <c r="G82" s="867"/>
      <c r="H82" s="868"/>
      <c r="I82" s="682"/>
      <c r="J82" s="682"/>
      <c r="K82" s="682"/>
      <c r="L82" s="682"/>
      <c r="M82" s="682"/>
      <c r="N82" s="682"/>
      <c r="O82" s="682"/>
      <c r="P82" s="682"/>
      <c r="Q82" s="682"/>
      <c r="R82" s="682"/>
      <c r="S82" s="682"/>
      <c r="T82" s="682"/>
      <c r="U82" s="682"/>
      <c r="V82" s="682"/>
      <c r="W82" s="682"/>
      <c r="X82" s="682"/>
      <c r="Y82" s="682"/>
      <c r="Z82" s="682"/>
      <c r="AA82" s="682"/>
    </row>
    <row r="83" spans="1:27" ht="15">
      <c r="A83" s="682"/>
      <c r="B83" s="683"/>
      <c r="C83" s="684"/>
      <c r="D83" s="684"/>
      <c r="E83" s="865"/>
      <c r="F83" s="866"/>
      <c r="G83" s="867"/>
      <c r="H83" s="868"/>
      <c r="I83" s="682"/>
      <c r="J83" s="682"/>
      <c r="K83" s="682"/>
      <c r="L83" s="682"/>
      <c r="M83" s="682"/>
      <c r="N83" s="682"/>
      <c r="O83" s="682"/>
      <c r="P83" s="682"/>
      <c r="Q83" s="682"/>
      <c r="R83" s="682"/>
      <c r="S83" s="682"/>
      <c r="T83" s="682"/>
      <c r="U83" s="682"/>
      <c r="V83" s="682"/>
      <c r="W83" s="682"/>
      <c r="X83" s="682"/>
      <c r="Y83" s="682"/>
      <c r="Z83" s="682"/>
      <c r="AA83" s="682"/>
    </row>
    <row r="84" spans="1:27" ht="15">
      <c r="A84" s="682"/>
      <c r="B84" s="683"/>
      <c r="C84" s="684"/>
      <c r="D84" s="684"/>
      <c r="E84" s="865"/>
      <c r="F84" s="866"/>
      <c r="G84" s="867"/>
      <c r="H84" s="868"/>
      <c r="I84" s="682"/>
      <c r="J84" s="682"/>
      <c r="K84" s="682"/>
      <c r="L84" s="682"/>
      <c r="M84" s="682"/>
      <c r="N84" s="682"/>
      <c r="O84" s="682"/>
      <c r="P84" s="682"/>
      <c r="Q84" s="682"/>
      <c r="R84" s="682"/>
      <c r="S84" s="682"/>
      <c r="T84" s="682"/>
      <c r="U84" s="682"/>
      <c r="V84" s="682"/>
      <c r="W84" s="682"/>
      <c r="X84" s="682"/>
      <c r="Y84" s="682"/>
      <c r="Z84" s="682"/>
      <c r="AA84" s="682"/>
    </row>
    <row r="85" spans="1:27" ht="15">
      <c r="A85" s="682"/>
      <c r="B85" s="683"/>
      <c r="C85" s="684"/>
      <c r="D85" s="684"/>
      <c r="E85" s="865"/>
      <c r="F85" s="866"/>
      <c r="G85" s="867"/>
      <c r="H85" s="868"/>
      <c r="I85" s="682"/>
      <c r="J85" s="682"/>
      <c r="K85" s="682"/>
      <c r="L85" s="682"/>
      <c r="M85" s="682"/>
      <c r="N85" s="682"/>
      <c r="O85" s="682"/>
      <c r="P85" s="682"/>
      <c r="Q85" s="682"/>
      <c r="R85" s="682"/>
      <c r="S85" s="682"/>
      <c r="T85" s="682"/>
      <c r="U85" s="682"/>
      <c r="V85" s="682"/>
      <c r="W85" s="682"/>
      <c r="X85" s="682"/>
      <c r="Y85" s="682"/>
      <c r="Z85" s="682"/>
      <c r="AA85" s="682"/>
    </row>
    <row r="86" spans="1:27" ht="15">
      <c r="A86" s="682"/>
      <c r="B86" s="683"/>
      <c r="C86" s="684"/>
      <c r="D86" s="684"/>
      <c r="E86" s="865"/>
      <c r="F86" s="866"/>
      <c r="G86" s="867"/>
      <c r="H86" s="868"/>
      <c r="I86" s="682"/>
      <c r="J86" s="682"/>
      <c r="K86" s="682"/>
      <c r="L86" s="682"/>
      <c r="M86" s="682"/>
      <c r="N86" s="682"/>
      <c r="O86" s="682"/>
      <c r="P86" s="682"/>
      <c r="Q86" s="682"/>
      <c r="R86" s="682"/>
      <c r="S86" s="682"/>
      <c r="T86" s="682"/>
      <c r="U86" s="682"/>
      <c r="V86" s="682"/>
      <c r="W86" s="682"/>
      <c r="X86" s="682"/>
      <c r="Y86" s="682"/>
      <c r="Z86" s="682"/>
      <c r="AA86" s="682"/>
    </row>
    <row r="87" spans="1:27" ht="15">
      <c r="A87" s="682"/>
      <c r="B87" s="683"/>
      <c r="C87" s="684"/>
      <c r="D87" s="684"/>
      <c r="E87" s="865"/>
      <c r="F87" s="866"/>
      <c r="G87" s="867"/>
      <c r="H87" s="868"/>
      <c r="I87" s="682"/>
      <c r="J87" s="682"/>
      <c r="K87" s="682"/>
      <c r="L87" s="682"/>
      <c r="M87" s="682"/>
      <c r="N87" s="682"/>
      <c r="O87" s="682"/>
      <c r="P87" s="682"/>
      <c r="Q87" s="682"/>
      <c r="R87" s="682"/>
      <c r="S87" s="682"/>
      <c r="T87" s="682"/>
      <c r="U87" s="682"/>
      <c r="V87" s="682"/>
      <c r="W87" s="682"/>
      <c r="X87" s="682"/>
      <c r="Y87" s="682"/>
      <c r="Z87" s="682"/>
      <c r="AA87" s="682"/>
    </row>
    <row r="88" spans="1:27" ht="15">
      <c r="A88" s="682"/>
      <c r="B88" s="683"/>
      <c r="C88" s="684"/>
      <c r="D88" s="684"/>
      <c r="E88" s="865"/>
      <c r="F88" s="866"/>
      <c r="G88" s="867"/>
      <c r="H88" s="868"/>
      <c r="I88" s="682"/>
      <c r="J88" s="682"/>
      <c r="K88" s="682"/>
      <c r="L88" s="682"/>
      <c r="M88" s="682"/>
      <c r="N88" s="682"/>
      <c r="O88" s="682"/>
      <c r="P88" s="682"/>
      <c r="Q88" s="682"/>
      <c r="R88" s="682"/>
      <c r="S88" s="682"/>
      <c r="T88" s="682"/>
      <c r="U88" s="682"/>
      <c r="V88" s="682"/>
      <c r="W88" s="682"/>
      <c r="X88" s="682"/>
      <c r="Y88" s="682"/>
      <c r="Z88" s="682"/>
      <c r="AA88" s="682"/>
    </row>
    <row r="89" spans="1:27" ht="15">
      <c r="A89" s="682"/>
      <c r="B89" s="683"/>
      <c r="C89" s="684"/>
      <c r="D89" s="684"/>
      <c r="E89" s="865"/>
      <c r="F89" s="866"/>
      <c r="G89" s="867"/>
      <c r="H89" s="868"/>
      <c r="I89" s="682"/>
      <c r="J89" s="682"/>
      <c r="K89" s="682"/>
      <c r="L89" s="682"/>
      <c r="M89" s="682"/>
      <c r="N89" s="682"/>
      <c r="O89" s="682"/>
      <c r="P89" s="682"/>
      <c r="Q89" s="682"/>
      <c r="R89" s="682"/>
      <c r="S89" s="682"/>
      <c r="T89" s="682"/>
      <c r="U89" s="682"/>
      <c r="V89" s="682"/>
      <c r="W89" s="682"/>
      <c r="X89" s="682"/>
      <c r="Y89" s="682"/>
      <c r="Z89" s="682"/>
      <c r="AA89" s="682"/>
    </row>
    <row r="90" spans="1:27" ht="15">
      <c r="A90" s="682"/>
      <c r="B90" s="683"/>
      <c r="C90" s="684"/>
      <c r="D90" s="684"/>
      <c r="E90" s="865"/>
      <c r="F90" s="866"/>
      <c r="G90" s="867"/>
      <c r="H90" s="868"/>
      <c r="I90" s="682"/>
      <c r="J90" s="682"/>
      <c r="K90" s="682"/>
      <c r="L90" s="682"/>
      <c r="M90" s="682"/>
      <c r="N90" s="682"/>
      <c r="O90" s="682"/>
      <c r="P90" s="682"/>
      <c r="Q90" s="682"/>
      <c r="R90" s="682"/>
      <c r="S90" s="682"/>
      <c r="T90" s="682"/>
      <c r="U90" s="682"/>
      <c r="V90" s="682"/>
      <c r="W90" s="682"/>
      <c r="X90" s="682"/>
      <c r="Y90" s="682"/>
      <c r="Z90" s="682"/>
      <c r="AA90" s="682"/>
    </row>
    <row r="91" spans="1:27" ht="15">
      <c r="A91" s="682"/>
      <c r="B91" s="683"/>
      <c r="C91" s="684"/>
      <c r="D91" s="684"/>
      <c r="E91" s="865"/>
      <c r="F91" s="866"/>
      <c r="G91" s="867"/>
      <c r="H91" s="868"/>
      <c r="I91" s="682"/>
      <c r="J91" s="682"/>
      <c r="K91" s="682"/>
      <c r="L91" s="682"/>
      <c r="M91" s="682"/>
      <c r="N91" s="682"/>
      <c r="O91" s="682"/>
      <c r="P91" s="682"/>
      <c r="Q91" s="682"/>
      <c r="R91" s="682"/>
      <c r="S91" s="682"/>
      <c r="T91" s="682"/>
      <c r="U91" s="682"/>
      <c r="V91" s="682"/>
      <c r="W91" s="682"/>
      <c r="X91" s="682"/>
      <c r="Y91" s="682"/>
      <c r="Z91" s="682"/>
      <c r="AA91" s="682"/>
    </row>
    <row r="92" spans="1:27" ht="15">
      <c r="A92" s="682"/>
      <c r="B92" s="683"/>
      <c r="C92" s="684"/>
      <c r="D92" s="684"/>
      <c r="E92" s="865"/>
      <c r="F92" s="866"/>
      <c r="G92" s="867"/>
      <c r="H92" s="868"/>
      <c r="I92" s="682"/>
      <c r="J92" s="682"/>
      <c r="K92" s="682"/>
      <c r="L92" s="682"/>
      <c r="M92" s="682"/>
      <c r="N92" s="682"/>
      <c r="O92" s="682"/>
      <c r="P92" s="682"/>
      <c r="Q92" s="682"/>
      <c r="R92" s="682"/>
      <c r="S92" s="682"/>
      <c r="T92" s="682"/>
      <c r="U92" s="682"/>
      <c r="V92" s="682"/>
      <c r="W92" s="682"/>
      <c r="X92" s="682"/>
      <c r="Y92" s="682"/>
      <c r="Z92" s="682"/>
      <c r="AA92" s="682"/>
    </row>
    <row r="93" spans="1:27" ht="15">
      <c r="A93" s="682"/>
      <c r="B93" s="683"/>
      <c r="C93" s="684"/>
      <c r="D93" s="684"/>
      <c r="E93" s="865"/>
      <c r="F93" s="866"/>
      <c r="G93" s="867"/>
      <c r="H93" s="868"/>
      <c r="I93" s="682"/>
      <c r="J93" s="682"/>
      <c r="K93" s="682"/>
      <c r="L93" s="682"/>
      <c r="M93" s="682"/>
      <c r="N93" s="682"/>
      <c r="O93" s="682"/>
      <c r="P93" s="682"/>
      <c r="Q93" s="682"/>
      <c r="R93" s="682"/>
      <c r="S93" s="682"/>
      <c r="T93" s="682"/>
      <c r="U93" s="682"/>
      <c r="V93" s="682"/>
      <c r="W93" s="682"/>
      <c r="X93" s="682"/>
      <c r="Y93" s="682"/>
      <c r="Z93" s="682"/>
      <c r="AA93" s="682"/>
    </row>
    <row r="94" spans="1:27" ht="15">
      <c r="A94" s="682"/>
      <c r="B94" s="683"/>
      <c r="C94" s="684"/>
      <c r="D94" s="684"/>
      <c r="E94" s="865"/>
      <c r="F94" s="866"/>
      <c r="G94" s="867"/>
      <c r="H94" s="868"/>
      <c r="I94" s="682"/>
      <c r="J94" s="682"/>
      <c r="K94" s="682"/>
      <c r="L94" s="682"/>
      <c r="M94" s="682"/>
      <c r="N94" s="682"/>
      <c r="O94" s="682"/>
      <c r="P94" s="682"/>
      <c r="Q94" s="682"/>
      <c r="R94" s="682"/>
      <c r="S94" s="682"/>
      <c r="T94" s="682"/>
      <c r="U94" s="682"/>
      <c r="V94" s="682"/>
      <c r="W94" s="682"/>
      <c r="X94" s="682"/>
      <c r="Y94" s="682"/>
      <c r="Z94" s="682"/>
      <c r="AA94" s="682"/>
    </row>
    <row r="95" spans="1:27" ht="15">
      <c r="A95" s="682"/>
      <c r="B95" s="683"/>
      <c r="C95" s="684"/>
      <c r="D95" s="684"/>
      <c r="E95" s="865"/>
      <c r="F95" s="866"/>
      <c r="G95" s="867"/>
      <c r="H95" s="868"/>
      <c r="I95" s="682"/>
      <c r="J95" s="682"/>
      <c r="K95" s="682"/>
      <c r="L95" s="682"/>
      <c r="M95" s="682"/>
      <c r="N95" s="682"/>
      <c r="O95" s="682"/>
      <c r="P95" s="682"/>
      <c r="Q95" s="682"/>
      <c r="R95" s="682"/>
      <c r="S95" s="682"/>
      <c r="T95" s="682"/>
      <c r="U95" s="682"/>
      <c r="V95" s="682"/>
      <c r="W95" s="682"/>
      <c r="X95" s="682"/>
      <c r="Y95" s="682"/>
      <c r="Z95" s="682"/>
      <c r="AA95" s="682"/>
    </row>
    <row r="96" spans="1:27" ht="15">
      <c r="A96" s="682"/>
      <c r="B96" s="683"/>
      <c r="C96" s="684"/>
      <c r="D96" s="684"/>
      <c r="E96" s="865"/>
      <c r="F96" s="866"/>
      <c r="G96" s="867"/>
      <c r="H96" s="868"/>
      <c r="I96" s="682"/>
      <c r="J96" s="682"/>
      <c r="K96" s="682"/>
      <c r="L96" s="682"/>
      <c r="M96" s="682"/>
      <c r="N96" s="682"/>
      <c r="O96" s="682"/>
      <c r="P96" s="682"/>
      <c r="Q96" s="682"/>
      <c r="R96" s="682"/>
      <c r="S96" s="682"/>
      <c r="T96" s="682"/>
      <c r="U96" s="682"/>
      <c r="V96" s="682"/>
      <c r="W96" s="682"/>
      <c r="X96" s="682"/>
      <c r="Y96" s="682"/>
      <c r="Z96" s="682"/>
      <c r="AA96" s="682"/>
    </row>
    <row r="97" spans="1:27" ht="15">
      <c r="A97" s="682"/>
      <c r="B97" s="683"/>
      <c r="C97" s="684"/>
      <c r="D97" s="684"/>
      <c r="E97" s="865"/>
      <c r="F97" s="866"/>
      <c r="G97" s="867"/>
      <c r="H97" s="868"/>
      <c r="I97" s="682"/>
      <c r="J97" s="682"/>
      <c r="K97" s="682"/>
      <c r="L97" s="682"/>
      <c r="M97" s="682"/>
      <c r="N97" s="682"/>
      <c r="O97" s="682"/>
      <c r="P97" s="682"/>
      <c r="Q97" s="682"/>
      <c r="R97" s="682"/>
      <c r="S97" s="682"/>
      <c r="T97" s="682"/>
      <c r="U97" s="682"/>
      <c r="V97" s="682"/>
      <c r="W97" s="682"/>
      <c r="X97" s="682"/>
      <c r="Y97" s="682"/>
      <c r="Z97" s="682"/>
      <c r="AA97" s="682"/>
    </row>
    <row r="98" spans="1:27" ht="15">
      <c r="A98" s="682"/>
      <c r="B98" s="683"/>
      <c r="C98" s="684"/>
      <c r="D98" s="684"/>
      <c r="E98" s="865"/>
      <c r="F98" s="866"/>
      <c r="G98" s="867"/>
      <c r="H98" s="868"/>
      <c r="I98" s="682"/>
      <c r="J98" s="682"/>
      <c r="K98" s="682"/>
      <c r="L98" s="682"/>
      <c r="M98" s="682"/>
      <c r="N98" s="682"/>
      <c r="O98" s="682"/>
      <c r="P98" s="682"/>
      <c r="Q98" s="682"/>
      <c r="R98" s="682"/>
      <c r="S98" s="682"/>
      <c r="T98" s="682"/>
      <c r="U98" s="682"/>
      <c r="V98" s="682"/>
      <c r="W98" s="682"/>
      <c r="X98" s="682"/>
      <c r="Y98" s="682"/>
      <c r="Z98" s="682"/>
      <c r="AA98" s="682"/>
    </row>
    <row r="99" spans="1:27" ht="15">
      <c r="A99" s="682"/>
      <c r="B99" s="683"/>
      <c r="C99" s="684"/>
      <c r="D99" s="684"/>
      <c r="E99" s="865"/>
      <c r="F99" s="866"/>
      <c r="G99" s="867"/>
      <c r="H99" s="868"/>
      <c r="I99" s="682"/>
      <c r="J99" s="682"/>
      <c r="K99" s="682"/>
      <c r="L99" s="682"/>
      <c r="M99" s="682"/>
      <c r="N99" s="682"/>
      <c r="O99" s="682"/>
      <c r="P99" s="682"/>
      <c r="Q99" s="682"/>
      <c r="R99" s="682"/>
      <c r="S99" s="682"/>
      <c r="T99" s="682"/>
      <c r="U99" s="682"/>
      <c r="V99" s="682"/>
      <c r="W99" s="682"/>
      <c r="X99" s="682"/>
      <c r="Y99" s="682"/>
      <c r="Z99" s="682"/>
      <c r="AA99" s="682"/>
    </row>
    <row r="100" spans="1:27" ht="15">
      <c r="A100" s="682"/>
      <c r="B100" s="683"/>
      <c r="C100" s="684"/>
      <c r="D100" s="684"/>
      <c r="E100" s="865"/>
      <c r="F100" s="866"/>
      <c r="G100" s="867"/>
      <c r="H100" s="868"/>
      <c r="I100" s="682"/>
      <c r="J100" s="682"/>
      <c r="K100" s="682"/>
      <c r="L100" s="682"/>
      <c r="M100" s="682"/>
      <c r="N100" s="682"/>
      <c r="O100" s="682"/>
      <c r="P100" s="682"/>
      <c r="Q100" s="682"/>
      <c r="R100" s="682"/>
      <c r="S100" s="682"/>
      <c r="T100" s="682"/>
      <c r="U100" s="682"/>
      <c r="V100" s="682"/>
      <c r="W100" s="682"/>
      <c r="X100" s="682"/>
      <c r="Y100" s="682"/>
      <c r="Z100" s="682"/>
      <c r="AA100" s="682"/>
    </row>
    <row r="101" spans="1:27" ht="15">
      <c r="A101" s="682"/>
      <c r="B101" s="683"/>
      <c r="C101" s="684"/>
      <c r="D101" s="684"/>
      <c r="E101" s="865"/>
      <c r="F101" s="866"/>
      <c r="G101" s="867"/>
      <c r="H101" s="868"/>
      <c r="I101" s="682"/>
      <c r="J101" s="682"/>
      <c r="K101" s="682"/>
      <c r="L101" s="682"/>
      <c r="M101" s="682"/>
      <c r="N101" s="682"/>
      <c r="O101" s="682"/>
      <c r="P101" s="682"/>
      <c r="Q101" s="682"/>
      <c r="R101" s="682"/>
      <c r="S101" s="682"/>
      <c r="T101" s="682"/>
      <c r="U101" s="682"/>
      <c r="V101" s="682"/>
      <c r="W101" s="682"/>
      <c r="X101" s="682"/>
      <c r="Y101" s="682"/>
      <c r="Z101" s="682"/>
      <c r="AA101" s="682"/>
    </row>
    <row r="102" spans="1:27" ht="15">
      <c r="A102" s="682"/>
      <c r="B102" s="683"/>
      <c r="C102" s="684"/>
      <c r="D102" s="684"/>
      <c r="E102" s="865"/>
      <c r="F102" s="866"/>
      <c r="G102" s="867"/>
      <c r="H102" s="868"/>
      <c r="I102" s="682"/>
      <c r="J102" s="682"/>
      <c r="K102" s="682"/>
      <c r="L102" s="682"/>
      <c r="M102" s="682"/>
      <c r="N102" s="682"/>
      <c r="O102" s="682"/>
      <c r="P102" s="682"/>
      <c r="Q102" s="682"/>
      <c r="R102" s="682"/>
      <c r="S102" s="682"/>
      <c r="T102" s="682"/>
      <c r="U102" s="682"/>
      <c r="V102" s="682"/>
      <c r="W102" s="682"/>
      <c r="X102" s="682"/>
      <c r="Y102" s="682"/>
      <c r="Z102" s="682"/>
      <c r="AA102" s="682"/>
    </row>
    <row r="103" spans="1:27" ht="15">
      <c r="A103" s="682"/>
      <c r="B103" s="683"/>
      <c r="C103" s="684"/>
      <c r="D103" s="684"/>
      <c r="E103" s="865"/>
      <c r="F103" s="866"/>
      <c r="G103" s="867"/>
      <c r="H103" s="868"/>
      <c r="I103" s="682"/>
      <c r="J103" s="682"/>
      <c r="K103" s="682"/>
      <c r="L103" s="682"/>
      <c r="M103" s="682"/>
      <c r="N103" s="682"/>
      <c r="O103" s="682"/>
      <c r="P103" s="682"/>
      <c r="Q103" s="682"/>
      <c r="R103" s="682"/>
      <c r="S103" s="682"/>
      <c r="T103" s="682"/>
      <c r="U103" s="682"/>
      <c r="V103" s="682"/>
      <c r="W103" s="682"/>
      <c r="X103" s="682"/>
      <c r="Y103" s="682"/>
      <c r="Z103" s="682"/>
      <c r="AA103" s="682"/>
    </row>
    <row r="104" spans="1:27" ht="15">
      <c r="A104" s="682"/>
      <c r="B104" s="683"/>
      <c r="C104" s="684"/>
      <c r="D104" s="684"/>
      <c r="E104" s="865"/>
      <c r="F104" s="866"/>
      <c r="G104" s="867"/>
      <c r="H104" s="868"/>
      <c r="I104" s="682"/>
      <c r="J104" s="682"/>
      <c r="K104" s="682"/>
      <c r="L104" s="682"/>
      <c r="M104" s="682"/>
      <c r="N104" s="682"/>
      <c r="O104" s="682"/>
      <c r="P104" s="682"/>
      <c r="Q104" s="682"/>
      <c r="R104" s="682"/>
      <c r="S104" s="682"/>
      <c r="T104" s="682"/>
      <c r="U104" s="682"/>
      <c r="V104" s="682"/>
      <c r="W104" s="682"/>
      <c r="X104" s="682"/>
      <c r="Y104" s="682"/>
      <c r="Z104" s="682"/>
      <c r="AA104" s="682"/>
    </row>
    <row r="105" spans="1:27" ht="15">
      <c r="A105" s="682"/>
      <c r="B105" s="683"/>
      <c r="C105" s="684"/>
      <c r="D105" s="684"/>
      <c r="E105" s="865"/>
      <c r="F105" s="866"/>
      <c r="G105" s="867"/>
      <c r="H105" s="868"/>
      <c r="I105" s="682"/>
      <c r="J105" s="682"/>
      <c r="K105" s="682"/>
      <c r="L105" s="682"/>
      <c r="M105" s="682"/>
      <c r="N105" s="682"/>
      <c r="O105" s="682"/>
      <c r="P105" s="682"/>
      <c r="Q105" s="682"/>
      <c r="R105" s="682"/>
      <c r="S105" s="682"/>
      <c r="T105" s="682"/>
      <c r="U105" s="682"/>
      <c r="V105" s="682"/>
      <c r="W105" s="682"/>
      <c r="X105" s="682"/>
      <c r="Y105" s="682"/>
      <c r="Z105" s="682"/>
      <c r="AA105" s="682"/>
    </row>
    <row r="106" spans="1:27" ht="15">
      <c r="A106" s="682"/>
      <c r="B106" s="683"/>
      <c r="C106" s="684"/>
      <c r="D106" s="684"/>
      <c r="E106" s="865"/>
      <c r="F106" s="866"/>
      <c r="G106" s="867"/>
      <c r="H106" s="868"/>
      <c r="I106" s="682"/>
      <c r="J106" s="682"/>
      <c r="K106" s="682"/>
      <c r="L106" s="682"/>
      <c r="M106" s="682"/>
      <c r="N106" s="682"/>
      <c r="O106" s="682"/>
      <c r="P106" s="682"/>
      <c r="Q106" s="682"/>
      <c r="R106" s="682"/>
      <c r="S106" s="682"/>
      <c r="T106" s="682"/>
      <c r="U106" s="682"/>
      <c r="V106" s="682"/>
      <c r="W106" s="682"/>
      <c r="X106" s="682"/>
      <c r="Y106" s="682"/>
      <c r="Z106" s="682"/>
      <c r="AA106" s="682"/>
    </row>
    <row r="107" spans="1:27" ht="15">
      <c r="A107" s="682"/>
      <c r="B107" s="683"/>
      <c r="C107" s="684"/>
      <c r="D107" s="684"/>
      <c r="E107" s="865"/>
      <c r="F107" s="866"/>
      <c r="G107" s="867"/>
      <c r="H107" s="868"/>
      <c r="I107" s="682"/>
      <c r="J107" s="682"/>
      <c r="K107" s="682"/>
      <c r="L107" s="682"/>
      <c r="M107" s="682"/>
      <c r="N107" s="682"/>
      <c r="O107" s="682"/>
      <c r="P107" s="682"/>
      <c r="Q107" s="682"/>
      <c r="R107" s="682"/>
      <c r="S107" s="682"/>
      <c r="T107" s="682"/>
      <c r="U107" s="682"/>
      <c r="V107" s="682"/>
      <c r="W107" s="682"/>
      <c r="X107" s="682"/>
      <c r="Y107" s="682"/>
      <c r="Z107" s="682"/>
      <c r="AA107" s="682"/>
    </row>
    <row r="108" spans="1:27" ht="15">
      <c r="A108" s="682"/>
      <c r="B108" s="683"/>
      <c r="C108" s="684"/>
      <c r="D108" s="684"/>
      <c r="E108" s="865"/>
      <c r="F108" s="866"/>
      <c r="G108" s="867"/>
      <c r="H108" s="868"/>
      <c r="I108" s="682"/>
      <c r="J108" s="682"/>
      <c r="K108" s="682"/>
      <c r="L108" s="682"/>
      <c r="M108" s="682"/>
      <c r="N108" s="682"/>
      <c r="O108" s="682"/>
      <c r="P108" s="682"/>
      <c r="Q108" s="682"/>
      <c r="R108" s="682"/>
      <c r="S108" s="682"/>
      <c r="T108" s="682"/>
      <c r="U108" s="682"/>
      <c r="V108" s="682"/>
      <c r="W108" s="682"/>
      <c r="X108" s="682"/>
      <c r="Y108" s="682"/>
      <c r="Z108" s="682"/>
      <c r="AA108" s="682"/>
    </row>
    <row r="109" spans="1:27" ht="15">
      <c r="A109" s="682"/>
      <c r="B109" s="683"/>
      <c r="C109" s="684"/>
      <c r="D109" s="684"/>
      <c r="E109" s="865"/>
      <c r="F109" s="866"/>
      <c r="G109" s="867"/>
      <c r="H109" s="868"/>
      <c r="I109" s="682"/>
      <c r="J109" s="682"/>
      <c r="K109" s="682"/>
      <c r="L109" s="682"/>
      <c r="M109" s="682"/>
      <c r="N109" s="682"/>
      <c r="O109" s="682"/>
      <c r="P109" s="682"/>
      <c r="Q109" s="682"/>
      <c r="R109" s="682"/>
      <c r="S109" s="682"/>
      <c r="T109" s="682"/>
      <c r="U109" s="682"/>
      <c r="V109" s="682"/>
      <c r="W109" s="682"/>
      <c r="X109" s="682"/>
      <c r="Y109" s="682"/>
      <c r="Z109" s="682"/>
      <c r="AA109" s="682"/>
    </row>
    <row r="110" spans="1:27" ht="15">
      <c r="A110" s="682"/>
      <c r="B110" s="683"/>
      <c r="C110" s="684"/>
      <c r="D110" s="684"/>
      <c r="E110" s="865"/>
      <c r="F110" s="866"/>
      <c r="G110" s="867"/>
      <c r="H110" s="868"/>
      <c r="I110" s="682"/>
      <c r="J110" s="682"/>
      <c r="K110" s="682"/>
      <c r="L110" s="682"/>
      <c r="M110" s="682"/>
      <c r="N110" s="682"/>
      <c r="O110" s="682"/>
      <c r="P110" s="682"/>
      <c r="Q110" s="682"/>
      <c r="R110" s="682"/>
      <c r="S110" s="682"/>
      <c r="T110" s="682"/>
      <c r="U110" s="682"/>
      <c r="V110" s="682"/>
      <c r="W110" s="682"/>
      <c r="X110" s="682"/>
      <c r="Y110" s="682"/>
      <c r="Z110" s="682"/>
      <c r="AA110" s="682"/>
    </row>
    <row r="111" spans="1:27" ht="15">
      <c r="A111" s="682"/>
      <c r="B111" s="683"/>
      <c r="C111" s="684"/>
      <c r="D111" s="684"/>
      <c r="E111" s="865"/>
      <c r="F111" s="866"/>
      <c r="G111" s="867"/>
      <c r="H111" s="868"/>
      <c r="I111" s="682"/>
      <c r="J111" s="682"/>
      <c r="K111" s="682"/>
      <c r="L111" s="682"/>
      <c r="M111" s="682"/>
      <c r="N111" s="682"/>
      <c r="O111" s="682"/>
      <c r="P111" s="682"/>
      <c r="Q111" s="682"/>
      <c r="R111" s="682"/>
      <c r="S111" s="682"/>
      <c r="T111" s="682"/>
      <c r="U111" s="682"/>
      <c r="V111" s="682"/>
      <c r="W111" s="682"/>
      <c r="X111" s="682"/>
      <c r="Y111" s="682"/>
      <c r="Z111" s="682"/>
      <c r="AA111" s="682"/>
    </row>
    <row r="112" spans="1:27" ht="15">
      <c r="A112" s="682"/>
      <c r="B112" s="683"/>
      <c r="C112" s="684"/>
      <c r="D112" s="684"/>
      <c r="E112" s="865"/>
      <c r="F112" s="866"/>
      <c r="G112" s="867"/>
      <c r="H112" s="868"/>
      <c r="I112" s="682"/>
      <c r="J112" s="682"/>
      <c r="K112" s="682"/>
      <c r="L112" s="682"/>
      <c r="M112" s="682"/>
      <c r="N112" s="682"/>
      <c r="O112" s="682"/>
      <c r="P112" s="682"/>
      <c r="Q112" s="682"/>
      <c r="R112" s="682"/>
      <c r="S112" s="682"/>
      <c r="T112" s="682"/>
      <c r="U112" s="682"/>
      <c r="V112" s="682"/>
      <c r="W112" s="682"/>
      <c r="X112" s="682"/>
      <c r="Y112" s="682"/>
      <c r="Z112" s="682"/>
      <c r="AA112" s="682"/>
    </row>
    <row r="113" spans="1:27" ht="15">
      <c r="A113" s="682"/>
      <c r="B113" s="683"/>
      <c r="C113" s="684"/>
      <c r="D113" s="684"/>
      <c r="E113" s="865"/>
      <c r="F113" s="866"/>
      <c r="G113" s="867"/>
      <c r="H113" s="868"/>
      <c r="I113" s="682"/>
      <c r="J113" s="682"/>
      <c r="K113" s="682"/>
      <c r="L113" s="682"/>
      <c r="M113" s="682"/>
      <c r="N113" s="682"/>
      <c r="O113" s="682"/>
      <c r="P113" s="682"/>
      <c r="Q113" s="682"/>
      <c r="R113" s="682"/>
      <c r="S113" s="682"/>
      <c r="T113" s="682"/>
      <c r="U113" s="682"/>
      <c r="V113" s="682"/>
      <c r="W113" s="682"/>
      <c r="X113" s="682"/>
      <c r="Y113" s="682"/>
      <c r="Z113" s="682"/>
      <c r="AA113" s="682"/>
    </row>
    <row r="114" spans="1:27" ht="15">
      <c r="A114" s="682"/>
      <c r="B114" s="683"/>
      <c r="C114" s="684"/>
      <c r="D114" s="684"/>
      <c r="E114" s="865"/>
      <c r="F114" s="866"/>
      <c r="G114" s="867"/>
      <c r="H114" s="868"/>
      <c r="I114" s="682"/>
      <c r="J114" s="682"/>
      <c r="K114" s="682"/>
      <c r="L114" s="682"/>
      <c r="M114" s="682"/>
      <c r="N114" s="682"/>
      <c r="O114" s="682"/>
      <c r="P114" s="682"/>
      <c r="Q114" s="682"/>
      <c r="R114" s="682"/>
      <c r="S114" s="682"/>
      <c r="T114" s="682"/>
      <c r="U114" s="682"/>
      <c r="V114" s="682"/>
      <c r="W114" s="682"/>
      <c r="X114" s="682"/>
      <c r="Y114" s="682"/>
      <c r="Z114" s="682"/>
      <c r="AA114" s="682"/>
    </row>
    <row r="115" spans="1:27" ht="15">
      <c r="A115" s="682"/>
      <c r="B115" s="683"/>
      <c r="C115" s="684"/>
      <c r="D115" s="684"/>
      <c r="E115" s="865"/>
      <c r="F115" s="866"/>
      <c r="G115" s="867"/>
      <c r="H115" s="868"/>
      <c r="I115" s="682"/>
      <c r="J115" s="682"/>
      <c r="K115" s="682"/>
      <c r="L115" s="682"/>
      <c r="M115" s="682"/>
      <c r="N115" s="682"/>
      <c r="O115" s="682"/>
      <c r="P115" s="682"/>
      <c r="Q115" s="682"/>
      <c r="R115" s="682"/>
      <c r="S115" s="682"/>
      <c r="T115" s="682"/>
      <c r="U115" s="682"/>
      <c r="V115" s="682"/>
      <c r="W115" s="682"/>
      <c r="X115" s="682"/>
      <c r="Y115" s="682"/>
      <c r="Z115" s="682"/>
      <c r="AA115" s="682"/>
    </row>
    <row r="116" spans="1:27" ht="15">
      <c r="A116" s="682"/>
      <c r="B116" s="683"/>
      <c r="C116" s="684"/>
      <c r="D116" s="684"/>
      <c r="E116" s="865"/>
      <c r="F116" s="866"/>
      <c r="G116" s="867"/>
      <c r="H116" s="868"/>
      <c r="I116" s="682"/>
      <c r="J116" s="682"/>
      <c r="K116" s="682"/>
      <c r="L116" s="682"/>
      <c r="M116" s="682"/>
      <c r="N116" s="682"/>
      <c r="O116" s="682"/>
      <c r="P116" s="682"/>
      <c r="Q116" s="682"/>
      <c r="R116" s="682"/>
      <c r="S116" s="682"/>
      <c r="T116" s="682"/>
      <c r="U116" s="682"/>
      <c r="V116" s="682"/>
      <c r="W116" s="682"/>
      <c r="X116" s="682"/>
      <c r="Y116" s="682"/>
      <c r="Z116" s="682"/>
      <c r="AA116" s="682"/>
    </row>
    <row r="117" spans="1:27" ht="15">
      <c r="A117" s="682"/>
      <c r="B117" s="683"/>
      <c r="C117" s="684"/>
      <c r="D117" s="684"/>
      <c r="E117" s="865"/>
      <c r="F117" s="866"/>
      <c r="G117" s="867"/>
      <c r="H117" s="868"/>
      <c r="I117" s="682"/>
      <c r="J117" s="682"/>
      <c r="K117" s="682"/>
      <c r="L117" s="682"/>
      <c r="M117" s="682"/>
      <c r="N117" s="682"/>
      <c r="O117" s="682"/>
      <c r="P117" s="682"/>
      <c r="Q117" s="682"/>
      <c r="R117" s="682"/>
      <c r="S117" s="682"/>
      <c r="T117" s="682"/>
      <c r="U117" s="682"/>
      <c r="V117" s="682"/>
      <c r="W117" s="682"/>
      <c r="X117" s="682"/>
      <c r="Y117" s="682"/>
      <c r="Z117" s="682"/>
      <c r="AA117" s="682"/>
    </row>
    <row r="118" spans="1:27" ht="15">
      <c r="A118" s="682"/>
      <c r="B118" s="683"/>
      <c r="C118" s="684"/>
      <c r="D118" s="684"/>
      <c r="E118" s="865"/>
      <c r="F118" s="866"/>
      <c r="G118" s="867"/>
      <c r="H118" s="868"/>
      <c r="I118" s="682"/>
      <c r="J118" s="682"/>
      <c r="K118" s="682"/>
      <c r="L118" s="682"/>
      <c r="M118" s="682"/>
      <c r="N118" s="682"/>
      <c r="O118" s="682"/>
      <c r="P118" s="682"/>
      <c r="Q118" s="682"/>
      <c r="R118" s="682"/>
      <c r="S118" s="682"/>
      <c r="T118" s="682"/>
      <c r="U118" s="682"/>
      <c r="V118" s="682"/>
      <c r="W118" s="682"/>
      <c r="X118" s="682"/>
      <c r="Y118" s="682"/>
      <c r="Z118" s="682"/>
      <c r="AA118" s="682"/>
    </row>
    <row r="119" spans="1:27" ht="15">
      <c r="A119" s="682"/>
      <c r="B119" s="683"/>
      <c r="C119" s="684"/>
      <c r="D119" s="684"/>
      <c r="E119" s="865"/>
      <c r="F119" s="866"/>
      <c r="G119" s="867"/>
      <c r="H119" s="868"/>
      <c r="I119" s="682"/>
      <c r="J119" s="682"/>
      <c r="K119" s="682"/>
      <c r="L119" s="682"/>
      <c r="M119" s="682"/>
      <c r="N119" s="682"/>
      <c r="O119" s="682"/>
      <c r="P119" s="682"/>
      <c r="Q119" s="682"/>
      <c r="R119" s="682"/>
      <c r="S119" s="682"/>
      <c r="T119" s="682"/>
      <c r="U119" s="682"/>
      <c r="V119" s="682"/>
      <c r="W119" s="682"/>
      <c r="X119" s="682"/>
      <c r="Y119" s="682"/>
      <c r="Z119" s="682"/>
      <c r="AA119" s="682"/>
    </row>
    <row r="120" spans="1:27" ht="15">
      <c r="A120" s="682"/>
      <c r="B120" s="683"/>
      <c r="C120" s="684"/>
      <c r="D120" s="684"/>
      <c r="E120" s="865"/>
      <c r="F120" s="866"/>
      <c r="G120" s="867"/>
      <c r="H120" s="868"/>
      <c r="I120" s="682"/>
      <c r="J120" s="682"/>
      <c r="K120" s="682"/>
      <c r="L120" s="682"/>
      <c r="M120" s="682"/>
      <c r="N120" s="682"/>
      <c r="O120" s="682"/>
      <c r="P120" s="682"/>
      <c r="Q120" s="682"/>
      <c r="R120" s="682"/>
      <c r="S120" s="682"/>
      <c r="T120" s="682"/>
      <c r="U120" s="682"/>
      <c r="V120" s="682"/>
      <c r="W120" s="682"/>
      <c r="X120" s="682"/>
      <c r="Y120" s="682"/>
      <c r="Z120" s="682"/>
      <c r="AA120" s="682"/>
    </row>
    <row r="121" spans="1:27" ht="15">
      <c r="A121" s="682"/>
      <c r="B121" s="683"/>
      <c r="C121" s="684"/>
      <c r="D121" s="684"/>
      <c r="E121" s="865"/>
      <c r="F121" s="866"/>
      <c r="G121" s="867"/>
      <c r="H121" s="868"/>
      <c r="I121" s="682"/>
      <c r="J121" s="682"/>
      <c r="K121" s="682"/>
      <c r="L121" s="682"/>
      <c r="M121" s="682"/>
      <c r="N121" s="682"/>
      <c r="O121" s="682"/>
      <c r="P121" s="682"/>
      <c r="Q121" s="682"/>
      <c r="R121" s="682"/>
      <c r="S121" s="682"/>
      <c r="T121" s="682"/>
      <c r="U121" s="682"/>
      <c r="V121" s="682"/>
      <c r="W121" s="682"/>
      <c r="X121" s="682"/>
      <c r="Y121" s="682"/>
      <c r="Z121" s="682"/>
      <c r="AA121" s="682"/>
    </row>
    <row r="122" spans="1:27" ht="15">
      <c r="A122" s="682"/>
      <c r="B122" s="683"/>
      <c r="C122" s="684"/>
      <c r="D122" s="684"/>
      <c r="E122" s="865"/>
      <c r="F122" s="866"/>
      <c r="G122" s="867"/>
      <c r="H122" s="868"/>
      <c r="I122" s="682"/>
      <c r="J122" s="682"/>
      <c r="K122" s="682"/>
      <c r="L122" s="682"/>
      <c r="M122" s="682"/>
      <c r="N122" s="682"/>
      <c r="O122" s="682"/>
      <c r="P122" s="682"/>
      <c r="Q122" s="682"/>
      <c r="R122" s="682"/>
      <c r="S122" s="682"/>
      <c r="T122" s="682"/>
      <c r="U122" s="682"/>
      <c r="V122" s="682"/>
      <c r="W122" s="682"/>
      <c r="X122" s="682"/>
      <c r="Y122" s="682"/>
      <c r="Z122" s="682"/>
      <c r="AA122" s="682"/>
    </row>
    <row r="123" spans="1:27" ht="15">
      <c r="A123" s="682"/>
      <c r="B123" s="683"/>
      <c r="C123" s="684"/>
      <c r="D123" s="684"/>
      <c r="E123" s="865"/>
      <c r="F123" s="866"/>
      <c r="G123" s="867"/>
      <c r="H123" s="868"/>
      <c r="I123" s="682"/>
      <c r="J123" s="682"/>
      <c r="K123" s="682"/>
      <c r="L123" s="682"/>
      <c r="M123" s="682"/>
      <c r="N123" s="682"/>
      <c r="O123" s="682"/>
      <c r="P123" s="682"/>
      <c r="Q123" s="682"/>
      <c r="R123" s="682"/>
      <c r="S123" s="682"/>
      <c r="T123" s="682"/>
      <c r="U123" s="682"/>
      <c r="V123" s="682"/>
      <c r="W123" s="682"/>
      <c r="X123" s="682"/>
      <c r="Y123" s="682"/>
      <c r="Z123" s="682"/>
      <c r="AA123" s="682"/>
    </row>
    <row r="124" spans="1:27" ht="15">
      <c r="A124" s="682"/>
      <c r="B124" s="683"/>
      <c r="C124" s="684"/>
      <c r="D124" s="684"/>
      <c r="E124" s="865"/>
      <c r="F124" s="866"/>
      <c r="G124" s="867"/>
      <c r="H124" s="868"/>
      <c r="I124" s="682"/>
      <c r="J124" s="682"/>
      <c r="K124" s="682"/>
      <c r="L124" s="682"/>
      <c r="M124" s="682"/>
      <c r="N124" s="682"/>
      <c r="O124" s="682"/>
      <c r="P124" s="682"/>
      <c r="Q124" s="682"/>
      <c r="R124" s="682"/>
      <c r="S124" s="682"/>
      <c r="T124" s="682"/>
      <c r="U124" s="682"/>
      <c r="V124" s="682"/>
      <c r="W124" s="682"/>
      <c r="X124" s="682"/>
      <c r="Y124" s="682"/>
      <c r="Z124" s="682"/>
      <c r="AA124" s="682"/>
    </row>
    <row r="125" spans="1:27" ht="15">
      <c r="A125" s="682"/>
      <c r="B125" s="683"/>
      <c r="C125" s="684"/>
      <c r="D125" s="684"/>
      <c r="E125" s="865"/>
      <c r="F125" s="866"/>
      <c r="G125" s="867"/>
      <c r="H125" s="868"/>
      <c r="I125" s="682"/>
      <c r="J125" s="682"/>
      <c r="K125" s="682"/>
      <c r="L125" s="682"/>
      <c r="M125" s="682"/>
      <c r="N125" s="682"/>
      <c r="O125" s="682"/>
      <c r="P125" s="682"/>
      <c r="Q125" s="682"/>
      <c r="R125" s="682"/>
      <c r="S125" s="682"/>
      <c r="T125" s="682"/>
      <c r="U125" s="682"/>
      <c r="V125" s="682"/>
      <c r="W125" s="682"/>
      <c r="X125" s="682"/>
      <c r="Y125" s="682"/>
      <c r="Z125" s="682"/>
      <c r="AA125" s="682"/>
    </row>
    <row r="126" spans="1:27" ht="15">
      <c r="A126" s="682"/>
      <c r="B126" s="683"/>
      <c r="C126" s="684"/>
      <c r="D126" s="684"/>
      <c r="E126" s="865"/>
      <c r="F126" s="866"/>
      <c r="G126" s="867"/>
      <c r="H126" s="868"/>
      <c r="I126" s="682"/>
      <c r="J126" s="682"/>
      <c r="K126" s="682"/>
      <c r="L126" s="682"/>
      <c r="M126" s="682"/>
      <c r="N126" s="682"/>
      <c r="O126" s="682"/>
      <c r="P126" s="682"/>
      <c r="Q126" s="682"/>
      <c r="R126" s="682"/>
      <c r="S126" s="682"/>
      <c r="T126" s="682"/>
      <c r="U126" s="682"/>
      <c r="V126" s="682"/>
      <c r="W126" s="682"/>
      <c r="X126" s="682"/>
      <c r="Y126" s="682"/>
      <c r="Z126" s="682"/>
      <c r="AA126" s="682"/>
    </row>
    <row r="127" spans="1:27" ht="15">
      <c r="A127" s="682"/>
      <c r="B127" s="683"/>
      <c r="C127" s="684"/>
      <c r="D127" s="684"/>
      <c r="E127" s="865"/>
      <c r="F127" s="866"/>
      <c r="G127" s="867"/>
      <c r="H127" s="868"/>
      <c r="I127" s="682"/>
      <c r="J127" s="682"/>
      <c r="K127" s="682"/>
      <c r="L127" s="682"/>
      <c r="M127" s="682"/>
      <c r="N127" s="682"/>
      <c r="O127" s="682"/>
      <c r="P127" s="682"/>
      <c r="Q127" s="682"/>
      <c r="R127" s="682"/>
      <c r="S127" s="682"/>
      <c r="T127" s="682"/>
      <c r="U127" s="682"/>
      <c r="V127" s="682"/>
      <c r="W127" s="682"/>
      <c r="X127" s="682"/>
      <c r="Y127" s="682"/>
      <c r="Z127" s="682"/>
      <c r="AA127" s="682"/>
    </row>
    <row r="128" spans="1:27" ht="15">
      <c r="A128" s="682"/>
      <c r="B128" s="683"/>
      <c r="C128" s="684"/>
      <c r="D128" s="684"/>
      <c r="E128" s="865"/>
      <c r="F128" s="866"/>
      <c r="G128" s="867"/>
      <c r="H128" s="868"/>
      <c r="I128" s="682"/>
      <c r="J128" s="682"/>
      <c r="K128" s="682"/>
      <c r="L128" s="682"/>
      <c r="M128" s="682"/>
      <c r="N128" s="682"/>
      <c r="O128" s="682"/>
      <c r="P128" s="682"/>
      <c r="Q128" s="682"/>
      <c r="R128" s="682"/>
      <c r="S128" s="682"/>
      <c r="T128" s="682"/>
      <c r="U128" s="682"/>
      <c r="V128" s="682"/>
      <c r="W128" s="682"/>
      <c r="X128" s="682"/>
      <c r="Y128" s="682"/>
      <c r="Z128" s="682"/>
      <c r="AA128" s="682"/>
    </row>
    <row r="129" spans="1:27" ht="15">
      <c r="A129" s="682"/>
      <c r="B129" s="683"/>
      <c r="C129" s="684"/>
      <c r="D129" s="684"/>
      <c r="E129" s="865"/>
      <c r="F129" s="866"/>
      <c r="G129" s="867"/>
      <c r="H129" s="868"/>
      <c r="I129" s="682"/>
      <c r="J129" s="682"/>
      <c r="K129" s="682"/>
      <c r="L129" s="682"/>
      <c r="M129" s="682"/>
      <c r="N129" s="682"/>
      <c r="O129" s="682"/>
      <c r="P129" s="682"/>
      <c r="Q129" s="682"/>
      <c r="R129" s="682"/>
      <c r="S129" s="682"/>
      <c r="T129" s="682"/>
      <c r="U129" s="682"/>
      <c r="V129" s="682"/>
      <c r="W129" s="682"/>
      <c r="X129" s="682"/>
      <c r="Y129" s="682"/>
      <c r="Z129" s="682"/>
      <c r="AA129" s="682"/>
    </row>
    <row r="130" spans="1:27" ht="15">
      <c r="A130" s="682"/>
      <c r="B130" s="683"/>
      <c r="C130" s="684"/>
      <c r="D130" s="684"/>
      <c r="E130" s="865"/>
      <c r="F130" s="866"/>
      <c r="G130" s="867"/>
      <c r="H130" s="868"/>
      <c r="I130" s="682"/>
      <c r="J130" s="682"/>
      <c r="K130" s="682"/>
      <c r="L130" s="682"/>
      <c r="M130" s="682"/>
      <c r="N130" s="682"/>
      <c r="O130" s="682"/>
      <c r="P130" s="682"/>
      <c r="Q130" s="682"/>
      <c r="R130" s="682"/>
      <c r="S130" s="682"/>
      <c r="T130" s="682"/>
      <c r="U130" s="682"/>
      <c r="V130" s="682"/>
      <c r="W130" s="682"/>
      <c r="X130" s="682"/>
      <c r="Y130" s="682"/>
      <c r="Z130" s="682"/>
      <c r="AA130" s="682"/>
    </row>
    <row r="131" spans="1:27" ht="15">
      <c r="A131" s="682"/>
      <c r="B131" s="683"/>
      <c r="C131" s="684"/>
      <c r="D131" s="684"/>
      <c r="E131" s="865"/>
      <c r="F131" s="866"/>
      <c r="G131" s="867"/>
      <c r="H131" s="868"/>
      <c r="I131" s="682"/>
      <c r="J131" s="682"/>
      <c r="K131" s="682"/>
      <c r="L131" s="682"/>
      <c r="M131" s="682"/>
      <c r="N131" s="682"/>
      <c r="O131" s="682"/>
      <c r="P131" s="682"/>
      <c r="Q131" s="682"/>
      <c r="R131" s="682"/>
      <c r="S131" s="682"/>
      <c r="T131" s="682"/>
      <c r="U131" s="682"/>
      <c r="V131" s="682"/>
      <c r="W131" s="682"/>
      <c r="X131" s="682"/>
      <c r="Y131" s="682"/>
      <c r="Z131" s="682"/>
      <c r="AA131" s="682"/>
    </row>
    <row r="132" spans="1:27" ht="15">
      <c r="A132" s="682"/>
      <c r="B132" s="683"/>
      <c r="C132" s="684"/>
      <c r="D132" s="684"/>
      <c r="E132" s="865"/>
      <c r="F132" s="866"/>
      <c r="G132" s="867"/>
      <c r="H132" s="868"/>
      <c r="I132" s="682"/>
      <c r="J132" s="682"/>
      <c r="K132" s="682"/>
      <c r="L132" s="682"/>
      <c r="M132" s="682"/>
      <c r="N132" s="682"/>
      <c r="O132" s="682"/>
      <c r="P132" s="682"/>
      <c r="Q132" s="682"/>
      <c r="R132" s="682"/>
      <c r="S132" s="682"/>
      <c r="T132" s="682"/>
      <c r="U132" s="682"/>
      <c r="V132" s="682"/>
      <c r="W132" s="682"/>
      <c r="X132" s="682"/>
      <c r="Y132" s="682"/>
      <c r="Z132" s="682"/>
      <c r="AA132" s="682"/>
    </row>
    <row r="133" spans="1:27" ht="15">
      <c r="A133" s="682"/>
      <c r="B133" s="683"/>
      <c r="C133" s="684"/>
      <c r="D133" s="684"/>
      <c r="E133" s="865"/>
      <c r="F133" s="866"/>
      <c r="G133" s="867"/>
      <c r="H133" s="868"/>
      <c r="I133" s="682"/>
      <c r="J133" s="682"/>
      <c r="K133" s="682"/>
      <c r="L133" s="682"/>
      <c r="M133" s="682"/>
      <c r="N133" s="682"/>
      <c r="O133" s="682"/>
      <c r="P133" s="682"/>
      <c r="Q133" s="682"/>
      <c r="R133" s="682"/>
      <c r="S133" s="682"/>
      <c r="T133" s="682"/>
      <c r="U133" s="682"/>
      <c r="V133" s="682"/>
      <c r="W133" s="682"/>
      <c r="X133" s="682"/>
      <c r="Y133" s="682"/>
      <c r="Z133" s="682"/>
      <c r="AA133" s="682"/>
    </row>
    <row r="134" spans="1:27" ht="15">
      <c r="A134" s="682"/>
      <c r="B134" s="683"/>
      <c r="C134" s="684"/>
      <c r="D134" s="684"/>
      <c r="E134" s="865"/>
      <c r="F134" s="866"/>
      <c r="G134" s="867"/>
      <c r="H134" s="868"/>
      <c r="I134" s="682"/>
      <c r="J134" s="682"/>
      <c r="K134" s="682"/>
      <c r="L134" s="682"/>
      <c r="M134" s="682"/>
      <c r="N134" s="682"/>
      <c r="O134" s="682"/>
      <c r="P134" s="682"/>
      <c r="Q134" s="682"/>
      <c r="R134" s="682"/>
      <c r="S134" s="682"/>
      <c r="T134" s="682"/>
      <c r="U134" s="682"/>
      <c r="V134" s="682"/>
      <c r="W134" s="682"/>
      <c r="X134" s="682"/>
      <c r="Y134" s="682"/>
      <c r="Z134" s="682"/>
      <c r="AA134" s="682"/>
    </row>
    <row r="135" spans="1:27" ht="15">
      <c r="A135" s="682"/>
      <c r="B135" s="683"/>
      <c r="C135" s="684"/>
      <c r="D135" s="684"/>
      <c r="E135" s="865"/>
      <c r="F135" s="866"/>
      <c r="G135" s="867"/>
      <c r="H135" s="868"/>
      <c r="I135" s="682"/>
      <c r="J135" s="682"/>
      <c r="K135" s="682"/>
      <c r="L135" s="682"/>
      <c r="M135" s="682"/>
      <c r="N135" s="682"/>
      <c r="O135" s="682"/>
      <c r="P135" s="682"/>
      <c r="Q135" s="682"/>
      <c r="R135" s="682"/>
      <c r="S135" s="682"/>
      <c r="T135" s="682"/>
      <c r="U135" s="682"/>
      <c r="V135" s="682"/>
      <c r="W135" s="682"/>
      <c r="X135" s="682"/>
      <c r="Y135" s="682"/>
      <c r="Z135" s="682"/>
      <c r="AA135" s="682"/>
    </row>
    <row r="136" spans="1:27" ht="15">
      <c r="A136" s="682"/>
      <c r="B136" s="683"/>
      <c r="C136" s="684"/>
      <c r="D136" s="684"/>
      <c r="E136" s="865"/>
      <c r="F136" s="866"/>
      <c r="G136" s="867"/>
      <c r="H136" s="868"/>
      <c r="I136" s="682"/>
      <c r="J136" s="682"/>
      <c r="K136" s="682"/>
      <c r="L136" s="682"/>
      <c r="M136" s="682"/>
      <c r="N136" s="682"/>
      <c r="O136" s="682"/>
      <c r="P136" s="682"/>
      <c r="Q136" s="682"/>
      <c r="R136" s="682"/>
      <c r="S136" s="682"/>
      <c r="T136" s="682"/>
      <c r="U136" s="682"/>
      <c r="V136" s="682"/>
      <c r="W136" s="682"/>
      <c r="X136" s="682"/>
      <c r="Y136" s="682"/>
      <c r="Z136" s="682"/>
      <c r="AA136" s="682"/>
    </row>
    <row r="137" spans="1:27" ht="15">
      <c r="A137" s="682"/>
      <c r="B137" s="683"/>
      <c r="C137" s="684"/>
      <c r="D137" s="684"/>
      <c r="E137" s="865"/>
      <c r="F137" s="866"/>
      <c r="G137" s="867"/>
      <c r="H137" s="868"/>
      <c r="I137" s="682"/>
      <c r="J137" s="682"/>
      <c r="K137" s="682"/>
      <c r="L137" s="682"/>
      <c r="M137" s="682"/>
      <c r="N137" s="682"/>
      <c r="O137" s="682"/>
      <c r="P137" s="682"/>
      <c r="Q137" s="682"/>
      <c r="R137" s="682"/>
      <c r="S137" s="682"/>
      <c r="T137" s="682"/>
      <c r="U137" s="682"/>
      <c r="V137" s="682"/>
      <c r="W137" s="682"/>
      <c r="X137" s="682"/>
      <c r="Y137" s="682"/>
      <c r="Z137" s="682"/>
      <c r="AA137" s="682"/>
    </row>
    <row r="138" spans="1:27" ht="15">
      <c r="A138" s="682"/>
      <c r="B138" s="683"/>
      <c r="C138" s="684"/>
      <c r="D138" s="684"/>
      <c r="E138" s="865"/>
      <c r="F138" s="866"/>
      <c r="G138" s="867"/>
      <c r="H138" s="868"/>
      <c r="I138" s="682"/>
      <c r="J138" s="682"/>
      <c r="K138" s="682"/>
      <c r="L138" s="682"/>
      <c r="M138" s="682"/>
      <c r="N138" s="682"/>
      <c r="O138" s="682"/>
      <c r="P138" s="682"/>
      <c r="Q138" s="682"/>
      <c r="R138" s="682"/>
      <c r="S138" s="682"/>
      <c r="T138" s="682"/>
      <c r="U138" s="682"/>
      <c r="V138" s="682"/>
      <c r="W138" s="682"/>
      <c r="X138" s="682"/>
      <c r="Y138" s="682"/>
      <c r="Z138" s="682"/>
      <c r="AA138" s="682"/>
    </row>
    <row r="139" spans="1:27" ht="15">
      <c r="A139" s="682"/>
      <c r="B139" s="683"/>
      <c r="C139" s="684"/>
      <c r="D139" s="684"/>
      <c r="E139" s="865"/>
      <c r="F139" s="866"/>
      <c r="G139" s="867"/>
      <c r="H139" s="868"/>
      <c r="I139" s="682"/>
      <c r="J139" s="682"/>
      <c r="K139" s="682"/>
      <c r="L139" s="682"/>
      <c r="M139" s="682"/>
      <c r="N139" s="682"/>
      <c r="O139" s="682"/>
      <c r="P139" s="682"/>
      <c r="Q139" s="682"/>
      <c r="R139" s="682"/>
      <c r="S139" s="682"/>
      <c r="T139" s="682"/>
      <c r="U139" s="682"/>
      <c r="V139" s="682"/>
      <c r="W139" s="682"/>
      <c r="X139" s="682"/>
      <c r="Y139" s="682"/>
      <c r="Z139" s="682"/>
      <c r="AA139" s="682"/>
    </row>
    <row r="140" spans="1:27" ht="15">
      <c r="A140" s="682"/>
      <c r="B140" s="683"/>
      <c r="C140" s="684"/>
      <c r="D140" s="684"/>
      <c r="E140" s="865"/>
      <c r="F140" s="866"/>
      <c r="G140" s="867"/>
      <c r="H140" s="868"/>
      <c r="I140" s="682"/>
      <c r="J140" s="682"/>
      <c r="K140" s="682"/>
      <c r="L140" s="682"/>
      <c r="M140" s="682"/>
      <c r="N140" s="682"/>
      <c r="O140" s="682"/>
      <c r="P140" s="682"/>
      <c r="Q140" s="682"/>
      <c r="R140" s="682"/>
      <c r="S140" s="682"/>
      <c r="T140" s="682"/>
      <c r="U140" s="682"/>
      <c r="V140" s="682"/>
      <c r="W140" s="682"/>
      <c r="X140" s="682"/>
      <c r="Y140" s="682"/>
      <c r="Z140" s="682"/>
      <c r="AA140" s="682"/>
    </row>
    <row r="141" spans="1:27" ht="15">
      <c r="A141" s="682"/>
      <c r="B141" s="683"/>
      <c r="C141" s="684"/>
      <c r="D141" s="684"/>
      <c r="E141" s="865"/>
      <c r="F141" s="866"/>
      <c r="G141" s="867"/>
      <c r="H141" s="868"/>
      <c r="I141" s="682"/>
      <c r="J141" s="682"/>
      <c r="K141" s="682"/>
      <c r="L141" s="682"/>
      <c r="M141" s="682"/>
      <c r="N141" s="682"/>
      <c r="O141" s="682"/>
      <c r="P141" s="682"/>
      <c r="Q141" s="682"/>
      <c r="R141" s="682"/>
      <c r="S141" s="682"/>
      <c r="T141" s="682"/>
      <c r="U141" s="682"/>
      <c r="V141" s="682"/>
      <c r="W141" s="682"/>
      <c r="X141" s="682"/>
      <c r="Y141" s="682"/>
      <c r="Z141" s="682"/>
      <c r="AA141" s="682"/>
    </row>
    <row r="142" spans="1:27" ht="15">
      <c r="A142" s="682"/>
      <c r="B142" s="683"/>
      <c r="C142" s="684"/>
      <c r="D142" s="684"/>
      <c r="E142" s="865"/>
      <c r="F142" s="866"/>
      <c r="G142" s="867"/>
      <c r="H142" s="868"/>
      <c r="I142" s="682"/>
      <c r="J142" s="682"/>
      <c r="K142" s="682"/>
      <c r="L142" s="682"/>
      <c r="M142" s="682"/>
      <c r="N142" s="682"/>
      <c r="O142" s="682"/>
      <c r="P142" s="682"/>
      <c r="Q142" s="682"/>
      <c r="R142" s="682"/>
      <c r="S142" s="682"/>
      <c r="T142" s="682"/>
      <c r="U142" s="682"/>
      <c r="V142" s="682"/>
      <c r="W142" s="682"/>
      <c r="X142" s="682"/>
      <c r="Y142" s="682"/>
      <c r="Z142" s="682"/>
      <c r="AA142" s="682"/>
    </row>
    <row r="143" spans="1:27" ht="15">
      <c r="A143" s="682"/>
      <c r="B143" s="683"/>
      <c r="C143" s="684"/>
      <c r="D143" s="684"/>
      <c r="E143" s="865"/>
      <c r="F143" s="866"/>
      <c r="G143" s="867"/>
      <c r="H143" s="868"/>
      <c r="I143" s="682"/>
      <c r="J143" s="682"/>
      <c r="K143" s="682"/>
      <c r="L143" s="682"/>
      <c r="M143" s="682"/>
      <c r="N143" s="682"/>
      <c r="O143" s="682"/>
      <c r="P143" s="682"/>
      <c r="Q143" s="682"/>
      <c r="R143" s="682"/>
      <c r="S143" s="682"/>
      <c r="T143" s="682"/>
      <c r="U143" s="682"/>
      <c r="V143" s="682"/>
      <c r="W143" s="682"/>
      <c r="X143" s="682"/>
      <c r="Y143" s="682"/>
      <c r="Z143" s="682"/>
      <c r="AA143" s="682"/>
    </row>
    <row r="144" spans="1:27" ht="15">
      <c r="A144" s="682"/>
      <c r="B144" s="683"/>
      <c r="C144" s="684"/>
      <c r="D144" s="684"/>
      <c r="E144" s="865"/>
      <c r="F144" s="866"/>
      <c r="G144" s="867"/>
      <c r="H144" s="868"/>
      <c r="I144" s="682"/>
      <c r="J144" s="682"/>
      <c r="K144" s="682"/>
      <c r="L144" s="682"/>
      <c r="M144" s="682"/>
      <c r="N144" s="682"/>
      <c r="O144" s="682"/>
      <c r="P144" s="682"/>
      <c r="Q144" s="682"/>
      <c r="R144" s="682"/>
      <c r="S144" s="682"/>
      <c r="T144" s="682"/>
      <c r="U144" s="682"/>
      <c r="V144" s="682"/>
      <c r="W144" s="682"/>
      <c r="X144" s="682"/>
      <c r="Y144" s="682"/>
      <c r="Z144" s="682"/>
      <c r="AA144" s="682"/>
    </row>
    <row r="145" spans="1:27" ht="15">
      <c r="A145" s="682"/>
      <c r="B145" s="683"/>
      <c r="C145" s="684"/>
      <c r="D145" s="684"/>
      <c r="E145" s="865"/>
      <c r="F145" s="866"/>
      <c r="G145" s="867"/>
      <c r="H145" s="868"/>
      <c r="I145" s="682"/>
      <c r="J145" s="682"/>
      <c r="K145" s="682"/>
      <c r="L145" s="682"/>
      <c r="M145" s="682"/>
      <c r="N145" s="682"/>
      <c r="O145" s="682"/>
      <c r="P145" s="682"/>
      <c r="Q145" s="682"/>
      <c r="R145" s="682"/>
      <c r="S145" s="682"/>
      <c r="T145" s="682"/>
      <c r="U145" s="682"/>
      <c r="V145" s="682"/>
      <c r="W145" s="682"/>
      <c r="X145" s="682"/>
      <c r="Y145" s="682"/>
      <c r="Z145" s="682"/>
      <c r="AA145" s="682"/>
    </row>
    <row r="146" spans="1:27" ht="15">
      <c r="A146" s="682"/>
      <c r="B146" s="683"/>
      <c r="C146" s="684"/>
      <c r="D146" s="684"/>
      <c r="E146" s="865"/>
      <c r="F146" s="866"/>
      <c r="G146" s="867"/>
      <c r="H146" s="868"/>
      <c r="I146" s="682"/>
      <c r="J146" s="682"/>
      <c r="K146" s="682"/>
      <c r="L146" s="682"/>
      <c r="M146" s="682"/>
      <c r="N146" s="682"/>
      <c r="O146" s="682"/>
      <c r="P146" s="682"/>
      <c r="Q146" s="682"/>
      <c r="R146" s="682"/>
      <c r="S146" s="682"/>
      <c r="T146" s="682"/>
      <c r="U146" s="682"/>
      <c r="V146" s="682"/>
      <c r="W146" s="682"/>
      <c r="X146" s="682"/>
      <c r="Y146" s="682"/>
      <c r="Z146" s="682"/>
      <c r="AA146" s="682"/>
    </row>
    <row r="147" spans="1:27" ht="15">
      <c r="A147" s="682"/>
      <c r="B147" s="683"/>
      <c r="C147" s="684"/>
      <c r="D147" s="684"/>
      <c r="E147" s="865"/>
      <c r="F147" s="866"/>
      <c r="G147" s="867"/>
      <c r="H147" s="868"/>
      <c r="I147" s="682"/>
      <c r="J147" s="682"/>
      <c r="K147" s="682"/>
      <c r="L147" s="682"/>
      <c r="M147" s="682"/>
      <c r="N147" s="682"/>
      <c r="O147" s="682"/>
      <c r="P147" s="682"/>
      <c r="Q147" s="682"/>
      <c r="R147" s="682"/>
      <c r="S147" s="682"/>
      <c r="T147" s="682"/>
      <c r="U147" s="682"/>
      <c r="V147" s="682"/>
      <c r="W147" s="682"/>
      <c r="X147" s="682"/>
      <c r="Y147" s="682"/>
      <c r="Z147" s="682"/>
      <c r="AA147" s="682"/>
    </row>
    <row r="148" spans="1:27" ht="15">
      <c r="A148" s="682"/>
      <c r="B148" s="683"/>
      <c r="C148" s="684"/>
      <c r="D148" s="684"/>
      <c r="E148" s="865"/>
      <c r="F148" s="866"/>
      <c r="G148" s="867"/>
      <c r="H148" s="868"/>
      <c r="I148" s="682"/>
      <c r="J148" s="682"/>
      <c r="K148" s="682"/>
      <c r="L148" s="682"/>
      <c r="M148" s="682"/>
      <c r="N148" s="682"/>
      <c r="O148" s="682"/>
      <c r="P148" s="682"/>
      <c r="Q148" s="682"/>
      <c r="R148" s="682"/>
      <c r="S148" s="682"/>
      <c r="T148" s="682"/>
      <c r="U148" s="682"/>
      <c r="V148" s="682"/>
      <c r="W148" s="682"/>
      <c r="X148" s="682"/>
      <c r="Y148" s="682"/>
      <c r="Z148" s="682"/>
      <c r="AA148" s="682"/>
    </row>
    <row r="149" spans="1:27" ht="15">
      <c r="A149" s="682"/>
      <c r="B149" s="683"/>
      <c r="C149" s="684"/>
      <c r="D149" s="684"/>
      <c r="E149" s="865"/>
      <c r="F149" s="866"/>
      <c r="G149" s="867"/>
      <c r="H149" s="868"/>
      <c r="I149" s="682"/>
      <c r="J149" s="682"/>
      <c r="K149" s="682"/>
      <c r="L149" s="682"/>
      <c r="M149" s="682"/>
      <c r="N149" s="682"/>
      <c r="O149" s="682"/>
      <c r="P149" s="682"/>
      <c r="Q149" s="682"/>
      <c r="R149" s="682"/>
      <c r="S149" s="682"/>
      <c r="T149" s="682"/>
      <c r="U149" s="682"/>
      <c r="V149" s="682"/>
      <c r="W149" s="682"/>
      <c r="X149" s="682"/>
      <c r="Y149" s="682"/>
      <c r="Z149" s="682"/>
      <c r="AA149" s="682"/>
    </row>
    <row r="150" spans="1:27" ht="15">
      <c r="A150" s="682"/>
      <c r="B150" s="683"/>
      <c r="C150" s="684"/>
      <c r="D150" s="684"/>
      <c r="E150" s="865"/>
      <c r="F150" s="866"/>
      <c r="G150" s="867"/>
      <c r="H150" s="868"/>
      <c r="I150" s="682"/>
      <c r="J150" s="682"/>
      <c r="K150" s="682"/>
      <c r="L150" s="682"/>
      <c r="M150" s="682"/>
      <c r="N150" s="682"/>
      <c r="O150" s="682"/>
      <c r="P150" s="682"/>
      <c r="Q150" s="682"/>
      <c r="R150" s="682"/>
      <c r="S150" s="682"/>
      <c r="T150" s="682"/>
      <c r="U150" s="682"/>
      <c r="V150" s="682"/>
      <c r="W150" s="682"/>
      <c r="X150" s="682"/>
      <c r="Y150" s="682"/>
      <c r="Z150" s="682"/>
      <c r="AA150" s="682"/>
    </row>
    <row r="151" spans="1:27" ht="15">
      <c r="A151" s="682"/>
      <c r="B151" s="683"/>
      <c r="C151" s="684"/>
      <c r="D151" s="684"/>
      <c r="E151" s="865"/>
      <c r="F151" s="866"/>
      <c r="G151" s="867"/>
      <c r="H151" s="868"/>
      <c r="I151" s="682"/>
      <c r="J151" s="682"/>
      <c r="K151" s="682"/>
      <c r="L151" s="682"/>
      <c r="M151" s="682"/>
      <c r="N151" s="682"/>
      <c r="O151" s="682"/>
      <c r="P151" s="682"/>
      <c r="Q151" s="682"/>
      <c r="R151" s="682"/>
      <c r="S151" s="682"/>
      <c r="T151" s="682"/>
      <c r="U151" s="682"/>
      <c r="V151" s="682"/>
      <c r="W151" s="682"/>
      <c r="X151" s="682"/>
      <c r="Y151" s="682"/>
      <c r="Z151" s="682"/>
      <c r="AA151" s="682"/>
    </row>
    <row r="152" spans="1:27" ht="15">
      <c r="A152" s="682"/>
      <c r="B152" s="683"/>
      <c r="C152" s="684"/>
      <c r="D152" s="684"/>
      <c r="E152" s="865"/>
      <c r="F152" s="866"/>
      <c r="G152" s="867"/>
      <c r="H152" s="868"/>
      <c r="I152" s="682"/>
      <c r="J152" s="682"/>
      <c r="K152" s="682"/>
      <c r="L152" s="682"/>
      <c r="M152" s="682"/>
      <c r="N152" s="682"/>
      <c r="O152" s="682"/>
      <c r="P152" s="682"/>
      <c r="Q152" s="682"/>
      <c r="R152" s="682"/>
      <c r="S152" s="682"/>
      <c r="T152" s="682"/>
      <c r="U152" s="682"/>
      <c r="V152" s="682"/>
      <c r="W152" s="682"/>
      <c r="X152" s="682"/>
      <c r="Y152" s="682"/>
      <c r="Z152" s="682"/>
      <c r="AA152" s="682"/>
    </row>
    <row r="153" spans="1:27" ht="15">
      <c r="A153" s="682"/>
      <c r="B153" s="683"/>
      <c r="C153" s="684"/>
      <c r="D153" s="684"/>
      <c r="E153" s="865"/>
      <c r="F153" s="866"/>
      <c r="G153" s="867"/>
      <c r="H153" s="868"/>
      <c r="I153" s="682"/>
      <c r="J153" s="682"/>
      <c r="K153" s="682"/>
      <c r="L153" s="682"/>
      <c r="M153" s="682"/>
      <c r="N153" s="682"/>
      <c r="O153" s="682"/>
      <c r="P153" s="682"/>
      <c r="Q153" s="682"/>
      <c r="R153" s="682"/>
      <c r="S153" s="682"/>
      <c r="T153" s="682"/>
      <c r="U153" s="682"/>
      <c r="V153" s="682"/>
      <c r="W153" s="682"/>
      <c r="X153" s="682"/>
      <c r="Y153" s="682"/>
      <c r="Z153" s="682"/>
      <c r="AA153" s="682"/>
    </row>
    <row r="154" spans="1:27" ht="15">
      <c r="A154" s="682"/>
      <c r="B154" s="683"/>
      <c r="C154" s="684"/>
      <c r="D154" s="684"/>
      <c r="E154" s="865"/>
      <c r="F154" s="866"/>
      <c r="G154" s="867"/>
      <c r="H154" s="868"/>
      <c r="I154" s="682"/>
      <c r="J154" s="682"/>
      <c r="K154" s="682"/>
      <c r="L154" s="682"/>
      <c r="M154" s="682"/>
      <c r="N154" s="682"/>
      <c r="O154" s="682"/>
      <c r="P154" s="682"/>
      <c r="Q154" s="682"/>
      <c r="R154" s="682"/>
      <c r="S154" s="682"/>
      <c r="T154" s="682"/>
      <c r="U154" s="682"/>
      <c r="V154" s="682"/>
      <c r="W154" s="682"/>
      <c r="X154" s="682"/>
      <c r="Y154" s="682"/>
      <c r="Z154" s="682"/>
      <c r="AA154" s="682"/>
    </row>
    <row r="155" spans="1:27" ht="15">
      <c r="A155" s="682"/>
      <c r="B155" s="683"/>
      <c r="C155" s="684"/>
      <c r="D155" s="684"/>
      <c r="E155" s="865"/>
      <c r="F155" s="866"/>
      <c r="G155" s="867"/>
      <c r="H155" s="868"/>
      <c r="I155" s="682"/>
      <c r="J155" s="682"/>
      <c r="K155" s="682"/>
      <c r="L155" s="682"/>
      <c r="M155" s="682"/>
      <c r="N155" s="682"/>
      <c r="O155" s="682"/>
      <c r="P155" s="682"/>
      <c r="Q155" s="682"/>
      <c r="R155" s="682"/>
      <c r="S155" s="682"/>
      <c r="T155" s="682"/>
      <c r="U155" s="682"/>
      <c r="V155" s="682"/>
      <c r="W155" s="682"/>
      <c r="X155" s="682"/>
      <c r="Y155" s="682"/>
      <c r="Z155" s="682"/>
      <c r="AA155" s="682"/>
    </row>
    <row r="156" spans="1:27" ht="15">
      <c r="A156" s="682"/>
      <c r="B156" s="683"/>
      <c r="C156" s="684"/>
      <c r="D156" s="684"/>
      <c r="E156" s="865"/>
      <c r="F156" s="866"/>
      <c r="G156" s="867"/>
      <c r="H156" s="868"/>
      <c r="I156" s="682"/>
      <c r="J156" s="682"/>
      <c r="K156" s="682"/>
      <c r="L156" s="682"/>
      <c r="M156" s="682"/>
      <c r="N156" s="682"/>
      <c r="O156" s="682"/>
      <c r="P156" s="682"/>
      <c r="Q156" s="682"/>
      <c r="R156" s="682"/>
      <c r="S156" s="682"/>
      <c r="T156" s="682"/>
      <c r="U156" s="682"/>
      <c r="V156" s="682"/>
      <c r="W156" s="682"/>
      <c r="X156" s="682"/>
      <c r="Y156" s="682"/>
      <c r="Z156" s="682"/>
      <c r="AA156" s="682"/>
    </row>
    <row r="157" spans="1:27" ht="15">
      <c r="A157" s="682"/>
      <c r="B157" s="683"/>
      <c r="C157" s="684"/>
      <c r="D157" s="684"/>
      <c r="E157" s="865"/>
      <c r="F157" s="866"/>
      <c r="G157" s="867"/>
      <c r="H157" s="868"/>
      <c r="I157" s="682"/>
      <c r="J157" s="682"/>
      <c r="K157" s="682"/>
      <c r="L157" s="682"/>
      <c r="M157" s="682"/>
      <c r="N157" s="682"/>
      <c r="O157" s="682"/>
      <c r="P157" s="682"/>
      <c r="Q157" s="682"/>
      <c r="R157" s="682"/>
      <c r="S157" s="682"/>
      <c r="T157" s="682"/>
      <c r="U157" s="682"/>
      <c r="V157" s="682"/>
      <c r="W157" s="682"/>
      <c r="X157" s="682"/>
      <c r="Y157" s="682"/>
      <c r="Z157" s="682"/>
      <c r="AA157" s="682"/>
    </row>
    <row r="158" spans="1:27" ht="15">
      <c r="A158" s="682"/>
      <c r="B158" s="683"/>
      <c r="C158" s="684"/>
      <c r="D158" s="684"/>
      <c r="E158" s="865"/>
      <c r="F158" s="866"/>
      <c r="G158" s="867"/>
      <c r="H158" s="868"/>
      <c r="I158" s="682"/>
      <c r="J158" s="682"/>
      <c r="K158" s="682"/>
      <c r="L158" s="682"/>
      <c r="M158" s="682"/>
      <c r="N158" s="682"/>
      <c r="O158" s="682"/>
      <c r="P158" s="682"/>
      <c r="Q158" s="682"/>
      <c r="R158" s="682"/>
      <c r="S158" s="682"/>
      <c r="T158" s="682"/>
      <c r="U158" s="682"/>
      <c r="V158" s="682"/>
      <c r="W158" s="682"/>
      <c r="X158" s="682"/>
      <c r="Y158" s="682"/>
      <c r="Z158" s="682"/>
      <c r="AA158" s="682"/>
    </row>
    <row r="159" spans="1:27" ht="15">
      <c r="A159" s="682"/>
      <c r="B159" s="683"/>
      <c r="C159" s="684"/>
      <c r="D159" s="684"/>
      <c r="E159" s="865"/>
      <c r="F159" s="866"/>
      <c r="G159" s="867"/>
      <c r="H159" s="868"/>
      <c r="I159" s="682"/>
      <c r="J159" s="682"/>
      <c r="K159" s="682"/>
      <c r="L159" s="682"/>
      <c r="M159" s="682"/>
      <c r="N159" s="682"/>
      <c r="O159" s="682"/>
      <c r="P159" s="682"/>
      <c r="Q159" s="682"/>
      <c r="R159" s="682"/>
      <c r="S159" s="682"/>
      <c r="T159" s="682"/>
      <c r="U159" s="682"/>
      <c r="V159" s="682"/>
      <c r="W159" s="682"/>
      <c r="X159" s="682"/>
      <c r="Y159" s="682"/>
      <c r="Z159" s="682"/>
      <c r="AA159" s="682"/>
    </row>
    <row r="160" spans="1:27" ht="15">
      <c r="A160" s="682"/>
      <c r="B160" s="683"/>
      <c r="C160" s="684"/>
      <c r="D160" s="684"/>
      <c r="E160" s="865"/>
      <c r="F160" s="866"/>
      <c r="G160" s="867"/>
      <c r="H160" s="868"/>
      <c r="I160" s="682"/>
      <c r="J160" s="682"/>
      <c r="K160" s="682"/>
      <c r="L160" s="682"/>
      <c r="M160" s="682"/>
      <c r="N160" s="682"/>
      <c r="O160" s="682"/>
      <c r="P160" s="682"/>
      <c r="Q160" s="682"/>
      <c r="R160" s="682"/>
      <c r="S160" s="682"/>
      <c r="T160" s="682"/>
      <c r="U160" s="682"/>
      <c r="V160" s="682"/>
      <c r="W160" s="682"/>
      <c r="X160" s="682"/>
      <c r="Y160" s="682"/>
      <c r="Z160" s="682"/>
      <c r="AA160" s="682"/>
    </row>
    <row r="161" spans="1:27" ht="15">
      <c r="A161" s="682"/>
      <c r="B161" s="683"/>
      <c r="C161" s="684"/>
      <c r="D161" s="684"/>
      <c r="E161" s="865"/>
      <c r="F161" s="866"/>
      <c r="G161" s="867"/>
      <c r="H161" s="868"/>
      <c r="I161" s="682"/>
      <c r="J161" s="682"/>
      <c r="K161" s="682"/>
      <c r="L161" s="682"/>
      <c r="M161" s="682"/>
      <c r="N161" s="682"/>
      <c r="O161" s="682"/>
      <c r="P161" s="682"/>
      <c r="Q161" s="682"/>
      <c r="R161" s="682"/>
      <c r="S161" s="682"/>
      <c r="T161" s="682"/>
      <c r="U161" s="682"/>
      <c r="V161" s="682"/>
      <c r="W161" s="682"/>
      <c r="X161" s="682"/>
      <c r="Y161" s="682"/>
      <c r="Z161" s="682"/>
      <c r="AA161" s="682"/>
    </row>
    <row r="162" spans="1:27" ht="15">
      <c r="A162" s="682"/>
      <c r="B162" s="683"/>
      <c r="C162" s="684"/>
      <c r="D162" s="684"/>
      <c r="E162" s="865"/>
      <c r="F162" s="866"/>
      <c r="G162" s="867"/>
      <c r="H162" s="868"/>
      <c r="I162" s="682"/>
      <c r="J162" s="682"/>
      <c r="K162" s="682"/>
      <c r="L162" s="682"/>
      <c r="M162" s="682"/>
      <c r="N162" s="682"/>
      <c r="O162" s="682"/>
      <c r="P162" s="682"/>
      <c r="Q162" s="682"/>
      <c r="R162" s="682"/>
      <c r="S162" s="682"/>
      <c r="T162" s="682"/>
      <c r="U162" s="682"/>
      <c r="V162" s="682"/>
      <c r="W162" s="682"/>
      <c r="X162" s="682"/>
      <c r="Y162" s="682"/>
      <c r="Z162" s="682"/>
      <c r="AA162" s="682"/>
    </row>
    <row r="163" spans="1:27" ht="15">
      <c r="A163" s="682"/>
      <c r="B163" s="683"/>
      <c r="C163" s="684"/>
      <c r="D163" s="684"/>
      <c r="E163" s="865"/>
      <c r="F163" s="866"/>
      <c r="G163" s="867"/>
      <c r="H163" s="868"/>
      <c r="I163" s="682"/>
      <c r="J163" s="682"/>
      <c r="K163" s="682"/>
      <c r="L163" s="682"/>
      <c r="M163" s="682"/>
      <c r="N163" s="682"/>
      <c r="O163" s="682"/>
      <c r="P163" s="682"/>
      <c r="Q163" s="682"/>
      <c r="R163" s="682"/>
      <c r="S163" s="682"/>
      <c r="T163" s="682"/>
      <c r="U163" s="682"/>
      <c r="V163" s="682"/>
      <c r="W163" s="682"/>
      <c r="X163" s="682"/>
      <c r="Y163" s="682"/>
      <c r="Z163" s="682"/>
      <c r="AA163" s="682"/>
    </row>
    <row r="164" spans="1:27" ht="15">
      <c r="A164" s="682"/>
      <c r="B164" s="683"/>
      <c r="C164" s="684"/>
      <c r="D164" s="684"/>
      <c r="E164" s="865"/>
      <c r="F164" s="866"/>
      <c r="G164" s="867"/>
      <c r="H164" s="868"/>
      <c r="I164" s="682"/>
      <c r="J164" s="682"/>
      <c r="K164" s="682"/>
      <c r="L164" s="682"/>
      <c r="M164" s="682"/>
      <c r="N164" s="682"/>
      <c r="O164" s="682"/>
      <c r="P164" s="682"/>
      <c r="Q164" s="682"/>
      <c r="R164" s="682"/>
      <c r="S164" s="682"/>
      <c r="T164" s="682"/>
      <c r="U164" s="682"/>
      <c r="V164" s="682"/>
      <c r="W164" s="682"/>
      <c r="X164" s="682"/>
      <c r="Y164" s="682"/>
      <c r="Z164" s="682"/>
      <c r="AA164" s="682"/>
    </row>
    <row r="165" spans="1:27" ht="15">
      <c r="A165" s="682"/>
      <c r="B165" s="683"/>
      <c r="C165" s="684"/>
      <c r="D165" s="684"/>
      <c r="E165" s="865"/>
      <c r="F165" s="866"/>
      <c r="G165" s="867"/>
      <c r="H165" s="868"/>
      <c r="I165" s="682"/>
      <c r="J165" s="682"/>
      <c r="K165" s="682"/>
      <c r="L165" s="682"/>
      <c r="M165" s="682"/>
      <c r="N165" s="682"/>
      <c r="O165" s="682"/>
      <c r="P165" s="682"/>
      <c r="Q165" s="682"/>
      <c r="R165" s="682"/>
      <c r="S165" s="682"/>
      <c r="T165" s="682"/>
      <c r="U165" s="682"/>
      <c r="V165" s="682"/>
      <c r="W165" s="682"/>
      <c r="X165" s="682"/>
      <c r="Y165" s="682"/>
      <c r="Z165" s="682"/>
      <c r="AA165" s="682"/>
    </row>
    <row r="166" spans="1:27" ht="15">
      <c r="A166" s="682"/>
      <c r="B166" s="683"/>
      <c r="C166" s="684"/>
      <c r="D166" s="684"/>
      <c r="E166" s="865"/>
      <c r="F166" s="866"/>
      <c r="G166" s="867"/>
      <c r="H166" s="868"/>
      <c r="I166" s="682"/>
      <c r="J166" s="682"/>
      <c r="K166" s="682"/>
      <c r="L166" s="682"/>
      <c r="M166" s="682"/>
      <c r="N166" s="682"/>
      <c r="O166" s="682"/>
      <c r="P166" s="682"/>
      <c r="Q166" s="682"/>
      <c r="R166" s="682"/>
      <c r="S166" s="682"/>
      <c r="T166" s="682"/>
      <c r="U166" s="682"/>
      <c r="V166" s="682"/>
      <c r="W166" s="682"/>
      <c r="X166" s="682"/>
      <c r="Y166" s="682"/>
      <c r="Z166" s="682"/>
      <c r="AA166" s="682"/>
    </row>
    <row r="167" spans="1:27" ht="15">
      <c r="A167" s="682"/>
      <c r="B167" s="683"/>
      <c r="C167" s="684"/>
      <c r="D167" s="684"/>
      <c r="E167" s="865"/>
      <c r="F167" s="866"/>
      <c r="G167" s="867"/>
      <c r="H167" s="868"/>
      <c r="I167" s="682"/>
      <c r="J167" s="682"/>
      <c r="K167" s="682"/>
      <c r="L167" s="682"/>
      <c r="M167" s="682"/>
      <c r="N167" s="682"/>
      <c r="O167" s="682"/>
      <c r="P167" s="682"/>
      <c r="Q167" s="682"/>
      <c r="R167" s="682"/>
      <c r="S167" s="682"/>
      <c r="T167" s="682"/>
      <c r="U167" s="682"/>
      <c r="V167" s="682"/>
      <c r="W167" s="682"/>
      <c r="X167" s="682"/>
      <c r="Y167" s="682"/>
      <c r="Z167" s="682"/>
      <c r="AA167" s="682"/>
    </row>
    <row r="168" spans="1:27" ht="15">
      <c r="A168" s="682"/>
      <c r="B168" s="683"/>
      <c r="C168" s="684"/>
      <c r="D168" s="684"/>
      <c r="E168" s="865"/>
      <c r="F168" s="866"/>
      <c r="G168" s="867"/>
      <c r="H168" s="868"/>
      <c r="I168" s="682"/>
      <c r="J168" s="682"/>
      <c r="K168" s="682"/>
      <c r="L168" s="682"/>
      <c r="M168" s="682"/>
      <c r="N168" s="682"/>
      <c r="O168" s="682"/>
      <c r="P168" s="682"/>
      <c r="Q168" s="682"/>
      <c r="R168" s="682"/>
      <c r="S168" s="682"/>
      <c r="T168" s="682"/>
      <c r="U168" s="682"/>
      <c r="V168" s="682"/>
      <c r="W168" s="682"/>
      <c r="X168" s="682"/>
      <c r="Y168" s="682"/>
      <c r="Z168" s="682"/>
      <c r="AA168" s="682"/>
    </row>
    <row r="169" spans="1:27" ht="15">
      <c r="A169" s="682"/>
      <c r="B169" s="683"/>
      <c r="C169" s="684"/>
      <c r="D169" s="684"/>
      <c r="E169" s="865"/>
      <c r="F169" s="866"/>
      <c r="G169" s="867"/>
      <c r="H169" s="868"/>
      <c r="I169" s="682"/>
      <c r="J169" s="682"/>
      <c r="K169" s="682"/>
      <c r="L169" s="682"/>
      <c r="M169" s="682"/>
      <c r="N169" s="682"/>
      <c r="O169" s="682"/>
      <c r="P169" s="682"/>
      <c r="Q169" s="682"/>
      <c r="R169" s="682"/>
      <c r="S169" s="682"/>
      <c r="T169" s="682"/>
      <c r="U169" s="682"/>
      <c r="V169" s="682"/>
      <c r="W169" s="682"/>
      <c r="X169" s="682"/>
      <c r="Y169" s="682"/>
      <c r="Z169" s="682"/>
      <c r="AA169" s="682"/>
    </row>
    <row r="170" spans="1:27" ht="15">
      <c r="A170" s="682"/>
      <c r="B170" s="683"/>
      <c r="C170" s="684"/>
      <c r="D170" s="684"/>
      <c r="E170" s="865"/>
      <c r="F170" s="866"/>
      <c r="G170" s="867"/>
      <c r="H170" s="868"/>
      <c r="I170" s="682"/>
      <c r="J170" s="682"/>
      <c r="K170" s="682"/>
      <c r="L170" s="682"/>
      <c r="M170" s="682"/>
      <c r="N170" s="682"/>
      <c r="O170" s="682"/>
      <c r="P170" s="682"/>
      <c r="Q170" s="682"/>
      <c r="R170" s="682"/>
      <c r="S170" s="682"/>
      <c r="T170" s="682"/>
      <c r="U170" s="682"/>
      <c r="V170" s="682"/>
      <c r="W170" s="682"/>
      <c r="X170" s="682"/>
      <c r="Y170" s="682"/>
      <c r="Z170" s="682"/>
      <c r="AA170" s="682"/>
    </row>
    <row r="171" spans="1:27" ht="15">
      <c r="A171" s="682"/>
      <c r="B171" s="683"/>
      <c r="C171" s="684"/>
      <c r="D171" s="684"/>
      <c r="E171" s="865"/>
      <c r="F171" s="866"/>
      <c r="G171" s="867"/>
      <c r="H171" s="868"/>
      <c r="I171" s="682"/>
      <c r="J171" s="682"/>
      <c r="K171" s="682"/>
      <c r="L171" s="682"/>
      <c r="M171" s="682"/>
      <c r="N171" s="682"/>
      <c r="O171" s="682"/>
      <c r="P171" s="682"/>
      <c r="Q171" s="682"/>
      <c r="R171" s="682"/>
      <c r="S171" s="682"/>
      <c r="T171" s="682"/>
      <c r="U171" s="682"/>
      <c r="V171" s="682"/>
      <c r="W171" s="682"/>
      <c r="X171" s="682"/>
      <c r="Y171" s="682"/>
      <c r="Z171" s="682"/>
      <c r="AA171" s="682"/>
    </row>
    <row r="172" spans="1:27" ht="15">
      <c r="A172" s="682"/>
      <c r="B172" s="683"/>
      <c r="C172" s="684"/>
      <c r="D172" s="684"/>
      <c r="E172" s="865"/>
      <c r="F172" s="866"/>
      <c r="G172" s="867"/>
      <c r="H172" s="868"/>
      <c r="I172" s="682"/>
      <c r="J172" s="682"/>
      <c r="K172" s="682"/>
      <c r="L172" s="682"/>
      <c r="M172" s="682"/>
      <c r="N172" s="682"/>
      <c r="O172" s="682"/>
      <c r="P172" s="682"/>
      <c r="Q172" s="682"/>
      <c r="R172" s="682"/>
      <c r="S172" s="682"/>
      <c r="T172" s="682"/>
      <c r="U172" s="682"/>
      <c r="V172" s="682"/>
      <c r="W172" s="682"/>
      <c r="X172" s="682"/>
      <c r="Y172" s="682"/>
      <c r="Z172" s="682"/>
      <c r="AA172" s="682"/>
    </row>
    <row r="173" spans="1:27" ht="15">
      <c r="A173" s="682"/>
      <c r="B173" s="683"/>
      <c r="C173" s="684"/>
      <c r="D173" s="684"/>
      <c r="E173" s="865"/>
      <c r="F173" s="866"/>
      <c r="G173" s="867"/>
      <c r="H173" s="868"/>
      <c r="I173" s="682"/>
      <c r="J173" s="682"/>
      <c r="K173" s="682"/>
      <c r="L173" s="682"/>
      <c r="M173" s="682"/>
      <c r="N173" s="682"/>
      <c r="O173" s="682"/>
      <c r="P173" s="682"/>
      <c r="Q173" s="682"/>
      <c r="R173" s="682"/>
      <c r="S173" s="682"/>
      <c r="T173" s="682"/>
      <c r="U173" s="682"/>
      <c r="V173" s="682"/>
      <c r="W173" s="682"/>
      <c r="X173" s="682"/>
      <c r="Y173" s="682"/>
      <c r="Z173" s="682"/>
      <c r="AA173" s="682"/>
    </row>
    <row r="174" spans="1:27" ht="15">
      <c r="A174" s="682"/>
      <c r="B174" s="683"/>
      <c r="C174" s="684"/>
      <c r="D174" s="684"/>
      <c r="E174" s="865"/>
      <c r="F174" s="866"/>
      <c r="G174" s="867"/>
      <c r="H174" s="868"/>
      <c r="I174" s="682"/>
      <c r="J174" s="682"/>
      <c r="K174" s="682"/>
      <c r="L174" s="682"/>
      <c r="M174" s="682"/>
      <c r="N174" s="682"/>
      <c r="O174" s="682"/>
      <c r="P174" s="682"/>
      <c r="Q174" s="682"/>
      <c r="R174" s="682"/>
      <c r="S174" s="682"/>
      <c r="T174" s="682"/>
      <c r="U174" s="682"/>
      <c r="V174" s="682"/>
      <c r="W174" s="682"/>
      <c r="X174" s="682"/>
      <c r="Y174" s="682"/>
      <c r="Z174" s="682"/>
      <c r="AA174" s="682"/>
    </row>
    <row r="175" spans="1:27" ht="15">
      <c r="A175" s="682"/>
      <c r="B175" s="683"/>
      <c r="C175" s="684"/>
      <c r="D175" s="684"/>
      <c r="E175" s="865"/>
      <c r="F175" s="866"/>
      <c r="G175" s="867"/>
      <c r="H175" s="868"/>
      <c r="I175" s="682"/>
      <c r="J175" s="682"/>
      <c r="K175" s="682"/>
      <c r="L175" s="682"/>
      <c r="M175" s="682"/>
      <c r="N175" s="682"/>
      <c r="O175" s="682"/>
      <c r="P175" s="682"/>
      <c r="Q175" s="682"/>
      <c r="R175" s="682"/>
      <c r="S175" s="682"/>
      <c r="T175" s="682"/>
      <c r="U175" s="682"/>
      <c r="V175" s="682"/>
      <c r="W175" s="682"/>
      <c r="X175" s="682"/>
      <c r="Y175" s="682"/>
      <c r="Z175" s="682"/>
      <c r="AA175" s="682"/>
    </row>
    <row r="176" spans="1:27" ht="15">
      <c r="A176" s="682"/>
      <c r="B176" s="683"/>
      <c r="C176" s="684"/>
      <c r="D176" s="684"/>
      <c r="E176" s="865"/>
      <c r="F176" s="866"/>
      <c r="G176" s="867"/>
      <c r="H176" s="868"/>
      <c r="I176" s="682"/>
      <c r="J176" s="682"/>
      <c r="K176" s="682"/>
      <c r="L176" s="682"/>
      <c r="M176" s="682"/>
      <c r="N176" s="682"/>
      <c r="O176" s="682"/>
      <c r="P176" s="682"/>
      <c r="Q176" s="682"/>
      <c r="R176" s="682"/>
      <c r="S176" s="682"/>
      <c r="T176" s="682"/>
      <c r="U176" s="682"/>
      <c r="V176" s="682"/>
      <c r="W176" s="682"/>
      <c r="X176" s="682"/>
      <c r="Y176" s="682"/>
      <c r="Z176" s="682"/>
      <c r="AA176" s="682"/>
    </row>
    <row r="177" spans="1:27" ht="15">
      <c r="A177" s="682"/>
      <c r="B177" s="683"/>
      <c r="C177" s="684"/>
      <c r="D177" s="684"/>
      <c r="E177" s="865"/>
      <c r="F177" s="866"/>
      <c r="G177" s="867"/>
      <c r="H177" s="868"/>
      <c r="I177" s="682"/>
      <c r="J177" s="682"/>
      <c r="K177" s="682"/>
      <c r="L177" s="682"/>
      <c r="M177" s="682"/>
      <c r="N177" s="682"/>
      <c r="O177" s="682"/>
      <c r="P177" s="682"/>
      <c r="Q177" s="682"/>
      <c r="R177" s="682"/>
      <c r="S177" s="682"/>
      <c r="T177" s="682"/>
      <c r="U177" s="682"/>
      <c r="V177" s="682"/>
      <c r="W177" s="682"/>
      <c r="X177" s="682"/>
      <c r="Y177" s="682"/>
      <c r="Z177" s="682"/>
      <c r="AA177" s="682"/>
    </row>
    <row r="178" spans="1:27" ht="15">
      <c r="A178" s="682"/>
      <c r="B178" s="683"/>
      <c r="C178" s="684"/>
      <c r="D178" s="684"/>
      <c r="E178" s="865"/>
      <c r="F178" s="866"/>
      <c r="G178" s="867"/>
      <c r="H178" s="868"/>
      <c r="I178" s="682"/>
      <c r="J178" s="682"/>
      <c r="K178" s="682"/>
      <c r="L178" s="682"/>
      <c r="M178" s="682"/>
      <c r="N178" s="682"/>
      <c r="O178" s="682"/>
      <c r="P178" s="682"/>
      <c r="Q178" s="682"/>
      <c r="R178" s="682"/>
      <c r="S178" s="682"/>
      <c r="T178" s="682"/>
      <c r="U178" s="682"/>
      <c r="V178" s="682"/>
      <c r="W178" s="682"/>
      <c r="X178" s="682"/>
      <c r="Y178" s="682"/>
      <c r="Z178" s="682"/>
      <c r="AA178" s="682"/>
    </row>
    <row r="179" spans="1:27" ht="15">
      <c r="A179" s="682"/>
      <c r="B179" s="683"/>
      <c r="C179" s="684"/>
      <c r="D179" s="684"/>
      <c r="E179" s="865"/>
      <c r="F179" s="866"/>
      <c r="G179" s="867"/>
      <c r="H179" s="868"/>
      <c r="I179" s="682"/>
      <c r="J179" s="682"/>
      <c r="K179" s="682"/>
      <c r="L179" s="682"/>
      <c r="M179" s="682"/>
      <c r="N179" s="682"/>
      <c r="O179" s="682"/>
      <c r="P179" s="682"/>
      <c r="Q179" s="682"/>
      <c r="R179" s="682"/>
      <c r="S179" s="682"/>
      <c r="T179" s="682"/>
      <c r="U179" s="682"/>
      <c r="V179" s="682"/>
      <c r="W179" s="682"/>
      <c r="X179" s="682"/>
      <c r="Y179" s="682"/>
      <c r="Z179" s="682"/>
      <c r="AA179" s="682"/>
    </row>
    <row r="180" spans="1:27" ht="15">
      <c r="A180" s="682"/>
      <c r="B180" s="683"/>
      <c r="C180" s="684"/>
      <c r="D180" s="684"/>
      <c r="E180" s="865"/>
      <c r="F180" s="866"/>
      <c r="G180" s="867"/>
      <c r="H180" s="868"/>
      <c r="I180" s="682"/>
      <c r="J180" s="682"/>
      <c r="K180" s="682"/>
      <c r="L180" s="682"/>
      <c r="M180" s="682"/>
      <c r="N180" s="682"/>
      <c r="O180" s="682"/>
      <c r="P180" s="682"/>
      <c r="Q180" s="682"/>
      <c r="R180" s="682"/>
      <c r="S180" s="682"/>
      <c r="T180" s="682"/>
      <c r="U180" s="682"/>
      <c r="V180" s="682"/>
      <c r="W180" s="682"/>
      <c r="X180" s="682"/>
      <c r="Y180" s="682"/>
      <c r="Z180" s="682"/>
      <c r="AA180" s="682"/>
    </row>
    <row r="181" spans="1:27" ht="15">
      <c r="A181" s="682"/>
      <c r="B181" s="683"/>
      <c r="C181" s="684"/>
      <c r="D181" s="684"/>
      <c r="E181" s="865"/>
      <c r="F181" s="866"/>
      <c r="G181" s="867"/>
      <c r="H181" s="868"/>
      <c r="I181" s="682"/>
      <c r="J181" s="682"/>
      <c r="K181" s="682"/>
      <c r="L181" s="682"/>
      <c r="M181" s="682"/>
      <c r="N181" s="682"/>
      <c r="O181" s="682"/>
      <c r="P181" s="682"/>
      <c r="Q181" s="682"/>
      <c r="R181" s="682"/>
      <c r="S181" s="682"/>
      <c r="T181" s="682"/>
      <c r="U181" s="682"/>
      <c r="V181" s="682"/>
      <c r="W181" s="682"/>
      <c r="X181" s="682"/>
      <c r="Y181" s="682"/>
      <c r="Z181" s="682"/>
      <c r="AA181" s="682"/>
    </row>
    <row r="182" spans="1:27" ht="15">
      <c r="A182" s="682"/>
      <c r="B182" s="683"/>
      <c r="C182" s="684"/>
      <c r="D182" s="684"/>
      <c r="E182" s="865"/>
      <c r="F182" s="866"/>
      <c r="G182" s="867"/>
      <c r="H182" s="868"/>
      <c r="I182" s="682"/>
      <c r="J182" s="682"/>
      <c r="K182" s="682"/>
      <c r="L182" s="682"/>
      <c r="M182" s="682"/>
      <c r="N182" s="682"/>
      <c r="O182" s="682"/>
      <c r="P182" s="682"/>
      <c r="Q182" s="682"/>
      <c r="R182" s="682"/>
      <c r="S182" s="682"/>
      <c r="T182" s="682"/>
      <c r="U182" s="682"/>
      <c r="V182" s="682"/>
      <c r="W182" s="682"/>
      <c r="X182" s="682"/>
      <c r="Y182" s="682"/>
      <c r="Z182" s="682"/>
      <c r="AA182" s="682"/>
    </row>
    <row r="183" spans="1:27" ht="15">
      <c r="A183" s="682"/>
      <c r="B183" s="683"/>
      <c r="C183" s="684"/>
      <c r="D183" s="684"/>
      <c r="E183" s="865"/>
      <c r="F183" s="866"/>
      <c r="G183" s="867"/>
      <c r="H183" s="868"/>
      <c r="I183" s="682"/>
      <c r="J183" s="682"/>
      <c r="K183" s="682"/>
      <c r="L183" s="682"/>
      <c r="M183" s="682"/>
      <c r="N183" s="682"/>
      <c r="O183" s="682"/>
      <c r="P183" s="682"/>
      <c r="Q183" s="682"/>
      <c r="R183" s="682"/>
      <c r="S183" s="682"/>
      <c r="T183" s="682"/>
      <c r="U183" s="682"/>
      <c r="V183" s="682"/>
      <c r="W183" s="682"/>
      <c r="X183" s="682"/>
      <c r="Y183" s="682"/>
      <c r="Z183" s="682"/>
      <c r="AA183" s="682"/>
    </row>
    <row r="184" spans="1:27" ht="15">
      <c r="A184" s="682"/>
      <c r="B184" s="683"/>
      <c r="C184" s="684"/>
      <c r="D184" s="684"/>
      <c r="E184" s="865"/>
      <c r="F184" s="866"/>
      <c r="G184" s="867"/>
      <c r="H184" s="868"/>
      <c r="I184" s="682"/>
      <c r="J184" s="682"/>
      <c r="K184" s="682"/>
      <c r="L184" s="682"/>
      <c r="M184" s="682"/>
      <c r="N184" s="682"/>
      <c r="O184" s="682"/>
      <c r="P184" s="682"/>
      <c r="Q184" s="682"/>
      <c r="R184" s="682"/>
      <c r="S184" s="682"/>
      <c r="T184" s="682"/>
      <c r="U184" s="682"/>
      <c r="V184" s="682"/>
      <c r="W184" s="682"/>
      <c r="X184" s="682"/>
      <c r="Y184" s="682"/>
      <c r="Z184" s="682"/>
      <c r="AA184" s="682"/>
    </row>
    <row r="185" spans="1:27" ht="15">
      <c r="A185" s="682"/>
      <c r="B185" s="683"/>
      <c r="C185" s="684"/>
      <c r="D185" s="684"/>
      <c r="E185" s="865"/>
      <c r="F185" s="866"/>
      <c r="G185" s="867"/>
      <c r="H185" s="868"/>
      <c r="I185" s="682"/>
      <c r="J185" s="682"/>
      <c r="K185" s="682"/>
      <c r="L185" s="682"/>
      <c r="M185" s="682"/>
      <c r="N185" s="682"/>
      <c r="O185" s="682"/>
      <c r="P185" s="682"/>
      <c r="Q185" s="682"/>
      <c r="R185" s="682"/>
      <c r="S185" s="682"/>
      <c r="T185" s="682"/>
      <c r="U185" s="682"/>
      <c r="V185" s="682"/>
      <c r="W185" s="682"/>
      <c r="X185" s="682"/>
      <c r="Y185" s="682"/>
      <c r="Z185" s="682"/>
      <c r="AA185" s="682"/>
    </row>
    <row r="186" spans="1:27" ht="15">
      <c r="A186" s="682"/>
      <c r="B186" s="683"/>
      <c r="C186" s="684"/>
      <c r="D186" s="684"/>
      <c r="E186" s="865"/>
      <c r="F186" s="866"/>
      <c r="G186" s="867"/>
      <c r="H186" s="868"/>
      <c r="I186" s="682"/>
      <c r="J186" s="682"/>
      <c r="K186" s="682"/>
      <c r="L186" s="682"/>
      <c r="M186" s="682"/>
      <c r="N186" s="682"/>
      <c r="O186" s="682"/>
      <c r="P186" s="682"/>
      <c r="Q186" s="682"/>
      <c r="R186" s="682"/>
      <c r="S186" s="682"/>
      <c r="T186" s="682"/>
      <c r="U186" s="682"/>
      <c r="V186" s="682"/>
      <c r="W186" s="682"/>
      <c r="X186" s="682"/>
      <c r="Y186" s="682"/>
      <c r="Z186" s="682"/>
      <c r="AA186" s="682"/>
    </row>
    <row r="187" spans="1:27" ht="15">
      <c r="A187" s="682"/>
      <c r="B187" s="683"/>
      <c r="C187" s="684"/>
      <c r="D187" s="684"/>
      <c r="E187" s="865"/>
      <c r="F187" s="866"/>
      <c r="G187" s="867"/>
      <c r="H187" s="868"/>
      <c r="I187" s="682"/>
      <c r="J187" s="682"/>
      <c r="K187" s="682"/>
      <c r="L187" s="682"/>
      <c r="M187" s="682"/>
      <c r="N187" s="682"/>
      <c r="O187" s="682"/>
      <c r="P187" s="682"/>
      <c r="Q187" s="682"/>
      <c r="R187" s="682"/>
      <c r="S187" s="682"/>
      <c r="T187" s="682"/>
      <c r="U187" s="682"/>
      <c r="V187" s="682"/>
      <c r="W187" s="682"/>
      <c r="X187" s="682"/>
      <c r="Y187" s="682"/>
      <c r="Z187" s="682"/>
      <c r="AA187" s="682"/>
    </row>
    <row r="188" spans="1:27" ht="15">
      <c r="A188" s="682"/>
      <c r="B188" s="683"/>
      <c r="C188" s="684"/>
      <c r="D188" s="684"/>
      <c r="E188" s="865"/>
      <c r="F188" s="866"/>
      <c r="G188" s="867"/>
      <c r="H188" s="868"/>
      <c r="I188" s="682"/>
      <c r="J188" s="682"/>
      <c r="K188" s="682"/>
      <c r="L188" s="682"/>
      <c r="M188" s="682"/>
      <c r="N188" s="682"/>
      <c r="O188" s="682"/>
      <c r="P188" s="682"/>
      <c r="Q188" s="682"/>
      <c r="R188" s="682"/>
      <c r="S188" s="682"/>
      <c r="T188" s="682"/>
      <c r="U188" s="682"/>
      <c r="V188" s="682"/>
      <c r="W188" s="682"/>
      <c r="X188" s="682"/>
      <c r="Y188" s="682"/>
      <c r="Z188" s="682"/>
      <c r="AA188" s="682"/>
    </row>
    <row r="189" spans="1:27" ht="15">
      <c r="A189" s="682"/>
      <c r="B189" s="683"/>
      <c r="C189" s="684"/>
      <c r="D189" s="684"/>
      <c r="E189" s="865"/>
      <c r="F189" s="866"/>
      <c r="G189" s="867"/>
      <c r="H189" s="868"/>
      <c r="I189" s="682"/>
      <c r="J189" s="682"/>
      <c r="K189" s="682"/>
      <c r="L189" s="682"/>
      <c r="M189" s="682"/>
      <c r="N189" s="682"/>
      <c r="O189" s="682"/>
      <c r="P189" s="682"/>
      <c r="Q189" s="682"/>
      <c r="R189" s="682"/>
      <c r="S189" s="682"/>
      <c r="T189" s="682"/>
      <c r="U189" s="682"/>
      <c r="V189" s="682"/>
      <c r="W189" s="682"/>
      <c r="X189" s="682"/>
      <c r="Y189" s="682"/>
      <c r="Z189" s="682"/>
      <c r="AA189" s="682"/>
    </row>
    <row r="190" spans="1:27" ht="15">
      <c r="A190" s="682"/>
      <c r="B190" s="683"/>
      <c r="C190" s="684"/>
      <c r="D190" s="684"/>
      <c r="E190" s="865"/>
      <c r="F190" s="866"/>
      <c r="G190" s="867"/>
      <c r="H190" s="868"/>
      <c r="I190" s="682"/>
      <c r="J190" s="682"/>
      <c r="K190" s="682"/>
      <c r="L190" s="682"/>
      <c r="M190" s="682"/>
      <c r="N190" s="682"/>
      <c r="O190" s="682"/>
      <c r="P190" s="682"/>
      <c r="Q190" s="682"/>
      <c r="R190" s="682"/>
      <c r="S190" s="682"/>
      <c r="T190" s="682"/>
      <c r="U190" s="682"/>
      <c r="V190" s="682"/>
      <c r="W190" s="682"/>
      <c r="X190" s="682"/>
      <c r="Y190" s="682"/>
      <c r="Z190" s="682"/>
      <c r="AA190" s="682"/>
    </row>
    <row r="191" spans="1:27" ht="15">
      <c r="A191" s="682"/>
      <c r="B191" s="683"/>
      <c r="C191" s="684"/>
      <c r="D191" s="684"/>
      <c r="E191" s="865"/>
      <c r="F191" s="866"/>
      <c r="G191" s="867"/>
      <c r="H191" s="868"/>
      <c r="I191" s="682"/>
      <c r="J191" s="682"/>
      <c r="K191" s="682"/>
      <c r="L191" s="682"/>
      <c r="M191" s="682"/>
      <c r="N191" s="682"/>
      <c r="O191" s="682"/>
      <c r="P191" s="682"/>
      <c r="Q191" s="682"/>
      <c r="R191" s="682"/>
      <c r="S191" s="682"/>
      <c r="T191" s="682"/>
      <c r="U191" s="682"/>
      <c r="V191" s="682"/>
      <c r="W191" s="682"/>
      <c r="X191" s="682"/>
      <c r="Y191" s="682"/>
      <c r="Z191" s="682"/>
      <c r="AA191" s="682"/>
    </row>
    <row r="192" spans="1:27" ht="15">
      <c r="A192" s="682"/>
      <c r="B192" s="683"/>
      <c r="C192" s="684"/>
      <c r="D192" s="684"/>
      <c r="E192" s="865"/>
      <c r="F192" s="866"/>
      <c r="G192" s="867"/>
      <c r="H192" s="868"/>
      <c r="I192" s="682"/>
      <c r="J192" s="682"/>
      <c r="K192" s="682"/>
      <c r="L192" s="682"/>
      <c r="M192" s="682"/>
      <c r="N192" s="682"/>
      <c r="O192" s="682"/>
      <c r="P192" s="682"/>
      <c r="Q192" s="682"/>
      <c r="R192" s="682"/>
      <c r="S192" s="682"/>
      <c r="T192" s="682"/>
      <c r="U192" s="682"/>
      <c r="V192" s="682"/>
      <c r="W192" s="682"/>
      <c r="X192" s="682"/>
      <c r="Y192" s="682"/>
      <c r="Z192" s="682"/>
      <c r="AA192" s="682"/>
    </row>
    <row r="193" spans="1:27" ht="15">
      <c r="A193" s="682"/>
      <c r="B193" s="683"/>
      <c r="C193" s="684"/>
      <c r="D193" s="684"/>
      <c r="E193" s="865"/>
      <c r="F193" s="866"/>
      <c r="G193" s="867"/>
      <c r="H193" s="868"/>
      <c r="I193" s="682"/>
      <c r="J193" s="682"/>
      <c r="K193" s="682"/>
      <c r="L193" s="682"/>
      <c r="M193" s="682"/>
      <c r="N193" s="682"/>
      <c r="O193" s="682"/>
      <c r="P193" s="682"/>
      <c r="Q193" s="682"/>
      <c r="R193" s="682"/>
      <c r="S193" s="682"/>
      <c r="T193" s="682"/>
      <c r="U193" s="682"/>
      <c r="V193" s="682"/>
      <c r="W193" s="682"/>
      <c r="X193" s="682"/>
      <c r="Y193" s="682"/>
      <c r="Z193" s="682"/>
      <c r="AA193" s="682"/>
    </row>
    <row r="194" spans="1:27" ht="15">
      <c r="A194" s="682"/>
      <c r="B194" s="683"/>
      <c r="C194" s="684"/>
      <c r="D194" s="684"/>
      <c r="E194" s="865"/>
      <c r="F194" s="866"/>
      <c r="G194" s="867"/>
      <c r="H194" s="868"/>
      <c r="I194" s="682"/>
      <c r="J194" s="682"/>
      <c r="K194" s="682"/>
      <c r="L194" s="682"/>
      <c r="M194" s="682"/>
      <c r="N194" s="682"/>
      <c r="O194" s="682"/>
      <c r="P194" s="682"/>
      <c r="Q194" s="682"/>
      <c r="R194" s="682"/>
      <c r="S194" s="682"/>
      <c r="T194" s="682"/>
      <c r="U194" s="682"/>
      <c r="V194" s="682"/>
      <c r="W194" s="682"/>
      <c r="X194" s="682"/>
      <c r="Y194" s="682"/>
      <c r="Z194" s="682"/>
      <c r="AA194" s="682"/>
    </row>
    <row r="195" spans="1:27" ht="15">
      <c r="A195" s="682"/>
      <c r="B195" s="683"/>
      <c r="C195" s="684"/>
      <c r="D195" s="684"/>
      <c r="E195" s="865"/>
      <c r="F195" s="866"/>
      <c r="G195" s="867"/>
      <c r="H195" s="868"/>
      <c r="I195" s="682"/>
      <c r="J195" s="682"/>
      <c r="K195" s="682"/>
      <c r="L195" s="682"/>
      <c r="M195" s="682"/>
      <c r="N195" s="682"/>
      <c r="O195" s="682"/>
      <c r="P195" s="682"/>
      <c r="Q195" s="682"/>
      <c r="R195" s="682"/>
      <c r="S195" s="682"/>
      <c r="T195" s="682"/>
      <c r="U195" s="682"/>
      <c r="V195" s="682"/>
      <c r="W195" s="682"/>
      <c r="X195" s="682"/>
      <c r="Y195" s="682"/>
      <c r="Z195" s="682"/>
      <c r="AA195" s="682"/>
    </row>
    <row r="196" spans="1:27" ht="15">
      <c r="A196" s="682"/>
      <c r="B196" s="683"/>
      <c r="C196" s="684"/>
      <c r="D196" s="684"/>
      <c r="E196" s="865"/>
      <c r="F196" s="866"/>
      <c r="G196" s="867"/>
      <c r="H196" s="868"/>
      <c r="I196" s="682"/>
      <c r="J196" s="682"/>
      <c r="K196" s="682"/>
      <c r="L196" s="682"/>
      <c r="M196" s="682"/>
      <c r="N196" s="682"/>
      <c r="O196" s="682"/>
      <c r="P196" s="682"/>
      <c r="Q196" s="682"/>
      <c r="R196" s="682"/>
      <c r="S196" s="682"/>
      <c r="T196" s="682"/>
      <c r="U196" s="682"/>
      <c r="V196" s="682"/>
      <c r="W196" s="682"/>
      <c r="X196" s="682"/>
      <c r="Y196" s="682"/>
      <c r="Z196" s="682"/>
      <c r="AA196" s="682"/>
    </row>
    <row r="197" spans="1:27" ht="15">
      <c r="A197" s="682"/>
      <c r="B197" s="683"/>
      <c r="C197" s="684"/>
      <c r="D197" s="684"/>
      <c r="E197" s="865"/>
      <c r="F197" s="866"/>
      <c r="G197" s="867"/>
      <c r="H197" s="868"/>
      <c r="I197" s="682"/>
      <c r="J197" s="682"/>
      <c r="K197" s="682"/>
      <c r="L197" s="682"/>
      <c r="M197" s="682"/>
      <c r="N197" s="682"/>
      <c r="O197" s="682"/>
      <c r="P197" s="682"/>
      <c r="Q197" s="682"/>
      <c r="R197" s="682"/>
      <c r="S197" s="682"/>
      <c r="T197" s="682"/>
      <c r="U197" s="682"/>
      <c r="V197" s="682"/>
      <c r="W197" s="682"/>
      <c r="X197" s="682"/>
      <c r="Y197" s="682"/>
      <c r="Z197" s="682"/>
      <c r="AA197" s="682"/>
    </row>
    <row r="198" spans="1:27" ht="15">
      <c r="A198" s="682"/>
      <c r="B198" s="683"/>
      <c r="C198" s="684"/>
      <c r="D198" s="684"/>
      <c r="E198" s="865"/>
      <c r="F198" s="866"/>
      <c r="G198" s="867"/>
      <c r="H198" s="868"/>
      <c r="I198" s="682"/>
      <c r="J198" s="682"/>
      <c r="K198" s="682"/>
      <c r="L198" s="682"/>
      <c r="M198" s="682"/>
      <c r="N198" s="682"/>
      <c r="O198" s="682"/>
      <c r="P198" s="682"/>
      <c r="Q198" s="682"/>
      <c r="R198" s="682"/>
      <c r="S198" s="682"/>
      <c r="T198" s="682"/>
      <c r="U198" s="682"/>
      <c r="V198" s="682"/>
      <c r="W198" s="682"/>
      <c r="X198" s="682"/>
      <c r="Y198" s="682"/>
      <c r="Z198" s="682"/>
      <c r="AA198" s="682"/>
    </row>
    <row r="199" spans="1:27" ht="15">
      <c r="A199" s="682"/>
      <c r="B199" s="683"/>
      <c r="C199" s="684"/>
      <c r="D199" s="684"/>
      <c r="E199" s="865"/>
      <c r="F199" s="866"/>
      <c r="G199" s="867"/>
      <c r="H199" s="868"/>
      <c r="I199" s="682"/>
      <c r="J199" s="682"/>
      <c r="K199" s="682"/>
      <c r="L199" s="682"/>
      <c r="M199" s="682"/>
      <c r="N199" s="682"/>
      <c r="O199" s="682"/>
      <c r="P199" s="682"/>
      <c r="Q199" s="682"/>
      <c r="R199" s="682"/>
      <c r="S199" s="682"/>
      <c r="T199" s="682"/>
      <c r="U199" s="682"/>
      <c r="V199" s="682"/>
      <c r="W199" s="682"/>
      <c r="X199" s="682"/>
      <c r="Y199" s="682"/>
      <c r="Z199" s="682"/>
      <c r="AA199" s="682"/>
    </row>
    <row r="200" spans="1:27" ht="15">
      <c r="A200" s="682"/>
      <c r="B200" s="683"/>
      <c r="C200" s="684"/>
      <c r="D200" s="684"/>
      <c r="E200" s="865"/>
      <c r="F200" s="866"/>
      <c r="G200" s="867"/>
      <c r="H200" s="868"/>
      <c r="I200" s="682"/>
      <c r="J200" s="682"/>
      <c r="K200" s="682"/>
      <c r="L200" s="682"/>
      <c r="M200" s="682"/>
      <c r="N200" s="682"/>
      <c r="O200" s="682"/>
      <c r="P200" s="682"/>
      <c r="Q200" s="682"/>
      <c r="R200" s="682"/>
      <c r="S200" s="682"/>
      <c r="T200" s="682"/>
      <c r="U200" s="682"/>
      <c r="V200" s="682"/>
      <c r="W200" s="682"/>
      <c r="X200" s="682"/>
      <c r="Y200" s="682"/>
      <c r="Z200" s="682"/>
      <c r="AA200" s="682"/>
    </row>
    <row r="201" spans="1:27" ht="15">
      <c r="A201" s="682"/>
      <c r="B201" s="683"/>
      <c r="C201" s="684"/>
      <c r="D201" s="684"/>
      <c r="E201" s="865"/>
      <c r="F201" s="866"/>
      <c r="G201" s="867"/>
      <c r="H201" s="868"/>
      <c r="I201" s="682"/>
      <c r="J201" s="682"/>
      <c r="K201" s="682"/>
      <c r="L201" s="682"/>
      <c r="M201" s="682"/>
      <c r="N201" s="682"/>
      <c r="O201" s="682"/>
      <c r="P201" s="682"/>
      <c r="Q201" s="682"/>
      <c r="R201" s="682"/>
      <c r="S201" s="682"/>
      <c r="T201" s="682"/>
      <c r="U201" s="682"/>
      <c r="V201" s="682"/>
      <c r="W201" s="682"/>
      <c r="X201" s="682"/>
      <c r="Y201" s="682"/>
      <c r="Z201" s="682"/>
      <c r="AA201" s="682"/>
    </row>
    <row r="202" spans="1:27" ht="15">
      <c r="A202" s="682"/>
      <c r="B202" s="683"/>
      <c r="C202" s="684"/>
      <c r="D202" s="684"/>
      <c r="E202" s="865"/>
      <c r="F202" s="866"/>
      <c r="G202" s="867"/>
      <c r="H202" s="868"/>
      <c r="I202" s="682"/>
      <c r="J202" s="682"/>
      <c r="K202" s="682"/>
      <c r="L202" s="682"/>
      <c r="M202" s="682"/>
      <c r="N202" s="682"/>
      <c r="O202" s="682"/>
      <c r="P202" s="682"/>
      <c r="Q202" s="682"/>
      <c r="R202" s="682"/>
      <c r="S202" s="682"/>
      <c r="T202" s="682"/>
      <c r="U202" s="682"/>
      <c r="V202" s="682"/>
      <c r="W202" s="682"/>
      <c r="X202" s="682"/>
      <c r="Y202" s="682"/>
      <c r="Z202" s="682"/>
      <c r="AA202" s="682"/>
    </row>
    <row r="203" spans="1:27" ht="15">
      <c r="A203" s="682"/>
      <c r="B203" s="683"/>
      <c r="C203" s="684"/>
      <c r="D203" s="684"/>
      <c r="E203" s="865"/>
      <c r="F203" s="866"/>
      <c r="G203" s="867"/>
      <c r="H203" s="868"/>
      <c r="I203" s="682"/>
      <c r="J203" s="682"/>
      <c r="K203" s="682"/>
      <c r="L203" s="682"/>
      <c r="M203" s="682"/>
      <c r="N203" s="682"/>
      <c r="O203" s="682"/>
      <c r="P203" s="682"/>
      <c r="Q203" s="682"/>
      <c r="R203" s="682"/>
      <c r="S203" s="682"/>
      <c r="T203" s="682"/>
      <c r="U203" s="682"/>
      <c r="V203" s="682"/>
      <c r="W203" s="682"/>
      <c r="X203" s="682"/>
      <c r="Y203" s="682"/>
      <c r="Z203" s="682"/>
      <c r="AA203" s="682"/>
    </row>
    <row r="204" spans="1:27" ht="15">
      <c r="A204" s="682"/>
      <c r="B204" s="683"/>
      <c r="C204" s="684"/>
      <c r="D204" s="684"/>
      <c r="E204" s="865"/>
      <c r="F204" s="866"/>
      <c r="G204" s="867"/>
      <c r="H204" s="868"/>
      <c r="I204" s="682"/>
      <c r="J204" s="682"/>
      <c r="K204" s="682"/>
      <c r="L204" s="682"/>
      <c r="M204" s="682"/>
      <c r="N204" s="682"/>
      <c r="O204" s="682"/>
      <c r="P204" s="682"/>
      <c r="Q204" s="682"/>
      <c r="R204" s="682"/>
      <c r="S204" s="682"/>
      <c r="T204" s="682"/>
      <c r="U204" s="682"/>
      <c r="V204" s="682"/>
      <c r="W204" s="682"/>
      <c r="X204" s="682"/>
      <c r="Y204" s="682"/>
      <c r="Z204" s="682"/>
      <c r="AA204" s="682"/>
    </row>
    <row r="205" spans="1:27" ht="15">
      <c r="A205" s="682"/>
      <c r="B205" s="683"/>
      <c r="C205" s="684"/>
      <c r="D205" s="684"/>
      <c r="E205" s="865"/>
      <c r="F205" s="866"/>
      <c r="G205" s="867"/>
      <c r="H205" s="868"/>
      <c r="I205" s="682"/>
      <c r="J205" s="682"/>
      <c r="K205" s="682"/>
      <c r="L205" s="682"/>
      <c r="M205" s="682"/>
      <c r="N205" s="682"/>
      <c r="O205" s="682"/>
      <c r="P205" s="682"/>
      <c r="Q205" s="682"/>
      <c r="R205" s="682"/>
      <c r="S205" s="682"/>
      <c r="T205" s="682"/>
      <c r="U205" s="682"/>
      <c r="V205" s="682"/>
      <c r="W205" s="682"/>
      <c r="X205" s="682"/>
      <c r="Y205" s="682"/>
      <c r="Z205" s="682"/>
      <c r="AA205" s="682"/>
    </row>
    <row r="206" spans="1:27" ht="15">
      <c r="A206" s="682"/>
      <c r="B206" s="683"/>
      <c r="C206" s="684"/>
      <c r="D206" s="684"/>
      <c r="E206" s="865"/>
      <c r="F206" s="866"/>
      <c r="G206" s="867"/>
      <c r="H206" s="868"/>
      <c r="I206" s="682"/>
      <c r="J206" s="682"/>
      <c r="K206" s="682"/>
      <c r="L206" s="682"/>
      <c r="M206" s="682"/>
      <c r="N206" s="682"/>
      <c r="O206" s="682"/>
      <c r="P206" s="682"/>
      <c r="Q206" s="682"/>
      <c r="R206" s="682"/>
      <c r="S206" s="682"/>
      <c r="T206" s="682"/>
      <c r="U206" s="682"/>
      <c r="V206" s="682"/>
      <c r="W206" s="682"/>
      <c r="X206" s="682"/>
      <c r="Y206" s="682"/>
      <c r="Z206" s="682"/>
      <c r="AA206" s="682"/>
    </row>
    <row r="207" spans="1:27" ht="15">
      <c r="A207" s="682"/>
      <c r="B207" s="683"/>
      <c r="C207" s="684"/>
      <c r="D207" s="684"/>
      <c r="E207" s="865"/>
      <c r="F207" s="866"/>
      <c r="G207" s="867"/>
      <c r="H207" s="868"/>
      <c r="I207" s="682"/>
      <c r="J207" s="682"/>
      <c r="K207" s="682"/>
      <c r="L207" s="682"/>
      <c r="M207" s="682"/>
      <c r="N207" s="682"/>
      <c r="O207" s="682"/>
      <c r="P207" s="682"/>
      <c r="Q207" s="682"/>
      <c r="R207" s="682"/>
      <c r="S207" s="682"/>
      <c r="T207" s="682"/>
      <c r="U207" s="682"/>
      <c r="V207" s="682"/>
      <c r="W207" s="682"/>
      <c r="X207" s="682"/>
      <c r="Y207" s="682"/>
      <c r="Z207" s="682"/>
      <c r="AA207" s="682"/>
    </row>
    <row r="208" spans="1:27" ht="15">
      <c r="A208" s="682"/>
      <c r="B208" s="683"/>
      <c r="C208" s="684"/>
      <c r="D208" s="684"/>
      <c r="E208" s="865"/>
      <c r="F208" s="866"/>
      <c r="G208" s="867"/>
      <c r="H208" s="868"/>
      <c r="I208" s="682"/>
      <c r="J208" s="682"/>
      <c r="K208" s="682"/>
      <c r="L208" s="682"/>
      <c r="M208" s="682"/>
      <c r="N208" s="682"/>
      <c r="O208" s="682"/>
      <c r="P208" s="682"/>
      <c r="Q208" s="682"/>
      <c r="R208" s="682"/>
      <c r="S208" s="682"/>
      <c r="T208" s="682"/>
      <c r="U208" s="682"/>
      <c r="V208" s="682"/>
      <c r="W208" s="682"/>
      <c r="X208" s="682"/>
      <c r="Y208" s="682"/>
      <c r="Z208" s="682"/>
      <c r="AA208" s="682"/>
    </row>
    <row r="209" spans="1:27" ht="15">
      <c r="A209" s="682"/>
      <c r="B209" s="683"/>
      <c r="C209" s="684"/>
      <c r="D209" s="684"/>
      <c r="E209" s="865"/>
      <c r="F209" s="866"/>
      <c r="G209" s="867"/>
      <c r="H209" s="868"/>
      <c r="I209" s="682"/>
      <c r="J209" s="682"/>
      <c r="K209" s="682"/>
      <c r="L209" s="682"/>
      <c r="M209" s="682"/>
      <c r="N209" s="682"/>
      <c r="O209" s="682"/>
      <c r="P209" s="682"/>
      <c r="Q209" s="682"/>
      <c r="R209" s="682"/>
      <c r="S209" s="682"/>
      <c r="T209" s="682"/>
      <c r="U209" s="682"/>
      <c r="V209" s="682"/>
      <c r="W209" s="682"/>
      <c r="X209" s="682"/>
      <c r="Y209" s="682"/>
      <c r="Z209" s="682"/>
      <c r="AA209" s="682"/>
    </row>
    <row r="210" spans="1:27" ht="15">
      <c r="A210" s="682"/>
      <c r="B210" s="683"/>
      <c r="C210" s="684"/>
      <c r="D210" s="684"/>
      <c r="E210" s="865"/>
      <c r="F210" s="866"/>
      <c r="G210" s="867"/>
      <c r="H210" s="868"/>
      <c r="I210" s="682"/>
      <c r="J210" s="682"/>
      <c r="K210" s="682"/>
      <c r="L210" s="682"/>
      <c r="M210" s="682"/>
      <c r="N210" s="682"/>
      <c r="O210" s="682"/>
      <c r="P210" s="682"/>
      <c r="Q210" s="682"/>
      <c r="R210" s="682"/>
      <c r="S210" s="682"/>
      <c r="T210" s="682"/>
      <c r="U210" s="682"/>
      <c r="V210" s="682"/>
      <c r="W210" s="682"/>
      <c r="X210" s="682"/>
      <c r="Y210" s="682"/>
      <c r="Z210" s="682"/>
      <c r="AA210" s="682"/>
    </row>
    <row r="211" spans="1:27" ht="15">
      <c r="A211" s="682"/>
      <c r="B211" s="683"/>
      <c r="C211" s="684"/>
      <c r="D211" s="684"/>
      <c r="E211" s="865"/>
      <c r="F211" s="866"/>
      <c r="G211" s="867"/>
      <c r="H211" s="868"/>
      <c r="I211" s="682"/>
      <c r="J211" s="682"/>
      <c r="K211" s="682"/>
      <c r="L211" s="682"/>
      <c r="M211" s="682"/>
      <c r="N211" s="682"/>
      <c r="O211" s="682"/>
      <c r="P211" s="682"/>
      <c r="Q211" s="682"/>
      <c r="R211" s="682"/>
      <c r="S211" s="682"/>
      <c r="T211" s="682"/>
      <c r="U211" s="682"/>
      <c r="V211" s="682"/>
      <c r="W211" s="682"/>
      <c r="X211" s="682"/>
      <c r="Y211" s="682"/>
      <c r="Z211" s="682"/>
      <c r="AA211" s="682"/>
    </row>
    <row r="212" spans="1:27" ht="15">
      <c r="A212" s="682"/>
      <c r="B212" s="683"/>
      <c r="C212" s="684"/>
      <c r="D212" s="684"/>
      <c r="E212" s="865"/>
      <c r="F212" s="866"/>
      <c r="G212" s="867"/>
      <c r="H212" s="868"/>
      <c r="I212" s="682"/>
      <c r="J212" s="682"/>
      <c r="K212" s="682"/>
      <c r="L212" s="682"/>
      <c r="M212" s="682"/>
      <c r="N212" s="682"/>
      <c r="O212" s="682"/>
      <c r="P212" s="682"/>
      <c r="Q212" s="682"/>
      <c r="R212" s="682"/>
      <c r="S212" s="682"/>
      <c r="T212" s="682"/>
      <c r="U212" s="682"/>
      <c r="V212" s="682"/>
      <c r="W212" s="682"/>
      <c r="X212" s="682"/>
      <c r="Y212" s="682"/>
      <c r="Z212" s="682"/>
      <c r="AA212" s="682"/>
    </row>
    <row r="213" spans="1:27" ht="15">
      <c r="A213" s="682"/>
      <c r="B213" s="683"/>
      <c r="C213" s="684"/>
      <c r="D213" s="684"/>
      <c r="E213" s="865"/>
      <c r="F213" s="866"/>
      <c r="G213" s="867"/>
      <c r="H213" s="868"/>
      <c r="I213" s="682"/>
      <c r="J213" s="682"/>
      <c r="K213" s="682"/>
      <c r="L213" s="682"/>
      <c r="M213" s="682"/>
      <c r="N213" s="682"/>
      <c r="O213" s="682"/>
      <c r="P213" s="682"/>
      <c r="Q213" s="682"/>
      <c r="R213" s="682"/>
      <c r="S213" s="682"/>
      <c r="T213" s="682"/>
      <c r="U213" s="682"/>
      <c r="V213" s="682"/>
      <c r="W213" s="682"/>
      <c r="X213" s="682"/>
      <c r="Y213" s="682"/>
      <c r="Z213" s="682"/>
      <c r="AA213" s="682"/>
    </row>
    <row r="214" spans="1:27" ht="15">
      <c r="A214" s="682"/>
      <c r="B214" s="683"/>
      <c r="C214" s="684"/>
      <c r="D214" s="684"/>
      <c r="E214" s="865"/>
      <c r="F214" s="866"/>
      <c r="G214" s="867"/>
      <c r="H214" s="868"/>
      <c r="I214" s="682"/>
      <c r="J214" s="682"/>
      <c r="K214" s="682"/>
      <c r="L214" s="682"/>
      <c r="M214" s="682"/>
      <c r="N214" s="682"/>
      <c r="O214" s="682"/>
      <c r="P214" s="682"/>
      <c r="Q214" s="682"/>
      <c r="R214" s="682"/>
      <c r="S214" s="682"/>
      <c r="T214" s="682"/>
      <c r="U214" s="682"/>
      <c r="V214" s="682"/>
      <c r="W214" s="682"/>
      <c r="X214" s="682"/>
      <c r="Y214" s="682"/>
      <c r="Z214" s="682"/>
      <c r="AA214" s="682"/>
    </row>
    <row r="215" spans="1:27" ht="15">
      <c r="A215" s="682"/>
      <c r="B215" s="683"/>
      <c r="C215" s="684"/>
      <c r="D215" s="684"/>
      <c r="E215" s="865"/>
      <c r="F215" s="866"/>
      <c r="G215" s="867"/>
      <c r="H215" s="868"/>
      <c r="I215" s="682"/>
      <c r="J215" s="682"/>
      <c r="K215" s="682"/>
      <c r="L215" s="682"/>
      <c r="M215" s="682"/>
      <c r="N215" s="682"/>
      <c r="O215" s="682"/>
      <c r="P215" s="682"/>
      <c r="Q215" s="682"/>
      <c r="R215" s="682"/>
      <c r="S215" s="682"/>
      <c r="T215" s="682"/>
      <c r="U215" s="682"/>
      <c r="V215" s="682"/>
      <c r="W215" s="682"/>
      <c r="X215" s="682"/>
      <c r="Y215" s="682"/>
      <c r="Z215" s="682"/>
      <c r="AA215" s="682"/>
    </row>
    <row r="216" spans="1:27" ht="15">
      <c r="A216" s="682"/>
      <c r="B216" s="683"/>
      <c r="C216" s="684"/>
      <c r="D216" s="684"/>
      <c r="E216" s="865"/>
      <c r="F216" s="866"/>
      <c r="G216" s="867"/>
      <c r="H216" s="868"/>
      <c r="I216" s="682"/>
      <c r="J216" s="682"/>
      <c r="K216" s="682"/>
      <c r="L216" s="682"/>
      <c r="M216" s="682"/>
      <c r="N216" s="682"/>
      <c r="O216" s="682"/>
      <c r="P216" s="682"/>
      <c r="Q216" s="682"/>
      <c r="R216" s="682"/>
      <c r="S216" s="682"/>
      <c r="T216" s="682"/>
      <c r="U216" s="682"/>
      <c r="V216" s="682"/>
      <c r="W216" s="682"/>
      <c r="X216" s="682"/>
      <c r="Y216" s="682"/>
      <c r="Z216" s="682"/>
      <c r="AA216" s="682"/>
    </row>
    <row r="217" spans="1:27" ht="15">
      <c r="A217" s="682"/>
      <c r="B217" s="683"/>
      <c r="C217" s="684"/>
      <c r="D217" s="684"/>
      <c r="E217" s="865"/>
      <c r="F217" s="866"/>
      <c r="G217" s="867"/>
      <c r="H217" s="868"/>
      <c r="I217" s="682"/>
      <c r="J217" s="682"/>
      <c r="K217" s="682"/>
      <c r="L217" s="682"/>
      <c r="M217" s="682"/>
      <c r="N217" s="682"/>
      <c r="O217" s="682"/>
      <c r="P217" s="682"/>
      <c r="Q217" s="682"/>
      <c r="R217" s="682"/>
      <c r="S217" s="682"/>
      <c r="T217" s="682"/>
      <c r="U217" s="682"/>
      <c r="V217" s="682"/>
      <c r="W217" s="682"/>
      <c r="X217" s="682"/>
      <c r="Y217" s="682"/>
      <c r="Z217" s="682"/>
      <c r="AA217" s="682"/>
    </row>
    <row r="218" spans="1:27" ht="15">
      <c r="A218" s="682"/>
      <c r="B218" s="683"/>
      <c r="C218" s="684"/>
      <c r="D218" s="684"/>
      <c r="E218" s="865"/>
      <c r="F218" s="866"/>
      <c r="G218" s="867"/>
      <c r="H218" s="868"/>
      <c r="I218" s="682"/>
      <c r="J218" s="682"/>
      <c r="K218" s="682"/>
      <c r="L218" s="682"/>
      <c r="M218" s="682"/>
      <c r="N218" s="682"/>
      <c r="O218" s="682"/>
      <c r="P218" s="682"/>
      <c r="Q218" s="682"/>
      <c r="R218" s="682"/>
      <c r="S218" s="682"/>
      <c r="T218" s="682"/>
      <c r="U218" s="682"/>
      <c r="V218" s="682"/>
      <c r="W218" s="682"/>
      <c r="X218" s="682"/>
      <c r="Y218" s="682"/>
      <c r="Z218" s="682"/>
      <c r="AA218" s="682"/>
    </row>
    <row r="219" spans="1:27" ht="15">
      <c r="A219" s="682"/>
      <c r="B219" s="683"/>
      <c r="C219" s="684"/>
      <c r="D219" s="684"/>
      <c r="E219" s="865"/>
      <c r="F219" s="866"/>
      <c r="G219" s="867"/>
      <c r="H219" s="868"/>
      <c r="I219" s="682"/>
      <c r="J219" s="682"/>
      <c r="K219" s="682"/>
      <c r="L219" s="682"/>
      <c r="M219" s="682"/>
      <c r="N219" s="682"/>
      <c r="O219" s="682"/>
      <c r="P219" s="682"/>
      <c r="Q219" s="682"/>
      <c r="R219" s="682"/>
      <c r="S219" s="682"/>
      <c r="T219" s="682"/>
      <c r="U219" s="682"/>
      <c r="V219" s="682"/>
      <c r="W219" s="682"/>
      <c r="X219" s="682"/>
      <c r="Y219" s="682"/>
      <c r="Z219" s="682"/>
      <c r="AA219" s="682"/>
    </row>
    <row r="220" spans="1:27" ht="15">
      <c r="A220" s="682"/>
      <c r="B220" s="683"/>
      <c r="C220" s="684"/>
      <c r="D220" s="684"/>
      <c r="E220" s="865"/>
      <c r="F220" s="866"/>
      <c r="G220" s="867"/>
      <c r="H220" s="868"/>
      <c r="I220" s="682"/>
      <c r="J220" s="682"/>
      <c r="K220" s="682"/>
      <c r="L220" s="682"/>
      <c r="M220" s="682"/>
      <c r="N220" s="682"/>
      <c r="O220" s="682"/>
      <c r="P220" s="682"/>
      <c r="Q220" s="682"/>
      <c r="R220" s="682"/>
      <c r="S220" s="682"/>
      <c r="T220" s="682"/>
      <c r="U220" s="682"/>
      <c r="V220" s="682"/>
      <c r="W220" s="682"/>
      <c r="X220" s="682"/>
      <c r="Y220" s="682"/>
      <c r="Z220" s="682"/>
      <c r="AA220" s="682"/>
    </row>
    <row r="221" spans="1:27" ht="15">
      <c r="A221" s="682"/>
      <c r="B221" s="683"/>
      <c r="C221" s="684"/>
      <c r="D221" s="684"/>
      <c r="E221" s="865"/>
      <c r="F221" s="866"/>
      <c r="G221" s="867"/>
      <c r="H221" s="868"/>
      <c r="I221" s="682"/>
      <c r="J221" s="682"/>
      <c r="K221" s="682"/>
      <c r="L221" s="682"/>
      <c r="M221" s="682"/>
      <c r="N221" s="682"/>
      <c r="O221" s="682"/>
      <c r="P221" s="682"/>
      <c r="Q221" s="682"/>
      <c r="R221" s="682"/>
      <c r="S221" s="682"/>
      <c r="T221" s="682"/>
      <c r="U221" s="682"/>
      <c r="V221" s="682"/>
      <c r="W221" s="682"/>
      <c r="X221" s="682"/>
      <c r="Y221" s="682"/>
      <c r="Z221" s="682"/>
      <c r="AA221" s="682"/>
    </row>
    <row r="222" spans="1:27" ht="15">
      <c r="A222" s="682"/>
      <c r="B222" s="683"/>
      <c r="C222" s="684"/>
      <c r="D222" s="684"/>
      <c r="E222" s="865"/>
      <c r="F222" s="866"/>
      <c r="G222" s="867"/>
      <c r="H222" s="868"/>
      <c r="I222" s="682"/>
      <c r="J222" s="682"/>
      <c r="K222" s="682"/>
      <c r="L222" s="682"/>
      <c r="M222" s="682"/>
      <c r="N222" s="682"/>
      <c r="O222" s="682"/>
      <c r="P222" s="682"/>
      <c r="Q222" s="682"/>
      <c r="R222" s="682"/>
      <c r="S222" s="682"/>
      <c r="T222" s="682"/>
      <c r="U222" s="682"/>
      <c r="V222" s="682"/>
      <c r="W222" s="682"/>
      <c r="X222" s="682"/>
      <c r="Y222" s="682"/>
      <c r="Z222" s="682"/>
      <c r="AA222" s="682"/>
    </row>
    <row r="223" spans="1:27" ht="15">
      <c r="A223" s="682"/>
      <c r="B223" s="683"/>
      <c r="C223" s="684"/>
      <c r="D223" s="684"/>
      <c r="E223" s="865"/>
      <c r="F223" s="866"/>
      <c r="G223" s="867"/>
      <c r="H223" s="868"/>
      <c r="I223" s="682"/>
      <c r="J223" s="682"/>
      <c r="K223" s="682"/>
      <c r="L223" s="682"/>
      <c r="M223" s="682"/>
      <c r="N223" s="682"/>
      <c r="O223" s="682"/>
      <c r="P223" s="682"/>
      <c r="Q223" s="682"/>
      <c r="R223" s="682"/>
      <c r="S223" s="682"/>
      <c r="T223" s="682"/>
      <c r="U223" s="682"/>
      <c r="V223" s="682"/>
      <c r="W223" s="682"/>
      <c r="X223" s="682"/>
      <c r="Y223" s="682"/>
      <c r="Z223" s="682"/>
      <c r="AA223" s="682"/>
    </row>
    <row r="224" spans="1:27" ht="15">
      <c r="A224" s="682"/>
      <c r="B224" s="683"/>
      <c r="C224" s="684"/>
      <c r="D224" s="684"/>
      <c r="E224" s="865"/>
      <c r="F224" s="866"/>
      <c r="G224" s="867"/>
      <c r="H224" s="868"/>
      <c r="I224" s="682"/>
      <c r="J224" s="682"/>
      <c r="K224" s="682"/>
      <c r="L224" s="682"/>
      <c r="M224" s="682"/>
      <c r="N224" s="682"/>
      <c r="O224" s="682"/>
      <c r="P224" s="682"/>
      <c r="Q224" s="682"/>
      <c r="R224" s="682"/>
      <c r="S224" s="682"/>
      <c r="T224" s="682"/>
      <c r="U224" s="682"/>
      <c r="V224" s="682"/>
      <c r="W224" s="682"/>
      <c r="X224" s="682"/>
      <c r="Y224" s="682"/>
      <c r="Z224" s="682"/>
      <c r="AA224" s="682"/>
    </row>
    <row r="225" spans="1:27" ht="15">
      <c r="A225" s="682"/>
      <c r="B225" s="683"/>
      <c r="C225" s="684"/>
      <c r="D225" s="684"/>
      <c r="E225" s="865"/>
      <c r="F225" s="866"/>
      <c r="G225" s="867"/>
      <c r="H225" s="868"/>
      <c r="I225" s="682"/>
      <c r="J225" s="682"/>
      <c r="K225" s="682"/>
      <c r="L225" s="682"/>
      <c r="M225" s="682"/>
      <c r="N225" s="682"/>
      <c r="O225" s="682"/>
      <c r="P225" s="682"/>
      <c r="Q225" s="682"/>
      <c r="R225" s="682"/>
      <c r="S225" s="682"/>
      <c r="T225" s="682"/>
      <c r="U225" s="682"/>
      <c r="V225" s="682"/>
      <c r="W225" s="682"/>
      <c r="X225" s="682"/>
      <c r="Y225" s="682"/>
      <c r="Z225" s="682"/>
      <c r="AA225" s="682"/>
    </row>
    <row r="226" spans="1:27" ht="15">
      <c r="A226" s="682"/>
      <c r="B226" s="683"/>
      <c r="C226" s="684"/>
      <c r="D226" s="684"/>
      <c r="E226" s="865"/>
      <c r="F226" s="866"/>
      <c r="G226" s="867"/>
      <c r="H226" s="868"/>
      <c r="I226" s="682"/>
      <c r="J226" s="682"/>
      <c r="K226" s="682"/>
      <c r="L226" s="682"/>
      <c r="M226" s="682"/>
      <c r="N226" s="682"/>
      <c r="O226" s="682"/>
      <c r="P226" s="682"/>
      <c r="Q226" s="682"/>
      <c r="R226" s="682"/>
      <c r="S226" s="682"/>
      <c r="T226" s="682"/>
      <c r="U226" s="682"/>
      <c r="V226" s="682"/>
      <c r="W226" s="682"/>
      <c r="X226" s="682"/>
      <c r="Y226" s="682"/>
      <c r="Z226" s="682"/>
      <c r="AA226" s="682"/>
    </row>
    <row r="227" spans="1:27" ht="15">
      <c r="A227" s="682"/>
      <c r="B227" s="683"/>
      <c r="C227" s="684"/>
      <c r="D227" s="684"/>
      <c r="E227" s="865"/>
      <c r="F227" s="866"/>
      <c r="G227" s="867"/>
      <c r="H227" s="868"/>
      <c r="I227" s="682"/>
      <c r="J227" s="682"/>
      <c r="K227" s="682"/>
      <c r="L227" s="682"/>
      <c r="M227" s="682"/>
      <c r="N227" s="682"/>
      <c r="O227" s="682"/>
      <c r="P227" s="682"/>
      <c r="Q227" s="682"/>
      <c r="R227" s="682"/>
      <c r="S227" s="682"/>
      <c r="T227" s="682"/>
      <c r="U227" s="682"/>
      <c r="V227" s="682"/>
      <c r="W227" s="682"/>
      <c r="X227" s="682"/>
      <c r="Y227" s="682"/>
      <c r="Z227" s="682"/>
      <c r="AA227" s="682"/>
    </row>
    <row r="228" spans="1:27" ht="15">
      <c r="A228" s="682"/>
      <c r="B228" s="683"/>
      <c r="C228" s="684"/>
      <c r="D228" s="684"/>
      <c r="E228" s="865"/>
      <c r="F228" s="866"/>
      <c r="G228" s="867"/>
      <c r="H228" s="868"/>
      <c r="I228" s="682"/>
      <c r="J228" s="682"/>
      <c r="K228" s="682"/>
      <c r="L228" s="682"/>
      <c r="M228" s="682"/>
      <c r="N228" s="682"/>
      <c r="O228" s="682"/>
      <c r="P228" s="682"/>
      <c r="Q228" s="682"/>
      <c r="R228" s="682"/>
      <c r="S228" s="682"/>
      <c r="T228" s="682"/>
      <c r="U228" s="682"/>
      <c r="V228" s="682"/>
      <c r="W228" s="682"/>
      <c r="X228" s="682"/>
      <c r="Y228" s="682"/>
      <c r="Z228" s="682"/>
      <c r="AA228" s="682"/>
    </row>
    <row r="229" spans="1:27" ht="15">
      <c r="A229" s="682"/>
      <c r="B229" s="683"/>
      <c r="C229" s="684"/>
      <c r="D229" s="684"/>
      <c r="E229" s="865"/>
      <c r="F229" s="866"/>
      <c r="G229" s="867"/>
      <c r="H229" s="868"/>
      <c r="I229" s="682"/>
      <c r="J229" s="682"/>
      <c r="K229" s="682"/>
      <c r="L229" s="682"/>
      <c r="M229" s="682"/>
      <c r="N229" s="682"/>
      <c r="O229" s="682"/>
      <c r="P229" s="682"/>
      <c r="Q229" s="682"/>
      <c r="R229" s="682"/>
      <c r="S229" s="682"/>
      <c r="T229" s="682"/>
      <c r="U229" s="682"/>
      <c r="V229" s="682"/>
      <c r="W229" s="682"/>
      <c r="X229" s="682"/>
      <c r="Y229" s="682"/>
      <c r="Z229" s="682"/>
      <c r="AA229" s="682"/>
    </row>
    <row r="230" spans="1:27" ht="15">
      <c r="A230" s="682"/>
      <c r="B230" s="683"/>
      <c r="C230" s="684"/>
      <c r="D230" s="684"/>
      <c r="E230" s="865"/>
      <c r="F230" s="866"/>
      <c r="G230" s="867"/>
      <c r="H230" s="868"/>
      <c r="I230" s="682"/>
      <c r="J230" s="682"/>
      <c r="K230" s="682"/>
      <c r="L230" s="682"/>
      <c r="M230" s="682"/>
      <c r="N230" s="682"/>
      <c r="O230" s="682"/>
      <c r="P230" s="682"/>
      <c r="Q230" s="682"/>
      <c r="R230" s="682"/>
      <c r="S230" s="682"/>
      <c r="T230" s="682"/>
      <c r="U230" s="682"/>
      <c r="V230" s="682"/>
      <c r="W230" s="682"/>
      <c r="X230" s="682"/>
      <c r="Y230" s="682"/>
      <c r="Z230" s="682"/>
      <c r="AA230" s="682"/>
    </row>
    <row r="231" spans="1:27" ht="15">
      <c r="A231" s="682"/>
      <c r="B231" s="683"/>
      <c r="C231" s="684"/>
      <c r="D231" s="684"/>
      <c r="E231" s="865"/>
      <c r="F231" s="866"/>
      <c r="G231" s="867"/>
      <c r="H231" s="868"/>
      <c r="I231" s="682"/>
      <c r="J231" s="682"/>
      <c r="K231" s="682"/>
      <c r="L231" s="682"/>
      <c r="M231" s="682"/>
      <c r="N231" s="682"/>
      <c r="O231" s="682"/>
      <c r="P231" s="682"/>
      <c r="Q231" s="682"/>
      <c r="R231" s="682"/>
      <c r="S231" s="682"/>
      <c r="T231" s="682"/>
      <c r="U231" s="682"/>
      <c r="V231" s="682"/>
      <c r="W231" s="682"/>
      <c r="X231" s="682"/>
      <c r="Y231" s="682"/>
      <c r="Z231" s="682"/>
      <c r="AA231" s="682"/>
    </row>
    <row r="232" spans="1:27" ht="15">
      <c r="A232" s="682"/>
      <c r="B232" s="683"/>
      <c r="C232" s="684"/>
      <c r="D232" s="684"/>
      <c r="E232" s="865"/>
      <c r="F232" s="866"/>
      <c r="G232" s="867"/>
      <c r="H232" s="868"/>
      <c r="I232" s="682"/>
      <c r="J232" s="682"/>
      <c r="K232" s="682"/>
      <c r="L232" s="682"/>
      <c r="M232" s="682"/>
      <c r="N232" s="682"/>
      <c r="O232" s="682"/>
      <c r="P232" s="682"/>
      <c r="Q232" s="682"/>
      <c r="R232" s="682"/>
      <c r="S232" s="682"/>
      <c r="T232" s="682"/>
      <c r="U232" s="682"/>
      <c r="V232" s="682"/>
      <c r="W232" s="682"/>
      <c r="X232" s="682"/>
      <c r="Y232" s="682"/>
      <c r="Z232" s="682"/>
      <c r="AA232" s="682"/>
    </row>
    <row r="233" spans="1:27" ht="15">
      <c r="A233" s="682"/>
      <c r="B233" s="683"/>
      <c r="C233" s="684"/>
      <c r="D233" s="684"/>
      <c r="E233" s="865"/>
      <c r="F233" s="866"/>
      <c r="G233" s="867"/>
      <c r="H233" s="868"/>
      <c r="I233" s="682"/>
      <c r="J233" s="682"/>
      <c r="K233" s="682"/>
      <c r="L233" s="682"/>
      <c r="M233" s="682"/>
      <c r="N233" s="682"/>
      <c r="O233" s="682"/>
      <c r="P233" s="682"/>
      <c r="Q233" s="682"/>
      <c r="R233" s="682"/>
      <c r="S233" s="682"/>
      <c r="T233" s="682"/>
      <c r="U233" s="682"/>
      <c r="V233" s="682"/>
      <c r="W233" s="682"/>
      <c r="X233" s="682"/>
      <c r="Y233" s="682"/>
      <c r="Z233" s="682"/>
      <c r="AA233" s="682"/>
    </row>
    <row r="234" spans="1:27" ht="15">
      <c r="A234" s="682"/>
      <c r="B234" s="683"/>
      <c r="C234" s="684"/>
      <c r="D234" s="684"/>
      <c r="E234" s="865"/>
      <c r="F234" s="866"/>
      <c r="G234" s="867"/>
      <c r="H234" s="868"/>
      <c r="I234" s="682"/>
      <c r="J234" s="682"/>
      <c r="K234" s="682"/>
      <c r="L234" s="682"/>
      <c r="M234" s="682"/>
      <c r="N234" s="682"/>
      <c r="O234" s="682"/>
      <c r="P234" s="682"/>
      <c r="Q234" s="682"/>
      <c r="R234" s="682"/>
      <c r="S234" s="682"/>
      <c r="T234" s="682"/>
      <c r="U234" s="682"/>
      <c r="V234" s="682"/>
      <c r="W234" s="682"/>
      <c r="X234" s="682"/>
      <c r="Y234" s="682"/>
      <c r="Z234" s="682"/>
      <c r="AA234" s="682"/>
    </row>
    <row r="235" spans="1:27" ht="15">
      <c r="A235" s="682"/>
      <c r="B235" s="683"/>
      <c r="C235" s="684"/>
      <c r="D235" s="684"/>
      <c r="E235" s="865"/>
      <c r="F235" s="866"/>
      <c r="G235" s="867"/>
      <c r="H235" s="868"/>
      <c r="I235" s="682"/>
      <c r="J235" s="682"/>
      <c r="K235" s="682"/>
      <c r="L235" s="682"/>
      <c r="M235" s="682"/>
      <c r="N235" s="682"/>
      <c r="O235" s="682"/>
      <c r="P235" s="682"/>
      <c r="Q235" s="682"/>
      <c r="R235" s="682"/>
      <c r="S235" s="682"/>
      <c r="T235" s="682"/>
      <c r="U235" s="682"/>
      <c r="V235" s="682"/>
      <c r="W235" s="682"/>
      <c r="X235" s="682"/>
      <c r="Y235" s="682"/>
      <c r="Z235" s="682"/>
      <c r="AA235" s="682"/>
    </row>
    <row r="236" spans="1:27" ht="15">
      <c r="A236" s="682"/>
      <c r="B236" s="683"/>
      <c r="C236" s="684"/>
      <c r="D236" s="684"/>
      <c r="E236" s="865"/>
      <c r="F236" s="866"/>
      <c r="G236" s="867"/>
      <c r="H236" s="868"/>
      <c r="I236" s="682"/>
      <c r="J236" s="682"/>
      <c r="K236" s="682"/>
      <c r="L236" s="682"/>
      <c r="M236" s="682"/>
      <c r="N236" s="682"/>
      <c r="O236" s="682"/>
      <c r="P236" s="682"/>
      <c r="Q236" s="682"/>
      <c r="R236" s="682"/>
      <c r="S236" s="682"/>
      <c r="T236" s="682"/>
      <c r="U236" s="682"/>
      <c r="V236" s="682"/>
      <c r="W236" s="682"/>
      <c r="X236" s="682"/>
      <c r="Y236" s="682"/>
      <c r="Z236" s="682"/>
      <c r="AA236" s="682"/>
    </row>
    <row r="237" spans="1:27" ht="15">
      <c r="A237" s="682"/>
      <c r="B237" s="683"/>
      <c r="C237" s="684"/>
      <c r="D237" s="684"/>
      <c r="E237" s="865"/>
      <c r="F237" s="866"/>
      <c r="G237" s="867"/>
      <c r="H237" s="868"/>
      <c r="I237" s="682"/>
      <c r="J237" s="682"/>
      <c r="K237" s="682"/>
      <c r="L237" s="682"/>
      <c r="M237" s="682"/>
      <c r="N237" s="682"/>
      <c r="O237" s="682"/>
      <c r="P237" s="682"/>
      <c r="Q237" s="682"/>
      <c r="R237" s="682"/>
      <c r="S237" s="682"/>
      <c r="T237" s="682"/>
      <c r="U237" s="682"/>
      <c r="V237" s="682"/>
      <c r="W237" s="682"/>
      <c r="X237" s="682"/>
      <c r="Y237" s="682"/>
      <c r="Z237" s="682"/>
      <c r="AA237" s="682"/>
    </row>
    <row r="238" spans="1:27" ht="15">
      <c r="A238" s="682"/>
      <c r="B238" s="683"/>
      <c r="C238" s="684"/>
      <c r="D238" s="684"/>
      <c r="E238" s="865"/>
      <c r="F238" s="866"/>
      <c r="G238" s="867"/>
      <c r="H238" s="868"/>
      <c r="I238" s="682"/>
      <c r="J238" s="682"/>
      <c r="K238" s="682"/>
      <c r="L238" s="682"/>
      <c r="M238" s="682"/>
      <c r="N238" s="682"/>
      <c r="O238" s="682"/>
      <c r="P238" s="682"/>
      <c r="Q238" s="682"/>
      <c r="R238" s="682"/>
      <c r="S238" s="682"/>
      <c r="T238" s="682"/>
      <c r="U238" s="682"/>
      <c r="V238" s="682"/>
      <c r="W238" s="682"/>
      <c r="X238" s="682"/>
      <c r="Y238" s="682"/>
      <c r="Z238" s="682"/>
      <c r="AA238" s="682"/>
    </row>
    <row r="239" spans="1:27" ht="15">
      <c r="A239" s="682"/>
      <c r="B239" s="683"/>
      <c r="C239" s="684"/>
      <c r="D239" s="684"/>
      <c r="E239" s="865"/>
      <c r="F239" s="866"/>
      <c r="G239" s="867"/>
      <c r="H239" s="868"/>
      <c r="I239" s="682"/>
      <c r="J239" s="682"/>
      <c r="K239" s="682"/>
      <c r="L239" s="682"/>
      <c r="M239" s="682"/>
      <c r="N239" s="682"/>
      <c r="O239" s="682"/>
      <c r="P239" s="682"/>
      <c r="Q239" s="682"/>
      <c r="R239" s="682"/>
      <c r="S239" s="682"/>
      <c r="T239" s="682"/>
      <c r="U239" s="682"/>
      <c r="V239" s="682"/>
      <c r="W239" s="682"/>
      <c r="X239" s="682"/>
      <c r="Y239" s="682"/>
      <c r="Z239" s="682"/>
      <c r="AA239" s="682"/>
    </row>
    <row r="240" spans="1:27" ht="15">
      <c r="A240" s="682"/>
      <c r="B240" s="683"/>
      <c r="C240" s="684"/>
      <c r="D240" s="684"/>
      <c r="E240" s="865"/>
      <c r="F240" s="866"/>
      <c r="G240" s="867"/>
      <c r="H240" s="868"/>
      <c r="I240" s="682"/>
      <c r="J240" s="682"/>
      <c r="K240" s="682"/>
      <c r="L240" s="682"/>
      <c r="M240" s="682"/>
      <c r="N240" s="682"/>
      <c r="O240" s="682"/>
      <c r="P240" s="682"/>
      <c r="Q240" s="682"/>
      <c r="R240" s="682"/>
      <c r="S240" s="682"/>
      <c r="T240" s="682"/>
      <c r="U240" s="682"/>
      <c r="V240" s="682"/>
      <c r="W240" s="682"/>
      <c r="X240" s="682"/>
      <c r="Y240" s="682"/>
      <c r="Z240" s="682"/>
      <c r="AA240" s="682"/>
    </row>
    <row r="241" spans="1:27" ht="15">
      <c r="A241" s="682"/>
      <c r="B241" s="683"/>
      <c r="C241" s="684"/>
      <c r="D241" s="684"/>
      <c r="E241" s="865"/>
      <c r="F241" s="866"/>
      <c r="G241" s="867"/>
      <c r="H241" s="868"/>
      <c r="I241" s="682"/>
      <c r="J241" s="682"/>
      <c r="K241" s="682"/>
      <c r="L241" s="682"/>
      <c r="M241" s="682"/>
      <c r="N241" s="682"/>
      <c r="O241" s="682"/>
      <c r="P241" s="682"/>
      <c r="Q241" s="682"/>
      <c r="R241" s="682"/>
      <c r="S241" s="682"/>
      <c r="T241" s="682"/>
      <c r="U241" s="682"/>
      <c r="V241" s="682"/>
      <c r="W241" s="682"/>
      <c r="X241" s="682"/>
      <c r="Y241" s="682"/>
      <c r="Z241" s="682"/>
      <c r="AA241" s="682"/>
    </row>
    <row r="242" spans="1:27" ht="15">
      <c r="A242" s="682"/>
      <c r="B242" s="683"/>
      <c r="C242" s="684"/>
      <c r="D242" s="684"/>
      <c r="E242" s="865"/>
      <c r="F242" s="866"/>
      <c r="G242" s="867"/>
      <c r="H242" s="868"/>
      <c r="I242" s="682"/>
      <c r="J242" s="682"/>
      <c r="K242" s="682"/>
      <c r="L242" s="682"/>
      <c r="M242" s="682"/>
      <c r="N242" s="682"/>
      <c r="O242" s="682"/>
      <c r="P242" s="682"/>
      <c r="Q242" s="682"/>
      <c r="R242" s="682"/>
      <c r="S242" s="682"/>
      <c r="T242" s="682"/>
      <c r="U242" s="682"/>
      <c r="V242" s="682"/>
      <c r="W242" s="682"/>
      <c r="X242" s="682"/>
      <c r="Y242" s="682"/>
      <c r="Z242" s="682"/>
      <c r="AA242" s="682"/>
    </row>
    <row r="243" spans="1:27" ht="15">
      <c r="A243" s="682"/>
      <c r="B243" s="683"/>
      <c r="C243" s="684"/>
      <c r="D243" s="684"/>
      <c r="E243" s="865"/>
      <c r="F243" s="866"/>
      <c r="G243" s="867"/>
      <c r="H243" s="868"/>
      <c r="I243" s="682"/>
      <c r="J243" s="682"/>
      <c r="K243" s="682"/>
      <c r="L243" s="682"/>
      <c r="M243" s="682"/>
      <c r="N243" s="682"/>
      <c r="O243" s="682"/>
      <c r="P243" s="682"/>
      <c r="Q243" s="682"/>
      <c r="R243" s="682"/>
      <c r="S243" s="682"/>
      <c r="T243" s="682"/>
      <c r="U243" s="682"/>
      <c r="V243" s="682"/>
      <c r="W243" s="682"/>
      <c r="X243" s="682"/>
      <c r="Y243" s="682"/>
      <c r="Z243" s="682"/>
      <c r="AA243" s="682"/>
    </row>
    <row r="244" spans="1:27" ht="15">
      <c r="A244" s="682"/>
      <c r="B244" s="683"/>
      <c r="C244" s="684"/>
      <c r="D244" s="684"/>
      <c r="E244" s="865"/>
      <c r="F244" s="866"/>
      <c r="G244" s="867"/>
      <c r="H244" s="868"/>
      <c r="I244" s="682"/>
      <c r="J244" s="682"/>
      <c r="K244" s="682"/>
      <c r="L244" s="682"/>
      <c r="M244" s="682"/>
      <c r="N244" s="682"/>
      <c r="O244" s="682"/>
      <c r="P244" s="682"/>
      <c r="Q244" s="682"/>
      <c r="R244" s="682"/>
      <c r="S244" s="682"/>
      <c r="T244" s="682"/>
      <c r="U244" s="682"/>
      <c r="V244" s="682"/>
      <c r="W244" s="682"/>
      <c r="X244" s="682"/>
      <c r="Y244" s="682"/>
      <c r="Z244" s="682"/>
      <c r="AA244" s="682"/>
    </row>
    <row r="245" spans="1:27" ht="15">
      <c r="A245" s="682"/>
      <c r="B245" s="683"/>
      <c r="C245" s="684"/>
      <c r="D245" s="684"/>
      <c r="E245" s="865"/>
      <c r="F245" s="866"/>
      <c r="G245" s="867"/>
      <c r="H245" s="868"/>
      <c r="I245" s="682"/>
      <c r="J245" s="682"/>
      <c r="K245" s="682"/>
      <c r="L245" s="682"/>
      <c r="M245" s="682"/>
      <c r="N245" s="682"/>
      <c r="O245" s="682"/>
      <c r="P245" s="682"/>
      <c r="Q245" s="682"/>
      <c r="R245" s="682"/>
      <c r="S245" s="682"/>
      <c r="T245" s="682"/>
      <c r="U245" s="682"/>
      <c r="V245" s="682"/>
      <c r="W245" s="682"/>
      <c r="X245" s="682"/>
      <c r="Y245" s="682"/>
      <c r="Z245" s="682"/>
      <c r="AA245" s="682"/>
    </row>
    <row r="246" spans="1:27" ht="15">
      <c r="A246" s="682"/>
      <c r="B246" s="683"/>
      <c r="C246" s="684"/>
      <c r="D246" s="684"/>
      <c r="E246" s="865"/>
      <c r="F246" s="866"/>
      <c r="G246" s="867"/>
      <c r="H246" s="868"/>
      <c r="I246" s="682"/>
      <c r="J246" s="682"/>
      <c r="K246" s="682"/>
      <c r="L246" s="682"/>
      <c r="M246" s="682"/>
      <c r="N246" s="682"/>
      <c r="O246" s="682"/>
      <c r="P246" s="682"/>
      <c r="Q246" s="682"/>
      <c r="R246" s="682"/>
      <c r="S246" s="682"/>
      <c r="T246" s="682"/>
      <c r="U246" s="682"/>
      <c r="V246" s="682"/>
      <c r="W246" s="682"/>
      <c r="X246" s="682"/>
      <c r="Y246" s="682"/>
      <c r="Z246" s="682"/>
      <c r="AA246" s="682"/>
    </row>
    <row r="247" spans="1:27" ht="15">
      <c r="A247" s="682"/>
      <c r="B247" s="683"/>
      <c r="C247" s="684"/>
      <c r="D247" s="684"/>
      <c r="E247" s="865"/>
      <c r="F247" s="866"/>
      <c r="G247" s="867"/>
      <c r="H247" s="868"/>
      <c r="I247" s="682"/>
      <c r="J247" s="682"/>
      <c r="K247" s="682"/>
      <c r="L247" s="682"/>
      <c r="M247" s="682"/>
      <c r="N247" s="682"/>
      <c r="O247" s="682"/>
      <c r="P247" s="682"/>
      <c r="Q247" s="682"/>
      <c r="R247" s="682"/>
      <c r="S247" s="682"/>
      <c r="T247" s="682"/>
      <c r="U247" s="682"/>
      <c r="V247" s="682"/>
      <c r="W247" s="682"/>
      <c r="X247" s="682"/>
      <c r="Y247" s="682"/>
      <c r="Z247" s="682"/>
      <c r="AA247" s="682"/>
    </row>
    <row r="248" spans="1:27" ht="15">
      <c r="A248" s="682"/>
      <c r="B248" s="683"/>
      <c r="C248" s="684"/>
      <c r="D248" s="684"/>
      <c r="E248" s="865"/>
      <c r="F248" s="866"/>
      <c r="G248" s="867"/>
      <c r="H248" s="868"/>
      <c r="I248" s="682"/>
      <c r="J248" s="682"/>
      <c r="K248" s="682"/>
      <c r="L248" s="682"/>
      <c r="M248" s="682"/>
      <c r="N248" s="682"/>
      <c r="O248" s="682"/>
      <c r="P248" s="682"/>
      <c r="Q248" s="682"/>
      <c r="R248" s="682"/>
      <c r="S248" s="682"/>
      <c r="T248" s="682"/>
      <c r="U248" s="682"/>
      <c r="V248" s="682"/>
      <c r="W248" s="682"/>
      <c r="X248" s="682"/>
      <c r="Y248" s="682"/>
      <c r="Z248" s="682"/>
      <c r="AA248" s="682"/>
    </row>
    <row r="249" spans="1:27" ht="15">
      <c r="A249" s="682"/>
      <c r="B249" s="683"/>
      <c r="C249" s="684"/>
      <c r="D249" s="684"/>
      <c r="E249" s="865"/>
      <c r="F249" s="866"/>
      <c r="G249" s="867"/>
      <c r="H249" s="868"/>
      <c r="I249" s="682"/>
      <c r="J249" s="682"/>
      <c r="K249" s="682"/>
      <c r="L249" s="682"/>
      <c r="M249" s="682"/>
      <c r="N249" s="682"/>
      <c r="O249" s="682"/>
      <c r="P249" s="682"/>
      <c r="Q249" s="682"/>
      <c r="R249" s="682"/>
      <c r="S249" s="682"/>
      <c r="T249" s="682"/>
      <c r="U249" s="682"/>
      <c r="V249" s="682"/>
      <c r="W249" s="682"/>
      <c r="X249" s="682"/>
      <c r="Y249" s="682"/>
      <c r="Z249" s="682"/>
      <c r="AA249" s="682"/>
    </row>
    <row r="250" spans="1:27" ht="15">
      <c r="A250" s="682"/>
      <c r="B250" s="683"/>
      <c r="C250" s="684"/>
      <c r="D250" s="684"/>
      <c r="E250" s="865"/>
      <c r="F250" s="866"/>
      <c r="G250" s="867"/>
      <c r="H250" s="868"/>
      <c r="I250" s="682"/>
      <c r="J250" s="682"/>
      <c r="K250" s="682"/>
      <c r="L250" s="682"/>
      <c r="M250" s="682"/>
      <c r="N250" s="682"/>
      <c r="O250" s="682"/>
      <c r="P250" s="682"/>
      <c r="Q250" s="682"/>
      <c r="R250" s="682"/>
      <c r="S250" s="682"/>
      <c r="T250" s="682"/>
      <c r="U250" s="682"/>
      <c r="V250" s="682"/>
      <c r="W250" s="682"/>
      <c r="X250" s="682"/>
      <c r="Y250" s="682"/>
      <c r="Z250" s="682"/>
      <c r="AA250" s="682"/>
    </row>
    <row r="251" spans="1:27" ht="15">
      <c r="A251" s="682"/>
      <c r="B251" s="683"/>
      <c r="C251" s="684"/>
      <c r="D251" s="684"/>
      <c r="E251" s="865"/>
      <c r="F251" s="866"/>
      <c r="G251" s="867"/>
      <c r="H251" s="868"/>
      <c r="I251" s="682"/>
      <c r="J251" s="682"/>
      <c r="K251" s="682"/>
      <c r="L251" s="682"/>
      <c r="M251" s="682"/>
      <c r="N251" s="682"/>
      <c r="O251" s="682"/>
      <c r="P251" s="682"/>
      <c r="Q251" s="682"/>
      <c r="R251" s="682"/>
      <c r="S251" s="682"/>
      <c r="T251" s="682"/>
      <c r="U251" s="682"/>
      <c r="V251" s="682"/>
      <c r="W251" s="682"/>
      <c r="X251" s="682"/>
      <c r="Y251" s="682"/>
      <c r="Z251" s="682"/>
      <c r="AA251" s="682"/>
    </row>
    <row r="252" spans="1:27" ht="15">
      <c r="A252" s="682"/>
      <c r="B252" s="683"/>
      <c r="C252" s="684"/>
      <c r="D252" s="684"/>
      <c r="E252" s="865"/>
      <c r="F252" s="866"/>
      <c r="G252" s="867"/>
      <c r="H252" s="868"/>
      <c r="I252" s="682"/>
      <c r="J252" s="682"/>
      <c r="K252" s="682"/>
      <c r="L252" s="682"/>
      <c r="M252" s="682"/>
      <c r="N252" s="682"/>
      <c r="O252" s="682"/>
      <c r="P252" s="682"/>
      <c r="Q252" s="682"/>
      <c r="R252" s="682"/>
      <c r="S252" s="682"/>
      <c r="T252" s="682"/>
      <c r="U252" s="682"/>
      <c r="V252" s="682"/>
      <c r="W252" s="682"/>
      <c r="X252" s="682"/>
      <c r="Y252" s="682"/>
      <c r="Z252" s="682"/>
      <c r="AA252" s="682"/>
    </row>
    <row r="253" spans="1:27" ht="15">
      <c r="A253" s="682"/>
      <c r="B253" s="683"/>
      <c r="C253" s="684"/>
      <c r="D253" s="684"/>
      <c r="E253" s="865"/>
      <c r="F253" s="866"/>
      <c r="G253" s="867"/>
      <c r="H253" s="868"/>
      <c r="I253" s="682"/>
      <c r="J253" s="682"/>
      <c r="K253" s="682"/>
      <c r="L253" s="682"/>
      <c r="M253" s="682"/>
      <c r="N253" s="682"/>
      <c r="O253" s="682"/>
      <c r="P253" s="682"/>
      <c r="Q253" s="682"/>
      <c r="R253" s="682"/>
      <c r="S253" s="682"/>
      <c r="T253" s="682"/>
      <c r="U253" s="682"/>
      <c r="V253" s="682"/>
      <c r="W253" s="682"/>
      <c r="X253" s="682"/>
      <c r="Y253" s="682"/>
      <c r="Z253" s="682"/>
      <c r="AA253" s="682"/>
    </row>
    <row r="254" spans="1:27" ht="15">
      <c r="A254" s="682"/>
      <c r="B254" s="683"/>
      <c r="C254" s="684"/>
      <c r="D254" s="684"/>
      <c r="E254" s="865"/>
      <c r="F254" s="866"/>
      <c r="G254" s="867"/>
      <c r="H254" s="868"/>
      <c r="I254" s="682"/>
      <c r="J254" s="682"/>
      <c r="K254" s="682"/>
      <c r="L254" s="682"/>
      <c r="M254" s="682"/>
      <c r="N254" s="682"/>
      <c r="O254" s="682"/>
      <c r="P254" s="682"/>
      <c r="Q254" s="682"/>
      <c r="R254" s="682"/>
      <c r="S254" s="682"/>
      <c r="T254" s="682"/>
      <c r="U254" s="682"/>
      <c r="V254" s="682"/>
      <c r="W254" s="682"/>
      <c r="X254" s="682"/>
      <c r="Y254" s="682"/>
      <c r="Z254" s="682"/>
      <c r="AA254" s="682"/>
    </row>
    <row r="255" spans="1:27" ht="15">
      <c r="A255" s="682"/>
      <c r="B255" s="683"/>
      <c r="C255" s="684"/>
      <c r="D255" s="684"/>
      <c r="E255" s="865"/>
      <c r="F255" s="866"/>
      <c r="G255" s="867"/>
      <c r="H255" s="868"/>
      <c r="I255" s="682"/>
      <c r="J255" s="682"/>
      <c r="K255" s="682"/>
      <c r="L255" s="682"/>
      <c r="M255" s="682"/>
      <c r="N255" s="682"/>
      <c r="O255" s="682"/>
      <c r="P255" s="682"/>
      <c r="Q255" s="682"/>
      <c r="R255" s="682"/>
      <c r="S255" s="682"/>
      <c r="T255" s="682"/>
      <c r="U255" s="682"/>
      <c r="V255" s="682"/>
      <c r="W255" s="682"/>
      <c r="X255" s="682"/>
      <c r="Y255" s="682"/>
      <c r="Z255" s="682"/>
      <c r="AA255" s="682"/>
    </row>
    <row r="256" spans="1:27" ht="15">
      <c r="A256" s="682"/>
      <c r="B256" s="683"/>
      <c r="C256" s="684"/>
      <c r="D256" s="684"/>
      <c r="E256" s="865"/>
      <c r="F256" s="866"/>
      <c r="G256" s="867"/>
      <c r="H256" s="868"/>
      <c r="I256" s="682"/>
      <c r="J256" s="682"/>
      <c r="K256" s="682"/>
      <c r="L256" s="682"/>
      <c r="M256" s="682"/>
      <c r="N256" s="682"/>
      <c r="O256" s="682"/>
      <c r="P256" s="682"/>
      <c r="Q256" s="682"/>
      <c r="R256" s="682"/>
      <c r="S256" s="682"/>
      <c r="T256" s="682"/>
      <c r="U256" s="682"/>
      <c r="V256" s="682"/>
      <c r="W256" s="682"/>
      <c r="X256" s="682"/>
      <c r="Y256" s="682"/>
      <c r="Z256" s="682"/>
      <c r="AA256" s="682"/>
    </row>
    <row r="257" spans="1:27" ht="15">
      <c r="A257" s="682"/>
      <c r="B257" s="683"/>
      <c r="C257" s="684"/>
      <c r="D257" s="684"/>
      <c r="E257" s="865"/>
      <c r="F257" s="866"/>
      <c r="G257" s="867"/>
      <c r="H257" s="868"/>
      <c r="I257" s="682"/>
      <c r="J257" s="682"/>
      <c r="K257" s="682"/>
      <c r="L257" s="682"/>
      <c r="M257" s="682"/>
      <c r="N257" s="682"/>
      <c r="O257" s="682"/>
      <c r="P257" s="682"/>
      <c r="Q257" s="682"/>
      <c r="R257" s="682"/>
      <c r="S257" s="682"/>
      <c r="T257" s="682"/>
      <c r="U257" s="682"/>
      <c r="V257" s="682"/>
      <c r="W257" s="682"/>
      <c r="X257" s="682"/>
      <c r="Y257" s="682"/>
      <c r="Z257" s="682"/>
      <c r="AA257" s="682"/>
    </row>
    <row r="258" spans="1:27" ht="15">
      <c r="A258" s="682"/>
      <c r="B258" s="683"/>
      <c r="C258" s="684"/>
      <c r="D258" s="684"/>
      <c r="E258" s="865"/>
      <c r="F258" s="866"/>
      <c r="G258" s="867"/>
      <c r="H258" s="868"/>
      <c r="I258" s="682"/>
      <c r="J258" s="682"/>
      <c r="K258" s="682"/>
      <c r="L258" s="682"/>
      <c r="M258" s="682"/>
      <c r="N258" s="682"/>
      <c r="O258" s="682"/>
      <c r="P258" s="682"/>
      <c r="Q258" s="682"/>
      <c r="R258" s="682"/>
      <c r="S258" s="682"/>
      <c r="T258" s="682"/>
      <c r="U258" s="682"/>
      <c r="V258" s="682"/>
      <c r="W258" s="682"/>
      <c r="X258" s="682"/>
      <c r="Y258" s="682"/>
      <c r="Z258" s="682"/>
      <c r="AA258" s="682"/>
    </row>
    <row r="259" spans="1:27" ht="15">
      <c r="A259" s="682"/>
      <c r="B259" s="683"/>
      <c r="C259" s="684"/>
      <c r="D259" s="684"/>
      <c r="E259" s="865"/>
      <c r="F259" s="866"/>
      <c r="G259" s="867"/>
      <c r="H259" s="868"/>
      <c r="I259" s="682"/>
      <c r="J259" s="682"/>
      <c r="K259" s="682"/>
      <c r="L259" s="682"/>
      <c r="M259" s="682"/>
      <c r="N259" s="682"/>
      <c r="O259" s="682"/>
      <c r="P259" s="682"/>
      <c r="Q259" s="682"/>
      <c r="R259" s="682"/>
      <c r="S259" s="682"/>
      <c r="T259" s="682"/>
      <c r="U259" s="682"/>
      <c r="V259" s="682"/>
      <c r="W259" s="682"/>
      <c r="X259" s="682"/>
      <c r="Y259" s="682"/>
      <c r="Z259" s="682"/>
      <c r="AA259" s="682"/>
    </row>
    <row r="260" spans="1:27" ht="15">
      <c r="A260" s="682"/>
      <c r="B260" s="683"/>
      <c r="C260" s="684"/>
      <c r="D260" s="684"/>
      <c r="E260" s="865"/>
      <c r="F260" s="866"/>
      <c r="G260" s="867"/>
      <c r="H260" s="868"/>
      <c r="I260" s="682"/>
      <c r="J260" s="682"/>
      <c r="K260" s="682"/>
      <c r="L260" s="682"/>
      <c r="M260" s="682"/>
      <c r="N260" s="682"/>
      <c r="O260" s="682"/>
      <c r="P260" s="682"/>
      <c r="Q260" s="682"/>
      <c r="R260" s="682"/>
      <c r="S260" s="682"/>
      <c r="T260" s="682"/>
      <c r="U260" s="682"/>
      <c r="V260" s="682"/>
      <c r="W260" s="682"/>
      <c r="X260" s="682"/>
      <c r="Y260" s="682"/>
      <c r="Z260" s="682"/>
      <c r="AA260" s="682"/>
    </row>
    <row r="261" spans="1:27" ht="15">
      <c r="A261" s="682"/>
      <c r="B261" s="683"/>
      <c r="C261" s="684"/>
      <c r="D261" s="684"/>
      <c r="E261" s="865"/>
      <c r="F261" s="866"/>
      <c r="G261" s="867"/>
      <c r="H261" s="868"/>
      <c r="I261" s="682"/>
      <c r="J261" s="682"/>
      <c r="K261" s="682"/>
      <c r="L261" s="682"/>
      <c r="M261" s="682"/>
      <c r="N261" s="682"/>
      <c r="O261" s="682"/>
      <c r="P261" s="682"/>
      <c r="Q261" s="682"/>
      <c r="R261" s="682"/>
      <c r="S261" s="682"/>
      <c r="T261" s="682"/>
      <c r="U261" s="682"/>
      <c r="V261" s="682"/>
      <c r="W261" s="682"/>
      <c r="X261" s="682"/>
      <c r="Y261" s="682"/>
      <c r="Z261" s="682"/>
      <c r="AA261" s="682"/>
    </row>
    <row r="262" spans="1:27" ht="15">
      <c r="A262" s="682"/>
      <c r="B262" s="683"/>
      <c r="C262" s="684"/>
      <c r="D262" s="684"/>
      <c r="E262" s="865"/>
      <c r="F262" s="866"/>
      <c r="G262" s="867"/>
      <c r="H262" s="868"/>
      <c r="I262" s="682"/>
      <c r="J262" s="682"/>
      <c r="K262" s="682"/>
      <c r="L262" s="682"/>
      <c r="M262" s="682"/>
      <c r="N262" s="682"/>
      <c r="O262" s="682"/>
      <c r="P262" s="682"/>
      <c r="Q262" s="682"/>
      <c r="R262" s="682"/>
      <c r="S262" s="682"/>
      <c r="T262" s="682"/>
      <c r="U262" s="682"/>
      <c r="V262" s="682"/>
      <c r="W262" s="682"/>
      <c r="X262" s="682"/>
      <c r="Y262" s="682"/>
      <c r="Z262" s="682"/>
      <c r="AA262" s="682"/>
    </row>
    <row r="263" spans="1:27" ht="15">
      <c r="A263" s="682"/>
      <c r="B263" s="683"/>
      <c r="C263" s="684"/>
      <c r="D263" s="684"/>
      <c r="E263" s="865"/>
      <c r="F263" s="866"/>
      <c r="G263" s="867"/>
      <c r="H263" s="868"/>
      <c r="I263" s="682"/>
      <c r="J263" s="682"/>
      <c r="K263" s="682"/>
      <c r="L263" s="682"/>
      <c r="M263" s="682"/>
      <c r="N263" s="682"/>
      <c r="O263" s="682"/>
      <c r="P263" s="682"/>
      <c r="Q263" s="682"/>
      <c r="R263" s="682"/>
      <c r="S263" s="682"/>
      <c r="T263" s="682"/>
      <c r="U263" s="682"/>
      <c r="V263" s="682"/>
      <c r="W263" s="682"/>
      <c r="X263" s="682"/>
      <c r="Y263" s="682"/>
      <c r="Z263" s="682"/>
      <c r="AA263" s="682"/>
    </row>
    <row r="264" spans="1:27" ht="15">
      <c r="A264" s="682"/>
      <c r="B264" s="683"/>
      <c r="C264" s="684"/>
      <c r="D264" s="684"/>
      <c r="E264" s="865"/>
      <c r="F264" s="866"/>
      <c r="G264" s="867"/>
      <c r="H264" s="868"/>
      <c r="I264" s="682"/>
      <c r="J264" s="682"/>
      <c r="K264" s="682"/>
      <c r="L264" s="682"/>
      <c r="M264" s="682"/>
      <c r="N264" s="682"/>
      <c r="O264" s="682"/>
      <c r="P264" s="682"/>
      <c r="Q264" s="682"/>
      <c r="R264" s="682"/>
      <c r="S264" s="682"/>
      <c r="T264" s="682"/>
      <c r="U264" s="682"/>
      <c r="V264" s="682"/>
      <c r="W264" s="682"/>
      <c r="X264" s="682"/>
      <c r="Y264" s="682"/>
      <c r="Z264" s="682"/>
      <c r="AA264" s="682"/>
    </row>
    <row r="265" spans="1:27" ht="15">
      <c r="A265" s="682"/>
      <c r="B265" s="683"/>
      <c r="C265" s="684"/>
      <c r="D265" s="684"/>
      <c r="E265" s="865"/>
      <c r="F265" s="866"/>
      <c r="G265" s="867"/>
      <c r="H265" s="868"/>
      <c r="I265" s="682"/>
      <c r="J265" s="682"/>
      <c r="K265" s="682"/>
      <c r="L265" s="682"/>
      <c r="M265" s="682"/>
      <c r="N265" s="682"/>
      <c r="O265" s="682"/>
      <c r="P265" s="682"/>
      <c r="Q265" s="682"/>
      <c r="R265" s="682"/>
      <c r="S265" s="682"/>
      <c r="T265" s="682"/>
      <c r="U265" s="682"/>
      <c r="V265" s="682"/>
      <c r="W265" s="682"/>
      <c r="X265" s="682"/>
      <c r="Y265" s="682"/>
      <c r="Z265" s="682"/>
      <c r="AA265" s="682"/>
    </row>
    <row r="266" spans="1:27" ht="15">
      <c r="A266" s="682"/>
      <c r="B266" s="683"/>
      <c r="C266" s="684"/>
      <c r="D266" s="684"/>
      <c r="E266" s="865"/>
      <c r="F266" s="866"/>
      <c r="G266" s="867"/>
      <c r="H266" s="868"/>
      <c r="I266" s="682"/>
      <c r="J266" s="682"/>
      <c r="K266" s="682"/>
      <c r="L266" s="682"/>
      <c r="M266" s="682"/>
      <c r="N266" s="682"/>
      <c r="O266" s="682"/>
      <c r="P266" s="682"/>
      <c r="Q266" s="682"/>
      <c r="R266" s="682"/>
      <c r="S266" s="682"/>
      <c r="T266" s="682"/>
      <c r="U266" s="682"/>
      <c r="V266" s="682"/>
      <c r="W266" s="682"/>
      <c r="X266" s="682"/>
      <c r="Y266" s="682"/>
      <c r="Z266" s="682"/>
      <c r="AA266" s="682"/>
    </row>
    <row r="267" spans="1:27" ht="15">
      <c r="A267" s="682"/>
      <c r="B267" s="683"/>
      <c r="C267" s="684"/>
      <c r="D267" s="684"/>
      <c r="E267" s="865"/>
      <c r="F267" s="866"/>
      <c r="G267" s="867"/>
      <c r="H267" s="868"/>
      <c r="I267" s="682"/>
      <c r="J267" s="682"/>
      <c r="K267" s="682"/>
      <c r="L267" s="682"/>
      <c r="M267" s="682"/>
      <c r="N267" s="682"/>
      <c r="O267" s="682"/>
      <c r="P267" s="682"/>
      <c r="Q267" s="682"/>
      <c r="R267" s="682"/>
      <c r="S267" s="682"/>
      <c r="T267" s="682"/>
      <c r="U267" s="682"/>
      <c r="V267" s="682"/>
      <c r="W267" s="682"/>
      <c r="X267" s="682"/>
      <c r="Y267" s="682"/>
      <c r="Z267" s="682"/>
      <c r="AA267" s="682"/>
    </row>
    <row r="268" spans="1:27" ht="15">
      <c r="A268" s="682"/>
      <c r="B268" s="683"/>
      <c r="C268" s="684"/>
      <c r="D268" s="684"/>
      <c r="E268" s="865"/>
      <c r="F268" s="866"/>
      <c r="G268" s="867"/>
      <c r="H268" s="868"/>
      <c r="I268" s="682"/>
      <c r="J268" s="682"/>
      <c r="K268" s="682"/>
      <c r="L268" s="682"/>
      <c r="M268" s="682"/>
      <c r="N268" s="682"/>
      <c r="O268" s="682"/>
      <c r="P268" s="682"/>
      <c r="Q268" s="682"/>
      <c r="R268" s="682"/>
      <c r="S268" s="682"/>
      <c r="T268" s="682"/>
      <c r="U268" s="682"/>
      <c r="V268" s="682"/>
      <c r="W268" s="682"/>
      <c r="X268" s="682"/>
      <c r="Y268" s="682"/>
      <c r="Z268" s="682"/>
      <c r="AA268" s="682"/>
    </row>
    <row r="269" spans="1:27" ht="15">
      <c r="A269" s="682"/>
      <c r="B269" s="683"/>
      <c r="C269" s="684"/>
      <c r="D269" s="684"/>
      <c r="E269" s="865"/>
      <c r="F269" s="866"/>
      <c r="G269" s="867"/>
      <c r="H269" s="868"/>
      <c r="I269" s="682"/>
      <c r="J269" s="682"/>
      <c r="K269" s="682"/>
      <c r="L269" s="682"/>
      <c r="M269" s="682"/>
      <c r="N269" s="682"/>
      <c r="O269" s="682"/>
      <c r="P269" s="682"/>
      <c r="Q269" s="682"/>
      <c r="R269" s="682"/>
      <c r="S269" s="682"/>
      <c r="T269" s="682"/>
      <c r="U269" s="682"/>
      <c r="V269" s="682"/>
      <c r="W269" s="682"/>
      <c r="X269" s="682"/>
      <c r="Y269" s="682"/>
      <c r="Z269" s="682"/>
      <c r="AA269" s="682"/>
    </row>
    <row r="270" spans="1:27" ht="15">
      <c r="A270" s="682"/>
      <c r="B270" s="683"/>
      <c r="C270" s="684"/>
      <c r="D270" s="684"/>
      <c r="E270" s="865"/>
      <c r="F270" s="866"/>
      <c r="G270" s="867"/>
      <c r="H270" s="868"/>
      <c r="I270" s="682"/>
      <c r="J270" s="682"/>
      <c r="K270" s="682"/>
      <c r="L270" s="682"/>
      <c r="M270" s="682"/>
      <c r="N270" s="682"/>
      <c r="O270" s="682"/>
      <c r="P270" s="682"/>
      <c r="Q270" s="682"/>
      <c r="R270" s="682"/>
      <c r="S270" s="682"/>
      <c r="T270" s="682"/>
      <c r="U270" s="682"/>
      <c r="V270" s="682"/>
      <c r="W270" s="682"/>
      <c r="X270" s="682"/>
      <c r="Y270" s="682"/>
      <c r="Z270" s="682"/>
      <c r="AA270" s="682"/>
    </row>
    <row r="271" spans="1:27" ht="15">
      <c r="A271" s="682"/>
      <c r="B271" s="683"/>
      <c r="C271" s="684"/>
      <c r="D271" s="684"/>
      <c r="E271" s="865"/>
      <c r="F271" s="866"/>
      <c r="G271" s="867"/>
      <c r="H271" s="868"/>
      <c r="I271" s="682"/>
      <c r="J271" s="682"/>
      <c r="K271" s="682"/>
      <c r="L271" s="682"/>
      <c r="M271" s="682"/>
      <c r="N271" s="682"/>
      <c r="O271" s="682"/>
      <c r="P271" s="682"/>
      <c r="Q271" s="682"/>
      <c r="R271" s="682"/>
      <c r="S271" s="682"/>
      <c r="T271" s="682"/>
      <c r="U271" s="682"/>
      <c r="V271" s="682"/>
      <c r="W271" s="682"/>
      <c r="X271" s="682"/>
      <c r="Y271" s="682"/>
      <c r="Z271" s="682"/>
      <c r="AA271" s="682"/>
    </row>
    <row r="272" spans="1:27" ht="15">
      <c r="A272" s="682"/>
      <c r="B272" s="683"/>
      <c r="C272" s="684"/>
      <c r="D272" s="684"/>
      <c r="E272" s="865"/>
      <c r="F272" s="866"/>
      <c r="G272" s="867"/>
      <c r="H272" s="868"/>
      <c r="I272" s="682"/>
      <c r="J272" s="682"/>
      <c r="K272" s="682"/>
      <c r="L272" s="682"/>
      <c r="M272" s="682"/>
      <c r="N272" s="682"/>
      <c r="O272" s="682"/>
      <c r="P272" s="682"/>
      <c r="Q272" s="682"/>
      <c r="R272" s="682"/>
      <c r="S272" s="682"/>
      <c r="T272" s="682"/>
      <c r="U272" s="682"/>
      <c r="V272" s="682"/>
      <c r="W272" s="682"/>
      <c r="X272" s="682"/>
      <c r="Y272" s="682"/>
      <c r="Z272" s="682"/>
      <c r="AA272" s="682"/>
    </row>
    <row r="273" spans="1:27" ht="15">
      <c r="A273" s="682"/>
      <c r="B273" s="683"/>
      <c r="C273" s="684"/>
      <c r="D273" s="684"/>
      <c r="E273" s="865"/>
      <c r="F273" s="866"/>
      <c r="G273" s="867"/>
      <c r="H273" s="868"/>
      <c r="I273" s="682"/>
      <c r="J273" s="682"/>
      <c r="K273" s="682"/>
      <c r="L273" s="682"/>
      <c r="M273" s="682"/>
      <c r="N273" s="682"/>
      <c r="O273" s="682"/>
      <c r="P273" s="682"/>
      <c r="Q273" s="682"/>
      <c r="R273" s="682"/>
      <c r="S273" s="682"/>
      <c r="T273" s="682"/>
      <c r="U273" s="682"/>
      <c r="V273" s="682"/>
      <c r="W273" s="682"/>
      <c r="X273" s="682"/>
      <c r="Y273" s="682"/>
      <c r="Z273" s="682"/>
      <c r="AA273" s="682"/>
    </row>
    <row r="274" spans="1:27" ht="15">
      <c r="A274" s="682"/>
      <c r="B274" s="683"/>
      <c r="C274" s="684"/>
      <c r="D274" s="684"/>
      <c r="E274" s="865"/>
      <c r="F274" s="866"/>
      <c r="G274" s="867"/>
      <c r="H274" s="868"/>
      <c r="I274" s="682"/>
      <c r="J274" s="682"/>
      <c r="K274" s="682"/>
      <c r="L274" s="682"/>
      <c r="M274" s="682"/>
      <c r="N274" s="682"/>
      <c r="O274" s="682"/>
      <c r="P274" s="682"/>
      <c r="Q274" s="682"/>
      <c r="R274" s="682"/>
      <c r="S274" s="682"/>
      <c r="T274" s="682"/>
      <c r="U274" s="682"/>
      <c r="V274" s="682"/>
      <c r="W274" s="682"/>
      <c r="X274" s="682"/>
      <c r="Y274" s="682"/>
      <c r="Z274" s="682"/>
      <c r="AA274" s="682"/>
    </row>
    <row r="275" spans="1:27" ht="15">
      <c r="A275" s="682"/>
      <c r="B275" s="683"/>
      <c r="C275" s="684"/>
      <c r="D275" s="684"/>
      <c r="E275" s="865"/>
      <c r="F275" s="866"/>
      <c r="G275" s="867"/>
      <c r="H275" s="868"/>
      <c r="I275" s="682"/>
      <c r="J275" s="682"/>
      <c r="K275" s="682"/>
      <c r="L275" s="682"/>
      <c r="M275" s="682"/>
      <c r="N275" s="682"/>
      <c r="O275" s="682"/>
      <c r="P275" s="682"/>
      <c r="Q275" s="682"/>
      <c r="R275" s="682"/>
      <c r="S275" s="682"/>
      <c r="T275" s="682"/>
      <c r="U275" s="682"/>
      <c r="V275" s="682"/>
      <c r="W275" s="682"/>
      <c r="X275" s="682"/>
      <c r="Y275" s="682"/>
      <c r="Z275" s="682"/>
      <c r="AA275" s="682"/>
    </row>
    <row r="276" spans="1:27" ht="15">
      <c r="A276" s="682"/>
      <c r="B276" s="683"/>
      <c r="C276" s="684"/>
      <c r="D276" s="684"/>
      <c r="E276" s="865"/>
      <c r="F276" s="866"/>
      <c r="G276" s="867"/>
      <c r="H276" s="868"/>
      <c r="I276" s="682"/>
      <c r="J276" s="682"/>
      <c r="K276" s="682"/>
      <c r="L276" s="682"/>
      <c r="M276" s="682"/>
      <c r="N276" s="682"/>
      <c r="O276" s="682"/>
      <c r="P276" s="682"/>
      <c r="Q276" s="682"/>
      <c r="R276" s="682"/>
      <c r="S276" s="682"/>
      <c r="T276" s="682"/>
      <c r="U276" s="682"/>
      <c r="V276" s="682"/>
      <c r="W276" s="682"/>
      <c r="X276" s="682"/>
      <c r="Y276" s="682"/>
      <c r="Z276" s="682"/>
      <c r="AA276" s="682"/>
    </row>
    <row r="277" spans="1:27" ht="15">
      <c r="A277" s="682"/>
      <c r="B277" s="683"/>
      <c r="C277" s="684"/>
      <c r="D277" s="684"/>
      <c r="E277" s="684"/>
      <c r="F277" s="683"/>
      <c r="G277" s="867"/>
      <c r="H277" s="868"/>
      <c r="I277" s="682"/>
      <c r="J277" s="682"/>
      <c r="K277" s="682"/>
      <c r="L277" s="682"/>
      <c r="M277" s="682"/>
      <c r="N277" s="682"/>
      <c r="O277" s="682"/>
      <c r="P277" s="682"/>
      <c r="Q277" s="682"/>
      <c r="R277" s="682"/>
      <c r="S277" s="682"/>
      <c r="T277" s="682"/>
      <c r="U277" s="682"/>
      <c r="V277" s="682"/>
      <c r="W277" s="682"/>
      <c r="X277" s="682"/>
      <c r="Y277" s="682"/>
      <c r="Z277" s="682"/>
      <c r="AA277" s="682"/>
    </row>
    <row r="278" spans="1:27" ht="15">
      <c r="A278" s="682"/>
      <c r="B278" s="683"/>
      <c r="C278" s="684"/>
      <c r="D278" s="684"/>
      <c r="E278" s="684"/>
      <c r="F278" s="683"/>
      <c r="G278" s="867"/>
      <c r="H278" s="868"/>
      <c r="I278" s="682"/>
      <c r="J278" s="682"/>
      <c r="K278" s="682"/>
      <c r="L278" s="682"/>
      <c r="M278" s="682"/>
      <c r="N278" s="682"/>
      <c r="O278" s="682"/>
      <c r="P278" s="682"/>
      <c r="Q278" s="682"/>
      <c r="R278" s="682"/>
      <c r="S278" s="682"/>
      <c r="T278" s="682"/>
      <c r="U278" s="682"/>
      <c r="V278" s="682"/>
      <c r="W278" s="682"/>
      <c r="X278" s="682"/>
      <c r="Y278" s="682"/>
      <c r="Z278" s="682"/>
      <c r="AA278" s="682"/>
    </row>
    <row r="279" spans="1:27" ht="15">
      <c r="A279" s="682"/>
      <c r="B279" s="683"/>
      <c r="C279" s="684"/>
      <c r="D279" s="684"/>
      <c r="E279" s="684"/>
      <c r="F279" s="683"/>
      <c r="G279" s="867"/>
      <c r="H279" s="868"/>
      <c r="I279" s="682"/>
      <c r="J279" s="682"/>
      <c r="K279" s="682"/>
      <c r="L279" s="682"/>
      <c r="M279" s="682"/>
      <c r="N279" s="682"/>
      <c r="O279" s="682"/>
      <c r="P279" s="682"/>
      <c r="Q279" s="682"/>
      <c r="R279" s="682"/>
      <c r="S279" s="682"/>
      <c r="T279" s="682"/>
      <c r="U279" s="682"/>
      <c r="V279" s="682"/>
      <c r="W279" s="682"/>
      <c r="X279" s="682"/>
      <c r="Y279" s="682"/>
      <c r="Z279" s="682"/>
      <c r="AA279" s="682"/>
    </row>
    <row r="280" spans="1:27" ht="15">
      <c r="A280" s="682"/>
      <c r="B280" s="683"/>
      <c r="C280" s="684"/>
      <c r="D280" s="684"/>
      <c r="E280" s="684"/>
      <c r="F280" s="683"/>
      <c r="G280" s="867"/>
      <c r="H280" s="868"/>
      <c r="I280" s="682"/>
      <c r="J280" s="682"/>
      <c r="K280" s="682"/>
      <c r="L280" s="682"/>
      <c r="M280" s="682"/>
      <c r="N280" s="682"/>
      <c r="O280" s="682"/>
      <c r="P280" s="682"/>
      <c r="Q280" s="682"/>
      <c r="R280" s="682"/>
      <c r="S280" s="682"/>
      <c r="T280" s="682"/>
      <c r="U280" s="682"/>
      <c r="V280" s="682"/>
      <c r="W280" s="682"/>
      <c r="X280" s="682"/>
      <c r="Y280" s="682"/>
      <c r="Z280" s="682"/>
      <c r="AA280" s="682"/>
    </row>
    <row r="281" spans="1:27" ht="15">
      <c r="A281" s="682"/>
      <c r="B281" s="683"/>
      <c r="C281" s="684"/>
      <c r="D281" s="684"/>
      <c r="E281" s="684"/>
      <c r="F281" s="683"/>
      <c r="G281" s="867"/>
      <c r="H281" s="868"/>
      <c r="I281" s="682"/>
      <c r="J281" s="682"/>
      <c r="K281" s="682"/>
      <c r="L281" s="682"/>
      <c r="M281" s="682"/>
      <c r="N281" s="682"/>
      <c r="O281" s="682"/>
      <c r="P281" s="682"/>
      <c r="Q281" s="682"/>
      <c r="R281" s="682"/>
      <c r="S281" s="682"/>
      <c r="T281" s="682"/>
      <c r="U281" s="682"/>
      <c r="V281" s="682"/>
      <c r="W281" s="682"/>
      <c r="X281" s="682"/>
      <c r="Y281" s="682"/>
      <c r="Z281" s="682"/>
      <c r="AA281" s="682"/>
    </row>
    <row r="282" spans="1:27" ht="15">
      <c r="A282" s="682"/>
      <c r="B282" s="683"/>
      <c r="C282" s="684"/>
      <c r="D282" s="684"/>
      <c r="E282" s="684"/>
      <c r="F282" s="683"/>
      <c r="G282" s="867"/>
      <c r="H282" s="868"/>
      <c r="I282" s="682"/>
      <c r="J282" s="682"/>
      <c r="K282" s="682"/>
      <c r="L282" s="682"/>
      <c r="M282" s="682"/>
      <c r="N282" s="682"/>
      <c r="O282" s="682"/>
      <c r="P282" s="682"/>
      <c r="Q282" s="682"/>
      <c r="R282" s="682"/>
      <c r="S282" s="682"/>
      <c r="T282" s="682"/>
      <c r="U282" s="682"/>
      <c r="V282" s="682"/>
      <c r="W282" s="682"/>
      <c r="X282" s="682"/>
      <c r="Y282" s="682"/>
      <c r="Z282" s="682"/>
      <c r="AA282" s="682"/>
    </row>
    <row r="283" spans="1:27" ht="15">
      <c r="A283" s="682"/>
      <c r="B283" s="683"/>
      <c r="C283" s="684"/>
      <c r="D283" s="684"/>
      <c r="E283" s="684"/>
      <c r="F283" s="683"/>
      <c r="G283" s="867"/>
      <c r="H283" s="868"/>
      <c r="I283" s="682"/>
      <c r="J283" s="682"/>
      <c r="K283" s="682"/>
      <c r="L283" s="682"/>
      <c r="M283" s="682"/>
      <c r="N283" s="682"/>
      <c r="O283" s="682"/>
      <c r="P283" s="682"/>
      <c r="Q283" s="682"/>
      <c r="R283" s="682"/>
      <c r="S283" s="682"/>
      <c r="T283" s="682"/>
      <c r="U283" s="682"/>
      <c r="V283" s="682"/>
      <c r="W283" s="682"/>
      <c r="X283" s="682"/>
      <c r="Y283" s="682"/>
      <c r="Z283" s="682"/>
      <c r="AA283" s="682"/>
    </row>
    <row r="284" spans="1:27" ht="15">
      <c r="A284" s="682"/>
      <c r="B284" s="683"/>
      <c r="C284" s="684"/>
      <c r="D284" s="684"/>
      <c r="E284" s="684"/>
      <c r="F284" s="683"/>
      <c r="G284" s="867"/>
      <c r="H284" s="868"/>
      <c r="I284" s="682"/>
      <c r="J284" s="682"/>
      <c r="K284" s="682"/>
      <c r="L284" s="682"/>
      <c r="M284" s="682"/>
      <c r="N284" s="682"/>
      <c r="O284" s="682"/>
      <c r="P284" s="682"/>
      <c r="Q284" s="682"/>
      <c r="R284" s="682"/>
      <c r="S284" s="682"/>
      <c r="T284" s="682"/>
      <c r="U284" s="682"/>
      <c r="V284" s="682"/>
      <c r="W284" s="682"/>
      <c r="X284" s="682"/>
      <c r="Y284" s="682"/>
      <c r="Z284" s="682"/>
      <c r="AA284" s="682"/>
    </row>
    <row r="285" spans="1:27" ht="15">
      <c r="A285" s="682"/>
      <c r="B285" s="683"/>
      <c r="C285" s="684"/>
      <c r="D285" s="684"/>
      <c r="E285" s="684"/>
      <c r="F285" s="683"/>
      <c r="G285" s="867"/>
      <c r="H285" s="868"/>
      <c r="I285" s="682"/>
      <c r="J285" s="682"/>
      <c r="K285" s="682"/>
      <c r="L285" s="682"/>
      <c r="M285" s="682"/>
      <c r="N285" s="682"/>
      <c r="O285" s="682"/>
      <c r="P285" s="682"/>
      <c r="Q285" s="682"/>
      <c r="R285" s="682"/>
      <c r="S285" s="682"/>
      <c r="T285" s="682"/>
      <c r="U285" s="682"/>
      <c r="V285" s="682"/>
      <c r="W285" s="682"/>
      <c r="X285" s="682"/>
      <c r="Y285" s="682"/>
      <c r="Z285" s="682"/>
      <c r="AA285" s="682"/>
    </row>
    <row r="286" spans="1:27" ht="15">
      <c r="A286" s="682"/>
      <c r="B286" s="683"/>
      <c r="C286" s="684"/>
      <c r="D286" s="684"/>
      <c r="E286" s="684"/>
      <c r="F286" s="683"/>
      <c r="G286" s="867"/>
      <c r="H286" s="868"/>
      <c r="I286" s="682"/>
      <c r="J286" s="682"/>
      <c r="K286" s="682"/>
      <c r="L286" s="682"/>
      <c r="M286" s="682"/>
      <c r="N286" s="682"/>
      <c r="O286" s="682"/>
      <c r="P286" s="682"/>
      <c r="Q286" s="682"/>
      <c r="R286" s="682"/>
      <c r="S286" s="682"/>
      <c r="T286" s="682"/>
      <c r="U286" s="682"/>
      <c r="V286" s="682"/>
      <c r="W286" s="682"/>
      <c r="X286" s="682"/>
      <c r="Y286" s="682"/>
      <c r="Z286" s="682"/>
      <c r="AA286" s="682"/>
    </row>
    <row r="287" spans="1:27" ht="15">
      <c r="A287" s="682"/>
      <c r="B287" s="683"/>
      <c r="C287" s="684"/>
      <c r="D287" s="684"/>
      <c r="E287" s="684"/>
      <c r="F287" s="683"/>
      <c r="G287" s="867"/>
      <c r="H287" s="868"/>
      <c r="I287" s="682"/>
      <c r="J287" s="682"/>
      <c r="K287" s="682"/>
      <c r="L287" s="682"/>
      <c r="M287" s="682"/>
      <c r="N287" s="682"/>
      <c r="O287" s="682"/>
      <c r="P287" s="682"/>
      <c r="Q287" s="682"/>
      <c r="R287" s="682"/>
      <c r="S287" s="682"/>
      <c r="T287" s="682"/>
      <c r="U287" s="682"/>
      <c r="V287" s="682"/>
      <c r="W287" s="682"/>
      <c r="X287" s="682"/>
      <c r="Y287" s="682"/>
      <c r="Z287" s="682"/>
      <c r="AA287" s="682"/>
    </row>
    <row r="288" spans="1:27" ht="15">
      <c r="A288" s="682"/>
      <c r="B288" s="683"/>
      <c r="C288" s="684"/>
      <c r="D288" s="684"/>
      <c r="E288" s="684"/>
      <c r="F288" s="683"/>
      <c r="G288" s="867"/>
      <c r="H288" s="868"/>
      <c r="I288" s="682"/>
      <c r="J288" s="682"/>
      <c r="K288" s="682"/>
      <c r="L288" s="682"/>
      <c r="M288" s="682"/>
      <c r="N288" s="682"/>
      <c r="O288" s="682"/>
      <c r="P288" s="682"/>
      <c r="Q288" s="682"/>
      <c r="R288" s="682"/>
      <c r="S288" s="682"/>
      <c r="T288" s="682"/>
      <c r="U288" s="682"/>
      <c r="V288" s="682"/>
      <c r="W288" s="682"/>
      <c r="X288" s="682"/>
      <c r="Y288" s="682"/>
      <c r="Z288" s="682"/>
      <c r="AA288" s="682"/>
    </row>
    <row r="289" spans="1:27" ht="15">
      <c r="A289" s="682"/>
      <c r="B289" s="683"/>
      <c r="C289" s="684"/>
      <c r="D289" s="684"/>
      <c r="E289" s="684"/>
      <c r="F289" s="683"/>
      <c r="G289" s="867"/>
      <c r="H289" s="868"/>
      <c r="I289" s="682"/>
      <c r="J289" s="682"/>
      <c r="K289" s="682"/>
      <c r="L289" s="682"/>
      <c r="M289" s="682"/>
      <c r="N289" s="682"/>
      <c r="O289" s="682"/>
      <c r="P289" s="682"/>
      <c r="Q289" s="682"/>
      <c r="R289" s="682"/>
      <c r="S289" s="682"/>
      <c r="T289" s="682"/>
      <c r="U289" s="682"/>
      <c r="V289" s="682"/>
      <c r="W289" s="682"/>
      <c r="X289" s="682"/>
      <c r="Y289" s="682"/>
      <c r="Z289" s="682"/>
      <c r="AA289" s="682"/>
    </row>
    <row r="290" spans="1:27" ht="15">
      <c r="A290" s="682"/>
      <c r="B290" s="683"/>
      <c r="C290" s="684"/>
      <c r="D290" s="684"/>
      <c r="E290" s="684"/>
      <c r="F290" s="683"/>
      <c r="G290" s="867"/>
      <c r="H290" s="868"/>
      <c r="I290" s="682"/>
      <c r="J290" s="682"/>
      <c r="K290" s="682"/>
      <c r="L290" s="682"/>
      <c r="M290" s="682"/>
      <c r="N290" s="682"/>
      <c r="O290" s="682"/>
      <c r="P290" s="682"/>
      <c r="Q290" s="682"/>
      <c r="R290" s="682"/>
      <c r="S290" s="682"/>
      <c r="T290" s="682"/>
      <c r="U290" s="682"/>
      <c r="V290" s="682"/>
      <c r="W290" s="682"/>
      <c r="X290" s="682"/>
      <c r="Y290" s="682"/>
      <c r="Z290" s="682"/>
      <c r="AA290" s="682"/>
    </row>
    <row r="291" spans="1:27" ht="15">
      <c r="A291" s="682"/>
      <c r="B291" s="683"/>
      <c r="C291" s="684"/>
      <c r="D291" s="684"/>
      <c r="E291" s="684"/>
      <c r="F291" s="683"/>
      <c r="G291" s="867"/>
      <c r="H291" s="868"/>
      <c r="I291" s="682"/>
      <c r="J291" s="682"/>
      <c r="K291" s="682"/>
      <c r="L291" s="682"/>
      <c r="M291" s="682"/>
      <c r="N291" s="682"/>
      <c r="O291" s="682"/>
      <c r="P291" s="682"/>
      <c r="Q291" s="682"/>
      <c r="R291" s="682"/>
      <c r="S291" s="682"/>
      <c r="T291" s="682"/>
      <c r="U291" s="682"/>
      <c r="V291" s="682"/>
      <c r="W291" s="682"/>
      <c r="X291" s="682"/>
      <c r="Y291" s="682"/>
      <c r="Z291" s="682"/>
      <c r="AA291" s="682"/>
    </row>
    <row r="292" spans="1:27" ht="15">
      <c r="A292" s="682"/>
      <c r="B292" s="683"/>
      <c r="C292" s="684"/>
      <c r="D292" s="684"/>
      <c r="E292" s="684"/>
      <c r="F292" s="683"/>
      <c r="G292" s="867"/>
      <c r="H292" s="868"/>
      <c r="I292" s="682"/>
      <c r="J292" s="682"/>
      <c r="K292" s="682"/>
      <c r="L292" s="682"/>
      <c r="M292" s="682"/>
      <c r="N292" s="682"/>
      <c r="O292" s="682"/>
      <c r="P292" s="682"/>
      <c r="Q292" s="682"/>
      <c r="R292" s="682"/>
      <c r="S292" s="682"/>
      <c r="T292" s="682"/>
      <c r="U292" s="682"/>
      <c r="V292" s="682"/>
      <c r="W292" s="682"/>
      <c r="X292" s="682"/>
      <c r="Y292" s="682"/>
      <c r="Z292" s="682"/>
      <c r="AA292" s="682"/>
    </row>
    <row r="293" spans="1:27" ht="15">
      <c r="A293" s="682"/>
      <c r="B293" s="683"/>
      <c r="C293" s="684"/>
      <c r="D293" s="684"/>
      <c r="E293" s="684"/>
      <c r="F293" s="683"/>
      <c r="G293" s="867"/>
      <c r="H293" s="868"/>
      <c r="I293" s="682"/>
      <c r="J293" s="682"/>
      <c r="K293" s="682"/>
      <c r="L293" s="682"/>
      <c r="M293" s="682"/>
      <c r="N293" s="682"/>
      <c r="O293" s="682"/>
      <c r="P293" s="682"/>
      <c r="Q293" s="682"/>
      <c r="R293" s="682"/>
      <c r="S293" s="682"/>
      <c r="T293" s="682"/>
      <c r="U293" s="682"/>
      <c r="V293" s="682"/>
      <c r="W293" s="682"/>
      <c r="X293" s="682"/>
      <c r="Y293" s="682"/>
      <c r="Z293" s="682"/>
      <c r="AA293" s="682"/>
    </row>
    <row r="294" spans="1:27" ht="15">
      <c r="A294" s="682"/>
      <c r="B294" s="683"/>
      <c r="C294" s="684"/>
      <c r="D294" s="684"/>
      <c r="E294" s="684"/>
      <c r="F294" s="683"/>
      <c r="G294" s="867"/>
      <c r="H294" s="868"/>
      <c r="I294" s="682"/>
      <c r="J294" s="682"/>
      <c r="K294" s="682"/>
      <c r="L294" s="682"/>
      <c r="M294" s="682"/>
      <c r="N294" s="682"/>
      <c r="O294" s="682"/>
      <c r="P294" s="682"/>
      <c r="Q294" s="682"/>
      <c r="R294" s="682"/>
      <c r="S294" s="682"/>
      <c r="T294" s="682"/>
      <c r="U294" s="682"/>
      <c r="V294" s="682"/>
      <c r="W294" s="682"/>
      <c r="X294" s="682"/>
      <c r="Y294" s="682"/>
      <c r="Z294" s="682"/>
      <c r="AA294" s="682"/>
    </row>
    <row r="295" spans="1:27" ht="15">
      <c r="A295" s="682"/>
      <c r="B295" s="683"/>
      <c r="C295" s="684"/>
      <c r="D295" s="684"/>
      <c r="E295" s="684"/>
      <c r="F295" s="683"/>
      <c r="G295" s="867"/>
      <c r="H295" s="868"/>
      <c r="I295" s="682"/>
      <c r="J295" s="682"/>
      <c r="K295" s="682"/>
      <c r="L295" s="682"/>
      <c r="M295" s="682"/>
      <c r="N295" s="682"/>
      <c r="O295" s="682"/>
      <c r="P295" s="682"/>
      <c r="Q295" s="682"/>
      <c r="R295" s="682"/>
      <c r="S295" s="682"/>
      <c r="T295" s="682"/>
      <c r="U295" s="682"/>
      <c r="V295" s="682"/>
      <c r="W295" s="682"/>
      <c r="X295" s="682"/>
      <c r="Y295" s="682"/>
      <c r="Z295" s="682"/>
      <c r="AA295" s="682"/>
    </row>
    <row r="296" spans="1:27" ht="15">
      <c r="A296" s="682"/>
      <c r="B296" s="683"/>
      <c r="C296" s="684"/>
      <c r="D296" s="684"/>
      <c r="E296" s="684"/>
      <c r="F296" s="683"/>
      <c r="G296" s="867"/>
      <c r="H296" s="868"/>
      <c r="I296" s="682"/>
      <c r="J296" s="682"/>
      <c r="K296" s="682"/>
      <c r="L296" s="682"/>
      <c r="M296" s="682"/>
      <c r="N296" s="682"/>
      <c r="O296" s="682"/>
      <c r="P296" s="682"/>
      <c r="Q296" s="682"/>
      <c r="R296" s="682"/>
      <c r="S296" s="682"/>
      <c r="T296" s="682"/>
      <c r="U296" s="682"/>
      <c r="V296" s="682"/>
      <c r="W296" s="682"/>
      <c r="X296" s="682"/>
      <c r="Y296" s="682"/>
      <c r="Z296" s="682"/>
      <c r="AA296" s="682"/>
    </row>
    <row r="297" spans="1:27" ht="15">
      <c r="A297" s="682"/>
      <c r="B297" s="683"/>
      <c r="C297" s="684"/>
      <c r="D297" s="684"/>
      <c r="E297" s="684"/>
      <c r="F297" s="683"/>
      <c r="G297" s="867"/>
      <c r="H297" s="868"/>
      <c r="I297" s="682"/>
      <c r="J297" s="682"/>
      <c r="K297" s="682"/>
      <c r="L297" s="682"/>
      <c r="M297" s="682"/>
      <c r="N297" s="682"/>
      <c r="O297" s="682"/>
      <c r="P297" s="682"/>
      <c r="Q297" s="682"/>
      <c r="R297" s="682"/>
      <c r="S297" s="682"/>
      <c r="T297" s="682"/>
      <c r="U297" s="682"/>
      <c r="V297" s="682"/>
      <c r="W297" s="682"/>
      <c r="X297" s="682"/>
      <c r="Y297" s="682"/>
      <c r="Z297" s="682"/>
      <c r="AA297" s="682"/>
    </row>
    <row r="298" spans="1:27" ht="15">
      <c r="A298" s="682"/>
      <c r="B298" s="683"/>
      <c r="C298" s="684"/>
      <c r="D298" s="684"/>
      <c r="E298" s="684"/>
      <c r="F298" s="683"/>
      <c r="G298" s="867"/>
      <c r="H298" s="868"/>
      <c r="I298" s="682"/>
      <c r="J298" s="682"/>
      <c r="K298" s="682"/>
      <c r="L298" s="682"/>
      <c r="M298" s="682"/>
      <c r="N298" s="682"/>
      <c r="O298" s="682"/>
      <c r="P298" s="682"/>
      <c r="Q298" s="682"/>
      <c r="R298" s="682"/>
      <c r="S298" s="682"/>
      <c r="T298" s="682"/>
      <c r="U298" s="682"/>
      <c r="V298" s="682"/>
      <c r="W298" s="682"/>
      <c r="X298" s="682"/>
      <c r="Y298" s="682"/>
      <c r="Z298" s="682"/>
      <c r="AA298" s="682"/>
    </row>
    <row r="299" spans="1:27" ht="15">
      <c r="A299" s="682"/>
      <c r="B299" s="683"/>
      <c r="C299" s="684"/>
      <c r="D299" s="684"/>
      <c r="E299" s="684"/>
      <c r="F299" s="683"/>
      <c r="G299" s="867"/>
      <c r="H299" s="868"/>
      <c r="I299" s="682"/>
      <c r="J299" s="682"/>
      <c r="K299" s="682"/>
      <c r="L299" s="682"/>
      <c r="M299" s="682"/>
      <c r="N299" s="682"/>
      <c r="O299" s="682"/>
      <c r="P299" s="682"/>
      <c r="Q299" s="682"/>
      <c r="R299" s="682"/>
      <c r="S299" s="682"/>
      <c r="T299" s="682"/>
      <c r="U299" s="682"/>
      <c r="V299" s="682"/>
      <c r="W299" s="682"/>
      <c r="X299" s="682"/>
      <c r="Y299" s="682"/>
      <c r="Z299" s="682"/>
      <c r="AA299" s="682"/>
    </row>
    <row r="300" spans="1:27" ht="15">
      <c r="A300" s="682"/>
      <c r="B300" s="683"/>
      <c r="C300" s="684"/>
      <c r="D300" s="684"/>
      <c r="E300" s="684"/>
      <c r="F300" s="683"/>
      <c r="G300" s="867"/>
      <c r="H300" s="868"/>
      <c r="I300" s="682"/>
      <c r="J300" s="682"/>
      <c r="K300" s="682"/>
      <c r="L300" s="682"/>
      <c r="M300" s="682"/>
      <c r="N300" s="682"/>
      <c r="O300" s="682"/>
      <c r="P300" s="682"/>
      <c r="Q300" s="682"/>
      <c r="R300" s="682"/>
      <c r="S300" s="682"/>
      <c r="T300" s="682"/>
      <c r="U300" s="682"/>
      <c r="V300" s="682"/>
      <c r="W300" s="682"/>
      <c r="X300" s="682"/>
      <c r="Y300" s="682"/>
      <c r="Z300" s="682"/>
      <c r="AA300" s="682"/>
    </row>
    <row r="301" spans="1:27" ht="15">
      <c r="A301" s="682"/>
      <c r="B301" s="683"/>
      <c r="C301" s="684"/>
      <c r="D301" s="684"/>
      <c r="E301" s="684"/>
      <c r="F301" s="683"/>
      <c r="G301" s="867"/>
      <c r="H301" s="868"/>
      <c r="I301" s="682"/>
      <c r="J301" s="682"/>
      <c r="K301" s="682"/>
      <c r="L301" s="682"/>
      <c r="M301" s="682"/>
      <c r="N301" s="682"/>
      <c r="O301" s="682"/>
      <c r="P301" s="682"/>
      <c r="Q301" s="682"/>
      <c r="R301" s="682"/>
      <c r="S301" s="682"/>
      <c r="T301" s="682"/>
      <c r="U301" s="682"/>
      <c r="V301" s="682"/>
      <c r="W301" s="682"/>
      <c r="X301" s="682"/>
      <c r="Y301" s="682"/>
      <c r="Z301" s="682"/>
      <c r="AA301" s="682"/>
    </row>
    <row r="302" spans="1:27" ht="15">
      <c r="A302" s="682"/>
      <c r="B302" s="683"/>
      <c r="C302" s="684"/>
      <c r="D302" s="684"/>
      <c r="E302" s="684"/>
      <c r="F302" s="683"/>
      <c r="G302" s="867"/>
      <c r="H302" s="868"/>
      <c r="I302" s="682"/>
      <c r="J302" s="682"/>
      <c r="K302" s="682"/>
      <c r="L302" s="682"/>
      <c r="M302" s="682"/>
      <c r="N302" s="682"/>
      <c r="O302" s="682"/>
      <c r="P302" s="682"/>
      <c r="Q302" s="682"/>
      <c r="R302" s="682"/>
      <c r="S302" s="682"/>
      <c r="T302" s="682"/>
      <c r="U302" s="682"/>
      <c r="V302" s="682"/>
      <c r="W302" s="682"/>
      <c r="X302" s="682"/>
      <c r="Y302" s="682"/>
      <c r="Z302" s="682"/>
      <c r="AA302" s="682"/>
    </row>
    <row r="303" spans="1:27" ht="15">
      <c r="A303" s="682"/>
      <c r="B303" s="683"/>
      <c r="C303" s="684"/>
      <c r="D303" s="684"/>
      <c r="E303" s="684"/>
      <c r="F303" s="683"/>
      <c r="G303" s="867"/>
      <c r="H303" s="868"/>
      <c r="I303" s="682"/>
      <c r="J303" s="682"/>
      <c r="K303" s="682"/>
      <c r="L303" s="682"/>
      <c r="M303" s="682"/>
      <c r="N303" s="682"/>
      <c r="O303" s="682"/>
      <c r="P303" s="682"/>
      <c r="Q303" s="682"/>
      <c r="R303" s="682"/>
      <c r="S303" s="682"/>
      <c r="T303" s="682"/>
      <c r="U303" s="682"/>
      <c r="V303" s="682"/>
      <c r="W303" s="682"/>
      <c r="X303" s="682"/>
      <c r="Y303" s="682"/>
      <c r="Z303" s="682"/>
      <c r="AA303" s="682"/>
    </row>
    <row r="304" spans="1:27" ht="15">
      <c r="A304" s="682"/>
      <c r="B304" s="683"/>
      <c r="C304" s="684"/>
      <c r="D304" s="684"/>
      <c r="E304" s="684"/>
      <c r="F304" s="683"/>
      <c r="G304" s="867"/>
      <c r="H304" s="868"/>
      <c r="I304" s="682"/>
      <c r="J304" s="682"/>
      <c r="K304" s="682"/>
      <c r="L304" s="682"/>
      <c r="M304" s="682"/>
      <c r="N304" s="682"/>
      <c r="O304" s="682"/>
      <c r="P304" s="682"/>
      <c r="Q304" s="682"/>
      <c r="R304" s="682"/>
      <c r="S304" s="682"/>
      <c r="T304" s="682"/>
      <c r="U304" s="682"/>
      <c r="V304" s="682"/>
      <c r="W304" s="682"/>
      <c r="X304" s="682"/>
      <c r="Y304" s="682"/>
      <c r="Z304" s="682"/>
      <c r="AA304" s="682"/>
    </row>
    <row r="305" spans="1:27" ht="15">
      <c r="A305" s="682"/>
      <c r="B305" s="683"/>
      <c r="C305" s="684"/>
      <c r="D305" s="684"/>
      <c r="E305" s="684"/>
      <c r="F305" s="683"/>
      <c r="G305" s="867"/>
      <c r="H305" s="868"/>
      <c r="I305" s="682"/>
      <c r="J305" s="682"/>
      <c r="K305" s="682"/>
      <c r="L305" s="682"/>
      <c r="M305" s="682"/>
      <c r="N305" s="682"/>
      <c r="O305" s="682"/>
      <c r="P305" s="682"/>
      <c r="Q305" s="682"/>
      <c r="R305" s="682"/>
      <c r="S305" s="682"/>
      <c r="T305" s="682"/>
      <c r="U305" s="682"/>
      <c r="V305" s="682"/>
      <c r="W305" s="682"/>
      <c r="X305" s="682"/>
      <c r="Y305" s="682"/>
      <c r="Z305" s="682"/>
      <c r="AA305" s="682"/>
    </row>
    <row r="306" spans="1:27" ht="15">
      <c r="A306" s="682"/>
      <c r="B306" s="683"/>
      <c r="C306" s="684"/>
      <c r="D306" s="684"/>
      <c r="E306" s="684"/>
      <c r="F306" s="683"/>
      <c r="G306" s="867"/>
      <c r="H306" s="868"/>
      <c r="I306" s="682"/>
      <c r="J306" s="682"/>
      <c r="K306" s="682"/>
      <c r="L306" s="682"/>
      <c r="M306" s="682"/>
      <c r="N306" s="682"/>
      <c r="O306" s="682"/>
      <c r="P306" s="682"/>
      <c r="Q306" s="682"/>
      <c r="R306" s="682"/>
      <c r="S306" s="682"/>
      <c r="T306" s="682"/>
      <c r="U306" s="682"/>
      <c r="V306" s="682"/>
      <c r="W306" s="682"/>
      <c r="X306" s="682"/>
      <c r="Y306" s="682"/>
      <c r="Z306" s="682"/>
      <c r="AA306" s="682"/>
    </row>
    <row r="307" spans="1:27" ht="15">
      <c r="A307" s="682"/>
      <c r="B307" s="683"/>
      <c r="C307" s="684"/>
      <c r="D307" s="684"/>
      <c r="E307" s="684"/>
      <c r="F307" s="683"/>
      <c r="G307" s="867"/>
      <c r="H307" s="868"/>
      <c r="I307" s="682"/>
      <c r="J307" s="682"/>
      <c r="K307" s="682"/>
      <c r="L307" s="682"/>
      <c r="M307" s="682"/>
      <c r="N307" s="682"/>
      <c r="O307" s="682"/>
      <c r="P307" s="682"/>
      <c r="Q307" s="682"/>
      <c r="R307" s="682"/>
      <c r="S307" s="682"/>
      <c r="T307" s="682"/>
      <c r="U307" s="682"/>
      <c r="V307" s="682"/>
      <c r="W307" s="682"/>
      <c r="X307" s="682"/>
      <c r="Y307" s="682"/>
      <c r="Z307" s="682"/>
      <c r="AA307" s="682"/>
    </row>
    <row r="308" spans="1:27" ht="15">
      <c r="A308" s="682"/>
      <c r="B308" s="683"/>
      <c r="C308" s="684"/>
      <c r="D308" s="684"/>
      <c r="E308" s="684"/>
      <c r="F308" s="683"/>
      <c r="G308" s="867"/>
      <c r="H308" s="868"/>
      <c r="I308" s="682"/>
      <c r="J308" s="682"/>
      <c r="K308" s="682"/>
      <c r="L308" s="682"/>
      <c r="M308" s="682"/>
      <c r="N308" s="682"/>
      <c r="O308" s="682"/>
      <c r="P308" s="682"/>
      <c r="Q308" s="682"/>
      <c r="R308" s="682"/>
      <c r="S308" s="682"/>
      <c r="T308" s="682"/>
      <c r="U308" s="682"/>
      <c r="V308" s="682"/>
      <c r="W308" s="682"/>
      <c r="X308" s="682"/>
      <c r="Y308" s="682"/>
      <c r="Z308" s="682"/>
      <c r="AA308" s="682"/>
    </row>
    <row r="309" spans="1:27" ht="15">
      <c r="A309" s="682"/>
      <c r="B309" s="683"/>
      <c r="C309" s="684"/>
      <c r="D309" s="684"/>
      <c r="E309" s="684"/>
      <c r="F309" s="683"/>
      <c r="G309" s="867"/>
      <c r="H309" s="868"/>
      <c r="I309" s="682"/>
      <c r="J309" s="682"/>
      <c r="K309" s="682"/>
      <c r="L309" s="682"/>
      <c r="M309" s="682"/>
      <c r="N309" s="682"/>
      <c r="O309" s="682"/>
      <c r="P309" s="682"/>
      <c r="Q309" s="682"/>
      <c r="R309" s="682"/>
      <c r="S309" s="682"/>
      <c r="T309" s="682"/>
      <c r="U309" s="682"/>
      <c r="V309" s="682"/>
      <c r="W309" s="682"/>
      <c r="X309" s="682"/>
      <c r="Y309" s="682"/>
      <c r="Z309" s="682"/>
      <c r="AA309" s="682"/>
    </row>
    <row r="310" spans="1:27" ht="15">
      <c r="A310" s="682"/>
      <c r="B310" s="683"/>
      <c r="C310" s="684"/>
      <c r="D310" s="684"/>
      <c r="E310" s="684"/>
      <c r="F310" s="683"/>
      <c r="G310" s="867"/>
      <c r="H310" s="868"/>
      <c r="I310" s="682"/>
      <c r="J310" s="682"/>
      <c r="K310" s="682"/>
      <c r="L310" s="682"/>
      <c r="M310" s="682"/>
      <c r="N310" s="682"/>
      <c r="O310" s="682"/>
      <c r="P310" s="682"/>
      <c r="Q310" s="682"/>
      <c r="R310" s="682"/>
      <c r="S310" s="682"/>
      <c r="T310" s="682"/>
      <c r="U310" s="682"/>
      <c r="V310" s="682"/>
      <c r="W310" s="682"/>
      <c r="X310" s="682"/>
      <c r="Y310" s="682"/>
      <c r="Z310" s="682"/>
      <c r="AA310" s="682"/>
    </row>
    <row r="311" spans="1:27" ht="15">
      <c r="A311" s="682"/>
      <c r="B311" s="683"/>
      <c r="C311" s="684"/>
      <c r="D311" s="684"/>
      <c r="E311" s="684"/>
      <c r="F311" s="683"/>
      <c r="G311" s="867"/>
      <c r="H311" s="868"/>
      <c r="I311" s="682"/>
      <c r="J311" s="682"/>
      <c r="K311" s="682"/>
      <c r="L311" s="682"/>
      <c r="M311" s="682"/>
      <c r="N311" s="682"/>
      <c r="O311" s="682"/>
      <c r="P311" s="682"/>
      <c r="Q311" s="682"/>
      <c r="R311" s="682"/>
      <c r="S311" s="682"/>
      <c r="T311" s="682"/>
      <c r="U311" s="682"/>
      <c r="V311" s="682"/>
      <c r="W311" s="682"/>
      <c r="X311" s="682"/>
      <c r="Y311" s="682"/>
      <c r="Z311" s="682"/>
      <c r="AA311" s="682"/>
    </row>
    <row r="312" spans="1:27" ht="15">
      <c r="A312" s="682"/>
      <c r="B312" s="683"/>
      <c r="C312" s="684"/>
      <c r="D312" s="684"/>
      <c r="E312" s="684"/>
      <c r="F312" s="683"/>
      <c r="G312" s="867"/>
      <c r="H312" s="868"/>
      <c r="I312" s="682"/>
      <c r="J312" s="682"/>
      <c r="K312" s="682"/>
      <c r="L312" s="682"/>
      <c r="M312" s="682"/>
      <c r="N312" s="682"/>
      <c r="O312" s="682"/>
      <c r="P312" s="682"/>
      <c r="Q312" s="682"/>
      <c r="R312" s="682"/>
      <c r="S312" s="682"/>
      <c r="T312" s="682"/>
      <c r="U312" s="682"/>
      <c r="V312" s="682"/>
      <c r="W312" s="682"/>
      <c r="X312" s="682"/>
      <c r="Y312" s="682"/>
      <c r="Z312" s="682"/>
      <c r="AA312" s="682"/>
    </row>
    <row r="313" spans="1:27" ht="15">
      <c r="A313" s="682"/>
      <c r="B313" s="683"/>
      <c r="C313" s="684"/>
      <c r="D313" s="684"/>
      <c r="E313" s="684"/>
      <c r="F313" s="683"/>
      <c r="G313" s="867"/>
      <c r="H313" s="868"/>
      <c r="I313" s="682"/>
      <c r="J313" s="682"/>
      <c r="K313" s="682"/>
      <c r="L313" s="682"/>
      <c r="M313" s="682"/>
      <c r="N313" s="682"/>
      <c r="O313" s="682"/>
      <c r="P313" s="682"/>
      <c r="Q313" s="682"/>
      <c r="R313" s="682"/>
      <c r="S313" s="682"/>
      <c r="T313" s="682"/>
      <c r="U313" s="682"/>
      <c r="V313" s="682"/>
      <c r="W313" s="682"/>
      <c r="X313" s="682"/>
      <c r="Y313" s="682"/>
      <c r="Z313" s="682"/>
      <c r="AA313" s="682"/>
    </row>
    <row r="314" spans="1:27" ht="15">
      <c r="A314" s="682"/>
      <c r="B314" s="683"/>
      <c r="C314" s="684"/>
      <c r="D314" s="684"/>
      <c r="E314" s="684"/>
      <c r="F314" s="683"/>
      <c r="G314" s="867"/>
      <c r="H314" s="868"/>
      <c r="I314" s="682"/>
      <c r="J314" s="682"/>
      <c r="K314" s="682"/>
      <c r="L314" s="682"/>
      <c r="M314" s="682"/>
      <c r="N314" s="682"/>
      <c r="O314" s="682"/>
      <c r="P314" s="682"/>
      <c r="Q314" s="682"/>
      <c r="R314" s="682"/>
      <c r="S314" s="682"/>
      <c r="T314" s="682"/>
      <c r="U314" s="682"/>
      <c r="V314" s="682"/>
      <c r="W314" s="682"/>
      <c r="X314" s="682"/>
      <c r="Y314" s="682"/>
      <c r="Z314" s="682"/>
      <c r="AA314" s="682"/>
    </row>
    <row r="315" spans="1:27" ht="15">
      <c r="A315" s="682"/>
      <c r="B315" s="683"/>
      <c r="C315" s="684"/>
      <c r="D315" s="684"/>
      <c r="E315" s="684"/>
      <c r="F315" s="683"/>
      <c r="G315" s="867"/>
      <c r="H315" s="868"/>
      <c r="I315" s="682"/>
      <c r="J315" s="682"/>
      <c r="K315" s="682"/>
      <c r="L315" s="682"/>
      <c r="M315" s="682"/>
      <c r="N315" s="682"/>
      <c r="O315" s="682"/>
      <c r="P315" s="682"/>
      <c r="Q315" s="682"/>
      <c r="R315" s="682"/>
      <c r="S315" s="682"/>
      <c r="T315" s="682"/>
      <c r="U315" s="682"/>
      <c r="V315" s="682"/>
      <c r="W315" s="682"/>
      <c r="X315" s="682"/>
      <c r="Y315" s="682"/>
      <c r="Z315" s="682"/>
      <c r="AA315" s="682"/>
    </row>
    <row r="316" spans="1:27" ht="15">
      <c r="A316" s="682"/>
      <c r="B316" s="683"/>
      <c r="C316" s="684"/>
      <c r="D316" s="684"/>
      <c r="E316" s="684"/>
      <c r="F316" s="683"/>
      <c r="G316" s="867"/>
      <c r="H316" s="868"/>
      <c r="I316" s="682"/>
      <c r="J316" s="682"/>
      <c r="K316" s="682"/>
      <c r="L316" s="682"/>
      <c r="M316" s="682"/>
      <c r="N316" s="682"/>
      <c r="O316" s="682"/>
      <c r="P316" s="682"/>
      <c r="Q316" s="682"/>
      <c r="R316" s="682"/>
      <c r="S316" s="682"/>
      <c r="T316" s="682"/>
      <c r="U316" s="682"/>
      <c r="V316" s="682"/>
      <c r="W316" s="682"/>
      <c r="X316" s="682"/>
      <c r="Y316" s="682"/>
      <c r="Z316" s="682"/>
      <c r="AA316" s="682"/>
    </row>
    <row r="317" spans="1:27" ht="15">
      <c r="A317" s="682"/>
      <c r="B317" s="683"/>
      <c r="C317" s="684"/>
      <c r="D317" s="684"/>
      <c r="E317" s="684"/>
      <c r="F317" s="683"/>
      <c r="G317" s="867"/>
      <c r="H317" s="868"/>
      <c r="I317" s="682"/>
      <c r="J317" s="682"/>
      <c r="K317" s="682"/>
      <c r="L317" s="682"/>
      <c r="M317" s="682"/>
      <c r="N317" s="682"/>
      <c r="O317" s="682"/>
      <c r="P317" s="682"/>
      <c r="Q317" s="682"/>
      <c r="R317" s="682"/>
      <c r="S317" s="682"/>
      <c r="T317" s="682"/>
      <c r="U317" s="682"/>
      <c r="V317" s="682"/>
      <c r="W317" s="682"/>
      <c r="X317" s="682"/>
      <c r="Y317" s="682"/>
      <c r="Z317" s="682"/>
      <c r="AA317" s="682"/>
    </row>
    <row r="318" spans="1:27" ht="15">
      <c r="A318" s="682"/>
      <c r="B318" s="683"/>
      <c r="C318" s="684"/>
      <c r="D318" s="684"/>
      <c r="E318" s="684"/>
      <c r="F318" s="683"/>
      <c r="G318" s="867"/>
      <c r="H318" s="868"/>
      <c r="I318" s="682"/>
      <c r="J318" s="682"/>
      <c r="K318" s="682"/>
      <c r="L318" s="682"/>
      <c r="M318" s="682"/>
      <c r="N318" s="682"/>
      <c r="O318" s="682"/>
      <c r="P318" s="682"/>
      <c r="Q318" s="682"/>
      <c r="R318" s="682"/>
      <c r="S318" s="682"/>
      <c r="T318" s="682"/>
      <c r="U318" s="682"/>
      <c r="V318" s="682"/>
      <c r="W318" s="682"/>
      <c r="X318" s="682"/>
      <c r="Y318" s="682"/>
      <c r="Z318" s="682"/>
      <c r="AA318" s="682"/>
    </row>
    <row r="319" spans="1:27" ht="15">
      <c r="A319" s="682"/>
      <c r="B319" s="683"/>
      <c r="C319" s="684"/>
      <c r="D319" s="684"/>
      <c r="E319" s="684"/>
      <c r="F319" s="683"/>
      <c r="G319" s="867"/>
      <c r="H319" s="868"/>
      <c r="I319" s="682"/>
      <c r="J319" s="682"/>
      <c r="K319" s="682"/>
      <c r="L319" s="682"/>
      <c r="M319" s="682"/>
      <c r="N319" s="682"/>
      <c r="O319" s="682"/>
      <c r="P319" s="682"/>
      <c r="Q319" s="682"/>
      <c r="R319" s="682"/>
      <c r="S319" s="682"/>
      <c r="T319" s="682"/>
      <c r="U319" s="682"/>
      <c r="V319" s="682"/>
      <c r="W319" s="682"/>
      <c r="X319" s="682"/>
      <c r="Y319" s="682"/>
      <c r="Z319" s="682"/>
      <c r="AA319" s="682"/>
    </row>
    <row r="320" spans="1:27" ht="15">
      <c r="A320" s="682"/>
      <c r="B320" s="683"/>
      <c r="C320" s="684"/>
      <c r="D320" s="684"/>
      <c r="E320" s="684"/>
      <c r="F320" s="683"/>
      <c r="G320" s="867"/>
      <c r="H320" s="868"/>
      <c r="I320" s="682"/>
      <c r="J320" s="682"/>
      <c r="K320" s="682"/>
      <c r="L320" s="682"/>
      <c r="M320" s="682"/>
      <c r="N320" s="682"/>
      <c r="O320" s="682"/>
      <c r="P320" s="682"/>
      <c r="Q320" s="682"/>
      <c r="R320" s="682"/>
      <c r="S320" s="682"/>
      <c r="T320" s="682"/>
      <c r="U320" s="682"/>
      <c r="V320" s="682"/>
      <c r="W320" s="682"/>
      <c r="X320" s="682"/>
      <c r="Y320" s="682"/>
      <c r="Z320" s="682"/>
      <c r="AA320" s="682"/>
    </row>
    <row r="321" spans="1:27" ht="15">
      <c r="A321" s="682"/>
      <c r="B321" s="683"/>
      <c r="C321" s="684"/>
      <c r="D321" s="684"/>
      <c r="E321" s="684"/>
      <c r="F321" s="683"/>
      <c r="G321" s="867"/>
      <c r="H321" s="868"/>
      <c r="I321" s="682"/>
      <c r="J321" s="682"/>
      <c r="K321" s="682"/>
      <c r="L321" s="682"/>
      <c r="M321" s="682"/>
      <c r="N321" s="682"/>
      <c r="O321" s="682"/>
      <c r="P321" s="682"/>
      <c r="Q321" s="682"/>
      <c r="R321" s="682"/>
      <c r="S321" s="682"/>
      <c r="T321" s="682"/>
      <c r="U321" s="682"/>
      <c r="V321" s="682"/>
      <c r="W321" s="682"/>
      <c r="X321" s="682"/>
      <c r="Y321" s="682"/>
      <c r="Z321" s="682"/>
      <c r="AA321" s="682"/>
    </row>
    <row r="322" spans="1:27" ht="15">
      <c r="A322" s="682"/>
      <c r="B322" s="683"/>
      <c r="C322" s="684"/>
      <c r="D322" s="684"/>
      <c r="E322" s="684"/>
      <c r="F322" s="683"/>
      <c r="G322" s="867"/>
      <c r="H322" s="868"/>
      <c r="I322" s="682"/>
      <c r="J322" s="682"/>
      <c r="K322" s="682"/>
      <c r="L322" s="682"/>
      <c r="M322" s="682"/>
      <c r="N322" s="682"/>
      <c r="O322" s="682"/>
      <c r="P322" s="682"/>
      <c r="Q322" s="682"/>
      <c r="R322" s="682"/>
      <c r="S322" s="682"/>
      <c r="T322" s="682"/>
      <c r="U322" s="682"/>
      <c r="V322" s="682"/>
      <c r="W322" s="682"/>
      <c r="X322" s="682"/>
      <c r="Y322" s="682"/>
      <c r="Z322" s="682"/>
      <c r="AA322" s="682"/>
    </row>
    <row r="323" spans="1:27" ht="15">
      <c r="A323" s="682"/>
      <c r="B323" s="683"/>
      <c r="C323" s="684"/>
      <c r="D323" s="684"/>
      <c r="E323" s="684"/>
      <c r="F323" s="683"/>
      <c r="G323" s="867"/>
      <c r="H323" s="868"/>
      <c r="I323" s="682"/>
      <c r="J323" s="682"/>
      <c r="K323" s="682"/>
      <c r="L323" s="682"/>
      <c r="M323" s="682"/>
      <c r="N323" s="682"/>
      <c r="O323" s="682"/>
      <c r="P323" s="682"/>
      <c r="Q323" s="682"/>
      <c r="R323" s="682"/>
      <c r="S323" s="682"/>
      <c r="T323" s="682"/>
      <c r="U323" s="682"/>
      <c r="V323" s="682"/>
      <c r="W323" s="682"/>
      <c r="X323" s="682"/>
      <c r="Y323" s="682"/>
      <c r="Z323" s="682"/>
      <c r="AA323" s="682"/>
    </row>
    <row r="324" spans="1:27" ht="15">
      <c r="A324" s="682"/>
      <c r="B324" s="683"/>
      <c r="C324" s="684"/>
      <c r="D324" s="684"/>
      <c r="E324" s="684"/>
      <c r="F324" s="683"/>
      <c r="G324" s="867"/>
      <c r="H324" s="868"/>
      <c r="I324" s="682"/>
      <c r="J324" s="682"/>
      <c r="K324" s="682"/>
      <c r="L324" s="682"/>
      <c r="M324" s="682"/>
      <c r="N324" s="682"/>
      <c r="O324" s="682"/>
      <c r="P324" s="682"/>
      <c r="Q324" s="682"/>
      <c r="R324" s="682"/>
      <c r="S324" s="682"/>
      <c r="T324" s="682"/>
      <c r="U324" s="682"/>
      <c r="V324" s="682"/>
      <c r="W324" s="682"/>
      <c r="X324" s="682"/>
      <c r="Y324" s="682"/>
      <c r="Z324" s="682"/>
      <c r="AA324" s="682"/>
    </row>
    <row r="325" spans="1:27" ht="15">
      <c r="A325" s="682"/>
      <c r="B325" s="683"/>
      <c r="C325" s="684"/>
      <c r="D325" s="684"/>
      <c r="E325" s="684"/>
      <c r="F325" s="683"/>
      <c r="G325" s="867"/>
      <c r="H325" s="868"/>
      <c r="I325" s="682"/>
      <c r="J325" s="682"/>
      <c r="K325" s="682"/>
      <c r="L325" s="682"/>
      <c r="M325" s="682"/>
      <c r="N325" s="682"/>
      <c r="O325" s="682"/>
      <c r="P325" s="682"/>
      <c r="Q325" s="682"/>
      <c r="R325" s="682"/>
      <c r="S325" s="682"/>
      <c r="T325" s="682"/>
      <c r="U325" s="682"/>
      <c r="V325" s="682"/>
      <c r="W325" s="682"/>
      <c r="X325" s="682"/>
      <c r="Y325" s="682"/>
      <c r="Z325" s="682"/>
      <c r="AA325" s="682"/>
    </row>
    <row r="326" spans="1:27" ht="15">
      <c r="A326" s="682"/>
      <c r="B326" s="683"/>
      <c r="C326" s="684"/>
      <c r="D326" s="684"/>
      <c r="E326" s="684"/>
      <c r="F326" s="683"/>
      <c r="G326" s="867"/>
      <c r="H326" s="868"/>
      <c r="I326" s="682"/>
      <c r="J326" s="682"/>
      <c r="K326" s="682"/>
      <c r="L326" s="682"/>
      <c r="M326" s="682"/>
      <c r="N326" s="682"/>
      <c r="O326" s="682"/>
      <c r="P326" s="682"/>
      <c r="Q326" s="682"/>
      <c r="R326" s="682"/>
      <c r="S326" s="682"/>
      <c r="T326" s="682"/>
      <c r="U326" s="682"/>
      <c r="V326" s="682"/>
      <c r="W326" s="682"/>
      <c r="X326" s="682"/>
      <c r="Y326" s="682"/>
      <c r="Z326" s="682"/>
      <c r="AA326" s="682"/>
    </row>
    <row r="327" spans="1:27" ht="15">
      <c r="A327" s="682"/>
      <c r="B327" s="683"/>
      <c r="C327" s="684"/>
      <c r="D327" s="684"/>
      <c r="E327" s="684"/>
      <c r="F327" s="683"/>
      <c r="G327" s="867"/>
      <c r="H327" s="868"/>
      <c r="I327" s="682"/>
      <c r="J327" s="682"/>
      <c r="K327" s="682"/>
      <c r="L327" s="682"/>
      <c r="M327" s="682"/>
      <c r="N327" s="682"/>
      <c r="O327" s="682"/>
      <c r="P327" s="682"/>
      <c r="Q327" s="682"/>
      <c r="R327" s="682"/>
      <c r="S327" s="682"/>
      <c r="T327" s="682"/>
      <c r="U327" s="682"/>
      <c r="V327" s="682"/>
      <c r="W327" s="682"/>
      <c r="X327" s="682"/>
      <c r="Y327" s="682"/>
      <c r="Z327" s="682"/>
      <c r="AA327" s="682"/>
    </row>
    <row r="328" spans="1:27" ht="15">
      <c r="A328" s="682"/>
      <c r="B328" s="683"/>
      <c r="C328" s="684"/>
      <c r="D328" s="684"/>
      <c r="E328" s="684"/>
      <c r="F328" s="683"/>
      <c r="G328" s="867"/>
      <c r="H328" s="868"/>
      <c r="I328" s="682"/>
      <c r="J328" s="682"/>
      <c r="K328" s="682"/>
      <c r="L328" s="682"/>
      <c r="M328" s="682"/>
      <c r="N328" s="682"/>
      <c r="O328" s="682"/>
      <c r="P328" s="682"/>
      <c r="Q328" s="682"/>
      <c r="R328" s="682"/>
      <c r="S328" s="682"/>
      <c r="T328" s="682"/>
      <c r="U328" s="682"/>
      <c r="V328" s="682"/>
      <c r="W328" s="682"/>
      <c r="X328" s="682"/>
      <c r="Y328" s="682"/>
      <c r="Z328" s="682"/>
      <c r="AA328" s="682"/>
    </row>
    <row r="329" spans="1:27" ht="15">
      <c r="A329" s="682"/>
      <c r="B329" s="683"/>
      <c r="C329" s="684"/>
      <c r="D329" s="684"/>
      <c r="E329" s="684"/>
      <c r="F329" s="683"/>
      <c r="G329" s="867"/>
      <c r="H329" s="868"/>
      <c r="I329" s="682"/>
      <c r="J329" s="682"/>
      <c r="K329" s="682"/>
      <c r="L329" s="682"/>
      <c r="M329" s="682"/>
      <c r="N329" s="682"/>
      <c r="O329" s="682"/>
      <c r="P329" s="682"/>
      <c r="Q329" s="682"/>
      <c r="R329" s="682"/>
      <c r="S329" s="682"/>
      <c r="T329" s="682"/>
      <c r="U329" s="682"/>
      <c r="V329" s="682"/>
      <c r="W329" s="682"/>
      <c r="X329" s="682"/>
      <c r="Y329" s="682"/>
      <c r="Z329" s="682"/>
      <c r="AA329" s="682"/>
    </row>
    <row r="330" spans="1:27" ht="15">
      <c r="A330" s="682"/>
      <c r="B330" s="683"/>
      <c r="C330" s="684"/>
      <c r="D330" s="684"/>
      <c r="E330" s="684"/>
      <c r="F330" s="683"/>
      <c r="G330" s="867"/>
      <c r="H330" s="868"/>
      <c r="I330" s="682"/>
      <c r="J330" s="682"/>
      <c r="K330" s="682"/>
      <c r="L330" s="682"/>
      <c r="M330" s="682"/>
      <c r="N330" s="682"/>
      <c r="O330" s="682"/>
      <c r="P330" s="682"/>
      <c r="Q330" s="682"/>
      <c r="R330" s="682"/>
      <c r="S330" s="682"/>
      <c r="T330" s="682"/>
      <c r="U330" s="682"/>
      <c r="V330" s="682"/>
      <c r="W330" s="682"/>
      <c r="X330" s="682"/>
      <c r="Y330" s="682"/>
      <c r="Z330" s="682"/>
      <c r="AA330" s="682"/>
    </row>
    <row r="331" spans="1:27" ht="15">
      <c r="A331" s="682"/>
      <c r="B331" s="683"/>
      <c r="C331" s="684"/>
      <c r="D331" s="684"/>
      <c r="E331" s="684"/>
      <c r="F331" s="683"/>
      <c r="G331" s="867"/>
      <c r="H331" s="868"/>
      <c r="I331" s="682"/>
      <c r="J331" s="682"/>
      <c r="K331" s="682"/>
      <c r="L331" s="682"/>
      <c r="M331" s="682"/>
      <c r="N331" s="682"/>
      <c r="O331" s="682"/>
      <c r="P331" s="682"/>
      <c r="Q331" s="682"/>
      <c r="R331" s="682"/>
      <c r="S331" s="682"/>
      <c r="T331" s="682"/>
      <c r="U331" s="682"/>
      <c r="V331" s="682"/>
      <c r="W331" s="682"/>
      <c r="X331" s="682"/>
      <c r="Y331" s="682"/>
      <c r="Z331" s="682"/>
      <c r="AA331" s="682"/>
    </row>
    <row r="332" spans="1:27" ht="15">
      <c r="A332" s="682"/>
      <c r="B332" s="683"/>
      <c r="C332" s="684"/>
      <c r="D332" s="684"/>
      <c r="E332" s="684"/>
      <c r="F332" s="683"/>
      <c r="G332" s="867"/>
      <c r="H332" s="868"/>
      <c r="I332" s="682"/>
      <c r="J332" s="682"/>
      <c r="K332" s="682"/>
      <c r="L332" s="682"/>
      <c r="M332" s="682"/>
      <c r="N332" s="682"/>
      <c r="O332" s="682"/>
      <c r="P332" s="682"/>
      <c r="Q332" s="682"/>
      <c r="R332" s="682"/>
      <c r="S332" s="682"/>
      <c r="T332" s="682"/>
      <c r="U332" s="682"/>
      <c r="V332" s="682"/>
      <c r="W332" s="682"/>
      <c r="X332" s="682"/>
      <c r="Y332" s="682"/>
      <c r="Z332" s="682"/>
      <c r="AA332" s="682"/>
    </row>
    <row r="333" spans="1:27" ht="15">
      <c r="A333" s="682"/>
      <c r="B333" s="683"/>
      <c r="C333" s="684"/>
      <c r="D333" s="684"/>
      <c r="E333" s="684"/>
      <c r="F333" s="683"/>
      <c r="G333" s="867"/>
      <c r="H333" s="868"/>
      <c r="I333" s="682"/>
      <c r="J333" s="682"/>
      <c r="K333" s="682"/>
      <c r="L333" s="682"/>
      <c r="M333" s="682"/>
      <c r="N333" s="682"/>
      <c r="O333" s="682"/>
      <c r="P333" s="682"/>
      <c r="Q333" s="682"/>
      <c r="R333" s="682"/>
      <c r="S333" s="682"/>
      <c r="T333" s="682"/>
      <c r="U333" s="682"/>
      <c r="V333" s="682"/>
      <c r="W333" s="682"/>
      <c r="X333" s="682"/>
      <c r="Y333" s="682"/>
      <c r="Z333" s="682"/>
      <c r="AA333" s="682"/>
    </row>
    <row r="334" spans="1:27" ht="15">
      <c r="A334" s="682"/>
      <c r="B334" s="683"/>
      <c r="C334" s="684"/>
      <c r="D334" s="684"/>
      <c r="E334" s="684"/>
      <c r="F334" s="683"/>
      <c r="G334" s="867"/>
      <c r="H334" s="868"/>
      <c r="I334" s="682"/>
      <c r="J334" s="682"/>
      <c r="K334" s="682"/>
      <c r="L334" s="682"/>
      <c r="M334" s="682"/>
      <c r="N334" s="682"/>
      <c r="O334" s="682"/>
      <c r="P334" s="682"/>
      <c r="Q334" s="682"/>
      <c r="R334" s="682"/>
      <c r="S334" s="682"/>
      <c r="T334" s="682"/>
      <c r="U334" s="682"/>
      <c r="V334" s="682"/>
      <c r="W334" s="682"/>
      <c r="X334" s="682"/>
      <c r="Y334" s="682"/>
      <c r="Z334" s="682"/>
      <c r="AA334" s="682"/>
    </row>
    <row r="335" spans="1:27" ht="15">
      <c r="A335" s="682"/>
      <c r="B335" s="683"/>
      <c r="C335" s="684"/>
      <c r="D335" s="684"/>
      <c r="E335" s="684"/>
      <c r="F335" s="683"/>
      <c r="G335" s="867"/>
      <c r="H335" s="868"/>
      <c r="I335" s="682"/>
      <c r="J335" s="682"/>
      <c r="K335" s="682"/>
      <c r="L335" s="682"/>
      <c r="M335" s="682"/>
      <c r="N335" s="682"/>
      <c r="O335" s="682"/>
      <c r="P335" s="682"/>
      <c r="Q335" s="682"/>
      <c r="R335" s="682"/>
      <c r="S335" s="682"/>
      <c r="T335" s="682"/>
      <c r="U335" s="682"/>
      <c r="V335" s="682"/>
      <c r="W335" s="682"/>
      <c r="X335" s="682"/>
      <c r="Y335" s="682"/>
      <c r="Z335" s="682"/>
      <c r="AA335" s="682"/>
    </row>
    <row r="336" spans="1:27" ht="15">
      <c r="A336" s="682"/>
      <c r="B336" s="683"/>
      <c r="C336" s="684"/>
      <c r="D336" s="684"/>
      <c r="E336" s="684"/>
      <c r="F336" s="683"/>
      <c r="G336" s="867"/>
      <c r="H336" s="868"/>
      <c r="I336" s="682"/>
      <c r="J336" s="682"/>
      <c r="K336" s="682"/>
      <c r="L336" s="682"/>
      <c r="M336" s="682"/>
      <c r="N336" s="682"/>
      <c r="O336" s="682"/>
      <c r="P336" s="682"/>
      <c r="Q336" s="682"/>
      <c r="R336" s="682"/>
      <c r="S336" s="682"/>
      <c r="T336" s="682"/>
      <c r="U336" s="682"/>
      <c r="V336" s="682"/>
      <c r="W336" s="682"/>
      <c r="X336" s="682"/>
      <c r="Y336" s="682"/>
      <c r="Z336" s="682"/>
      <c r="AA336" s="682"/>
    </row>
    <row r="337" spans="1:27" ht="15">
      <c r="A337" s="682"/>
      <c r="B337" s="683"/>
      <c r="C337" s="684"/>
      <c r="D337" s="684"/>
      <c r="E337" s="684"/>
      <c r="F337" s="683"/>
      <c r="G337" s="867"/>
      <c r="H337" s="868"/>
      <c r="I337" s="682"/>
      <c r="J337" s="682"/>
      <c r="K337" s="682"/>
      <c r="L337" s="682"/>
      <c r="M337" s="682"/>
      <c r="N337" s="682"/>
      <c r="O337" s="682"/>
      <c r="P337" s="682"/>
      <c r="Q337" s="682"/>
      <c r="R337" s="682"/>
      <c r="S337" s="682"/>
      <c r="T337" s="682"/>
      <c r="U337" s="682"/>
      <c r="V337" s="682"/>
      <c r="W337" s="682"/>
      <c r="X337" s="682"/>
      <c r="Y337" s="682"/>
      <c r="Z337" s="682"/>
      <c r="AA337" s="682"/>
    </row>
    <row r="338" spans="1:27" ht="15">
      <c r="A338" s="682"/>
      <c r="B338" s="683"/>
      <c r="C338" s="684"/>
      <c r="D338" s="684"/>
      <c r="E338" s="684"/>
      <c r="F338" s="683"/>
      <c r="G338" s="867"/>
      <c r="H338" s="868"/>
      <c r="I338" s="682"/>
      <c r="J338" s="682"/>
      <c r="K338" s="682"/>
      <c r="L338" s="682"/>
      <c r="M338" s="682"/>
      <c r="N338" s="682"/>
      <c r="O338" s="682"/>
      <c r="P338" s="682"/>
      <c r="Q338" s="682"/>
      <c r="R338" s="682"/>
      <c r="S338" s="682"/>
      <c r="T338" s="682"/>
      <c r="U338" s="682"/>
      <c r="V338" s="682"/>
      <c r="W338" s="682"/>
      <c r="X338" s="682"/>
      <c r="Y338" s="682"/>
      <c r="Z338" s="682"/>
      <c r="AA338" s="682"/>
    </row>
    <row r="339" spans="1:27" ht="15">
      <c r="A339" s="682"/>
      <c r="B339" s="683"/>
      <c r="C339" s="684"/>
      <c r="D339" s="684"/>
      <c r="E339" s="684"/>
      <c r="F339" s="683"/>
      <c r="G339" s="867"/>
      <c r="H339" s="868"/>
      <c r="I339" s="682"/>
      <c r="J339" s="682"/>
      <c r="K339" s="682"/>
      <c r="L339" s="682"/>
      <c r="M339" s="682"/>
      <c r="N339" s="682"/>
      <c r="O339" s="682"/>
      <c r="P339" s="682"/>
      <c r="Q339" s="682"/>
      <c r="R339" s="682"/>
      <c r="S339" s="682"/>
      <c r="T339" s="682"/>
      <c r="U339" s="682"/>
      <c r="V339" s="682"/>
      <c r="W339" s="682"/>
      <c r="X339" s="682"/>
      <c r="Y339" s="682"/>
      <c r="Z339" s="682"/>
      <c r="AA339" s="682"/>
    </row>
    <row r="340" spans="1:27" ht="15">
      <c r="A340" s="682"/>
      <c r="B340" s="683"/>
      <c r="C340" s="684"/>
      <c r="D340" s="684"/>
      <c r="E340" s="684"/>
      <c r="F340" s="683"/>
      <c r="G340" s="867"/>
      <c r="H340" s="868"/>
      <c r="I340" s="682"/>
      <c r="J340" s="682"/>
      <c r="K340" s="682"/>
      <c r="L340" s="682"/>
      <c r="M340" s="682"/>
      <c r="N340" s="682"/>
      <c r="O340" s="682"/>
      <c r="P340" s="682"/>
      <c r="Q340" s="682"/>
      <c r="R340" s="682"/>
      <c r="S340" s="682"/>
      <c r="T340" s="682"/>
      <c r="U340" s="682"/>
      <c r="V340" s="682"/>
      <c r="W340" s="682"/>
      <c r="X340" s="682"/>
      <c r="Y340" s="682"/>
      <c r="Z340" s="682"/>
      <c r="AA340" s="682"/>
    </row>
    <row r="341" spans="1:27" ht="15">
      <c r="A341" s="682"/>
      <c r="B341" s="683"/>
      <c r="C341" s="684"/>
      <c r="D341" s="684"/>
      <c r="E341" s="684"/>
      <c r="F341" s="683"/>
      <c r="G341" s="867"/>
      <c r="H341" s="868"/>
      <c r="I341" s="682"/>
      <c r="J341" s="682"/>
      <c r="K341" s="682"/>
      <c r="L341" s="682"/>
      <c r="M341" s="682"/>
      <c r="N341" s="682"/>
      <c r="O341" s="682"/>
      <c r="P341" s="682"/>
      <c r="Q341" s="682"/>
      <c r="R341" s="682"/>
      <c r="S341" s="682"/>
      <c r="T341" s="682"/>
      <c r="U341" s="682"/>
      <c r="V341" s="682"/>
      <c r="W341" s="682"/>
      <c r="X341" s="682"/>
      <c r="Y341" s="682"/>
      <c r="Z341" s="682"/>
      <c r="AA341" s="682"/>
    </row>
    <row r="342" spans="1:27" ht="15">
      <c r="A342" s="682"/>
      <c r="B342" s="683"/>
      <c r="C342" s="684"/>
      <c r="D342" s="684"/>
      <c r="E342" s="684"/>
      <c r="F342" s="683"/>
      <c r="G342" s="867"/>
      <c r="H342" s="868"/>
      <c r="I342" s="682"/>
      <c r="J342" s="682"/>
      <c r="K342" s="682"/>
      <c r="L342" s="682"/>
      <c r="M342" s="682"/>
      <c r="N342" s="682"/>
      <c r="O342" s="682"/>
      <c r="P342" s="682"/>
      <c r="Q342" s="682"/>
      <c r="R342" s="682"/>
      <c r="S342" s="682"/>
      <c r="T342" s="682"/>
      <c r="U342" s="682"/>
      <c r="V342" s="682"/>
      <c r="W342" s="682"/>
      <c r="X342" s="682"/>
      <c r="Y342" s="682"/>
      <c r="Z342" s="682"/>
      <c r="AA342" s="682"/>
    </row>
    <row r="343" spans="1:27" ht="15">
      <c r="A343" s="682"/>
      <c r="B343" s="683"/>
      <c r="C343" s="684"/>
      <c r="D343" s="684"/>
      <c r="E343" s="684"/>
      <c r="F343" s="683"/>
      <c r="G343" s="867"/>
      <c r="H343" s="868"/>
      <c r="I343" s="682"/>
      <c r="J343" s="682"/>
      <c r="K343" s="682"/>
      <c r="L343" s="682"/>
      <c r="M343" s="682"/>
      <c r="N343" s="682"/>
      <c r="O343" s="682"/>
      <c r="P343" s="682"/>
      <c r="Q343" s="682"/>
      <c r="R343" s="682"/>
      <c r="S343" s="682"/>
      <c r="T343" s="682"/>
      <c r="U343" s="682"/>
      <c r="V343" s="682"/>
      <c r="W343" s="682"/>
      <c r="X343" s="682"/>
      <c r="Y343" s="682"/>
      <c r="Z343" s="682"/>
      <c r="AA343" s="682"/>
    </row>
    <row r="344" spans="1:27" ht="15">
      <c r="A344" s="682"/>
      <c r="B344" s="683"/>
      <c r="C344" s="684"/>
      <c r="D344" s="684"/>
      <c r="E344" s="684"/>
      <c r="F344" s="683"/>
      <c r="G344" s="867"/>
      <c r="H344" s="868"/>
      <c r="I344" s="682"/>
      <c r="J344" s="682"/>
      <c r="K344" s="682"/>
      <c r="L344" s="682"/>
      <c r="M344" s="682"/>
      <c r="N344" s="682"/>
      <c r="O344" s="682"/>
      <c r="P344" s="682"/>
      <c r="Q344" s="682"/>
      <c r="R344" s="682"/>
      <c r="S344" s="682"/>
      <c r="T344" s="682"/>
      <c r="U344" s="682"/>
      <c r="V344" s="682"/>
      <c r="W344" s="682"/>
      <c r="X344" s="682"/>
      <c r="Y344" s="682"/>
      <c r="Z344" s="682"/>
      <c r="AA344" s="682"/>
    </row>
    <row r="345" spans="1:27" ht="15">
      <c r="A345" s="682"/>
      <c r="B345" s="683"/>
      <c r="C345" s="684"/>
      <c r="D345" s="684"/>
      <c r="E345" s="684"/>
      <c r="F345" s="683"/>
      <c r="G345" s="867"/>
      <c r="H345" s="868"/>
      <c r="I345" s="682"/>
      <c r="J345" s="682"/>
      <c r="K345" s="682"/>
      <c r="L345" s="682"/>
      <c r="M345" s="682"/>
      <c r="N345" s="682"/>
      <c r="O345" s="682"/>
      <c r="P345" s="682"/>
      <c r="Q345" s="682"/>
      <c r="R345" s="682"/>
      <c r="S345" s="682"/>
      <c r="T345" s="682"/>
      <c r="U345" s="682"/>
      <c r="V345" s="682"/>
      <c r="W345" s="682"/>
      <c r="X345" s="682"/>
      <c r="Y345" s="682"/>
      <c r="Z345" s="682"/>
      <c r="AA345" s="682"/>
    </row>
    <row r="346" spans="1:27" ht="15">
      <c r="A346" s="682"/>
      <c r="B346" s="683"/>
      <c r="C346" s="684"/>
      <c r="D346" s="684"/>
      <c r="E346" s="684"/>
      <c r="F346" s="683"/>
      <c r="G346" s="867"/>
      <c r="H346" s="868"/>
      <c r="I346" s="682"/>
      <c r="J346" s="682"/>
      <c r="K346" s="682"/>
      <c r="L346" s="682"/>
      <c r="M346" s="682"/>
      <c r="N346" s="682"/>
      <c r="O346" s="682"/>
      <c r="P346" s="682"/>
      <c r="Q346" s="682"/>
      <c r="R346" s="682"/>
      <c r="S346" s="682"/>
      <c r="T346" s="682"/>
      <c r="U346" s="682"/>
      <c r="V346" s="682"/>
      <c r="W346" s="682"/>
      <c r="X346" s="682"/>
      <c r="Y346" s="682"/>
      <c r="Z346" s="682"/>
      <c r="AA346" s="682"/>
    </row>
    <row r="347" spans="1:27" ht="15">
      <c r="A347" s="682"/>
      <c r="B347" s="683"/>
      <c r="C347" s="684"/>
      <c r="D347" s="684"/>
      <c r="E347" s="684"/>
      <c r="F347" s="683"/>
      <c r="G347" s="867"/>
      <c r="H347" s="868"/>
      <c r="I347" s="682"/>
      <c r="J347" s="682"/>
      <c r="K347" s="682"/>
      <c r="L347" s="682"/>
      <c r="M347" s="682"/>
      <c r="N347" s="682"/>
      <c r="O347" s="682"/>
      <c r="P347" s="682"/>
      <c r="Q347" s="682"/>
      <c r="R347" s="682"/>
      <c r="S347" s="682"/>
      <c r="T347" s="682"/>
      <c r="U347" s="682"/>
      <c r="V347" s="682"/>
      <c r="W347" s="682"/>
      <c r="X347" s="682"/>
      <c r="Y347" s="682"/>
      <c r="Z347" s="682"/>
      <c r="AA347" s="682"/>
    </row>
    <row r="348" spans="1:27" ht="15">
      <c r="A348" s="682"/>
      <c r="B348" s="683"/>
      <c r="C348" s="684"/>
      <c r="D348" s="684"/>
      <c r="E348" s="684"/>
      <c r="F348" s="683"/>
      <c r="G348" s="867"/>
      <c r="H348" s="868"/>
      <c r="I348" s="682"/>
      <c r="J348" s="682"/>
      <c r="K348" s="682"/>
      <c r="L348" s="682"/>
      <c r="M348" s="682"/>
      <c r="N348" s="682"/>
      <c r="O348" s="682"/>
      <c r="P348" s="682"/>
      <c r="Q348" s="682"/>
      <c r="R348" s="682"/>
      <c r="S348" s="682"/>
      <c r="T348" s="682"/>
      <c r="U348" s="682"/>
      <c r="V348" s="682"/>
      <c r="W348" s="682"/>
      <c r="X348" s="682"/>
      <c r="Y348" s="682"/>
      <c r="Z348" s="682"/>
      <c r="AA348" s="682"/>
    </row>
    <row r="349" spans="1:27" ht="15">
      <c r="A349" s="682"/>
      <c r="B349" s="683"/>
      <c r="C349" s="684"/>
      <c r="D349" s="684"/>
      <c r="E349" s="684"/>
      <c r="F349" s="683"/>
      <c r="G349" s="867"/>
      <c r="H349" s="868"/>
      <c r="I349" s="682"/>
      <c r="J349" s="682"/>
      <c r="K349" s="682"/>
      <c r="L349" s="682"/>
      <c r="M349" s="682"/>
      <c r="N349" s="682"/>
      <c r="O349" s="682"/>
      <c r="P349" s="682"/>
      <c r="Q349" s="682"/>
      <c r="R349" s="682"/>
      <c r="S349" s="682"/>
      <c r="T349" s="682"/>
      <c r="U349" s="682"/>
      <c r="V349" s="682"/>
      <c r="W349" s="682"/>
      <c r="X349" s="682"/>
      <c r="Y349" s="682"/>
      <c r="Z349" s="682"/>
      <c r="AA349" s="682"/>
    </row>
    <row r="350" spans="1:27" ht="15">
      <c r="A350" s="682"/>
      <c r="B350" s="683"/>
      <c r="C350" s="684"/>
      <c r="D350" s="684"/>
      <c r="E350" s="684"/>
      <c r="F350" s="683"/>
      <c r="G350" s="867"/>
      <c r="H350" s="868"/>
      <c r="I350" s="682"/>
      <c r="J350" s="682"/>
      <c r="K350" s="682"/>
      <c r="L350" s="682"/>
      <c r="M350" s="682"/>
      <c r="N350" s="682"/>
      <c r="O350" s="682"/>
      <c r="P350" s="682"/>
      <c r="Q350" s="682"/>
      <c r="R350" s="682"/>
      <c r="S350" s="682"/>
      <c r="T350" s="682"/>
      <c r="U350" s="682"/>
      <c r="V350" s="682"/>
      <c r="W350" s="682"/>
      <c r="X350" s="682"/>
      <c r="Y350" s="682"/>
      <c r="Z350" s="682"/>
      <c r="AA350" s="682"/>
    </row>
    <row r="351" spans="1:27" ht="15">
      <c r="A351" s="682"/>
      <c r="B351" s="683"/>
      <c r="C351" s="684"/>
      <c r="D351" s="684"/>
      <c r="E351" s="684"/>
      <c r="F351" s="683"/>
      <c r="G351" s="867"/>
      <c r="H351" s="868"/>
      <c r="I351" s="682"/>
      <c r="J351" s="682"/>
      <c r="K351" s="682"/>
      <c r="L351" s="682"/>
      <c r="M351" s="682"/>
      <c r="N351" s="682"/>
      <c r="O351" s="682"/>
      <c r="P351" s="682"/>
      <c r="Q351" s="682"/>
      <c r="R351" s="682"/>
      <c r="S351" s="682"/>
      <c r="T351" s="682"/>
      <c r="U351" s="682"/>
      <c r="V351" s="682"/>
      <c r="W351" s="682"/>
      <c r="X351" s="682"/>
      <c r="Y351" s="682"/>
      <c r="Z351" s="682"/>
      <c r="AA351" s="682"/>
    </row>
    <row r="352" spans="1:27" ht="15">
      <c r="A352" s="682"/>
      <c r="B352" s="683"/>
      <c r="C352" s="684"/>
      <c r="D352" s="684"/>
      <c r="E352" s="684"/>
      <c r="F352" s="683"/>
      <c r="G352" s="867"/>
      <c r="H352" s="868"/>
      <c r="I352" s="682"/>
      <c r="J352" s="682"/>
      <c r="K352" s="682"/>
      <c r="L352" s="682"/>
      <c r="M352" s="682"/>
      <c r="N352" s="682"/>
      <c r="O352" s="682"/>
      <c r="P352" s="682"/>
      <c r="Q352" s="682"/>
      <c r="R352" s="682"/>
      <c r="S352" s="682"/>
      <c r="T352" s="682"/>
      <c r="U352" s="682"/>
      <c r="V352" s="682"/>
      <c r="W352" s="682"/>
      <c r="X352" s="682"/>
      <c r="Y352" s="682"/>
      <c r="Z352" s="682"/>
      <c r="AA352" s="682"/>
    </row>
    <row r="353" spans="1:27" ht="15">
      <c r="A353" s="682"/>
      <c r="B353" s="683"/>
      <c r="C353" s="684"/>
      <c r="D353" s="684"/>
      <c r="E353" s="684"/>
      <c r="F353" s="683"/>
      <c r="G353" s="867"/>
      <c r="H353" s="868"/>
      <c r="I353" s="682"/>
      <c r="J353" s="682"/>
      <c r="K353" s="682"/>
      <c r="L353" s="682"/>
      <c r="M353" s="682"/>
      <c r="N353" s="682"/>
      <c r="O353" s="682"/>
      <c r="P353" s="682"/>
      <c r="Q353" s="682"/>
      <c r="R353" s="682"/>
      <c r="S353" s="682"/>
      <c r="T353" s="682"/>
      <c r="U353" s="682"/>
      <c r="V353" s="682"/>
      <c r="W353" s="682"/>
      <c r="X353" s="682"/>
      <c r="Y353" s="682"/>
      <c r="Z353" s="682"/>
      <c r="AA353" s="682"/>
    </row>
    <row r="354" spans="1:27" ht="15">
      <c r="A354" s="682"/>
      <c r="B354" s="683"/>
      <c r="C354" s="684"/>
      <c r="D354" s="684"/>
      <c r="E354" s="684"/>
      <c r="F354" s="683"/>
      <c r="G354" s="867"/>
      <c r="H354" s="868"/>
      <c r="I354" s="682"/>
      <c r="J354" s="682"/>
      <c r="K354" s="682"/>
      <c r="L354" s="682"/>
      <c r="M354" s="682"/>
      <c r="N354" s="682"/>
      <c r="O354" s="682"/>
      <c r="P354" s="682"/>
      <c r="Q354" s="682"/>
      <c r="R354" s="682"/>
      <c r="S354" s="682"/>
      <c r="T354" s="682"/>
      <c r="U354" s="682"/>
      <c r="V354" s="682"/>
      <c r="W354" s="682"/>
      <c r="X354" s="682"/>
      <c r="Y354" s="682"/>
      <c r="Z354" s="682"/>
      <c r="AA354" s="682"/>
    </row>
    <row r="355" spans="1:27" ht="15">
      <c r="A355" s="682"/>
      <c r="B355" s="683"/>
      <c r="C355" s="684"/>
      <c r="D355" s="684"/>
      <c r="E355" s="684"/>
      <c r="F355" s="683"/>
      <c r="G355" s="867"/>
      <c r="H355" s="868"/>
      <c r="I355" s="682"/>
      <c r="J355" s="682"/>
      <c r="K355" s="682"/>
      <c r="L355" s="682"/>
      <c r="M355" s="682"/>
      <c r="N355" s="682"/>
      <c r="O355" s="682"/>
      <c r="P355" s="682"/>
      <c r="Q355" s="682"/>
      <c r="R355" s="682"/>
      <c r="S355" s="682"/>
      <c r="T355" s="682"/>
      <c r="U355" s="682"/>
      <c r="V355" s="682"/>
      <c r="W355" s="682"/>
      <c r="X355" s="682"/>
      <c r="Y355" s="682"/>
      <c r="Z355" s="682"/>
      <c r="AA355" s="682"/>
    </row>
    <row r="356" spans="1:27" ht="15">
      <c r="A356" s="682"/>
      <c r="B356" s="683"/>
      <c r="C356" s="684"/>
      <c r="D356" s="684"/>
      <c r="E356" s="684"/>
      <c r="F356" s="683"/>
      <c r="G356" s="867"/>
      <c r="H356" s="868"/>
      <c r="I356" s="682"/>
      <c r="J356" s="682"/>
      <c r="K356" s="682"/>
      <c r="L356" s="682"/>
      <c r="M356" s="682"/>
      <c r="N356" s="682"/>
      <c r="O356" s="682"/>
      <c r="P356" s="682"/>
      <c r="Q356" s="682"/>
      <c r="R356" s="682"/>
      <c r="S356" s="682"/>
      <c r="T356" s="682"/>
      <c r="U356" s="682"/>
      <c r="V356" s="682"/>
      <c r="W356" s="682"/>
      <c r="X356" s="682"/>
      <c r="Y356" s="682"/>
      <c r="Z356" s="682"/>
      <c r="AA356" s="682"/>
    </row>
    <row r="357" spans="1:27" ht="15">
      <c r="A357" s="682"/>
      <c r="B357" s="683"/>
      <c r="C357" s="684"/>
      <c r="D357" s="684"/>
      <c r="E357" s="684"/>
      <c r="F357" s="683"/>
      <c r="G357" s="867"/>
      <c r="H357" s="868"/>
      <c r="I357" s="682"/>
      <c r="J357" s="682"/>
      <c r="K357" s="682"/>
      <c r="L357" s="682"/>
      <c r="M357" s="682"/>
      <c r="N357" s="682"/>
      <c r="O357" s="682"/>
      <c r="P357" s="682"/>
      <c r="Q357" s="682"/>
      <c r="R357" s="682"/>
      <c r="S357" s="682"/>
      <c r="T357" s="682"/>
      <c r="U357" s="682"/>
      <c r="V357" s="682"/>
      <c r="W357" s="682"/>
      <c r="X357" s="682"/>
      <c r="Y357" s="682"/>
      <c r="Z357" s="682"/>
      <c r="AA357" s="682"/>
    </row>
    <row r="358" spans="1:27" ht="15">
      <c r="A358" s="682"/>
      <c r="B358" s="683"/>
      <c r="C358" s="684"/>
      <c r="D358" s="684"/>
      <c r="E358" s="684"/>
      <c r="F358" s="683"/>
      <c r="G358" s="867"/>
      <c r="H358" s="868"/>
      <c r="I358" s="682"/>
      <c r="J358" s="682"/>
      <c r="K358" s="682"/>
      <c r="L358" s="682"/>
      <c r="M358" s="682"/>
      <c r="N358" s="682"/>
      <c r="O358" s="682"/>
      <c r="P358" s="682"/>
      <c r="Q358" s="682"/>
      <c r="R358" s="682"/>
      <c r="S358" s="682"/>
      <c r="T358" s="682"/>
      <c r="U358" s="682"/>
      <c r="V358" s="682"/>
      <c r="W358" s="682"/>
      <c r="X358" s="682"/>
      <c r="Y358" s="682"/>
      <c r="Z358" s="682"/>
      <c r="AA358" s="682"/>
    </row>
    <row r="359" spans="1:27" ht="15">
      <c r="A359" s="682"/>
      <c r="B359" s="683"/>
      <c r="C359" s="684"/>
      <c r="D359" s="684"/>
      <c r="E359" s="684"/>
      <c r="F359" s="683"/>
      <c r="G359" s="867"/>
      <c r="H359" s="868"/>
      <c r="I359" s="682"/>
      <c r="J359" s="682"/>
      <c r="K359" s="682"/>
      <c r="L359" s="682"/>
      <c r="M359" s="682"/>
      <c r="N359" s="682"/>
      <c r="O359" s="682"/>
      <c r="P359" s="682"/>
      <c r="Q359" s="682"/>
      <c r="R359" s="682"/>
      <c r="S359" s="682"/>
      <c r="T359" s="682"/>
      <c r="U359" s="682"/>
      <c r="V359" s="682"/>
      <c r="W359" s="682"/>
      <c r="X359" s="682"/>
      <c r="Y359" s="682"/>
      <c r="Z359" s="682"/>
      <c r="AA359" s="682"/>
    </row>
    <row r="360" spans="1:27" ht="15">
      <c r="A360" s="682"/>
      <c r="B360" s="683"/>
      <c r="C360" s="684"/>
      <c r="D360" s="684"/>
      <c r="E360" s="684"/>
      <c r="F360" s="683"/>
      <c r="G360" s="867"/>
      <c r="H360" s="868"/>
      <c r="I360" s="682"/>
      <c r="J360" s="682"/>
      <c r="K360" s="682"/>
      <c r="L360" s="682"/>
      <c r="M360" s="682"/>
      <c r="N360" s="682"/>
      <c r="O360" s="682"/>
      <c r="P360" s="682"/>
      <c r="Q360" s="682"/>
      <c r="R360" s="682"/>
      <c r="S360" s="682"/>
      <c r="T360" s="682"/>
      <c r="U360" s="682"/>
      <c r="V360" s="682"/>
      <c r="W360" s="682"/>
      <c r="X360" s="682"/>
      <c r="Y360" s="682"/>
      <c r="Z360" s="682"/>
      <c r="AA360" s="682"/>
    </row>
    <row r="361" spans="1:27" ht="15">
      <c r="A361" s="682"/>
      <c r="B361" s="683"/>
      <c r="C361" s="684"/>
      <c r="D361" s="684"/>
      <c r="E361" s="684"/>
      <c r="F361" s="683"/>
      <c r="G361" s="867"/>
      <c r="H361" s="868"/>
      <c r="I361" s="682"/>
      <c r="J361" s="682"/>
      <c r="K361" s="682"/>
      <c r="L361" s="682"/>
      <c r="M361" s="682"/>
      <c r="N361" s="682"/>
      <c r="O361" s="682"/>
      <c r="P361" s="682"/>
      <c r="Q361" s="682"/>
      <c r="R361" s="682"/>
      <c r="S361" s="682"/>
      <c r="T361" s="682"/>
      <c r="U361" s="682"/>
      <c r="V361" s="682"/>
      <c r="W361" s="682"/>
      <c r="X361" s="682"/>
      <c r="Y361" s="682"/>
      <c r="Z361" s="682"/>
      <c r="AA361" s="682"/>
    </row>
    <row r="362" spans="1:27" ht="15">
      <c r="A362" s="682"/>
      <c r="B362" s="683"/>
      <c r="C362" s="684"/>
      <c r="D362" s="684"/>
      <c r="E362" s="684"/>
      <c r="F362" s="683"/>
      <c r="G362" s="867"/>
      <c r="H362" s="868"/>
      <c r="I362" s="682"/>
      <c r="J362" s="682"/>
      <c r="K362" s="682"/>
      <c r="L362" s="682"/>
      <c r="M362" s="682"/>
      <c r="N362" s="682"/>
      <c r="O362" s="682"/>
      <c r="P362" s="682"/>
      <c r="Q362" s="682"/>
      <c r="R362" s="682"/>
      <c r="S362" s="682"/>
      <c r="T362" s="682"/>
      <c r="U362" s="682"/>
      <c r="V362" s="682"/>
      <c r="W362" s="682"/>
      <c r="X362" s="682"/>
      <c r="Y362" s="682"/>
      <c r="Z362" s="682"/>
      <c r="AA362" s="682"/>
    </row>
    <row r="363" spans="1:27" ht="15">
      <c r="A363" s="682"/>
      <c r="B363" s="683"/>
      <c r="C363" s="684"/>
      <c r="D363" s="684"/>
      <c r="E363" s="684"/>
      <c r="F363" s="683"/>
      <c r="G363" s="867"/>
      <c r="H363" s="868"/>
      <c r="I363" s="682"/>
      <c r="J363" s="682"/>
      <c r="K363" s="682"/>
      <c r="L363" s="682"/>
      <c r="M363" s="682"/>
      <c r="N363" s="682"/>
      <c r="O363" s="682"/>
      <c r="P363" s="682"/>
      <c r="Q363" s="682"/>
      <c r="R363" s="682"/>
      <c r="S363" s="682"/>
      <c r="T363" s="682"/>
      <c r="U363" s="682"/>
      <c r="V363" s="682"/>
      <c r="W363" s="682"/>
      <c r="X363" s="682"/>
      <c r="Y363" s="682"/>
      <c r="Z363" s="682"/>
      <c r="AA363" s="682"/>
    </row>
    <row r="364" spans="1:27" ht="15">
      <c r="A364" s="682"/>
      <c r="B364" s="683"/>
      <c r="C364" s="684"/>
      <c r="D364" s="684"/>
      <c r="E364" s="684"/>
      <c r="F364" s="683"/>
      <c r="G364" s="867"/>
      <c r="H364" s="868"/>
      <c r="I364" s="682"/>
      <c r="J364" s="682"/>
      <c r="K364" s="682"/>
      <c r="L364" s="682"/>
      <c r="M364" s="682"/>
      <c r="N364" s="682"/>
      <c r="O364" s="682"/>
      <c r="P364" s="682"/>
      <c r="Q364" s="682"/>
      <c r="R364" s="682"/>
      <c r="S364" s="682"/>
      <c r="T364" s="682"/>
      <c r="U364" s="682"/>
      <c r="V364" s="682"/>
      <c r="W364" s="682"/>
      <c r="X364" s="682"/>
      <c r="Y364" s="682"/>
      <c r="Z364" s="682"/>
      <c r="AA364" s="682"/>
    </row>
    <row r="365" spans="1:27" ht="15">
      <c r="A365" s="682"/>
      <c r="B365" s="683"/>
      <c r="C365" s="684"/>
      <c r="D365" s="684"/>
      <c r="E365" s="684"/>
      <c r="F365" s="683"/>
      <c r="G365" s="867"/>
      <c r="H365" s="868"/>
      <c r="I365" s="682"/>
      <c r="J365" s="682"/>
      <c r="K365" s="682"/>
      <c r="L365" s="682"/>
      <c r="M365" s="682"/>
      <c r="N365" s="682"/>
      <c r="O365" s="682"/>
      <c r="P365" s="682"/>
      <c r="Q365" s="682"/>
      <c r="R365" s="682"/>
      <c r="S365" s="682"/>
      <c r="T365" s="682"/>
      <c r="U365" s="682"/>
      <c r="V365" s="682"/>
      <c r="W365" s="682"/>
      <c r="X365" s="682"/>
      <c r="Y365" s="682"/>
      <c r="Z365" s="682"/>
      <c r="AA365" s="682"/>
    </row>
    <row r="366" spans="1:27" ht="15">
      <c r="A366" s="682"/>
      <c r="B366" s="683"/>
      <c r="C366" s="684"/>
      <c r="D366" s="684"/>
      <c r="E366" s="684"/>
      <c r="F366" s="683"/>
      <c r="G366" s="867"/>
      <c r="H366" s="868"/>
      <c r="I366" s="682"/>
      <c r="J366" s="682"/>
      <c r="K366" s="682"/>
      <c r="L366" s="682"/>
      <c r="M366" s="682"/>
      <c r="N366" s="682"/>
      <c r="O366" s="682"/>
      <c r="P366" s="682"/>
      <c r="Q366" s="682"/>
      <c r="R366" s="682"/>
      <c r="S366" s="682"/>
      <c r="T366" s="682"/>
      <c r="U366" s="682"/>
      <c r="V366" s="682"/>
      <c r="W366" s="682"/>
      <c r="X366" s="682"/>
      <c r="Y366" s="682"/>
      <c r="Z366" s="682"/>
      <c r="AA366" s="682"/>
    </row>
    <row r="367" spans="1:27" ht="15">
      <c r="A367" s="682"/>
      <c r="B367" s="683"/>
      <c r="C367" s="684"/>
      <c r="D367" s="684"/>
      <c r="E367" s="684"/>
      <c r="F367" s="683"/>
      <c r="G367" s="867"/>
      <c r="H367" s="868"/>
      <c r="I367" s="682"/>
      <c r="J367" s="682"/>
      <c r="K367" s="682"/>
      <c r="L367" s="682"/>
      <c r="M367" s="682"/>
      <c r="N367" s="682"/>
      <c r="O367" s="682"/>
      <c r="P367" s="682"/>
      <c r="Q367" s="682"/>
      <c r="R367" s="682"/>
      <c r="S367" s="682"/>
      <c r="T367" s="682"/>
      <c r="U367" s="682"/>
      <c r="V367" s="682"/>
      <c r="W367" s="682"/>
      <c r="X367" s="682"/>
      <c r="Y367" s="682"/>
      <c r="Z367" s="682"/>
      <c r="AA367" s="682"/>
    </row>
    <row r="368" spans="1:27" ht="15">
      <c r="A368" s="682"/>
      <c r="B368" s="683"/>
      <c r="C368" s="684"/>
      <c r="D368" s="684"/>
      <c r="E368" s="684"/>
      <c r="F368" s="683"/>
      <c r="G368" s="867"/>
      <c r="H368" s="868"/>
      <c r="I368" s="682"/>
      <c r="J368" s="682"/>
      <c r="K368" s="682"/>
      <c r="L368" s="682"/>
      <c r="M368" s="682"/>
      <c r="N368" s="682"/>
      <c r="O368" s="682"/>
      <c r="P368" s="682"/>
      <c r="Q368" s="682"/>
      <c r="R368" s="682"/>
      <c r="S368" s="682"/>
      <c r="T368" s="682"/>
      <c r="U368" s="682"/>
      <c r="V368" s="682"/>
      <c r="W368" s="682"/>
      <c r="X368" s="682"/>
      <c r="Y368" s="682"/>
      <c r="Z368" s="682"/>
      <c r="AA368" s="682"/>
    </row>
    <row r="369" spans="1:27" ht="15">
      <c r="A369" s="682"/>
      <c r="B369" s="683"/>
      <c r="C369" s="684"/>
      <c r="D369" s="684"/>
      <c r="E369" s="684"/>
      <c r="F369" s="683"/>
      <c r="G369" s="867"/>
      <c r="H369" s="868"/>
      <c r="I369" s="682"/>
      <c r="J369" s="682"/>
      <c r="K369" s="682"/>
      <c r="L369" s="682"/>
      <c r="M369" s="682"/>
      <c r="N369" s="682"/>
      <c r="O369" s="682"/>
      <c r="P369" s="682"/>
      <c r="Q369" s="682"/>
      <c r="R369" s="682"/>
      <c r="S369" s="682"/>
      <c r="T369" s="682"/>
      <c r="U369" s="682"/>
      <c r="V369" s="682"/>
      <c r="W369" s="682"/>
      <c r="X369" s="682"/>
      <c r="Y369" s="682"/>
      <c r="Z369" s="682"/>
      <c r="AA369" s="682"/>
    </row>
    <row r="370" spans="1:27" ht="15">
      <c r="A370" s="682"/>
      <c r="B370" s="683"/>
      <c r="C370" s="684"/>
      <c r="D370" s="684"/>
      <c r="E370" s="684"/>
      <c r="F370" s="683"/>
      <c r="G370" s="867"/>
      <c r="H370" s="868"/>
      <c r="I370" s="682"/>
      <c r="J370" s="682"/>
      <c r="K370" s="682"/>
      <c r="L370" s="682"/>
      <c r="M370" s="682"/>
      <c r="N370" s="682"/>
      <c r="O370" s="682"/>
      <c r="P370" s="682"/>
      <c r="Q370" s="682"/>
      <c r="R370" s="682"/>
      <c r="S370" s="682"/>
      <c r="T370" s="682"/>
      <c r="U370" s="682"/>
      <c r="V370" s="682"/>
      <c r="W370" s="682"/>
      <c r="X370" s="682"/>
      <c r="Y370" s="682"/>
      <c r="Z370" s="682"/>
      <c r="AA370" s="682"/>
    </row>
    <row r="371" spans="1:27" ht="15">
      <c r="A371" s="682"/>
      <c r="B371" s="683"/>
      <c r="C371" s="684"/>
      <c r="D371" s="684"/>
      <c r="E371" s="684"/>
      <c r="F371" s="683"/>
      <c r="G371" s="867"/>
      <c r="H371" s="868"/>
      <c r="I371" s="682"/>
      <c r="J371" s="682"/>
      <c r="K371" s="682"/>
      <c r="L371" s="682"/>
      <c r="M371" s="682"/>
      <c r="N371" s="682"/>
      <c r="O371" s="682"/>
      <c r="P371" s="682"/>
      <c r="Q371" s="682"/>
      <c r="R371" s="682"/>
      <c r="S371" s="682"/>
      <c r="T371" s="682"/>
      <c r="U371" s="682"/>
      <c r="V371" s="682"/>
      <c r="W371" s="682"/>
      <c r="X371" s="682"/>
      <c r="Y371" s="682"/>
      <c r="Z371" s="682"/>
      <c r="AA371" s="682"/>
    </row>
    <row r="372" spans="1:27" ht="15">
      <c r="A372" s="682"/>
      <c r="B372" s="683"/>
      <c r="C372" s="684"/>
      <c r="D372" s="684"/>
      <c r="E372" s="684"/>
      <c r="F372" s="683"/>
      <c r="G372" s="867"/>
      <c r="H372" s="868"/>
      <c r="I372" s="682"/>
      <c r="J372" s="682"/>
      <c r="K372" s="682"/>
      <c r="L372" s="682"/>
      <c r="M372" s="682"/>
      <c r="N372" s="682"/>
      <c r="O372" s="682"/>
      <c r="P372" s="682"/>
      <c r="Q372" s="682"/>
      <c r="R372" s="682"/>
      <c r="S372" s="682"/>
      <c r="T372" s="682"/>
      <c r="U372" s="682"/>
      <c r="V372" s="682"/>
      <c r="W372" s="682"/>
      <c r="X372" s="682"/>
      <c r="Y372" s="682"/>
      <c r="Z372" s="682"/>
      <c r="AA372" s="682"/>
    </row>
    <row r="373" spans="1:27" ht="15">
      <c r="A373" s="682"/>
      <c r="B373" s="683"/>
      <c r="C373" s="684"/>
      <c r="D373" s="684"/>
      <c r="E373" s="684"/>
      <c r="F373" s="683"/>
      <c r="G373" s="867"/>
      <c r="H373" s="868"/>
      <c r="I373" s="682"/>
      <c r="J373" s="682"/>
      <c r="K373" s="682"/>
      <c r="L373" s="682"/>
      <c r="M373" s="682"/>
      <c r="N373" s="682"/>
      <c r="O373" s="682"/>
      <c r="P373" s="682"/>
      <c r="Q373" s="682"/>
      <c r="R373" s="682"/>
      <c r="S373" s="682"/>
      <c r="T373" s="682"/>
      <c r="U373" s="682"/>
      <c r="V373" s="682"/>
      <c r="W373" s="682"/>
      <c r="X373" s="682"/>
      <c r="Y373" s="682"/>
      <c r="Z373" s="682"/>
      <c r="AA373" s="682"/>
    </row>
    <row r="374" spans="1:27" ht="15">
      <c r="A374" s="682"/>
      <c r="B374" s="683"/>
      <c r="C374" s="684"/>
      <c r="D374" s="684"/>
      <c r="E374" s="684"/>
      <c r="F374" s="683"/>
      <c r="G374" s="867"/>
      <c r="H374" s="868"/>
      <c r="I374" s="682"/>
      <c r="J374" s="682"/>
      <c r="K374" s="682"/>
      <c r="L374" s="682"/>
      <c r="M374" s="682"/>
      <c r="N374" s="682"/>
      <c r="O374" s="682"/>
      <c r="P374" s="682"/>
      <c r="Q374" s="682"/>
      <c r="R374" s="682"/>
      <c r="S374" s="682"/>
      <c r="T374" s="682"/>
      <c r="U374" s="682"/>
      <c r="V374" s="682"/>
      <c r="W374" s="682"/>
      <c r="X374" s="682"/>
      <c r="Y374" s="682"/>
      <c r="Z374" s="682"/>
      <c r="AA374" s="682"/>
    </row>
    <row r="375" spans="1:27" ht="15">
      <c r="A375" s="682"/>
      <c r="B375" s="683"/>
      <c r="C375" s="684"/>
      <c r="D375" s="684"/>
      <c r="E375" s="684"/>
      <c r="F375" s="683"/>
      <c r="G375" s="867"/>
      <c r="H375" s="868"/>
      <c r="I375" s="682"/>
      <c r="J375" s="682"/>
      <c r="K375" s="682"/>
      <c r="L375" s="682"/>
      <c r="M375" s="682"/>
      <c r="N375" s="682"/>
      <c r="O375" s="682"/>
      <c r="P375" s="682"/>
      <c r="Q375" s="682"/>
      <c r="R375" s="682"/>
      <c r="S375" s="682"/>
      <c r="T375" s="682"/>
      <c r="U375" s="682"/>
      <c r="V375" s="682"/>
      <c r="W375" s="682"/>
      <c r="X375" s="682"/>
      <c r="Y375" s="682"/>
      <c r="Z375" s="682"/>
      <c r="AA375" s="682"/>
    </row>
    <row r="376" spans="1:27" ht="15">
      <c r="A376" s="682"/>
      <c r="B376" s="683"/>
      <c r="C376" s="684"/>
      <c r="D376" s="684"/>
      <c r="E376" s="684"/>
      <c r="F376" s="683"/>
      <c r="G376" s="867"/>
      <c r="H376" s="868"/>
      <c r="I376" s="682"/>
      <c r="J376" s="682"/>
      <c r="K376" s="682"/>
      <c r="L376" s="682"/>
      <c r="M376" s="682"/>
      <c r="N376" s="682"/>
      <c r="O376" s="682"/>
      <c r="P376" s="682"/>
      <c r="Q376" s="682"/>
      <c r="R376" s="682"/>
      <c r="S376" s="682"/>
      <c r="T376" s="682"/>
      <c r="U376" s="682"/>
      <c r="V376" s="682"/>
      <c r="W376" s="682"/>
      <c r="X376" s="682"/>
      <c r="Y376" s="682"/>
      <c r="Z376" s="682"/>
      <c r="AA376" s="682"/>
    </row>
    <row r="377" spans="1:27" ht="15">
      <c r="A377" s="682"/>
      <c r="B377" s="683"/>
      <c r="C377" s="684"/>
      <c r="D377" s="684"/>
      <c r="E377" s="684"/>
      <c r="F377" s="683"/>
      <c r="G377" s="867"/>
      <c r="H377" s="868"/>
      <c r="I377" s="682"/>
      <c r="J377" s="682"/>
      <c r="K377" s="682"/>
      <c r="L377" s="682"/>
      <c r="M377" s="682"/>
      <c r="N377" s="682"/>
      <c r="O377" s="682"/>
      <c r="P377" s="682"/>
      <c r="Q377" s="682"/>
      <c r="R377" s="682"/>
      <c r="S377" s="682"/>
      <c r="T377" s="682"/>
      <c r="U377" s="682"/>
      <c r="V377" s="682"/>
      <c r="W377" s="682"/>
      <c r="X377" s="682"/>
      <c r="Y377" s="682"/>
      <c r="Z377" s="682"/>
      <c r="AA377" s="682"/>
    </row>
    <row r="378" spans="1:27" ht="15">
      <c r="A378" s="682"/>
      <c r="B378" s="683"/>
      <c r="C378" s="684"/>
      <c r="D378" s="684"/>
      <c r="E378" s="684"/>
      <c r="F378" s="683"/>
      <c r="G378" s="867"/>
      <c r="H378" s="868"/>
      <c r="I378" s="682"/>
      <c r="J378" s="682"/>
      <c r="K378" s="682"/>
      <c r="L378" s="682"/>
      <c r="M378" s="682"/>
      <c r="N378" s="682"/>
      <c r="O378" s="682"/>
      <c r="P378" s="682"/>
      <c r="Q378" s="682"/>
      <c r="R378" s="682"/>
      <c r="S378" s="682"/>
      <c r="T378" s="682"/>
      <c r="U378" s="682"/>
      <c r="V378" s="682"/>
      <c r="W378" s="682"/>
      <c r="X378" s="682"/>
      <c r="Y378" s="682"/>
      <c r="Z378" s="682"/>
      <c r="AA378" s="682"/>
    </row>
    <row r="379" spans="1:27" ht="15">
      <c r="A379" s="682"/>
      <c r="B379" s="683"/>
      <c r="C379" s="684"/>
      <c r="D379" s="684"/>
      <c r="E379" s="684"/>
      <c r="F379" s="683"/>
      <c r="G379" s="867"/>
      <c r="H379" s="868"/>
      <c r="I379" s="682"/>
      <c r="J379" s="682"/>
      <c r="K379" s="682"/>
      <c r="L379" s="682"/>
      <c r="M379" s="682"/>
      <c r="N379" s="682"/>
      <c r="O379" s="682"/>
      <c r="P379" s="682"/>
      <c r="Q379" s="682"/>
      <c r="R379" s="682"/>
      <c r="S379" s="682"/>
      <c r="T379" s="682"/>
      <c r="U379" s="682"/>
      <c r="V379" s="682"/>
      <c r="W379" s="682"/>
      <c r="X379" s="682"/>
      <c r="Y379" s="682"/>
      <c r="Z379" s="682"/>
      <c r="AA379" s="682"/>
    </row>
    <row r="380" spans="1:27" ht="15">
      <c r="A380" s="682"/>
      <c r="B380" s="683"/>
      <c r="C380" s="684"/>
      <c r="D380" s="684"/>
      <c r="E380" s="684"/>
      <c r="F380" s="683"/>
      <c r="G380" s="867"/>
      <c r="H380" s="868"/>
      <c r="I380" s="682"/>
      <c r="J380" s="682"/>
      <c r="K380" s="682"/>
      <c r="L380" s="682"/>
      <c r="M380" s="682"/>
      <c r="N380" s="682"/>
      <c r="O380" s="682"/>
      <c r="P380" s="682"/>
      <c r="Q380" s="682"/>
      <c r="R380" s="682"/>
      <c r="S380" s="682"/>
      <c r="T380" s="682"/>
      <c r="U380" s="682"/>
      <c r="V380" s="682"/>
      <c r="W380" s="682"/>
      <c r="X380" s="682"/>
      <c r="Y380" s="682"/>
      <c r="Z380" s="682"/>
      <c r="AA380" s="682"/>
    </row>
    <row r="381" spans="1:27" ht="15">
      <c r="A381" s="682"/>
      <c r="B381" s="683"/>
      <c r="C381" s="684"/>
      <c r="D381" s="684"/>
      <c r="E381" s="684"/>
      <c r="F381" s="683"/>
      <c r="G381" s="867"/>
      <c r="H381" s="868"/>
      <c r="I381" s="682"/>
      <c r="J381" s="682"/>
      <c r="K381" s="682"/>
      <c r="L381" s="682"/>
      <c r="M381" s="682"/>
      <c r="N381" s="682"/>
      <c r="O381" s="682"/>
      <c r="P381" s="682"/>
      <c r="Q381" s="682"/>
      <c r="R381" s="682"/>
      <c r="S381" s="682"/>
      <c r="T381" s="682"/>
      <c r="U381" s="682"/>
      <c r="V381" s="682"/>
      <c r="W381" s="682"/>
      <c r="X381" s="682"/>
      <c r="Y381" s="682"/>
      <c r="Z381" s="682"/>
      <c r="AA381" s="682"/>
    </row>
    <row r="382" spans="1:27" ht="15">
      <c r="A382" s="682"/>
      <c r="B382" s="683"/>
      <c r="C382" s="684"/>
      <c r="D382" s="684"/>
      <c r="E382" s="684"/>
      <c r="F382" s="683"/>
      <c r="G382" s="867"/>
      <c r="H382" s="868"/>
      <c r="I382" s="682"/>
      <c r="J382" s="682"/>
      <c r="K382" s="682"/>
      <c r="L382" s="682"/>
      <c r="M382" s="682"/>
      <c r="N382" s="682"/>
      <c r="O382" s="682"/>
      <c r="P382" s="682"/>
      <c r="Q382" s="682"/>
      <c r="R382" s="682"/>
      <c r="S382" s="682"/>
      <c r="T382" s="682"/>
      <c r="U382" s="682"/>
      <c r="V382" s="682"/>
      <c r="W382" s="682"/>
      <c r="X382" s="682"/>
      <c r="Y382" s="682"/>
      <c r="Z382" s="682"/>
      <c r="AA382" s="682"/>
    </row>
    <row r="383" spans="1:27" ht="15">
      <c r="A383" s="682"/>
      <c r="B383" s="683"/>
      <c r="C383" s="684"/>
      <c r="D383" s="684"/>
      <c r="E383" s="684"/>
      <c r="F383" s="683"/>
      <c r="G383" s="867"/>
      <c r="H383" s="868"/>
      <c r="I383" s="682"/>
      <c r="J383" s="682"/>
      <c r="K383" s="682"/>
      <c r="L383" s="682"/>
      <c r="M383" s="682"/>
      <c r="N383" s="682"/>
      <c r="O383" s="682"/>
      <c r="P383" s="682"/>
      <c r="Q383" s="682"/>
      <c r="R383" s="682"/>
      <c r="S383" s="682"/>
      <c r="T383" s="682"/>
      <c r="U383" s="682"/>
      <c r="V383" s="682"/>
      <c r="W383" s="682"/>
      <c r="X383" s="682"/>
      <c r="Y383" s="682"/>
      <c r="Z383" s="682"/>
      <c r="AA383" s="682"/>
    </row>
    <row r="384" spans="1:27" ht="15">
      <c r="A384" s="682"/>
      <c r="B384" s="683"/>
      <c r="C384" s="684"/>
      <c r="D384" s="684"/>
      <c r="E384" s="684"/>
      <c r="F384" s="683"/>
      <c r="G384" s="867"/>
      <c r="H384" s="868"/>
      <c r="I384" s="682"/>
      <c r="J384" s="682"/>
      <c r="K384" s="682"/>
      <c r="L384" s="682"/>
      <c r="M384" s="682"/>
      <c r="N384" s="682"/>
      <c r="O384" s="682"/>
      <c r="P384" s="682"/>
      <c r="Q384" s="682"/>
      <c r="R384" s="682"/>
      <c r="S384" s="682"/>
      <c r="T384" s="682"/>
      <c r="U384" s="682"/>
      <c r="V384" s="682"/>
      <c r="W384" s="682"/>
      <c r="X384" s="682"/>
      <c r="Y384" s="682"/>
      <c r="Z384" s="682"/>
      <c r="AA384" s="682"/>
    </row>
    <row r="385" spans="1:27" ht="15">
      <c r="A385" s="682"/>
      <c r="B385" s="683"/>
      <c r="C385" s="684"/>
      <c r="D385" s="684"/>
      <c r="E385" s="684"/>
      <c r="F385" s="683"/>
      <c r="G385" s="867"/>
      <c r="H385" s="868"/>
      <c r="I385" s="682"/>
      <c r="J385" s="682"/>
      <c r="K385" s="682"/>
      <c r="L385" s="682"/>
      <c r="M385" s="682"/>
      <c r="N385" s="682"/>
      <c r="O385" s="682"/>
      <c r="P385" s="682"/>
      <c r="Q385" s="682"/>
      <c r="R385" s="682"/>
      <c r="S385" s="682"/>
      <c r="T385" s="682"/>
      <c r="U385" s="682"/>
      <c r="V385" s="682"/>
      <c r="W385" s="682"/>
      <c r="X385" s="682"/>
      <c r="Y385" s="682"/>
      <c r="Z385" s="682"/>
      <c r="AA385" s="682"/>
    </row>
    <row r="386" spans="1:27" ht="15">
      <c r="A386" s="682"/>
      <c r="B386" s="683"/>
      <c r="C386" s="684"/>
      <c r="D386" s="684"/>
      <c r="E386" s="684"/>
      <c r="F386" s="683"/>
      <c r="G386" s="867"/>
      <c r="H386" s="868"/>
      <c r="I386" s="682"/>
      <c r="J386" s="682"/>
      <c r="K386" s="682"/>
      <c r="L386" s="682"/>
      <c r="M386" s="682"/>
      <c r="N386" s="682"/>
      <c r="O386" s="682"/>
      <c r="P386" s="682"/>
      <c r="Q386" s="682"/>
      <c r="R386" s="682"/>
      <c r="S386" s="682"/>
      <c r="T386" s="682"/>
      <c r="U386" s="682"/>
      <c r="V386" s="682"/>
      <c r="W386" s="682"/>
      <c r="X386" s="682"/>
      <c r="Y386" s="682"/>
      <c r="Z386" s="682"/>
      <c r="AA386" s="682"/>
    </row>
    <row r="387" spans="1:27" ht="15">
      <c r="A387" s="682"/>
      <c r="B387" s="683"/>
      <c r="C387" s="684"/>
      <c r="D387" s="684"/>
      <c r="E387" s="684"/>
      <c r="F387" s="683"/>
      <c r="G387" s="867"/>
      <c r="H387" s="868"/>
      <c r="I387" s="682"/>
      <c r="J387" s="682"/>
      <c r="K387" s="682"/>
      <c r="L387" s="682"/>
      <c r="M387" s="682"/>
      <c r="N387" s="682"/>
      <c r="O387" s="682"/>
      <c r="P387" s="682"/>
      <c r="Q387" s="682"/>
      <c r="R387" s="682"/>
      <c r="S387" s="682"/>
      <c r="T387" s="682"/>
      <c r="U387" s="682"/>
      <c r="V387" s="682"/>
      <c r="W387" s="682"/>
      <c r="X387" s="682"/>
      <c r="Y387" s="682"/>
      <c r="Z387" s="682"/>
      <c r="AA387" s="682"/>
    </row>
    <row r="388" spans="1:27" ht="15">
      <c r="A388" s="682"/>
      <c r="B388" s="683"/>
      <c r="C388" s="684"/>
      <c r="D388" s="684"/>
      <c r="E388" s="684"/>
      <c r="F388" s="683"/>
      <c r="G388" s="867"/>
      <c r="H388" s="868"/>
      <c r="I388" s="682"/>
      <c r="J388" s="682"/>
      <c r="K388" s="682"/>
      <c r="L388" s="682"/>
      <c r="M388" s="682"/>
      <c r="N388" s="682"/>
      <c r="O388" s="682"/>
      <c r="P388" s="682"/>
      <c r="Q388" s="682"/>
      <c r="R388" s="682"/>
      <c r="S388" s="682"/>
      <c r="T388" s="682"/>
      <c r="U388" s="682"/>
      <c r="V388" s="682"/>
      <c r="W388" s="682"/>
      <c r="X388" s="682"/>
      <c r="Y388" s="682"/>
      <c r="Z388" s="682"/>
      <c r="AA388" s="682"/>
    </row>
    <row r="389" spans="1:27" ht="15">
      <c r="A389" s="682"/>
      <c r="B389" s="683"/>
      <c r="C389" s="684"/>
      <c r="D389" s="684"/>
      <c r="E389" s="684"/>
      <c r="F389" s="683"/>
      <c r="G389" s="867"/>
      <c r="H389" s="868"/>
      <c r="I389" s="682"/>
      <c r="J389" s="682"/>
      <c r="K389" s="682"/>
      <c r="L389" s="682"/>
      <c r="M389" s="682"/>
      <c r="N389" s="682"/>
      <c r="O389" s="682"/>
      <c r="P389" s="682"/>
      <c r="Q389" s="682"/>
      <c r="R389" s="682"/>
      <c r="S389" s="682"/>
      <c r="T389" s="682"/>
      <c r="U389" s="682"/>
      <c r="V389" s="682"/>
      <c r="W389" s="682"/>
      <c r="X389" s="682"/>
      <c r="Y389" s="682"/>
      <c r="Z389" s="682"/>
      <c r="AA389" s="682"/>
    </row>
    <row r="390" spans="1:27" ht="15">
      <c r="A390" s="682"/>
      <c r="B390" s="683"/>
      <c r="C390" s="684"/>
      <c r="D390" s="684"/>
      <c r="E390" s="684"/>
      <c r="F390" s="683"/>
      <c r="G390" s="867"/>
      <c r="H390" s="868"/>
      <c r="I390" s="682"/>
      <c r="J390" s="682"/>
      <c r="K390" s="682"/>
      <c r="L390" s="682"/>
      <c r="M390" s="682"/>
      <c r="N390" s="682"/>
      <c r="O390" s="682"/>
      <c r="P390" s="682"/>
      <c r="Q390" s="682"/>
      <c r="R390" s="682"/>
      <c r="S390" s="682"/>
      <c r="T390" s="682"/>
      <c r="U390" s="682"/>
      <c r="V390" s="682"/>
      <c r="W390" s="682"/>
      <c r="X390" s="682"/>
      <c r="Y390" s="682"/>
      <c r="Z390" s="682"/>
      <c r="AA390" s="682"/>
    </row>
    <row r="391" spans="1:27" ht="15">
      <c r="A391" s="682"/>
      <c r="B391" s="683"/>
      <c r="C391" s="684"/>
      <c r="D391" s="684"/>
      <c r="E391" s="684"/>
      <c r="F391" s="683"/>
      <c r="G391" s="867"/>
      <c r="H391" s="868"/>
      <c r="I391" s="682"/>
      <c r="J391" s="682"/>
      <c r="K391" s="682"/>
      <c r="L391" s="682"/>
      <c r="M391" s="682"/>
      <c r="N391" s="682"/>
      <c r="O391" s="682"/>
      <c r="P391" s="682"/>
      <c r="Q391" s="682"/>
      <c r="R391" s="682"/>
      <c r="S391" s="682"/>
      <c r="T391" s="682"/>
      <c r="U391" s="682"/>
      <c r="V391" s="682"/>
      <c r="W391" s="682"/>
      <c r="X391" s="682"/>
      <c r="Y391" s="682"/>
      <c r="Z391" s="682"/>
      <c r="AA391" s="682"/>
    </row>
    <row r="392" spans="1:27" ht="15">
      <c r="A392" s="682"/>
      <c r="B392" s="683"/>
      <c r="C392" s="684"/>
      <c r="D392" s="684"/>
      <c r="E392" s="684"/>
      <c r="F392" s="683"/>
      <c r="G392" s="867"/>
      <c r="H392" s="868"/>
      <c r="I392" s="682"/>
      <c r="J392" s="682"/>
      <c r="K392" s="682"/>
      <c r="L392" s="682"/>
      <c r="M392" s="682"/>
      <c r="N392" s="682"/>
      <c r="O392" s="682"/>
      <c r="P392" s="682"/>
      <c r="Q392" s="682"/>
      <c r="R392" s="682"/>
      <c r="S392" s="682"/>
      <c r="T392" s="682"/>
      <c r="U392" s="682"/>
      <c r="V392" s="682"/>
      <c r="W392" s="682"/>
      <c r="X392" s="682"/>
      <c r="Y392" s="682"/>
      <c r="Z392" s="682"/>
      <c r="AA392" s="682"/>
    </row>
    <row r="393" spans="1:27" ht="15">
      <c r="A393" s="682"/>
      <c r="B393" s="683"/>
      <c r="C393" s="684"/>
      <c r="D393" s="684"/>
      <c r="E393" s="684"/>
      <c r="F393" s="683"/>
      <c r="G393" s="867"/>
      <c r="H393" s="868"/>
      <c r="I393" s="682"/>
      <c r="J393" s="682"/>
      <c r="K393" s="682"/>
      <c r="L393" s="682"/>
      <c r="M393" s="682"/>
      <c r="N393" s="682"/>
      <c r="O393" s="682"/>
      <c r="P393" s="682"/>
      <c r="Q393" s="682"/>
      <c r="R393" s="682"/>
      <c r="S393" s="682"/>
      <c r="T393" s="682"/>
      <c r="U393" s="682"/>
      <c r="V393" s="682"/>
      <c r="W393" s="682"/>
      <c r="X393" s="682"/>
      <c r="Y393" s="682"/>
      <c r="Z393" s="682"/>
      <c r="AA393" s="682"/>
    </row>
    <row r="394" spans="1:27" ht="15">
      <c r="A394" s="682"/>
      <c r="B394" s="683"/>
      <c r="C394" s="684"/>
      <c r="D394" s="684"/>
      <c r="E394" s="684"/>
      <c r="F394" s="683"/>
      <c r="G394" s="867"/>
      <c r="H394" s="868"/>
      <c r="I394" s="682"/>
      <c r="J394" s="682"/>
      <c r="K394" s="682"/>
      <c r="L394" s="682"/>
      <c r="M394" s="682"/>
      <c r="N394" s="682"/>
      <c r="O394" s="682"/>
      <c r="P394" s="682"/>
      <c r="Q394" s="682"/>
      <c r="R394" s="682"/>
      <c r="S394" s="682"/>
      <c r="T394" s="682"/>
      <c r="U394" s="682"/>
      <c r="V394" s="682"/>
      <c r="W394" s="682"/>
      <c r="X394" s="682"/>
      <c r="Y394" s="682"/>
      <c r="Z394" s="682"/>
      <c r="AA394" s="682"/>
    </row>
    <row r="395" spans="1:27" ht="15">
      <c r="A395" s="682"/>
      <c r="B395" s="683"/>
      <c r="C395" s="684"/>
      <c r="D395" s="684"/>
      <c r="E395" s="684"/>
      <c r="F395" s="683"/>
      <c r="G395" s="867"/>
      <c r="H395" s="868"/>
      <c r="I395" s="682"/>
      <c r="J395" s="682"/>
      <c r="K395" s="682"/>
      <c r="L395" s="682"/>
      <c r="M395" s="682"/>
      <c r="N395" s="682"/>
      <c r="O395" s="682"/>
      <c r="P395" s="682"/>
      <c r="Q395" s="682"/>
      <c r="R395" s="682"/>
      <c r="S395" s="682"/>
      <c r="T395" s="682"/>
      <c r="U395" s="682"/>
      <c r="V395" s="682"/>
      <c r="W395" s="682"/>
      <c r="X395" s="682"/>
      <c r="Y395" s="682"/>
      <c r="Z395" s="682"/>
      <c r="AA395" s="682"/>
    </row>
    <row r="396" spans="1:27" ht="15">
      <c r="A396" s="682"/>
      <c r="B396" s="683"/>
      <c r="C396" s="684"/>
      <c r="D396" s="684"/>
      <c r="E396" s="684"/>
      <c r="F396" s="683"/>
      <c r="G396" s="867"/>
      <c r="H396" s="868"/>
      <c r="I396" s="682"/>
      <c r="J396" s="682"/>
      <c r="K396" s="682"/>
      <c r="L396" s="682"/>
      <c r="M396" s="682"/>
      <c r="N396" s="682"/>
      <c r="O396" s="682"/>
      <c r="P396" s="682"/>
      <c r="Q396" s="682"/>
      <c r="R396" s="682"/>
      <c r="S396" s="682"/>
      <c r="T396" s="682"/>
      <c r="U396" s="682"/>
      <c r="V396" s="682"/>
      <c r="W396" s="682"/>
      <c r="X396" s="682"/>
      <c r="Y396" s="682"/>
      <c r="Z396" s="682"/>
      <c r="AA396" s="682"/>
    </row>
    <row r="397" spans="1:27" ht="15">
      <c r="A397" s="682"/>
      <c r="B397" s="683"/>
      <c r="C397" s="684"/>
      <c r="D397" s="684"/>
      <c r="E397" s="684"/>
      <c r="F397" s="683"/>
      <c r="G397" s="867"/>
      <c r="H397" s="868"/>
      <c r="I397" s="682"/>
      <c r="J397" s="682"/>
      <c r="K397" s="682"/>
      <c r="L397" s="682"/>
      <c r="M397" s="682"/>
      <c r="N397" s="682"/>
      <c r="O397" s="682"/>
      <c r="P397" s="682"/>
      <c r="Q397" s="682"/>
      <c r="R397" s="682"/>
      <c r="S397" s="682"/>
      <c r="T397" s="682"/>
      <c r="U397" s="682"/>
      <c r="V397" s="682"/>
      <c r="W397" s="682"/>
      <c r="X397" s="682"/>
      <c r="Y397" s="682"/>
      <c r="Z397" s="682"/>
      <c r="AA397" s="682"/>
    </row>
    <row r="398" spans="1:27" ht="15">
      <c r="A398" s="682"/>
      <c r="B398" s="683"/>
      <c r="C398" s="684"/>
      <c r="D398" s="684"/>
      <c r="E398" s="684"/>
      <c r="F398" s="683"/>
      <c r="G398" s="867"/>
      <c r="H398" s="868"/>
      <c r="I398" s="682"/>
      <c r="J398" s="682"/>
      <c r="K398" s="682"/>
      <c r="L398" s="682"/>
      <c r="M398" s="682"/>
      <c r="N398" s="682"/>
      <c r="O398" s="682"/>
      <c r="P398" s="682"/>
      <c r="Q398" s="682"/>
      <c r="R398" s="682"/>
      <c r="S398" s="682"/>
      <c r="T398" s="682"/>
      <c r="U398" s="682"/>
      <c r="V398" s="682"/>
      <c r="W398" s="682"/>
      <c r="X398" s="682"/>
      <c r="Y398" s="682"/>
      <c r="Z398" s="682"/>
      <c r="AA398" s="682"/>
    </row>
    <row r="399" spans="1:27" ht="15">
      <c r="A399" s="682"/>
      <c r="B399" s="683"/>
      <c r="C399" s="684"/>
      <c r="D399" s="684"/>
      <c r="E399" s="684"/>
      <c r="F399" s="683"/>
      <c r="G399" s="867"/>
      <c r="H399" s="868"/>
      <c r="I399" s="682"/>
      <c r="J399" s="682"/>
      <c r="K399" s="682"/>
      <c r="L399" s="682"/>
      <c r="M399" s="682"/>
      <c r="N399" s="682"/>
      <c r="O399" s="682"/>
      <c r="P399" s="682"/>
      <c r="Q399" s="682"/>
      <c r="R399" s="682"/>
      <c r="S399" s="682"/>
      <c r="T399" s="682"/>
      <c r="U399" s="682"/>
      <c r="V399" s="682"/>
      <c r="W399" s="682"/>
      <c r="X399" s="682"/>
      <c r="Y399" s="682"/>
      <c r="Z399" s="682"/>
      <c r="AA399" s="682"/>
    </row>
    <row r="400" spans="1:27" ht="15">
      <c r="A400" s="682"/>
      <c r="B400" s="683"/>
      <c r="C400" s="684"/>
      <c r="D400" s="684"/>
      <c r="E400" s="684"/>
      <c r="F400" s="683"/>
      <c r="G400" s="867"/>
      <c r="H400" s="868"/>
      <c r="I400" s="682"/>
      <c r="J400" s="682"/>
      <c r="K400" s="682"/>
      <c r="L400" s="682"/>
      <c r="M400" s="682"/>
      <c r="N400" s="682"/>
      <c r="O400" s="682"/>
      <c r="P400" s="682"/>
      <c r="Q400" s="682"/>
      <c r="R400" s="682"/>
      <c r="S400" s="682"/>
      <c r="T400" s="682"/>
      <c r="U400" s="682"/>
      <c r="V400" s="682"/>
      <c r="W400" s="682"/>
      <c r="X400" s="682"/>
      <c r="Y400" s="682"/>
      <c r="Z400" s="682"/>
      <c r="AA400" s="682"/>
    </row>
    <row r="401" spans="1:27" ht="15">
      <c r="A401" s="682"/>
      <c r="B401" s="683"/>
      <c r="C401" s="684"/>
      <c r="D401" s="684"/>
      <c r="E401" s="684"/>
      <c r="F401" s="683"/>
      <c r="G401" s="867"/>
      <c r="H401" s="868"/>
      <c r="I401" s="682"/>
      <c r="J401" s="682"/>
      <c r="K401" s="682"/>
      <c r="L401" s="682"/>
      <c r="M401" s="682"/>
      <c r="N401" s="682"/>
      <c r="O401" s="682"/>
      <c r="P401" s="682"/>
      <c r="Q401" s="682"/>
      <c r="R401" s="682"/>
      <c r="S401" s="682"/>
      <c r="T401" s="682"/>
      <c r="U401" s="682"/>
      <c r="V401" s="682"/>
      <c r="W401" s="682"/>
      <c r="X401" s="682"/>
      <c r="Y401" s="682"/>
      <c r="Z401" s="682"/>
      <c r="AA401" s="682"/>
    </row>
    <row r="402" spans="1:27" ht="15">
      <c r="A402" s="682"/>
      <c r="B402" s="683"/>
      <c r="C402" s="684"/>
      <c r="D402" s="684"/>
      <c r="E402" s="684"/>
      <c r="F402" s="683"/>
      <c r="G402" s="867"/>
      <c r="H402" s="868"/>
      <c r="I402" s="682"/>
      <c r="J402" s="682"/>
      <c r="K402" s="682"/>
      <c r="L402" s="682"/>
      <c r="M402" s="682"/>
      <c r="N402" s="682"/>
      <c r="O402" s="682"/>
      <c r="P402" s="682"/>
      <c r="Q402" s="682"/>
      <c r="R402" s="682"/>
      <c r="S402" s="682"/>
      <c r="T402" s="682"/>
      <c r="U402" s="682"/>
      <c r="V402" s="682"/>
      <c r="W402" s="682"/>
      <c r="X402" s="682"/>
      <c r="Y402" s="682"/>
      <c r="Z402" s="682"/>
      <c r="AA402" s="682"/>
    </row>
    <row r="403" spans="1:27" ht="15">
      <c r="A403" s="682"/>
      <c r="B403" s="683"/>
      <c r="C403" s="684"/>
      <c r="D403" s="684"/>
      <c r="E403" s="684"/>
      <c r="F403" s="683"/>
      <c r="G403" s="867"/>
      <c r="H403" s="868"/>
      <c r="I403" s="682"/>
      <c r="J403" s="682"/>
      <c r="K403" s="682"/>
      <c r="L403" s="682"/>
      <c r="M403" s="682"/>
      <c r="N403" s="682"/>
      <c r="O403" s="682"/>
      <c r="P403" s="682"/>
      <c r="Q403" s="682"/>
      <c r="R403" s="682"/>
      <c r="S403" s="682"/>
      <c r="T403" s="682"/>
      <c r="U403" s="682"/>
      <c r="V403" s="682"/>
      <c r="W403" s="682"/>
      <c r="X403" s="682"/>
      <c r="Y403" s="682"/>
      <c r="Z403" s="682"/>
      <c r="AA403" s="682"/>
    </row>
    <row r="404" spans="1:27" ht="15">
      <c r="A404" s="682"/>
      <c r="B404" s="683"/>
      <c r="C404" s="684"/>
      <c r="D404" s="684"/>
      <c r="E404" s="684"/>
      <c r="F404" s="683"/>
      <c r="G404" s="867"/>
      <c r="H404" s="868"/>
      <c r="I404" s="682"/>
      <c r="J404" s="682"/>
      <c r="K404" s="682"/>
      <c r="L404" s="682"/>
      <c r="M404" s="682"/>
      <c r="N404" s="682"/>
      <c r="O404" s="682"/>
      <c r="P404" s="682"/>
      <c r="Q404" s="682"/>
      <c r="R404" s="682"/>
      <c r="S404" s="682"/>
      <c r="T404" s="682"/>
      <c r="U404" s="682"/>
      <c r="V404" s="682"/>
      <c r="W404" s="682"/>
      <c r="X404" s="682"/>
      <c r="Y404" s="682"/>
      <c r="Z404" s="682"/>
      <c r="AA404" s="682"/>
    </row>
    <row r="405" spans="1:27" ht="15">
      <c r="A405" s="682"/>
      <c r="B405" s="683"/>
      <c r="C405" s="684"/>
      <c r="D405" s="684"/>
      <c r="E405" s="684"/>
      <c r="F405" s="683"/>
      <c r="G405" s="867"/>
      <c r="H405" s="868"/>
      <c r="I405" s="682"/>
      <c r="J405" s="682"/>
      <c r="K405" s="682"/>
      <c r="L405" s="682"/>
      <c r="M405" s="682"/>
      <c r="N405" s="682"/>
      <c r="O405" s="682"/>
      <c r="P405" s="682"/>
      <c r="Q405" s="682"/>
      <c r="R405" s="682"/>
      <c r="S405" s="682"/>
      <c r="T405" s="682"/>
      <c r="U405" s="682"/>
      <c r="V405" s="682"/>
      <c r="W405" s="682"/>
      <c r="X405" s="682"/>
      <c r="Y405" s="682"/>
      <c r="Z405" s="682"/>
      <c r="AA405" s="682"/>
    </row>
    <row r="406" spans="1:27" ht="15">
      <c r="A406" s="682"/>
      <c r="B406" s="683"/>
      <c r="C406" s="684"/>
      <c r="D406" s="684"/>
      <c r="E406" s="684"/>
      <c r="F406" s="683"/>
      <c r="G406" s="867"/>
      <c r="H406" s="868"/>
      <c r="I406" s="682"/>
      <c r="J406" s="682"/>
      <c r="K406" s="682"/>
      <c r="L406" s="682"/>
      <c r="M406" s="682"/>
      <c r="N406" s="682"/>
      <c r="O406" s="682"/>
      <c r="P406" s="682"/>
      <c r="Q406" s="682"/>
      <c r="R406" s="682"/>
      <c r="S406" s="682"/>
      <c r="T406" s="682"/>
      <c r="U406" s="682"/>
      <c r="V406" s="682"/>
      <c r="W406" s="682"/>
      <c r="X406" s="682"/>
      <c r="Y406" s="682"/>
      <c r="Z406" s="682"/>
      <c r="AA406" s="682"/>
    </row>
    <row r="407" spans="1:27" ht="15">
      <c r="A407" s="682"/>
      <c r="B407" s="683"/>
      <c r="C407" s="684"/>
      <c r="D407" s="684"/>
      <c r="E407" s="684"/>
      <c r="F407" s="683"/>
      <c r="G407" s="867"/>
      <c r="H407" s="868"/>
      <c r="I407" s="682"/>
      <c r="J407" s="682"/>
      <c r="K407" s="682"/>
      <c r="L407" s="682"/>
      <c r="M407" s="682"/>
      <c r="N407" s="682"/>
      <c r="O407" s="682"/>
      <c r="P407" s="682"/>
      <c r="Q407" s="682"/>
      <c r="R407" s="682"/>
      <c r="S407" s="682"/>
      <c r="T407" s="682"/>
      <c r="U407" s="682"/>
      <c r="V407" s="682"/>
      <c r="W407" s="682"/>
      <c r="X407" s="682"/>
      <c r="Y407" s="682"/>
      <c r="Z407" s="682"/>
      <c r="AA407" s="682"/>
    </row>
    <row r="408" spans="1:27" ht="15">
      <c r="A408" s="682"/>
      <c r="B408" s="683"/>
      <c r="C408" s="684"/>
      <c r="D408" s="684"/>
      <c r="E408" s="684"/>
      <c r="F408" s="683"/>
      <c r="G408" s="867"/>
      <c r="H408" s="868"/>
      <c r="I408" s="682"/>
      <c r="J408" s="682"/>
      <c r="K408" s="682"/>
      <c r="L408" s="682"/>
      <c r="M408" s="682"/>
      <c r="N408" s="682"/>
      <c r="O408" s="682"/>
      <c r="P408" s="682"/>
      <c r="Q408" s="682"/>
      <c r="R408" s="682"/>
      <c r="S408" s="682"/>
      <c r="T408" s="682"/>
      <c r="U408" s="682"/>
      <c r="V408" s="682"/>
      <c r="W408" s="682"/>
      <c r="X408" s="682"/>
      <c r="Y408" s="682"/>
      <c r="Z408" s="682"/>
      <c r="AA408" s="682"/>
    </row>
    <row r="409" spans="1:27" ht="15">
      <c r="A409" s="682"/>
      <c r="B409" s="683"/>
      <c r="C409" s="684"/>
      <c r="D409" s="684"/>
      <c r="E409" s="684"/>
      <c r="F409" s="683"/>
      <c r="G409" s="867"/>
      <c r="H409" s="868"/>
      <c r="I409" s="682"/>
      <c r="J409" s="682"/>
      <c r="K409" s="682"/>
      <c r="L409" s="682"/>
      <c r="M409" s="682"/>
      <c r="N409" s="682"/>
      <c r="O409" s="682"/>
      <c r="P409" s="682"/>
      <c r="Q409" s="682"/>
      <c r="R409" s="682"/>
      <c r="S409" s="682"/>
      <c r="T409" s="682"/>
      <c r="U409" s="682"/>
      <c r="V409" s="682"/>
      <c r="W409" s="682"/>
      <c r="X409" s="682"/>
      <c r="Y409" s="682"/>
      <c r="Z409" s="682"/>
      <c r="AA409" s="682"/>
    </row>
    <row r="410" spans="1:27" ht="15">
      <c r="A410" s="682"/>
      <c r="B410" s="683"/>
      <c r="C410" s="684"/>
      <c r="D410" s="684"/>
      <c r="E410" s="684"/>
      <c r="F410" s="683"/>
      <c r="G410" s="867"/>
      <c r="H410" s="868"/>
      <c r="I410" s="682"/>
      <c r="J410" s="682"/>
      <c r="K410" s="682"/>
      <c r="L410" s="682"/>
      <c r="M410" s="682"/>
      <c r="N410" s="682"/>
      <c r="O410" s="682"/>
      <c r="P410" s="682"/>
      <c r="Q410" s="682"/>
      <c r="R410" s="682"/>
      <c r="S410" s="682"/>
      <c r="T410" s="682"/>
      <c r="U410" s="682"/>
      <c r="V410" s="682"/>
      <c r="W410" s="682"/>
      <c r="X410" s="682"/>
      <c r="Y410" s="682"/>
      <c r="Z410" s="682"/>
      <c r="AA410" s="682"/>
    </row>
    <row r="411" spans="1:27" ht="15">
      <c r="A411" s="682"/>
      <c r="B411" s="683"/>
      <c r="C411" s="684"/>
      <c r="D411" s="684"/>
      <c r="E411" s="684"/>
      <c r="F411" s="683"/>
      <c r="G411" s="867"/>
      <c r="H411" s="868"/>
      <c r="I411" s="682"/>
      <c r="J411" s="682"/>
      <c r="K411" s="682"/>
      <c r="L411" s="682"/>
      <c r="M411" s="682"/>
      <c r="N411" s="682"/>
      <c r="O411" s="682"/>
      <c r="P411" s="682"/>
      <c r="Q411" s="682"/>
      <c r="R411" s="682"/>
      <c r="S411" s="682"/>
      <c r="T411" s="682"/>
      <c r="U411" s="682"/>
      <c r="V411" s="682"/>
      <c r="W411" s="682"/>
      <c r="X411" s="682"/>
      <c r="Y411" s="682"/>
      <c r="Z411" s="682"/>
      <c r="AA411" s="682"/>
    </row>
    <row r="412" spans="1:27" ht="15">
      <c r="A412" s="682"/>
      <c r="B412" s="683"/>
      <c r="C412" s="684"/>
      <c r="D412" s="684"/>
      <c r="E412" s="684"/>
      <c r="F412" s="683"/>
      <c r="G412" s="867"/>
      <c r="H412" s="868"/>
      <c r="I412" s="682"/>
      <c r="J412" s="682"/>
      <c r="K412" s="682"/>
      <c r="L412" s="682"/>
      <c r="M412" s="682"/>
      <c r="N412" s="682"/>
      <c r="O412" s="682"/>
      <c r="P412" s="682"/>
      <c r="Q412" s="682"/>
      <c r="R412" s="682"/>
      <c r="S412" s="682"/>
      <c r="T412" s="682"/>
      <c r="U412" s="682"/>
      <c r="V412" s="682"/>
      <c r="W412" s="682"/>
      <c r="X412" s="682"/>
      <c r="Y412" s="682"/>
      <c r="Z412" s="682"/>
      <c r="AA412" s="682"/>
    </row>
    <row r="413" spans="1:27" ht="15">
      <c r="A413" s="682"/>
      <c r="B413" s="683"/>
      <c r="C413" s="684"/>
      <c r="D413" s="684"/>
      <c r="E413" s="684"/>
      <c r="F413" s="683"/>
      <c r="G413" s="867"/>
      <c r="H413" s="868"/>
      <c r="I413" s="682"/>
      <c r="J413" s="682"/>
      <c r="K413" s="682"/>
      <c r="L413" s="682"/>
      <c r="M413" s="682"/>
      <c r="N413" s="682"/>
      <c r="O413" s="682"/>
      <c r="P413" s="682"/>
      <c r="Q413" s="682"/>
      <c r="R413" s="682"/>
      <c r="S413" s="682"/>
      <c r="T413" s="682"/>
      <c r="U413" s="682"/>
      <c r="V413" s="682"/>
      <c r="W413" s="682"/>
      <c r="X413" s="682"/>
      <c r="Y413" s="682"/>
      <c r="Z413" s="682"/>
      <c r="AA413" s="682"/>
    </row>
    <row r="414" spans="1:27" ht="15">
      <c r="A414" s="682"/>
      <c r="B414" s="683"/>
      <c r="C414" s="684"/>
      <c r="D414" s="684"/>
      <c r="E414" s="684"/>
      <c r="F414" s="683"/>
      <c r="G414" s="867"/>
      <c r="H414" s="868"/>
      <c r="I414" s="682"/>
      <c r="J414" s="682"/>
      <c r="K414" s="682"/>
      <c r="L414" s="682"/>
      <c r="M414" s="682"/>
      <c r="N414" s="682"/>
      <c r="O414" s="682"/>
      <c r="P414" s="682"/>
      <c r="Q414" s="682"/>
      <c r="R414" s="682"/>
      <c r="S414" s="682"/>
      <c r="T414" s="682"/>
      <c r="U414" s="682"/>
      <c r="V414" s="682"/>
      <c r="W414" s="682"/>
      <c r="X414" s="682"/>
      <c r="Y414" s="682"/>
      <c r="Z414" s="682"/>
      <c r="AA414" s="682"/>
    </row>
    <row r="415" spans="1:27" ht="15">
      <c r="A415" s="682"/>
      <c r="B415" s="683"/>
      <c r="C415" s="684"/>
      <c r="D415" s="684"/>
      <c r="E415" s="684"/>
      <c r="F415" s="683"/>
      <c r="G415" s="867"/>
      <c r="H415" s="868"/>
      <c r="I415" s="682"/>
      <c r="J415" s="682"/>
      <c r="K415" s="682"/>
      <c r="L415" s="682"/>
      <c r="M415" s="682"/>
      <c r="N415" s="682"/>
      <c r="O415" s="682"/>
      <c r="P415" s="682"/>
      <c r="Q415" s="682"/>
      <c r="R415" s="682"/>
      <c r="S415" s="682"/>
      <c r="T415" s="682"/>
      <c r="U415" s="682"/>
      <c r="V415" s="682"/>
      <c r="W415" s="682"/>
      <c r="X415" s="682"/>
      <c r="Y415" s="682"/>
      <c r="Z415" s="682"/>
      <c r="AA415" s="682"/>
    </row>
    <row r="416" spans="1:27" ht="15">
      <c r="A416" s="682"/>
      <c r="B416" s="683"/>
      <c r="C416" s="684"/>
      <c r="D416" s="684"/>
      <c r="E416" s="684"/>
      <c r="F416" s="683"/>
      <c r="G416" s="867"/>
      <c r="H416" s="868"/>
      <c r="I416" s="682"/>
      <c r="J416" s="682"/>
      <c r="K416" s="682"/>
      <c r="L416" s="682"/>
      <c r="M416" s="682"/>
      <c r="N416" s="682"/>
      <c r="O416" s="682"/>
      <c r="P416" s="682"/>
      <c r="Q416" s="682"/>
      <c r="R416" s="682"/>
      <c r="S416" s="682"/>
      <c r="T416" s="682"/>
      <c r="U416" s="682"/>
      <c r="V416" s="682"/>
      <c r="W416" s="682"/>
      <c r="X416" s="682"/>
      <c r="Y416" s="682"/>
      <c r="Z416" s="682"/>
      <c r="AA416" s="682"/>
    </row>
    <row r="417" spans="1:27" ht="15">
      <c r="A417" s="682"/>
      <c r="B417" s="683"/>
      <c r="C417" s="684"/>
      <c r="D417" s="684"/>
      <c r="E417" s="684"/>
      <c r="F417" s="683"/>
      <c r="G417" s="867"/>
      <c r="H417" s="868"/>
      <c r="I417" s="682"/>
      <c r="J417" s="682"/>
      <c r="K417" s="682"/>
      <c r="L417" s="682"/>
      <c r="M417" s="682"/>
      <c r="N417" s="682"/>
      <c r="O417" s="682"/>
      <c r="P417" s="682"/>
      <c r="Q417" s="682"/>
      <c r="R417" s="682"/>
      <c r="S417" s="682"/>
      <c r="T417" s="682"/>
      <c r="U417" s="682"/>
      <c r="V417" s="682"/>
      <c r="W417" s="682"/>
      <c r="X417" s="682"/>
      <c r="Y417" s="682"/>
      <c r="Z417" s="682"/>
      <c r="AA417" s="682"/>
    </row>
    <row r="418" spans="1:27" ht="15">
      <c r="A418" s="682"/>
      <c r="B418" s="683"/>
      <c r="C418" s="684"/>
      <c r="D418" s="684"/>
      <c r="E418" s="684"/>
      <c r="F418" s="683"/>
      <c r="G418" s="867"/>
      <c r="H418" s="868"/>
      <c r="I418" s="682"/>
      <c r="J418" s="682"/>
      <c r="K418" s="682"/>
      <c r="L418" s="682"/>
      <c r="M418" s="682"/>
      <c r="N418" s="682"/>
      <c r="O418" s="682"/>
      <c r="P418" s="682"/>
      <c r="Q418" s="682"/>
      <c r="R418" s="682"/>
      <c r="S418" s="682"/>
      <c r="T418" s="682"/>
      <c r="U418" s="682"/>
      <c r="V418" s="682"/>
      <c r="W418" s="682"/>
      <c r="X418" s="682"/>
      <c r="Y418" s="682"/>
      <c r="Z418" s="682"/>
      <c r="AA418" s="682"/>
    </row>
    <row r="419" spans="1:27" ht="15">
      <c r="A419" s="682"/>
      <c r="B419" s="683"/>
      <c r="C419" s="684"/>
      <c r="D419" s="684"/>
      <c r="E419" s="684"/>
      <c r="F419" s="683"/>
      <c r="G419" s="867"/>
      <c r="H419" s="868"/>
      <c r="I419" s="682"/>
      <c r="J419" s="682"/>
      <c r="K419" s="682"/>
      <c r="L419" s="682"/>
      <c r="M419" s="682"/>
      <c r="N419" s="682"/>
      <c r="O419" s="682"/>
      <c r="P419" s="682"/>
      <c r="Q419" s="682"/>
      <c r="R419" s="682"/>
      <c r="S419" s="682"/>
      <c r="T419" s="682"/>
      <c r="U419" s="682"/>
      <c r="V419" s="682"/>
      <c r="W419" s="682"/>
      <c r="X419" s="682"/>
      <c r="Y419" s="682"/>
      <c r="Z419" s="682"/>
      <c r="AA419" s="682"/>
    </row>
    <row r="420" spans="1:27" ht="15">
      <c r="A420" s="682"/>
      <c r="B420" s="683"/>
      <c r="C420" s="684"/>
      <c r="D420" s="684"/>
      <c r="E420" s="684"/>
      <c r="F420" s="683"/>
      <c r="G420" s="867"/>
      <c r="H420" s="868"/>
      <c r="I420" s="682"/>
      <c r="J420" s="682"/>
      <c r="K420" s="682"/>
      <c r="L420" s="682"/>
      <c r="M420" s="682"/>
      <c r="N420" s="682"/>
      <c r="O420" s="682"/>
      <c r="P420" s="682"/>
      <c r="Q420" s="682"/>
      <c r="R420" s="682"/>
      <c r="S420" s="682"/>
      <c r="T420" s="682"/>
      <c r="U420" s="682"/>
      <c r="V420" s="682"/>
      <c r="W420" s="682"/>
      <c r="X420" s="682"/>
      <c r="Y420" s="682"/>
      <c r="Z420" s="682"/>
      <c r="AA420" s="682"/>
    </row>
    <row r="421" spans="1:27" ht="15">
      <c r="A421" s="682"/>
      <c r="B421" s="683"/>
      <c r="C421" s="684"/>
      <c r="D421" s="684"/>
      <c r="E421" s="684"/>
      <c r="F421" s="683"/>
      <c r="G421" s="867"/>
      <c r="H421" s="868"/>
      <c r="I421" s="682"/>
      <c r="J421" s="682"/>
      <c r="K421" s="682"/>
      <c r="L421" s="682"/>
      <c r="M421" s="682"/>
      <c r="N421" s="682"/>
      <c r="O421" s="682"/>
      <c r="P421" s="682"/>
      <c r="Q421" s="682"/>
      <c r="R421" s="682"/>
      <c r="S421" s="682"/>
      <c r="T421" s="682"/>
      <c r="U421" s="682"/>
      <c r="V421" s="682"/>
      <c r="W421" s="682"/>
      <c r="X421" s="682"/>
      <c r="Y421" s="682"/>
      <c r="Z421" s="682"/>
      <c r="AA421" s="682"/>
    </row>
    <row r="422" spans="1:27" ht="15">
      <c r="A422" s="682"/>
      <c r="B422" s="683"/>
      <c r="C422" s="684"/>
      <c r="D422" s="684"/>
      <c r="E422" s="684"/>
      <c r="F422" s="683"/>
      <c r="G422" s="867"/>
      <c r="H422" s="868"/>
      <c r="I422" s="682"/>
      <c r="J422" s="682"/>
      <c r="K422" s="682"/>
      <c r="L422" s="682"/>
      <c r="M422" s="682"/>
      <c r="N422" s="682"/>
      <c r="O422" s="682"/>
      <c r="P422" s="682"/>
      <c r="Q422" s="682"/>
      <c r="R422" s="682"/>
      <c r="S422" s="682"/>
      <c r="T422" s="682"/>
      <c r="U422" s="682"/>
      <c r="V422" s="682"/>
      <c r="W422" s="682"/>
      <c r="X422" s="682"/>
      <c r="Y422" s="682"/>
      <c r="Z422" s="682"/>
      <c r="AA422" s="682"/>
    </row>
    <row r="423" spans="1:27" ht="15">
      <c r="A423" s="682"/>
      <c r="B423" s="683"/>
      <c r="C423" s="684"/>
      <c r="D423" s="684"/>
      <c r="E423" s="684"/>
      <c r="F423" s="683"/>
      <c r="G423" s="867"/>
      <c r="H423" s="868"/>
      <c r="I423" s="682"/>
      <c r="J423" s="682"/>
      <c r="K423" s="682"/>
      <c r="L423" s="682"/>
      <c r="M423" s="682"/>
      <c r="N423" s="682"/>
      <c r="O423" s="682"/>
      <c r="P423" s="682"/>
      <c r="Q423" s="682"/>
      <c r="R423" s="682"/>
      <c r="S423" s="682"/>
      <c r="T423" s="682"/>
      <c r="U423" s="682"/>
      <c r="V423" s="682"/>
      <c r="W423" s="682"/>
      <c r="X423" s="682"/>
      <c r="Y423" s="682"/>
      <c r="Z423" s="682"/>
      <c r="AA423" s="682"/>
    </row>
    <row r="424" spans="1:27" ht="15">
      <c r="A424" s="682"/>
      <c r="B424" s="683"/>
      <c r="C424" s="684"/>
      <c r="D424" s="684"/>
      <c r="E424" s="684"/>
      <c r="F424" s="683"/>
      <c r="G424" s="867"/>
      <c r="H424" s="868"/>
      <c r="I424" s="682"/>
      <c r="J424" s="682"/>
      <c r="K424" s="682"/>
      <c r="L424" s="682"/>
      <c r="M424" s="682"/>
      <c r="N424" s="682"/>
      <c r="O424" s="682"/>
      <c r="P424" s="682"/>
      <c r="Q424" s="682"/>
      <c r="R424" s="682"/>
      <c r="S424" s="682"/>
      <c r="T424" s="682"/>
      <c r="U424" s="682"/>
      <c r="V424" s="682"/>
      <c r="W424" s="682"/>
      <c r="X424" s="682"/>
      <c r="Y424" s="682"/>
      <c r="Z424" s="682"/>
      <c r="AA424" s="682"/>
    </row>
    <row r="425" spans="1:27" ht="15">
      <c r="A425" s="682"/>
      <c r="B425" s="683"/>
      <c r="C425" s="684"/>
      <c r="D425" s="684"/>
      <c r="E425" s="684"/>
      <c r="F425" s="683"/>
      <c r="G425" s="867"/>
      <c r="H425" s="868"/>
      <c r="I425" s="682"/>
      <c r="J425" s="682"/>
      <c r="K425" s="682"/>
      <c r="L425" s="682"/>
      <c r="M425" s="682"/>
      <c r="N425" s="682"/>
      <c r="O425" s="682"/>
      <c r="P425" s="682"/>
      <c r="Q425" s="682"/>
      <c r="R425" s="682"/>
      <c r="S425" s="682"/>
      <c r="T425" s="682"/>
      <c r="U425" s="682"/>
      <c r="V425" s="682"/>
      <c r="W425" s="682"/>
      <c r="X425" s="682"/>
      <c r="Y425" s="682"/>
      <c r="Z425" s="682"/>
      <c r="AA425" s="682"/>
    </row>
    <row r="426" spans="1:27" ht="15">
      <c r="A426" s="682"/>
      <c r="B426" s="683"/>
      <c r="C426" s="684"/>
      <c r="D426" s="684"/>
      <c r="E426" s="684"/>
      <c r="F426" s="683"/>
      <c r="G426" s="867"/>
      <c r="H426" s="868"/>
      <c r="I426" s="682"/>
      <c r="J426" s="682"/>
      <c r="K426" s="682"/>
      <c r="L426" s="682"/>
      <c r="M426" s="682"/>
      <c r="N426" s="682"/>
      <c r="O426" s="682"/>
      <c r="P426" s="682"/>
      <c r="Q426" s="682"/>
      <c r="R426" s="682"/>
      <c r="S426" s="682"/>
      <c r="T426" s="682"/>
      <c r="U426" s="682"/>
      <c r="V426" s="682"/>
      <c r="W426" s="682"/>
      <c r="X426" s="682"/>
      <c r="Y426" s="682"/>
      <c r="Z426" s="682"/>
      <c r="AA426" s="682"/>
    </row>
    <row r="427" spans="1:27" ht="15">
      <c r="A427" s="682"/>
      <c r="B427" s="683"/>
      <c r="C427" s="684"/>
      <c r="D427" s="684"/>
      <c r="E427" s="684"/>
      <c r="F427" s="683"/>
      <c r="G427" s="867"/>
      <c r="H427" s="868"/>
      <c r="I427" s="682"/>
      <c r="J427" s="682"/>
      <c r="K427" s="682"/>
      <c r="L427" s="682"/>
      <c r="M427" s="682"/>
      <c r="N427" s="682"/>
      <c r="O427" s="682"/>
      <c r="P427" s="682"/>
      <c r="Q427" s="682"/>
      <c r="R427" s="682"/>
      <c r="S427" s="682"/>
      <c r="T427" s="682"/>
      <c r="U427" s="682"/>
      <c r="V427" s="682"/>
      <c r="W427" s="682"/>
      <c r="X427" s="682"/>
      <c r="Y427" s="682"/>
      <c r="Z427" s="682"/>
      <c r="AA427" s="682"/>
    </row>
    <row r="428" spans="1:27" ht="15">
      <c r="A428" s="682"/>
      <c r="B428" s="683"/>
      <c r="C428" s="684"/>
      <c r="D428" s="684"/>
      <c r="E428" s="684"/>
      <c r="F428" s="683"/>
      <c r="G428" s="867"/>
      <c r="H428" s="868"/>
      <c r="I428" s="682"/>
      <c r="J428" s="682"/>
      <c r="K428" s="682"/>
      <c r="L428" s="682"/>
      <c r="M428" s="682"/>
      <c r="N428" s="682"/>
      <c r="O428" s="682"/>
      <c r="P428" s="682"/>
      <c r="Q428" s="682"/>
      <c r="R428" s="682"/>
      <c r="S428" s="682"/>
      <c r="T428" s="682"/>
      <c r="U428" s="682"/>
      <c r="V428" s="682"/>
      <c r="W428" s="682"/>
      <c r="X428" s="682"/>
      <c r="Y428" s="682"/>
      <c r="Z428" s="682"/>
      <c r="AA428" s="682"/>
    </row>
    <row r="429" spans="1:27" ht="15">
      <c r="A429" s="682"/>
      <c r="B429" s="683"/>
      <c r="C429" s="684"/>
      <c r="D429" s="684"/>
      <c r="E429" s="684"/>
      <c r="F429" s="683"/>
      <c r="G429" s="867"/>
      <c r="H429" s="868"/>
      <c r="I429" s="682"/>
      <c r="J429" s="682"/>
      <c r="K429" s="682"/>
      <c r="L429" s="682"/>
      <c r="M429" s="682"/>
      <c r="N429" s="682"/>
      <c r="O429" s="682"/>
      <c r="P429" s="682"/>
      <c r="Q429" s="682"/>
      <c r="R429" s="682"/>
      <c r="S429" s="682"/>
      <c r="T429" s="682"/>
      <c r="U429" s="682"/>
      <c r="V429" s="682"/>
      <c r="W429" s="682"/>
      <c r="X429" s="682"/>
      <c r="Y429" s="682"/>
      <c r="Z429" s="682"/>
      <c r="AA429" s="682"/>
    </row>
    <row r="430" spans="1:27" ht="15">
      <c r="A430" s="682"/>
      <c r="B430" s="683"/>
      <c r="C430" s="684"/>
      <c r="D430" s="684"/>
      <c r="E430" s="684"/>
      <c r="F430" s="683"/>
      <c r="G430" s="867"/>
      <c r="H430" s="868"/>
      <c r="I430" s="682"/>
      <c r="J430" s="682"/>
      <c r="K430" s="682"/>
      <c r="L430" s="682"/>
      <c r="M430" s="682"/>
      <c r="N430" s="682"/>
      <c r="O430" s="682"/>
      <c r="P430" s="682"/>
      <c r="Q430" s="682"/>
      <c r="R430" s="682"/>
      <c r="S430" s="682"/>
      <c r="T430" s="682"/>
      <c r="U430" s="682"/>
      <c r="V430" s="682"/>
      <c r="W430" s="682"/>
      <c r="X430" s="682"/>
      <c r="Y430" s="682"/>
      <c r="Z430" s="682"/>
      <c r="AA430" s="682"/>
    </row>
    <row r="431" spans="1:27" ht="15">
      <c r="A431" s="682"/>
      <c r="B431" s="683"/>
      <c r="C431" s="684"/>
      <c r="D431" s="684"/>
      <c r="E431" s="684"/>
      <c r="F431" s="683"/>
      <c r="G431" s="867"/>
      <c r="H431" s="868"/>
      <c r="I431" s="682"/>
      <c r="J431" s="682"/>
      <c r="K431" s="682"/>
      <c r="L431" s="682"/>
      <c r="M431" s="682"/>
      <c r="N431" s="682"/>
      <c r="O431" s="682"/>
      <c r="P431" s="682"/>
      <c r="Q431" s="682"/>
      <c r="R431" s="682"/>
      <c r="S431" s="682"/>
      <c r="T431" s="682"/>
      <c r="U431" s="682"/>
      <c r="V431" s="682"/>
      <c r="W431" s="682"/>
      <c r="X431" s="682"/>
      <c r="Y431" s="682"/>
      <c r="Z431" s="682"/>
      <c r="AA431" s="682"/>
    </row>
    <row r="432" spans="1:27" ht="15">
      <c r="A432" s="682"/>
      <c r="B432" s="683"/>
      <c r="C432" s="684"/>
      <c r="D432" s="684"/>
      <c r="E432" s="684"/>
      <c r="F432" s="683"/>
      <c r="G432" s="867"/>
      <c r="H432" s="868"/>
      <c r="I432" s="682"/>
      <c r="J432" s="682"/>
      <c r="K432" s="682"/>
      <c r="L432" s="682"/>
      <c r="M432" s="682"/>
      <c r="N432" s="682"/>
      <c r="O432" s="682"/>
      <c r="P432" s="682"/>
      <c r="Q432" s="682"/>
      <c r="R432" s="682"/>
      <c r="S432" s="682"/>
      <c r="T432" s="682"/>
      <c r="U432" s="682"/>
      <c r="V432" s="682"/>
      <c r="W432" s="682"/>
      <c r="X432" s="682"/>
      <c r="Y432" s="682"/>
      <c r="Z432" s="682"/>
      <c r="AA432" s="682"/>
    </row>
    <row r="433" spans="1:27" ht="15">
      <c r="A433" s="682"/>
      <c r="B433" s="683"/>
      <c r="C433" s="684"/>
      <c r="D433" s="684"/>
      <c r="E433" s="684"/>
      <c r="F433" s="683"/>
      <c r="G433" s="867"/>
      <c r="H433" s="868"/>
      <c r="I433" s="682"/>
      <c r="J433" s="682"/>
      <c r="K433" s="682"/>
      <c r="L433" s="682"/>
      <c r="M433" s="682"/>
      <c r="N433" s="682"/>
      <c r="O433" s="682"/>
      <c r="P433" s="682"/>
      <c r="Q433" s="682"/>
      <c r="R433" s="682"/>
      <c r="S433" s="682"/>
      <c r="T433" s="682"/>
      <c r="U433" s="682"/>
      <c r="V433" s="682"/>
      <c r="W433" s="682"/>
      <c r="X433" s="682"/>
      <c r="Y433" s="682"/>
      <c r="Z433" s="682"/>
      <c r="AA433" s="682"/>
    </row>
    <row r="434" spans="1:27" ht="15">
      <c r="A434" s="682"/>
      <c r="B434" s="683"/>
      <c r="C434" s="684"/>
      <c r="D434" s="684"/>
      <c r="E434" s="684"/>
      <c r="F434" s="683"/>
      <c r="G434" s="867"/>
      <c r="H434" s="868"/>
      <c r="I434" s="682"/>
      <c r="J434" s="682"/>
      <c r="K434" s="682"/>
      <c r="L434" s="682"/>
      <c r="M434" s="682"/>
      <c r="N434" s="682"/>
      <c r="O434" s="682"/>
      <c r="P434" s="682"/>
      <c r="Q434" s="682"/>
      <c r="R434" s="682"/>
      <c r="S434" s="682"/>
      <c r="T434" s="682"/>
      <c r="U434" s="682"/>
      <c r="V434" s="682"/>
      <c r="W434" s="682"/>
      <c r="X434" s="682"/>
      <c r="Y434" s="682"/>
      <c r="Z434" s="682"/>
      <c r="AA434" s="682"/>
    </row>
    <row r="435" spans="1:27" ht="15">
      <c r="A435" s="682"/>
      <c r="B435" s="683"/>
      <c r="C435" s="684"/>
      <c r="D435" s="684"/>
      <c r="E435" s="684"/>
      <c r="F435" s="683"/>
      <c r="G435" s="867"/>
      <c r="H435" s="868"/>
      <c r="I435" s="682"/>
      <c r="J435" s="682"/>
      <c r="K435" s="682"/>
      <c r="L435" s="682"/>
      <c r="M435" s="682"/>
      <c r="N435" s="682"/>
      <c r="O435" s="682"/>
      <c r="P435" s="682"/>
      <c r="Q435" s="682"/>
      <c r="R435" s="682"/>
      <c r="S435" s="682"/>
      <c r="T435" s="682"/>
      <c r="U435" s="682"/>
      <c r="V435" s="682"/>
      <c r="W435" s="682"/>
      <c r="X435" s="682"/>
      <c r="Y435" s="682"/>
      <c r="Z435" s="682"/>
      <c r="AA435" s="682"/>
    </row>
    <row r="436" spans="1:27" ht="15">
      <c r="A436" s="682"/>
      <c r="B436" s="683"/>
      <c r="C436" s="684"/>
      <c r="D436" s="684"/>
      <c r="E436" s="684"/>
      <c r="F436" s="683"/>
      <c r="G436" s="867"/>
      <c r="H436" s="868"/>
      <c r="I436" s="682"/>
      <c r="J436" s="682"/>
      <c r="K436" s="682"/>
      <c r="L436" s="682"/>
      <c r="M436" s="682"/>
      <c r="N436" s="682"/>
      <c r="O436" s="682"/>
      <c r="P436" s="682"/>
      <c r="Q436" s="682"/>
      <c r="R436" s="682"/>
      <c r="S436" s="682"/>
      <c r="T436" s="682"/>
      <c r="U436" s="682"/>
      <c r="V436" s="682"/>
      <c r="W436" s="682"/>
      <c r="X436" s="682"/>
      <c r="Y436" s="682"/>
      <c r="Z436" s="682"/>
      <c r="AA436" s="682"/>
    </row>
    <row r="437" spans="1:27" ht="15">
      <c r="A437" s="682"/>
      <c r="B437" s="683"/>
      <c r="C437" s="684"/>
      <c r="D437" s="684"/>
      <c r="E437" s="684"/>
      <c r="F437" s="683"/>
      <c r="G437" s="867"/>
      <c r="H437" s="868"/>
      <c r="I437" s="682"/>
      <c r="J437" s="682"/>
      <c r="K437" s="682"/>
      <c r="L437" s="682"/>
      <c r="M437" s="682"/>
      <c r="N437" s="682"/>
      <c r="O437" s="682"/>
      <c r="P437" s="682"/>
      <c r="Q437" s="682"/>
      <c r="R437" s="682"/>
      <c r="S437" s="682"/>
      <c r="T437" s="682"/>
      <c r="U437" s="682"/>
      <c r="V437" s="682"/>
      <c r="W437" s="682"/>
      <c r="X437" s="682"/>
      <c r="Y437" s="682"/>
      <c r="Z437" s="682"/>
      <c r="AA437" s="682"/>
    </row>
    <row r="438" spans="1:27" ht="15">
      <c r="A438" s="682"/>
      <c r="B438" s="683"/>
      <c r="C438" s="684"/>
      <c r="D438" s="684"/>
      <c r="E438" s="684"/>
      <c r="F438" s="683"/>
      <c r="G438" s="867"/>
      <c r="H438" s="868"/>
      <c r="I438" s="682"/>
      <c r="J438" s="682"/>
      <c r="K438" s="682"/>
      <c r="L438" s="682"/>
      <c r="M438" s="682"/>
      <c r="N438" s="682"/>
      <c r="O438" s="682"/>
      <c r="P438" s="682"/>
      <c r="Q438" s="682"/>
      <c r="R438" s="682"/>
      <c r="S438" s="682"/>
      <c r="T438" s="682"/>
      <c r="U438" s="682"/>
      <c r="V438" s="682"/>
      <c r="W438" s="682"/>
      <c r="X438" s="682"/>
      <c r="Y438" s="682"/>
      <c r="Z438" s="682"/>
      <c r="AA438" s="682"/>
    </row>
    <row r="439" spans="1:27" ht="15">
      <c r="A439" s="682"/>
      <c r="B439" s="683"/>
      <c r="C439" s="684"/>
      <c r="D439" s="684"/>
      <c r="E439" s="684"/>
      <c r="F439" s="683"/>
      <c r="G439" s="867"/>
      <c r="H439" s="868"/>
      <c r="I439" s="682"/>
      <c r="J439" s="682"/>
      <c r="K439" s="682"/>
      <c r="L439" s="682"/>
      <c r="M439" s="682"/>
      <c r="N439" s="682"/>
      <c r="O439" s="682"/>
      <c r="P439" s="682"/>
      <c r="Q439" s="682"/>
      <c r="R439" s="682"/>
      <c r="S439" s="682"/>
      <c r="T439" s="682"/>
      <c r="U439" s="682"/>
      <c r="V439" s="682"/>
      <c r="W439" s="682"/>
      <c r="X439" s="682"/>
      <c r="Y439" s="682"/>
      <c r="Z439" s="682"/>
      <c r="AA439" s="682"/>
    </row>
    <row r="440" spans="1:27" ht="15">
      <c r="A440" s="682"/>
      <c r="B440" s="683"/>
      <c r="C440" s="684"/>
      <c r="D440" s="684"/>
      <c r="E440" s="684"/>
      <c r="F440" s="683"/>
      <c r="G440" s="867"/>
      <c r="H440" s="868"/>
      <c r="I440" s="682"/>
      <c r="J440" s="682"/>
      <c r="K440" s="682"/>
      <c r="L440" s="682"/>
      <c r="M440" s="682"/>
      <c r="N440" s="682"/>
      <c r="O440" s="682"/>
      <c r="P440" s="682"/>
      <c r="Q440" s="682"/>
      <c r="R440" s="682"/>
      <c r="S440" s="682"/>
      <c r="T440" s="682"/>
      <c r="U440" s="682"/>
      <c r="V440" s="682"/>
      <c r="W440" s="682"/>
      <c r="X440" s="682"/>
      <c r="Y440" s="682"/>
      <c r="Z440" s="682"/>
      <c r="AA440" s="682"/>
    </row>
    <row r="441" spans="1:27" ht="15">
      <c r="A441" s="682"/>
      <c r="B441" s="683"/>
      <c r="C441" s="684"/>
      <c r="D441" s="684"/>
      <c r="E441" s="684"/>
      <c r="F441" s="683"/>
      <c r="G441" s="867"/>
      <c r="H441" s="868"/>
      <c r="I441" s="682"/>
      <c r="J441" s="682"/>
      <c r="K441" s="682"/>
      <c r="L441" s="682"/>
      <c r="M441" s="682"/>
      <c r="N441" s="682"/>
      <c r="O441" s="682"/>
      <c r="P441" s="682"/>
      <c r="Q441" s="682"/>
      <c r="R441" s="682"/>
      <c r="S441" s="682"/>
      <c r="T441" s="682"/>
      <c r="U441" s="682"/>
      <c r="V441" s="682"/>
      <c r="W441" s="682"/>
      <c r="X441" s="682"/>
      <c r="Y441" s="682"/>
      <c r="Z441" s="682"/>
      <c r="AA441" s="682"/>
    </row>
    <row r="442" spans="1:27" ht="15">
      <c r="A442" s="682"/>
      <c r="B442" s="683"/>
      <c r="C442" s="684"/>
      <c r="D442" s="684"/>
      <c r="E442" s="684"/>
      <c r="F442" s="683"/>
      <c r="G442" s="867"/>
      <c r="H442" s="868"/>
      <c r="I442" s="682"/>
      <c r="J442" s="682"/>
      <c r="K442" s="682"/>
      <c r="L442" s="682"/>
      <c r="M442" s="682"/>
      <c r="N442" s="682"/>
      <c r="O442" s="682"/>
      <c r="P442" s="682"/>
      <c r="Q442" s="682"/>
      <c r="R442" s="682"/>
      <c r="S442" s="682"/>
      <c r="T442" s="682"/>
      <c r="U442" s="682"/>
      <c r="V442" s="682"/>
      <c r="W442" s="682"/>
      <c r="X442" s="682"/>
      <c r="Y442" s="682"/>
      <c r="Z442" s="682"/>
      <c r="AA442" s="682"/>
    </row>
    <row r="443" spans="1:27" ht="15">
      <c r="A443" s="682"/>
      <c r="B443" s="683"/>
      <c r="C443" s="684"/>
      <c r="D443" s="684"/>
      <c r="E443" s="684"/>
      <c r="F443" s="683"/>
      <c r="G443" s="867"/>
      <c r="H443" s="868"/>
      <c r="I443" s="682"/>
      <c r="J443" s="682"/>
      <c r="K443" s="682"/>
      <c r="L443" s="682"/>
      <c r="M443" s="682"/>
      <c r="N443" s="682"/>
      <c r="O443" s="682"/>
      <c r="P443" s="682"/>
      <c r="Q443" s="682"/>
      <c r="R443" s="682"/>
      <c r="S443" s="682"/>
      <c r="T443" s="682"/>
      <c r="U443" s="682"/>
      <c r="V443" s="682"/>
      <c r="W443" s="682"/>
      <c r="X443" s="682"/>
      <c r="Y443" s="682"/>
      <c r="Z443" s="682"/>
      <c r="AA443" s="682"/>
    </row>
    <row r="444" spans="1:27" ht="15">
      <c r="A444" s="682"/>
      <c r="B444" s="683"/>
      <c r="C444" s="684"/>
      <c r="D444" s="684"/>
      <c r="E444" s="684"/>
      <c r="F444" s="683"/>
      <c r="G444" s="867"/>
      <c r="H444" s="868"/>
      <c r="I444" s="682"/>
      <c r="J444" s="682"/>
      <c r="K444" s="682"/>
      <c r="L444" s="682"/>
      <c r="M444" s="682"/>
      <c r="N444" s="682"/>
      <c r="O444" s="682"/>
      <c r="P444" s="682"/>
      <c r="Q444" s="682"/>
      <c r="R444" s="682"/>
      <c r="S444" s="682"/>
      <c r="T444" s="682"/>
      <c r="U444" s="682"/>
      <c r="V444" s="682"/>
      <c r="W444" s="682"/>
      <c r="X444" s="682"/>
      <c r="Y444" s="682"/>
      <c r="Z444" s="682"/>
      <c r="AA444" s="682"/>
    </row>
    <row r="445" spans="1:27" ht="15">
      <c r="A445" s="682"/>
      <c r="B445" s="683"/>
      <c r="C445" s="684"/>
      <c r="D445" s="684"/>
      <c r="E445" s="684"/>
      <c r="F445" s="683"/>
      <c r="G445" s="867"/>
      <c r="H445" s="868"/>
      <c r="I445" s="682"/>
      <c r="J445" s="682"/>
      <c r="K445" s="682"/>
      <c r="L445" s="682"/>
      <c r="M445" s="682"/>
      <c r="N445" s="682"/>
      <c r="O445" s="682"/>
      <c r="P445" s="682"/>
      <c r="Q445" s="682"/>
      <c r="R445" s="682"/>
      <c r="S445" s="682"/>
      <c r="T445" s="682"/>
      <c r="U445" s="682"/>
      <c r="V445" s="682"/>
      <c r="W445" s="682"/>
      <c r="X445" s="682"/>
      <c r="Y445" s="682"/>
      <c r="Z445" s="682"/>
      <c r="AA445" s="682"/>
    </row>
    <row r="446" spans="1:27" ht="15">
      <c r="A446" s="682"/>
      <c r="B446" s="683"/>
      <c r="C446" s="684"/>
      <c r="D446" s="684"/>
      <c r="E446" s="684"/>
      <c r="F446" s="683"/>
      <c r="G446" s="867"/>
      <c r="H446" s="868"/>
      <c r="I446" s="682"/>
      <c r="J446" s="682"/>
      <c r="K446" s="682"/>
      <c r="L446" s="682"/>
      <c r="M446" s="682"/>
      <c r="N446" s="682"/>
      <c r="O446" s="682"/>
      <c r="P446" s="682"/>
      <c r="Q446" s="682"/>
      <c r="R446" s="682"/>
      <c r="S446" s="682"/>
      <c r="T446" s="682"/>
      <c r="U446" s="682"/>
      <c r="V446" s="682"/>
      <c r="W446" s="682"/>
      <c r="X446" s="682"/>
      <c r="Y446" s="682"/>
      <c r="Z446" s="682"/>
      <c r="AA446" s="682"/>
    </row>
    <row r="447" spans="1:27" ht="15">
      <c r="A447" s="682"/>
      <c r="B447" s="683"/>
      <c r="C447" s="684"/>
      <c r="D447" s="684"/>
      <c r="E447" s="684"/>
      <c r="F447" s="683"/>
      <c r="G447" s="867"/>
      <c r="H447" s="868"/>
      <c r="I447" s="682"/>
      <c r="J447" s="682"/>
      <c r="K447" s="682"/>
      <c r="L447" s="682"/>
      <c r="M447" s="682"/>
      <c r="N447" s="682"/>
      <c r="O447" s="682"/>
      <c r="P447" s="682"/>
      <c r="Q447" s="682"/>
      <c r="R447" s="682"/>
      <c r="S447" s="682"/>
      <c r="T447" s="682"/>
      <c r="U447" s="682"/>
      <c r="V447" s="682"/>
      <c r="W447" s="682"/>
      <c r="X447" s="682"/>
      <c r="Y447" s="682"/>
      <c r="Z447" s="682"/>
      <c r="AA447" s="682"/>
    </row>
    <row r="448" spans="1:27" ht="15">
      <c r="A448" s="682"/>
      <c r="B448" s="683"/>
      <c r="C448" s="684"/>
      <c r="D448" s="684"/>
      <c r="E448" s="684"/>
      <c r="F448" s="683"/>
      <c r="G448" s="867"/>
      <c r="H448" s="868"/>
      <c r="I448" s="682"/>
      <c r="J448" s="682"/>
      <c r="K448" s="682"/>
      <c r="L448" s="682"/>
      <c r="M448" s="682"/>
      <c r="N448" s="682"/>
      <c r="O448" s="682"/>
      <c r="P448" s="682"/>
      <c r="Q448" s="682"/>
      <c r="R448" s="682"/>
      <c r="S448" s="682"/>
      <c r="T448" s="682"/>
      <c r="U448" s="682"/>
      <c r="V448" s="682"/>
      <c r="W448" s="682"/>
      <c r="X448" s="682"/>
      <c r="Y448" s="682"/>
      <c r="Z448" s="682"/>
      <c r="AA448" s="682"/>
    </row>
    <row r="449" spans="1:27" ht="15">
      <c r="A449" s="682"/>
      <c r="B449" s="683"/>
      <c r="C449" s="684"/>
      <c r="D449" s="684"/>
      <c r="E449" s="684"/>
      <c r="F449" s="683"/>
      <c r="G449" s="867"/>
      <c r="H449" s="868"/>
      <c r="I449" s="682"/>
      <c r="J449" s="682"/>
      <c r="K449" s="682"/>
      <c r="L449" s="682"/>
      <c r="M449" s="682"/>
      <c r="N449" s="682"/>
      <c r="O449" s="682"/>
      <c r="P449" s="682"/>
      <c r="Q449" s="682"/>
      <c r="R449" s="682"/>
      <c r="S449" s="682"/>
      <c r="T449" s="682"/>
      <c r="U449" s="682"/>
      <c r="V449" s="682"/>
      <c r="W449" s="682"/>
      <c r="X449" s="682"/>
      <c r="Y449" s="682"/>
      <c r="Z449" s="682"/>
      <c r="AA449" s="682"/>
    </row>
    <row r="450" spans="1:27" ht="15">
      <c r="A450" s="682"/>
      <c r="B450" s="683"/>
      <c r="C450" s="684"/>
      <c r="D450" s="684"/>
      <c r="E450" s="684"/>
      <c r="F450" s="683"/>
      <c r="G450" s="867"/>
      <c r="H450" s="868"/>
      <c r="I450" s="682"/>
      <c r="J450" s="682"/>
      <c r="K450" s="682"/>
      <c r="L450" s="682"/>
      <c r="M450" s="682"/>
      <c r="N450" s="682"/>
      <c r="O450" s="682"/>
      <c r="P450" s="682"/>
      <c r="Q450" s="682"/>
      <c r="R450" s="682"/>
      <c r="S450" s="682"/>
      <c r="T450" s="682"/>
      <c r="U450" s="682"/>
      <c r="V450" s="682"/>
      <c r="W450" s="682"/>
      <c r="X450" s="682"/>
      <c r="Y450" s="682"/>
      <c r="Z450" s="682"/>
      <c r="AA450" s="682"/>
    </row>
    <row r="451" spans="1:27" ht="15">
      <c r="A451" s="682"/>
      <c r="B451" s="683"/>
      <c r="C451" s="684"/>
      <c r="D451" s="684"/>
      <c r="E451" s="684"/>
      <c r="F451" s="683"/>
      <c r="G451" s="867"/>
      <c r="H451" s="868"/>
      <c r="I451" s="682"/>
      <c r="J451" s="682"/>
      <c r="K451" s="682"/>
      <c r="L451" s="682"/>
      <c r="M451" s="682"/>
      <c r="N451" s="682"/>
      <c r="O451" s="682"/>
      <c r="P451" s="682"/>
      <c r="Q451" s="682"/>
      <c r="R451" s="682"/>
      <c r="S451" s="682"/>
      <c r="T451" s="682"/>
      <c r="U451" s="682"/>
      <c r="V451" s="682"/>
      <c r="W451" s="682"/>
      <c r="X451" s="682"/>
      <c r="Y451" s="682"/>
      <c r="Z451" s="682"/>
      <c r="AA451" s="682"/>
    </row>
    <row r="452" spans="1:27" ht="15">
      <c r="A452" s="682"/>
      <c r="B452" s="683"/>
      <c r="C452" s="684"/>
      <c r="D452" s="684"/>
      <c r="E452" s="684"/>
      <c r="F452" s="683"/>
      <c r="G452" s="867"/>
      <c r="H452" s="868"/>
      <c r="I452" s="682"/>
      <c r="J452" s="682"/>
      <c r="K452" s="682"/>
      <c r="L452" s="682"/>
      <c r="M452" s="682"/>
      <c r="N452" s="682"/>
      <c r="O452" s="682"/>
      <c r="P452" s="682"/>
      <c r="Q452" s="682"/>
      <c r="R452" s="682"/>
      <c r="S452" s="682"/>
      <c r="T452" s="682"/>
      <c r="U452" s="682"/>
      <c r="V452" s="682"/>
      <c r="W452" s="682"/>
      <c r="X452" s="682"/>
      <c r="Y452" s="682"/>
      <c r="Z452" s="682"/>
      <c r="AA452" s="682"/>
    </row>
    <row r="453" spans="1:27" ht="15">
      <c r="A453" s="682"/>
      <c r="B453" s="683"/>
      <c r="C453" s="684"/>
      <c r="D453" s="684"/>
      <c r="E453" s="684"/>
      <c r="F453" s="683"/>
      <c r="G453" s="867"/>
      <c r="H453" s="868"/>
      <c r="I453" s="682"/>
      <c r="J453" s="682"/>
      <c r="K453" s="682"/>
      <c r="L453" s="682"/>
      <c r="M453" s="682"/>
      <c r="N453" s="682"/>
      <c r="O453" s="682"/>
      <c r="P453" s="682"/>
      <c r="Q453" s="682"/>
      <c r="R453" s="682"/>
      <c r="S453" s="682"/>
      <c r="T453" s="682"/>
      <c r="U453" s="682"/>
      <c r="V453" s="682"/>
      <c r="W453" s="682"/>
      <c r="X453" s="682"/>
      <c r="Y453" s="682"/>
      <c r="Z453" s="682"/>
      <c r="AA453" s="682"/>
    </row>
    <row r="454" spans="1:27" ht="15">
      <c r="A454" s="682"/>
      <c r="B454" s="683"/>
      <c r="C454" s="684"/>
      <c r="D454" s="684"/>
      <c r="E454" s="684"/>
      <c r="F454" s="683"/>
      <c r="G454" s="867"/>
      <c r="H454" s="868"/>
      <c r="I454" s="682"/>
      <c r="J454" s="682"/>
      <c r="K454" s="682"/>
      <c r="L454" s="682"/>
      <c r="M454" s="682"/>
      <c r="N454" s="682"/>
      <c r="O454" s="682"/>
      <c r="P454" s="682"/>
      <c r="Q454" s="682"/>
      <c r="R454" s="682"/>
      <c r="S454" s="682"/>
      <c r="T454" s="682"/>
      <c r="U454" s="682"/>
      <c r="V454" s="682"/>
      <c r="W454" s="682"/>
      <c r="X454" s="682"/>
      <c r="Y454" s="682"/>
      <c r="Z454" s="682"/>
      <c r="AA454" s="682"/>
    </row>
    <row r="455" spans="1:27" ht="15">
      <c r="A455" s="682"/>
      <c r="B455" s="683"/>
      <c r="C455" s="684"/>
      <c r="D455" s="684"/>
      <c r="E455" s="684"/>
      <c r="F455" s="683"/>
      <c r="G455" s="867"/>
      <c r="H455" s="868"/>
      <c r="I455" s="682"/>
      <c r="J455" s="682"/>
      <c r="K455" s="682"/>
      <c r="L455" s="682"/>
      <c r="M455" s="682"/>
      <c r="N455" s="682"/>
      <c r="O455" s="682"/>
      <c r="P455" s="682"/>
      <c r="Q455" s="682"/>
      <c r="R455" s="682"/>
      <c r="S455" s="682"/>
      <c r="T455" s="682"/>
      <c r="U455" s="682"/>
      <c r="V455" s="682"/>
      <c r="W455" s="682"/>
      <c r="X455" s="682"/>
      <c r="Y455" s="682"/>
      <c r="Z455" s="682"/>
      <c r="AA455" s="682"/>
    </row>
    <row r="456" spans="1:27" ht="15">
      <c r="A456" s="682"/>
      <c r="B456" s="683"/>
      <c r="C456" s="684"/>
      <c r="D456" s="684"/>
      <c r="E456" s="684"/>
      <c r="F456" s="683"/>
      <c r="G456" s="867"/>
      <c r="H456" s="868"/>
      <c r="I456" s="682"/>
      <c r="J456" s="682"/>
      <c r="K456" s="682"/>
      <c r="L456" s="682"/>
      <c r="M456" s="682"/>
      <c r="N456" s="682"/>
      <c r="O456" s="682"/>
      <c r="P456" s="682"/>
      <c r="Q456" s="682"/>
      <c r="R456" s="682"/>
      <c r="S456" s="682"/>
      <c r="T456" s="682"/>
      <c r="U456" s="682"/>
      <c r="V456" s="682"/>
      <c r="W456" s="682"/>
      <c r="X456" s="682"/>
      <c r="Y456" s="682"/>
      <c r="Z456" s="682"/>
      <c r="AA456" s="682"/>
    </row>
    <row r="457" spans="1:27" ht="15">
      <c r="A457" s="682"/>
      <c r="B457" s="683"/>
      <c r="C457" s="684"/>
      <c r="D457" s="684"/>
      <c r="E457" s="684"/>
      <c r="F457" s="683"/>
      <c r="G457" s="867"/>
      <c r="H457" s="868"/>
      <c r="I457" s="682"/>
      <c r="J457" s="682"/>
      <c r="K457" s="682"/>
      <c r="L457" s="682"/>
      <c r="M457" s="682"/>
      <c r="N457" s="682"/>
      <c r="O457" s="682"/>
      <c r="P457" s="682"/>
      <c r="Q457" s="682"/>
      <c r="R457" s="682"/>
      <c r="S457" s="682"/>
      <c r="T457" s="682"/>
      <c r="U457" s="682"/>
      <c r="V457" s="682"/>
      <c r="W457" s="682"/>
      <c r="X457" s="682"/>
      <c r="Y457" s="682"/>
      <c r="Z457" s="682"/>
      <c r="AA457" s="682"/>
    </row>
    <row r="458" spans="1:27" ht="15">
      <c r="A458" s="682"/>
      <c r="B458" s="683"/>
      <c r="C458" s="684"/>
      <c r="D458" s="684"/>
      <c r="E458" s="684"/>
      <c r="F458" s="683"/>
      <c r="G458" s="867"/>
      <c r="H458" s="868"/>
      <c r="I458" s="682"/>
      <c r="J458" s="682"/>
      <c r="K458" s="682"/>
      <c r="L458" s="682"/>
      <c r="M458" s="682"/>
      <c r="N458" s="682"/>
      <c r="O458" s="682"/>
      <c r="P458" s="682"/>
      <c r="Q458" s="682"/>
      <c r="R458" s="682"/>
      <c r="S458" s="682"/>
      <c r="T458" s="682"/>
      <c r="U458" s="682"/>
      <c r="V458" s="682"/>
      <c r="W458" s="682"/>
      <c r="X458" s="682"/>
      <c r="Y458" s="682"/>
      <c r="Z458" s="682"/>
      <c r="AA458" s="682"/>
    </row>
    <row r="459" spans="1:27" ht="15">
      <c r="A459" s="682"/>
      <c r="B459" s="683"/>
      <c r="C459" s="684"/>
      <c r="D459" s="684"/>
      <c r="E459" s="684"/>
      <c r="F459" s="683"/>
      <c r="G459" s="867"/>
      <c r="H459" s="868"/>
      <c r="I459" s="682"/>
      <c r="J459" s="682"/>
      <c r="K459" s="682"/>
      <c r="L459" s="682"/>
      <c r="M459" s="682"/>
      <c r="N459" s="682"/>
      <c r="O459" s="682"/>
      <c r="P459" s="682"/>
      <c r="Q459" s="682"/>
      <c r="R459" s="682"/>
      <c r="S459" s="682"/>
      <c r="T459" s="682"/>
      <c r="U459" s="682"/>
      <c r="V459" s="682"/>
      <c r="W459" s="682"/>
      <c r="X459" s="682"/>
      <c r="Y459" s="682"/>
      <c r="Z459" s="682"/>
      <c r="AA459" s="682"/>
    </row>
    <row r="460" spans="1:27" ht="15">
      <c r="A460" s="682"/>
      <c r="B460" s="683"/>
      <c r="C460" s="684"/>
      <c r="D460" s="684"/>
      <c r="E460" s="684"/>
      <c r="F460" s="683"/>
      <c r="G460" s="867"/>
      <c r="H460" s="868"/>
      <c r="I460" s="682"/>
      <c r="J460" s="682"/>
      <c r="K460" s="682"/>
      <c r="L460" s="682"/>
      <c r="M460" s="682"/>
      <c r="N460" s="682"/>
      <c r="O460" s="682"/>
      <c r="P460" s="682"/>
      <c r="Q460" s="682"/>
      <c r="R460" s="682"/>
      <c r="S460" s="682"/>
      <c r="T460" s="682"/>
      <c r="U460" s="682"/>
      <c r="V460" s="682"/>
      <c r="W460" s="682"/>
      <c r="X460" s="682"/>
      <c r="Y460" s="682"/>
      <c r="Z460" s="682"/>
      <c r="AA460" s="682"/>
    </row>
    <row r="461" spans="1:27" ht="15">
      <c r="A461" s="682"/>
      <c r="B461" s="683"/>
      <c r="C461" s="684"/>
      <c r="D461" s="684"/>
      <c r="E461" s="684"/>
      <c r="F461" s="683"/>
      <c r="G461" s="867"/>
      <c r="H461" s="868"/>
      <c r="I461" s="682"/>
      <c r="J461" s="682"/>
      <c r="K461" s="682"/>
      <c r="L461" s="682"/>
      <c r="M461" s="682"/>
      <c r="N461" s="682"/>
      <c r="O461" s="682"/>
      <c r="P461" s="682"/>
      <c r="Q461" s="682"/>
      <c r="R461" s="682"/>
      <c r="S461" s="682"/>
      <c r="T461" s="682"/>
      <c r="U461" s="682"/>
      <c r="V461" s="682"/>
      <c r="W461" s="682"/>
      <c r="X461" s="682"/>
      <c r="Y461" s="682"/>
      <c r="Z461" s="682"/>
      <c r="AA461" s="682"/>
    </row>
    <row r="462" spans="1:27" ht="15">
      <c r="A462" s="682"/>
      <c r="B462" s="683"/>
      <c r="C462" s="684"/>
      <c r="D462" s="684"/>
      <c r="E462" s="684"/>
      <c r="F462" s="683"/>
      <c r="G462" s="867"/>
      <c r="H462" s="868"/>
      <c r="I462" s="682"/>
      <c r="J462" s="682"/>
      <c r="K462" s="682"/>
      <c r="L462" s="682"/>
      <c r="M462" s="682"/>
      <c r="N462" s="682"/>
      <c r="O462" s="682"/>
      <c r="P462" s="682"/>
      <c r="Q462" s="682"/>
      <c r="R462" s="682"/>
      <c r="S462" s="682"/>
      <c r="T462" s="682"/>
      <c r="U462" s="682"/>
      <c r="V462" s="682"/>
      <c r="W462" s="682"/>
      <c r="X462" s="682"/>
      <c r="Y462" s="682"/>
      <c r="Z462" s="682"/>
      <c r="AA462" s="682"/>
    </row>
    <row r="463" spans="1:27" ht="15">
      <c r="A463" s="682"/>
      <c r="B463" s="683"/>
      <c r="C463" s="684"/>
      <c r="D463" s="684"/>
      <c r="E463" s="684"/>
      <c r="F463" s="683"/>
      <c r="G463" s="867"/>
      <c r="H463" s="868"/>
      <c r="I463" s="682"/>
      <c r="J463" s="682"/>
      <c r="K463" s="682"/>
      <c r="L463" s="682"/>
      <c r="M463" s="682"/>
      <c r="N463" s="682"/>
      <c r="O463" s="682"/>
      <c r="P463" s="682"/>
      <c r="Q463" s="682"/>
      <c r="R463" s="682"/>
      <c r="S463" s="682"/>
      <c r="T463" s="682"/>
      <c r="U463" s="682"/>
      <c r="V463" s="682"/>
      <c r="W463" s="682"/>
      <c r="X463" s="682"/>
      <c r="Y463" s="682"/>
      <c r="Z463" s="682"/>
      <c r="AA463" s="682"/>
    </row>
    <row r="464" spans="1:27" ht="15">
      <c r="A464" s="682"/>
      <c r="B464" s="683"/>
      <c r="C464" s="684"/>
      <c r="D464" s="684"/>
      <c r="E464" s="684"/>
      <c r="F464" s="683"/>
      <c r="G464" s="867"/>
      <c r="H464" s="868"/>
      <c r="I464" s="682"/>
      <c r="J464" s="682"/>
      <c r="K464" s="682"/>
      <c r="L464" s="682"/>
      <c r="M464" s="682"/>
      <c r="N464" s="682"/>
      <c r="O464" s="682"/>
      <c r="P464" s="682"/>
      <c r="Q464" s="682"/>
      <c r="R464" s="682"/>
      <c r="S464" s="682"/>
      <c r="T464" s="682"/>
      <c r="U464" s="682"/>
      <c r="V464" s="682"/>
      <c r="W464" s="682"/>
      <c r="X464" s="682"/>
      <c r="Y464" s="682"/>
      <c r="Z464" s="682"/>
      <c r="AA464" s="682"/>
    </row>
    <row r="465" spans="1:27" ht="15">
      <c r="A465" s="682"/>
      <c r="B465" s="683"/>
      <c r="C465" s="684"/>
      <c r="D465" s="684"/>
      <c r="E465" s="684"/>
      <c r="F465" s="683"/>
      <c r="G465" s="867"/>
      <c r="H465" s="868"/>
      <c r="I465" s="682"/>
      <c r="J465" s="682"/>
      <c r="K465" s="682"/>
      <c r="L465" s="682"/>
      <c r="M465" s="682"/>
      <c r="N465" s="682"/>
      <c r="O465" s="682"/>
      <c r="P465" s="682"/>
      <c r="Q465" s="682"/>
      <c r="R465" s="682"/>
      <c r="S465" s="682"/>
      <c r="T465" s="682"/>
      <c r="U465" s="682"/>
      <c r="V465" s="682"/>
      <c r="W465" s="682"/>
      <c r="X465" s="682"/>
      <c r="Y465" s="682"/>
      <c r="Z465" s="682"/>
      <c r="AA465" s="682"/>
    </row>
    <row r="466" spans="1:27" ht="15">
      <c r="A466" s="682"/>
      <c r="B466" s="683"/>
      <c r="C466" s="684"/>
      <c r="D466" s="684"/>
      <c r="E466" s="684"/>
      <c r="F466" s="683"/>
      <c r="G466" s="867"/>
      <c r="H466" s="868"/>
      <c r="I466" s="682"/>
      <c r="J466" s="682"/>
      <c r="K466" s="682"/>
      <c r="L466" s="682"/>
      <c r="M466" s="682"/>
      <c r="N466" s="682"/>
      <c r="O466" s="682"/>
      <c r="P466" s="682"/>
      <c r="Q466" s="682"/>
      <c r="R466" s="682"/>
      <c r="S466" s="682"/>
      <c r="T466" s="682"/>
      <c r="U466" s="682"/>
      <c r="V466" s="682"/>
      <c r="W466" s="682"/>
      <c r="X466" s="682"/>
      <c r="Y466" s="682"/>
      <c r="Z466" s="682"/>
      <c r="AA466" s="682"/>
    </row>
    <row r="467" spans="1:27" ht="15">
      <c r="A467" s="682"/>
      <c r="B467" s="683"/>
      <c r="C467" s="684"/>
      <c r="D467" s="684"/>
      <c r="E467" s="684"/>
      <c r="F467" s="683"/>
      <c r="G467" s="867"/>
      <c r="H467" s="868"/>
      <c r="I467" s="682"/>
      <c r="J467" s="682"/>
      <c r="K467" s="682"/>
      <c r="L467" s="682"/>
      <c r="M467" s="682"/>
      <c r="N467" s="682"/>
      <c r="O467" s="682"/>
      <c r="P467" s="682"/>
      <c r="Q467" s="682"/>
      <c r="R467" s="682"/>
      <c r="S467" s="682"/>
      <c r="T467" s="682"/>
      <c r="U467" s="682"/>
      <c r="V467" s="682"/>
      <c r="W467" s="682"/>
      <c r="X467" s="682"/>
      <c r="Y467" s="682"/>
      <c r="Z467" s="682"/>
      <c r="AA467" s="682"/>
    </row>
    <row r="468" spans="1:27" ht="15">
      <c r="A468" s="682"/>
      <c r="B468" s="683"/>
      <c r="C468" s="684"/>
      <c r="D468" s="684"/>
      <c r="E468" s="684"/>
      <c r="F468" s="683"/>
      <c r="G468" s="867"/>
      <c r="H468" s="868"/>
      <c r="I468" s="682"/>
      <c r="J468" s="682"/>
      <c r="K468" s="682"/>
      <c r="L468" s="682"/>
      <c r="M468" s="682"/>
      <c r="N468" s="682"/>
      <c r="O468" s="682"/>
      <c r="P468" s="682"/>
      <c r="Q468" s="682"/>
      <c r="R468" s="682"/>
      <c r="S468" s="682"/>
      <c r="T468" s="682"/>
      <c r="U468" s="682"/>
      <c r="V468" s="682"/>
      <c r="W468" s="682"/>
      <c r="X468" s="682"/>
      <c r="Y468" s="682"/>
      <c r="Z468" s="682"/>
      <c r="AA468" s="682"/>
    </row>
    <row r="469" spans="1:27" ht="15">
      <c r="A469" s="682"/>
      <c r="B469" s="683"/>
      <c r="C469" s="684"/>
      <c r="D469" s="684"/>
      <c r="E469" s="684"/>
      <c r="F469" s="683"/>
      <c r="G469" s="867"/>
      <c r="H469" s="868"/>
      <c r="I469" s="682"/>
      <c r="J469" s="682"/>
      <c r="K469" s="682"/>
      <c r="L469" s="682"/>
      <c r="M469" s="682"/>
      <c r="N469" s="682"/>
      <c r="O469" s="682"/>
      <c r="P469" s="682"/>
      <c r="Q469" s="682"/>
      <c r="R469" s="682"/>
      <c r="S469" s="682"/>
      <c r="T469" s="682"/>
      <c r="U469" s="682"/>
      <c r="V469" s="682"/>
      <c r="W469" s="682"/>
      <c r="X469" s="682"/>
      <c r="Y469" s="682"/>
      <c r="Z469" s="682"/>
      <c r="AA469" s="682"/>
    </row>
    <row r="470" spans="1:27" ht="15">
      <c r="A470" s="682"/>
      <c r="B470" s="683"/>
      <c r="C470" s="684"/>
      <c r="D470" s="684"/>
      <c r="E470" s="684"/>
      <c r="F470" s="683"/>
      <c r="G470" s="867"/>
      <c r="H470" s="868"/>
      <c r="I470" s="682"/>
      <c r="J470" s="682"/>
      <c r="K470" s="682"/>
      <c r="L470" s="682"/>
      <c r="M470" s="682"/>
      <c r="N470" s="682"/>
      <c r="O470" s="682"/>
      <c r="P470" s="682"/>
      <c r="Q470" s="682"/>
      <c r="R470" s="682"/>
      <c r="S470" s="682"/>
      <c r="T470" s="682"/>
      <c r="U470" s="682"/>
      <c r="V470" s="682"/>
      <c r="W470" s="682"/>
      <c r="X470" s="682"/>
      <c r="Y470" s="682"/>
      <c r="Z470" s="682"/>
      <c r="AA470" s="682"/>
    </row>
    <row r="471" spans="1:27" ht="15">
      <c r="A471" s="682"/>
      <c r="B471" s="683"/>
      <c r="C471" s="684"/>
      <c r="D471" s="684"/>
      <c r="E471" s="684"/>
      <c r="F471" s="683"/>
      <c r="G471" s="867"/>
      <c r="H471" s="868"/>
      <c r="I471" s="682"/>
      <c r="J471" s="682"/>
      <c r="K471" s="682"/>
      <c r="L471" s="682"/>
      <c r="M471" s="682"/>
      <c r="N471" s="682"/>
      <c r="O471" s="682"/>
      <c r="P471" s="682"/>
      <c r="Q471" s="682"/>
      <c r="R471" s="682"/>
      <c r="S471" s="682"/>
      <c r="T471" s="682"/>
      <c r="U471" s="682"/>
      <c r="V471" s="682"/>
      <c r="W471" s="682"/>
      <c r="X471" s="682"/>
      <c r="Y471" s="682"/>
      <c r="Z471" s="682"/>
      <c r="AA471" s="682"/>
    </row>
    <row r="472" spans="1:27" ht="15">
      <c r="A472" s="682"/>
      <c r="B472" s="683"/>
      <c r="C472" s="684"/>
      <c r="D472" s="684"/>
      <c r="E472" s="684"/>
      <c r="F472" s="683"/>
      <c r="G472" s="867"/>
      <c r="H472" s="868"/>
      <c r="I472" s="682"/>
      <c r="J472" s="682"/>
      <c r="K472" s="682"/>
      <c r="L472" s="682"/>
      <c r="M472" s="682"/>
      <c r="N472" s="682"/>
      <c r="O472" s="682"/>
      <c r="P472" s="682"/>
      <c r="Q472" s="682"/>
      <c r="R472" s="682"/>
      <c r="S472" s="682"/>
      <c r="T472" s="682"/>
      <c r="U472" s="682"/>
      <c r="V472" s="682"/>
      <c r="W472" s="682"/>
      <c r="X472" s="682"/>
      <c r="Y472" s="682"/>
      <c r="Z472" s="682"/>
      <c r="AA472" s="682"/>
    </row>
    <row r="473" spans="1:27" ht="15">
      <c r="A473" s="682"/>
      <c r="B473" s="683"/>
      <c r="C473" s="684"/>
      <c r="D473" s="684"/>
      <c r="E473" s="684"/>
      <c r="F473" s="683"/>
      <c r="G473" s="867"/>
      <c r="H473" s="868"/>
      <c r="I473" s="682"/>
      <c r="J473" s="682"/>
      <c r="K473" s="682"/>
      <c r="L473" s="682"/>
      <c r="M473" s="682"/>
      <c r="N473" s="682"/>
      <c r="O473" s="682"/>
      <c r="P473" s="682"/>
      <c r="Q473" s="682"/>
      <c r="R473" s="682"/>
      <c r="S473" s="682"/>
      <c r="T473" s="682"/>
      <c r="U473" s="682"/>
      <c r="V473" s="682"/>
      <c r="W473" s="682"/>
      <c r="X473" s="682"/>
      <c r="Y473" s="682"/>
      <c r="Z473" s="682"/>
      <c r="AA473" s="682"/>
    </row>
    <row r="474" spans="1:27" ht="15">
      <c r="A474" s="682"/>
      <c r="B474" s="683"/>
      <c r="C474" s="684"/>
      <c r="D474" s="684"/>
      <c r="E474" s="684"/>
      <c r="F474" s="683"/>
      <c r="G474" s="867"/>
      <c r="H474" s="868"/>
      <c r="I474" s="682"/>
      <c r="J474" s="682"/>
      <c r="K474" s="682"/>
      <c r="L474" s="682"/>
      <c r="M474" s="682"/>
      <c r="N474" s="682"/>
      <c r="O474" s="682"/>
      <c r="P474" s="682"/>
      <c r="Q474" s="682"/>
      <c r="R474" s="682"/>
      <c r="S474" s="682"/>
      <c r="T474" s="682"/>
      <c r="U474" s="682"/>
      <c r="V474" s="682"/>
      <c r="W474" s="682"/>
      <c r="X474" s="682"/>
      <c r="Y474" s="682"/>
      <c r="Z474" s="682"/>
      <c r="AA474" s="682"/>
    </row>
    <row r="475" spans="1:27" ht="15">
      <c r="A475" s="682"/>
      <c r="B475" s="683"/>
      <c r="C475" s="684"/>
      <c r="D475" s="684"/>
      <c r="E475" s="684"/>
      <c r="F475" s="683"/>
      <c r="G475" s="867"/>
      <c r="H475" s="868"/>
      <c r="I475" s="682"/>
      <c r="J475" s="682"/>
      <c r="K475" s="682"/>
      <c r="L475" s="682"/>
      <c r="M475" s="682"/>
      <c r="N475" s="682"/>
      <c r="O475" s="682"/>
      <c r="P475" s="682"/>
      <c r="Q475" s="682"/>
      <c r="R475" s="682"/>
      <c r="S475" s="682"/>
      <c r="T475" s="682"/>
      <c r="U475" s="682"/>
      <c r="V475" s="682"/>
      <c r="W475" s="682"/>
      <c r="X475" s="682"/>
      <c r="Y475" s="682"/>
      <c r="Z475" s="682"/>
      <c r="AA475" s="682"/>
    </row>
    <row r="476" spans="1:27" ht="15">
      <c r="A476" s="682"/>
      <c r="B476" s="683"/>
      <c r="C476" s="684"/>
      <c r="D476" s="684"/>
      <c r="E476" s="684"/>
      <c r="F476" s="683"/>
      <c r="G476" s="867"/>
      <c r="H476" s="868"/>
      <c r="I476" s="682"/>
      <c r="J476" s="682"/>
      <c r="K476" s="682"/>
      <c r="L476" s="682"/>
      <c r="M476" s="682"/>
      <c r="N476" s="682"/>
      <c r="O476" s="682"/>
      <c r="P476" s="682"/>
      <c r="Q476" s="682"/>
      <c r="R476" s="682"/>
      <c r="S476" s="682"/>
      <c r="T476" s="682"/>
      <c r="U476" s="682"/>
      <c r="V476" s="682"/>
      <c r="W476" s="682"/>
      <c r="X476" s="682"/>
      <c r="Y476" s="682"/>
      <c r="Z476" s="682"/>
      <c r="AA476" s="682"/>
    </row>
    <row r="477" spans="1:27" ht="15">
      <c r="A477" s="682"/>
      <c r="B477" s="683"/>
      <c r="C477" s="684"/>
      <c r="D477" s="684"/>
      <c r="E477" s="684"/>
      <c r="F477" s="683"/>
      <c r="G477" s="867"/>
      <c r="H477" s="868"/>
      <c r="I477" s="682"/>
      <c r="J477" s="682"/>
      <c r="K477" s="682"/>
      <c r="L477" s="682"/>
      <c r="M477" s="682"/>
      <c r="N477" s="682"/>
      <c r="O477" s="682"/>
      <c r="P477" s="682"/>
      <c r="Q477" s="682"/>
      <c r="R477" s="682"/>
      <c r="S477" s="682"/>
      <c r="T477" s="682"/>
      <c r="U477" s="682"/>
      <c r="V477" s="682"/>
      <c r="W477" s="682"/>
      <c r="X477" s="682"/>
      <c r="Y477" s="682"/>
      <c r="Z477" s="682"/>
      <c r="AA477" s="682"/>
    </row>
    <row r="478" spans="1:27" ht="15">
      <c r="A478" s="682"/>
      <c r="B478" s="683"/>
      <c r="C478" s="684"/>
      <c r="D478" s="684"/>
      <c r="E478" s="684"/>
      <c r="F478" s="683"/>
      <c r="G478" s="867"/>
      <c r="H478" s="868"/>
      <c r="I478" s="682"/>
      <c r="J478" s="682"/>
      <c r="K478" s="682"/>
      <c r="L478" s="682"/>
      <c r="M478" s="682"/>
      <c r="N478" s="682"/>
      <c r="O478" s="682"/>
      <c r="P478" s="682"/>
      <c r="Q478" s="682"/>
      <c r="R478" s="682"/>
      <c r="S478" s="682"/>
      <c r="T478" s="682"/>
      <c r="U478" s="682"/>
      <c r="V478" s="682"/>
      <c r="W478" s="682"/>
      <c r="X478" s="682"/>
      <c r="Y478" s="682"/>
      <c r="Z478" s="682"/>
      <c r="AA478" s="682"/>
    </row>
    <row r="479" spans="1:27" ht="15">
      <c r="A479" s="682"/>
      <c r="B479" s="683"/>
      <c r="C479" s="684"/>
      <c r="D479" s="684"/>
      <c r="E479" s="684"/>
      <c r="F479" s="683"/>
      <c r="G479" s="867"/>
      <c r="H479" s="868"/>
      <c r="I479" s="682"/>
      <c r="J479" s="682"/>
      <c r="K479" s="682"/>
      <c r="L479" s="682"/>
      <c r="M479" s="682"/>
      <c r="N479" s="682"/>
      <c r="O479" s="682"/>
      <c r="P479" s="682"/>
      <c r="Q479" s="682"/>
      <c r="R479" s="682"/>
      <c r="S479" s="682"/>
      <c r="T479" s="682"/>
      <c r="U479" s="682"/>
      <c r="V479" s="682"/>
      <c r="W479" s="682"/>
      <c r="X479" s="682"/>
      <c r="Y479" s="682"/>
      <c r="Z479" s="682"/>
      <c r="AA479" s="682"/>
    </row>
    <row r="480" spans="1:27" ht="15">
      <c r="A480" s="682"/>
      <c r="B480" s="683"/>
      <c r="C480" s="684"/>
      <c r="D480" s="684"/>
      <c r="E480" s="684"/>
      <c r="F480" s="683"/>
      <c r="G480" s="867"/>
      <c r="H480" s="868"/>
      <c r="I480" s="682"/>
      <c r="J480" s="682"/>
      <c r="K480" s="682"/>
      <c r="L480" s="682"/>
      <c r="M480" s="682"/>
      <c r="N480" s="682"/>
      <c r="O480" s="682"/>
      <c r="P480" s="682"/>
      <c r="Q480" s="682"/>
      <c r="R480" s="682"/>
      <c r="S480" s="682"/>
      <c r="T480" s="682"/>
      <c r="U480" s="682"/>
      <c r="V480" s="682"/>
      <c r="W480" s="682"/>
      <c r="X480" s="682"/>
      <c r="Y480" s="682"/>
      <c r="Z480" s="682"/>
      <c r="AA480" s="682"/>
    </row>
    <row r="481" spans="1:27" ht="15">
      <c r="A481" s="682"/>
      <c r="B481" s="683"/>
      <c r="C481" s="684"/>
      <c r="D481" s="684"/>
      <c r="E481" s="684"/>
      <c r="F481" s="683"/>
      <c r="G481" s="867"/>
      <c r="H481" s="868"/>
      <c r="I481" s="682"/>
      <c r="J481" s="682"/>
      <c r="K481" s="682"/>
      <c r="L481" s="682"/>
      <c r="M481" s="682"/>
      <c r="N481" s="682"/>
      <c r="O481" s="682"/>
      <c r="P481" s="682"/>
      <c r="Q481" s="682"/>
      <c r="R481" s="682"/>
      <c r="S481" s="682"/>
      <c r="T481" s="682"/>
      <c r="U481" s="682"/>
      <c r="V481" s="682"/>
      <c r="W481" s="682"/>
      <c r="X481" s="682"/>
      <c r="Y481" s="682"/>
      <c r="Z481" s="682"/>
      <c r="AA481" s="682"/>
    </row>
    <row r="482" spans="1:27" ht="15">
      <c r="A482" s="682"/>
      <c r="B482" s="683"/>
      <c r="C482" s="684"/>
      <c r="D482" s="684"/>
      <c r="E482" s="684"/>
      <c r="F482" s="683"/>
      <c r="G482" s="867"/>
      <c r="H482" s="868"/>
      <c r="I482" s="682"/>
      <c r="J482" s="682"/>
      <c r="K482" s="682"/>
      <c r="L482" s="682"/>
      <c r="M482" s="682"/>
      <c r="N482" s="682"/>
      <c r="O482" s="682"/>
      <c r="P482" s="682"/>
      <c r="Q482" s="682"/>
      <c r="R482" s="682"/>
      <c r="S482" s="682"/>
      <c r="T482" s="682"/>
      <c r="U482" s="682"/>
      <c r="V482" s="682"/>
      <c r="W482" s="682"/>
      <c r="X482" s="682"/>
      <c r="Y482" s="682"/>
      <c r="Z482" s="682"/>
      <c r="AA482" s="682"/>
    </row>
    <row r="483" spans="1:27" ht="15">
      <c r="A483" s="682"/>
      <c r="B483" s="683"/>
      <c r="C483" s="684"/>
      <c r="D483" s="684"/>
      <c r="E483" s="684"/>
      <c r="F483" s="683"/>
      <c r="G483" s="867"/>
      <c r="H483" s="868"/>
      <c r="I483" s="682"/>
      <c r="J483" s="682"/>
      <c r="K483" s="682"/>
      <c r="L483" s="682"/>
      <c r="M483" s="682"/>
      <c r="N483" s="682"/>
      <c r="O483" s="682"/>
      <c r="P483" s="682"/>
      <c r="Q483" s="682"/>
      <c r="R483" s="682"/>
      <c r="S483" s="682"/>
      <c r="T483" s="682"/>
      <c r="U483" s="682"/>
      <c r="V483" s="682"/>
      <c r="W483" s="682"/>
      <c r="X483" s="682"/>
      <c r="Y483" s="682"/>
      <c r="Z483" s="682"/>
      <c r="AA483" s="682"/>
    </row>
    <row r="484" spans="1:27" ht="15">
      <c r="A484" s="682"/>
      <c r="B484" s="683"/>
      <c r="C484" s="684"/>
      <c r="D484" s="684"/>
      <c r="E484" s="684"/>
      <c r="F484" s="683"/>
      <c r="G484" s="867"/>
      <c r="H484" s="868"/>
      <c r="I484" s="682"/>
      <c r="J484" s="682"/>
      <c r="K484" s="682"/>
      <c r="L484" s="682"/>
      <c r="M484" s="682"/>
      <c r="N484" s="682"/>
      <c r="O484" s="682"/>
      <c r="P484" s="682"/>
      <c r="Q484" s="682"/>
      <c r="R484" s="682"/>
      <c r="S484" s="682"/>
      <c r="T484" s="682"/>
      <c r="U484" s="682"/>
      <c r="V484" s="682"/>
      <c r="W484" s="682"/>
      <c r="X484" s="682"/>
      <c r="Y484" s="682"/>
      <c r="Z484" s="682"/>
      <c r="AA484" s="682"/>
    </row>
    <row r="485" spans="1:27" ht="15">
      <c r="A485" s="682"/>
      <c r="B485" s="683"/>
      <c r="C485" s="684"/>
      <c r="D485" s="684"/>
      <c r="E485" s="684"/>
      <c r="F485" s="683"/>
      <c r="G485" s="867"/>
      <c r="H485" s="868"/>
      <c r="I485" s="682"/>
      <c r="J485" s="682"/>
      <c r="K485" s="682"/>
      <c r="L485" s="682"/>
      <c r="M485" s="682"/>
      <c r="N485" s="682"/>
      <c r="O485" s="682"/>
      <c r="P485" s="682"/>
      <c r="Q485" s="682"/>
      <c r="R485" s="682"/>
      <c r="S485" s="682"/>
      <c r="T485" s="682"/>
      <c r="U485" s="682"/>
      <c r="V485" s="682"/>
      <c r="W485" s="682"/>
      <c r="X485" s="682"/>
      <c r="Y485" s="682"/>
      <c r="Z485" s="682"/>
      <c r="AA485" s="682"/>
    </row>
    <row r="486" spans="1:27" ht="15">
      <c r="A486" s="682"/>
      <c r="B486" s="683"/>
      <c r="C486" s="684"/>
      <c r="D486" s="684"/>
      <c r="E486" s="684"/>
      <c r="F486" s="683"/>
      <c r="G486" s="867"/>
      <c r="H486" s="868"/>
      <c r="I486" s="682"/>
      <c r="J486" s="682"/>
      <c r="K486" s="682"/>
      <c r="L486" s="682"/>
      <c r="M486" s="682"/>
      <c r="N486" s="682"/>
      <c r="O486" s="682"/>
      <c r="P486" s="682"/>
      <c r="Q486" s="682"/>
      <c r="R486" s="682"/>
      <c r="S486" s="682"/>
      <c r="T486" s="682"/>
      <c r="U486" s="682"/>
      <c r="V486" s="682"/>
      <c r="W486" s="682"/>
      <c r="X486" s="682"/>
      <c r="Y486" s="682"/>
      <c r="Z486" s="682"/>
      <c r="AA486" s="682"/>
    </row>
    <row r="487" spans="1:27" ht="15">
      <c r="A487" s="682"/>
      <c r="B487" s="683"/>
      <c r="C487" s="684"/>
      <c r="D487" s="684"/>
      <c r="E487" s="684"/>
      <c r="F487" s="683"/>
      <c r="G487" s="867"/>
      <c r="H487" s="868"/>
      <c r="I487" s="682"/>
      <c r="J487" s="682"/>
      <c r="K487" s="682"/>
      <c r="L487" s="682"/>
      <c r="M487" s="682"/>
      <c r="N487" s="682"/>
      <c r="O487" s="682"/>
      <c r="P487" s="682"/>
      <c r="Q487" s="682"/>
      <c r="R487" s="682"/>
      <c r="S487" s="682"/>
      <c r="T487" s="682"/>
      <c r="U487" s="682"/>
      <c r="V487" s="682"/>
      <c r="W487" s="682"/>
      <c r="X487" s="682"/>
      <c r="Y487" s="682"/>
      <c r="Z487" s="682"/>
      <c r="AA487" s="682"/>
    </row>
    <row r="488" spans="1:27" ht="15">
      <c r="A488" s="682"/>
      <c r="B488" s="683"/>
      <c r="C488" s="684"/>
      <c r="D488" s="684"/>
      <c r="E488" s="684"/>
      <c r="F488" s="683"/>
      <c r="G488" s="867"/>
      <c r="H488" s="868"/>
      <c r="I488" s="682"/>
      <c r="J488" s="682"/>
      <c r="K488" s="682"/>
      <c r="L488" s="682"/>
      <c r="M488" s="682"/>
      <c r="N488" s="682"/>
      <c r="O488" s="682"/>
      <c r="P488" s="682"/>
      <c r="Q488" s="682"/>
      <c r="R488" s="682"/>
      <c r="S488" s="682"/>
      <c r="T488" s="682"/>
      <c r="U488" s="682"/>
      <c r="V488" s="682"/>
      <c r="W488" s="682"/>
      <c r="X488" s="682"/>
      <c r="Y488" s="682"/>
      <c r="Z488" s="682"/>
      <c r="AA488" s="682"/>
    </row>
    <row r="489" spans="1:27" ht="15">
      <c r="A489" s="682"/>
      <c r="B489" s="683"/>
      <c r="C489" s="684"/>
      <c r="D489" s="684"/>
      <c r="E489" s="684"/>
      <c r="F489" s="683"/>
      <c r="G489" s="867"/>
      <c r="H489" s="868"/>
      <c r="I489" s="682"/>
      <c r="J489" s="682"/>
      <c r="K489" s="682"/>
      <c r="L489" s="682"/>
      <c r="M489" s="682"/>
      <c r="N489" s="682"/>
      <c r="O489" s="682"/>
      <c r="P489" s="682"/>
      <c r="Q489" s="682"/>
      <c r="R489" s="682"/>
      <c r="S489" s="682"/>
      <c r="T489" s="682"/>
      <c r="U489" s="682"/>
      <c r="V489" s="682"/>
      <c r="W489" s="682"/>
      <c r="X489" s="682"/>
      <c r="Y489" s="682"/>
      <c r="Z489" s="682"/>
      <c r="AA489" s="682"/>
    </row>
    <row r="490" spans="1:27" ht="15">
      <c r="A490" s="682"/>
      <c r="B490" s="683"/>
      <c r="C490" s="684"/>
      <c r="D490" s="684"/>
      <c r="E490" s="684"/>
      <c r="F490" s="683"/>
      <c r="G490" s="867"/>
      <c r="H490" s="868"/>
      <c r="I490" s="682"/>
      <c r="J490" s="682"/>
      <c r="K490" s="682"/>
      <c r="L490" s="682"/>
      <c r="M490" s="682"/>
      <c r="N490" s="682"/>
      <c r="O490" s="682"/>
      <c r="P490" s="682"/>
      <c r="Q490" s="682"/>
      <c r="R490" s="682"/>
      <c r="S490" s="682"/>
      <c r="T490" s="682"/>
      <c r="U490" s="682"/>
      <c r="V490" s="682"/>
      <c r="W490" s="682"/>
      <c r="X490" s="682"/>
      <c r="Y490" s="682"/>
      <c r="Z490" s="682"/>
      <c r="AA490" s="682"/>
    </row>
    <row r="491" spans="1:27" ht="15">
      <c r="A491" s="682"/>
      <c r="B491" s="683"/>
      <c r="C491" s="684"/>
      <c r="D491" s="684"/>
      <c r="E491" s="684"/>
      <c r="F491" s="683"/>
      <c r="G491" s="867"/>
      <c r="H491" s="868"/>
      <c r="I491" s="682"/>
      <c r="J491" s="682"/>
      <c r="K491" s="682"/>
      <c r="L491" s="682"/>
      <c r="M491" s="682"/>
      <c r="N491" s="682"/>
      <c r="O491" s="682"/>
      <c r="P491" s="682"/>
      <c r="Q491" s="682"/>
      <c r="R491" s="682"/>
      <c r="S491" s="682"/>
      <c r="T491" s="682"/>
      <c r="U491" s="682"/>
      <c r="V491" s="682"/>
      <c r="W491" s="682"/>
      <c r="X491" s="682"/>
      <c r="Y491" s="682"/>
      <c r="Z491" s="682"/>
      <c r="AA491" s="682"/>
    </row>
    <row r="492" spans="1:27" ht="15">
      <c r="A492" s="682"/>
      <c r="B492" s="683"/>
      <c r="C492" s="684"/>
      <c r="D492" s="684"/>
      <c r="E492" s="684"/>
      <c r="F492" s="683"/>
      <c r="G492" s="867"/>
      <c r="H492" s="868"/>
      <c r="I492" s="682"/>
      <c r="J492" s="682"/>
      <c r="K492" s="682"/>
      <c r="L492" s="682"/>
      <c r="M492" s="682"/>
      <c r="N492" s="682"/>
      <c r="O492" s="682"/>
      <c r="P492" s="682"/>
      <c r="Q492" s="682"/>
      <c r="R492" s="682"/>
      <c r="S492" s="682"/>
      <c r="T492" s="682"/>
      <c r="U492" s="682"/>
      <c r="V492" s="682"/>
      <c r="W492" s="682"/>
      <c r="X492" s="682"/>
      <c r="Y492" s="682"/>
      <c r="Z492" s="682"/>
      <c r="AA492" s="682"/>
    </row>
    <row r="493" spans="1:27" ht="15">
      <c r="A493" s="682"/>
      <c r="B493" s="683"/>
      <c r="C493" s="684"/>
      <c r="D493" s="684"/>
      <c r="E493" s="684"/>
      <c r="F493" s="683"/>
      <c r="G493" s="867"/>
      <c r="H493" s="868"/>
      <c r="I493" s="682"/>
      <c r="J493" s="682"/>
      <c r="K493" s="682"/>
      <c r="L493" s="682"/>
      <c r="M493" s="682"/>
      <c r="N493" s="682"/>
      <c r="O493" s="682"/>
      <c r="P493" s="682"/>
      <c r="Q493" s="682"/>
      <c r="R493" s="682"/>
      <c r="S493" s="682"/>
      <c r="T493" s="682"/>
      <c r="U493" s="682"/>
      <c r="V493" s="682"/>
      <c r="W493" s="682"/>
      <c r="X493" s="682"/>
      <c r="Y493" s="682"/>
      <c r="Z493" s="682"/>
      <c r="AA493" s="682"/>
    </row>
    <row r="494" spans="1:27" ht="15">
      <c r="A494" s="682"/>
      <c r="B494" s="683"/>
      <c r="C494" s="684"/>
      <c r="D494" s="684"/>
      <c r="E494" s="684"/>
      <c r="F494" s="683"/>
      <c r="G494" s="867"/>
      <c r="H494" s="868"/>
      <c r="I494" s="682"/>
      <c r="J494" s="682"/>
      <c r="K494" s="682"/>
      <c r="L494" s="682"/>
      <c r="M494" s="682"/>
      <c r="N494" s="682"/>
      <c r="O494" s="682"/>
      <c r="P494" s="682"/>
      <c r="Q494" s="682"/>
      <c r="R494" s="682"/>
      <c r="S494" s="682"/>
      <c r="T494" s="682"/>
      <c r="U494" s="682"/>
      <c r="V494" s="682"/>
      <c r="W494" s="682"/>
      <c r="X494" s="682"/>
      <c r="Y494" s="682"/>
      <c r="Z494" s="682"/>
      <c r="AA494" s="682"/>
    </row>
    <row r="495" spans="1:27" ht="15">
      <c r="A495" s="682"/>
      <c r="B495" s="683"/>
      <c r="C495" s="684"/>
      <c r="D495" s="684"/>
      <c r="E495" s="684"/>
      <c r="F495" s="683"/>
      <c r="G495" s="867"/>
      <c r="H495" s="868"/>
      <c r="I495" s="682"/>
      <c r="J495" s="682"/>
      <c r="K495" s="682"/>
      <c r="L495" s="682"/>
      <c r="M495" s="682"/>
      <c r="N495" s="682"/>
      <c r="O495" s="682"/>
      <c r="P495" s="682"/>
      <c r="Q495" s="682"/>
      <c r="R495" s="682"/>
      <c r="S495" s="682"/>
      <c r="T495" s="682"/>
      <c r="U495" s="682"/>
      <c r="V495" s="682"/>
      <c r="W495" s="682"/>
      <c r="X495" s="682"/>
      <c r="Y495" s="682"/>
      <c r="Z495" s="682"/>
      <c r="AA495" s="682"/>
    </row>
    <row r="496" spans="1:27" ht="15">
      <c r="A496" s="682"/>
      <c r="B496" s="683"/>
      <c r="C496" s="684"/>
      <c r="D496" s="684"/>
      <c r="E496" s="684"/>
      <c r="F496" s="683"/>
      <c r="G496" s="867"/>
      <c r="H496" s="868"/>
      <c r="I496" s="682"/>
      <c r="J496" s="682"/>
      <c r="K496" s="682"/>
      <c r="L496" s="682"/>
      <c r="M496" s="682"/>
      <c r="N496" s="682"/>
      <c r="O496" s="682"/>
      <c r="P496" s="682"/>
      <c r="Q496" s="682"/>
      <c r="R496" s="682"/>
      <c r="S496" s="682"/>
      <c r="T496" s="682"/>
      <c r="U496" s="682"/>
      <c r="V496" s="682"/>
      <c r="W496" s="682"/>
      <c r="X496" s="682"/>
      <c r="Y496" s="682"/>
      <c r="Z496" s="682"/>
      <c r="AA496" s="682"/>
    </row>
    <row r="497" spans="1:27" ht="15">
      <c r="A497" s="682"/>
      <c r="B497" s="683"/>
      <c r="C497" s="684"/>
      <c r="D497" s="684"/>
      <c r="E497" s="684"/>
      <c r="F497" s="683"/>
      <c r="G497" s="867"/>
      <c r="H497" s="868"/>
      <c r="I497" s="682"/>
      <c r="J497" s="682"/>
      <c r="K497" s="682"/>
      <c r="L497" s="682"/>
      <c r="M497" s="682"/>
      <c r="N497" s="682"/>
      <c r="O497" s="682"/>
      <c r="P497" s="682"/>
      <c r="Q497" s="682"/>
      <c r="R497" s="682"/>
      <c r="S497" s="682"/>
      <c r="T497" s="682"/>
      <c r="U497" s="682"/>
      <c r="V497" s="682"/>
      <c r="W497" s="682"/>
      <c r="X497" s="682"/>
      <c r="Y497" s="682"/>
      <c r="Z497" s="682"/>
      <c r="AA497" s="682"/>
    </row>
    <row r="498" spans="1:27" ht="15">
      <c r="A498" s="682"/>
      <c r="B498" s="683"/>
      <c r="C498" s="684"/>
      <c r="D498" s="684"/>
      <c r="E498" s="684"/>
      <c r="F498" s="683"/>
      <c r="G498" s="867"/>
      <c r="H498" s="868"/>
      <c r="I498" s="682"/>
      <c r="J498" s="682"/>
      <c r="K498" s="682"/>
      <c r="L498" s="682"/>
      <c r="M498" s="682"/>
      <c r="N498" s="682"/>
      <c r="O498" s="682"/>
      <c r="P498" s="682"/>
      <c r="Q498" s="682"/>
      <c r="R498" s="682"/>
      <c r="S498" s="682"/>
      <c r="T498" s="682"/>
      <c r="U498" s="682"/>
      <c r="V498" s="682"/>
      <c r="W498" s="682"/>
      <c r="X498" s="682"/>
      <c r="Y498" s="682"/>
      <c r="Z498" s="682"/>
      <c r="AA498" s="682"/>
    </row>
    <row r="499" spans="1:27" ht="15">
      <c r="A499" s="682"/>
      <c r="B499" s="683"/>
      <c r="C499" s="684"/>
      <c r="D499" s="684"/>
      <c r="E499" s="684"/>
      <c r="F499" s="683"/>
      <c r="G499" s="867"/>
      <c r="H499" s="868"/>
      <c r="I499" s="682"/>
      <c r="J499" s="682"/>
      <c r="K499" s="682"/>
      <c r="L499" s="682"/>
      <c r="M499" s="682"/>
      <c r="N499" s="682"/>
      <c r="O499" s="682"/>
      <c r="P499" s="682"/>
      <c r="Q499" s="682"/>
      <c r="R499" s="682"/>
      <c r="S499" s="682"/>
      <c r="T499" s="682"/>
      <c r="U499" s="682"/>
      <c r="V499" s="682"/>
      <c r="W499" s="682"/>
      <c r="X499" s="682"/>
      <c r="Y499" s="682"/>
      <c r="Z499" s="682"/>
      <c r="AA499" s="682"/>
    </row>
    <row r="500" spans="1:27" ht="15">
      <c r="A500" s="682"/>
      <c r="B500" s="683"/>
      <c r="C500" s="684"/>
      <c r="D500" s="684"/>
      <c r="E500" s="684"/>
      <c r="F500" s="683"/>
      <c r="G500" s="867"/>
      <c r="H500" s="868"/>
      <c r="I500" s="682"/>
      <c r="J500" s="682"/>
      <c r="K500" s="682"/>
      <c r="L500" s="682"/>
      <c r="M500" s="682"/>
      <c r="N500" s="682"/>
      <c r="O500" s="682"/>
      <c r="P500" s="682"/>
      <c r="Q500" s="682"/>
      <c r="R500" s="682"/>
      <c r="S500" s="682"/>
      <c r="T500" s="682"/>
      <c r="U500" s="682"/>
      <c r="V500" s="682"/>
      <c r="W500" s="682"/>
      <c r="X500" s="682"/>
      <c r="Y500" s="682"/>
      <c r="Z500" s="682"/>
      <c r="AA500" s="682"/>
    </row>
    <row r="501" spans="1:27" ht="15">
      <c r="A501" s="682"/>
      <c r="B501" s="683"/>
      <c r="C501" s="684"/>
      <c r="D501" s="684"/>
      <c r="E501" s="684"/>
      <c r="F501" s="683"/>
      <c r="G501" s="867"/>
      <c r="H501" s="868"/>
      <c r="I501" s="682"/>
      <c r="J501" s="682"/>
      <c r="K501" s="682"/>
      <c r="L501" s="682"/>
      <c r="M501" s="682"/>
      <c r="N501" s="682"/>
      <c r="O501" s="682"/>
      <c r="P501" s="682"/>
      <c r="Q501" s="682"/>
      <c r="R501" s="682"/>
      <c r="S501" s="682"/>
      <c r="T501" s="682"/>
      <c r="U501" s="682"/>
      <c r="V501" s="682"/>
      <c r="W501" s="682"/>
      <c r="X501" s="682"/>
      <c r="Y501" s="682"/>
      <c r="Z501" s="682"/>
      <c r="AA501" s="682"/>
    </row>
    <row r="502" spans="1:27" ht="15">
      <c r="A502" s="682"/>
      <c r="B502" s="683"/>
      <c r="C502" s="684"/>
      <c r="D502" s="684"/>
      <c r="E502" s="684"/>
      <c r="F502" s="683"/>
      <c r="G502" s="867"/>
      <c r="H502" s="868"/>
      <c r="I502" s="682"/>
      <c r="J502" s="682"/>
      <c r="K502" s="682"/>
      <c r="L502" s="682"/>
      <c r="M502" s="682"/>
      <c r="N502" s="682"/>
      <c r="O502" s="682"/>
      <c r="P502" s="682"/>
      <c r="Q502" s="682"/>
      <c r="R502" s="682"/>
      <c r="S502" s="682"/>
      <c r="T502" s="682"/>
      <c r="U502" s="682"/>
      <c r="V502" s="682"/>
      <c r="W502" s="682"/>
      <c r="X502" s="682"/>
      <c r="Y502" s="682"/>
      <c r="Z502" s="682"/>
      <c r="AA502" s="682"/>
    </row>
    <row r="503" spans="1:27" ht="15">
      <c r="A503" s="682"/>
      <c r="B503" s="683"/>
      <c r="C503" s="684"/>
      <c r="D503" s="684"/>
      <c r="E503" s="684"/>
      <c r="F503" s="683"/>
      <c r="G503" s="867"/>
      <c r="H503" s="868"/>
      <c r="I503" s="682"/>
      <c r="J503" s="682"/>
      <c r="K503" s="682"/>
      <c r="L503" s="682"/>
      <c r="M503" s="682"/>
      <c r="N503" s="682"/>
      <c r="O503" s="682"/>
      <c r="P503" s="682"/>
      <c r="Q503" s="682"/>
      <c r="R503" s="682"/>
      <c r="S503" s="682"/>
      <c r="T503" s="682"/>
      <c r="U503" s="682"/>
      <c r="V503" s="682"/>
      <c r="W503" s="682"/>
      <c r="X503" s="682"/>
      <c r="Y503" s="682"/>
      <c r="Z503" s="682"/>
      <c r="AA503" s="682"/>
    </row>
    <row r="504" spans="1:27" ht="15">
      <c r="A504" s="682"/>
      <c r="B504" s="683"/>
      <c r="C504" s="684"/>
      <c r="D504" s="684"/>
      <c r="E504" s="684"/>
      <c r="F504" s="683"/>
      <c r="G504" s="867"/>
      <c r="H504" s="868"/>
      <c r="I504" s="682"/>
      <c r="J504" s="682"/>
      <c r="K504" s="682"/>
      <c r="L504" s="682"/>
      <c r="M504" s="682"/>
      <c r="N504" s="682"/>
      <c r="O504" s="682"/>
      <c r="P504" s="682"/>
      <c r="Q504" s="682"/>
      <c r="R504" s="682"/>
      <c r="S504" s="682"/>
      <c r="T504" s="682"/>
      <c r="U504" s="682"/>
      <c r="V504" s="682"/>
      <c r="W504" s="682"/>
      <c r="X504" s="682"/>
      <c r="Y504" s="682"/>
      <c r="Z504" s="682"/>
      <c r="AA504" s="682"/>
    </row>
    <row r="505" spans="1:27" ht="15">
      <c r="A505" s="682"/>
      <c r="B505" s="683"/>
      <c r="C505" s="684"/>
      <c r="D505" s="684"/>
      <c r="E505" s="684"/>
      <c r="F505" s="683"/>
      <c r="G505" s="867"/>
      <c r="H505" s="868"/>
      <c r="I505" s="682"/>
      <c r="J505" s="682"/>
      <c r="K505" s="682"/>
      <c r="L505" s="682"/>
      <c r="M505" s="682"/>
      <c r="N505" s="682"/>
      <c r="O505" s="682"/>
      <c r="P505" s="682"/>
      <c r="Q505" s="682"/>
      <c r="R505" s="682"/>
      <c r="S505" s="682"/>
      <c r="T505" s="682"/>
      <c r="U505" s="682"/>
      <c r="V505" s="682"/>
      <c r="W505" s="682"/>
      <c r="X505" s="682"/>
      <c r="Y505" s="682"/>
      <c r="Z505" s="682"/>
      <c r="AA505" s="682"/>
    </row>
    <row r="506" spans="1:27" ht="15">
      <c r="A506" s="682"/>
      <c r="B506" s="683"/>
      <c r="C506" s="684"/>
      <c r="D506" s="684"/>
      <c r="E506" s="684"/>
      <c r="F506" s="683"/>
      <c r="G506" s="867"/>
      <c r="H506" s="868"/>
      <c r="I506" s="682"/>
      <c r="J506" s="682"/>
      <c r="K506" s="682"/>
      <c r="L506" s="682"/>
      <c r="M506" s="682"/>
      <c r="N506" s="682"/>
      <c r="O506" s="682"/>
      <c r="P506" s="682"/>
      <c r="Q506" s="682"/>
      <c r="R506" s="682"/>
      <c r="S506" s="682"/>
      <c r="T506" s="682"/>
      <c r="U506" s="682"/>
      <c r="V506" s="682"/>
      <c r="W506" s="682"/>
      <c r="X506" s="682"/>
      <c r="Y506" s="682"/>
      <c r="Z506" s="682"/>
      <c r="AA506" s="682"/>
    </row>
    <row r="507" spans="1:27" ht="15">
      <c r="A507" s="682"/>
      <c r="B507" s="683"/>
      <c r="C507" s="684"/>
      <c r="D507" s="684"/>
      <c r="E507" s="684"/>
      <c r="F507" s="683"/>
      <c r="G507" s="867"/>
      <c r="H507" s="868"/>
      <c r="I507" s="682"/>
      <c r="J507" s="682"/>
      <c r="K507" s="682"/>
      <c r="L507" s="682"/>
      <c r="M507" s="682"/>
      <c r="N507" s="682"/>
      <c r="O507" s="682"/>
      <c r="P507" s="682"/>
      <c r="Q507" s="682"/>
      <c r="R507" s="682"/>
      <c r="S507" s="682"/>
      <c r="T507" s="682"/>
      <c r="U507" s="682"/>
      <c r="V507" s="682"/>
      <c r="W507" s="682"/>
      <c r="X507" s="682"/>
      <c r="Y507" s="682"/>
      <c r="Z507" s="682"/>
      <c r="AA507" s="682"/>
    </row>
    <row r="508" spans="1:27" ht="15">
      <c r="A508" s="682"/>
      <c r="B508" s="683"/>
      <c r="C508" s="684"/>
      <c r="D508" s="684"/>
      <c r="E508" s="684"/>
      <c r="F508" s="683"/>
      <c r="G508" s="867"/>
      <c r="H508" s="868"/>
      <c r="I508" s="682"/>
      <c r="J508" s="682"/>
      <c r="K508" s="682"/>
      <c r="L508" s="682"/>
      <c r="M508" s="682"/>
      <c r="N508" s="682"/>
      <c r="O508" s="682"/>
      <c r="P508" s="682"/>
      <c r="Q508" s="682"/>
      <c r="R508" s="682"/>
      <c r="S508" s="682"/>
      <c r="T508" s="682"/>
      <c r="U508" s="682"/>
      <c r="V508" s="682"/>
      <c r="W508" s="682"/>
      <c r="X508" s="682"/>
      <c r="Y508" s="682"/>
      <c r="Z508" s="682"/>
      <c r="AA508" s="682"/>
    </row>
    <row r="509" spans="1:27" ht="15">
      <c r="A509" s="682"/>
      <c r="B509" s="683"/>
      <c r="C509" s="684"/>
      <c r="D509" s="684"/>
      <c r="E509" s="684"/>
      <c r="F509" s="683"/>
      <c r="G509" s="867"/>
      <c r="H509" s="868"/>
      <c r="I509" s="682"/>
      <c r="J509" s="682"/>
      <c r="K509" s="682"/>
      <c r="L509" s="682"/>
      <c r="M509" s="682"/>
      <c r="N509" s="682"/>
      <c r="O509" s="682"/>
      <c r="P509" s="682"/>
      <c r="Q509" s="682"/>
      <c r="R509" s="682"/>
      <c r="S509" s="682"/>
      <c r="T509" s="682"/>
      <c r="U509" s="682"/>
      <c r="V509" s="682"/>
      <c r="W509" s="682"/>
      <c r="X509" s="682"/>
      <c r="Y509" s="682"/>
      <c r="Z509" s="682"/>
      <c r="AA509" s="682"/>
    </row>
    <row r="510" spans="1:27" ht="15">
      <c r="A510" s="682"/>
      <c r="B510" s="683"/>
      <c r="C510" s="684"/>
      <c r="D510" s="684"/>
      <c r="E510" s="684"/>
      <c r="F510" s="683"/>
      <c r="G510" s="867"/>
      <c r="H510" s="868"/>
      <c r="I510" s="682"/>
      <c r="J510" s="682"/>
      <c r="K510" s="682"/>
      <c r="L510" s="682"/>
      <c r="M510" s="682"/>
      <c r="N510" s="682"/>
      <c r="O510" s="682"/>
      <c r="P510" s="682"/>
      <c r="Q510" s="682"/>
      <c r="R510" s="682"/>
      <c r="S510" s="682"/>
      <c r="T510" s="682"/>
      <c r="U510" s="682"/>
      <c r="V510" s="682"/>
      <c r="W510" s="682"/>
      <c r="X510" s="682"/>
      <c r="Y510" s="682"/>
      <c r="Z510" s="682"/>
      <c r="AA510" s="682"/>
    </row>
    <row r="511" spans="1:27" ht="15">
      <c r="A511" s="682"/>
      <c r="B511" s="683"/>
      <c r="C511" s="684"/>
      <c r="D511" s="684"/>
      <c r="E511" s="684"/>
      <c r="F511" s="683"/>
      <c r="G511" s="867"/>
      <c r="H511" s="868"/>
      <c r="I511" s="682"/>
      <c r="J511" s="682"/>
      <c r="K511" s="682"/>
      <c r="L511" s="682"/>
      <c r="M511" s="682"/>
      <c r="N511" s="682"/>
      <c r="O511" s="682"/>
      <c r="P511" s="682"/>
      <c r="Q511" s="682"/>
      <c r="R511" s="682"/>
      <c r="S511" s="682"/>
      <c r="T511" s="682"/>
      <c r="U511" s="682"/>
      <c r="V511" s="682"/>
      <c r="W511" s="682"/>
      <c r="X511" s="682"/>
      <c r="Y511" s="682"/>
      <c r="Z511" s="682"/>
      <c r="AA511" s="682"/>
    </row>
    <row r="512" spans="1:27" ht="15">
      <c r="A512" s="682"/>
      <c r="B512" s="683"/>
      <c r="C512" s="684"/>
      <c r="D512" s="684"/>
      <c r="E512" s="684"/>
      <c r="F512" s="683"/>
      <c r="G512" s="867"/>
      <c r="H512" s="868"/>
      <c r="I512" s="682"/>
      <c r="J512" s="682"/>
      <c r="K512" s="682"/>
      <c r="L512" s="682"/>
      <c r="M512" s="682"/>
      <c r="N512" s="682"/>
      <c r="O512" s="682"/>
      <c r="P512" s="682"/>
      <c r="Q512" s="682"/>
      <c r="R512" s="682"/>
      <c r="S512" s="682"/>
      <c r="T512" s="682"/>
      <c r="U512" s="682"/>
      <c r="V512" s="682"/>
      <c r="W512" s="682"/>
      <c r="X512" s="682"/>
      <c r="Y512" s="682"/>
      <c r="Z512" s="682"/>
      <c r="AA512" s="682"/>
    </row>
    <row r="513" spans="1:27" ht="15">
      <c r="A513" s="682"/>
      <c r="B513" s="683"/>
      <c r="C513" s="684"/>
      <c r="D513" s="684"/>
      <c r="E513" s="684"/>
      <c r="F513" s="683"/>
      <c r="G513" s="867"/>
      <c r="H513" s="868"/>
      <c r="I513" s="682"/>
      <c r="J513" s="682"/>
      <c r="K513" s="682"/>
      <c r="L513" s="682"/>
      <c r="M513" s="682"/>
      <c r="N513" s="682"/>
      <c r="O513" s="682"/>
      <c r="P513" s="682"/>
      <c r="Q513" s="682"/>
      <c r="R513" s="682"/>
      <c r="S513" s="682"/>
      <c r="T513" s="682"/>
      <c r="U513" s="682"/>
      <c r="V513" s="682"/>
      <c r="W513" s="682"/>
      <c r="X513" s="682"/>
      <c r="Y513" s="682"/>
      <c r="Z513" s="682"/>
      <c r="AA513" s="682"/>
    </row>
    <row r="514" spans="1:27" ht="15">
      <c r="A514" s="682"/>
      <c r="B514" s="683"/>
      <c r="C514" s="684"/>
      <c r="D514" s="684"/>
      <c r="E514" s="684"/>
      <c r="F514" s="683"/>
      <c r="G514" s="867"/>
      <c r="H514" s="868"/>
      <c r="I514" s="682"/>
      <c r="J514" s="682"/>
      <c r="K514" s="682"/>
      <c r="L514" s="682"/>
      <c r="M514" s="682"/>
      <c r="N514" s="682"/>
      <c r="O514" s="682"/>
      <c r="P514" s="682"/>
      <c r="Q514" s="682"/>
      <c r="R514" s="682"/>
      <c r="S514" s="682"/>
      <c r="T514" s="682"/>
      <c r="U514" s="682"/>
      <c r="V514" s="682"/>
      <c r="W514" s="682"/>
      <c r="X514" s="682"/>
      <c r="Y514" s="682"/>
      <c r="Z514" s="682"/>
      <c r="AA514" s="682"/>
    </row>
    <row r="515" spans="1:27" ht="15">
      <c r="A515" s="682"/>
      <c r="B515" s="683"/>
      <c r="C515" s="684"/>
      <c r="D515" s="684"/>
      <c r="E515" s="684"/>
      <c r="F515" s="683"/>
      <c r="G515" s="867"/>
      <c r="H515" s="868"/>
      <c r="I515" s="682"/>
      <c r="J515" s="682"/>
      <c r="K515" s="682"/>
      <c r="L515" s="682"/>
      <c r="M515" s="682"/>
      <c r="N515" s="682"/>
      <c r="O515" s="682"/>
      <c r="P515" s="682"/>
      <c r="Q515" s="682"/>
      <c r="R515" s="682"/>
      <c r="S515" s="682"/>
      <c r="T515" s="682"/>
      <c r="U515" s="682"/>
      <c r="V515" s="682"/>
      <c r="W515" s="682"/>
      <c r="X515" s="682"/>
      <c r="Y515" s="682"/>
      <c r="Z515" s="682"/>
      <c r="AA515" s="682"/>
    </row>
    <row r="516" spans="1:27" ht="15">
      <c r="A516" s="682"/>
      <c r="B516" s="683"/>
      <c r="C516" s="684"/>
      <c r="D516" s="684"/>
      <c r="E516" s="684"/>
      <c r="F516" s="683"/>
      <c r="G516" s="867"/>
      <c r="H516" s="868"/>
      <c r="I516" s="682"/>
      <c r="J516" s="682"/>
      <c r="K516" s="682"/>
      <c r="L516" s="682"/>
      <c r="M516" s="682"/>
      <c r="N516" s="682"/>
      <c r="O516" s="682"/>
      <c r="P516" s="682"/>
      <c r="Q516" s="682"/>
      <c r="R516" s="682"/>
      <c r="S516" s="682"/>
      <c r="T516" s="682"/>
      <c r="U516" s="682"/>
      <c r="V516" s="682"/>
      <c r="W516" s="682"/>
      <c r="X516" s="682"/>
      <c r="Y516" s="682"/>
      <c r="Z516" s="682"/>
      <c r="AA516" s="682"/>
    </row>
    <row r="517" spans="1:27" ht="15">
      <c r="A517" s="682"/>
      <c r="B517" s="683"/>
      <c r="C517" s="684"/>
      <c r="D517" s="684"/>
      <c r="E517" s="684"/>
      <c r="F517" s="683"/>
      <c r="G517" s="867"/>
      <c r="H517" s="868"/>
      <c r="I517" s="682"/>
      <c r="J517" s="682"/>
      <c r="K517" s="682"/>
      <c r="L517" s="682"/>
      <c r="M517" s="682"/>
      <c r="N517" s="682"/>
      <c r="O517" s="682"/>
      <c r="P517" s="682"/>
      <c r="Q517" s="682"/>
      <c r="R517" s="682"/>
      <c r="S517" s="682"/>
      <c r="T517" s="682"/>
      <c r="U517" s="682"/>
      <c r="V517" s="682"/>
      <c r="W517" s="682"/>
      <c r="X517" s="682"/>
      <c r="Y517" s="682"/>
      <c r="Z517" s="682"/>
      <c r="AA517" s="682"/>
    </row>
    <row r="518" spans="1:27" ht="15">
      <c r="A518" s="682"/>
      <c r="B518" s="683"/>
      <c r="C518" s="684"/>
      <c r="D518" s="684"/>
      <c r="E518" s="684"/>
      <c r="F518" s="683"/>
      <c r="G518" s="867"/>
      <c r="H518" s="868"/>
      <c r="I518" s="682"/>
      <c r="J518" s="682"/>
      <c r="K518" s="682"/>
      <c r="L518" s="682"/>
      <c r="M518" s="682"/>
      <c r="N518" s="682"/>
      <c r="O518" s="682"/>
      <c r="P518" s="682"/>
      <c r="Q518" s="682"/>
      <c r="R518" s="682"/>
      <c r="S518" s="682"/>
      <c r="T518" s="682"/>
      <c r="U518" s="682"/>
      <c r="V518" s="682"/>
      <c r="W518" s="682"/>
      <c r="X518" s="682"/>
      <c r="Y518" s="682"/>
      <c r="Z518" s="682"/>
      <c r="AA518" s="682"/>
    </row>
    <row r="519" spans="1:27" ht="15">
      <c r="A519" s="682"/>
      <c r="B519" s="683"/>
      <c r="C519" s="684"/>
      <c r="D519" s="684"/>
      <c r="E519" s="684"/>
      <c r="F519" s="683"/>
      <c r="G519" s="867"/>
      <c r="H519" s="868"/>
      <c r="I519" s="682"/>
      <c r="J519" s="682"/>
      <c r="K519" s="682"/>
      <c r="L519" s="682"/>
      <c r="M519" s="682"/>
      <c r="N519" s="682"/>
      <c r="O519" s="682"/>
      <c r="P519" s="682"/>
      <c r="Q519" s="682"/>
      <c r="R519" s="682"/>
      <c r="S519" s="682"/>
      <c r="T519" s="682"/>
      <c r="U519" s="682"/>
      <c r="V519" s="682"/>
      <c r="W519" s="682"/>
      <c r="X519" s="682"/>
      <c r="Y519" s="682"/>
      <c r="Z519" s="682"/>
      <c r="AA519" s="682"/>
    </row>
    <row r="520" spans="1:27" ht="15">
      <c r="A520" s="682"/>
      <c r="B520" s="683"/>
      <c r="C520" s="684"/>
      <c r="D520" s="684"/>
      <c r="E520" s="684"/>
      <c r="F520" s="683"/>
      <c r="G520" s="867"/>
      <c r="H520" s="868"/>
      <c r="I520" s="682"/>
      <c r="J520" s="682"/>
      <c r="K520" s="682"/>
      <c r="L520" s="682"/>
      <c r="M520" s="682"/>
      <c r="N520" s="682"/>
      <c r="O520" s="682"/>
      <c r="P520" s="682"/>
      <c r="Q520" s="682"/>
      <c r="R520" s="682"/>
      <c r="S520" s="682"/>
      <c r="T520" s="682"/>
      <c r="U520" s="682"/>
      <c r="V520" s="682"/>
      <c r="W520" s="682"/>
      <c r="X520" s="682"/>
      <c r="Y520" s="682"/>
      <c r="Z520" s="682"/>
      <c r="AA520" s="682"/>
    </row>
    <row r="521" spans="1:27" ht="15">
      <c r="A521" s="682"/>
      <c r="B521" s="683"/>
      <c r="C521" s="684"/>
      <c r="D521" s="684"/>
      <c r="E521" s="684"/>
      <c r="F521" s="683"/>
      <c r="G521" s="867"/>
      <c r="H521" s="868"/>
      <c r="I521" s="682"/>
      <c r="J521" s="682"/>
      <c r="K521" s="682"/>
      <c r="L521" s="682"/>
      <c r="M521" s="682"/>
      <c r="N521" s="682"/>
      <c r="O521" s="682"/>
      <c r="P521" s="682"/>
      <c r="Q521" s="682"/>
      <c r="R521" s="682"/>
      <c r="S521" s="682"/>
      <c r="T521" s="682"/>
      <c r="U521" s="682"/>
      <c r="V521" s="682"/>
      <c r="W521" s="682"/>
      <c r="X521" s="682"/>
      <c r="Y521" s="682"/>
      <c r="Z521" s="682"/>
      <c r="AA521" s="682"/>
    </row>
    <row r="522" spans="1:27" ht="15">
      <c r="A522" s="682"/>
      <c r="B522" s="683"/>
      <c r="C522" s="684"/>
      <c r="D522" s="684"/>
      <c r="E522" s="684"/>
      <c r="F522" s="683"/>
      <c r="G522" s="867"/>
      <c r="H522" s="868"/>
      <c r="I522" s="682"/>
      <c r="J522" s="682"/>
      <c r="K522" s="682"/>
      <c r="L522" s="682"/>
      <c r="M522" s="682"/>
      <c r="N522" s="682"/>
      <c r="O522" s="682"/>
      <c r="P522" s="682"/>
      <c r="Q522" s="682"/>
      <c r="R522" s="682"/>
      <c r="S522" s="682"/>
      <c r="T522" s="682"/>
      <c r="U522" s="682"/>
      <c r="V522" s="682"/>
      <c r="W522" s="682"/>
      <c r="X522" s="682"/>
      <c r="Y522" s="682"/>
      <c r="Z522" s="682"/>
      <c r="AA522" s="682"/>
    </row>
    <row r="523" spans="1:27" ht="15">
      <c r="A523" s="682"/>
      <c r="B523" s="683"/>
      <c r="C523" s="684"/>
      <c r="D523" s="684"/>
      <c r="E523" s="684"/>
      <c r="F523" s="683"/>
      <c r="G523" s="867"/>
      <c r="H523" s="868"/>
      <c r="I523" s="682"/>
      <c r="J523" s="682"/>
      <c r="K523" s="682"/>
      <c r="L523" s="682"/>
      <c r="M523" s="682"/>
      <c r="N523" s="682"/>
      <c r="O523" s="682"/>
      <c r="P523" s="682"/>
      <c r="Q523" s="682"/>
      <c r="R523" s="682"/>
      <c r="S523" s="682"/>
      <c r="T523" s="682"/>
      <c r="U523" s="682"/>
      <c r="V523" s="682"/>
      <c r="W523" s="682"/>
      <c r="X523" s="682"/>
      <c r="Y523" s="682"/>
      <c r="Z523" s="682"/>
      <c r="AA523" s="682"/>
    </row>
    <row r="524" spans="1:27" ht="15">
      <c r="A524" s="682"/>
      <c r="B524" s="683"/>
      <c r="C524" s="684"/>
      <c r="D524" s="684"/>
      <c r="E524" s="684"/>
      <c r="F524" s="683"/>
      <c r="G524" s="867"/>
      <c r="H524" s="868"/>
      <c r="I524" s="682"/>
      <c r="J524" s="682"/>
      <c r="K524" s="682"/>
      <c r="L524" s="682"/>
      <c r="M524" s="682"/>
      <c r="N524" s="682"/>
      <c r="O524" s="682"/>
      <c r="P524" s="682"/>
      <c r="Q524" s="682"/>
      <c r="R524" s="682"/>
      <c r="S524" s="682"/>
      <c r="T524" s="682"/>
      <c r="U524" s="682"/>
      <c r="V524" s="682"/>
      <c r="W524" s="682"/>
      <c r="X524" s="682"/>
      <c r="Y524" s="682"/>
      <c r="Z524" s="682"/>
      <c r="AA524" s="682"/>
    </row>
    <row r="525" spans="1:27" ht="15">
      <c r="A525" s="682"/>
      <c r="B525" s="683"/>
      <c r="C525" s="684"/>
      <c r="D525" s="684"/>
      <c r="E525" s="684"/>
      <c r="F525" s="683"/>
      <c r="G525" s="867"/>
      <c r="H525" s="868"/>
      <c r="I525" s="682"/>
      <c r="J525" s="682"/>
      <c r="K525" s="682"/>
      <c r="L525" s="682"/>
      <c r="M525" s="682"/>
      <c r="N525" s="682"/>
      <c r="O525" s="682"/>
      <c r="P525" s="682"/>
      <c r="Q525" s="682"/>
      <c r="R525" s="682"/>
      <c r="S525" s="682"/>
      <c r="T525" s="682"/>
      <c r="U525" s="682"/>
      <c r="V525" s="682"/>
      <c r="W525" s="682"/>
      <c r="X525" s="682"/>
      <c r="Y525" s="682"/>
      <c r="Z525" s="682"/>
      <c r="AA525" s="682"/>
    </row>
    <row r="526" spans="1:27" ht="15">
      <c r="A526" s="682"/>
      <c r="B526" s="683"/>
      <c r="C526" s="684"/>
      <c r="D526" s="684"/>
      <c r="E526" s="684"/>
      <c r="F526" s="683"/>
      <c r="G526" s="867"/>
      <c r="H526" s="868"/>
      <c r="I526" s="682"/>
      <c r="J526" s="682"/>
      <c r="K526" s="682"/>
      <c r="L526" s="682"/>
      <c r="M526" s="682"/>
      <c r="N526" s="682"/>
      <c r="O526" s="682"/>
      <c r="P526" s="682"/>
      <c r="Q526" s="682"/>
      <c r="R526" s="682"/>
      <c r="S526" s="682"/>
      <c r="T526" s="682"/>
      <c r="U526" s="682"/>
      <c r="V526" s="682"/>
      <c r="W526" s="682"/>
      <c r="X526" s="682"/>
      <c r="Y526" s="682"/>
      <c r="Z526" s="682"/>
      <c r="AA526" s="682"/>
    </row>
    <row r="527" spans="1:27" ht="15">
      <c r="A527" s="682"/>
      <c r="B527" s="683"/>
      <c r="C527" s="684"/>
      <c r="D527" s="684"/>
      <c r="E527" s="684"/>
      <c r="F527" s="683"/>
      <c r="G527" s="867"/>
      <c r="H527" s="868"/>
      <c r="I527" s="682"/>
      <c r="J527" s="682"/>
      <c r="K527" s="682"/>
      <c r="L527" s="682"/>
      <c r="M527" s="682"/>
      <c r="N527" s="682"/>
      <c r="O527" s="682"/>
      <c r="P527" s="682"/>
      <c r="Q527" s="682"/>
      <c r="R527" s="682"/>
      <c r="S527" s="682"/>
      <c r="T527" s="682"/>
      <c r="U527" s="682"/>
      <c r="V527" s="682"/>
      <c r="W527" s="682"/>
      <c r="X527" s="682"/>
      <c r="Y527" s="682"/>
      <c r="Z527" s="682"/>
      <c r="AA527" s="682"/>
    </row>
    <row r="528" spans="1:27" ht="15">
      <c r="A528" s="682"/>
      <c r="B528" s="683"/>
      <c r="C528" s="684"/>
      <c r="D528" s="684"/>
      <c r="E528" s="684"/>
      <c r="F528" s="683"/>
      <c r="G528" s="867"/>
      <c r="H528" s="868"/>
      <c r="I528" s="682"/>
      <c r="J528" s="682"/>
      <c r="K528" s="682"/>
      <c r="L528" s="682"/>
      <c r="M528" s="682"/>
      <c r="N528" s="682"/>
      <c r="O528" s="682"/>
      <c r="P528" s="682"/>
      <c r="Q528" s="682"/>
      <c r="R528" s="682"/>
      <c r="S528" s="682"/>
      <c r="T528" s="682"/>
      <c r="U528" s="682"/>
      <c r="V528" s="682"/>
      <c r="W528" s="682"/>
      <c r="X528" s="682"/>
      <c r="Y528" s="682"/>
      <c r="Z528" s="682"/>
      <c r="AA528" s="682"/>
    </row>
    <row r="529" spans="1:27" ht="15">
      <c r="A529" s="682"/>
      <c r="B529" s="683"/>
      <c r="C529" s="684"/>
      <c r="D529" s="684"/>
      <c r="E529" s="684"/>
      <c r="F529" s="683"/>
      <c r="G529" s="867"/>
      <c r="H529" s="868"/>
      <c r="I529" s="682"/>
      <c r="J529" s="682"/>
      <c r="K529" s="682"/>
      <c r="L529" s="682"/>
      <c r="M529" s="682"/>
      <c r="N529" s="682"/>
      <c r="O529" s="682"/>
      <c r="P529" s="682"/>
      <c r="Q529" s="682"/>
      <c r="R529" s="682"/>
      <c r="S529" s="682"/>
      <c r="T529" s="682"/>
      <c r="U529" s="682"/>
      <c r="V529" s="682"/>
      <c r="W529" s="682"/>
      <c r="X529" s="682"/>
      <c r="Y529" s="682"/>
      <c r="Z529" s="682"/>
      <c r="AA529" s="682"/>
    </row>
    <row r="530" spans="1:27" ht="15">
      <c r="A530" s="682"/>
      <c r="B530" s="683"/>
      <c r="C530" s="684"/>
      <c r="D530" s="684"/>
      <c r="E530" s="684"/>
      <c r="F530" s="683"/>
      <c r="G530" s="867"/>
      <c r="H530" s="868"/>
      <c r="I530" s="682"/>
      <c r="J530" s="682"/>
      <c r="K530" s="682"/>
      <c r="L530" s="682"/>
      <c r="M530" s="682"/>
      <c r="N530" s="682"/>
      <c r="O530" s="682"/>
      <c r="P530" s="682"/>
      <c r="Q530" s="682"/>
      <c r="R530" s="682"/>
      <c r="S530" s="682"/>
      <c r="T530" s="682"/>
      <c r="U530" s="682"/>
      <c r="V530" s="682"/>
      <c r="W530" s="682"/>
      <c r="X530" s="682"/>
      <c r="Y530" s="682"/>
      <c r="Z530" s="682"/>
      <c r="AA530" s="682"/>
    </row>
    <row r="531" spans="1:27" ht="15">
      <c r="A531" s="682"/>
      <c r="B531" s="683"/>
      <c r="C531" s="684"/>
      <c r="D531" s="684"/>
      <c r="E531" s="684"/>
      <c r="F531" s="683"/>
      <c r="G531" s="867"/>
      <c r="H531" s="868"/>
      <c r="I531" s="682"/>
      <c r="J531" s="682"/>
      <c r="K531" s="682"/>
      <c r="L531" s="682"/>
      <c r="M531" s="682"/>
      <c r="N531" s="682"/>
      <c r="O531" s="682"/>
      <c r="P531" s="682"/>
      <c r="Q531" s="682"/>
      <c r="R531" s="682"/>
      <c r="S531" s="682"/>
      <c r="T531" s="682"/>
      <c r="U531" s="682"/>
      <c r="V531" s="682"/>
      <c r="W531" s="682"/>
      <c r="X531" s="682"/>
      <c r="Y531" s="682"/>
      <c r="Z531" s="682"/>
      <c r="AA531" s="682"/>
    </row>
    <row r="532" spans="1:27" ht="15">
      <c r="A532" s="682"/>
      <c r="B532" s="683"/>
      <c r="C532" s="684"/>
      <c r="D532" s="684"/>
      <c r="E532" s="684"/>
      <c r="F532" s="683"/>
      <c r="G532" s="867"/>
      <c r="H532" s="868"/>
      <c r="I532" s="682"/>
      <c r="J532" s="682"/>
      <c r="K532" s="682"/>
      <c r="L532" s="682"/>
      <c r="M532" s="682"/>
      <c r="N532" s="682"/>
      <c r="O532" s="682"/>
      <c r="P532" s="682"/>
      <c r="Q532" s="682"/>
      <c r="R532" s="682"/>
      <c r="S532" s="682"/>
      <c r="T532" s="682"/>
      <c r="U532" s="682"/>
      <c r="V532" s="682"/>
      <c r="W532" s="682"/>
      <c r="X532" s="682"/>
      <c r="Y532" s="682"/>
      <c r="Z532" s="682"/>
      <c r="AA532" s="682"/>
    </row>
    <row r="533" spans="1:27" ht="15">
      <c r="A533" s="682"/>
      <c r="B533" s="683"/>
      <c r="C533" s="684"/>
      <c r="D533" s="684"/>
      <c r="E533" s="684"/>
      <c r="F533" s="683"/>
      <c r="G533" s="867"/>
      <c r="H533" s="868"/>
      <c r="I533" s="682"/>
      <c r="J533" s="682"/>
      <c r="K533" s="682"/>
      <c r="L533" s="682"/>
      <c r="M533" s="682"/>
      <c r="N533" s="682"/>
      <c r="O533" s="682"/>
      <c r="P533" s="682"/>
      <c r="Q533" s="682"/>
      <c r="R533" s="682"/>
      <c r="S533" s="682"/>
      <c r="T533" s="682"/>
      <c r="U533" s="682"/>
      <c r="V533" s="682"/>
      <c r="W533" s="682"/>
      <c r="X533" s="682"/>
      <c r="Y533" s="682"/>
      <c r="Z533" s="682"/>
      <c r="AA533" s="682"/>
    </row>
    <row r="534" spans="1:27" ht="15">
      <c r="A534" s="682"/>
      <c r="B534" s="683"/>
      <c r="C534" s="684"/>
      <c r="D534" s="684"/>
      <c r="E534" s="684"/>
      <c r="F534" s="683"/>
      <c r="G534" s="867"/>
      <c r="H534" s="868"/>
      <c r="I534" s="682"/>
      <c r="J534" s="682"/>
      <c r="K534" s="682"/>
      <c r="L534" s="682"/>
      <c r="M534" s="682"/>
      <c r="N534" s="682"/>
      <c r="O534" s="682"/>
      <c r="P534" s="682"/>
      <c r="Q534" s="682"/>
      <c r="R534" s="682"/>
      <c r="S534" s="682"/>
      <c r="T534" s="682"/>
      <c r="U534" s="682"/>
      <c r="V534" s="682"/>
      <c r="W534" s="682"/>
      <c r="X534" s="682"/>
      <c r="Y534" s="682"/>
      <c r="Z534" s="682"/>
      <c r="AA534" s="682"/>
    </row>
    <row r="535" spans="1:27" ht="15">
      <c r="A535" s="682"/>
      <c r="B535" s="683"/>
      <c r="C535" s="684"/>
      <c r="D535" s="684"/>
      <c r="E535" s="684"/>
      <c r="F535" s="683"/>
      <c r="G535" s="867"/>
      <c r="H535" s="868"/>
      <c r="I535" s="682"/>
      <c r="J535" s="682"/>
      <c r="K535" s="682"/>
      <c r="L535" s="682"/>
      <c r="M535" s="682"/>
      <c r="N535" s="682"/>
      <c r="O535" s="682"/>
      <c r="P535" s="682"/>
      <c r="Q535" s="682"/>
      <c r="R535" s="682"/>
      <c r="S535" s="682"/>
      <c r="T535" s="682"/>
      <c r="U535" s="682"/>
      <c r="V535" s="682"/>
      <c r="W535" s="682"/>
      <c r="X535" s="682"/>
      <c r="Y535" s="682"/>
      <c r="Z535" s="682"/>
      <c r="AA535" s="682"/>
    </row>
    <row r="536" spans="1:27" ht="15">
      <c r="A536" s="682"/>
      <c r="B536" s="683"/>
      <c r="C536" s="684"/>
      <c r="D536" s="684"/>
      <c r="E536" s="684"/>
      <c r="F536" s="683"/>
      <c r="G536" s="867"/>
      <c r="H536" s="868"/>
      <c r="I536" s="682"/>
      <c r="J536" s="682"/>
      <c r="K536" s="682"/>
      <c r="L536" s="682"/>
      <c r="M536" s="682"/>
      <c r="N536" s="682"/>
      <c r="O536" s="682"/>
      <c r="P536" s="682"/>
      <c r="Q536" s="682"/>
      <c r="R536" s="682"/>
      <c r="S536" s="682"/>
      <c r="T536" s="682"/>
      <c r="U536" s="682"/>
      <c r="V536" s="682"/>
      <c r="W536" s="682"/>
      <c r="X536" s="682"/>
      <c r="Y536" s="682"/>
      <c r="Z536" s="682"/>
      <c r="AA536" s="682"/>
    </row>
    <row r="537" spans="1:27" ht="15">
      <c r="A537" s="682"/>
      <c r="B537" s="683"/>
      <c r="C537" s="684"/>
      <c r="D537" s="684"/>
      <c r="E537" s="684"/>
      <c r="F537" s="683"/>
      <c r="G537" s="867"/>
      <c r="H537" s="868"/>
      <c r="I537" s="682"/>
      <c r="J537" s="682"/>
      <c r="K537" s="682"/>
      <c r="L537" s="682"/>
      <c r="M537" s="682"/>
      <c r="N537" s="682"/>
      <c r="O537" s="682"/>
      <c r="P537" s="682"/>
      <c r="Q537" s="682"/>
      <c r="R537" s="682"/>
      <c r="S537" s="682"/>
      <c r="T537" s="682"/>
      <c r="U537" s="682"/>
      <c r="V537" s="682"/>
      <c r="W537" s="682"/>
      <c r="X537" s="682"/>
      <c r="Y537" s="682"/>
      <c r="Z537" s="682"/>
      <c r="AA537" s="682"/>
    </row>
    <row r="538" spans="1:27" ht="15">
      <c r="A538" s="682"/>
      <c r="B538" s="683"/>
      <c r="C538" s="684"/>
      <c r="D538" s="684"/>
      <c r="E538" s="684"/>
      <c r="F538" s="683"/>
      <c r="G538" s="867"/>
      <c r="H538" s="868"/>
      <c r="I538" s="682"/>
      <c r="J538" s="682"/>
      <c r="K538" s="682"/>
      <c r="L538" s="682"/>
      <c r="M538" s="682"/>
      <c r="N538" s="682"/>
      <c r="O538" s="682"/>
      <c r="P538" s="682"/>
      <c r="Q538" s="682"/>
      <c r="R538" s="682"/>
      <c r="S538" s="682"/>
      <c r="T538" s="682"/>
      <c r="U538" s="682"/>
      <c r="V538" s="682"/>
      <c r="W538" s="682"/>
      <c r="X538" s="682"/>
      <c r="Y538" s="682"/>
      <c r="Z538" s="682"/>
      <c r="AA538" s="682"/>
    </row>
    <row r="539" spans="1:27" ht="15">
      <c r="A539" s="682"/>
      <c r="B539" s="683"/>
      <c r="C539" s="684"/>
      <c r="D539" s="684"/>
      <c r="E539" s="684"/>
      <c r="F539" s="683"/>
      <c r="G539" s="867"/>
      <c r="H539" s="868"/>
      <c r="I539" s="682"/>
      <c r="J539" s="682"/>
      <c r="K539" s="682"/>
      <c r="L539" s="682"/>
      <c r="M539" s="682"/>
      <c r="N539" s="682"/>
      <c r="O539" s="682"/>
      <c r="P539" s="682"/>
      <c r="Q539" s="682"/>
      <c r="R539" s="682"/>
      <c r="S539" s="682"/>
      <c r="T539" s="682"/>
      <c r="U539" s="682"/>
      <c r="V539" s="682"/>
      <c r="W539" s="682"/>
      <c r="X539" s="682"/>
      <c r="Y539" s="682"/>
      <c r="Z539" s="682"/>
      <c r="AA539" s="682"/>
    </row>
    <row r="540" spans="1:27" ht="15">
      <c r="A540" s="682"/>
      <c r="B540" s="683"/>
      <c r="C540" s="684"/>
      <c r="D540" s="684"/>
      <c r="E540" s="684"/>
      <c r="F540" s="683"/>
      <c r="G540" s="867"/>
      <c r="H540" s="868"/>
      <c r="I540" s="682"/>
      <c r="J540" s="682"/>
      <c r="K540" s="682"/>
      <c r="L540" s="682"/>
      <c r="M540" s="682"/>
      <c r="N540" s="682"/>
      <c r="O540" s="682"/>
      <c r="P540" s="682"/>
      <c r="Q540" s="682"/>
      <c r="R540" s="682"/>
      <c r="S540" s="682"/>
      <c r="T540" s="682"/>
      <c r="U540" s="682"/>
      <c r="V540" s="682"/>
      <c r="W540" s="682"/>
      <c r="X540" s="682"/>
      <c r="Y540" s="682"/>
      <c r="Z540" s="682"/>
      <c r="AA540" s="682"/>
    </row>
    <row r="541" spans="1:27" ht="15">
      <c r="A541" s="682"/>
      <c r="B541" s="683"/>
      <c r="C541" s="684"/>
      <c r="D541" s="684"/>
      <c r="E541" s="684"/>
      <c r="F541" s="683"/>
      <c r="G541" s="867"/>
      <c r="H541" s="868"/>
      <c r="I541" s="682"/>
      <c r="J541" s="682"/>
      <c r="K541" s="682"/>
      <c r="L541" s="682"/>
      <c r="M541" s="682"/>
      <c r="N541" s="682"/>
      <c r="O541" s="682"/>
      <c r="P541" s="682"/>
      <c r="Q541" s="682"/>
      <c r="R541" s="682"/>
      <c r="S541" s="682"/>
      <c r="T541" s="682"/>
      <c r="U541" s="682"/>
      <c r="V541" s="682"/>
      <c r="W541" s="682"/>
      <c r="X541" s="682"/>
      <c r="Y541" s="682"/>
      <c r="Z541" s="682"/>
      <c r="AA541" s="682"/>
    </row>
    <row r="542" spans="1:27" ht="15">
      <c r="A542" s="682"/>
      <c r="B542" s="683"/>
      <c r="C542" s="684"/>
      <c r="D542" s="684"/>
      <c r="E542" s="684"/>
      <c r="F542" s="683"/>
      <c r="G542" s="867"/>
      <c r="H542" s="868"/>
      <c r="I542" s="682"/>
      <c r="J542" s="682"/>
      <c r="K542" s="682"/>
      <c r="L542" s="682"/>
      <c r="M542" s="682"/>
      <c r="N542" s="682"/>
      <c r="O542" s="682"/>
      <c r="P542" s="682"/>
      <c r="Q542" s="682"/>
      <c r="R542" s="682"/>
      <c r="S542" s="682"/>
      <c r="T542" s="682"/>
      <c r="U542" s="682"/>
      <c r="V542" s="682"/>
      <c r="W542" s="682"/>
      <c r="X542" s="682"/>
      <c r="Y542" s="682"/>
      <c r="Z542" s="682"/>
      <c r="AA542" s="682"/>
    </row>
    <row r="543" spans="1:27" ht="15">
      <c r="A543" s="682"/>
      <c r="B543" s="683"/>
      <c r="C543" s="684"/>
      <c r="D543" s="684"/>
      <c r="E543" s="684"/>
      <c r="F543" s="683"/>
      <c r="G543" s="867"/>
      <c r="H543" s="868"/>
      <c r="I543" s="682"/>
      <c r="J543" s="682"/>
      <c r="K543" s="682"/>
      <c r="L543" s="682"/>
      <c r="M543" s="682"/>
      <c r="N543" s="682"/>
      <c r="O543" s="682"/>
      <c r="P543" s="682"/>
      <c r="Q543" s="682"/>
      <c r="R543" s="682"/>
      <c r="S543" s="682"/>
      <c r="T543" s="682"/>
      <c r="U543" s="682"/>
      <c r="V543" s="682"/>
      <c r="W543" s="682"/>
      <c r="X543" s="682"/>
      <c r="Y543" s="682"/>
      <c r="Z543" s="682"/>
      <c r="AA543" s="682"/>
    </row>
    <row r="544" spans="1:27" ht="15">
      <c r="A544" s="682"/>
      <c r="B544" s="683"/>
      <c r="C544" s="684"/>
      <c r="D544" s="684"/>
      <c r="E544" s="684"/>
      <c r="F544" s="683"/>
      <c r="G544" s="867"/>
      <c r="H544" s="868"/>
      <c r="I544" s="682"/>
      <c r="J544" s="682"/>
      <c r="K544" s="682"/>
      <c r="L544" s="682"/>
      <c r="M544" s="682"/>
      <c r="N544" s="682"/>
      <c r="O544" s="682"/>
      <c r="P544" s="682"/>
      <c r="Q544" s="682"/>
      <c r="R544" s="682"/>
      <c r="S544" s="682"/>
      <c r="T544" s="682"/>
      <c r="U544" s="682"/>
      <c r="V544" s="682"/>
      <c r="W544" s="682"/>
      <c r="X544" s="682"/>
      <c r="Y544" s="682"/>
      <c r="Z544" s="682"/>
      <c r="AA544" s="682"/>
    </row>
    <row r="545" spans="1:27" ht="15">
      <c r="A545" s="682"/>
      <c r="B545" s="683"/>
      <c r="C545" s="684"/>
      <c r="D545" s="684"/>
      <c r="E545" s="684"/>
      <c r="F545" s="683"/>
      <c r="G545" s="867"/>
      <c r="H545" s="868"/>
      <c r="I545" s="682"/>
      <c r="J545" s="682"/>
      <c r="K545" s="682"/>
      <c r="L545" s="682"/>
      <c r="M545" s="682"/>
      <c r="N545" s="682"/>
      <c r="O545" s="682"/>
      <c r="P545" s="682"/>
      <c r="Q545" s="682"/>
      <c r="R545" s="682"/>
      <c r="S545" s="682"/>
      <c r="T545" s="682"/>
      <c r="U545" s="682"/>
      <c r="V545" s="682"/>
      <c r="W545" s="682"/>
      <c r="X545" s="682"/>
      <c r="Y545" s="682"/>
      <c r="Z545" s="682"/>
      <c r="AA545" s="682"/>
    </row>
    <row r="546" spans="1:27" ht="15">
      <c r="A546" s="682"/>
      <c r="B546" s="683"/>
      <c r="C546" s="684"/>
      <c r="D546" s="684"/>
      <c r="E546" s="684"/>
      <c r="F546" s="683"/>
      <c r="G546" s="867"/>
      <c r="H546" s="868"/>
      <c r="I546" s="682"/>
      <c r="J546" s="682"/>
      <c r="K546" s="682"/>
      <c r="L546" s="682"/>
      <c r="M546" s="682"/>
      <c r="N546" s="682"/>
      <c r="O546" s="682"/>
      <c r="P546" s="682"/>
      <c r="Q546" s="682"/>
      <c r="R546" s="682"/>
      <c r="S546" s="682"/>
      <c r="T546" s="682"/>
      <c r="U546" s="682"/>
      <c r="V546" s="682"/>
      <c r="W546" s="682"/>
      <c r="X546" s="682"/>
      <c r="Y546" s="682"/>
      <c r="Z546" s="682"/>
      <c r="AA546" s="682"/>
    </row>
    <row r="547" spans="1:27" ht="15">
      <c r="A547" s="682"/>
      <c r="B547" s="683"/>
      <c r="C547" s="684"/>
      <c r="D547" s="684"/>
      <c r="E547" s="684"/>
      <c r="F547" s="683"/>
      <c r="G547" s="867"/>
      <c r="H547" s="868"/>
      <c r="I547" s="682"/>
      <c r="J547" s="682"/>
      <c r="K547" s="682"/>
      <c r="L547" s="682"/>
      <c r="M547" s="682"/>
      <c r="N547" s="682"/>
      <c r="O547" s="682"/>
      <c r="P547" s="682"/>
      <c r="Q547" s="682"/>
      <c r="R547" s="682"/>
      <c r="S547" s="682"/>
      <c r="T547" s="682"/>
      <c r="U547" s="682"/>
      <c r="V547" s="682"/>
      <c r="W547" s="682"/>
      <c r="X547" s="682"/>
      <c r="Y547" s="682"/>
      <c r="Z547" s="682"/>
      <c r="AA547" s="682"/>
    </row>
    <row r="548" spans="1:27" ht="15">
      <c r="A548" s="682"/>
      <c r="B548" s="683"/>
      <c r="C548" s="684"/>
      <c r="D548" s="684"/>
      <c r="E548" s="684"/>
      <c r="F548" s="683"/>
      <c r="G548" s="867"/>
      <c r="H548" s="868"/>
      <c r="I548" s="682"/>
      <c r="J548" s="682"/>
      <c r="K548" s="682"/>
      <c r="L548" s="682"/>
      <c r="M548" s="682"/>
      <c r="N548" s="682"/>
      <c r="O548" s="682"/>
      <c r="P548" s="682"/>
      <c r="Q548" s="682"/>
      <c r="R548" s="682"/>
      <c r="S548" s="682"/>
      <c r="T548" s="682"/>
      <c r="U548" s="682"/>
      <c r="V548" s="682"/>
      <c r="W548" s="682"/>
      <c r="X548" s="682"/>
      <c r="Y548" s="682"/>
      <c r="Z548" s="682"/>
      <c r="AA548" s="682"/>
    </row>
    <row r="549" spans="1:27" ht="15">
      <c r="A549" s="682"/>
      <c r="B549" s="683"/>
      <c r="C549" s="684"/>
      <c r="D549" s="684"/>
      <c r="E549" s="684"/>
      <c r="F549" s="683"/>
      <c r="G549" s="867"/>
      <c r="H549" s="868"/>
      <c r="I549" s="682"/>
      <c r="J549" s="682"/>
      <c r="K549" s="682"/>
      <c r="L549" s="682"/>
      <c r="M549" s="682"/>
      <c r="N549" s="682"/>
      <c r="O549" s="682"/>
      <c r="P549" s="682"/>
      <c r="Q549" s="682"/>
      <c r="R549" s="682"/>
      <c r="S549" s="682"/>
      <c r="T549" s="682"/>
      <c r="U549" s="682"/>
      <c r="V549" s="682"/>
      <c r="W549" s="682"/>
      <c r="X549" s="682"/>
      <c r="Y549" s="682"/>
      <c r="Z549" s="682"/>
      <c r="AA549" s="682"/>
    </row>
    <row r="550" spans="1:27" ht="15">
      <c r="A550" s="682"/>
      <c r="B550" s="683"/>
      <c r="C550" s="684"/>
      <c r="D550" s="684"/>
      <c r="E550" s="684"/>
      <c r="F550" s="683"/>
      <c r="G550" s="867"/>
      <c r="H550" s="868"/>
      <c r="I550" s="682"/>
      <c r="J550" s="682"/>
      <c r="K550" s="682"/>
      <c r="L550" s="682"/>
      <c r="M550" s="682"/>
      <c r="N550" s="682"/>
      <c r="O550" s="682"/>
      <c r="P550" s="682"/>
      <c r="Q550" s="682"/>
      <c r="R550" s="682"/>
      <c r="S550" s="682"/>
      <c r="T550" s="682"/>
      <c r="U550" s="682"/>
      <c r="V550" s="682"/>
      <c r="W550" s="682"/>
      <c r="X550" s="682"/>
      <c r="Y550" s="682"/>
      <c r="Z550" s="682"/>
      <c r="AA550" s="682"/>
    </row>
    <row r="551" spans="1:27" ht="15">
      <c r="A551" s="682"/>
      <c r="B551" s="683"/>
      <c r="C551" s="684"/>
      <c r="D551" s="684"/>
      <c r="E551" s="684"/>
      <c r="F551" s="683"/>
      <c r="G551" s="867"/>
      <c r="H551" s="868"/>
      <c r="I551" s="682"/>
      <c r="J551" s="682"/>
      <c r="K551" s="682"/>
      <c r="L551" s="682"/>
      <c r="M551" s="682"/>
      <c r="N551" s="682"/>
      <c r="O551" s="682"/>
      <c r="P551" s="682"/>
      <c r="Q551" s="682"/>
      <c r="R551" s="682"/>
      <c r="S551" s="682"/>
      <c r="T551" s="682"/>
      <c r="U551" s="682"/>
      <c r="V551" s="682"/>
      <c r="W551" s="682"/>
      <c r="X551" s="682"/>
      <c r="Y551" s="682"/>
      <c r="Z551" s="682"/>
      <c r="AA551" s="682"/>
    </row>
    <row r="552" spans="1:27" ht="15">
      <c r="A552" s="682"/>
      <c r="B552" s="683"/>
      <c r="C552" s="684"/>
      <c r="D552" s="684"/>
      <c r="E552" s="684"/>
      <c r="F552" s="683"/>
      <c r="G552" s="867"/>
      <c r="H552" s="868"/>
      <c r="I552" s="682"/>
      <c r="J552" s="682"/>
      <c r="K552" s="682"/>
      <c r="L552" s="682"/>
      <c r="M552" s="682"/>
      <c r="N552" s="682"/>
      <c r="O552" s="682"/>
      <c r="P552" s="682"/>
      <c r="Q552" s="682"/>
      <c r="R552" s="682"/>
      <c r="S552" s="682"/>
      <c r="T552" s="682"/>
      <c r="U552" s="682"/>
      <c r="V552" s="682"/>
      <c r="W552" s="682"/>
      <c r="X552" s="682"/>
      <c r="Y552" s="682"/>
      <c r="Z552" s="682"/>
      <c r="AA552" s="682"/>
    </row>
    <row r="553" spans="1:27" ht="15">
      <c r="A553" s="682"/>
      <c r="B553" s="683"/>
      <c r="C553" s="684"/>
      <c r="D553" s="684"/>
      <c r="E553" s="684"/>
      <c r="F553" s="683"/>
      <c r="G553" s="867"/>
      <c r="H553" s="868"/>
      <c r="I553" s="682"/>
      <c r="J553" s="682"/>
      <c r="K553" s="682"/>
      <c r="L553" s="682"/>
      <c r="M553" s="682"/>
      <c r="N553" s="682"/>
      <c r="O553" s="682"/>
      <c r="P553" s="682"/>
      <c r="Q553" s="682"/>
      <c r="R553" s="682"/>
      <c r="S553" s="682"/>
      <c r="T553" s="682"/>
      <c r="U553" s="682"/>
      <c r="V553" s="682"/>
      <c r="W553" s="682"/>
      <c r="X553" s="682"/>
      <c r="Y553" s="682"/>
      <c r="Z553" s="682"/>
      <c r="AA553" s="682"/>
    </row>
    <row r="554" spans="1:27" ht="15">
      <c r="A554" s="682"/>
      <c r="B554" s="683"/>
      <c r="C554" s="684"/>
      <c r="D554" s="684"/>
      <c r="E554" s="684"/>
      <c r="F554" s="683"/>
      <c r="G554" s="867"/>
      <c r="H554" s="868"/>
      <c r="I554" s="682"/>
      <c r="J554" s="682"/>
      <c r="K554" s="682"/>
      <c r="L554" s="682"/>
      <c r="M554" s="682"/>
      <c r="N554" s="682"/>
      <c r="O554" s="682"/>
      <c r="P554" s="682"/>
      <c r="Q554" s="682"/>
      <c r="R554" s="682"/>
      <c r="S554" s="682"/>
      <c r="T554" s="682"/>
      <c r="U554" s="682"/>
      <c r="V554" s="682"/>
      <c r="W554" s="682"/>
      <c r="X554" s="682"/>
      <c r="Y554" s="682"/>
      <c r="Z554" s="682"/>
      <c r="AA554" s="682"/>
    </row>
    <row r="555" spans="1:27" ht="15">
      <c r="A555" s="682"/>
      <c r="B555" s="683"/>
      <c r="C555" s="684"/>
      <c r="D555" s="684"/>
      <c r="E555" s="684"/>
      <c r="F555" s="683"/>
      <c r="G555" s="867"/>
      <c r="H555" s="868"/>
      <c r="I555" s="682"/>
      <c r="J555" s="682"/>
      <c r="K555" s="682"/>
      <c r="L555" s="682"/>
      <c r="M555" s="682"/>
      <c r="N555" s="682"/>
      <c r="O555" s="682"/>
      <c r="P555" s="682"/>
      <c r="Q555" s="682"/>
      <c r="R555" s="682"/>
      <c r="S555" s="682"/>
      <c r="T555" s="682"/>
      <c r="U555" s="682"/>
      <c r="V555" s="682"/>
      <c r="W555" s="682"/>
      <c r="X555" s="682"/>
      <c r="Y555" s="682"/>
      <c r="Z555" s="682"/>
      <c r="AA555" s="682"/>
    </row>
    <row r="556" spans="1:27" ht="15">
      <c r="A556" s="682"/>
      <c r="B556" s="683"/>
      <c r="C556" s="684"/>
      <c r="D556" s="684"/>
      <c r="E556" s="684"/>
      <c r="F556" s="683"/>
      <c r="G556" s="867"/>
      <c r="H556" s="868"/>
      <c r="I556" s="682"/>
      <c r="J556" s="682"/>
      <c r="K556" s="682"/>
      <c r="L556" s="682"/>
      <c r="M556" s="682"/>
      <c r="N556" s="682"/>
      <c r="O556" s="682"/>
      <c r="P556" s="682"/>
      <c r="Q556" s="682"/>
      <c r="R556" s="682"/>
      <c r="S556" s="682"/>
      <c r="T556" s="682"/>
      <c r="U556" s="682"/>
      <c r="V556" s="682"/>
      <c r="W556" s="682"/>
      <c r="X556" s="682"/>
      <c r="Y556" s="682"/>
      <c r="Z556" s="682"/>
      <c r="AA556" s="682"/>
    </row>
    <row r="557" spans="1:27" ht="15">
      <c r="A557" s="682"/>
      <c r="B557" s="683"/>
      <c r="C557" s="684"/>
      <c r="D557" s="684"/>
      <c r="E557" s="684"/>
      <c r="F557" s="683"/>
      <c r="G557" s="867"/>
      <c r="H557" s="868"/>
      <c r="I557" s="682"/>
      <c r="J557" s="682"/>
      <c r="K557" s="682"/>
      <c r="L557" s="682"/>
      <c r="M557" s="682"/>
      <c r="N557" s="682"/>
      <c r="O557" s="682"/>
      <c r="P557" s="682"/>
      <c r="Q557" s="682"/>
      <c r="R557" s="682"/>
      <c r="S557" s="682"/>
      <c r="T557" s="682"/>
      <c r="U557" s="682"/>
      <c r="V557" s="682"/>
      <c r="W557" s="682"/>
      <c r="X557" s="682"/>
      <c r="Y557" s="682"/>
      <c r="Z557" s="682"/>
      <c r="AA557" s="682"/>
    </row>
    <row r="558" spans="1:27" ht="15">
      <c r="A558" s="682"/>
      <c r="B558" s="683"/>
      <c r="C558" s="684"/>
      <c r="D558" s="684"/>
      <c r="E558" s="684"/>
      <c r="F558" s="683"/>
      <c r="G558" s="867"/>
      <c r="H558" s="868"/>
      <c r="I558" s="682"/>
      <c r="J558" s="682"/>
      <c r="K558" s="682"/>
      <c r="L558" s="682"/>
      <c r="M558" s="682"/>
      <c r="N558" s="682"/>
      <c r="O558" s="682"/>
      <c r="P558" s="682"/>
      <c r="Q558" s="682"/>
      <c r="R558" s="682"/>
      <c r="S558" s="682"/>
      <c r="T558" s="682"/>
      <c r="U558" s="682"/>
      <c r="V558" s="682"/>
      <c r="W558" s="682"/>
      <c r="X558" s="682"/>
      <c r="Y558" s="682"/>
      <c r="Z558" s="682"/>
      <c r="AA558" s="682"/>
    </row>
    <row r="559" spans="1:27" ht="15">
      <c r="A559" s="682"/>
      <c r="B559" s="683"/>
      <c r="C559" s="684"/>
      <c r="D559" s="684"/>
      <c r="E559" s="684"/>
      <c r="F559" s="683"/>
      <c r="G559" s="867"/>
      <c r="H559" s="868"/>
      <c r="I559" s="682"/>
      <c r="J559" s="682"/>
      <c r="K559" s="682"/>
      <c r="L559" s="682"/>
      <c r="M559" s="682"/>
      <c r="N559" s="682"/>
      <c r="O559" s="682"/>
      <c r="P559" s="682"/>
      <c r="Q559" s="682"/>
      <c r="R559" s="682"/>
      <c r="S559" s="682"/>
      <c r="T559" s="682"/>
      <c r="U559" s="682"/>
      <c r="V559" s="682"/>
      <c r="W559" s="682"/>
      <c r="X559" s="682"/>
      <c r="Y559" s="682"/>
      <c r="Z559" s="682"/>
      <c r="AA559" s="682"/>
    </row>
    <row r="560" spans="1:27" ht="15">
      <c r="A560" s="682"/>
      <c r="B560" s="683"/>
      <c r="C560" s="684"/>
      <c r="D560" s="684"/>
      <c r="E560" s="684"/>
      <c r="F560" s="683"/>
      <c r="G560" s="867"/>
      <c r="H560" s="868"/>
      <c r="I560" s="682"/>
      <c r="J560" s="682"/>
      <c r="K560" s="682"/>
      <c r="L560" s="682"/>
      <c r="M560" s="682"/>
      <c r="N560" s="682"/>
      <c r="O560" s="682"/>
      <c r="P560" s="682"/>
      <c r="Q560" s="682"/>
      <c r="R560" s="682"/>
      <c r="S560" s="682"/>
      <c r="T560" s="682"/>
      <c r="U560" s="682"/>
      <c r="V560" s="682"/>
      <c r="W560" s="682"/>
      <c r="X560" s="682"/>
      <c r="Y560" s="682"/>
      <c r="Z560" s="682"/>
      <c r="AA560" s="682"/>
    </row>
    <row r="561" spans="1:27" ht="15">
      <c r="A561" s="682"/>
      <c r="B561" s="683"/>
      <c r="C561" s="684"/>
      <c r="D561" s="684"/>
      <c r="E561" s="684"/>
      <c r="F561" s="683"/>
      <c r="G561" s="867"/>
      <c r="H561" s="868"/>
      <c r="I561" s="682"/>
      <c r="J561" s="682"/>
      <c r="K561" s="682"/>
      <c r="L561" s="682"/>
      <c r="M561" s="682"/>
      <c r="N561" s="682"/>
      <c r="O561" s="682"/>
      <c r="P561" s="682"/>
      <c r="Q561" s="682"/>
      <c r="R561" s="682"/>
      <c r="S561" s="682"/>
      <c r="T561" s="682"/>
      <c r="U561" s="682"/>
      <c r="V561" s="682"/>
      <c r="W561" s="682"/>
      <c r="X561" s="682"/>
      <c r="Y561" s="682"/>
      <c r="Z561" s="682"/>
      <c r="AA561" s="682"/>
    </row>
    <row r="562" spans="1:27" ht="15">
      <c r="A562" s="682"/>
      <c r="B562" s="683"/>
      <c r="C562" s="684"/>
      <c r="D562" s="684"/>
      <c r="E562" s="684"/>
      <c r="F562" s="683"/>
      <c r="G562" s="867"/>
      <c r="H562" s="868"/>
      <c r="I562" s="682"/>
      <c r="J562" s="682"/>
      <c r="K562" s="682"/>
      <c r="L562" s="682"/>
      <c r="M562" s="682"/>
      <c r="N562" s="682"/>
      <c r="O562" s="682"/>
      <c r="P562" s="682"/>
      <c r="Q562" s="682"/>
      <c r="R562" s="682"/>
      <c r="S562" s="682"/>
      <c r="T562" s="682"/>
      <c r="U562" s="682"/>
      <c r="V562" s="682"/>
      <c r="W562" s="682"/>
      <c r="X562" s="682"/>
      <c r="Y562" s="682"/>
      <c r="Z562" s="682"/>
      <c r="AA562" s="682"/>
    </row>
    <row r="563" spans="1:27" ht="15">
      <c r="A563" s="682"/>
      <c r="B563" s="683"/>
      <c r="C563" s="684"/>
      <c r="D563" s="684"/>
      <c r="E563" s="684"/>
      <c r="F563" s="683"/>
      <c r="G563" s="867"/>
      <c r="H563" s="868"/>
      <c r="I563" s="682"/>
      <c r="J563" s="682"/>
      <c r="K563" s="682"/>
      <c r="L563" s="682"/>
      <c r="M563" s="682"/>
      <c r="N563" s="682"/>
      <c r="O563" s="682"/>
      <c r="P563" s="682"/>
      <c r="Q563" s="682"/>
      <c r="R563" s="682"/>
      <c r="S563" s="682"/>
      <c r="T563" s="682"/>
      <c r="U563" s="682"/>
      <c r="V563" s="682"/>
      <c r="W563" s="682"/>
      <c r="X563" s="682"/>
      <c r="Y563" s="682"/>
      <c r="Z563" s="682"/>
      <c r="AA563" s="682"/>
    </row>
    <row r="564" spans="1:27" ht="15">
      <c r="A564" s="682"/>
      <c r="B564" s="683"/>
      <c r="C564" s="684"/>
      <c r="D564" s="684"/>
      <c r="E564" s="684"/>
      <c r="F564" s="683"/>
      <c r="G564" s="867"/>
      <c r="H564" s="868"/>
      <c r="I564" s="682"/>
      <c r="J564" s="682"/>
      <c r="K564" s="682"/>
      <c r="L564" s="682"/>
      <c r="M564" s="682"/>
      <c r="N564" s="682"/>
      <c r="O564" s="682"/>
      <c r="P564" s="682"/>
      <c r="Q564" s="682"/>
      <c r="R564" s="682"/>
      <c r="S564" s="682"/>
      <c r="T564" s="682"/>
      <c r="U564" s="682"/>
      <c r="V564" s="682"/>
      <c r="W564" s="682"/>
      <c r="X564" s="682"/>
      <c r="Y564" s="682"/>
      <c r="Z564" s="682"/>
      <c r="AA564" s="682"/>
    </row>
    <row r="565" spans="1:27" ht="15">
      <c r="A565" s="682"/>
      <c r="B565" s="683"/>
      <c r="C565" s="684"/>
      <c r="D565" s="684"/>
      <c r="E565" s="684"/>
      <c r="F565" s="683"/>
      <c r="G565" s="867"/>
      <c r="H565" s="868"/>
      <c r="I565" s="682"/>
      <c r="J565" s="682"/>
      <c r="K565" s="682"/>
      <c r="L565" s="682"/>
      <c r="M565" s="682"/>
      <c r="N565" s="682"/>
      <c r="O565" s="682"/>
      <c r="P565" s="682"/>
      <c r="Q565" s="682"/>
      <c r="R565" s="682"/>
      <c r="S565" s="682"/>
      <c r="T565" s="682"/>
      <c r="U565" s="682"/>
      <c r="V565" s="682"/>
      <c r="W565" s="682"/>
      <c r="X565" s="682"/>
      <c r="Y565" s="682"/>
      <c r="Z565" s="682"/>
      <c r="AA565" s="682"/>
    </row>
    <row r="566" spans="1:27" ht="15">
      <c r="A566" s="682"/>
      <c r="B566" s="683"/>
      <c r="C566" s="684"/>
      <c r="D566" s="684"/>
      <c r="E566" s="684"/>
      <c r="F566" s="683"/>
      <c r="G566" s="867"/>
      <c r="H566" s="868"/>
      <c r="I566" s="682"/>
      <c r="J566" s="682"/>
      <c r="K566" s="682"/>
      <c r="L566" s="682"/>
      <c r="M566" s="682"/>
      <c r="N566" s="682"/>
      <c r="O566" s="682"/>
      <c r="P566" s="682"/>
      <c r="Q566" s="682"/>
      <c r="R566" s="682"/>
      <c r="S566" s="682"/>
      <c r="T566" s="682"/>
      <c r="U566" s="682"/>
      <c r="V566" s="682"/>
      <c r="W566" s="682"/>
      <c r="X566" s="682"/>
      <c r="Y566" s="682"/>
      <c r="Z566" s="682"/>
      <c r="AA566" s="682"/>
    </row>
    <row r="567" spans="1:27" ht="15">
      <c r="A567" s="682"/>
      <c r="B567" s="683"/>
      <c r="C567" s="684"/>
      <c r="D567" s="684"/>
      <c r="E567" s="684"/>
      <c r="F567" s="683"/>
      <c r="G567" s="867"/>
      <c r="H567" s="868"/>
      <c r="I567" s="682"/>
      <c r="J567" s="682"/>
      <c r="K567" s="682"/>
      <c r="L567" s="682"/>
      <c r="M567" s="682"/>
      <c r="N567" s="682"/>
      <c r="O567" s="682"/>
      <c r="P567" s="682"/>
      <c r="Q567" s="682"/>
      <c r="R567" s="682"/>
      <c r="S567" s="682"/>
      <c r="T567" s="682"/>
      <c r="U567" s="682"/>
      <c r="V567" s="682"/>
      <c r="W567" s="682"/>
      <c r="X567" s="682"/>
      <c r="Y567" s="682"/>
      <c r="Z567" s="682"/>
      <c r="AA567" s="682"/>
    </row>
    <row r="568" spans="1:27" ht="15">
      <c r="A568" s="682"/>
      <c r="B568" s="683"/>
      <c r="C568" s="684"/>
      <c r="D568" s="684"/>
      <c r="E568" s="684"/>
      <c r="F568" s="683"/>
      <c r="G568" s="867"/>
      <c r="H568" s="868"/>
      <c r="I568" s="682"/>
      <c r="J568" s="682"/>
      <c r="K568" s="682"/>
      <c r="L568" s="682"/>
      <c r="M568" s="682"/>
      <c r="N568" s="682"/>
      <c r="O568" s="682"/>
      <c r="P568" s="682"/>
      <c r="Q568" s="682"/>
      <c r="R568" s="682"/>
      <c r="S568" s="682"/>
      <c r="T568" s="682"/>
      <c r="U568" s="682"/>
      <c r="V568" s="682"/>
      <c r="W568" s="682"/>
      <c r="X568" s="682"/>
      <c r="Y568" s="682"/>
      <c r="Z568" s="682"/>
      <c r="AA568" s="682"/>
    </row>
    <row r="569" spans="1:27" ht="15">
      <c r="A569" s="682"/>
      <c r="B569" s="683"/>
      <c r="C569" s="684"/>
      <c r="D569" s="684"/>
      <c r="E569" s="684"/>
      <c r="F569" s="683"/>
      <c r="G569" s="867"/>
      <c r="H569" s="868"/>
      <c r="I569" s="682"/>
      <c r="J569" s="682"/>
      <c r="K569" s="682"/>
      <c r="L569" s="682"/>
      <c r="M569" s="682"/>
      <c r="N569" s="682"/>
      <c r="O569" s="682"/>
      <c r="P569" s="682"/>
      <c r="Q569" s="682"/>
      <c r="R569" s="682"/>
      <c r="S569" s="682"/>
      <c r="T569" s="682"/>
      <c r="U569" s="682"/>
      <c r="V569" s="682"/>
      <c r="W569" s="682"/>
      <c r="X569" s="682"/>
      <c r="Y569" s="682"/>
      <c r="Z569" s="682"/>
      <c r="AA569" s="682"/>
    </row>
    <row r="570" spans="1:27" ht="15">
      <c r="A570" s="682"/>
      <c r="B570" s="683"/>
      <c r="C570" s="684"/>
      <c r="D570" s="684"/>
      <c r="E570" s="684"/>
      <c r="F570" s="683"/>
      <c r="G570" s="867"/>
      <c r="H570" s="868"/>
      <c r="I570" s="682"/>
      <c r="J570" s="682"/>
      <c r="K570" s="682"/>
      <c r="L570" s="682"/>
      <c r="M570" s="682"/>
      <c r="N570" s="682"/>
      <c r="O570" s="682"/>
      <c r="P570" s="682"/>
      <c r="Q570" s="682"/>
      <c r="R570" s="682"/>
      <c r="S570" s="682"/>
      <c r="T570" s="682"/>
      <c r="U570" s="682"/>
      <c r="V570" s="682"/>
      <c r="W570" s="682"/>
      <c r="X570" s="682"/>
      <c r="Y570" s="682"/>
      <c r="Z570" s="682"/>
      <c r="AA570" s="682"/>
    </row>
    <row r="571" spans="1:27" ht="15">
      <c r="A571" s="682"/>
      <c r="B571" s="683"/>
      <c r="C571" s="684"/>
      <c r="D571" s="684"/>
      <c r="E571" s="684"/>
      <c r="F571" s="683"/>
      <c r="G571" s="867"/>
      <c r="H571" s="868"/>
      <c r="I571" s="682"/>
      <c r="J571" s="682"/>
      <c r="K571" s="682"/>
      <c r="L571" s="682"/>
      <c r="M571" s="682"/>
      <c r="N571" s="682"/>
      <c r="O571" s="682"/>
      <c r="P571" s="682"/>
      <c r="Q571" s="682"/>
      <c r="R571" s="682"/>
      <c r="S571" s="682"/>
      <c r="T571" s="682"/>
      <c r="U571" s="682"/>
      <c r="V571" s="682"/>
      <c r="W571" s="682"/>
      <c r="X571" s="682"/>
      <c r="Y571" s="682"/>
      <c r="Z571" s="682"/>
      <c r="AA571" s="682"/>
    </row>
    <row r="572" spans="1:27" ht="15">
      <c r="A572" s="682"/>
      <c r="B572" s="683"/>
      <c r="C572" s="684"/>
      <c r="D572" s="684"/>
      <c r="E572" s="684"/>
      <c r="F572" s="683"/>
      <c r="G572" s="867"/>
      <c r="H572" s="868"/>
      <c r="I572" s="682"/>
      <c r="J572" s="682"/>
      <c r="K572" s="682"/>
      <c r="L572" s="682"/>
      <c r="M572" s="682"/>
      <c r="N572" s="682"/>
      <c r="O572" s="682"/>
      <c r="P572" s="682"/>
      <c r="Q572" s="682"/>
      <c r="R572" s="682"/>
      <c r="S572" s="682"/>
      <c r="T572" s="682"/>
      <c r="U572" s="682"/>
      <c r="V572" s="682"/>
      <c r="W572" s="682"/>
      <c r="X572" s="682"/>
      <c r="Y572" s="682"/>
      <c r="Z572" s="682"/>
      <c r="AA572" s="682"/>
    </row>
    <row r="573" spans="1:27" ht="15">
      <c r="A573" s="682"/>
      <c r="B573" s="683"/>
      <c r="C573" s="684"/>
      <c r="D573" s="684"/>
      <c r="E573" s="684"/>
      <c r="F573" s="683"/>
      <c r="G573" s="867"/>
      <c r="H573" s="868"/>
      <c r="I573" s="682"/>
      <c r="J573" s="682"/>
      <c r="K573" s="682"/>
      <c r="L573" s="682"/>
      <c r="M573" s="682"/>
      <c r="N573" s="682"/>
      <c r="O573" s="682"/>
      <c r="P573" s="682"/>
      <c r="Q573" s="682"/>
      <c r="R573" s="682"/>
      <c r="S573" s="682"/>
      <c r="T573" s="682"/>
      <c r="U573" s="682"/>
      <c r="V573" s="682"/>
      <c r="W573" s="682"/>
      <c r="X573" s="682"/>
      <c r="Y573" s="682"/>
      <c r="Z573" s="682"/>
      <c r="AA573" s="682"/>
    </row>
    <row r="574" spans="1:27" ht="15">
      <c r="A574" s="682"/>
      <c r="B574" s="683"/>
      <c r="C574" s="684"/>
      <c r="D574" s="684"/>
      <c r="E574" s="684"/>
      <c r="F574" s="683"/>
      <c r="G574" s="867"/>
      <c r="H574" s="868"/>
      <c r="I574" s="682"/>
      <c r="J574" s="682"/>
      <c r="K574" s="682"/>
      <c r="L574" s="682"/>
      <c r="M574" s="682"/>
      <c r="N574" s="682"/>
      <c r="O574" s="682"/>
      <c r="P574" s="682"/>
      <c r="Q574" s="682"/>
      <c r="R574" s="682"/>
      <c r="S574" s="682"/>
      <c r="T574" s="682"/>
      <c r="U574" s="682"/>
      <c r="V574" s="682"/>
      <c r="W574" s="682"/>
      <c r="X574" s="682"/>
      <c r="Y574" s="682"/>
      <c r="Z574" s="682"/>
      <c r="AA574" s="682"/>
    </row>
    <row r="575" spans="1:27" ht="15">
      <c r="A575" s="682"/>
      <c r="B575" s="683"/>
      <c r="C575" s="684"/>
      <c r="D575" s="684"/>
      <c r="E575" s="684"/>
      <c r="F575" s="683"/>
      <c r="G575" s="867"/>
      <c r="H575" s="868"/>
      <c r="I575" s="682"/>
      <c r="J575" s="682"/>
      <c r="K575" s="682"/>
      <c r="L575" s="682"/>
      <c r="M575" s="682"/>
      <c r="N575" s="682"/>
      <c r="O575" s="682"/>
      <c r="P575" s="682"/>
      <c r="Q575" s="682"/>
      <c r="R575" s="682"/>
      <c r="S575" s="682"/>
      <c r="T575" s="682"/>
      <c r="U575" s="682"/>
      <c r="V575" s="682"/>
      <c r="W575" s="682"/>
      <c r="X575" s="682"/>
      <c r="Y575" s="682"/>
      <c r="Z575" s="682"/>
      <c r="AA575" s="682"/>
    </row>
    <row r="576" spans="1:27" ht="15">
      <c r="A576" s="682"/>
      <c r="B576" s="683"/>
      <c r="C576" s="684"/>
      <c r="D576" s="684"/>
      <c r="E576" s="684"/>
      <c r="F576" s="683"/>
      <c r="G576" s="867"/>
      <c r="H576" s="868"/>
      <c r="I576" s="682"/>
      <c r="J576" s="682"/>
      <c r="K576" s="682"/>
      <c r="L576" s="682"/>
      <c r="M576" s="682"/>
      <c r="N576" s="682"/>
      <c r="O576" s="682"/>
      <c r="P576" s="682"/>
      <c r="Q576" s="682"/>
      <c r="R576" s="682"/>
      <c r="S576" s="682"/>
      <c r="T576" s="682"/>
      <c r="U576" s="682"/>
      <c r="V576" s="682"/>
      <c r="W576" s="682"/>
      <c r="X576" s="682"/>
      <c r="Y576" s="682"/>
      <c r="Z576" s="682"/>
      <c r="AA576" s="682"/>
    </row>
    <row r="577" spans="1:27" ht="15">
      <c r="A577" s="682"/>
      <c r="B577" s="683"/>
      <c r="C577" s="684"/>
      <c r="D577" s="684"/>
      <c r="E577" s="684"/>
      <c r="F577" s="683"/>
      <c r="G577" s="867"/>
      <c r="H577" s="868"/>
      <c r="I577" s="682"/>
      <c r="J577" s="682"/>
      <c r="K577" s="682"/>
      <c r="L577" s="682"/>
      <c r="M577" s="682"/>
      <c r="N577" s="682"/>
      <c r="O577" s="682"/>
      <c r="P577" s="682"/>
      <c r="Q577" s="682"/>
      <c r="R577" s="682"/>
      <c r="S577" s="682"/>
      <c r="T577" s="682"/>
      <c r="U577" s="682"/>
      <c r="V577" s="682"/>
      <c r="W577" s="682"/>
      <c r="X577" s="682"/>
      <c r="Y577" s="682"/>
      <c r="Z577" s="682"/>
      <c r="AA577" s="682"/>
    </row>
    <row r="578" spans="1:27" ht="15">
      <c r="A578" s="682"/>
      <c r="B578" s="683"/>
      <c r="C578" s="684"/>
      <c r="D578" s="684"/>
      <c r="E578" s="684"/>
      <c r="F578" s="683"/>
      <c r="G578" s="867"/>
      <c r="H578" s="868"/>
      <c r="I578" s="682"/>
      <c r="J578" s="682"/>
      <c r="K578" s="682"/>
      <c r="L578" s="682"/>
      <c r="M578" s="682"/>
      <c r="N578" s="682"/>
      <c r="O578" s="682"/>
      <c r="P578" s="682"/>
      <c r="Q578" s="682"/>
      <c r="R578" s="682"/>
      <c r="S578" s="682"/>
      <c r="T578" s="682"/>
      <c r="U578" s="682"/>
      <c r="V578" s="682"/>
      <c r="W578" s="682"/>
      <c r="X578" s="682"/>
      <c r="Y578" s="682"/>
      <c r="Z578" s="682"/>
      <c r="AA578" s="682"/>
    </row>
    <row r="579" spans="1:27" ht="15">
      <c r="A579" s="682"/>
      <c r="B579" s="683"/>
      <c r="C579" s="684"/>
      <c r="D579" s="684"/>
      <c r="E579" s="684"/>
      <c r="F579" s="683"/>
      <c r="G579" s="867"/>
      <c r="H579" s="868"/>
      <c r="I579" s="682"/>
      <c r="J579" s="682"/>
      <c r="K579" s="682"/>
      <c r="L579" s="682"/>
      <c r="M579" s="682"/>
      <c r="N579" s="682"/>
      <c r="O579" s="682"/>
      <c r="P579" s="682"/>
      <c r="Q579" s="682"/>
      <c r="R579" s="682"/>
      <c r="S579" s="682"/>
      <c r="T579" s="682"/>
      <c r="U579" s="682"/>
      <c r="V579" s="682"/>
      <c r="W579" s="682"/>
      <c r="X579" s="682"/>
      <c r="Y579" s="682"/>
      <c r="Z579" s="682"/>
      <c r="AA579" s="682"/>
    </row>
    <row r="580" spans="1:27" ht="15">
      <c r="A580" s="682"/>
      <c r="B580" s="683"/>
      <c r="C580" s="684"/>
      <c r="D580" s="684"/>
      <c r="E580" s="684"/>
      <c r="F580" s="683"/>
      <c r="G580" s="867"/>
      <c r="H580" s="868"/>
      <c r="I580" s="682"/>
      <c r="J580" s="682"/>
      <c r="K580" s="682"/>
      <c r="L580" s="682"/>
      <c r="M580" s="682"/>
      <c r="N580" s="682"/>
      <c r="O580" s="682"/>
      <c r="P580" s="682"/>
      <c r="Q580" s="682"/>
      <c r="R580" s="682"/>
      <c r="S580" s="682"/>
      <c r="T580" s="682"/>
      <c r="U580" s="682"/>
      <c r="V580" s="682"/>
      <c r="W580" s="682"/>
      <c r="X580" s="682"/>
      <c r="Y580" s="682"/>
      <c r="Z580" s="682"/>
      <c r="AA580" s="682"/>
    </row>
    <row r="581" spans="1:27" ht="15">
      <c r="A581" s="682"/>
      <c r="B581" s="683"/>
      <c r="C581" s="684"/>
      <c r="D581" s="684"/>
      <c r="E581" s="684"/>
      <c r="F581" s="683"/>
      <c r="G581" s="867"/>
      <c r="H581" s="868"/>
      <c r="I581" s="682"/>
      <c r="J581" s="682"/>
      <c r="K581" s="682"/>
      <c r="L581" s="682"/>
      <c r="M581" s="682"/>
      <c r="N581" s="682"/>
      <c r="O581" s="682"/>
      <c r="P581" s="682"/>
      <c r="Q581" s="682"/>
      <c r="R581" s="682"/>
      <c r="S581" s="682"/>
      <c r="T581" s="682"/>
      <c r="U581" s="682"/>
      <c r="V581" s="682"/>
      <c r="W581" s="682"/>
      <c r="X581" s="682"/>
      <c r="Y581" s="682"/>
      <c r="Z581" s="682"/>
      <c r="AA581" s="682"/>
    </row>
    <row r="582" spans="1:27" ht="15">
      <c r="A582" s="682"/>
      <c r="B582" s="683"/>
      <c r="C582" s="684"/>
      <c r="D582" s="684"/>
      <c r="E582" s="684"/>
      <c r="F582" s="683"/>
      <c r="G582" s="867"/>
      <c r="H582" s="868"/>
      <c r="I582" s="682"/>
      <c r="J582" s="682"/>
      <c r="K582" s="682"/>
      <c r="L582" s="682"/>
      <c r="M582" s="682"/>
      <c r="N582" s="682"/>
      <c r="O582" s="682"/>
      <c r="P582" s="682"/>
      <c r="Q582" s="682"/>
      <c r="R582" s="682"/>
      <c r="S582" s="682"/>
      <c r="T582" s="682"/>
      <c r="U582" s="682"/>
      <c r="V582" s="682"/>
      <c r="W582" s="682"/>
      <c r="X582" s="682"/>
      <c r="Y582" s="682"/>
      <c r="Z582" s="682"/>
      <c r="AA582" s="682"/>
    </row>
    <row r="583" spans="1:27" ht="15">
      <c r="A583" s="682"/>
      <c r="B583" s="683"/>
      <c r="C583" s="684"/>
      <c r="D583" s="684"/>
      <c r="E583" s="684"/>
      <c r="F583" s="683"/>
      <c r="G583" s="867"/>
      <c r="H583" s="868"/>
      <c r="I583" s="682"/>
      <c r="J583" s="682"/>
      <c r="K583" s="682"/>
      <c r="L583" s="682"/>
      <c r="M583" s="682"/>
      <c r="N583" s="682"/>
      <c r="O583" s="682"/>
      <c r="P583" s="682"/>
      <c r="Q583" s="682"/>
      <c r="R583" s="682"/>
      <c r="S583" s="682"/>
      <c r="T583" s="682"/>
      <c r="U583" s="682"/>
      <c r="V583" s="682"/>
      <c r="W583" s="682"/>
      <c r="X583" s="682"/>
      <c r="Y583" s="682"/>
      <c r="Z583" s="682"/>
      <c r="AA583" s="682"/>
    </row>
    <row r="584" spans="1:27" ht="15">
      <c r="A584" s="682"/>
      <c r="B584" s="683"/>
      <c r="C584" s="684"/>
      <c r="D584" s="684"/>
      <c r="E584" s="684"/>
      <c r="F584" s="683"/>
      <c r="G584" s="867"/>
      <c r="H584" s="868"/>
      <c r="I584" s="682"/>
      <c r="J584" s="682"/>
      <c r="K584" s="682"/>
      <c r="L584" s="682"/>
      <c r="M584" s="682"/>
      <c r="N584" s="682"/>
      <c r="O584" s="682"/>
      <c r="P584" s="682"/>
      <c r="Q584" s="682"/>
      <c r="R584" s="682"/>
      <c r="S584" s="682"/>
      <c r="T584" s="682"/>
      <c r="U584" s="682"/>
      <c r="V584" s="682"/>
      <c r="W584" s="682"/>
      <c r="X584" s="682"/>
      <c r="Y584" s="682"/>
      <c r="Z584" s="682"/>
      <c r="AA584" s="682"/>
    </row>
    <row r="585" spans="1:27" ht="15">
      <c r="A585" s="682"/>
      <c r="B585" s="683"/>
      <c r="C585" s="684"/>
      <c r="D585" s="684"/>
      <c r="E585" s="684"/>
      <c r="F585" s="683"/>
      <c r="G585" s="867"/>
      <c r="H585" s="868"/>
      <c r="I585" s="682"/>
      <c r="J585" s="682"/>
      <c r="K585" s="682"/>
      <c r="L585" s="682"/>
      <c r="M585" s="682"/>
      <c r="N585" s="682"/>
      <c r="O585" s="682"/>
      <c r="P585" s="682"/>
      <c r="Q585" s="682"/>
      <c r="R585" s="682"/>
      <c r="S585" s="682"/>
      <c r="T585" s="682"/>
      <c r="U585" s="682"/>
      <c r="V585" s="682"/>
      <c r="W585" s="682"/>
      <c r="X585" s="682"/>
      <c r="Y585" s="682"/>
      <c r="Z585" s="682"/>
      <c r="AA585" s="682"/>
    </row>
    <row r="586" spans="1:27" ht="15">
      <c r="A586" s="682"/>
      <c r="B586" s="683"/>
      <c r="C586" s="684"/>
      <c r="D586" s="684"/>
      <c r="E586" s="684"/>
      <c r="F586" s="683"/>
      <c r="G586" s="867"/>
      <c r="H586" s="868"/>
      <c r="I586" s="682"/>
      <c r="J586" s="682"/>
      <c r="K586" s="682"/>
      <c r="L586" s="682"/>
      <c r="M586" s="682"/>
      <c r="N586" s="682"/>
      <c r="O586" s="682"/>
      <c r="P586" s="682"/>
      <c r="Q586" s="682"/>
      <c r="R586" s="682"/>
      <c r="S586" s="682"/>
      <c r="T586" s="682"/>
      <c r="U586" s="682"/>
      <c r="V586" s="682"/>
      <c r="W586" s="682"/>
      <c r="X586" s="682"/>
      <c r="Y586" s="682"/>
      <c r="Z586" s="682"/>
      <c r="AA586" s="682"/>
    </row>
    <row r="587" spans="1:27" ht="15">
      <c r="A587" s="682"/>
      <c r="B587" s="683"/>
      <c r="C587" s="684"/>
      <c r="D587" s="684"/>
      <c r="E587" s="684"/>
      <c r="F587" s="683"/>
      <c r="G587" s="867"/>
      <c r="H587" s="868"/>
      <c r="I587" s="682"/>
      <c r="J587" s="682"/>
      <c r="K587" s="682"/>
      <c r="L587" s="682"/>
      <c r="M587" s="682"/>
      <c r="N587" s="682"/>
      <c r="O587" s="682"/>
      <c r="P587" s="682"/>
      <c r="Q587" s="682"/>
      <c r="R587" s="682"/>
      <c r="S587" s="682"/>
      <c r="T587" s="682"/>
      <c r="U587" s="682"/>
      <c r="V587" s="682"/>
      <c r="W587" s="682"/>
      <c r="X587" s="682"/>
      <c r="Y587" s="682"/>
      <c r="Z587" s="682"/>
      <c r="AA587" s="682"/>
    </row>
    <row r="588" spans="1:27" ht="15">
      <c r="A588" s="682"/>
      <c r="B588" s="683"/>
      <c r="C588" s="684"/>
      <c r="D588" s="684"/>
      <c r="E588" s="684"/>
      <c r="F588" s="683"/>
      <c r="G588" s="867"/>
      <c r="H588" s="868"/>
      <c r="I588" s="682"/>
      <c r="J588" s="682"/>
      <c r="K588" s="682"/>
      <c r="L588" s="682"/>
      <c r="M588" s="682"/>
      <c r="N588" s="682"/>
      <c r="O588" s="682"/>
      <c r="P588" s="682"/>
      <c r="Q588" s="682"/>
      <c r="R588" s="682"/>
      <c r="S588" s="682"/>
      <c r="T588" s="682"/>
      <c r="U588" s="682"/>
      <c r="V588" s="682"/>
      <c r="W588" s="682"/>
      <c r="X588" s="682"/>
      <c r="Y588" s="682"/>
      <c r="Z588" s="682"/>
      <c r="AA588" s="682"/>
    </row>
    <row r="589" spans="1:27" ht="15">
      <c r="A589" s="682"/>
      <c r="B589" s="683"/>
      <c r="C589" s="684"/>
      <c r="D589" s="684"/>
      <c r="E589" s="684"/>
      <c r="F589" s="683"/>
      <c r="G589" s="867"/>
      <c r="H589" s="868"/>
      <c r="I589" s="682"/>
      <c r="J589" s="682"/>
      <c r="K589" s="682"/>
      <c r="L589" s="682"/>
      <c r="M589" s="682"/>
      <c r="N589" s="682"/>
      <c r="O589" s="682"/>
      <c r="P589" s="682"/>
      <c r="Q589" s="682"/>
      <c r="R589" s="682"/>
      <c r="S589" s="682"/>
      <c r="T589" s="682"/>
      <c r="U589" s="682"/>
      <c r="V589" s="682"/>
      <c r="W589" s="682"/>
      <c r="X589" s="682"/>
      <c r="Y589" s="682"/>
      <c r="Z589" s="682"/>
      <c r="AA589" s="682"/>
    </row>
    <row r="590" spans="1:27" ht="15">
      <c r="A590" s="682"/>
      <c r="B590" s="683"/>
      <c r="C590" s="684"/>
      <c r="D590" s="684"/>
      <c r="E590" s="684"/>
      <c r="F590" s="683"/>
      <c r="G590" s="867"/>
      <c r="H590" s="868"/>
      <c r="I590" s="682"/>
      <c r="J590" s="682"/>
      <c r="K590" s="682"/>
      <c r="L590" s="682"/>
      <c r="M590" s="682"/>
      <c r="N590" s="682"/>
      <c r="O590" s="682"/>
      <c r="P590" s="682"/>
      <c r="Q590" s="682"/>
      <c r="R590" s="682"/>
      <c r="S590" s="682"/>
      <c r="T590" s="682"/>
      <c r="U590" s="682"/>
      <c r="V590" s="682"/>
      <c r="W590" s="682"/>
      <c r="X590" s="682"/>
      <c r="Y590" s="682"/>
      <c r="Z590" s="682"/>
      <c r="AA590" s="682"/>
    </row>
    <row r="591" spans="1:27" ht="15">
      <c r="A591" s="682"/>
      <c r="B591" s="683"/>
      <c r="C591" s="684"/>
      <c r="D591" s="684"/>
      <c r="E591" s="684"/>
      <c r="F591" s="683"/>
      <c r="G591" s="867"/>
      <c r="H591" s="868"/>
      <c r="I591" s="682"/>
      <c r="J591" s="682"/>
      <c r="K591" s="682"/>
      <c r="L591" s="682"/>
      <c r="M591" s="682"/>
      <c r="N591" s="682"/>
      <c r="O591" s="682"/>
      <c r="P591" s="682"/>
      <c r="Q591" s="682"/>
      <c r="R591" s="682"/>
      <c r="S591" s="682"/>
      <c r="T591" s="682"/>
      <c r="U591" s="682"/>
      <c r="V591" s="682"/>
      <c r="W591" s="682"/>
      <c r="X591" s="682"/>
      <c r="Y591" s="682"/>
      <c r="Z591" s="682"/>
      <c r="AA591" s="682"/>
    </row>
    <row r="592" spans="1:27" ht="15">
      <c r="A592" s="682"/>
      <c r="B592" s="683"/>
      <c r="C592" s="684"/>
      <c r="D592" s="684"/>
      <c r="E592" s="684"/>
      <c r="F592" s="683"/>
      <c r="G592" s="867"/>
      <c r="H592" s="868"/>
      <c r="I592" s="682"/>
      <c r="J592" s="682"/>
      <c r="K592" s="682"/>
      <c r="L592" s="682"/>
      <c r="M592" s="682"/>
      <c r="N592" s="682"/>
      <c r="O592" s="682"/>
      <c r="P592" s="682"/>
      <c r="Q592" s="682"/>
      <c r="R592" s="682"/>
      <c r="S592" s="682"/>
      <c r="T592" s="682"/>
      <c r="U592" s="682"/>
      <c r="V592" s="682"/>
      <c r="W592" s="682"/>
      <c r="X592" s="682"/>
      <c r="Y592" s="682"/>
      <c r="Z592" s="682"/>
      <c r="AA592" s="682"/>
    </row>
    <row r="593" spans="1:27" ht="15">
      <c r="A593" s="682"/>
      <c r="B593" s="683"/>
      <c r="C593" s="684"/>
      <c r="D593" s="684"/>
      <c r="E593" s="684"/>
      <c r="F593" s="683"/>
      <c r="G593" s="867"/>
      <c r="H593" s="868"/>
      <c r="I593" s="682"/>
      <c r="J593" s="682"/>
      <c r="K593" s="682"/>
      <c r="L593" s="682"/>
      <c r="M593" s="682"/>
      <c r="N593" s="682"/>
      <c r="O593" s="682"/>
      <c r="P593" s="682"/>
      <c r="Q593" s="682"/>
      <c r="R593" s="682"/>
      <c r="S593" s="682"/>
      <c r="T593" s="682"/>
      <c r="U593" s="682"/>
      <c r="V593" s="682"/>
      <c r="W593" s="682"/>
      <c r="X593" s="682"/>
      <c r="Y593" s="682"/>
      <c r="Z593" s="682"/>
      <c r="AA593" s="682"/>
    </row>
    <row r="594" spans="1:27" ht="15">
      <c r="A594" s="682"/>
      <c r="B594" s="683"/>
      <c r="C594" s="684"/>
      <c r="D594" s="684"/>
      <c r="E594" s="684"/>
      <c r="F594" s="683"/>
      <c r="G594" s="867"/>
      <c r="H594" s="868"/>
      <c r="I594" s="682"/>
      <c r="J594" s="682"/>
      <c r="K594" s="682"/>
      <c r="L594" s="682"/>
      <c r="M594" s="682"/>
      <c r="N594" s="682"/>
      <c r="O594" s="682"/>
      <c r="P594" s="682"/>
      <c r="Q594" s="682"/>
      <c r="R594" s="682"/>
      <c r="S594" s="682"/>
      <c r="T594" s="682"/>
      <c r="U594" s="682"/>
      <c r="V594" s="682"/>
      <c r="W594" s="682"/>
      <c r="X594" s="682"/>
      <c r="Y594" s="682"/>
      <c r="Z594" s="682"/>
      <c r="AA594" s="682"/>
    </row>
    <row r="595" spans="1:27" ht="15">
      <c r="A595" s="682"/>
      <c r="B595" s="683"/>
      <c r="C595" s="684"/>
      <c r="D595" s="684"/>
      <c r="E595" s="684"/>
      <c r="F595" s="683"/>
      <c r="G595" s="867"/>
      <c r="H595" s="868"/>
      <c r="I595" s="682"/>
      <c r="J595" s="682"/>
      <c r="K595" s="682"/>
      <c r="L595" s="682"/>
      <c r="M595" s="682"/>
      <c r="N595" s="682"/>
      <c r="O595" s="682"/>
      <c r="P595" s="682"/>
      <c r="Q595" s="682"/>
      <c r="R595" s="682"/>
      <c r="S595" s="682"/>
      <c r="T595" s="682"/>
      <c r="U595" s="682"/>
      <c r="V595" s="682"/>
      <c r="W595" s="682"/>
      <c r="X595" s="682"/>
      <c r="Y595" s="682"/>
      <c r="Z595" s="682"/>
      <c r="AA595" s="682"/>
    </row>
    <row r="596" spans="1:27" ht="15">
      <c r="A596" s="682"/>
      <c r="B596" s="683"/>
      <c r="C596" s="684"/>
      <c r="D596" s="684"/>
      <c r="E596" s="684"/>
      <c r="F596" s="683"/>
      <c r="G596" s="867"/>
      <c r="H596" s="868"/>
      <c r="I596" s="682"/>
      <c r="J596" s="682"/>
      <c r="K596" s="682"/>
      <c r="L596" s="682"/>
      <c r="M596" s="682"/>
      <c r="N596" s="682"/>
      <c r="O596" s="682"/>
      <c r="P596" s="682"/>
      <c r="Q596" s="682"/>
      <c r="R596" s="682"/>
      <c r="S596" s="682"/>
      <c r="T596" s="682"/>
      <c r="U596" s="682"/>
      <c r="V596" s="682"/>
      <c r="W596" s="682"/>
      <c r="X596" s="682"/>
      <c r="Y596" s="682"/>
      <c r="Z596" s="682"/>
      <c r="AA596" s="682"/>
    </row>
    <row r="597" spans="1:27" ht="15">
      <c r="A597" s="682"/>
      <c r="B597" s="683"/>
      <c r="C597" s="684"/>
      <c r="D597" s="684"/>
      <c r="E597" s="684"/>
      <c r="F597" s="683"/>
      <c r="G597" s="867"/>
      <c r="H597" s="868"/>
      <c r="I597" s="682"/>
      <c r="J597" s="682"/>
      <c r="K597" s="682"/>
      <c r="L597" s="682"/>
      <c r="M597" s="682"/>
      <c r="N597" s="682"/>
      <c r="O597" s="682"/>
      <c r="P597" s="682"/>
      <c r="Q597" s="682"/>
      <c r="R597" s="682"/>
      <c r="S597" s="682"/>
      <c r="T597" s="682"/>
      <c r="U597" s="682"/>
      <c r="V597" s="682"/>
      <c r="W597" s="682"/>
      <c r="X597" s="682"/>
      <c r="Y597" s="682"/>
      <c r="Z597" s="682"/>
      <c r="AA597" s="682"/>
    </row>
    <row r="598" spans="1:27" ht="15">
      <c r="A598" s="682"/>
      <c r="B598" s="683"/>
      <c r="C598" s="684"/>
      <c r="D598" s="684"/>
      <c r="E598" s="684"/>
      <c r="F598" s="683"/>
      <c r="G598" s="867"/>
      <c r="H598" s="868"/>
      <c r="I598" s="682"/>
      <c r="J598" s="682"/>
      <c r="K598" s="682"/>
      <c r="L598" s="682"/>
      <c r="M598" s="682"/>
      <c r="N598" s="682"/>
      <c r="O598" s="682"/>
      <c r="P598" s="682"/>
      <c r="Q598" s="682"/>
      <c r="R598" s="682"/>
      <c r="S598" s="682"/>
      <c r="T598" s="682"/>
      <c r="U598" s="682"/>
      <c r="V598" s="682"/>
      <c r="W598" s="682"/>
      <c r="X598" s="682"/>
      <c r="Y598" s="682"/>
      <c r="Z598" s="682"/>
      <c r="AA598" s="682"/>
    </row>
    <row r="599" spans="1:27" ht="15">
      <c r="A599" s="682"/>
      <c r="B599" s="683"/>
      <c r="C599" s="684"/>
      <c r="D599" s="684"/>
      <c r="E599" s="684"/>
      <c r="F599" s="683"/>
      <c r="G599" s="867"/>
      <c r="H599" s="868"/>
      <c r="I599" s="682"/>
      <c r="J599" s="682"/>
      <c r="K599" s="682"/>
      <c r="L599" s="682"/>
      <c r="M599" s="682"/>
      <c r="N599" s="682"/>
      <c r="O599" s="682"/>
      <c r="P599" s="682"/>
      <c r="Q599" s="682"/>
      <c r="R599" s="682"/>
      <c r="S599" s="682"/>
      <c r="T599" s="682"/>
      <c r="U599" s="682"/>
      <c r="V599" s="682"/>
      <c r="W599" s="682"/>
      <c r="X599" s="682"/>
      <c r="Y599" s="682"/>
      <c r="Z599" s="682"/>
      <c r="AA599" s="682"/>
    </row>
    <row r="600" spans="1:27" ht="15">
      <c r="A600" s="682"/>
      <c r="B600" s="683"/>
      <c r="C600" s="684"/>
      <c r="D600" s="684"/>
      <c r="E600" s="684"/>
      <c r="F600" s="683"/>
      <c r="G600" s="867"/>
      <c r="H600" s="868"/>
      <c r="I600" s="682"/>
      <c r="J600" s="682"/>
      <c r="K600" s="682"/>
      <c r="L600" s="682"/>
      <c r="M600" s="682"/>
      <c r="N600" s="682"/>
      <c r="O600" s="682"/>
      <c r="P600" s="682"/>
      <c r="Q600" s="682"/>
      <c r="R600" s="682"/>
      <c r="S600" s="682"/>
      <c r="T600" s="682"/>
      <c r="U600" s="682"/>
      <c r="V600" s="682"/>
      <c r="W600" s="682"/>
      <c r="X600" s="682"/>
      <c r="Y600" s="682"/>
      <c r="Z600" s="682"/>
      <c r="AA600" s="682"/>
    </row>
    <row r="601" spans="1:27" ht="15">
      <c r="A601" s="682"/>
      <c r="B601" s="683"/>
      <c r="C601" s="684"/>
      <c r="D601" s="684"/>
      <c r="E601" s="684"/>
      <c r="F601" s="683"/>
      <c r="G601" s="867"/>
      <c r="H601" s="868"/>
      <c r="I601" s="682"/>
      <c r="J601" s="682"/>
      <c r="K601" s="682"/>
      <c r="L601" s="682"/>
      <c r="M601" s="682"/>
      <c r="N601" s="682"/>
      <c r="O601" s="682"/>
      <c r="P601" s="682"/>
      <c r="Q601" s="682"/>
      <c r="R601" s="682"/>
      <c r="S601" s="682"/>
      <c r="T601" s="682"/>
      <c r="U601" s="682"/>
      <c r="V601" s="682"/>
      <c r="W601" s="682"/>
      <c r="X601" s="682"/>
      <c r="Y601" s="682"/>
      <c r="Z601" s="682"/>
      <c r="AA601" s="682"/>
    </row>
    <row r="602" spans="1:27" ht="15">
      <c r="A602" s="682"/>
      <c r="B602" s="683"/>
      <c r="C602" s="684"/>
      <c r="D602" s="684"/>
      <c r="E602" s="684"/>
      <c r="F602" s="683"/>
      <c r="G602" s="867"/>
      <c r="H602" s="868"/>
      <c r="I602" s="682"/>
      <c r="J602" s="682"/>
      <c r="K602" s="682"/>
      <c r="L602" s="682"/>
      <c r="M602" s="682"/>
      <c r="N602" s="682"/>
      <c r="O602" s="682"/>
      <c r="P602" s="682"/>
      <c r="Q602" s="682"/>
      <c r="R602" s="682"/>
      <c r="S602" s="682"/>
      <c r="T602" s="682"/>
      <c r="U602" s="682"/>
      <c r="V602" s="682"/>
      <c r="W602" s="682"/>
      <c r="X602" s="682"/>
      <c r="Y602" s="682"/>
      <c r="Z602" s="682"/>
      <c r="AA602" s="682"/>
    </row>
    <row r="603" spans="1:27" ht="15">
      <c r="A603" s="682"/>
      <c r="B603" s="683"/>
      <c r="C603" s="684"/>
      <c r="D603" s="684"/>
      <c r="E603" s="684"/>
      <c r="F603" s="683"/>
      <c r="G603" s="867"/>
      <c r="H603" s="868"/>
      <c r="I603" s="682"/>
      <c r="J603" s="682"/>
      <c r="K603" s="682"/>
      <c r="L603" s="682"/>
      <c r="M603" s="682"/>
      <c r="N603" s="682"/>
      <c r="O603" s="682"/>
      <c r="P603" s="682"/>
      <c r="Q603" s="682"/>
      <c r="R603" s="682"/>
      <c r="S603" s="682"/>
      <c r="T603" s="682"/>
      <c r="U603" s="682"/>
      <c r="V603" s="682"/>
      <c r="W603" s="682"/>
      <c r="X603" s="682"/>
      <c r="Y603" s="682"/>
      <c r="Z603" s="682"/>
      <c r="AA603" s="682"/>
    </row>
    <row r="604" spans="1:27" ht="15">
      <c r="A604" s="682"/>
      <c r="B604" s="683"/>
      <c r="C604" s="684"/>
      <c r="D604" s="684"/>
      <c r="E604" s="684"/>
      <c r="F604" s="683"/>
      <c r="G604" s="867"/>
      <c r="H604" s="868"/>
      <c r="I604" s="682"/>
      <c r="J604" s="682"/>
      <c r="K604" s="682"/>
      <c r="L604" s="682"/>
      <c r="M604" s="682"/>
      <c r="N604" s="682"/>
      <c r="O604" s="682"/>
      <c r="P604" s="682"/>
      <c r="Q604" s="682"/>
      <c r="R604" s="682"/>
      <c r="S604" s="682"/>
      <c r="T604" s="682"/>
      <c r="U604" s="682"/>
      <c r="V604" s="682"/>
      <c r="W604" s="682"/>
      <c r="X604" s="682"/>
      <c r="Y604" s="682"/>
      <c r="Z604" s="682"/>
      <c r="AA604" s="682"/>
    </row>
    <row r="605" spans="1:27" ht="15">
      <c r="A605" s="682"/>
      <c r="B605" s="683"/>
      <c r="C605" s="684"/>
      <c r="D605" s="684"/>
      <c r="E605" s="684"/>
      <c r="F605" s="683"/>
      <c r="G605" s="867"/>
      <c r="H605" s="868"/>
      <c r="I605" s="682"/>
      <c r="J605" s="682"/>
      <c r="K605" s="682"/>
      <c r="L605" s="682"/>
      <c r="M605" s="682"/>
      <c r="N605" s="682"/>
      <c r="O605" s="682"/>
      <c r="P605" s="682"/>
      <c r="Q605" s="682"/>
      <c r="R605" s="682"/>
      <c r="S605" s="682"/>
      <c r="T605" s="682"/>
      <c r="U605" s="682"/>
      <c r="V605" s="682"/>
      <c r="W605" s="682"/>
      <c r="X605" s="682"/>
      <c r="Y605" s="682"/>
      <c r="Z605" s="682"/>
      <c r="AA605" s="682"/>
    </row>
    <row r="606" spans="1:27" ht="15">
      <c r="A606" s="682"/>
      <c r="B606" s="683"/>
      <c r="C606" s="684"/>
      <c r="D606" s="684"/>
      <c r="E606" s="684"/>
      <c r="F606" s="683"/>
      <c r="G606" s="867"/>
      <c r="H606" s="868"/>
      <c r="I606" s="682"/>
      <c r="J606" s="682"/>
      <c r="K606" s="682"/>
      <c r="L606" s="682"/>
      <c r="M606" s="682"/>
      <c r="N606" s="682"/>
      <c r="O606" s="682"/>
      <c r="P606" s="682"/>
      <c r="Q606" s="682"/>
      <c r="R606" s="682"/>
      <c r="S606" s="682"/>
      <c r="T606" s="682"/>
      <c r="U606" s="682"/>
      <c r="V606" s="682"/>
      <c r="W606" s="682"/>
      <c r="X606" s="682"/>
      <c r="Y606" s="682"/>
      <c r="Z606" s="682"/>
      <c r="AA606" s="682"/>
    </row>
    <row r="607" spans="1:27" ht="15">
      <c r="A607" s="682"/>
      <c r="B607" s="683"/>
      <c r="C607" s="684"/>
      <c r="D607" s="684"/>
      <c r="E607" s="684"/>
      <c r="F607" s="683"/>
      <c r="G607" s="867"/>
      <c r="H607" s="868"/>
      <c r="I607" s="682"/>
      <c r="J607" s="682"/>
      <c r="K607" s="682"/>
      <c r="L607" s="682"/>
      <c r="M607" s="682"/>
      <c r="N607" s="682"/>
      <c r="O607" s="682"/>
      <c r="P607" s="682"/>
      <c r="Q607" s="682"/>
      <c r="R607" s="682"/>
      <c r="S607" s="682"/>
      <c r="T607" s="682"/>
      <c r="U607" s="682"/>
      <c r="V607" s="682"/>
      <c r="W607" s="682"/>
      <c r="X607" s="682"/>
      <c r="Y607" s="682"/>
      <c r="Z607" s="682"/>
      <c r="AA607" s="682"/>
    </row>
    <row r="608" spans="1:27" ht="15">
      <c r="A608" s="682"/>
      <c r="B608" s="683"/>
      <c r="C608" s="684"/>
      <c r="D608" s="684"/>
      <c r="E608" s="684"/>
      <c r="F608" s="683"/>
      <c r="G608" s="867"/>
      <c r="H608" s="868"/>
      <c r="I608" s="682"/>
      <c r="J608" s="682"/>
      <c r="K608" s="682"/>
      <c r="L608" s="682"/>
      <c r="M608" s="682"/>
      <c r="N608" s="682"/>
      <c r="O608" s="682"/>
      <c r="P608" s="682"/>
      <c r="Q608" s="682"/>
      <c r="R608" s="682"/>
      <c r="S608" s="682"/>
      <c r="T608" s="682"/>
      <c r="U608" s="682"/>
      <c r="V608" s="682"/>
      <c r="W608" s="682"/>
      <c r="X608" s="682"/>
      <c r="Y608" s="682"/>
      <c r="Z608" s="682"/>
      <c r="AA608" s="682"/>
    </row>
    <row r="609" spans="1:27" ht="15">
      <c r="A609" s="682"/>
      <c r="B609" s="683"/>
      <c r="C609" s="684"/>
      <c r="D609" s="684"/>
      <c r="E609" s="684"/>
      <c r="F609" s="683"/>
      <c r="G609" s="867"/>
      <c r="H609" s="868"/>
      <c r="I609" s="682"/>
      <c r="J609" s="682"/>
      <c r="K609" s="682"/>
      <c r="L609" s="682"/>
      <c r="M609" s="682"/>
      <c r="N609" s="682"/>
      <c r="O609" s="682"/>
      <c r="P609" s="682"/>
      <c r="Q609" s="682"/>
      <c r="R609" s="682"/>
      <c r="S609" s="682"/>
      <c r="T609" s="682"/>
      <c r="U609" s="682"/>
      <c r="V609" s="682"/>
      <c r="W609" s="682"/>
      <c r="X609" s="682"/>
      <c r="Y609" s="682"/>
      <c r="Z609" s="682"/>
      <c r="AA609" s="682"/>
    </row>
    <row r="610" spans="1:27" ht="15">
      <c r="A610" s="682"/>
      <c r="B610" s="683"/>
      <c r="C610" s="684"/>
      <c r="D610" s="684"/>
      <c r="E610" s="684"/>
      <c r="F610" s="683"/>
      <c r="G610" s="867"/>
      <c r="H610" s="868"/>
      <c r="I610" s="682"/>
      <c r="J610" s="682"/>
      <c r="K610" s="682"/>
      <c r="L610" s="682"/>
      <c r="M610" s="682"/>
      <c r="N610" s="682"/>
      <c r="O610" s="682"/>
      <c r="P610" s="682"/>
      <c r="Q610" s="682"/>
      <c r="R610" s="682"/>
      <c r="S610" s="682"/>
      <c r="T610" s="682"/>
      <c r="U610" s="682"/>
      <c r="V610" s="682"/>
      <c r="W610" s="682"/>
      <c r="X610" s="682"/>
      <c r="Y610" s="682"/>
      <c r="Z610" s="682"/>
      <c r="AA610" s="682"/>
    </row>
    <row r="611" spans="1:27" ht="15">
      <c r="A611" s="682"/>
      <c r="B611" s="683"/>
      <c r="C611" s="684"/>
      <c r="D611" s="684"/>
      <c r="E611" s="684"/>
      <c r="F611" s="683"/>
      <c r="G611" s="867"/>
      <c r="H611" s="868"/>
      <c r="I611" s="682"/>
      <c r="J611" s="682"/>
      <c r="K611" s="682"/>
      <c r="L611" s="682"/>
      <c r="M611" s="682"/>
      <c r="N611" s="682"/>
      <c r="O611" s="682"/>
      <c r="P611" s="682"/>
      <c r="Q611" s="682"/>
      <c r="R611" s="682"/>
      <c r="S611" s="682"/>
      <c r="T611" s="682"/>
      <c r="U611" s="682"/>
      <c r="V611" s="682"/>
      <c r="W611" s="682"/>
      <c r="X611" s="682"/>
      <c r="Y611" s="682"/>
      <c r="Z611" s="682"/>
      <c r="AA611" s="682"/>
    </row>
    <row r="612" spans="1:27" ht="15">
      <c r="A612" s="682"/>
      <c r="B612" s="683"/>
      <c r="C612" s="684"/>
      <c r="D612" s="684"/>
      <c r="E612" s="684"/>
      <c r="F612" s="683"/>
      <c r="G612" s="867"/>
      <c r="H612" s="868"/>
      <c r="I612" s="682"/>
      <c r="J612" s="682"/>
      <c r="K612" s="682"/>
      <c r="L612" s="682"/>
      <c r="M612" s="682"/>
      <c r="N612" s="682"/>
      <c r="O612" s="682"/>
      <c r="P612" s="682"/>
      <c r="Q612" s="682"/>
      <c r="R612" s="682"/>
      <c r="S612" s="682"/>
      <c r="T612" s="682"/>
      <c r="U612" s="682"/>
      <c r="V612" s="682"/>
      <c r="W612" s="682"/>
      <c r="X612" s="682"/>
      <c r="Y612" s="682"/>
      <c r="Z612" s="682"/>
      <c r="AA612" s="682"/>
    </row>
    <row r="613" spans="1:27" ht="15">
      <c r="A613" s="682"/>
      <c r="B613" s="683"/>
      <c r="C613" s="684"/>
      <c r="D613" s="684"/>
      <c r="E613" s="684"/>
      <c r="F613" s="683"/>
      <c r="G613" s="867"/>
      <c r="H613" s="868"/>
      <c r="I613" s="682"/>
      <c r="J613" s="682"/>
      <c r="K613" s="682"/>
      <c r="L613" s="682"/>
      <c r="M613" s="682"/>
      <c r="N613" s="682"/>
      <c r="O613" s="682"/>
      <c r="P613" s="682"/>
      <c r="Q613" s="682"/>
      <c r="R613" s="682"/>
      <c r="S613" s="682"/>
      <c r="T613" s="682"/>
      <c r="U613" s="682"/>
      <c r="V613" s="682"/>
      <c r="W613" s="682"/>
      <c r="X613" s="682"/>
      <c r="Y613" s="682"/>
      <c r="Z613" s="682"/>
      <c r="AA613" s="682"/>
    </row>
    <row r="614" spans="1:27" ht="15">
      <c r="A614" s="682"/>
      <c r="B614" s="683"/>
      <c r="C614" s="684"/>
      <c r="D614" s="684"/>
      <c r="E614" s="684"/>
      <c r="F614" s="683"/>
      <c r="G614" s="867"/>
      <c r="H614" s="868"/>
      <c r="I614" s="682"/>
      <c r="J614" s="682"/>
      <c r="K614" s="682"/>
      <c r="L614" s="682"/>
      <c r="M614" s="682"/>
      <c r="N614" s="682"/>
      <c r="O614" s="682"/>
      <c r="P614" s="682"/>
      <c r="Q614" s="682"/>
      <c r="R614" s="682"/>
      <c r="S614" s="682"/>
      <c r="T614" s="682"/>
      <c r="U614" s="682"/>
      <c r="V614" s="682"/>
      <c r="W614" s="682"/>
      <c r="X614" s="682"/>
      <c r="Y614" s="682"/>
      <c r="Z614" s="682"/>
      <c r="AA614" s="682"/>
    </row>
    <row r="615" spans="1:27" ht="15">
      <c r="A615" s="682"/>
      <c r="B615" s="683"/>
      <c r="C615" s="684"/>
      <c r="D615" s="684"/>
      <c r="E615" s="684"/>
      <c r="F615" s="683"/>
      <c r="G615" s="867"/>
      <c r="H615" s="868"/>
      <c r="I615" s="682"/>
      <c r="J615" s="682"/>
      <c r="K615" s="682"/>
      <c r="L615" s="682"/>
      <c r="M615" s="682"/>
      <c r="N615" s="682"/>
      <c r="O615" s="682"/>
      <c r="P615" s="682"/>
      <c r="Q615" s="682"/>
      <c r="R615" s="682"/>
      <c r="S615" s="682"/>
      <c r="T615" s="682"/>
      <c r="U615" s="682"/>
      <c r="V615" s="682"/>
      <c r="W615" s="682"/>
      <c r="X615" s="682"/>
      <c r="Y615" s="682"/>
      <c r="Z615" s="682"/>
      <c r="AA615" s="682"/>
    </row>
    <row r="616" spans="1:27" ht="15">
      <c r="A616" s="682"/>
      <c r="B616" s="683"/>
      <c r="C616" s="684"/>
      <c r="D616" s="684"/>
      <c r="E616" s="684"/>
      <c r="F616" s="683"/>
      <c r="G616" s="867"/>
      <c r="H616" s="868"/>
      <c r="I616" s="682"/>
      <c r="J616" s="682"/>
      <c r="K616" s="682"/>
      <c r="L616" s="682"/>
      <c r="M616" s="682"/>
      <c r="N616" s="682"/>
      <c r="O616" s="682"/>
      <c r="P616" s="682"/>
      <c r="Q616" s="682"/>
      <c r="R616" s="682"/>
      <c r="S616" s="682"/>
      <c r="T616" s="682"/>
      <c r="U616" s="682"/>
      <c r="V616" s="682"/>
      <c r="W616" s="682"/>
      <c r="X616" s="682"/>
      <c r="Y616" s="682"/>
      <c r="Z616" s="682"/>
      <c r="AA616" s="682"/>
    </row>
    <row r="617" spans="1:27" ht="15">
      <c r="A617" s="682"/>
      <c r="B617" s="683"/>
      <c r="C617" s="684"/>
      <c r="D617" s="684"/>
      <c r="E617" s="684"/>
      <c r="F617" s="683"/>
      <c r="G617" s="867"/>
      <c r="H617" s="868"/>
      <c r="I617" s="682"/>
      <c r="J617" s="682"/>
      <c r="K617" s="682"/>
      <c r="L617" s="682"/>
      <c r="M617" s="682"/>
      <c r="N617" s="682"/>
      <c r="O617" s="682"/>
      <c r="P617" s="682"/>
      <c r="Q617" s="682"/>
      <c r="R617" s="682"/>
      <c r="S617" s="682"/>
      <c r="T617" s="682"/>
      <c r="U617" s="682"/>
      <c r="V617" s="682"/>
      <c r="W617" s="682"/>
      <c r="X617" s="682"/>
      <c r="Y617" s="682"/>
      <c r="Z617" s="682"/>
      <c r="AA617" s="682"/>
    </row>
    <row r="618" spans="1:27" ht="15">
      <c r="A618" s="682"/>
      <c r="B618" s="683"/>
      <c r="C618" s="684"/>
      <c r="D618" s="684"/>
      <c r="E618" s="684"/>
      <c r="F618" s="683"/>
      <c r="G618" s="867"/>
      <c r="H618" s="868"/>
      <c r="I618" s="682"/>
      <c r="J618" s="682"/>
      <c r="K618" s="682"/>
      <c r="L618" s="682"/>
      <c r="M618" s="682"/>
      <c r="N618" s="682"/>
      <c r="O618" s="682"/>
      <c r="P618" s="682"/>
      <c r="Q618" s="682"/>
      <c r="R618" s="682"/>
      <c r="S618" s="682"/>
      <c r="T618" s="682"/>
      <c r="U618" s="682"/>
      <c r="V618" s="682"/>
      <c r="W618" s="682"/>
      <c r="X618" s="682"/>
      <c r="Y618" s="682"/>
      <c r="Z618" s="682"/>
      <c r="AA618" s="682"/>
    </row>
    <row r="619" spans="1:27" ht="15">
      <c r="A619" s="682"/>
      <c r="B619" s="683"/>
      <c r="C619" s="684"/>
      <c r="D619" s="684"/>
      <c r="E619" s="684"/>
      <c r="F619" s="683"/>
      <c r="G619" s="867"/>
      <c r="H619" s="868"/>
      <c r="I619" s="682"/>
      <c r="J619" s="682"/>
      <c r="K619" s="682"/>
      <c r="L619" s="682"/>
      <c r="M619" s="682"/>
      <c r="N619" s="682"/>
      <c r="O619" s="682"/>
      <c r="P619" s="682"/>
      <c r="Q619" s="682"/>
      <c r="R619" s="682"/>
      <c r="S619" s="682"/>
      <c r="T619" s="682"/>
      <c r="U619" s="682"/>
      <c r="V619" s="682"/>
      <c r="W619" s="682"/>
      <c r="X619" s="682"/>
      <c r="Y619" s="682"/>
      <c r="Z619" s="682"/>
      <c r="AA619" s="682"/>
    </row>
    <row r="620" spans="1:27" ht="15">
      <c r="A620" s="682"/>
      <c r="B620" s="683"/>
      <c r="C620" s="684"/>
      <c r="D620" s="684"/>
      <c r="E620" s="684"/>
      <c r="F620" s="683"/>
      <c r="G620" s="867"/>
      <c r="H620" s="868"/>
      <c r="I620" s="682"/>
      <c r="J620" s="682"/>
      <c r="K620" s="682"/>
      <c r="L620" s="682"/>
      <c r="M620" s="682"/>
      <c r="N620" s="682"/>
      <c r="O620" s="682"/>
      <c r="P620" s="682"/>
      <c r="Q620" s="682"/>
      <c r="R620" s="682"/>
      <c r="S620" s="682"/>
      <c r="T620" s="682"/>
      <c r="U620" s="682"/>
      <c r="V620" s="682"/>
      <c r="W620" s="682"/>
      <c r="X620" s="682"/>
      <c r="Y620" s="682"/>
      <c r="Z620" s="682"/>
      <c r="AA620" s="682"/>
    </row>
    <row r="621" spans="1:27" ht="15">
      <c r="A621" s="682"/>
      <c r="B621" s="683"/>
      <c r="C621" s="684"/>
      <c r="D621" s="684"/>
      <c r="E621" s="684"/>
      <c r="F621" s="683"/>
      <c r="G621" s="867"/>
      <c r="H621" s="868"/>
      <c r="I621" s="682"/>
      <c r="J621" s="682"/>
      <c r="K621" s="682"/>
      <c r="L621" s="682"/>
      <c r="M621" s="682"/>
      <c r="N621" s="682"/>
      <c r="O621" s="682"/>
      <c r="P621" s="682"/>
      <c r="Q621" s="682"/>
      <c r="R621" s="682"/>
      <c r="S621" s="682"/>
      <c r="T621" s="682"/>
      <c r="U621" s="682"/>
      <c r="V621" s="682"/>
      <c r="W621" s="682"/>
      <c r="X621" s="682"/>
      <c r="Y621" s="682"/>
      <c r="Z621" s="682"/>
      <c r="AA621" s="682"/>
    </row>
    <row r="622" spans="1:27" ht="15">
      <c r="A622" s="682"/>
      <c r="B622" s="683"/>
      <c r="C622" s="684"/>
      <c r="D622" s="684"/>
      <c r="E622" s="684"/>
      <c r="F622" s="683"/>
      <c r="G622" s="867"/>
      <c r="H622" s="868"/>
      <c r="I622" s="682"/>
      <c r="J622" s="682"/>
      <c r="K622" s="682"/>
      <c r="L622" s="682"/>
      <c r="M622" s="682"/>
      <c r="N622" s="682"/>
      <c r="O622" s="682"/>
      <c r="P622" s="682"/>
      <c r="Q622" s="682"/>
      <c r="R622" s="682"/>
      <c r="S622" s="682"/>
      <c r="T622" s="682"/>
      <c r="U622" s="682"/>
      <c r="V622" s="682"/>
      <c r="W622" s="682"/>
      <c r="X622" s="682"/>
      <c r="Y622" s="682"/>
      <c r="Z622" s="682"/>
      <c r="AA622" s="682"/>
    </row>
    <row r="623" spans="1:27" ht="15">
      <c r="A623" s="682"/>
      <c r="B623" s="683"/>
      <c r="C623" s="684"/>
      <c r="D623" s="684"/>
      <c r="E623" s="684"/>
      <c r="F623" s="683"/>
      <c r="G623" s="867"/>
      <c r="H623" s="868"/>
      <c r="I623" s="682"/>
      <c r="J623" s="682"/>
      <c r="K623" s="682"/>
      <c r="L623" s="682"/>
      <c r="M623" s="682"/>
      <c r="N623" s="682"/>
      <c r="O623" s="682"/>
      <c r="P623" s="682"/>
      <c r="Q623" s="682"/>
      <c r="R623" s="682"/>
      <c r="S623" s="682"/>
      <c r="T623" s="682"/>
      <c r="U623" s="682"/>
      <c r="V623" s="682"/>
      <c r="W623" s="682"/>
      <c r="X623" s="682"/>
      <c r="Y623" s="682"/>
      <c r="Z623" s="682"/>
      <c r="AA623" s="682"/>
    </row>
    <row r="624" spans="1:27" ht="15">
      <c r="A624" s="682"/>
      <c r="B624" s="683"/>
      <c r="C624" s="684"/>
      <c r="D624" s="684"/>
      <c r="E624" s="684"/>
      <c r="F624" s="683"/>
      <c r="G624" s="867"/>
      <c r="H624" s="868"/>
      <c r="I624" s="682"/>
      <c r="J624" s="682"/>
      <c r="K624" s="682"/>
      <c r="L624" s="682"/>
      <c r="M624" s="682"/>
      <c r="N624" s="682"/>
      <c r="O624" s="682"/>
      <c r="P624" s="682"/>
      <c r="Q624" s="682"/>
      <c r="R624" s="682"/>
      <c r="S624" s="682"/>
      <c r="T624" s="682"/>
      <c r="U624" s="682"/>
      <c r="V624" s="682"/>
      <c r="W624" s="682"/>
      <c r="X624" s="682"/>
      <c r="Y624" s="682"/>
      <c r="Z624" s="682"/>
      <c r="AA624" s="682"/>
    </row>
    <row r="625" spans="1:27" ht="15">
      <c r="A625" s="682"/>
      <c r="B625" s="683"/>
      <c r="C625" s="684"/>
      <c r="D625" s="684"/>
      <c r="E625" s="684"/>
      <c r="F625" s="683"/>
      <c r="G625" s="867"/>
      <c r="H625" s="868"/>
      <c r="I625" s="682"/>
      <c r="J625" s="682"/>
      <c r="K625" s="682"/>
      <c r="L625" s="682"/>
      <c r="M625" s="682"/>
      <c r="N625" s="682"/>
      <c r="O625" s="682"/>
      <c r="P625" s="682"/>
      <c r="Q625" s="682"/>
      <c r="R625" s="682"/>
      <c r="S625" s="682"/>
      <c r="T625" s="682"/>
      <c r="U625" s="682"/>
      <c r="V625" s="682"/>
      <c r="W625" s="682"/>
      <c r="X625" s="682"/>
      <c r="Y625" s="682"/>
      <c r="Z625" s="682"/>
      <c r="AA625" s="682"/>
    </row>
    <row r="626" spans="1:27" ht="15">
      <c r="A626" s="682"/>
      <c r="B626" s="683"/>
      <c r="C626" s="684"/>
      <c r="D626" s="684"/>
      <c r="E626" s="684"/>
      <c r="F626" s="683"/>
      <c r="G626" s="867"/>
      <c r="H626" s="868"/>
      <c r="I626" s="682"/>
      <c r="J626" s="682"/>
      <c r="K626" s="682"/>
      <c r="L626" s="682"/>
      <c r="M626" s="682"/>
      <c r="N626" s="682"/>
      <c r="O626" s="682"/>
      <c r="P626" s="682"/>
      <c r="Q626" s="682"/>
      <c r="R626" s="682"/>
      <c r="S626" s="682"/>
      <c r="T626" s="682"/>
      <c r="U626" s="682"/>
      <c r="V626" s="682"/>
      <c r="W626" s="682"/>
      <c r="X626" s="682"/>
      <c r="Y626" s="682"/>
      <c r="Z626" s="682"/>
      <c r="AA626" s="682"/>
    </row>
    <row r="627" spans="1:27" ht="15">
      <c r="A627" s="682"/>
      <c r="B627" s="683"/>
      <c r="C627" s="684"/>
      <c r="D627" s="684"/>
      <c r="E627" s="684"/>
      <c r="F627" s="683"/>
      <c r="G627" s="867"/>
      <c r="H627" s="868"/>
      <c r="I627" s="682"/>
      <c r="J627" s="682"/>
      <c r="K627" s="682"/>
      <c r="L627" s="682"/>
      <c r="M627" s="682"/>
      <c r="N627" s="682"/>
      <c r="O627" s="682"/>
      <c r="P627" s="682"/>
      <c r="Q627" s="682"/>
      <c r="R627" s="682"/>
      <c r="S627" s="682"/>
      <c r="T627" s="682"/>
      <c r="U627" s="682"/>
      <c r="V627" s="682"/>
      <c r="W627" s="682"/>
      <c r="X627" s="682"/>
      <c r="Y627" s="682"/>
      <c r="Z627" s="682"/>
      <c r="AA627" s="682"/>
    </row>
    <row r="628" spans="1:27" ht="15">
      <c r="A628" s="682"/>
      <c r="B628" s="683"/>
      <c r="C628" s="684"/>
      <c r="D628" s="684"/>
      <c r="E628" s="684"/>
      <c r="F628" s="683"/>
      <c r="G628" s="867"/>
      <c r="H628" s="868"/>
      <c r="I628" s="682"/>
      <c r="J628" s="682"/>
      <c r="K628" s="682"/>
      <c r="L628" s="682"/>
      <c r="M628" s="682"/>
      <c r="N628" s="682"/>
      <c r="O628" s="682"/>
      <c r="P628" s="682"/>
      <c r="Q628" s="682"/>
      <c r="R628" s="682"/>
      <c r="S628" s="682"/>
      <c r="T628" s="682"/>
      <c r="U628" s="682"/>
      <c r="V628" s="682"/>
      <c r="W628" s="682"/>
      <c r="X628" s="682"/>
      <c r="Y628" s="682"/>
      <c r="Z628" s="682"/>
      <c r="AA628" s="682"/>
    </row>
    <row r="629" spans="1:27" ht="15">
      <c r="A629" s="682"/>
      <c r="B629" s="683"/>
      <c r="C629" s="684"/>
      <c r="D629" s="684"/>
      <c r="E629" s="684"/>
      <c r="F629" s="683"/>
      <c r="G629" s="867"/>
      <c r="H629" s="868"/>
      <c r="I629" s="682"/>
      <c r="J629" s="682"/>
      <c r="K629" s="682"/>
      <c r="L629" s="682"/>
      <c r="M629" s="682"/>
      <c r="N629" s="682"/>
      <c r="O629" s="682"/>
      <c r="P629" s="682"/>
      <c r="Q629" s="682"/>
      <c r="R629" s="682"/>
      <c r="S629" s="682"/>
      <c r="T629" s="682"/>
      <c r="U629" s="682"/>
      <c r="V629" s="682"/>
      <c r="W629" s="682"/>
      <c r="X629" s="682"/>
      <c r="Y629" s="682"/>
      <c r="Z629" s="682"/>
      <c r="AA629" s="682"/>
    </row>
    <row r="630" spans="1:27" ht="15">
      <c r="A630" s="682"/>
      <c r="B630" s="683"/>
      <c r="C630" s="684"/>
      <c r="D630" s="684"/>
      <c r="E630" s="684"/>
      <c r="F630" s="683"/>
      <c r="G630" s="867"/>
      <c r="H630" s="868"/>
      <c r="I630" s="682"/>
      <c r="J630" s="682"/>
      <c r="K630" s="682"/>
      <c r="L630" s="682"/>
      <c r="M630" s="682"/>
      <c r="N630" s="682"/>
      <c r="O630" s="682"/>
      <c r="P630" s="682"/>
      <c r="Q630" s="682"/>
      <c r="R630" s="682"/>
      <c r="S630" s="682"/>
      <c r="T630" s="682"/>
      <c r="U630" s="682"/>
      <c r="V630" s="682"/>
      <c r="W630" s="682"/>
      <c r="X630" s="682"/>
      <c r="Y630" s="682"/>
      <c r="Z630" s="682"/>
      <c r="AA630" s="682"/>
    </row>
    <row r="631" spans="1:27" ht="15">
      <c r="A631" s="682"/>
      <c r="B631" s="683"/>
      <c r="C631" s="684"/>
      <c r="D631" s="684"/>
      <c r="E631" s="684"/>
      <c r="F631" s="683"/>
      <c r="G631" s="867"/>
      <c r="H631" s="868"/>
      <c r="I631" s="682"/>
      <c r="J631" s="682"/>
      <c r="K631" s="682"/>
      <c r="L631" s="682"/>
      <c r="M631" s="682"/>
      <c r="N631" s="682"/>
      <c r="O631" s="682"/>
      <c r="P631" s="682"/>
      <c r="Q631" s="682"/>
      <c r="R631" s="682"/>
      <c r="S631" s="682"/>
      <c r="T631" s="682"/>
      <c r="U631" s="682"/>
      <c r="V631" s="682"/>
      <c r="W631" s="682"/>
      <c r="X631" s="682"/>
      <c r="Y631" s="682"/>
      <c r="Z631" s="682"/>
      <c r="AA631" s="682"/>
    </row>
    <row r="632" spans="1:27" ht="15">
      <c r="A632" s="682"/>
      <c r="B632" s="683"/>
      <c r="C632" s="684"/>
      <c r="D632" s="684"/>
      <c r="E632" s="684"/>
      <c r="F632" s="683"/>
      <c r="G632" s="867"/>
      <c r="H632" s="868"/>
      <c r="I632" s="682"/>
      <c r="J632" s="682"/>
      <c r="K632" s="682"/>
      <c r="L632" s="682"/>
      <c r="M632" s="682"/>
      <c r="N632" s="682"/>
      <c r="O632" s="682"/>
      <c r="P632" s="682"/>
      <c r="Q632" s="682"/>
      <c r="R632" s="682"/>
      <c r="S632" s="682"/>
      <c r="T632" s="682"/>
      <c r="U632" s="682"/>
      <c r="V632" s="682"/>
      <c r="W632" s="682"/>
      <c r="X632" s="682"/>
      <c r="Y632" s="682"/>
      <c r="Z632" s="682"/>
      <c r="AA632" s="682"/>
    </row>
    <row r="633" spans="1:27" ht="15">
      <c r="A633" s="682"/>
      <c r="B633" s="683"/>
      <c r="C633" s="684"/>
      <c r="D633" s="684"/>
      <c r="E633" s="684"/>
      <c r="F633" s="683"/>
      <c r="G633" s="867"/>
      <c r="H633" s="868"/>
      <c r="I633" s="682"/>
      <c r="J633" s="682"/>
      <c r="K633" s="682"/>
      <c r="L633" s="682"/>
      <c r="M633" s="682"/>
      <c r="N633" s="682"/>
      <c r="O633" s="682"/>
      <c r="P633" s="682"/>
      <c r="Q633" s="682"/>
      <c r="R633" s="682"/>
      <c r="S633" s="682"/>
      <c r="T633" s="682"/>
      <c r="U633" s="682"/>
      <c r="V633" s="682"/>
      <c r="W633" s="682"/>
      <c r="X633" s="682"/>
      <c r="Y633" s="682"/>
      <c r="Z633" s="682"/>
      <c r="AA633" s="682"/>
    </row>
    <row r="634" spans="1:27" ht="15">
      <c r="A634" s="682"/>
      <c r="B634" s="683"/>
      <c r="C634" s="684"/>
      <c r="D634" s="684"/>
      <c r="E634" s="684"/>
      <c r="F634" s="683"/>
      <c r="G634" s="867"/>
      <c r="H634" s="868"/>
      <c r="I634" s="682"/>
      <c r="J634" s="682"/>
      <c r="K634" s="682"/>
      <c r="L634" s="682"/>
      <c r="M634" s="682"/>
      <c r="N634" s="682"/>
      <c r="O634" s="682"/>
      <c r="P634" s="682"/>
      <c r="Q634" s="682"/>
      <c r="R634" s="682"/>
      <c r="S634" s="682"/>
      <c r="T634" s="682"/>
      <c r="U634" s="682"/>
      <c r="V634" s="682"/>
      <c r="W634" s="682"/>
      <c r="X634" s="682"/>
      <c r="Y634" s="682"/>
      <c r="Z634" s="682"/>
      <c r="AA634" s="682"/>
    </row>
    <row r="635" spans="1:27" ht="15">
      <c r="A635" s="682"/>
      <c r="B635" s="683"/>
      <c r="C635" s="684"/>
      <c r="D635" s="684"/>
      <c r="E635" s="684"/>
      <c r="F635" s="683"/>
      <c r="G635" s="867"/>
      <c r="H635" s="868"/>
      <c r="I635" s="682"/>
      <c r="J635" s="682"/>
      <c r="K635" s="682"/>
      <c r="L635" s="682"/>
      <c r="M635" s="682"/>
      <c r="N635" s="682"/>
      <c r="O635" s="682"/>
      <c r="P635" s="682"/>
      <c r="Q635" s="682"/>
      <c r="R635" s="682"/>
      <c r="S635" s="682"/>
      <c r="T635" s="682"/>
      <c r="U635" s="682"/>
      <c r="V635" s="682"/>
      <c r="W635" s="682"/>
      <c r="X635" s="682"/>
      <c r="Y635" s="682"/>
      <c r="Z635" s="682"/>
      <c r="AA635" s="682"/>
    </row>
    <row r="636" spans="1:27" ht="15">
      <c r="A636" s="682"/>
      <c r="B636" s="683"/>
      <c r="C636" s="684"/>
      <c r="D636" s="684"/>
      <c r="E636" s="684"/>
      <c r="F636" s="683"/>
      <c r="G636" s="867"/>
      <c r="H636" s="868"/>
      <c r="I636" s="682"/>
      <c r="J636" s="682"/>
      <c r="K636" s="682"/>
      <c r="L636" s="682"/>
      <c r="M636" s="682"/>
      <c r="N636" s="682"/>
      <c r="O636" s="682"/>
      <c r="P636" s="682"/>
      <c r="Q636" s="682"/>
      <c r="R636" s="682"/>
      <c r="S636" s="682"/>
      <c r="T636" s="682"/>
      <c r="U636" s="682"/>
      <c r="V636" s="682"/>
      <c r="W636" s="682"/>
      <c r="X636" s="682"/>
      <c r="Y636" s="682"/>
      <c r="Z636" s="682"/>
      <c r="AA636" s="682"/>
    </row>
    <row r="637" spans="1:27" ht="15">
      <c r="A637" s="682"/>
      <c r="B637" s="683"/>
      <c r="C637" s="684"/>
      <c r="D637" s="684"/>
      <c r="E637" s="684"/>
      <c r="F637" s="683"/>
      <c r="G637" s="867"/>
      <c r="H637" s="868"/>
      <c r="I637" s="682"/>
      <c r="J637" s="682"/>
      <c r="K637" s="682"/>
      <c r="L637" s="682"/>
      <c r="M637" s="682"/>
      <c r="N637" s="682"/>
      <c r="O637" s="682"/>
      <c r="P637" s="682"/>
      <c r="Q637" s="682"/>
      <c r="R637" s="682"/>
      <c r="S637" s="682"/>
      <c r="T637" s="682"/>
      <c r="U637" s="682"/>
      <c r="V637" s="682"/>
      <c r="W637" s="682"/>
      <c r="X637" s="682"/>
      <c r="Y637" s="682"/>
      <c r="Z637" s="682"/>
      <c r="AA637" s="682"/>
    </row>
    <row r="638" spans="1:27" ht="15">
      <c r="A638" s="682"/>
      <c r="B638" s="683"/>
      <c r="C638" s="684"/>
      <c r="D638" s="684"/>
      <c r="E638" s="684"/>
      <c r="F638" s="683"/>
      <c r="G638" s="867"/>
      <c r="H638" s="868"/>
      <c r="I638" s="682"/>
      <c r="J638" s="682"/>
      <c r="K638" s="682"/>
      <c r="L638" s="682"/>
      <c r="M638" s="682"/>
      <c r="N638" s="682"/>
      <c r="O638" s="682"/>
      <c r="P638" s="682"/>
      <c r="Q638" s="682"/>
      <c r="R638" s="682"/>
      <c r="S638" s="682"/>
      <c r="T638" s="682"/>
      <c r="U638" s="682"/>
      <c r="V638" s="682"/>
      <c r="W638" s="682"/>
      <c r="X638" s="682"/>
      <c r="Y638" s="682"/>
      <c r="Z638" s="682"/>
      <c r="AA638" s="682"/>
    </row>
    <row r="639" spans="1:27" ht="15">
      <c r="A639" s="682"/>
      <c r="B639" s="683"/>
      <c r="C639" s="684"/>
      <c r="D639" s="684"/>
      <c r="E639" s="684"/>
      <c r="F639" s="683"/>
      <c r="G639" s="867"/>
      <c r="H639" s="868"/>
      <c r="I639" s="682"/>
      <c r="J639" s="682"/>
      <c r="K639" s="682"/>
      <c r="L639" s="682"/>
      <c r="M639" s="682"/>
      <c r="N639" s="682"/>
      <c r="O639" s="682"/>
      <c r="P639" s="682"/>
      <c r="Q639" s="682"/>
      <c r="R639" s="682"/>
      <c r="S639" s="682"/>
      <c r="T639" s="682"/>
      <c r="U639" s="682"/>
      <c r="V639" s="682"/>
      <c r="W639" s="682"/>
      <c r="X639" s="682"/>
      <c r="Y639" s="682"/>
      <c r="Z639" s="682"/>
      <c r="AA639" s="682"/>
    </row>
    <row r="640" spans="1:27" ht="15">
      <c r="A640" s="682"/>
      <c r="B640" s="683"/>
      <c r="C640" s="684"/>
      <c r="D640" s="684"/>
      <c r="E640" s="684"/>
      <c r="F640" s="683"/>
      <c r="G640" s="867"/>
      <c r="H640" s="868"/>
      <c r="I640" s="682"/>
      <c r="J640" s="682"/>
      <c r="K640" s="682"/>
      <c r="L640" s="682"/>
      <c r="M640" s="682"/>
      <c r="N640" s="682"/>
      <c r="O640" s="682"/>
      <c r="P640" s="682"/>
      <c r="Q640" s="682"/>
      <c r="R640" s="682"/>
      <c r="S640" s="682"/>
      <c r="T640" s="682"/>
      <c r="U640" s="682"/>
      <c r="V640" s="682"/>
      <c r="W640" s="682"/>
      <c r="X640" s="682"/>
      <c r="Y640" s="682"/>
      <c r="Z640" s="682"/>
      <c r="AA640" s="682"/>
    </row>
    <row r="641" spans="1:27" ht="15">
      <c r="A641" s="682"/>
      <c r="B641" s="683"/>
      <c r="C641" s="684"/>
      <c r="D641" s="684"/>
      <c r="E641" s="684"/>
      <c r="F641" s="683"/>
      <c r="G641" s="867"/>
      <c r="H641" s="868"/>
      <c r="I641" s="682"/>
      <c r="J641" s="682"/>
      <c r="K641" s="682"/>
      <c r="L641" s="682"/>
      <c r="M641" s="682"/>
      <c r="N641" s="682"/>
      <c r="O641" s="682"/>
      <c r="P641" s="682"/>
      <c r="Q641" s="682"/>
      <c r="R641" s="682"/>
      <c r="S641" s="682"/>
      <c r="T641" s="682"/>
      <c r="U641" s="682"/>
      <c r="V641" s="682"/>
      <c r="W641" s="682"/>
      <c r="X641" s="682"/>
      <c r="Y641" s="682"/>
      <c r="Z641" s="682"/>
      <c r="AA641" s="682"/>
    </row>
    <row r="642" spans="1:27" ht="15">
      <c r="A642" s="682"/>
      <c r="B642" s="683"/>
      <c r="C642" s="684"/>
      <c r="D642" s="684"/>
      <c r="E642" s="684"/>
      <c r="F642" s="683"/>
      <c r="G642" s="867"/>
      <c r="H642" s="868"/>
      <c r="I642" s="682"/>
      <c r="J642" s="682"/>
      <c r="K642" s="682"/>
      <c r="L642" s="682"/>
      <c r="M642" s="682"/>
      <c r="N642" s="682"/>
      <c r="O642" s="682"/>
      <c r="P642" s="682"/>
      <c r="Q642" s="682"/>
      <c r="R642" s="682"/>
      <c r="S642" s="682"/>
      <c r="T642" s="682"/>
      <c r="U642" s="682"/>
      <c r="V642" s="682"/>
      <c r="W642" s="682"/>
      <c r="X642" s="682"/>
      <c r="Y642" s="682"/>
      <c r="Z642" s="682"/>
      <c r="AA642" s="682"/>
    </row>
    <row r="643" spans="1:27" ht="15">
      <c r="A643" s="682"/>
      <c r="B643" s="683"/>
      <c r="C643" s="684"/>
      <c r="D643" s="684"/>
      <c r="E643" s="684"/>
      <c r="F643" s="683"/>
      <c r="G643" s="867"/>
      <c r="H643" s="868"/>
      <c r="I643" s="682"/>
      <c r="J643" s="682"/>
      <c r="K643" s="682"/>
      <c r="L643" s="682"/>
      <c r="M643" s="682"/>
      <c r="N643" s="682"/>
      <c r="O643" s="682"/>
      <c r="P643" s="682"/>
      <c r="Q643" s="682"/>
      <c r="R643" s="682"/>
      <c r="S643" s="682"/>
      <c r="T643" s="682"/>
      <c r="U643" s="682"/>
      <c r="V643" s="682"/>
      <c r="W643" s="682"/>
      <c r="X643" s="682"/>
      <c r="Y643" s="682"/>
      <c r="Z643" s="682"/>
      <c r="AA643" s="682"/>
    </row>
    <row r="644" spans="1:27" ht="15">
      <c r="A644" s="682"/>
      <c r="B644" s="683"/>
      <c r="C644" s="684"/>
      <c r="D644" s="684"/>
      <c r="E644" s="684"/>
      <c r="F644" s="683"/>
      <c r="G644" s="867"/>
      <c r="H644" s="868"/>
      <c r="I644" s="682"/>
      <c r="J644" s="682"/>
      <c r="K644" s="682"/>
      <c r="L644" s="682"/>
      <c r="M644" s="682"/>
      <c r="N644" s="682"/>
      <c r="O644" s="682"/>
      <c r="P644" s="682"/>
      <c r="Q644" s="682"/>
      <c r="R644" s="682"/>
      <c r="S644" s="682"/>
      <c r="T644" s="682"/>
      <c r="U644" s="682"/>
      <c r="V644" s="682"/>
      <c r="W644" s="682"/>
      <c r="X644" s="682"/>
      <c r="Y644" s="682"/>
      <c r="Z644" s="682"/>
      <c r="AA644" s="682"/>
    </row>
    <row r="645" spans="1:27" ht="15">
      <c r="A645" s="682"/>
      <c r="B645" s="683"/>
      <c r="C645" s="684"/>
      <c r="D645" s="684"/>
      <c r="E645" s="684"/>
      <c r="F645" s="683"/>
      <c r="G645" s="867"/>
      <c r="H645" s="868"/>
      <c r="I645" s="682"/>
      <c r="J645" s="682"/>
      <c r="K645" s="682"/>
      <c r="L645" s="682"/>
      <c r="M645" s="682"/>
      <c r="N645" s="682"/>
      <c r="O645" s="682"/>
      <c r="P645" s="682"/>
      <c r="Q645" s="682"/>
      <c r="R645" s="682"/>
      <c r="S645" s="682"/>
      <c r="T645" s="682"/>
      <c r="U645" s="682"/>
      <c r="V645" s="682"/>
      <c r="W645" s="682"/>
      <c r="X645" s="682"/>
      <c r="Y645" s="682"/>
      <c r="Z645" s="682"/>
      <c r="AA645" s="682"/>
    </row>
    <row r="646" spans="1:27" ht="15">
      <c r="A646" s="682"/>
      <c r="B646" s="683"/>
      <c r="C646" s="684"/>
      <c r="D646" s="684"/>
      <c r="E646" s="684"/>
      <c r="F646" s="683"/>
      <c r="G646" s="867"/>
      <c r="H646" s="868"/>
      <c r="I646" s="682"/>
      <c r="J646" s="682"/>
      <c r="K646" s="682"/>
      <c r="L646" s="682"/>
      <c r="M646" s="682"/>
      <c r="N646" s="682"/>
      <c r="O646" s="682"/>
      <c r="P646" s="682"/>
      <c r="Q646" s="682"/>
      <c r="R646" s="682"/>
      <c r="S646" s="682"/>
      <c r="T646" s="682"/>
      <c r="U646" s="682"/>
      <c r="V646" s="682"/>
      <c r="W646" s="682"/>
      <c r="X646" s="682"/>
      <c r="Y646" s="682"/>
      <c r="Z646" s="682"/>
      <c r="AA646" s="682"/>
    </row>
    <row r="647" spans="1:27" ht="15">
      <c r="A647" s="682"/>
      <c r="B647" s="683"/>
      <c r="C647" s="684"/>
      <c r="D647" s="684"/>
      <c r="E647" s="684"/>
      <c r="F647" s="683"/>
      <c r="G647" s="867"/>
      <c r="H647" s="868"/>
      <c r="I647" s="682"/>
      <c r="J647" s="682"/>
      <c r="K647" s="682"/>
      <c r="L647" s="682"/>
      <c r="M647" s="682"/>
      <c r="N647" s="682"/>
      <c r="O647" s="682"/>
      <c r="P647" s="682"/>
      <c r="Q647" s="682"/>
      <c r="R647" s="682"/>
      <c r="S647" s="682"/>
      <c r="T647" s="682"/>
      <c r="U647" s="682"/>
      <c r="V647" s="682"/>
      <c r="W647" s="682"/>
      <c r="X647" s="682"/>
      <c r="Y647" s="682"/>
      <c r="Z647" s="682"/>
      <c r="AA647" s="682"/>
    </row>
    <row r="648" spans="1:27" ht="15">
      <c r="A648" s="682"/>
      <c r="B648" s="683"/>
      <c r="C648" s="684"/>
      <c r="D648" s="684"/>
      <c r="E648" s="684"/>
      <c r="F648" s="683"/>
      <c r="G648" s="867"/>
      <c r="H648" s="868"/>
      <c r="I648" s="682"/>
      <c r="J648" s="682"/>
      <c r="K648" s="682"/>
      <c r="L648" s="682"/>
      <c r="M648" s="682"/>
      <c r="N648" s="682"/>
      <c r="O648" s="682"/>
      <c r="P648" s="682"/>
      <c r="Q648" s="682"/>
      <c r="R648" s="682"/>
      <c r="S648" s="682"/>
      <c r="T648" s="682"/>
      <c r="U648" s="682"/>
      <c r="V648" s="682"/>
      <c r="W648" s="682"/>
      <c r="X648" s="682"/>
      <c r="Y648" s="682"/>
      <c r="Z648" s="682"/>
      <c r="AA648" s="682"/>
    </row>
    <row r="649" spans="1:27" ht="15">
      <c r="A649" s="682"/>
      <c r="B649" s="683"/>
      <c r="C649" s="684"/>
      <c r="D649" s="684"/>
      <c r="E649" s="684"/>
      <c r="F649" s="683"/>
      <c r="G649" s="867"/>
      <c r="H649" s="868"/>
      <c r="I649" s="682"/>
      <c r="J649" s="682"/>
      <c r="K649" s="682"/>
      <c r="L649" s="682"/>
      <c r="M649" s="682"/>
      <c r="N649" s="682"/>
      <c r="O649" s="682"/>
      <c r="P649" s="682"/>
      <c r="Q649" s="682"/>
      <c r="R649" s="682"/>
      <c r="S649" s="682"/>
      <c r="T649" s="682"/>
      <c r="U649" s="682"/>
      <c r="V649" s="682"/>
      <c r="W649" s="682"/>
      <c r="X649" s="682"/>
      <c r="Y649" s="682"/>
      <c r="Z649" s="682"/>
      <c r="AA649" s="682"/>
    </row>
    <row r="650" spans="1:27" ht="15">
      <c r="A650" s="682"/>
      <c r="B650" s="683"/>
      <c r="C650" s="684"/>
      <c r="D650" s="684"/>
      <c r="E650" s="684"/>
      <c r="F650" s="683"/>
      <c r="G650" s="867"/>
      <c r="H650" s="868"/>
      <c r="I650" s="682"/>
      <c r="J650" s="682"/>
      <c r="K650" s="682"/>
      <c r="L650" s="682"/>
      <c r="M650" s="682"/>
      <c r="N650" s="682"/>
      <c r="O650" s="682"/>
      <c r="P650" s="682"/>
      <c r="Q650" s="682"/>
      <c r="R650" s="682"/>
      <c r="S650" s="682"/>
      <c r="T650" s="682"/>
      <c r="U650" s="682"/>
      <c r="V650" s="682"/>
      <c r="W650" s="682"/>
      <c r="X650" s="682"/>
      <c r="Y650" s="682"/>
      <c r="Z650" s="682"/>
      <c r="AA650" s="682"/>
    </row>
    <row r="651" spans="1:27" ht="15">
      <c r="A651" s="682"/>
      <c r="B651" s="683"/>
      <c r="C651" s="684"/>
      <c r="D651" s="684"/>
      <c r="E651" s="684"/>
      <c r="F651" s="683"/>
      <c r="G651" s="867"/>
      <c r="H651" s="868"/>
      <c r="I651" s="682"/>
      <c r="J651" s="682"/>
      <c r="K651" s="682"/>
      <c r="L651" s="682"/>
      <c r="M651" s="682"/>
      <c r="N651" s="682"/>
      <c r="O651" s="682"/>
      <c r="P651" s="682"/>
      <c r="Q651" s="682"/>
      <c r="R651" s="682"/>
      <c r="S651" s="682"/>
      <c r="T651" s="682"/>
      <c r="U651" s="682"/>
      <c r="V651" s="682"/>
      <c r="W651" s="682"/>
      <c r="X651" s="682"/>
      <c r="Y651" s="682"/>
      <c r="Z651" s="682"/>
      <c r="AA651" s="682"/>
    </row>
    <row r="652" spans="1:27" ht="15">
      <c r="A652" s="682"/>
      <c r="B652" s="683"/>
      <c r="C652" s="684"/>
      <c r="D652" s="684"/>
      <c r="E652" s="684"/>
      <c r="F652" s="683"/>
      <c r="G652" s="867"/>
      <c r="H652" s="868"/>
      <c r="I652" s="682"/>
      <c r="J652" s="682"/>
      <c r="K652" s="682"/>
      <c r="L652" s="682"/>
      <c r="M652" s="682"/>
      <c r="N652" s="682"/>
      <c r="O652" s="682"/>
      <c r="P652" s="682"/>
      <c r="Q652" s="682"/>
      <c r="R652" s="682"/>
      <c r="S652" s="682"/>
      <c r="T652" s="682"/>
      <c r="U652" s="682"/>
      <c r="V652" s="682"/>
      <c r="W652" s="682"/>
      <c r="X652" s="682"/>
      <c r="Y652" s="682"/>
      <c r="Z652" s="682"/>
      <c r="AA652" s="682"/>
    </row>
    <row r="653" spans="1:27" ht="15">
      <c r="A653" s="682"/>
      <c r="B653" s="683"/>
      <c r="C653" s="684"/>
      <c r="D653" s="684"/>
      <c r="E653" s="684"/>
      <c r="F653" s="683"/>
      <c r="G653" s="867"/>
      <c r="H653" s="868"/>
      <c r="I653" s="682"/>
      <c r="J653" s="682"/>
      <c r="K653" s="682"/>
      <c r="L653" s="682"/>
      <c r="M653" s="682"/>
      <c r="N653" s="682"/>
      <c r="O653" s="682"/>
      <c r="P653" s="682"/>
      <c r="Q653" s="682"/>
      <c r="R653" s="682"/>
      <c r="S653" s="682"/>
      <c r="T653" s="682"/>
      <c r="U653" s="682"/>
      <c r="V653" s="682"/>
      <c r="W653" s="682"/>
      <c r="X653" s="682"/>
      <c r="Y653" s="682"/>
      <c r="Z653" s="682"/>
      <c r="AA653" s="682"/>
    </row>
    <row r="654" spans="1:27" ht="15">
      <c r="A654" s="682"/>
      <c r="B654" s="683"/>
      <c r="C654" s="684"/>
      <c r="D654" s="684"/>
      <c r="E654" s="684"/>
      <c r="F654" s="683"/>
      <c r="G654" s="867"/>
      <c r="H654" s="868"/>
      <c r="I654" s="682"/>
      <c r="J654" s="682"/>
      <c r="K654" s="682"/>
      <c r="L654" s="682"/>
      <c r="M654" s="682"/>
      <c r="N654" s="682"/>
      <c r="O654" s="682"/>
      <c r="P654" s="682"/>
      <c r="Q654" s="682"/>
      <c r="R654" s="682"/>
      <c r="S654" s="682"/>
      <c r="T654" s="682"/>
      <c r="U654" s="682"/>
      <c r="V654" s="682"/>
      <c r="W654" s="682"/>
      <c r="X654" s="682"/>
      <c r="Y654" s="682"/>
      <c r="Z654" s="682"/>
      <c r="AA654" s="682"/>
    </row>
    <row r="655" spans="1:27" ht="15">
      <c r="A655" s="682"/>
      <c r="B655" s="683"/>
      <c r="C655" s="684"/>
      <c r="D655" s="684"/>
      <c r="E655" s="684"/>
      <c r="F655" s="683"/>
      <c r="G655" s="867"/>
      <c r="H655" s="868"/>
      <c r="I655" s="682"/>
      <c r="J655" s="682"/>
      <c r="K655" s="682"/>
      <c r="L655" s="682"/>
      <c r="M655" s="682"/>
      <c r="N655" s="682"/>
      <c r="O655" s="682"/>
      <c r="P655" s="682"/>
      <c r="Q655" s="682"/>
      <c r="R655" s="682"/>
      <c r="S655" s="682"/>
      <c r="T655" s="682"/>
      <c r="U655" s="682"/>
      <c r="V655" s="682"/>
      <c r="W655" s="682"/>
      <c r="X655" s="682"/>
      <c r="Y655" s="682"/>
      <c r="Z655" s="682"/>
      <c r="AA655" s="682"/>
    </row>
    <row r="656" spans="1:27" ht="15">
      <c r="A656" s="682"/>
      <c r="B656" s="683"/>
      <c r="C656" s="684"/>
      <c r="D656" s="684"/>
      <c r="E656" s="684"/>
      <c r="F656" s="683"/>
      <c r="G656" s="867"/>
      <c r="H656" s="868"/>
      <c r="I656" s="682"/>
      <c r="J656" s="682"/>
      <c r="K656" s="682"/>
      <c r="L656" s="682"/>
      <c r="M656" s="682"/>
      <c r="N656" s="682"/>
      <c r="O656" s="682"/>
      <c r="P656" s="682"/>
      <c r="Q656" s="682"/>
      <c r="R656" s="682"/>
      <c r="S656" s="682"/>
      <c r="T656" s="682"/>
      <c r="U656" s="682"/>
      <c r="V656" s="682"/>
      <c r="W656" s="682"/>
      <c r="X656" s="682"/>
      <c r="Y656" s="682"/>
      <c r="Z656" s="682"/>
      <c r="AA656" s="682"/>
    </row>
    <row r="657" spans="1:27" ht="15">
      <c r="A657" s="682"/>
      <c r="B657" s="683"/>
      <c r="C657" s="684"/>
      <c r="D657" s="684"/>
      <c r="E657" s="684"/>
      <c r="F657" s="683"/>
      <c r="G657" s="867"/>
      <c r="H657" s="868"/>
      <c r="I657" s="682"/>
      <c r="J657" s="682"/>
      <c r="K657" s="682"/>
      <c r="L657" s="682"/>
      <c r="M657" s="682"/>
      <c r="N657" s="682"/>
      <c r="O657" s="682"/>
      <c r="P657" s="682"/>
      <c r="Q657" s="682"/>
      <c r="R657" s="682"/>
      <c r="S657" s="682"/>
      <c r="T657" s="682"/>
      <c r="U657" s="682"/>
      <c r="V657" s="682"/>
      <c r="W657" s="682"/>
      <c r="X657" s="682"/>
      <c r="Y657" s="682"/>
      <c r="Z657" s="682"/>
      <c r="AA657" s="682"/>
    </row>
    <row r="658" spans="1:27" ht="15">
      <c r="A658" s="682"/>
      <c r="B658" s="683"/>
      <c r="C658" s="684"/>
      <c r="D658" s="684"/>
      <c r="E658" s="684"/>
      <c r="F658" s="683"/>
      <c r="G658" s="867"/>
      <c r="H658" s="868"/>
      <c r="I658" s="682"/>
      <c r="J658" s="682"/>
      <c r="K658" s="682"/>
      <c r="L658" s="682"/>
      <c r="M658" s="682"/>
      <c r="N658" s="682"/>
      <c r="O658" s="682"/>
      <c r="P658" s="682"/>
      <c r="Q658" s="682"/>
      <c r="R658" s="682"/>
      <c r="S658" s="682"/>
      <c r="T658" s="682"/>
      <c r="U658" s="682"/>
      <c r="V658" s="682"/>
      <c r="W658" s="682"/>
      <c r="X658" s="682"/>
      <c r="Y658" s="682"/>
      <c r="Z658" s="682"/>
      <c r="AA658" s="682"/>
    </row>
    <row r="659" spans="1:27" ht="15">
      <c r="A659" s="682"/>
      <c r="B659" s="683"/>
      <c r="C659" s="684"/>
      <c r="D659" s="684"/>
      <c r="E659" s="684"/>
      <c r="F659" s="683"/>
      <c r="G659" s="867"/>
      <c r="H659" s="868"/>
      <c r="I659" s="682"/>
      <c r="J659" s="682"/>
      <c r="K659" s="682"/>
      <c r="L659" s="682"/>
      <c r="M659" s="682"/>
      <c r="N659" s="682"/>
      <c r="O659" s="682"/>
      <c r="P659" s="682"/>
      <c r="Q659" s="682"/>
      <c r="R659" s="682"/>
      <c r="S659" s="682"/>
      <c r="T659" s="682"/>
      <c r="U659" s="682"/>
      <c r="V659" s="682"/>
      <c r="W659" s="682"/>
      <c r="X659" s="682"/>
      <c r="Y659" s="682"/>
      <c r="Z659" s="682"/>
      <c r="AA659" s="682"/>
    </row>
    <row r="660" spans="1:27" ht="15">
      <c r="A660" s="682"/>
      <c r="B660" s="683"/>
      <c r="C660" s="684"/>
      <c r="D660" s="684"/>
      <c r="E660" s="684"/>
      <c r="F660" s="683"/>
      <c r="G660" s="867"/>
      <c r="H660" s="868"/>
      <c r="I660" s="682"/>
      <c r="J660" s="682"/>
      <c r="K660" s="682"/>
      <c r="L660" s="682"/>
      <c r="M660" s="682"/>
      <c r="N660" s="682"/>
      <c r="O660" s="682"/>
      <c r="P660" s="682"/>
      <c r="Q660" s="682"/>
      <c r="R660" s="682"/>
      <c r="S660" s="682"/>
      <c r="T660" s="682"/>
      <c r="U660" s="682"/>
      <c r="V660" s="682"/>
      <c r="W660" s="682"/>
      <c r="X660" s="682"/>
      <c r="Y660" s="682"/>
      <c r="Z660" s="682"/>
      <c r="AA660" s="682"/>
    </row>
    <row r="661" spans="1:27" ht="15">
      <c r="A661" s="682"/>
      <c r="B661" s="683"/>
      <c r="C661" s="684"/>
      <c r="D661" s="684"/>
      <c r="E661" s="684"/>
      <c r="F661" s="683"/>
      <c r="G661" s="867"/>
      <c r="H661" s="868"/>
      <c r="I661" s="682"/>
      <c r="J661" s="682"/>
      <c r="K661" s="682"/>
      <c r="L661" s="682"/>
      <c r="M661" s="682"/>
      <c r="N661" s="682"/>
      <c r="O661" s="682"/>
      <c r="P661" s="682"/>
      <c r="Q661" s="682"/>
      <c r="R661" s="682"/>
      <c r="S661" s="682"/>
      <c r="T661" s="682"/>
      <c r="U661" s="682"/>
      <c r="V661" s="682"/>
      <c r="W661" s="682"/>
      <c r="X661" s="682"/>
      <c r="Y661" s="682"/>
      <c r="Z661" s="682"/>
      <c r="AA661" s="682"/>
    </row>
    <row r="662" spans="1:27" ht="15">
      <c r="A662" s="682"/>
      <c r="B662" s="683"/>
      <c r="C662" s="684"/>
      <c r="D662" s="684"/>
      <c r="E662" s="684"/>
      <c r="F662" s="683"/>
      <c r="G662" s="867"/>
      <c r="H662" s="868"/>
      <c r="I662" s="682"/>
      <c r="J662" s="682"/>
      <c r="K662" s="682"/>
      <c r="L662" s="682"/>
      <c r="M662" s="682"/>
      <c r="N662" s="682"/>
      <c r="O662" s="682"/>
      <c r="P662" s="682"/>
      <c r="Q662" s="682"/>
      <c r="R662" s="682"/>
      <c r="S662" s="682"/>
      <c r="T662" s="682"/>
      <c r="U662" s="682"/>
      <c r="V662" s="682"/>
      <c r="W662" s="682"/>
      <c r="X662" s="682"/>
      <c r="Y662" s="682"/>
      <c r="Z662" s="682"/>
      <c r="AA662" s="682"/>
    </row>
    <row r="663" spans="1:27" ht="15">
      <c r="A663" s="682"/>
      <c r="B663" s="683"/>
      <c r="C663" s="684"/>
      <c r="D663" s="684"/>
      <c r="E663" s="684"/>
      <c r="F663" s="683"/>
      <c r="G663" s="867"/>
      <c r="H663" s="868"/>
      <c r="I663" s="682"/>
      <c r="J663" s="682"/>
      <c r="K663" s="682"/>
      <c r="L663" s="682"/>
      <c r="M663" s="682"/>
      <c r="N663" s="682"/>
      <c r="O663" s="682"/>
      <c r="P663" s="682"/>
      <c r="Q663" s="682"/>
      <c r="R663" s="682"/>
      <c r="S663" s="682"/>
      <c r="T663" s="682"/>
      <c r="U663" s="682"/>
      <c r="V663" s="682"/>
      <c r="W663" s="682"/>
      <c r="X663" s="682"/>
      <c r="Y663" s="682"/>
      <c r="Z663" s="682"/>
      <c r="AA663" s="682"/>
    </row>
    <row r="664" spans="1:27" ht="15">
      <c r="A664" s="682"/>
      <c r="B664" s="683"/>
      <c r="C664" s="684"/>
      <c r="D664" s="684"/>
      <c r="E664" s="684"/>
      <c r="F664" s="683"/>
      <c r="G664" s="867"/>
      <c r="H664" s="868"/>
      <c r="I664" s="682"/>
      <c r="J664" s="682"/>
      <c r="K664" s="682"/>
      <c r="L664" s="682"/>
      <c r="M664" s="682"/>
      <c r="N664" s="682"/>
      <c r="O664" s="682"/>
      <c r="P664" s="682"/>
      <c r="Q664" s="682"/>
      <c r="R664" s="682"/>
      <c r="S664" s="682"/>
      <c r="T664" s="682"/>
      <c r="U664" s="682"/>
      <c r="V664" s="682"/>
      <c r="W664" s="682"/>
      <c r="X664" s="682"/>
      <c r="Y664" s="682"/>
      <c r="Z664" s="682"/>
      <c r="AA664" s="682"/>
    </row>
    <row r="665" spans="1:27" ht="15">
      <c r="A665" s="682"/>
      <c r="B665" s="683"/>
      <c r="C665" s="684"/>
      <c r="D665" s="684"/>
      <c r="E665" s="684"/>
      <c r="F665" s="683"/>
      <c r="G665" s="867"/>
      <c r="H665" s="868"/>
      <c r="I665" s="682"/>
      <c r="J665" s="682"/>
      <c r="K665" s="682"/>
      <c r="L665" s="682"/>
      <c r="M665" s="682"/>
      <c r="N665" s="682"/>
      <c r="O665" s="682"/>
      <c r="P665" s="682"/>
      <c r="Q665" s="682"/>
      <c r="R665" s="682"/>
      <c r="S665" s="682"/>
      <c r="T665" s="682"/>
      <c r="U665" s="682"/>
      <c r="V665" s="682"/>
      <c r="W665" s="682"/>
      <c r="X665" s="682"/>
      <c r="Y665" s="682"/>
      <c r="Z665" s="682"/>
      <c r="AA665" s="682"/>
    </row>
    <row r="666" spans="1:27" ht="15">
      <c r="A666" s="682"/>
      <c r="B666" s="683"/>
      <c r="C666" s="684"/>
      <c r="D666" s="684"/>
      <c r="E666" s="684"/>
      <c r="F666" s="683"/>
      <c r="G666" s="867"/>
      <c r="H666" s="868"/>
      <c r="I666" s="682"/>
      <c r="J666" s="682"/>
      <c r="K666" s="682"/>
      <c r="L666" s="682"/>
      <c r="M666" s="682"/>
      <c r="N666" s="682"/>
      <c r="O666" s="682"/>
      <c r="P666" s="682"/>
      <c r="Q666" s="682"/>
      <c r="R666" s="682"/>
      <c r="S666" s="682"/>
      <c r="T666" s="682"/>
      <c r="U666" s="682"/>
      <c r="V666" s="682"/>
      <c r="W666" s="682"/>
      <c r="X666" s="682"/>
      <c r="Y666" s="682"/>
      <c r="Z666" s="682"/>
      <c r="AA666" s="682"/>
    </row>
    <row r="667" spans="1:27" ht="15">
      <c r="A667" s="682"/>
      <c r="B667" s="683"/>
      <c r="C667" s="684"/>
      <c r="D667" s="684"/>
      <c r="E667" s="684"/>
      <c r="F667" s="683"/>
      <c r="G667" s="867"/>
      <c r="H667" s="868"/>
      <c r="I667" s="682"/>
      <c r="J667" s="682"/>
      <c r="K667" s="682"/>
      <c r="L667" s="682"/>
      <c r="M667" s="682"/>
      <c r="N667" s="682"/>
      <c r="O667" s="682"/>
      <c r="P667" s="682"/>
      <c r="Q667" s="682"/>
      <c r="R667" s="682"/>
      <c r="S667" s="682"/>
      <c r="T667" s="682"/>
      <c r="U667" s="682"/>
      <c r="V667" s="682"/>
      <c r="W667" s="682"/>
      <c r="X667" s="682"/>
      <c r="Y667" s="682"/>
      <c r="Z667" s="682"/>
      <c r="AA667" s="682"/>
    </row>
    <row r="668" spans="1:27" ht="15">
      <c r="A668" s="682"/>
      <c r="B668" s="683"/>
      <c r="C668" s="684"/>
      <c r="D668" s="684"/>
      <c r="E668" s="684"/>
      <c r="F668" s="683"/>
      <c r="G668" s="867"/>
      <c r="H668" s="868"/>
      <c r="I668" s="682"/>
      <c r="J668" s="682"/>
      <c r="K668" s="682"/>
      <c r="L668" s="682"/>
      <c r="M668" s="682"/>
      <c r="N668" s="682"/>
      <c r="O668" s="682"/>
      <c r="P668" s="682"/>
      <c r="Q668" s="682"/>
      <c r="R668" s="682"/>
      <c r="S668" s="682"/>
      <c r="T668" s="682"/>
      <c r="U668" s="682"/>
      <c r="V668" s="682"/>
      <c r="W668" s="682"/>
      <c r="X668" s="682"/>
      <c r="Y668" s="682"/>
      <c r="Z668" s="682"/>
      <c r="AA668" s="682"/>
    </row>
    <row r="669" spans="1:27" ht="15">
      <c r="A669" s="682"/>
      <c r="B669" s="683"/>
      <c r="C669" s="684"/>
      <c r="D669" s="684"/>
      <c r="E669" s="684"/>
      <c r="F669" s="683"/>
      <c r="G669" s="867"/>
      <c r="H669" s="868"/>
      <c r="I669" s="682"/>
      <c r="J669" s="682"/>
      <c r="K669" s="682"/>
      <c r="L669" s="682"/>
      <c r="M669" s="682"/>
      <c r="N669" s="682"/>
      <c r="O669" s="682"/>
      <c r="P669" s="682"/>
      <c r="Q669" s="682"/>
      <c r="R669" s="682"/>
      <c r="S669" s="682"/>
      <c r="T669" s="682"/>
      <c r="U669" s="682"/>
      <c r="V669" s="682"/>
      <c r="W669" s="682"/>
      <c r="X669" s="682"/>
      <c r="Y669" s="682"/>
      <c r="Z669" s="682"/>
      <c r="AA669" s="682"/>
    </row>
    <row r="670" spans="1:27" ht="15">
      <c r="A670" s="682"/>
      <c r="B670" s="683"/>
      <c r="C670" s="684"/>
      <c r="D670" s="684"/>
      <c r="E670" s="684"/>
      <c r="F670" s="683"/>
      <c r="G670" s="867"/>
      <c r="H670" s="868"/>
      <c r="I670" s="682"/>
      <c r="J670" s="682"/>
      <c r="K670" s="682"/>
      <c r="L670" s="682"/>
      <c r="M670" s="682"/>
      <c r="N670" s="682"/>
      <c r="O670" s="682"/>
      <c r="P670" s="682"/>
      <c r="Q670" s="682"/>
      <c r="R670" s="682"/>
      <c r="S670" s="682"/>
      <c r="T670" s="682"/>
      <c r="U670" s="682"/>
      <c r="V670" s="682"/>
      <c r="W670" s="682"/>
      <c r="X670" s="682"/>
      <c r="Y670" s="682"/>
      <c r="Z670" s="682"/>
      <c r="AA670" s="682"/>
    </row>
    <row r="671" spans="1:27" ht="15">
      <c r="A671" s="682"/>
      <c r="B671" s="683"/>
      <c r="C671" s="684"/>
      <c r="D671" s="684"/>
      <c r="E671" s="684"/>
      <c r="F671" s="683"/>
      <c r="G671" s="867"/>
      <c r="H671" s="868"/>
      <c r="I671" s="682"/>
      <c r="J671" s="682"/>
      <c r="K671" s="682"/>
      <c r="L671" s="682"/>
      <c r="M671" s="682"/>
      <c r="N671" s="682"/>
      <c r="O671" s="682"/>
      <c r="P671" s="682"/>
      <c r="Q671" s="682"/>
      <c r="R671" s="682"/>
      <c r="S671" s="682"/>
      <c r="T671" s="682"/>
      <c r="U671" s="682"/>
      <c r="V671" s="682"/>
      <c r="W671" s="682"/>
      <c r="X671" s="682"/>
      <c r="Y671" s="682"/>
      <c r="Z671" s="682"/>
      <c r="AA671" s="682"/>
    </row>
    <row r="672" spans="1:27" ht="15">
      <c r="A672" s="682"/>
      <c r="B672" s="683"/>
      <c r="C672" s="684"/>
      <c r="D672" s="684"/>
      <c r="E672" s="684"/>
      <c r="F672" s="683"/>
      <c r="G672" s="867"/>
      <c r="H672" s="868"/>
      <c r="I672" s="682"/>
      <c r="J672" s="682"/>
      <c r="K672" s="682"/>
      <c r="L672" s="682"/>
      <c r="M672" s="682"/>
      <c r="N672" s="682"/>
      <c r="O672" s="682"/>
      <c r="P672" s="682"/>
      <c r="Q672" s="682"/>
      <c r="R672" s="682"/>
      <c r="S672" s="682"/>
      <c r="T672" s="682"/>
      <c r="U672" s="682"/>
      <c r="V672" s="682"/>
      <c r="W672" s="682"/>
      <c r="X672" s="682"/>
      <c r="Y672" s="682"/>
      <c r="Z672" s="682"/>
      <c r="AA672" s="682"/>
    </row>
    <row r="673" spans="1:27" ht="15">
      <c r="A673" s="682"/>
      <c r="B673" s="683"/>
      <c r="C673" s="684"/>
      <c r="D673" s="684"/>
      <c r="E673" s="684"/>
      <c r="F673" s="683"/>
      <c r="G673" s="867"/>
      <c r="H673" s="868"/>
      <c r="I673" s="682"/>
      <c r="J673" s="682"/>
      <c r="K673" s="682"/>
      <c r="L673" s="682"/>
      <c r="M673" s="682"/>
      <c r="N673" s="682"/>
      <c r="O673" s="682"/>
      <c r="P673" s="682"/>
      <c r="Q673" s="682"/>
      <c r="R673" s="682"/>
      <c r="S673" s="682"/>
      <c r="T673" s="682"/>
      <c r="U673" s="682"/>
      <c r="V673" s="682"/>
      <c r="W673" s="682"/>
      <c r="X673" s="682"/>
      <c r="Y673" s="682"/>
      <c r="Z673" s="682"/>
      <c r="AA673" s="682"/>
    </row>
    <row r="674" spans="1:27" ht="15">
      <c r="A674" s="682"/>
      <c r="B674" s="683"/>
      <c r="C674" s="684"/>
      <c r="D674" s="684"/>
      <c r="E674" s="684"/>
      <c r="F674" s="683"/>
      <c r="G674" s="867"/>
      <c r="H674" s="868"/>
      <c r="I674" s="682"/>
      <c r="J674" s="682"/>
      <c r="K674" s="682"/>
      <c r="L674" s="682"/>
      <c r="M674" s="682"/>
      <c r="N674" s="682"/>
      <c r="O674" s="682"/>
      <c r="P674" s="682"/>
      <c r="Q674" s="682"/>
      <c r="R674" s="682"/>
      <c r="S674" s="682"/>
      <c r="T674" s="682"/>
      <c r="U674" s="682"/>
      <c r="V674" s="682"/>
      <c r="W674" s="682"/>
      <c r="X674" s="682"/>
      <c r="Y674" s="682"/>
      <c r="Z674" s="682"/>
      <c r="AA674" s="682"/>
    </row>
    <row r="675" spans="1:27" ht="15">
      <c r="A675" s="682"/>
      <c r="B675" s="683"/>
      <c r="C675" s="684"/>
      <c r="D675" s="684"/>
      <c r="E675" s="684"/>
      <c r="F675" s="683"/>
      <c r="G675" s="867"/>
      <c r="H675" s="868"/>
      <c r="I675" s="682"/>
      <c r="J675" s="682"/>
      <c r="K675" s="682"/>
      <c r="L675" s="682"/>
      <c r="M675" s="682"/>
      <c r="N675" s="682"/>
      <c r="O675" s="682"/>
      <c r="P675" s="682"/>
      <c r="Q675" s="682"/>
      <c r="R675" s="682"/>
      <c r="S675" s="682"/>
      <c r="T675" s="682"/>
      <c r="U675" s="682"/>
      <c r="V675" s="682"/>
      <c r="W675" s="682"/>
      <c r="X675" s="682"/>
      <c r="Y675" s="682"/>
      <c r="Z675" s="682"/>
      <c r="AA675" s="682"/>
    </row>
    <row r="676" spans="1:27" ht="15">
      <c r="A676" s="682"/>
      <c r="B676" s="683"/>
      <c r="C676" s="684"/>
      <c r="D676" s="684"/>
      <c r="E676" s="684"/>
      <c r="F676" s="683"/>
      <c r="G676" s="867"/>
      <c r="H676" s="868"/>
      <c r="I676" s="682"/>
      <c r="J676" s="682"/>
      <c r="K676" s="682"/>
      <c r="L676" s="682"/>
      <c r="M676" s="682"/>
      <c r="N676" s="682"/>
      <c r="O676" s="682"/>
      <c r="P676" s="682"/>
      <c r="Q676" s="682"/>
      <c r="R676" s="682"/>
      <c r="S676" s="682"/>
      <c r="T676" s="682"/>
      <c r="U676" s="682"/>
      <c r="V676" s="682"/>
      <c r="W676" s="682"/>
      <c r="X676" s="682"/>
      <c r="Y676" s="682"/>
      <c r="Z676" s="682"/>
      <c r="AA676" s="682"/>
    </row>
    <row r="677" spans="1:27" ht="15">
      <c r="A677" s="682"/>
      <c r="B677" s="683"/>
      <c r="C677" s="684"/>
      <c r="D677" s="684"/>
      <c r="E677" s="684"/>
      <c r="F677" s="683"/>
      <c r="G677" s="867"/>
      <c r="H677" s="868"/>
      <c r="I677" s="682"/>
      <c r="J677" s="682"/>
      <c r="K677" s="682"/>
      <c r="L677" s="682"/>
      <c r="M677" s="682"/>
      <c r="N677" s="682"/>
      <c r="O677" s="682"/>
      <c r="P677" s="682"/>
      <c r="Q677" s="682"/>
      <c r="R677" s="682"/>
      <c r="S677" s="682"/>
      <c r="T677" s="682"/>
      <c r="U677" s="682"/>
      <c r="V677" s="682"/>
      <c r="W677" s="682"/>
      <c r="X677" s="682"/>
      <c r="Y677" s="682"/>
      <c r="Z677" s="682"/>
      <c r="AA677" s="682"/>
    </row>
    <row r="678" spans="1:27" ht="15">
      <c r="A678" s="682"/>
      <c r="B678" s="683"/>
      <c r="C678" s="684"/>
      <c r="D678" s="684"/>
      <c r="E678" s="684"/>
      <c r="F678" s="683"/>
      <c r="G678" s="867"/>
      <c r="H678" s="868"/>
      <c r="I678" s="682"/>
      <c r="J678" s="682"/>
      <c r="K678" s="682"/>
      <c r="L678" s="682"/>
      <c r="M678" s="682"/>
      <c r="N678" s="682"/>
      <c r="O678" s="682"/>
      <c r="P678" s="682"/>
      <c r="Q678" s="682"/>
      <c r="R678" s="682"/>
      <c r="S678" s="682"/>
      <c r="T678" s="682"/>
      <c r="U678" s="682"/>
      <c r="V678" s="682"/>
      <c r="W678" s="682"/>
      <c r="X678" s="682"/>
      <c r="Y678" s="682"/>
      <c r="Z678" s="682"/>
      <c r="AA678" s="682"/>
    </row>
    <row r="679" spans="1:27" ht="15">
      <c r="A679" s="682"/>
      <c r="B679" s="683"/>
      <c r="C679" s="684"/>
      <c r="D679" s="684"/>
      <c r="E679" s="684"/>
      <c r="F679" s="683"/>
      <c r="G679" s="867"/>
      <c r="H679" s="868"/>
      <c r="I679" s="682"/>
      <c r="J679" s="682"/>
      <c r="K679" s="682"/>
      <c r="L679" s="682"/>
      <c r="M679" s="682"/>
      <c r="N679" s="682"/>
      <c r="O679" s="682"/>
      <c r="P679" s="682"/>
      <c r="Q679" s="682"/>
      <c r="R679" s="682"/>
      <c r="S679" s="682"/>
      <c r="T679" s="682"/>
      <c r="U679" s="682"/>
      <c r="V679" s="682"/>
      <c r="W679" s="682"/>
      <c r="X679" s="682"/>
      <c r="Y679" s="682"/>
      <c r="Z679" s="682"/>
      <c r="AA679" s="682"/>
    </row>
    <row r="680" spans="1:27" ht="15">
      <c r="A680" s="682"/>
      <c r="B680" s="683"/>
      <c r="C680" s="684"/>
      <c r="D680" s="684"/>
      <c r="E680" s="684"/>
      <c r="F680" s="683"/>
      <c r="G680" s="867"/>
      <c r="H680" s="868"/>
      <c r="I680" s="682"/>
      <c r="J680" s="682"/>
      <c r="K680" s="682"/>
      <c r="L680" s="682"/>
      <c r="M680" s="682"/>
      <c r="N680" s="682"/>
      <c r="O680" s="682"/>
      <c r="P680" s="682"/>
      <c r="Q680" s="682"/>
      <c r="R680" s="682"/>
      <c r="S680" s="682"/>
      <c r="T680" s="682"/>
      <c r="U680" s="682"/>
      <c r="V680" s="682"/>
      <c r="W680" s="682"/>
      <c r="X680" s="682"/>
      <c r="Y680" s="682"/>
      <c r="Z680" s="682"/>
      <c r="AA680" s="682"/>
    </row>
    <row r="681" spans="1:27" ht="15">
      <c r="A681" s="682"/>
      <c r="B681" s="683"/>
      <c r="C681" s="684"/>
      <c r="D681" s="684"/>
      <c r="E681" s="684"/>
      <c r="F681" s="683"/>
      <c r="G681" s="867"/>
      <c r="H681" s="868"/>
      <c r="I681" s="682"/>
      <c r="J681" s="682"/>
      <c r="K681" s="682"/>
      <c r="L681" s="682"/>
      <c r="M681" s="682"/>
      <c r="N681" s="682"/>
      <c r="O681" s="682"/>
      <c r="P681" s="682"/>
      <c r="Q681" s="682"/>
      <c r="R681" s="682"/>
      <c r="S681" s="682"/>
      <c r="T681" s="682"/>
      <c r="U681" s="682"/>
      <c r="V681" s="682"/>
      <c r="W681" s="682"/>
      <c r="X681" s="682"/>
      <c r="Y681" s="682"/>
      <c r="Z681" s="682"/>
      <c r="AA681" s="682"/>
    </row>
    <row r="682" spans="1:27" ht="15">
      <c r="A682" s="682"/>
      <c r="B682" s="683"/>
      <c r="C682" s="684"/>
      <c r="D682" s="684"/>
      <c r="E682" s="684"/>
      <c r="F682" s="683"/>
      <c r="G682" s="867"/>
      <c r="H682" s="868"/>
      <c r="I682" s="682"/>
      <c r="J682" s="682"/>
      <c r="K682" s="682"/>
      <c r="L682" s="682"/>
      <c r="M682" s="682"/>
      <c r="N682" s="682"/>
      <c r="O682" s="682"/>
      <c r="P682" s="682"/>
      <c r="Q682" s="682"/>
      <c r="R682" s="682"/>
      <c r="S682" s="682"/>
      <c r="T682" s="682"/>
      <c r="U682" s="682"/>
      <c r="V682" s="682"/>
      <c r="W682" s="682"/>
      <c r="X682" s="682"/>
      <c r="Y682" s="682"/>
      <c r="Z682" s="682"/>
      <c r="AA682" s="682"/>
    </row>
    <row r="683" spans="1:27" ht="15">
      <c r="A683" s="682"/>
      <c r="B683" s="683"/>
      <c r="C683" s="684"/>
      <c r="D683" s="684"/>
      <c r="E683" s="684"/>
      <c r="F683" s="683"/>
      <c r="G683" s="867"/>
      <c r="H683" s="868"/>
      <c r="I683" s="682"/>
      <c r="J683" s="682"/>
      <c r="K683" s="682"/>
      <c r="L683" s="682"/>
      <c r="M683" s="682"/>
      <c r="N683" s="682"/>
      <c r="O683" s="682"/>
      <c r="P683" s="682"/>
      <c r="Q683" s="682"/>
      <c r="R683" s="682"/>
      <c r="S683" s="682"/>
      <c r="T683" s="682"/>
      <c r="U683" s="682"/>
      <c r="V683" s="682"/>
      <c r="W683" s="682"/>
      <c r="X683" s="682"/>
      <c r="Y683" s="682"/>
      <c r="Z683" s="682"/>
      <c r="AA683" s="682"/>
    </row>
    <row r="684" spans="1:27" ht="15">
      <c r="A684" s="682"/>
      <c r="B684" s="683"/>
      <c r="C684" s="684"/>
      <c r="D684" s="684"/>
      <c r="E684" s="684"/>
      <c r="F684" s="683"/>
      <c r="G684" s="867"/>
      <c r="H684" s="868"/>
      <c r="I684" s="682"/>
      <c r="J684" s="682"/>
      <c r="K684" s="682"/>
      <c r="L684" s="682"/>
      <c r="M684" s="682"/>
      <c r="N684" s="682"/>
      <c r="O684" s="682"/>
      <c r="P684" s="682"/>
      <c r="Q684" s="682"/>
      <c r="R684" s="682"/>
      <c r="S684" s="682"/>
      <c r="T684" s="682"/>
      <c r="U684" s="682"/>
      <c r="V684" s="682"/>
      <c r="W684" s="682"/>
      <c r="X684" s="682"/>
      <c r="Y684" s="682"/>
      <c r="Z684" s="682"/>
      <c r="AA684" s="682"/>
    </row>
    <row r="685" spans="1:27" ht="15">
      <c r="A685" s="682"/>
      <c r="B685" s="683"/>
      <c r="C685" s="684"/>
      <c r="D685" s="684"/>
      <c r="E685" s="684"/>
      <c r="F685" s="683"/>
      <c r="G685" s="867"/>
      <c r="H685" s="868"/>
      <c r="I685" s="682"/>
      <c r="J685" s="682"/>
      <c r="K685" s="682"/>
      <c r="L685" s="682"/>
      <c r="M685" s="682"/>
      <c r="N685" s="682"/>
      <c r="O685" s="682"/>
      <c r="P685" s="682"/>
      <c r="Q685" s="682"/>
      <c r="R685" s="682"/>
      <c r="S685" s="682"/>
      <c r="T685" s="682"/>
      <c r="U685" s="682"/>
      <c r="V685" s="682"/>
      <c r="W685" s="682"/>
      <c r="X685" s="682"/>
      <c r="Y685" s="682"/>
      <c r="Z685" s="682"/>
      <c r="AA685" s="682"/>
    </row>
    <row r="686" spans="1:27" ht="15">
      <c r="A686" s="682"/>
      <c r="B686" s="683"/>
      <c r="C686" s="684"/>
      <c r="D686" s="684"/>
      <c r="E686" s="684"/>
      <c r="F686" s="683"/>
      <c r="G686" s="867"/>
      <c r="H686" s="868"/>
      <c r="I686" s="682"/>
      <c r="J686" s="682"/>
      <c r="K686" s="682"/>
      <c r="L686" s="682"/>
      <c r="M686" s="682"/>
      <c r="N686" s="682"/>
      <c r="O686" s="682"/>
      <c r="P686" s="682"/>
      <c r="Q686" s="682"/>
      <c r="R686" s="682"/>
      <c r="S686" s="682"/>
      <c r="T686" s="682"/>
      <c r="U686" s="682"/>
      <c r="V686" s="682"/>
      <c r="W686" s="682"/>
      <c r="X686" s="682"/>
      <c r="Y686" s="682"/>
      <c r="Z686" s="682"/>
      <c r="AA686" s="682"/>
    </row>
    <row r="687" spans="1:27" ht="15">
      <c r="A687" s="682"/>
      <c r="B687" s="683"/>
      <c r="C687" s="684"/>
      <c r="D687" s="684"/>
      <c r="E687" s="684"/>
      <c r="F687" s="683"/>
      <c r="G687" s="867"/>
      <c r="H687" s="868"/>
      <c r="I687" s="682"/>
      <c r="J687" s="682"/>
      <c r="K687" s="682"/>
      <c r="L687" s="682"/>
      <c r="M687" s="682"/>
      <c r="N687" s="682"/>
      <c r="O687" s="682"/>
      <c r="P687" s="682"/>
      <c r="Q687" s="682"/>
      <c r="R687" s="682"/>
      <c r="S687" s="682"/>
      <c r="T687" s="682"/>
      <c r="U687" s="682"/>
      <c r="V687" s="682"/>
      <c r="W687" s="682"/>
      <c r="X687" s="682"/>
      <c r="Y687" s="682"/>
      <c r="Z687" s="682"/>
      <c r="AA687" s="682"/>
    </row>
    <row r="688" spans="1:27" ht="15">
      <c r="A688" s="682"/>
      <c r="B688" s="683"/>
      <c r="C688" s="684"/>
      <c r="D688" s="684"/>
      <c r="E688" s="684"/>
      <c r="F688" s="683"/>
      <c r="G688" s="867"/>
      <c r="H688" s="868"/>
      <c r="I688" s="682"/>
      <c r="J688" s="682"/>
      <c r="K688" s="682"/>
      <c r="L688" s="682"/>
      <c r="M688" s="682"/>
      <c r="N688" s="682"/>
      <c r="O688" s="682"/>
      <c r="P688" s="682"/>
      <c r="Q688" s="682"/>
      <c r="R688" s="682"/>
      <c r="S688" s="682"/>
      <c r="T688" s="682"/>
      <c r="U688" s="682"/>
      <c r="V688" s="682"/>
      <c r="W688" s="682"/>
      <c r="X688" s="682"/>
      <c r="Y688" s="682"/>
      <c r="Z688" s="682"/>
      <c r="AA688" s="682"/>
    </row>
    <row r="689" spans="1:27" ht="15">
      <c r="A689" s="682"/>
      <c r="B689" s="683"/>
      <c r="C689" s="684"/>
      <c r="D689" s="684"/>
      <c r="E689" s="684"/>
      <c r="F689" s="683"/>
      <c r="G689" s="867"/>
      <c r="H689" s="868"/>
      <c r="I689" s="682"/>
      <c r="J689" s="682"/>
      <c r="K689" s="682"/>
      <c r="L689" s="682"/>
      <c r="M689" s="682"/>
      <c r="N689" s="682"/>
      <c r="O689" s="682"/>
      <c r="P689" s="682"/>
      <c r="Q689" s="682"/>
      <c r="R689" s="682"/>
      <c r="S689" s="682"/>
      <c r="T689" s="682"/>
      <c r="U689" s="682"/>
      <c r="V689" s="682"/>
      <c r="W689" s="682"/>
      <c r="X689" s="682"/>
      <c r="Y689" s="682"/>
      <c r="Z689" s="682"/>
      <c r="AA689" s="682"/>
    </row>
    <row r="690" spans="1:27" ht="15">
      <c r="A690" s="682"/>
      <c r="B690" s="683"/>
      <c r="C690" s="684"/>
      <c r="D690" s="684"/>
      <c r="E690" s="684"/>
      <c r="F690" s="683"/>
      <c r="G690" s="867"/>
      <c r="H690" s="868"/>
      <c r="I690" s="682"/>
      <c r="J690" s="682"/>
      <c r="K690" s="682"/>
      <c r="L690" s="682"/>
      <c r="M690" s="682"/>
      <c r="N690" s="682"/>
      <c r="O690" s="682"/>
      <c r="P690" s="682"/>
      <c r="Q690" s="682"/>
      <c r="R690" s="682"/>
      <c r="S690" s="682"/>
      <c r="T690" s="682"/>
      <c r="U690" s="682"/>
      <c r="V690" s="682"/>
      <c r="W690" s="682"/>
      <c r="X690" s="682"/>
      <c r="Y690" s="682"/>
      <c r="Z690" s="682"/>
      <c r="AA690" s="682"/>
    </row>
    <row r="691" spans="1:27" ht="15">
      <c r="A691" s="682"/>
      <c r="B691" s="683"/>
      <c r="C691" s="684"/>
      <c r="D691" s="684"/>
      <c r="E691" s="684"/>
      <c r="F691" s="683"/>
      <c r="G691" s="867"/>
      <c r="H691" s="868"/>
      <c r="I691" s="682"/>
      <c r="J691" s="682"/>
      <c r="K691" s="682"/>
      <c r="L691" s="682"/>
      <c r="M691" s="682"/>
      <c r="N691" s="682"/>
      <c r="O691" s="682"/>
      <c r="P691" s="682"/>
      <c r="Q691" s="682"/>
      <c r="R691" s="682"/>
      <c r="S691" s="682"/>
      <c r="T691" s="682"/>
      <c r="U691" s="682"/>
      <c r="V691" s="682"/>
      <c r="W691" s="682"/>
      <c r="X691" s="682"/>
      <c r="Y691" s="682"/>
      <c r="Z691" s="682"/>
      <c r="AA691" s="682"/>
    </row>
    <row r="692" spans="1:27" ht="15">
      <c r="A692" s="682"/>
      <c r="B692" s="683"/>
      <c r="C692" s="684"/>
      <c r="D692" s="684"/>
      <c r="E692" s="684"/>
      <c r="F692" s="683"/>
      <c r="G692" s="867"/>
      <c r="H692" s="868"/>
      <c r="I692" s="682"/>
      <c r="J692" s="682"/>
      <c r="K692" s="682"/>
      <c r="L692" s="682"/>
      <c r="M692" s="682"/>
      <c r="N692" s="682"/>
      <c r="O692" s="682"/>
      <c r="P692" s="682"/>
      <c r="Q692" s="682"/>
      <c r="R692" s="682"/>
      <c r="S692" s="682"/>
      <c r="T692" s="682"/>
      <c r="U692" s="682"/>
      <c r="V692" s="682"/>
      <c r="W692" s="682"/>
      <c r="X692" s="682"/>
      <c r="Y692" s="682"/>
      <c r="Z692" s="682"/>
      <c r="AA692" s="682"/>
    </row>
    <row r="693" spans="1:27" ht="15">
      <c r="A693" s="682"/>
      <c r="B693" s="683"/>
      <c r="C693" s="684"/>
      <c r="D693" s="684"/>
      <c r="E693" s="684"/>
      <c r="F693" s="683"/>
      <c r="G693" s="867"/>
      <c r="H693" s="868"/>
      <c r="I693" s="682"/>
      <c r="J693" s="682"/>
      <c r="K693" s="682"/>
      <c r="L693" s="682"/>
      <c r="M693" s="682"/>
      <c r="N693" s="682"/>
      <c r="O693" s="682"/>
      <c r="P693" s="682"/>
      <c r="Q693" s="682"/>
      <c r="R693" s="682"/>
      <c r="S693" s="682"/>
      <c r="T693" s="682"/>
      <c r="U693" s="682"/>
      <c r="V693" s="682"/>
      <c r="W693" s="682"/>
      <c r="X693" s="682"/>
      <c r="Y693" s="682"/>
      <c r="Z693" s="682"/>
      <c r="AA693" s="682"/>
    </row>
    <row r="694" spans="1:27" ht="15">
      <c r="A694" s="682"/>
      <c r="B694" s="683"/>
      <c r="C694" s="684"/>
      <c r="D694" s="684"/>
      <c r="E694" s="684"/>
      <c r="F694" s="683"/>
      <c r="G694" s="867"/>
      <c r="H694" s="868"/>
      <c r="I694" s="682"/>
      <c r="J694" s="682"/>
      <c r="K694" s="682"/>
      <c r="L694" s="682"/>
      <c r="M694" s="682"/>
      <c r="N694" s="682"/>
      <c r="O694" s="682"/>
      <c r="P694" s="682"/>
      <c r="Q694" s="682"/>
      <c r="R694" s="682"/>
      <c r="S694" s="682"/>
      <c r="T694" s="682"/>
      <c r="U694" s="682"/>
      <c r="V694" s="682"/>
      <c r="W694" s="682"/>
      <c r="X694" s="682"/>
      <c r="Y694" s="682"/>
      <c r="Z694" s="682"/>
      <c r="AA694" s="682"/>
    </row>
    <row r="695" spans="1:27" ht="15">
      <c r="A695" s="682"/>
      <c r="B695" s="683"/>
      <c r="C695" s="684"/>
      <c r="D695" s="684"/>
      <c r="E695" s="684"/>
      <c r="F695" s="683"/>
      <c r="G695" s="867"/>
      <c r="H695" s="868"/>
      <c r="I695" s="682"/>
      <c r="J695" s="682"/>
      <c r="K695" s="682"/>
      <c r="L695" s="682"/>
      <c r="M695" s="682"/>
      <c r="N695" s="682"/>
      <c r="O695" s="682"/>
      <c r="P695" s="682"/>
      <c r="Q695" s="682"/>
      <c r="R695" s="682"/>
      <c r="S695" s="682"/>
      <c r="T695" s="682"/>
      <c r="U695" s="682"/>
      <c r="V695" s="682"/>
      <c r="W695" s="682"/>
      <c r="X695" s="682"/>
      <c r="Y695" s="682"/>
      <c r="Z695" s="682"/>
      <c r="AA695" s="682"/>
    </row>
    <row r="696" spans="1:27" ht="15">
      <c r="A696" s="682"/>
      <c r="B696" s="683"/>
      <c r="C696" s="684"/>
      <c r="D696" s="684"/>
      <c r="E696" s="684"/>
      <c r="F696" s="683"/>
      <c r="G696" s="867"/>
      <c r="H696" s="868"/>
      <c r="I696" s="682"/>
      <c r="J696" s="682"/>
      <c r="K696" s="682"/>
      <c r="L696" s="682"/>
      <c r="M696" s="682"/>
      <c r="N696" s="682"/>
      <c r="O696" s="682"/>
      <c r="P696" s="682"/>
      <c r="Q696" s="682"/>
      <c r="R696" s="682"/>
      <c r="S696" s="682"/>
      <c r="T696" s="682"/>
      <c r="U696" s="682"/>
      <c r="V696" s="682"/>
      <c r="W696" s="682"/>
      <c r="X696" s="682"/>
      <c r="Y696" s="682"/>
      <c r="Z696" s="682"/>
      <c r="AA696" s="682"/>
    </row>
    <row r="697" spans="1:27" ht="15">
      <c r="A697" s="682"/>
      <c r="B697" s="683"/>
      <c r="C697" s="684"/>
      <c r="D697" s="684"/>
      <c r="E697" s="684"/>
      <c r="F697" s="683"/>
      <c r="G697" s="867"/>
      <c r="H697" s="868"/>
      <c r="I697" s="682"/>
      <c r="J697" s="682"/>
      <c r="K697" s="682"/>
      <c r="L697" s="682"/>
      <c r="M697" s="682"/>
      <c r="N697" s="682"/>
      <c r="O697" s="682"/>
      <c r="P697" s="682"/>
      <c r="Q697" s="682"/>
      <c r="R697" s="682"/>
      <c r="S697" s="682"/>
      <c r="T697" s="682"/>
      <c r="U697" s="682"/>
      <c r="V697" s="682"/>
      <c r="W697" s="682"/>
      <c r="X697" s="682"/>
      <c r="Y697" s="682"/>
      <c r="Z697" s="682"/>
      <c r="AA697" s="682"/>
    </row>
    <row r="698" spans="1:27" ht="15">
      <c r="A698" s="682"/>
      <c r="B698" s="683"/>
      <c r="C698" s="684"/>
      <c r="D698" s="684"/>
      <c r="E698" s="684"/>
      <c r="F698" s="683"/>
      <c r="G698" s="867"/>
      <c r="H698" s="868"/>
      <c r="I698" s="682"/>
      <c r="J698" s="682"/>
      <c r="K698" s="682"/>
      <c r="L698" s="682"/>
      <c r="M698" s="682"/>
      <c r="N698" s="682"/>
      <c r="O698" s="682"/>
      <c r="P698" s="682"/>
      <c r="Q698" s="682"/>
      <c r="R698" s="682"/>
      <c r="S698" s="682"/>
      <c r="T698" s="682"/>
      <c r="U698" s="682"/>
      <c r="V698" s="682"/>
      <c r="W698" s="682"/>
      <c r="X698" s="682"/>
      <c r="Y698" s="682"/>
      <c r="Z698" s="682"/>
      <c r="AA698" s="682"/>
    </row>
    <row r="699" spans="1:27" ht="15">
      <c r="A699" s="682"/>
      <c r="B699" s="683"/>
      <c r="C699" s="684"/>
      <c r="D699" s="684"/>
      <c r="E699" s="684"/>
      <c r="F699" s="683"/>
      <c r="G699" s="867"/>
      <c r="H699" s="868"/>
      <c r="I699" s="682"/>
      <c r="J699" s="682"/>
      <c r="K699" s="682"/>
      <c r="L699" s="682"/>
      <c r="M699" s="682"/>
      <c r="N699" s="682"/>
      <c r="O699" s="682"/>
      <c r="P699" s="682"/>
      <c r="Q699" s="682"/>
      <c r="R699" s="682"/>
      <c r="S699" s="682"/>
      <c r="T699" s="682"/>
      <c r="U699" s="682"/>
      <c r="V699" s="682"/>
      <c r="W699" s="682"/>
      <c r="X699" s="682"/>
      <c r="Y699" s="682"/>
      <c r="Z699" s="682"/>
      <c r="AA699" s="682"/>
    </row>
    <row r="700" spans="1:27" ht="15">
      <c r="A700" s="682"/>
      <c r="B700" s="683"/>
      <c r="C700" s="684"/>
      <c r="D700" s="684"/>
      <c r="E700" s="684"/>
      <c r="F700" s="683"/>
      <c r="G700" s="867"/>
      <c r="H700" s="868"/>
      <c r="I700" s="682"/>
      <c r="J700" s="682"/>
      <c r="K700" s="682"/>
      <c r="L700" s="682"/>
      <c r="M700" s="682"/>
      <c r="N700" s="682"/>
      <c r="O700" s="682"/>
      <c r="P700" s="682"/>
      <c r="Q700" s="682"/>
      <c r="R700" s="682"/>
      <c r="S700" s="682"/>
      <c r="T700" s="682"/>
      <c r="U700" s="682"/>
      <c r="V700" s="682"/>
      <c r="W700" s="682"/>
      <c r="X700" s="682"/>
      <c r="Y700" s="682"/>
      <c r="Z700" s="682"/>
      <c r="AA700" s="682"/>
    </row>
    <row r="701" spans="1:27" ht="15">
      <c r="A701" s="682"/>
      <c r="B701" s="683"/>
      <c r="C701" s="684"/>
      <c r="D701" s="684"/>
      <c r="E701" s="684"/>
      <c r="F701" s="683"/>
      <c r="G701" s="867"/>
      <c r="H701" s="868"/>
      <c r="I701" s="682"/>
      <c r="J701" s="682"/>
      <c r="K701" s="682"/>
      <c r="L701" s="682"/>
      <c r="M701" s="682"/>
      <c r="N701" s="682"/>
      <c r="O701" s="682"/>
      <c r="P701" s="682"/>
      <c r="Q701" s="682"/>
      <c r="R701" s="682"/>
      <c r="S701" s="682"/>
      <c r="T701" s="682"/>
      <c r="U701" s="682"/>
      <c r="V701" s="682"/>
      <c r="W701" s="682"/>
      <c r="X701" s="682"/>
      <c r="Y701" s="682"/>
      <c r="Z701" s="682"/>
      <c r="AA701" s="682"/>
    </row>
    <row r="702" spans="1:27" ht="15">
      <c r="A702" s="682"/>
      <c r="B702" s="683"/>
      <c r="C702" s="684"/>
      <c r="D702" s="684"/>
      <c r="E702" s="684"/>
      <c r="F702" s="683"/>
      <c r="G702" s="867"/>
      <c r="H702" s="868"/>
      <c r="I702" s="682"/>
      <c r="J702" s="682"/>
      <c r="K702" s="682"/>
      <c r="L702" s="682"/>
      <c r="M702" s="682"/>
      <c r="N702" s="682"/>
      <c r="O702" s="682"/>
      <c r="P702" s="682"/>
      <c r="Q702" s="682"/>
      <c r="R702" s="682"/>
      <c r="S702" s="682"/>
      <c r="T702" s="682"/>
      <c r="U702" s="682"/>
      <c r="V702" s="682"/>
      <c r="W702" s="682"/>
      <c r="X702" s="682"/>
      <c r="Y702" s="682"/>
      <c r="Z702" s="682"/>
      <c r="AA702" s="682"/>
    </row>
    <row r="703" spans="1:27" ht="15">
      <c r="A703" s="682"/>
      <c r="B703" s="683"/>
      <c r="C703" s="684"/>
      <c r="D703" s="684"/>
      <c r="E703" s="684"/>
      <c r="F703" s="683"/>
      <c r="G703" s="867"/>
      <c r="H703" s="868"/>
      <c r="I703" s="682"/>
      <c r="J703" s="682"/>
      <c r="K703" s="682"/>
      <c r="L703" s="682"/>
      <c r="M703" s="682"/>
      <c r="N703" s="682"/>
      <c r="O703" s="682"/>
      <c r="P703" s="682"/>
      <c r="Q703" s="682"/>
      <c r="R703" s="682"/>
      <c r="S703" s="682"/>
      <c r="T703" s="682"/>
      <c r="U703" s="682"/>
      <c r="V703" s="682"/>
      <c r="W703" s="682"/>
      <c r="X703" s="682"/>
      <c r="Y703" s="682"/>
      <c r="Z703" s="682"/>
      <c r="AA703" s="682"/>
    </row>
    <row r="704" spans="1:27" ht="15">
      <c r="A704" s="682"/>
      <c r="B704" s="683"/>
      <c r="C704" s="684"/>
      <c r="D704" s="684"/>
      <c r="E704" s="684"/>
      <c r="F704" s="683"/>
      <c r="G704" s="867"/>
      <c r="H704" s="868"/>
      <c r="I704" s="682"/>
      <c r="J704" s="682"/>
      <c r="K704" s="682"/>
      <c r="L704" s="682"/>
      <c r="M704" s="682"/>
      <c r="N704" s="682"/>
      <c r="O704" s="682"/>
      <c r="P704" s="682"/>
      <c r="Q704" s="682"/>
      <c r="R704" s="682"/>
      <c r="S704" s="682"/>
      <c r="T704" s="682"/>
      <c r="U704" s="682"/>
      <c r="V704" s="682"/>
      <c r="W704" s="682"/>
      <c r="X704" s="682"/>
      <c r="Y704" s="682"/>
      <c r="Z704" s="682"/>
      <c r="AA704" s="682"/>
    </row>
    <row r="705" spans="1:27" ht="15">
      <c r="A705" s="682"/>
      <c r="B705" s="683"/>
      <c r="C705" s="684"/>
      <c r="D705" s="684"/>
      <c r="E705" s="684"/>
      <c r="F705" s="683"/>
      <c r="G705" s="867"/>
      <c r="H705" s="868"/>
      <c r="I705" s="682"/>
      <c r="J705" s="682"/>
      <c r="K705" s="682"/>
      <c r="L705" s="682"/>
      <c r="M705" s="682"/>
      <c r="N705" s="682"/>
      <c r="O705" s="682"/>
      <c r="P705" s="682"/>
      <c r="Q705" s="682"/>
      <c r="R705" s="682"/>
      <c r="S705" s="682"/>
      <c r="T705" s="682"/>
      <c r="U705" s="682"/>
      <c r="V705" s="682"/>
      <c r="W705" s="682"/>
      <c r="X705" s="682"/>
      <c r="Y705" s="682"/>
      <c r="Z705" s="682"/>
      <c r="AA705" s="682"/>
    </row>
    <row r="706" spans="1:27" ht="15">
      <c r="A706" s="682"/>
      <c r="B706" s="683"/>
      <c r="C706" s="684"/>
      <c r="D706" s="684"/>
      <c r="E706" s="684"/>
      <c r="F706" s="683"/>
      <c r="G706" s="867"/>
      <c r="H706" s="868"/>
      <c r="I706" s="682"/>
      <c r="J706" s="682"/>
      <c r="K706" s="682"/>
      <c r="L706" s="682"/>
      <c r="M706" s="682"/>
      <c r="N706" s="682"/>
      <c r="O706" s="682"/>
      <c r="P706" s="682"/>
      <c r="Q706" s="682"/>
      <c r="R706" s="682"/>
      <c r="S706" s="682"/>
      <c r="T706" s="682"/>
      <c r="U706" s="682"/>
      <c r="V706" s="682"/>
      <c r="W706" s="682"/>
      <c r="X706" s="682"/>
      <c r="Y706" s="682"/>
      <c r="Z706" s="682"/>
      <c r="AA706" s="682"/>
    </row>
    <row r="707" spans="1:27" ht="15">
      <c r="A707" s="682"/>
      <c r="B707" s="683"/>
      <c r="C707" s="684"/>
      <c r="D707" s="684"/>
      <c r="E707" s="684"/>
      <c r="F707" s="683"/>
      <c r="G707" s="867"/>
      <c r="H707" s="868"/>
      <c r="I707" s="682"/>
      <c r="J707" s="682"/>
      <c r="K707" s="682"/>
      <c r="L707" s="682"/>
      <c r="M707" s="682"/>
      <c r="N707" s="682"/>
      <c r="O707" s="682"/>
      <c r="P707" s="682"/>
      <c r="Q707" s="682"/>
      <c r="R707" s="682"/>
      <c r="S707" s="682"/>
      <c r="T707" s="682"/>
      <c r="U707" s="682"/>
      <c r="V707" s="682"/>
      <c r="W707" s="682"/>
      <c r="X707" s="682"/>
      <c r="Y707" s="682"/>
      <c r="Z707" s="682"/>
      <c r="AA707" s="682"/>
    </row>
    <row r="708" spans="1:27" ht="15">
      <c r="A708" s="682"/>
      <c r="B708" s="683"/>
      <c r="C708" s="684"/>
      <c r="D708" s="684"/>
      <c r="E708" s="684"/>
      <c r="F708" s="683"/>
      <c r="G708" s="867"/>
      <c r="H708" s="868"/>
      <c r="I708" s="682"/>
      <c r="J708" s="682"/>
      <c r="K708" s="682"/>
      <c r="L708" s="682"/>
      <c r="M708" s="682"/>
      <c r="N708" s="682"/>
      <c r="O708" s="682"/>
      <c r="P708" s="682"/>
      <c r="Q708" s="682"/>
      <c r="R708" s="682"/>
      <c r="S708" s="682"/>
      <c r="T708" s="682"/>
      <c r="U708" s="682"/>
      <c r="V708" s="682"/>
      <c r="W708" s="682"/>
      <c r="X708" s="682"/>
      <c r="Y708" s="682"/>
      <c r="Z708" s="682"/>
      <c r="AA708" s="682"/>
    </row>
    <row r="709" spans="1:27" ht="15">
      <c r="A709" s="682"/>
      <c r="B709" s="683"/>
      <c r="C709" s="684"/>
      <c r="D709" s="684"/>
      <c r="E709" s="684"/>
      <c r="F709" s="683"/>
      <c r="G709" s="867"/>
      <c r="H709" s="868"/>
      <c r="I709" s="682"/>
      <c r="J709" s="682"/>
      <c r="K709" s="682"/>
      <c r="L709" s="682"/>
      <c r="M709" s="682"/>
      <c r="N709" s="682"/>
      <c r="O709" s="682"/>
      <c r="P709" s="682"/>
      <c r="Q709" s="682"/>
      <c r="R709" s="682"/>
      <c r="S709" s="682"/>
      <c r="T709" s="682"/>
      <c r="U709" s="682"/>
      <c r="V709" s="682"/>
      <c r="W709" s="682"/>
      <c r="X709" s="682"/>
      <c r="Y709" s="682"/>
      <c r="Z709" s="682"/>
      <c r="AA709" s="682"/>
    </row>
    <row r="710" spans="1:27" ht="15">
      <c r="A710" s="682"/>
      <c r="B710" s="683"/>
      <c r="C710" s="684"/>
      <c r="D710" s="684"/>
      <c r="E710" s="684"/>
      <c r="F710" s="683"/>
      <c r="G710" s="867"/>
      <c r="H710" s="868"/>
      <c r="I710" s="682"/>
      <c r="J710" s="682"/>
      <c r="K710" s="682"/>
      <c r="L710" s="682"/>
      <c r="M710" s="682"/>
      <c r="N710" s="682"/>
      <c r="O710" s="682"/>
      <c r="P710" s="682"/>
      <c r="Q710" s="682"/>
      <c r="R710" s="682"/>
      <c r="S710" s="682"/>
      <c r="T710" s="682"/>
      <c r="U710" s="682"/>
      <c r="V710" s="682"/>
      <c r="W710" s="682"/>
      <c r="X710" s="682"/>
      <c r="Y710" s="682"/>
      <c r="Z710" s="682"/>
      <c r="AA710" s="682"/>
    </row>
    <row r="711" spans="1:27" ht="15">
      <c r="A711" s="682"/>
      <c r="B711" s="683"/>
      <c r="C711" s="684"/>
      <c r="D711" s="684"/>
      <c r="E711" s="684"/>
      <c r="F711" s="683"/>
      <c r="G711" s="867"/>
      <c r="H711" s="868"/>
      <c r="I711" s="682"/>
      <c r="J711" s="682"/>
      <c r="K711" s="682"/>
      <c r="L711" s="682"/>
      <c r="M711" s="682"/>
      <c r="N711" s="682"/>
      <c r="O711" s="682"/>
      <c r="P711" s="682"/>
      <c r="Q711" s="682"/>
      <c r="R711" s="682"/>
      <c r="S711" s="682"/>
      <c r="T711" s="682"/>
      <c r="U711" s="682"/>
      <c r="V711" s="682"/>
      <c r="W711" s="682"/>
      <c r="X711" s="682"/>
      <c r="Y711" s="682"/>
      <c r="Z711" s="682"/>
      <c r="AA711" s="682"/>
    </row>
    <row r="712" spans="1:27" ht="15">
      <c r="A712" s="682"/>
      <c r="B712" s="683"/>
      <c r="C712" s="684"/>
      <c r="D712" s="684"/>
      <c r="E712" s="684"/>
      <c r="F712" s="683"/>
      <c r="G712" s="867"/>
      <c r="H712" s="868"/>
      <c r="I712" s="682"/>
      <c r="J712" s="682"/>
      <c r="K712" s="682"/>
      <c r="L712" s="682"/>
      <c r="M712" s="682"/>
      <c r="N712" s="682"/>
      <c r="O712" s="682"/>
      <c r="P712" s="682"/>
      <c r="Q712" s="682"/>
      <c r="R712" s="682"/>
      <c r="S712" s="682"/>
      <c r="T712" s="682"/>
      <c r="U712" s="682"/>
      <c r="V712" s="682"/>
      <c r="W712" s="682"/>
      <c r="X712" s="682"/>
      <c r="Y712" s="682"/>
      <c r="Z712" s="682"/>
      <c r="AA712" s="682"/>
    </row>
    <row r="713" spans="1:27" ht="15">
      <c r="A713" s="682"/>
      <c r="B713" s="683"/>
      <c r="C713" s="684"/>
      <c r="D713" s="684"/>
      <c r="E713" s="684"/>
      <c r="F713" s="683"/>
      <c r="G713" s="867"/>
      <c r="H713" s="868"/>
      <c r="I713" s="682"/>
      <c r="J713" s="682"/>
      <c r="K713" s="682"/>
      <c r="L713" s="682"/>
      <c r="M713" s="682"/>
      <c r="N713" s="682"/>
      <c r="O713" s="682"/>
      <c r="P713" s="682"/>
      <c r="Q713" s="682"/>
      <c r="R713" s="682"/>
      <c r="S713" s="682"/>
      <c r="T713" s="682"/>
      <c r="U713" s="682"/>
      <c r="V713" s="682"/>
      <c r="W713" s="682"/>
      <c r="X713" s="682"/>
      <c r="Y713" s="682"/>
      <c r="Z713" s="682"/>
      <c r="AA713" s="682"/>
    </row>
    <row r="714" spans="1:27" ht="15">
      <c r="A714" s="682"/>
      <c r="B714" s="683"/>
      <c r="C714" s="684"/>
      <c r="D714" s="684"/>
      <c r="E714" s="684"/>
      <c r="F714" s="683"/>
      <c r="G714" s="867"/>
      <c r="H714" s="868"/>
      <c r="I714" s="682"/>
      <c r="J714" s="682"/>
      <c r="K714" s="682"/>
      <c r="L714" s="682"/>
      <c r="M714" s="682"/>
      <c r="N714" s="682"/>
      <c r="O714" s="682"/>
      <c r="P714" s="682"/>
      <c r="Q714" s="682"/>
      <c r="R714" s="682"/>
      <c r="S714" s="682"/>
      <c r="T714" s="682"/>
      <c r="U714" s="682"/>
      <c r="V714" s="682"/>
      <c r="W714" s="682"/>
      <c r="X714" s="682"/>
      <c r="Y714" s="682"/>
      <c r="Z714" s="682"/>
      <c r="AA714" s="682"/>
    </row>
    <row r="715" spans="1:27" ht="15">
      <c r="A715" s="682"/>
      <c r="B715" s="683"/>
      <c r="C715" s="684"/>
      <c r="D715" s="684"/>
      <c r="E715" s="684"/>
      <c r="F715" s="683"/>
      <c r="G715" s="867"/>
      <c r="H715" s="868"/>
      <c r="I715" s="682"/>
      <c r="J715" s="682"/>
      <c r="K715" s="682"/>
      <c r="L715" s="682"/>
      <c r="M715" s="682"/>
      <c r="N715" s="682"/>
      <c r="O715" s="682"/>
      <c r="P715" s="682"/>
      <c r="Q715" s="682"/>
      <c r="R715" s="682"/>
      <c r="S715" s="682"/>
      <c r="T715" s="682"/>
      <c r="U715" s="682"/>
      <c r="V715" s="682"/>
      <c r="W715" s="682"/>
      <c r="X715" s="682"/>
      <c r="Y715" s="682"/>
      <c r="Z715" s="682"/>
      <c r="AA715" s="682"/>
    </row>
    <row r="716" spans="1:27" ht="15">
      <c r="A716" s="682"/>
      <c r="B716" s="683"/>
      <c r="C716" s="684"/>
      <c r="D716" s="684"/>
      <c r="E716" s="684"/>
      <c r="F716" s="683"/>
      <c r="G716" s="867"/>
      <c r="H716" s="868"/>
      <c r="I716" s="682"/>
      <c r="J716" s="682"/>
      <c r="K716" s="682"/>
      <c r="L716" s="682"/>
      <c r="M716" s="682"/>
      <c r="N716" s="682"/>
      <c r="O716" s="682"/>
      <c r="P716" s="682"/>
      <c r="Q716" s="682"/>
      <c r="R716" s="682"/>
      <c r="S716" s="682"/>
      <c r="T716" s="682"/>
      <c r="U716" s="682"/>
      <c r="V716" s="682"/>
      <c r="W716" s="682"/>
      <c r="X716" s="682"/>
      <c r="Y716" s="682"/>
      <c r="Z716" s="682"/>
      <c r="AA716" s="682"/>
    </row>
    <row r="717" spans="1:27" ht="15">
      <c r="A717" s="682"/>
      <c r="B717" s="683"/>
      <c r="C717" s="684"/>
      <c r="D717" s="684"/>
      <c r="E717" s="684"/>
      <c r="F717" s="683"/>
      <c r="G717" s="867"/>
      <c r="H717" s="868"/>
      <c r="I717" s="682"/>
      <c r="J717" s="682"/>
      <c r="K717" s="682"/>
      <c r="L717" s="682"/>
      <c r="M717" s="682"/>
      <c r="N717" s="682"/>
      <c r="O717" s="682"/>
      <c r="P717" s="682"/>
      <c r="Q717" s="682"/>
      <c r="R717" s="682"/>
      <c r="S717" s="682"/>
      <c r="T717" s="682"/>
      <c r="U717" s="682"/>
      <c r="V717" s="682"/>
      <c r="W717" s="682"/>
      <c r="X717" s="682"/>
      <c r="Y717" s="682"/>
      <c r="Z717" s="682"/>
      <c r="AA717" s="682"/>
    </row>
    <row r="718" spans="1:27" ht="15">
      <c r="A718" s="682"/>
      <c r="B718" s="683"/>
      <c r="C718" s="684"/>
      <c r="D718" s="684"/>
      <c r="E718" s="684"/>
      <c r="F718" s="683"/>
      <c r="G718" s="867"/>
      <c r="H718" s="868"/>
      <c r="I718" s="682"/>
      <c r="J718" s="682"/>
      <c r="K718" s="682"/>
      <c r="L718" s="682"/>
      <c r="M718" s="682"/>
      <c r="N718" s="682"/>
      <c r="O718" s="682"/>
      <c r="P718" s="682"/>
      <c r="Q718" s="682"/>
      <c r="R718" s="682"/>
      <c r="S718" s="682"/>
      <c r="T718" s="682"/>
      <c r="U718" s="682"/>
      <c r="V718" s="682"/>
      <c r="W718" s="682"/>
      <c r="X718" s="682"/>
      <c r="Y718" s="682"/>
      <c r="Z718" s="682"/>
      <c r="AA718" s="682"/>
    </row>
    <row r="719" spans="1:27" ht="15">
      <c r="A719" s="682"/>
      <c r="B719" s="683"/>
      <c r="C719" s="684"/>
      <c r="D719" s="684"/>
      <c r="E719" s="684"/>
      <c r="F719" s="683"/>
      <c r="G719" s="867"/>
      <c r="H719" s="868"/>
      <c r="I719" s="682"/>
      <c r="J719" s="682"/>
      <c r="K719" s="682"/>
      <c r="L719" s="682"/>
      <c r="M719" s="682"/>
      <c r="N719" s="682"/>
      <c r="O719" s="682"/>
      <c r="P719" s="682"/>
      <c r="Q719" s="682"/>
      <c r="R719" s="682"/>
      <c r="S719" s="682"/>
      <c r="T719" s="682"/>
      <c r="U719" s="682"/>
      <c r="V719" s="682"/>
      <c r="W719" s="682"/>
      <c r="X719" s="682"/>
      <c r="Y719" s="682"/>
      <c r="Z719" s="682"/>
      <c r="AA719" s="682"/>
    </row>
    <row r="720" spans="1:27" ht="15">
      <c r="A720" s="682"/>
      <c r="B720" s="683"/>
      <c r="C720" s="684"/>
      <c r="D720" s="684"/>
      <c r="E720" s="684"/>
      <c r="F720" s="683"/>
      <c r="G720" s="867"/>
      <c r="H720" s="868"/>
      <c r="I720" s="682"/>
      <c r="J720" s="682"/>
      <c r="K720" s="682"/>
      <c r="L720" s="682"/>
      <c r="M720" s="682"/>
      <c r="N720" s="682"/>
      <c r="O720" s="682"/>
      <c r="P720" s="682"/>
      <c r="Q720" s="682"/>
      <c r="R720" s="682"/>
      <c r="S720" s="682"/>
      <c r="T720" s="682"/>
      <c r="U720" s="682"/>
      <c r="V720" s="682"/>
      <c r="W720" s="682"/>
      <c r="X720" s="682"/>
      <c r="Y720" s="682"/>
      <c r="Z720" s="682"/>
      <c r="AA720" s="682"/>
    </row>
    <row r="721" spans="1:27" ht="15">
      <c r="A721" s="682"/>
      <c r="B721" s="683"/>
      <c r="C721" s="684"/>
      <c r="D721" s="684"/>
      <c r="E721" s="684"/>
      <c r="F721" s="683"/>
      <c r="G721" s="867"/>
      <c r="H721" s="868"/>
      <c r="I721" s="682"/>
      <c r="J721" s="682"/>
      <c r="K721" s="682"/>
      <c r="L721" s="682"/>
      <c r="M721" s="682"/>
      <c r="N721" s="682"/>
      <c r="O721" s="682"/>
      <c r="P721" s="682"/>
      <c r="Q721" s="682"/>
      <c r="R721" s="682"/>
      <c r="S721" s="682"/>
      <c r="T721" s="682"/>
      <c r="U721" s="682"/>
      <c r="V721" s="682"/>
      <c r="W721" s="682"/>
      <c r="X721" s="682"/>
      <c r="Y721" s="682"/>
      <c r="Z721" s="682"/>
      <c r="AA721" s="682"/>
    </row>
    <row r="722" spans="1:27" ht="15">
      <c r="A722" s="682"/>
      <c r="B722" s="683"/>
      <c r="C722" s="684"/>
      <c r="D722" s="684"/>
      <c r="E722" s="684"/>
      <c r="F722" s="683"/>
      <c r="G722" s="867"/>
      <c r="H722" s="868"/>
      <c r="I722" s="682"/>
      <c r="J722" s="682"/>
      <c r="K722" s="682"/>
      <c r="L722" s="682"/>
      <c r="M722" s="682"/>
      <c r="N722" s="682"/>
      <c r="O722" s="682"/>
      <c r="P722" s="682"/>
      <c r="Q722" s="682"/>
      <c r="R722" s="682"/>
      <c r="S722" s="682"/>
      <c r="T722" s="682"/>
      <c r="U722" s="682"/>
      <c r="V722" s="682"/>
      <c r="W722" s="682"/>
      <c r="X722" s="682"/>
      <c r="Y722" s="682"/>
      <c r="Z722" s="682"/>
      <c r="AA722" s="682"/>
    </row>
    <row r="723" spans="1:27" ht="15">
      <c r="A723" s="682"/>
      <c r="B723" s="683"/>
      <c r="C723" s="684"/>
      <c r="D723" s="684"/>
      <c r="E723" s="684"/>
      <c r="F723" s="683"/>
      <c r="G723" s="867"/>
      <c r="H723" s="868"/>
      <c r="I723" s="682"/>
      <c r="J723" s="682"/>
      <c r="K723" s="682"/>
      <c r="L723" s="682"/>
      <c r="M723" s="682"/>
      <c r="N723" s="682"/>
      <c r="O723" s="682"/>
      <c r="P723" s="682"/>
      <c r="Q723" s="682"/>
      <c r="R723" s="682"/>
      <c r="S723" s="682"/>
      <c r="T723" s="682"/>
      <c r="U723" s="682"/>
      <c r="V723" s="682"/>
      <c r="W723" s="682"/>
      <c r="X723" s="682"/>
      <c r="Y723" s="682"/>
      <c r="Z723" s="682"/>
      <c r="AA723" s="682"/>
    </row>
    <row r="724" spans="1:27" ht="15">
      <c r="A724" s="682"/>
      <c r="B724" s="683"/>
      <c r="C724" s="684"/>
      <c r="D724" s="684"/>
      <c r="E724" s="684"/>
      <c r="F724" s="683"/>
      <c r="G724" s="867"/>
      <c r="H724" s="868"/>
      <c r="I724" s="682"/>
      <c r="J724" s="682"/>
      <c r="K724" s="682"/>
      <c r="L724" s="682"/>
      <c r="M724" s="682"/>
      <c r="N724" s="682"/>
      <c r="O724" s="682"/>
      <c r="P724" s="682"/>
      <c r="Q724" s="682"/>
      <c r="R724" s="682"/>
      <c r="S724" s="682"/>
      <c r="T724" s="682"/>
      <c r="U724" s="682"/>
      <c r="V724" s="682"/>
      <c r="W724" s="682"/>
      <c r="X724" s="682"/>
      <c r="Y724" s="682"/>
      <c r="Z724" s="682"/>
      <c r="AA724" s="682"/>
    </row>
    <row r="725" spans="1:27" ht="15">
      <c r="A725" s="682"/>
      <c r="B725" s="683"/>
      <c r="C725" s="684"/>
      <c r="D725" s="684"/>
      <c r="E725" s="684"/>
      <c r="F725" s="683"/>
      <c r="G725" s="867"/>
      <c r="H725" s="868"/>
      <c r="I725" s="682"/>
      <c r="J725" s="682"/>
      <c r="K725" s="682"/>
      <c r="L725" s="682"/>
      <c r="M725" s="682"/>
      <c r="N725" s="682"/>
      <c r="O725" s="682"/>
      <c r="P725" s="682"/>
      <c r="Q725" s="682"/>
      <c r="R725" s="682"/>
      <c r="S725" s="682"/>
      <c r="T725" s="682"/>
      <c r="U725" s="682"/>
      <c r="V725" s="682"/>
      <c r="W725" s="682"/>
      <c r="X725" s="682"/>
      <c r="Y725" s="682"/>
      <c r="Z725" s="682"/>
      <c r="AA725" s="682"/>
    </row>
    <row r="726" spans="1:27" ht="15">
      <c r="A726" s="682"/>
      <c r="B726" s="683"/>
      <c r="C726" s="684"/>
      <c r="D726" s="684"/>
      <c r="E726" s="684"/>
      <c r="F726" s="683"/>
      <c r="G726" s="867"/>
      <c r="H726" s="868"/>
      <c r="I726" s="682"/>
      <c r="J726" s="682"/>
      <c r="K726" s="682"/>
      <c r="L726" s="682"/>
      <c r="M726" s="682"/>
      <c r="N726" s="682"/>
      <c r="O726" s="682"/>
      <c r="P726" s="682"/>
      <c r="Q726" s="682"/>
      <c r="R726" s="682"/>
      <c r="S726" s="682"/>
      <c r="T726" s="682"/>
      <c r="U726" s="682"/>
      <c r="V726" s="682"/>
      <c r="W726" s="682"/>
      <c r="X726" s="682"/>
      <c r="Y726" s="682"/>
      <c r="Z726" s="682"/>
      <c r="AA726" s="682"/>
    </row>
    <row r="727" spans="1:27" ht="15">
      <c r="A727" s="682"/>
      <c r="B727" s="683"/>
      <c r="C727" s="684"/>
      <c r="D727" s="684"/>
      <c r="E727" s="684"/>
      <c r="F727" s="683"/>
      <c r="G727" s="867"/>
      <c r="H727" s="868"/>
      <c r="I727" s="682"/>
      <c r="J727" s="682"/>
      <c r="K727" s="682"/>
      <c r="L727" s="682"/>
      <c r="M727" s="682"/>
      <c r="N727" s="682"/>
      <c r="O727" s="682"/>
      <c r="P727" s="682"/>
      <c r="Q727" s="682"/>
      <c r="R727" s="682"/>
      <c r="S727" s="682"/>
      <c r="T727" s="682"/>
      <c r="U727" s="682"/>
      <c r="V727" s="682"/>
      <c r="W727" s="682"/>
      <c r="X727" s="682"/>
      <c r="Y727" s="682"/>
      <c r="Z727" s="682"/>
      <c r="AA727" s="682"/>
    </row>
    <row r="728" spans="1:27" ht="15">
      <c r="A728" s="682"/>
      <c r="B728" s="683"/>
      <c r="C728" s="684"/>
      <c r="D728" s="684"/>
      <c r="E728" s="684"/>
      <c r="F728" s="683"/>
      <c r="G728" s="867"/>
      <c r="H728" s="868"/>
      <c r="I728" s="682"/>
      <c r="J728" s="682"/>
      <c r="K728" s="682"/>
      <c r="L728" s="682"/>
      <c r="M728" s="682"/>
      <c r="N728" s="682"/>
      <c r="O728" s="682"/>
      <c r="P728" s="682"/>
      <c r="Q728" s="682"/>
      <c r="R728" s="682"/>
      <c r="S728" s="682"/>
      <c r="T728" s="682"/>
      <c r="U728" s="682"/>
      <c r="V728" s="682"/>
      <c r="W728" s="682"/>
      <c r="X728" s="682"/>
      <c r="Y728" s="682"/>
      <c r="Z728" s="682"/>
      <c r="AA728" s="682"/>
    </row>
    <row r="729" spans="1:27" ht="15">
      <c r="A729" s="682"/>
      <c r="B729" s="683"/>
      <c r="C729" s="684"/>
      <c r="D729" s="684"/>
      <c r="E729" s="684"/>
      <c r="F729" s="683"/>
      <c r="G729" s="867"/>
      <c r="H729" s="868"/>
      <c r="I729" s="682"/>
      <c r="J729" s="682"/>
      <c r="K729" s="682"/>
      <c r="L729" s="682"/>
      <c r="M729" s="682"/>
      <c r="N729" s="682"/>
      <c r="O729" s="682"/>
      <c r="P729" s="682"/>
      <c r="Q729" s="682"/>
      <c r="R729" s="682"/>
      <c r="S729" s="682"/>
      <c r="T729" s="682"/>
      <c r="U729" s="682"/>
      <c r="V729" s="682"/>
      <c r="W729" s="682"/>
      <c r="X729" s="682"/>
      <c r="Y729" s="682"/>
      <c r="Z729" s="682"/>
      <c r="AA729" s="682"/>
    </row>
    <row r="730" spans="1:27" ht="15">
      <c r="A730" s="682"/>
      <c r="B730" s="683"/>
      <c r="C730" s="684"/>
      <c r="D730" s="684"/>
      <c r="E730" s="684"/>
      <c r="F730" s="683"/>
      <c r="G730" s="867"/>
      <c r="H730" s="868"/>
      <c r="I730" s="682"/>
      <c r="J730" s="682"/>
      <c r="K730" s="682"/>
      <c r="L730" s="682"/>
      <c r="M730" s="682"/>
      <c r="N730" s="682"/>
      <c r="O730" s="682"/>
      <c r="P730" s="682"/>
      <c r="Q730" s="682"/>
      <c r="R730" s="682"/>
      <c r="S730" s="682"/>
      <c r="T730" s="682"/>
      <c r="U730" s="682"/>
      <c r="V730" s="682"/>
      <c r="W730" s="682"/>
      <c r="X730" s="682"/>
      <c r="Y730" s="682"/>
      <c r="Z730" s="682"/>
      <c r="AA730" s="682"/>
    </row>
    <row r="731" spans="1:27" ht="15">
      <c r="A731" s="682"/>
      <c r="B731" s="683"/>
      <c r="C731" s="684"/>
      <c r="D731" s="684"/>
      <c r="E731" s="684"/>
      <c r="F731" s="683"/>
      <c r="G731" s="867"/>
      <c r="H731" s="868"/>
      <c r="I731" s="682"/>
      <c r="J731" s="682"/>
      <c r="K731" s="682"/>
      <c r="L731" s="682"/>
      <c r="M731" s="682"/>
      <c r="N731" s="682"/>
      <c r="O731" s="682"/>
      <c r="P731" s="682"/>
      <c r="Q731" s="682"/>
      <c r="R731" s="682"/>
      <c r="S731" s="682"/>
      <c r="T731" s="682"/>
      <c r="U731" s="682"/>
      <c r="V731" s="682"/>
      <c r="W731" s="682"/>
      <c r="X731" s="682"/>
      <c r="Y731" s="682"/>
      <c r="Z731" s="682"/>
      <c r="AA731" s="682"/>
    </row>
    <row r="732" spans="1:27" ht="15">
      <c r="A732" s="682"/>
      <c r="B732" s="683"/>
      <c r="C732" s="684"/>
      <c r="D732" s="684"/>
      <c r="E732" s="684"/>
      <c r="F732" s="683"/>
      <c r="G732" s="867"/>
      <c r="H732" s="868"/>
      <c r="I732" s="682"/>
      <c r="J732" s="682"/>
      <c r="K732" s="682"/>
      <c r="L732" s="682"/>
      <c r="M732" s="682"/>
      <c r="N732" s="682"/>
      <c r="O732" s="682"/>
      <c r="P732" s="682"/>
      <c r="Q732" s="682"/>
      <c r="R732" s="682"/>
      <c r="S732" s="682"/>
      <c r="T732" s="682"/>
      <c r="U732" s="682"/>
      <c r="V732" s="682"/>
      <c r="W732" s="682"/>
      <c r="X732" s="682"/>
      <c r="Y732" s="682"/>
      <c r="Z732" s="682"/>
      <c r="AA732" s="682"/>
    </row>
    <row r="733" spans="1:27" ht="15">
      <c r="A733" s="682"/>
      <c r="B733" s="683"/>
      <c r="C733" s="684"/>
      <c r="D733" s="684"/>
      <c r="E733" s="684"/>
      <c r="F733" s="683"/>
      <c r="G733" s="867"/>
      <c r="H733" s="868"/>
      <c r="I733" s="682"/>
      <c r="J733" s="682"/>
      <c r="K733" s="682"/>
      <c r="L733" s="682"/>
      <c r="M733" s="682"/>
      <c r="N733" s="682"/>
      <c r="O733" s="682"/>
      <c r="P733" s="682"/>
      <c r="Q733" s="682"/>
      <c r="R733" s="682"/>
      <c r="S733" s="682"/>
      <c r="T733" s="682"/>
      <c r="U733" s="682"/>
      <c r="V733" s="682"/>
      <c r="W733" s="682"/>
      <c r="X733" s="682"/>
      <c r="Y733" s="682"/>
      <c r="Z733" s="682"/>
      <c r="AA733" s="682"/>
    </row>
    <row r="734" spans="1:27" ht="15">
      <c r="A734" s="682"/>
      <c r="B734" s="683"/>
      <c r="C734" s="684"/>
      <c r="D734" s="684"/>
      <c r="E734" s="684"/>
      <c r="F734" s="683"/>
      <c r="G734" s="867"/>
      <c r="H734" s="868"/>
      <c r="I734" s="682"/>
      <c r="J734" s="682"/>
      <c r="K734" s="682"/>
      <c r="L734" s="682"/>
      <c r="M734" s="682"/>
      <c r="N734" s="682"/>
      <c r="O734" s="682"/>
      <c r="P734" s="682"/>
      <c r="Q734" s="682"/>
      <c r="R734" s="682"/>
      <c r="S734" s="682"/>
      <c r="T734" s="682"/>
      <c r="U734" s="682"/>
      <c r="V734" s="682"/>
      <c r="W734" s="682"/>
      <c r="X734" s="682"/>
      <c r="Y734" s="682"/>
      <c r="Z734" s="682"/>
      <c r="AA734" s="682"/>
    </row>
    <row r="735" spans="1:27" ht="15">
      <c r="A735" s="682"/>
      <c r="B735" s="683"/>
      <c r="C735" s="684"/>
      <c r="D735" s="684"/>
      <c r="E735" s="684"/>
      <c r="F735" s="683"/>
      <c r="G735" s="867"/>
      <c r="H735" s="868"/>
      <c r="I735" s="682"/>
      <c r="J735" s="682"/>
      <c r="K735" s="682"/>
      <c r="L735" s="682"/>
      <c r="M735" s="682"/>
      <c r="N735" s="682"/>
      <c r="O735" s="682"/>
      <c r="P735" s="682"/>
      <c r="Q735" s="682"/>
      <c r="R735" s="682"/>
      <c r="S735" s="682"/>
      <c r="T735" s="682"/>
      <c r="U735" s="682"/>
      <c r="V735" s="682"/>
      <c r="W735" s="682"/>
      <c r="X735" s="682"/>
      <c r="Y735" s="682"/>
      <c r="Z735" s="682"/>
      <c r="AA735" s="682"/>
    </row>
    <row r="736" spans="1:27" ht="15">
      <c r="A736" s="682"/>
      <c r="B736" s="683"/>
      <c r="C736" s="684"/>
      <c r="D736" s="684"/>
      <c r="E736" s="684"/>
      <c r="F736" s="683"/>
      <c r="G736" s="867"/>
      <c r="H736" s="868"/>
      <c r="I736" s="682"/>
      <c r="J736" s="682"/>
      <c r="K736" s="682"/>
      <c r="L736" s="682"/>
      <c r="M736" s="682"/>
      <c r="N736" s="682"/>
      <c r="O736" s="682"/>
      <c r="P736" s="682"/>
      <c r="Q736" s="682"/>
      <c r="R736" s="682"/>
      <c r="S736" s="682"/>
      <c r="T736" s="682"/>
      <c r="U736" s="682"/>
      <c r="V736" s="682"/>
      <c r="W736" s="682"/>
      <c r="X736" s="682"/>
      <c r="Y736" s="682"/>
      <c r="Z736" s="682"/>
      <c r="AA736" s="682"/>
    </row>
    <row r="737" spans="1:27" ht="15">
      <c r="A737" s="682"/>
      <c r="B737" s="683"/>
      <c r="C737" s="684"/>
      <c r="D737" s="684"/>
      <c r="E737" s="684"/>
      <c r="F737" s="683"/>
      <c r="G737" s="867"/>
      <c r="H737" s="868"/>
      <c r="I737" s="682"/>
      <c r="J737" s="682"/>
      <c r="K737" s="682"/>
      <c r="L737" s="682"/>
      <c r="M737" s="682"/>
      <c r="N737" s="682"/>
      <c r="O737" s="682"/>
      <c r="P737" s="682"/>
      <c r="Q737" s="682"/>
      <c r="R737" s="682"/>
      <c r="S737" s="682"/>
      <c r="T737" s="682"/>
      <c r="U737" s="682"/>
      <c r="V737" s="682"/>
      <c r="W737" s="682"/>
      <c r="X737" s="682"/>
      <c r="Y737" s="682"/>
      <c r="Z737" s="682"/>
      <c r="AA737" s="682"/>
    </row>
    <row r="738" spans="1:27" ht="15">
      <c r="A738" s="682"/>
      <c r="B738" s="683"/>
      <c r="C738" s="684"/>
      <c r="D738" s="684"/>
      <c r="E738" s="684"/>
      <c r="F738" s="683"/>
      <c r="G738" s="867"/>
      <c r="H738" s="868"/>
      <c r="I738" s="682"/>
      <c r="J738" s="682"/>
      <c r="K738" s="682"/>
      <c r="L738" s="682"/>
      <c r="M738" s="682"/>
      <c r="N738" s="682"/>
      <c r="O738" s="682"/>
      <c r="P738" s="682"/>
      <c r="Q738" s="682"/>
      <c r="R738" s="682"/>
      <c r="S738" s="682"/>
      <c r="T738" s="682"/>
      <c r="U738" s="682"/>
      <c r="V738" s="682"/>
      <c r="W738" s="682"/>
      <c r="X738" s="682"/>
      <c r="Y738" s="682"/>
      <c r="Z738" s="682"/>
      <c r="AA738" s="682"/>
    </row>
    <row r="739" spans="1:27" ht="15">
      <c r="A739" s="682"/>
      <c r="B739" s="683"/>
      <c r="C739" s="684"/>
      <c r="D739" s="684"/>
      <c r="E739" s="684"/>
      <c r="F739" s="683"/>
      <c r="G739" s="867"/>
      <c r="H739" s="868"/>
      <c r="I739" s="682"/>
      <c r="J739" s="682"/>
      <c r="K739" s="682"/>
      <c r="L739" s="682"/>
      <c r="M739" s="682"/>
      <c r="N739" s="682"/>
      <c r="O739" s="682"/>
      <c r="P739" s="682"/>
      <c r="Q739" s="682"/>
      <c r="R739" s="682"/>
      <c r="S739" s="682"/>
      <c r="T739" s="682"/>
      <c r="U739" s="682"/>
      <c r="V739" s="682"/>
      <c r="W739" s="682"/>
      <c r="X739" s="682"/>
      <c r="Y739" s="682"/>
      <c r="Z739" s="682"/>
      <c r="AA739" s="682"/>
    </row>
    <row r="740" spans="1:27" ht="15">
      <c r="A740" s="682"/>
      <c r="B740" s="683"/>
      <c r="C740" s="684"/>
      <c r="D740" s="684"/>
      <c r="E740" s="684"/>
      <c r="F740" s="683"/>
      <c r="G740" s="867"/>
      <c r="H740" s="868"/>
      <c r="I740" s="682"/>
      <c r="J740" s="682"/>
      <c r="K740" s="682"/>
      <c r="L740" s="682"/>
      <c r="M740" s="682"/>
      <c r="N740" s="682"/>
      <c r="O740" s="682"/>
      <c r="P740" s="682"/>
      <c r="Q740" s="682"/>
      <c r="R740" s="682"/>
      <c r="S740" s="682"/>
      <c r="T740" s="682"/>
      <c r="U740" s="682"/>
      <c r="V740" s="682"/>
      <c r="W740" s="682"/>
      <c r="X740" s="682"/>
      <c r="Y740" s="682"/>
      <c r="Z740" s="682"/>
      <c r="AA740" s="682"/>
    </row>
    <row r="741" spans="1:27" ht="15">
      <c r="A741" s="682"/>
      <c r="B741" s="683"/>
      <c r="C741" s="684"/>
      <c r="D741" s="684"/>
      <c r="E741" s="684"/>
      <c r="F741" s="683"/>
      <c r="G741" s="867"/>
      <c r="H741" s="868"/>
      <c r="I741" s="682"/>
      <c r="J741" s="682"/>
      <c r="K741" s="682"/>
      <c r="L741" s="682"/>
      <c r="M741" s="682"/>
      <c r="N741" s="682"/>
      <c r="O741" s="682"/>
      <c r="P741" s="682"/>
      <c r="Q741" s="682"/>
      <c r="R741" s="682"/>
      <c r="S741" s="682"/>
      <c r="T741" s="682"/>
      <c r="U741" s="682"/>
      <c r="V741" s="682"/>
      <c r="W741" s="682"/>
      <c r="X741" s="682"/>
      <c r="Y741" s="682"/>
      <c r="Z741" s="682"/>
      <c r="AA741" s="682"/>
    </row>
    <row r="742" spans="1:27" ht="15">
      <c r="A742" s="682"/>
      <c r="B742" s="683"/>
      <c r="C742" s="684"/>
      <c r="D742" s="684"/>
      <c r="E742" s="684"/>
      <c r="F742" s="683"/>
      <c r="G742" s="867"/>
      <c r="H742" s="868"/>
      <c r="I742" s="682"/>
      <c r="J742" s="682"/>
      <c r="K742" s="682"/>
      <c r="L742" s="682"/>
      <c r="M742" s="682"/>
      <c r="N742" s="682"/>
      <c r="O742" s="682"/>
      <c r="P742" s="682"/>
      <c r="Q742" s="682"/>
      <c r="R742" s="682"/>
      <c r="S742" s="682"/>
      <c r="T742" s="682"/>
      <c r="U742" s="682"/>
      <c r="V742" s="682"/>
      <c r="W742" s="682"/>
      <c r="X742" s="682"/>
      <c r="Y742" s="682"/>
      <c r="Z742" s="682"/>
      <c r="AA742" s="682"/>
    </row>
    <row r="743" spans="1:27" ht="15">
      <c r="A743" s="682"/>
      <c r="B743" s="683"/>
      <c r="C743" s="684"/>
      <c r="D743" s="684"/>
      <c r="E743" s="684"/>
      <c r="F743" s="683"/>
      <c r="G743" s="867"/>
      <c r="H743" s="868"/>
      <c r="I743" s="682"/>
      <c r="J743" s="682"/>
      <c r="K743" s="682"/>
      <c r="L743" s="682"/>
      <c r="M743" s="682"/>
      <c r="N743" s="682"/>
      <c r="O743" s="682"/>
      <c r="P743" s="682"/>
      <c r="Q743" s="682"/>
      <c r="R743" s="682"/>
      <c r="S743" s="682"/>
      <c r="T743" s="682"/>
      <c r="U743" s="682"/>
      <c r="V743" s="682"/>
      <c r="W743" s="682"/>
      <c r="X743" s="682"/>
      <c r="Y743" s="682"/>
      <c r="Z743" s="682"/>
      <c r="AA743" s="682"/>
    </row>
    <row r="744" spans="1:27" ht="15">
      <c r="A744" s="682"/>
      <c r="B744" s="683"/>
      <c r="C744" s="684"/>
      <c r="D744" s="684"/>
      <c r="E744" s="684"/>
      <c r="F744" s="683"/>
      <c r="G744" s="867"/>
      <c r="H744" s="868"/>
      <c r="I744" s="682"/>
      <c r="J744" s="682"/>
      <c r="K744" s="682"/>
      <c r="L744" s="682"/>
      <c r="M744" s="682"/>
      <c r="N744" s="682"/>
      <c r="O744" s="682"/>
      <c r="P744" s="682"/>
      <c r="Q744" s="682"/>
      <c r="R744" s="682"/>
      <c r="S744" s="682"/>
      <c r="T744" s="682"/>
      <c r="U744" s="682"/>
      <c r="V744" s="682"/>
      <c r="W744" s="682"/>
      <c r="X744" s="682"/>
      <c r="Y744" s="682"/>
      <c r="Z744" s="682"/>
      <c r="AA744" s="682"/>
    </row>
    <row r="745" spans="1:27" ht="15">
      <c r="A745" s="682"/>
      <c r="B745" s="683"/>
      <c r="C745" s="684"/>
      <c r="D745" s="684"/>
      <c r="E745" s="684"/>
      <c r="F745" s="683"/>
      <c r="G745" s="867"/>
      <c r="H745" s="868"/>
      <c r="I745" s="682"/>
      <c r="J745" s="682"/>
      <c r="K745" s="682"/>
      <c r="L745" s="682"/>
      <c r="M745" s="682"/>
      <c r="N745" s="682"/>
      <c r="O745" s="682"/>
      <c r="P745" s="682"/>
      <c r="Q745" s="682"/>
      <c r="R745" s="682"/>
      <c r="S745" s="682"/>
      <c r="T745" s="682"/>
      <c r="U745" s="682"/>
      <c r="V745" s="682"/>
      <c r="W745" s="682"/>
      <c r="X745" s="682"/>
      <c r="Y745" s="682"/>
      <c r="Z745" s="682"/>
      <c r="AA745" s="682"/>
    </row>
    <row r="746" spans="1:27" ht="15">
      <c r="A746" s="682"/>
      <c r="B746" s="683"/>
      <c r="C746" s="684"/>
      <c r="D746" s="684"/>
      <c r="E746" s="684"/>
      <c r="F746" s="683"/>
      <c r="G746" s="867"/>
      <c r="H746" s="868"/>
      <c r="I746" s="682"/>
      <c r="J746" s="682"/>
      <c r="K746" s="682"/>
      <c r="L746" s="682"/>
      <c r="M746" s="682"/>
      <c r="N746" s="682"/>
      <c r="O746" s="682"/>
      <c r="P746" s="682"/>
      <c r="Q746" s="682"/>
      <c r="R746" s="682"/>
      <c r="S746" s="682"/>
      <c r="T746" s="682"/>
      <c r="U746" s="682"/>
      <c r="V746" s="682"/>
      <c r="W746" s="682"/>
      <c r="X746" s="682"/>
      <c r="Y746" s="682"/>
      <c r="Z746" s="682"/>
      <c r="AA746" s="682"/>
    </row>
    <row r="747" spans="1:27" ht="15">
      <c r="A747" s="682"/>
      <c r="B747" s="683"/>
      <c r="C747" s="684"/>
      <c r="D747" s="684"/>
      <c r="E747" s="684"/>
      <c r="F747" s="683"/>
      <c r="G747" s="867"/>
      <c r="H747" s="868"/>
      <c r="I747" s="682"/>
      <c r="J747" s="682"/>
      <c r="K747" s="682"/>
      <c r="L747" s="682"/>
      <c r="M747" s="682"/>
      <c r="N747" s="682"/>
      <c r="O747" s="682"/>
      <c r="P747" s="682"/>
      <c r="Q747" s="682"/>
      <c r="R747" s="682"/>
      <c r="S747" s="682"/>
      <c r="T747" s="682"/>
      <c r="U747" s="682"/>
      <c r="V747" s="682"/>
      <c r="W747" s="682"/>
      <c r="X747" s="682"/>
      <c r="Y747" s="682"/>
      <c r="Z747" s="682"/>
      <c r="AA747" s="682"/>
    </row>
    <row r="748" spans="1:27" ht="15">
      <c r="A748" s="682"/>
      <c r="B748" s="683"/>
      <c r="C748" s="684"/>
      <c r="D748" s="684"/>
      <c r="E748" s="684"/>
      <c r="F748" s="683"/>
      <c r="G748" s="867"/>
      <c r="H748" s="868"/>
      <c r="I748" s="682"/>
      <c r="J748" s="682"/>
      <c r="K748" s="682"/>
      <c r="L748" s="682"/>
      <c r="M748" s="682"/>
      <c r="N748" s="682"/>
      <c r="O748" s="682"/>
      <c r="P748" s="682"/>
      <c r="Q748" s="682"/>
      <c r="R748" s="682"/>
      <c r="S748" s="682"/>
      <c r="T748" s="682"/>
      <c r="U748" s="682"/>
      <c r="V748" s="682"/>
      <c r="W748" s="682"/>
      <c r="X748" s="682"/>
      <c r="Y748" s="682"/>
      <c r="Z748" s="682"/>
      <c r="AA748" s="682"/>
    </row>
    <row r="749" spans="1:27" ht="15">
      <c r="A749" s="682"/>
      <c r="B749" s="683"/>
      <c r="C749" s="684"/>
      <c r="D749" s="684"/>
      <c r="E749" s="684"/>
      <c r="F749" s="683"/>
      <c r="G749" s="867"/>
      <c r="H749" s="868"/>
      <c r="I749" s="682"/>
      <c r="J749" s="682"/>
      <c r="K749" s="682"/>
      <c r="L749" s="682"/>
      <c r="M749" s="682"/>
      <c r="N749" s="682"/>
      <c r="O749" s="682"/>
      <c r="P749" s="682"/>
      <c r="Q749" s="682"/>
      <c r="R749" s="682"/>
      <c r="S749" s="682"/>
      <c r="T749" s="682"/>
      <c r="U749" s="682"/>
      <c r="V749" s="682"/>
      <c r="W749" s="682"/>
      <c r="X749" s="682"/>
      <c r="Y749" s="682"/>
      <c r="Z749" s="682"/>
      <c r="AA749" s="682"/>
    </row>
    <row r="750" spans="1:27" ht="15">
      <c r="A750" s="682"/>
      <c r="B750" s="683"/>
      <c r="C750" s="684"/>
      <c r="D750" s="684"/>
      <c r="E750" s="684"/>
      <c r="F750" s="683"/>
      <c r="G750" s="867"/>
      <c r="H750" s="868"/>
      <c r="I750" s="682"/>
      <c r="J750" s="682"/>
      <c r="K750" s="682"/>
      <c r="L750" s="682"/>
      <c r="M750" s="682"/>
      <c r="N750" s="682"/>
      <c r="O750" s="682"/>
      <c r="P750" s="682"/>
      <c r="Q750" s="682"/>
      <c r="R750" s="682"/>
      <c r="S750" s="682"/>
      <c r="T750" s="682"/>
      <c r="U750" s="682"/>
      <c r="V750" s="682"/>
      <c r="W750" s="682"/>
      <c r="X750" s="682"/>
      <c r="Y750" s="682"/>
      <c r="Z750" s="682"/>
      <c r="AA750" s="682"/>
    </row>
    <row r="751" spans="1:27" ht="15">
      <c r="A751" s="682"/>
      <c r="B751" s="683"/>
      <c r="C751" s="684"/>
      <c r="D751" s="684"/>
      <c r="E751" s="684"/>
      <c r="F751" s="683"/>
      <c r="G751" s="867"/>
      <c r="H751" s="868"/>
      <c r="I751" s="682"/>
      <c r="J751" s="682"/>
      <c r="K751" s="682"/>
      <c r="L751" s="682"/>
      <c r="M751" s="682"/>
      <c r="N751" s="682"/>
      <c r="O751" s="682"/>
      <c r="P751" s="682"/>
      <c r="Q751" s="682"/>
      <c r="R751" s="682"/>
      <c r="S751" s="682"/>
      <c r="T751" s="682"/>
      <c r="U751" s="682"/>
      <c r="V751" s="682"/>
      <c r="W751" s="682"/>
      <c r="X751" s="682"/>
      <c r="Y751" s="682"/>
      <c r="Z751" s="682"/>
      <c r="AA751" s="682"/>
    </row>
    <row r="752" spans="1:27" ht="15">
      <c r="A752" s="682"/>
      <c r="B752" s="683"/>
      <c r="C752" s="684"/>
      <c r="D752" s="684"/>
      <c r="E752" s="684"/>
      <c r="F752" s="683"/>
      <c r="G752" s="867"/>
      <c r="H752" s="868"/>
      <c r="I752" s="682"/>
      <c r="J752" s="682"/>
      <c r="K752" s="682"/>
      <c r="L752" s="682"/>
      <c r="M752" s="682"/>
      <c r="N752" s="682"/>
      <c r="O752" s="682"/>
      <c r="P752" s="682"/>
      <c r="Q752" s="682"/>
      <c r="R752" s="682"/>
      <c r="S752" s="682"/>
      <c r="T752" s="682"/>
      <c r="U752" s="682"/>
      <c r="V752" s="682"/>
      <c r="W752" s="682"/>
      <c r="X752" s="682"/>
      <c r="Y752" s="682"/>
      <c r="Z752" s="682"/>
      <c r="AA752" s="682"/>
    </row>
    <row r="753" spans="1:27" ht="15">
      <c r="A753" s="682"/>
      <c r="B753" s="683"/>
      <c r="C753" s="684"/>
      <c r="D753" s="684"/>
      <c r="E753" s="684"/>
      <c r="F753" s="683"/>
      <c r="G753" s="867"/>
      <c r="H753" s="868"/>
      <c r="I753" s="682"/>
      <c r="J753" s="682"/>
      <c r="K753" s="682"/>
      <c r="L753" s="682"/>
      <c r="M753" s="682"/>
      <c r="N753" s="682"/>
      <c r="O753" s="682"/>
      <c r="P753" s="682"/>
      <c r="Q753" s="682"/>
      <c r="R753" s="682"/>
      <c r="S753" s="682"/>
      <c r="T753" s="682"/>
      <c r="U753" s="682"/>
      <c r="V753" s="682"/>
      <c r="W753" s="682"/>
      <c r="X753" s="682"/>
      <c r="Y753" s="682"/>
      <c r="Z753" s="682"/>
      <c r="AA753" s="682"/>
    </row>
    <row r="754" spans="1:27" ht="15">
      <c r="A754" s="682"/>
      <c r="B754" s="683"/>
      <c r="C754" s="684"/>
      <c r="D754" s="684"/>
      <c r="E754" s="684"/>
      <c r="F754" s="683"/>
      <c r="G754" s="867"/>
      <c r="H754" s="868"/>
      <c r="I754" s="682"/>
      <c r="J754" s="682"/>
      <c r="K754" s="682"/>
      <c r="L754" s="682"/>
      <c r="M754" s="682"/>
      <c r="N754" s="682"/>
      <c r="O754" s="682"/>
      <c r="P754" s="682"/>
      <c r="Q754" s="682"/>
      <c r="R754" s="682"/>
      <c r="S754" s="682"/>
      <c r="T754" s="682"/>
      <c r="U754" s="682"/>
      <c r="V754" s="682"/>
      <c r="W754" s="682"/>
      <c r="X754" s="682"/>
      <c r="Y754" s="682"/>
      <c r="Z754" s="682"/>
      <c r="AA754" s="682"/>
    </row>
    <row r="755" spans="1:27" ht="15">
      <c r="A755" s="682"/>
      <c r="B755" s="683"/>
      <c r="C755" s="684"/>
      <c r="D755" s="684"/>
      <c r="E755" s="684"/>
      <c r="F755" s="683"/>
      <c r="G755" s="867"/>
      <c r="H755" s="868"/>
      <c r="I755" s="682"/>
      <c r="J755" s="682"/>
      <c r="K755" s="682"/>
      <c r="L755" s="682"/>
      <c r="M755" s="682"/>
      <c r="N755" s="682"/>
      <c r="O755" s="682"/>
      <c r="P755" s="682"/>
      <c r="Q755" s="682"/>
      <c r="R755" s="682"/>
      <c r="S755" s="682"/>
      <c r="T755" s="682"/>
      <c r="U755" s="682"/>
      <c r="V755" s="682"/>
      <c r="W755" s="682"/>
      <c r="X755" s="682"/>
      <c r="Y755" s="682"/>
      <c r="Z755" s="682"/>
      <c r="AA755" s="682"/>
    </row>
    <row r="756" spans="1:27" ht="15">
      <c r="A756" s="682"/>
      <c r="B756" s="683"/>
      <c r="C756" s="684"/>
      <c r="D756" s="684"/>
      <c r="E756" s="684"/>
      <c r="F756" s="683"/>
      <c r="G756" s="867"/>
      <c r="H756" s="868"/>
      <c r="I756" s="682"/>
      <c r="J756" s="682"/>
      <c r="K756" s="682"/>
      <c r="L756" s="682"/>
      <c r="M756" s="682"/>
      <c r="N756" s="682"/>
      <c r="O756" s="682"/>
      <c r="P756" s="682"/>
      <c r="Q756" s="682"/>
      <c r="R756" s="682"/>
      <c r="S756" s="682"/>
      <c r="T756" s="682"/>
      <c r="U756" s="682"/>
      <c r="V756" s="682"/>
      <c r="W756" s="682"/>
      <c r="X756" s="682"/>
      <c r="Y756" s="682"/>
      <c r="Z756" s="682"/>
      <c r="AA756" s="682"/>
    </row>
    <row r="757" spans="1:27" ht="15">
      <c r="A757" s="682"/>
      <c r="B757" s="683"/>
      <c r="C757" s="684"/>
      <c r="D757" s="684"/>
      <c r="E757" s="684"/>
      <c r="F757" s="683"/>
      <c r="G757" s="867"/>
      <c r="H757" s="868"/>
      <c r="I757" s="682"/>
      <c r="J757" s="682"/>
      <c r="K757" s="682"/>
      <c r="L757" s="682"/>
      <c r="M757" s="682"/>
      <c r="N757" s="682"/>
      <c r="O757" s="682"/>
      <c r="P757" s="682"/>
      <c r="Q757" s="682"/>
      <c r="R757" s="682"/>
      <c r="S757" s="682"/>
      <c r="T757" s="682"/>
      <c r="U757" s="682"/>
      <c r="V757" s="682"/>
      <c r="W757" s="682"/>
      <c r="X757" s="682"/>
      <c r="Y757" s="682"/>
      <c r="Z757" s="682"/>
      <c r="AA757" s="682"/>
    </row>
    <row r="758" spans="1:27" ht="15">
      <c r="A758" s="682"/>
      <c r="B758" s="683"/>
      <c r="C758" s="684"/>
      <c r="D758" s="684"/>
      <c r="E758" s="684"/>
      <c r="F758" s="683"/>
      <c r="G758" s="867"/>
      <c r="H758" s="868"/>
      <c r="I758" s="682"/>
      <c r="J758" s="682"/>
      <c r="K758" s="682"/>
      <c r="L758" s="682"/>
      <c r="M758" s="682"/>
      <c r="N758" s="682"/>
      <c r="O758" s="682"/>
      <c r="P758" s="682"/>
      <c r="Q758" s="682"/>
      <c r="R758" s="682"/>
      <c r="S758" s="682"/>
      <c r="T758" s="682"/>
      <c r="U758" s="682"/>
      <c r="V758" s="682"/>
      <c r="W758" s="682"/>
      <c r="X758" s="682"/>
      <c r="Y758" s="682"/>
      <c r="Z758" s="682"/>
      <c r="AA758" s="682"/>
    </row>
    <row r="759" spans="1:27" ht="15">
      <c r="A759" s="682"/>
      <c r="B759" s="683"/>
      <c r="C759" s="684"/>
      <c r="D759" s="684"/>
      <c r="E759" s="684"/>
      <c r="F759" s="683"/>
      <c r="G759" s="867"/>
      <c r="H759" s="868"/>
      <c r="I759" s="682"/>
      <c r="J759" s="682"/>
      <c r="K759" s="682"/>
      <c r="L759" s="682"/>
      <c r="M759" s="682"/>
      <c r="N759" s="682"/>
      <c r="O759" s="682"/>
      <c r="P759" s="682"/>
      <c r="Q759" s="682"/>
      <c r="R759" s="682"/>
      <c r="S759" s="682"/>
      <c r="T759" s="682"/>
      <c r="U759" s="682"/>
      <c r="V759" s="682"/>
      <c r="W759" s="682"/>
      <c r="X759" s="682"/>
      <c r="Y759" s="682"/>
      <c r="Z759" s="682"/>
      <c r="AA759" s="682"/>
    </row>
    <row r="760" spans="1:27" ht="15">
      <c r="A760" s="682"/>
      <c r="B760" s="683"/>
      <c r="C760" s="684"/>
      <c r="D760" s="684"/>
      <c r="E760" s="684"/>
      <c r="F760" s="683"/>
      <c r="G760" s="867"/>
      <c r="H760" s="868"/>
      <c r="I760" s="682"/>
      <c r="J760" s="682"/>
      <c r="K760" s="682"/>
      <c r="L760" s="682"/>
      <c r="M760" s="682"/>
      <c r="N760" s="682"/>
      <c r="O760" s="682"/>
      <c r="P760" s="682"/>
      <c r="Q760" s="682"/>
      <c r="R760" s="682"/>
      <c r="S760" s="682"/>
      <c r="T760" s="682"/>
      <c r="U760" s="682"/>
      <c r="V760" s="682"/>
      <c r="W760" s="682"/>
      <c r="X760" s="682"/>
      <c r="Y760" s="682"/>
      <c r="Z760" s="682"/>
      <c r="AA760" s="682"/>
    </row>
    <row r="761" spans="1:27" ht="15">
      <c r="A761" s="682"/>
      <c r="B761" s="683"/>
      <c r="C761" s="684"/>
      <c r="D761" s="684"/>
      <c r="E761" s="684"/>
      <c r="F761" s="683"/>
      <c r="G761" s="867"/>
      <c r="H761" s="868"/>
      <c r="I761" s="682"/>
      <c r="J761" s="682"/>
      <c r="K761" s="682"/>
      <c r="L761" s="682"/>
      <c r="M761" s="682"/>
      <c r="N761" s="682"/>
      <c r="O761" s="682"/>
      <c r="P761" s="682"/>
      <c r="Q761" s="682"/>
      <c r="R761" s="682"/>
      <c r="S761" s="682"/>
      <c r="T761" s="682"/>
      <c r="U761" s="682"/>
      <c r="V761" s="682"/>
      <c r="W761" s="682"/>
      <c r="X761" s="682"/>
      <c r="Y761" s="682"/>
      <c r="Z761" s="682"/>
      <c r="AA761" s="682"/>
    </row>
    <row r="762" spans="1:27" ht="15">
      <c r="A762" s="682"/>
      <c r="B762" s="683"/>
      <c r="C762" s="684"/>
      <c r="D762" s="684"/>
      <c r="E762" s="684"/>
      <c r="F762" s="683"/>
      <c r="G762" s="867"/>
      <c r="H762" s="868"/>
      <c r="I762" s="682"/>
      <c r="J762" s="682"/>
      <c r="K762" s="682"/>
      <c r="L762" s="682"/>
      <c r="M762" s="682"/>
      <c r="N762" s="682"/>
      <c r="O762" s="682"/>
      <c r="P762" s="682"/>
      <c r="Q762" s="682"/>
      <c r="R762" s="682"/>
      <c r="S762" s="682"/>
      <c r="T762" s="682"/>
      <c r="U762" s="682"/>
      <c r="V762" s="682"/>
      <c r="W762" s="682"/>
      <c r="X762" s="682"/>
      <c r="Y762" s="682"/>
      <c r="Z762" s="682"/>
      <c r="AA762" s="682"/>
    </row>
    <row r="763" spans="1:27" ht="15">
      <c r="A763" s="682"/>
      <c r="B763" s="683"/>
      <c r="C763" s="684"/>
      <c r="D763" s="684"/>
      <c r="E763" s="684"/>
      <c r="F763" s="683"/>
      <c r="G763" s="867"/>
      <c r="H763" s="868"/>
      <c r="I763" s="682"/>
      <c r="J763" s="682"/>
      <c r="K763" s="682"/>
      <c r="L763" s="682"/>
      <c r="M763" s="682"/>
      <c r="N763" s="682"/>
      <c r="O763" s="682"/>
      <c r="P763" s="682"/>
      <c r="Q763" s="682"/>
      <c r="R763" s="682"/>
      <c r="S763" s="682"/>
      <c r="T763" s="682"/>
      <c r="U763" s="682"/>
      <c r="V763" s="682"/>
      <c r="W763" s="682"/>
      <c r="X763" s="682"/>
      <c r="Y763" s="682"/>
      <c r="Z763" s="682"/>
      <c r="AA763" s="682"/>
    </row>
    <row r="764" spans="1:27" ht="15">
      <c r="A764" s="682"/>
      <c r="B764" s="683"/>
      <c r="C764" s="684"/>
      <c r="D764" s="684"/>
      <c r="E764" s="684"/>
      <c r="F764" s="683"/>
      <c r="G764" s="867"/>
      <c r="H764" s="868"/>
      <c r="I764" s="682"/>
      <c r="J764" s="682"/>
      <c r="K764" s="682"/>
      <c r="L764" s="682"/>
      <c r="M764" s="682"/>
      <c r="N764" s="682"/>
      <c r="O764" s="682"/>
      <c r="P764" s="682"/>
      <c r="Q764" s="682"/>
      <c r="R764" s="682"/>
      <c r="S764" s="682"/>
      <c r="T764" s="682"/>
      <c r="U764" s="682"/>
      <c r="V764" s="682"/>
      <c r="W764" s="682"/>
      <c r="X764" s="682"/>
      <c r="Y764" s="682"/>
      <c r="Z764" s="682"/>
      <c r="AA764" s="682"/>
    </row>
    <row r="765" spans="1:27" ht="15">
      <c r="A765" s="682"/>
      <c r="B765" s="683"/>
      <c r="C765" s="684"/>
      <c r="D765" s="684"/>
      <c r="E765" s="684"/>
      <c r="F765" s="683"/>
      <c r="G765" s="867"/>
      <c r="H765" s="868"/>
      <c r="I765" s="682"/>
      <c r="J765" s="682"/>
      <c r="K765" s="682"/>
      <c r="L765" s="682"/>
      <c r="M765" s="682"/>
      <c r="N765" s="682"/>
      <c r="O765" s="682"/>
      <c r="P765" s="682"/>
      <c r="Q765" s="682"/>
      <c r="R765" s="682"/>
      <c r="S765" s="682"/>
      <c r="T765" s="682"/>
      <c r="U765" s="682"/>
      <c r="V765" s="682"/>
      <c r="W765" s="682"/>
      <c r="X765" s="682"/>
      <c r="Y765" s="682"/>
      <c r="Z765" s="682"/>
      <c r="AA765" s="682"/>
    </row>
    <row r="766" spans="1:27" ht="15">
      <c r="A766" s="682"/>
      <c r="B766" s="683"/>
      <c r="C766" s="684"/>
      <c r="D766" s="684"/>
      <c r="E766" s="684"/>
      <c r="F766" s="683"/>
      <c r="G766" s="867"/>
      <c r="H766" s="868"/>
      <c r="I766" s="682"/>
      <c r="J766" s="682"/>
      <c r="K766" s="682"/>
      <c r="L766" s="682"/>
      <c r="M766" s="682"/>
      <c r="N766" s="682"/>
      <c r="O766" s="682"/>
      <c r="P766" s="682"/>
      <c r="Q766" s="682"/>
      <c r="R766" s="682"/>
      <c r="S766" s="682"/>
      <c r="T766" s="682"/>
      <c r="U766" s="682"/>
      <c r="V766" s="682"/>
      <c r="W766" s="682"/>
      <c r="X766" s="682"/>
      <c r="Y766" s="682"/>
      <c r="Z766" s="682"/>
      <c r="AA766" s="682"/>
    </row>
    <row r="767" spans="1:27" ht="15">
      <c r="A767" s="682"/>
      <c r="B767" s="683"/>
      <c r="C767" s="684"/>
      <c r="D767" s="684"/>
      <c r="E767" s="684"/>
      <c r="F767" s="683"/>
      <c r="G767" s="867"/>
      <c r="H767" s="868"/>
      <c r="I767" s="682"/>
      <c r="J767" s="682"/>
      <c r="K767" s="682"/>
      <c r="L767" s="682"/>
      <c r="M767" s="682"/>
      <c r="N767" s="682"/>
      <c r="O767" s="682"/>
      <c r="P767" s="682"/>
      <c r="Q767" s="682"/>
      <c r="R767" s="682"/>
      <c r="S767" s="682"/>
      <c r="T767" s="682"/>
      <c r="U767" s="682"/>
      <c r="V767" s="682"/>
      <c r="W767" s="682"/>
      <c r="X767" s="682"/>
      <c r="Y767" s="682"/>
      <c r="Z767" s="682"/>
      <c r="AA767" s="682"/>
    </row>
    <row r="768" spans="1:27" ht="15">
      <c r="A768" s="682"/>
      <c r="B768" s="683"/>
      <c r="C768" s="684"/>
      <c r="D768" s="684"/>
      <c r="E768" s="684"/>
      <c r="F768" s="683"/>
      <c r="G768" s="867"/>
      <c r="H768" s="868"/>
      <c r="I768" s="682"/>
      <c r="J768" s="682"/>
      <c r="K768" s="682"/>
      <c r="L768" s="682"/>
      <c r="M768" s="682"/>
      <c r="N768" s="682"/>
      <c r="O768" s="682"/>
      <c r="P768" s="682"/>
      <c r="Q768" s="682"/>
      <c r="R768" s="682"/>
      <c r="S768" s="682"/>
      <c r="T768" s="682"/>
      <c r="U768" s="682"/>
      <c r="V768" s="682"/>
      <c r="W768" s="682"/>
      <c r="X768" s="682"/>
      <c r="Y768" s="682"/>
      <c r="Z768" s="682"/>
      <c r="AA768" s="682"/>
    </row>
    <row r="769" spans="1:27" ht="15">
      <c r="A769" s="682"/>
      <c r="B769" s="683"/>
      <c r="C769" s="684"/>
      <c r="D769" s="684"/>
      <c r="E769" s="684"/>
      <c r="F769" s="683"/>
      <c r="G769" s="867"/>
      <c r="H769" s="868"/>
      <c r="I769" s="682"/>
      <c r="J769" s="682"/>
      <c r="K769" s="682"/>
      <c r="L769" s="682"/>
      <c r="M769" s="682"/>
      <c r="N769" s="682"/>
      <c r="O769" s="682"/>
      <c r="P769" s="682"/>
      <c r="Q769" s="682"/>
      <c r="R769" s="682"/>
      <c r="S769" s="682"/>
      <c r="T769" s="682"/>
      <c r="U769" s="682"/>
      <c r="V769" s="682"/>
      <c r="W769" s="682"/>
      <c r="X769" s="682"/>
      <c r="Y769" s="682"/>
      <c r="Z769" s="682"/>
      <c r="AA769" s="682"/>
    </row>
    <row r="770" spans="1:27" ht="15">
      <c r="A770" s="682"/>
      <c r="B770" s="683"/>
      <c r="C770" s="684"/>
      <c r="D770" s="684"/>
      <c r="E770" s="684"/>
      <c r="F770" s="683"/>
      <c r="G770" s="867"/>
      <c r="H770" s="868"/>
      <c r="I770" s="682"/>
      <c r="J770" s="682"/>
      <c r="K770" s="682"/>
      <c r="L770" s="682"/>
      <c r="M770" s="682"/>
      <c r="N770" s="682"/>
      <c r="O770" s="682"/>
      <c r="P770" s="682"/>
      <c r="Q770" s="682"/>
      <c r="R770" s="682"/>
      <c r="S770" s="682"/>
      <c r="T770" s="682"/>
      <c r="U770" s="682"/>
      <c r="V770" s="682"/>
      <c r="W770" s="682"/>
      <c r="X770" s="682"/>
      <c r="Y770" s="682"/>
      <c r="Z770" s="682"/>
      <c r="AA770" s="682"/>
    </row>
    <row r="771" spans="1:27" ht="15">
      <c r="A771" s="682"/>
      <c r="B771" s="683"/>
      <c r="C771" s="684"/>
      <c r="D771" s="684"/>
      <c r="E771" s="684"/>
      <c r="F771" s="683"/>
      <c r="G771" s="867"/>
      <c r="H771" s="868"/>
      <c r="I771" s="682"/>
      <c r="J771" s="682"/>
      <c r="K771" s="682"/>
      <c r="L771" s="682"/>
      <c r="M771" s="682"/>
      <c r="N771" s="682"/>
      <c r="O771" s="682"/>
      <c r="P771" s="682"/>
      <c r="Q771" s="682"/>
      <c r="R771" s="682"/>
      <c r="S771" s="682"/>
      <c r="T771" s="682"/>
      <c r="U771" s="682"/>
      <c r="V771" s="682"/>
      <c r="W771" s="682"/>
      <c r="X771" s="682"/>
      <c r="Y771" s="682"/>
      <c r="Z771" s="682"/>
      <c r="AA771" s="682"/>
    </row>
    <row r="772" spans="1:27" ht="15">
      <c r="A772" s="682"/>
      <c r="B772" s="683"/>
      <c r="C772" s="684"/>
      <c r="D772" s="684"/>
      <c r="E772" s="684"/>
      <c r="F772" s="683"/>
      <c r="G772" s="867"/>
      <c r="H772" s="868"/>
      <c r="I772" s="682"/>
      <c r="J772" s="682"/>
      <c r="K772" s="682"/>
      <c r="L772" s="682"/>
      <c r="M772" s="682"/>
      <c r="N772" s="682"/>
      <c r="O772" s="682"/>
      <c r="P772" s="682"/>
      <c r="Q772" s="682"/>
      <c r="R772" s="682"/>
      <c r="S772" s="682"/>
      <c r="T772" s="682"/>
      <c r="U772" s="682"/>
      <c r="V772" s="682"/>
      <c r="W772" s="682"/>
      <c r="X772" s="682"/>
      <c r="Y772" s="682"/>
      <c r="Z772" s="682"/>
      <c r="AA772" s="682"/>
    </row>
    <row r="773" spans="1:27" ht="15">
      <c r="A773" s="682"/>
      <c r="B773" s="683"/>
      <c r="C773" s="684"/>
      <c r="D773" s="684"/>
      <c r="E773" s="684"/>
      <c r="F773" s="683"/>
      <c r="G773" s="867"/>
      <c r="H773" s="868"/>
      <c r="I773" s="682"/>
      <c r="J773" s="682"/>
      <c r="K773" s="682"/>
      <c r="L773" s="682"/>
      <c r="M773" s="682"/>
      <c r="N773" s="682"/>
      <c r="O773" s="682"/>
      <c r="P773" s="682"/>
      <c r="Q773" s="682"/>
      <c r="R773" s="682"/>
      <c r="S773" s="682"/>
      <c r="T773" s="682"/>
      <c r="U773" s="682"/>
      <c r="V773" s="682"/>
      <c r="W773" s="682"/>
      <c r="X773" s="682"/>
      <c r="Y773" s="682"/>
      <c r="Z773" s="682"/>
      <c r="AA773" s="682"/>
    </row>
    <row r="774" spans="1:27" ht="15">
      <c r="A774" s="682"/>
      <c r="B774" s="683"/>
      <c r="C774" s="684"/>
      <c r="D774" s="684"/>
      <c r="E774" s="684"/>
      <c r="F774" s="683"/>
      <c r="G774" s="867"/>
      <c r="H774" s="868"/>
      <c r="I774" s="682"/>
      <c r="J774" s="682"/>
      <c r="K774" s="682"/>
      <c r="L774" s="682"/>
      <c r="M774" s="682"/>
      <c r="N774" s="682"/>
      <c r="O774" s="682"/>
      <c r="P774" s="682"/>
      <c r="Q774" s="682"/>
      <c r="R774" s="682"/>
      <c r="S774" s="682"/>
      <c r="T774" s="682"/>
      <c r="U774" s="682"/>
      <c r="V774" s="682"/>
      <c r="W774" s="682"/>
      <c r="X774" s="682"/>
      <c r="Y774" s="682"/>
      <c r="Z774" s="682"/>
      <c r="AA774" s="682"/>
    </row>
    <row r="775" spans="1:27" ht="15">
      <c r="A775" s="682"/>
      <c r="B775" s="683"/>
      <c r="C775" s="684"/>
      <c r="D775" s="684"/>
      <c r="E775" s="684"/>
      <c r="F775" s="683"/>
      <c r="G775" s="867"/>
      <c r="H775" s="868"/>
      <c r="I775" s="682"/>
      <c r="J775" s="682"/>
      <c r="K775" s="682"/>
      <c r="L775" s="682"/>
      <c r="M775" s="682"/>
      <c r="N775" s="682"/>
      <c r="O775" s="682"/>
      <c r="P775" s="682"/>
      <c r="Q775" s="682"/>
      <c r="R775" s="682"/>
      <c r="S775" s="682"/>
      <c r="T775" s="682"/>
      <c r="U775" s="682"/>
      <c r="V775" s="682"/>
      <c r="W775" s="682"/>
      <c r="X775" s="682"/>
      <c r="Y775" s="682"/>
      <c r="Z775" s="682"/>
      <c r="AA775" s="682"/>
    </row>
    <row r="776" spans="1:27" ht="15">
      <c r="A776" s="682"/>
      <c r="B776" s="683"/>
      <c r="C776" s="684"/>
      <c r="D776" s="684"/>
      <c r="E776" s="684"/>
      <c r="F776" s="683"/>
      <c r="G776" s="867"/>
      <c r="H776" s="868"/>
      <c r="I776" s="682"/>
      <c r="J776" s="682"/>
      <c r="K776" s="682"/>
      <c r="L776" s="682"/>
      <c r="M776" s="682"/>
      <c r="N776" s="682"/>
      <c r="O776" s="682"/>
      <c r="P776" s="682"/>
      <c r="Q776" s="682"/>
      <c r="R776" s="682"/>
      <c r="S776" s="682"/>
      <c r="T776" s="682"/>
      <c r="U776" s="682"/>
      <c r="V776" s="682"/>
      <c r="W776" s="682"/>
      <c r="X776" s="682"/>
      <c r="Y776" s="682"/>
      <c r="Z776" s="682"/>
      <c r="AA776" s="682"/>
    </row>
    <row r="777" spans="1:27" ht="15">
      <c r="A777" s="682"/>
      <c r="B777" s="683"/>
      <c r="C777" s="684"/>
      <c r="D777" s="684"/>
      <c r="E777" s="684"/>
      <c r="F777" s="683"/>
      <c r="G777" s="867"/>
      <c r="H777" s="868"/>
      <c r="I777" s="682"/>
      <c r="J777" s="682"/>
      <c r="K777" s="682"/>
      <c r="L777" s="682"/>
      <c r="M777" s="682"/>
      <c r="N777" s="682"/>
      <c r="O777" s="682"/>
      <c r="P777" s="682"/>
      <c r="Q777" s="682"/>
      <c r="R777" s="682"/>
      <c r="S777" s="682"/>
      <c r="T777" s="682"/>
      <c r="U777" s="682"/>
      <c r="V777" s="682"/>
      <c r="W777" s="682"/>
      <c r="X777" s="682"/>
      <c r="Y777" s="682"/>
      <c r="Z777" s="682"/>
      <c r="AA777" s="682"/>
    </row>
    <row r="778" spans="1:27" ht="15">
      <c r="A778" s="682"/>
      <c r="B778" s="683"/>
      <c r="C778" s="684"/>
      <c r="D778" s="684"/>
      <c r="E778" s="684"/>
      <c r="F778" s="683"/>
      <c r="G778" s="867"/>
      <c r="H778" s="868"/>
      <c r="I778" s="682"/>
      <c r="J778" s="682"/>
      <c r="K778" s="682"/>
      <c r="L778" s="682"/>
      <c r="M778" s="682"/>
      <c r="N778" s="682"/>
      <c r="O778" s="682"/>
      <c r="P778" s="682"/>
      <c r="Q778" s="682"/>
      <c r="R778" s="682"/>
      <c r="S778" s="682"/>
      <c r="T778" s="682"/>
      <c r="U778" s="682"/>
      <c r="V778" s="682"/>
      <c r="W778" s="682"/>
      <c r="X778" s="682"/>
      <c r="Y778" s="682"/>
      <c r="Z778" s="682"/>
      <c r="AA778" s="682"/>
    </row>
    <row r="779" spans="1:27" ht="15">
      <c r="A779" s="682"/>
      <c r="B779" s="683"/>
      <c r="C779" s="684"/>
      <c r="D779" s="684"/>
      <c r="E779" s="684"/>
      <c r="F779" s="683"/>
      <c r="G779" s="867"/>
      <c r="H779" s="868"/>
      <c r="I779" s="682"/>
      <c r="J779" s="682"/>
      <c r="K779" s="682"/>
      <c r="L779" s="682"/>
      <c r="M779" s="682"/>
      <c r="N779" s="682"/>
      <c r="O779" s="682"/>
      <c r="P779" s="682"/>
      <c r="Q779" s="682"/>
      <c r="R779" s="682"/>
      <c r="S779" s="682"/>
      <c r="T779" s="682"/>
      <c r="U779" s="682"/>
      <c r="V779" s="682"/>
      <c r="W779" s="682"/>
      <c r="X779" s="682"/>
      <c r="Y779" s="682"/>
      <c r="Z779" s="682"/>
      <c r="AA779" s="682"/>
    </row>
    <row r="780" spans="1:27" ht="15">
      <c r="A780" s="682"/>
      <c r="B780" s="683"/>
      <c r="C780" s="684"/>
      <c r="D780" s="684"/>
      <c r="E780" s="684"/>
      <c r="F780" s="683"/>
      <c r="G780" s="867"/>
      <c r="H780" s="868"/>
      <c r="I780" s="682"/>
      <c r="J780" s="682"/>
      <c r="K780" s="682"/>
      <c r="L780" s="682"/>
      <c r="M780" s="682"/>
      <c r="N780" s="682"/>
      <c r="O780" s="682"/>
      <c r="P780" s="682"/>
      <c r="Q780" s="682"/>
      <c r="R780" s="682"/>
      <c r="S780" s="682"/>
      <c r="T780" s="682"/>
      <c r="U780" s="682"/>
      <c r="V780" s="682"/>
      <c r="W780" s="682"/>
      <c r="X780" s="682"/>
      <c r="Y780" s="682"/>
      <c r="Z780" s="682"/>
      <c r="AA780" s="682"/>
    </row>
    <row r="781" spans="1:27" ht="15">
      <c r="A781" s="682"/>
      <c r="B781" s="683"/>
      <c r="C781" s="684"/>
      <c r="D781" s="684"/>
      <c r="E781" s="684"/>
      <c r="F781" s="683"/>
      <c r="G781" s="867"/>
      <c r="H781" s="868"/>
      <c r="I781" s="682"/>
      <c r="J781" s="682"/>
      <c r="K781" s="682"/>
      <c r="L781" s="682"/>
      <c r="M781" s="682"/>
      <c r="N781" s="682"/>
      <c r="O781" s="682"/>
      <c r="P781" s="682"/>
      <c r="Q781" s="682"/>
      <c r="R781" s="682"/>
      <c r="S781" s="682"/>
      <c r="T781" s="682"/>
      <c r="U781" s="682"/>
      <c r="V781" s="682"/>
      <c r="W781" s="682"/>
      <c r="X781" s="682"/>
      <c r="Y781" s="682"/>
      <c r="Z781" s="682"/>
      <c r="AA781" s="682"/>
    </row>
    <row r="782" spans="1:27" ht="15">
      <c r="A782" s="682"/>
      <c r="B782" s="683"/>
      <c r="C782" s="684"/>
      <c r="D782" s="684"/>
      <c r="E782" s="684"/>
      <c r="F782" s="683"/>
      <c r="G782" s="867"/>
      <c r="H782" s="868"/>
      <c r="I782" s="682"/>
      <c r="J782" s="682"/>
      <c r="K782" s="682"/>
      <c r="L782" s="682"/>
      <c r="M782" s="682"/>
      <c r="N782" s="682"/>
      <c r="O782" s="682"/>
      <c r="P782" s="682"/>
      <c r="Q782" s="682"/>
      <c r="R782" s="682"/>
      <c r="S782" s="682"/>
      <c r="T782" s="682"/>
      <c r="U782" s="682"/>
      <c r="V782" s="682"/>
      <c r="W782" s="682"/>
      <c r="X782" s="682"/>
      <c r="Y782" s="682"/>
      <c r="Z782" s="682"/>
      <c r="AA782" s="682"/>
    </row>
    <row r="783" spans="1:27" ht="15">
      <c r="A783" s="682"/>
      <c r="B783" s="683"/>
      <c r="C783" s="684"/>
      <c r="D783" s="684"/>
      <c r="E783" s="684"/>
      <c r="F783" s="683"/>
      <c r="G783" s="867"/>
      <c r="H783" s="868"/>
      <c r="I783" s="682"/>
      <c r="J783" s="682"/>
      <c r="K783" s="682"/>
      <c r="L783" s="682"/>
      <c r="M783" s="682"/>
      <c r="N783" s="682"/>
      <c r="O783" s="682"/>
      <c r="P783" s="682"/>
      <c r="Q783" s="682"/>
      <c r="R783" s="682"/>
      <c r="S783" s="682"/>
      <c r="T783" s="682"/>
      <c r="U783" s="682"/>
      <c r="V783" s="682"/>
      <c r="W783" s="682"/>
      <c r="X783" s="682"/>
      <c r="Y783" s="682"/>
      <c r="Z783" s="682"/>
      <c r="AA783" s="682"/>
    </row>
    <row r="784" spans="1:27" ht="15">
      <c r="A784" s="682"/>
      <c r="B784" s="683"/>
      <c r="C784" s="684"/>
      <c r="D784" s="684"/>
      <c r="E784" s="684"/>
      <c r="F784" s="683"/>
      <c r="G784" s="867"/>
      <c r="H784" s="868"/>
      <c r="I784" s="682"/>
      <c r="J784" s="682"/>
      <c r="K784" s="682"/>
      <c r="L784" s="682"/>
      <c r="M784" s="682"/>
      <c r="N784" s="682"/>
      <c r="O784" s="682"/>
      <c r="P784" s="682"/>
      <c r="Q784" s="682"/>
      <c r="R784" s="682"/>
      <c r="S784" s="682"/>
      <c r="T784" s="682"/>
      <c r="U784" s="682"/>
      <c r="V784" s="682"/>
      <c r="W784" s="682"/>
      <c r="X784" s="682"/>
      <c r="Y784" s="682"/>
      <c r="Z784" s="682"/>
      <c r="AA784" s="682"/>
    </row>
    <row r="785" spans="1:27" ht="15">
      <c r="A785" s="682"/>
      <c r="B785" s="683"/>
      <c r="C785" s="684"/>
      <c r="D785" s="684"/>
      <c r="E785" s="684"/>
      <c r="F785" s="683"/>
      <c r="G785" s="867"/>
      <c r="H785" s="868"/>
      <c r="I785" s="682"/>
      <c r="J785" s="682"/>
      <c r="K785" s="682"/>
      <c r="L785" s="682"/>
      <c r="M785" s="682"/>
      <c r="N785" s="682"/>
      <c r="O785" s="682"/>
      <c r="P785" s="682"/>
      <c r="Q785" s="682"/>
      <c r="R785" s="682"/>
      <c r="S785" s="682"/>
      <c r="T785" s="682"/>
      <c r="U785" s="682"/>
      <c r="V785" s="682"/>
      <c r="W785" s="682"/>
      <c r="X785" s="682"/>
      <c r="Y785" s="682"/>
      <c r="Z785" s="682"/>
      <c r="AA785" s="682"/>
    </row>
    <row r="786" spans="1:27" ht="15">
      <c r="A786" s="682"/>
      <c r="B786" s="683"/>
      <c r="C786" s="684"/>
      <c r="D786" s="684"/>
      <c r="E786" s="684"/>
      <c r="F786" s="683"/>
      <c r="G786" s="867"/>
      <c r="H786" s="868"/>
      <c r="I786" s="682"/>
      <c r="J786" s="682"/>
      <c r="K786" s="682"/>
      <c r="L786" s="682"/>
      <c r="M786" s="682"/>
      <c r="N786" s="682"/>
      <c r="O786" s="682"/>
      <c r="P786" s="682"/>
      <c r="Q786" s="682"/>
      <c r="R786" s="682"/>
      <c r="S786" s="682"/>
      <c r="T786" s="682"/>
      <c r="U786" s="682"/>
      <c r="V786" s="682"/>
      <c r="W786" s="682"/>
      <c r="X786" s="682"/>
      <c r="Y786" s="682"/>
      <c r="Z786" s="682"/>
      <c r="AA786" s="682"/>
    </row>
    <row r="787" spans="1:27" ht="15">
      <c r="A787" s="682"/>
      <c r="B787" s="683"/>
      <c r="C787" s="684"/>
      <c r="D787" s="684"/>
      <c r="E787" s="684"/>
      <c r="F787" s="683"/>
      <c r="G787" s="867"/>
      <c r="H787" s="868"/>
      <c r="I787" s="682"/>
      <c r="J787" s="682"/>
      <c r="K787" s="682"/>
      <c r="L787" s="682"/>
      <c r="M787" s="682"/>
      <c r="N787" s="682"/>
      <c r="O787" s="682"/>
      <c r="P787" s="682"/>
      <c r="Q787" s="682"/>
      <c r="R787" s="682"/>
      <c r="S787" s="682"/>
      <c r="T787" s="682"/>
      <c r="U787" s="682"/>
      <c r="V787" s="682"/>
      <c r="W787" s="682"/>
      <c r="X787" s="682"/>
      <c r="Y787" s="682"/>
      <c r="Z787" s="682"/>
      <c r="AA787" s="682"/>
    </row>
    <row r="788" spans="1:27" ht="15">
      <c r="A788" s="682"/>
      <c r="B788" s="683"/>
      <c r="C788" s="684"/>
      <c r="D788" s="684"/>
      <c r="E788" s="684"/>
      <c r="F788" s="683"/>
      <c r="G788" s="867"/>
      <c r="H788" s="868"/>
      <c r="I788" s="682"/>
      <c r="J788" s="682"/>
      <c r="K788" s="682"/>
      <c r="L788" s="682"/>
      <c r="M788" s="682"/>
      <c r="N788" s="682"/>
      <c r="O788" s="682"/>
      <c r="P788" s="682"/>
      <c r="Q788" s="682"/>
      <c r="R788" s="682"/>
      <c r="S788" s="682"/>
      <c r="T788" s="682"/>
      <c r="U788" s="682"/>
      <c r="V788" s="682"/>
      <c r="W788" s="682"/>
      <c r="X788" s="682"/>
      <c r="Y788" s="682"/>
      <c r="Z788" s="682"/>
      <c r="AA788" s="682"/>
    </row>
    <row r="789" spans="1:27" ht="15">
      <c r="A789" s="682"/>
      <c r="B789" s="683"/>
      <c r="C789" s="684"/>
      <c r="D789" s="684"/>
      <c r="E789" s="684"/>
      <c r="F789" s="683"/>
      <c r="G789" s="867"/>
      <c r="H789" s="868"/>
      <c r="I789" s="682"/>
      <c r="J789" s="682"/>
      <c r="K789" s="682"/>
      <c r="L789" s="682"/>
      <c r="M789" s="682"/>
      <c r="N789" s="682"/>
      <c r="O789" s="682"/>
      <c r="P789" s="682"/>
      <c r="Q789" s="682"/>
      <c r="R789" s="682"/>
      <c r="S789" s="682"/>
      <c r="T789" s="682"/>
      <c r="U789" s="682"/>
      <c r="V789" s="682"/>
      <c r="W789" s="682"/>
      <c r="X789" s="682"/>
      <c r="Y789" s="682"/>
      <c r="Z789" s="682"/>
      <c r="AA789" s="682"/>
    </row>
    <row r="790" spans="1:27" ht="15">
      <c r="A790" s="682"/>
      <c r="B790" s="683"/>
      <c r="C790" s="684"/>
      <c r="D790" s="684"/>
      <c r="E790" s="684"/>
      <c r="F790" s="683"/>
      <c r="G790" s="867"/>
      <c r="H790" s="868"/>
      <c r="I790" s="682"/>
      <c r="J790" s="682"/>
      <c r="K790" s="682"/>
      <c r="L790" s="682"/>
      <c r="M790" s="682"/>
      <c r="N790" s="682"/>
      <c r="O790" s="682"/>
      <c r="P790" s="682"/>
      <c r="Q790" s="682"/>
      <c r="R790" s="682"/>
      <c r="S790" s="682"/>
      <c r="T790" s="682"/>
      <c r="U790" s="682"/>
      <c r="V790" s="682"/>
      <c r="W790" s="682"/>
      <c r="X790" s="682"/>
      <c r="Y790" s="682"/>
      <c r="Z790" s="682"/>
      <c r="AA790" s="682"/>
    </row>
    <row r="791" spans="1:27" ht="15">
      <c r="A791" s="682"/>
      <c r="B791" s="683"/>
      <c r="C791" s="684"/>
      <c r="D791" s="684"/>
      <c r="E791" s="684"/>
      <c r="F791" s="683"/>
      <c r="G791" s="867"/>
      <c r="H791" s="868"/>
      <c r="I791" s="682"/>
      <c r="J791" s="682"/>
      <c r="K791" s="682"/>
      <c r="L791" s="682"/>
      <c r="M791" s="682"/>
      <c r="N791" s="682"/>
      <c r="O791" s="682"/>
      <c r="P791" s="682"/>
      <c r="Q791" s="682"/>
      <c r="R791" s="682"/>
      <c r="S791" s="682"/>
      <c r="T791" s="682"/>
      <c r="U791" s="682"/>
      <c r="V791" s="682"/>
      <c r="W791" s="682"/>
      <c r="X791" s="682"/>
      <c r="Y791" s="682"/>
      <c r="Z791" s="682"/>
      <c r="AA791" s="682"/>
    </row>
    <row r="792" spans="1:27" ht="15">
      <c r="A792" s="682"/>
      <c r="B792" s="683"/>
      <c r="C792" s="684"/>
      <c r="D792" s="684"/>
      <c r="E792" s="684"/>
      <c r="F792" s="683"/>
      <c r="G792" s="867"/>
      <c r="H792" s="868"/>
      <c r="I792" s="682"/>
      <c r="J792" s="682"/>
      <c r="K792" s="682"/>
      <c r="L792" s="682"/>
      <c r="M792" s="682"/>
      <c r="N792" s="682"/>
      <c r="O792" s="682"/>
      <c r="P792" s="682"/>
      <c r="Q792" s="682"/>
      <c r="R792" s="682"/>
      <c r="S792" s="682"/>
      <c r="T792" s="682"/>
      <c r="U792" s="682"/>
      <c r="V792" s="682"/>
      <c r="W792" s="682"/>
      <c r="X792" s="682"/>
      <c r="Y792" s="682"/>
      <c r="Z792" s="682"/>
      <c r="AA792" s="682"/>
    </row>
    <row r="793" spans="1:27" ht="15">
      <c r="A793" s="682"/>
      <c r="B793" s="683"/>
      <c r="C793" s="684"/>
      <c r="D793" s="684"/>
      <c r="E793" s="684"/>
      <c r="F793" s="683"/>
      <c r="G793" s="867"/>
      <c r="H793" s="868"/>
      <c r="I793" s="682"/>
      <c r="J793" s="682"/>
      <c r="K793" s="682"/>
      <c r="L793" s="682"/>
      <c r="M793" s="682"/>
      <c r="N793" s="682"/>
      <c r="O793" s="682"/>
      <c r="P793" s="682"/>
      <c r="Q793" s="682"/>
      <c r="R793" s="682"/>
      <c r="S793" s="682"/>
      <c r="T793" s="682"/>
      <c r="U793" s="682"/>
      <c r="V793" s="682"/>
      <c r="W793" s="682"/>
      <c r="X793" s="682"/>
      <c r="Y793" s="682"/>
      <c r="Z793" s="682"/>
      <c r="AA793" s="682"/>
    </row>
    <row r="794" spans="1:27" ht="15">
      <c r="A794" s="682"/>
      <c r="B794" s="683"/>
      <c r="C794" s="684"/>
      <c r="D794" s="684"/>
      <c r="E794" s="684"/>
      <c r="F794" s="683"/>
      <c r="G794" s="867"/>
      <c r="H794" s="868"/>
      <c r="I794" s="682"/>
      <c r="J794" s="682"/>
      <c r="K794" s="682"/>
      <c r="L794" s="682"/>
      <c r="M794" s="682"/>
      <c r="N794" s="682"/>
      <c r="O794" s="682"/>
      <c r="P794" s="682"/>
      <c r="Q794" s="682"/>
      <c r="R794" s="682"/>
      <c r="S794" s="682"/>
      <c r="T794" s="682"/>
      <c r="U794" s="682"/>
      <c r="V794" s="682"/>
      <c r="W794" s="682"/>
      <c r="X794" s="682"/>
      <c r="Y794" s="682"/>
      <c r="Z794" s="682"/>
      <c r="AA794" s="682"/>
    </row>
    <row r="795" spans="1:27" ht="15">
      <c r="A795" s="682"/>
      <c r="B795" s="683"/>
      <c r="C795" s="684"/>
      <c r="D795" s="684"/>
      <c r="E795" s="684"/>
      <c r="F795" s="683"/>
      <c r="G795" s="867"/>
      <c r="H795" s="868"/>
      <c r="I795" s="682"/>
      <c r="J795" s="682"/>
      <c r="K795" s="682"/>
      <c r="L795" s="682"/>
      <c r="M795" s="682"/>
      <c r="N795" s="682"/>
      <c r="O795" s="682"/>
      <c r="P795" s="682"/>
      <c r="Q795" s="682"/>
      <c r="R795" s="682"/>
      <c r="S795" s="682"/>
      <c r="T795" s="682"/>
      <c r="U795" s="682"/>
      <c r="V795" s="682"/>
      <c r="W795" s="682"/>
      <c r="X795" s="682"/>
      <c r="Y795" s="682"/>
      <c r="Z795" s="682"/>
      <c r="AA795" s="682"/>
    </row>
    <row r="796" spans="1:27" ht="15">
      <c r="A796" s="682"/>
      <c r="B796" s="683"/>
      <c r="C796" s="684"/>
      <c r="D796" s="684"/>
      <c r="E796" s="684"/>
      <c r="F796" s="683"/>
      <c r="G796" s="867"/>
      <c r="H796" s="868"/>
      <c r="I796" s="682"/>
      <c r="J796" s="682"/>
      <c r="K796" s="682"/>
      <c r="L796" s="682"/>
      <c r="M796" s="682"/>
      <c r="N796" s="682"/>
      <c r="O796" s="682"/>
      <c r="P796" s="682"/>
      <c r="Q796" s="682"/>
      <c r="R796" s="682"/>
      <c r="S796" s="682"/>
      <c r="T796" s="682"/>
      <c r="U796" s="682"/>
      <c r="V796" s="682"/>
      <c r="W796" s="682"/>
      <c r="X796" s="682"/>
      <c r="Y796" s="682"/>
      <c r="Z796" s="682"/>
      <c r="AA796" s="682"/>
    </row>
    <row r="797" spans="1:27" ht="15">
      <c r="A797" s="682"/>
      <c r="B797" s="683"/>
      <c r="C797" s="684"/>
      <c r="D797" s="684"/>
      <c r="E797" s="684"/>
      <c r="F797" s="683"/>
      <c r="G797" s="867"/>
      <c r="H797" s="868"/>
      <c r="I797" s="682"/>
      <c r="J797" s="682"/>
      <c r="K797" s="682"/>
      <c r="L797" s="682"/>
      <c r="M797" s="682"/>
      <c r="N797" s="682"/>
      <c r="O797" s="682"/>
      <c r="P797" s="682"/>
      <c r="Q797" s="682"/>
      <c r="R797" s="682"/>
      <c r="S797" s="682"/>
      <c r="T797" s="682"/>
      <c r="U797" s="682"/>
      <c r="V797" s="682"/>
      <c r="W797" s="682"/>
      <c r="X797" s="682"/>
      <c r="Y797" s="682"/>
      <c r="Z797" s="682"/>
      <c r="AA797" s="682"/>
    </row>
    <row r="798" spans="1:27" ht="15">
      <c r="A798" s="682"/>
      <c r="B798" s="683"/>
      <c r="C798" s="684"/>
      <c r="D798" s="684"/>
      <c r="E798" s="684"/>
      <c r="F798" s="683"/>
      <c r="G798" s="867"/>
      <c r="H798" s="868"/>
      <c r="I798" s="682"/>
      <c r="J798" s="682"/>
      <c r="K798" s="682"/>
      <c r="L798" s="682"/>
      <c r="M798" s="682"/>
      <c r="N798" s="682"/>
      <c r="O798" s="682"/>
      <c r="P798" s="682"/>
      <c r="Q798" s="682"/>
      <c r="R798" s="682"/>
      <c r="S798" s="682"/>
      <c r="T798" s="682"/>
      <c r="U798" s="682"/>
      <c r="V798" s="682"/>
      <c r="W798" s="682"/>
      <c r="X798" s="682"/>
      <c r="Y798" s="682"/>
      <c r="Z798" s="682"/>
      <c r="AA798" s="682"/>
    </row>
    <row r="799" spans="1:27" ht="15">
      <c r="A799" s="682"/>
      <c r="B799" s="683"/>
      <c r="C799" s="684"/>
      <c r="D799" s="684"/>
      <c r="E799" s="684"/>
      <c r="F799" s="683"/>
      <c r="G799" s="867"/>
      <c r="H799" s="868"/>
      <c r="I799" s="682"/>
      <c r="J799" s="682"/>
      <c r="K799" s="682"/>
      <c r="L799" s="682"/>
      <c r="M799" s="682"/>
      <c r="N799" s="682"/>
      <c r="O799" s="682"/>
      <c r="P799" s="682"/>
      <c r="Q799" s="682"/>
      <c r="R799" s="682"/>
      <c r="S799" s="682"/>
      <c r="T799" s="682"/>
      <c r="U799" s="682"/>
      <c r="V799" s="682"/>
      <c r="W799" s="682"/>
      <c r="X799" s="682"/>
      <c r="Y799" s="682"/>
      <c r="Z799" s="682"/>
      <c r="AA799" s="682"/>
    </row>
    <row r="800" spans="1:27" ht="15">
      <c r="A800" s="682"/>
      <c r="B800" s="683"/>
      <c r="C800" s="684"/>
      <c r="D800" s="684"/>
      <c r="E800" s="684"/>
      <c r="F800" s="683"/>
      <c r="G800" s="867"/>
      <c r="H800" s="868"/>
      <c r="I800" s="682"/>
      <c r="J800" s="682"/>
      <c r="K800" s="682"/>
      <c r="L800" s="682"/>
      <c r="M800" s="682"/>
      <c r="N800" s="682"/>
      <c r="O800" s="682"/>
      <c r="P800" s="682"/>
      <c r="Q800" s="682"/>
      <c r="R800" s="682"/>
      <c r="S800" s="682"/>
      <c r="T800" s="682"/>
      <c r="U800" s="682"/>
      <c r="V800" s="682"/>
      <c r="W800" s="682"/>
      <c r="X800" s="682"/>
      <c r="Y800" s="682"/>
      <c r="Z800" s="682"/>
      <c r="AA800" s="682"/>
    </row>
    <row r="801" spans="1:27" ht="15">
      <c r="A801" s="682"/>
      <c r="B801" s="683"/>
      <c r="C801" s="684"/>
      <c r="D801" s="684"/>
      <c r="E801" s="684"/>
      <c r="F801" s="683"/>
      <c r="G801" s="867"/>
      <c r="H801" s="868"/>
      <c r="I801" s="682"/>
      <c r="J801" s="682"/>
      <c r="K801" s="682"/>
      <c r="L801" s="682"/>
      <c r="M801" s="682"/>
      <c r="N801" s="682"/>
      <c r="O801" s="682"/>
      <c r="P801" s="682"/>
      <c r="Q801" s="682"/>
      <c r="R801" s="682"/>
      <c r="S801" s="682"/>
      <c r="T801" s="682"/>
      <c r="U801" s="682"/>
      <c r="V801" s="682"/>
      <c r="W801" s="682"/>
      <c r="X801" s="682"/>
      <c r="Y801" s="682"/>
      <c r="Z801" s="682"/>
      <c r="AA801" s="682"/>
    </row>
    <row r="802" spans="1:27" ht="15">
      <c r="A802" s="682"/>
      <c r="B802" s="683"/>
      <c r="C802" s="684"/>
      <c r="D802" s="684"/>
      <c r="E802" s="684"/>
      <c r="F802" s="683"/>
      <c r="G802" s="867"/>
      <c r="H802" s="868"/>
      <c r="I802" s="682"/>
      <c r="J802" s="682"/>
      <c r="K802" s="682"/>
      <c r="L802" s="682"/>
      <c r="M802" s="682"/>
      <c r="N802" s="682"/>
      <c r="O802" s="682"/>
      <c r="P802" s="682"/>
      <c r="Q802" s="682"/>
      <c r="R802" s="682"/>
      <c r="S802" s="682"/>
      <c r="T802" s="682"/>
      <c r="U802" s="682"/>
      <c r="V802" s="682"/>
      <c r="W802" s="682"/>
      <c r="X802" s="682"/>
      <c r="Y802" s="682"/>
      <c r="Z802" s="682"/>
      <c r="AA802" s="682"/>
    </row>
    <row r="803" spans="1:27" ht="15">
      <c r="A803" s="682"/>
      <c r="B803" s="683"/>
      <c r="C803" s="684"/>
      <c r="D803" s="684"/>
      <c r="E803" s="684"/>
      <c r="F803" s="683"/>
      <c r="G803" s="867"/>
      <c r="H803" s="868"/>
      <c r="I803" s="682"/>
      <c r="J803" s="682"/>
      <c r="K803" s="682"/>
      <c r="L803" s="682"/>
      <c r="M803" s="682"/>
      <c r="N803" s="682"/>
      <c r="O803" s="682"/>
      <c r="P803" s="682"/>
      <c r="Q803" s="682"/>
      <c r="R803" s="682"/>
      <c r="S803" s="682"/>
      <c r="T803" s="682"/>
      <c r="U803" s="682"/>
      <c r="V803" s="682"/>
      <c r="W803" s="682"/>
      <c r="X803" s="682"/>
      <c r="Y803" s="682"/>
      <c r="Z803" s="682"/>
      <c r="AA803" s="682"/>
    </row>
    <row r="804" spans="1:27" ht="15">
      <c r="A804" s="682"/>
      <c r="B804" s="683"/>
      <c r="C804" s="684"/>
      <c r="D804" s="684"/>
      <c r="E804" s="684"/>
      <c r="F804" s="683"/>
      <c r="G804" s="867"/>
      <c r="H804" s="868"/>
      <c r="I804" s="682"/>
      <c r="J804" s="682"/>
      <c r="K804" s="682"/>
      <c r="L804" s="682"/>
      <c r="M804" s="682"/>
      <c r="N804" s="682"/>
      <c r="O804" s="682"/>
      <c r="P804" s="682"/>
      <c r="Q804" s="682"/>
      <c r="R804" s="682"/>
      <c r="S804" s="682"/>
      <c r="T804" s="682"/>
      <c r="U804" s="682"/>
      <c r="V804" s="682"/>
      <c r="W804" s="682"/>
      <c r="X804" s="682"/>
      <c r="Y804" s="682"/>
      <c r="Z804" s="682"/>
      <c r="AA804" s="682"/>
    </row>
    <row r="805" spans="1:27" ht="15">
      <c r="A805" s="682"/>
      <c r="B805" s="683"/>
      <c r="C805" s="684"/>
      <c r="D805" s="684"/>
      <c r="E805" s="684"/>
      <c r="F805" s="683"/>
      <c r="G805" s="867"/>
      <c r="H805" s="868"/>
      <c r="I805" s="682"/>
      <c r="J805" s="682"/>
      <c r="K805" s="682"/>
      <c r="L805" s="682"/>
      <c r="M805" s="682"/>
      <c r="N805" s="682"/>
      <c r="O805" s="682"/>
      <c r="P805" s="682"/>
      <c r="Q805" s="682"/>
      <c r="R805" s="682"/>
      <c r="S805" s="682"/>
      <c r="T805" s="682"/>
      <c r="U805" s="682"/>
      <c r="V805" s="682"/>
      <c r="W805" s="682"/>
      <c r="X805" s="682"/>
      <c r="Y805" s="682"/>
      <c r="Z805" s="682"/>
      <c r="AA805" s="682"/>
    </row>
    <row r="806" spans="1:27" ht="15">
      <c r="A806" s="682"/>
      <c r="B806" s="683"/>
      <c r="C806" s="684"/>
      <c r="D806" s="684"/>
      <c r="E806" s="684"/>
      <c r="F806" s="683"/>
      <c r="G806" s="867"/>
      <c r="H806" s="868"/>
      <c r="I806" s="682"/>
      <c r="J806" s="682"/>
      <c r="K806" s="682"/>
      <c r="L806" s="682"/>
      <c r="M806" s="682"/>
      <c r="N806" s="682"/>
      <c r="O806" s="682"/>
      <c r="P806" s="682"/>
      <c r="Q806" s="682"/>
      <c r="R806" s="682"/>
      <c r="S806" s="682"/>
      <c r="T806" s="682"/>
      <c r="U806" s="682"/>
      <c r="V806" s="682"/>
      <c r="W806" s="682"/>
      <c r="X806" s="682"/>
      <c r="Y806" s="682"/>
      <c r="Z806" s="682"/>
      <c r="AA806" s="682"/>
    </row>
    <row r="807" spans="1:27" ht="15">
      <c r="A807" s="682"/>
      <c r="B807" s="683"/>
      <c r="C807" s="684"/>
      <c r="D807" s="684"/>
      <c r="E807" s="684"/>
      <c r="F807" s="683"/>
      <c r="G807" s="867"/>
      <c r="H807" s="868"/>
      <c r="I807" s="682"/>
      <c r="J807" s="682"/>
      <c r="K807" s="682"/>
      <c r="L807" s="682"/>
      <c r="M807" s="682"/>
      <c r="N807" s="682"/>
      <c r="O807" s="682"/>
      <c r="P807" s="682"/>
      <c r="Q807" s="682"/>
      <c r="R807" s="682"/>
      <c r="S807" s="682"/>
      <c r="T807" s="682"/>
      <c r="U807" s="682"/>
      <c r="V807" s="682"/>
      <c r="W807" s="682"/>
      <c r="X807" s="682"/>
      <c r="Y807" s="682"/>
      <c r="Z807" s="682"/>
      <c r="AA807" s="682"/>
    </row>
    <row r="808" spans="1:27" ht="15">
      <c r="A808" s="682"/>
      <c r="B808" s="683"/>
      <c r="C808" s="684"/>
      <c r="D808" s="684"/>
      <c r="E808" s="684"/>
      <c r="F808" s="683"/>
      <c r="G808" s="867"/>
      <c r="H808" s="868"/>
      <c r="I808" s="682"/>
      <c r="J808" s="682"/>
      <c r="K808" s="682"/>
      <c r="L808" s="682"/>
      <c r="M808" s="682"/>
      <c r="N808" s="682"/>
      <c r="O808" s="682"/>
      <c r="P808" s="682"/>
      <c r="Q808" s="682"/>
      <c r="R808" s="682"/>
      <c r="S808" s="682"/>
      <c r="T808" s="682"/>
      <c r="U808" s="682"/>
      <c r="V808" s="682"/>
      <c r="W808" s="682"/>
      <c r="X808" s="682"/>
      <c r="Y808" s="682"/>
      <c r="Z808" s="682"/>
      <c r="AA808" s="682"/>
    </row>
    <row r="809" spans="1:27" ht="15">
      <c r="A809" s="682"/>
      <c r="B809" s="683"/>
      <c r="C809" s="684"/>
      <c r="D809" s="684"/>
      <c r="E809" s="684"/>
      <c r="F809" s="683"/>
      <c r="G809" s="867"/>
      <c r="H809" s="868"/>
      <c r="I809" s="682"/>
      <c r="J809" s="682"/>
      <c r="K809" s="682"/>
      <c r="L809" s="682"/>
      <c r="M809" s="682"/>
      <c r="N809" s="682"/>
      <c r="O809" s="682"/>
      <c r="P809" s="682"/>
      <c r="Q809" s="682"/>
      <c r="R809" s="682"/>
      <c r="S809" s="682"/>
      <c r="T809" s="682"/>
      <c r="U809" s="682"/>
      <c r="V809" s="682"/>
      <c r="W809" s="682"/>
      <c r="X809" s="682"/>
      <c r="Y809" s="682"/>
      <c r="Z809" s="682"/>
      <c r="AA809" s="682"/>
    </row>
    <row r="810" spans="1:27" ht="15">
      <c r="A810" s="682"/>
      <c r="B810" s="683"/>
      <c r="C810" s="684"/>
      <c r="D810" s="684"/>
      <c r="E810" s="684"/>
      <c r="F810" s="683"/>
      <c r="G810" s="867"/>
      <c r="H810" s="868"/>
      <c r="I810" s="682"/>
      <c r="J810" s="682"/>
      <c r="K810" s="682"/>
      <c r="L810" s="682"/>
      <c r="M810" s="682"/>
      <c r="N810" s="682"/>
      <c r="O810" s="682"/>
      <c r="P810" s="682"/>
      <c r="Q810" s="682"/>
      <c r="R810" s="682"/>
      <c r="S810" s="682"/>
      <c r="T810" s="682"/>
      <c r="U810" s="682"/>
      <c r="V810" s="682"/>
      <c r="W810" s="682"/>
      <c r="X810" s="682"/>
      <c r="Y810" s="682"/>
      <c r="Z810" s="682"/>
      <c r="AA810" s="682"/>
    </row>
    <row r="811" spans="1:27" ht="15">
      <c r="A811" s="682"/>
      <c r="B811" s="683"/>
      <c r="C811" s="684"/>
      <c r="D811" s="684"/>
      <c r="E811" s="684"/>
      <c r="F811" s="683"/>
      <c r="G811" s="867"/>
      <c r="H811" s="868"/>
      <c r="I811" s="682"/>
      <c r="J811" s="682"/>
      <c r="K811" s="682"/>
      <c r="L811" s="682"/>
      <c r="M811" s="682"/>
      <c r="N811" s="682"/>
      <c r="O811" s="682"/>
      <c r="P811" s="682"/>
      <c r="Q811" s="682"/>
      <c r="R811" s="682"/>
      <c r="S811" s="682"/>
      <c r="T811" s="682"/>
      <c r="U811" s="682"/>
      <c r="V811" s="682"/>
      <c r="W811" s="682"/>
      <c r="X811" s="682"/>
      <c r="Y811" s="682"/>
      <c r="Z811" s="682"/>
      <c r="AA811" s="682"/>
    </row>
    <row r="812" spans="1:27" ht="15">
      <c r="A812" s="682"/>
      <c r="B812" s="683"/>
      <c r="C812" s="684"/>
      <c r="D812" s="684"/>
      <c r="E812" s="684"/>
      <c r="F812" s="683"/>
      <c r="G812" s="867"/>
      <c r="H812" s="868"/>
      <c r="I812" s="682"/>
      <c r="J812" s="682"/>
      <c r="K812" s="682"/>
      <c r="L812" s="682"/>
      <c r="M812" s="682"/>
      <c r="N812" s="682"/>
      <c r="O812" s="682"/>
      <c r="P812" s="682"/>
      <c r="Q812" s="682"/>
      <c r="R812" s="682"/>
      <c r="S812" s="682"/>
      <c r="T812" s="682"/>
      <c r="U812" s="682"/>
      <c r="V812" s="682"/>
      <c r="W812" s="682"/>
      <c r="X812" s="682"/>
      <c r="Y812" s="682"/>
      <c r="Z812" s="682"/>
      <c r="AA812" s="682"/>
    </row>
    <row r="813" spans="1:27" ht="15">
      <c r="A813" s="682"/>
      <c r="B813" s="683"/>
      <c r="C813" s="684"/>
      <c r="D813" s="684"/>
      <c r="E813" s="684"/>
      <c r="F813" s="683"/>
      <c r="G813" s="867"/>
      <c r="H813" s="868"/>
      <c r="I813" s="682"/>
      <c r="J813" s="682"/>
      <c r="K813" s="682"/>
      <c r="L813" s="682"/>
      <c r="M813" s="682"/>
      <c r="N813" s="682"/>
      <c r="O813" s="682"/>
      <c r="P813" s="682"/>
      <c r="Q813" s="682"/>
      <c r="R813" s="682"/>
      <c r="S813" s="682"/>
      <c r="T813" s="682"/>
      <c r="U813" s="682"/>
      <c r="V813" s="682"/>
      <c r="W813" s="682"/>
      <c r="X813" s="682"/>
      <c r="Y813" s="682"/>
      <c r="Z813" s="682"/>
      <c r="AA813" s="682"/>
    </row>
    <row r="814" spans="1:27" ht="15">
      <c r="A814" s="682"/>
      <c r="B814" s="683"/>
      <c r="C814" s="684"/>
      <c r="D814" s="684"/>
      <c r="E814" s="684"/>
      <c r="F814" s="683"/>
      <c r="G814" s="867"/>
      <c r="H814" s="868"/>
      <c r="I814" s="682"/>
      <c r="J814" s="682"/>
      <c r="K814" s="682"/>
      <c r="L814" s="682"/>
      <c r="M814" s="682"/>
      <c r="N814" s="682"/>
      <c r="O814" s="682"/>
      <c r="P814" s="682"/>
      <c r="Q814" s="682"/>
      <c r="R814" s="682"/>
      <c r="S814" s="682"/>
      <c r="T814" s="682"/>
      <c r="U814" s="682"/>
      <c r="V814" s="682"/>
      <c r="W814" s="682"/>
      <c r="X814" s="682"/>
      <c r="Y814" s="682"/>
      <c r="Z814" s="682"/>
      <c r="AA814" s="682"/>
    </row>
    <row r="815" spans="1:27" ht="15">
      <c r="A815" s="682"/>
      <c r="B815" s="683"/>
      <c r="C815" s="684"/>
      <c r="D815" s="684"/>
      <c r="E815" s="684"/>
      <c r="F815" s="683"/>
      <c r="G815" s="867"/>
      <c r="H815" s="868"/>
      <c r="I815" s="682"/>
      <c r="J815" s="682"/>
      <c r="K815" s="682"/>
      <c r="L815" s="682"/>
      <c r="M815" s="682"/>
      <c r="N815" s="682"/>
      <c r="O815" s="682"/>
      <c r="P815" s="682"/>
      <c r="Q815" s="682"/>
      <c r="R815" s="682"/>
      <c r="S815" s="682"/>
      <c r="T815" s="682"/>
      <c r="U815" s="682"/>
      <c r="V815" s="682"/>
      <c r="W815" s="682"/>
      <c r="X815" s="682"/>
      <c r="Y815" s="682"/>
      <c r="Z815" s="682"/>
      <c r="AA815" s="682"/>
    </row>
    <row r="816" spans="1:27" ht="15">
      <c r="A816" s="682"/>
      <c r="B816" s="683"/>
      <c r="C816" s="684"/>
      <c r="D816" s="684"/>
      <c r="E816" s="684"/>
      <c r="F816" s="683"/>
      <c r="G816" s="867"/>
      <c r="H816" s="868"/>
      <c r="I816" s="682"/>
      <c r="J816" s="682"/>
      <c r="K816" s="682"/>
      <c r="L816" s="682"/>
      <c r="M816" s="682"/>
      <c r="N816" s="682"/>
      <c r="O816" s="682"/>
      <c r="P816" s="682"/>
      <c r="Q816" s="682"/>
      <c r="R816" s="682"/>
      <c r="S816" s="682"/>
      <c r="T816" s="682"/>
      <c r="U816" s="682"/>
      <c r="V816" s="682"/>
      <c r="W816" s="682"/>
      <c r="X816" s="682"/>
      <c r="Y816" s="682"/>
      <c r="Z816" s="682"/>
      <c r="AA816" s="682"/>
    </row>
    <row r="817" spans="1:27" ht="15">
      <c r="A817" s="682"/>
      <c r="B817" s="683"/>
      <c r="C817" s="684"/>
      <c r="D817" s="684"/>
      <c r="E817" s="684"/>
      <c r="F817" s="683"/>
      <c r="G817" s="867"/>
      <c r="H817" s="868"/>
      <c r="I817" s="682"/>
      <c r="J817" s="682"/>
      <c r="K817" s="682"/>
      <c r="L817" s="682"/>
      <c r="M817" s="682"/>
      <c r="N817" s="682"/>
      <c r="O817" s="682"/>
      <c r="P817" s="682"/>
      <c r="Q817" s="682"/>
      <c r="R817" s="682"/>
      <c r="S817" s="682"/>
      <c r="T817" s="682"/>
      <c r="U817" s="682"/>
      <c r="V817" s="682"/>
      <c r="W817" s="682"/>
      <c r="X817" s="682"/>
      <c r="Y817" s="682"/>
      <c r="Z817" s="682"/>
      <c r="AA817" s="682"/>
    </row>
    <row r="818" spans="1:27" ht="15">
      <c r="A818" s="682"/>
      <c r="B818" s="683"/>
      <c r="C818" s="684"/>
      <c r="D818" s="684"/>
      <c r="E818" s="684"/>
      <c r="F818" s="683"/>
      <c r="G818" s="867"/>
      <c r="H818" s="868"/>
      <c r="I818" s="682"/>
      <c r="J818" s="682"/>
      <c r="K818" s="682"/>
      <c r="L818" s="682"/>
      <c r="M818" s="682"/>
      <c r="N818" s="682"/>
      <c r="O818" s="682"/>
      <c r="P818" s="682"/>
      <c r="Q818" s="682"/>
      <c r="R818" s="682"/>
      <c r="S818" s="682"/>
      <c r="T818" s="682"/>
      <c r="U818" s="682"/>
      <c r="V818" s="682"/>
      <c r="W818" s="682"/>
      <c r="X818" s="682"/>
      <c r="Y818" s="682"/>
      <c r="Z818" s="682"/>
      <c r="AA818" s="682"/>
    </row>
    <row r="819" spans="1:27" ht="15">
      <c r="A819" s="682"/>
      <c r="B819" s="683"/>
      <c r="C819" s="684"/>
      <c r="D819" s="684"/>
      <c r="E819" s="684"/>
      <c r="F819" s="683"/>
      <c r="G819" s="867"/>
      <c r="H819" s="868"/>
      <c r="I819" s="682"/>
      <c r="J819" s="682"/>
      <c r="K819" s="682"/>
      <c r="L819" s="682"/>
      <c r="M819" s="682"/>
      <c r="N819" s="682"/>
      <c r="O819" s="682"/>
      <c r="P819" s="682"/>
      <c r="Q819" s="682"/>
      <c r="R819" s="682"/>
      <c r="S819" s="682"/>
      <c r="T819" s="682"/>
      <c r="U819" s="682"/>
      <c r="V819" s="682"/>
      <c r="W819" s="682"/>
      <c r="X819" s="682"/>
      <c r="Y819" s="682"/>
      <c r="Z819" s="682"/>
      <c r="AA819" s="682"/>
    </row>
    <row r="820" spans="1:27" ht="15">
      <c r="A820" s="682"/>
      <c r="B820" s="683"/>
      <c r="C820" s="684"/>
      <c r="D820" s="684"/>
      <c r="E820" s="684"/>
      <c r="F820" s="683"/>
      <c r="G820" s="867"/>
      <c r="H820" s="868"/>
      <c r="I820" s="682"/>
      <c r="J820" s="682"/>
      <c r="K820" s="682"/>
      <c r="L820" s="682"/>
      <c r="M820" s="682"/>
      <c r="N820" s="682"/>
      <c r="O820" s="682"/>
      <c r="P820" s="682"/>
      <c r="Q820" s="682"/>
      <c r="R820" s="682"/>
      <c r="S820" s="682"/>
      <c r="T820" s="682"/>
      <c r="U820" s="682"/>
      <c r="V820" s="682"/>
      <c r="W820" s="682"/>
      <c r="X820" s="682"/>
      <c r="Y820" s="682"/>
      <c r="Z820" s="682"/>
      <c r="AA820" s="682"/>
    </row>
    <row r="821" spans="1:27" ht="15">
      <c r="A821" s="682"/>
      <c r="B821" s="683"/>
      <c r="C821" s="684"/>
      <c r="D821" s="684"/>
      <c r="E821" s="684"/>
      <c r="F821" s="683"/>
      <c r="G821" s="867"/>
      <c r="H821" s="868"/>
      <c r="I821" s="682"/>
      <c r="J821" s="682"/>
      <c r="K821" s="682"/>
      <c r="L821" s="682"/>
      <c r="M821" s="682"/>
      <c r="N821" s="682"/>
      <c r="O821" s="682"/>
      <c r="P821" s="682"/>
      <c r="Q821" s="682"/>
      <c r="R821" s="682"/>
      <c r="S821" s="682"/>
      <c r="T821" s="682"/>
      <c r="U821" s="682"/>
      <c r="V821" s="682"/>
      <c r="W821" s="682"/>
      <c r="X821" s="682"/>
      <c r="Y821" s="682"/>
      <c r="Z821" s="682"/>
      <c r="AA821" s="682"/>
    </row>
    <row r="822" spans="1:27" ht="15">
      <c r="A822" s="682"/>
      <c r="B822" s="683"/>
      <c r="C822" s="684"/>
      <c r="D822" s="684"/>
      <c r="E822" s="684"/>
      <c r="F822" s="683"/>
      <c r="G822" s="867"/>
      <c r="H822" s="868"/>
      <c r="I822" s="682"/>
      <c r="J822" s="682"/>
      <c r="K822" s="682"/>
      <c r="L822" s="682"/>
      <c r="M822" s="682"/>
      <c r="N822" s="682"/>
      <c r="O822" s="682"/>
      <c r="P822" s="682"/>
      <c r="Q822" s="682"/>
      <c r="R822" s="682"/>
      <c r="S822" s="682"/>
      <c r="T822" s="682"/>
      <c r="U822" s="682"/>
      <c r="V822" s="682"/>
      <c r="W822" s="682"/>
      <c r="X822" s="682"/>
      <c r="Y822" s="682"/>
      <c r="Z822" s="682"/>
      <c r="AA822" s="682"/>
    </row>
    <row r="823" spans="1:27" ht="15">
      <c r="A823" s="682"/>
      <c r="B823" s="683"/>
      <c r="C823" s="684"/>
      <c r="D823" s="684"/>
      <c r="E823" s="684"/>
      <c r="F823" s="683"/>
      <c r="G823" s="867"/>
      <c r="H823" s="868"/>
      <c r="I823" s="682"/>
      <c r="J823" s="682"/>
      <c r="K823" s="682"/>
      <c r="L823" s="682"/>
      <c r="M823" s="682"/>
      <c r="N823" s="682"/>
      <c r="O823" s="682"/>
      <c r="P823" s="682"/>
      <c r="Q823" s="682"/>
      <c r="R823" s="682"/>
      <c r="S823" s="682"/>
      <c r="T823" s="682"/>
      <c r="U823" s="682"/>
      <c r="V823" s="682"/>
      <c r="W823" s="682"/>
      <c r="X823" s="682"/>
      <c r="Y823" s="682"/>
      <c r="Z823" s="682"/>
      <c r="AA823" s="682"/>
    </row>
    <row r="824" spans="1:27" ht="15">
      <c r="A824" s="682"/>
      <c r="B824" s="683"/>
      <c r="C824" s="684"/>
      <c r="D824" s="684"/>
      <c r="E824" s="684"/>
      <c r="F824" s="683"/>
      <c r="G824" s="867"/>
      <c r="H824" s="868"/>
      <c r="I824" s="682"/>
      <c r="J824" s="682"/>
      <c r="K824" s="682"/>
      <c r="L824" s="682"/>
      <c r="M824" s="682"/>
      <c r="N824" s="682"/>
      <c r="O824" s="682"/>
      <c r="P824" s="682"/>
      <c r="Q824" s="682"/>
      <c r="R824" s="682"/>
      <c r="S824" s="682"/>
      <c r="T824" s="682"/>
      <c r="U824" s="682"/>
      <c r="V824" s="682"/>
      <c r="W824" s="682"/>
      <c r="X824" s="682"/>
      <c r="Y824" s="682"/>
      <c r="Z824" s="682"/>
      <c r="AA824" s="682"/>
    </row>
    <row r="825" spans="1:27" ht="15">
      <c r="A825" s="682"/>
      <c r="B825" s="683"/>
      <c r="C825" s="684"/>
      <c r="D825" s="684"/>
      <c r="E825" s="684"/>
      <c r="F825" s="683"/>
      <c r="G825" s="867"/>
      <c r="H825" s="868"/>
      <c r="I825" s="682"/>
      <c r="J825" s="682"/>
      <c r="K825" s="682"/>
      <c r="L825" s="682"/>
      <c r="M825" s="682"/>
      <c r="N825" s="682"/>
      <c r="O825" s="682"/>
      <c r="P825" s="682"/>
      <c r="Q825" s="682"/>
      <c r="R825" s="682"/>
      <c r="S825" s="682"/>
      <c r="T825" s="682"/>
      <c r="U825" s="682"/>
      <c r="V825" s="682"/>
      <c r="W825" s="682"/>
      <c r="X825" s="682"/>
      <c r="Y825" s="682"/>
      <c r="Z825" s="682"/>
      <c r="AA825" s="682"/>
    </row>
    <row r="826" spans="1:27" ht="15">
      <c r="A826" s="682"/>
      <c r="B826" s="683"/>
      <c r="C826" s="684"/>
      <c r="D826" s="684"/>
      <c r="E826" s="684"/>
      <c r="F826" s="683"/>
      <c r="G826" s="867"/>
      <c r="H826" s="868"/>
      <c r="I826" s="682"/>
      <c r="J826" s="682"/>
      <c r="K826" s="682"/>
      <c r="L826" s="682"/>
      <c r="M826" s="682"/>
      <c r="N826" s="682"/>
      <c r="O826" s="682"/>
      <c r="P826" s="682"/>
      <c r="Q826" s="682"/>
      <c r="R826" s="682"/>
      <c r="S826" s="682"/>
      <c r="T826" s="682"/>
      <c r="U826" s="682"/>
      <c r="V826" s="682"/>
      <c r="W826" s="682"/>
      <c r="X826" s="682"/>
      <c r="Y826" s="682"/>
      <c r="Z826" s="682"/>
      <c r="AA826" s="682"/>
    </row>
    <row r="827" spans="1:27" ht="15">
      <c r="A827" s="682"/>
      <c r="B827" s="683"/>
      <c r="C827" s="684"/>
      <c r="D827" s="684"/>
      <c r="E827" s="684"/>
      <c r="F827" s="683"/>
      <c r="G827" s="867"/>
      <c r="H827" s="868"/>
      <c r="I827" s="682"/>
      <c r="J827" s="682"/>
      <c r="K827" s="682"/>
      <c r="L827" s="682"/>
      <c r="M827" s="682"/>
      <c r="N827" s="682"/>
      <c r="O827" s="682"/>
      <c r="P827" s="682"/>
      <c r="Q827" s="682"/>
      <c r="R827" s="682"/>
      <c r="S827" s="682"/>
      <c r="T827" s="682"/>
      <c r="U827" s="682"/>
      <c r="V827" s="682"/>
      <c r="W827" s="682"/>
      <c r="X827" s="682"/>
      <c r="Y827" s="682"/>
      <c r="Z827" s="682"/>
      <c r="AA827" s="682"/>
    </row>
    <row r="828" spans="1:27" ht="15">
      <c r="A828" s="682"/>
      <c r="B828" s="683"/>
      <c r="C828" s="684"/>
      <c r="D828" s="684"/>
      <c r="E828" s="684"/>
      <c r="F828" s="683"/>
      <c r="G828" s="867"/>
      <c r="H828" s="868"/>
      <c r="I828" s="682"/>
      <c r="J828" s="682"/>
      <c r="K828" s="682"/>
      <c r="L828" s="682"/>
      <c r="M828" s="682"/>
      <c r="N828" s="682"/>
      <c r="O828" s="682"/>
      <c r="P828" s="682"/>
      <c r="Q828" s="682"/>
      <c r="R828" s="682"/>
      <c r="S828" s="682"/>
      <c r="T828" s="682"/>
      <c r="U828" s="682"/>
      <c r="V828" s="682"/>
      <c r="W828" s="682"/>
      <c r="X828" s="682"/>
      <c r="Y828" s="682"/>
      <c r="Z828" s="682"/>
      <c r="AA828" s="682"/>
    </row>
    <row r="829" spans="1:27" ht="15">
      <c r="A829" s="682"/>
      <c r="B829" s="683"/>
      <c r="C829" s="684"/>
      <c r="D829" s="684"/>
      <c r="E829" s="684"/>
      <c r="F829" s="683"/>
      <c r="G829" s="867"/>
      <c r="H829" s="868"/>
      <c r="I829" s="682"/>
      <c r="J829" s="682"/>
      <c r="K829" s="682"/>
      <c r="L829" s="682"/>
      <c r="M829" s="682"/>
      <c r="N829" s="682"/>
      <c r="O829" s="682"/>
      <c r="P829" s="682"/>
      <c r="Q829" s="682"/>
      <c r="R829" s="682"/>
      <c r="S829" s="682"/>
      <c r="T829" s="682"/>
      <c r="U829" s="682"/>
      <c r="V829" s="682"/>
      <c r="W829" s="682"/>
      <c r="X829" s="682"/>
      <c r="Y829" s="682"/>
      <c r="Z829" s="682"/>
      <c r="AA829" s="682"/>
    </row>
    <row r="830" spans="1:27" ht="15">
      <c r="A830" s="682"/>
      <c r="B830" s="683"/>
      <c r="C830" s="684"/>
      <c r="D830" s="684"/>
      <c r="E830" s="684"/>
      <c r="F830" s="683"/>
      <c r="G830" s="867"/>
      <c r="H830" s="868"/>
      <c r="I830" s="682"/>
      <c r="J830" s="682"/>
      <c r="K830" s="682"/>
      <c r="L830" s="682"/>
      <c r="M830" s="682"/>
      <c r="N830" s="682"/>
      <c r="O830" s="682"/>
      <c r="P830" s="682"/>
      <c r="Q830" s="682"/>
      <c r="R830" s="682"/>
      <c r="S830" s="682"/>
      <c r="T830" s="682"/>
      <c r="U830" s="682"/>
      <c r="V830" s="682"/>
      <c r="W830" s="682"/>
      <c r="X830" s="682"/>
      <c r="Y830" s="682"/>
      <c r="Z830" s="682"/>
      <c r="AA830" s="682"/>
    </row>
    <row r="831" spans="1:27" ht="15">
      <c r="A831" s="682"/>
      <c r="B831" s="683"/>
      <c r="C831" s="684"/>
      <c r="D831" s="684"/>
      <c r="E831" s="684"/>
      <c r="F831" s="683"/>
      <c r="G831" s="867"/>
      <c r="H831" s="868"/>
      <c r="I831" s="682"/>
      <c r="J831" s="682"/>
      <c r="K831" s="682"/>
      <c r="L831" s="682"/>
      <c r="M831" s="682"/>
      <c r="N831" s="682"/>
      <c r="O831" s="682"/>
      <c r="P831" s="682"/>
      <c r="Q831" s="682"/>
      <c r="R831" s="682"/>
      <c r="S831" s="682"/>
      <c r="T831" s="682"/>
      <c r="U831" s="682"/>
      <c r="V831" s="682"/>
      <c r="W831" s="682"/>
      <c r="X831" s="682"/>
      <c r="Y831" s="682"/>
      <c r="Z831" s="682"/>
      <c r="AA831" s="682"/>
    </row>
    <row r="832" spans="1:27" ht="15">
      <c r="A832" s="682"/>
      <c r="B832" s="683"/>
      <c r="C832" s="684"/>
      <c r="D832" s="684"/>
      <c r="E832" s="684"/>
      <c r="F832" s="683"/>
      <c r="G832" s="867"/>
      <c r="H832" s="868"/>
      <c r="I832" s="682"/>
      <c r="J832" s="682"/>
      <c r="K832" s="682"/>
      <c r="L832" s="682"/>
      <c r="M832" s="682"/>
      <c r="N832" s="682"/>
      <c r="O832" s="682"/>
      <c r="P832" s="682"/>
      <c r="Q832" s="682"/>
      <c r="R832" s="682"/>
      <c r="S832" s="682"/>
      <c r="T832" s="682"/>
      <c r="U832" s="682"/>
      <c r="V832" s="682"/>
      <c r="W832" s="682"/>
      <c r="X832" s="682"/>
      <c r="Y832" s="682"/>
      <c r="Z832" s="682"/>
      <c r="AA832" s="682"/>
    </row>
    <row r="833" spans="1:27" ht="15">
      <c r="A833" s="682"/>
      <c r="B833" s="683"/>
      <c r="C833" s="684"/>
      <c r="D833" s="684"/>
      <c r="E833" s="684"/>
      <c r="F833" s="683"/>
      <c r="G833" s="867"/>
      <c r="H833" s="868"/>
      <c r="I833" s="682"/>
      <c r="J833" s="682"/>
      <c r="K833" s="682"/>
      <c r="L833" s="682"/>
      <c r="M833" s="682"/>
      <c r="N833" s="682"/>
      <c r="O833" s="682"/>
      <c r="P833" s="682"/>
      <c r="Q833" s="682"/>
      <c r="R833" s="682"/>
      <c r="S833" s="682"/>
      <c r="T833" s="682"/>
      <c r="U833" s="682"/>
      <c r="V833" s="682"/>
      <c r="W833" s="682"/>
      <c r="X833" s="682"/>
      <c r="Y833" s="682"/>
      <c r="Z833" s="682"/>
      <c r="AA833" s="682"/>
    </row>
    <row r="834" spans="1:27" ht="15">
      <c r="A834" s="682"/>
      <c r="B834" s="683"/>
      <c r="C834" s="684"/>
      <c r="D834" s="684"/>
      <c r="E834" s="684"/>
      <c r="F834" s="683"/>
      <c r="G834" s="867"/>
      <c r="H834" s="868"/>
      <c r="I834" s="682"/>
      <c r="J834" s="682"/>
      <c r="K834" s="682"/>
      <c r="L834" s="682"/>
      <c r="M834" s="682"/>
      <c r="N834" s="682"/>
      <c r="O834" s="682"/>
      <c r="P834" s="682"/>
      <c r="Q834" s="682"/>
      <c r="R834" s="682"/>
      <c r="S834" s="682"/>
      <c r="T834" s="682"/>
      <c r="U834" s="682"/>
      <c r="V834" s="682"/>
      <c r="W834" s="682"/>
      <c r="X834" s="682"/>
      <c r="Y834" s="682"/>
      <c r="Z834" s="682"/>
      <c r="AA834" s="682"/>
    </row>
    <row r="835" spans="1:27" ht="15">
      <c r="A835" s="682"/>
      <c r="B835" s="683"/>
      <c r="C835" s="684"/>
      <c r="D835" s="684"/>
      <c r="E835" s="684"/>
      <c r="F835" s="683"/>
      <c r="G835" s="867"/>
      <c r="H835" s="868"/>
      <c r="I835" s="682"/>
      <c r="J835" s="682"/>
      <c r="K835" s="682"/>
      <c r="L835" s="682"/>
      <c r="M835" s="682"/>
      <c r="N835" s="682"/>
      <c r="O835" s="682"/>
      <c r="P835" s="682"/>
      <c r="Q835" s="682"/>
      <c r="R835" s="682"/>
      <c r="S835" s="682"/>
      <c r="T835" s="682"/>
      <c r="U835" s="682"/>
      <c r="V835" s="682"/>
      <c r="W835" s="682"/>
      <c r="X835" s="682"/>
      <c r="Y835" s="682"/>
      <c r="Z835" s="682"/>
      <c r="AA835" s="682"/>
    </row>
    <row r="836" spans="1:27" ht="15">
      <c r="A836" s="682"/>
      <c r="B836" s="683"/>
      <c r="C836" s="684"/>
      <c r="D836" s="684"/>
      <c r="E836" s="684"/>
      <c r="F836" s="683"/>
      <c r="G836" s="867"/>
      <c r="H836" s="868"/>
      <c r="I836" s="682"/>
      <c r="J836" s="682"/>
      <c r="K836" s="682"/>
      <c r="L836" s="682"/>
      <c r="M836" s="682"/>
      <c r="N836" s="682"/>
      <c r="O836" s="682"/>
      <c r="P836" s="682"/>
      <c r="Q836" s="682"/>
      <c r="R836" s="682"/>
      <c r="S836" s="682"/>
      <c r="T836" s="682"/>
      <c r="U836" s="682"/>
      <c r="V836" s="682"/>
      <c r="W836" s="682"/>
      <c r="X836" s="682"/>
      <c r="Y836" s="682"/>
      <c r="Z836" s="682"/>
      <c r="AA836" s="682"/>
    </row>
    <row r="837" spans="1:27" ht="15">
      <c r="A837" s="682"/>
      <c r="B837" s="683"/>
      <c r="C837" s="684"/>
      <c r="D837" s="684"/>
      <c r="E837" s="684"/>
      <c r="F837" s="683"/>
      <c r="G837" s="867"/>
      <c r="H837" s="868"/>
      <c r="I837" s="682"/>
      <c r="J837" s="682"/>
      <c r="K837" s="682"/>
      <c r="L837" s="682"/>
      <c r="M837" s="682"/>
      <c r="N837" s="682"/>
      <c r="O837" s="682"/>
      <c r="P837" s="682"/>
      <c r="Q837" s="682"/>
      <c r="R837" s="682"/>
      <c r="S837" s="682"/>
      <c r="T837" s="682"/>
      <c r="U837" s="682"/>
      <c r="V837" s="682"/>
      <c r="W837" s="682"/>
      <c r="X837" s="682"/>
      <c r="Y837" s="682"/>
      <c r="Z837" s="682"/>
      <c r="AA837" s="682"/>
    </row>
    <row r="838" spans="1:27" ht="15">
      <c r="A838" s="682"/>
      <c r="B838" s="683"/>
      <c r="C838" s="684"/>
      <c r="D838" s="684"/>
      <c r="E838" s="684"/>
      <c r="F838" s="683"/>
      <c r="G838" s="867"/>
      <c r="H838" s="868"/>
      <c r="I838" s="682"/>
      <c r="J838" s="682"/>
      <c r="K838" s="682"/>
      <c r="L838" s="682"/>
      <c r="M838" s="682"/>
      <c r="N838" s="682"/>
      <c r="O838" s="682"/>
      <c r="P838" s="682"/>
      <c r="Q838" s="682"/>
      <c r="R838" s="682"/>
      <c r="S838" s="682"/>
      <c r="T838" s="682"/>
      <c r="U838" s="682"/>
      <c r="V838" s="682"/>
      <c r="W838" s="682"/>
      <c r="X838" s="682"/>
      <c r="Y838" s="682"/>
      <c r="Z838" s="682"/>
      <c r="AA838" s="682"/>
    </row>
    <row r="839" spans="1:27" ht="15">
      <c r="A839" s="682"/>
      <c r="B839" s="683"/>
      <c r="C839" s="684"/>
      <c r="D839" s="684"/>
      <c r="E839" s="684"/>
      <c r="F839" s="683"/>
      <c r="G839" s="867"/>
      <c r="H839" s="868"/>
      <c r="I839" s="682"/>
      <c r="J839" s="682"/>
      <c r="K839" s="682"/>
      <c r="L839" s="682"/>
      <c r="M839" s="682"/>
      <c r="N839" s="682"/>
      <c r="O839" s="682"/>
      <c r="P839" s="682"/>
      <c r="Q839" s="682"/>
      <c r="R839" s="682"/>
      <c r="S839" s="682"/>
      <c r="T839" s="682"/>
      <c r="U839" s="682"/>
      <c r="V839" s="682"/>
      <c r="W839" s="682"/>
      <c r="X839" s="682"/>
      <c r="Y839" s="682"/>
      <c r="Z839" s="682"/>
      <c r="AA839" s="682"/>
    </row>
    <row r="840" spans="1:27" ht="15">
      <c r="A840" s="682"/>
      <c r="B840" s="683"/>
      <c r="C840" s="684"/>
      <c r="D840" s="684"/>
      <c r="E840" s="684"/>
      <c r="F840" s="683"/>
      <c r="G840" s="867"/>
      <c r="H840" s="868"/>
      <c r="I840" s="682"/>
      <c r="J840" s="682"/>
      <c r="K840" s="682"/>
      <c r="L840" s="682"/>
      <c r="M840" s="682"/>
      <c r="N840" s="682"/>
      <c r="O840" s="682"/>
      <c r="P840" s="682"/>
      <c r="Q840" s="682"/>
      <c r="R840" s="682"/>
      <c r="S840" s="682"/>
      <c r="T840" s="682"/>
      <c r="U840" s="682"/>
      <c r="V840" s="682"/>
      <c r="W840" s="682"/>
      <c r="X840" s="682"/>
      <c r="Y840" s="682"/>
      <c r="Z840" s="682"/>
      <c r="AA840" s="682"/>
    </row>
    <row r="841" spans="1:27" ht="15">
      <c r="A841" s="682"/>
      <c r="B841" s="683"/>
      <c r="C841" s="684"/>
      <c r="D841" s="684"/>
      <c r="E841" s="684"/>
      <c r="F841" s="683"/>
      <c r="G841" s="867"/>
      <c r="H841" s="868"/>
      <c r="I841" s="682"/>
      <c r="J841" s="682"/>
      <c r="K841" s="682"/>
      <c r="L841" s="682"/>
      <c r="M841" s="682"/>
      <c r="N841" s="682"/>
      <c r="O841" s="682"/>
      <c r="P841" s="682"/>
      <c r="Q841" s="682"/>
      <c r="R841" s="682"/>
      <c r="S841" s="682"/>
      <c r="T841" s="682"/>
      <c r="U841" s="682"/>
      <c r="V841" s="682"/>
      <c r="W841" s="682"/>
      <c r="X841" s="682"/>
      <c r="Y841" s="682"/>
      <c r="Z841" s="682"/>
      <c r="AA841" s="682"/>
    </row>
    <row r="842" spans="1:27" ht="15">
      <c r="A842" s="682"/>
      <c r="B842" s="683"/>
      <c r="C842" s="684"/>
      <c r="D842" s="684"/>
      <c r="E842" s="684"/>
      <c r="F842" s="683"/>
      <c r="G842" s="867"/>
      <c r="H842" s="868"/>
      <c r="I842" s="682"/>
      <c r="J842" s="682"/>
      <c r="K842" s="682"/>
      <c r="L842" s="682"/>
      <c r="M842" s="682"/>
      <c r="N842" s="682"/>
      <c r="O842" s="682"/>
      <c r="P842" s="682"/>
      <c r="Q842" s="682"/>
      <c r="R842" s="682"/>
      <c r="S842" s="682"/>
      <c r="T842" s="682"/>
      <c r="U842" s="682"/>
      <c r="V842" s="682"/>
      <c r="W842" s="682"/>
      <c r="X842" s="682"/>
      <c r="Y842" s="682"/>
      <c r="Z842" s="682"/>
      <c r="AA842" s="682"/>
    </row>
    <row r="843" spans="1:27" ht="15">
      <c r="A843" s="682"/>
      <c r="B843" s="683"/>
      <c r="C843" s="684"/>
      <c r="D843" s="684"/>
      <c r="E843" s="684"/>
      <c r="F843" s="683"/>
      <c r="G843" s="867"/>
      <c r="H843" s="868"/>
      <c r="I843" s="682"/>
      <c r="J843" s="682"/>
      <c r="K843" s="682"/>
      <c r="L843" s="682"/>
      <c r="M843" s="682"/>
      <c r="N843" s="682"/>
      <c r="O843" s="682"/>
      <c r="P843" s="682"/>
      <c r="Q843" s="682"/>
      <c r="R843" s="682"/>
      <c r="S843" s="682"/>
      <c r="T843" s="682"/>
      <c r="U843" s="682"/>
      <c r="V843" s="682"/>
      <c r="W843" s="682"/>
      <c r="X843" s="682"/>
      <c r="Y843" s="682"/>
      <c r="Z843" s="682"/>
      <c r="AA843" s="682"/>
    </row>
    <row r="844" spans="1:27" ht="15">
      <c r="A844" s="682"/>
      <c r="B844" s="683"/>
      <c r="C844" s="684"/>
      <c r="D844" s="684"/>
      <c r="E844" s="684"/>
      <c r="F844" s="683"/>
      <c r="G844" s="867"/>
      <c r="H844" s="868"/>
      <c r="I844" s="682"/>
      <c r="J844" s="682"/>
      <c r="K844" s="682"/>
      <c r="L844" s="682"/>
      <c r="M844" s="682"/>
      <c r="N844" s="682"/>
      <c r="O844" s="682"/>
      <c r="P844" s="682"/>
      <c r="Q844" s="682"/>
      <c r="R844" s="682"/>
      <c r="S844" s="682"/>
      <c r="T844" s="682"/>
      <c r="U844" s="682"/>
      <c r="V844" s="682"/>
      <c r="W844" s="682"/>
      <c r="X844" s="682"/>
      <c r="Y844" s="682"/>
      <c r="Z844" s="682"/>
      <c r="AA844" s="682"/>
    </row>
    <row r="845" spans="1:27" ht="15">
      <c r="A845" s="682"/>
      <c r="B845" s="683"/>
      <c r="C845" s="684"/>
      <c r="D845" s="684"/>
      <c r="E845" s="684"/>
      <c r="F845" s="683"/>
      <c r="G845" s="867"/>
      <c r="H845" s="868"/>
      <c r="I845" s="682"/>
      <c r="J845" s="682"/>
      <c r="K845" s="682"/>
      <c r="L845" s="682"/>
      <c r="M845" s="682"/>
      <c r="N845" s="682"/>
      <c r="O845" s="682"/>
      <c r="P845" s="682"/>
      <c r="Q845" s="682"/>
      <c r="R845" s="682"/>
      <c r="S845" s="682"/>
      <c r="T845" s="682"/>
      <c r="U845" s="682"/>
      <c r="V845" s="682"/>
      <c r="W845" s="682"/>
      <c r="X845" s="682"/>
      <c r="Y845" s="682"/>
      <c r="Z845" s="682"/>
      <c r="AA845" s="682"/>
    </row>
    <row r="846" spans="1:27" ht="15">
      <c r="A846" s="682"/>
      <c r="B846" s="683"/>
      <c r="C846" s="684"/>
      <c r="D846" s="684"/>
      <c r="E846" s="684"/>
      <c r="F846" s="683"/>
      <c r="G846" s="867"/>
      <c r="H846" s="868"/>
      <c r="I846" s="682"/>
      <c r="J846" s="682"/>
      <c r="K846" s="682"/>
      <c r="L846" s="682"/>
      <c r="M846" s="682"/>
      <c r="N846" s="682"/>
      <c r="O846" s="682"/>
      <c r="P846" s="682"/>
      <c r="Q846" s="682"/>
      <c r="R846" s="682"/>
      <c r="S846" s="682"/>
      <c r="T846" s="682"/>
      <c r="U846" s="682"/>
      <c r="V846" s="682"/>
      <c r="W846" s="682"/>
      <c r="X846" s="682"/>
      <c r="Y846" s="682"/>
      <c r="Z846" s="682"/>
      <c r="AA846" s="682"/>
    </row>
    <row r="847" spans="1:27" ht="15">
      <c r="A847" s="682"/>
      <c r="B847" s="683"/>
      <c r="C847" s="684"/>
      <c r="D847" s="684"/>
      <c r="E847" s="684"/>
      <c r="F847" s="683"/>
      <c r="G847" s="867"/>
      <c r="H847" s="868"/>
      <c r="I847" s="682"/>
      <c r="J847" s="682"/>
      <c r="K847" s="682"/>
      <c r="L847" s="682"/>
      <c r="M847" s="682"/>
      <c r="N847" s="682"/>
      <c r="O847" s="682"/>
      <c r="P847" s="682"/>
      <c r="Q847" s="682"/>
      <c r="R847" s="682"/>
      <c r="S847" s="682"/>
      <c r="T847" s="682"/>
      <c r="U847" s="682"/>
      <c r="V847" s="682"/>
      <c r="W847" s="682"/>
      <c r="X847" s="682"/>
      <c r="Y847" s="682"/>
      <c r="Z847" s="682"/>
      <c r="AA847" s="682"/>
    </row>
    <row r="848" spans="1:27" ht="15">
      <c r="A848" s="682"/>
      <c r="B848" s="683"/>
      <c r="C848" s="684"/>
      <c r="D848" s="684"/>
      <c r="E848" s="684"/>
      <c r="F848" s="683"/>
      <c r="G848" s="867"/>
      <c r="H848" s="868"/>
      <c r="I848" s="682"/>
      <c r="J848" s="682"/>
      <c r="K848" s="682"/>
      <c r="L848" s="682"/>
      <c r="M848" s="682"/>
      <c r="N848" s="682"/>
      <c r="O848" s="682"/>
      <c r="P848" s="682"/>
      <c r="Q848" s="682"/>
      <c r="R848" s="682"/>
      <c r="S848" s="682"/>
      <c r="T848" s="682"/>
      <c r="U848" s="682"/>
      <c r="V848" s="682"/>
      <c r="W848" s="682"/>
      <c r="X848" s="682"/>
      <c r="Y848" s="682"/>
      <c r="Z848" s="682"/>
      <c r="AA848" s="682"/>
    </row>
    <row r="849" spans="1:27" ht="15">
      <c r="A849" s="682"/>
      <c r="B849" s="683"/>
      <c r="C849" s="684"/>
      <c r="D849" s="684"/>
      <c r="E849" s="684"/>
      <c r="F849" s="683"/>
      <c r="G849" s="867"/>
      <c r="H849" s="868"/>
      <c r="I849" s="682"/>
      <c r="J849" s="682"/>
      <c r="K849" s="682"/>
      <c r="L849" s="682"/>
      <c r="M849" s="682"/>
      <c r="N849" s="682"/>
      <c r="O849" s="682"/>
      <c r="P849" s="682"/>
      <c r="Q849" s="682"/>
      <c r="R849" s="682"/>
      <c r="S849" s="682"/>
      <c r="T849" s="682"/>
      <c r="U849" s="682"/>
      <c r="V849" s="682"/>
      <c r="W849" s="682"/>
      <c r="X849" s="682"/>
      <c r="Y849" s="682"/>
      <c r="Z849" s="682"/>
      <c r="AA849" s="682"/>
    </row>
    <row r="850" spans="1:27" ht="15">
      <c r="A850" s="682"/>
      <c r="B850" s="683"/>
      <c r="C850" s="684"/>
      <c r="D850" s="684"/>
      <c r="E850" s="684"/>
      <c r="F850" s="683"/>
      <c r="G850" s="867"/>
      <c r="H850" s="868"/>
      <c r="I850" s="682"/>
      <c r="J850" s="682"/>
      <c r="K850" s="682"/>
      <c r="L850" s="682"/>
      <c r="M850" s="682"/>
      <c r="N850" s="682"/>
      <c r="O850" s="682"/>
      <c r="P850" s="682"/>
      <c r="Q850" s="682"/>
      <c r="R850" s="682"/>
      <c r="S850" s="682"/>
      <c r="T850" s="682"/>
      <c r="U850" s="682"/>
      <c r="V850" s="682"/>
      <c r="W850" s="682"/>
      <c r="X850" s="682"/>
      <c r="Y850" s="682"/>
      <c r="Z850" s="682"/>
      <c r="AA850" s="682"/>
    </row>
    <row r="851" spans="1:27" ht="15">
      <c r="A851" s="682"/>
      <c r="B851" s="683"/>
      <c r="C851" s="684"/>
      <c r="D851" s="684"/>
      <c r="E851" s="684"/>
      <c r="F851" s="683"/>
      <c r="G851" s="867"/>
      <c r="H851" s="868"/>
      <c r="I851" s="682"/>
      <c r="J851" s="682"/>
      <c r="K851" s="682"/>
      <c r="L851" s="682"/>
      <c r="M851" s="682"/>
      <c r="N851" s="682"/>
      <c r="O851" s="682"/>
      <c r="P851" s="682"/>
      <c r="Q851" s="682"/>
      <c r="R851" s="682"/>
      <c r="S851" s="682"/>
      <c r="T851" s="682"/>
      <c r="U851" s="682"/>
      <c r="V851" s="682"/>
      <c r="W851" s="682"/>
      <c r="X851" s="682"/>
      <c r="Y851" s="682"/>
      <c r="Z851" s="682"/>
      <c r="AA851" s="682"/>
    </row>
    <row r="852" spans="1:27" ht="15">
      <c r="A852" s="682"/>
      <c r="B852" s="683"/>
      <c r="C852" s="684"/>
      <c r="D852" s="684"/>
      <c r="E852" s="684"/>
      <c r="F852" s="683"/>
      <c r="G852" s="867"/>
      <c r="H852" s="868"/>
      <c r="I852" s="682"/>
      <c r="J852" s="682"/>
      <c r="K852" s="682"/>
      <c r="L852" s="682"/>
      <c r="M852" s="682"/>
      <c r="N852" s="682"/>
      <c r="O852" s="682"/>
      <c r="P852" s="682"/>
      <c r="Q852" s="682"/>
      <c r="R852" s="682"/>
      <c r="S852" s="682"/>
      <c r="T852" s="682"/>
      <c r="U852" s="682"/>
      <c r="V852" s="682"/>
      <c r="W852" s="682"/>
      <c r="X852" s="682"/>
      <c r="Y852" s="682"/>
      <c r="Z852" s="682"/>
      <c r="AA852" s="682"/>
    </row>
    <row r="853" spans="1:27" ht="15">
      <c r="A853" s="682"/>
      <c r="B853" s="683"/>
      <c r="C853" s="684"/>
      <c r="D853" s="684"/>
      <c r="E853" s="684"/>
      <c r="F853" s="683"/>
      <c r="G853" s="867"/>
      <c r="H853" s="868"/>
      <c r="I853" s="682"/>
      <c r="J853" s="682"/>
      <c r="K853" s="682"/>
      <c r="L853" s="682"/>
      <c r="M853" s="682"/>
      <c r="N853" s="682"/>
      <c r="O853" s="682"/>
      <c r="P853" s="682"/>
      <c r="Q853" s="682"/>
      <c r="R853" s="682"/>
      <c r="S853" s="682"/>
      <c r="T853" s="682"/>
      <c r="U853" s="682"/>
      <c r="V853" s="682"/>
      <c r="W853" s="682"/>
      <c r="X853" s="682"/>
      <c r="Y853" s="682"/>
      <c r="Z853" s="682"/>
      <c r="AA853" s="682"/>
    </row>
    <row r="854" spans="1:27" ht="15">
      <c r="A854" s="682"/>
      <c r="B854" s="683"/>
      <c r="C854" s="684"/>
      <c r="D854" s="684"/>
      <c r="E854" s="684"/>
      <c r="F854" s="683"/>
      <c r="G854" s="867"/>
      <c r="H854" s="868"/>
      <c r="I854" s="682"/>
      <c r="J854" s="682"/>
      <c r="K854" s="682"/>
      <c r="L854" s="682"/>
      <c r="M854" s="682"/>
      <c r="N854" s="682"/>
      <c r="O854" s="682"/>
      <c r="P854" s="682"/>
      <c r="Q854" s="682"/>
      <c r="R854" s="682"/>
      <c r="S854" s="682"/>
      <c r="T854" s="682"/>
      <c r="U854" s="682"/>
      <c r="V854" s="682"/>
      <c r="W854" s="682"/>
      <c r="X854" s="682"/>
      <c r="Y854" s="682"/>
      <c r="Z854" s="682"/>
      <c r="AA854" s="682"/>
    </row>
    <row r="855" spans="1:27" ht="15">
      <c r="A855" s="682"/>
      <c r="B855" s="683"/>
      <c r="C855" s="684"/>
      <c r="D855" s="684"/>
      <c r="E855" s="684"/>
      <c r="F855" s="683"/>
      <c r="G855" s="867"/>
      <c r="H855" s="868"/>
      <c r="I855" s="682"/>
      <c r="J855" s="682"/>
      <c r="K855" s="682"/>
      <c r="L855" s="682"/>
      <c r="M855" s="682"/>
      <c r="N855" s="682"/>
      <c r="O855" s="682"/>
      <c r="P855" s="682"/>
      <c r="Q855" s="682"/>
      <c r="R855" s="682"/>
      <c r="S855" s="682"/>
      <c r="T855" s="682"/>
      <c r="U855" s="682"/>
      <c r="V855" s="682"/>
      <c r="W855" s="682"/>
      <c r="X855" s="682"/>
      <c r="Y855" s="682"/>
      <c r="Z855" s="682"/>
      <c r="AA855" s="682"/>
    </row>
    <row r="856" spans="1:27" ht="15">
      <c r="A856" s="682"/>
      <c r="B856" s="683"/>
      <c r="C856" s="684"/>
      <c r="D856" s="684"/>
      <c r="E856" s="684"/>
      <c r="F856" s="683"/>
      <c r="G856" s="867"/>
      <c r="H856" s="868"/>
      <c r="I856" s="682"/>
      <c r="J856" s="682"/>
      <c r="K856" s="682"/>
      <c r="L856" s="682"/>
      <c r="M856" s="682"/>
      <c r="N856" s="682"/>
      <c r="O856" s="682"/>
      <c r="P856" s="682"/>
      <c r="Q856" s="682"/>
      <c r="R856" s="682"/>
      <c r="S856" s="682"/>
      <c r="T856" s="682"/>
      <c r="U856" s="682"/>
      <c r="V856" s="682"/>
      <c r="W856" s="682"/>
      <c r="X856" s="682"/>
      <c r="Y856" s="682"/>
      <c r="Z856" s="682"/>
      <c r="AA856" s="682"/>
    </row>
    <row r="857" spans="1:27" ht="15">
      <c r="A857" s="682"/>
      <c r="B857" s="683"/>
      <c r="C857" s="684"/>
      <c r="D857" s="684"/>
      <c r="E857" s="684"/>
      <c r="F857" s="683"/>
      <c r="G857" s="867"/>
      <c r="H857" s="868"/>
      <c r="I857" s="682"/>
      <c r="J857" s="682"/>
      <c r="K857" s="682"/>
      <c r="L857" s="682"/>
      <c r="M857" s="682"/>
      <c r="N857" s="682"/>
      <c r="O857" s="682"/>
      <c r="P857" s="682"/>
      <c r="Q857" s="682"/>
      <c r="R857" s="682"/>
      <c r="S857" s="682"/>
      <c r="T857" s="682"/>
      <c r="U857" s="682"/>
      <c r="V857" s="682"/>
      <c r="W857" s="682"/>
      <c r="X857" s="682"/>
      <c r="Y857" s="682"/>
      <c r="Z857" s="682"/>
      <c r="AA857" s="682"/>
    </row>
    <row r="858" spans="1:27" ht="15">
      <c r="A858" s="682"/>
      <c r="B858" s="683"/>
      <c r="C858" s="684"/>
      <c r="D858" s="684"/>
      <c r="E858" s="684"/>
      <c r="F858" s="683"/>
      <c r="G858" s="867"/>
      <c r="H858" s="868"/>
      <c r="I858" s="682"/>
      <c r="J858" s="682"/>
      <c r="K858" s="682"/>
      <c r="L858" s="682"/>
      <c r="M858" s="682"/>
      <c r="N858" s="682"/>
      <c r="O858" s="682"/>
      <c r="P858" s="682"/>
      <c r="Q858" s="682"/>
      <c r="R858" s="682"/>
      <c r="S858" s="682"/>
      <c r="T858" s="682"/>
      <c r="U858" s="682"/>
      <c r="V858" s="682"/>
      <c r="W858" s="682"/>
      <c r="X858" s="682"/>
      <c r="Y858" s="682"/>
      <c r="Z858" s="682"/>
      <c r="AA858" s="682"/>
    </row>
    <row r="859" spans="1:27" ht="15">
      <c r="A859" s="682"/>
      <c r="B859" s="683"/>
      <c r="C859" s="684"/>
      <c r="D859" s="684"/>
      <c r="E859" s="684"/>
      <c r="F859" s="683"/>
      <c r="G859" s="867"/>
      <c r="H859" s="868"/>
      <c r="I859" s="682"/>
      <c r="J859" s="682"/>
      <c r="K859" s="682"/>
      <c r="L859" s="682"/>
      <c r="M859" s="682"/>
      <c r="N859" s="682"/>
      <c r="O859" s="682"/>
      <c r="P859" s="682"/>
      <c r="Q859" s="682"/>
      <c r="R859" s="682"/>
      <c r="S859" s="682"/>
      <c r="T859" s="682"/>
      <c r="U859" s="682"/>
      <c r="V859" s="682"/>
      <c r="W859" s="682"/>
      <c r="X859" s="682"/>
      <c r="Y859" s="682"/>
      <c r="Z859" s="682"/>
      <c r="AA859" s="682"/>
    </row>
    <row r="860" spans="1:27" ht="15">
      <c r="A860" s="682"/>
      <c r="B860" s="683"/>
      <c r="C860" s="684"/>
      <c r="D860" s="684"/>
      <c r="E860" s="684"/>
      <c r="F860" s="683"/>
      <c r="G860" s="867"/>
      <c r="H860" s="868"/>
      <c r="I860" s="682"/>
      <c r="J860" s="682"/>
      <c r="K860" s="682"/>
      <c r="L860" s="682"/>
      <c r="M860" s="682"/>
      <c r="N860" s="682"/>
      <c r="O860" s="682"/>
      <c r="P860" s="682"/>
      <c r="Q860" s="682"/>
      <c r="R860" s="682"/>
      <c r="S860" s="682"/>
      <c r="T860" s="682"/>
      <c r="U860" s="682"/>
      <c r="V860" s="682"/>
      <c r="W860" s="682"/>
      <c r="X860" s="682"/>
      <c r="Y860" s="682"/>
      <c r="Z860" s="682"/>
      <c r="AA860" s="682"/>
    </row>
    <row r="861" spans="1:27" ht="15">
      <c r="A861" s="682"/>
      <c r="B861" s="683"/>
      <c r="C861" s="684"/>
      <c r="D861" s="684"/>
      <c r="E861" s="684"/>
      <c r="F861" s="683"/>
      <c r="G861" s="867"/>
      <c r="H861" s="868"/>
      <c r="I861" s="682"/>
      <c r="J861" s="682"/>
      <c r="K861" s="682"/>
      <c r="L861" s="682"/>
      <c r="M861" s="682"/>
      <c r="N861" s="682"/>
      <c r="O861" s="682"/>
      <c r="P861" s="682"/>
      <c r="Q861" s="682"/>
      <c r="R861" s="682"/>
      <c r="S861" s="682"/>
      <c r="T861" s="682"/>
      <c r="U861" s="682"/>
      <c r="V861" s="682"/>
      <c r="W861" s="682"/>
      <c r="X861" s="682"/>
      <c r="Y861" s="682"/>
      <c r="Z861" s="682"/>
      <c r="AA861" s="682"/>
    </row>
    <row r="862" spans="1:27" ht="15">
      <c r="A862" s="682"/>
      <c r="B862" s="683"/>
      <c r="C862" s="684"/>
      <c r="D862" s="684"/>
      <c r="E862" s="684"/>
      <c r="F862" s="683"/>
      <c r="G862" s="867"/>
      <c r="H862" s="868"/>
      <c r="I862" s="682"/>
      <c r="J862" s="682"/>
      <c r="K862" s="682"/>
      <c r="L862" s="682"/>
      <c r="M862" s="682"/>
      <c r="N862" s="682"/>
      <c r="O862" s="682"/>
      <c r="P862" s="682"/>
      <c r="Q862" s="682"/>
      <c r="R862" s="682"/>
      <c r="S862" s="682"/>
      <c r="T862" s="682"/>
      <c r="U862" s="682"/>
      <c r="V862" s="682"/>
      <c r="W862" s="682"/>
      <c r="X862" s="682"/>
      <c r="Y862" s="682"/>
      <c r="Z862" s="682"/>
      <c r="AA862" s="682"/>
    </row>
    <row r="863" spans="1:27" ht="15">
      <c r="A863" s="682"/>
      <c r="B863" s="683"/>
      <c r="C863" s="684"/>
      <c r="D863" s="684"/>
      <c r="E863" s="684"/>
      <c r="F863" s="683"/>
      <c r="G863" s="867"/>
      <c r="H863" s="868"/>
      <c r="I863" s="682"/>
      <c r="J863" s="682"/>
      <c r="K863" s="682"/>
      <c r="L863" s="682"/>
      <c r="M863" s="682"/>
      <c r="N863" s="682"/>
      <c r="O863" s="682"/>
      <c r="P863" s="682"/>
      <c r="Q863" s="682"/>
      <c r="R863" s="682"/>
      <c r="S863" s="682"/>
      <c r="T863" s="682"/>
      <c r="U863" s="682"/>
      <c r="V863" s="682"/>
      <c r="W863" s="682"/>
      <c r="X863" s="682"/>
      <c r="Y863" s="682"/>
      <c r="Z863" s="682"/>
      <c r="AA863" s="682"/>
    </row>
    <row r="864" spans="1:27" ht="15">
      <c r="A864" s="682"/>
      <c r="B864" s="683"/>
      <c r="C864" s="684"/>
      <c r="D864" s="684"/>
      <c r="E864" s="684"/>
      <c r="F864" s="683"/>
      <c r="G864" s="867"/>
      <c r="H864" s="868"/>
      <c r="I864" s="682"/>
      <c r="J864" s="682"/>
      <c r="K864" s="682"/>
      <c r="L864" s="682"/>
      <c r="M864" s="682"/>
      <c r="N864" s="682"/>
      <c r="O864" s="682"/>
      <c r="P864" s="682"/>
      <c r="Q864" s="682"/>
      <c r="R864" s="682"/>
      <c r="S864" s="682"/>
      <c r="T864" s="682"/>
      <c r="U864" s="682"/>
      <c r="V864" s="682"/>
      <c r="W864" s="682"/>
      <c r="X864" s="682"/>
      <c r="Y864" s="682"/>
      <c r="Z864" s="682"/>
      <c r="AA864" s="682"/>
    </row>
    <row r="865" spans="1:27" ht="15">
      <c r="A865" s="682"/>
      <c r="B865" s="683"/>
      <c r="C865" s="684"/>
      <c r="D865" s="684"/>
      <c r="E865" s="684"/>
      <c r="F865" s="683"/>
      <c r="G865" s="867"/>
      <c r="H865" s="868"/>
      <c r="I865" s="682"/>
      <c r="J865" s="682"/>
      <c r="K865" s="682"/>
      <c r="L865" s="682"/>
      <c r="M865" s="682"/>
      <c r="N865" s="682"/>
      <c r="O865" s="682"/>
      <c r="P865" s="682"/>
      <c r="Q865" s="682"/>
      <c r="R865" s="682"/>
      <c r="S865" s="682"/>
      <c r="T865" s="682"/>
      <c r="U865" s="682"/>
      <c r="V865" s="682"/>
      <c r="W865" s="682"/>
      <c r="X865" s="682"/>
      <c r="Y865" s="682"/>
      <c r="Z865" s="682"/>
      <c r="AA865" s="682"/>
    </row>
    <row r="866" spans="1:27" ht="15">
      <c r="A866" s="682"/>
      <c r="B866" s="683"/>
      <c r="C866" s="684"/>
      <c r="D866" s="684"/>
      <c r="E866" s="684"/>
      <c r="F866" s="683"/>
      <c r="G866" s="867"/>
      <c r="H866" s="868"/>
      <c r="I866" s="682"/>
      <c r="J866" s="682"/>
      <c r="K866" s="682"/>
      <c r="L866" s="682"/>
      <c r="M866" s="682"/>
      <c r="N866" s="682"/>
      <c r="O866" s="682"/>
      <c r="P866" s="682"/>
      <c r="Q866" s="682"/>
      <c r="R866" s="682"/>
      <c r="S866" s="682"/>
      <c r="T866" s="682"/>
      <c r="U866" s="682"/>
      <c r="V866" s="682"/>
      <c r="W866" s="682"/>
      <c r="X866" s="682"/>
      <c r="Y866" s="682"/>
      <c r="Z866" s="682"/>
      <c r="AA866" s="682"/>
    </row>
    <row r="867" spans="1:27" ht="15">
      <c r="A867" s="682"/>
      <c r="B867" s="683"/>
      <c r="C867" s="684"/>
      <c r="D867" s="684"/>
      <c r="E867" s="684"/>
      <c r="F867" s="683"/>
      <c r="G867" s="867"/>
      <c r="H867" s="868"/>
      <c r="I867" s="682"/>
      <c r="J867" s="682"/>
      <c r="K867" s="682"/>
      <c r="L867" s="682"/>
      <c r="M867" s="682"/>
      <c r="N867" s="682"/>
      <c r="O867" s="682"/>
      <c r="P867" s="682"/>
      <c r="Q867" s="682"/>
      <c r="R867" s="682"/>
      <c r="S867" s="682"/>
      <c r="T867" s="682"/>
      <c r="U867" s="682"/>
      <c r="V867" s="682"/>
      <c r="W867" s="682"/>
      <c r="X867" s="682"/>
      <c r="Y867" s="682"/>
      <c r="Z867" s="682"/>
      <c r="AA867" s="682"/>
    </row>
    <row r="868" spans="1:27" ht="15">
      <c r="A868" s="682"/>
      <c r="B868" s="683"/>
      <c r="C868" s="684"/>
      <c r="D868" s="684"/>
      <c r="E868" s="684"/>
      <c r="F868" s="683"/>
      <c r="G868" s="867"/>
      <c r="H868" s="868"/>
      <c r="I868" s="682"/>
      <c r="J868" s="682"/>
      <c r="K868" s="682"/>
      <c r="L868" s="682"/>
      <c r="M868" s="682"/>
      <c r="N868" s="682"/>
      <c r="O868" s="682"/>
      <c r="P868" s="682"/>
      <c r="Q868" s="682"/>
      <c r="R868" s="682"/>
      <c r="S868" s="682"/>
      <c r="T868" s="682"/>
      <c r="U868" s="682"/>
      <c r="V868" s="682"/>
      <c r="W868" s="682"/>
      <c r="X868" s="682"/>
      <c r="Y868" s="682"/>
      <c r="Z868" s="682"/>
      <c r="AA868" s="682"/>
    </row>
    <row r="869" spans="1:27" ht="15">
      <c r="A869" s="682"/>
      <c r="B869" s="683"/>
      <c r="C869" s="684"/>
      <c r="D869" s="684"/>
      <c r="E869" s="684"/>
      <c r="F869" s="683"/>
      <c r="G869" s="867"/>
      <c r="H869" s="868"/>
      <c r="I869" s="682"/>
      <c r="J869" s="682"/>
      <c r="K869" s="682"/>
      <c r="L869" s="682"/>
      <c r="M869" s="682"/>
      <c r="N869" s="682"/>
      <c r="O869" s="682"/>
      <c r="P869" s="682"/>
      <c r="Q869" s="682"/>
      <c r="R869" s="682"/>
      <c r="S869" s="682"/>
      <c r="T869" s="682"/>
      <c r="U869" s="682"/>
      <c r="V869" s="682"/>
      <c r="W869" s="682"/>
      <c r="X869" s="682"/>
      <c r="Y869" s="682"/>
      <c r="Z869" s="682"/>
      <c r="AA869" s="682"/>
    </row>
    <row r="870" spans="1:27" ht="15">
      <c r="A870" s="682"/>
      <c r="B870" s="683"/>
      <c r="C870" s="684"/>
      <c r="D870" s="684"/>
      <c r="E870" s="684"/>
      <c r="F870" s="683"/>
      <c r="G870" s="867"/>
      <c r="H870" s="868"/>
      <c r="I870" s="682"/>
      <c r="J870" s="682"/>
      <c r="K870" s="682"/>
      <c r="L870" s="682"/>
      <c r="M870" s="682"/>
      <c r="N870" s="682"/>
      <c r="O870" s="682"/>
      <c r="P870" s="682"/>
      <c r="Q870" s="682"/>
      <c r="R870" s="682"/>
      <c r="S870" s="682"/>
      <c r="T870" s="682"/>
      <c r="U870" s="682"/>
      <c r="V870" s="682"/>
      <c r="W870" s="682"/>
      <c r="X870" s="682"/>
      <c r="Y870" s="682"/>
      <c r="Z870" s="682"/>
      <c r="AA870" s="682"/>
    </row>
    <row r="871" spans="1:27" ht="15">
      <c r="A871" s="682"/>
      <c r="B871" s="683"/>
      <c r="C871" s="684"/>
      <c r="D871" s="684"/>
      <c r="E871" s="684"/>
      <c r="F871" s="683"/>
      <c r="G871" s="867"/>
      <c r="H871" s="868"/>
      <c r="I871" s="682"/>
      <c r="J871" s="682"/>
      <c r="K871" s="682"/>
      <c r="L871" s="682"/>
      <c r="M871" s="682"/>
      <c r="N871" s="682"/>
      <c r="O871" s="682"/>
      <c r="P871" s="682"/>
      <c r="Q871" s="682"/>
      <c r="R871" s="682"/>
      <c r="S871" s="682"/>
      <c r="T871" s="682"/>
      <c r="U871" s="682"/>
      <c r="V871" s="682"/>
      <c r="W871" s="682"/>
      <c r="X871" s="682"/>
      <c r="Y871" s="682"/>
      <c r="Z871" s="682"/>
      <c r="AA871" s="682"/>
    </row>
    <row r="872" spans="1:27" ht="15">
      <c r="A872" s="682"/>
      <c r="B872" s="683"/>
      <c r="C872" s="684"/>
      <c r="D872" s="684"/>
      <c r="E872" s="684"/>
      <c r="F872" s="683"/>
      <c r="G872" s="867"/>
      <c r="H872" s="868"/>
      <c r="I872" s="682"/>
      <c r="J872" s="682"/>
      <c r="K872" s="682"/>
      <c r="L872" s="682"/>
      <c r="M872" s="682"/>
      <c r="N872" s="682"/>
      <c r="O872" s="682"/>
      <c r="P872" s="682"/>
      <c r="Q872" s="682"/>
      <c r="R872" s="682"/>
      <c r="S872" s="682"/>
      <c r="T872" s="682"/>
      <c r="U872" s="682"/>
      <c r="V872" s="682"/>
      <c r="W872" s="682"/>
      <c r="X872" s="682"/>
      <c r="Y872" s="682"/>
      <c r="Z872" s="682"/>
      <c r="AA872" s="682"/>
    </row>
    <row r="873" spans="1:27" ht="15">
      <c r="A873" s="682"/>
      <c r="B873" s="683"/>
      <c r="C873" s="684"/>
      <c r="D873" s="684"/>
      <c r="E873" s="684"/>
      <c r="F873" s="683"/>
      <c r="G873" s="867"/>
      <c r="H873" s="868"/>
      <c r="I873" s="682"/>
      <c r="J873" s="682"/>
      <c r="K873" s="682"/>
      <c r="L873" s="682"/>
      <c r="M873" s="682"/>
      <c r="N873" s="682"/>
      <c r="O873" s="682"/>
      <c r="P873" s="682"/>
      <c r="Q873" s="682"/>
      <c r="R873" s="682"/>
      <c r="S873" s="682"/>
      <c r="T873" s="682"/>
      <c r="U873" s="682"/>
      <c r="V873" s="682"/>
      <c r="W873" s="682"/>
      <c r="X873" s="682"/>
      <c r="Y873" s="682"/>
      <c r="Z873" s="682"/>
      <c r="AA873" s="682"/>
    </row>
    <row r="874" spans="1:27" ht="15">
      <c r="A874" s="682"/>
      <c r="B874" s="683"/>
      <c r="C874" s="684"/>
      <c r="D874" s="684"/>
      <c r="E874" s="684"/>
      <c r="F874" s="683"/>
      <c r="G874" s="867"/>
      <c r="H874" s="868"/>
      <c r="I874" s="682"/>
      <c r="J874" s="682"/>
      <c r="K874" s="682"/>
      <c r="L874" s="682"/>
      <c r="M874" s="682"/>
      <c r="N874" s="682"/>
      <c r="O874" s="682"/>
      <c r="P874" s="682"/>
      <c r="Q874" s="682"/>
      <c r="R874" s="682"/>
      <c r="S874" s="682"/>
      <c r="T874" s="682"/>
      <c r="U874" s="682"/>
      <c r="V874" s="682"/>
      <c r="W874" s="682"/>
      <c r="X874" s="682"/>
      <c r="Y874" s="682"/>
      <c r="Z874" s="682"/>
      <c r="AA874" s="682"/>
    </row>
    <row r="875" spans="1:27" ht="15">
      <c r="A875" s="682"/>
      <c r="B875" s="683"/>
      <c r="C875" s="684"/>
      <c r="D875" s="684"/>
      <c r="E875" s="684"/>
      <c r="F875" s="683"/>
      <c r="G875" s="867"/>
      <c r="H875" s="868"/>
      <c r="I875" s="682"/>
      <c r="J875" s="682"/>
      <c r="K875" s="682"/>
      <c r="L875" s="682"/>
      <c r="M875" s="682"/>
      <c r="N875" s="682"/>
      <c r="O875" s="682"/>
      <c r="P875" s="682"/>
      <c r="Q875" s="682"/>
      <c r="R875" s="682"/>
      <c r="S875" s="682"/>
      <c r="T875" s="682"/>
      <c r="U875" s="682"/>
      <c r="V875" s="682"/>
      <c r="W875" s="682"/>
      <c r="X875" s="682"/>
      <c r="Y875" s="682"/>
      <c r="Z875" s="682"/>
      <c r="AA875" s="682"/>
    </row>
    <row r="876" spans="1:27" ht="15">
      <c r="A876" s="682"/>
      <c r="B876" s="683"/>
      <c r="C876" s="684"/>
      <c r="D876" s="684"/>
      <c r="E876" s="684"/>
      <c r="F876" s="683"/>
      <c r="G876" s="867"/>
      <c r="H876" s="868"/>
      <c r="I876" s="682"/>
      <c r="J876" s="682"/>
      <c r="K876" s="682"/>
      <c r="L876" s="682"/>
      <c r="M876" s="682"/>
      <c r="N876" s="682"/>
      <c r="O876" s="682"/>
      <c r="P876" s="682"/>
      <c r="Q876" s="682"/>
      <c r="R876" s="682"/>
      <c r="S876" s="682"/>
      <c r="T876" s="682"/>
      <c r="U876" s="682"/>
      <c r="V876" s="682"/>
      <c r="W876" s="682"/>
      <c r="X876" s="682"/>
      <c r="Y876" s="682"/>
      <c r="Z876" s="682"/>
      <c r="AA876" s="682"/>
    </row>
    <row r="877" spans="1:27" ht="15">
      <c r="A877" s="682"/>
      <c r="B877" s="683"/>
      <c r="C877" s="684"/>
      <c r="D877" s="684"/>
      <c r="E877" s="684"/>
      <c r="F877" s="683"/>
      <c r="G877" s="867"/>
      <c r="H877" s="868"/>
      <c r="I877" s="682"/>
      <c r="J877" s="682"/>
      <c r="K877" s="682"/>
      <c r="L877" s="682"/>
      <c r="M877" s="682"/>
      <c r="N877" s="682"/>
      <c r="O877" s="682"/>
      <c r="P877" s="682"/>
      <c r="Q877" s="682"/>
      <c r="R877" s="682"/>
      <c r="S877" s="682"/>
      <c r="T877" s="682"/>
      <c r="U877" s="682"/>
      <c r="V877" s="682"/>
      <c r="W877" s="682"/>
      <c r="X877" s="682"/>
      <c r="Y877" s="682"/>
      <c r="Z877" s="682"/>
      <c r="AA877" s="682"/>
    </row>
    <row r="878" spans="1:27" ht="15">
      <c r="A878" s="682"/>
      <c r="B878" s="683"/>
      <c r="C878" s="684"/>
      <c r="D878" s="684"/>
      <c r="E878" s="684"/>
      <c r="F878" s="683"/>
      <c r="G878" s="867"/>
      <c r="H878" s="868"/>
      <c r="I878" s="682"/>
      <c r="J878" s="682"/>
      <c r="K878" s="682"/>
      <c r="L878" s="682"/>
      <c r="M878" s="682"/>
      <c r="N878" s="682"/>
      <c r="O878" s="682"/>
      <c r="P878" s="682"/>
      <c r="Q878" s="682"/>
      <c r="R878" s="682"/>
      <c r="S878" s="682"/>
      <c r="T878" s="682"/>
      <c r="U878" s="682"/>
      <c r="V878" s="682"/>
      <c r="W878" s="682"/>
      <c r="X878" s="682"/>
      <c r="Y878" s="682"/>
      <c r="Z878" s="682"/>
      <c r="AA878" s="682"/>
    </row>
    <row r="879" spans="1:27" ht="15">
      <c r="A879" s="682"/>
      <c r="B879" s="683"/>
      <c r="C879" s="684"/>
      <c r="D879" s="684"/>
      <c r="E879" s="684"/>
      <c r="F879" s="683"/>
      <c r="G879" s="867"/>
      <c r="H879" s="868"/>
      <c r="I879" s="682"/>
      <c r="J879" s="682"/>
      <c r="K879" s="682"/>
      <c r="L879" s="682"/>
      <c r="M879" s="682"/>
      <c r="N879" s="682"/>
      <c r="O879" s="682"/>
      <c r="P879" s="682"/>
      <c r="Q879" s="682"/>
      <c r="R879" s="682"/>
      <c r="S879" s="682"/>
      <c r="T879" s="682"/>
      <c r="U879" s="682"/>
      <c r="V879" s="682"/>
      <c r="W879" s="682"/>
      <c r="X879" s="682"/>
      <c r="Y879" s="682"/>
      <c r="Z879" s="682"/>
      <c r="AA879" s="682"/>
    </row>
    <row r="880" spans="1:27" ht="15">
      <c r="A880" s="682"/>
      <c r="B880" s="683"/>
      <c r="C880" s="684"/>
      <c r="D880" s="684"/>
      <c r="E880" s="684"/>
      <c r="F880" s="683"/>
      <c r="G880" s="867"/>
      <c r="H880" s="868"/>
      <c r="I880" s="682"/>
      <c r="J880" s="682"/>
      <c r="K880" s="682"/>
      <c r="L880" s="682"/>
      <c r="M880" s="682"/>
      <c r="N880" s="682"/>
      <c r="O880" s="682"/>
      <c r="P880" s="682"/>
      <c r="Q880" s="682"/>
      <c r="R880" s="682"/>
      <c r="S880" s="682"/>
      <c r="T880" s="682"/>
      <c r="U880" s="682"/>
      <c r="V880" s="682"/>
      <c r="W880" s="682"/>
      <c r="X880" s="682"/>
      <c r="Y880" s="682"/>
      <c r="Z880" s="682"/>
      <c r="AA880" s="682"/>
    </row>
    <row r="881" spans="1:27" ht="15">
      <c r="A881" s="682"/>
      <c r="B881" s="683"/>
      <c r="C881" s="684"/>
      <c r="D881" s="684"/>
      <c r="E881" s="684"/>
      <c r="F881" s="683"/>
      <c r="G881" s="867"/>
      <c r="H881" s="868"/>
      <c r="I881" s="682"/>
      <c r="J881" s="682"/>
      <c r="K881" s="682"/>
      <c r="L881" s="682"/>
      <c r="M881" s="682"/>
      <c r="N881" s="682"/>
      <c r="O881" s="682"/>
      <c r="P881" s="682"/>
      <c r="Q881" s="682"/>
      <c r="R881" s="682"/>
      <c r="S881" s="682"/>
      <c r="T881" s="682"/>
      <c r="U881" s="682"/>
      <c r="V881" s="682"/>
      <c r="W881" s="682"/>
      <c r="X881" s="682"/>
      <c r="Y881" s="682"/>
      <c r="Z881" s="682"/>
      <c r="AA881" s="682"/>
    </row>
    <row r="882" spans="1:27" ht="15">
      <c r="A882" s="682"/>
      <c r="B882" s="683"/>
      <c r="C882" s="684"/>
      <c r="D882" s="684"/>
      <c r="E882" s="684"/>
      <c r="F882" s="683"/>
      <c r="G882" s="867"/>
      <c r="H882" s="868"/>
      <c r="I882" s="682"/>
      <c r="J882" s="682"/>
      <c r="K882" s="682"/>
      <c r="L882" s="682"/>
      <c r="M882" s="682"/>
      <c r="N882" s="682"/>
      <c r="O882" s="682"/>
      <c r="P882" s="682"/>
      <c r="Q882" s="682"/>
      <c r="R882" s="682"/>
      <c r="S882" s="682"/>
      <c r="T882" s="682"/>
      <c r="U882" s="682"/>
      <c r="V882" s="682"/>
      <c r="W882" s="682"/>
      <c r="X882" s="682"/>
      <c r="Y882" s="682"/>
      <c r="Z882" s="682"/>
      <c r="AA882" s="682"/>
    </row>
    <row r="883" spans="1:27" ht="15">
      <c r="A883" s="682"/>
      <c r="B883" s="683"/>
      <c r="C883" s="684"/>
      <c r="D883" s="684"/>
      <c r="E883" s="684"/>
      <c r="F883" s="683"/>
      <c r="G883" s="867"/>
      <c r="H883" s="868"/>
      <c r="I883" s="682"/>
      <c r="J883" s="682"/>
      <c r="K883" s="682"/>
      <c r="L883" s="682"/>
      <c r="M883" s="682"/>
      <c r="N883" s="682"/>
      <c r="O883" s="682"/>
      <c r="P883" s="682"/>
      <c r="Q883" s="682"/>
      <c r="R883" s="682"/>
      <c r="S883" s="682"/>
      <c r="T883" s="682"/>
      <c r="U883" s="682"/>
      <c r="V883" s="682"/>
      <c r="W883" s="682"/>
      <c r="X883" s="682"/>
      <c r="Y883" s="682"/>
      <c r="Z883" s="682"/>
      <c r="AA883" s="682"/>
    </row>
    <row r="884" spans="1:27" ht="15">
      <c r="A884" s="682"/>
      <c r="B884" s="683"/>
      <c r="C884" s="684"/>
      <c r="D884" s="684"/>
      <c r="E884" s="684"/>
      <c r="F884" s="683"/>
      <c r="G884" s="867"/>
      <c r="H884" s="868"/>
      <c r="I884" s="682"/>
      <c r="J884" s="682"/>
      <c r="K884" s="682"/>
      <c r="L884" s="682"/>
      <c r="M884" s="682"/>
      <c r="N884" s="682"/>
      <c r="O884" s="682"/>
      <c r="P884" s="682"/>
      <c r="Q884" s="682"/>
      <c r="R884" s="682"/>
      <c r="S884" s="682"/>
      <c r="T884" s="682"/>
      <c r="U884" s="682"/>
      <c r="V884" s="682"/>
      <c r="W884" s="682"/>
      <c r="X884" s="682"/>
      <c r="Y884" s="682"/>
      <c r="Z884" s="682"/>
      <c r="AA884" s="682"/>
    </row>
    <row r="885" spans="1:27" ht="15">
      <c r="A885" s="682"/>
      <c r="B885" s="683"/>
      <c r="C885" s="684"/>
      <c r="D885" s="684"/>
      <c r="E885" s="684"/>
      <c r="F885" s="683"/>
      <c r="G885" s="867"/>
      <c r="H885" s="868"/>
      <c r="I885" s="682"/>
      <c r="J885" s="682"/>
      <c r="K885" s="682"/>
      <c r="L885" s="682"/>
      <c r="M885" s="682"/>
      <c r="N885" s="682"/>
      <c r="O885" s="682"/>
      <c r="P885" s="682"/>
      <c r="Q885" s="682"/>
      <c r="R885" s="682"/>
      <c r="S885" s="682"/>
      <c r="T885" s="682"/>
      <c r="U885" s="682"/>
      <c r="V885" s="682"/>
      <c r="W885" s="682"/>
      <c r="X885" s="682"/>
      <c r="Y885" s="682"/>
      <c r="Z885" s="682"/>
      <c r="AA885" s="682"/>
    </row>
    <row r="886" spans="1:27" ht="15">
      <c r="A886" s="682"/>
      <c r="B886" s="683"/>
      <c r="C886" s="684"/>
      <c r="D886" s="684"/>
      <c r="E886" s="684"/>
      <c r="F886" s="683"/>
      <c r="G886" s="867"/>
      <c r="H886" s="868"/>
      <c r="I886" s="682"/>
      <c r="J886" s="682"/>
      <c r="K886" s="682"/>
      <c r="L886" s="682"/>
      <c r="M886" s="682"/>
      <c r="N886" s="682"/>
      <c r="O886" s="682"/>
      <c r="P886" s="682"/>
      <c r="Q886" s="682"/>
      <c r="R886" s="682"/>
      <c r="S886" s="682"/>
      <c r="T886" s="682"/>
      <c r="U886" s="682"/>
      <c r="V886" s="682"/>
      <c r="W886" s="682"/>
      <c r="X886" s="682"/>
      <c r="Y886" s="682"/>
      <c r="Z886" s="682"/>
      <c r="AA886" s="682"/>
    </row>
    <row r="887" spans="1:27" ht="15">
      <c r="A887" s="682"/>
      <c r="B887" s="683"/>
      <c r="C887" s="684"/>
      <c r="D887" s="684"/>
      <c r="E887" s="684"/>
      <c r="F887" s="683"/>
      <c r="G887" s="867"/>
      <c r="H887" s="868"/>
      <c r="I887" s="682"/>
      <c r="J887" s="682"/>
      <c r="K887" s="682"/>
      <c r="L887" s="682"/>
      <c r="M887" s="682"/>
      <c r="N887" s="682"/>
      <c r="O887" s="682"/>
      <c r="P887" s="682"/>
      <c r="Q887" s="682"/>
      <c r="R887" s="682"/>
      <c r="S887" s="682"/>
      <c r="T887" s="682"/>
      <c r="U887" s="682"/>
      <c r="V887" s="682"/>
      <c r="W887" s="682"/>
      <c r="X887" s="682"/>
      <c r="Y887" s="682"/>
      <c r="Z887" s="682"/>
      <c r="AA887" s="682"/>
    </row>
    <row r="888" spans="1:27" ht="15">
      <c r="A888" s="682"/>
      <c r="B888" s="683"/>
      <c r="C888" s="684"/>
      <c r="D888" s="684"/>
      <c r="E888" s="684"/>
      <c r="F888" s="683"/>
      <c r="G888" s="867"/>
      <c r="H888" s="868"/>
      <c r="I888" s="682"/>
      <c r="J888" s="682"/>
      <c r="K888" s="682"/>
      <c r="L888" s="682"/>
      <c r="M888" s="682"/>
      <c r="N888" s="682"/>
      <c r="O888" s="682"/>
      <c r="P888" s="682"/>
      <c r="Q888" s="682"/>
      <c r="R888" s="682"/>
      <c r="S888" s="682"/>
      <c r="T888" s="682"/>
      <c r="U888" s="682"/>
      <c r="V888" s="682"/>
      <c r="W888" s="682"/>
      <c r="X888" s="682"/>
      <c r="Y888" s="682"/>
      <c r="Z888" s="682"/>
      <c r="AA888" s="682"/>
    </row>
    <row r="889" spans="1:27" ht="15">
      <c r="A889" s="682"/>
      <c r="B889" s="683"/>
      <c r="C889" s="684"/>
      <c r="D889" s="684"/>
      <c r="E889" s="684"/>
      <c r="F889" s="683"/>
      <c r="G889" s="867"/>
      <c r="H889" s="868"/>
      <c r="I889" s="682"/>
      <c r="J889" s="682"/>
      <c r="K889" s="682"/>
      <c r="L889" s="682"/>
      <c r="M889" s="682"/>
      <c r="N889" s="682"/>
      <c r="O889" s="682"/>
      <c r="P889" s="682"/>
      <c r="Q889" s="682"/>
      <c r="R889" s="682"/>
      <c r="S889" s="682"/>
      <c r="T889" s="682"/>
      <c r="U889" s="682"/>
      <c r="V889" s="682"/>
      <c r="W889" s="682"/>
      <c r="X889" s="682"/>
      <c r="Y889" s="682"/>
      <c r="Z889" s="682"/>
      <c r="AA889" s="682"/>
    </row>
    <row r="890" spans="1:27" ht="15">
      <c r="A890" s="682"/>
      <c r="B890" s="683"/>
      <c r="C890" s="684"/>
      <c r="D890" s="684"/>
      <c r="E890" s="684"/>
      <c r="F890" s="683"/>
      <c r="G890" s="867"/>
      <c r="H890" s="868"/>
      <c r="I890" s="682"/>
      <c r="J890" s="682"/>
      <c r="K890" s="682"/>
      <c r="L890" s="682"/>
      <c r="M890" s="682"/>
      <c r="N890" s="682"/>
      <c r="O890" s="682"/>
      <c r="P890" s="682"/>
      <c r="Q890" s="682"/>
      <c r="R890" s="682"/>
      <c r="S890" s="682"/>
      <c r="T890" s="682"/>
      <c r="U890" s="682"/>
      <c r="V890" s="682"/>
      <c r="W890" s="682"/>
      <c r="X890" s="682"/>
      <c r="Y890" s="682"/>
      <c r="Z890" s="682"/>
      <c r="AA890" s="682"/>
    </row>
    <row r="891" spans="1:27" ht="15">
      <c r="A891" s="682"/>
      <c r="B891" s="683"/>
      <c r="C891" s="684"/>
      <c r="D891" s="684"/>
      <c r="E891" s="684"/>
      <c r="F891" s="683"/>
      <c r="G891" s="867"/>
      <c r="H891" s="868"/>
      <c r="I891" s="682"/>
      <c r="J891" s="682"/>
      <c r="K891" s="682"/>
      <c r="L891" s="682"/>
      <c r="M891" s="682"/>
      <c r="N891" s="682"/>
      <c r="O891" s="682"/>
      <c r="P891" s="682"/>
      <c r="Q891" s="682"/>
      <c r="R891" s="682"/>
      <c r="S891" s="682"/>
      <c r="T891" s="682"/>
      <c r="U891" s="682"/>
      <c r="V891" s="682"/>
      <c r="W891" s="682"/>
      <c r="X891" s="682"/>
      <c r="Y891" s="682"/>
      <c r="Z891" s="682"/>
      <c r="AA891" s="682"/>
    </row>
    <row r="892" spans="1:27" ht="15">
      <c r="A892" s="682"/>
      <c r="B892" s="683"/>
      <c r="C892" s="684"/>
      <c r="D892" s="684"/>
      <c r="E892" s="684"/>
      <c r="F892" s="683"/>
      <c r="G892" s="867"/>
      <c r="H892" s="868"/>
      <c r="I892" s="682"/>
      <c r="J892" s="682"/>
      <c r="K892" s="682"/>
      <c r="L892" s="682"/>
      <c r="M892" s="682"/>
      <c r="N892" s="682"/>
      <c r="O892" s="682"/>
      <c r="P892" s="682"/>
      <c r="Q892" s="682"/>
      <c r="R892" s="682"/>
      <c r="S892" s="682"/>
      <c r="T892" s="682"/>
      <c r="U892" s="682"/>
      <c r="V892" s="682"/>
      <c r="W892" s="682"/>
      <c r="X892" s="682"/>
      <c r="Y892" s="682"/>
      <c r="Z892" s="682"/>
      <c r="AA892" s="682"/>
    </row>
    <row r="893" spans="1:27" ht="15">
      <c r="A893" s="682"/>
      <c r="B893" s="683"/>
      <c r="C893" s="684"/>
      <c r="D893" s="684"/>
      <c r="E893" s="684"/>
      <c r="F893" s="683"/>
      <c r="G893" s="867"/>
      <c r="H893" s="868"/>
      <c r="I893" s="682"/>
      <c r="J893" s="682"/>
      <c r="K893" s="682"/>
      <c r="L893" s="682"/>
      <c r="M893" s="682"/>
      <c r="N893" s="682"/>
      <c r="O893" s="682"/>
      <c r="P893" s="682"/>
      <c r="Q893" s="682"/>
      <c r="R893" s="682"/>
      <c r="S893" s="682"/>
      <c r="T893" s="682"/>
      <c r="U893" s="682"/>
      <c r="V893" s="682"/>
      <c r="W893" s="682"/>
      <c r="X893" s="682"/>
      <c r="Y893" s="682"/>
      <c r="Z893" s="682"/>
      <c r="AA893" s="682"/>
    </row>
    <row r="894" spans="1:27" ht="15">
      <c r="A894" s="682"/>
      <c r="B894" s="683"/>
      <c r="C894" s="684"/>
      <c r="D894" s="684"/>
      <c r="E894" s="684"/>
      <c r="F894" s="683"/>
      <c r="G894" s="867"/>
      <c r="H894" s="868"/>
      <c r="I894" s="682"/>
      <c r="J894" s="682"/>
      <c r="K894" s="682"/>
      <c r="L894" s="682"/>
      <c r="M894" s="682"/>
      <c r="N894" s="682"/>
      <c r="O894" s="682"/>
      <c r="P894" s="682"/>
      <c r="Q894" s="682"/>
      <c r="R894" s="682"/>
      <c r="S894" s="682"/>
      <c r="T894" s="682"/>
      <c r="U894" s="682"/>
      <c r="V894" s="682"/>
      <c r="W894" s="682"/>
      <c r="X894" s="682"/>
      <c r="Y894" s="682"/>
      <c r="Z894" s="682"/>
      <c r="AA894" s="682"/>
    </row>
    <row r="895" spans="1:27" ht="15">
      <c r="A895" s="682"/>
      <c r="B895" s="683"/>
      <c r="C895" s="684"/>
      <c r="D895" s="684"/>
      <c r="E895" s="684"/>
      <c r="F895" s="683"/>
      <c r="G895" s="867"/>
      <c r="H895" s="868"/>
      <c r="I895" s="682"/>
      <c r="J895" s="682"/>
      <c r="K895" s="682"/>
      <c r="L895" s="682"/>
      <c r="M895" s="682"/>
      <c r="N895" s="682"/>
      <c r="O895" s="682"/>
      <c r="P895" s="682"/>
      <c r="Q895" s="682"/>
      <c r="R895" s="682"/>
      <c r="S895" s="682"/>
      <c r="T895" s="682"/>
      <c r="U895" s="682"/>
      <c r="V895" s="682"/>
      <c r="W895" s="682"/>
      <c r="X895" s="682"/>
      <c r="Y895" s="682"/>
      <c r="Z895" s="682"/>
      <c r="AA895" s="682"/>
    </row>
    <row r="896" spans="1:27" ht="15">
      <c r="A896" s="682"/>
      <c r="B896" s="683"/>
      <c r="C896" s="684"/>
      <c r="D896" s="684"/>
      <c r="E896" s="684"/>
      <c r="F896" s="683"/>
      <c r="G896" s="867"/>
      <c r="H896" s="868"/>
      <c r="I896" s="682"/>
      <c r="J896" s="682"/>
      <c r="K896" s="682"/>
      <c r="L896" s="682"/>
      <c r="M896" s="682"/>
      <c r="N896" s="682"/>
      <c r="O896" s="682"/>
      <c r="P896" s="682"/>
      <c r="Q896" s="682"/>
      <c r="R896" s="682"/>
      <c r="S896" s="682"/>
      <c r="T896" s="682"/>
      <c r="U896" s="682"/>
      <c r="V896" s="682"/>
      <c r="W896" s="682"/>
      <c r="X896" s="682"/>
      <c r="Y896" s="682"/>
      <c r="Z896" s="682"/>
      <c r="AA896" s="682"/>
    </row>
    <row r="897" spans="1:27" ht="15">
      <c r="A897" s="682"/>
      <c r="B897" s="683"/>
      <c r="C897" s="684"/>
      <c r="D897" s="684"/>
      <c r="E897" s="684"/>
      <c r="F897" s="683"/>
      <c r="G897" s="867"/>
      <c r="H897" s="868"/>
      <c r="I897" s="682"/>
      <c r="J897" s="682"/>
      <c r="K897" s="682"/>
      <c r="L897" s="682"/>
      <c r="M897" s="682"/>
      <c r="N897" s="682"/>
      <c r="O897" s="682"/>
      <c r="P897" s="682"/>
      <c r="Q897" s="682"/>
      <c r="R897" s="682"/>
      <c r="S897" s="682"/>
      <c r="T897" s="682"/>
      <c r="U897" s="682"/>
      <c r="V897" s="682"/>
      <c r="W897" s="682"/>
      <c r="X897" s="682"/>
      <c r="Y897" s="682"/>
      <c r="Z897" s="682"/>
      <c r="AA897" s="682"/>
    </row>
    <row r="898" spans="1:27" ht="15">
      <c r="A898" s="682"/>
      <c r="B898" s="683"/>
      <c r="C898" s="684"/>
      <c r="D898" s="684"/>
      <c r="E898" s="684"/>
      <c r="F898" s="683"/>
      <c r="G898" s="867"/>
      <c r="H898" s="868"/>
      <c r="I898" s="682"/>
      <c r="J898" s="682"/>
      <c r="K898" s="682"/>
      <c r="L898" s="682"/>
      <c r="M898" s="682"/>
      <c r="N898" s="682"/>
      <c r="O898" s="682"/>
      <c r="P898" s="682"/>
      <c r="Q898" s="682"/>
      <c r="R898" s="682"/>
      <c r="S898" s="682"/>
      <c r="T898" s="682"/>
      <c r="U898" s="682"/>
      <c r="V898" s="682"/>
      <c r="W898" s="682"/>
      <c r="X898" s="682"/>
      <c r="Y898" s="682"/>
      <c r="Z898" s="682"/>
      <c r="AA898" s="682"/>
    </row>
    <row r="899" spans="1:27" ht="15">
      <c r="A899" s="682"/>
      <c r="B899" s="683"/>
      <c r="C899" s="684"/>
      <c r="D899" s="684"/>
      <c r="E899" s="684"/>
      <c r="F899" s="683"/>
      <c r="G899" s="867"/>
      <c r="H899" s="868"/>
      <c r="I899" s="682"/>
      <c r="J899" s="682"/>
      <c r="K899" s="682"/>
      <c r="L899" s="682"/>
      <c r="M899" s="682"/>
      <c r="N899" s="682"/>
      <c r="O899" s="682"/>
      <c r="P899" s="682"/>
      <c r="Q899" s="682"/>
      <c r="R899" s="682"/>
      <c r="S899" s="682"/>
      <c r="T899" s="682"/>
      <c r="U899" s="682"/>
      <c r="V899" s="682"/>
      <c r="W899" s="682"/>
      <c r="X899" s="682"/>
      <c r="Y899" s="682"/>
      <c r="Z899" s="682"/>
      <c r="AA899" s="682"/>
    </row>
    <row r="900" spans="1:27" ht="15">
      <c r="A900" s="682"/>
      <c r="B900" s="683"/>
      <c r="C900" s="684"/>
      <c r="D900" s="684"/>
      <c r="E900" s="684"/>
      <c r="F900" s="683"/>
      <c r="G900" s="867"/>
      <c r="H900" s="868"/>
      <c r="I900" s="682"/>
      <c r="J900" s="682"/>
      <c r="K900" s="682"/>
      <c r="L900" s="682"/>
      <c r="M900" s="682"/>
      <c r="N900" s="682"/>
      <c r="O900" s="682"/>
      <c r="P900" s="682"/>
      <c r="Q900" s="682"/>
      <c r="R900" s="682"/>
      <c r="S900" s="682"/>
      <c r="T900" s="682"/>
      <c r="U900" s="682"/>
      <c r="V900" s="682"/>
      <c r="W900" s="682"/>
      <c r="X900" s="682"/>
      <c r="Y900" s="682"/>
      <c r="Z900" s="682"/>
      <c r="AA900" s="682"/>
    </row>
    <row r="901" spans="1:27" ht="15">
      <c r="A901" s="682"/>
      <c r="B901" s="683"/>
      <c r="C901" s="684"/>
      <c r="D901" s="684"/>
      <c r="E901" s="684"/>
      <c r="F901" s="683"/>
      <c r="G901" s="867"/>
      <c r="H901" s="868"/>
      <c r="I901" s="682"/>
      <c r="J901" s="682"/>
      <c r="K901" s="682"/>
      <c r="L901" s="682"/>
      <c r="M901" s="682"/>
      <c r="N901" s="682"/>
      <c r="O901" s="682"/>
      <c r="P901" s="682"/>
      <c r="Q901" s="682"/>
      <c r="R901" s="682"/>
      <c r="S901" s="682"/>
      <c r="T901" s="682"/>
      <c r="U901" s="682"/>
      <c r="V901" s="682"/>
      <c r="W901" s="682"/>
      <c r="X901" s="682"/>
      <c r="Y901" s="682"/>
      <c r="Z901" s="682"/>
      <c r="AA901" s="682"/>
    </row>
    <row r="902" spans="1:27" ht="15">
      <c r="A902" s="682"/>
      <c r="B902" s="683"/>
      <c r="C902" s="684"/>
      <c r="D902" s="684"/>
      <c r="E902" s="684"/>
      <c r="F902" s="683"/>
      <c r="G902" s="867"/>
      <c r="H902" s="868"/>
      <c r="I902" s="682"/>
      <c r="J902" s="682"/>
      <c r="K902" s="682"/>
      <c r="L902" s="682"/>
      <c r="M902" s="682"/>
      <c r="N902" s="682"/>
      <c r="O902" s="682"/>
      <c r="P902" s="682"/>
      <c r="Q902" s="682"/>
      <c r="R902" s="682"/>
      <c r="S902" s="682"/>
      <c r="T902" s="682"/>
      <c r="U902" s="682"/>
      <c r="V902" s="682"/>
      <c r="W902" s="682"/>
      <c r="X902" s="682"/>
      <c r="Y902" s="682"/>
      <c r="Z902" s="682"/>
      <c r="AA902" s="682"/>
    </row>
    <row r="903" spans="1:27" ht="15">
      <c r="A903" s="682"/>
      <c r="B903" s="683"/>
      <c r="C903" s="684"/>
      <c r="D903" s="684"/>
      <c r="E903" s="684"/>
      <c r="F903" s="683"/>
      <c r="G903" s="867"/>
      <c r="H903" s="868"/>
      <c r="I903" s="682"/>
      <c r="J903" s="682"/>
      <c r="K903" s="682"/>
      <c r="L903" s="682"/>
      <c r="M903" s="682"/>
      <c r="N903" s="682"/>
      <c r="O903" s="682"/>
      <c r="P903" s="682"/>
      <c r="Q903" s="682"/>
      <c r="R903" s="682"/>
      <c r="S903" s="682"/>
      <c r="T903" s="682"/>
      <c r="U903" s="682"/>
      <c r="V903" s="682"/>
      <c r="W903" s="682"/>
      <c r="X903" s="682"/>
      <c r="Y903" s="682"/>
      <c r="Z903" s="682"/>
      <c r="AA903" s="682"/>
    </row>
    <row r="904" spans="1:27" ht="15">
      <c r="A904" s="682"/>
      <c r="B904" s="683"/>
      <c r="C904" s="684"/>
      <c r="D904" s="684"/>
      <c r="E904" s="684"/>
      <c r="F904" s="683"/>
      <c r="G904" s="867"/>
      <c r="H904" s="868"/>
      <c r="I904" s="682"/>
      <c r="J904" s="682"/>
      <c r="K904" s="682"/>
      <c r="L904" s="682"/>
      <c r="M904" s="682"/>
      <c r="N904" s="682"/>
      <c r="O904" s="682"/>
      <c r="P904" s="682"/>
      <c r="Q904" s="682"/>
      <c r="R904" s="682"/>
      <c r="S904" s="682"/>
      <c r="T904" s="682"/>
      <c r="U904" s="682"/>
      <c r="V904" s="682"/>
      <c r="W904" s="682"/>
      <c r="X904" s="682"/>
      <c r="Y904" s="682"/>
      <c r="Z904" s="682"/>
      <c r="AA904" s="682"/>
    </row>
    <row r="905" spans="1:27" ht="15">
      <c r="A905" s="682"/>
      <c r="B905" s="683"/>
      <c r="C905" s="684"/>
      <c r="D905" s="684"/>
      <c r="E905" s="684"/>
      <c r="F905" s="683"/>
      <c r="G905" s="867"/>
      <c r="H905" s="868"/>
      <c r="I905" s="682"/>
      <c r="J905" s="682"/>
      <c r="K905" s="682"/>
      <c r="L905" s="682"/>
      <c r="M905" s="682"/>
      <c r="N905" s="682"/>
      <c r="O905" s="682"/>
      <c r="P905" s="682"/>
      <c r="Q905" s="682"/>
      <c r="R905" s="682"/>
      <c r="S905" s="682"/>
      <c r="T905" s="682"/>
      <c r="U905" s="682"/>
      <c r="V905" s="682"/>
      <c r="W905" s="682"/>
      <c r="X905" s="682"/>
      <c r="Y905" s="682"/>
      <c r="Z905" s="682"/>
      <c r="AA905" s="682"/>
    </row>
    <row r="906" spans="1:27" ht="15">
      <c r="A906" s="682"/>
      <c r="B906" s="683"/>
      <c r="C906" s="684"/>
      <c r="D906" s="684"/>
      <c r="E906" s="684"/>
      <c r="F906" s="683"/>
      <c r="G906" s="867"/>
      <c r="H906" s="868"/>
      <c r="I906" s="682"/>
      <c r="J906" s="682"/>
      <c r="K906" s="682"/>
      <c r="L906" s="682"/>
      <c r="M906" s="682"/>
      <c r="N906" s="682"/>
      <c r="O906" s="682"/>
      <c r="P906" s="682"/>
      <c r="Q906" s="682"/>
      <c r="R906" s="682"/>
      <c r="S906" s="682"/>
      <c r="T906" s="682"/>
      <c r="U906" s="682"/>
      <c r="V906" s="682"/>
      <c r="W906" s="682"/>
      <c r="X906" s="682"/>
      <c r="Y906" s="682"/>
      <c r="Z906" s="682"/>
      <c r="AA906" s="682"/>
    </row>
    <row r="907" spans="1:27" ht="15">
      <c r="A907" s="682"/>
      <c r="B907" s="683"/>
      <c r="C907" s="684"/>
      <c r="D907" s="684"/>
      <c r="E907" s="684"/>
      <c r="F907" s="683"/>
      <c r="G907" s="867"/>
      <c r="H907" s="868"/>
      <c r="I907" s="682"/>
      <c r="J907" s="682"/>
      <c r="K907" s="682"/>
      <c r="L907" s="682"/>
      <c r="M907" s="682"/>
      <c r="N907" s="682"/>
      <c r="O907" s="682"/>
      <c r="P907" s="682"/>
      <c r="Q907" s="682"/>
      <c r="R907" s="682"/>
      <c r="S907" s="682"/>
      <c r="T907" s="682"/>
      <c r="U907" s="682"/>
      <c r="V907" s="682"/>
      <c r="W907" s="682"/>
      <c r="X907" s="682"/>
      <c r="Y907" s="682"/>
      <c r="Z907" s="682"/>
      <c r="AA907" s="682"/>
    </row>
    <row r="908" spans="1:27" ht="15">
      <c r="A908" s="682"/>
      <c r="B908" s="683"/>
      <c r="C908" s="684"/>
      <c r="D908" s="684"/>
      <c r="E908" s="684"/>
      <c r="F908" s="683"/>
      <c r="G908" s="867"/>
      <c r="H908" s="868"/>
      <c r="I908" s="682"/>
      <c r="J908" s="682"/>
      <c r="K908" s="682"/>
      <c r="L908" s="682"/>
      <c r="M908" s="682"/>
      <c r="N908" s="682"/>
      <c r="O908" s="682"/>
      <c r="P908" s="682"/>
      <c r="Q908" s="682"/>
      <c r="R908" s="682"/>
      <c r="S908" s="682"/>
      <c r="T908" s="682"/>
      <c r="U908" s="682"/>
      <c r="V908" s="682"/>
      <c r="W908" s="682"/>
      <c r="X908" s="682"/>
      <c r="Y908" s="682"/>
      <c r="Z908" s="682"/>
      <c r="AA908" s="682"/>
    </row>
    <row r="909" spans="1:27" ht="15">
      <c r="A909" s="682"/>
      <c r="B909" s="683"/>
      <c r="C909" s="684"/>
      <c r="D909" s="684"/>
      <c r="E909" s="684"/>
      <c r="F909" s="683"/>
      <c r="G909" s="867"/>
      <c r="H909" s="868"/>
      <c r="I909" s="682"/>
      <c r="J909" s="682"/>
      <c r="K909" s="682"/>
      <c r="L909" s="682"/>
      <c r="M909" s="682"/>
      <c r="N909" s="682"/>
      <c r="O909" s="682"/>
      <c r="P909" s="682"/>
      <c r="Q909" s="682"/>
      <c r="R909" s="682"/>
      <c r="S909" s="682"/>
      <c r="T909" s="682"/>
      <c r="U909" s="682"/>
      <c r="V909" s="682"/>
      <c r="W909" s="682"/>
      <c r="X909" s="682"/>
      <c r="Y909" s="682"/>
      <c r="Z909" s="682"/>
      <c r="AA909" s="682"/>
    </row>
    <row r="910" spans="1:27" ht="15">
      <c r="A910" s="682"/>
      <c r="B910" s="683"/>
      <c r="C910" s="684"/>
      <c r="D910" s="684"/>
      <c r="E910" s="684"/>
      <c r="F910" s="683"/>
      <c r="G910" s="867"/>
      <c r="H910" s="868"/>
      <c r="I910" s="682"/>
      <c r="J910" s="682"/>
      <c r="K910" s="682"/>
      <c r="L910" s="682"/>
      <c r="M910" s="682"/>
      <c r="N910" s="682"/>
      <c r="O910" s="682"/>
      <c r="P910" s="682"/>
      <c r="Q910" s="682"/>
      <c r="R910" s="682"/>
      <c r="S910" s="682"/>
      <c r="T910" s="682"/>
      <c r="U910" s="682"/>
      <c r="V910" s="682"/>
      <c r="W910" s="682"/>
      <c r="X910" s="682"/>
      <c r="Y910" s="682"/>
      <c r="Z910" s="682"/>
      <c r="AA910" s="682"/>
    </row>
    <row r="911" spans="1:27" ht="15">
      <c r="A911" s="682"/>
      <c r="B911" s="683"/>
      <c r="C911" s="684"/>
      <c r="D911" s="684"/>
      <c r="E911" s="684"/>
      <c r="F911" s="683"/>
      <c r="G911" s="867"/>
      <c r="H911" s="868"/>
      <c r="I911" s="682"/>
      <c r="J911" s="682"/>
      <c r="K911" s="682"/>
      <c r="L911" s="682"/>
      <c r="M911" s="682"/>
      <c r="N911" s="682"/>
      <c r="O911" s="682"/>
      <c r="P911" s="682"/>
      <c r="Q911" s="682"/>
      <c r="R911" s="682"/>
      <c r="S911" s="682"/>
      <c r="T911" s="682"/>
      <c r="U911" s="682"/>
      <c r="V911" s="682"/>
      <c r="W911" s="682"/>
      <c r="X911" s="682"/>
      <c r="Y911" s="682"/>
      <c r="Z911" s="682"/>
      <c r="AA911" s="682"/>
    </row>
    <row r="912" spans="1:27" ht="15">
      <c r="A912" s="682"/>
      <c r="B912" s="683"/>
      <c r="C912" s="684"/>
      <c r="D912" s="684"/>
      <c r="E912" s="684"/>
      <c r="F912" s="683"/>
      <c r="G912" s="867"/>
      <c r="H912" s="868"/>
      <c r="I912" s="682"/>
      <c r="J912" s="682"/>
      <c r="K912" s="682"/>
      <c r="L912" s="682"/>
      <c r="M912" s="682"/>
      <c r="N912" s="682"/>
      <c r="O912" s="682"/>
      <c r="P912" s="682"/>
      <c r="Q912" s="682"/>
      <c r="R912" s="682"/>
      <c r="S912" s="682"/>
      <c r="T912" s="682"/>
      <c r="U912" s="682"/>
      <c r="V912" s="682"/>
      <c r="W912" s="682"/>
      <c r="X912" s="682"/>
      <c r="Y912" s="682"/>
      <c r="Z912" s="682"/>
      <c r="AA912" s="682"/>
    </row>
    <row r="913" spans="1:27" ht="15">
      <c r="A913" s="682"/>
      <c r="B913" s="683"/>
      <c r="C913" s="684"/>
      <c r="D913" s="684"/>
      <c r="E913" s="684"/>
      <c r="F913" s="683"/>
      <c r="G913" s="867"/>
      <c r="H913" s="868"/>
      <c r="I913" s="682"/>
      <c r="J913" s="682"/>
      <c r="K913" s="682"/>
      <c r="L913" s="682"/>
      <c r="M913" s="682"/>
      <c r="N913" s="682"/>
      <c r="O913" s="682"/>
      <c r="P913" s="682"/>
      <c r="Q913" s="682"/>
      <c r="R913" s="682"/>
      <c r="S913" s="682"/>
      <c r="T913" s="682"/>
      <c r="U913" s="682"/>
      <c r="V913" s="682"/>
      <c r="W913" s="682"/>
      <c r="X913" s="682"/>
      <c r="Y913" s="682"/>
      <c r="Z913" s="682"/>
      <c r="AA913" s="682"/>
    </row>
    <row r="914" spans="1:27" ht="15">
      <c r="A914" s="682"/>
      <c r="B914" s="683"/>
      <c r="C914" s="684"/>
      <c r="D914" s="684"/>
      <c r="E914" s="684"/>
      <c r="F914" s="683"/>
      <c r="G914" s="867"/>
      <c r="H914" s="868"/>
      <c r="I914" s="682"/>
      <c r="J914" s="682"/>
      <c r="K914" s="682"/>
      <c r="L914" s="682"/>
      <c r="M914" s="682"/>
      <c r="N914" s="682"/>
      <c r="O914" s="682"/>
      <c r="P914" s="682"/>
      <c r="Q914" s="682"/>
      <c r="R914" s="682"/>
      <c r="S914" s="682"/>
      <c r="T914" s="682"/>
      <c r="U914" s="682"/>
      <c r="V914" s="682"/>
      <c r="W914" s="682"/>
      <c r="X914" s="682"/>
      <c r="Y914" s="682"/>
      <c r="Z914" s="682"/>
      <c r="AA914" s="682"/>
    </row>
    <row r="915" spans="1:27" ht="15">
      <c r="A915" s="682"/>
      <c r="B915" s="683"/>
      <c r="C915" s="684"/>
      <c r="D915" s="684"/>
      <c r="E915" s="684"/>
      <c r="F915" s="683"/>
      <c r="G915" s="867"/>
      <c r="H915" s="868"/>
      <c r="I915" s="682"/>
      <c r="J915" s="682"/>
      <c r="K915" s="682"/>
      <c r="L915" s="682"/>
      <c r="M915" s="682"/>
      <c r="N915" s="682"/>
      <c r="O915" s="682"/>
      <c r="P915" s="682"/>
      <c r="Q915" s="682"/>
      <c r="R915" s="682"/>
      <c r="S915" s="682"/>
      <c r="T915" s="682"/>
      <c r="U915" s="682"/>
      <c r="V915" s="682"/>
      <c r="W915" s="682"/>
      <c r="X915" s="682"/>
      <c r="Y915" s="682"/>
      <c r="Z915" s="682"/>
      <c r="AA915" s="682"/>
    </row>
    <row r="916" spans="1:27" ht="15">
      <c r="A916" s="682"/>
      <c r="B916" s="683"/>
      <c r="C916" s="684"/>
      <c r="D916" s="684"/>
      <c r="E916" s="684"/>
      <c r="F916" s="683"/>
      <c r="G916" s="867"/>
      <c r="H916" s="868"/>
      <c r="I916" s="682"/>
      <c r="J916" s="682"/>
      <c r="K916" s="682"/>
      <c r="L916" s="682"/>
      <c r="M916" s="682"/>
      <c r="N916" s="682"/>
      <c r="O916" s="682"/>
      <c r="P916" s="682"/>
      <c r="Q916" s="682"/>
      <c r="R916" s="682"/>
      <c r="S916" s="682"/>
      <c r="T916" s="682"/>
      <c r="U916" s="682"/>
      <c r="V916" s="682"/>
      <c r="W916" s="682"/>
      <c r="X916" s="682"/>
      <c r="Y916" s="682"/>
      <c r="Z916" s="682"/>
      <c r="AA916" s="682"/>
    </row>
    <row r="917" spans="1:27" ht="15">
      <c r="A917" s="682"/>
      <c r="B917" s="683"/>
      <c r="C917" s="684"/>
      <c r="D917" s="684"/>
      <c r="E917" s="684"/>
      <c r="F917" s="683"/>
      <c r="G917" s="867"/>
      <c r="H917" s="868"/>
      <c r="I917" s="682"/>
      <c r="J917" s="682"/>
      <c r="K917" s="682"/>
      <c r="L917" s="682"/>
      <c r="M917" s="682"/>
      <c r="N917" s="682"/>
      <c r="O917" s="682"/>
      <c r="P917" s="682"/>
      <c r="Q917" s="682"/>
      <c r="R917" s="682"/>
      <c r="S917" s="682"/>
      <c r="T917" s="682"/>
      <c r="U917" s="682"/>
      <c r="V917" s="682"/>
      <c r="W917" s="682"/>
      <c r="X917" s="682"/>
      <c r="Y917" s="682"/>
      <c r="Z917" s="682"/>
      <c r="AA917" s="682"/>
    </row>
    <row r="918" spans="1:27" ht="15">
      <c r="A918" s="682"/>
      <c r="B918" s="683"/>
      <c r="C918" s="684"/>
      <c r="D918" s="684"/>
      <c r="E918" s="684"/>
      <c r="F918" s="683"/>
      <c r="G918" s="867"/>
      <c r="H918" s="868"/>
      <c r="I918" s="682"/>
      <c r="J918" s="682"/>
      <c r="K918" s="682"/>
      <c r="L918" s="682"/>
      <c r="M918" s="682"/>
      <c r="N918" s="682"/>
      <c r="O918" s="682"/>
      <c r="P918" s="682"/>
      <c r="Q918" s="682"/>
      <c r="R918" s="682"/>
      <c r="S918" s="682"/>
      <c r="T918" s="682"/>
      <c r="U918" s="682"/>
      <c r="V918" s="682"/>
      <c r="W918" s="682"/>
      <c r="X918" s="682"/>
      <c r="Y918" s="682"/>
      <c r="Z918" s="682"/>
      <c r="AA918" s="682"/>
    </row>
    <row r="919" spans="1:27" ht="15">
      <c r="A919" s="682"/>
      <c r="B919" s="683"/>
      <c r="C919" s="684"/>
      <c r="D919" s="684"/>
      <c r="E919" s="684"/>
      <c r="F919" s="683"/>
      <c r="G919" s="867"/>
      <c r="H919" s="868"/>
      <c r="I919" s="682"/>
      <c r="J919" s="682"/>
      <c r="K919" s="682"/>
      <c r="L919" s="682"/>
      <c r="M919" s="682"/>
      <c r="N919" s="682"/>
      <c r="O919" s="682"/>
      <c r="P919" s="682"/>
      <c r="Q919" s="682"/>
      <c r="R919" s="682"/>
      <c r="S919" s="682"/>
      <c r="T919" s="682"/>
      <c r="U919" s="682"/>
      <c r="V919" s="682"/>
      <c r="W919" s="682"/>
      <c r="X919" s="682"/>
      <c r="Y919" s="682"/>
      <c r="Z919" s="682"/>
      <c r="AA919" s="682"/>
    </row>
    <row r="920" spans="1:27" ht="15">
      <c r="A920" s="682"/>
      <c r="B920" s="683"/>
      <c r="C920" s="684"/>
      <c r="D920" s="684"/>
      <c r="E920" s="684"/>
      <c r="F920" s="683"/>
      <c r="G920" s="867"/>
      <c r="H920" s="868"/>
      <c r="I920" s="682"/>
      <c r="J920" s="682"/>
      <c r="K920" s="682"/>
      <c r="L920" s="682"/>
      <c r="M920" s="682"/>
      <c r="N920" s="682"/>
      <c r="O920" s="682"/>
      <c r="P920" s="682"/>
      <c r="Q920" s="682"/>
      <c r="R920" s="682"/>
      <c r="S920" s="682"/>
      <c r="T920" s="682"/>
      <c r="U920" s="682"/>
      <c r="V920" s="682"/>
      <c r="W920" s="682"/>
      <c r="X920" s="682"/>
      <c r="Y920" s="682"/>
      <c r="Z920" s="682"/>
      <c r="AA920" s="682"/>
    </row>
    <row r="921" spans="1:27" ht="15">
      <c r="A921" s="682"/>
      <c r="B921" s="683"/>
      <c r="C921" s="684"/>
      <c r="D921" s="684"/>
      <c r="E921" s="684"/>
      <c r="F921" s="683"/>
      <c r="G921" s="867"/>
      <c r="H921" s="868"/>
      <c r="I921" s="682"/>
      <c r="J921" s="682"/>
      <c r="K921" s="682"/>
      <c r="L921" s="682"/>
      <c r="M921" s="682"/>
      <c r="N921" s="682"/>
      <c r="O921" s="682"/>
      <c r="P921" s="682"/>
      <c r="Q921" s="682"/>
      <c r="R921" s="682"/>
      <c r="S921" s="682"/>
      <c r="T921" s="682"/>
      <c r="U921" s="682"/>
      <c r="V921" s="682"/>
      <c r="W921" s="682"/>
      <c r="X921" s="682"/>
      <c r="Y921" s="682"/>
      <c r="Z921" s="682"/>
      <c r="AA921" s="682"/>
    </row>
    <row r="922" spans="1:27" ht="15">
      <c r="A922" s="682"/>
      <c r="B922" s="683"/>
      <c r="C922" s="684"/>
      <c r="D922" s="684"/>
      <c r="E922" s="684"/>
      <c r="F922" s="683"/>
      <c r="G922" s="867"/>
      <c r="H922" s="868"/>
      <c r="I922" s="682"/>
      <c r="J922" s="682"/>
      <c r="K922" s="682"/>
      <c r="L922" s="682"/>
      <c r="M922" s="682"/>
      <c r="N922" s="682"/>
      <c r="O922" s="682"/>
      <c r="P922" s="682"/>
      <c r="Q922" s="682"/>
      <c r="R922" s="682"/>
      <c r="S922" s="682"/>
      <c r="T922" s="682"/>
      <c r="U922" s="682"/>
      <c r="V922" s="682"/>
      <c r="W922" s="682"/>
      <c r="X922" s="682"/>
      <c r="Y922" s="682"/>
      <c r="Z922" s="682"/>
      <c r="AA922" s="682"/>
    </row>
    <row r="923" spans="1:27" ht="15">
      <c r="A923" s="682"/>
      <c r="B923" s="683"/>
      <c r="C923" s="684"/>
      <c r="D923" s="684"/>
      <c r="E923" s="684"/>
      <c r="F923" s="683"/>
      <c r="G923" s="867"/>
      <c r="H923" s="868"/>
      <c r="I923" s="682"/>
      <c r="J923" s="682"/>
      <c r="K923" s="682"/>
      <c r="L923" s="682"/>
      <c r="M923" s="682"/>
      <c r="N923" s="682"/>
      <c r="O923" s="682"/>
      <c r="P923" s="682"/>
      <c r="Q923" s="682"/>
      <c r="R923" s="682"/>
      <c r="S923" s="682"/>
      <c r="T923" s="682"/>
      <c r="U923" s="682"/>
      <c r="V923" s="682"/>
      <c r="W923" s="682"/>
      <c r="X923" s="682"/>
      <c r="Y923" s="682"/>
      <c r="Z923" s="682"/>
      <c r="AA923" s="682"/>
    </row>
    <row r="924" spans="1:27" ht="15">
      <c r="A924" s="682"/>
      <c r="B924" s="683"/>
      <c r="C924" s="684"/>
      <c r="D924" s="684"/>
      <c r="E924" s="684"/>
      <c r="F924" s="683"/>
      <c r="G924" s="867"/>
      <c r="H924" s="868"/>
      <c r="I924" s="682"/>
      <c r="J924" s="682"/>
      <c r="K924" s="682"/>
      <c r="L924" s="682"/>
      <c r="M924" s="682"/>
      <c r="N924" s="682"/>
      <c r="O924" s="682"/>
      <c r="P924" s="682"/>
      <c r="Q924" s="682"/>
      <c r="R924" s="682"/>
      <c r="S924" s="682"/>
      <c r="T924" s="682"/>
      <c r="U924" s="682"/>
      <c r="V924" s="682"/>
      <c r="W924" s="682"/>
      <c r="X924" s="682"/>
      <c r="Y924" s="682"/>
      <c r="Z924" s="682"/>
      <c r="AA924" s="682"/>
    </row>
    <row r="925" spans="1:27" ht="15">
      <c r="A925" s="682"/>
      <c r="B925" s="683"/>
      <c r="C925" s="684"/>
      <c r="D925" s="684"/>
      <c r="E925" s="684"/>
      <c r="F925" s="683"/>
      <c r="G925" s="867"/>
      <c r="H925" s="868"/>
      <c r="I925" s="682"/>
      <c r="J925" s="682"/>
      <c r="K925" s="682"/>
      <c r="L925" s="682"/>
      <c r="M925" s="682"/>
      <c r="N925" s="682"/>
      <c r="O925" s="682"/>
      <c r="P925" s="682"/>
      <c r="Q925" s="682"/>
      <c r="R925" s="682"/>
      <c r="S925" s="682"/>
      <c r="T925" s="682"/>
      <c r="U925" s="682"/>
      <c r="V925" s="682"/>
      <c r="W925" s="682"/>
      <c r="X925" s="682"/>
      <c r="Y925" s="682"/>
      <c r="Z925" s="682"/>
      <c r="AA925" s="682"/>
    </row>
    <row r="926" spans="1:27" ht="15">
      <c r="A926" s="682"/>
      <c r="B926" s="683"/>
      <c r="C926" s="684"/>
      <c r="D926" s="684"/>
      <c r="E926" s="684"/>
      <c r="F926" s="683"/>
      <c r="G926" s="867"/>
      <c r="H926" s="868"/>
      <c r="I926" s="682"/>
      <c r="J926" s="682"/>
      <c r="K926" s="682"/>
      <c r="L926" s="682"/>
      <c r="M926" s="682"/>
      <c r="N926" s="682"/>
      <c r="O926" s="682"/>
      <c r="P926" s="682"/>
      <c r="Q926" s="682"/>
      <c r="R926" s="682"/>
      <c r="S926" s="682"/>
      <c r="T926" s="682"/>
      <c r="U926" s="682"/>
      <c r="V926" s="682"/>
      <c r="W926" s="682"/>
      <c r="X926" s="682"/>
      <c r="Y926" s="682"/>
      <c r="Z926" s="682"/>
      <c r="AA926" s="682"/>
    </row>
    <row r="927" spans="1:27" ht="15">
      <c r="A927" s="682"/>
      <c r="B927" s="683"/>
      <c r="C927" s="684"/>
      <c r="D927" s="684"/>
      <c r="E927" s="684"/>
      <c r="F927" s="683"/>
      <c r="G927" s="867"/>
      <c r="H927" s="868"/>
      <c r="I927" s="682"/>
      <c r="J927" s="682"/>
      <c r="K927" s="682"/>
      <c r="L927" s="682"/>
      <c r="M927" s="682"/>
      <c r="N927" s="682"/>
      <c r="O927" s="682"/>
      <c r="P927" s="682"/>
      <c r="Q927" s="682"/>
      <c r="R927" s="682"/>
      <c r="S927" s="682"/>
      <c r="T927" s="682"/>
      <c r="U927" s="682"/>
      <c r="V927" s="682"/>
      <c r="W927" s="682"/>
      <c r="X927" s="682"/>
      <c r="Y927" s="682"/>
      <c r="Z927" s="682"/>
      <c r="AA927" s="682"/>
    </row>
    <row r="928" spans="1:27" ht="15">
      <c r="A928" s="682"/>
      <c r="B928" s="683"/>
      <c r="C928" s="684"/>
      <c r="D928" s="684"/>
      <c r="E928" s="684"/>
      <c r="F928" s="683"/>
      <c r="G928" s="867"/>
      <c r="H928" s="868"/>
      <c r="I928" s="682"/>
      <c r="J928" s="682"/>
      <c r="K928" s="682"/>
      <c r="L928" s="682"/>
      <c r="M928" s="682"/>
      <c r="N928" s="682"/>
      <c r="O928" s="682"/>
      <c r="P928" s="682"/>
      <c r="Q928" s="682"/>
      <c r="R928" s="682"/>
      <c r="S928" s="682"/>
      <c r="T928" s="682"/>
      <c r="U928" s="682"/>
      <c r="V928" s="682"/>
      <c r="W928" s="682"/>
      <c r="X928" s="682"/>
      <c r="Y928" s="682"/>
      <c r="Z928" s="682"/>
      <c r="AA928" s="682"/>
    </row>
    <row r="929" spans="1:27" ht="15">
      <c r="A929" s="682"/>
      <c r="B929" s="683"/>
      <c r="C929" s="684"/>
      <c r="D929" s="684"/>
      <c r="E929" s="684"/>
      <c r="F929" s="683"/>
      <c r="G929" s="867"/>
      <c r="H929" s="868"/>
      <c r="I929" s="682"/>
      <c r="J929" s="682"/>
      <c r="K929" s="682"/>
      <c r="L929" s="682"/>
      <c r="M929" s="682"/>
      <c r="N929" s="682"/>
      <c r="O929" s="682"/>
      <c r="P929" s="682"/>
      <c r="Q929" s="682"/>
      <c r="R929" s="682"/>
      <c r="S929" s="682"/>
      <c r="T929" s="682"/>
      <c r="U929" s="682"/>
      <c r="V929" s="682"/>
      <c r="W929" s="682"/>
      <c r="X929" s="682"/>
      <c r="Y929" s="682"/>
      <c r="Z929" s="682"/>
      <c r="AA929" s="682"/>
    </row>
    <row r="930" spans="1:27" ht="15">
      <c r="A930" s="682"/>
      <c r="B930" s="683"/>
      <c r="C930" s="684"/>
      <c r="D930" s="684"/>
      <c r="E930" s="684"/>
      <c r="F930" s="683"/>
      <c r="G930" s="867"/>
      <c r="H930" s="868"/>
      <c r="I930" s="682"/>
      <c r="J930" s="682"/>
      <c r="K930" s="682"/>
      <c r="L930" s="682"/>
      <c r="M930" s="682"/>
      <c r="N930" s="682"/>
      <c r="O930" s="682"/>
      <c r="P930" s="682"/>
      <c r="Q930" s="682"/>
      <c r="R930" s="682"/>
      <c r="S930" s="682"/>
      <c r="T930" s="682"/>
      <c r="U930" s="682"/>
      <c r="V930" s="682"/>
      <c r="W930" s="682"/>
      <c r="X930" s="682"/>
      <c r="Y930" s="682"/>
      <c r="Z930" s="682"/>
      <c r="AA930" s="682"/>
    </row>
    <row r="931" spans="1:27" ht="15">
      <c r="A931" s="682"/>
      <c r="B931" s="683"/>
      <c r="C931" s="684"/>
      <c r="D931" s="684"/>
      <c r="E931" s="684"/>
      <c r="F931" s="683"/>
      <c r="G931" s="867"/>
      <c r="H931" s="868"/>
      <c r="I931" s="682"/>
      <c r="J931" s="682"/>
      <c r="K931" s="682"/>
      <c r="L931" s="682"/>
      <c r="M931" s="682"/>
      <c r="N931" s="682"/>
      <c r="O931" s="682"/>
      <c r="P931" s="682"/>
      <c r="Q931" s="682"/>
      <c r="R931" s="682"/>
      <c r="S931" s="682"/>
      <c r="T931" s="682"/>
      <c r="U931" s="682"/>
      <c r="V931" s="682"/>
      <c r="W931" s="682"/>
      <c r="X931" s="682"/>
      <c r="Y931" s="682"/>
      <c r="Z931" s="682"/>
      <c r="AA931" s="682"/>
    </row>
    <row r="932" spans="1:27" ht="15">
      <c r="A932" s="682"/>
      <c r="B932" s="683"/>
      <c r="C932" s="684"/>
      <c r="D932" s="684"/>
      <c r="E932" s="684"/>
      <c r="F932" s="683"/>
      <c r="G932" s="867"/>
      <c r="H932" s="868"/>
      <c r="I932" s="682"/>
      <c r="J932" s="682"/>
      <c r="K932" s="682"/>
      <c r="L932" s="682"/>
      <c r="M932" s="682"/>
      <c r="N932" s="682"/>
      <c r="O932" s="682"/>
      <c r="P932" s="682"/>
      <c r="Q932" s="682"/>
      <c r="R932" s="682"/>
      <c r="S932" s="682"/>
      <c r="T932" s="682"/>
      <c r="U932" s="682"/>
      <c r="V932" s="682"/>
      <c r="W932" s="682"/>
      <c r="X932" s="682"/>
      <c r="Y932" s="682"/>
      <c r="Z932" s="682"/>
      <c r="AA932" s="682"/>
    </row>
    <row r="933" spans="1:27" ht="15">
      <c r="A933" s="682"/>
      <c r="B933" s="683"/>
      <c r="C933" s="684"/>
      <c r="D933" s="684"/>
      <c r="E933" s="684"/>
      <c r="F933" s="683"/>
      <c r="G933" s="867"/>
      <c r="H933" s="868"/>
      <c r="I933" s="682"/>
      <c r="J933" s="682"/>
      <c r="K933" s="682"/>
      <c r="L933" s="682"/>
      <c r="M933" s="682"/>
      <c r="N933" s="682"/>
      <c r="O933" s="682"/>
      <c r="P933" s="682"/>
      <c r="Q933" s="682"/>
      <c r="R933" s="682"/>
      <c r="S933" s="682"/>
      <c r="T933" s="682"/>
      <c r="U933" s="682"/>
      <c r="V933" s="682"/>
      <c r="W933" s="682"/>
      <c r="X933" s="682"/>
      <c r="Y933" s="682"/>
      <c r="Z933" s="682"/>
      <c r="AA933" s="682"/>
    </row>
    <row r="934" spans="1:27" ht="15">
      <c r="A934" s="682"/>
      <c r="B934" s="683"/>
      <c r="C934" s="684"/>
      <c r="D934" s="684"/>
      <c r="E934" s="684"/>
      <c r="F934" s="683"/>
      <c r="G934" s="867"/>
      <c r="H934" s="868"/>
      <c r="I934" s="682"/>
      <c r="J934" s="682"/>
      <c r="K934" s="682"/>
      <c r="L934" s="682"/>
      <c r="M934" s="682"/>
      <c r="N934" s="682"/>
      <c r="O934" s="682"/>
      <c r="P934" s="682"/>
      <c r="Q934" s="682"/>
      <c r="R934" s="682"/>
      <c r="S934" s="682"/>
      <c r="T934" s="682"/>
      <c r="U934" s="682"/>
      <c r="V934" s="682"/>
      <c r="W934" s="682"/>
      <c r="X934" s="682"/>
      <c r="Y934" s="682"/>
      <c r="Z934" s="682"/>
      <c r="AA934" s="682"/>
    </row>
    <row r="935" spans="1:27" ht="15">
      <c r="A935" s="682"/>
      <c r="B935" s="683"/>
      <c r="C935" s="684"/>
      <c r="D935" s="684"/>
      <c r="E935" s="684"/>
      <c r="F935" s="683"/>
      <c r="G935" s="867"/>
      <c r="H935" s="868"/>
      <c r="I935" s="682"/>
      <c r="J935" s="682"/>
      <c r="K935" s="682"/>
      <c r="L935" s="682"/>
      <c r="M935" s="682"/>
      <c r="N935" s="682"/>
      <c r="O935" s="682"/>
      <c r="P935" s="682"/>
      <c r="Q935" s="682"/>
      <c r="R935" s="682"/>
      <c r="S935" s="682"/>
      <c r="T935" s="682"/>
      <c r="U935" s="682"/>
      <c r="V935" s="682"/>
      <c r="W935" s="682"/>
      <c r="X935" s="682"/>
      <c r="Y935" s="682"/>
      <c r="Z935" s="682"/>
      <c r="AA935" s="682"/>
    </row>
    <row r="936" spans="1:27" ht="15">
      <c r="A936" s="682"/>
      <c r="B936" s="683"/>
      <c r="C936" s="684"/>
      <c r="D936" s="684"/>
      <c r="E936" s="684"/>
      <c r="F936" s="683"/>
      <c r="G936" s="867"/>
      <c r="H936" s="868"/>
      <c r="I936" s="682"/>
      <c r="J936" s="682"/>
      <c r="K936" s="682"/>
      <c r="L936" s="682"/>
      <c r="M936" s="682"/>
      <c r="N936" s="682"/>
      <c r="O936" s="682"/>
      <c r="P936" s="682"/>
      <c r="Q936" s="682"/>
      <c r="R936" s="682"/>
      <c r="S936" s="682"/>
      <c r="T936" s="682"/>
      <c r="U936" s="682"/>
      <c r="V936" s="682"/>
      <c r="W936" s="682"/>
      <c r="X936" s="682"/>
      <c r="Y936" s="682"/>
      <c r="Z936" s="682"/>
      <c r="AA936" s="682"/>
    </row>
    <row r="937" spans="1:27" ht="15">
      <c r="A937" s="682"/>
      <c r="B937" s="683"/>
      <c r="C937" s="684"/>
      <c r="D937" s="684"/>
      <c r="E937" s="684"/>
      <c r="F937" s="683"/>
      <c r="G937" s="867"/>
      <c r="H937" s="868"/>
      <c r="I937" s="682"/>
      <c r="J937" s="682"/>
      <c r="K937" s="682"/>
      <c r="L937" s="682"/>
      <c r="M937" s="682"/>
      <c r="N937" s="682"/>
      <c r="O937" s="682"/>
      <c r="P937" s="682"/>
      <c r="Q937" s="682"/>
      <c r="R937" s="682"/>
      <c r="S937" s="682"/>
      <c r="T937" s="682"/>
      <c r="U937" s="682"/>
      <c r="V937" s="682"/>
      <c r="W937" s="682"/>
      <c r="X937" s="682"/>
      <c r="Y937" s="682"/>
      <c r="Z937" s="682"/>
      <c r="AA937" s="682"/>
    </row>
    <row r="938" spans="1:27" ht="15">
      <c r="A938" s="682"/>
      <c r="B938" s="683"/>
      <c r="C938" s="684"/>
      <c r="D938" s="684"/>
      <c r="E938" s="684"/>
      <c r="F938" s="683"/>
      <c r="G938" s="867"/>
      <c r="H938" s="868"/>
      <c r="I938" s="682"/>
      <c r="J938" s="682"/>
      <c r="K938" s="682"/>
      <c r="L938" s="682"/>
      <c r="M938" s="682"/>
      <c r="N938" s="682"/>
      <c r="O938" s="682"/>
      <c r="P938" s="682"/>
      <c r="Q938" s="682"/>
      <c r="R938" s="682"/>
      <c r="S938" s="682"/>
      <c r="T938" s="682"/>
      <c r="U938" s="682"/>
      <c r="V938" s="682"/>
      <c r="W938" s="682"/>
      <c r="X938" s="682"/>
      <c r="Y938" s="682"/>
      <c r="Z938" s="682"/>
      <c r="AA938" s="682"/>
    </row>
    <row r="939" spans="1:27" ht="15">
      <c r="A939" s="682"/>
      <c r="B939" s="683"/>
      <c r="C939" s="684"/>
      <c r="D939" s="684"/>
      <c r="E939" s="684"/>
      <c r="F939" s="683"/>
      <c r="G939" s="867"/>
      <c r="H939" s="868"/>
      <c r="I939" s="682"/>
      <c r="J939" s="682"/>
      <c r="K939" s="682"/>
      <c r="L939" s="682"/>
      <c r="M939" s="682"/>
      <c r="N939" s="682"/>
      <c r="O939" s="682"/>
      <c r="P939" s="682"/>
      <c r="Q939" s="682"/>
      <c r="R939" s="682"/>
      <c r="S939" s="682"/>
      <c r="T939" s="682"/>
      <c r="U939" s="682"/>
      <c r="V939" s="682"/>
      <c r="W939" s="682"/>
      <c r="X939" s="682"/>
      <c r="Y939" s="682"/>
      <c r="Z939" s="682"/>
      <c r="AA939" s="682"/>
    </row>
    <row r="940" spans="1:27" ht="15">
      <c r="A940" s="682"/>
      <c r="B940" s="683"/>
      <c r="C940" s="684"/>
      <c r="D940" s="684"/>
      <c r="E940" s="684"/>
      <c r="F940" s="683"/>
      <c r="G940" s="867"/>
      <c r="H940" s="868"/>
      <c r="I940" s="682"/>
      <c r="J940" s="682"/>
      <c r="K940" s="682"/>
      <c r="L940" s="682"/>
      <c r="M940" s="682"/>
      <c r="N940" s="682"/>
      <c r="O940" s="682"/>
      <c r="P940" s="682"/>
      <c r="Q940" s="682"/>
      <c r="R940" s="682"/>
      <c r="S940" s="682"/>
      <c r="T940" s="682"/>
      <c r="U940" s="682"/>
      <c r="V940" s="682"/>
      <c r="W940" s="682"/>
      <c r="X940" s="682"/>
      <c r="Y940" s="682"/>
      <c r="Z940" s="682"/>
      <c r="AA940" s="682"/>
    </row>
    <row r="941" spans="1:27" ht="15">
      <c r="A941" s="682"/>
      <c r="B941" s="683"/>
      <c r="C941" s="684"/>
      <c r="D941" s="684"/>
      <c r="E941" s="684"/>
      <c r="F941" s="683"/>
      <c r="G941" s="867"/>
      <c r="H941" s="868"/>
      <c r="I941" s="682"/>
      <c r="J941" s="682"/>
      <c r="K941" s="682"/>
      <c r="L941" s="682"/>
      <c r="M941" s="682"/>
      <c r="N941" s="682"/>
      <c r="O941" s="682"/>
      <c r="P941" s="682"/>
      <c r="Q941" s="682"/>
      <c r="R941" s="682"/>
      <c r="S941" s="682"/>
      <c r="T941" s="682"/>
      <c r="U941" s="682"/>
      <c r="V941" s="682"/>
      <c r="W941" s="682"/>
      <c r="X941" s="682"/>
      <c r="Y941" s="682"/>
      <c r="Z941" s="682"/>
      <c r="AA941" s="682"/>
    </row>
    <row r="942" spans="1:27" ht="15">
      <c r="A942" s="682"/>
      <c r="B942" s="683"/>
      <c r="C942" s="684"/>
      <c r="D942" s="684"/>
      <c r="E942" s="684"/>
      <c r="F942" s="683"/>
      <c r="G942" s="867"/>
      <c r="H942" s="868"/>
      <c r="I942" s="682"/>
      <c r="J942" s="682"/>
      <c r="K942" s="682"/>
      <c r="L942" s="682"/>
      <c r="M942" s="682"/>
      <c r="N942" s="682"/>
      <c r="O942" s="682"/>
      <c r="P942" s="682"/>
      <c r="Q942" s="682"/>
      <c r="R942" s="682"/>
      <c r="S942" s="682"/>
      <c r="T942" s="682"/>
      <c r="U942" s="682"/>
      <c r="V942" s="682"/>
      <c r="W942" s="682"/>
      <c r="X942" s="682"/>
      <c r="Y942" s="682"/>
      <c r="Z942" s="682"/>
      <c r="AA942" s="682"/>
    </row>
    <row r="943" spans="1:27" ht="15">
      <c r="A943" s="682"/>
      <c r="B943" s="683"/>
      <c r="C943" s="684"/>
      <c r="D943" s="684"/>
      <c r="E943" s="684"/>
      <c r="F943" s="683"/>
      <c r="G943" s="867"/>
      <c r="H943" s="868"/>
      <c r="I943" s="682"/>
      <c r="J943" s="682"/>
      <c r="K943" s="682"/>
      <c r="L943" s="682"/>
      <c r="M943" s="682"/>
      <c r="N943" s="682"/>
      <c r="O943" s="682"/>
      <c r="P943" s="682"/>
      <c r="Q943" s="682"/>
      <c r="R943" s="682"/>
      <c r="S943" s="682"/>
      <c r="T943" s="682"/>
      <c r="U943" s="682"/>
      <c r="V943" s="682"/>
      <c r="W943" s="682"/>
      <c r="X943" s="682"/>
      <c r="Y943" s="682"/>
      <c r="Z943" s="682"/>
      <c r="AA943" s="682"/>
    </row>
    <row r="944" spans="1:27" ht="15">
      <c r="A944" s="682"/>
      <c r="B944" s="683"/>
      <c r="C944" s="684"/>
      <c r="D944" s="684"/>
      <c r="E944" s="684"/>
      <c r="F944" s="683"/>
      <c r="G944" s="867"/>
      <c r="H944" s="868"/>
      <c r="I944" s="682"/>
      <c r="J944" s="682"/>
      <c r="K944" s="682"/>
      <c r="L944" s="682"/>
      <c r="M944" s="682"/>
      <c r="N944" s="682"/>
      <c r="O944" s="682"/>
      <c r="P944" s="682"/>
      <c r="Q944" s="682"/>
      <c r="R944" s="682"/>
      <c r="S944" s="682"/>
      <c r="T944" s="682"/>
      <c r="U944" s="682"/>
      <c r="V944" s="682"/>
      <c r="W944" s="682"/>
      <c r="X944" s="682"/>
      <c r="Y944" s="682"/>
      <c r="Z944" s="682"/>
      <c r="AA944" s="682"/>
    </row>
    <row r="945" spans="1:27" ht="15">
      <c r="A945" s="682"/>
      <c r="B945" s="683"/>
      <c r="C945" s="684"/>
      <c r="D945" s="684"/>
      <c r="E945" s="684"/>
      <c r="F945" s="683"/>
      <c r="G945" s="867"/>
      <c r="H945" s="868"/>
      <c r="I945" s="682"/>
      <c r="J945" s="682"/>
      <c r="K945" s="682"/>
      <c r="L945" s="682"/>
      <c r="M945" s="682"/>
      <c r="N945" s="682"/>
      <c r="O945" s="682"/>
      <c r="P945" s="682"/>
      <c r="Q945" s="682"/>
      <c r="R945" s="682"/>
      <c r="S945" s="682"/>
      <c r="T945" s="682"/>
      <c r="U945" s="682"/>
      <c r="V945" s="682"/>
      <c r="W945" s="682"/>
      <c r="X945" s="682"/>
      <c r="Y945" s="682"/>
      <c r="Z945" s="682"/>
      <c r="AA945" s="682"/>
    </row>
    <row r="946" spans="1:27" ht="15">
      <c r="A946" s="682"/>
      <c r="B946" s="683"/>
      <c r="C946" s="684"/>
      <c r="D946" s="684"/>
      <c r="E946" s="684"/>
      <c r="F946" s="683"/>
      <c r="G946" s="867"/>
      <c r="H946" s="868"/>
      <c r="I946" s="682"/>
      <c r="J946" s="682"/>
      <c r="K946" s="682"/>
      <c r="L946" s="682"/>
      <c r="M946" s="682"/>
      <c r="N946" s="682"/>
      <c r="O946" s="682"/>
      <c r="P946" s="682"/>
      <c r="Q946" s="682"/>
      <c r="R946" s="682"/>
      <c r="S946" s="682"/>
      <c r="T946" s="682"/>
      <c r="U946" s="682"/>
      <c r="V946" s="682"/>
      <c r="W946" s="682"/>
      <c r="X946" s="682"/>
      <c r="Y946" s="682"/>
      <c r="Z946" s="682"/>
      <c r="AA946" s="682"/>
    </row>
    <row r="947" spans="1:27" ht="15">
      <c r="A947" s="682"/>
      <c r="B947" s="683"/>
      <c r="C947" s="684"/>
      <c r="D947" s="684"/>
      <c r="E947" s="684"/>
      <c r="F947" s="683"/>
      <c r="G947" s="867"/>
      <c r="H947" s="868"/>
      <c r="I947" s="682"/>
      <c r="J947" s="682"/>
      <c r="K947" s="682"/>
      <c r="L947" s="682"/>
      <c r="M947" s="682"/>
      <c r="N947" s="682"/>
      <c r="O947" s="682"/>
      <c r="P947" s="682"/>
      <c r="Q947" s="682"/>
      <c r="R947" s="682"/>
      <c r="S947" s="682"/>
      <c r="T947" s="682"/>
      <c r="U947" s="682"/>
      <c r="V947" s="682"/>
      <c r="W947" s="682"/>
      <c r="X947" s="682"/>
      <c r="Y947" s="682"/>
      <c r="Z947" s="682"/>
      <c r="AA947" s="682"/>
    </row>
    <row r="948" spans="1:27" ht="15">
      <c r="A948" s="682"/>
      <c r="B948" s="683"/>
      <c r="C948" s="684"/>
      <c r="D948" s="684"/>
      <c r="E948" s="684"/>
      <c r="F948" s="683"/>
      <c r="G948" s="867"/>
      <c r="H948" s="868"/>
      <c r="I948" s="682"/>
      <c r="J948" s="682"/>
      <c r="K948" s="682"/>
      <c r="L948" s="682"/>
      <c r="M948" s="682"/>
      <c r="N948" s="682"/>
      <c r="O948" s="682"/>
      <c r="P948" s="682"/>
      <c r="Q948" s="682"/>
      <c r="R948" s="682"/>
      <c r="S948" s="682"/>
      <c r="T948" s="682"/>
      <c r="U948" s="682"/>
      <c r="V948" s="682"/>
      <c r="W948" s="682"/>
      <c r="X948" s="682"/>
      <c r="Y948" s="682"/>
      <c r="Z948" s="682"/>
      <c r="AA948" s="682"/>
    </row>
    <row r="949" spans="1:27" ht="15">
      <c r="A949" s="682"/>
      <c r="B949" s="683"/>
      <c r="C949" s="684"/>
      <c r="D949" s="684"/>
      <c r="E949" s="684"/>
      <c r="F949" s="683"/>
      <c r="G949" s="867"/>
      <c r="H949" s="868"/>
      <c r="I949" s="682"/>
      <c r="J949" s="682"/>
      <c r="K949" s="682"/>
      <c r="L949" s="682"/>
      <c r="M949" s="682"/>
      <c r="N949" s="682"/>
      <c r="O949" s="682"/>
      <c r="P949" s="682"/>
      <c r="Q949" s="682"/>
      <c r="R949" s="682"/>
      <c r="S949" s="682"/>
      <c r="T949" s="682"/>
      <c r="U949" s="682"/>
      <c r="V949" s="682"/>
      <c r="W949" s="682"/>
      <c r="X949" s="682"/>
      <c r="Y949" s="682"/>
      <c r="Z949" s="682"/>
      <c r="AA949" s="682"/>
    </row>
    <row r="950" spans="1:27" ht="15">
      <c r="A950" s="682"/>
      <c r="B950" s="683"/>
      <c r="C950" s="684"/>
      <c r="D950" s="684"/>
      <c r="E950" s="684"/>
      <c r="F950" s="683"/>
      <c r="G950" s="867"/>
      <c r="H950" s="868"/>
      <c r="I950" s="682"/>
      <c r="J950" s="682"/>
      <c r="K950" s="682"/>
      <c r="L950" s="682"/>
      <c r="M950" s="682"/>
      <c r="N950" s="682"/>
      <c r="O950" s="682"/>
      <c r="P950" s="682"/>
      <c r="Q950" s="682"/>
      <c r="R950" s="682"/>
      <c r="S950" s="682"/>
      <c r="T950" s="682"/>
      <c r="U950" s="682"/>
      <c r="V950" s="682"/>
      <c r="W950" s="682"/>
      <c r="X950" s="682"/>
      <c r="Y950" s="682"/>
      <c r="Z950" s="682"/>
      <c r="AA950" s="682"/>
    </row>
    <row r="951" spans="1:27" ht="15">
      <c r="A951" s="682"/>
      <c r="B951" s="683"/>
      <c r="C951" s="684"/>
      <c r="D951" s="684"/>
      <c r="E951" s="684"/>
      <c r="F951" s="683"/>
      <c r="G951" s="867"/>
      <c r="H951" s="868"/>
      <c r="I951" s="682"/>
      <c r="J951" s="682"/>
      <c r="K951" s="682"/>
      <c r="L951" s="682"/>
      <c r="M951" s="682"/>
      <c r="N951" s="682"/>
      <c r="O951" s="682"/>
      <c r="P951" s="682"/>
      <c r="Q951" s="682"/>
      <c r="R951" s="682"/>
      <c r="S951" s="682"/>
      <c r="T951" s="682"/>
      <c r="U951" s="682"/>
      <c r="V951" s="682"/>
      <c r="W951" s="682"/>
      <c r="X951" s="682"/>
      <c r="Y951" s="682"/>
      <c r="Z951" s="682"/>
      <c r="AA951" s="682"/>
    </row>
    <row r="952" spans="1:27" ht="15">
      <c r="A952" s="682"/>
      <c r="B952" s="683"/>
      <c r="C952" s="684"/>
      <c r="D952" s="684"/>
      <c r="E952" s="684"/>
      <c r="F952" s="683"/>
      <c r="G952" s="867"/>
      <c r="H952" s="868"/>
      <c r="I952" s="682"/>
      <c r="J952" s="682"/>
      <c r="K952" s="682"/>
      <c r="L952" s="682"/>
      <c r="M952" s="682"/>
      <c r="N952" s="682"/>
      <c r="O952" s="682"/>
      <c r="P952" s="682"/>
      <c r="Q952" s="682"/>
      <c r="R952" s="682"/>
      <c r="S952" s="682"/>
      <c r="T952" s="682"/>
      <c r="U952" s="682"/>
      <c r="V952" s="682"/>
      <c r="W952" s="682"/>
      <c r="X952" s="682"/>
      <c r="Y952" s="682"/>
      <c r="Z952" s="682"/>
      <c r="AA952" s="682"/>
    </row>
    <row r="953" spans="1:27" ht="15">
      <c r="A953" s="682"/>
      <c r="B953" s="683"/>
      <c r="C953" s="684"/>
      <c r="D953" s="684"/>
      <c r="E953" s="684"/>
      <c r="F953" s="683"/>
      <c r="G953" s="867"/>
      <c r="H953" s="868"/>
      <c r="I953" s="682"/>
      <c r="J953" s="682"/>
      <c r="K953" s="682"/>
      <c r="L953" s="682"/>
      <c r="M953" s="682"/>
      <c r="N953" s="682"/>
      <c r="O953" s="682"/>
      <c r="P953" s="682"/>
      <c r="Q953" s="682"/>
      <c r="R953" s="682"/>
      <c r="S953" s="682"/>
      <c r="T953" s="682"/>
      <c r="U953" s="682"/>
      <c r="V953" s="682"/>
      <c r="W953" s="682"/>
      <c r="X953" s="682"/>
      <c r="Y953" s="682"/>
      <c r="Z953" s="682"/>
      <c r="AA953" s="682"/>
    </row>
    <row r="954" spans="1:27" ht="15">
      <c r="A954" s="682"/>
      <c r="B954" s="683"/>
      <c r="C954" s="684"/>
      <c r="D954" s="684"/>
      <c r="E954" s="684"/>
      <c r="F954" s="683"/>
      <c r="G954" s="867"/>
      <c r="H954" s="868"/>
      <c r="I954" s="682"/>
      <c r="J954" s="682"/>
      <c r="K954" s="682"/>
      <c r="L954" s="682"/>
      <c r="M954" s="682"/>
      <c r="N954" s="682"/>
      <c r="O954" s="682"/>
      <c r="P954" s="682"/>
      <c r="Q954" s="682"/>
      <c r="R954" s="682"/>
      <c r="S954" s="682"/>
      <c r="T954" s="682"/>
      <c r="U954" s="682"/>
      <c r="V954" s="682"/>
      <c r="W954" s="682"/>
      <c r="X954" s="682"/>
      <c r="Y954" s="682"/>
      <c r="Z954" s="682"/>
      <c r="AA954" s="682"/>
    </row>
    <row r="955" spans="1:27" ht="15">
      <c r="A955" s="682"/>
      <c r="B955" s="683"/>
      <c r="C955" s="684"/>
      <c r="D955" s="684"/>
      <c r="E955" s="684"/>
      <c r="F955" s="683"/>
      <c r="G955" s="867"/>
      <c r="H955" s="868"/>
      <c r="I955" s="682"/>
      <c r="J955" s="682"/>
      <c r="K955" s="682"/>
      <c r="L955" s="682"/>
      <c r="M955" s="682"/>
      <c r="N955" s="682"/>
      <c r="O955" s="682"/>
      <c r="P955" s="682"/>
      <c r="Q955" s="682"/>
      <c r="R955" s="682"/>
      <c r="S955" s="682"/>
      <c r="T955" s="682"/>
      <c r="U955" s="682"/>
      <c r="V955" s="682"/>
      <c r="W955" s="682"/>
      <c r="X955" s="682"/>
      <c r="Y955" s="682"/>
      <c r="Z955" s="682"/>
      <c r="AA955" s="682"/>
    </row>
    <row r="956" spans="1:27" ht="15">
      <c r="A956" s="682"/>
      <c r="B956" s="683"/>
      <c r="C956" s="684"/>
      <c r="D956" s="684"/>
      <c r="E956" s="684"/>
      <c r="F956" s="683"/>
      <c r="G956" s="867"/>
      <c r="H956" s="868"/>
      <c r="I956" s="682"/>
      <c r="J956" s="682"/>
      <c r="K956" s="682"/>
      <c r="L956" s="682"/>
      <c r="M956" s="682"/>
      <c r="N956" s="682"/>
      <c r="O956" s="682"/>
      <c r="P956" s="682"/>
      <c r="Q956" s="682"/>
      <c r="R956" s="682"/>
      <c r="S956" s="682"/>
      <c r="T956" s="682"/>
      <c r="U956" s="682"/>
      <c r="V956" s="682"/>
      <c r="W956" s="682"/>
      <c r="X956" s="682"/>
      <c r="Y956" s="682"/>
      <c r="Z956" s="682"/>
      <c r="AA956" s="682"/>
    </row>
    <row r="957" spans="1:27" ht="15">
      <c r="A957" s="682"/>
      <c r="B957" s="683"/>
      <c r="C957" s="684"/>
      <c r="D957" s="684"/>
      <c r="E957" s="684"/>
      <c r="F957" s="683"/>
      <c r="G957" s="867"/>
      <c r="H957" s="868"/>
      <c r="I957" s="682"/>
      <c r="J957" s="682"/>
      <c r="K957" s="682"/>
      <c r="L957" s="682"/>
      <c r="M957" s="682"/>
      <c r="N957" s="682"/>
      <c r="O957" s="682"/>
      <c r="P957" s="682"/>
      <c r="Q957" s="682"/>
      <c r="R957" s="682"/>
      <c r="S957" s="682"/>
      <c r="T957" s="682"/>
      <c r="U957" s="682"/>
      <c r="V957" s="682"/>
      <c r="W957" s="682"/>
      <c r="X957" s="682"/>
      <c r="Y957" s="682"/>
      <c r="Z957" s="682"/>
      <c r="AA957" s="682"/>
    </row>
    <row r="958" spans="1:27" ht="15">
      <c r="A958" s="682"/>
      <c r="B958" s="683"/>
      <c r="C958" s="684"/>
      <c r="D958" s="684"/>
      <c r="E958" s="684"/>
      <c r="F958" s="683"/>
      <c r="G958" s="867"/>
      <c r="H958" s="868"/>
      <c r="I958" s="682"/>
      <c r="J958" s="682"/>
      <c r="K958" s="682"/>
      <c r="L958" s="682"/>
      <c r="M958" s="682"/>
      <c r="N958" s="682"/>
      <c r="O958" s="682"/>
      <c r="P958" s="682"/>
      <c r="Q958" s="682"/>
      <c r="R958" s="682"/>
      <c r="S958" s="682"/>
      <c r="T958" s="682"/>
      <c r="U958" s="682"/>
      <c r="V958" s="682"/>
      <c r="W958" s="682"/>
      <c r="X958" s="682"/>
      <c r="Y958" s="682"/>
      <c r="Z958" s="682"/>
      <c r="AA958" s="682"/>
    </row>
    <row r="959" spans="1:27" ht="15">
      <c r="A959" s="682"/>
      <c r="B959" s="683"/>
      <c r="C959" s="684"/>
      <c r="D959" s="684"/>
      <c r="E959" s="684"/>
      <c r="F959" s="683"/>
      <c r="G959" s="867"/>
      <c r="H959" s="868"/>
      <c r="I959" s="682"/>
      <c r="J959" s="682"/>
      <c r="K959" s="682"/>
      <c r="L959" s="682"/>
      <c r="M959" s="682"/>
      <c r="N959" s="682"/>
      <c r="O959" s="682"/>
      <c r="P959" s="682"/>
      <c r="Q959" s="682"/>
      <c r="R959" s="682"/>
      <c r="S959" s="682"/>
      <c r="T959" s="682"/>
      <c r="U959" s="682"/>
      <c r="V959" s="682"/>
      <c r="W959" s="682"/>
      <c r="X959" s="682"/>
      <c r="Y959" s="682"/>
      <c r="Z959" s="682"/>
      <c r="AA959" s="682"/>
    </row>
    <row r="960" spans="1:27" ht="15">
      <c r="A960" s="682"/>
      <c r="B960" s="683"/>
      <c r="C960" s="684"/>
      <c r="D960" s="684"/>
      <c r="E960" s="684"/>
      <c r="F960" s="683"/>
      <c r="G960" s="867"/>
      <c r="H960" s="868"/>
      <c r="I960" s="682"/>
      <c r="J960" s="682"/>
      <c r="K960" s="682"/>
      <c r="L960" s="682"/>
      <c r="M960" s="682"/>
      <c r="N960" s="682"/>
      <c r="O960" s="682"/>
      <c r="P960" s="682"/>
      <c r="Q960" s="682"/>
      <c r="R960" s="682"/>
      <c r="S960" s="682"/>
      <c r="T960" s="682"/>
      <c r="U960" s="682"/>
      <c r="V960" s="682"/>
      <c r="W960" s="682"/>
      <c r="X960" s="682"/>
      <c r="Y960" s="682"/>
      <c r="Z960" s="682"/>
      <c r="AA960" s="682"/>
    </row>
    <row r="961" spans="1:27" ht="15">
      <c r="A961" s="682"/>
      <c r="B961" s="683"/>
      <c r="C961" s="684"/>
      <c r="D961" s="684"/>
      <c r="E961" s="684"/>
      <c r="F961" s="683"/>
      <c r="G961" s="867"/>
      <c r="H961" s="868"/>
      <c r="I961" s="682"/>
      <c r="J961" s="682"/>
      <c r="K961" s="682"/>
      <c r="L961" s="682"/>
      <c r="M961" s="682"/>
      <c r="N961" s="682"/>
      <c r="O961" s="682"/>
      <c r="P961" s="682"/>
      <c r="Q961" s="682"/>
      <c r="R961" s="682"/>
      <c r="S961" s="682"/>
      <c r="T961" s="682"/>
      <c r="U961" s="682"/>
      <c r="V961" s="682"/>
      <c r="W961" s="682"/>
      <c r="X961" s="682"/>
      <c r="Y961" s="682"/>
      <c r="Z961" s="682"/>
      <c r="AA961" s="682"/>
    </row>
    <row r="962" spans="1:27" ht="15">
      <c r="A962" s="682"/>
      <c r="B962" s="683"/>
      <c r="C962" s="684"/>
      <c r="D962" s="684"/>
      <c r="E962" s="684"/>
      <c r="F962" s="683"/>
      <c r="G962" s="867"/>
      <c r="H962" s="868"/>
      <c r="I962" s="682"/>
      <c r="J962" s="682"/>
      <c r="K962" s="682"/>
      <c r="L962" s="682"/>
      <c r="M962" s="682"/>
      <c r="N962" s="682"/>
      <c r="O962" s="682"/>
      <c r="P962" s="682"/>
      <c r="Q962" s="682"/>
      <c r="R962" s="682"/>
      <c r="S962" s="682"/>
      <c r="T962" s="682"/>
      <c r="U962" s="682"/>
      <c r="V962" s="682"/>
      <c r="W962" s="682"/>
      <c r="X962" s="682"/>
      <c r="Y962" s="682"/>
      <c r="Z962" s="682"/>
      <c r="AA962" s="682"/>
    </row>
    <row r="963" spans="1:27" ht="15">
      <c r="A963" s="682"/>
      <c r="B963" s="683"/>
      <c r="C963" s="684"/>
      <c r="D963" s="684"/>
      <c r="E963" s="684"/>
      <c r="F963" s="683"/>
      <c r="G963" s="867"/>
      <c r="H963" s="868"/>
      <c r="I963" s="682"/>
      <c r="J963" s="682"/>
      <c r="K963" s="682"/>
      <c r="L963" s="682"/>
      <c r="M963" s="682"/>
      <c r="N963" s="682"/>
      <c r="O963" s="682"/>
      <c r="P963" s="682"/>
      <c r="Q963" s="682"/>
      <c r="R963" s="682"/>
      <c r="S963" s="682"/>
      <c r="T963" s="682"/>
      <c r="U963" s="682"/>
      <c r="V963" s="682"/>
      <c r="W963" s="682"/>
      <c r="X963" s="682"/>
      <c r="Y963" s="682"/>
      <c r="Z963" s="682"/>
      <c r="AA963" s="682"/>
    </row>
    <row r="964" spans="1:27" ht="15">
      <c r="A964" s="682"/>
      <c r="B964" s="683"/>
      <c r="C964" s="684"/>
      <c r="D964" s="684"/>
      <c r="E964" s="684"/>
      <c r="F964" s="683"/>
      <c r="G964" s="867"/>
      <c r="H964" s="868"/>
      <c r="I964" s="682"/>
      <c r="J964" s="682"/>
      <c r="K964" s="682"/>
      <c r="L964" s="682"/>
      <c r="M964" s="682"/>
      <c r="N964" s="682"/>
      <c r="O964" s="682"/>
      <c r="P964" s="682"/>
      <c r="Q964" s="682"/>
      <c r="R964" s="682"/>
      <c r="S964" s="682"/>
      <c r="T964" s="682"/>
      <c r="U964" s="682"/>
      <c r="V964" s="682"/>
      <c r="W964" s="682"/>
      <c r="X964" s="682"/>
      <c r="Y964" s="682"/>
      <c r="Z964" s="682"/>
      <c r="AA964" s="682"/>
    </row>
    <row r="965" spans="1:27" ht="15">
      <c r="A965" s="682"/>
      <c r="B965" s="683"/>
      <c r="C965" s="684"/>
      <c r="D965" s="684"/>
      <c r="E965" s="684"/>
      <c r="F965" s="683"/>
      <c r="G965" s="867"/>
      <c r="H965" s="868"/>
      <c r="I965" s="682"/>
      <c r="J965" s="682"/>
      <c r="K965" s="682"/>
      <c r="L965" s="682"/>
      <c r="M965" s="682"/>
      <c r="N965" s="682"/>
      <c r="O965" s="682"/>
      <c r="P965" s="682"/>
      <c r="Q965" s="682"/>
      <c r="R965" s="682"/>
      <c r="S965" s="682"/>
      <c r="T965" s="682"/>
      <c r="U965" s="682"/>
      <c r="V965" s="682"/>
      <c r="W965" s="682"/>
      <c r="X965" s="682"/>
      <c r="Y965" s="682"/>
      <c r="Z965" s="682"/>
      <c r="AA965" s="682"/>
    </row>
    <row r="966" spans="1:27" ht="15">
      <c r="A966" s="682"/>
      <c r="B966" s="683"/>
      <c r="C966" s="684"/>
      <c r="D966" s="684"/>
      <c r="E966" s="684"/>
      <c r="F966" s="683"/>
      <c r="G966" s="867"/>
      <c r="H966" s="868"/>
      <c r="I966" s="682"/>
      <c r="J966" s="682"/>
      <c r="K966" s="682"/>
      <c r="L966" s="682"/>
      <c r="M966" s="682"/>
      <c r="N966" s="682"/>
      <c r="O966" s="682"/>
      <c r="P966" s="682"/>
      <c r="Q966" s="682"/>
      <c r="R966" s="682"/>
      <c r="S966" s="682"/>
      <c r="T966" s="682"/>
      <c r="U966" s="682"/>
      <c r="V966" s="682"/>
      <c r="W966" s="682"/>
      <c r="X966" s="682"/>
      <c r="Y966" s="682"/>
      <c r="Z966" s="682"/>
      <c r="AA966" s="682"/>
    </row>
    <row r="967" spans="1:27" ht="15">
      <c r="A967" s="682"/>
      <c r="B967" s="683"/>
      <c r="C967" s="684"/>
      <c r="D967" s="684"/>
      <c r="E967" s="684"/>
      <c r="F967" s="683"/>
      <c r="G967" s="867"/>
      <c r="H967" s="868"/>
      <c r="I967" s="682"/>
      <c r="J967" s="682"/>
      <c r="K967" s="682"/>
      <c r="L967" s="682"/>
      <c r="M967" s="682"/>
      <c r="N967" s="682"/>
      <c r="O967" s="682"/>
      <c r="P967" s="682"/>
      <c r="Q967" s="682"/>
      <c r="R967" s="682"/>
      <c r="S967" s="682"/>
      <c r="T967" s="682"/>
      <c r="U967" s="682"/>
      <c r="V967" s="682"/>
      <c r="W967" s="682"/>
      <c r="X967" s="682"/>
      <c r="Y967" s="682"/>
      <c r="Z967" s="682"/>
      <c r="AA967" s="682"/>
    </row>
    <row r="968" spans="1:27" ht="15">
      <c r="A968" s="682"/>
      <c r="B968" s="683"/>
      <c r="C968" s="684"/>
      <c r="D968" s="684"/>
      <c r="E968" s="684"/>
      <c r="F968" s="683"/>
      <c r="G968" s="867"/>
      <c r="H968" s="868"/>
      <c r="I968" s="682"/>
      <c r="J968" s="682"/>
      <c r="K968" s="682"/>
      <c r="L968" s="682"/>
      <c r="M968" s="682"/>
      <c r="N968" s="682"/>
      <c r="O968" s="682"/>
      <c r="P968" s="682"/>
      <c r="Q968" s="682"/>
      <c r="R968" s="682"/>
      <c r="S968" s="682"/>
      <c r="T968" s="682"/>
      <c r="U968" s="682"/>
      <c r="V968" s="682"/>
      <c r="W968" s="682"/>
      <c r="X968" s="682"/>
      <c r="Y968" s="682"/>
      <c r="Z968" s="682"/>
      <c r="AA968" s="682"/>
    </row>
    <row r="969" spans="1:27" ht="15">
      <c r="A969" s="682"/>
      <c r="B969" s="683"/>
      <c r="C969" s="684"/>
      <c r="D969" s="684"/>
      <c r="E969" s="684"/>
      <c r="F969" s="683"/>
      <c r="G969" s="867"/>
      <c r="H969" s="868"/>
      <c r="I969" s="682"/>
      <c r="J969" s="682"/>
      <c r="K969" s="682"/>
      <c r="L969" s="682"/>
      <c r="M969" s="682"/>
      <c r="N969" s="682"/>
      <c r="O969" s="682"/>
      <c r="P969" s="682"/>
      <c r="Q969" s="682"/>
      <c r="R969" s="682"/>
      <c r="S969" s="682"/>
      <c r="T969" s="682"/>
      <c r="U969" s="682"/>
      <c r="V969" s="682"/>
      <c r="W969" s="682"/>
      <c r="X969" s="682"/>
      <c r="Y969" s="682"/>
      <c r="Z969" s="682"/>
      <c r="AA969" s="682"/>
    </row>
    <row r="970" spans="1:27" ht="15">
      <c r="A970" s="682"/>
      <c r="B970" s="683"/>
      <c r="C970" s="684"/>
      <c r="D970" s="684"/>
      <c r="E970" s="684"/>
      <c r="F970" s="683"/>
      <c r="G970" s="867"/>
      <c r="H970" s="868"/>
      <c r="I970" s="682"/>
      <c r="J970" s="682"/>
      <c r="K970" s="682"/>
      <c r="L970" s="682"/>
      <c r="M970" s="682"/>
      <c r="N970" s="682"/>
      <c r="O970" s="682"/>
      <c r="P970" s="682"/>
      <c r="Q970" s="682"/>
      <c r="R970" s="682"/>
      <c r="S970" s="682"/>
      <c r="T970" s="682"/>
      <c r="U970" s="682"/>
      <c r="V970" s="682"/>
      <c r="W970" s="682"/>
      <c r="X970" s="682"/>
      <c r="Y970" s="682"/>
      <c r="Z970" s="682"/>
      <c r="AA970" s="682"/>
    </row>
    <row r="971" spans="1:27" ht="15">
      <c r="A971" s="682"/>
      <c r="B971" s="683"/>
      <c r="C971" s="684"/>
      <c r="D971" s="684"/>
      <c r="E971" s="684"/>
      <c r="F971" s="683"/>
      <c r="G971" s="867"/>
      <c r="H971" s="868"/>
      <c r="I971" s="682"/>
      <c r="J971" s="682"/>
      <c r="K971" s="682"/>
      <c r="L971" s="682"/>
      <c r="M971" s="682"/>
      <c r="N971" s="682"/>
      <c r="O971" s="682"/>
      <c r="P971" s="682"/>
      <c r="Q971" s="682"/>
      <c r="R971" s="682"/>
      <c r="S971" s="682"/>
      <c r="T971" s="682"/>
      <c r="U971" s="682"/>
      <c r="V971" s="682"/>
      <c r="W971" s="682"/>
      <c r="X971" s="682"/>
      <c r="Y971" s="682"/>
      <c r="Z971" s="682"/>
      <c r="AA971" s="682"/>
    </row>
    <row r="972" spans="1:27" ht="15">
      <c r="A972" s="682"/>
      <c r="B972" s="683"/>
      <c r="C972" s="684"/>
      <c r="D972" s="684"/>
      <c r="E972" s="684"/>
      <c r="F972" s="683"/>
      <c r="G972" s="867"/>
      <c r="H972" s="868"/>
      <c r="I972" s="682"/>
      <c r="J972" s="682"/>
      <c r="K972" s="682"/>
      <c r="L972" s="682"/>
      <c r="M972" s="682"/>
      <c r="N972" s="682"/>
      <c r="O972" s="682"/>
      <c r="P972" s="682"/>
      <c r="Q972" s="682"/>
      <c r="R972" s="682"/>
      <c r="S972" s="682"/>
      <c r="T972" s="682"/>
      <c r="U972" s="682"/>
      <c r="V972" s="682"/>
      <c r="W972" s="682"/>
      <c r="X972" s="682"/>
      <c r="Y972" s="682"/>
      <c r="Z972" s="682"/>
      <c r="AA972" s="682"/>
    </row>
    <row r="973" spans="1:27" ht="15">
      <c r="A973" s="682"/>
      <c r="B973" s="683"/>
      <c r="C973" s="684"/>
      <c r="D973" s="684"/>
      <c r="E973" s="684"/>
      <c r="F973" s="683"/>
      <c r="G973" s="867"/>
      <c r="H973" s="868"/>
      <c r="I973" s="682"/>
      <c r="J973" s="682"/>
      <c r="K973" s="682"/>
      <c r="L973" s="682"/>
      <c r="M973" s="682"/>
      <c r="N973" s="682"/>
      <c r="O973" s="682"/>
      <c r="P973" s="682"/>
      <c r="Q973" s="682"/>
      <c r="R973" s="682"/>
      <c r="S973" s="682"/>
      <c r="T973" s="682"/>
      <c r="U973" s="682"/>
      <c r="V973" s="682"/>
      <c r="W973" s="682"/>
      <c r="X973" s="682"/>
      <c r="Y973" s="682"/>
      <c r="Z973" s="682"/>
      <c r="AA973" s="682"/>
    </row>
    <row r="974" spans="1:27" ht="15">
      <c r="A974" s="682"/>
      <c r="B974" s="683"/>
      <c r="C974" s="684"/>
      <c r="D974" s="684"/>
      <c r="E974" s="684"/>
      <c r="F974" s="683"/>
      <c r="G974" s="867"/>
      <c r="H974" s="868"/>
      <c r="I974" s="682"/>
      <c r="J974" s="682"/>
      <c r="K974" s="682"/>
      <c r="L974" s="682"/>
      <c r="M974" s="682"/>
      <c r="N974" s="682"/>
      <c r="O974" s="682"/>
      <c r="P974" s="682"/>
      <c r="Q974" s="682"/>
      <c r="R974" s="682"/>
      <c r="S974" s="682"/>
      <c r="T974" s="682"/>
      <c r="U974" s="682"/>
      <c r="V974" s="682"/>
      <c r="W974" s="682"/>
      <c r="X974" s="682"/>
      <c r="Y974" s="682"/>
      <c r="Z974" s="682"/>
      <c r="AA974" s="682"/>
    </row>
    <row r="975" spans="1:27" ht="15">
      <c r="A975" s="682"/>
      <c r="B975" s="683"/>
      <c r="C975" s="684"/>
      <c r="D975" s="684"/>
      <c r="E975" s="684"/>
      <c r="F975" s="683"/>
      <c r="G975" s="867"/>
      <c r="H975" s="868"/>
      <c r="I975" s="682"/>
      <c r="J975" s="682"/>
      <c r="K975" s="682"/>
      <c r="L975" s="682"/>
      <c r="M975" s="682"/>
      <c r="N975" s="682"/>
      <c r="O975" s="682"/>
      <c r="P975" s="682"/>
      <c r="Q975" s="682"/>
      <c r="R975" s="682"/>
      <c r="S975" s="682"/>
      <c r="T975" s="682"/>
      <c r="U975" s="682"/>
      <c r="V975" s="682"/>
      <c r="W975" s="682"/>
      <c r="X975" s="682"/>
      <c r="Y975" s="682"/>
      <c r="Z975" s="682"/>
      <c r="AA975" s="682"/>
    </row>
    <row r="976" spans="1:27" ht="15">
      <c r="A976" s="682"/>
      <c r="B976" s="683"/>
      <c r="C976" s="684"/>
      <c r="D976" s="684"/>
      <c r="E976" s="684"/>
      <c r="F976" s="683"/>
      <c r="G976" s="867"/>
      <c r="H976" s="868"/>
      <c r="I976" s="682"/>
      <c r="J976" s="682"/>
      <c r="K976" s="682"/>
      <c r="L976" s="682"/>
      <c r="M976" s="682"/>
      <c r="N976" s="682"/>
      <c r="O976" s="682"/>
      <c r="P976" s="682"/>
      <c r="Q976" s="682"/>
      <c r="R976" s="682"/>
      <c r="S976" s="682"/>
      <c r="T976" s="682"/>
      <c r="U976" s="682"/>
      <c r="V976" s="682"/>
      <c r="W976" s="682"/>
      <c r="X976" s="682"/>
      <c r="Y976" s="682"/>
      <c r="Z976" s="682"/>
      <c r="AA976" s="682"/>
    </row>
    <row r="977" spans="1:27" ht="15">
      <c r="A977" s="682"/>
      <c r="B977" s="683"/>
      <c r="C977" s="684"/>
      <c r="D977" s="684"/>
      <c r="E977" s="684"/>
      <c r="F977" s="683"/>
      <c r="G977" s="867"/>
      <c r="H977" s="868"/>
      <c r="I977" s="682"/>
      <c r="J977" s="682"/>
      <c r="K977" s="682"/>
      <c r="L977" s="682"/>
      <c r="M977" s="682"/>
      <c r="N977" s="682"/>
      <c r="O977" s="682"/>
      <c r="P977" s="682"/>
      <c r="Q977" s="682"/>
      <c r="R977" s="682"/>
      <c r="S977" s="682"/>
      <c r="T977" s="682"/>
      <c r="U977" s="682"/>
      <c r="V977" s="682"/>
      <c r="W977" s="682"/>
      <c r="X977" s="682"/>
      <c r="Y977" s="682"/>
      <c r="Z977" s="682"/>
      <c r="AA977" s="682"/>
    </row>
    <row r="978" spans="1:27" ht="15">
      <c r="A978" s="682"/>
      <c r="B978" s="683"/>
      <c r="C978" s="684"/>
      <c r="D978" s="684"/>
      <c r="E978" s="684"/>
      <c r="F978" s="683"/>
      <c r="G978" s="867"/>
      <c r="H978" s="868"/>
      <c r="I978" s="682"/>
      <c r="J978" s="682"/>
      <c r="K978" s="682"/>
      <c r="L978" s="682"/>
      <c r="M978" s="682"/>
      <c r="N978" s="682"/>
      <c r="O978" s="682"/>
      <c r="P978" s="682"/>
      <c r="Q978" s="682"/>
      <c r="R978" s="682"/>
      <c r="S978" s="682"/>
      <c r="T978" s="682"/>
      <c r="U978" s="682"/>
      <c r="V978" s="682"/>
      <c r="W978" s="682"/>
      <c r="X978" s="682"/>
      <c r="Y978" s="682"/>
      <c r="Z978" s="682"/>
      <c r="AA978" s="682"/>
    </row>
    <row r="979" spans="1:27" ht="15">
      <c r="A979" s="682"/>
      <c r="B979" s="683"/>
      <c r="C979" s="684"/>
      <c r="D979" s="684"/>
      <c r="E979" s="684"/>
      <c r="F979" s="683"/>
      <c r="G979" s="867"/>
      <c r="H979" s="868"/>
      <c r="I979" s="682"/>
      <c r="J979" s="682"/>
      <c r="K979" s="682"/>
      <c r="L979" s="682"/>
      <c r="M979" s="682"/>
      <c r="N979" s="682"/>
      <c r="O979" s="682"/>
      <c r="P979" s="682"/>
      <c r="Q979" s="682"/>
      <c r="R979" s="682"/>
      <c r="S979" s="682"/>
      <c r="T979" s="682"/>
      <c r="U979" s="682"/>
      <c r="V979" s="682"/>
      <c r="W979" s="682"/>
      <c r="X979" s="682"/>
      <c r="Y979" s="682"/>
      <c r="Z979" s="682"/>
      <c r="AA979" s="682"/>
    </row>
    <row r="980" spans="1:27" ht="15">
      <c r="A980" s="682"/>
      <c r="B980" s="683"/>
      <c r="C980" s="684"/>
      <c r="D980" s="684"/>
      <c r="E980" s="684"/>
      <c r="F980" s="683"/>
      <c r="G980" s="867"/>
      <c r="H980" s="868"/>
      <c r="I980" s="682"/>
      <c r="J980" s="682"/>
      <c r="K980" s="682"/>
      <c r="L980" s="682"/>
      <c r="M980" s="682"/>
      <c r="N980" s="682"/>
      <c r="O980" s="682"/>
      <c r="P980" s="682"/>
      <c r="Q980" s="682"/>
      <c r="R980" s="682"/>
      <c r="S980" s="682"/>
      <c r="T980" s="682"/>
      <c r="U980" s="682"/>
      <c r="V980" s="682"/>
      <c r="W980" s="682"/>
      <c r="X980" s="682"/>
      <c r="Y980" s="682"/>
      <c r="Z980" s="682"/>
      <c r="AA980" s="682"/>
    </row>
    <row r="981" spans="1:27" ht="15">
      <c r="A981" s="682"/>
      <c r="B981" s="683"/>
      <c r="C981" s="684"/>
      <c r="D981" s="684"/>
      <c r="E981" s="684"/>
      <c r="F981" s="683"/>
      <c r="G981" s="867"/>
      <c r="H981" s="868"/>
      <c r="I981" s="682"/>
      <c r="J981" s="682"/>
      <c r="K981" s="682"/>
      <c r="L981" s="682"/>
      <c r="M981" s="682"/>
      <c r="N981" s="682"/>
      <c r="O981" s="682"/>
      <c r="P981" s="682"/>
      <c r="Q981" s="682"/>
      <c r="R981" s="682"/>
      <c r="S981" s="682"/>
      <c r="T981" s="682"/>
      <c r="U981" s="682"/>
      <c r="V981" s="682"/>
      <c r="W981" s="682"/>
      <c r="X981" s="682"/>
      <c r="Y981" s="682"/>
      <c r="Z981" s="682"/>
      <c r="AA981" s="682"/>
    </row>
    <row r="982" spans="1:27" ht="15">
      <c r="A982" s="682"/>
      <c r="B982" s="683"/>
      <c r="C982" s="684"/>
      <c r="D982" s="684"/>
      <c r="E982" s="684"/>
      <c r="F982" s="683"/>
      <c r="G982" s="867"/>
      <c r="H982" s="868"/>
      <c r="I982" s="682"/>
      <c r="J982" s="682"/>
      <c r="K982" s="682"/>
      <c r="L982" s="682"/>
      <c r="M982" s="682"/>
      <c r="N982" s="682"/>
      <c r="O982" s="682"/>
      <c r="P982" s="682"/>
      <c r="Q982" s="682"/>
      <c r="R982" s="682"/>
      <c r="S982" s="682"/>
      <c r="T982" s="682"/>
      <c r="U982" s="682"/>
      <c r="V982" s="682"/>
      <c r="W982" s="682"/>
      <c r="X982" s="682"/>
      <c r="Y982" s="682"/>
      <c r="Z982" s="682"/>
      <c r="AA982" s="682"/>
    </row>
    <row r="983" spans="1:27" ht="15">
      <c r="A983" s="682"/>
      <c r="B983" s="683"/>
      <c r="C983" s="684"/>
      <c r="D983" s="684"/>
      <c r="E983" s="684"/>
      <c r="F983" s="683"/>
      <c r="G983" s="867"/>
      <c r="H983" s="868"/>
      <c r="I983" s="682"/>
      <c r="J983" s="682"/>
      <c r="K983" s="682"/>
      <c r="L983" s="682"/>
      <c r="M983" s="682"/>
      <c r="N983" s="682"/>
      <c r="O983" s="682"/>
      <c r="P983" s="682"/>
      <c r="Q983" s="682"/>
      <c r="R983" s="682"/>
      <c r="S983" s="682"/>
      <c r="T983" s="682"/>
      <c r="U983" s="682"/>
      <c r="V983" s="682"/>
      <c r="W983" s="682"/>
      <c r="X983" s="682"/>
      <c r="Y983" s="682"/>
      <c r="Z983" s="682"/>
      <c r="AA983" s="682"/>
    </row>
    <row r="984" spans="1:27" ht="15">
      <c r="A984" s="682"/>
      <c r="B984" s="683"/>
      <c r="C984" s="684"/>
      <c r="D984" s="684"/>
      <c r="E984" s="684"/>
      <c r="F984" s="683"/>
      <c r="G984" s="867"/>
      <c r="H984" s="868"/>
      <c r="I984" s="682"/>
      <c r="J984" s="682"/>
      <c r="K984" s="682"/>
      <c r="L984" s="682"/>
      <c r="M984" s="682"/>
      <c r="N984" s="682"/>
      <c r="O984" s="682"/>
      <c r="P984" s="682"/>
      <c r="Q984" s="682"/>
      <c r="R984" s="682"/>
      <c r="S984" s="682"/>
      <c r="T984" s="682"/>
      <c r="U984" s="682"/>
      <c r="V984" s="682"/>
      <c r="W984" s="682"/>
      <c r="X984" s="682"/>
      <c r="Y984" s="682"/>
      <c r="Z984" s="682"/>
      <c r="AA984" s="682"/>
    </row>
    <row r="985" spans="1:27" ht="15">
      <c r="A985" s="682"/>
      <c r="B985" s="683"/>
      <c r="C985" s="684"/>
      <c r="D985" s="684"/>
      <c r="E985" s="684"/>
      <c r="F985" s="683"/>
      <c r="G985" s="867"/>
      <c r="H985" s="868"/>
      <c r="I985" s="682"/>
      <c r="J985" s="682"/>
      <c r="K985" s="682"/>
      <c r="L985" s="682"/>
      <c r="M985" s="682"/>
      <c r="N985" s="682"/>
      <c r="O985" s="682"/>
      <c r="P985" s="682"/>
      <c r="Q985" s="682"/>
      <c r="R985" s="682"/>
      <c r="S985" s="682"/>
      <c r="T985" s="682"/>
      <c r="U985" s="682"/>
      <c r="V985" s="682"/>
      <c r="W985" s="682"/>
      <c r="X985" s="682"/>
      <c r="Y985" s="682"/>
      <c r="Z985" s="682"/>
      <c r="AA985" s="682"/>
    </row>
    <row r="986" spans="1:27" ht="15">
      <c r="A986" s="682"/>
      <c r="B986" s="683"/>
      <c r="C986" s="684"/>
      <c r="D986" s="684"/>
      <c r="E986" s="684"/>
      <c r="F986" s="683"/>
      <c r="G986" s="867"/>
      <c r="H986" s="868"/>
      <c r="I986" s="682"/>
      <c r="J986" s="682"/>
      <c r="K986" s="682"/>
      <c r="L986" s="682"/>
      <c r="M986" s="682"/>
      <c r="N986" s="682"/>
      <c r="O986" s="682"/>
      <c r="P986" s="682"/>
      <c r="Q986" s="682"/>
      <c r="R986" s="682"/>
      <c r="S986" s="682"/>
      <c r="T986" s="682"/>
      <c r="U986" s="682"/>
      <c r="V986" s="682"/>
      <c r="W986" s="682"/>
      <c r="X986" s="682"/>
      <c r="Y986" s="682"/>
      <c r="Z986" s="682"/>
      <c r="AA986" s="682"/>
    </row>
    <row r="987" spans="1:27" ht="15">
      <c r="A987" s="682"/>
      <c r="B987" s="683"/>
      <c r="C987" s="684"/>
      <c r="D987" s="684"/>
      <c r="E987" s="684"/>
      <c r="F987" s="683"/>
      <c r="G987" s="867"/>
      <c r="H987" s="868"/>
      <c r="I987" s="682"/>
      <c r="J987" s="682"/>
      <c r="K987" s="682"/>
      <c r="L987" s="682"/>
      <c r="M987" s="682"/>
      <c r="N987" s="682"/>
      <c r="O987" s="682"/>
      <c r="P987" s="682"/>
      <c r="Q987" s="682"/>
      <c r="R987" s="682"/>
      <c r="S987" s="682"/>
      <c r="T987" s="682"/>
      <c r="U987" s="682"/>
      <c r="V987" s="682"/>
      <c r="W987" s="682"/>
      <c r="X987" s="682"/>
      <c r="Y987" s="682"/>
      <c r="Z987" s="682"/>
      <c r="AA987" s="682"/>
    </row>
    <row r="988" spans="1:27" ht="15">
      <c r="A988" s="682"/>
      <c r="B988" s="683"/>
      <c r="C988" s="684"/>
      <c r="D988" s="684"/>
      <c r="E988" s="684"/>
      <c r="F988" s="683"/>
      <c r="G988" s="867"/>
      <c r="H988" s="868"/>
      <c r="I988" s="682"/>
      <c r="J988" s="682"/>
      <c r="K988" s="682"/>
      <c r="L988" s="682"/>
      <c r="M988" s="682"/>
      <c r="N988" s="682"/>
      <c r="O988" s="682"/>
      <c r="P988" s="682"/>
      <c r="Q988" s="682"/>
      <c r="R988" s="682"/>
      <c r="S988" s="682"/>
      <c r="T988" s="682"/>
      <c r="U988" s="682"/>
      <c r="V988" s="682"/>
      <c r="W988" s="682"/>
      <c r="X988" s="682"/>
      <c r="Y988" s="682"/>
      <c r="Z988" s="682"/>
      <c r="AA988" s="682"/>
    </row>
    <row r="989" spans="1:27" ht="15">
      <c r="A989" s="682"/>
      <c r="B989" s="683"/>
      <c r="C989" s="684"/>
      <c r="D989" s="684"/>
      <c r="E989" s="684"/>
      <c r="F989" s="683"/>
      <c r="G989" s="867"/>
      <c r="H989" s="868"/>
      <c r="I989" s="682"/>
      <c r="J989" s="682"/>
      <c r="K989" s="682"/>
      <c r="L989" s="682"/>
      <c r="M989" s="682"/>
      <c r="N989" s="682"/>
      <c r="O989" s="682"/>
      <c r="P989" s="682"/>
      <c r="Q989" s="682"/>
      <c r="R989" s="682"/>
      <c r="S989" s="682"/>
      <c r="T989" s="682"/>
      <c r="U989" s="682"/>
      <c r="V989" s="682"/>
      <c r="W989" s="682"/>
      <c r="X989" s="682"/>
      <c r="Y989" s="682"/>
      <c r="Z989" s="682"/>
      <c r="AA989" s="682"/>
    </row>
    <row r="990" spans="1:27" ht="15">
      <c r="A990" s="682"/>
      <c r="B990" s="683"/>
      <c r="C990" s="684"/>
      <c r="D990" s="684"/>
      <c r="E990" s="684"/>
      <c r="F990" s="683"/>
      <c r="G990" s="867"/>
      <c r="H990" s="868"/>
      <c r="I990" s="682"/>
      <c r="J990" s="682"/>
      <c r="K990" s="682"/>
      <c r="L990" s="682"/>
      <c r="M990" s="682"/>
      <c r="N990" s="682"/>
      <c r="O990" s="682"/>
      <c r="P990" s="682"/>
      <c r="Q990" s="682"/>
      <c r="R990" s="682"/>
      <c r="S990" s="682"/>
      <c r="T990" s="682"/>
      <c r="U990" s="682"/>
      <c r="V990" s="682"/>
      <c r="W990" s="682"/>
      <c r="X990" s="682"/>
      <c r="Y990" s="682"/>
      <c r="Z990" s="682"/>
      <c r="AA990" s="682"/>
    </row>
    <row r="991" spans="1:27" ht="15">
      <c r="A991" s="682"/>
      <c r="B991" s="683"/>
      <c r="C991" s="684"/>
      <c r="D991" s="684"/>
      <c r="E991" s="684"/>
      <c r="F991" s="683"/>
      <c r="G991" s="867"/>
      <c r="H991" s="868"/>
      <c r="I991" s="682"/>
      <c r="J991" s="682"/>
      <c r="K991" s="682"/>
      <c r="L991" s="682"/>
      <c r="M991" s="682"/>
      <c r="N991" s="682"/>
      <c r="O991" s="682"/>
      <c r="P991" s="682"/>
      <c r="Q991" s="682"/>
      <c r="R991" s="682"/>
      <c r="S991" s="682"/>
      <c r="T991" s="682"/>
      <c r="U991" s="682"/>
      <c r="V991" s="682"/>
      <c r="W991" s="682"/>
      <c r="X991" s="682"/>
      <c r="Y991" s="682"/>
      <c r="Z991" s="682"/>
      <c r="AA991" s="682"/>
    </row>
    <row r="992" spans="1:27" ht="15">
      <c r="A992" s="682"/>
      <c r="B992" s="683"/>
      <c r="C992" s="684"/>
      <c r="D992" s="684"/>
      <c r="E992" s="684"/>
      <c r="F992" s="683"/>
      <c r="G992" s="867"/>
      <c r="H992" s="868"/>
      <c r="I992" s="682"/>
      <c r="J992" s="682"/>
      <c r="K992" s="682"/>
      <c r="L992" s="682"/>
      <c r="M992" s="682"/>
      <c r="N992" s="682"/>
      <c r="O992" s="682"/>
      <c r="P992" s="682"/>
      <c r="Q992" s="682"/>
      <c r="R992" s="682"/>
      <c r="S992" s="682"/>
      <c r="T992" s="682"/>
      <c r="U992" s="682"/>
      <c r="V992" s="682"/>
      <c r="W992" s="682"/>
      <c r="X992" s="682"/>
      <c r="Y992" s="682"/>
      <c r="Z992" s="682"/>
      <c r="AA992" s="682"/>
    </row>
    <row r="993" spans="1:27" ht="15">
      <c r="A993" s="682"/>
      <c r="B993" s="683"/>
      <c r="C993" s="684"/>
      <c r="D993" s="684"/>
      <c r="E993" s="684"/>
      <c r="F993" s="683"/>
      <c r="G993" s="867"/>
      <c r="H993" s="868"/>
      <c r="I993" s="682"/>
      <c r="J993" s="682"/>
      <c r="K993" s="682"/>
      <c r="L993" s="682"/>
      <c r="M993" s="682"/>
      <c r="N993" s="682"/>
      <c r="O993" s="682"/>
      <c r="P993" s="682"/>
      <c r="Q993" s="682"/>
      <c r="R993" s="682"/>
      <c r="S993" s="682"/>
      <c r="T993" s="682"/>
      <c r="U993" s="682"/>
      <c r="V993" s="682"/>
      <c r="W993" s="682"/>
      <c r="X993" s="682"/>
      <c r="Y993" s="682"/>
      <c r="Z993" s="682"/>
      <c r="AA993" s="682"/>
    </row>
    <row r="994" spans="1:27" ht="15">
      <c r="A994" s="682"/>
      <c r="B994" s="683"/>
      <c r="C994" s="684"/>
      <c r="D994" s="684"/>
      <c r="E994" s="684"/>
      <c r="F994" s="683"/>
      <c r="G994" s="867"/>
      <c r="H994" s="868"/>
      <c r="I994" s="682"/>
      <c r="J994" s="682"/>
      <c r="K994" s="682"/>
      <c r="L994" s="682"/>
      <c r="M994" s="682"/>
      <c r="N994" s="682"/>
      <c r="O994" s="682"/>
      <c r="P994" s="682"/>
      <c r="Q994" s="682"/>
      <c r="R994" s="682"/>
      <c r="S994" s="682"/>
      <c r="T994" s="682"/>
      <c r="U994" s="682"/>
      <c r="V994" s="682"/>
      <c r="W994" s="682"/>
      <c r="X994" s="682"/>
      <c r="Y994" s="682"/>
      <c r="Z994" s="682"/>
      <c r="AA994" s="682"/>
    </row>
    <row r="995" spans="1:27" ht="15">
      <c r="A995" s="682"/>
      <c r="B995" s="683"/>
      <c r="C995" s="684"/>
      <c r="D995" s="684"/>
      <c r="E995" s="684"/>
      <c r="F995" s="683"/>
      <c r="G995" s="867"/>
      <c r="H995" s="868"/>
      <c r="I995" s="682"/>
      <c r="J995" s="682"/>
      <c r="K995" s="682"/>
      <c r="L995" s="682"/>
      <c r="M995" s="682"/>
      <c r="N995" s="682"/>
      <c r="O995" s="682"/>
      <c r="P995" s="682"/>
      <c r="Q995" s="682"/>
      <c r="R995" s="682"/>
      <c r="S995" s="682"/>
      <c r="T995" s="682"/>
      <c r="U995" s="682"/>
      <c r="V995" s="682"/>
      <c r="W995" s="682"/>
      <c r="X995" s="682"/>
      <c r="Y995" s="682"/>
      <c r="Z995" s="682"/>
      <c r="AA995" s="682"/>
    </row>
    <row r="996" spans="1:27" ht="12.75">
      <c r="B996" s="3"/>
      <c r="C996" s="149"/>
      <c r="D996" s="149"/>
      <c r="E996" s="149"/>
      <c r="F996" s="3"/>
      <c r="G996" s="930"/>
      <c r="H996" s="401"/>
    </row>
    <row r="997" spans="1:27" ht="12.75">
      <c r="B997" s="3"/>
      <c r="C997" s="149"/>
      <c r="D997" s="149"/>
      <c r="E997" s="149"/>
      <c r="F997" s="3"/>
      <c r="G997" s="930"/>
      <c r="H997" s="401"/>
    </row>
    <row r="998" spans="1:27" ht="12.75">
      <c r="B998" s="3"/>
      <c r="C998" s="149"/>
      <c r="D998" s="149"/>
      <c r="E998" s="149"/>
      <c r="F998" s="3"/>
      <c r="G998" s="930"/>
      <c r="H998" s="401"/>
    </row>
    <row r="999" spans="1:27" ht="12.75">
      <c r="B999" s="3"/>
      <c r="C999" s="149"/>
      <c r="D999" s="149"/>
      <c r="E999" s="149"/>
      <c r="F999" s="3"/>
      <c r="G999" s="930"/>
      <c r="H999" s="401"/>
    </row>
    <row r="1000" spans="1:27" ht="12.75">
      <c r="B1000" s="3"/>
      <c r="C1000" s="149"/>
      <c r="D1000" s="149"/>
      <c r="E1000" s="149"/>
      <c r="F1000" s="3"/>
      <c r="G1000" s="930"/>
      <c r="H1000" s="401"/>
    </row>
    <row r="1001" spans="1:27" ht="12.75">
      <c r="B1001" s="3"/>
      <c r="C1001" s="149"/>
      <c r="D1001" s="149"/>
      <c r="E1001" s="149"/>
      <c r="F1001" s="3"/>
      <c r="G1001" s="930"/>
      <c r="H1001" s="401"/>
    </row>
    <row r="1002" spans="1:27" ht="12.75">
      <c r="B1002" s="3"/>
      <c r="C1002" s="149"/>
      <c r="D1002" s="149"/>
      <c r="E1002" s="149"/>
      <c r="F1002" s="3"/>
      <c r="G1002" s="930"/>
      <c r="H1002" s="401"/>
    </row>
    <row r="1003" spans="1:27" ht="12.75">
      <c r="B1003" s="3"/>
      <c r="C1003" s="149"/>
      <c r="D1003" s="149"/>
      <c r="E1003" s="149"/>
      <c r="F1003" s="3"/>
      <c r="G1003" s="930"/>
      <c r="H1003" s="401"/>
    </row>
    <row r="1004" spans="1:27" ht="12.75">
      <c r="B1004" s="3"/>
      <c r="C1004" s="149"/>
      <c r="D1004" s="149"/>
      <c r="E1004" s="149"/>
      <c r="F1004" s="3"/>
      <c r="G1004" s="930"/>
      <c r="H1004" s="401"/>
    </row>
    <row r="1005" spans="1:27" ht="12.75">
      <c r="B1005" s="3"/>
      <c r="C1005" s="149"/>
      <c r="D1005" s="149"/>
      <c r="E1005" s="149"/>
      <c r="F1005" s="3"/>
      <c r="G1005" s="930"/>
      <c r="H1005" s="401"/>
    </row>
    <row r="1006" spans="1:27" ht="12.75">
      <c r="B1006" s="3"/>
      <c r="C1006" s="149"/>
      <c r="D1006" s="149"/>
      <c r="E1006" s="149"/>
      <c r="F1006" s="3"/>
      <c r="G1006" s="930"/>
      <c r="H1006" s="401"/>
    </row>
    <row r="1007" spans="1:27" ht="12.75">
      <c r="B1007" s="3"/>
      <c r="C1007" s="149"/>
      <c r="D1007" s="149"/>
      <c r="E1007" s="149"/>
      <c r="F1007" s="3"/>
      <c r="G1007" s="930"/>
      <c r="H1007" s="401"/>
    </row>
    <row r="1008" spans="1:27" ht="12.75">
      <c r="B1008" s="3"/>
      <c r="C1008" s="149"/>
      <c r="D1008" s="149"/>
      <c r="E1008" s="149"/>
      <c r="F1008" s="3"/>
      <c r="G1008" s="930"/>
      <c r="H1008" s="401"/>
    </row>
    <row r="1009" spans="2:8" ht="12.75">
      <c r="B1009" s="3"/>
      <c r="C1009" s="149"/>
      <c r="D1009" s="149"/>
      <c r="E1009" s="149"/>
      <c r="F1009" s="3"/>
      <c r="G1009" s="930"/>
      <c r="H1009" s="401"/>
    </row>
    <row r="1010" spans="2:8" ht="12.75">
      <c r="B1010" s="3"/>
      <c r="C1010" s="149"/>
      <c r="D1010" s="149"/>
      <c r="E1010" s="149"/>
      <c r="F1010" s="3"/>
      <c r="G1010" s="930"/>
      <c r="H1010" s="401"/>
    </row>
    <row r="1011" spans="2:8" ht="12.75">
      <c r="B1011" s="3"/>
      <c r="C1011" s="149"/>
      <c r="D1011" s="149"/>
      <c r="E1011" s="149"/>
      <c r="F1011" s="3"/>
      <c r="G1011" s="930"/>
      <c r="H1011" s="401"/>
    </row>
    <row r="1012" spans="2:8" ht="12.75">
      <c r="B1012" s="3"/>
      <c r="C1012" s="149"/>
      <c r="D1012" s="149"/>
      <c r="E1012" s="149"/>
      <c r="F1012" s="3"/>
      <c r="G1012" s="930"/>
      <c r="H1012" s="401"/>
    </row>
    <row r="1013" spans="2:8" ht="12.75">
      <c r="B1013" s="3"/>
      <c r="C1013" s="149"/>
      <c r="D1013" s="149"/>
      <c r="E1013" s="149"/>
      <c r="F1013" s="3"/>
      <c r="G1013" s="930"/>
      <c r="H1013" s="401"/>
    </row>
    <row r="1014" spans="2:8" ht="12.75">
      <c r="B1014" s="3"/>
      <c r="C1014" s="149"/>
      <c r="D1014" s="149"/>
      <c r="E1014" s="149"/>
      <c r="F1014" s="3"/>
      <c r="G1014" s="930"/>
      <c r="H1014" s="401"/>
    </row>
    <row r="1015" spans="2:8" ht="12.75">
      <c r="B1015" s="3"/>
      <c r="C1015" s="149"/>
      <c r="D1015" s="149"/>
      <c r="E1015" s="149"/>
      <c r="F1015" s="3"/>
      <c r="G1015" s="930"/>
      <c r="H1015" s="401"/>
    </row>
    <row r="1016" spans="2:8" ht="12.75">
      <c r="B1016" s="3"/>
      <c r="C1016" s="149"/>
      <c r="D1016" s="149"/>
      <c r="E1016" s="149"/>
      <c r="F1016" s="3"/>
      <c r="G1016" s="930"/>
      <c r="H1016" s="401"/>
    </row>
    <row r="1017" spans="2:8" ht="12.75">
      <c r="B1017" s="3"/>
      <c r="C1017" s="149"/>
      <c r="D1017" s="149"/>
      <c r="E1017" s="149"/>
      <c r="F1017" s="3"/>
      <c r="G1017" s="930"/>
      <c r="H1017" s="401"/>
    </row>
    <row r="1018" spans="2:8" ht="12.75">
      <c r="B1018" s="3"/>
      <c r="C1018" s="149"/>
      <c r="D1018" s="149"/>
      <c r="E1018" s="149"/>
      <c r="F1018" s="3"/>
      <c r="G1018" s="930"/>
      <c r="H1018" s="401"/>
    </row>
    <row r="1019" spans="2:8" ht="12.75">
      <c r="B1019" s="3"/>
      <c r="C1019" s="149"/>
      <c r="D1019" s="149"/>
      <c r="E1019" s="149"/>
      <c r="F1019" s="3"/>
      <c r="G1019" s="930"/>
      <c r="H1019" s="401"/>
    </row>
    <row r="1020" spans="2:8" ht="12.75">
      <c r="B1020" s="3"/>
      <c r="C1020" s="149"/>
      <c r="D1020" s="149"/>
      <c r="E1020" s="149"/>
      <c r="F1020" s="3"/>
      <c r="G1020" s="930"/>
      <c r="H1020" s="401"/>
    </row>
    <row r="1021" spans="2:8" ht="12.75">
      <c r="B1021" s="3"/>
      <c r="C1021" s="149"/>
      <c r="D1021" s="149"/>
      <c r="E1021" s="149"/>
      <c r="F1021" s="3"/>
      <c r="G1021" s="930"/>
      <c r="H1021" s="401"/>
    </row>
    <row r="1022" spans="2:8" ht="12.75">
      <c r="B1022" s="3"/>
      <c r="C1022" s="149"/>
      <c r="D1022" s="149"/>
      <c r="E1022" s="149"/>
      <c r="F1022" s="3"/>
      <c r="G1022" s="930"/>
      <c r="H1022" s="401"/>
    </row>
    <row r="1023" spans="2:8" ht="12.75">
      <c r="B1023" s="3"/>
      <c r="C1023" s="149"/>
      <c r="D1023" s="149"/>
      <c r="E1023" s="149"/>
      <c r="F1023" s="3"/>
      <c r="G1023" s="930"/>
      <c r="H1023" s="401"/>
    </row>
    <row r="1024" spans="2:8" ht="12.75">
      <c r="B1024" s="3"/>
      <c r="C1024" s="149"/>
      <c r="D1024" s="149"/>
      <c r="E1024" s="149"/>
      <c r="F1024" s="3"/>
      <c r="G1024" s="930"/>
      <c r="H1024" s="401"/>
    </row>
    <row r="1025" spans="2:8" ht="12.75">
      <c r="B1025" s="3"/>
      <c r="C1025" s="149"/>
      <c r="D1025" s="149"/>
      <c r="E1025" s="149"/>
      <c r="F1025" s="3"/>
      <c r="G1025" s="930"/>
      <c r="H1025" s="401"/>
    </row>
    <row r="1026" spans="2:8" ht="12.75">
      <c r="B1026" s="3"/>
      <c r="C1026" s="149"/>
      <c r="D1026" s="149"/>
      <c r="E1026" s="149"/>
      <c r="F1026" s="3"/>
      <c r="G1026" s="930"/>
      <c r="H1026" s="401"/>
    </row>
    <row r="1027" spans="2:8" ht="12.75">
      <c r="B1027" s="3"/>
      <c r="C1027" s="149"/>
      <c r="D1027" s="149"/>
      <c r="E1027" s="149"/>
      <c r="F1027" s="3"/>
      <c r="G1027" s="930"/>
      <c r="H1027" s="401"/>
    </row>
    <row r="1028" spans="2:8" ht="12.75">
      <c r="B1028" s="3"/>
      <c r="C1028" s="149"/>
      <c r="D1028" s="149"/>
      <c r="E1028" s="149"/>
      <c r="F1028" s="3"/>
      <c r="G1028" s="930"/>
      <c r="H1028" s="401"/>
    </row>
    <row r="1029" spans="2:8" ht="12.75">
      <c r="B1029" s="3"/>
      <c r="C1029" s="149"/>
      <c r="D1029" s="149"/>
      <c r="E1029" s="149"/>
      <c r="F1029" s="3"/>
      <c r="G1029" s="930"/>
      <c r="H1029" s="401"/>
    </row>
    <row r="1030" spans="2:8" ht="12.75">
      <c r="B1030" s="3"/>
      <c r="C1030" s="149"/>
      <c r="D1030" s="149"/>
      <c r="E1030" s="149"/>
      <c r="F1030" s="3"/>
      <c r="G1030" s="930"/>
      <c r="H1030" s="401"/>
    </row>
    <row r="1031" spans="2:8" ht="12.75">
      <c r="B1031" s="3"/>
      <c r="C1031" s="149"/>
      <c r="D1031" s="149"/>
      <c r="E1031" s="149"/>
      <c r="F1031" s="3"/>
      <c r="G1031" s="930"/>
      <c r="H1031" s="401"/>
    </row>
    <row r="1032" spans="2:8" ht="12.75">
      <c r="B1032" s="3"/>
      <c r="C1032" s="149"/>
      <c r="D1032" s="149"/>
      <c r="E1032" s="149"/>
      <c r="F1032" s="3"/>
      <c r="G1032" s="930"/>
      <c r="H1032" s="401"/>
    </row>
    <row r="1033" spans="2:8" ht="12.75">
      <c r="B1033" s="3"/>
      <c r="C1033" s="149"/>
      <c r="D1033" s="149"/>
      <c r="E1033" s="149"/>
      <c r="F1033" s="3"/>
      <c r="G1033" s="930"/>
      <c r="H1033" s="401"/>
    </row>
    <row r="1034" spans="2:8" ht="12.75">
      <c r="B1034" s="3"/>
      <c r="C1034" s="149"/>
      <c r="D1034" s="149"/>
      <c r="E1034" s="149"/>
      <c r="F1034" s="3"/>
      <c r="G1034" s="930"/>
      <c r="H1034" s="401"/>
    </row>
    <row r="1035" spans="2:8" ht="12.75">
      <c r="B1035" s="3"/>
      <c r="C1035" s="149"/>
      <c r="D1035" s="149"/>
      <c r="E1035" s="149"/>
      <c r="F1035" s="3"/>
      <c r="G1035" s="930"/>
      <c r="H1035" s="401"/>
    </row>
    <row r="1036" spans="2:8" ht="12.75">
      <c r="B1036" s="3"/>
      <c r="C1036" s="149"/>
      <c r="D1036" s="149"/>
      <c r="E1036" s="149"/>
      <c r="F1036" s="3"/>
      <c r="G1036" s="930"/>
      <c r="H1036" s="401"/>
    </row>
    <row r="1037" spans="2:8" ht="12.75">
      <c r="B1037" s="3"/>
      <c r="C1037" s="149"/>
      <c r="D1037" s="149"/>
      <c r="E1037" s="149"/>
      <c r="F1037" s="3"/>
      <c r="G1037" s="930"/>
      <c r="H1037" s="401"/>
    </row>
    <row r="1038" spans="2:8" ht="12.75">
      <c r="B1038" s="3"/>
      <c r="C1038" s="149"/>
      <c r="D1038" s="149"/>
      <c r="E1038" s="149"/>
      <c r="F1038" s="3"/>
      <c r="G1038" s="930"/>
      <c r="H1038" s="401"/>
    </row>
    <row r="1039" spans="2:8" ht="12.75">
      <c r="B1039" s="3"/>
      <c r="C1039" s="149"/>
      <c r="D1039" s="149"/>
      <c r="E1039" s="149"/>
      <c r="F1039" s="3"/>
      <c r="G1039" s="930"/>
      <c r="H1039" s="401"/>
    </row>
    <row r="1040" spans="2:8" ht="12.75">
      <c r="B1040" s="3"/>
      <c r="C1040" s="149"/>
      <c r="D1040" s="149"/>
      <c r="E1040" s="149"/>
      <c r="F1040" s="3"/>
      <c r="G1040" s="930"/>
      <c r="H1040" s="401"/>
    </row>
    <row r="1041" spans="2:8" ht="12.75">
      <c r="B1041" s="3"/>
      <c r="C1041" s="149"/>
      <c r="D1041" s="149"/>
      <c r="E1041" s="149"/>
      <c r="F1041" s="3"/>
      <c r="G1041" s="930"/>
      <c r="H1041" s="401"/>
    </row>
    <row r="1042" spans="2:8" ht="12.75">
      <c r="B1042" s="3"/>
      <c r="C1042" s="149"/>
      <c r="D1042" s="149"/>
      <c r="E1042" s="149"/>
      <c r="F1042" s="3"/>
      <c r="G1042" s="930"/>
      <c r="H1042" s="401"/>
    </row>
    <row r="1043" spans="2:8" ht="12.75">
      <c r="B1043" s="3"/>
      <c r="C1043" s="149"/>
      <c r="D1043" s="149"/>
      <c r="E1043" s="149"/>
      <c r="F1043" s="3"/>
      <c r="G1043" s="930"/>
      <c r="H1043" s="401"/>
    </row>
  </sheetData>
  <mergeCells count="10">
    <mergeCell ref="D62:E62"/>
    <mergeCell ref="D75:E75"/>
    <mergeCell ref="D76:E76"/>
    <mergeCell ref="B4:H4"/>
    <mergeCell ref="C5:F5"/>
    <mergeCell ref="D28:E29"/>
    <mergeCell ref="D33:E33"/>
    <mergeCell ref="C36:F36"/>
    <mergeCell ref="D57:E58"/>
    <mergeCell ref="C65:F65"/>
  </mergeCells>
  <printOptions horizontalCentered="1" gridLines="1"/>
  <pageMargins left="0.7" right="0.7" top="0.75" bottom="0.75" header="0" footer="0"/>
  <pageSetup paperSize="9" fitToHeight="0" pageOrder="overThenDown" orientation="landscape" cellComments="atEnd"/>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pageSetUpPr fitToPage="1"/>
  </sheetPr>
  <dimension ref="A1:N1001"/>
  <sheetViews>
    <sheetView workbookViewId="0">
      <pane ySplit="3" topLeftCell="A4" activePane="bottomLeft" state="frozen"/>
      <selection pane="bottomLeft" activeCell="M18" sqref="M18"/>
    </sheetView>
  </sheetViews>
  <sheetFormatPr defaultColWidth="12.5703125" defaultRowHeight="15.75" customHeight="1"/>
  <cols>
    <col min="1" max="1" width="1.140625" customWidth="1"/>
    <col min="2" max="2" width="7.42578125" customWidth="1"/>
    <col min="3" max="3" width="22.42578125" customWidth="1"/>
    <col min="4" max="4" width="18.42578125" customWidth="1"/>
    <col min="5" max="5" width="28.7109375" hidden="1" customWidth="1"/>
    <col min="6" max="6" width="9.42578125" customWidth="1"/>
    <col min="8" max="8" width="13.140625" customWidth="1"/>
    <col min="9" max="9" width="13.7109375" customWidth="1"/>
    <col min="10" max="11" width="13.7109375" hidden="1" customWidth="1"/>
    <col min="12" max="12" width="10.5703125" hidden="1" customWidth="1"/>
    <col min="13" max="14" width="15.42578125" customWidth="1"/>
  </cols>
  <sheetData>
    <row r="1" spans="1:14" ht="6" customHeight="1">
      <c r="A1" s="682"/>
      <c r="B1" s="683"/>
      <c r="C1" s="931"/>
      <c r="D1" s="931"/>
      <c r="E1" s="931"/>
      <c r="F1" s="931"/>
      <c r="G1" s="931"/>
      <c r="H1" s="684"/>
      <c r="I1" s="932"/>
      <c r="J1" s="932"/>
      <c r="K1" s="932"/>
      <c r="L1" s="684"/>
      <c r="M1" s="683"/>
      <c r="N1" s="683"/>
    </row>
    <row r="2" spans="1:14" ht="21" customHeight="1">
      <c r="A2" s="682"/>
      <c r="B2" s="1675" t="s">
        <v>1820</v>
      </c>
      <c r="C2" s="1676"/>
      <c r="D2" s="1676"/>
      <c r="E2" s="1676"/>
      <c r="F2" s="1676"/>
      <c r="G2" s="1676"/>
      <c r="H2" s="1676"/>
      <c r="I2" s="1677"/>
      <c r="J2" s="1889"/>
      <c r="K2" s="1890"/>
      <c r="L2" s="1890"/>
      <c r="M2" s="1891"/>
      <c r="N2" s="1677"/>
    </row>
    <row r="3" spans="1:14" ht="60">
      <c r="A3" s="682"/>
      <c r="B3" s="1892" t="s">
        <v>99</v>
      </c>
      <c r="C3" s="1892" t="s">
        <v>100</v>
      </c>
      <c r="D3" s="1892" t="s">
        <v>101</v>
      </c>
      <c r="E3" s="1892" t="s">
        <v>102</v>
      </c>
      <c r="F3" s="1892" t="s">
        <v>103</v>
      </c>
      <c r="G3" s="1893" t="s">
        <v>1821</v>
      </c>
      <c r="H3" s="1892" t="s">
        <v>1822</v>
      </c>
      <c r="I3" s="1893" t="s">
        <v>1823</v>
      </c>
      <c r="J3" s="1893" t="s">
        <v>105</v>
      </c>
      <c r="K3" s="1894" t="s">
        <v>1824</v>
      </c>
      <c r="L3" s="1894" t="s">
        <v>1825</v>
      </c>
      <c r="M3" s="1895" t="s">
        <v>1826</v>
      </c>
      <c r="N3" s="1895" t="s">
        <v>1827</v>
      </c>
    </row>
    <row r="4" spans="1:14" ht="27" customHeight="1">
      <c r="A4" s="682"/>
      <c r="B4" s="933" t="s">
        <v>1828</v>
      </c>
      <c r="C4" s="934" t="s">
        <v>1829</v>
      </c>
      <c r="D4" s="934" t="s">
        <v>1830</v>
      </c>
      <c r="E4" s="934" t="s">
        <v>1831</v>
      </c>
      <c r="F4" s="935" t="s">
        <v>1832</v>
      </c>
      <c r="G4" s="936">
        <v>0</v>
      </c>
      <c r="H4" s="935" t="s">
        <v>1833</v>
      </c>
      <c r="I4" s="936">
        <f t="shared" ref="I4:I14" si="0">H4*G4</f>
        <v>0</v>
      </c>
      <c r="J4" s="937">
        <v>1</v>
      </c>
      <c r="K4" s="938">
        <f t="shared" ref="K4:K14" si="1">J4*G4</f>
        <v>0</v>
      </c>
      <c r="L4" s="939"/>
      <c r="M4" s="940"/>
      <c r="N4" s="941"/>
    </row>
    <row r="5" spans="1:14" ht="27" customHeight="1">
      <c r="A5" s="682"/>
      <c r="B5" s="942" t="s">
        <v>1834</v>
      </c>
      <c r="C5" s="892" t="s">
        <v>1829</v>
      </c>
      <c r="D5" s="892" t="s">
        <v>1835</v>
      </c>
      <c r="E5" s="892" t="s">
        <v>1836</v>
      </c>
      <c r="F5" s="943" t="s">
        <v>1837</v>
      </c>
      <c r="G5" s="944">
        <v>2.1</v>
      </c>
      <c r="H5" s="943" t="s">
        <v>1838</v>
      </c>
      <c r="I5" s="944">
        <f t="shared" si="0"/>
        <v>3727.5</v>
      </c>
      <c r="J5" s="945">
        <v>1775</v>
      </c>
      <c r="K5" s="938">
        <f t="shared" si="1"/>
        <v>3727.5</v>
      </c>
      <c r="L5" s="946"/>
      <c r="M5" s="947"/>
      <c r="N5" s="948"/>
    </row>
    <row r="6" spans="1:14" ht="27" customHeight="1">
      <c r="A6" s="682"/>
      <c r="B6" s="942" t="s">
        <v>1839</v>
      </c>
      <c r="C6" s="892" t="s">
        <v>1829</v>
      </c>
      <c r="D6" s="892" t="s">
        <v>1840</v>
      </c>
      <c r="E6" s="892" t="s">
        <v>1841</v>
      </c>
      <c r="F6" s="943" t="s">
        <v>1842</v>
      </c>
      <c r="G6" s="944">
        <v>105</v>
      </c>
      <c r="H6" s="943" t="s">
        <v>1843</v>
      </c>
      <c r="I6" s="944">
        <f t="shared" si="0"/>
        <v>2100</v>
      </c>
      <c r="J6" s="945">
        <v>20</v>
      </c>
      <c r="K6" s="938">
        <f t="shared" si="1"/>
        <v>2100</v>
      </c>
      <c r="L6" s="946"/>
      <c r="M6" s="947"/>
      <c r="N6" s="948"/>
    </row>
    <row r="7" spans="1:14" ht="27" customHeight="1">
      <c r="A7" s="682"/>
      <c r="B7" s="942" t="s">
        <v>1844</v>
      </c>
      <c r="C7" s="892" t="s">
        <v>1829</v>
      </c>
      <c r="D7" s="892" t="s">
        <v>1845</v>
      </c>
      <c r="E7" s="892" t="s">
        <v>1846</v>
      </c>
      <c r="F7" s="943" t="s">
        <v>1842</v>
      </c>
      <c r="G7" s="944">
        <v>141.75</v>
      </c>
      <c r="H7" s="943" t="s">
        <v>1843</v>
      </c>
      <c r="I7" s="944">
        <f t="shared" si="0"/>
        <v>2835</v>
      </c>
      <c r="J7" s="945">
        <v>20</v>
      </c>
      <c r="K7" s="938">
        <f t="shared" si="1"/>
        <v>2835</v>
      </c>
      <c r="L7" s="946"/>
      <c r="M7" s="947"/>
      <c r="N7" s="948"/>
    </row>
    <row r="8" spans="1:14" ht="27" customHeight="1">
      <c r="A8" s="682"/>
      <c r="B8" s="942" t="s">
        <v>1847</v>
      </c>
      <c r="C8" s="892" t="s">
        <v>1829</v>
      </c>
      <c r="D8" s="892" t="s">
        <v>1848</v>
      </c>
      <c r="E8" s="892" t="s">
        <v>1849</v>
      </c>
      <c r="F8" s="943" t="s">
        <v>1832</v>
      </c>
      <c r="G8" s="944">
        <v>0</v>
      </c>
      <c r="H8" s="943" t="s">
        <v>1850</v>
      </c>
      <c r="I8" s="944">
        <f t="shared" si="0"/>
        <v>0</v>
      </c>
      <c r="J8" s="945">
        <v>0</v>
      </c>
      <c r="K8" s="938">
        <f t="shared" si="1"/>
        <v>0</v>
      </c>
      <c r="L8" s="946"/>
      <c r="M8" s="947"/>
      <c r="N8" s="948"/>
    </row>
    <row r="9" spans="1:14" ht="27" customHeight="1">
      <c r="A9" s="682"/>
      <c r="B9" s="942" t="s">
        <v>1851</v>
      </c>
      <c r="C9" s="892" t="s">
        <v>1829</v>
      </c>
      <c r="D9" s="892" t="s">
        <v>1840</v>
      </c>
      <c r="E9" s="892" t="s">
        <v>1852</v>
      </c>
      <c r="F9" s="943" t="s">
        <v>1832</v>
      </c>
      <c r="G9" s="944">
        <v>0</v>
      </c>
      <c r="H9" s="943" t="s">
        <v>1833</v>
      </c>
      <c r="I9" s="944">
        <f t="shared" si="0"/>
        <v>0</v>
      </c>
      <c r="J9" s="945">
        <v>1</v>
      </c>
      <c r="K9" s="938">
        <f t="shared" si="1"/>
        <v>0</v>
      </c>
      <c r="L9" s="946"/>
      <c r="M9" s="947"/>
      <c r="N9" s="948"/>
    </row>
    <row r="10" spans="1:14" ht="27" customHeight="1">
      <c r="A10" s="682"/>
      <c r="B10" s="942" t="s">
        <v>1853</v>
      </c>
      <c r="C10" s="892" t="s">
        <v>1829</v>
      </c>
      <c r="D10" s="892" t="s">
        <v>1845</v>
      </c>
      <c r="E10" s="892" t="s">
        <v>1854</v>
      </c>
      <c r="F10" s="943" t="s">
        <v>1832</v>
      </c>
      <c r="G10" s="944">
        <v>0</v>
      </c>
      <c r="H10" s="943" t="s">
        <v>1833</v>
      </c>
      <c r="I10" s="944">
        <f t="shared" si="0"/>
        <v>0</v>
      </c>
      <c r="J10" s="945">
        <v>1</v>
      </c>
      <c r="K10" s="938">
        <f t="shared" si="1"/>
        <v>0</v>
      </c>
      <c r="L10" s="946"/>
      <c r="M10" s="947"/>
      <c r="N10" s="948"/>
    </row>
    <row r="11" spans="1:14" ht="27" customHeight="1">
      <c r="A11" s="682"/>
      <c r="B11" s="942" t="s">
        <v>1855</v>
      </c>
      <c r="C11" s="892" t="s">
        <v>1829</v>
      </c>
      <c r="D11" s="892" t="s">
        <v>1856</v>
      </c>
      <c r="E11" s="892" t="s">
        <v>1857</v>
      </c>
      <c r="F11" s="943" t="s">
        <v>1858</v>
      </c>
      <c r="G11" s="944">
        <v>5.25</v>
      </c>
      <c r="H11" s="943" t="s">
        <v>1859</v>
      </c>
      <c r="I11" s="944">
        <f t="shared" si="0"/>
        <v>525</v>
      </c>
      <c r="J11" s="945">
        <v>100</v>
      </c>
      <c r="K11" s="938">
        <f t="shared" si="1"/>
        <v>525</v>
      </c>
      <c r="L11" s="946"/>
      <c r="M11" s="947"/>
      <c r="N11" s="948"/>
    </row>
    <row r="12" spans="1:14" ht="27" customHeight="1">
      <c r="A12" s="682"/>
      <c r="B12" s="942" t="s">
        <v>1860</v>
      </c>
      <c r="C12" s="892" t="s">
        <v>1829</v>
      </c>
      <c r="D12" s="892" t="s">
        <v>1861</v>
      </c>
      <c r="E12" s="892" t="s">
        <v>1862</v>
      </c>
      <c r="F12" s="943" t="s">
        <v>1863</v>
      </c>
      <c r="G12" s="944">
        <v>1.05</v>
      </c>
      <c r="H12" s="943" t="s">
        <v>1864</v>
      </c>
      <c r="I12" s="944">
        <f t="shared" si="0"/>
        <v>14227.5</v>
      </c>
      <c r="J12" s="945">
        <v>13550</v>
      </c>
      <c r="K12" s="938">
        <f t="shared" si="1"/>
        <v>14227.5</v>
      </c>
      <c r="L12" s="949"/>
      <c r="M12" s="950"/>
      <c r="N12" s="951"/>
    </row>
    <row r="13" spans="1:14" ht="27" customHeight="1">
      <c r="A13" s="682"/>
      <c r="B13" s="942" t="s">
        <v>1865</v>
      </c>
      <c r="C13" s="892" t="s">
        <v>1829</v>
      </c>
      <c r="D13" s="892" t="s">
        <v>1866</v>
      </c>
      <c r="E13" s="892" t="s">
        <v>1862</v>
      </c>
      <c r="F13" s="943" t="s">
        <v>1837</v>
      </c>
      <c r="G13" s="944">
        <v>2.1</v>
      </c>
      <c r="H13" s="943" t="s">
        <v>1867</v>
      </c>
      <c r="I13" s="944">
        <f t="shared" si="0"/>
        <v>2940</v>
      </c>
      <c r="J13" s="945">
        <v>1400</v>
      </c>
      <c r="K13" s="938">
        <f t="shared" si="1"/>
        <v>2940</v>
      </c>
      <c r="L13" s="946"/>
      <c r="M13" s="947"/>
      <c r="N13" s="948"/>
    </row>
    <row r="14" spans="1:14" ht="75">
      <c r="A14" s="682"/>
      <c r="B14" s="952" t="s">
        <v>1868</v>
      </c>
      <c r="C14" s="953" t="s">
        <v>1829</v>
      </c>
      <c r="D14" s="953" t="s">
        <v>1869</v>
      </c>
      <c r="E14" s="953" t="s">
        <v>1870</v>
      </c>
      <c r="F14" s="954" t="s">
        <v>1842</v>
      </c>
      <c r="G14" s="955">
        <v>105</v>
      </c>
      <c r="H14" s="954" t="s">
        <v>1843</v>
      </c>
      <c r="I14" s="944">
        <f t="shared" si="0"/>
        <v>2100</v>
      </c>
      <c r="J14" s="956">
        <v>0</v>
      </c>
      <c r="K14" s="938">
        <f t="shared" si="1"/>
        <v>0</v>
      </c>
      <c r="L14" s="957">
        <v>20</v>
      </c>
      <c r="M14" s="958">
        <f>L14*G14</f>
        <v>2100</v>
      </c>
      <c r="N14" s="959"/>
    </row>
    <row r="15" spans="1:14">
      <c r="A15" s="682"/>
      <c r="B15" s="1812" t="s">
        <v>1871</v>
      </c>
      <c r="C15" s="1813"/>
      <c r="D15" s="1813"/>
      <c r="E15" s="1813"/>
      <c r="F15" s="1813"/>
      <c r="G15" s="1813"/>
      <c r="H15" s="1814"/>
      <c r="I15" s="960">
        <f>SUM(I4:I14)</f>
        <v>28455</v>
      </c>
      <c r="J15" s="960"/>
      <c r="K15" s="960">
        <f>SUM(K4:K14)</f>
        <v>26355</v>
      </c>
      <c r="L15" s="961"/>
      <c r="M15" s="962">
        <f t="shared" ref="M15:N15" si="2">SUM(M4:M14)</f>
        <v>2100</v>
      </c>
      <c r="N15" s="962">
        <f t="shared" si="2"/>
        <v>0</v>
      </c>
    </row>
    <row r="16" spans="1:14" ht="15">
      <c r="A16" s="682"/>
      <c r="B16" s="683"/>
      <c r="C16" s="931"/>
      <c r="D16" s="931"/>
      <c r="E16" s="931"/>
      <c r="F16" s="931"/>
      <c r="G16" s="931"/>
      <c r="H16" s="684"/>
      <c r="I16" s="932"/>
      <c r="J16" s="932"/>
      <c r="K16" s="932"/>
      <c r="L16" s="684"/>
      <c r="M16" s="683"/>
      <c r="N16" s="683"/>
    </row>
    <row r="17" spans="1:14" ht="15">
      <c r="A17" s="682"/>
      <c r="B17" s="683"/>
      <c r="C17" s="931"/>
      <c r="D17" s="931"/>
      <c r="E17" s="931"/>
      <c r="F17" s="931"/>
      <c r="G17" s="931"/>
      <c r="H17" s="684"/>
      <c r="I17" s="932"/>
      <c r="J17" s="932"/>
      <c r="K17" s="932"/>
      <c r="L17" s="684"/>
      <c r="M17" s="683"/>
      <c r="N17" s="683"/>
    </row>
    <row r="18" spans="1:14" ht="15">
      <c r="A18" s="682"/>
      <c r="B18" s="683"/>
      <c r="C18" s="931"/>
      <c r="D18" s="931"/>
      <c r="E18" s="931"/>
      <c r="F18" s="931"/>
      <c r="G18" s="931"/>
      <c r="H18" s="684"/>
      <c r="I18" s="932"/>
      <c r="J18" s="932"/>
      <c r="K18" s="932"/>
      <c r="L18" s="684"/>
      <c r="M18" s="683"/>
      <c r="N18" s="683"/>
    </row>
    <row r="19" spans="1:14" ht="15">
      <c r="A19" s="682"/>
      <c r="B19" s="683"/>
      <c r="C19" s="931"/>
      <c r="D19" s="931"/>
      <c r="E19" s="931"/>
      <c r="F19" s="931"/>
      <c r="G19" s="931"/>
      <c r="H19" s="684"/>
      <c r="I19" s="932"/>
      <c r="J19" s="932"/>
      <c r="K19" s="932"/>
      <c r="L19" s="684"/>
      <c r="M19" s="683"/>
      <c r="N19" s="683"/>
    </row>
    <row r="20" spans="1:14" ht="15">
      <c r="A20" s="682"/>
      <c r="B20" s="683"/>
      <c r="C20" s="931"/>
      <c r="D20" s="931"/>
      <c r="E20" s="931"/>
      <c r="F20" s="931"/>
      <c r="G20" s="931"/>
      <c r="H20" s="684"/>
      <c r="I20" s="932"/>
      <c r="J20" s="932"/>
      <c r="K20" s="932"/>
      <c r="L20" s="684"/>
      <c r="M20" s="683"/>
      <c r="N20" s="683"/>
    </row>
    <row r="21" spans="1:14" ht="15">
      <c r="A21" s="682"/>
      <c r="B21" s="683"/>
      <c r="C21" s="931"/>
      <c r="D21" s="931"/>
      <c r="E21" s="931"/>
      <c r="F21" s="931"/>
      <c r="G21" s="931"/>
      <c r="H21" s="684"/>
      <c r="I21" s="932"/>
      <c r="J21" s="932"/>
      <c r="K21" s="932"/>
      <c r="L21" s="684"/>
      <c r="M21" s="683"/>
      <c r="N21" s="683"/>
    </row>
    <row r="22" spans="1:14" ht="15">
      <c r="A22" s="682"/>
      <c r="B22" s="683"/>
      <c r="C22" s="931"/>
      <c r="D22" s="931"/>
      <c r="E22" s="931"/>
      <c r="F22" s="931"/>
      <c r="G22" s="931"/>
      <c r="H22" s="684"/>
      <c r="I22" s="932"/>
      <c r="J22" s="932"/>
      <c r="K22" s="932"/>
      <c r="L22" s="684"/>
      <c r="M22" s="683"/>
      <c r="N22" s="683"/>
    </row>
    <row r="23" spans="1:14" ht="15">
      <c r="A23" s="682"/>
      <c r="B23" s="683"/>
      <c r="C23" s="931"/>
      <c r="D23" s="931"/>
      <c r="E23" s="931"/>
      <c r="F23" s="931"/>
      <c r="G23" s="931"/>
      <c r="H23" s="684"/>
      <c r="I23" s="932"/>
      <c r="J23" s="932"/>
      <c r="K23" s="932"/>
      <c r="L23" s="684"/>
      <c r="M23" s="683"/>
      <c r="N23" s="683"/>
    </row>
    <row r="24" spans="1:14" ht="15">
      <c r="A24" s="682"/>
      <c r="B24" s="683"/>
      <c r="C24" s="931"/>
      <c r="D24" s="931"/>
      <c r="E24" s="931"/>
      <c r="F24" s="931"/>
      <c r="G24" s="931"/>
      <c r="H24" s="684"/>
      <c r="I24" s="932"/>
      <c r="J24" s="932"/>
      <c r="K24" s="932"/>
      <c r="L24" s="684"/>
      <c r="M24" s="683"/>
      <c r="N24" s="683"/>
    </row>
    <row r="25" spans="1:14" ht="15">
      <c r="A25" s="682"/>
      <c r="B25" s="683"/>
      <c r="C25" s="931"/>
      <c r="D25" s="931"/>
      <c r="E25" s="931"/>
      <c r="F25" s="931"/>
      <c r="G25" s="931"/>
      <c r="H25" s="684"/>
      <c r="I25" s="932"/>
      <c r="J25" s="932"/>
      <c r="K25" s="932"/>
      <c r="L25" s="684"/>
      <c r="M25" s="683"/>
      <c r="N25" s="683"/>
    </row>
    <row r="26" spans="1:14" ht="15">
      <c r="A26" s="682"/>
      <c r="B26" s="683"/>
      <c r="C26" s="931"/>
      <c r="D26" s="931"/>
      <c r="E26" s="931"/>
      <c r="F26" s="931"/>
      <c r="G26" s="931"/>
      <c r="H26" s="684"/>
      <c r="I26" s="932"/>
      <c r="J26" s="932"/>
      <c r="K26" s="932"/>
      <c r="L26" s="684"/>
      <c r="M26" s="683"/>
      <c r="N26" s="683"/>
    </row>
    <row r="27" spans="1:14" ht="15">
      <c r="A27" s="682"/>
      <c r="B27" s="683"/>
      <c r="C27" s="931"/>
      <c r="D27" s="931"/>
      <c r="E27" s="931"/>
      <c r="F27" s="931"/>
      <c r="G27" s="931"/>
      <c r="H27" s="684"/>
      <c r="I27" s="932"/>
      <c r="J27" s="932"/>
      <c r="K27" s="932"/>
      <c r="L27" s="684"/>
      <c r="M27" s="683"/>
      <c r="N27" s="683"/>
    </row>
    <row r="28" spans="1:14" ht="15">
      <c r="A28" s="682"/>
      <c r="B28" s="683"/>
      <c r="C28" s="931"/>
      <c r="D28" s="931"/>
      <c r="E28" s="931"/>
      <c r="F28" s="931"/>
      <c r="G28" s="931"/>
      <c r="H28" s="684"/>
      <c r="I28" s="932"/>
      <c r="J28" s="932"/>
      <c r="K28" s="932"/>
      <c r="L28" s="684"/>
      <c r="M28" s="683"/>
      <c r="N28" s="683"/>
    </row>
    <row r="29" spans="1:14" ht="15">
      <c r="A29" s="682"/>
      <c r="B29" s="683"/>
      <c r="C29" s="931"/>
      <c r="D29" s="931"/>
      <c r="E29" s="931"/>
      <c r="F29" s="931"/>
      <c r="G29" s="931"/>
      <c r="H29" s="684"/>
      <c r="I29" s="932"/>
      <c r="J29" s="932"/>
      <c r="K29" s="932"/>
      <c r="L29" s="684"/>
      <c r="M29" s="683"/>
      <c r="N29" s="683"/>
    </row>
    <row r="30" spans="1:14" ht="15">
      <c r="A30" s="682"/>
      <c r="B30" s="683"/>
      <c r="C30" s="931"/>
      <c r="D30" s="931"/>
      <c r="E30" s="931"/>
      <c r="F30" s="931"/>
      <c r="G30" s="931"/>
      <c r="H30" s="684"/>
      <c r="I30" s="932"/>
      <c r="J30" s="932"/>
      <c r="K30" s="932"/>
      <c r="L30" s="684"/>
      <c r="M30" s="683"/>
      <c r="N30" s="683"/>
    </row>
    <row r="31" spans="1:14" ht="15">
      <c r="A31" s="682"/>
      <c r="B31" s="683"/>
      <c r="C31" s="931"/>
      <c r="D31" s="931"/>
      <c r="E31" s="931"/>
      <c r="F31" s="931"/>
      <c r="G31" s="931"/>
      <c r="H31" s="684"/>
      <c r="I31" s="932"/>
      <c r="J31" s="932"/>
      <c r="K31" s="932"/>
      <c r="L31" s="684"/>
      <c r="M31" s="683"/>
      <c r="N31" s="683"/>
    </row>
    <row r="32" spans="1:14" ht="15">
      <c r="A32" s="682"/>
      <c r="B32" s="683"/>
      <c r="C32" s="931"/>
      <c r="D32" s="931"/>
      <c r="E32" s="931"/>
      <c r="F32" s="931"/>
      <c r="G32" s="931"/>
      <c r="H32" s="684"/>
      <c r="I32" s="932"/>
      <c r="J32" s="932"/>
      <c r="K32" s="932"/>
      <c r="L32" s="684"/>
      <c r="M32" s="683"/>
      <c r="N32" s="683"/>
    </row>
    <row r="33" spans="1:14" ht="15">
      <c r="A33" s="682"/>
      <c r="B33" s="683"/>
      <c r="C33" s="931"/>
      <c r="D33" s="931"/>
      <c r="E33" s="931"/>
      <c r="F33" s="931"/>
      <c r="G33" s="931"/>
      <c r="H33" s="684"/>
      <c r="I33" s="932"/>
      <c r="J33" s="932"/>
      <c r="K33" s="932"/>
      <c r="L33" s="684"/>
      <c r="M33" s="683"/>
      <c r="N33" s="683"/>
    </row>
    <row r="34" spans="1:14" ht="15">
      <c r="A34" s="682"/>
      <c r="B34" s="683"/>
      <c r="C34" s="931"/>
      <c r="D34" s="931"/>
      <c r="E34" s="931"/>
      <c r="F34" s="931"/>
      <c r="G34" s="931"/>
      <c r="H34" s="684"/>
      <c r="I34" s="932"/>
      <c r="J34" s="932"/>
      <c r="K34" s="932"/>
      <c r="L34" s="684"/>
      <c r="M34" s="683"/>
      <c r="N34" s="683"/>
    </row>
    <row r="35" spans="1:14" ht="15">
      <c r="A35" s="682"/>
      <c r="B35" s="683"/>
      <c r="C35" s="931"/>
      <c r="D35" s="931"/>
      <c r="E35" s="931"/>
      <c r="F35" s="931"/>
      <c r="G35" s="931"/>
      <c r="H35" s="684"/>
      <c r="I35" s="932"/>
      <c r="J35" s="932"/>
      <c r="K35" s="932"/>
      <c r="L35" s="684"/>
      <c r="M35" s="683"/>
      <c r="N35" s="683"/>
    </row>
    <row r="36" spans="1:14" ht="15">
      <c r="A36" s="682"/>
      <c r="B36" s="683"/>
      <c r="C36" s="931"/>
      <c r="D36" s="931"/>
      <c r="E36" s="931"/>
      <c r="F36" s="931"/>
      <c r="G36" s="931"/>
      <c r="H36" s="684"/>
      <c r="I36" s="932"/>
      <c r="J36" s="932"/>
      <c r="K36" s="932"/>
      <c r="L36" s="684"/>
      <c r="M36" s="683"/>
      <c r="N36" s="683"/>
    </row>
    <row r="37" spans="1:14" ht="15">
      <c r="A37" s="682"/>
      <c r="B37" s="683"/>
      <c r="C37" s="931"/>
      <c r="D37" s="931"/>
      <c r="E37" s="931"/>
      <c r="F37" s="931"/>
      <c r="G37" s="931"/>
      <c r="H37" s="684"/>
      <c r="I37" s="932"/>
      <c r="J37" s="932"/>
      <c r="K37" s="932"/>
      <c r="L37" s="684"/>
      <c r="M37" s="683"/>
      <c r="N37" s="683"/>
    </row>
    <row r="38" spans="1:14" ht="15">
      <c r="A38" s="682"/>
      <c r="B38" s="683"/>
      <c r="C38" s="931"/>
      <c r="D38" s="931"/>
      <c r="E38" s="931"/>
      <c r="F38" s="931"/>
      <c r="G38" s="931"/>
      <c r="H38" s="684"/>
      <c r="I38" s="932"/>
      <c r="J38" s="932"/>
      <c r="K38" s="932"/>
      <c r="L38" s="684"/>
      <c r="M38" s="683"/>
      <c r="N38" s="683"/>
    </row>
    <row r="39" spans="1:14" ht="15">
      <c r="A39" s="682"/>
      <c r="B39" s="683"/>
      <c r="C39" s="931"/>
      <c r="D39" s="931"/>
      <c r="E39" s="931"/>
      <c r="F39" s="931"/>
      <c r="G39" s="931"/>
      <c r="H39" s="684"/>
      <c r="I39" s="932"/>
      <c r="J39" s="932"/>
      <c r="K39" s="932"/>
      <c r="L39" s="684"/>
      <c r="M39" s="683"/>
      <c r="N39" s="683"/>
    </row>
    <row r="40" spans="1:14" ht="15">
      <c r="A40" s="682"/>
      <c r="B40" s="683"/>
      <c r="C40" s="931"/>
      <c r="D40" s="931"/>
      <c r="E40" s="931"/>
      <c r="F40" s="931"/>
      <c r="G40" s="931"/>
      <c r="H40" s="684"/>
      <c r="I40" s="932"/>
      <c r="J40" s="932"/>
      <c r="K40" s="932"/>
      <c r="L40" s="684"/>
      <c r="M40" s="683"/>
      <c r="N40" s="683"/>
    </row>
    <row r="41" spans="1:14" ht="15">
      <c r="A41" s="682"/>
      <c r="B41" s="683"/>
      <c r="C41" s="931"/>
      <c r="D41" s="931"/>
      <c r="E41" s="931"/>
      <c r="F41" s="931"/>
      <c r="G41" s="931"/>
      <c r="H41" s="684"/>
      <c r="I41" s="932"/>
      <c r="J41" s="932"/>
      <c r="K41" s="932"/>
      <c r="L41" s="684"/>
      <c r="M41" s="683"/>
      <c r="N41" s="683"/>
    </row>
    <row r="42" spans="1:14" ht="15">
      <c r="A42" s="682"/>
      <c r="B42" s="683"/>
      <c r="C42" s="931"/>
      <c r="D42" s="931"/>
      <c r="E42" s="931"/>
      <c r="F42" s="931"/>
      <c r="G42" s="931"/>
      <c r="H42" s="684"/>
      <c r="I42" s="932"/>
      <c r="J42" s="932"/>
      <c r="K42" s="932"/>
      <c r="L42" s="684"/>
      <c r="M42" s="683"/>
      <c r="N42" s="683"/>
    </row>
    <row r="43" spans="1:14" ht="15">
      <c r="A43" s="682"/>
      <c r="B43" s="683"/>
      <c r="C43" s="931"/>
      <c r="D43" s="931"/>
      <c r="E43" s="931"/>
      <c r="F43" s="931"/>
      <c r="G43" s="931"/>
      <c r="H43" s="684"/>
      <c r="I43" s="932"/>
      <c r="J43" s="932"/>
      <c r="K43" s="932"/>
      <c r="L43" s="684"/>
      <c r="M43" s="683"/>
      <c r="N43" s="683"/>
    </row>
    <row r="44" spans="1:14" ht="15">
      <c r="A44" s="682"/>
      <c r="B44" s="683"/>
      <c r="C44" s="931"/>
      <c r="D44" s="931"/>
      <c r="E44" s="931"/>
      <c r="F44" s="931"/>
      <c r="G44" s="931"/>
      <c r="H44" s="684"/>
      <c r="I44" s="932"/>
      <c r="J44" s="932"/>
      <c r="K44" s="932"/>
      <c r="L44" s="684"/>
      <c r="M44" s="683"/>
      <c r="N44" s="683"/>
    </row>
    <row r="45" spans="1:14" ht="15">
      <c r="A45" s="682"/>
      <c r="B45" s="683"/>
      <c r="C45" s="931"/>
      <c r="D45" s="931"/>
      <c r="E45" s="931"/>
      <c r="F45" s="931"/>
      <c r="G45" s="931"/>
      <c r="H45" s="684"/>
      <c r="I45" s="932"/>
      <c r="J45" s="932"/>
      <c r="K45" s="932"/>
      <c r="L45" s="684"/>
      <c r="M45" s="683"/>
      <c r="N45" s="683"/>
    </row>
    <row r="46" spans="1:14" ht="15">
      <c r="A46" s="682"/>
      <c r="B46" s="683"/>
      <c r="C46" s="931"/>
      <c r="D46" s="931"/>
      <c r="E46" s="931"/>
      <c r="F46" s="931"/>
      <c r="G46" s="931"/>
      <c r="H46" s="684"/>
      <c r="I46" s="932"/>
      <c r="J46" s="932"/>
      <c r="K46" s="932"/>
      <c r="L46" s="684"/>
      <c r="M46" s="683"/>
      <c r="N46" s="683"/>
    </row>
    <row r="47" spans="1:14" ht="15">
      <c r="A47" s="682"/>
      <c r="B47" s="683"/>
      <c r="C47" s="931"/>
      <c r="D47" s="931"/>
      <c r="E47" s="931"/>
      <c r="F47" s="931"/>
      <c r="G47" s="931"/>
      <c r="H47" s="684"/>
      <c r="I47" s="932"/>
      <c r="J47" s="932"/>
      <c r="K47" s="932"/>
      <c r="L47" s="684"/>
      <c r="M47" s="683"/>
      <c r="N47" s="683"/>
    </row>
    <row r="48" spans="1:14" ht="15">
      <c r="A48" s="682"/>
      <c r="B48" s="683"/>
      <c r="C48" s="931"/>
      <c r="D48" s="931"/>
      <c r="E48" s="931"/>
      <c r="F48" s="931"/>
      <c r="G48" s="931"/>
      <c r="H48" s="684"/>
      <c r="I48" s="932"/>
      <c r="J48" s="932"/>
      <c r="K48" s="932"/>
      <c r="L48" s="684"/>
      <c r="M48" s="683"/>
      <c r="N48" s="683"/>
    </row>
    <row r="49" spans="1:14" ht="15">
      <c r="A49" s="682"/>
      <c r="B49" s="683"/>
      <c r="C49" s="931"/>
      <c r="D49" s="931"/>
      <c r="E49" s="931"/>
      <c r="F49" s="931"/>
      <c r="G49" s="931"/>
      <c r="H49" s="684"/>
      <c r="I49" s="932"/>
      <c r="J49" s="932"/>
      <c r="K49" s="932"/>
      <c r="L49" s="684"/>
      <c r="M49" s="683"/>
      <c r="N49" s="683"/>
    </row>
    <row r="50" spans="1:14" ht="15">
      <c r="A50" s="682"/>
      <c r="B50" s="683"/>
      <c r="C50" s="931"/>
      <c r="D50" s="931"/>
      <c r="E50" s="931"/>
      <c r="F50" s="931"/>
      <c r="G50" s="931"/>
      <c r="H50" s="684"/>
      <c r="I50" s="932"/>
      <c r="J50" s="932"/>
      <c r="K50" s="932"/>
      <c r="L50" s="684"/>
      <c r="M50" s="683"/>
      <c r="N50" s="683"/>
    </row>
    <row r="51" spans="1:14" ht="15">
      <c r="A51" s="682"/>
      <c r="B51" s="683"/>
      <c r="C51" s="931"/>
      <c r="D51" s="931"/>
      <c r="E51" s="931"/>
      <c r="F51" s="931"/>
      <c r="G51" s="931"/>
      <c r="H51" s="684"/>
      <c r="I51" s="932"/>
      <c r="J51" s="932"/>
      <c r="K51" s="932"/>
      <c r="L51" s="684"/>
      <c r="M51" s="683"/>
      <c r="N51" s="683"/>
    </row>
    <row r="52" spans="1:14" ht="15">
      <c r="A52" s="682"/>
      <c r="B52" s="683"/>
      <c r="C52" s="931"/>
      <c r="D52" s="931"/>
      <c r="E52" s="931"/>
      <c r="F52" s="931"/>
      <c r="G52" s="931"/>
      <c r="H52" s="684"/>
      <c r="I52" s="932"/>
      <c r="J52" s="932"/>
      <c r="K52" s="932"/>
      <c r="L52" s="684"/>
      <c r="M52" s="683"/>
      <c r="N52" s="683"/>
    </row>
    <row r="53" spans="1:14" ht="15">
      <c r="A53" s="682"/>
      <c r="B53" s="683"/>
      <c r="C53" s="931"/>
      <c r="D53" s="931"/>
      <c r="E53" s="931"/>
      <c r="F53" s="931"/>
      <c r="G53" s="931"/>
      <c r="H53" s="684"/>
      <c r="I53" s="932"/>
      <c r="J53" s="932"/>
      <c r="K53" s="932"/>
      <c r="L53" s="684"/>
      <c r="M53" s="683"/>
      <c r="N53" s="683"/>
    </row>
    <row r="54" spans="1:14" ht="15">
      <c r="A54" s="682"/>
      <c r="B54" s="683"/>
      <c r="C54" s="931"/>
      <c r="D54" s="931"/>
      <c r="E54" s="931"/>
      <c r="F54" s="931"/>
      <c r="G54" s="931"/>
      <c r="H54" s="684"/>
      <c r="I54" s="932"/>
      <c r="J54" s="932"/>
      <c r="K54" s="932"/>
      <c r="L54" s="684"/>
      <c r="M54" s="683"/>
      <c r="N54" s="683"/>
    </row>
    <row r="55" spans="1:14" ht="15">
      <c r="A55" s="682"/>
      <c r="B55" s="683"/>
      <c r="C55" s="931"/>
      <c r="D55" s="931"/>
      <c r="E55" s="931"/>
      <c r="F55" s="931"/>
      <c r="G55" s="931"/>
      <c r="H55" s="684"/>
      <c r="I55" s="932"/>
      <c r="J55" s="932"/>
      <c r="K55" s="932"/>
      <c r="L55" s="684"/>
      <c r="M55" s="683"/>
      <c r="N55" s="683"/>
    </row>
    <row r="56" spans="1:14" ht="15">
      <c r="A56" s="682"/>
      <c r="B56" s="683"/>
      <c r="C56" s="931"/>
      <c r="D56" s="931"/>
      <c r="E56" s="931"/>
      <c r="F56" s="931"/>
      <c r="G56" s="931"/>
      <c r="H56" s="684"/>
      <c r="I56" s="932"/>
      <c r="J56" s="932"/>
      <c r="K56" s="932"/>
      <c r="L56" s="684"/>
      <c r="M56" s="683"/>
      <c r="N56" s="683"/>
    </row>
    <row r="57" spans="1:14" ht="15">
      <c r="A57" s="682"/>
      <c r="B57" s="683"/>
      <c r="C57" s="931"/>
      <c r="D57" s="931"/>
      <c r="E57" s="931"/>
      <c r="F57" s="931"/>
      <c r="G57" s="931"/>
      <c r="H57" s="684"/>
      <c r="I57" s="932"/>
      <c r="J57" s="932"/>
      <c r="K57" s="932"/>
      <c r="L57" s="684"/>
      <c r="M57" s="683"/>
      <c r="N57" s="683"/>
    </row>
    <row r="58" spans="1:14" ht="15">
      <c r="A58" s="682"/>
      <c r="B58" s="683"/>
      <c r="C58" s="931"/>
      <c r="D58" s="931"/>
      <c r="E58" s="931"/>
      <c r="F58" s="931"/>
      <c r="G58" s="931"/>
      <c r="H58" s="684"/>
      <c r="I58" s="932"/>
      <c r="J58" s="932"/>
      <c r="K58" s="932"/>
      <c r="L58" s="684"/>
      <c r="M58" s="683"/>
      <c r="N58" s="683"/>
    </row>
    <row r="59" spans="1:14" ht="15">
      <c r="A59" s="682"/>
      <c r="B59" s="683"/>
      <c r="C59" s="931"/>
      <c r="D59" s="931"/>
      <c r="E59" s="931"/>
      <c r="F59" s="931"/>
      <c r="G59" s="931"/>
      <c r="H59" s="684"/>
      <c r="I59" s="932"/>
      <c r="J59" s="932"/>
      <c r="K59" s="932"/>
      <c r="L59" s="684"/>
      <c r="M59" s="683"/>
      <c r="N59" s="683"/>
    </row>
    <row r="60" spans="1:14" ht="15">
      <c r="A60" s="682"/>
      <c r="B60" s="683"/>
      <c r="C60" s="931"/>
      <c r="D60" s="931"/>
      <c r="E60" s="931"/>
      <c r="F60" s="931"/>
      <c r="G60" s="931"/>
      <c r="H60" s="684"/>
      <c r="I60" s="932"/>
      <c r="J60" s="932"/>
      <c r="K60" s="932"/>
      <c r="L60" s="684"/>
      <c r="M60" s="683"/>
      <c r="N60" s="683"/>
    </row>
    <row r="61" spans="1:14" ht="15">
      <c r="A61" s="682"/>
      <c r="B61" s="683"/>
      <c r="C61" s="931"/>
      <c r="D61" s="931"/>
      <c r="E61" s="931"/>
      <c r="F61" s="931"/>
      <c r="G61" s="931"/>
      <c r="H61" s="684"/>
      <c r="I61" s="932"/>
      <c r="J61" s="932"/>
      <c r="K61" s="932"/>
      <c r="L61" s="684"/>
      <c r="M61" s="683"/>
      <c r="N61" s="683"/>
    </row>
    <row r="62" spans="1:14" ht="15">
      <c r="A62" s="682"/>
      <c r="B62" s="683"/>
      <c r="C62" s="931"/>
      <c r="D62" s="931"/>
      <c r="E62" s="931"/>
      <c r="F62" s="931"/>
      <c r="G62" s="931"/>
      <c r="H62" s="684"/>
      <c r="I62" s="932"/>
      <c r="J62" s="932"/>
      <c r="K62" s="932"/>
      <c r="L62" s="684"/>
      <c r="M62" s="683"/>
      <c r="N62" s="683"/>
    </row>
    <row r="63" spans="1:14" ht="15">
      <c r="A63" s="682"/>
      <c r="B63" s="683"/>
      <c r="C63" s="931"/>
      <c r="D63" s="931"/>
      <c r="E63" s="931"/>
      <c r="F63" s="931"/>
      <c r="G63" s="931"/>
      <c r="H63" s="684"/>
      <c r="I63" s="932"/>
      <c r="J63" s="932"/>
      <c r="K63" s="932"/>
      <c r="L63" s="684"/>
      <c r="M63" s="683"/>
      <c r="N63" s="683"/>
    </row>
    <row r="64" spans="1:14" ht="15">
      <c r="A64" s="682"/>
      <c r="B64" s="683"/>
      <c r="C64" s="931"/>
      <c r="D64" s="931"/>
      <c r="E64" s="931"/>
      <c r="F64" s="931"/>
      <c r="G64" s="931"/>
      <c r="H64" s="684"/>
      <c r="I64" s="932"/>
      <c r="J64" s="932"/>
      <c r="K64" s="932"/>
      <c r="L64" s="684"/>
      <c r="M64" s="683"/>
      <c r="N64" s="683"/>
    </row>
    <row r="65" spans="1:14" ht="15">
      <c r="A65" s="682"/>
      <c r="B65" s="683"/>
      <c r="C65" s="931"/>
      <c r="D65" s="931"/>
      <c r="E65" s="931"/>
      <c r="F65" s="931"/>
      <c r="G65" s="931"/>
      <c r="H65" s="684"/>
      <c r="I65" s="932"/>
      <c r="J65" s="932"/>
      <c r="K65" s="932"/>
      <c r="L65" s="684"/>
      <c r="M65" s="683"/>
      <c r="N65" s="683"/>
    </row>
    <row r="66" spans="1:14" ht="15">
      <c r="A66" s="682"/>
      <c r="B66" s="683"/>
      <c r="C66" s="931"/>
      <c r="D66" s="931"/>
      <c r="E66" s="931"/>
      <c r="F66" s="931"/>
      <c r="G66" s="931"/>
      <c r="H66" s="684"/>
      <c r="I66" s="932"/>
      <c r="J66" s="932"/>
      <c r="K66" s="932"/>
      <c r="L66" s="684"/>
      <c r="M66" s="683"/>
      <c r="N66" s="683"/>
    </row>
    <row r="67" spans="1:14" ht="15">
      <c r="A67" s="682"/>
      <c r="B67" s="683"/>
      <c r="C67" s="931"/>
      <c r="D67" s="931"/>
      <c r="E67" s="931"/>
      <c r="F67" s="931"/>
      <c r="G67" s="931"/>
      <c r="H67" s="684"/>
      <c r="I67" s="932"/>
      <c r="J67" s="932"/>
      <c r="K67" s="932"/>
      <c r="L67" s="684"/>
      <c r="M67" s="683"/>
      <c r="N67" s="683"/>
    </row>
    <row r="68" spans="1:14" ht="15">
      <c r="A68" s="682"/>
      <c r="B68" s="683"/>
      <c r="C68" s="931"/>
      <c r="D68" s="931"/>
      <c r="E68" s="931"/>
      <c r="F68" s="931"/>
      <c r="G68" s="931"/>
      <c r="H68" s="684"/>
      <c r="I68" s="932"/>
      <c r="J68" s="932"/>
      <c r="K68" s="932"/>
      <c r="L68" s="684"/>
      <c r="M68" s="683"/>
      <c r="N68" s="683"/>
    </row>
    <row r="69" spans="1:14" ht="15">
      <c r="A69" s="682"/>
      <c r="B69" s="683"/>
      <c r="C69" s="931"/>
      <c r="D69" s="931"/>
      <c r="E69" s="931"/>
      <c r="F69" s="931"/>
      <c r="G69" s="931"/>
      <c r="H69" s="684"/>
      <c r="I69" s="932"/>
      <c r="J69" s="932"/>
      <c r="K69" s="932"/>
      <c r="L69" s="684"/>
      <c r="M69" s="683"/>
      <c r="N69" s="683"/>
    </row>
    <row r="70" spans="1:14" ht="15">
      <c r="A70" s="682"/>
      <c r="B70" s="683"/>
      <c r="C70" s="931"/>
      <c r="D70" s="931"/>
      <c r="E70" s="931"/>
      <c r="F70" s="931"/>
      <c r="G70" s="931"/>
      <c r="H70" s="684"/>
      <c r="I70" s="932"/>
      <c r="J70" s="932"/>
      <c r="K70" s="932"/>
      <c r="L70" s="684"/>
      <c r="M70" s="683"/>
      <c r="N70" s="683"/>
    </row>
    <row r="71" spans="1:14" ht="15">
      <c r="A71" s="682"/>
      <c r="B71" s="683"/>
      <c r="C71" s="931"/>
      <c r="D71" s="931"/>
      <c r="E71" s="931"/>
      <c r="F71" s="931"/>
      <c r="G71" s="931"/>
      <c r="H71" s="684"/>
      <c r="I71" s="932"/>
      <c r="J71" s="932"/>
      <c r="K71" s="932"/>
      <c r="L71" s="684"/>
      <c r="M71" s="683"/>
      <c r="N71" s="683"/>
    </row>
    <row r="72" spans="1:14" ht="15">
      <c r="A72" s="682"/>
      <c r="B72" s="683"/>
      <c r="C72" s="931"/>
      <c r="D72" s="931"/>
      <c r="E72" s="931"/>
      <c r="F72" s="931"/>
      <c r="G72" s="931"/>
      <c r="H72" s="684"/>
      <c r="I72" s="932"/>
      <c r="J72" s="932"/>
      <c r="K72" s="932"/>
      <c r="L72" s="684"/>
      <c r="M72" s="683"/>
      <c r="N72" s="683"/>
    </row>
    <row r="73" spans="1:14" ht="15">
      <c r="A73" s="682"/>
      <c r="B73" s="683"/>
      <c r="C73" s="931"/>
      <c r="D73" s="931"/>
      <c r="E73" s="931"/>
      <c r="F73" s="931"/>
      <c r="G73" s="931"/>
      <c r="H73" s="684"/>
      <c r="I73" s="932"/>
      <c r="J73" s="932"/>
      <c r="K73" s="932"/>
      <c r="L73" s="684"/>
      <c r="M73" s="683"/>
      <c r="N73" s="683"/>
    </row>
    <row r="74" spans="1:14" ht="15">
      <c r="A74" s="682"/>
      <c r="B74" s="683"/>
      <c r="C74" s="931"/>
      <c r="D74" s="931"/>
      <c r="E74" s="931"/>
      <c r="F74" s="931"/>
      <c r="G74" s="931"/>
      <c r="H74" s="684"/>
      <c r="I74" s="932"/>
      <c r="J74" s="932"/>
      <c r="K74" s="932"/>
      <c r="L74" s="684"/>
      <c r="M74" s="683"/>
      <c r="N74" s="683"/>
    </row>
    <row r="75" spans="1:14" ht="15">
      <c r="A75" s="682"/>
      <c r="B75" s="683"/>
      <c r="C75" s="931"/>
      <c r="D75" s="931"/>
      <c r="E75" s="931"/>
      <c r="F75" s="931"/>
      <c r="G75" s="931"/>
      <c r="H75" s="684"/>
      <c r="I75" s="932"/>
      <c r="J75" s="932"/>
      <c r="K75" s="932"/>
      <c r="L75" s="684"/>
      <c r="M75" s="683"/>
      <c r="N75" s="683"/>
    </row>
    <row r="76" spans="1:14" ht="15">
      <c r="A76" s="682"/>
      <c r="B76" s="683"/>
      <c r="C76" s="931"/>
      <c r="D76" s="931"/>
      <c r="E76" s="931"/>
      <c r="F76" s="931"/>
      <c r="G76" s="931"/>
      <c r="H76" s="684"/>
      <c r="I76" s="932"/>
      <c r="J76" s="932"/>
      <c r="K76" s="932"/>
      <c r="L76" s="684"/>
      <c r="M76" s="683"/>
      <c r="N76" s="683"/>
    </row>
    <row r="77" spans="1:14" ht="15">
      <c r="A77" s="682"/>
      <c r="B77" s="683"/>
      <c r="C77" s="931"/>
      <c r="D77" s="931"/>
      <c r="E77" s="931"/>
      <c r="F77" s="931"/>
      <c r="G77" s="931"/>
      <c r="H77" s="684"/>
      <c r="I77" s="932"/>
      <c r="J77" s="932"/>
      <c r="K77" s="932"/>
      <c r="L77" s="684"/>
      <c r="M77" s="683"/>
      <c r="N77" s="683"/>
    </row>
    <row r="78" spans="1:14" ht="15">
      <c r="A78" s="682"/>
      <c r="B78" s="683"/>
      <c r="C78" s="931"/>
      <c r="D78" s="931"/>
      <c r="E78" s="931"/>
      <c r="F78" s="931"/>
      <c r="G78" s="931"/>
      <c r="H78" s="684"/>
      <c r="I78" s="932"/>
      <c r="J78" s="932"/>
      <c r="K78" s="932"/>
      <c r="L78" s="684"/>
      <c r="M78" s="683"/>
      <c r="N78" s="683"/>
    </row>
    <row r="79" spans="1:14" ht="15">
      <c r="A79" s="682"/>
      <c r="B79" s="683"/>
      <c r="C79" s="931"/>
      <c r="D79" s="931"/>
      <c r="E79" s="931"/>
      <c r="F79" s="931"/>
      <c r="G79" s="931"/>
      <c r="H79" s="684"/>
      <c r="I79" s="932"/>
      <c r="J79" s="932"/>
      <c r="K79" s="932"/>
      <c r="L79" s="684"/>
      <c r="M79" s="683"/>
      <c r="N79" s="683"/>
    </row>
    <row r="80" spans="1:14" ht="15">
      <c r="A80" s="682"/>
      <c r="B80" s="683"/>
      <c r="C80" s="931"/>
      <c r="D80" s="931"/>
      <c r="E80" s="931"/>
      <c r="F80" s="931"/>
      <c r="G80" s="931"/>
      <c r="H80" s="684"/>
      <c r="I80" s="932"/>
      <c r="J80" s="932"/>
      <c r="K80" s="932"/>
      <c r="L80" s="684"/>
      <c r="M80" s="683"/>
      <c r="N80" s="683"/>
    </row>
    <row r="81" spans="1:14" ht="15">
      <c r="A81" s="682"/>
      <c r="B81" s="683"/>
      <c r="C81" s="931"/>
      <c r="D81" s="931"/>
      <c r="E81" s="931"/>
      <c r="F81" s="931"/>
      <c r="G81" s="931"/>
      <c r="H81" s="684"/>
      <c r="I81" s="932"/>
      <c r="J81" s="932"/>
      <c r="K81" s="932"/>
      <c r="L81" s="684"/>
      <c r="M81" s="683"/>
      <c r="N81" s="683"/>
    </row>
    <row r="82" spans="1:14" ht="15">
      <c r="A82" s="682"/>
      <c r="B82" s="683"/>
      <c r="C82" s="931"/>
      <c r="D82" s="931"/>
      <c r="E82" s="931"/>
      <c r="F82" s="931"/>
      <c r="G82" s="931"/>
      <c r="H82" s="684"/>
      <c r="I82" s="932"/>
      <c r="J82" s="932"/>
      <c r="K82" s="932"/>
      <c r="L82" s="684"/>
      <c r="M82" s="683"/>
      <c r="N82" s="683"/>
    </row>
    <row r="83" spans="1:14" ht="15">
      <c r="A83" s="682"/>
      <c r="B83" s="683"/>
      <c r="C83" s="931"/>
      <c r="D83" s="931"/>
      <c r="E83" s="931"/>
      <c r="F83" s="931"/>
      <c r="G83" s="931"/>
      <c r="H83" s="684"/>
      <c r="I83" s="932"/>
      <c r="J83" s="932"/>
      <c r="K83" s="932"/>
      <c r="L83" s="684"/>
      <c r="M83" s="683"/>
      <c r="N83" s="683"/>
    </row>
    <row r="84" spans="1:14" ht="15">
      <c r="A84" s="682"/>
      <c r="B84" s="683"/>
      <c r="C84" s="931"/>
      <c r="D84" s="931"/>
      <c r="E84" s="931"/>
      <c r="F84" s="931"/>
      <c r="G84" s="931"/>
      <c r="H84" s="684"/>
      <c r="I84" s="932"/>
      <c r="J84" s="932"/>
      <c r="K84" s="932"/>
      <c r="L84" s="684"/>
      <c r="M84" s="683"/>
      <c r="N84" s="683"/>
    </row>
    <row r="85" spans="1:14" ht="15">
      <c r="A85" s="682"/>
      <c r="B85" s="683"/>
      <c r="C85" s="931"/>
      <c r="D85" s="931"/>
      <c r="E85" s="931"/>
      <c r="F85" s="931"/>
      <c r="G85" s="931"/>
      <c r="H85" s="684"/>
      <c r="I85" s="932"/>
      <c r="J85" s="932"/>
      <c r="K85" s="932"/>
      <c r="L85" s="684"/>
      <c r="M85" s="683"/>
      <c r="N85" s="683"/>
    </row>
    <row r="86" spans="1:14" ht="15">
      <c r="A86" s="682"/>
      <c r="B86" s="683"/>
      <c r="C86" s="931"/>
      <c r="D86" s="931"/>
      <c r="E86" s="931"/>
      <c r="F86" s="931"/>
      <c r="G86" s="931"/>
      <c r="H86" s="684"/>
      <c r="I86" s="932"/>
      <c r="J86" s="932"/>
      <c r="K86" s="932"/>
      <c r="L86" s="684"/>
      <c r="M86" s="683"/>
      <c r="N86" s="683"/>
    </row>
    <row r="87" spans="1:14" ht="15">
      <c r="A87" s="682"/>
      <c r="B87" s="683"/>
      <c r="C87" s="931"/>
      <c r="D87" s="931"/>
      <c r="E87" s="931"/>
      <c r="F87" s="931"/>
      <c r="G87" s="931"/>
      <c r="H87" s="684"/>
      <c r="I87" s="932"/>
      <c r="J87" s="932"/>
      <c r="K87" s="932"/>
      <c r="L87" s="684"/>
      <c r="M87" s="683"/>
      <c r="N87" s="683"/>
    </row>
    <row r="88" spans="1:14" ht="15">
      <c r="A88" s="682"/>
      <c r="B88" s="683"/>
      <c r="C88" s="931"/>
      <c r="D88" s="931"/>
      <c r="E88" s="931"/>
      <c r="F88" s="931"/>
      <c r="G88" s="931"/>
      <c r="H88" s="684"/>
      <c r="I88" s="932"/>
      <c r="J88" s="932"/>
      <c r="K88" s="932"/>
      <c r="L88" s="684"/>
      <c r="M88" s="683"/>
      <c r="N88" s="683"/>
    </row>
    <row r="89" spans="1:14" ht="15">
      <c r="A89" s="682"/>
      <c r="B89" s="683"/>
      <c r="C89" s="931"/>
      <c r="D89" s="931"/>
      <c r="E89" s="931"/>
      <c r="F89" s="931"/>
      <c r="G89" s="931"/>
      <c r="H89" s="684"/>
      <c r="I89" s="932"/>
      <c r="J89" s="932"/>
      <c r="K89" s="932"/>
      <c r="L89" s="684"/>
      <c r="M89" s="683"/>
      <c r="N89" s="683"/>
    </row>
    <row r="90" spans="1:14" ht="15">
      <c r="A90" s="682"/>
      <c r="B90" s="683"/>
      <c r="C90" s="931"/>
      <c r="D90" s="931"/>
      <c r="E90" s="931"/>
      <c r="F90" s="931"/>
      <c r="G90" s="931"/>
      <c r="H90" s="684"/>
      <c r="I90" s="932"/>
      <c r="J90" s="932"/>
      <c r="K90" s="932"/>
      <c r="L90" s="684"/>
      <c r="M90" s="683"/>
      <c r="N90" s="683"/>
    </row>
    <row r="91" spans="1:14" ht="15">
      <c r="A91" s="682"/>
      <c r="B91" s="683"/>
      <c r="C91" s="931"/>
      <c r="D91" s="931"/>
      <c r="E91" s="931"/>
      <c r="F91" s="931"/>
      <c r="G91" s="931"/>
      <c r="H91" s="684"/>
      <c r="I91" s="932"/>
      <c r="J91" s="932"/>
      <c r="K91" s="932"/>
      <c r="L91" s="684"/>
      <c r="M91" s="683"/>
      <c r="N91" s="683"/>
    </row>
    <row r="92" spans="1:14" ht="15">
      <c r="A92" s="682"/>
      <c r="B92" s="683"/>
      <c r="C92" s="931"/>
      <c r="D92" s="931"/>
      <c r="E92" s="931"/>
      <c r="F92" s="931"/>
      <c r="G92" s="931"/>
      <c r="H92" s="684"/>
      <c r="I92" s="932"/>
      <c r="J92" s="932"/>
      <c r="K92" s="932"/>
      <c r="L92" s="684"/>
      <c r="M92" s="683"/>
      <c r="N92" s="683"/>
    </row>
    <row r="93" spans="1:14" ht="15">
      <c r="A93" s="682"/>
      <c r="B93" s="683"/>
      <c r="C93" s="931"/>
      <c r="D93" s="931"/>
      <c r="E93" s="931"/>
      <c r="F93" s="931"/>
      <c r="G93" s="931"/>
      <c r="H93" s="684"/>
      <c r="I93" s="932"/>
      <c r="J93" s="932"/>
      <c r="K93" s="932"/>
      <c r="L93" s="684"/>
      <c r="M93" s="683"/>
      <c r="N93" s="683"/>
    </row>
    <row r="94" spans="1:14" ht="15">
      <c r="A94" s="682"/>
      <c r="B94" s="683"/>
      <c r="C94" s="931"/>
      <c r="D94" s="931"/>
      <c r="E94" s="931"/>
      <c r="F94" s="931"/>
      <c r="G94" s="931"/>
      <c r="H94" s="684"/>
      <c r="I94" s="932"/>
      <c r="J94" s="932"/>
      <c r="K94" s="932"/>
      <c r="L94" s="684"/>
      <c r="M94" s="683"/>
      <c r="N94" s="683"/>
    </row>
    <row r="95" spans="1:14" ht="15">
      <c r="A95" s="682"/>
      <c r="B95" s="683"/>
      <c r="C95" s="931"/>
      <c r="D95" s="931"/>
      <c r="E95" s="931"/>
      <c r="F95" s="931"/>
      <c r="G95" s="931"/>
      <c r="H95" s="684"/>
      <c r="I95" s="932"/>
      <c r="J95" s="932"/>
      <c r="K95" s="932"/>
      <c r="L95" s="684"/>
      <c r="M95" s="683"/>
      <c r="N95" s="683"/>
    </row>
    <row r="96" spans="1:14" ht="15">
      <c r="A96" s="682"/>
      <c r="B96" s="683"/>
      <c r="C96" s="931"/>
      <c r="D96" s="931"/>
      <c r="E96" s="931"/>
      <c r="F96" s="931"/>
      <c r="G96" s="931"/>
      <c r="H96" s="684"/>
      <c r="I96" s="932"/>
      <c r="J96" s="932"/>
      <c r="K96" s="932"/>
      <c r="L96" s="684"/>
      <c r="M96" s="683"/>
      <c r="N96" s="683"/>
    </row>
    <row r="97" spans="1:14" ht="15">
      <c r="A97" s="682"/>
      <c r="B97" s="683"/>
      <c r="C97" s="931"/>
      <c r="D97" s="931"/>
      <c r="E97" s="931"/>
      <c r="F97" s="931"/>
      <c r="G97" s="931"/>
      <c r="H97" s="684"/>
      <c r="I97" s="932"/>
      <c r="J97" s="932"/>
      <c r="K97" s="932"/>
      <c r="L97" s="684"/>
      <c r="M97" s="683"/>
      <c r="N97" s="683"/>
    </row>
    <row r="98" spans="1:14" ht="15">
      <c r="A98" s="682"/>
      <c r="B98" s="683"/>
      <c r="C98" s="931"/>
      <c r="D98" s="931"/>
      <c r="E98" s="931"/>
      <c r="F98" s="931"/>
      <c r="G98" s="931"/>
      <c r="H98" s="684"/>
      <c r="I98" s="932"/>
      <c r="J98" s="932"/>
      <c r="K98" s="932"/>
      <c r="L98" s="684"/>
      <c r="M98" s="683"/>
      <c r="N98" s="683"/>
    </row>
    <row r="99" spans="1:14" ht="15">
      <c r="A99" s="682"/>
      <c r="B99" s="683"/>
      <c r="C99" s="931"/>
      <c r="D99" s="931"/>
      <c r="E99" s="931"/>
      <c r="F99" s="931"/>
      <c r="G99" s="931"/>
      <c r="H99" s="684"/>
      <c r="I99" s="932"/>
      <c r="J99" s="932"/>
      <c r="K99" s="932"/>
      <c r="L99" s="684"/>
      <c r="M99" s="683"/>
      <c r="N99" s="683"/>
    </row>
    <row r="100" spans="1:14" ht="15">
      <c r="A100" s="682"/>
      <c r="B100" s="683"/>
      <c r="C100" s="931"/>
      <c r="D100" s="931"/>
      <c r="E100" s="931"/>
      <c r="F100" s="931"/>
      <c r="G100" s="931"/>
      <c r="H100" s="684"/>
      <c r="I100" s="932"/>
      <c r="J100" s="932"/>
      <c r="K100" s="932"/>
      <c r="L100" s="684"/>
      <c r="M100" s="683"/>
      <c r="N100" s="683"/>
    </row>
    <row r="101" spans="1:14" ht="15">
      <c r="A101" s="682"/>
      <c r="B101" s="683"/>
      <c r="C101" s="931"/>
      <c r="D101" s="931"/>
      <c r="E101" s="931"/>
      <c r="F101" s="931"/>
      <c r="G101" s="931"/>
      <c r="H101" s="684"/>
      <c r="I101" s="932"/>
      <c r="J101" s="932"/>
      <c r="K101" s="932"/>
      <c r="L101" s="684"/>
      <c r="M101" s="683"/>
      <c r="N101" s="683"/>
    </row>
    <row r="102" spans="1:14" ht="15">
      <c r="A102" s="682"/>
      <c r="B102" s="683"/>
      <c r="C102" s="931"/>
      <c r="D102" s="931"/>
      <c r="E102" s="931"/>
      <c r="F102" s="931"/>
      <c r="G102" s="931"/>
      <c r="H102" s="684"/>
      <c r="I102" s="932"/>
      <c r="J102" s="932"/>
      <c r="K102" s="932"/>
      <c r="L102" s="684"/>
      <c r="M102" s="683"/>
      <c r="N102" s="683"/>
    </row>
    <row r="103" spans="1:14" ht="15">
      <c r="A103" s="682"/>
      <c r="B103" s="683"/>
      <c r="C103" s="931"/>
      <c r="D103" s="931"/>
      <c r="E103" s="931"/>
      <c r="F103" s="931"/>
      <c r="G103" s="931"/>
      <c r="H103" s="684"/>
      <c r="I103" s="932"/>
      <c r="J103" s="932"/>
      <c r="K103" s="932"/>
      <c r="L103" s="684"/>
      <c r="M103" s="683"/>
      <c r="N103" s="683"/>
    </row>
    <row r="104" spans="1:14" ht="15">
      <c r="A104" s="682"/>
      <c r="B104" s="683"/>
      <c r="C104" s="931"/>
      <c r="D104" s="931"/>
      <c r="E104" s="931"/>
      <c r="F104" s="931"/>
      <c r="G104" s="931"/>
      <c r="H104" s="684"/>
      <c r="I104" s="932"/>
      <c r="J104" s="932"/>
      <c r="K104" s="932"/>
      <c r="L104" s="684"/>
      <c r="M104" s="683"/>
      <c r="N104" s="683"/>
    </row>
    <row r="105" spans="1:14" ht="15">
      <c r="A105" s="682"/>
      <c r="B105" s="683"/>
      <c r="C105" s="931"/>
      <c r="D105" s="931"/>
      <c r="E105" s="931"/>
      <c r="F105" s="931"/>
      <c r="G105" s="931"/>
      <c r="H105" s="684"/>
      <c r="I105" s="932"/>
      <c r="J105" s="932"/>
      <c r="K105" s="932"/>
      <c r="L105" s="684"/>
      <c r="M105" s="683"/>
      <c r="N105" s="683"/>
    </row>
    <row r="106" spans="1:14" ht="15">
      <c r="A106" s="682"/>
      <c r="B106" s="683"/>
      <c r="C106" s="931"/>
      <c r="D106" s="931"/>
      <c r="E106" s="931"/>
      <c r="F106" s="931"/>
      <c r="G106" s="931"/>
      <c r="H106" s="684"/>
      <c r="I106" s="932"/>
      <c r="J106" s="932"/>
      <c r="K106" s="932"/>
      <c r="L106" s="684"/>
      <c r="M106" s="683"/>
      <c r="N106" s="683"/>
    </row>
    <row r="107" spans="1:14" ht="15">
      <c r="A107" s="682"/>
      <c r="B107" s="683"/>
      <c r="C107" s="931"/>
      <c r="D107" s="931"/>
      <c r="E107" s="931"/>
      <c r="F107" s="931"/>
      <c r="G107" s="931"/>
      <c r="H107" s="684"/>
      <c r="I107" s="932"/>
      <c r="J107" s="932"/>
      <c r="K107" s="932"/>
      <c r="L107" s="684"/>
      <c r="M107" s="683"/>
      <c r="N107" s="683"/>
    </row>
    <row r="108" spans="1:14" ht="15">
      <c r="A108" s="682"/>
      <c r="B108" s="683"/>
      <c r="C108" s="931"/>
      <c r="D108" s="931"/>
      <c r="E108" s="931"/>
      <c r="F108" s="931"/>
      <c r="G108" s="931"/>
      <c r="H108" s="684"/>
      <c r="I108" s="932"/>
      <c r="J108" s="932"/>
      <c r="K108" s="932"/>
      <c r="L108" s="684"/>
      <c r="M108" s="683"/>
      <c r="N108" s="683"/>
    </row>
    <row r="109" spans="1:14" ht="15">
      <c r="A109" s="682"/>
      <c r="B109" s="683"/>
      <c r="C109" s="931"/>
      <c r="D109" s="931"/>
      <c r="E109" s="931"/>
      <c r="F109" s="931"/>
      <c r="G109" s="931"/>
      <c r="H109" s="684"/>
      <c r="I109" s="932"/>
      <c r="J109" s="932"/>
      <c r="K109" s="932"/>
      <c r="L109" s="684"/>
      <c r="M109" s="683"/>
      <c r="N109" s="683"/>
    </row>
    <row r="110" spans="1:14" ht="15">
      <c r="A110" s="682"/>
      <c r="B110" s="683"/>
      <c r="C110" s="931"/>
      <c r="D110" s="931"/>
      <c r="E110" s="931"/>
      <c r="F110" s="931"/>
      <c r="G110" s="931"/>
      <c r="H110" s="684"/>
      <c r="I110" s="932"/>
      <c r="J110" s="932"/>
      <c r="K110" s="932"/>
      <c r="L110" s="684"/>
      <c r="M110" s="683"/>
      <c r="N110" s="683"/>
    </row>
    <row r="111" spans="1:14" ht="15">
      <c r="A111" s="682"/>
      <c r="B111" s="683"/>
      <c r="C111" s="931"/>
      <c r="D111" s="931"/>
      <c r="E111" s="931"/>
      <c r="F111" s="931"/>
      <c r="G111" s="931"/>
      <c r="H111" s="684"/>
      <c r="I111" s="932"/>
      <c r="J111" s="932"/>
      <c r="K111" s="932"/>
      <c r="L111" s="684"/>
      <c r="M111" s="683"/>
      <c r="N111" s="683"/>
    </row>
    <row r="112" spans="1:14" ht="15">
      <c r="A112" s="682"/>
      <c r="B112" s="683"/>
      <c r="C112" s="931"/>
      <c r="D112" s="931"/>
      <c r="E112" s="931"/>
      <c r="F112" s="931"/>
      <c r="G112" s="931"/>
      <c r="H112" s="684"/>
      <c r="I112" s="932"/>
      <c r="J112" s="932"/>
      <c r="K112" s="932"/>
      <c r="L112" s="684"/>
      <c r="M112" s="683"/>
      <c r="N112" s="683"/>
    </row>
    <row r="113" spans="1:14" ht="15">
      <c r="A113" s="682"/>
      <c r="B113" s="683"/>
      <c r="C113" s="931"/>
      <c r="D113" s="931"/>
      <c r="E113" s="931"/>
      <c r="F113" s="931"/>
      <c r="G113" s="931"/>
      <c r="H113" s="684"/>
      <c r="I113" s="932"/>
      <c r="J113" s="932"/>
      <c r="K113" s="932"/>
      <c r="L113" s="684"/>
      <c r="M113" s="683"/>
      <c r="N113" s="683"/>
    </row>
    <row r="114" spans="1:14" ht="15">
      <c r="A114" s="682"/>
      <c r="B114" s="683"/>
      <c r="C114" s="931"/>
      <c r="D114" s="931"/>
      <c r="E114" s="931"/>
      <c r="F114" s="931"/>
      <c r="G114" s="931"/>
      <c r="H114" s="684"/>
      <c r="I114" s="932"/>
      <c r="J114" s="932"/>
      <c r="K114" s="932"/>
      <c r="L114" s="684"/>
      <c r="M114" s="683"/>
      <c r="N114" s="683"/>
    </row>
    <row r="115" spans="1:14" ht="15">
      <c r="A115" s="682"/>
      <c r="B115" s="683"/>
      <c r="C115" s="931"/>
      <c r="D115" s="931"/>
      <c r="E115" s="931"/>
      <c r="F115" s="931"/>
      <c r="G115" s="931"/>
      <c r="H115" s="684"/>
      <c r="I115" s="932"/>
      <c r="J115" s="932"/>
      <c r="K115" s="932"/>
      <c r="L115" s="684"/>
      <c r="M115" s="683"/>
      <c r="N115" s="683"/>
    </row>
    <row r="116" spans="1:14" ht="15">
      <c r="A116" s="682"/>
      <c r="B116" s="683"/>
      <c r="C116" s="931"/>
      <c r="D116" s="931"/>
      <c r="E116" s="931"/>
      <c r="F116" s="931"/>
      <c r="G116" s="931"/>
      <c r="H116" s="684"/>
      <c r="I116" s="932"/>
      <c r="J116" s="932"/>
      <c r="K116" s="932"/>
      <c r="L116" s="684"/>
      <c r="M116" s="683"/>
      <c r="N116" s="683"/>
    </row>
    <row r="117" spans="1:14" ht="15">
      <c r="A117" s="682"/>
      <c r="B117" s="683"/>
      <c r="C117" s="931"/>
      <c r="D117" s="931"/>
      <c r="E117" s="931"/>
      <c r="F117" s="931"/>
      <c r="G117" s="931"/>
      <c r="H117" s="684"/>
      <c r="I117" s="932"/>
      <c r="J117" s="932"/>
      <c r="K117" s="932"/>
      <c r="L117" s="684"/>
      <c r="M117" s="683"/>
      <c r="N117" s="683"/>
    </row>
    <row r="118" spans="1:14" ht="15">
      <c r="A118" s="682"/>
      <c r="B118" s="683"/>
      <c r="C118" s="931"/>
      <c r="D118" s="931"/>
      <c r="E118" s="931"/>
      <c r="F118" s="931"/>
      <c r="G118" s="931"/>
      <c r="H118" s="684"/>
      <c r="I118" s="932"/>
      <c r="J118" s="932"/>
      <c r="K118" s="932"/>
      <c r="L118" s="684"/>
      <c r="M118" s="683"/>
      <c r="N118" s="683"/>
    </row>
    <row r="119" spans="1:14" ht="15">
      <c r="A119" s="682"/>
      <c r="B119" s="683"/>
      <c r="C119" s="931"/>
      <c r="D119" s="931"/>
      <c r="E119" s="931"/>
      <c r="F119" s="931"/>
      <c r="G119" s="931"/>
      <c r="H119" s="684"/>
      <c r="I119" s="932"/>
      <c r="J119" s="932"/>
      <c r="K119" s="932"/>
      <c r="L119" s="684"/>
      <c r="M119" s="683"/>
      <c r="N119" s="683"/>
    </row>
    <row r="120" spans="1:14" ht="15">
      <c r="A120" s="682"/>
      <c r="B120" s="683"/>
      <c r="C120" s="931"/>
      <c r="D120" s="931"/>
      <c r="E120" s="931"/>
      <c r="F120" s="931"/>
      <c r="G120" s="931"/>
      <c r="H120" s="684"/>
      <c r="I120" s="932"/>
      <c r="J120" s="932"/>
      <c r="K120" s="932"/>
      <c r="L120" s="684"/>
      <c r="M120" s="683"/>
      <c r="N120" s="683"/>
    </row>
    <row r="121" spans="1:14" ht="15">
      <c r="A121" s="682"/>
      <c r="B121" s="683"/>
      <c r="C121" s="931"/>
      <c r="D121" s="931"/>
      <c r="E121" s="931"/>
      <c r="F121" s="931"/>
      <c r="G121" s="931"/>
      <c r="H121" s="684"/>
      <c r="I121" s="932"/>
      <c r="J121" s="932"/>
      <c r="K121" s="932"/>
      <c r="L121" s="684"/>
      <c r="M121" s="683"/>
      <c r="N121" s="683"/>
    </row>
    <row r="122" spans="1:14" ht="15">
      <c r="A122" s="682"/>
      <c r="B122" s="683"/>
      <c r="C122" s="931"/>
      <c r="D122" s="931"/>
      <c r="E122" s="931"/>
      <c r="F122" s="931"/>
      <c r="G122" s="931"/>
      <c r="H122" s="684"/>
      <c r="I122" s="932"/>
      <c r="J122" s="932"/>
      <c r="K122" s="932"/>
      <c r="L122" s="684"/>
      <c r="M122" s="683"/>
      <c r="N122" s="683"/>
    </row>
    <row r="123" spans="1:14" ht="15">
      <c r="A123" s="682"/>
      <c r="B123" s="683"/>
      <c r="C123" s="931"/>
      <c r="D123" s="931"/>
      <c r="E123" s="931"/>
      <c r="F123" s="931"/>
      <c r="G123" s="931"/>
      <c r="H123" s="684"/>
      <c r="I123" s="932"/>
      <c r="J123" s="932"/>
      <c r="K123" s="932"/>
      <c r="L123" s="684"/>
      <c r="M123" s="683"/>
      <c r="N123" s="683"/>
    </row>
    <row r="124" spans="1:14" ht="15">
      <c r="A124" s="682"/>
      <c r="B124" s="683"/>
      <c r="C124" s="931"/>
      <c r="D124" s="931"/>
      <c r="E124" s="931"/>
      <c r="F124" s="931"/>
      <c r="G124" s="931"/>
      <c r="H124" s="684"/>
      <c r="I124" s="932"/>
      <c r="J124" s="932"/>
      <c r="K124" s="932"/>
      <c r="L124" s="684"/>
      <c r="M124" s="683"/>
      <c r="N124" s="683"/>
    </row>
    <row r="125" spans="1:14" ht="15">
      <c r="A125" s="682"/>
      <c r="B125" s="683"/>
      <c r="C125" s="931"/>
      <c r="D125" s="931"/>
      <c r="E125" s="931"/>
      <c r="F125" s="931"/>
      <c r="G125" s="931"/>
      <c r="H125" s="684"/>
      <c r="I125" s="932"/>
      <c r="J125" s="932"/>
      <c r="K125" s="932"/>
      <c r="L125" s="684"/>
      <c r="M125" s="683"/>
      <c r="N125" s="683"/>
    </row>
    <row r="126" spans="1:14" ht="15">
      <c r="A126" s="682"/>
      <c r="B126" s="683"/>
      <c r="C126" s="931"/>
      <c r="D126" s="931"/>
      <c r="E126" s="931"/>
      <c r="F126" s="931"/>
      <c r="G126" s="931"/>
      <c r="H126" s="684"/>
      <c r="I126" s="932"/>
      <c r="J126" s="932"/>
      <c r="K126" s="932"/>
      <c r="L126" s="684"/>
      <c r="M126" s="683"/>
      <c r="N126" s="683"/>
    </row>
    <row r="127" spans="1:14" ht="15">
      <c r="A127" s="682"/>
      <c r="B127" s="683"/>
      <c r="C127" s="931"/>
      <c r="D127" s="931"/>
      <c r="E127" s="931"/>
      <c r="F127" s="931"/>
      <c r="G127" s="931"/>
      <c r="H127" s="684"/>
      <c r="I127" s="932"/>
      <c r="J127" s="932"/>
      <c r="K127" s="932"/>
      <c r="L127" s="684"/>
      <c r="M127" s="683"/>
      <c r="N127" s="683"/>
    </row>
    <row r="128" spans="1:14" ht="15">
      <c r="A128" s="682"/>
      <c r="B128" s="683"/>
      <c r="C128" s="931"/>
      <c r="D128" s="931"/>
      <c r="E128" s="931"/>
      <c r="F128" s="931"/>
      <c r="G128" s="931"/>
      <c r="H128" s="684"/>
      <c r="I128" s="932"/>
      <c r="J128" s="932"/>
      <c r="K128" s="932"/>
      <c r="L128" s="684"/>
      <c r="M128" s="683"/>
      <c r="N128" s="683"/>
    </row>
    <row r="129" spans="1:14" ht="15">
      <c r="A129" s="682"/>
      <c r="B129" s="683"/>
      <c r="C129" s="931"/>
      <c r="D129" s="931"/>
      <c r="E129" s="931"/>
      <c r="F129" s="931"/>
      <c r="G129" s="931"/>
      <c r="H129" s="684"/>
      <c r="I129" s="932"/>
      <c r="J129" s="932"/>
      <c r="K129" s="932"/>
      <c r="L129" s="684"/>
      <c r="M129" s="683"/>
      <c r="N129" s="683"/>
    </row>
    <row r="130" spans="1:14" ht="15">
      <c r="A130" s="682"/>
      <c r="B130" s="683"/>
      <c r="C130" s="931"/>
      <c r="D130" s="931"/>
      <c r="E130" s="931"/>
      <c r="F130" s="931"/>
      <c r="G130" s="931"/>
      <c r="H130" s="684"/>
      <c r="I130" s="932"/>
      <c r="J130" s="932"/>
      <c r="K130" s="932"/>
      <c r="L130" s="684"/>
      <c r="M130" s="683"/>
      <c r="N130" s="683"/>
    </row>
    <row r="131" spans="1:14" ht="15">
      <c r="A131" s="682"/>
      <c r="B131" s="683"/>
      <c r="C131" s="931"/>
      <c r="D131" s="931"/>
      <c r="E131" s="931"/>
      <c r="F131" s="931"/>
      <c r="G131" s="931"/>
      <c r="H131" s="684"/>
      <c r="I131" s="932"/>
      <c r="J131" s="932"/>
      <c r="K131" s="932"/>
      <c r="L131" s="684"/>
      <c r="M131" s="683"/>
      <c r="N131" s="683"/>
    </row>
    <row r="132" spans="1:14" ht="15">
      <c r="A132" s="682"/>
      <c r="B132" s="683"/>
      <c r="C132" s="931"/>
      <c r="D132" s="931"/>
      <c r="E132" s="931"/>
      <c r="F132" s="931"/>
      <c r="G132" s="931"/>
      <c r="H132" s="684"/>
      <c r="I132" s="932"/>
      <c r="J132" s="932"/>
      <c r="K132" s="932"/>
      <c r="L132" s="684"/>
      <c r="M132" s="683"/>
      <c r="N132" s="683"/>
    </row>
    <row r="133" spans="1:14" ht="15">
      <c r="A133" s="682"/>
      <c r="B133" s="683"/>
      <c r="C133" s="931"/>
      <c r="D133" s="931"/>
      <c r="E133" s="931"/>
      <c r="F133" s="931"/>
      <c r="G133" s="931"/>
      <c r="H133" s="684"/>
      <c r="I133" s="932"/>
      <c r="J133" s="932"/>
      <c r="K133" s="932"/>
      <c r="L133" s="684"/>
      <c r="M133" s="683"/>
      <c r="N133" s="683"/>
    </row>
    <row r="134" spans="1:14" ht="15">
      <c r="A134" s="682"/>
      <c r="B134" s="683"/>
      <c r="C134" s="931"/>
      <c r="D134" s="931"/>
      <c r="E134" s="931"/>
      <c r="F134" s="931"/>
      <c r="G134" s="931"/>
      <c r="H134" s="684"/>
      <c r="I134" s="932"/>
      <c r="J134" s="932"/>
      <c r="K134" s="932"/>
      <c r="L134" s="684"/>
      <c r="M134" s="683"/>
      <c r="N134" s="683"/>
    </row>
    <row r="135" spans="1:14" ht="15">
      <c r="A135" s="682"/>
      <c r="B135" s="683"/>
      <c r="C135" s="931"/>
      <c r="D135" s="931"/>
      <c r="E135" s="931"/>
      <c r="F135" s="931"/>
      <c r="G135" s="931"/>
      <c r="H135" s="684"/>
      <c r="I135" s="932"/>
      <c r="J135" s="932"/>
      <c r="K135" s="932"/>
      <c r="L135" s="684"/>
      <c r="M135" s="683"/>
      <c r="N135" s="683"/>
    </row>
    <row r="136" spans="1:14" ht="15">
      <c r="A136" s="682"/>
      <c r="B136" s="683"/>
      <c r="C136" s="931"/>
      <c r="D136" s="931"/>
      <c r="E136" s="931"/>
      <c r="F136" s="931"/>
      <c r="G136" s="931"/>
      <c r="H136" s="684"/>
      <c r="I136" s="932"/>
      <c r="J136" s="932"/>
      <c r="K136" s="932"/>
      <c r="L136" s="684"/>
      <c r="M136" s="683"/>
      <c r="N136" s="683"/>
    </row>
    <row r="137" spans="1:14" ht="15">
      <c r="A137" s="682"/>
      <c r="B137" s="683"/>
      <c r="C137" s="931"/>
      <c r="D137" s="931"/>
      <c r="E137" s="931"/>
      <c r="F137" s="931"/>
      <c r="G137" s="931"/>
      <c r="H137" s="684"/>
      <c r="I137" s="932"/>
      <c r="J137" s="932"/>
      <c r="K137" s="932"/>
      <c r="L137" s="684"/>
      <c r="M137" s="683"/>
      <c r="N137" s="683"/>
    </row>
    <row r="138" spans="1:14" ht="15">
      <c r="A138" s="682"/>
      <c r="B138" s="683"/>
      <c r="C138" s="931"/>
      <c r="D138" s="931"/>
      <c r="E138" s="931"/>
      <c r="F138" s="931"/>
      <c r="G138" s="931"/>
      <c r="H138" s="684"/>
      <c r="I138" s="932"/>
      <c r="J138" s="932"/>
      <c r="K138" s="932"/>
      <c r="L138" s="684"/>
      <c r="M138" s="683"/>
      <c r="N138" s="683"/>
    </row>
    <row r="139" spans="1:14" ht="15">
      <c r="A139" s="682"/>
      <c r="B139" s="683"/>
      <c r="C139" s="931"/>
      <c r="D139" s="931"/>
      <c r="E139" s="931"/>
      <c r="F139" s="931"/>
      <c r="G139" s="931"/>
      <c r="H139" s="684"/>
      <c r="I139" s="932"/>
      <c r="J139" s="932"/>
      <c r="K139" s="932"/>
      <c r="L139" s="684"/>
      <c r="M139" s="683"/>
      <c r="N139" s="683"/>
    </row>
    <row r="140" spans="1:14" ht="15">
      <c r="A140" s="682"/>
      <c r="B140" s="683"/>
      <c r="C140" s="931"/>
      <c r="D140" s="931"/>
      <c r="E140" s="931"/>
      <c r="F140" s="931"/>
      <c r="G140" s="931"/>
      <c r="H140" s="684"/>
      <c r="I140" s="932"/>
      <c r="J140" s="932"/>
      <c r="K140" s="932"/>
      <c r="L140" s="684"/>
      <c r="M140" s="683"/>
      <c r="N140" s="683"/>
    </row>
    <row r="141" spans="1:14" ht="15">
      <c r="A141" s="682"/>
      <c r="B141" s="683"/>
      <c r="C141" s="931"/>
      <c r="D141" s="931"/>
      <c r="E141" s="931"/>
      <c r="F141" s="931"/>
      <c r="G141" s="931"/>
      <c r="H141" s="684"/>
      <c r="I141" s="932"/>
      <c r="J141" s="932"/>
      <c r="K141" s="932"/>
      <c r="L141" s="684"/>
      <c r="M141" s="683"/>
      <c r="N141" s="683"/>
    </row>
    <row r="142" spans="1:14" ht="15">
      <c r="A142" s="682"/>
      <c r="B142" s="683"/>
      <c r="C142" s="931"/>
      <c r="D142" s="931"/>
      <c r="E142" s="931"/>
      <c r="F142" s="931"/>
      <c r="G142" s="931"/>
      <c r="H142" s="684"/>
      <c r="I142" s="932"/>
      <c r="J142" s="932"/>
      <c r="K142" s="932"/>
      <c r="L142" s="684"/>
      <c r="M142" s="683"/>
      <c r="N142" s="683"/>
    </row>
    <row r="143" spans="1:14" ht="15">
      <c r="A143" s="682"/>
      <c r="B143" s="683"/>
      <c r="C143" s="931"/>
      <c r="D143" s="931"/>
      <c r="E143" s="931"/>
      <c r="F143" s="931"/>
      <c r="G143" s="931"/>
      <c r="H143" s="684"/>
      <c r="I143" s="932"/>
      <c r="J143" s="932"/>
      <c r="K143" s="932"/>
      <c r="L143" s="684"/>
      <c r="M143" s="683"/>
      <c r="N143" s="683"/>
    </row>
    <row r="144" spans="1:14" ht="15">
      <c r="A144" s="682"/>
      <c r="B144" s="683"/>
      <c r="C144" s="931"/>
      <c r="D144" s="931"/>
      <c r="E144" s="931"/>
      <c r="F144" s="931"/>
      <c r="G144" s="931"/>
      <c r="H144" s="684"/>
      <c r="I144" s="932"/>
      <c r="J144" s="932"/>
      <c r="K144" s="932"/>
      <c r="L144" s="684"/>
      <c r="M144" s="683"/>
      <c r="N144" s="683"/>
    </row>
    <row r="145" spans="1:14" ht="15">
      <c r="A145" s="682"/>
      <c r="B145" s="683"/>
      <c r="C145" s="931"/>
      <c r="D145" s="931"/>
      <c r="E145" s="931"/>
      <c r="F145" s="931"/>
      <c r="G145" s="931"/>
      <c r="H145" s="684"/>
      <c r="I145" s="932"/>
      <c r="J145" s="932"/>
      <c r="K145" s="932"/>
      <c r="L145" s="684"/>
      <c r="M145" s="683"/>
      <c r="N145" s="683"/>
    </row>
    <row r="146" spans="1:14" ht="15">
      <c r="A146" s="682"/>
      <c r="B146" s="683"/>
      <c r="C146" s="931"/>
      <c r="D146" s="931"/>
      <c r="E146" s="931"/>
      <c r="F146" s="931"/>
      <c r="G146" s="931"/>
      <c r="H146" s="684"/>
      <c r="I146" s="932"/>
      <c r="J146" s="932"/>
      <c r="K146" s="932"/>
      <c r="L146" s="684"/>
      <c r="M146" s="683"/>
      <c r="N146" s="683"/>
    </row>
    <row r="147" spans="1:14" ht="15">
      <c r="A147" s="682"/>
      <c r="B147" s="683"/>
      <c r="C147" s="931"/>
      <c r="D147" s="931"/>
      <c r="E147" s="931"/>
      <c r="F147" s="931"/>
      <c r="G147" s="931"/>
      <c r="H147" s="684"/>
      <c r="I147" s="932"/>
      <c r="J147" s="932"/>
      <c r="K147" s="932"/>
      <c r="L147" s="684"/>
      <c r="M147" s="683"/>
      <c r="N147" s="683"/>
    </row>
    <row r="148" spans="1:14" ht="15">
      <c r="A148" s="682"/>
      <c r="B148" s="683"/>
      <c r="C148" s="931"/>
      <c r="D148" s="931"/>
      <c r="E148" s="931"/>
      <c r="F148" s="931"/>
      <c r="G148" s="931"/>
      <c r="H148" s="684"/>
      <c r="I148" s="932"/>
      <c r="J148" s="932"/>
      <c r="K148" s="932"/>
      <c r="L148" s="684"/>
      <c r="M148" s="683"/>
      <c r="N148" s="683"/>
    </row>
    <row r="149" spans="1:14" ht="15">
      <c r="A149" s="682"/>
      <c r="B149" s="683"/>
      <c r="C149" s="931"/>
      <c r="D149" s="931"/>
      <c r="E149" s="931"/>
      <c r="F149" s="931"/>
      <c r="G149" s="931"/>
      <c r="H149" s="684"/>
      <c r="I149" s="932"/>
      <c r="J149" s="932"/>
      <c r="K149" s="932"/>
      <c r="L149" s="684"/>
      <c r="M149" s="683"/>
      <c r="N149" s="683"/>
    </row>
    <row r="150" spans="1:14" ht="15">
      <c r="A150" s="682"/>
      <c r="B150" s="683"/>
      <c r="C150" s="931"/>
      <c r="D150" s="931"/>
      <c r="E150" s="931"/>
      <c r="F150" s="931"/>
      <c r="G150" s="931"/>
      <c r="H150" s="684"/>
      <c r="I150" s="932"/>
      <c r="J150" s="932"/>
      <c r="K150" s="932"/>
      <c r="L150" s="684"/>
      <c r="M150" s="683"/>
      <c r="N150" s="683"/>
    </row>
    <row r="151" spans="1:14" ht="15">
      <c r="A151" s="682"/>
      <c r="B151" s="683"/>
      <c r="C151" s="931"/>
      <c r="D151" s="931"/>
      <c r="E151" s="931"/>
      <c r="F151" s="931"/>
      <c r="G151" s="931"/>
      <c r="H151" s="684"/>
      <c r="I151" s="932"/>
      <c r="J151" s="932"/>
      <c r="K151" s="932"/>
      <c r="L151" s="684"/>
      <c r="M151" s="683"/>
      <c r="N151" s="683"/>
    </row>
    <row r="152" spans="1:14" ht="15">
      <c r="A152" s="682"/>
      <c r="B152" s="683"/>
      <c r="C152" s="931"/>
      <c r="D152" s="931"/>
      <c r="E152" s="931"/>
      <c r="F152" s="931"/>
      <c r="G152" s="931"/>
      <c r="H152" s="684"/>
      <c r="I152" s="932"/>
      <c r="J152" s="932"/>
      <c r="K152" s="932"/>
      <c r="L152" s="684"/>
      <c r="M152" s="683"/>
      <c r="N152" s="683"/>
    </row>
    <row r="153" spans="1:14" ht="15">
      <c r="A153" s="682"/>
      <c r="B153" s="683"/>
      <c r="C153" s="931"/>
      <c r="D153" s="931"/>
      <c r="E153" s="931"/>
      <c r="F153" s="931"/>
      <c r="G153" s="931"/>
      <c r="H153" s="684"/>
      <c r="I153" s="932"/>
      <c r="J153" s="932"/>
      <c r="K153" s="932"/>
      <c r="L153" s="684"/>
      <c r="M153" s="683"/>
      <c r="N153" s="683"/>
    </row>
    <row r="154" spans="1:14" ht="15">
      <c r="A154" s="682"/>
      <c r="B154" s="683"/>
      <c r="C154" s="931"/>
      <c r="D154" s="931"/>
      <c r="E154" s="931"/>
      <c r="F154" s="931"/>
      <c r="G154" s="931"/>
      <c r="H154" s="684"/>
      <c r="I154" s="932"/>
      <c r="J154" s="932"/>
      <c r="K154" s="932"/>
      <c r="L154" s="684"/>
      <c r="M154" s="683"/>
      <c r="N154" s="683"/>
    </row>
    <row r="155" spans="1:14" ht="15">
      <c r="A155" s="682"/>
      <c r="B155" s="683"/>
      <c r="C155" s="931"/>
      <c r="D155" s="931"/>
      <c r="E155" s="931"/>
      <c r="F155" s="931"/>
      <c r="G155" s="931"/>
      <c r="H155" s="684"/>
      <c r="I155" s="932"/>
      <c r="J155" s="932"/>
      <c r="K155" s="932"/>
      <c r="L155" s="684"/>
      <c r="M155" s="683"/>
      <c r="N155" s="683"/>
    </row>
    <row r="156" spans="1:14" ht="15">
      <c r="A156" s="682"/>
      <c r="B156" s="683"/>
      <c r="C156" s="931"/>
      <c r="D156" s="931"/>
      <c r="E156" s="931"/>
      <c r="F156" s="931"/>
      <c r="G156" s="931"/>
      <c r="H156" s="684"/>
      <c r="I156" s="932"/>
      <c r="J156" s="932"/>
      <c r="K156" s="932"/>
      <c r="L156" s="684"/>
      <c r="M156" s="683"/>
      <c r="N156" s="683"/>
    </row>
    <row r="157" spans="1:14" ht="15">
      <c r="A157" s="682"/>
      <c r="B157" s="683"/>
      <c r="C157" s="931"/>
      <c r="D157" s="931"/>
      <c r="E157" s="931"/>
      <c r="F157" s="931"/>
      <c r="G157" s="931"/>
      <c r="H157" s="684"/>
      <c r="I157" s="932"/>
      <c r="J157" s="932"/>
      <c r="K157" s="932"/>
      <c r="L157" s="684"/>
      <c r="M157" s="683"/>
      <c r="N157" s="683"/>
    </row>
    <row r="158" spans="1:14" ht="15">
      <c r="A158" s="682"/>
      <c r="B158" s="683"/>
      <c r="C158" s="931"/>
      <c r="D158" s="931"/>
      <c r="E158" s="931"/>
      <c r="F158" s="931"/>
      <c r="G158" s="931"/>
      <c r="H158" s="684"/>
      <c r="I158" s="932"/>
      <c r="J158" s="932"/>
      <c r="K158" s="932"/>
      <c r="L158" s="684"/>
      <c r="M158" s="683"/>
      <c r="N158" s="683"/>
    </row>
    <row r="159" spans="1:14" ht="15">
      <c r="A159" s="682"/>
      <c r="B159" s="683"/>
      <c r="C159" s="931"/>
      <c r="D159" s="931"/>
      <c r="E159" s="931"/>
      <c r="F159" s="931"/>
      <c r="G159" s="931"/>
      <c r="H159" s="684"/>
      <c r="I159" s="932"/>
      <c r="J159" s="932"/>
      <c r="K159" s="932"/>
      <c r="L159" s="684"/>
      <c r="M159" s="683"/>
      <c r="N159" s="683"/>
    </row>
    <row r="160" spans="1:14" ht="15">
      <c r="A160" s="682"/>
      <c r="B160" s="683"/>
      <c r="C160" s="931"/>
      <c r="D160" s="931"/>
      <c r="E160" s="931"/>
      <c r="F160" s="931"/>
      <c r="G160" s="931"/>
      <c r="H160" s="684"/>
      <c r="I160" s="932"/>
      <c r="J160" s="932"/>
      <c r="K160" s="932"/>
      <c r="L160" s="684"/>
      <c r="M160" s="683"/>
      <c r="N160" s="683"/>
    </row>
    <row r="161" spans="1:14" ht="15">
      <c r="A161" s="682"/>
      <c r="B161" s="683"/>
      <c r="C161" s="931"/>
      <c r="D161" s="931"/>
      <c r="E161" s="931"/>
      <c r="F161" s="931"/>
      <c r="G161" s="931"/>
      <c r="H161" s="684"/>
      <c r="I161" s="932"/>
      <c r="J161" s="932"/>
      <c r="K161" s="932"/>
      <c r="L161" s="684"/>
      <c r="M161" s="683"/>
      <c r="N161" s="683"/>
    </row>
    <row r="162" spans="1:14" ht="15">
      <c r="A162" s="682"/>
      <c r="B162" s="683"/>
      <c r="C162" s="931"/>
      <c r="D162" s="931"/>
      <c r="E162" s="931"/>
      <c r="F162" s="931"/>
      <c r="G162" s="931"/>
      <c r="H162" s="684"/>
      <c r="I162" s="932"/>
      <c r="J162" s="932"/>
      <c r="K162" s="932"/>
      <c r="L162" s="684"/>
      <c r="M162" s="683"/>
      <c r="N162" s="683"/>
    </row>
    <row r="163" spans="1:14" ht="15">
      <c r="A163" s="682"/>
      <c r="B163" s="683"/>
      <c r="C163" s="931"/>
      <c r="D163" s="931"/>
      <c r="E163" s="931"/>
      <c r="F163" s="931"/>
      <c r="G163" s="931"/>
      <c r="H163" s="684"/>
      <c r="I163" s="932"/>
      <c r="J163" s="932"/>
      <c r="K163" s="932"/>
      <c r="L163" s="684"/>
      <c r="M163" s="683"/>
      <c r="N163" s="683"/>
    </row>
    <row r="164" spans="1:14" ht="15">
      <c r="A164" s="682"/>
      <c r="B164" s="683"/>
      <c r="C164" s="931"/>
      <c r="D164" s="931"/>
      <c r="E164" s="931"/>
      <c r="F164" s="931"/>
      <c r="G164" s="931"/>
      <c r="H164" s="684"/>
      <c r="I164" s="932"/>
      <c r="J164" s="932"/>
      <c r="K164" s="932"/>
      <c r="L164" s="684"/>
      <c r="M164" s="683"/>
      <c r="N164" s="683"/>
    </row>
    <row r="165" spans="1:14" ht="15">
      <c r="A165" s="682"/>
      <c r="B165" s="683"/>
      <c r="C165" s="931"/>
      <c r="D165" s="931"/>
      <c r="E165" s="931"/>
      <c r="F165" s="931"/>
      <c r="G165" s="931"/>
      <c r="H165" s="684"/>
      <c r="I165" s="932"/>
      <c r="J165" s="932"/>
      <c r="K165" s="932"/>
      <c r="L165" s="684"/>
      <c r="M165" s="683"/>
      <c r="N165" s="683"/>
    </row>
    <row r="166" spans="1:14" ht="15">
      <c r="A166" s="682"/>
      <c r="B166" s="683"/>
      <c r="C166" s="931"/>
      <c r="D166" s="931"/>
      <c r="E166" s="931"/>
      <c r="F166" s="931"/>
      <c r="G166" s="931"/>
      <c r="H166" s="684"/>
      <c r="I166" s="932"/>
      <c r="J166" s="932"/>
      <c r="K166" s="932"/>
      <c r="L166" s="684"/>
      <c r="M166" s="683"/>
      <c r="N166" s="683"/>
    </row>
    <row r="167" spans="1:14" ht="15">
      <c r="A167" s="682"/>
      <c r="B167" s="683"/>
      <c r="C167" s="931"/>
      <c r="D167" s="931"/>
      <c r="E167" s="931"/>
      <c r="F167" s="931"/>
      <c r="G167" s="931"/>
      <c r="H167" s="684"/>
      <c r="I167" s="932"/>
      <c r="J167" s="932"/>
      <c r="K167" s="932"/>
      <c r="L167" s="684"/>
      <c r="M167" s="683"/>
      <c r="N167" s="683"/>
    </row>
    <row r="168" spans="1:14" ht="15">
      <c r="A168" s="682"/>
      <c r="B168" s="683"/>
      <c r="C168" s="931"/>
      <c r="D168" s="931"/>
      <c r="E168" s="931"/>
      <c r="F168" s="931"/>
      <c r="G168" s="931"/>
      <c r="H168" s="684"/>
      <c r="I168" s="932"/>
      <c r="J168" s="932"/>
      <c r="K168" s="932"/>
      <c r="L168" s="684"/>
      <c r="M168" s="683"/>
      <c r="N168" s="683"/>
    </row>
    <row r="169" spans="1:14" ht="15">
      <c r="A169" s="682"/>
      <c r="B169" s="683"/>
      <c r="C169" s="931"/>
      <c r="D169" s="931"/>
      <c r="E169" s="931"/>
      <c r="F169" s="931"/>
      <c r="G169" s="931"/>
      <c r="H169" s="684"/>
      <c r="I169" s="932"/>
      <c r="J169" s="932"/>
      <c r="K169" s="932"/>
      <c r="L169" s="684"/>
      <c r="M169" s="683"/>
      <c r="N169" s="683"/>
    </row>
    <row r="170" spans="1:14" ht="15">
      <c r="A170" s="682"/>
      <c r="B170" s="683"/>
      <c r="C170" s="931"/>
      <c r="D170" s="931"/>
      <c r="E170" s="931"/>
      <c r="F170" s="931"/>
      <c r="G170" s="931"/>
      <c r="H170" s="684"/>
      <c r="I170" s="932"/>
      <c r="J170" s="932"/>
      <c r="K170" s="932"/>
      <c r="L170" s="684"/>
      <c r="M170" s="683"/>
      <c r="N170" s="683"/>
    </row>
    <row r="171" spans="1:14" ht="15">
      <c r="A171" s="682"/>
      <c r="B171" s="683"/>
      <c r="C171" s="931"/>
      <c r="D171" s="931"/>
      <c r="E171" s="931"/>
      <c r="F171" s="931"/>
      <c r="G171" s="931"/>
      <c r="H171" s="684"/>
      <c r="I171" s="932"/>
      <c r="J171" s="932"/>
      <c r="K171" s="932"/>
      <c r="L171" s="684"/>
      <c r="M171" s="683"/>
      <c r="N171" s="683"/>
    </row>
    <row r="172" spans="1:14" ht="15">
      <c r="A172" s="682"/>
      <c r="B172" s="683"/>
      <c r="C172" s="931"/>
      <c r="D172" s="931"/>
      <c r="E172" s="931"/>
      <c r="F172" s="931"/>
      <c r="G172" s="931"/>
      <c r="H172" s="684"/>
      <c r="I172" s="932"/>
      <c r="J172" s="932"/>
      <c r="K172" s="932"/>
      <c r="L172" s="684"/>
      <c r="M172" s="683"/>
      <c r="N172" s="683"/>
    </row>
    <row r="173" spans="1:14" ht="15">
      <c r="A173" s="682"/>
      <c r="B173" s="683"/>
      <c r="C173" s="931"/>
      <c r="D173" s="931"/>
      <c r="E173" s="931"/>
      <c r="F173" s="931"/>
      <c r="G173" s="931"/>
      <c r="H173" s="684"/>
      <c r="I173" s="932"/>
      <c r="J173" s="932"/>
      <c r="K173" s="932"/>
      <c r="L173" s="684"/>
      <c r="M173" s="683"/>
      <c r="N173" s="683"/>
    </row>
    <row r="174" spans="1:14" ht="15">
      <c r="A174" s="682"/>
      <c r="B174" s="683"/>
      <c r="C174" s="931"/>
      <c r="D174" s="931"/>
      <c r="E174" s="931"/>
      <c r="F174" s="931"/>
      <c r="G174" s="931"/>
      <c r="H174" s="684"/>
      <c r="I174" s="932"/>
      <c r="J174" s="932"/>
      <c r="K174" s="932"/>
      <c r="L174" s="684"/>
      <c r="M174" s="683"/>
      <c r="N174" s="683"/>
    </row>
    <row r="175" spans="1:14" ht="15">
      <c r="A175" s="682"/>
      <c r="B175" s="683"/>
      <c r="C175" s="931"/>
      <c r="D175" s="931"/>
      <c r="E175" s="931"/>
      <c r="F175" s="931"/>
      <c r="G175" s="931"/>
      <c r="H175" s="684"/>
      <c r="I175" s="932"/>
      <c r="J175" s="932"/>
      <c r="K175" s="932"/>
      <c r="L175" s="684"/>
      <c r="M175" s="683"/>
      <c r="N175" s="683"/>
    </row>
    <row r="176" spans="1:14" ht="15">
      <c r="A176" s="682"/>
      <c r="B176" s="683"/>
      <c r="C176" s="931"/>
      <c r="D176" s="931"/>
      <c r="E176" s="931"/>
      <c r="F176" s="931"/>
      <c r="G176" s="931"/>
      <c r="H176" s="684"/>
      <c r="I176" s="932"/>
      <c r="J176" s="932"/>
      <c r="K176" s="932"/>
      <c r="L176" s="684"/>
      <c r="M176" s="683"/>
      <c r="N176" s="683"/>
    </row>
    <row r="177" spans="1:14" ht="15">
      <c r="A177" s="682"/>
      <c r="B177" s="683"/>
      <c r="C177" s="931"/>
      <c r="D177" s="931"/>
      <c r="E177" s="931"/>
      <c r="F177" s="931"/>
      <c r="G177" s="931"/>
      <c r="H177" s="684"/>
      <c r="I177" s="932"/>
      <c r="J177" s="932"/>
      <c r="K177" s="932"/>
      <c r="L177" s="684"/>
      <c r="M177" s="683"/>
      <c r="N177" s="683"/>
    </row>
    <row r="178" spans="1:14" ht="15">
      <c r="A178" s="682"/>
      <c r="B178" s="683"/>
      <c r="C178" s="931"/>
      <c r="D178" s="931"/>
      <c r="E178" s="931"/>
      <c r="F178" s="931"/>
      <c r="G178" s="931"/>
      <c r="H178" s="684"/>
      <c r="I178" s="932"/>
      <c r="J178" s="932"/>
      <c r="K178" s="932"/>
      <c r="L178" s="684"/>
      <c r="M178" s="683"/>
      <c r="N178" s="683"/>
    </row>
    <row r="179" spans="1:14" ht="15">
      <c r="A179" s="682"/>
      <c r="B179" s="683"/>
      <c r="C179" s="931"/>
      <c r="D179" s="931"/>
      <c r="E179" s="931"/>
      <c r="F179" s="931"/>
      <c r="G179" s="931"/>
      <c r="H179" s="684"/>
      <c r="I179" s="932"/>
      <c r="J179" s="932"/>
      <c r="K179" s="932"/>
      <c r="L179" s="684"/>
      <c r="M179" s="683"/>
      <c r="N179" s="683"/>
    </row>
    <row r="180" spans="1:14" ht="15">
      <c r="A180" s="682"/>
      <c r="B180" s="683"/>
      <c r="C180" s="931"/>
      <c r="D180" s="931"/>
      <c r="E180" s="931"/>
      <c r="F180" s="931"/>
      <c r="G180" s="931"/>
      <c r="H180" s="684"/>
      <c r="I180" s="932"/>
      <c r="J180" s="932"/>
      <c r="K180" s="932"/>
      <c r="L180" s="684"/>
      <c r="M180" s="683"/>
      <c r="N180" s="683"/>
    </row>
    <row r="181" spans="1:14" ht="15">
      <c r="A181" s="682"/>
      <c r="B181" s="683"/>
      <c r="C181" s="931"/>
      <c r="D181" s="931"/>
      <c r="E181" s="931"/>
      <c r="F181" s="931"/>
      <c r="G181" s="931"/>
      <c r="H181" s="684"/>
      <c r="I181" s="932"/>
      <c r="J181" s="932"/>
      <c r="K181" s="932"/>
      <c r="L181" s="684"/>
      <c r="M181" s="683"/>
      <c r="N181" s="683"/>
    </row>
    <row r="182" spans="1:14" ht="15">
      <c r="A182" s="682"/>
      <c r="B182" s="683"/>
      <c r="C182" s="931"/>
      <c r="D182" s="931"/>
      <c r="E182" s="931"/>
      <c r="F182" s="931"/>
      <c r="G182" s="931"/>
      <c r="H182" s="684"/>
      <c r="I182" s="932"/>
      <c r="J182" s="932"/>
      <c r="K182" s="932"/>
      <c r="L182" s="684"/>
      <c r="M182" s="683"/>
      <c r="N182" s="683"/>
    </row>
    <row r="183" spans="1:14" ht="15">
      <c r="A183" s="682"/>
      <c r="B183" s="683"/>
      <c r="C183" s="931"/>
      <c r="D183" s="931"/>
      <c r="E183" s="931"/>
      <c r="F183" s="931"/>
      <c r="G183" s="931"/>
      <c r="H183" s="684"/>
      <c r="I183" s="932"/>
      <c r="J183" s="932"/>
      <c r="K183" s="932"/>
      <c r="L183" s="684"/>
      <c r="M183" s="683"/>
      <c r="N183" s="683"/>
    </row>
    <row r="184" spans="1:14" ht="15">
      <c r="A184" s="682"/>
      <c r="B184" s="683"/>
      <c r="C184" s="931"/>
      <c r="D184" s="931"/>
      <c r="E184" s="931"/>
      <c r="F184" s="931"/>
      <c r="G184" s="931"/>
      <c r="H184" s="684"/>
      <c r="I184" s="932"/>
      <c r="J184" s="932"/>
      <c r="K184" s="932"/>
      <c r="L184" s="684"/>
      <c r="M184" s="683"/>
      <c r="N184" s="683"/>
    </row>
    <row r="185" spans="1:14" ht="15">
      <c r="A185" s="682"/>
      <c r="B185" s="683"/>
      <c r="C185" s="931"/>
      <c r="D185" s="931"/>
      <c r="E185" s="931"/>
      <c r="F185" s="931"/>
      <c r="G185" s="931"/>
      <c r="H185" s="684"/>
      <c r="I185" s="932"/>
      <c r="J185" s="932"/>
      <c r="K185" s="932"/>
      <c r="L185" s="684"/>
      <c r="M185" s="683"/>
      <c r="N185" s="683"/>
    </row>
    <row r="186" spans="1:14" ht="15">
      <c r="A186" s="682"/>
      <c r="B186" s="683"/>
      <c r="C186" s="931"/>
      <c r="D186" s="931"/>
      <c r="E186" s="931"/>
      <c r="F186" s="931"/>
      <c r="G186" s="931"/>
      <c r="H186" s="684"/>
      <c r="I186" s="932"/>
      <c r="J186" s="932"/>
      <c r="K186" s="932"/>
      <c r="L186" s="684"/>
      <c r="M186" s="683"/>
      <c r="N186" s="683"/>
    </row>
    <row r="187" spans="1:14" ht="15">
      <c r="A187" s="682"/>
      <c r="B187" s="683"/>
      <c r="C187" s="931"/>
      <c r="D187" s="931"/>
      <c r="E187" s="931"/>
      <c r="F187" s="931"/>
      <c r="G187" s="931"/>
      <c r="H187" s="684"/>
      <c r="I187" s="932"/>
      <c r="J187" s="932"/>
      <c r="K187" s="932"/>
      <c r="L187" s="684"/>
      <c r="M187" s="683"/>
      <c r="N187" s="683"/>
    </row>
    <row r="188" spans="1:14" ht="15">
      <c r="A188" s="682"/>
      <c r="B188" s="683"/>
      <c r="C188" s="931"/>
      <c r="D188" s="931"/>
      <c r="E188" s="931"/>
      <c r="F188" s="931"/>
      <c r="G188" s="931"/>
      <c r="H188" s="684"/>
      <c r="I188" s="932"/>
      <c r="J188" s="932"/>
      <c r="K188" s="932"/>
      <c r="L188" s="684"/>
      <c r="M188" s="683"/>
      <c r="N188" s="683"/>
    </row>
    <row r="189" spans="1:14" ht="15">
      <c r="A189" s="682"/>
      <c r="B189" s="683"/>
      <c r="C189" s="931"/>
      <c r="D189" s="931"/>
      <c r="E189" s="931"/>
      <c r="F189" s="931"/>
      <c r="G189" s="931"/>
      <c r="H189" s="684"/>
      <c r="I189" s="932"/>
      <c r="J189" s="932"/>
      <c r="K189" s="932"/>
      <c r="L189" s="684"/>
      <c r="M189" s="683"/>
      <c r="N189" s="683"/>
    </row>
    <row r="190" spans="1:14" ht="15">
      <c r="A190" s="682"/>
      <c r="B190" s="683"/>
      <c r="C190" s="931"/>
      <c r="D190" s="931"/>
      <c r="E190" s="931"/>
      <c r="F190" s="931"/>
      <c r="G190" s="931"/>
      <c r="H190" s="684"/>
      <c r="I190" s="932"/>
      <c r="J190" s="932"/>
      <c r="K190" s="932"/>
      <c r="L190" s="684"/>
      <c r="M190" s="683"/>
      <c r="N190" s="683"/>
    </row>
    <row r="191" spans="1:14" ht="15">
      <c r="A191" s="682"/>
      <c r="B191" s="683"/>
      <c r="C191" s="931"/>
      <c r="D191" s="931"/>
      <c r="E191" s="931"/>
      <c r="F191" s="931"/>
      <c r="G191" s="931"/>
      <c r="H191" s="684"/>
      <c r="I191" s="932"/>
      <c r="J191" s="932"/>
      <c r="K191" s="932"/>
      <c r="L191" s="684"/>
      <c r="M191" s="683"/>
      <c r="N191" s="683"/>
    </row>
    <row r="192" spans="1:14" ht="15">
      <c r="A192" s="682"/>
      <c r="B192" s="683"/>
      <c r="C192" s="931"/>
      <c r="D192" s="931"/>
      <c r="E192" s="931"/>
      <c r="F192" s="931"/>
      <c r="G192" s="931"/>
      <c r="H192" s="684"/>
      <c r="I192" s="932"/>
      <c r="J192" s="932"/>
      <c r="K192" s="932"/>
      <c r="L192" s="684"/>
      <c r="M192" s="683"/>
      <c r="N192" s="683"/>
    </row>
    <row r="193" spans="1:14" ht="15">
      <c r="A193" s="682"/>
      <c r="B193" s="683"/>
      <c r="C193" s="931"/>
      <c r="D193" s="931"/>
      <c r="E193" s="931"/>
      <c r="F193" s="931"/>
      <c r="G193" s="931"/>
      <c r="H193" s="684"/>
      <c r="I193" s="932"/>
      <c r="J193" s="932"/>
      <c r="K193" s="932"/>
      <c r="L193" s="684"/>
      <c r="M193" s="683"/>
      <c r="N193" s="683"/>
    </row>
    <row r="194" spans="1:14" ht="15">
      <c r="A194" s="682"/>
      <c r="B194" s="683"/>
      <c r="C194" s="931"/>
      <c r="D194" s="931"/>
      <c r="E194" s="931"/>
      <c r="F194" s="931"/>
      <c r="G194" s="931"/>
      <c r="H194" s="684"/>
      <c r="I194" s="932"/>
      <c r="J194" s="932"/>
      <c r="K194" s="932"/>
      <c r="L194" s="684"/>
      <c r="M194" s="683"/>
      <c r="N194" s="683"/>
    </row>
    <row r="195" spans="1:14" ht="15">
      <c r="A195" s="682"/>
      <c r="B195" s="683"/>
      <c r="C195" s="931"/>
      <c r="D195" s="931"/>
      <c r="E195" s="931"/>
      <c r="F195" s="931"/>
      <c r="G195" s="931"/>
      <c r="H195" s="684"/>
      <c r="I195" s="932"/>
      <c r="J195" s="932"/>
      <c r="K195" s="932"/>
      <c r="L195" s="684"/>
      <c r="M195" s="683"/>
      <c r="N195" s="683"/>
    </row>
    <row r="196" spans="1:14" ht="15">
      <c r="A196" s="682"/>
      <c r="B196" s="683"/>
      <c r="C196" s="931"/>
      <c r="D196" s="931"/>
      <c r="E196" s="931"/>
      <c r="F196" s="931"/>
      <c r="G196" s="931"/>
      <c r="H196" s="684"/>
      <c r="I196" s="932"/>
      <c r="J196" s="932"/>
      <c r="K196" s="932"/>
      <c r="L196" s="684"/>
      <c r="M196" s="683"/>
      <c r="N196" s="683"/>
    </row>
    <row r="197" spans="1:14" ht="15">
      <c r="A197" s="682"/>
      <c r="B197" s="683"/>
      <c r="C197" s="931"/>
      <c r="D197" s="931"/>
      <c r="E197" s="931"/>
      <c r="F197" s="931"/>
      <c r="G197" s="931"/>
      <c r="H197" s="684"/>
      <c r="I197" s="932"/>
      <c r="J197" s="932"/>
      <c r="K197" s="932"/>
      <c r="L197" s="684"/>
      <c r="M197" s="683"/>
      <c r="N197" s="683"/>
    </row>
    <row r="198" spans="1:14" ht="15">
      <c r="A198" s="682"/>
      <c r="B198" s="683"/>
      <c r="C198" s="931"/>
      <c r="D198" s="931"/>
      <c r="E198" s="931"/>
      <c r="F198" s="931"/>
      <c r="G198" s="931"/>
      <c r="H198" s="684"/>
      <c r="I198" s="932"/>
      <c r="J198" s="932"/>
      <c r="K198" s="932"/>
      <c r="L198" s="684"/>
      <c r="M198" s="683"/>
      <c r="N198" s="683"/>
    </row>
    <row r="199" spans="1:14" ht="15">
      <c r="A199" s="682"/>
      <c r="B199" s="683"/>
      <c r="C199" s="931"/>
      <c r="D199" s="931"/>
      <c r="E199" s="931"/>
      <c r="F199" s="931"/>
      <c r="G199" s="931"/>
      <c r="H199" s="684"/>
      <c r="I199" s="932"/>
      <c r="J199" s="932"/>
      <c r="K199" s="932"/>
      <c r="L199" s="684"/>
      <c r="M199" s="683"/>
      <c r="N199" s="683"/>
    </row>
    <row r="200" spans="1:14" ht="15">
      <c r="A200" s="682"/>
      <c r="B200" s="683"/>
      <c r="C200" s="931"/>
      <c r="D200" s="931"/>
      <c r="E200" s="931"/>
      <c r="F200" s="931"/>
      <c r="G200" s="931"/>
      <c r="H200" s="684"/>
      <c r="I200" s="932"/>
      <c r="J200" s="932"/>
      <c r="K200" s="932"/>
      <c r="L200" s="684"/>
      <c r="M200" s="683"/>
      <c r="N200" s="683"/>
    </row>
    <row r="201" spans="1:14" ht="15">
      <c r="A201" s="682"/>
      <c r="B201" s="683"/>
      <c r="C201" s="931"/>
      <c r="D201" s="931"/>
      <c r="E201" s="931"/>
      <c r="F201" s="931"/>
      <c r="G201" s="931"/>
      <c r="H201" s="684"/>
      <c r="I201" s="932"/>
      <c r="J201" s="932"/>
      <c r="K201" s="932"/>
      <c r="L201" s="684"/>
      <c r="M201" s="683"/>
      <c r="N201" s="683"/>
    </row>
    <row r="202" spans="1:14" ht="15">
      <c r="A202" s="682"/>
      <c r="B202" s="683"/>
      <c r="C202" s="931"/>
      <c r="D202" s="931"/>
      <c r="E202" s="931"/>
      <c r="F202" s="931"/>
      <c r="G202" s="931"/>
      <c r="H202" s="684"/>
      <c r="I202" s="932"/>
      <c r="J202" s="932"/>
      <c r="K202" s="932"/>
      <c r="L202" s="684"/>
      <c r="M202" s="683"/>
      <c r="N202" s="683"/>
    </row>
    <row r="203" spans="1:14" ht="15">
      <c r="A203" s="682"/>
      <c r="B203" s="683"/>
      <c r="C203" s="931"/>
      <c r="D203" s="931"/>
      <c r="E203" s="931"/>
      <c r="F203" s="931"/>
      <c r="G203" s="931"/>
      <c r="H203" s="684"/>
      <c r="I203" s="932"/>
      <c r="J203" s="932"/>
      <c r="K203" s="932"/>
      <c r="L203" s="684"/>
      <c r="M203" s="683"/>
      <c r="N203" s="683"/>
    </row>
    <row r="204" spans="1:14" ht="15">
      <c r="A204" s="682"/>
      <c r="B204" s="683"/>
      <c r="C204" s="931"/>
      <c r="D204" s="931"/>
      <c r="E204" s="931"/>
      <c r="F204" s="931"/>
      <c r="G204" s="931"/>
      <c r="H204" s="684"/>
      <c r="I204" s="932"/>
      <c r="J204" s="932"/>
      <c r="K204" s="932"/>
      <c r="L204" s="684"/>
      <c r="M204" s="683"/>
      <c r="N204" s="683"/>
    </row>
    <row r="205" spans="1:14" ht="15">
      <c r="A205" s="682"/>
      <c r="B205" s="683"/>
      <c r="C205" s="931"/>
      <c r="D205" s="931"/>
      <c r="E205" s="931"/>
      <c r="F205" s="931"/>
      <c r="G205" s="931"/>
      <c r="H205" s="684"/>
      <c r="I205" s="932"/>
      <c r="J205" s="932"/>
      <c r="K205" s="932"/>
      <c r="L205" s="684"/>
      <c r="M205" s="683"/>
      <c r="N205" s="683"/>
    </row>
    <row r="206" spans="1:14" ht="15">
      <c r="A206" s="682"/>
      <c r="B206" s="683"/>
      <c r="C206" s="931"/>
      <c r="D206" s="931"/>
      <c r="E206" s="931"/>
      <c r="F206" s="931"/>
      <c r="G206" s="931"/>
      <c r="H206" s="684"/>
      <c r="I206" s="932"/>
      <c r="J206" s="932"/>
      <c r="K206" s="932"/>
      <c r="L206" s="684"/>
      <c r="M206" s="683"/>
      <c r="N206" s="683"/>
    </row>
    <row r="207" spans="1:14" ht="15">
      <c r="A207" s="682"/>
      <c r="B207" s="683"/>
      <c r="C207" s="931"/>
      <c r="D207" s="931"/>
      <c r="E207" s="931"/>
      <c r="F207" s="931"/>
      <c r="G207" s="931"/>
      <c r="H207" s="684"/>
      <c r="I207" s="932"/>
      <c r="J207" s="932"/>
      <c r="K207" s="932"/>
      <c r="L207" s="684"/>
      <c r="M207" s="683"/>
      <c r="N207" s="683"/>
    </row>
    <row r="208" spans="1:14" ht="15">
      <c r="A208" s="682"/>
      <c r="B208" s="683"/>
      <c r="C208" s="931"/>
      <c r="D208" s="931"/>
      <c r="E208" s="931"/>
      <c r="F208" s="931"/>
      <c r="G208" s="931"/>
      <c r="H208" s="684"/>
      <c r="I208" s="932"/>
      <c r="J208" s="932"/>
      <c r="K208" s="932"/>
      <c r="L208" s="684"/>
      <c r="M208" s="683"/>
      <c r="N208" s="683"/>
    </row>
    <row r="209" spans="1:14" ht="15">
      <c r="A209" s="682"/>
      <c r="B209" s="683"/>
      <c r="C209" s="931"/>
      <c r="D209" s="931"/>
      <c r="E209" s="931"/>
      <c r="F209" s="931"/>
      <c r="G209" s="931"/>
      <c r="H209" s="684"/>
      <c r="I209" s="932"/>
      <c r="J209" s="932"/>
      <c r="K209" s="932"/>
      <c r="L209" s="684"/>
      <c r="M209" s="683"/>
      <c r="N209" s="683"/>
    </row>
    <row r="210" spans="1:14" ht="15">
      <c r="A210" s="682"/>
      <c r="B210" s="683"/>
      <c r="C210" s="931"/>
      <c r="D210" s="931"/>
      <c r="E210" s="931"/>
      <c r="F210" s="931"/>
      <c r="G210" s="931"/>
      <c r="H210" s="684"/>
      <c r="I210" s="932"/>
      <c r="J210" s="932"/>
      <c r="K210" s="932"/>
      <c r="L210" s="684"/>
      <c r="M210" s="683"/>
      <c r="N210" s="683"/>
    </row>
    <row r="211" spans="1:14" ht="15">
      <c r="A211" s="682"/>
      <c r="B211" s="683"/>
      <c r="C211" s="931"/>
      <c r="D211" s="931"/>
      <c r="E211" s="931"/>
      <c r="F211" s="931"/>
      <c r="G211" s="931"/>
      <c r="H211" s="684"/>
      <c r="I211" s="932"/>
      <c r="J211" s="932"/>
      <c r="K211" s="932"/>
      <c r="L211" s="684"/>
      <c r="M211" s="683"/>
      <c r="N211" s="683"/>
    </row>
    <row r="212" spans="1:14" ht="15">
      <c r="A212" s="682"/>
      <c r="B212" s="683"/>
      <c r="C212" s="931"/>
      <c r="D212" s="931"/>
      <c r="E212" s="931"/>
      <c r="F212" s="931"/>
      <c r="G212" s="931"/>
      <c r="H212" s="684"/>
      <c r="I212" s="932"/>
      <c r="J212" s="932"/>
      <c r="K212" s="932"/>
      <c r="L212" s="684"/>
      <c r="M212" s="683"/>
      <c r="N212" s="683"/>
    </row>
    <row r="213" spans="1:14" ht="15">
      <c r="A213" s="682"/>
      <c r="B213" s="683"/>
      <c r="C213" s="931"/>
      <c r="D213" s="931"/>
      <c r="E213" s="931"/>
      <c r="F213" s="931"/>
      <c r="G213" s="931"/>
      <c r="H213" s="684"/>
      <c r="I213" s="932"/>
      <c r="J213" s="932"/>
      <c r="K213" s="932"/>
      <c r="L213" s="684"/>
      <c r="M213" s="683"/>
      <c r="N213" s="683"/>
    </row>
    <row r="214" spans="1:14" ht="15">
      <c r="A214" s="682"/>
      <c r="B214" s="683"/>
      <c r="C214" s="931"/>
      <c r="D214" s="931"/>
      <c r="E214" s="931"/>
      <c r="F214" s="931"/>
      <c r="G214" s="931"/>
      <c r="H214" s="684"/>
      <c r="I214" s="932"/>
      <c r="J214" s="932"/>
      <c r="K214" s="932"/>
      <c r="L214" s="684"/>
      <c r="M214" s="683"/>
      <c r="N214" s="683"/>
    </row>
    <row r="215" spans="1:14" ht="15">
      <c r="A215" s="682"/>
      <c r="B215" s="683"/>
      <c r="C215" s="931"/>
      <c r="D215" s="931"/>
      <c r="E215" s="931"/>
      <c r="F215" s="931"/>
      <c r="G215" s="931"/>
      <c r="H215" s="684"/>
      <c r="I215" s="932"/>
      <c r="J215" s="932"/>
      <c r="K215" s="932"/>
      <c r="L215" s="684"/>
      <c r="M215" s="683"/>
      <c r="N215" s="683"/>
    </row>
    <row r="216" spans="1:14" ht="15">
      <c r="A216" s="682"/>
      <c r="B216" s="683"/>
      <c r="C216" s="931"/>
      <c r="D216" s="931"/>
      <c r="E216" s="931"/>
      <c r="F216" s="931"/>
      <c r="G216" s="931"/>
      <c r="H216" s="684"/>
      <c r="I216" s="932"/>
      <c r="J216" s="932"/>
      <c r="K216" s="932"/>
      <c r="L216" s="684"/>
      <c r="M216" s="683"/>
      <c r="N216" s="683"/>
    </row>
    <row r="217" spans="1:14" ht="15">
      <c r="A217" s="682"/>
      <c r="B217" s="683"/>
      <c r="C217" s="931"/>
      <c r="D217" s="931"/>
      <c r="E217" s="931"/>
      <c r="F217" s="931"/>
      <c r="G217" s="931"/>
      <c r="H217" s="684"/>
      <c r="I217" s="932"/>
      <c r="J217" s="932"/>
      <c r="K217" s="932"/>
      <c r="L217" s="684"/>
      <c r="M217" s="683"/>
      <c r="N217" s="683"/>
    </row>
    <row r="218" spans="1:14" ht="15">
      <c r="A218" s="682"/>
      <c r="B218" s="683"/>
      <c r="C218" s="931"/>
      <c r="D218" s="931"/>
      <c r="E218" s="931"/>
      <c r="F218" s="931"/>
      <c r="G218" s="931"/>
      <c r="H218" s="684"/>
      <c r="I218" s="932"/>
      <c r="J218" s="932"/>
      <c r="K218" s="932"/>
      <c r="L218" s="684"/>
      <c r="M218" s="683"/>
      <c r="N218" s="683"/>
    </row>
    <row r="219" spans="1:14" ht="15">
      <c r="A219" s="682"/>
      <c r="B219" s="683"/>
      <c r="C219" s="931"/>
      <c r="D219" s="931"/>
      <c r="E219" s="931"/>
      <c r="F219" s="931"/>
      <c r="G219" s="931"/>
      <c r="H219" s="684"/>
      <c r="I219" s="932"/>
      <c r="J219" s="932"/>
      <c r="K219" s="932"/>
      <c r="L219" s="684"/>
      <c r="M219" s="683"/>
      <c r="N219" s="683"/>
    </row>
    <row r="220" spans="1:14" ht="15">
      <c r="A220" s="682"/>
      <c r="B220" s="683"/>
      <c r="C220" s="931"/>
      <c r="D220" s="931"/>
      <c r="E220" s="931"/>
      <c r="F220" s="931"/>
      <c r="G220" s="931"/>
      <c r="H220" s="684"/>
      <c r="I220" s="932"/>
      <c r="J220" s="932"/>
      <c r="K220" s="932"/>
      <c r="L220" s="684"/>
      <c r="M220" s="683"/>
      <c r="N220" s="683"/>
    </row>
    <row r="221" spans="1:14" ht="15">
      <c r="A221" s="682"/>
      <c r="B221" s="683"/>
      <c r="C221" s="931"/>
      <c r="D221" s="931"/>
      <c r="E221" s="931"/>
      <c r="F221" s="931"/>
      <c r="G221" s="931"/>
      <c r="H221" s="684"/>
      <c r="I221" s="932"/>
      <c r="J221" s="932"/>
      <c r="K221" s="932"/>
      <c r="L221" s="684"/>
      <c r="M221" s="683"/>
      <c r="N221" s="683"/>
    </row>
    <row r="222" spans="1:14" ht="15">
      <c r="A222" s="682"/>
      <c r="B222" s="683"/>
      <c r="C222" s="931"/>
      <c r="D222" s="931"/>
      <c r="E222" s="931"/>
      <c r="F222" s="931"/>
      <c r="G222" s="931"/>
      <c r="H222" s="684"/>
      <c r="I222" s="932"/>
      <c r="J222" s="932"/>
      <c r="K222" s="932"/>
      <c r="L222" s="684"/>
      <c r="M222" s="683"/>
      <c r="N222" s="683"/>
    </row>
    <row r="223" spans="1:14" ht="15">
      <c r="A223" s="682"/>
      <c r="B223" s="683"/>
      <c r="C223" s="931"/>
      <c r="D223" s="931"/>
      <c r="E223" s="931"/>
      <c r="F223" s="931"/>
      <c r="G223" s="931"/>
      <c r="H223" s="684"/>
      <c r="I223" s="932"/>
      <c r="J223" s="932"/>
      <c r="K223" s="932"/>
      <c r="L223" s="684"/>
      <c r="M223" s="683"/>
      <c r="N223" s="683"/>
    </row>
    <row r="224" spans="1:14" ht="15">
      <c r="A224" s="682"/>
      <c r="B224" s="683"/>
      <c r="C224" s="931"/>
      <c r="D224" s="931"/>
      <c r="E224" s="931"/>
      <c r="F224" s="931"/>
      <c r="G224" s="931"/>
      <c r="H224" s="684"/>
      <c r="I224" s="932"/>
      <c r="J224" s="932"/>
      <c r="K224" s="932"/>
      <c r="L224" s="684"/>
      <c r="M224" s="683"/>
      <c r="N224" s="683"/>
    </row>
    <row r="225" spans="1:14" ht="15">
      <c r="A225" s="682"/>
      <c r="B225" s="683"/>
      <c r="C225" s="931"/>
      <c r="D225" s="931"/>
      <c r="E225" s="931"/>
      <c r="F225" s="931"/>
      <c r="G225" s="931"/>
      <c r="H225" s="684"/>
      <c r="I225" s="932"/>
      <c r="J225" s="932"/>
      <c r="K225" s="932"/>
      <c r="L225" s="684"/>
      <c r="M225" s="683"/>
      <c r="N225" s="683"/>
    </row>
    <row r="226" spans="1:14" ht="15">
      <c r="A226" s="682"/>
      <c r="B226" s="683"/>
      <c r="C226" s="931"/>
      <c r="D226" s="931"/>
      <c r="E226" s="931"/>
      <c r="F226" s="931"/>
      <c r="G226" s="931"/>
      <c r="H226" s="684"/>
      <c r="I226" s="932"/>
      <c r="J226" s="932"/>
      <c r="K226" s="932"/>
      <c r="L226" s="684"/>
      <c r="M226" s="683"/>
      <c r="N226" s="683"/>
    </row>
    <row r="227" spans="1:14" ht="15">
      <c r="A227" s="682"/>
      <c r="B227" s="683"/>
      <c r="C227" s="931"/>
      <c r="D227" s="931"/>
      <c r="E227" s="931"/>
      <c r="F227" s="931"/>
      <c r="G227" s="931"/>
      <c r="H227" s="684"/>
      <c r="I227" s="932"/>
      <c r="J227" s="932"/>
      <c r="K227" s="932"/>
      <c r="L227" s="684"/>
      <c r="M227" s="683"/>
      <c r="N227" s="683"/>
    </row>
    <row r="228" spans="1:14" ht="15">
      <c r="A228" s="682"/>
      <c r="B228" s="683"/>
      <c r="C228" s="931"/>
      <c r="D228" s="931"/>
      <c r="E228" s="931"/>
      <c r="F228" s="931"/>
      <c r="G228" s="931"/>
      <c r="H228" s="684"/>
      <c r="I228" s="932"/>
      <c r="J228" s="932"/>
      <c r="K228" s="932"/>
      <c r="L228" s="684"/>
      <c r="M228" s="683"/>
      <c r="N228" s="683"/>
    </row>
    <row r="229" spans="1:14" ht="15">
      <c r="A229" s="682"/>
      <c r="B229" s="683"/>
      <c r="C229" s="931"/>
      <c r="D229" s="931"/>
      <c r="E229" s="931"/>
      <c r="F229" s="931"/>
      <c r="G229" s="931"/>
      <c r="H229" s="684"/>
      <c r="I229" s="932"/>
      <c r="J229" s="932"/>
      <c r="K229" s="932"/>
      <c r="L229" s="684"/>
      <c r="M229" s="683"/>
      <c r="N229" s="683"/>
    </row>
    <row r="230" spans="1:14" ht="15">
      <c r="A230" s="682"/>
      <c r="B230" s="683"/>
      <c r="C230" s="931"/>
      <c r="D230" s="931"/>
      <c r="E230" s="931"/>
      <c r="F230" s="931"/>
      <c r="G230" s="931"/>
      <c r="H230" s="684"/>
      <c r="I230" s="932"/>
      <c r="J230" s="932"/>
      <c r="K230" s="932"/>
      <c r="L230" s="684"/>
      <c r="M230" s="683"/>
      <c r="N230" s="683"/>
    </row>
    <row r="231" spans="1:14" ht="15">
      <c r="A231" s="682"/>
      <c r="B231" s="683"/>
      <c r="C231" s="931"/>
      <c r="D231" s="931"/>
      <c r="E231" s="931"/>
      <c r="F231" s="931"/>
      <c r="G231" s="931"/>
      <c r="H231" s="684"/>
      <c r="I231" s="932"/>
      <c r="J231" s="932"/>
      <c r="K231" s="932"/>
      <c r="L231" s="684"/>
      <c r="M231" s="683"/>
      <c r="N231" s="683"/>
    </row>
    <row r="232" spans="1:14" ht="15">
      <c r="A232" s="682"/>
      <c r="B232" s="683"/>
      <c r="C232" s="931"/>
      <c r="D232" s="931"/>
      <c r="E232" s="931"/>
      <c r="F232" s="931"/>
      <c r="G232" s="931"/>
      <c r="H232" s="684"/>
      <c r="I232" s="932"/>
      <c r="J232" s="932"/>
      <c r="K232" s="932"/>
      <c r="L232" s="684"/>
      <c r="M232" s="683"/>
      <c r="N232" s="683"/>
    </row>
    <row r="233" spans="1:14" ht="15">
      <c r="A233" s="682"/>
      <c r="B233" s="683"/>
      <c r="C233" s="931"/>
      <c r="D233" s="931"/>
      <c r="E233" s="931"/>
      <c r="F233" s="931"/>
      <c r="G233" s="931"/>
      <c r="H233" s="684"/>
      <c r="I233" s="932"/>
      <c r="J233" s="932"/>
      <c r="K233" s="932"/>
      <c r="L233" s="684"/>
      <c r="M233" s="683"/>
      <c r="N233" s="683"/>
    </row>
    <row r="234" spans="1:14" ht="15">
      <c r="A234" s="682"/>
      <c r="B234" s="683"/>
      <c r="C234" s="931"/>
      <c r="D234" s="931"/>
      <c r="E234" s="931"/>
      <c r="F234" s="931"/>
      <c r="G234" s="931"/>
      <c r="H234" s="684"/>
      <c r="I234" s="932"/>
      <c r="J234" s="932"/>
      <c r="K234" s="932"/>
      <c r="L234" s="684"/>
      <c r="M234" s="683"/>
      <c r="N234" s="683"/>
    </row>
    <row r="235" spans="1:14" ht="15">
      <c r="A235" s="682"/>
      <c r="B235" s="683"/>
      <c r="C235" s="931"/>
      <c r="D235" s="931"/>
      <c r="E235" s="931"/>
      <c r="F235" s="931"/>
      <c r="G235" s="931"/>
      <c r="H235" s="684"/>
      <c r="I235" s="932"/>
      <c r="J235" s="932"/>
      <c r="K235" s="932"/>
      <c r="L235" s="684"/>
      <c r="M235" s="683"/>
      <c r="N235" s="683"/>
    </row>
    <row r="236" spans="1:14" ht="15">
      <c r="A236" s="682"/>
      <c r="B236" s="683"/>
      <c r="C236" s="931"/>
      <c r="D236" s="931"/>
      <c r="E236" s="931"/>
      <c r="F236" s="931"/>
      <c r="G236" s="931"/>
      <c r="H236" s="684"/>
      <c r="I236" s="932"/>
      <c r="J236" s="932"/>
      <c r="K236" s="932"/>
      <c r="L236" s="684"/>
      <c r="M236" s="683"/>
      <c r="N236" s="683"/>
    </row>
    <row r="237" spans="1:14" ht="15">
      <c r="A237" s="682"/>
      <c r="B237" s="683"/>
      <c r="C237" s="931"/>
      <c r="D237" s="931"/>
      <c r="E237" s="931"/>
      <c r="F237" s="931"/>
      <c r="G237" s="931"/>
      <c r="H237" s="684"/>
      <c r="I237" s="932"/>
      <c r="J237" s="932"/>
      <c r="K237" s="932"/>
      <c r="L237" s="684"/>
      <c r="M237" s="683"/>
      <c r="N237" s="683"/>
    </row>
    <row r="238" spans="1:14" ht="15">
      <c r="A238" s="682"/>
      <c r="B238" s="683"/>
      <c r="C238" s="931"/>
      <c r="D238" s="931"/>
      <c r="E238" s="931"/>
      <c r="F238" s="931"/>
      <c r="G238" s="931"/>
      <c r="H238" s="684"/>
      <c r="I238" s="932"/>
      <c r="J238" s="932"/>
      <c r="K238" s="932"/>
      <c r="L238" s="684"/>
      <c r="M238" s="683"/>
      <c r="N238" s="683"/>
    </row>
    <row r="239" spans="1:14" ht="15">
      <c r="A239" s="682"/>
      <c r="B239" s="683"/>
      <c r="C239" s="931"/>
      <c r="D239" s="931"/>
      <c r="E239" s="931"/>
      <c r="F239" s="931"/>
      <c r="G239" s="931"/>
      <c r="H239" s="684"/>
      <c r="I239" s="932"/>
      <c r="J239" s="932"/>
      <c r="K239" s="932"/>
      <c r="L239" s="684"/>
      <c r="M239" s="683"/>
      <c r="N239" s="683"/>
    </row>
    <row r="240" spans="1:14" ht="15">
      <c r="A240" s="682"/>
      <c r="B240" s="683"/>
      <c r="C240" s="931"/>
      <c r="D240" s="931"/>
      <c r="E240" s="931"/>
      <c r="F240" s="931"/>
      <c r="G240" s="931"/>
      <c r="H240" s="684"/>
      <c r="I240" s="932"/>
      <c r="J240" s="932"/>
      <c r="K240" s="932"/>
      <c r="L240" s="684"/>
      <c r="M240" s="683"/>
      <c r="N240" s="683"/>
    </row>
    <row r="241" spans="1:14" ht="15">
      <c r="A241" s="682"/>
      <c r="B241" s="683"/>
      <c r="C241" s="931"/>
      <c r="D241" s="931"/>
      <c r="E241" s="931"/>
      <c r="F241" s="931"/>
      <c r="G241" s="931"/>
      <c r="H241" s="684"/>
      <c r="I241" s="932"/>
      <c r="J241" s="932"/>
      <c r="K241" s="932"/>
      <c r="L241" s="684"/>
      <c r="M241" s="683"/>
      <c r="N241" s="683"/>
    </row>
    <row r="242" spans="1:14" ht="15">
      <c r="A242" s="682"/>
      <c r="B242" s="683"/>
      <c r="C242" s="931"/>
      <c r="D242" s="931"/>
      <c r="E242" s="931"/>
      <c r="F242" s="931"/>
      <c r="G242" s="931"/>
      <c r="H242" s="684"/>
      <c r="I242" s="932"/>
      <c r="J242" s="932"/>
      <c r="K242" s="932"/>
      <c r="L242" s="684"/>
      <c r="M242" s="683"/>
      <c r="N242" s="683"/>
    </row>
    <row r="243" spans="1:14" ht="15">
      <c r="A243" s="682"/>
      <c r="B243" s="683"/>
      <c r="C243" s="931"/>
      <c r="D243" s="931"/>
      <c r="E243" s="931"/>
      <c r="F243" s="931"/>
      <c r="G243" s="931"/>
      <c r="H243" s="684"/>
      <c r="I243" s="932"/>
      <c r="J243" s="932"/>
      <c r="K243" s="932"/>
      <c r="L243" s="684"/>
      <c r="M243" s="683"/>
      <c r="N243" s="683"/>
    </row>
    <row r="244" spans="1:14" ht="15">
      <c r="A244" s="682"/>
      <c r="B244" s="683"/>
      <c r="C244" s="931"/>
      <c r="D244" s="931"/>
      <c r="E244" s="931"/>
      <c r="F244" s="931"/>
      <c r="G244" s="931"/>
      <c r="H244" s="684"/>
      <c r="I244" s="932"/>
      <c r="J244" s="932"/>
      <c r="K244" s="932"/>
      <c r="L244" s="684"/>
      <c r="M244" s="683"/>
      <c r="N244" s="683"/>
    </row>
    <row r="245" spans="1:14" ht="15">
      <c r="A245" s="682"/>
      <c r="B245" s="683"/>
      <c r="C245" s="931"/>
      <c r="D245" s="931"/>
      <c r="E245" s="931"/>
      <c r="F245" s="931"/>
      <c r="G245" s="931"/>
      <c r="H245" s="684"/>
      <c r="I245" s="932"/>
      <c r="J245" s="932"/>
      <c r="K245" s="932"/>
      <c r="L245" s="684"/>
      <c r="M245" s="683"/>
      <c r="N245" s="683"/>
    </row>
    <row r="246" spans="1:14" ht="15">
      <c r="A246" s="682"/>
      <c r="B246" s="683"/>
      <c r="C246" s="931"/>
      <c r="D246" s="931"/>
      <c r="E246" s="931"/>
      <c r="F246" s="931"/>
      <c r="G246" s="931"/>
      <c r="H246" s="684"/>
      <c r="I246" s="932"/>
      <c r="J246" s="932"/>
      <c r="K246" s="932"/>
      <c r="L246" s="684"/>
      <c r="M246" s="683"/>
      <c r="N246" s="683"/>
    </row>
    <row r="247" spans="1:14" ht="15">
      <c r="A247" s="682"/>
      <c r="B247" s="683"/>
      <c r="C247" s="931"/>
      <c r="D247" s="931"/>
      <c r="E247" s="931"/>
      <c r="F247" s="931"/>
      <c r="G247" s="931"/>
      <c r="H247" s="684"/>
      <c r="I247" s="932"/>
      <c r="J247" s="932"/>
      <c r="K247" s="932"/>
      <c r="L247" s="684"/>
      <c r="M247" s="683"/>
      <c r="N247" s="683"/>
    </row>
    <row r="248" spans="1:14" ht="15">
      <c r="A248" s="682"/>
      <c r="B248" s="683"/>
      <c r="C248" s="931"/>
      <c r="D248" s="931"/>
      <c r="E248" s="931"/>
      <c r="F248" s="931"/>
      <c r="G248" s="931"/>
      <c r="H248" s="684"/>
      <c r="I248" s="932"/>
      <c r="J248" s="932"/>
      <c r="K248" s="932"/>
      <c r="L248" s="684"/>
      <c r="M248" s="683"/>
      <c r="N248" s="683"/>
    </row>
    <row r="249" spans="1:14" ht="15">
      <c r="A249" s="682"/>
      <c r="B249" s="683"/>
      <c r="C249" s="931"/>
      <c r="D249" s="931"/>
      <c r="E249" s="931"/>
      <c r="F249" s="931"/>
      <c r="G249" s="931"/>
      <c r="H249" s="684"/>
      <c r="I249" s="932"/>
      <c r="J249" s="932"/>
      <c r="K249" s="932"/>
      <c r="L249" s="684"/>
      <c r="M249" s="683"/>
      <c r="N249" s="683"/>
    </row>
    <row r="250" spans="1:14" ht="15">
      <c r="A250" s="682"/>
      <c r="B250" s="683"/>
      <c r="C250" s="931"/>
      <c r="D250" s="931"/>
      <c r="E250" s="931"/>
      <c r="F250" s="931"/>
      <c r="G250" s="931"/>
      <c r="H250" s="684"/>
      <c r="I250" s="932"/>
      <c r="J250" s="932"/>
      <c r="K250" s="932"/>
      <c r="L250" s="684"/>
      <c r="M250" s="683"/>
      <c r="N250" s="683"/>
    </row>
    <row r="251" spans="1:14" ht="15">
      <c r="A251" s="682"/>
      <c r="B251" s="683"/>
      <c r="C251" s="931"/>
      <c r="D251" s="931"/>
      <c r="E251" s="931"/>
      <c r="F251" s="931"/>
      <c r="G251" s="931"/>
      <c r="H251" s="684"/>
      <c r="I251" s="932"/>
      <c r="J251" s="932"/>
      <c r="K251" s="932"/>
      <c r="L251" s="684"/>
      <c r="M251" s="683"/>
      <c r="N251" s="683"/>
    </row>
    <row r="252" spans="1:14" ht="15">
      <c r="A252" s="682"/>
      <c r="B252" s="683"/>
      <c r="C252" s="931"/>
      <c r="D252" s="931"/>
      <c r="E252" s="931"/>
      <c r="F252" s="931"/>
      <c r="G252" s="931"/>
      <c r="H252" s="684"/>
      <c r="I252" s="932"/>
      <c r="J252" s="932"/>
      <c r="K252" s="932"/>
      <c r="L252" s="684"/>
      <c r="M252" s="683"/>
      <c r="N252" s="683"/>
    </row>
    <row r="253" spans="1:14" ht="15">
      <c r="A253" s="682"/>
      <c r="B253" s="683"/>
      <c r="C253" s="931"/>
      <c r="D253" s="931"/>
      <c r="E253" s="931"/>
      <c r="F253" s="931"/>
      <c r="G253" s="931"/>
      <c r="H253" s="684"/>
      <c r="I253" s="932"/>
      <c r="J253" s="932"/>
      <c r="K253" s="932"/>
      <c r="L253" s="684"/>
      <c r="M253" s="683"/>
      <c r="N253" s="683"/>
    </row>
    <row r="254" spans="1:14" ht="15">
      <c r="A254" s="682"/>
      <c r="B254" s="683"/>
      <c r="C254" s="931"/>
      <c r="D254" s="931"/>
      <c r="E254" s="931"/>
      <c r="F254" s="931"/>
      <c r="G254" s="931"/>
      <c r="H254" s="684"/>
      <c r="I254" s="932"/>
      <c r="J254" s="932"/>
      <c r="K254" s="932"/>
      <c r="L254" s="684"/>
      <c r="M254" s="683"/>
      <c r="N254" s="683"/>
    </row>
    <row r="255" spans="1:14" ht="15">
      <c r="A255" s="682"/>
      <c r="B255" s="683"/>
      <c r="C255" s="931"/>
      <c r="D255" s="931"/>
      <c r="E255" s="931"/>
      <c r="F255" s="931"/>
      <c r="G255" s="931"/>
      <c r="H255" s="684"/>
      <c r="I255" s="932"/>
      <c r="J255" s="932"/>
      <c r="K255" s="932"/>
      <c r="L255" s="684"/>
      <c r="M255" s="683"/>
      <c r="N255" s="683"/>
    </row>
    <row r="256" spans="1:14" ht="15">
      <c r="A256" s="682"/>
      <c r="B256" s="683"/>
      <c r="C256" s="931"/>
      <c r="D256" s="931"/>
      <c r="E256" s="931"/>
      <c r="F256" s="931"/>
      <c r="G256" s="931"/>
      <c r="H256" s="684"/>
      <c r="I256" s="932"/>
      <c r="J256" s="932"/>
      <c r="K256" s="932"/>
      <c r="L256" s="684"/>
      <c r="M256" s="683"/>
      <c r="N256" s="683"/>
    </row>
    <row r="257" spans="1:14" ht="15">
      <c r="A257" s="682"/>
      <c r="B257" s="683"/>
      <c r="C257" s="931"/>
      <c r="D257" s="931"/>
      <c r="E257" s="931"/>
      <c r="F257" s="931"/>
      <c r="G257" s="931"/>
      <c r="H257" s="684"/>
      <c r="I257" s="932"/>
      <c r="J257" s="932"/>
      <c r="K257" s="932"/>
      <c r="L257" s="684"/>
      <c r="M257" s="683"/>
      <c r="N257" s="683"/>
    </row>
    <row r="258" spans="1:14" ht="15">
      <c r="A258" s="682"/>
      <c r="B258" s="683"/>
      <c r="C258" s="931"/>
      <c r="D258" s="931"/>
      <c r="E258" s="931"/>
      <c r="F258" s="931"/>
      <c r="G258" s="931"/>
      <c r="H258" s="684"/>
      <c r="I258" s="932"/>
      <c r="J258" s="932"/>
      <c r="K258" s="932"/>
      <c r="L258" s="684"/>
      <c r="M258" s="683"/>
      <c r="N258" s="683"/>
    </row>
    <row r="259" spans="1:14" ht="15">
      <c r="A259" s="682"/>
      <c r="B259" s="683"/>
      <c r="C259" s="931"/>
      <c r="D259" s="931"/>
      <c r="E259" s="931"/>
      <c r="F259" s="931"/>
      <c r="G259" s="931"/>
      <c r="H259" s="684"/>
      <c r="I259" s="932"/>
      <c r="J259" s="932"/>
      <c r="K259" s="932"/>
      <c r="L259" s="684"/>
      <c r="M259" s="683"/>
      <c r="N259" s="683"/>
    </row>
    <row r="260" spans="1:14" ht="15">
      <c r="A260" s="682"/>
      <c r="B260" s="683"/>
      <c r="C260" s="931"/>
      <c r="D260" s="931"/>
      <c r="E260" s="931"/>
      <c r="F260" s="931"/>
      <c r="G260" s="931"/>
      <c r="H260" s="684"/>
      <c r="I260" s="932"/>
      <c r="J260" s="932"/>
      <c r="K260" s="932"/>
      <c r="L260" s="684"/>
      <c r="M260" s="683"/>
      <c r="N260" s="683"/>
    </row>
    <row r="261" spans="1:14" ht="15">
      <c r="A261" s="682"/>
      <c r="B261" s="683"/>
      <c r="C261" s="931"/>
      <c r="D261" s="931"/>
      <c r="E261" s="931"/>
      <c r="F261" s="931"/>
      <c r="G261" s="931"/>
      <c r="H261" s="684"/>
      <c r="I261" s="932"/>
      <c r="J261" s="932"/>
      <c r="K261" s="932"/>
      <c r="L261" s="684"/>
      <c r="M261" s="683"/>
      <c r="N261" s="683"/>
    </row>
    <row r="262" spans="1:14" ht="15">
      <c r="A262" s="682"/>
      <c r="B262" s="683"/>
      <c r="C262" s="931"/>
      <c r="D262" s="931"/>
      <c r="E262" s="931"/>
      <c r="F262" s="931"/>
      <c r="G262" s="931"/>
      <c r="H262" s="684"/>
      <c r="I262" s="932"/>
      <c r="J262" s="932"/>
      <c r="K262" s="932"/>
      <c r="L262" s="684"/>
      <c r="M262" s="683"/>
      <c r="N262" s="683"/>
    </row>
    <row r="263" spans="1:14" ht="15">
      <c r="A263" s="682"/>
      <c r="B263" s="683"/>
      <c r="C263" s="931"/>
      <c r="D263" s="931"/>
      <c r="E263" s="931"/>
      <c r="F263" s="931"/>
      <c r="G263" s="931"/>
      <c r="H263" s="684"/>
      <c r="I263" s="932"/>
      <c r="J263" s="932"/>
      <c r="K263" s="932"/>
      <c r="L263" s="684"/>
      <c r="M263" s="683"/>
      <c r="N263" s="683"/>
    </row>
    <row r="264" spans="1:14" ht="15">
      <c r="A264" s="682"/>
      <c r="B264" s="683"/>
      <c r="C264" s="931"/>
      <c r="D264" s="931"/>
      <c r="E264" s="931"/>
      <c r="F264" s="931"/>
      <c r="G264" s="931"/>
      <c r="H264" s="684"/>
      <c r="I264" s="932"/>
      <c r="J264" s="932"/>
      <c r="K264" s="932"/>
      <c r="L264" s="684"/>
      <c r="M264" s="683"/>
      <c r="N264" s="683"/>
    </row>
    <row r="265" spans="1:14" ht="15">
      <c r="A265" s="682"/>
      <c r="B265" s="683"/>
      <c r="C265" s="931"/>
      <c r="D265" s="931"/>
      <c r="E265" s="931"/>
      <c r="F265" s="931"/>
      <c r="G265" s="931"/>
      <c r="H265" s="684"/>
      <c r="I265" s="932"/>
      <c r="J265" s="932"/>
      <c r="K265" s="932"/>
      <c r="L265" s="684"/>
      <c r="M265" s="683"/>
      <c r="N265" s="683"/>
    </row>
    <row r="266" spans="1:14" ht="15">
      <c r="A266" s="682"/>
      <c r="B266" s="683"/>
      <c r="C266" s="931"/>
      <c r="D266" s="931"/>
      <c r="E266" s="931"/>
      <c r="F266" s="931"/>
      <c r="G266" s="931"/>
      <c r="H266" s="684"/>
      <c r="I266" s="932"/>
      <c r="J266" s="932"/>
      <c r="K266" s="932"/>
      <c r="L266" s="684"/>
      <c r="M266" s="683"/>
      <c r="N266" s="683"/>
    </row>
    <row r="267" spans="1:14" ht="15">
      <c r="A267" s="682"/>
      <c r="B267" s="683"/>
      <c r="C267" s="931"/>
      <c r="D267" s="931"/>
      <c r="E267" s="931"/>
      <c r="F267" s="931"/>
      <c r="G267" s="931"/>
      <c r="H267" s="684"/>
      <c r="I267" s="932"/>
      <c r="J267" s="932"/>
      <c r="K267" s="932"/>
      <c r="L267" s="684"/>
      <c r="M267" s="683"/>
      <c r="N267" s="683"/>
    </row>
    <row r="268" spans="1:14" ht="15">
      <c r="A268" s="682"/>
      <c r="B268" s="683"/>
      <c r="C268" s="931"/>
      <c r="D268" s="931"/>
      <c r="E268" s="931"/>
      <c r="F268" s="931"/>
      <c r="G268" s="931"/>
      <c r="H268" s="684"/>
      <c r="I268" s="932"/>
      <c r="J268" s="932"/>
      <c r="K268" s="932"/>
      <c r="L268" s="684"/>
      <c r="M268" s="683"/>
      <c r="N268" s="683"/>
    </row>
    <row r="269" spans="1:14" ht="15">
      <c r="A269" s="682"/>
      <c r="B269" s="683"/>
      <c r="C269" s="931"/>
      <c r="D269" s="931"/>
      <c r="E269" s="931"/>
      <c r="F269" s="931"/>
      <c r="G269" s="931"/>
      <c r="H269" s="684"/>
      <c r="I269" s="932"/>
      <c r="J269" s="932"/>
      <c r="K269" s="932"/>
      <c r="L269" s="684"/>
      <c r="M269" s="683"/>
      <c r="N269" s="683"/>
    </row>
    <row r="270" spans="1:14" ht="15">
      <c r="A270" s="682"/>
      <c r="B270" s="683"/>
      <c r="C270" s="931"/>
      <c r="D270" s="931"/>
      <c r="E270" s="931"/>
      <c r="F270" s="931"/>
      <c r="G270" s="931"/>
      <c r="H270" s="684"/>
      <c r="I270" s="932"/>
      <c r="J270" s="932"/>
      <c r="K270" s="932"/>
      <c r="L270" s="684"/>
      <c r="M270" s="683"/>
      <c r="N270" s="683"/>
    </row>
    <row r="271" spans="1:14" ht="15">
      <c r="A271" s="682"/>
      <c r="B271" s="683"/>
      <c r="C271" s="931"/>
      <c r="D271" s="931"/>
      <c r="E271" s="931"/>
      <c r="F271" s="931"/>
      <c r="G271" s="931"/>
      <c r="H271" s="684"/>
      <c r="I271" s="932"/>
      <c r="J271" s="932"/>
      <c r="K271" s="932"/>
      <c r="L271" s="684"/>
      <c r="M271" s="683"/>
      <c r="N271" s="683"/>
    </row>
    <row r="272" spans="1:14" ht="15">
      <c r="A272" s="682"/>
      <c r="B272" s="683"/>
      <c r="C272" s="931"/>
      <c r="D272" s="931"/>
      <c r="E272" s="931"/>
      <c r="F272" s="931"/>
      <c r="G272" s="931"/>
      <c r="H272" s="684"/>
      <c r="I272" s="932"/>
      <c r="J272" s="932"/>
      <c r="K272" s="932"/>
      <c r="L272" s="684"/>
      <c r="M272" s="683"/>
      <c r="N272" s="683"/>
    </row>
    <row r="273" spans="1:14" ht="15">
      <c r="A273" s="682"/>
      <c r="B273" s="683"/>
      <c r="C273" s="931"/>
      <c r="D273" s="931"/>
      <c r="E273" s="931"/>
      <c r="F273" s="931"/>
      <c r="G273" s="931"/>
      <c r="H273" s="684"/>
      <c r="I273" s="932"/>
      <c r="J273" s="932"/>
      <c r="K273" s="932"/>
      <c r="L273" s="684"/>
      <c r="M273" s="683"/>
      <c r="N273" s="683"/>
    </row>
    <row r="274" spans="1:14" ht="15">
      <c r="A274" s="682"/>
      <c r="B274" s="683"/>
      <c r="C274" s="931"/>
      <c r="D274" s="931"/>
      <c r="E274" s="931"/>
      <c r="F274" s="931"/>
      <c r="G274" s="931"/>
      <c r="H274" s="684"/>
      <c r="I274" s="932"/>
      <c r="J274" s="932"/>
      <c r="K274" s="932"/>
      <c r="L274" s="684"/>
      <c r="M274" s="683"/>
      <c r="N274" s="683"/>
    </row>
    <row r="275" spans="1:14" ht="15">
      <c r="A275" s="682"/>
      <c r="B275" s="683"/>
      <c r="C275" s="931"/>
      <c r="D275" s="931"/>
      <c r="E275" s="931"/>
      <c r="F275" s="931"/>
      <c r="G275" s="931"/>
      <c r="H275" s="684"/>
      <c r="I275" s="932"/>
      <c r="J275" s="932"/>
      <c r="K275" s="932"/>
      <c r="L275" s="684"/>
      <c r="M275" s="683"/>
      <c r="N275" s="683"/>
    </row>
    <row r="276" spans="1:14" ht="15">
      <c r="A276" s="682"/>
      <c r="B276" s="683"/>
      <c r="C276" s="931"/>
      <c r="D276" s="931"/>
      <c r="E276" s="931"/>
      <c r="F276" s="931"/>
      <c r="G276" s="931"/>
      <c r="H276" s="684"/>
      <c r="I276" s="932"/>
      <c r="J276" s="932"/>
      <c r="K276" s="932"/>
      <c r="L276" s="684"/>
      <c r="M276" s="683"/>
      <c r="N276" s="683"/>
    </row>
    <row r="277" spans="1:14" ht="15">
      <c r="A277" s="682"/>
      <c r="B277" s="683"/>
      <c r="C277" s="931"/>
      <c r="D277" s="931"/>
      <c r="E277" s="931"/>
      <c r="F277" s="931"/>
      <c r="G277" s="931"/>
      <c r="H277" s="684"/>
      <c r="I277" s="932"/>
      <c r="J277" s="932"/>
      <c r="K277" s="932"/>
      <c r="L277" s="684"/>
      <c r="M277" s="683"/>
      <c r="N277" s="683"/>
    </row>
    <row r="278" spans="1:14" ht="15">
      <c r="A278" s="682"/>
      <c r="B278" s="683"/>
      <c r="C278" s="931"/>
      <c r="D278" s="931"/>
      <c r="E278" s="931"/>
      <c r="F278" s="931"/>
      <c r="G278" s="931"/>
      <c r="H278" s="684"/>
      <c r="I278" s="932"/>
      <c r="J278" s="932"/>
      <c r="K278" s="932"/>
      <c r="L278" s="684"/>
      <c r="M278" s="683"/>
      <c r="N278" s="683"/>
    </row>
    <row r="279" spans="1:14" ht="15">
      <c r="A279" s="682"/>
      <c r="B279" s="683"/>
      <c r="C279" s="931"/>
      <c r="D279" s="931"/>
      <c r="E279" s="931"/>
      <c r="F279" s="931"/>
      <c r="G279" s="931"/>
      <c r="H279" s="684"/>
      <c r="I279" s="932"/>
      <c r="J279" s="932"/>
      <c r="K279" s="932"/>
      <c r="L279" s="684"/>
      <c r="M279" s="683"/>
      <c r="N279" s="683"/>
    </row>
    <row r="280" spans="1:14" ht="15">
      <c r="A280" s="682"/>
      <c r="B280" s="683"/>
      <c r="C280" s="931"/>
      <c r="D280" s="931"/>
      <c r="E280" s="931"/>
      <c r="F280" s="931"/>
      <c r="G280" s="931"/>
      <c r="H280" s="684"/>
      <c r="I280" s="932"/>
      <c r="J280" s="932"/>
      <c r="K280" s="932"/>
      <c r="L280" s="684"/>
      <c r="M280" s="683"/>
      <c r="N280" s="683"/>
    </row>
    <row r="281" spans="1:14" ht="15">
      <c r="A281" s="682"/>
      <c r="B281" s="683"/>
      <c r="C281" s="931"/>
      <c r="D281" s="931"/>
      <c r="E281" s="931"/>
      <c r="F281" s="931"/>
      <c r="G281" s="931"/>
      <c r="H281" s="684"/>
      <c r="I281" s="932"/>
      <c r="J281" s="932"/>
      <c r="K281" s="932"/>
      <c r="L281" s="684"/>
      <c r="M281" s="683"/>
      <c r="N281" s="683"/>
    </row>
    <row r="282" spans="1:14" ht="15">
      <c r="A282" s="682"/>
      <c r="B282" s="683"/>
      <c r="C282" s="931"/>
      <c r="D282" s="931"/>
      <c r="E282" s="931"/>
      <c r="F282" s="931"/>
      <c r="G282" s="931"/>
      <c r="H282" s="684"/>
      <c r="I282" s="932"/>
      <c r="J282" s="932"/>
      <c r="K282" s="932"/>
      <c r="L282" s="684"/>
      <c r="M282" s="683"/>
      <c r="N282" s="683"/>
    </row>
    <row r="283" spans="1:14" ht="15">
      <c r="A283" s="682"/>
      <c r="B283" s="683"/>
      <c r="C283" s="931"/>
      <c r="D283" s="931"/>
      <c r="E283" s="931"/>
      <c r="F283" s="931"/>
      <c r="G283" s="931"/>
      <c r="H283" s="684"/>
      <c r="I283" s="932"/>
      <c r="J283" s="932"/>
      <c r="K283" s="932"/>
      <c r="L283" s="684"/>
      <c r="M283" s="683"/>
      <c r="N283" s="683"/>
    </row>
    <row r="284" spans="1:14" ht="15">
      <c r="A284" s="682"/>
      <c r="B284" s="683"/>
      <c r="C284" s="931"/>
      <c r="D284" s="931"/>
      <c r="E284" s="931"/>
      <c r="F284" s="931"/>
      <c r="G284" s="931"/>
      <c r="H284" s="684"/>
      <c r="I284" s="932"/>
      <c r="J284" s="932"/>
      <c r="K284" s="932"/>
      <c r="L284" s="684"/>
      <c r="M284" s="683"/>
      <c r="N284" s="683"/>
    </row>
    <row r="285" spans="1:14" ht="15">
      <c r="A285" s="682"/>
      <c r="B285" s="683"/>
      <c r="C285" s="931"/>
      <c r="D285" s="931"/>
      <c r="E285" s="931"/>
      <c r="F285" s="931"/>
      <c r="G285" s="931"/>
      <c r="H285" s="684"/>
      <c r="I285" s="932"/>
      <c r="J285" s="932"/>
      <c r="K285" s="932"/>
      <c r="L285" s="684"/>
      <c r="M285" s="683"/>
      <c r="N285" s="683"/>
    </row>
    <row r="286" spans="1:14" ht="15">
      <c r="A286" s="682"/>
      <c r="B286" s="683"/>
      <c r="C286" s="931"/>
      <c r="D286" s="931"/>
      <c r="E286" s="931"/>
      <c r="F286" s="931"/>
      <c r="G286" s="931"/>
      <c r="H286" s="684"/>
      <c r="I286" s="932"/>
      <c r="J286" s="932"/>
      <c r="K286" s="932"/>
      <c r="L286" s="684"/>
      <c r="M286" s="683"/>
      <c r="N286" s="683"/>
    </row>
    <row r="287" spans="1:14" ht="15">
      <c r="A287" s="682"/>
      <c r="B287" s="683"/>
      <c r="C287" s="931"/>
      <c r="D287" s="931"/>
      <c r="E287" s="931"/>
      <c r="F287" s="931"/>
      <c r="G287" s="931"/>
      <c r="H287" s="684"/>
      <c r="I287" s="932"/>
      <c r="J287" s="932"/>
      <c r="K287" s="932"/>
      <c r="L287" s="684"/>
      <c r="M287" s="683"/>
      <c r="N287" s="683"/>
    </row>
    <row r="288" spans="1:14" ht="15">
      <c r="A288" s="682"/>
      <c r="B288" s="683"/>
      <c r="C288" s="931"/>
      <c r="D288" s="931"/>
      <c r="E288" s="931"/>
      <c r="F288" s="931"/>
      <c r="G288" s="931"/>
      <c r="H288" s="684"/>
      <c r="I288" s="932"/>
      <c r="J288" s="932"/>
      <c r="K288" s="932"/>
      <c r="L288" s="684"/>
      <c r="M288" s="683"/>
      <c r="N288" s="683"/>
    </row>
    <row r="289" spans="1:14" ht="15">
      <c r="A289" s="682"/>
      <c r="B289" s="683"/>
      <c r="C289" s="931"/>
      <c r="D289" s="931"/>
      <c r="E289" s="931"/>
      <c r="F289" s="931"/>
      <c r="G289" s="931"/>
      <c r="H289" s="684"/>
      <c r="I289" s="932"/>
      <c r="J289" s="932"/>
      <c r="K289" s="932"/>
      <c r="L289" s="684"/>
      <c r="M289" s="683"/>
      <c r="N289" s="683"/>
    </row>
    <row r="290" spans="1:14" ht="15">
      <c r="A290" s="682"/>
      <c r="B290" s="683"/>
      <c r="C290" s="931"/>
      <c r="D290" s="931"/>
      <c r="E290" s="931"/>
      <c r="F290" s="931"/>
      <c r="G290" s="931"/>
      <c r="H290" s="684"/>
      <c r="I290" s="932"/>
      <c r="J290" s="932"/>
      <c r="K290" s="932"/>
      <c r="L290" s="684"/>
      <c r="M290" s="683"/>
      <c r="N290" s="683"/>
    </row>
    <row r="291" spans="1:14" ht="15">
      <c r="A291" s="682"/>
      <c r="B291" s="683"/>
      <c r="C291" s="931"/>
      <c r="D291" s="931"/>
      <c r="E291" s="931"/>
      <c r="F291" s="931"/>
      <c r="G291" s="931"/>
      <c r="H291" s="684"/>
      <c r="I291" s="932"/>
      <c r="J291" s="932"/>
      <c r="K291" s="932"/>
      <c r="L291" s="684"/>
      <c r="M291" s="683"/>
      <c r="N291" s="683"/>
    </row>
    <row r="292" spans="1:14" ht="15">
      <c r="A292" s="682"/>
      <c r="B292" s="683"/>
      <c r="C292" s="931"/>
      <c r="D292" s="931"/>
      <c r="E292" s="931"/>
      <c r="F292" s="931"/>
      <c r="G292" s="931"/>
      <c r="H292" s="684"/>
      <c r="I292" s="932"/>
      <c r="J292" s="932"/>
      <c r="K292" s="932"/>
      <c r="L292" s="684"/>
      <c r="M292" s="683"/>
      <c r="N292" s="683"/>
    </row>
    <row r="293" spans="1:14" ht="15">
      <c r="A293" s="682"/>
      <c r="B293" s="683"/>
      <c r="C293" s="931"/>
      <c r="D293" s="931"/>
      <c r="E293" s="931"/>
      <c r="F293" s="931"/>
      <c r="G293" s="931"/>
      <c r="H293" s="684"/>
      <c r="I293" s="932"/>
      <c r="J293" s="932"/>
      <c r="K293" s="932"/>
      <c r="L293" s="684"/>
      <c r="M293" s="683"/>
      <c r="N293" s="683"/>
    </row>
    <row r="294" spans="1:14" ht="15">
      <c r="A294" s="682"/>
      <c r="B294" s="683"/>
      <c r="C294" s="931"/>
      <c r="D294" s="931"/>
      <c r="E294" s="931"/>
      <c r="F294" s="931"/>
      <c r="G294" s="931"/>
      <c r="H294" s="684"/>
      <c r="I294" s="932"/>
      <c r="J294" s="932"/>
      <c r="K294" s="932"/>
      <c r="L294" s="684"/>
      <c r="M294" s="683"/>
      <c r="N294" s="683"/>
    </row>
    <row r="295" spans="1:14" ht="15">
      <c r="A295" s="682"/>
      <c r="B295" s="683"/>
      <c r="C295" s="931"/>
      <c r="D295" s="931"/>
      <c r="E295" s="931"/>
      <c r="F295" s="931"/>
      <c r="G295" s="931"/>
      <c r="H295" s="684"/>
      <c r="I295" s="932"/>
      <c r="J295" s="932"/>
      <c r="K295" s="932"/>
      <c r="L295" s="684"/>
      <c r="M295" s="683"/>
      <c r="N295" s="683"/>
    </row>
    <row r="296" spans="1:14" ht="15">
      <c r="A296" s="682"/>
      <c r="B296" s="683"/>
      <c r="C296" s="931"/>
      <c r="D296" s="931"/>
      <c r="E296" s="931"/>
      <c r="F296" s="931"/>
      <c r="G296" s="931"/>
      <c r="H296" s="684"/>
      <c r="I296" s="932"/>
      <c r="J296" s="932"/>
      <c r="K296" s="932"/>
      <c r="L296" s="684"/>
      <c r="M296" s="683"/>
      <c r="N296" s="683"/>
    </row>
    <row r="297" spans="1:14" ht="15">
      <c r="A297" s="682"/>
      <c r="B297" s="683"/>
      <c r="C297" s="931"/>
      <c r="D297" s="931"/>
      <c r="E297" s="931"/>
      <c r="F297" s="931"/>
      <c r="G297" s="931"/>
      <c r="H297" s="684"/>
      <c r="I297" s="932"/>
      <c r="J297" s="932"/>
      <c r="K297" s="932"/>
      <c r="L297" s="684"/>
      <c r="M297" s="683"/>
      <c r="N297" s="683"/>
    </row>
    <row r="298" spans="1:14" ht="15">
      <c r="A298" s="682"/>
      <c r="B298" s="683"/>
      <c r="C298" s="931"/>
      <c r="D298" s="931"/>
      <c r="E298" s="931"/>
      <c r="F298" s="931"/>
      <c r="G298" s="931"/>
      <c r="H298" s="684"/>
      <c r="I298" s="932"/>
      <c r="J298" s="932"/>
      <c r="K298" s="932"/>
      <c r="L298" s="684"/>
      <c r="M298" s="683"/>
      <c r="N298" s="683"/>
    </row>
    <row r="299" spans="1:14" ht="15">
      <c r="A299" s="682"/>
      <c r="B299" s="683"/>
      <c r="C299" s="931"/>
      <c r="D299" s="931"/>
      <c r="E299" s="931"/>
      <c r="F299" s="931"/>
      <c r="G299" s="931"/>
      <c r="H299" s="684"/>
      <c r="I299" s="932"/>
      <c r="J299" s="932"/>
      <c r="K299" s="932"/>
      <c r="L299" s="684"/>
      <c r="M299" s="683"/>
      <c r="N299" s="683"/>
    </row>
    <row r="300" spans="1:14" ht="15">
      <c r="A300" s="682"/>
      <c r="B300" s="683"/>
      <c r="C300" s="931"/>
      <c r="D300" s="931"/>
      <c r="E300" s="931"/>
      <c r="F300" s="931"/>
      <c r="G300" s="931"/>
      <c r="H300" s="684"/>
      <c r="I300" s="932"/>
      <c r="J300" s="932"/>
      <c r="K300" s="932"/>
      <c r="L300" s="684"/>
      <c r="M300" s="683"/>
      <c r="N300" s="683"/>
    </row>
    <row r="301" spans="1:14" ht="15">
      <c r="A301" s="682"/>
      <c r="B301" s="683"/>
      <c r="C301" s="931"/>
      <c r="D301" s="931"/>
      <c r="E301" s="931"/>
      <c r="F301" s="931"/>
      <c r="G301" s="931"/>
      <c r="H301" s="684"/>
      <c r="I301" s="932"/>
      <c r="J301" s="932"/>
      <c r="K301" s="932"/>
      <c r="L301" s="684"/>
      <c r="M301" s="683"/>
      <c r="N301" s="683"/>
    </row>
    <row r="302" spans="1:14" ht="15">
      <c r="A302" s="682"/>
      <c r="B302" s="683"/>
      <c r="C302" s="931"/>
      <c r="D302" s="931"/>
      <c r="E302" s="931"/>
      <c r="F302" s="931"/>
      <c r="G302" s="931"/>
      <c r="H302" s="684"/>
      <c r="I302" s="932"/>
      <c r="J302" s="932"/>
      <c r="K302" s="932"/>
      <c r="L302" s="684"/>
      <c r="M302" s="683"/>
      <c r="N302" s="683"/>
    </row>
    <row r="303" spans="1:14" ht="15">
      <c r="A303" s="682"/>
      <c r="B303" s="683"/>
      <c r="C303" s="931"/>
      <c r="D303" s="931"/>
      <c r="E303" s="931"/>
      <c r="F303" s="931"/>
      <c r="G303" s="931"/>
      <c r="H303" s="684"/>
      <c r="I303" s="932"/>
      <c r="J303" s="932"/>
      <c r="K303" s="932"/>
      <c r="L303" s="684"/>
      <c r="M303" s="683"/>
      <c r="N303" s="683"/>
    </row>
    <row r="304" spans="1:14" ht="15">
      <c r="A304" s="682"/>
      <c r="B304" s="683"/>
      <c r="C304" s="931"/>
      <c r="D304" s="931"/>
      <c r="E304" s="931"/>
      <c r="F304" s="931"/>
      <c r="G304" s="931"/>
      <c r="H304" s="684"/>
      <c r="I304" s="932"/>
      <c r="J304" s="932"/>
      <c r="K304" s="932"/>
      <c r="L304" s="684"/>
      <c r="M304" s="683"/>
      <c r="N304" s="683"/>
    </row>
    <row r="305" spans="1:14" ht="15">
      <c r="A305" s="682"/>
      <c r="B305" s="683"/>
      <c r="C305" s="931"/>
      <c r="D305" s="931"/>
      <c r="E305" s="931"/>
      <c r="F305" s="931"/>
      <c r="G305" s="931"/>
      <c r="H305" s="684"/>
      <c r="I305" s="932"/>
      <c r="J305" s="932"/>
      <c r="K305" s="932"/>
      <c r="L305" s="684"/>
      <c r="M305" s="683"/>
      <c r="N305" s="683"/>
    </row>
    <row r="306" spans="1:14" ht="15">
      <c r="A306" s="682"/>
      <c r="B306" s="683"/>
      <c r="C306" s="931"/>
      <c r="D306" s="931"/>
      <c r="E306" s="931"/>
      <c r="F306" s="931"/>
      <c r="G306" s="931"/>
      <c r="H306" s="684"/>
      <c r="I306" s="932"/>
      <c r="J306" s="932"/>
      <c r="K306" s="932"/>
      <c r="L306" s="684"/>
      <c r="M306" s="683"/>
      <c r="N306" s="683"/>
    </row>
    <row r="307" spans="1:14" ht="15">
      <c r="A307" s="682"/>
      <c r="B307" s="683"/>
      <c r="C307" s="931"/>
      <c r="D307" s="931"/>
      <c r="E307" s="931"/>
      <c r="F307" s="931"/>
      <c r="G307" s="931"/>
      <c r="H307" s="684"/>
      <c r="I307" s="932"/>
      <c r="J307" s="932"/>
      <c r="K307" s="932"/>
      <c r="L307" s="684"/>
      <c r="M307" s="683"/>
      <c r="N307" s="683"/>
    </row>
    <row r="308" spans="1:14" ht="15">
      <c r="A308" s="682"/>
      <c r="B308" s="683"/>
      <c r="C308" s="931"/>
      <c r="D308" s="931"/>
      <c r="E308" s="931"/>
      <c r="F308" s="931"/>
      <c r="G308" s="931"/>
      <c r="H308" s="684"/>
      <c r="I308" s="932"/>
      <c r="J308" s="932"/>
      <c r="K308" s="932"/>
      <c r="L308" s="684"/>
      <c r="M308" s="683"/>
      <c r="N308" s="683"/>
    </row>
    <row r="309" spans="1:14" ht="15">
      <c r="A309" s="682"/>
      <c r="B309" s="683"/>
      <c r="C309" s="931"/>
      <c r="D309" s="931"/>
      <c r="E309" s="931"/>
      <c r="F309" s="931"/>
      <c r="G309" s="931"/>
      <c r="H309" s="684"/>
      <c r="I309" s="932"/>
      <c r="J309" s="932"/>
      <c r="K309" s="932"/>
      <c r="L309" s="684"/>
      <c r="M309" s="683"/>
      <c r="N309" s="683"/>
    </row>
    <row r="310" spans="1:14" ht="15">
      <c r="A310" s="682"/>
      <c r="B310" s="683"/>
      <c r="C310" s="931"/>
      <c r="D310" s="931"/>
      <c r="E310" s="931"/>
      <c r="F310" s="931"/>
      <c r="G310" s="931"/>
      <c r="H310" s="684"/>
      <c r="I310" s="932"/>
      <c r="J310" s="932"/>
      <c r="K310" s="932"/>
      <c r="L310" s="684"/>
      <c r="M310" s="683"/>
      <c r="N310" s="683"/>
    </row>
    <row r="311" spans="1:14" ht="15">
      <c r="A311" s="682"/>
      <c r="B311" s="683"/>
      <c r="C311" s="931"/>
      <c r="D311" s="931"/>
      <c r="E311" s="931"/>
      <c r="F311" s="931"/>
      <c r="G311" s="931"/>
      <c r="H311" s="684"/>
      <c r="I311" s="932"/>
      <c r="J311" s="932"/>
      <c r="K311" s="932"/>
      <c r="L311" s="684"/>
      <c r="M311" s="683"/>
      <c r="N311" s="683"/>
    </row>
    <row r="312" spans="1:14" ht="15">
      <c r="A312" s="682"/>
      <c r="B312" s="683"/>
      <c r="C312" s="931"/>
      <c r="D312" s="931"/>
      <c r="E312" s="931"/>
      <c r="F312" s="931"/>
      <c r="G312" s="931"/>
      <c r="H312" s="684"/>
      <c r="I312" s="932"/>
      <c r="J312" s="932"/>
      <c r="K312" s="932"/>
      <c r="L312" s="684"/>
      <c r="M312" s="683"/>
      <c r="N312" s="683"/>
    </row>
    <row r="313" spans="1:14" ht="15">
      <c r="A313" s="682"/>
      <c r="B313" s="683"/>
      <c r="C313" s="931"/>
      <c r="D313" s="931"/>
      <c r="E313" s="931"/>
      <c r="F313" s="931"/>
      <c r="G313" s="931"/>
      <c r="H313" s="684"/>
      <c r="I313" s="932"/>
      <c r="J313" s="932"/>
      <c r="K313" s="932"/>
      <c r="L313" s="684"/>
      <c r="M313" s="683"/>
      <c r="N313" s="683"/>
    </row>
    <row r="314" spans="1:14" ht="15">
      <c r="A314" s="682"/>
      <c r="B314" s="683"/>
      <c r="C314" s="931"/>
      <c r="D314" s="931"/>
      <c r="E314" s="931"/>
      <c r="F314" s="931"/>
      <c r="G314" s="931"/>
      <c r="H314" s="684"/>
      <c r="I314" s="932"/>
      <c r="J314" s="932"/>
      <c r="K314" s="932"/>
      <c r="L314" s="684"/>
      <c r="M314" s="683"/>
      <c r="N314" s="683"/>
    </row>
    <row r="315" spans="1:14" ht="15">
      <c r="A315" s="682"/>
      <c r="B315" s="683"/>
      <c r="C315" s="931"/>
      <c r="D315" s="931"/>
      <c r="E315" s="931"/>
      <c r="F315" s="931"/>
      <c r="G315" s="931"/>
      <c r="H315" s="684"/>
      <c r="I315" s="932"/>
      <c r="J315" s="932"/>
      <c r="K315" s="932"/>
      <c r="L315" s="684"/>
      <c r="M315" s="683"/>
      <c r="N315" s="683"/>
    </row>
    <row r="316" spans="1:14" ht="15">
      <c r="A316" s="682"/>
      <c r="B316" s="683"/>
      <c r="C316" s="931"/>
      <c r="D316" s="931"/>
      <c r="E316" s="931"/>
      <c r="F316" s="931"/>
      <c r="G316" s="931"/>
      <c r="H316" s="684"/>
      <c r="I316" s="932"/>
      <c r="J316" s="932"/>
      <c r="K316" s="932"/>
      <c r="L316" s="684"/>
      <c r="M316" s="683"/>
      <c r="N316" s="683"/>
    </row>
    <row r="317" spans="1:14" ht="15">
      <c r="A317" s="682"/>
      <c r="B317" s="683"/>
      <c r="C317" s="931"/>
      <c r="D317" s="931"/>
      <c r="E317" s="931"/>
      <c r="F317" s="931"/>
      <c r="G317" s="931"/>
      <c r="H317" s="684"/>
      <c r="I317" s="932"/>
      <c r="J317" s="932"/>
      <c r="K317" s="932"/>
      <c r="L317" s="684"/>
      <c r="M317" s="683"/>
      <c r="N317" s="683"/>
    </row>
    <row r="318" spans="1:14" ht="15">
      <c r="A318" s="682"/>
      <c r="B318" s="683"/>
      <c r="C318" s="931"/>
      <c r="D318" s="931"/>
      <c r="E318" s="931"/>
      <c r="F318" s="931"/>
      <c r="G318" s="931"/>
      <c r="H318" s="684"/>
      <c r="I318" s="932"/>
      <c r="J318" s="932"/>
      <c r="K318" s="932"/>
      <c r="L318" s="684"/>
      <c r="M318" s="683"/>
      <c r="N318" s="683"/>
    </row>
    <row r="319" spans="1:14" ht="15">
      <c r="A319" s="682"/>
      <c r="B319" s="683"/>
      <c r="C319" s="931"/>
      <c r="D319" s="931"/>
      <c r="E319" s="931"/>
      <c r="F319" s="931"/>
      <c r="G319" s="931"/>
      <c r="H319" s="684"/>
      <c r="I319" s="932"/>
      <c r="J319" s="932"/>
      <c r="K319" s="932"/>
      <c r="L319" s="684"/>
      <c r="M319" s="683"/>
      <c r="N319" s="683"/>
    </row>
    <row r="320" spans="1:14" ht="15">
      <c r="A320" s="682"/>
      <c r="B320" s="683"/>
      <c r="C320" s="931"/>
      <c r="D320" s="931"/>
      <c r="E320" s="931"/>
      <c r="F320" s="931"/>
      <c r="G320" s="931"/>
      <c r="H320" s="684"/>
      <c r="I320" s="932"/>
      <c r="J320" s="932"/>
      <c r="K320" s="932"/>
      <c r="L320" s="684"/>
      <c r="M320" s="683"/>
      <c r="N320" s="683"/>
    </row>
    <row r="321" spans="1:14" ht="15">
      <c r="A321" s="682"/>
      <c r="B321" s="683"/>
      <c r="C321" s="931"/>
      <c r="D321" s="931"/>
      <c r="E321" s="931"/>
      <c r="F321" s="931"/>
      <c r="G321" s="931"/>
      <c r="H321" s="684"/>
      <c r="I321" s="932"/>
      <c r="J321" s="932"/>
      <c r="K321" s="932"/>
      <c r="L321" s="684"/>
      <c r="M321" s="683"/>
      <c r="N321" s="683"/>
    </row>
    <row r="322" spans="1:14" ht="15">
      <c r="A322" s="682"/>
      <c r="B322" s="683"/>
      <c r="C322" s="931"/>
      <c r="D322" s="931"/>
      <c r="E322" s="931"/>
      <c r="F322" s="931"/>
      <c r="G322" s="931"/>
      <c r="H322" s="684"/>
      <c r="I322" s="932"/>
      <c r="J322" s="932"/>
      <c r="K322" s="932"/>
      <c r="L322" s="684"/>
      <c r="M322" s="683"/>
      <c r="N322" s="683"/>
    </row>
    <row r="323" spans="1:14" ht="15">
      <c r="A323" s="682"/>
      <c r="B323" s="683"/>
      <c r="C323" s="931"/>
      <c r="D323" s="931"/>
      <c r="E323" s="931"/>
      <c r="F323" s="931"/>
      <c r="G323" s="931"/>
      <c r="H323" s="684"/>
      <c r="I323" s="932"/>
      <c r="J323" s="932"/>
      <c r="K323" s="932"/>
      <c r="L323" s="684"/>
      <c r="M323" s="683"/>
      <c r="N323" s="683"/>
    </row>
    <row r="324" spans="1:14" ht="15">
      <c r="A324" s="682"/>
      <c r="B324" s="683"/>
      <c r="C324" s="931"/>
      <c r="D324" s="931"/>
      <c r="E324" s="931"/>
      <c r="F324" s="931"/>
      <c r="G324" s="931"/>
      <c r="H324" s="684"/>
      <c r="I324" s="932"/>
      <c r="J324" s="932"/>
      <c r="K324" s="932"/>
      <c r="L324" s="684"/>
      <c r="M324" s="683"/>
      <c r="N324" s="683"/>
    </row>
    <row r="325" spans="1:14" ht="15">
      <c r="A325" s="682"/>
      <c r="B325" s="683"/>
      <c r="C325" s="931"/>
      <c r="D325" s="931"/>
      <c r="E325" s="931"/>
      <c r="F325" s="931"/>
      <c r="G325" s="931"/>
      <c r="H325" s="684"/>
      <c r="I325" s="932"/>
      <c r="J325" s="932"/>
      <c r="K325" s="932"/>
      <c r="L325" s="684"/>
      <c r="M325" s="683"/>
      <c r="N325" s="683"/>
    </row>
    <row r="326" spans="1:14" ht="15">
      <c r="A326" s="682"/>
      <c r="B326" s="683"/>
      <c r="C326" s="931"/>
      <c r="D326" s="931"/>
      <c r="E326" s="931"/>
      <c r="F326" s="931"/>
      <c r="G326" s="931"/>
      <c r="H326" s="684"/>
      <c r="I326" s="932"/>
      <c r="J326" s="932"/>
      <c r="K326" s="932"/>
      <c r="L326" s="684"/>
      <c r="M326" s="683"/>
      <c r="N326" s="683"/>
    </row>
    <row r="327" spans="1:14" ht="15">
      <c r="A327" s="682"/>
      <c r="B327" s="683"/>
      <c r="C327" s="931"/>
      <c r="D327" s="931"/>
      <c r="E327" s="931"/>
      <c r="F327" s="931"/>
      <c r="G327" s="931"/>
      <c r="H327" s="684"/>
      <c r="I327" s="932"/>
      <c r="J327" s="932"/>
      <c r="K327" s="932"/>
      <c r="L327" s="684"/>
      <c r="M327" s="683"/>
      <c r="N327" s="683"/>
    </row>
    <row r="328" spans="1:14" ht="15">
      <c r="A328" s="682"/>
      <c r="B328" s="683"/>
      <c r="C328" s="931"/>
      <c r="D328" s="931"/>
      <c r="E328" s="931"/>
      <c r="F328" s="931"/>
      <c r="G328" s="931"/>
      <c r="H328" s="684"/>
      <c r="I328" s="932"/>
      <c r="J328" s="932"/>
      <c r="K328" s="932"/>
      <c r="L328" s="684"/>
      <c r="M328" s="683"/>
      <c r="N328" s="683"/>
    </row>
    <row r="329" spans="1:14" ht="15">
      <c r="A329" s="682"/>
      <c r="B329" s="683"/>
      <c r="C329" s="931"/>
      <c r="D329" s="931"/>
      <c r="E329" s="931"/>
      <c r="F329" s="931"/>
      <c r="G329" s="931"/>
      <c r="H329" s="684"/>
      <c r="I329" s="932"/>
      <c r="J329" s="932"/>
      <c r="K329" s="932"/>
      <c r="L329" s="684"/>
      <c r="M329" s="683"/>
      <c r="N329" s="683"/>
    </row>
    <row r="330" spans="1:14" ht="15">
      <c r="A330" s="682"/>
      <c r="B330" s="683"/>
      <c r="C330" s="931"/>
      <c r="D330" s="931"/>
      <c r="E330" s="931"/>
      <c r="F330" s="931"/>
      <c r="G330" s="931"/>
      <c r="H330" s="684"/>
      <c r="I330" s="932"/>
      <c r="J330" s="932"/>
      <c r="K330" s="932"/>
      <c r="L330" s="684"/>
      <c r="M330" s="683"/>
      <c r="N330" s="683"/>
    </row>
    <row r="331" spans="1:14" ht="15">
      <c r="A331" s="682"/>
      <c r="B331" s="683"/>
      <c r="C331" s="931"/>
      <c r="D331" s="931"/>
      <c r="E331" s="931"/>
      <c r="F331" s="931"/>
      <c r="G331" s="931"/>
      <c r="H331" s="684"/>
      <c r="I331" s="932"/>
      <c r="J331" s="932"/>
      <c r="K331" s="932"/>
      <c r="L331" s="684"/>
      <c r="M331" s="683"/>
      <c r="N331" s="683"/>
    </row>
    <row r="332" spans="1:14" ht="15">
      <c r="A332" s="682"/>
      <c r="B332" s="683"/>
      <c r="C332" s="931"/>
      <c r="D332" s="931"/>
      <c r="E332" s="931"/>
      <c r="F332" s="931"/>
      <c r="G332" s="931"/>
      <c r="H332" s="684"/>
      <c r="I332" s="932"/>
      <c r="J332" s="932"/>
      <c r="K332" s="932"/>
      <c r="L332" s="684"/>
      <c r="M332" s="683"/>
      <c r="N332" s="683"/>
    </row>
    <row r="333" spans="1:14" ht="15">
      <c r="A333" s="682"/>
      <c r="B333" s="683"/>
      <c r="C333" s="931"/>
      <c r="D333" s="931"/>
      <c r="E333" s="931"/>
      <c r="F333" s="931"/>
      <c r="G333" s="931"/>
      <c r="H333" s="684"/>
      <c r="I333" s="932"/>
      <c r="J333" s="932"/>
      <c r="K333" s="932"/>
      <c r="L333" s="684"/>
      <c r="M333" s="683"/>
      <c r="N333" s="683"/>
    </row>
    <row r="334" spans="1:14" ht="15">
      <c r="A334" s="682"/>
      <c r="B334" s="683"/>
      <c r="C334" s="931"/>
      <c r="D334" s="931"/>
      <c r="E334" s="931"/>
      <c r="F334" s="931"/>
      <c r="G334" s="931"/>
      <c r="H334" s="684"/>
      <c r="I334" s="932"/>
      <c r="J334" s="932"/>
      <c r="K334" s="932"/>
      <c r="L334" s="684"/>
      <c r="M334" s="683"/>
      <c r="N334" s="683"/>
    </row>
    <row r="335" spans="1:14" ht="15">
      <c r="A335" s="682"/>
      <c r="B335" s="683"/>
      <c r="C335" s="931"/>
      <c r="D335" s="931"/>
      <c r="E335" s="931"/>
      <c r="F335" s="931"/>
      <c r="G335" s="931"/>
      <c r="H335" s="684"/>
      <c r="I335" s="932"/>
      <c r="J335" s="932"/>
      <c r="K335" s="932"/>
      <c r="L335" s="684"/>
      <c r="M335" s="683"/>
      <c r="N335" s="683"/>
    </row>
    <row r="336" spans="1:14" ht="15">
      <c r="A336" s="682"/>
      <c r="B336" s="683"/>
      <c r="C336" s="931"/>
      <c r="D336" s="931"/>
      <c r="E336" s="931"/>
      <c r="F336" s="931"/>
      <c r="G336" s="931"/>
      <c r="H336" s="684"/>
      <c r="I336" s="932"/>
      <c r="J336" s="932"/>
      <c r="K336" s="932"/>
      <c r="L336" s="684"/>
      <c r="M336" s="683"/>
      <c r="N336" s="683"/>
    </row>
    <row r="337" spans="1:14" ht="15">
      <c r="A337" s="682"/>
      <c r="B337" s="683"/>
      <c r="C337" s="931"/>
      <c r="D337" s="931"/>
      <c r="E337" s="931"/>
      <c r="F337" s="931"/>
      <c r="G337" s="931"/>
      <c r="H337" s="684"/>
      <c r="I337" s="932"/>
      <c r="J337" s="932"/>
      <c r="K337" s="932"/>
      <c r="L337" s="684"/>
      <c r="M337" s="683"/>
      <c r="N337" s="683"/>
    </row>
    <row r="338" spans="1:14" ht="15">
      <c r="A338" s="682"/>
      <c r="B338" s="683"/>
      <c r="C338" s="931"/>
      <c r="D338" s="931"/>
      <c r="E338" s="931"/>
      <c r="F338" s="931"/>
      <c r="G338" s="931"/>
      <c r="H338" s="684"/>
      <c r="I338" s="932"/>
      <c r="J338" s="932"/>
      <c r="K338" s="932"/>
      <c r="L338" s="684"/>
      <c r="M338" s="683"/>
      <c r="N338" s="683"/>
    </row>
    <row r="339" spans="1:14" ht="15">
      <c r="A339" s="682"/>
      <c r="B339" s="683"/>
      <c r="C339" s="931"/>
      <c r="D339" s="931"/>
      <c r="E339" s="931"/>
      <c r="F339" s="931"/>
      <c r="G339" s="931"/>
      <c r="H339" s="684"/>
      <c r="I339" s="932"/>
      <c r="J339" s="932"/>
      <c r="K339" s="932"/>
      <c r="L339" s="684"/>
      <c r="M339" s="683"/>
      <c r="N339" s="683"/>
    </row>
    <row r="340" spans="1:14" ht="15">
      <c r="A340" s="682"/>
      <c r="B340" s="683"/>
      <c r="C340" s="931"/>
      <c r="D340" s="931"/>
      <c r="E340" s="931"/>
      <c r="F340" s="931"/>
      <c r="G340" s="931"/>
      <c r="H340" s="684"/>
      <c r="I340" s="932"/>
      <c r="J340" s="932"/>
      <c r="K340" s="932"/>
      <c r="L340" s="684"/>
      <c r="M340" s="683"/>
      <c r="N340" s="683"/>
    </row>
    <row r="341" spans="1:14" ht="15">
      <c r="A341" s="682"/>
      <c r="B341" s="683"/>
      <c r="C341" s="931"/>
      <c r="D341" s="931"/>
      <c r="E341" s="931"/>
      <c r="F341" s="931"/>
      <c r="G341" s="931"/>
      <c r="H341" s="684"/>
      <c r="I341" s="932"/>
      <c r="J341" s="932"/>
      <c r="K341" s="932"/>
      <c r="L341" s="684"/>
      <c r="M341" s="683"/>
      <c r="N341" s="683"/>
    </row>
    <row r="342" spans="1:14" ht="15">
      <c r="A342" s="682"/>
      <c r="B342" s="683"/>
      <c r="C342" s="931"/>
      <c r="D342" s="931"/>
      <c r="E342" s="931"/>
      <c r="F342" s="931"/>
      <c r="G342" s="931"/>
      <c r="H342" s="684"/>
      <c r="I342" s="932"/>
      <c r="J342" s="932"/>
      <c r="K342" s="932"/>
      <c r="L342" s="684"/>
      <c r="M342" s="683"/>
      <c r="N342" s="683"/>
    </row>
    <row r="343" spans="1:14" ht="15">
      <c r="A343" s="682"/>
      <c r="B343" s="683"/>
      <c r="C343" s="931"/>
      <c r="D343" s="931"/>
      <c r="E343" s="931"/>
      <c r="F343" s="931"/>
      <c r="G343" s="931"/>
      <c r="H343" s="684"/>
      <c r="I343" s="932"/>
      <c r="J343" s="932"/>
      <c r="K343" s="932"/>
      <c r="L343" s="684"/>
      <c r="M343" s="683"/>
      <c r="N343" s="683"/>
    </row>
    <row r="344" spans="1:14" ht="15">
      <c r="A344" s="682"/>
      <c r="B344" s="683"/>
      <c r="C344" s="931"/>
      <c r="D344" s="931"/>
      <c r="E344" s="931"/>
      <c r="F344" s="931"/>
      <c r="G344" s="931"/>
      <c r="H344" s="684"/>
      <c r="I344" s="932"/>
      <c r="J344" s="932"/>
      <c r="K344" s="932"/>
      <c r="L344" s="684"/>
      <c r="M344" s="683"/>
      <c r="N344" s="683"/>
    </row>
    <row r="345" spans="1:14" ht="15">
      <c r="A345" s="682"/>
      <c r="B345" s="683"/>
      <c r="C345" s="931"/>
      <c r="D345" s="931"/>
      <c r="E345" s="931"/>
      <c r="F345" s="931"/>
      <c r="G345" s="931"/>
      <c r="H345" s="684"/>
      <c r="I345" s="932"/>
      <c r="J345" s="932"/>
      <c r="K345" s="932"/>
      <c r="L345" s="684"/>
      <c r="M345" s="683"/>
      <c r="N345" s="683"/>
    </row>
    <row r="346" spans="1:14" ht="15">
      <c r="A346" s="682"/>
      <c r="B346" s="683"/>
      <c r="C346" s="931"/>
      <c r="D346" s="931"/>
      <c r="E346" s="931"/>
      <c r="F346" s="931"/>
      <c r="G346" s="931"/>
      <c r="H346" s="684"/>
      <c r="I346" s="932"/>
      <c r="J346" s="932"/>
      <c r="K346" s="932"/>
      <c r="L346" s="684"/>
      <c r="M346" s="683"/>
      <c r="N346" s="683"/>
    </row>
    <row r="347" spans="1:14" ht="15">
      <c r="A347" s="682"/>
      <c r="B347" s="683"/>
      <c r="C347" s="931"/>
      <c r="D347" s="931"/>
      <c r="E347" s="931"/>
      <c r="F347" s="931"/>
      <c r="G347" s="931"/>
      <c r="H347" s="684"/>
      <c r="I347" s="932"/>
      <c r="J347" s="932"/>
      <c r="K347" s="932"/>
      <c r="L347" s="684"/>
      <c r="M347" s="683"/>
      <c r="N347" s="683"/>
    </row>
    <row r="348" spans="1:14" ht="15">
      <c r="A348" s="682"/>
      <c r="B348" s="683"/>
      <c r="C348" s="931"/>
      <c r="D348" s="931"/>
      <c r="E348" s="931"/>
      <c r="F348" s="931"/>
      <c r="G348" s="931"/>
      <c r="H348" s="684"/>
      <c r="I348" s="932"/>
      <c r="J348" s="932"/>
      <c r="K348" s="932"/>
      <c r="L348" s="684"/>
      <c r="M348" s="683"/>
      <c r="N348" s="683"/>
    </row>
    <row r="349" spans="1:14" ht="15">
      <c r="A349" s="682"/>
      <c r="B349" s="683"/>
      <c r="C349" s="931"/>
      <c r="D349" s="931"/>
      <c r="E349" s="931"/>
      <c r="F349" s="931"/>
      <c r="G349" s="931"/>
      <c r="H349" s="684"/>
      <c r="I349" s="932"/>
      <c r="J349" s="932"/>
      <c r="K349" s="932"/>
      <c r="L349" s="684"/>
      <c r="M349" s="683"/>
      <c r="N349" s="683"/>
    </row>
    <row r="350" spans="1:14" ht="15">
      <c r="A350" s="682"/>
      <c r="B350" s="683"/>
      <c r="C350" s="931"/>
      <c r="D350" s="931"/>
      <c r="E350" s="931"/>
      <c r="F350" s="931"/>
      <c r="G350" s="931"/>
      <c r="H350" s="684"/>
      <c r="I350" s="932"/>
      <c r="J350" s="932"/>
      <c r="K350" s="932"/>
      <c r="L350" s="684"/>
      <c r="M350" s="683"/>
      <c r="N350" s="683"/>
    </row>
    <row r="351" spans="1:14" ht="15">
      <c r="A351" s="682"/>
      <c r="B351" s="683"/>
      <c r="C351" s="931"/>
      <c r="D351" s="931"/>
      <c r="E351" s="931"/>
      <c r="F351" s="931"/>
      <c r="G351" s="931"/>
      <c r="H351" s="684"/>
      <c r="I351" s="932"/>
      <c r="J351" s="932"/>
      <c r="K351" s="932"/>
      <c r="L351" s="684"/>
      <c r="M351" s="683"/>
      <c r="N351" s="683"/>
    </row>
    <row r="352" spans="1:14" ht="15">
      <c r="A352" s="682"/>
      <c r="B352" s="683"/>
      <c r="C352" s="931"/>
      <c r="D352" s="931"/>
      <c r="E352" s="931"/>
      <c r="F352" s="931"/>
      <c r="G352" s="931"/>
      <c r="H352" s="684"/>
      <c r="I352" s="932"/>
      <c r="J352" s="932"/>
      <c r="K352" s="932"/>
      <c r="L352" s="684"/>
      <c r="M352" s="683"/>
      <c r="N352" s="683"/>
    </row>
    <row r="353" spans="1:14" ht="15">
      <c r="A353" s="682"/>
      <c r="B353" s="683"/>
      <c r="C353" s="931"/>
      <c r="D353" s="931"/>
      <c r="E353" s="931"/>
      <c r="F353" s="931"/>
      <c r="G353" s="931"/>
      <c r="H353" s="684"/>
      <c r="I353" s="932"/>
      <c r="J353" s="932"/>
      <c r="K353" s="932"/>
      <c r="L353" s="684"/>
      <c r="M353" s="683"/>
      <c r="N353" s="683"/>
    </row>
    <row r="354" spans="1:14" ht="15">
      <c r="A354" s="682"/>
      <c r="B354" s="683"/>
      <c r="C354" s="931"/>
      <c r="D354" s="931"/>
      <c r="E354" s="931"/>
      <c r="F354" s="931"/>
      <c r="G354" s="931"/>
      <c r="H354" s="684"/>
      <c r="I354" s="932"/>
      <c r="J354" s="932"/>
      <c r="K354" s="932"/>
      <c r="L354" s="684"/>
      <c r="M354" s="683"/>
      <c r="N354" s="683"/>
    </row>
    <row r="355" spans="1:14" ht="15">
      <c r="A355" s="682"/>
      <c r="B355" s="683"/>
      <c r="C355" s="931"/>
      <c r="D355" s="931"/>
      <c r="E355" s="931"/>
      <c r="F355" s="931"/>
      <c r="G355" s="931"/>
      <c r="H355" s="684"/>
      <c r="I355" s="932"/>
      <c r="J355" s="932"/>
      <c r="K355" s="932"/>
      <c r="L355" s="684"/>
      <c r="M355" s="683"/>
      <c r="N355" s="683"/>
    </row>
    <row r="356" spans="1:14" ht="15">
      <c r="A356" s="682"/>
      <c r="B356" s="683"/>
      <c r="C356" s="931"/>
      <c r="D356" s="931"/>
      <c r="E356" s="931"/>
      <c r="F356" s="931"/>
      <c r="G356" s="931"/>
      <c r="H356" s="684"/>
      <c r="I356" s="932"/>
      <c r="J356" s="932"/>
      <c r="K356" s="932"/>
      <c r="L356" s="684"/>
      <c r="M356" s="683"/>
      <c r="N356" s="683"/>
    </row>
    <row r="357" spans="1:14" ht="15">
      <c r="A357" s="682"/>
      <c r="B357" s="683"/>
      <c r="C357" s="931"/>
      <c r="D357" s="931"/>
      <c r="E357" s="931"/>
      <c r="F357" s="931"/>
      <c r="G357" s="931"/>
      <c r="H357" s="684"/>
      <c r="I357" s="932"/>
      <c r="J357" s="932"/>
      <c r="K357" s="932"/>
      <c r="L357" s="684"/>
      <c r="M357" s="683"/>
      <c r="N357" s="683"/>
    </row>
    <row r="358" spans="1:14" ht="15">
      <c r="A358" s="682"/>
      <c r="B358" s="683"/>
      <c r="C358" s="931"/>
      <c r="D358" s="931"/>
      <c r="E358" s="931"/>
      <c r="F358" s="931"/>
      <c r="G358" s="931"/>
      <c r="H358" s="684"/>
      <c r="I358" s="932"/>
      <c r="J358" s="932"/>
      <c r="K358" s="932"/>
      <c r="L358" s="684"/>
      <c r="M358" s="683"/>
      <c r="N358" s="683"/>
    </row>
    <row r="359" spans="1:14" ht="15">
      <c r="A359" s="682"/>
      <c r="B359" s="683"/>
      <c r="C359" s="931"/>
      <c r="D359" s="931"/>
      <c r="E359" s="931"/>
      <c r="F359" s="931"/>
      <c r="G359" s="931"/>
      <c r="H359" s="684"/>
      <c r="I359" s="932"/>
      <c r="J359" s="932"/>
      <c r="K359" s="932"/>
      <c r="L359" s="684"/>
      <c r="M359" s="683"/>
      <c r="N359" s="683"/>
    </row>
    <row r="360" spans="1:14" ht="15">
      <c r="A360" s="682"/>
      <c r="B360" s="683"/>
      <c r="C360" s="931"/>
      <c r="D360" s="931"/>
      <c r="E360" s="931"/>
      <c r="F360" s="931"/>
      <c r="G360" s="931"/>
      <c r="H360" s="684"/>
      <c r="I360" s="932"/>
      <c r="J360" s="932"/>
      <c r="K360" s="932"/>
      <c r="L360" s="684"/>
      <c r="M360" s="683"/>
      <c r="N360" s="683"/>
    </row>
    <row r="361" spans="1:14" ht="15">
      <c r="A361" s="682"/>
      <c r="B361" s="683"/>
      <c r="C361" s="931"/>
      <c r="D361" s="931"/>
      <c r="E361" s="931"/>
      <c r="F361" s="931"/>
      <c r="G361" s="931"/>
      <c r="H361" s="684"/>
      <c r="I361" s="932"/>
      <c r="J361" s="932"/>
      <c r="K361" s="932"/>
      <c r="L361" s="684"/>
      <c r="M361" s="683"/>
      <c r="N361" s="683"/>
    </row>
    <row r="362" spans="1:14" ht="15">
      <c r="A362" s="682"/>
      <c r="B362" s="683"/>
      <c r="C362" s="931"/>
      <c r="D362" s="931"/>
      <c r="E362" s="931"/>
      <c r="F362" s="931"/>
      <c r="G362" s="931"/>
      <c r="H362" s="684"/>
      <c r="I362" s="932"/>
      <c r="J362" s="932"/>
      <c r="K362" s="932"/>
      <c r="L362" s="684"/>
      <c r="M362" s="683"/>
      <c r="N362" s="683"/>
    </row>
    <row r="363" spans="1:14" ht="15">
      <c r="A363" s="682"/>
      <c r="B363" s="683"/>
      <c r="C363" s="931"/>
      <c r="D363" s="931"/>
      <c r="E363" s="931"/>
      <c r="F363" s="931"/>
      <c r="G363" s="931"/>
      <c r="H363" s="684"/>
      <c r="I363" s="932"/>
      <c r="J363" s="932"/>
      <c r="K363" s="932"/>
      <c r="L363" s="684"/>
      <c r="M363" s="683"/>
      <c r="N363" s="683"/>
    </row>
    <row r="364" spans="1:14" ht="15">
      <c r="A364" s="682"/>
      <c r="B364" s="683"/>
      <c r="C364" s="931"/>
      <c r="D364" s="931"/>
      <c r="E364" s="931"/>
      <c r="F364" s="931"/>
      <c r="G364" s="931"/>
      <c r="H364" s="684"/>
      <c r="I364" s="932"/>
      <c r="J364" s="932"/>
      <c r="K364" s="932"/>
      <c r="L364" s="684"/>
      <c r="M364" s="683"/>
      <c r="N364" s="683"/>
    </row>
    <row r="365" spans="1:14" ht="15">
      <c r="A365" s="682"/>
      <c r="B365" s="683"/>
      <c r="C365" s="931"/>
      <c r="D365" s="931"/>
      <c r="E365" s="931"/>
      <c r="F365" s="931"/>
      <c r="G365" s="931"/>
      <c r="H365" s="684"/>
      <c r="I365" s="932"/>
      <c r="J365" s="932"/>
      <c r="K365" s="932"/>
      <c r="L365" s="684"/>
      <c r="M365" s="683"/>
      <c r="N365" s="683"/>
    </row>
    <row r="366" spans="1:14" ht="15">
      <c r="A366" s="682"/>
      <c r="B366" s="683"/>
      <c r="C366" s="931"/>
      <c r="D366" s="931"/>
      <c r="E366" s="931"/>
      <c r="F366" s="931"/>
      <c r="G366" s="931"/>
      <c r="H366" s="684"/>
      <c r="I366" s="932"/>
      <c r="J366" s="932"/>
      <c r="K366" s="932"/>
      <c r="L366" s="684"/>
      <c r="M366" s="683"/>
      <c r="N366" s="683"/>
    </row>
    <row r="367" spans="1:14" ht="15">
      <c r="A367" s="682"/>
      <c r="B367" s="683"/>
      <c r="C367" s="931"/>
      <c r="D367" s="931"/>
      <c r="E367" s="931"/>
      <c r="F367" s="931"/>
      <c r="G367" s="931"/>
      <c r="H367" s="684"/>
      <c r="I367" s="932"/>
      <c r="J367" s="932"/>
      <c r="K367" s="932"/>
      <c r="L367" s="684"/>
      <c r="M367" s="683"/>
      <c r="N367" s="683"/>
    </row>
    <row r="368" spans="1:14" ht="15">
      <c r="A368" s="682"/>
      <c r="B368" s="683"/>
      <c r="C368" s="931"/>
      <c r="D368" s="931"/>
      <c r="E368" s="931"/>
      <c r="F368" s="931"/>
      <c r="G368" s="931"/>
      <c r="H368" s="684"/>
      <c r="I368" s="932"/>
      <c r="J368" s="932"/>
      <c r="K368" s="932"/>
      <c r="L368" s="684"/>
      <c r="M368" s="683"/>
      <c r="N368" s="683"/>
    </row>
    <row r="369" spans="1:14" ht="15">
      <c r="A369" s="682"/>
      <c r="B369" s="683"/>
      <c r="C369" s="931"/>
      <c r="D369" s="931"/>
      <c r="E369" s="931"/>
      <c r="F369" s="931"/>
      <c r="G369" s="931"/>
      <c r="H369" s="684"/>
      <c r="I369" s="932"/>
      <c r="J369" s="932"/>
      <c r="K369" s="932"/>
      <c r="L369" s="684"/>
      <c r="M369" s="683"/>
      <c r="N369" s="683"/>
    </row>
    <row r="370" spans="1:14" ht="15">
      <c r="A370" s="682"/>
      <c r="B370" s="683"/>
      <c r="C370" s="931"/>
      <c r="D370" s="931"/>
      <c r="E370" s="931"/>
      <c r="F370" s="931"/>
      <c r="G370" s="931"/>
      <c r="H370" s="684"/>
      <c r="I370" s="932"/>
      <c r="J370" s="932"/>
      <c r="K370" s="932"/>
      <c r="L370" s="684"/>
      <c r="M370" s="683"/>
      <c r="N370" s="683"/>
    </row>
    <row r="371" spans="1:14" ht="15">
      <c r="A371" s="682"/>
      <c r="B371" s="683"/>
      <c r="C371" s="931"/>
      <c r="D371" s="931"/>
      <c r="E371" s="931"/>
      <c r="F371" s="931"/>
      <c r="G371" s="931"/>
      <c r="H371" s="684"/>
      <c r="I371" s="932"/>
      <c r="J371" s="932"/>
      <c r="K371" s="932"/>
      <c r="L371" s="684"/>
      <c r="M371" s="683"/>
      <c r="N371" s="683"/>
    </row>
    <row r="372" spans="1:14" ht="15">
      <c r="A372" s="682"/>
      <c r="B372" s="683"/>
      <c r="C372" s="931"/>
      <c r="D372" s="931"/>
      <c r="E372" s="931"/>
      <c r="F372" s="931"/>
      <c r="G372" s="931"/>
      <c r="H372" s="684"/>
      <c r="I372" s="932"/>
      <c r="J372" s="932"/>
      <c r="K372" s="932"/>
      <c r="L372" s="684"/>
      <c r="M372" s="683"/>
      <c r="N372" s="683"/>
    </row>
    <row r="373" spans="1:14" ht="15">
      <c r="A373" s="682"/>
      <c r="B373" s="683"/>
      <c r="C373" s="931"/>
      <c r="D373" s="931"/>
      <c r="E373" s="931"/>
      <c r="F373" s="931"/>
      <c r="G373" s="931"/>
      <c r="H373" s="684"/>
      <c r="I373" s="932"/>
      <c r="J373" s="932"/>
      <c r="K373" s="932"/>
      <c r="L373" s="684"/>
      <c r="M373" s="683"/>
      <c r="N373" s="683"/>
    </row>
    <row r="374" spans="1:14" ht="15">
      <c r="A374" s="682"/>
      <c r="B374" s="683"/>
      <c r="C374" s="931"/>
      <c r="D374" s="931"/>
      <c r="E374" s="931"/>
      <c r="F374" s="931"/>
      <c r="G374" s="931"/>
      <c r="H374" s="684"/>
      <c r="I374" s="932"/>
      <c r="J374" s="932"/>
      <c r="K374" s="932"/>
      <c r="L374" s="684"/>
      <c r="M374" s="683"/>
      <c r="N374" s="683"/>
    </row>
    <row r="375" spans="1:14" ht="15">
      <c r="A375" s="682"/>
      <c r="B375" s="683"/>
      <c r="C375" s="931"/>
      <c r="D375" s="931"/>
      <c r="E375" s="931"/>
      <c r="F375" s="931"/>
      <c r="G375" s="931"/>
      <c r="H375" s="684"/>
      <c r="I375" s="932"/>
      <c r="J375" s="932"/>
      <c r="K375" s="932"/>
      <c r="L375" s="684"/>
      <c r="M375" s="683"/>
      <c r="N375" s="683"/>
    </row>
    <row r="376" spans="1:14" ht="15">
      <c r="A376" s="682"/>
      <c r="B376" s="683"/>
      <c r="C376" s="931"/>
      <c r="D376" s="931"/>
      <c r="E376" s="931"/>
      <c r="F376" s="931"/>
      <c r="G376" s="931"/>
      <c r="H376" s="684"/>
      <c r="I376" s="932"/>
      <c r="J376" s="932"/>
      <c r="K376" s="932"/>
      <c r="L376" s="684"/>
      <c r="M376" s="683"/>
      <c r="N376" s="683"/>
    </row>
    <row r="377" spans="1:14" ht="15">
      <c r="A377" s="682"/>
      <c r="B377" s="683"/>
      <c r="C377" s="931"/>
      <c r="D377" s="931"/>
      <c r="E377" s="931"/>
      <c r="F377" s="931"/>
      <c r="G377" s="931"/>
      <c r="H377" s="684"/>
      <c r="I377" s="932"/>
      <c r="J377" s="932"/>
      <c r="K377" s="932"/>
      <c r="L377" s="684"/>
      <c r="M377" s="683"/>
      <c r="N377" s="683"/>
    </row>
    <row r="378" spans="1:14" ht="15">
      <c r="A378" s="682"/>
      <c r="B378" s="683"/>
      <c r="C378" s="931"/>
      <c r="D378" s="931"/>
      <c r="E378" s="931"/>
      <c r="F378" s="931"/>
      <c r="G378" s="931"/>
      <c r="H378" s="684"/>
      <c r="I378" s="932"/>
      <c r="J378" s="932"/>
      <c r="K378" s="932"/>
      <c r="L378" s="684"/>
      <c r="M378" s="683"/>
      <c r="N378" s="683"/>
    </row>
    <row r="379" spans="1:14" ht="15">
      <c r="A379" s="682"/>
      <c r="B379" s="683"/>
      <c r="C379" s="931"/>
      <c r="D379" s="931"/>
      <c r="E379" s="931"/>
      <c r="F379" s="931"/>
      <c r="G379" s="931"/>
      <c r="H379" s="684"/>
      <c r="I379" s="932"/>
      <c r="J379" s="932"/>
      <c r="K379" s="932"/>
      <c r="L379" s="684"/>
      <c r="M379" s="683"/>
      <c r="N379" s="683"/>
    </row>
    <row r="380" spans="1:14" ht="15">
      <c r="A380" s="682"/>
      <c r="B380" s="683"/>
      <c r="C380" s="931"/>
      <c r="D380" s="931"/>
      <c r="E380" s="931"/>
      <c r="F380" s="931"/>
      <c r="G380" s="931"/>
      <c r="H380" s="684"/>
      <c r="I380" s="932"/>
      <c r="J380" s="932"/>
      <c r="K380" s="932"/>
      <c r="L380" s="684"/>
      <c r="M380" s="683"/>
      <c r="N380" s="683"/>
    </row>
    <row r="381" spans="1:14" ht="15">
      <c r="A381" s="682"/>
      <c r="B381" s="683"/>
      <c r="C381" s="931"/>
      <c r="D381" s="931"/>
      <c r="E381" s="931"/>
      <c r="F381" s="931"/>
      <c r="G381" s="931"/>
      <c r="H381" s="684"/>
      <c r="I381" s="932"/>
      <c r="J381" s="932"/>
      <c r="K381" s="932"/>
      <c r="L381" s="684"/>
      <c r="M381" s="683"/>
      <c r="N381" s="683"/>
    </row>
    <row r="382" spans="1:14" ht="15">
      <c r="A382" s="682"/>
      <c r="B382" s="683"/>
      <c r="C382" s="931"/>
      <c r="D382" s="931"/>
      <c r="E382" s="931"/>
      <c r="F382" s="931"/>
      <c r="G382" s="931"/>
      <c r="H382" s="684"/>
      <c r="I382" s="932"/>
      <c r="J382" s="932"/>
      <c r="K382" s="932"/>
      <c r="L382" s="684"/>
      <c r="M382" s="683"/>
      <c r="N382" s="683"/>
    </row>
    <row r="383" spans="1:14" ht="15">
      <c r="A383" s="682"/>
      <c r="B383" s="683"/>
      <c r="C383" s="931"/>
      <c r="D383" s="931"/>
      <c r="E383" s="931"/>
      <c r="F383" s="931"/>
      <c r="G383" s="931"/>
      <c r="H383" s="684"/>
      <c r="I383" s="932"/>
      <c r="J383" s="932"/>
      <c r="K383" s="932"/>
      <c r="L383" s="684"/>
      <c r="M383" s="683"/>
      <c r="N383" s="683"/>
    </row>
    <row r="384" spans="1:14" ht="15">
      <c r="A384" s="682"/>
      <c r="B384" s="683"/>
      <c r="C384" s="931"/>
      <c r="D384" s="931"/>
      <c r="E384" s="931"/>
      <c r="F384" s="931"/>
      <c r="G384" s="931"/>
      <c r="H384" s="684"/>
      <c r="I384" s="932"/>
      <c r="J384" s="932"/>
      <c r="K384" s="932"/>
      <c r="L384" s="684"/>
      <c r="M384" s="683"/>
      <c r="N384" s="683"/>
    </row>
    <row r="385" spans="1:14" ht="15">
      <c r="A385" s="682"/>
      <c r="B385" s="683"/>
      <c r="C385" s="931"/>
      <c r="D385" s="931"/>
      <c r="E385" s="931"/>
      <c r="F385" s="931"/>
      <c r="G385" s="931"/>
      <c r="H385" s="684"/>
      <c r="I385" s="932"/>
      <c r="J385" s="932"/>
      <c r="K385" s="932"/>
      <c r="L385" s="684"/>
      <c r="M385" s="683"/>
      <c r="N385" s="683"/>
    </row>
    <row r="386" spans="1:14" ht="15">
      <c r="A386" s="682"/>
      <c r="B386" s="683"/>
      <c r="C386" s="931"/>
      <c r="D386" s="931"/>
      <c r="E386" s="931"/>
      <c r="F386" s="931"/>
      <c r="G386" s="931"/>
      <c r="H386" s="684"/>
      <c r="I386" s="932"/>
      <c r="J386" s="932"/>
      <c r="K386" s="932"/>
      <c r="L386" s="684"/>
      <c r="M386" s="683"/>
      <c r="N386" s="683"/>
    </row>
    <row r="387" spans="1:14" ht="15">
      <c r="A387" s="682"/>
      <c r="B387" s="683"/>
      <c r="C387" s="931"/>
      <c r="D387" s="931"/>
      <c r="E387" s="931"/>
      <c r="F387" s="931"/>
      <c r="G387" s="931"/>
      <c r="H387" s="684"/>
      <c r="I387" s="932"/>
      <c r="J387" s="932"/>
      <c r="K387" s="932"/>
      <c r="L387" s="684"/>
      <c r="M387" s="683"/>
      <c r="N387" s="683"/>
    </row>
    <row r="388" spans="1:14" ht="15">
      <c r="A388" s="682"/>
      <c r="B388" s="683"/>
      <c r="C388" s="931"/>
      <c r="D388" s="931"/>
      <c r="E388" s="931"/>
      <c r="F388" s="931"/>
      <c r="G388" s="931"/>
      <c r="H388" s="684"/>
      <c r="I388" s="932"/>
      <c r="J388" s="932"/>
      <c r="K388" s="932"/>
      <c r="L388" s="684"/>
      <c r="M388" s="683"/>
      <c r="N388" s="683"/>
    </row>
    <row r="389" spans="1:14" ht="15">
      <c r="A389" s="682"/>
      <c r="B389" s="683"/>
      <c r="C389" s="931"/>
      <c r="D389" s="931"/>
      <c r="E389" s="931"/>
      <c r="F389" s="931"/>
      <c r="G389" s="931"/>
      <c r="H389" s="684"/>
      <c r="I389" s="932"/>
      <c r="J389" s="932"/>
      <c r="K389" s="932"/>
      <c r="L389" s="684"/>
      <c r="M389" s="683"/>
      <c r="N389" s="683"/>
    </row>
    <row r="390" spans="1:14" ht="15">
      <c r="A390" s="682"/>
      <c r="B390" s="683"/>
      <c r="C390" s="931"/>
      <c r="D390" s="931"/>
      <c r="E390" s="931"/>
      <c r="F390" s="931"/>
      <c r="G390" s="931"/>
      <c r="H390" s="684"/>
      <c r="I390" s="932"/>
      <c r="J390" s="932"/>
      <c r="K390" s="932"/>
      <c r="L390" s="684"/>
      <c r="M390" s="683"/>
      <c r="N390" s="683"/>
    </row>
    <row r="391" spans="1:14" ht="15">
      <c r="A391" s="682"/>
      <c r="B391" s="683"/>
      <c r="C391" s="931"/>
      <c r="D391" s="931"/>
      <c r="E391" s="931"/>
      <c r="F391" s="931"/>
      <c r="G391" s="931"/>
      <c r="H391" s="684"/>
      <c r="I391" s="932"/>
      <c r="J391" s="932"/>
      <c r="K391" s="932"/>
      <c r="L391" s="684"/>
      <c r="M391" s="683"/>
      <c r="N391" s="683"/>
    </row>
    <row r="392" spans="1:14" ht="15">
      <c r="A392" s="682"/>
      <c r="B392" s="683"/>
      <c r="C392" s="931"/>
      <c r="D392" s="931"/>
      <c r="E392" s="931"/>
      <c r="F392" s="931"/>
      <c r="G392" s="931"/>
      <c r="H392" s="684"/>
      <c r="I392" s="932"/>
      <c r="J392" s="932"/>
      <c r="K392" s="932"/>
      <c r="L392" s="684"/>
      <c r="M392" s="683"/>
      <c r="N392" s="683"/>
    </row>
    <row r="393" spans="1:14" ht="15">
      <c r="A393" s="682"/>
      <c r="B393" s="683"/>
      <c r="C393" s="931"/>
      <c r="D393" s="931"/>
      <c r="E393" s="931"/>
      <c r="F393" s="931"/>
      <c r="G393" s="931"/>
      <c r="H393" s="684"/>
      <c r="I393" s="932"/>
      <c r="J393" s="932"/>
      <c r="K393" s="932"/>
      <c r="L393" s="684"/>
      <c r="M393" s="683"/>
      <c r="N393" s="683"/>
    </row>
    <row r="394" spans="1:14" ht="15">
      <c r="A394" s="682"/>
      <c r="B394" s="683"/>
      <c r="C394" s="931"/>
      <c r="D394" s="931"/>
      <c r="E394" s="931"/>
      <c r="F394" s="931"/>
      <c r="G394" s="931"/>
      <c r="H394" s="684"/>
      <c r="I394" s="932"/>
      <c r="J394" s="932"/>
      <c r="K394" s="932"/>
      <c r="L394" s="684"/>
      <c r="M394" s="683"/>
      <c r="N394" s="683"/>
    </row>
    <row r="395" spans="1:14" ht="15">
      <c r="A395" s="682"/>
      <c r="B395" s="683"/>
      <c r="C395" s="931"/>
      <c r="D395" s="931"/>
      <c r="E395" s="931"/>
      <c r="F395" s="931"/>
      <c r="G395" s="931"/>
      <c r="H395" s="684"/>
      <c r="I395" s="932"/>
      <c r="J395" s="932"/>
      <c r="K395" s="932"/>
      <c r="L395" s="684"/>
      <c r="M395" s="683"/>
      <c r="N395" s="683"/>
    </row>
    <row r="396" spans="1:14" ht="15">
      <c r="A396" s="682"/>
      <c r="B396" s="683"/>
      <c r="C396" s="931"/>
      <c r="D396" s="931"/>
      <c r="E396" s="931"/>
      <c r="F396" s="931"/>
      <c r="G396" s="931"/>
      <c r="H396" s="684"/>
      <c r="I396" s="932"/>
      <c r="J396" s="932"/>
      <c r="K396" s="932"/>
      <c r="L396" s="684"/>
      <c r="M396" s="683"/>
      <c r="N396" s="683"/>
    </row>
    <row r="397" spans="1:14" ht="15">
      <c r="A397" s="682"/>
      <c r="B397" s="683"/>
      <c r="C397" s="931"/>
      <c r="D397" s="931"/>
      <c r="E397" s="931"/>
      <c r="F397" s="931"/>
      <c r="G397" s="931"/>
      <c r="H397" s="684"/>
      <c r="I397" s="932"/>
      <c r="J397" s="932"/>
      <c r="K397" s="932"/>
      <c r="L397" s="684"/>
      <c r="M397" s="683"/>
      <c r="N397" s="683"/>
    </row>
    <row r="398" spans="1:14" ht="15">
      <c r="A398" s="682"/>
      <c r="B398" s="683"/>
      <c r="C398" s="931"/>
      <c r="D398" s="931"/>
      <c r="E398" s="931"/>
      <c r="F398" s="931"/>
      <c r="G398" s="931"/>
      <c r="H398" s="684"/>
      <c r="I398" s="932"/>
      <c r="J398" s="932"/>
      <c r="K398" s="932"/>
      <c r="L398" s="684"/>
      <c r="M398" s="683"/>
      <c r="N398" s="683"/>
    </row>
    <row r="399" spans="1:14" ht="15">
      <c r="A399" s="682"/>
      <c r="B399" s="683"/>
      <c r="C399" s="931"/>
      <c r="D399" s="931"/>
      <c r="E399" s="931"/>
      <c r="F399" s="931"/>
      <c r="G399" s="931"/>
      <c r="H399" s="684"/>
      <c r="I399" s="932"/>
      <c r="J399" s="932"/>
      <c r="K399" s="932"/>
      <c r="L399" s="684"/>
      <c r="M399" s="683"/>
      <c r="N399" s="683"/>
    </row>
    <row r="400" spans="1:14" ht="15">
      <c r="A400" s="682"/>
      <c r="B400" s="683"/>
      <c r="C400" s="931"/>
      <c r="D400" s="931"/>
      <c r="E400" s="931"/>
      <c r="F400" s="931"/>
      <c r="G400" s="931"/>
      <c r="H400" s="684"/>
      <c r="I400" s="932"/>
      <c r="J400" s="932"/>
      <c r="K400" s="932"/>
      <c r="L400" s="684"/>
      <c r="M400" s="683"/>
      <c r="N400" s="683"/>
    </row>
    <row r="401" spans="1:14" ht="15">
      <c r="A401" s="682"/>
      <c r="B401" s="683"/>
      <c r="C401" s="931"/>
      <c r="D401" s="931"/>
      <c r="E401" s="931"/>
      <c r="F401" s="931"/>
      <c r="G401" s="931"/>
      <c r="H401" s="684"/>
      <c r="I401" s="932"/>
      <c r="J401" s="932"/>
      <c r="K401" s="932"/>
      <c r="L401" s="684"/>
      <c r="M401" s="683"/>
      <c r="N401" s="683"/>
    </row>
    <row r="402" spans="1:14" ht="15">
      <c r="A402" s="682"/>
      <c r="B402" s="683"/>
      <c r="C402" s="931"/>
      <c r="D402" s="931"/>
      <c r="E402" s="931"/>
      <c r="F402" s="931"/>
      <c r="G402" s="931"/>
      <c r="H402" s="684"/>
      <c r="I402" s="932"/>
      <c r="J402" s="932"/>
      <c r="K402" s="932"/>
      <c r="L402" s="684"/>
      <c r="M402" s="683"/>
      <c r="N402" s="683"/>
    </row>
    <row r="403" spans="1:14" ht="15">
      <c r="A403" s="682"/>
      <c r="B403" s="683"/>
      <c r="C403" s="931"/>
      <c r="D403" s="931"/>
      <c r="E403" s="931"/>
      <c r="F403" s="931"/>
      <c r="G403" s="931"/>
      <c r="H403" s="684"/>
      <c r="I403" s="932"/>
      <c r="J403" s="932"/>
      <c r="K403" s="932"/>
      <c r="L403" s="684"/>
      <c r="M403" s="683"/>
      <c r="N403" s="683"/>
    </row>
    <row r="404" spans="1:14" ht="15">
      <c r="A404" s="682"/>
      <c r="B404" s="683"/>
      <c r="C404" s="931"/>
      <c r="D404" s="931"/>
      <c r="E404" s="931"/>
      <c r="F404" s="931"/>
      <c r="G404" s="931"/>
      <c r="H404" s="684"/>
      <c r="I404" s="932"/>
      <c r="J404" s="932"/>
      <c r="K404" s="932"/>
      <c r="L404" s="684"/>
      <c r="M404" s="683"/>
      <c r="N404" s="683"/>
    </row>
    <row r="405" spans="1:14" ht="15">
      <c r="A405" s="682"/>
      <c r="B405" s="683"/>
      <c r="C405" s="931"/>
      <c r="D405" s="931"/>
      <c r="E405" s="931"/>
      <c r="F405" s="931"/>
      <c r="G405" s="931"/>
      <c r="H405" s="684"/>
      <c r="I405" s="932"/>
      <c r="J405" s="932"/>
      <c r="K405" s="932"/>
      <c r="L405" s="684"/>
      <c r="M405" s="683"/>
      <c r="N405" s="683"/>
    </row>
    <row r="406" spans="1:14" ht="15">
      <c r="A406" s="682"/>
      <c r="B406" s="683"/>
      <c r="C406" s="931"/>
      <c r="D406" s="931"/>
      <c r="E406" s="931"/>
      <c r="F406" s="931"/>
      <c r="G406" s="931"/>
      <c r="H406" s="684"/>
      <c r="I406" s="932"/>
      <c r="J406" s="932"/>
      <c r="K406" s="932"/>
      <c r="L406" s="684"/>
      <c r="M406" s="683"/>
      <c r="N406" s="683"/>
    </row>
    <row r="407" spans="1:14" ht="15">
      <c r="A407" s="682"/>
      <c r="B407" s="683"/>
      <c r="C407" s="931"/>
      <c r="D407" s="931"/>
      <c r="E407" s="931"/>
      <c r="F407" s="931"/>
      <c r="G407" s="931"/>
      <c r="H407" s="684"/>
      <c r="I407" s="932"/>
      <c r="J407" s="932"/>
      <c r="K407" s="932"/>
      <c r="L407" s="684"/>
      <c r="M407" s="683"/>
      <c r="N407" s="683"/>
    </row>
    <row r="408" spans="1:14" ht="15">
      <c r="A408" s="682"/>
      <c r="B408" s="683"/>
      <c r="C408" s="931"/>
      <c r="D408" s="931"/>
      <c r="E408" s="931"/>
      <c r="F408" s="931"/>
      <c r="G408" s="931"/>
      <c r="H408" s="684"/>
      <c r="I408" s="932"/>
      <c r="J408" s="932"/>
      <c r="K408" s="932"/>
      <c r="L408" s="684"/>
      <c r="M408" s="683"/>
      <c r="N408" s="683"/>
    </row>
    <row r="409" spans="1:14" ht="15">
      <c r="A409" s="682"/>
      <c r="B409" s="683"/>
      <c r="C409" s="931"/>
      <c r="D409" s="931"/>
      <c r="E409" s="931"/>
      <c r="F409" s="931"/>
      <c r="G409" s="931"/>
      <c r="H409" s="684"/>
      <c r="I409" s="932"/>
      <c r="J409" s="932"/>
      <c r="K409" s="932"/>
      <c r="L409" s="684"/>
      <c r="M409" s="683"/>
      <c r="N409" s="683"/>
    </row>
    <row r="410" spans="1:14" ht="15">
      <c r="A410" s="682"/>
      <c r="B410" s="683"/>
      <c r="C410" s="931"/>
      <c r="D410" s="931"/>
      <c r="E410" s="931"/>
      <c r="F410" s="931"/>
      <c r="G410" s="931"/>
      <c r="H410" s="684"/>
      <c r="I410" s="932"/>
      <c r="J410" s="932"/>
      <c r="K410" s="932"/>
      <c r="L410" s="684"/>
      <c r="M410" s="683"/>
      <c r="N410" s="683"/>
    </row>
    <row r="411" spans="1:14" ht="15">
      <c r="A411" s="682"/>
      <c r="B411" s="683"/>
      <c r="C411" s="931"/>
      <c r="D411" s="931"/>
      <c r="E411" s="931"/>
      <c r="F411" s="931"/>
      <c r="G411" s="931"/>
      <c r="H411" s="684"/>
      <c r="I411" s="932"/>
      <c r="J411" s="932"/>
      <c r="K411" s="932"/>
      <c r="L411" s="684"/>
      <c r="M411" s="683"/>
      <c r="N411" s="683"/>
    </row>
    <row r="412" spans="1:14" ht="15">
      <c r="A412" s="682"/>
      <c r="B412" s="683"/>
      <c r="C412" s="931"/>
      <c r="D412" s="931"/>
      <c r="E412" s="931"/>
      <c r="F412" s="931"/>
      <c r="G412" s="931"/>
      <c r="H412" s="684"/>
      <c r="I412" s="932"/>
      <c r="J412" s="932"/>
      <c r="K412" s="932"/>
      <c r="L412" s="684"/>
      <c r="M412" s="683"/>
      <c r="N412" s="683"/>
    </row>
    <row r="413" spans="1:14" ht="15">
      <c r="A413" s="682"/>
      <c r="B413" s="683"/>
      <c r="C413" s="931"/>
      <c r="D413" s="931"/>
      <c r="E413" s="931"/>
      <c r="F413" s="931"/>
      <c r="G413" s="931"/>
      <c r="H413" s="684"/>
      <c r="I413" s="932"/>
      <c r="J413" s="932"/>
      <c r="K413" s="932"/>
      <c r="L413" s="684"/>
      <c r="M413" s="683"/>
      <c r="N413" s="683"/>
    </row>
    <row r="414" spans="1:14" ht="15">
      <c r="A414" s="682"/>
      <c r="B414" s="683"/>
      <c r="C414" s="931"/>
      <c r="D414" s="931"/>
      <c r="E414" s="931"/>
      <c r="F414" s="931"/>
      <c r="G414" s="931"/>
      <c r="H414" s="684"/>
      <c r="I414" s="932"/>
      <c r="J414" s="932"/>
      <c r="K414" s="932"/>
      <c r="L414" s="684"/>
      <c r="M414" s="683"/>
      <c r="N414" s="683"/>
    </row>
    <row r="415" spans="1:14" ht="15">
      <c r="A415" s="682"/>
      <c r="B415" s="683"/>
      <c r="C415" s="931"/>
      <c r="D415" s="931"/>
      <c r="E415" s="931"/>
      <c r="F415" s="931"/>
      <c r="G415" s="931"/>
      <c r="H415" s="684"/>
      <c r="I415" s="932"/>
      <c r="J415" s="932"/>
      <c r="K415" s="932"/>
      <c r="L415" s="684"/>
      <c r="M415" s="683"/>
      <c r="N415" s="683"/>
    </row>
    <row r="416" spans="1:14" ht="15">
      <c r="A416" s="682"/>
      <c r="B416" s="683"/>
      <c r="C416" s="931"/>
      <c r="D416" s="931"/>
      <c r="E416" s="931"/>
      <c r="F416" s="931"/>
      <c r="G416" s="931"/>
      <c r="H416" s="684"/>
      <c r="I416" s="932"/>
      <c r="J416" s="932"/>
      <c r="K416" s="932"/>
      <c r="L416" s="684"/>
      <c r="M416" s="683"/>
      <c r="N416" s="683"/>
    </row>
    <row r="417" spans="1:14" ht="15">
      <c r="A417" s="682"/>
      <c r="B417" s="683"/>
      <c r="C417" s="931"/>
      <c r="D417" s="931"/>
      <c r="E417" s="931"/>
      <c r="F417" s="931"/>
      <c r="G417" s="931"/>
      <c r="H417" s="684"/>
      <c r="I417" s="932"/>
      <c r="J417" s="932"/>
      <c r="K417" s="932"/>
      <c r="L417" s="684"/>
      <c r="M417" s="683"/>
      <c r="N417" s="683"/>
    </row>
    <row r="418" spans="1:14" ht="15">
      <c r="A418" s="682"/>
      <c r="B418" s="683"/>
      <c r="C418" s="931"/>
      <c r="D418" s="931"/>
      <c r="E418" s="931"/>
      <c r="F418" s="931"/>
      <c r="G418" s="931"/>
      <c r="H418" s="684"/>
      <c r="I418" s="932"/>
      <c r="J418" s="932"/>
      <c r="K418" s="932"/>
      <c r="L418" s="684"/>
      <c r="M418" s="683"/>
      <c r="N418" s="683"/>
    </row>
    <row r="419" spans="1:14" ht="15">
      <c r="A419" s="682"/>
      <c r="B419" s="683"/>
      <c r="C419" s="931"/>
      <c r="D419" s="931"/>
      <c r="E419" s="931"/>
      <c r="F419" s="931"/>
      <c r="G419" s="931"/>
      <c r="H419" s="684"/>
      <c r="I419" s="932"/>
      <c r="J419" s="932"/>
      <c r="K419" s="932"/>
      <c r="L419" s="684"/>
      <c r="M419" s="683"/>
      <c r="N419" s="683"/>
    </row>
    <row r="420" spans="1:14" ht="15">
      <c r="A420" s="682"/>
      <c r="B420" s="683"/>
      <c r="C420" s="931"/>
      <c r="D420" s="931"/>
      <c r="E420" s="931"/>
      <c r="F420" s="931"/>
      <c r="G420" s="931"/>
      <c r="H420" s="684"/>
      <c r="I420" s="932"/>
      <c r="J420" s="932"/>
      <c r="K420" s="932"/>
      <c r="L420" s="684"/>
      <c r="M420" s="683"/>
      <c r="N420" s="683"/>
    </row>
    <row r="421" spans="1:14" ht="15">
      <c r="A421" s="682"/>
      <c r="B421" s="683"/>
      <c r="C421" s="931"/>
      <c r="D421" s="931"/>
      <c r="E421" s="931"/>
      <c r="F421" s="931"/>
      <c r="G421" s="931"/>
      <c r="H421" s="684"/>
      <c r="I421" s="932"/>
      <c r="J421" s="932"/>
      <c r="K421" s="932"/>
      <c r="L421" s="684"/>
      <c r="M421" s="683"/>
      <c r="N421" s="683"/>
    </row>
    <row r="422" spans="1:14" ht="15">
      <c r="A422" s="682"/>
      <c r="B422" s="683"/>
      <c r="C422" s="931"/>
      <c r="D422" s="931"/>
      <c r="E422" s="931"/>
      <c r="F422" s="931"/>
      <c r="G422" s="931"/>
      <c r="H422" s="684"/>
      <c r="I422" s="932"/>
      <c r="J422" s="932"/>
      <c r="K422" s="932"/>
      <c r="L422" s="684"/>
      <c r="M422" s="683"/>
      <c r="N422" s="683"/>
    </row>
    <row r="423" spans="1:14" ht="15">
      <c r="A423" s="682"/>
      <c r="B423" s="683"/>
      <c r="C423" s="931"/>
      <c r="D423" s="931"/>
      <c r="E423" s="931"/>
      <c r="F423" s="931"/>
      <c r="G423" s="931"/>
      <c r="H423" s="684"/>
      <c r="I423" s="932"/>
      <c r="J423" s="932"/>
      <c r="K423" s="932"/>
      <c r="L423" s="684"/>
      <c r="M423" s="683"/>
      <c r="N423" s="683"/>
    </row>
    <row r="424" spans="1:14" ht="15">
      <c r="A424" s="682"/>
      <c r="B424" s="683"/>
      <c r="C424" s="931"/>
      <c r="D424" s="931"/>
      <c r="E424" s="931"/>
      <c r="F424" s="931"/>
      <c r="G424" s="931"/>
      <c r="H424" s="684"/>
      <c r="I424" s="932"/>
      <c r="J424" s="932"/>
      <c r="K424" s="932"/>
      <c r="L424" s="684"/>
      <c r="M424" s="683"/>
      <c r="N424" s="683"/>
    </row>
    <row r="425" spans="1:14" ht="15">
      <c r="A425" s="682"/>
      <c r="B425" s="683"/>
      <c r="C425" s="931"/>
      <c r="D425" s="931"/>
      <c r="E425" s="931"/>
      <c r="F425" s="931"/>
      <c r="G425" s="931"/>
      <c r="H425" s="684"/>
      <c r="I425" s="932"/>
      <c r="J425" s="932"/>
      <c r="K425" s="932"/>
      <c r="L425" s="684"/>
      <c r="M425" s="683"/>
      <c r="N425" s="683"/>
    </row>
    <row r="426" spans="1:14" ht="15">
      <c r="A426" s="682"/>
      <c r="B426" s="683"/>
      <c r="C426" s="931"/>
      <c r="D426" s="931"/>
      <c r="E426" s="931"/>
      <c r="F426" s="931"/>
      <c r="G426" s="931"/>
      <c r="H426" s="684"/>
      <c r="I426" s="932"/>
      <c r="J426" s="932"/>
      <c r="K426" s="932"/>
      <c r="L426" s="684"/>
      <c r="M426" s="683"/>
      <c r="N426" s="683"/>
    </row>
    <row r="427" spans="1:14" ht="15">
      <c r="A427" s="682"/>
      <c r="B427" s="683"/>
      <c r="C427" s="931"/>
      <c r="D427" s="931"/>
      <c r="E427" s="931"/>
      <c r="F427" s="931"/>
      <c r="G427" s="931"/>
      <c r="H427" s="684"/>
      <c r="I427" s="932"/>
      <c r="J427" s="932"/>
      <c r="K427" s="932"/>
      <c r="L427" s="684"/>
      <c r="M427" s="683"/>
      <c r="N427" s="683"/>
    </row>
    <row r="428" spans="1:14" ht="15">
      <c r="A428" s="682"/>
      <c r="B428" s="683"/>
      <c r="C428" s="931"/>
      <c r="D428" s="931"/>
      <c r="E428" s="931"/>
      <c r="F428" s="931"/>
      <c r="G428" s="931"/>
      <c r="H428" s="684"/>
      <c r="I428" s="932"/>
      <c r="J428" s="932"/>
      <c r="K428" s="932"/>
      <c r="L428" s="684"/>
      <c r="M428" s="683"/>
      <c r="N428" s="683"/>
    </row>
    <row r="429" spans="1:14" ht="15">
      <c r="A429" s="682"/>
      <c r="B429" s="683"/>
      <c r="C429" s="931"/>
      <c r="D429" s="931"/>
      <c r="E429" s="931"/>
      <c r="F429" s="931"/>
      <c r="G429" s="931"/>
      <c r="H429" s="684"/>
      <c r="I429" s="932"/>
      <c r="J429" s="932"/>
      <c r="K429" s="932"/>
      <c r="L429" s="684"/>
      <c r="M429" s="683"/>
      <c r="N429" s="683"/>
    </row>
    <row r="430" spans="1:14" ht="15">
      <c r="A430" s="682"/>
      <c r="B430" s="683"/>
      <c r="C430" s="931"/>
      <c r="D430" s="931"/>
      <c r="E430" s="931"/>
      <c r="F430" s="931"/>
      <c r="G430" s="931"/>
      <c r="H430" s="684"/>
      <c r="I430" s="932"/>
      <c r="J430" s="932"/>
      <c r="K430" s="932"/>
      <c r="L430" s="684"/>
      <c r="M430" s="683"/>
      <c r="N430" s="683"/>
    </row>
    <row r="431" spans="1:14" ht="15">
      <c r="A431" s="682"/>
      <c r="B431" s="683"/>
      <c r="C431" s="931"/>
      <c r="D431" s="931"/>
      <c r="E431" s="931"/>
      <c r="F431" s="931"/>
      <c r="G431" s="931"/>
      <c r="H431" s="684"/>
      <c r="I431" s="932"/>
      <c r="J431" s="932"/>
      <c r="K431" s="932"/>
      <c r="L431" s="684"/>
      <c r="M431" s="683"/>
      <c r="N431" s="683"/>
    </row>
    <row r="432" spans="1:14" ht="15">
      <c r="A432" s="682"/>
      <c r="B432" s="683"/>
      <c r="C432" s="931"/>
      <c r="D432" s="931"/>
      <c r="E432" s="931"/>
      <c r="F432" s="931"/>
      <c r="G432" s="931"/>
      <c r="H432" s="684"/>
      <c r="I432" s="932"/>
      <c r="J432" s="932"/>
      <c r="K432" s="932"/>
      <c r="L432" s="684"/>
      <c r="M432" s="683"/>
      <c r="N432" s="683"/>
    </row>
    <row r="433" spans="1:14" ht="15">
      <c r="A433" s="682"/>
      <c r="B433" s="683"/>
      <c r="C433" s="931"/>
      <c r="D433" s="931"/>
      <c r="E433" s="931"/>
      <c r="F433" s="931"/>
      <c r="G433" s="931"/>
      <c r="H433" s="684"/>
      <c r="I433" s="932"/>
      <c r="J433" s="932"/>
      <c r="K433" s="932"/>
      <c r="L433" s="684"/>
      <c r="M433" s="683"/>
      <c r="N433" s="683"/>
    </row>
    <row r="434" spans="1:14" ht="15">
      <c r="A434" s="682"/>
      <c r="B434" s="683"/>
      <c r="C434" s="931"/>
      <c r="D434" s="931"/>
      <c r="E434" s="931"/>
      <c r="F434" s="931"/>
      <c r="G434" s="931"/>
      <c r="H434" s="684"/>
      <c r="I434" s="932"/>
      <c r="J434" s="932"/>
      <c r="K434" s="932"/>
      <c r="L434" s="684"/>
      <c r="M434" s="683"/>
      <c r="N434" s="683"/>
    </row>
    <row r="435" spans="1:14" ht="15">
      <c r="A435" s="682"/>
      <c r="B435" s="683"/>
      <c r="C435" s="931"/>
      <c r="D435" s="931"/>
      <c r="E435" s="931"/>
      <c r="F435" s="931"/>
      <c r="G435" s="931"/>
      <c r="H435" s="684"/>
      <c r="I435" s="932"/>
      <c r="J435" s="932"/>
      <c r="K435" s="932"/>
      <c r="L435" s="684"/>
      <c r="M435" s="683"/>
      <c r="N435" s="683"/>
    </row>
    <row r="436" spans="1:14" ht="15">
      <c r="A436" s="682"/>
      <c r="B436" s="683"/>
      <c r="C436" s="931"/>
      <c r="D436" s="931"/>
      <c r="E436" s="931"/>
      <c r="F436" s="931"/>
      <c r="G436" s="931"/>
      <c r="H436" s="684"/>
      <c r="I436" s="932"/>
      <c r="J436" s="932"/>
      <c r="K436" s="932"/>
      <c r="L436" s="684"/>
      <c r="M436" s="683"/>
      <c r="N436" s="683"/>
    </row>
    <row r="437" spans="1:14" ht="15">
      <c r="A437" s="682"/>
      <c r="B437" s="683"/>
      <c r="C437" s="931"/>
      <c r="D437" s="931"/>
      <c r="E437" s="931"/>
      <c r="F437" s="931"/>
      <c r="G437" s="931"/>
      <c r="H437" s="684"/>
      <c r="I437" s="932"/>
      <c r="J437" s="932"/>
      <c r="K437" s="932"/>
      <c r="L437" s="684"/>
      <c r="M437" s="683"/>
      <c r="N437" s="683"/>
    </row>
    <row r="438" spans="1:14" ht="15">
      <c r="A438" s="682"/>
      <c r="B438" s="683"/>
      <c r="C438" s="931"/>
      <c r="D438" s="931"/>
      <c r="E438" s="931"/>
      <c r="F438" s="931"/>
      <c r="G438" s="931"/>
      <c r="H438" s="684"/>
      <c r="I438" s="932"/>
      <c r="J438" s="932"/>
      <c r="K438" s="932"/>
      <c r="L438" s="684"/>
      <c r="M438" s="683"/>
      <c r="N438" s="683"/>
    </row>
    <row r="439" spans="1:14" ht="15">
      <c r="A439" s="682"/>
      <c r="B439" s="683"/>
      <c r="C439" s="931"/>
      <c r="D439" s="931"/>
      <c r="E439" s="931"/>
      <c r="F439" s="931"/>
      <c r="G439" s="931"/>
      <c r="H439" s="684"/>
      <c r="I439" s="932"/>
      <c r="J439" s="932"/>
      <c r="K439" s="932"/>
      <c r="L439" s="684"/>
      <c r="M439" s="683"/>
      <c r="N439" s="683"/>
    </row>
    <row r="440" spans="1:14" ht="15">
      <c r="A440" s="682"/>
      <c r="B440" s="683"/>
      <c r="C440" s="931"/>
      <c r="D440" s="931"/>
      <c r="E440" s="931"/>
      <c r="F440" s="931"/>
      <c r="G440" s="931"/>
      <c r="H440" s="684"/>
      <c r="I440" s="932"/>
      <c r="J440" s="932"/>
      <c r="K440" s="932"/>
      <c r="L440" s="684"/>
      <c r="M440" s="683"/>
      <c r="N440" s="683"/>
    </row>
    <row r="441" spans="1:14" ht="15">
      <c r="A441" s="682"/>
      <c r="B441" s="683"/>
      <c r="C441" s="931"/>
      <c r="D441" s="931"/>
      <c r="E441" s="931"/>
      <c r="F441" s="931"/>
      <c r="G441" s="931"/>
      <c r="H441" s="684"/>
      <c r="I441" s="932"/>
      <c r="J441" s="932"/>
      <c r="K441" s="932"/>
      <c r="L441" s="684"/>
      <c r="M441" s="683"/>
      <c r="N441" s="683"/>
    </row>
    <row r="442" spans="1:14" ht="15">
      <c r="A442" s="682"/>
      <c r="B442" s="683"/>
      <c r="C442" s="931"/>
      <c r="D442" s="931"/>
      <c r="E442" s="931"/>
      <c r="F442" s="931"/>
      <c r="G442" s="931"/>
      <c r="H442" s="684"/>
      <c r="I442" s="932"/>
      <c r="J442" s="932"/>
      <c r="K442" s="932"/>
      <c r="L442" s="684"/>
      <c r="M442" s="683"/>
      <c r="N442" s="683"/>
    </row>
    <row r="443" spans="1:14" ht="15">
      <c r="A443" s="682"/>
      <c r="B443" s="683"/>
      <c r="C443" s="931"/>
      <c r="D443" s="931"/>
      <c r="E443" s="931"/>
      <c r="F443" s="931"/>
      <c r="G443" s="931"/>
      <c r="H443" s="684"/>
      <c r="I443" s="932"/>
      <c r="J443" s="932"/>
      <c r="K443" s="932"/>
      <c r="L443" s="684"/>
      <c r="M443" s="683"/>
      <c r="N443" s="683"/>
    </row>
    <row r="444" spans="1:14" ht="15">
      <c r="A444" s="682"/>
      <c r="B444" s="683"/>
      <c r="C444" s="931"/>
      <c r="D444" s="931"/>
      <c r="E444" s="931"/>
      <c r="F444" s="931"/>
      <c r="G444" s="931"/>
      <c r="H444" s="684"/>
      <c r="I444" s="932"/>
      <c r="J444" s="932"/>
      <c r="K444" s="932"/>
      <c r="L444" s="684"/>
      <c r="M444" s="683"/>
      <c r="N444" s="683"/>
    </row>
    <row r="445" spans="1:14" ht="15">
      <c r="A445" s="682"/>
      <c r="B445" s="683"/>
      <c r="C445" s="931"/>
      <c r="D445" s="931"/>
      <c r="E445" s="931"/>
      <c r="F445" s="931"/>
      <c r="G445" s="931"/>
      <c r="H445" s="684"/>
      <c r="I445" s="932"/>
      <c r="J445" s="932"/>
      <c r="K445" s="932"/>
      <c r="L445" s="684"/>
      <c r="M445" s="683"/>
      <c r="N445" s="683"/>
    </row>
    <row r="446" spans="1:14" ht="15">
      <c r="A446" s="682"/>
      <c r="B446" s="683"/>
      <c r="C446" s="931"/>
      <c r="D446" s="931"/>
      <c r="E446" s="931"/>
      <c r="F446" s="931"/>
      <c r="G446" s="931"/>
      <c r="H446" s="684"/>
      <c r="I446" s="932"/>
      <c r="J446" s="932"/>
      <c r="K446" s="932"/>
      <c r="L446" s="684"/>
      <c r="M446" s="683"/>
      <c r="N446" s="683"/>
    </row>
    <row r="447" spans="1:14" ht="15">
      <c r="A447" s="682"/>
      <c r="B447" s="683"/>
      <c r="C447" s="931"/>
      <c r="D447" s="931"/>
      <c r="E447" s="931"/>
      <c r="F447" s="931"/>
      <c r="G447" s="931"/>
      <c r="H447" s="684"/>
      <c r="I447" s="932"/>
      <c r="J447" s="932"/>
      <c r="K447" s="932"/>
      <c r="L447" s="684"/>
      <c r="M447" s="683"/>
      <c r="N447" s="683"/>
    </row>
    <row r="448" spans="1:14" ht="15">
      <c r="A448" s="682"/>
      <c r="B448" s="683"/>
      <c r="C448" s="931"/>
      <c r="D448" s="931"/>
      <c r="E448" s="931"/>
      <c r="F448" s="931"/>
      <c r="G448" s="931"/>
      <c r="H448" s="684"/>
      <c r="I448" s="932"/>
      <c r="J448" s="932"/>
      <c r="K448" s="932"/>
      <c r="L448" s="684"/>
      <c r="M448" s="683"/>
      <c r="N448" s="683"/>
    </row>
    <row r="449" spans="1:14" ht="15">
      <c r="A449" s="682"/>
      <c r="B449" s="683"/>
      <c r="C449" s="931"/>
      <c r="D449" s="931"/>
      <c r="E449" s="931"/>
      <c r="F449" s="931"/>
      <c r="G449" s="931"/>
      <c r="H449" s="684"/>
      <c r="I449" s="932"/>
      <c r="J449" s="932"/>
      <c r="K449" s="932"/>
      <c r="L449" s="684"/>
      <c r="M449" s="683"/>
      <c r="N449" s="683"/>
    </row>
    <row r="450" spans="1:14" ht="15">
      <c r="A450" s="682"/>
      <c r="B450" s="683"/>
      <c r="C450" s="931"/>
      <c r="D450" s="931"/>
      <c r="E450" s="931"/>
      <c r="F450" s="931"/>
      <c r="G450" s="931"/>
      <c r="H450" s="684"/>
      <c r="I450" s="932"/>
      <c r="J450" s="932"/>
      <c r="K450" s="932"/>
      <c r="L450" s="684"/>
      <c r="M450" s="683"/>
      <c r="N450" s="683"/>
    </row>
    <row r="451" spans="1:14" ht="15">
      <c r="A451" s="682"/>
      <c r="B451" s="683"/>
      <c r="C451" s="931"/>
      <c r="D451" s="931"/>
      <c r="E451" s="931"/>
      <c r="F451" s="931"/>
      <c r="G451" s="931"/>
      <c r="H451" s="684"/>
      <c r="I451" s="932"/>
      <c r="J451" s="932"/>
      <c r="K451" s="932"/>
      <c r="L451" s="684"/>
      <c r="M451" s="683"/>
      <c r="N451" s="683"/>
    </row>
    <row r="452" spans="1:14" ht="15">
      <c r="A452" s="682"/>
      <c r="B452" s="683"/>
      <c r="C452" s="931"/>
      <c r="D452" s="931"/>
      <c r="E452" s="931"/>
      <c r="F452" s="931"/>
      <c r="G452" s="931"/>
      <c r="H452" s="684"/>
      <c r="I452" s="932"/>
      <c r="J452" s="932"/>
      <c r="K452" s="932"/>
      <c r="L452" s="684"/>
      <c r="M452" s="683"/>
      <c r="N452" s="683"/>
    </row>
    <row r="453" spans="1:14" ht="15">
      <c r="A453" s="682"/>
      <c r="B453" s="683"/>
      <c r="C453" s="931"/>
      <c r="D453" s="931"/>
      <c r="E453" s="931"/>
      <c r="F453" s="931"/>
      <c r="G453" s="931"/>
      <c r="H453" s="684"/>
      <c r="I453" s="932"/>
      <c r="J453" s="932"/>
      <c r="K453" s="932"/>
      <c r="L453" s="684"/>
      <c r="M453" s="683"/>
      <c r="N453" s="683"/>
    </row>
    <row r="454" spans="1:14" ht="15">
      <c r="A454" s="682"/>
      <c r="B454" s="683"/>
      <c r="C454" s="931"/>
      <c r="D454" s="931"/>
      <c r="E454" s="931"/>
      <c r="F454" s="931"/>
      <c r="G454" s="931"/>
      <c r="H454" s="684"/>
      <c r="I454" s="932"/>
      <c r="J454" s="932"/>
      <c r="K454" s="932"/>
      <c r="L454" s="684"/>
      <c r="M454" s="683"/>
      <c r="N454" s="683"/>
    </row>
    <row r="455" spans="1:14" ht="15">
      <c r="A455" s="682"/>
      <c r="B455" s="683"/>
      <c r="C455" s="931"/>
      <c r="D455" s="931"/>
      <c r="E455" s="931"/>
      <c r="F455" s="931"/>
      <c r="G455" s="931"/>
      <c r="H455" s="684"/>
      <c r="I455" s="932"/>
      <c r="J455" s="932"/>
      <c r="K455" s="932"/>
      <c r="L455" s="684"/>
      <c r="M455" s="683"/>
      <c r="N455" s="683"/>
    </row>
    <row r="456" spans="1:14" ht="15">
      <c r="A456" s="682"/>
      <c r="B456" s="683"/>
      <c r="C456" s="931"/>
      <c r="D456" s="931"/>
      <c r="E456" s="931"/>
      <c r="F456" s="931"/>
      <c r="G456" s="931"/>
      <c r="H456" s="684"/>
      <c r="I456" s="932"/>
      <c r="J456" s="932"/>
      <c r="K456" s="932"/>
      <c r="L456" s="684"/>
      <c r="M456" s="683"/>
      <c r="N456" s="683"/>
    </row>
    <row r="457" spans="1:14" ht="15">
      <c r="A457" s="682"/>
      <c r="B457" s="683"/>
      <c r="C457" s="931"/>
      <c r="D457" s="931"/>
      <c r="E457" s="931"/>
      <c r="F457" s="931"/>
      <c r="G457" s="931"/>
      <c r="H457" s="684"/>
      <c r="I457" s="932"/>
      <c r="J457" s="932"/>
      <c r="K457" s="932"/>
      <c r="L457" s="684"/>
      <c r="M457" s="683"/>
      <c r="N457" s="683"/>
    </row>
    <row r="458" spans="1:14" ht="15">
      <c r="A458" s="682"/>
      <c r="B458" s="683"/>
      <c r="C458" s="931"/>
      <c r="D458" s="931"/>
      <c r="E458" s="931"/>
      <c r="F458" s="931"/>
      <c r="G458" s="931"/>
      <c r="H458" s="684"/>
      <c r="I458" s="932"/>
      <c r="J458" s="932"/>
      <c r="K458" s="932"/>
      <c r="L458" s="684"/>
      <c r="M458" s="683"/>
      <c r="N458" s="683"/>
    </row>
    <row r="459" spans="1:14" ht="15">
      <c r="A459" s="682"/>
      <c r="B459" s="683"/>
      <c r="C459" s="931"/>
      <c r="D459" s="931"/>
      <c r="E459" s="931"/>
      <c r="F459" s="931"/>
      <c r="G459" s="931"/>
      <c r="H459" s="684"/>
      <c r="I459" s="932"/>
      <c r="J459" s="932"/>
      <c r="K459" s="932"/>
      <c r="L459" s="684"/>
      <c r="M459" s="683"/>
      <c r="N459" s="683"/>
    </row>
    <row r="460" spans="1:14" ht="15">
      <c r="A460" s="682"/>
      <c r="B460" s="683"/>
      <c r="C460" s="931"/>
      <c r="D460" s="931"/>
      <c r="E460" s="931"/>
      <c r="F460" s="931"/>
      <c r="G460" s="931"/>
      <c r="H460" s="684"/>
      <c r="I460" s="932"/>
      <c r="J460" s="932"/>
      <c r="K460" s="932"/>
      <c r="L460" s="684"/>
      <c r="M460" s="683"/>
      <c r="N460" s="683"/>
    </row>
    <row r="461" spans="1:14" ht="15">
      <c r="A461" s="682"/>
      <c r="B461" s="683"/>
      <c r="C461" s="931"/>
      <c r="D461" s="931"/>
      <c r="E461" s="931"/>
      <c r="F461" s="931"/>
      <c r="G461" s="931"/>
      <c r="H461" s="684"/>
      <c r="I461" s="932"/>
      <c r="J461" s="932"/>
      <c r="K461" s="932"/>
      <c r="L461" s="684"/>
      <c r="M461" s="683"/>
      <c r="N461" s="683"/>
    </row>
    <row r="462" spans="1:14" ht="15">
      <c r="A462" s="682"/>
      <c r="B462" s="683"/>
      <c r="C462" s="931"/>
      <c r="D462" s="931"/>
      <c r="E462" s="931"/>
      <c r="F462" s="931"/>
      <c r="G462" s="931"/>
      <c r="H462" s="684"/>
      <c r="I462" s="932"/>
      <c r="J462" s="932"/>
      <c r="K462" s="932"/>
      <c r="L462" s="684"/>
      <c r="M462" s="683"/>
      <c r="N462" s="683"/>
    </row>
    <row r="463" spans="1:14" ht="15">
      <c r="A463" s="682"/>
      <c r="B463" s="683"/>
      <c r="C463" s="931"/>
      <c r="D463" s="931"/>
      <c r="E463" s="931"/>
      <c r="F463" s="931"/>
      <c r="G463" s="931"/>
      <c r="H463" s="684"/>
      <c r="I463" s="932"/>
      <c r="J463" s="932"/>
      <c r="K463" s="932"/>
      <c r="L463" s="684"/>
      <c r="M463" s="683"/>
      <c r="N463" s="683"/>
    </row>
    <row r="464" spans="1:14" ht="15">
      <c r="A464" s="682"/>
      <c r="B464" s="683"/>
      <c r="C464" s="931"/>
      <c r="D464" s="931"/>
      <c r="E464" s="931"/>
      <c r="F464" s="931"/>
      <c r="G464" s="931"/>
      <c r="H464" s="684"/>
      <c r="I464" s="932"/>
      <c r="J464" s="932"/>
      <c r="K464" s="932"/>
      <c r="L464" s="684"/>
      <c r="M464" s="683"/>
      <c r="N464" s="683"/>
    </row>
    <row r="465" spans="1:14" ht="15">
      <c r="A465" s="682"/>
      <c r="B465" s="683"/>
      <c r="C465" s="931"/>
      <c r="D465" s="931"/>
      <c r="E465" s="931"/>
      <c r="F465" s="931"/>
      <c r="G465" s="931"/>
      <c r="H465" s="684"/>
      <c r="I465" s="932"/>
      <c r="J465" s="932"/>
      <c r="K465" s="932"/>
      <c r="L465" s="684"/>
      <c r="M465" s="683"/>
      <c r="N465" s="683"/>
    </row>
    <row r="466" spans="1:14" ht="15">
      <c r="A466" s="682"/>
      <c r="B466" s="683"/>
      <c r="C466" s="931"/>
      <c r="D466" s="931"/>
      <c r="E466" s="931"/>
      <c r="F466" s="931"/>
      <c r="G466" s="931"/>
      <c r="H466" s="684"/>
      <c r="I466" s="932"/>
      <c r="J466" s="932"/>
      <c r="K466" s="932"/>
      <c r="L466" s="684"/>
      <c r="M466" s="683"/>
      <c r="N466" s="683"/>
    </row>
    <row r="467" spans="1:14" ht="15">
      <c r="A467" s="682"/>
      <c r="B467" s="683"/>
      <c r="C467" s="931"/>
      <c r="D467" s="931"/>
      <c r="E467" s="931"/>
      <c r="F467" s="931"/>
      <c r="G467" s="931"/>
      <c r="H467" s="684"/>
      <c r="I467" s="932"/>
      <c r="J467" s="932"/>
      <c r="K467" s="932"/>
      <c r="L467" s="684"/>
      <c r="M467" s="683"/>
      <c r="N467" s="683"/>
    </row>
    <row r="468" spans="1:14" ht="15">
      <c r="A468" s="682"/>
      <c r="B468" s="683"/>
      <c r="C468" s="931"/>
      <c r="D468" s="931"/>
      <c r="E468" s="931"/>
      <c r="F468" s="931"/>
      <c r="G468" s="931"/>
      <c r="H468" s="684"/>
      <c r="I468" s="932"/>
      <c r="J468" s="932"/>
      <c r="K468" s="932"/>
      <c r="L468" s="684"/>
      <c r="M468" s="683"/>
      <c r="N468" s="683"/>
    </row>
    <row r="469" spans="1:14" ht="15">
      <c r="A469" s="682"/>
      <c r="B469" s="683"/>
      <c r="C469" s="931"/>
      <c r="D469" s="931"/>
      <c r="E469" s="931"/>
      <c r="F469" s="931"/>
      <c r="G469" s="931"/>
      <c r="H469" s="684"/>
      <c r="I469" s="932"/>
      <c r="J469" s="932"/>
      <c r="K469" s="932"/>
      <c r="L469" s="684"/>
      <c r="M469" s="683"/>
      <c r="N469" s="683"/>
    </row>
    <row r="470" spans="1:14" ht="15">
      <c r="A470" s="682"/>
      <c r="B470" s="683"/>
      <c r="C470" s="931"/>
      <c r="D470" s="931"/>
      <c r="E470" s="931"/>
      <c r="F470" s="931"/>
      <c r="G470" s="931"/>
      <c r="H470" s="684"/>
      <c r="I470" s="932"/>
      <c r="J470" s="932"/>
      <c r="K470" s="932"/>
      <c r="L470" s="684"/>
      <c r="M470" s="683"/>
      <c r="N470" s="683"/>
    </row>
    <row r="471" spans="1:14" ht="15">
      <c r="A471" s="682"/>
      <c r="B471" s="683"/>
      <c r="C471" s="931"/>
      <c r="D471" s="931"/>
      <c r="E471" s="931"/>
      <c r="F471" s="931"/>
      <c r="G471" s="931"/>
      <c r="H471" s="684"/>
      <c r="I471" s="932"/>
      <c r="J471" s="932"/>
      <c r="K471" s="932"/>
      <c r="L471" s="684"/>
      <c r="M471" s="683"/>
      <c r="N471" s="683"/>
    </row>
    <row r="472" spans="1:14" ht="15">
      <c r="A472" s="682"/>
      <c r="B472" s="683"/>
      <c r="C472" s="931"/>
      <c r="D472" s="931"/>
      <c r="E472" s="931"/>
      <c r="F472" s="931"/>
      <c r="G472" s="931"/>
      <c r="H472" s="684"/>
      <c r="I472" s="932"/>
      <c r="J472" s="932"/>
      <c r="K472" s="932"/>
      <c r="L472" s="684"/>
      <c r="M472" s="683"/>
      <c r="N472" s="683"/>
    </row>
    <row r="473" spans="1:14" ht="15">
      <c r="A473" s="682"/>
      <c r="B473" s="683"/>
      <c r="C473" s="931"/>
      <c r="D473" s="931"/>
      <c r="E473" s="931"/>
      <c r="F473" s="931"/>
      <c r="G473" s="931"/>
      <c r="H473" s="684"/>
      <c r="I473" s="932"/>
      <c r="J473" s="932"/>
      <c r="K473" s="932"/>
      <c r="L473" s="684"/>
      <c r="M473" s="683"/>
      <c r="N473" s="683"/>
    </row>
    <row r="474" spans="1:14" ht="15">
      <c r="A474" s="682"/>
      <c r="B474" s="683"/>
      <c r="C474" s="931"/>
      <c r="D474" s="931"/>
      <c r="E474" s="931"/>
      <c r="F474" s="931"/>
      <c r="G474" s="931"/>
      <c r="H474" s="684"/>
      <c r="I474" s="932"/>
      <c r="J474" s="932"/>
      <c r="K474" s="932"/>
      <c r="L474" s="684"/>
      <c r="M474" s="683"/>
      <c r="N474" s="683"/>
    </row>
    <row r="475" spans="1:14" ht="15">
      <c r="A475" s="682"/>
      <c r="B475" s="683"/>
      <c r="C475" s="931"/>
      <c r="D475" s="931"/>
      <c r="E475" s="931"/>
      <c r="F475" s="931"/>
      <c r="G475" s="931"/>
      <c r="H475" s="684"/>
      <c r="I475" s="932"/>
      <c r="J475" s="932"/>
      <c r="K475" s="932"/>
      <c r="L475" s="684"/>
      <c r="M475" s="683"/>
      <c r="N475" s="683"/>
    </row>
    <row r="476" spans="1:14" ht="15">
      <c r="A476" s="682"/>
      <c r="B476" s="683"/>
      <c r="C476" s="931"/>
      <c r="D476" s="931"/>
      <c r="E476" s="931"/>
      <c r="F476" s="931"/>
      <c r="G476" s="931"/>
      <c r="H476" s="684"/>
      <c r="I476" s="932"/>
      <c r="J476" s="932"/>
      <c r="K476" s="932"/>
      <c r="L476" s="684"/>
      <c r="M476" s="683"/>
      <c r="N476" s="683"/>
    </row>
    <row r="477" spans="1:14" ht="15">
      <c r="A477" s="682"/>
      <c r="B477" s="683"/>
      <c r="C477" s="931"/>
      <c r="D477" s="931"/>
      <c r="E477" s="931"/>
      <c r="F477" s="931"/>
      <c r="G477" s="931"/>
      <c r="H477" s="684"/>
      <c r="I477" s="932"/>
      <c r="J477" s="932"/>
      <c r="K477" s="932"/>
      <c r="L477" s="684"/>
      <c r="M477" s="683"/>
      <c r="N477" s="683"/>
    </row>
    <row r="478" spans="1:14" ht="15">
      <c r="A478" s="682"/>
      <c r="B478" s="683"/>
      <c r="C478" s="931"/>
      <c r="D478" s="931"/>
      <c r="E478" s="931"/>
      <c r="F478" s="931"/>
      <c r="G478" s="931"/>
      <c r="H478" s="684"/>
      <c r="I478" s="932"/>
      <c r="J478" s="932"/>
      <c r="K478" s="932"/>
      <c r="L478" s="684"/>
      <c r="M478" s="683"/>
      <c r="N478" s="683"/>
    </row>
    <row r="479" spans="1:14" ht="15">
      <c r="A479" s="682"/>
      <c r="B479" s="683"/>
      <c r="C479" s="931"/>
      <c r="D479" s="931"/>
      <c r="E479" s="931"/>
      <c r="F479" s="931"/>
      <c r="G479" s="931"/>
      <c r="H479" s="684"/>
      <c r="I479" s="932"/>
      <c r="J479" s="932"/>
      <c r="K479" s="932"/>
      <c r="L479" s="684"/>
      <c r="M479" s="683"/>
      <c r="N479" s="683"/>
    </row>
    <row r="480" spans="1:14" ht="15">
      <c r="A480" s="682"/>
      <c r="B480" s="683"/>
      <c r="C480" s="931"/>
      <c r="D480" s="931"/>
      <c r="E480" s="931"/>
      <c r="F480" s="931"/>
      <c r="G480" s="931"/>
      <c r="H480" s="684"/>
      <c r="I480" s="932"/>
      <c r="J480" s="932"/>
      <c r="K480" s="932"/>
      <c r="L480" s="684"/>
      <c r="M480" s="683"/>
      <c r="N480" s="683"/>
    </row>
    <row r="481" spans="1:14" ht="15">
      <c r="A481" s="682"/>
      <c r="B481" s="683"/>
      <c r="C481" s="931"/>
      <c r="D481" s="931"/>
      <c r="E481" s="931"/>
      <c r="F481" s="931"/>
      <c r="G481" s="931"/>
      <c r="H481" s="684"/>
      <c r="I481" s="932"/>
      <c r="J481" s="932"/>
      <c r="K481" s="932"/>
      <c r="L481" s="684"/>
      <c r="M481" s="683"/>
      <c r="N481" s="683"/>
    </row>
    <row r="482" spans="1:14" ht="15">
      <c r="A482" s="682"/>
      <c r="B482" s="683"/>
      <c r="C482" s="931"/>
      <c r="D482" s="931"/>
      <c r="E482" s="931"/>
      <c r="F482" s="931"/>
      <c r="G482" s="931"/>
      <c r="H482" s="684"/>
      <c r="I482" s="932"/>
      <c r="J482" s="932"/>
      <c r="K482" s="932"/>
      <c r="L482" s="684"/>
      <c r="M482" s="683"/>
      <c r="N482" s="683"/>
    </row>
    <row r="483" spans="1:14" ht="15">
      <c r="A483" s="682"/>
      <c r="B483" s="683"/>
      <c r="C483" s="931"/>
      <c r="D483" s="931"/>
      <c r="E483" s="931"/>
      <c r="F483" s="931"/>
      <c r="G483" s="931"/>
      <c r="H483" s="684"/>
      <c r="I483" s="932"/>
      <c r="J483" s="932"/>
      <c r="K483" s="932"/>
      <c r="L483" s="684"/>
      <c r="M483" s="683"/>
      <c r="N483" s="683"/>
    </row>
    <row r="484" spans="1:14" ht="15">
      <c r="A484" s="682"/>
      <c r="B484" s="683"/>
      <c r="C484" s="931"/>
      <c r="D484" s="931"/>
      <c r="E484" s="931"/>
      <c r="F484" s="931"/>
      <c r="G484" s="931"/>
      <c r="H484" s="684"/>
      <c r="I484" s="932"/>
      <c r="J484" s="932"/>
      <c r="K484" s="932"/>
      <c r="L484" s="684"/>
      <c r="M484" s="683"/>
      <c r="N484" s="683"/>
    </row>
    <row r="485" spans="1:14" ht="15">
      <c r="A485" s="682"/>
      <c r="B485" s="683"/>
      <c r="C485" s="931"/>
      <c r="D485" s="931"/>
      <c r="E485" s="931"/>
      <c r="F485" s="931"/>
      <c r="G485" s="931"/>
      <c r="H485" s="684"/>
      <c r="I485" s="932"/>
      <c r="J485" s="932"/>
      <c r="K485" s="932"/>
      <c r="L485" s="684"/>
      <c r="M485" s="683"/>
      <c r="N485" s="683"/>
    </row>
    <row r="486" spans="1:14" ht="15">
      <c r="A486" s="682"/>
      <c r="B486" s="683"/>
      <c r="C486" s="931"/>
      <c r="D486" s="931"/>
      <c r="E486" s="931"/>
      <c r="F486" s="931"/>
      <c r="G486" s="931"/>
      <c r="H486" s="684"/>
      <c r="I486" s="932"/>
      <c r="J486" s="932"/>
      <c r="K486" s="932"/>
      <c r="L486" s="684"/>
      <c r="M486" s="683"/>
      <c r="N486" s="683"/>
    </row>
    <row r="487" spans="1:14" ht="15">
      <c r="A487" s="682"/>
      <c r="B487" s="683"/>
      <c r="C487" s="931"/>
      <c r="D487" s="931"/>
      <c r="E487" s="931"/>
      <c r="F487" s="931"/>
      <c r="G487" s="931"/>
      <c r="H487" s="684"/>
      <c r="I487" s="932"/>
      <c r="J487" s="932"/>
      <c r="K487" s="932"/>
      <c r="L487" s="684"/>
      <c r="M487" s="683"/>
      <c r="N487" s="683"/>
    </row>
    <row r="488" spans="1:14" ht="15">
      <c r="A488" s="682"/>
      <c r="B488" s="683"/>
      <c r="C488" s="931"/>
      <c r="D488" s="931"/>
      <c r="E488" s="931"/>
      <c r="F488" s="931"/>
      <c r="G488" s="931"/>
      <c r="H488" s="684"/>
      <c r="I488" s="932"/>
      <c r="J488" s="932"/>
      <c r="K488" s="932"/>
      <c r="L488" s="684"/>
      <c r="M488" s="683"/>
      <c r="N488" s="683"/>
    </row>
    <row r="489" spans="1:14" ht="15">
      <c r="A489" s="682"/>
      <c r="B489" s="683"/>
      <c r="C489" s="931"/>
      <c r="D489" s="931"/>
      <c r="E489" s="931"/>
      <c r="F489" s="931"/>
      <c r="G489" s="931"/>
      <c r="H489" s="684"/>
      <c r="I489" s="932"/>
      <c r="J489" s="932"/>
      <c r="K489" s="932"/>
      <c r="L489" s="684"/>
      <c r="M489" s="683"/>
      <c r="N489" s="683"/>
    </row>
    <row r="490" spans="1:14" ht="15">
      <c r="A490" s="682"/>
      <c r="B490" s="683"/>
      <c r="C490" s="931"/>
      <c r="D490" s="931"/>
      <c r="E490" s="931"/>
      <c r="F490" s="931"/>
      <c r="G490" s="931"/>
      <c r="H490" s="684"/>
      <c r="I490" s="932"/>
      <c r="J490" s="932"/>
      <c r="K490" s="932"/>
      <c r="L490" s="684"/>
      <c r="M490" s="683"/>
      <c r="N490" s="683"/>
    </row>
    <row r="491" spans="1:14" ht="15">
      <c r="A491" s="682"/>
      <c r="B491" s="683"/>
      <c r="C491" s="931"/>
      <c r="D491" s="931"/>
      <c r="E491" s="931"/>
      <c r="F491" s="931"/>
      <c r="G491" s="931"/>
      <c r="H491" s="684"/>
      <c r="I491" s="932"/>
      <c r="J491" s="932"/>
      <c r="K491" s="932"/>
      <c r="L491" s="684"/>
      <c r="M491" s="683"/>
      <c r="N491" s="683"/>
    </row>
    <row r="492" spans="1:14" ht="15">
      <c r="A492" s="682"/>
      <c r="B492" s="683"/>
      <c r="C492" s="931"/>
      <c r="D492" s="931"/>
      <c r="E492" s="931"/>
      <c r="F492" s="931"/>
      <c r="G492" s="931"/>
      <c r="H492" s="684"/>
      <c r="I492" s="932"/>
      <c r="J492" s="932"/>
      <c r="K492" s="932"/>
      <c r="L492" s="684"/>
      <c r="M492" s="683"/>
      <c r="N492" s="683"/>
    </row>
    <row r="493" spans="1:14" ht="15">
      <c r="A493" s="682"/>
      <c r="B493" s="683"/>
      <c r="C493" s="931"/>
      <c r="D493" s="931"/>
      <c r="E493" s="931"/>
      <c r="F493" s="931"/>
      <c r="G493" s="931"/>
      <c r="H493" s="684"/>
      <c r="I493" s="932"/>
      <c r="J493" s="932"/>
      <c r="K493" s="932"/>
      <c r="L493" s="684"/>
      <c r="M493" s="683"/>
      <c r="N493" s="683"/>
    </row>
    <row r="494" spans="1:14" ht="15">
      <c r="A494" s="682"/>
      <c r="B494" s="683"/>
      <c r="C494" s="931"/>
      <c r="D494" s="931"/>
      <c r="E494" s="931"/>
      <c r="F494" s="931"/>
      <c r="G494" s="931"/>
      <c r="H494" s="684"/>
      <c r="I494" s="932"/>
      <c r="J494" s="932"/>
      <c r="K494" s="932"/>
      <c r="L494" s="684"/>
      <c r="M494" s="683"/>
      <c r="N494" s="683"/>
    </row>
    <row r="495" spans="1:14" ht="15">
      <c r="A495" s="682"/>
      <c r="B495" s="683"/>
      <c r="C495" s="931"/>
      <c r="D495" s="931"/>
      <c r="E495" s="931"/>
      <c r="F495" s="931"/>
      <c r="G495" s="931"/>
      <c r="H495" s="684"/>
      <c r="I495" s="932"/>
      <c r="J495" s="932"/>
      <c r="K495" s="932"/>
      <c r="L495" s="684"/>
      <c r="M495" s="683"/>
      <c r="N495" s="683"/>
    </row>
    <row r="496" spans="1:14" ht="15">
      <c r="A496" s="682"/>
      <c r="B496" s="683"/>
      <c r="C496" s="931"/>
      <c r="D496" s="931"/>
      <c r="E496" s="931"/>
      <c r="F496" s="931"/>
      <c r="G496" s="931"/>
      <c r="H496" s="684"/>
      <c r="I496" s="932"/>
      <c r="J496" s="932"/>
      <c r="K496" s="932"/>
      <c r="L496" s="684"/>
      <c r="M496" s="683"/>
      <c r="N496" s="683"/>
    </row>
    <row r="497" spans="1:14" ht="15">
      <c r="A497" s="682"/>
      <c r="B497" s="683"/>
      <c r="C497" s="931"/>
      <c r="D497" s="931"/>
      <c r="E497" s="931"/>
      <c r="F497" s="931"/>
      <c r="G497" s="931"/>
      <c r="H497" s="684"/>
      <c r="I497" s="932"/>
      <c r="J497" s="932"/>
      <c r="K497" s="932"/>
      <c r="L497" s="684"/>
      <c r="M497" s="683"/>
      <c r="N497" s="683"/>
    </row>
    <row r="498" spans="1:14" ht="15">
      <c r="A498" s="682"/>
      <c r="B498" s="683"/>
      <c r="C498" s="931"/>
      <c r="D498" s="931"/>
      <c r="E498" s="931"/>
      <c r="F498" s="931"/>
      <c r="G498" s="931"/>
      <c r="H498" s="684"/>
      <c r="I498" s="932"/>
      <c r="J498" s="932"/>
      <c r="K498" s="932"/>
      <c r="L498" s="684"/>
      <c r="M498" s="683"/>
      <c r="N498" s="683"/>
    </row>
    <row r="499" spans="1:14" ht="15">
      <c r="A499" s="682"/>
      <c r="B499" s="683"/>
      <c r="C499" s="931"/>
      <c r="D499" s="931"/>
      <c r="E499" s="931"/>
      <c r="F499" s="931"/>
      <c r="G499" s="931"/>
      <c r="H499" s="684"/>
      <c r="I499" s="932"/>
      <c r="J499" s="932"/>
      <c r="K499" s="932"/>
      <c r="L499" s="684"/>
      <c r="M499" s="683"/>
      <c r="N499" s="683"/>
    </row>
    <row r="500" spans="1:14" ht="15">
      <c r="A500" s="682"/>
      <c r="B500" s="683"/>
      <c r="C500" s="931"/>
      <c r="D500" s="931"/>
      <c r="E500" s="931"/>
      <c r="F500" s="931"/>
      <c r="G500" s="931"/>
      <c r="H500" s="684"/>
      <c r="I500" s="932"/>
      <c r="J500" s="932"/>
      <c r="K500" s="932"/>
      <c r="L500" s="684"/>
      <c r="M500" s="683"/>
      <c r="N500" s="683"/>
    </row>
    <row r="501" spans="1:14" ht="15">
      <c r="A501" s="682"/>
      <c r="B501" s="683"/>
      <c r="C501" s="931"/>
      <c r="D501" s="931"/>
      <c r="E501" s="931"/>
      <c r="F501" s="931"/>
      <c r="G501" s="931"/>
      <c r="H501" s="684"/>
      <c r="I501" s="932"/>
      <c r="J501" s="932"/>
      <c r="K501" s="932"/>
      <c r="L501" s="684"/>
      <c r="M501" s="683"/>
      <c r="N501" s="683"/>
    </row>
    <row r="502" spans="1:14" ht="15">
      <c r="A502" s="682"/>
      <c r="B502" s="683"/>
      <c r="C502" s="931"/>
      <c r="D502" s="931"/>
      <c r="E502" s="931"/>
      <c r="F502" s="931"/>
      <c r="G502" s="931"/>
      <c r="H502" s="684"/>
      <c r="I502" s="932"/>
      <c r="J502" s="932"/>
      <c r="K502" s="932"/>
      <c r="L502" s="684"/>
      <c r="M502" s="683"/>
      <c r="N502" s="683"/>
    </row>
    <row r="503" spans="1:14" ht="15">
      <c r="A503" s="682"/>
      <c r="B503" s="683"/>
      <c r="C503" s="931"/>
      <c r="D503" s="931"/>
      <c r="E503" s="931"/>
      <c r="F503" s="931"/>
      <c r="G503" s="931"/>
      <c r="H503" s="684"/>
      <c r="I503" s="932"/>
      <c r="J503" s="932"/>
      <c r="K503" s="932"/>
      <c r="L503" s="684"/>
      <c r="M503" s="683"/>
      <c r="N503" s="683"/>
    </row>
    <row r="504" spans="1:14" ht="15">
      <c r="A504" s="682"/>
      <c r="B504" s="683"/>
      <c r="C504" s="931"/>
      <c r="D504" s="931"/>
      <c r="E504" s="931"/>
      <c r="F504" s="931"/>
      <c r="G504" s="931"/>
      <c r="H504" s="684"/>
      <c r="I504" s="932"/>
      <c r="J504" s="932"/>
      <c r="K504" s="932"/>
      <c r="L504" s="684"/>
      <c r="M504" s="683"/>
      <c r="N504" s="683"/>
    </row>
    <row r="505" spans="1:14" ht="15">
      <c r="A505" s="682"/>
      <c r="B505" s="683"/>
      <c r="C505" s="931"/>
      <c r="D505" s="931"/>
      <c r="E505" s="931"/>
      <c r="F505" s="931"/>
      <c r="G505" s="931"/>
      <c r="H505" s="684"/>
      <c r="I505" s="932"/>
      <c r="J505" s="932"/>
      <c r="K505" s="932"/>
      <c r="L505" s="684"/>
      <c r="M505" s="683"/>
      <c r="N505" s="683"/>
    </row>
    <row r="506" spans="1:14" ht="15">
      <c r="A506" s="682"/>
      <c r="B506" s="683"/>
      <c r="C506" s="931"/>
      <c r="D506" s="931"/>
      <c r="E506" s="931"/>
      <c r="F506" s="931"/>
      <c r="G506" s="931"/>
      <c r="H506" s="684"/>
      <c r="I506" s="932"/>
      <c r="J506" s="932"/>
      <c r="K506" s="932"/>
      <c r="L506" s="684"/>
      <c r="M506" s="683"/>
      <c r="N506" s="683"/>
    </row>
    <row r="507" spans="1:14" ht="15">
      <c r="A507" s="682"/>
      <c r="B507" s="683"/>
      <c r="C507" s="931"/>
      <c r="D507" s="931"/>
      <c r="E507" s="931"/>
      <c r="F507" s="931"/>
      <c r="G507" s="931"/>
      <c r="H507" s="684"/>
      <c r="I507" s="932"/>
      <c r="J507" s="932"/>
      <c r="K507" s="932"/>
      <c r="L507" s="684"/>
      <c r="M507" s="683"/>
      <c r="N507" s="683"/>
    </row>
    <row r="508" spans="1:14" ht="15">
      <c r="A508" s="682"/>
      <c r="B508" s="683"/>
      <c r="C508" s="931"/>
      <c r="D508" s="931"/>
      <c r="E508" s="931"/>
      <c r="F508" s="931"/>
      <c r="G508" s="931"/>
      <c r="H508" s="684"/>
      <c r="I508" s="932"/>
      <c r="J508" s="932"/>
      <c r="K508" s="932"/>
      <c r="L508" s="684"/>
      <c r="M508" s="683"/>
      <c r="N508" s="683"/>
    </row>
    <row r="509" spans="1:14" ht="15">
      <c r="A509" s="682"/>
      <c r="B509" s="683"/>
      <c r="C509" s="931"/>
      <c r="D509" s="931"/>
      <c r="E509" s="931"/>
      <c r="F509" s="931"/>
      <c r="G509" s="931"/>
      <c r="H509" s="684"/>
      <c r="I509" s="932"/>
      <c r="J509" s="932"/>
      <c r="K509" s="932"/>
      <c r="L509" s="684"/>
      <c r="M509" s="683"/>
      <c r="N509" s="683"/>
    </row>
    <row r="510" spans="1:14" ht="15">
      <c r="A510" s="682"/>
      <c r="B510" s="683"/>
      <c r="C510" s="931"/>
      <c r="D510" s="931"/>
      <c r="E510" s="931"/>
      <c r="F510" s="931"/>
      <c r="G510" s="931"/>
      <c r="H510" s="684"/>
      <c r="I510" s="932"/>
      <c r="J510" s="932"/>
      <c r="K510" s="932"/>
      <c r="L510" s="684"/>
      <c r="M510" s="683"/>
      <c r="N510" s="683"/>
    </row>
    <row r="511" spans="1:14" ht="15">
      <c r="A511" s="682"/>
      <c r="B511" s="683"/>
      <c r="C511" s="931"/>
      <c r="D511" s="931"/>
      <c r="E511" s="931"/>
      <c r="F511" s="931"/>
      <c r="G511" s="931"/>
      <c r="H511" s="684"/>
      <c r="I511" s="932"/>
      <c r="J511" s="932"/>
      <c r="K511" s="932"/>
      <c r="L511" s="684"/>
      <c r="M511" s="683"/>
      <c r="N511" s="683"/>
    </row>
    <row r="512" spans="1:14" ht="15">
      <c r="A512" s="682"/>
      <c r="B512" s="683"/>
      <c r="C512" s="931"/>
      <c r="D512" s="931"/>
      <c r="E512" s="931"/>
      <c r="F512" s="931"/>
      <c r="G512" s="931"/>
      <c r="H512" s="684"/>
      <c r="I512" s="932"/>
      <c r="J512" s="932"/>
      <c r="K512" s="932"/>
      <c r="L512" s="684"/>
      <c r="M512" s="683"/>
      <c r="N512" s="683"/>
    </row>
    <row r="513" spans="1:14" ht="15">
      <c r="A513" s="682"/>
      <c r="B513" s="683"/>
      <c r="C513" s="931"/>
      <c r="D513" s="931"/>
      <c r="E513" s="931"/>
      <c r="F513" s="931"/>
      <c r="G513" s="931"/>
      <c r="H513" s="684"/>
      <c r="I513" s="932"/>
      <c r="J513" s="932"/>
      <c r="K513" s="932"/>
      <c r="L513" s="684"/>
      <c r="M513" s="683"/>
      <c r="N513" s="683"/>
    </row>
    <row r="514" spans="1:14" ht="15">
      <c r="A514" s="682"/>
      <c r="B514" s="683"/>
      <c r="C514" s="931"/>
      <c r="D514" s="931"/>
      <c r="E514" s="931"/>
      <c r="F514" s="931"/>
      <c r="G514" s="931"/>
      <c r="H514" s="684"/>
      <c r="I514" s="932"/>
      <c r="J514" s="932"/>
      <c r="K514" s="932"/>
      <c r="L514" s="684"/>
      <c r="M514" s="683"/>
      <c r="N514" s="683"/>
    </row>
    <row r="515" spans="1:14" ht="15">
      <c r="A515" s="682"/>
      <c r="B515" s="683"/>
      <c r="C515" s="931"/>
      <c r="D515" s="931"/>
      <c r="E515" s="931"/>
      <c r="F515" s="931"/>
      <c r="G515" s="931"/>
      <c r="H515" s="684"/>
      <c r="I515" s="932"/>
      <c r="J515" s="932"/>
      <c r="K515" s="932"/>
      <c r="L515" s="684"/>
      <c r="M515" s="683"/>
      <c r="N515" s="683"/>
    </row>
    <row r="516" spans="1:14" ht="15">
      <c r="A516" s="682"/>
      <c r="B516" s="683"/>
      <c r="C516" s="931"/>
      <c r="D516" s="931"/>
      <c r="E516" s="931"/>
      <c r="F516" s="931"/>
      <c r="G516" s="931"/>
      <c r="H516" s="684"/>
      <c r="I516" s="932"/>
      <c r="J516" s="932"/>
      <c r="K516" s="932"/>
      <c r="L516" s="684"/>
      <c r="M516" s="683"/>
      <c r="N516" s="683"/>
    </row>
    <row r="517" spans="1:14" ht="15">
      <c r="A517" s="682"/>
      <c r="B517" s="683"/>
      <c r="C517" s="931"/>
      <c r="D517" s="931"/>
      <c r="E517" s="931"/>
      <c r="F517" s="931"/>
      <c r="G517" s="931"/>
      <c r="H517" s="684"/>
      <c r="I517" s="932"/>
      <c r="J517" s="932"/>
      <c r="K517" s="932"/>
      <c r="L517" s="684"/>
      <c r="M517" s="683"/>
      <c r="N517" s="683"/>
    </row>
    <row r="518" spans="1:14" ht="15">
      <c r="A518" s="682"/>
      <c r="B518" s="683"/>
      <c r="C518" s="931"/>
      <c r="D518" s="931"/>
      <c r="E518" s="931"/>
      <c r="F518" s="931"/>
      <c r="G518" s="931"/>
      <c r="H518" s="684"/>
      <c r="I518" s="932"/>
      <c r="J518" s="932"/>
      <c r="K518" s="932"/>
      <c r="L518" s="684"/>
      <c r="M518" s="683"/>
      <c r="N518" s="683"/>
    </row>
    <row r="519" spans="1:14" ht="15">
      <c r="A519" s="682"/>
      <c r="B519" s="683"/>
      <c r="C519" s="931"/>
      <c r="D519" s="931"/>
      <c r="E519" s="931"/>
      <c r="F519" s="931"/>
      <c r="G519" s="931"/>
      <c r="H519" s="684"/>
      <c r="I519" s="932"/>
      <c r="J519" s="932"/>
      <c r="K519" s="932"/>
      <c r="L519" s="684"/>
      <c r="M519" s="683"/>
      <c r="N519" s="683"/>
    </row>
    <row r="520" spans="1:14" ht="15">
      <c r="A520" s="682"/>
      <c r="B520" s="683"/>
      <c r="C520" s="931"/>
      <c r="D520" s="931"/>
      <c r="E520" s="931"/>
      <c r="F520" s="931"/>
      <c r="G520" s="931"/>
      <c r="H520" s="684"/>
      <c r="I520" s="932"/>
      <c r="J520" s="932"/>
      <c r="K520" s="932"/>
      <c r="L520" s="684"/>
      <c r="M520" s="683"/>
      <c r="N520" s="683"/>
    </row>
    <row r="521" spans="1:14" ht="15">
      <c r="A521" s="682"/>
      <c r="B521" s="683"/>
      <c r="C521" s="931"/>
      <c r="D521" s="931"/>
      <c r="E521" s="931"/>
      <c r="F521" s="931"/>
      <c r="G521" s="931"/>
      <c r="H521" s="684"/>
      <c r="I521" s="932"/>
      <c r="J521" s="932"/>
      <c r="K521" s="932"/>
      <c r="L521" s="684"/>
      <c r="M521" s="683"/>
      <c r="N521" s="683"/>
    </row>
    <row r="522" spans="1:14" ht="15">
      <c r="A522" s="682"/>
      <c r="B522" s="683"/>
      <c r="C522" s="931"/>
      <c r="D522" s="931"/>
      <c r="E522" s="931"/>
      <c r="F522" s="931"/>
      <c r="G522" s="931"/>
      <c r="H522" s="684"/>
      <c r="I522" s="932"/>
      <c r="J522" s="932"/>
      <c r="K522" s="932"/>
      <c r="L522" s="684"/>
      <c r="M522" s="683"/>
      <c r="N522" s="683"/>
    </row>
    <row r="523" spans="1:14" ht="15">
      <c r="A523" s="682"/>
      <c r="B523" s="683"/>
      <c r="C523" s="931"/>
      <c r="D523" s="931"/>
      <c r="E523" s="931"/>
      <c r="F523" s="931"/>
      <c r="G523" s="931"/>
      <c r="H523" s="684"/>
      <c r="I523" s="932"/>
      <c r="J523" s="932"/>
      <c r="K523" s="932"/>
      <c r="L523" s="684"/>
      <c r="M523" s="683"/>
      <c r="N523" s="683"/>
    </row>
    <row r="524" spans="1:14" ht="15">
      <c r="A524" s="682"/>
      <c r="B524" s="683"/>
      <c r="C524" s="931"/>
      <c r="D524" s="931"/>
      <c r="E524" s="931"/>
      <c r="F524" s="931"/>
      <c r="G524" s="931"/>
      <c r="H524" s="684"/>
      <c r="I524" s="932"/>
      <c r="J524" s="932"/>
      <c r="K524" s="932"/>
      <c r="L524" s="684"/>
      <c r="M524" s="683"/>
      <c r="N524" s="683"/>
    </row>
    <row r="525" spans="1:14" ht="15">
      <c r="A525" s="682"/>
      <c r="B525" s="683"/>
      <c r="C525" s="931"/>
      <c r="D525" s="931"/>
      <c r="E525" s="931"/>
      <c r="F525" s="931"/>
      <c r="G525" s="931"/>
      <c r="H525" s="684"/>
      <c r="I525" s="932"/>
      <c r="J525" s="932"/>
      <c r="K525" s="932"/>
      <c r="L525" s="684"/>
      <c r="M525" s="683"/>
      <c r="N525" s="683"/>
    </row>
    <row r="526" spans="1:14" ht="15">
      <c r="A526" s="682"/>
      <c r="B526" s="683"/>
      <c r="C526" s="931"/>
      <c r="D526" s="931"/>
      <c r="E526" s="931"/>
      <c r="F526" s="931"/>
      <c r="G526" s="931"/>
      <c r="H526" s="684"/>
      <c r="I526" s="932"/>
      <c r="J526" s="932"/>
      <c r="K526" s="932"/>
      <c r="L526" s="684"/>
      <c r="M526" s="683"/>
      <c r="N526" s="683"/>
    </row>
    <row r="527" spans="1:14" ht="15">
      <c r="A527" s="682"/>
      <c r="B527" s="683"/>
      <c r="C527" s="931"/>
      <c r="D527" s="931"/>
      <c r="E527" s="931"/>
      <c r="F527" s="931"/>
      <c r="G527" s="931"/>
      <c r="H527" s="684"/>
      <c r="I527" s="932"/>
      <c r="J527" s="932"/>
      <c r="K527" s="932"/>
      <c r="L527" s="684"/>
      <c r="M527" s="683"/>
      <c r="N527" s="683"/>
    </row>
    <row r="528" spans="1:14" ht="15">
      <c r="A528" s="682"/>
      <c r="B528" s="683"/>
      <c r="C528" s="931"/>
      <c r="D528" s="931"/>
      <c r="E528" s="931"/>
      <c r="F528" s="931"/>
      <c r="G528" s="931"/>
      <c r="H528" s="684"/>
      <c r="I528" s="932"/>
      <c r="J528" s="932"/>
      <c r="K528" s="932"/>
      <c r="L528" s="684"/>
      <c r="M528" s="683"/>
      <c r="N528" s="683"/>
    </row>
    <row r="529" spans="1:14" ht="15">
      <c r="A529" s="682"/>
      <c r="B529" s="683"/>
      <c r="C529" s="931"/>
      <c r="D529" s="931"/>
      <c r="E529" s="931"/>
      <c r="F529" s="931"/>
      <c r="G529" s="931"/>
      <c r="H529" s="684"/>
      <c r="I529" s="932"/>
      <c r="J529" s="932"/>
      <c r="K529" s="932"/>
      <c r="L529" s="684"/>
      <c r="M529" s="683"/>
      <c r="N529" s="683"/>
    </row>
    <row r="530" spans="1:14" ht="15">
      <c r="A530" s="682"/>
      <c r="B530" s="683"/>
      <c r="C530" s="931"/>
      <c r="D530" s="931"/>
      <c r="E530" s="931"/>
      <c r="F530" s="931"/>
      <c r="G530" s="931"/>
      <c r="H530" s="684"/>
      <c r="I530" s="932"/>
      <c r="J530" s="932"/>
      <c r="K530" s="932"/>
      <c r="L530" s="684"/>
      <c r="M530" s="683"/>
      <c r="N530" s="683"/>
    </row>
    <row r="531" spans="1:14" ht="15">
      <c r="A531" s="682"/>
      <c r="B531" s="683"/>
      <c r="C531" s="931"/>
      <c r="D531" s="931"/>
      <c r="E531" s="931"/>
      <c r="F531" s="931"/>
      <c r="G531" s="931"/>
      <c r="H531" s="684"/>
      <c r="I531" s="932"/>
      <c r="J531" s="932"/>
      <c r="K531" s="932"/>
      <c r="L531" s="684"/>
      <c r="M531" s="683"/>
      <c r="N531" s="683"/>
    </row>
    <row r="532" spans="1:14" ht="15">
      <c r="A532" s="682"/>
      <c r="B532" s="683"/>
      <c r="C532" s="931"/>
      <c r="D532" s="931"/>
      <c r="E532" s="931"/>
      <c r="F532" s="931"/>
      <c r="G532" s="931"/>
      <c r="H532" s="684"/>
      <c r="I532" s="932"/>
      <c r="J532" s="932"/>
      <c r="K532" s="932"/>
      <c r="L532" s="684"/>
      <c r="M532" s="683"/>
      <c r="N532" s="683"/>
    </row>
    <row r="533" spans="1:14" ht="15">
      <c r="A533" s="682"/>
      <c r="B533" s="683"/>
      <c r="C533" s="931"/>
      <c r="D533" s="931"/>
      <c r="E533" s="931"/>
      <c r="F533" s="931"/>
      <c r="G533" s="931"/>
      <c r="H533" s="684"/>
      <c r="I533" s="932"/>
      <c r="J533" s="932"/>
      <c r="K533" s="932"/>
      <c r="L533" s="684"/>
      <c r="M533" s="683"/>
      <c r="N533" s="683"/>
    </row>
    <row r="534" spans="1:14" ht="15">
      <c r="A534" s="682"/>
      <c r="B534" s="683"/>
      <c r="C534" s="931"/>
      <c r="D534" s="931"/>
      <c r="E534" s="931"/>
      <c r="F534" s="931"/>
      <c r="G534" s="931"/>
      <c r="H534" s="684"/>
      <c r="I534" s="932"/>
      <c r="J534" s="932"/>
      <c r="K534" s="932"/>
      <c r="L534" s="684"/>
      <c r="M534" s="683"/>
      <c r="N534" s="683"/>
    </row>
    <row r="535" spans="1:14" ht="15">
      <c r="A535" s="682"/>
      <c r="B535" s="683"/>
      <c r="C535" s="931"/>
      <c r="D535" s="931"/>
      <c r="E535" s="931"/>
      <c r="F535" s="931"/>
      <c r="G535" s="931"/>
      <c r="H535" s="684"/>
      <c r="I535" s="932"/>
      <c r="J535" s="932"/>
      <c r="K535" s="932"/>
      <c r="L535" s="684"/>
      <c r="M535" s="683"/>
      <c r="N535" s="683"/>
    </row>
    <row r="536" spans="1:14" ht="15">
      <c r="A536" s="682"/>
      <c r="B536" s="683"/>
      <c r="C536" s="931"/>
      <c r="D536" s="931"/>
      <c r="E536" s="931"/>
      <c r="F536" s="931"/>
      <c r="G536" s="931"/>
      <c r="H536" s="684"/>
      <c r="I536" s="932"/>
      <c r="J536" s="932"/>
      <c r="K536" s="932"/>
      <c r="L536" s="684"/>
      <c r="M536" s="683"/>
      <c r="N536" s="683"/>
    </row>
    <row r="537" spans="1:14" ht="15">
      <c r="A537" s="682"/>
      <c r="B537" s="683"/>
      <c r="C537" s="931"/>
      <c r="D537" s="931"/>
      <c r="E537" s="931"/>
      <c r="F537" s="931"/>
      <c r="G537" s="931"/>
      <c r="H537" s="684"/>
      <c r="I537" s="932"/>
      <c r="J537" s="932"/>
      <c r="K537" s="932"/>
      <c r="L537" s="684"/>
      <c r="M537" s="683"/>
      <c r="N537" s="683"/>
    </row>
    <row r="538" spans="1:14" ht="15">
      <c r="A538" s="682"/>
      <c r="B538" s="683"/>
      <c r="C538" s="931"/>
      <c r="D538" s="931"/>
      <c r="E538" s="931"/>
      <c r="F538" s="931"/>
      <c r="G538" s="931"/>
      <c r="H538" s="684"/>
      <c r="I538" s="932"/>
      <c r="J538" s="932"/>
      <c r="K538" s="932"/>
      <c r="L538" s="684"/>
      <c r="M538" s="683"/>
      <c r="N538" s="683"/>
    </row>
    <row r="539" spans="1:14" ht="15">
      <c r="A539" s="682"/>
      <c r="B539" s="683"/>
      <c r="C539" s="931"/>
      <c r="D539" s="931"/>
      <c r="E539" s="931"/>
      <c r="F539" s="931"/>
      <c r="G539" s="931"/>
      <c r="H539" s="684"/>
      <c r="I539" s="932"/>
      <c r="J539" s="932"/>
      <c r="K539" s="932"/>
      <c r="L539" s="684"/>
      <c r="M539" s="683"/>
      <c r="N539" s="683"/>
    </row>
    <row r="540" spans="1:14" ht="15">
      <c r="A540" s="682"/>
      <c r="B540" s="683"/>
      <c r="C540" s="931"/>
      <c r="D540" s="931"/>
      <c r="E540" s="931"/>
      <c r="F540" s="931"/>
      <c r="G540" s="931"/>
      <c r="H540" s="684"/>
      <c r="I540" s="932"/>
      <c r="J540" s="932"/>
      <c r="K540" s="932"/>
      <c r="L540" s="684"/>
      <c r="M540" s="683"/>
      <c r="N540" s="683"/>
    </row>
    <row r="541" spans="1:14" ht="15">
      <c r="A541" s="682"/>
      <c r="B541" s="683"/>
      <c r="C541" s="931"/>
      <c r="D541" s="931"/>
      <c r="E541" s="931"/>
      <c r="F541" s="931"/>
      <c r="G541" s="931"/>
      <c r="H541" s="684"/>
      <c r="I541" s="932"/>
      <c r="J541" s="932"/>
      <c r="K541" s="932"/>
      <c r="L541" s="684"/>
      <c r="M541" s="683"/>
      <c r="N541" s="683"/>
    </row>
    <row r="542" spans="1:14" ht="15">
      <c r="A542" s="682"/>
      <c r="B542" s="683"/>
      <c r="C542" s="931"/>
      <c r="D542" s="931"/>
      <c r="E542" s="931"/>
      <c r="F542" s="931"/>
      <c r="G542" s="931"/>
      <c r="H542" s="684"/>
      <c r="I542" s="932"/>
      <c r="J542" s="932"/>
      <c r="K542" s="932"/>
      <c r="L542" s="684"/>
      <c r="M542" s="683"/>
      <c r="N542" s="683"/>
    </row>
    <row r="543" spans="1:14" ht="15">
      <c r="A543" s="682"/>
      <c r="B543" s="683"/>
      <c r="C543" s="931"/>
      <c r="D543" s="931"/>
      <c r="E543" s="931"/>
      <c r="F543" s="931"/>
      <c r="G543" s="931"/>
      <c r="H543" s="684"/>
      <c r="I543" s="932"/>
      <c r="J543" s="932"/>
      <c r="K543" s="932"/>
      <c r="L543" s="684"/>
      <c r="M543" s="683"/>
      <c r="N543" s="683"/>
    </row>
    <row r="544" spans="1:14" ht="15">
      <c r="A544" s="682"/>
      <c r="B544" s="683"/>
      <c r="C544" s="931"/>
      <c r="D544" s="931"/>
      <c r="E544" s="931"/>
      <c r="F544" s="931"/>
      <c r="G544" s="931"/>
      <c r="H544" s="684"/>
      <c r="I544" s="932"/>
      <c r="J544" s="932"/>
      <c r="K544" s="932"/>
      <c r="L544" s="684"/>
      <c r="M544" s="683"/>
      <c r="N544" s="683"/>
    </row>
    <row r="545" spans="1:14" ht="15">
      <c r="A545" s="682"/>
      <c r="B545" s="683"/>
      <c r="C545" s="931"/>
      <c r="D545" s="931"/>
      <c r="E545" s="931"/>
      <c r="F545" s="931"/>
      <c r="G545" s="931"/>
      <c r="H545" s="684"/>
      <c r="I545" s="932"/>
      <c r="J545" s="932"/>
      <c r="K545" s="932"/>
      <c r="L545" s="684"/>
      <c r="M545" s="683"/>
      <c r="N545" s="683"/>
    </row>
    <row r="546" spans="1:14" ht="15">
      <c r="A546" s="682"/>
      <c r="B546" s="683"/>
      <c r="C546" s="931"/>
      <c r="D546" s="931"/>
      <c r="E546" s="931"/>
      <c r="F546" s="931"/>
      <c r="G546" s="931"/>
      <c r="H546" s="684"/>
      <c r="I546" s="932"/>
      <c r="J546" s="932"/>
      <c r="K546" s="932"/>
      <c r="L546" s="684"/>
      <c r="M546" s="683"/>
      <c r="N546" s="683"/>
    </row>
    <row r="547" spans="1:14" ht="15">
      <c r="A547" s="682"/>
      <c r="B547" s="683"/>
      <c r="C547" s="931"/>
      <c r="D547" s="931"/>
      <c r="E547" s="931"/>
      <c r="F547" s="931"/>
      <c r="G547" s="931"/>
      <c r="H547" s="684"/>
      <c r="I547" s="932"/>
      <c r="J547" s="932"/>
      <c r="K547" s="932"/>
      <c r="L547" s="684"/>
      <c r="M547" s="683"/>
      <c r="N547" s="683"/>
    </row>
    <row r="548" spans="1:14" ht="15">
      <c r="A548" s="682"/>
      <c r="B548" s="683"/>
      <c r="C548" s="931"/>
      <c r="D548" s="931"/>
      <c r="E548" s="931"/>
      <c r="F548" s="931"/>
      <c r="G548" s="931"/>
      <c r="H548" s="684"/>
      <c r="I548" s="932"/>
      <c r="J548" s="932"/>
      <c r="K548" s="932"/>
      <c r="L548" s="684"/>
      <c r="M548" s="683"/>
      <c r="N548" s="683"/>
    </row>
    <row r="549" spans="1:14" ht="15">
      <c r="A549" s="682"/>
      <c r="B549" s="683"/>
      <c r="C549" s="931"/>
      <c r="D549" s="931"/>
      <c r="E549" s="931"/>
      <c r="F549" s="931"/>
      <c r="G549" s="931"/>
      <c r="H549" s="684"/>
      <c r="I549" s="932"/>
      <c r="J549" s="932"/>
      <c r="K549" s="932"/>
      <c r="L549" s="684"/>
      <c r="M549" s="683"/>
      <c r="N549" s="683"/>
    </row>
    <row r="550" spans="1:14" ht="15">
      <c r="A550" s="682"/>
      <c r="B550" s="683"/>
      <c r="C550" s="931"/>
      <c r="D550" s="931"/>
      <c r="E550" s="931"/>
      <c r="F550" s="931"/>
      <c r="G550" s="931"/>
      <c r="H550" s="684"/>
      <c r="I550" s="932"/>
      <c r="J550" s="932"/>
      <c r="K550" s="932"/>
      <c r="L550" s="684"/>
      <c r="M550" s="683"/>
      <c r="N550" s="683"/>
    </row>
    <row r="551" spans="1:14" ht="15">
      <c r="A551" s="682"/>
      <c r="B551" s="683"/>
      <c r="C551" s="931"/>
      <c r="D551" s="931"/>
      <c r="E551" s="931"/>
      <c r="F551" s="931"/>
      <c r="G551" s="931"/>
      <c r="H551" s="684"/>
      <c r="I551" s="932"/>
      <c r="J551" s="932"/>
      <c r="K551" s="932"/>
      <c r="L551" s="684"/>
      <c r="M551" s="683"/>
      <c r="N551" s="683"/>
    </row>
    <row r="552" spans="1:14" ht="15">
      <c r="A552" s="682"/>
      <c r="B552" s="683"/>
      <c r="C552" s="931"/>
      <c r="D552" s="931"/>
      <c r="E552" s="931"/>
      <c r="F552" s="931"/>
      <c r="G552" s="931"/>
      <c r="H552" s="684"/>
      <c r="I552" s="932"/>
      <c r="J552" s="932"/>
      <c r="K552" s="932"/>
      <c r="L552" s="684"/>
      <c r="M552" s="683"/>
      <c r="N552" s="683"/>
    </row>
    <row r="553" spans="1:14" ht="15">
      <c r="A553" s="682"/>
      <c r="B553" s="683"/>
      <c r="C553" s="931"/>
      <c r="D553" s="931"/>
      <c r="E553" s="931"/>
      <c r="F553" s="931"/>
      <c r="G553" s="931"/>
      <c r="H553" s="684"/>
      <c r="I553" s="932"/>
      <c r="J553" s="932"/>
      <c r="K553" s="932"/>
      <c r="L553" s="684"/>
      <c r="M553" s="683"/>
      <c r="N553" s="683"/>
    </row>
    <row r="554" spans="1:14" ht="15">
      <c r="A554" s="682"/>
      <c r="B554" s="683"/>
      <c r="C554" s="931"/>
      <c r="D554" s="931"/>
      <c r="E554" s="931"/>
      <c r="F554" s="931"/>
      <c r="G554" s="931"/>
      <c r="H554" s="684"/>
      <c r="I554" s="932"/>
      <c r="J554" s="932"/>
      <c r="K554" s="932"/>
      <c r="L554" s="684"/>
      <c r="M554" s="683"/>
      <c r="N554" s="683"/>
    </row>
    <row r="555" spans="1:14" ht="15">
      <c r="A555" s="682"/>
      <c r="B555" s="683"/>
      <c r="C555" s="931"/>
      <c r="D555" s="931"/>
      <c r="E555" s="931"/>
      <c r="F555" s="931"/>
      <c r="G555" s="931"/>
      <c r="H555" s="684"/>
      <c r="I555" s="932"/>
      <c r="J555" s="932"/>
      <c r="K555" s="932"/>
      <c r="L555" s="684"/>
      <c r="M555" s="683"/>
      <c r="N555" s="683"/>
    </row>
    <row r="556" spans="1:14" ht="15">
      <c r="A556" s="682"/>
      <c r="B556" s="683"/>
      <c r="C556" s="931"/>
      <c r="D556" s="931"/>
      <c r="E556" s="931"/>
      <c r="F556" s="931"/>
      <c r="G556" s="931"/>
      <c r="H556" s="684"/>
      <c r="I556" s="932"/>
      <c r="J556" s="932"/>
      <c r="K556" s="932"/>
      <c r="L556" s="684"/>
      <c r="M556" s="683"/>
      <c r="N556" s="683"/>
    </row>
    <row r="557" spans="1:14" ht="15">
      <c r="A557" s="682"/>
      <c r="B557" s="683"/>
      <c r="C557" s="931"/>
      <c r="D557" s="931"/>
      <c r="E557" s="931"/>
      <c r="F557" s="931"/>
      <c r="G557" s="931"/>
      <c r="H557" s="684"/>
      <c r="I557" s="932"/>
      <c r="J557" s="932"/>
      <c r="K557" s="932"/>
      <c r="L557" s="684"/>
      <c r="M557" s="683"/>
      <c r="N557" s="683"/>
    </row>
    <row r="558" spans="1:14" ht="15">
      <c r="A558" s="682"/>
      <c r="B558" s="683"/>
      <c r="C558" s="931"/>
      <c r="D558" s="931"/>
      <c r="E558" s="931"/>
      <c r="F558" s="931"/>
      <c r="G558" s="931"/>
      <c r="H558" s="684"/>
      <c r="I558" s="932"/>
      <c r="J558" s="932"/>
      <c r="K558" s="932"/>
      <c r="L558" s="684"/>
      <c r="M558" s="683"/>
      <c r="N558" s="683"/>
    </row>
    <row r="559" spans="1:14" ht="15">
      <c r="A559" s="682"/>
      <c r="B559" s="683"/>
      <c r="C559" s="931"/>
      <c r="D559" s="931"/>
      <c r="E559" s="931"/>
      <c r="F559" s="931"/>
      <c r="G559" s="931"/>
      <c r="H559" s="684"/>
      <c r="I559" s="932"/>
      <c r="J559" s="932"/>
      <c r="K559" s="932"/>
      <c r="L559" s="684"/>
      <c r="M559" s="683"/>
      <c r="N559" s="683"/>
    </row>
    <row r="560" spans="1:14" ht="15">
      <c r="A560" s="682"/>
      <c r="B560" s="683"/>
      <c r="C560" s="931"/>
      <c r="D560" s="931"/>
      <c r="E560" s="931"/>
      <c r="F560" s="931"/>
      <c r="G560" s="931"/>
      <c r="H560" s="684"/>
      <c r="I560" s="932"/>
      <c r="J560" s="932"/>
      <c r="K560" s="932"/>
      <c r="L560" s="684"/>
      <c r="M560" s="683"/>
      <c r="N560" s="683"/>
    </row>
    <row r="561" spans="1:14" ht="15">
      <c r="A561" s="682"/>
      <c r="B561" s="683"/>
      <c r="C561" s="931"/>
      <c r="D561" s="931"/>
      <c r="E561" s="931"/>
      <c r="F561" s="931"/>
      <c r="G561" s="931"/>
      <c r="H561" s="684"/>
      <c r="I561" s="932"/>
      <c r="J561" s="932"/>
      <c r="K561" s="932"/>
      <c r="L561" s="684"/>
      <c r="M561" s="683"/>
      <c r="N561" s="683"/>
    </row>
    <row r="562" spans="1:14" ht="15">
      <c r="A562" s="682"/>
      <c r="B562" s="683"/>
      <c r="C562" s="931"/>
      <c r="D562" s="931"/>
      <c r="E562" s="931"/>
      <c r="F562" s="931"/>
      <c r="G562" s="931"/>
      <c r="H562" s="684"/>
      <c r="I562" s="932"/>
      <c r="J562" s="932"/>
      <c r="K562" s="932"/>
      <c r="L562" s="684"/>
      <c r="M562" s="683"/>
      <c r="N562" s="683"/>
    </row>
    <row r="563" spans="1:14" ht="15">
      <c r="A563" s="682"/>
      <c r="B563" s="683"/>
      <c r="C563" s="931"/>
      <c r="D563" s="931"/>
      <c r="E563" s="931"/>
      <c r="F563" s="931"/>
      <c r="G563" s="931"/>
      <c r="H563" s="684"/>
      <c r="I563" s="932"/>
      <c r="J563" s="932"/>
      <c r="K563" s="932"/>
      <c r="L563" s="684"/>
      <c r="M563" s="683"/>
      <c r="N563" s="683"/>
    </row>
    <row r="564" spans="1:14" ht="15">
      <c r="A564" s="682"/>
      <c r="B564" s="683"/>
      <c r="C564" s="931"/>
      <c r="D564" s="931"/>
      <c r="E564" s="931"/>
      <c r="F564" s="931"/>
      <c r="G564" s="931"/>
      <c r="H564" s="684"/>
      <c r="I564" s="932"/>
      <c r="J564" s="932"/>
      <c r="K564" s="932"/>
      <c r="L564" s="684"/>
      <c r="M564" s="683"/>
      <c r="N564" s="683"/>
    </row>
    <row r="565" spans="1:14" ht="15">
      <c r="A565" s="682"/>
      <c r="B565" s="683"/>
      <c r="C565" s="931"/>
      <c r="D565" s="931"/>
      <c r="E565" s="931"/>
      <c r="F565" s="931"/>
      <c r="G565" s="931"/>
      <c r="H565" s="684"/>
      <c r="I565" s="932"/>
      <c r="J565" s="932"/>
      <c r="K565" s="932"/>
      <c r="L565" s="684"/>
      <c r="M565" s="683"/>
      <c r="N565" s="683"/>
    </row>
    <row r="566" spans="1:14" ht="15">
      <c r="A566" s="682"/>
      <c r="B566" s="683"/>
      <c r="C566" s="931"/>
      <c r="D566" s="931"/>
      <c r="E566" s="931"/>
      <c r="F566" s="931"/>
      <c r="G566" s="931"/>
      <c r="H566" s="684"/>
      <c r="I566" s="932"/>
      <c r="J566" s="932"/>
      <c r="K566" s="932"/>
      <c r="L566" s="684"/>
      <c r="M566" s="683"/>
      <c r="N566" s="683"/>
    </row>
    <row r="567" spans="1:14" ht="15">
      <c r="A567" s="682"/>
      <c r="B567" s="683"/>
      <c r="C567" s="931"/>
      <c r="D567" s="931"/>
      <c r="E567" s="931"/>
      <c r="F567" s="931"/>
      <c r="G567" s="931"/>
      <c r="H567" s="684"/>
      <c r="I567" s="932"/>
      <c r="J567" s="932"/>
      <c r="K567" s="932"/>
      <c r="L567" s="684"/>
      <c r="M567" s="683"/>
      <c r="N567" s="683"/>
    </row>
    <row r="568" spans="1:14" ht="15">
      <c r="A568" s="682"/>
      <c r="B568" s="683"/>
      <c r="C568" s="931"/>
      <c r="D568" s="931"/>
      <c r="E568" s="931"/>
      <c r="F568" s="931"/>
      <c r="G568" s="931"/>
      <c r="H568" s="684"/>
      <c r="I568" s="932"/>
      <c r="J568" s="932"/>
      <c r="K568" s="932"/>
      <c r="L568" s="684"/>
      <c r="M568" s="683"/>
      <c r="N568" s="683"/>
    </row>
    <row r="569" spans="1:14" ht="15">
      <c r="A569" s="682"/>
      <c r="B569" s="683"/>
      <c r="C569" s="931"/>
      <c r="D569" s="931"/>
      <c r="E569" s="931"/>
      <c r="F569" s="931"/>
      <c r="G569" s="931"/>
      <c r="H569" s="684"/>
      <c r="I569" s="932"/>
      <c r="J569" s="932"/>
      <c r="K569" s="932"/>
      <c r="L569" s="684"/>
      <c r="M569" s="683"/>
      <c r="N569" s="683"/>
    </row>
    <row r="570" spans="1:14" ht="15">
      <c r="A570" s="682"/>
      <c r="B570" s="683"/>
      <c r="C570" s="931"/>
      <c r="D570" s="931"/>
      <c r="E570" s="931"/>
      <c r="F570" s="931"/>
      <c r="G570" s="931"/>
      <c r="H570" s="684"/>
      <c r="I570" s="932"/>
      <c r="J570" s="932"/>
      <c r="K570" s="932"/>
      <c r="L570" s="684"/>
      <c r="M570" s="683"/>
      <c r="N570" s="683"/>
    </row>
    <row r="571" spans="1:14" ht="15">
      <c r="A571" s="682"/>
      <c r="B571" s="683"/>
      <c r="C571" s="931"/>
      <c r="D571" s="931"/>
      <c r="E571" s="931"/>
      <c r="F571" s="931"/>
      <c r="G571" s="931"/>
      <c r="H571" s="684"/>
      <c r="I571" s="932"/>
      <c r="J571" s="932"/>
      <c r="K571" s="932"/>
      <c r="L571" s="684"/>
      <c r="M571" s="683"/>
      <c r="N571" s="683"/>
    </row>
    <row r="572" spans="1:14" ht="15">
      <c r="A572" s="682"/>
      <c r="B572" s="683"/>
      <c r="C572" s="931"/>
      <c r="D572" s="931"/>
      <c r="E572" s="931"/>
      <c r="F572" s="931"/>
      <c r="G572" s="931"/>
      <c r="H572" s="684"/>
      <c r="I572" s="932"/>
      <c r="J572" s="932"/>
      <c r="K572" s="932"/>
      <c r="L572" s="684"/>
      <c r="M572" s="683"/>
      <c r="N572" s="683"/>
    </row>
    <row r="573" spans="1:14" ht="15">
      <c r="A573" s="682"/>
      <c r="B573" s="683"/>
      <c r="C573" s="931"/>
      <c r="D573" s="931"/>
      <c r="E573" s="931"/>
      <c r="F573" s="931"/>
      <c r="G573" s="931"/>
      <c r="H573" s="684"/>
      <c r="I573" s="932"/>
      <c r="J573" s="932"/>
      <c r="K573" s="932"/>
      <c r="L573" s="684"/>
      <c r="M573" s="683"/>
      <c r="N573" s="683"/>
    </row>
    <row r="574" spans="1:14" ht="15">
      <c r="A574" s="682"/>
      <c r="B574" s="683"/>
      <c r="C574" s="931"/>
      <c r="D574" s="931"/>
      <c r="E574" s="931"/>
      <c r="F574" s="931"/>
      <c r="G574" s="931"/>
      <c r="H574" s="684"/>
      <c r="I574" s="932"/>
      <c r="J574" s="932"/>
      <c r="K574" s="932"/>
      <c r="L574" s="684"/>
      <c r="M574" s="683"/>
      <c r="N574" s="683"/>
    </row>
    <row r="575" spans="1:14" ht="15">
      <c r="A575" s="682"/>
      <c r="B575" s="683"/>
      <c r="C575" s="931"/>
      <c r="D575" s="931"/>
      <c r="E575" s="931"/>
      <c r="F575" s="931"/>
      <c r="G575" s="931"/>
      <c r="H575" s="684"/>
      <c r="I575" s="932"/>
      <c r="J575" s="932"/>
      <c r="K575" s="932"/>
      <c r="L575" s="684"/>
      <c r="M575" s="683"/>
      <c r="N575" s="683"/>
    </row>
    <row r="576" spans="1:14" ht="15">
      <c r="A576" s="682"/>
      <c r="B576" s="683"/>
      <c r="C576" s="931"/>
      <c r="D576" s="931"/>
      <c r="E576" s="931"/>
      <c r="F576" s="931"/>
      <c r="G576" s="931"/>
      <c r="H576" s="684"/>
      <c r="I576" s="932"/>
      <c r="J576" s="932"/>
      <c r="K576" s="932"/>
      <c r="L576" s="684"/>
      <c r="M576" s="683"/>
      <c r="N576" s="683"/>
    </row>
    <row r="577" spans="1:14" ht="15">
      <c r="A577" s="682"/>
      <c r="B577" s="683"/>
      <c r="C577" s="931"/>
      <c r="D577" s="931"/>
      <c r="E577" s="931"/>
      <c r="F577" s="931"/>
      <c r="G577" s="931"/>
      <c r="H577" s="684"/>
      <c r="I577" s="932"/>
      <c r="J577" s="932"/>
      <c r="K577" s="932"/>
      <c r="L577" s="684"/>
      <c r="M577" s="683"/>
      <c r="N577" s="683"/>
    </row>
    <row r="578" spans="1:14" ht="15">
      <c r="A578" s="682"/>
      <c r="B578" s="683"/>
      <c r="C578" s="931"/>
      <c r="D578" s="931"/>
      <c r="E578" s="931"/>
      <c r="F578" s="931"/>
      <c r="G578" s="931"/>
      <c r="H578" s="684"/>
      <c r="I578" s="932"/>
      <c r="J578" s="932"/>
      <c r="K578" s="932"/>
      <c r="L578" s="684"/>
      <c r="M578" s="683"/>
      <c r="N578" s="683"/>
    </row>
    <row r="579" spans="1:14" ht="15">
      <c r="A579" s="682"/>
      <c r="B579" s="683"/>
      <c r="C579" s="931"/>
      <c r="D579" s="931"/>
      <c r="E579" s="931"/>
      <c r="F579" s="931"/>
      <c r="G579" s="931"/>
      <c r="H579" s="684"/>
      <c r="I579" s="932"/>
      <c r="J579" s="932"/>
      <c r="K579" s="932"/>
      <c r="L579" s="684"/>
      <c r="M579" s="683"/>
      <c r="N579" s="683"/>
    </row>
    <row r="580" spans="1:14" ht="15">
      <c r="A580" s="682"/>
      <c r="B580" s="683"/>
      <c r="C580" s="931"/>
      <c r="D580" s="931"/>
      <c r="E580" s="931"/>
      <c r="F580" s="931"/>
      <c r="G580" s="931"/>
      <c r="H580" s="684"/>
      <c r="I580" s="932"/>
      <c r="J580" s="932"/>
      <c r="K580" s="932"/>
      <c r="L580" s="684"/>
      <c r="M580" s="683"/>
      <c r="N580" s="683"/>
    </row>
    <row r="581" spans="1:14" ht="15">
      <c r="A581" s="682"/>
      <c r="B581" s="683"/>
      <c r="C581" s="931"/>
      <c r="D581" s="931"/>
      <c r="E581" s="931"/>
      <c r="F581" s="931"/>
      <c r="G581" s="931"/>
      <c r="H581" s="684"/>
      <c r="I581" s="932"/>
      <c r="J581" s="932"/>
      <c r="K581" s="932"/>
      <c r="L581" s="684"/>
      <c r="M581" s="683"/>
      <c r="N581" s="683"/>
    </row>
    <row r="582" spans="1:14" ht="15">
      <c r="A582" s="682"/>
      <c r="B582" s="683"/>
      <c r="C582" s="931"/>
      <c r="D582" s="931"/>
      <c r="E582" s="931"/>
      <c r="F582" s="931"/>
      <c r="G582" s="931"/>
      <c r="H582" s="684"/>
      <c r="I582" s="932"/>
      <c r="J582" s="932"/>
      <c r="K582" s="932"/>
      <c r="L582" s="684"/>
      <c r="M582" s="683"/>
      <c r="N582" s="683"/>
    </row>
    <row r="583" spans="1:14" ht="15">
      <c r="A583" s="682"/>
      <c r="B583" s="683"/>
      <c r="C583" s="931"/>
      <c r="D583" s="931"/>
      <c r="E583" s="931"/>
      <c r="F583" s="931"/>
      <c r="G583" s="931"/>
      <c r="H583" s="684"/>
      <c r="I583" s="932"/>
      <c r="J583" s="932"/>
      <c r="K583" s="932"/>
      <c r="L583" s="684"/>
      <c r="M583" s="683"/>
      <c r="N583" s="683"/>
    </row>
    <row r="584" spans="1:14" ht="15">
      <c r="A584" s="682"/>
      <c r="B584" s="683"/>
      <c r="C584" s="931"/>
      <c r="D584" s="931"/>
      <c r="E584" s="931"/>
      <c r="F584" s="931"/>
      <c r="G584" s="931"/>
      <c r="H584" s="684"/>
      <c r="I584" s="932"/>
      <c r="J584" s="932"/>
      <c r="K584" s="932"/>
      <c r="L584" s="684"/>
      <c r="M584" s="683"/>
      <c r="N584" s="683"/>
    </row>
    <row r="585" spans="1:14" ht="15">
      <c r="A585" s="682"/>
      <c r="B585" s="683"/>
      <c r="C585" s="931"/>
      <c r="D585" s="931"/>
      <c r="E585" s="931"/>
      <c r="F585" s="931"/>
      <c r="G585" s="931"/>
      <c r="H585" s="684"/>
      <c r="I585" s="932"/>
      <c r="J585" s="932"/>
      <c r="K585" s="932"/>
      <c r="L585" s="684"/>
      <c r="M585" s="683"/>
      <c r="N585" s="683"/>
    </row>
    <row r="586" spans="1:14" ht="15">
      <c r="A586" s="682"/>
      <c r="B586" s="683"/>
      <c r="C586" s="931"/>
      <c r="D586" s="931"/>
      <c r="E586" s="931"/>
      <c r="F586" s="931"/>
      <c r="G586" s="931"/>
      <c r="H586" s="684"/>
      <c r="I586" s="932"/>
      <c r="J586" s="932"/>
      <c r="K586" s="932"/>
      <c r="L586" s="684"/>
      <c r="M586" s="683"/>
      <c r="N586" s="683"/>
    </row>
    <row r="587" spans="1:14" ht="15">
      <c r="A587" s="682"/>
      <c r="B587" s="683"/>
      <c r="C587" s="931"/>
      <c r="D587" s="931"/>
      <c r="E587" s="931"/>
      <c r="F587" s="931"/>
      <c r="G587" s="931"/>
      <c r="H587" s="684"/>
      <c r="I587" s="932"/>
      <c r="J587" s="932"/>
      <c r="K587" s="932"/>
      <c r="L587" s="684"/>
      <c r="M587" s="683"/>
      <c r="N587" s="683"/>
    </row>
    <row r="588" spans="1:14" ht="15">
      <c r="A588" s="682"/>
      <c r="B588" s="683"/>
      <c r="C588" s="931"/>
      <c r="D588" s="931"/>
      <c r="E588" s="931"/>
      <c r="F588" s="931"/>
      <c r="G588" s="931"/>
      <c r="H588" s="684"/>
      <c r="I588" s="932"/>
      <c r="J588" s="932"/>
      <c r="K588" s="932"/>
      <c r="L588" s="684"/>
      <c r="M588" s="683"/>
      <c r="N588" s="683"/>
    </row>
    <row r="589" spans="1:14" ht="15">
      <c r="A589" s="682"/>
      <c r="B589" s="683"/>
      <c r="C589" s="931"/>
      <c r="D589" s="931"/>
      <c r="E589" s="931"/>
      <c r="F589" s="931"/>
      <c r="G589" s="931"/>
      <c r="H589" s="684"/>
      <c r="I589" s="932"/>
      <c r="J589" s="932"/>
      <c r="K589" s="932"/>
      <c r="L589" s="684"/>
      <c r="M589" s="683"/>
      <c r="N589" s="683"/>
    </row>
    <row r="590" spans="1:14" ht="15">
      <c r="A590" s="682"/>
      <c r="B590" s="683"/>
      <c r="C590" s="931"/>
      <c r="D590" s="931"/>
      <c r="E590" s="931"/>
      <c r="F590" s="931"/>
      <c r="G590" s="931"/>
      <c r="H590" s="684"/>
      <c r="I590" s="932"/>
      <c r="J590" s="932"/>
      <c r="K590" s="932"/>
      <c r="L590" s="684"/>
      <c r="M590" s="683"/>
      <c r="N590" s="683"/>
    </row>
    <row r="591" spans="1:14" ht="15">
      <c r="A591" s="682"/>
      <c r="B591" s="683"/>
      <c r="C591" s="931"/>
      <c r="D591" s="931"/>
      <c r="E591" s="931"/>
      <c r="F591" s="931"/>
      <c r="G591" s="931"/>
      <c r="H591" s="684"/>
      <c r="I591" s="932"/>
      <c r="J591" s="932"/>
      <c r="K591" s="932"/>
      <c r="L591" s="684"/>
      <c r="M591" s="683"/>
      <c r="N591" s="683"/>
    </row>
    <row r="592" spans="1:14" ht="15">
      <c r="A592" s="682"/>
      <c r="B592" s="683"/>
      <c r="C592" s="931"/>
      <c r="D592" s="931"/>
      <c r="E592" s="931"/>
      <c r="F592" s="931"/>
      <c r="G592" s="931"/>
      <c r="H592" s="684"/>
      <c r="I592" s="932"/>
      <c r="J592" s="932"/>
      <c r="K592" s="932"/>
      <c r="L592" s="684"/>
      <c r="M592" s="683"/>
      <c r="N592" s="683"/>
    </row>
    <row r="593" spans="1:14" ht="15">
      <c r="A593" s="682"/>
      <c r="B593" s="683"/>
      <c r="C593" s="931"/>
      <c r="D593" s="931"/>
      <c r="E593" s="931"/>
      <c r="F593" s="931"/>
      <c r="G593" s="931"/>
      <c r="H593" s="684"/>
      <c r="I593" s="932"/>
      <c r="J593" s="932"/>
      <c r="K593" s="932"/>
      <c r="L593" s="684"/>
      <c r="M593" s="683"/>
      <c r="N593" s="683"/>
    </row>
    <row r="594" spans="1:14" ht="15">
      <c r="A594" s="682"/>
      <c r="B594" s="683"/>
      <c r="C594" s="931"/>
      <c r="D594" s="931"/>
      <c r="E594" s="931"/>
      <c r="F594" s="931"/>
      <c r="G594" s="931"/>
      <c r="H594" s="684"/>
      <c r="I594" s="932"/>
      <c r="J594" s="932"/>
      <c r="K594" s="932"/>
      <c r="L594" s="684"/>
      <c r="M594" s="683"/>
      <c r="N594" s="683"/>
    </row>
    <row r="595" spans="1:14" ht="15">
      <c r="A595" s="682"/>
      <c r="B595" s="683"/>
      <c r="C595" s="931"/>
      <c r="D595" s="931"/>
      <c r="E595" s="931"/>
      <c r="F595" s="931"/>
      <c r="G595" s="931"/>
      <c r="H595" s="684"/>
      <c r="I595" s="932"/>
      <c r="J595" s="932"/>
      <c r="K595" s="932"/>
      <c r="L595" s="684"/>
      <c r="M595" s="683"/>
      <c r="N595" s="683"/>
    </row>
    <row r="596" spans="1:14" ht="15">
      <c r="A596" s="682"/>
      <c r="B596" s="683"/>
      <c r="C596" s="931"/>
      <c r="D596" s="931"/>
      <c r="E596" s="931"/>
      <c r="F596" s="931"/>
      <c r="G596" s="931"/>
      <c r="H596" s="684"/>
      <c r="I596" s="932"/>
      <c r="J596" s="932"/>
      <c r="K596" s="932"/>
      <c r="L596" s="684"/>
      <c r="M596" s="683"/>
      <c r="N596" s="683"/>
    </row>
    <row r="597" spans="1:14" ht="15">
      <c r="A597" s="682"/>
      <c r="B597" s="683"/>
      <c r="C597" s="931"/>
      <c r="D597" s="931"/>
      <c r="E597" s="931"/>
      <c r="F597" s="931"/>
      <c r="G597" s="931"/>
      <c r="H597" s="684"/>
      <c r="I597" s="932"/>
      <c r="J597" s="932"/>
      <c r="K597" s="932"/>
      <c r="L597" s="684"/>
      <c r="M597" s="683"/>
      <c r="N597" s="683"/>
    </row>
    <row r="598" spans="1:14" ht="15">
      <c r="A598" s="682"/>
      <c r="B598" s="683"/>
      <c r="C598" s="931"/>
      <c r="D598" s="931"/>
      <c r="E598" s="931"/>
      <c r="F598" s="931"/>
      <c r="G598" s="931"/>
      <c r="H598" s="684"/>
      <c r="I598" s="932"/>
      <c r="J598" s="932"/>
      <c r="K598" s="932"/>
      <c r="L598" s="684"/>
      <c r="M598" s="683"/>
      <c r="N598" s="683"/>
    </row>
    <row r="599" spans="1:14" ht="15">
      <c r="A599" s="682"/>
      <c r="B599" s="683"/>
      <c r="C599" s="931"/>
      <c r="D599" s="931"/>
      <c r="E599" s="931"/>
      <c r="F599" s="931"/>
      <c r="G599" s="931"/>
      <c r="H599" s="684"/>
      <c r="I599" s="932"/>
      <c r="J599" s="932"/>
      <c r="K599" s="932"/>
      <c r="L599" s="684"/>
      <c r="M599" s="683"/>
      <c r="N599" s="683"/>
    </row>
    <row r="600" spans="1:14" ht="15">
      <c r="A600" s="682"/>
      <c r="B600" s="683"/>
      <c r="C600" s="931"/>
      <c r="D600" s="931"/>
      <c r="E600" s="931"/>
      <c r="F600" s="931"/>
      <c r="G600" s="931"/>
      <c r="H600" s="684"/>
      <c r="I600" s="932"/>
      <c r="J600" s="932"/>
      <c r="K600" s="932"/>
      <c r="L600" s="684"/>
      <c r="M600" s="683"/>
      <c r="N600" s="683"/>
    </row>
    <row r="601" spans="1:14" ht="15">
      <c r="A601" s="682"/>
      <c r="B601" s="683"/>
      <c r="C601" s="931"/>
      <c r="D601" s="931"/>
      <c r="E601" s="931"/>
      <c r="F601" s="931"/>
      <c r="G601" s="931"/>
      <c r="H601" s="684"/>
      <c r="I601" s="932"/>
      <c r="J601" s="932"/>
      <c r="K601" s="932"/>
      <c r="L601" s="684"/>
      <c r="M601" s="683"/>
      <c r="N601" s="683"/>
    </row>
    <row r="602" spans="1:14" ht="15">
      <c r="A602" s="682"/>
      <c r="B602" s="683"/>
      <c r="C602" s="931"/>
      <c r="D602" s="931"/>
      <c r="E602" s="931"/>
      <c r="F602" s="931"/>
      <c r="G602" s="931"/>
      <c r="H602" s="684"/>
      <c r="I602" s="932"/>
      <c r="J602" s="932"/>
      <c r="K602" s="932"/>
      <c r="L602" s="684"/>
      <c r="M602" s="683"/>
      <c r="N602" s="683"/>
    </row>
    <row r="603" spans="1:14" ht="15">
      <c r="A603" s="682"/>
      <c r="B603" s="683"/>
      <c r="C603" s="931"/>
      <c r="D603" s="931"/>
      <c r="E603" s="931"/>
      <c r="F603" s="931"/>
      <c r="G603" s="931"/>
      <c r="H603" s="684"/>
      <c r="I603" s="932"/>
      <c r="J603" s="932"/>
      <c r="K603" s="932"/>
      <c r="L603" s="684"/>
      <c r="M603" s="683"/>
      <c r="N603" s="683"/>
    </row>
    <row r="604" spans="1:14" ht="15">
      <c r="A604" s="682"/>
      <c r="B604" s="683"/>
      <c r="C604" s="931"/>
      <c r="D604" s="931"/>
      <c r="E604" s="931"/>
      <c r="F604" s="931"/>
      <c r="G604" s="931"/>
      <c r="H604" s="684"/>
      <c r="I604" s="932"/>
      <c r="J604" s="932"/>
      <c r="K604" s="932"/>
      <c r="L604" s="684"/>
      <c r="M604" s="683"/>
      <c r="N604" s="683"/>
    </row>
    <row r="605" spans="1:14" ht="15">
      <c r="A605" s="682"/>
      <c r="B605" s="683"/>
      <c r="C605" s="931"/>
      <c r="D605" s="931"/>
      <c r="E605" s="931"/>
      <c r="F605" s="931"/>
      <c r="G605" s="931"/>
      <c r="H605" s="684"/>
      <c r="I605" s="932"/>
      <c r="J605" s="932"/>
      <c r="K605" s="932"/>
      <c r="L605" s="684"/>
      <c r="M605" s="683"/>
      <c r="N605" s="683"/>
    </row>
    <row r="606" spans="1:14" ht="15">
      <c r="A606" s="682"/>
      <c r="B606" s="683"/>
      <c r="C606" s="931"/>
      <c r="D606" s="931"/>
      <c r="E606" s="931"/>
      <c r="F606" s="931"/>
      <c r="G606" s="931"/>
      <c r="H606" s="684"/>
      <c r="I606" s="932"/>
      <c r="J606" s="932"/>
      <c r="K606" s="932"/>
      <c r="L606" s="684"/>
      <c r="M606" s="683"/>
      <c r="N606" s="683"/>
    </row>
    <row r="607" spans="1:14" ht="15">
      <c r="A607" s="682"/>
      <c r="B607" s="683"/>
      <c r="C607" s="931"/>
      <c r="D607" s="931"/>
      <c r="E607" s="931"/>
      <c r="F607" s="931"/>
      <c r="G607" s="931"/>
      <c r="H607" s="684"/>
      <c r="I607" s="932"/>
      <c r="J607" s="932"/>
      <c r="K607" s="932"/>
      <c r="L607" s="684"/>
      <c r="M607" s="683"/>
      <c r="N607" s="683"/>
    </row>
    <row r="608" spans="1:14" ht="15">
      <c r="A608" s="682"/>
      <c r="B608" s="683"/>
      <c r="C608" s="931"/>
      <c r="D608" s="931"/>
      <c r="E608" s="931"/>
      <c r="F608" s="931"/>
      <c r="G608" s="931"/>
      <c r="H608" s="684"/>
      <c r="I608" s="932"/>
      <c r="J608" s="932"/>
      <c r="K608" s="932"/>
      <c r="L608" s="684"/>
      <c r="M608" s="683"/>
      <c r="N608" s="683"/>
    </row>
    <row r="609" spans="1:14" ht="15">
      <c r="A609" s="682"/>
      <c r="B609" s="683"/>
      <c r="C609" s="931"/>
      <c r="D609" s="931"/>
      <c r="E609" s="931"/>
      <c r="F609" s="931"/>
      <c r="G609" s="931"/>
      <c r="H609" s="684"/>
      <c r="I609" s="932"/>
      <c r="J609" s="932"/>
      <c r="K609" s="932"/>
      <c r="L609" s="684"/>
      <c r="M609" s="683"/>
      <c r="N609" s="683"/>
    </row>
    <row r="610" spans="1:14" ht="15">
      <c r="A610" s="682"/>
      <c r="B610" s="683"/>
      <c r="C610" s="931"/>
      <c r="D610" s="931"/>
      <c r="E610" s="931"/>
      <c r="F610" s="931"/>
      <c r="G610" s="931"/>
      <c r="H610" s="684"/>
      <c r="I610" s="932"/>
      <c r="J610" s="932"/>
      <c r="K610" s="932"/>
      <c r="L610" s="684"/>
      <c r="M610" s="683"/>
      <c r="N610" s="683"/>
    </row>
    <row r="611" spans="1:14" ht="15">
      <c r="A611" s="682"/>
      <c r="B611" s="683"/>
      <c r="C611" s="931"/>
      <c r="D611" s="931"/>
      <c r="E611" s="931"/>
      <c r="F611" s="931"/>
      <c r="G611" s="931"/>
      <c r="H611" s="684"/>
      <c r="I611" s="932"/>
      <c r="J611" s="932"/>
      <c r="K611" s="932"/>
      <c r="L611" s="684"/>
      <c r="M611" s="683"/>
      <c r="N611" s="683"/>
    </row>
    <row r="612" spans="1:14" ht="15">
      <c r="A612" s="682"/>
      <c r="B612" s="683"/>
      <c r="C612" s="931"/>
      <c r="D612" s="931"/>
      <c r="E612" s="931"/>
      <c r="F612" s="931"/>
      <c r="G612" s="931"/>
      <c r="H612" s="684"/>
      <c r="I612" s="932"/>
      <c r="J612" s="932"/>
      <c r="K612" s="932"/>
      <c r="L612" s="684"/>
      <c r="M612" s="683"/>
      <c r="N612" s="683"/>
    </row>
    <row r="613" spans="1:14" ht="15">
      <c r="A613" s="682"/>
      <c r="B613" s="683"/>
      <c r="C613" s="931"/>
      <c r="D613" s="931"/>
      <c r="E613" s="931"/>
      <c r="F613" s="931"/>
      <c r="G613" s="931"/>
      <c r="H613" s="684"/>
      <c r="I613" s="932"/>
      <c r="J613" s="932"/>
      <c r="K613" s="932"/>
      <c r="L613" s="684"/>
      <c r="M613" s="683"/>
      <c r="N613" s="683"/>
    </row>
    <row r="614" spans="1:14" ht="15">
      <c r="A614" s="682"/>
      <c r="B614" s="683"/>
      <c r="C614" s="931"/>
      <c r="D614" s="931"/>
      <c r="E614" s="931"/>
      <c r="F614" s="931"/>
      <c r="G614" s="931"/>
      <c r="H614" s="684"/>
      <c r="I614" s="932"/>
      <c r="J614" s="932"/>
      <c r="K614" s="932"/>
      <c r="L614" s="684"/>
      <c r="M614" s="683"/>
      <c r="N614" s="683"/>
    </row>
    <row r="615" spans="1:14" ht="15">
      <c r="A615" s="682"/>
      <c r="B615" s="683"/>
      <c r="C615" s="931"/>
      <c r="D615" s="931"/>
      <c r="E615" s="931"/>
      <c r="F615" s="931"/>
      <c r="G615" s="931"/>
      <c r="H615" s="684"/>
      <c r="I615" s="932"/>
      <c r="J615" s="932"/>
      <c r="K615" s="932"/>
      <c r="L615" s="684"/>
      <c r="M615" s="683"/>
      <c r="N615" s="683"/>
    </row>
    <row r="616" spans="1:14" ht="15">
      <c r="A616" s="682"/>
      <c r="B616" s="683"/>
      <c r="C616" s="931"/>
      <c r="D616" s="931"/>
      <c r="E616" s="931"/>
      <c r="F616" s="931"/>
      <c r="G616" s="931"/>
      <c r="H616" s="684"/>
      <c r="I616" s="932"/>
      <c r="J616" s="932"/>
      <c r="K616" s="932"/>
      <c r="L616" s="684"/>
      <c r="M616" s="683"/>
      <c r="N616" s="683"/>
    </row>
    <row r="617" spans="1:14" ht="15">
      <c r="A617" s="682"/>
      <c r="B617" s="683"/>
      <c r="C617" s="931"/>
      <c r="D617" s="931"/>
      <c r="E617" s="931"/>
      <c r="F617" s="931"/>
      <c r="G617" s="931"/>
      <c r="H617" s="684"/>
      <c r="I617" s="932"/>
      <c r="J617" s="932"/>
      <c r="K617" s="932"/>
      <c r="L617" s="684"/>
      <c r="M617" s="683"/>
      <c r="N617" s="683"/>
    </row>
    <row r="618" spans="1:14" ht="15">
      <c r="A618" s="682"/>
      <c r="B618" s="683"/>
      <c r="C618" s="931"/>
      <c r="D618" s="931"/>
      <c r="E618" s="931"/>
      <c r="F618" s="931"/>
      <c r="G618" s="931"/>
      <c r="H618" s="684"/>
      <c r="I618" s="932"/>
      <c r="J618" s="932"/>
      <c r="K618" s="932"/>
      <c r="L618" s="684"/>
      <c r="M618" s="683"/>
      <c r="N618" s="683"/>
    </row>
    <row r="619" spans="1:14" ht="15">
      <c r="A619" s="682"/>
      <c r="B619" s="683"/>
      <c r="C619" s="931"/>
      <c r="D619" s="931"/>
      <c r="E619" s="931"/>
      <c r="F619" s="931"/>
      <c r="G619" s="931"/>
      <c r="H619" s="684"/>
      <c r="I619" s="932"/>
      <c r="J619" s="932"/>
      <c r="K619" s="932"/>
      <c r="L619" s="684"/>
      <c r="M619" s="683"/>
      <c r="N619" s="683"/>
    </row>
    <row r="620" spans="1:14" ht="15">
      <c r="A620" s="682"/>
      <c r="B620" s="683"/>
      <c r="C620" s="931"/>
      <c r="D620" s="931"/>
      <c r="E620" s="931"/>
      <c r="F620" s="931"/>
      <c r="G620" s="931"/>
      <c r="H620" s="684"/>
      <c r="I620" s="932"/>
      <c r="J620" s="932"/>
      <c r="K620" s="932"/>
      <c r="L620" s="684"/>
      <c r="M620" s="683"/>
      <c r="N620" s="683"/>
    </row>
    <row r="621" spans="1:14" ht="15">
      <c r="A621" s="682"/>
      <c r="B621" s="683"/>
      <c r="C621" s="931"/>
      <c r="D621" s="931"/>
      <c r="E621" s="931"/>
      <c r="F621" s="931"/>
      <c r="G621" s="931"/>
      <c r="H621" s="684"/>
      <c r="I621" s="932"/>
      <c r="J621" s="932"/>
      <c r="K621" s="932"/>
      <c r="L621" s="684"/>
      <c r="M621" s="683"/>
      <c r="N621" s="683"/>
    </row>
    <row r="622" spans="1:14" ht="15">
      <c r="A622" s="682"/>
      <c r="B622" s="683"/>
      <c r="C622" s="931"/>
      <c r="D622" s="931"/>
      <c r="E622" s="931"/>
      <c r="F622" s="931"/>
      <c r="G622" s="931"/>
      <c r="H622" s="684"/>
      <c r="I622" s="932"/>
      <c r="J622" s="932"/>
      <c r="K622" s="932"/>
      <c r="L622" s="684"/>
      <c r="M622" s="683"/>
      <c r="N622" s="683"/>
    </row>
    <row r="623" spans="1:14" ht="15">
      <c r="A623" s="682"/>
      <c r="B623" s="683"/>
      <c r="C623" s="931"/>
      <c r="D623" s="931"/>
      <c r="E623" s="931"/>
      <c r="F623" s="931"/>
      <c r="G623" s="931"/>
      <c r="H623" s="684"/>
      <c r="I623" s="932"/>
      <c r="J623" s="932"/>
      <c r="K623" s="932"/>
      <c r="L623" s="684"/>
      <c r="M623" s="683"/>
      <c r="N623" s="683"/>
    </row>
    <row r="624" spans="1:14" ht="15">
      <c r="A624" s="682"/>
      <c r="B624" s="683"/>
      <c r="C624" s="931"/>
      <c r="D624" s="931"/>
      <c r="E624" s="931"/>
      <c r="F624" s="931"/>
      <c r="G624" s="931"/>
      <c r="H624" s="684"/>
      <c r="I624" s="932"/>
      <c r="J624" s="932"/>
      <c r="K624" s="932"/>
      <c r="L624" s="684"/>
      <c r="M624" s="683"/>
      <c r="N624" s="683"/>
    </row>
    <row r="625" spans="1:14" ht="15">
      <c r="A625" s="682"/>
      <c r="B625" s="683"/>
      <c r="C625" s="931"/>
      <c r="D625" s="931"/>
      <c r="E625" s="931"/>
      <c r="F625" s="931"/>
      <c r="G625" s="931"/>
      <c r="H625" s="684"/>
      <c r="I625" s="932"/>
      <c r="J625" s="932"/>
      <c r="K625" s="932"/>
      <c r="L625" s="684"/>
      <c r="M625" s="683"/>
      <c r="N625" s="683"/>
    </row>
    <row r="626" spans="1:14" ht="15">
      <c r="A626" s="682"/>
      <c r="B626" s="683"/>
      <c r="C626" s="931"/>
      <c r="D626" s="931"/>
      <c r="E626" s="931"/>
      <c r="F626" s="931"/>
      <c r="G626" s="931"/>
      <c r="H626" s="684"/>
      <c r="I626" s="932"/>
      <c r="J626" s="932"/>
      <c r="K626" s="932"/>
      <c r="L626" s="684"/>
      <c r="M626" s="683"/>
      <c r="N626" s="683"/>
    </row>
    <row r="627" spans="1:14" ht="15">
      <c r="A627" s="682"/>
      <c r="B627" s="683"/>
      <c r="C627" s="931"/>
      <c r="D627" s="931"/>
      <c r="E627" s="931"/>
      <c r="F627" s="931"/>
      <c r="G627" s="931"/>
      <c r="H627" s="684"/>
      <c r="I627" s="932"/>
      <c r="J627" s="932"/>
      <c r="K627" s="932"/>
      <c r="L627" s="684"/>
      <c r="M627" s="683"/>
      <c r="N627" s="683"/>
    </row>
    <row r="628" spans="1:14" ht="15">
      <c r="A628" s="682"/>
      <c r="B628" s="683"/>
      <c r="C628" s="931"/>
      <c r="D628" s="931"/>
      <c r="E628" s="931"/>
      <c r="F628" s="931"/>
      <c r="G628" s="931"/>
      <c r="H628" s="684"/>
      <c r="I628" s="932"/>
      <c r="J628" s="932"/>
      <c r="K628" s="932"/>
      <c r="L628" s="684"/>
      <c r="M628" s="683"/>
      <c r="N628" s="683"/>
    </row>
    <row r="629" spans="1:14" ht="15">
      <c r="A629" s="682"/>
      <c r="B629" s="683"/>
      <c r="C629" s="931"/>
      <c r="D629" s="931"/>
      <c r="E629" s="931"/>
      <c r="F629" s="931"/>
      <c r="G629" s="931"/>
      <c r="H629" s="684"/>
      <c r="I629" s="932"/>
      <c r="J629" s="932"/>
      <c r="K629" s="932"/>
      <c r="L629" s="684"/>
      <c r="M629" s="683"/>
      <c r="N629" s="683"/>
    </row>
    <row r="630" spans="1:14" ht="15">
      <c r="A630" s="682"/>
      <c r="B630" s="683"/>
      <c r="C630" s="931"/>
      <c r="D630" s="931"/>
      <c r="E630" s="931"/>
      <c r="F630" s="931"/>
      <c r="G630" s="931"/>
      <c r="H630" s="684"/>
      <c r="I630" s="932"/>
      <c r="J630" s="932"/>
      <c r="K630" s="932"/>
      <c r="L630" s="684"/>
      <c r="M630" s="683"/>
      <c r="N630" s="683"/>
    </row>
    <row r="631" spans="1:14" ht="15">
      <c r="A631" s="682"/>
      <c r="B631" s="683"/>
      <c r="C631" s="931"/>
      <c r="D631" s="931"/>
      <c r="E631" s="931"/>
      <c r="F631" s="931"/>
      <c r="G631" s="931"/>
      <c r="H631" s="684"/>
      <c r="I631" s="932"/>
      <c r="J631" s="932"/>
      <c r="K631" s="932"/>
      <c r="L631" s="684"/>
      <c r="M631" s="683"/>
      <c r="N631" s="683"/>
    </row>
    <row r="632" spans="1:14" ht="15">
      <c r="A632" s="682"/>
      <c r="B632" s="683"/>
      <c r="C632" s="931"/>
      <c r="D632" s="931"/>
      <c r="E632" s="931"/>
      <c r="F632" s="931"/>
      <c r="G632" s="931"/>
      <c r="H632" s="684"/>
      <c r="I632" s="932"/>
      <c r="J632" s="932"/>
      <c r="K632" s="932"/>
      <c r="L632" s="684"/>
      <c r="M632" s="683"/>
      <c r="N632" s="683"/>
    </row>
    <row r="633" spans="1:14" ht="15">
      <c r="A633" s="682"/>
      <c r="B633" s="683"/>
      <c r="C633" s="931"/>
      <c r="D633" s="931"/>
      <c r="E633" s="931"/>
      <c r="F633" s="931"/>
      <c r="G633" s="931"/>
      <c r="H633" s="684"/>
      <c r="I633" s="932"/>
      <c r="J633" s="932"/>
      <c r="K633" s="932"/>
      <c r="L633" s="684"/>
      <c r="M633" s="683"/>
      <c r="N633" s="683"/>
    </row>
    <row r="634" spans="1:14" ht="15">
      <c r="A634" s="682"/>
      <c r="B634" s="683"/>
      <c r="C634" s="931"/>
      <c r="D634" s="931"/>
      <c r="E634" s="931"/>
      <c r="F634" s="931"/>
      <c r="G634" s="931"/>
      <c r="H634" s="684"/>
      <c r="I634" s="932"/>
      <c r="J634" s="932"/>
      <c r="K634" s="932"/>
      <c r="L634" s="684"/>
      <c r="M634" s="683"/>
      <c r="N634" s="683"/>
    </row>
    <row r="635" spans="1:14" ht="15">
      <c r="A635" s="682"/>
      <c r="B635" s="683"/>
      <c r="C635" s="931"/>
      <c r="D635" s="931"/>
      <c r="E635" s="931"/>
      <c r="F635" s="931"/>
      <c r="G635" s="931"/>
      <c r="H635" s="684"/>
      <c r="I635" s="932"/>
      <c r="J635" s="932"/>
      <c r="K635" s="932"/>
      <c r="L635" s="684"/>
      <c r="M635" s="683"/>
      <c r="N635" s="683"/>
    </row>
    <row r="636" spans="1:14" ht="15">
      <c r="A636" s="682"/>
      <c r="B636" s="683"/>
      <c r="C636" s="931"/>
      <c r="D636" s="931"/>
      <c r="E636" s="931"/>
      <c r="F636" s="931"/>
      <c r="G636" s="931"/>
      <c r="H636" s="684"/>
      <c r="I636" s="932"/>
      <c r="J636" s="932"/>
      <c r="K636" s="932"/>
      <c r="L636" s="684"/>
      <c r="M636" s="683"/>
      <c r="N636" s="683"/>
    </row>
    <row r="637" spans="1:14" ht="15">
      <c r="A637" s="682"/>
      <c r="B637" s="683"/>
      <c r="C637" s="931"/>
      <c r="D637" s="931"/>
      <c r="E637" s="931"/>
      <c r="F637" s="931"/>
      <c r="G637" s="931"/>
      <c r="H637" s="684"/>
      <c r="I637" s="932"/>
      <c r="J637" s="932"/>
      <c r="K637" s="932"/>
      <c r="L637" s="684"/>
      <c r="M637" s="683"/>
      <c r="N637" s="683"/>
    </row>
    <row r="638" spans="1:14" ht="15">
      <c r="A638" s="682"/>
      <c r="B638" s="683"/>
      <c r="C638" s="931"/>
      <c r="D638" s="931"/>
      <c r="E638" s="931"/>
      <c r="F638" s="931"/>
      <c r="G638" s="931"/>
      <c r="H638" s="684"/>
      <c r="I638" s="932"/>
      <c r="J638" s="932"/>
      <c r="K638" s="932"/>
      <c r="L638" s="684"/>
      <c r="M638" s="683"/>
      <c r="N638" s="683"/>
    </row>
    <row r="639" spans="1:14" ht="15">
      <c r="A639" s="682"/>
      <c r="B639" s="683"/>
      <c r="C639" s="931"/>
      <c r="D639" s="931"/>
      <c r="E639" s="931"/>
      <c r="F639" s="931"/>
      <c r="G639" s="931"/>
      <c r="H639" s="684"/>
      <c r="I639" s="932"/>
      <c r="J639" s="932"/>
      <c r="K639" s="932"/>
      <c r="L639" s="684"/>
      <c r="M639" s="683"/>
      <c r="N639" s="683"/>
    </row>
    <row r="640" spans="1:14" ht="15">
      <c r="A640" s="682"/>
      <c r="B640" s="683"/>
      <c r="C640" s="931"/>
      <c r="D640" s="931"/>
      <c r="E640" s="931"/>
      <c r="F640" s="931"/>
      <c r="G640" s="931"/>
      <c r="H640" s="684"/>
      <c r="I640" s="932"/>
      <c r="J640" s="932"/>
      <c r="K640" s="932"/>
      <c r="L640" s="684"/>
      <c r="M640" s="683"/>
      <c r="N640" s="683"/>
    </row>
    <row r="641" spans="1:14" ht="15">
      <c r="A641" s="682"/>
      <c r="B641" s="683"/>
      <c r="C641" s="931"/>
      <c r="D641" s="931"/>
      <c r="E641" s="931"/>
      <c r="F641" s="931"/>
      <c r="G641" s="931"/>
      <c r="H641" s="684"/>
      <c r="I641" s="932"/>
      <c r="J641" s="932"/>
      <c r="K641" s="932"/>
      <c r="L641" s="684"/>
      <c r="M641" s="683"/>
      <c r="N641" s="683"/>
    </row>
    <row r="642" spans="1:14" ht="15">
      <c r="A642" s="682"/>
      <c r="B642" s="683"/>
      <c r="C642" s="931"/>
      <c r="D642" s="931"/>
      <c r="E642" s="931"/>
      <c r="F642" s="931"/>
      <c r="G642" s="931"/>
      <c r="H642" s="684"/>
      <c r="I642" s="932"/>
      <c r="J642" s="932"/>
      <c r="K642" s="932"/>
      <c r="L642" s="684"/>
      <c r="M642" s="683"/>
      <c r="N642" s="683"/>
    </row>
    <row r="643" spans="1:14" ht="15">
      <c r="A643" s="682"/>
      <c r="B643" s="683"/>
      <c r="C643" s="931"/>
      <c r="D643" s="931"/>
      <c r="E643" s="931"/>
      <c r="F643" s="931"/>
      <c r="G643" s="931"/>
      <c r="H643" s="684"/>
      <c r="I643" s="932"/>
      <c r="J643" s="932"/>
      <c r="K643" s="932"/>
      <c r="L643" s="684"/>
      <c r="M643" s="683"/>
      <c r="N643" s="683"/>
    </row>
    <row r="644" spans="1:14" ht="15">
      <c r="A644" s="682"/>
      <c r="B644" s="683"/>
      <c r="C644" s="931"/>
      <c r="D644" s="931"/>
      <c r="E644" s="931"/>
      <c r="F644" s="931"/>
      <c r="G644" s="931"/>
      <c r="H644" s="684"/>
      <c r="I644" s="932"/>
      <c r="J644" s="932"/>
      <c r="K644" s="932"/>
      <c r="L644" s="684"/>
      <c r="M644" s="683"/>
      <c r="N644" s="683"/>
    </row>
    <row r="645" spans="1:14" ht="15">
      <c r="A645" s="682"/>
      <c r="B645" s="683"/>
      <c r="C645" s="931"/>
      <c r="D645" s="931"/>
      <c r="E645" s="931"/>
      <c r="F645" s="931"/>
      <c r="G645" s="931"/>
      <c r="H645" s="684"/>
      <c r="I645" s="932"/>
      <c r="J645" s="932"/>
      <c r="K645" s="932"/>
      <c r="L645" s="684"/>
      <c r="M645" s="683"/>
      <c r="N645" s="683"/>
    </row>
    <row r="646" spans="1:14" ht="15">
      <c r="A646" s="682"/>
      <c r="B646" s="683"/>
      <c r="C646" s="931"/>
      <c r="D646" s="931"/>
      <c r="E646" s="931"/>
      <c r="F646" s="931"/>
      <c r="G646" s="931"/>
      <c r="H646" s="684"/>
      <c r="I646" s="932"/>
      <c r="J646" s="932"/>
      <c r="K646" s="932"/>
      <c r="L646" s="684"/>
      <c r="M646" s="683"/>
      <c r="N646" s="683"/>
    </row>
    <row r="647" spans="1:14" ht="15">
      <c r="A647" s="682"/>
      <c r="B647" s="683"/>
      <c r="C647" s="931"/>
      <c r="D647" s="931"/>
      <c r="E647" s="931"/>
      <c r="F647" s="931"/>
      <c r="G647" s="931"/>
      <c r="H647" s="684"/>
      <c r="I647" s="932"/>
      <c r="J647" s="932"/>
      <c r="K647" s="932"/>
      <c r="L647" s="684"/>
      <c r="M647" s="683"/>
      <c r="N647" s="683"/>
    </row>
    <row r="648" spans="1:14" ht="15">
      <c r="A648" s="682"/>
      <c r="B648" s="683"/>
      <c r="C648" s="931"/>
      <c r="D648" s="931"/>
      <c r="E648" s="931"/>
      <c r="F648" s="931"/>
      <c r="G648" s="931"/>
      <c r="H648" s="684"/>
      <c r="I648" s="932"/>
      <c r="J648" s="932"/>
      <c r="K648" s="932"/>
      <c r="L648" s="684"/>
      <c r="M648" s="683"/>
      <c r="N648" s="683"/>
    </row>
    <row r="649" spans="1:14" ht="15">
      <c r="A649" s="682"/>
      <c r="B649" s="683"/>
      <c r="C649" s="931"/>
      <c r="D649" s="931"/>
      <c r="E649" s="931"/>
      <c r="F649" s="931"/>
      <c r="G649" s="931"/>
      <c r="H649" s="684"/>
      <c r="I649" s="932"/>
      <c r="J649" s="932"/>
      <c r="K649" s="932"/>
      <c r="L649" s="684"/>
      <c r="M649" s="683"/>
      <c r="N649" s="683"/>
    </row>
    <row r="650" spans="1:14" ht="15">
      <c r="A650" s="682"/>
      <c r="B650" s="683"/>
      <c r="C650" s="931"/>
      <c r="D650" s="931"/>
      <c r="E650" s="931"/>
      <c r="F650" s="931"/>
      <c r="G650" s="931"/>
      <c r="H650" s="684"/>
      <c r="I650" s="932"/>
      <c r="J650" s="932"/>
      <c r="K650" s="932"/>
      <c r="L650" s="684"/>
      <c r="M650" s="683"/>
      <c r="N650" s="683"/>
    </row>
    <row r="651" spans="1:14" ht="15">
      <c r="A651" s="682"/>
      <c r="B651" s="683"/>
      <c r="C651" s="931"/>
      <c r="D651" s="931"/>
      <c r="E651" s="931"/>
      <c r="F651" s="931"/>
      <c r="G651" s="931"/>
      <c r="H651" s="684"/>
      <c r="I651" s="932"/>
      <c r="J651" s="932"/>
      <c r="K651" s="932"/>
      <c r="L651" s="684"/>
      <c r="M651" s="683"/>
      <c r="N651" s="683"/>
    </row>
    <row r="652" spans="1:14" ht="15">
      <c r="A652" s="682"/>
      <c r="B652" s="683"/>
      <c r="C652" s="931"/>
      <c r="D652" s="931"/>
      <c r="E652" s="931"/>
      <c r="F652" s="931"/>
      <c r="G652" s="931"/>
      <c r="H652" s="684"/>
      <c r="I652" s="932"/>
      <c r="J652" s="932"/>
      <c r="K652" s="932"/>
      <c r="L652" s="684"/>
      <c r="M652" s="683"/>
      <c r="N652" s="683"/>
    </row>
    <row r="653" spans="1:14" ht="15">
      <c r="A653" s="682"/>
      <c r="B653" s="683"/>
      <c r="C653" s="931"/>
      <c r="D653" s="931"/>
      <c r="E653" s="931"/>
      <c r="F653" s="931"/>
      <c r="G653" s="931"/>
      <c r="H653" s="684"/>
      <c r="I653" s="932"/>
      <c r="J653" s="932"/>
      <c r="K653" s="932"/>
      <c r="L653" s="684"/>
      <c r="M653" s="683"/>
      <c r="N653" s="683"/>
    </row>
    <row r="654" spans="1:14" ht="15">
      <c r="A654" s="682"/>
      <c r="B654" s="683"/>
      <c r="C654" s="931"/>
      <c r="D654" s="931"/>
      <c r="E654" s="931"/>
      <c r="F654" s="931"/>
      <c r="G654" s="931"/>
      <c r="H654" s="684"/>
      <c r="I654" s="932"/>
      <c r="J654" s="932"/>
      <c r="K654" s="932"/>
      <c r="L654" s="684"/>
      <c r="M654" s="683"/>
      <c r="N654" s="683"/>
    </row>
    <row r="655" spans="1:14" ht="15">
      <c r="A655" s="682"/>
      <c r="B655" s="683"/>
      <c r="C655" s="931"/>
      <c r="D655" s="931"/>
      <c r="E655" s="931"/>
      <c r="F655" s="931"/>
      <c r="G655" s="931"/>
      <c r="H655" s="684"/>
      <c r="I655" s="932"/>
      <c r="J655" s="932"/>
      <c r="K655" s="932"/>
      <c r="L655" s="684"/>
      <c r="M655" s="683"/>
      <c r="N655" s="683"/>
    </row>
    <row r="656" spans="1:14" ht="15">
      <c r="A656" s="682"/>
      <c r="B656" s="683"/>
      <c r="C656" s="931"/>
      <c r="D656" s="931"/>
      <c r="E656" s="931"/>
      <c r="F656" s="931"/>
      <c r="G656" s="931"/>
      <c r="H656" s="684"/>
      <c r="I656" s="932"/>
      <c r="J656" s="932"/>
      <c r="K656" s="932"/>
      <c r="L656" s="684"/>
      <c r="M656" s="683"/>
      <c r="N656" s="683"/>
    </row>
    <row r="657" spans="1:14" ht="15">
      <c r="A657" s="682"/>
      <c r="B657" s="683"/>
      <c r="C657" s="931"/>
      <c r="D657" s="931"/>
      <c r="E657" s="931"/>
      <c r="F657" s="931"/>
      <c r="G657" s="931"/>
      <c r="H657" s="684"/>
      <c r="I657" s="932"/>
      <c r="J657" s="932"/>
      <c r="K657" s="932"/>
      <c r="L657" s="684"/>
      <c r="M657" s="683"/>
      <c r="N657" s="683"/>
    </row>
    <row r="658" spans="1:14" ht="15">
      <c r="A658" s="682"/>
      <c r="B658" s="683"/>
      <c r="C658" s="931"/>
      <c r="D658" s="931"/>
      <c r="E658" s="931"/>
      <c r="F658" s="931"/>
      <c r="G658" s="931"/>
      <c r="H658" s="684"/>
      <c r="I658" s="932"/>
      <c r="J658" s="932"/>
      <c r="K658" s="932"/>
      <c r="L658" s="684"/>
      <c r="M658" s="683"/>
      <c r="N658" s="683"/>
    </row>
    <row r="659" spans="1:14" ht="15">
      <c r="A659" s="682"/>
      <c r="B659" s="683"/>
      <c r="C659" s="931"/>
      <c r="D659" s="931"/>
      <c r="E659" s="931"/>
      <c r="F659" s="931"/>
      <c r="G659" s="931"/>
      <c r="H659" s="684"/>
      <c r="I659" s="932"/>
      <c r="J659" s="932"/>
      <c r="K659" s="932"/>
      <c r="L659" s="684"/>
      <c r="M659" s="683"/>
      <c r="N659" s="683"/>
    </row>
    <row r="660" spans="1:14" ht="15">
      <c r="A660" s="682"/>
      <c r="B660" s="683"/>
      <c r="C660" s="931"/>
      <c r="D660" s="931"/>
      <c r="E660" s="931"/>
      <c r="F660" s="931"/>
      <c r="G660" s="931"/>
      <c r="H660" s="684"/>
      <c r="I660" s="932"/>
      <c r="J660" s="932"/>
      <c r="K660" s="932"/>
      <c r="L660" s="684"/>
      <c r="M660" s="683"/>
      <c r="N660" s="683"/>
    </row>
    <row r="661" spans="1:14" ht="15">
      <c r="A661" s="682"/>
      <c r="B661" s="683"/>
      <c r="C661" s="931"/>
      <c r="D661" s="931"/>
      <c r="E661" s="931"/>
      <c r="F661" s="931"/>
      <c r="G661" s="931"/>
      <c r="H661" s="684"/>
      <c r="I661" s="932"/>
      <c r="J661" s="932"/>
      <c r="K661" s="932"/>
      <c r="L661" s="684"/>
      <c r="M661" s="683"/>
      <c r="N661" s="683"/>
    </row>
    <row r="662" spans="1:14" ht="15">
      <c r="A662" s="682"/>
      <c r="B662" s="683"/>
      <c r="C662" s="931"/>
      <c r="D662" s="931"/>
      <c r="E662" s="931"/>
      <c r="F662" s="931"/>
      <c r="G662" s="931"/>
      <c r="H662" s="684"/>
      <c r="I662" s="932"/>
      <c r="J662" s="932"/>
      <c r="K662" s="932"/>
      <c r="L662" s="684"/>
      <c r="M662" s="683"/>
      <c r="N662" s="683"/>
    </row>
    <row r="663" spans="1:14" ht="15">
      <c r="A663" s="682"/>
      <c r="B663" s="683"/>
      <c r="C663" s="931"/>
      <c r="D663" s="931"/>
      <c r="E663" s="931"/>
      <c r="F663" s="931"/>
      <c r="G663" s="931"/>
      <c r="H663" s="684"/>
      <c r="I663" s="932"/>
      <c r="J663" s="932"/>
      <c r="K663" s="932"/>
      <c r="L663" s="684"/>
      <c r="M663" s="683"/>
      <c r="N663" s="683"/>
    </row>
    <row r="664" spans="1:14" ht="15">
      <c r="A664" s="682"/>
      <c r="B664" s="683"/>
      <c r="C664" s="931"/>
      <c r="D664" s="931"/>
      <c r="E664" s="931"/>
      <c r="F664" s="931"/>
      <c r="G664" s="931"/>
      <c r="H664" s="684"/>
      <c r="I664" s="932"/>
      <c r="J664" s="932"/>
      <c r="K664" s="932"/>
      <c r="L664" s="684"/>
      <c r="M664" s="683"/>
      <c r="N664" s="683"/>
    </row>
    <row r="665" spans="1:14" ht="15">
      <c r="A665" s="682"/>
      <c r="B665" s="683"/>
      <c r="C665" s="931"/>
      <c r="D665" s="931"/>
      <c r="E665" s="931"/>
      <c r="F665" s="931"/>
      <c r="G665" s="931"/>
      <c r="H665" s="684"/>
      <c r="I665" s="932"/>
      <c r="J665" s="932"/>
      <c r="K665" s="932"/>
      <c r="L665" s="684"/>
      <c r="M665" s="683"/>
      <c r="N665" s="683"/>
    </row>
    <row r="666" spans="1:14" ht="15">
      <c r="A666" s="682"/>
      <c r="B666" s="683"/>
      <c r="C666" s="931"/>
      <c r="D666" s="931"/>
      <c r="E666" s="931"/>
      <c r="F666" s="931"/>
      <c r="G666" s="931"/>
      <c r="H666" s="684"/>
      <c r="I666" s="932"/>
      <c r="J666" s="932"/>
      <c r="K666" s="932"/>
      <c r="L666" s="684"/>
      <c r="M666" s="683"/>
      <c r="N666" s="683"/>
    </row>
    <row r="667" spans="1:14" ht="15">
      <c r="A667" s="682"/>
      <c r="B667" s="683"/>
      <c r="C667" s="931"/>
      <c r="D667" s="931"/>
      <c r="E667" s="931"/>
      <c r="F667" s="931"/>
      <c r="G667" s="931"/>
      <c r="H667" s="684"/>
      <c r="I667" s="932"/>
      <c r="J667" s="932"/>
      <c r="K667" s="932"/>
      <c r="L667" s="684"/>
      <c r="M667" s="683"/>
      <c r="N667" s="683"/>
    </row>
    <row r="668" spans="1:14" ht="15">
      <c r="A668" s="682"/>
      <c r="B668" s="683"/>
      <c r="C668" s="931"/>
      <c r="D668" s="931"/>
      <c r="E668" s="931"/>
      <c r="F668" s="931"/>
      <c r="G668" s="931"/>
      <c r="H668" s="684"/>
      <c r="I668" s="932"/>
      <c r="J668" s="932"/>
      <c r="K668" s="932"/>
      <c r="L668" s="684"/>
      <c r="M668" s="683"/>
      <c r="N668" s="683"/>
    </row>
    <row r="669" spans="1:14" ht="15">
      <c r="A669" s="682"/>
      <c r="B669" s="683"/>
      <c r="C669" s="931"/>
      <c r="D669" s="931"/>
      <c r="E669" s="931"/>
      <c r="F669" s="931"/>
      <c r="G669" s="931"/>
      <c r="H669" s="684"/>
      <c r="I669" s="932"/>
      <c r="J669" s="932"/>
      <c r="K669" s="932"/>
      <c r="L669" s="684"/>
      <c r="M669" s="683"/>
      <c r="N669" s="683"/>
    </row>
    <row r="670" spans="1:14" ht="15">
      <c r="A670" s="682"/>
      <c r="B670" s="683"/>
      <c r="C670" s="931"/>
      <c r="D670" s="931"/>
      <c r="E670" s="931"/>
      <c r="F670" s="931"/>
      <c r="G670" s="931"/>
      <c r="H670" s="684"/>
      <c r="I670" s="932"/>
      <c r="J670" s="932"/>
      <c r="K670" s="932"/>
      <c r="L670" s="684"/>
      <c r="M670" s="683"/>
      <c r="N670" s="683"/>
    </row>
    <row r="671" spans="1:14" ht="15">
      <c r="A671" s="682"/>
      <c r="B671" s="683"/>
      <c r="C671" s="931"/>
      <c r="D671" s="931"/>
      <c r="E671" s="931"/>
      <c r="F671" s="931"/>
      <c r="G671" s="931"/>
      <c r="H671" s="684"/>
      <c r="I671" s="932"/>
      <c r="J671" s="932"/>
      <c r="K671" s="932"/>
      <c r="L671" s="684"/>
      <c r="M671" s="683"/>
      <c r="N671" s="683"/>
    </row>
    <row r="672" spans="1:14" ht="15">
      <c r="A672" s="682"/>
      <c r="B672" s="683"/>
      <c r="C672" s="931"/>
      <c r="D672" s="931"/>
      <c r="E672" s="931"/>
      <c r="F672" s="931"/>
      <c r="G672" s="931"/>
      <c r="H672" s="684"/>
      <c r="I672" s="932"/>
      <c r="J672" s="932"/>
      <c r="K672" s="932"/>
      <c r="L672" s="684"/>
      <c r="M672" s="683"/>
      <c r="N672" s="683"/>
    </row>
    <row r="673" spans="1:14" ht="15">
      <c r="A673" s="682"/>
      <c r="B673" s="683"/>
      <c r="C673" s="931"/>
      <c r="D673" s="931"/>
      <c r="E673" s="931"/>
      <c r="F673" s="931"/>
      <c r="G673" s="931"/>
      <c r="H673" s="684"/>
      <c r="I673" s="932"/>
      <c r="J673" s="932"/>
      <c r="K673" s="932"/>
      <c r="L673" s="684"/>
      <c r="M673" s="683"/>
      <c r="N673" s="683"/>
    </row>
    <row r="674" spans="1:14" ht="15">
      <c r="A674" s="682"/>
      <c r="B674" s="683"/>
      <c r="C674" s="931"/>
      <c r="D674" s="931"/>
      <c r="E674" s="931"/>
      <c r="F674" s="931"/>
      <c r="G674" s="931"/>
      <c r="H674" s="684"/>
      <c r="I674" s="932"/>
      <c r="J674" s="932"/>
      <c r="K674" s="932"/>
      <c r="L674" s="684"/>
      <c r="M674" s="683"/>
      <c r="N674" s="683"/>
    </row>
    <row r="675" spans="1:14" ht="15">
      <c r="A675" s="682"/>
      <c r="B675" s="683"/>
      <c r="C675" s="931"/>
      <c r="D675" s="931"/>
      <c r="E675" s="931"/>
      <c r="F675" s="931"/>
      <c r="G675" s="931"/>
      <c r="H675" s="684"/>
      <c r="I675" s="932"/>
      <c r="J675" s="932"/>
      <c r="K675" s="932"/>
      <c r="L675" s="684"/>
      <c r="M675" s="683"/>
      <c r="N675" s="683"/>
    </row>
    <row r="676" spans="1:14" ht="15">
      <c r="A676" s="682"/>
      <c r="B676" s="683"/>
      <c r="C676" s="931"/>
      <c r="D676" s="931"/>
      <c r="E676" s="931"/>
      <c r="F676" s="931"/>
      <c r="G676" s="931"/>
      <c r="H676" s="684"/>
      <c r="I676" s="932"/>
      <c r="J676" s="932"/>
      <c r="K676" s="932"/>
      <c r="L676" s="684"/>
      <c r="M676" s="683"/>
      <c r="N676" s="683"/>
    </row>
    <row r="677" spans="1:14" ht="15">
      <c r="A677" s="682"/>
      <c r="B677" s="683"/>
      <c r="C677" s="931"/>
      <c r="D677" s="931"/>
      <c r="E677" s="931"/>
      <c r="F677" s="931"/>
      <c r="G677" s="931"/>
      <c r="H677" s="684"/>
      <c r="I677" s="932"/>
      <c r="J677" s="932"/>
      <c r="K677" s="932"/>
      <c r="L677" s="684"/>
      <c r="M677" s="683"/>
      <c r="N677" s="683"/>
    </row>
    <row r="678" spans="1:14" ht="15">
      <c r="A678" s="682"/>
      <c r="B678" s="683"/>
      <c r="C678" s="931"/>
      <c r="D678" s="931"/>
      <c r="E678" s="931"/>
      <c r="F678" s="931"/>
      <c r="G678" s="931"/>
      <c r="H678" s="684"/>
      <c r="I678" s="932"/>
      <c r="J678" s="932"/>
      <c r="K678" s="932"/>
      <c r="L678" s="684"/>
      <c r="M678" s="683"/>
      <c r="N678" s="683"/>
    </row>
    <row r="679" spans="1:14" ht="15">
      <c r="A679" s="682"/>
      <c r="B679" s="683"/>
      <c r="C679" s="931"/>
      <c r="D679" s="931"/>
      <c r="E679" s="931"/>
      <c r="F679" s="931"/>
      <c r="G679" s="931"/>
      <c r="H679" s="684"/>
      <c r="I679" s="932"/>
      <c r="J679" s="932"/>
      <c r="K679" s="932"/>
      <c r="L679" s="684"/>
      <c r="M679" s="683"/>
      <c r="N679" s="683"/>
    </row>
    <row r="680" spans="1:14" ht="15">
      <c r="A680" s="682"/>
      <c r="B680" s="683"/>
      <c r="C680" s="931"/>
      <c r="D680" s="931"/>
      <c r="E680" s="931"/>
      <c r="F680" s="931"/>
      <c r="G680" s="931"/>
      <c r="H680" s="684"/>
      <c r="I680" s="932"/>
      <c r="J680" s="932"/>
      <c r="K680" s="932"/>
      <c r="L680" s="684"/>
      <c r="M680" s="683"/>
      <c r="N680" s="683"/>
    </row>
    <row r="681" spans="1:14" ht="15">
      <c r="A681" s="682"/>
      <c r="B681" s="683"/>
      <c r="C681" s="931"/>
      <c r="D681" s="931"/>
      <c r="E681" s="931"/>
      <c r="F681" s="931"/>
      <c r="G681" s="931"/>
      <c r="H681" s="684"/>
      <c r="I681" s="932"/>
      <c r="J681" s="932"/>
      <c r="K681" s="932"/>
      <c r="L681" s="684"/>
      <c r="M681" s="683"/>
      <c r="N681" s="683"/>
    </row>
    <row r="682" spans="1:14" ht="15">
      <c r="A682" s="682"/>
      <c r="B682" s="683"/>
      <c r="C682" s="931"/>
      <c r="D682" s="931"/>
      <c r="E682" s="931"/>
      <c r="F682" s="931"/>
      <c r="G682" s="931"/>
      <c r="H682" s="684"/>
      <c r="I682" s="932"/>
      <c r="J682" s="932"/>
      <c r="K682" s="932"/>
      <c r="L682" s="684"/>
      <c r="M682" s="683"/>
      <c r="N682" s="683"/>
    </row>
    <row r="683" spans="1:14" ht="15">
      <c r="A683" s="682"/>
      <c r="B683" s="683"/>
      <c r="C683" s="931"/>
      <c r="D683" s="931"/>
      <c r="E683" s="931"/>
      <c r="F683" s="931"/>
      <c r="G683" s="931"/>
      <c r="H683" s="684"/>
      <c r="I683" s="932"/>
      <c r="J683" s="932"/>
      <c r="K683" s="932"/>
      <c r="L683" s="684"/>
      <c r="M683" s="683"/>
      <c r="N683" s="683"/>
    </row>
    <row r="684" spans="1:14" ht="15">
      <c r="A684" s="682"/>
      <c r="B684" s="683"/>
      <c r="C684" s="931"/>
      <c r="D684" s="931"/>
      <c r="E684" s="931"/>
      <c r="F684" s="931"/>
      <c r="G684" s="931"/>
      <c r="H684" s="684"/>
      <c r="I684" s="932"/>
      <c r="J684" s="932"/>
      <c r="K684" s="932"/>
      <c r="L684" s="684"/>
      <c r="M684" s="683"/>
      <c r="N684" s="683"/>
    </row>
    <row r="685" spans="1:14" ht="15">
      <c r="A685" s="682"/>
      <c r="B685" s="683"/>
      <c r="C685" s="931"/>
      <c r="D685" s="931"/>
      <c r="E685" s="931"/>
      <c r="F685" s="931"/>
      <c r="G685" s="931"/>
      <c r="H685" s="684"/>
      <c r="I685" s="932"/>
      <c r="J685" s="932"/>
      <c r="K685" s="932"/>
      <c r="L685" s="684"/>
      <c r="M685" s="683"/>
      <c r="N685" s="683"/>
    </row>
    <row r="686" spans="1:14" ht="15">
      <c r="A686" s="682"/>
      <c r="B686" s="683"/>
      <c r="C686" s="931"/>
      <c r="D686" s="931"/>
      <c r="E686" s="931"/>
      <c r="F686" s="931"/>
      <c r="G686" s="931"/>
      <c r="H686" s="684"/>
      <c r="I686" s="932"/>
      <c r="J686" s="932"/>
      <c r="K686" s="932"/>
      <c r="L686" s="684"/>
      <c r="M686" s="683"/>
      <c r="N686" s="683"/>
    </row>
    <row r="687" spans="1:14" ht="15">
      <c r="A687" s="682"/>
      <c r="B687" s="683"/>
      <c r="C687" s="931"/>
      <c r="D687" s="931"/>
      <c r="E687" s="931"/>
      <c r="F687" s="931"/>
      <c r="G687" s="931"/>
      <c r="H687" s="684"/>
      <c r="I687" s="932"/>
      <c r="J687" s="932"/>
      <c r="K687" s="932"/>
      <c r="L687" s="684"/>
      <c r="M687" s="683"/>
      <c r="N687" s="683"/>
    </row>
    <row r="688" spans="1:14" ht="15">
      <c r="A688" s="682"/>
      <c r="B688" s="683"/>
      <c r="C688" s="931"/>
      <c r="D688" s="931"/>
      <c r="E688" s="931"/>
      <c r="F688" s="931"/>
      <c r="G688" s="931"/>
      <c r="H688" s="684"/>
      <c r="I688" s="932"/>
      <c r="J688" s="932"/>
      <c r="K688" s="932"/>
      <c r="L688" s="684"/>
      <c r="M688" s="683"/>
      <c r="N688" s="683"/>
    </row>
    <row r="689" spans="1:14" ht="15">
      <c r="A689" s="682"/>
      <c r="B689" s="683"/>
      <c r="C689" s="931"/>
      <c r="D689" s="931"/>
      <c r="E689" s="931"/>
      <c r="F689" s="931"/>
      <c r="G689" s="931"/>
      <c r="H689" s="684"/>
      <c r="I689" s="932"/>
      <c r="J689" s="932"/>
      <c r="K689" s="932"/>
      <c r="L689" s="684"/>
      <c r="M689" s="683"/>
      <c r="N689" s="683"/>
    </row>
    <row r="690" spans="1:14" ht="15">
      <c r="A690" s="682"/>
      <c r="B690" s="683"/>
      <c r="C690" s="931"/>
      <c r="D690" s="931"/>
      <c r="E690" s="931"/>
      <c r="F690" s="931"/>
      <c r="G690" s="931"/>
      <c r="H690" s="684"/>
      <c r="I690" s="932"/>
      <c r="J690" s="932"/>
      <c r="K690" s="932"/>
      <c r="L690" s="684"/>
      <c r="M690" s="683"/>
      <c r="N690" s="683"/>
    </row>
    <row r="691" spans="1:14" ht="15">
      <c r="A691" s="682"/>
      <c r="B691" s="683"/>
      <c r="C691" s="931"/>
      <c r="D691" s="931"/>
      <c r="E691" s="931"/>
      <c r="F691" s="931"/>
      <c r="G691" s="931"/>
      <c r="H691" s="684"/>
      <c r="I691" s="932"/>
      <c r="J691" s="932"/>
      <c r="K691" s="932"/>
      <c r="L691" s="684"/>
      <c r="M691" s="683"/>
      <c r="N691" s="683"/>
    </row>
    <row r="692" spans="1:14" ht="15">
      <c r="A692" s="682"/>
      <c r="B692" s="683"/>
      <c r="C692" s="931"/>
      <c r="D692" s="931"/>
      <c r="E692" s="931"/>
      <c r="F692" s="931"/>
      <c r="G692" s="931"/>
      <c r="H692" s="684"/>
      <c r="I692" s="932"/>
      <c r="J692" s="932"/>
      <c r="K692" s="932"/>
      <c r="L692" s="684"/>
      <c r="M692" s="683"/>
      <c r="N692" s="683"/>
    </row>
    <row r="693" spans="1:14" ht="15">
      <c r="A693" s="682"/>
      <c r="B693" s="683"/>
      <c r="C693" s="931"/>
      <c r="D693" s="931"/>
      <c r="E693" s="931"/>
      <c r="F693" s="931"/>
      <c r="G693" s="931"/>
      <c r="H693" s="684"/>
      <c r="I693" s="932"/>
      <c r="J693" s="932"/>
      <c r="K693" s="932"/>
      <c r="L693" s="684"/>
      <c r="M693" s="683"/>
      <c r="N693" s="683"/>
    </row>
    <row r="694" spans="1:14" ht="15">
      <c r="A694" s="682"/>
      <c r="B694" s="683"/>
      <c r="C694" s="931"/>
      <c r="D694" s="931"/>
      <c r="E694" s="931"/>
      <c r="F694" s="931"/>
      <c r="G694" s="931"/>
      <c r="H694" s="684"/>
      <c r="I694" s="932"/>
      <c r="J694" s="932"/>
      <c r="K694" s="932"/>
      <c r="L694" s="684"/>
      <c r="M694" s="683"/>
      <c r="N694" s="683"/>
    </row>
    <row r="695" spans="1:14" ht="15">
      <c r="A695" s="682"/>
      <c r="B695" s="683"/>
      <c r="C695" s="931"/>
      <c r="D695" s="931"/>
      <c r="E695" s="931"/>
      <c r="F695" s="931"/>
      <c r="G695" s="931"/>
      <c r="H695" s="684"/>
      <c r="I695" s="932"/>
      <c r="J695" s="932"/>
      <c r="K695" s="932"/>
      <c r="L695" s="684"/>
      <c r="M695" s="683"/>
      <c r="N695" s="683"/>
    </row>
    <row r="696" spans="1:14" ht="15">
      <c r="A696" s="682"/>
      <c r="B696" s="683"/>
      <c r="C696" s="931"/>
      <c r="D696" s="931"/>
      <c r="E696" s="931"/>
      <c r="F696" s="931"/>
      <c r="G696" s="931"/>
      <c r="H696" s="684"/>
      <c r="I696" s="932"/>
      <c r="J696" s="932"/>
      <c r="K696" s="932"/>
      <c r="L696" s="684"/>
      <c r="M696" s="683"/>
      <c r="N696" s="683"/>
    </row>
    <row r="697" spans="1:14" ht="15">
      <c r="A697" s="682"/>
      <c r="B697" s="683"/>
      <c r="C697" s="931"/>
      <c r="D697" s="931"/>
      <c r="E697" s="931"/>
      <c r="F697" s="931"/>
      <c r="G697" s="931"/>
      <c r="H697" s="684"/>
      <c r="I697" s="932"/>
      <c r="J697" s="932"/>
      <c r="K697" s="932"/>
      <c r="L697" s="684"/>
      <c r="M697" s="683"/>
      <c r="N697" s="683"/>
    </row>
    <row r="698" spans="1:14" ht="15">
      <c r="A698" s="682"/>
      <c r="B698" s="683"/>
      <c r="C698" s="931"/>
      <c r="D698" s="931"/>
      <c r="E698" s="931"/>
      <c r="F698" s="931"/>
      <c r="G698" s="931"/>
      <c r="H698" s="684"/>
      <c r="I698" s="932"/>
      <c r="J698" s="932"/>
      <c r="K698" s="932"/>
      <c r="L698" s="684"/>
      <c r="M698" s="683"/>
      <c r="N698" s="683"/>
    </row>
    <row r="699" spans="1:14" ht="15">
      <c r="A699" s="682"/>
      <c r="B699" s="683"/>
      <c r="C699" s="931"/>
      <c r="D699" s="931"/>
      <c r="E699" s="931"/>
      <c r="F699" s="931"/>
      <c r="G699" s="931"/>
      <c r="H699" s="684"/>
      <c r="I699" s="932"/>
      <c r="J699" s="932"/>
      <c r="K699" s="932"/>
      <c r="L699" s="684"/>
      <c r="M699" s="683"/>
      <c r="N699" s="683"/>
    </row>
    <row r="700" spans="1:14" ht="15">
      <c r="A700" s="682"/>
      <c r="B700" s="683"/>
      <c r="C700" s="931"/>
      <c r="D700" s="931"/>
      <c r="E700" s="931"/>
      <c r="F700" s="931"/>
      <c r="G700" s="931"/>
      <c r="H700" s="684"/>
      <c r="I700" s="932"/>
      <c r="J700" s="932"/>
      <c r="K700" s="932"/>
      <c r="L700" s="684"/>
      <c r="M700" s="683"/>
      <c r="N700" s="683"/>
    </row>
    <row r="701" spans="1:14" ht="15">
      <c r="A701" s="682"/>
      <c r="B701" s="683"/>
      <c r="C701" s="931"/>
      <c r="D701" s="931"/>
      <c r="E701" s="931"/>
      <c r="F701" s="931"/>
      <c r="G701" s="931"/>
      <c r="H701" s="684"/>
      <c r="I701" s="932"/>
      <c r="J701" s="932"/>
      <c r="K701" s="932"/>
      <c r="L701" s="684"/>
      <c r="M701" s="683"/>
      <c r="N701" s="683"/>
    </row>
    <row r="702" spans="1:14" ht="15">
      <c r="A702" s="682"/>
      <c r="B702" s="683"/>
      <c r="C702" s="931"/>
      <c r="D702" s="931"/>
      <c r="E702" s="931"/>
      <c r="F702" s="931"/>
      <c r="G702" s="931"/>
      <c r="H702" s="684"/>
      <c r="I702" s="932"/>
      <c r="J702" s="932"/>
      <c r="K702" s="932"/>
      <c r="L702" s="684"/>
      <c r="M702" s="683"/>
      <c r="N702" s="683"/>
    </row>
    <row r="703" spans="1:14" ht="15">
      <c r="A703" s="682"/>
      <c r="B703" s="683"/>
      <c r="C703" s="931"/>
      <c r="D703" s="931"/>
      <c r="E703" s="931"/>
      <c r="F703" s="931"/>
      <c r="G703" s="931"/>
      <c r="H703" s="684"/>
      <c r="I703" s="932"/>
      <c r="J703" s="932"/>
      <c r="K703" s="932"/>
      <c r="L703" s="684"/>
      <c r="M703" s="683"/>
      <c r="N703" s="683"/>
    </row>
    <row r="704" spans="1:14" ht="15">
      <c r="A704" s="682"/>
      <c r="B704" s="683"/>
      <c r="C704" s="931"/>
      <c r="D704" s="931"/>
      <c r="E704" s="931"/>
      <c r="F704" s="931"/>
      <c r="G704" s="931"/>
      <c r="H704" s="684"/>
      <c r="I704" s="932"/>
      <c r="J704" s="932"/>
      <c r="K704" s="932"/>
      <c r="L704" s="684"/>
      <c r="M704" s="683"/>
      <c r="N704" s="683"/>
    </row>
    <row r="705" spans="1:14" ht="15">
      <c r="A705" s="682"/>
      <c r="B705" s="683"/>
      <c r="C705" s="931"/>
      <c r="D705" s="931"/>
      <c r="E705" s="931"/>
      <c r="F705" s="931"/>
      <c r="G705" s="931"/>
      <c r="H705" s="684"/>
      <c r="I705" s="932"/>
      <c r="J705" s="932"/>
      <c r="K705" s="932"/>
      <c r="L705" s="684"/>
      <c r="M705" s="683"/>
      <c r="N705" s="683"/>
    </row>
    <row r="706" spans="1:14" ht="15">
      <c r="A706" s="682"/>
      <c r="B706" s="683"/>
      <c r="C706" s="931"/>
      <c r="D706" s="931"/>
      <c r="E706" s="931"/>
      <c r="F706" s="931"/>
      <c r="G706" s="931"/>
      <c r="H706" s="684"/>
      <c r="I706" s="932"/>
      <c r="J706" s="932"/>
      <c r="K706" s="932"/>
      <c r="L706" s="684"/>
      <c r="M706" s="683"/>
      <c r="N706" s="683"/>
    </row>
    <row r="707" spans="1:14" ht="15">
      <c r="A707" s="682"/>
      <c r="B707" s="683"/>
      <c r="C707" s="931"/>
      <c r="D707" s="931"/>
      <c r="E707" s="931"/>
      <c r="F707" s="931"/>
      <c r="G707" s="931"/>
      <c r="H707" s="684"/>
      <c r="I707" s="932"/>
      <c r="J707" s="932"/>
      <c r="K707" s="932"/>
      <c r="L707" s="684"/>
      <c r="M707" s="683"/>
      <c r="N707" s="683"/>
    </row>
    <row r="708" spans="1:14" ht="15">
      <c r="A708" s="682"/>
      <c r="B708" s="683"/>
      <c r="C708" s="931"/>
      <c r="D708" s="931"/>
      <c r="E708" s="931"/>
      <c r="F708" s="931"/>
      <c r="G708" s="931"/>
      <c r="H708" s="684"/>
      <c r="I708" s="932"/>
      <c r="J708" s="932"/>
      <c r="K708" s="932"/>
      <c r="L708" s="684"/>
      <c r="M708" s="683"/>
      <c r="N708" s="683"/>
    </row>
    <row r="709" spans="1:14" ht="15">
      <c r="A709" s="682"/>
      <c r="B709" s="683"/>
      <c r="C709" s="931"/>
      <c r="D709" s="931"/>
      <c r="E709" s="931"/>
      <c r="F709" s="931"/>
      <c r="G709" s="931"/>
      <c r="H709" s="684"/>
      <c r="I709" s="932"/>
      <c r="J709" s="932"/>
      <c r="K709" s="932"/>
      <c r="L709" s="684"/>
      <c r="M709" s="683"/>
      <c r="N709" s="683"/>
    </row>
    <row r="710" spans="1:14" ht="15">
      <c r="A710" s="682"/>
      <c r="B710" s="683"/>
      <c r="C710" s="931"/>
      <c r="D710" s="931"/>
      <c r="E710" s="931"/>
      <c r="F710" s="931"/>
      <c r="G710" s="931"/>
      <c r="H710" s="684"/>
      <c r="I710" s="932"/>
      <c r="J710" s="932"/>
      <c r="K710" s="932"/>
      <c r="L710" s="684"/>
      <c r="M710" s="683"/>
      <c r="N710" s="683"/>
    </row>
    <row r="711" spans="1:14" ht="15">
      <c r="A711" s="682"/>
      <c r="B711" s="683"/>
      <c r="C711" s="931"/>
      <c r="D711" s="931"/>
      <c r="E711" s="931"/>
      <c r="F711" s="931"/>
      <c r="G711" s="931"/>
      <c r="H711" s="684"/>
      <c r="I711" s="932"/>
      <c r="J711" s="932"/>
      <c r="K711" s="932"/>
      <c r="L711" s="684"/>
      <c r="M711" s="683"/>
      <c r="N711" s="683"/>
    </row>
    <row r="712" spans="1:14" ht="15">
      <c r="A712" s="682"/>
      <c r="B712" s="683"/>
      <c r="C712" s="931"/>
      <c r="D712" s="931"/>
      <c r="E712" s="931"/>
      <c r="F712" s="931"/>
      <c r="G712" s="931"/>
      <c r="H712" s="684"/>
      <c r="I712" s="932"/>
      <c r="J712" s="932"/>
      <c r="K712" s="932"/>
      <c r="L712" s="684"/>
      <c r="M712" s="683"/>
      <c r="N712" s="683"/>
    </row>
    <row r="713" spans="1:14" ht="15">
      <c r="A713" s="682"/>
      <c r="B713" s="683"/>
      <c r="C713" s="931"/>
      <c r="D713" s="931"/>
      <c r="E713" s="931"/>
      <c r="F713" s="931"/>
      <c r="G713" s="931"/>
      <c r="H713" s="684"/>
      <c r="I713" s="932"/>
      <c r="J713" s="932"/>
      <c r="K713" s="932"/>
      <c r="L713" s="684"/>
      <c r="M713" s="683"/>
      <c r="N713" s="683"/>
    </row>
    <row r="714" spans="1:14" ht="15">
      <c r="A714" s="682"/>
      <c r="B714" s="683"/>
      <c r="C714" s="931"/>
      <c r="D714" s="931"/>
      <c r="E714" s="931"/>
      <c r="F714" s="931"/>
      <c r="G714" s="931"/>
      <c r="H714" s="684"/>
      <c r="I714" s="932"/>
      <c r="J714" s="932"/>
      <c r="K714" s="932"/>
      <c r="L714" s="684"/>
      <c r="M714" s="683"/>
      <c r="N714" s="683"/>
    </row>
    <row r="715" spans="1:14" ht="15">
      <c r="A715" s="682"/>
      <c r="B715" s="683"/>
      <c r="C715" s="931"/>
      <c r="D715" s="931"/>
      <c r="E715" s="931"/>
      <c r="F715" s="931"/>
      <c r="G715" s="931"/>
      <c r="H715" s="684"/>
      <c r="I715" s="932"/>
      <c r="J715" s="932"/>
      <c r="K715" s="932"/>
      <c r="L715" s="684"/>
      <c r="M715" s="683"/>
      <c r="N715" s="683"/>
    </row>
    <row r="716" spans="1:14" ht="15">
      <c r="A716" s="682"/>
      <c r="B716" s="683"/>
      <c r="C716" s="931"/>
      <c r="D716" s="931"/>
      <c r="E716" s="931"/>
      <c r="F716" s="931"/>
      <c r="G716" s="931"/>
      <c r="H716" s="684"/>
      <c r="I716" s="932"/>
      <c r="J716" s="932"/>
      <c r="K716" s="932"/>
      <c r="L716" s="684"/>
      <c r="M716" s="683"/>
      <c r="N716" s="683"/>
    </row>
    <row r="717" spans="1:14" ht="15">
      <c r="A717" s="682"/>
      <c r="B717" s="683"/>
      <c r="C717" s="931"/>
      <c r="D717" s="931"/>
      <c r="E717" s="931"/>
      <c r="F717" s="931"/>
      <c r="G717" s="931"/>
      <c r="H717" s="684"/>
      <c r="I717" s="932"/>
      <c r="J717" s="932"/>
      <c r="K717" s="932"/>
      <c r="L717" s="684"/>
      <c r="M717" s="683"/>
      <c r="N717" s="683"/>
    </row>
    <row r="718" spans="1:14" ht="15">
      <c r="A718" s="682"/>
      <c r="B718" s="683"/>
      <c r="C718" s="931"/>
      <c r="D718" s="931"/>
      <c r="E718" s="931"/>
      <c r="F718" s="931"/>
      <c r="G718" s="931"/>
      <c r="H718" s="684"/>
      <c r="I718" s="932"/>
      <c r="J718" s="932"/>
      <c r="K718" s="932"/>
      <c r="L718" s="684"/>
      <c r="M718" s="683"/>
      <c r="N718" s="683"/>
    </row>
    <row r="719" spans="1:14" ht="15">
      <c r="A719" s="682"/>
      <c r="B719" s="683"/>
      <c r="C719" s="931"/>
      <c r="D719" s="931"/>
      <c r="E719" s="931"/>
      <c r="F719" s="931"/>
      <c r="G719" s="931"/>
      <c r="H719" s="684"/>
      <c r="I719" s="932"/>
      <c r="J719" s="932"/>
      <c r="K719" s="932"/>
      <c r="L719" s="684"/>
      <c r="M719" s="683"/>
      <c r="N719" s="683"/>
    </row>
    <row r="720" spans="1:14" ht="15">
      <c r="A720" s="682"/>
      <c r="B720" s="683"/>
      <c r="C720" s="931"/>
      <c r="D720" s="931"/>
      <c r="E720" s="931"/>
      <c r="F720" s="931"/>
      <c r="G720" s="931"/>
      <c r="H720" s="684"/>
      <c r="I720" s="932"/>
      <c r="J720" s="932"/>
      <c r="K720" s="932"/>
      <c r="L720" s="684"/>
      <c r="M720" s="683"/>
      <c r="N720" s="683"/>
    </row>
    <row r="721" spans="1:14" ht="15">
      <c r="A721" s="682"/>
      <c r="B721" s="683"/>
      <c r="C721" s="931"/>
      <c r="D721" s="931"/>
      <c r="E721" s="931"/>
      <c r="F721" s="931"/>
      <c r="G721" s="931"/>
      <c r="H721" s="684"/>
      <c r="I721" s="932"/>
      <c r="J721" s="932"/>
      <c r="K721" s="932"/>
      <c r="L721" s="684"/>
      <c r="M721" s="683"/>
      <c r="N721" s="683"/>
    </row>
    <row r="722" spans="1:14" ht="15">
      <c r="A722" s="682"/>
      <c r="B722" s="683"/>
      <c r="C722" s="931"/>
      <c r="D722" s="931"/>
      <c r="E722" s="931"/>
      <c r="F722" s="931"/>
      <c r="G722" s="931"/>
      <c r="H722" s="684"/>
      <c r="I722" s="932"/>
      <c r="J722" s="932"/>
      <c r="K722" s="932"/>
      <c r="L722" s="684"/>
      <c r="M722" s="683"/>
      <c r="N722" s="683"/>
    </row>
    <row r="723" spans="1:14" ht="15">
      <c r="A723" s="682"/>
      <c r="B723" s="683"/>
      <c r="C723" s="931"/>
      <c r="D723" s="931"/>
      <c r="E723" s="931"/>
      <c r="F723" s="931"/>
      <c r="G723" s="931"/>
      <c r="H723" s="684"/>
      <c r="I723" s="932"/>
      <c r="J723" s="932"/>
      <c r="K723" s="932"/>
      <c r="L723" s="684"/>
      <c r="M723" s="683"/>
      <c r="N723" s="683"/>
    </row>
    <row r="724" spans="1:14" ht="15">
      <c r="A724" s="682"/>
      <c r="B724" s="683"/>
      <c r="C724" s="931"/>
      <c r="D724" s="931"/>
      <c r="E724" s="931"/>
      <c r="F724" s="931"/>
      <c r="G724" s="931"/>
      <c r="H724" s="684"/>
      <c r="I724" s="932"/>
      <c r="J724" s="932"/>
      <c r="K724" s="932"/>
      <c r="L724" s="684"/>
      <c r="M724" s="683"/>
      <c r="N724" s="683"/>
    </row>
    <row r="725" spans="1:14" ht="15">
      <c r="A725" s="682"/>
      <c r="B725" s="683"/>
      <c r="C725" s="931"/>
      <c r="D725" s="931"/>
      <c r="E725" s="931"/>
      <c r="F725" s="931"/>
      <c r="G725" s="931"/>
      <c r="H725" s="684"/>
      <c r="I725" s="932"/>
      <c r="J725" s="932"/>
      <c r="K725" s="932"/>
      <c r="L725" s="684"/>
      <c r="M725" s="683"/>
      <c r="N725" s="683"/>
    </row>
    <row r="726" spans="1:14" ht="15">
      <c r="A726" s="682"/>
      <c r="B726" s="683"/>
      <c r="C726" s="931"/>
      <c r="D726" s="931"/>
      <c r="E726" s="931"/>
      <c r="F726" s="931"/>
      <c r="G726" s="931"/>
      <c r="H726" s="684"/>
      <c r="I726" s="932"/>
      <c r="J726" s="932"/>
      <c r="K726" s="932"/>
      <c r="L726" s="684"/>
      <c r="M726" s="683"/>
      <c r="N726" s="683"/>
    </row>
    <row r="727" spans="1:14" ht="15">
      <c r="A727" s="682"/>
      <c r="B727" s="683"/>
      <c r="C727" s="931"/>
      <c r="D727" s="931"/>
      <c r="E727" s="931"/>
      <c r="F727" s="931"/>
      <c r="G727" s="931"/>
      <c r="H727" s="684"/>
      <c r="I727" s="932"/>
      <c r="J727" s="932"/>
      <c r="K727" s="932"/>
      <c r="L727" s="684"/>
      <c r="M727" s="683"/>
      <c r="N727" s="683"/>
    </row>
    <row r="728" spans="1:14" ht="15">
      <c r="A728" s="682"/>
      <c r="B728" s="683"/>
      <c r="C728" s="931"/>
      <c r="D728" s="931"/>
      <c r="E728" s="931"/>
      <c r="F728" s="931"/>
      <c r="G728" s="931"/>
      <c r="H728" s="684"/>
      <c r="I728" s="932"/>
      <c r="J728" s="932"/>
      <c r="K728" s="932"/>
      <c r="L728" s="684"/>
      <c r="M728" s="683"/>
      <c r="N728" s="683"/>
    </row>
    <row r="729" spans="1:14" ht="15">
      <c r="A729" s="682"/>
      <c r="B729" s="683"/>
      <c r="C729" s="931"/>
      <c r="D729" s="931"/>
      <c r="E729" s="931"/>
      <c r="F729" s="931"/>
      <c r="G729" s="931"/>
      <c r="H729" s="684"/>
      <c r="I729" s="932"/>
      <c r="J729" s="932"/>
      <c r="K729" s="932"/>
      <c r="L729" s="684"/>
      <c r="M729" s="683"/>
      <c r="N729" s="683"/>
    </row>
    <row r="730" spans="1:14" ht="15">
      <c r="A730" s="682"/>
      <c r="B730" s="683"/>
      <c r="C730" s="931"/>
      <c r="D730" s="931"/>
      <c r="E730" s="931"/>
      <c r="F730" s="931"/>
      <c r="G730" s="931"/>
      <c r="H730" s="684"/>
      <c r="I730" s="932"/>
      <c r="J730" s="932"/>
      <c r="K730" s="932"/>
      <c r="L730" s="684"/>
      <c r="M730" s="683"/>
      <c r="N730" s="683"/>
    </row>
    <row r="731" spans="1:14" ht="15">
      <c r="A731" s="682"/>
      <c r="B731" s="683"/>
      <c r="C731" s="931"/>
      <c r="D731" s="931"/>
      <c r="E731" s="931"/>
      <c r="F731" s="931"/>
      <c r="G731" s="931"/>
      <c r="H731" s="684"/>
      <c r="I731" s="932"/>
      <c r="J731" s="932"/>
      <c r="K731" s="932"/>
      <c r="L731" s="684"/>
      <c r="M731" s="683"/>
      <c r="N731" s="683"/>
    </row>
    <row r="732" spans="1:14" ht="15">
      <c r="A732" s="682"/>
      <c r="B732" s="683"/>
      <c r="C732" s="931"/>
      <c r="D732" s="931"/>
      <c r="E732" s="931"/>
      <c r="F732" s="931"/>
      <c r="G732" s="931"/>
      <c r="H732" s="684"/>
      <c r="I732" s="932"/>
      <c r="J732" s="932"/>
      <c r="K732" s="932"/>
      <c r="L732" s="684"/>
      <c r="M732" s="683"/>
      <c r="N732" s="683"/>
    </row>
    <row r="733" spans="1:14" ht="15">
      <c r="A733" s="682"/>
      <c r="B733" s="683"/>
      <c r="C733" s="931"/>
      <c r="D733" s="931"/>
      <c r="E733" s="931"/>
      <c r="F733" s="931"/>
      <c r="G733" s="931"/>
      <c r="H733" s="684"/>
      <c r="I733" s="932"/>
      <c r="J733" s="932"/>
      <c r="K733" s="932"/>
      <c r="L733" s="684"/>
      <c r="M733" s="683"/>
      <c r="N733" s="683"/>
    </row>
    <row r="734" spans="1:14" ht="15">
      <c r="A734" s="682"/>
      <c r="B734" s="683"/>
      <c r="C734" s="931"/>
      <c r="D734" s="931"/>
      <c r="E734" s="931"/>
      <c r="F734" s="931"/>
      <c r="G734" s="931"/>
      <c r="H734" s="684"/>
      <c r="I734" s="932"/>
      <c r="J734" s="932"/>
      <c r="K734" s="932"/>
      <c r="L734" s="684"/>
      <c r="M734" s="683"/>
      <c r="N734" s="683"/>
    </row>
    <row r="735" spans="1:14" ht="15">
      <c r="A735" s="682"/>
      <c r="B735" s="683"/>
      <c r="C735" s="931"/>
      <c r="D735" s="931"/>
      <c r="E735" s="931"/>
      <c r="F735" s="931"/>
      <c r="G735" s="931"/>
      <c r="H735" s="684"/>
      <c r="I735" s="932"/>
      <c r="J735" s="932"/>
      <c r="K735" s="932"/>
      <c r="L735" s="684"/>
      <c r="M735" s="683"/>
      <c r="N735" s="683"/>
    </row>
    <row r="736" spans="1:14" ht="15">
      <c r="A736" s="682"/>
      <c r="B736" s="683"/>
      <c r="C736" s="931"/>
      <c r="D736" s="931"/>
      <c r="E736" s="931"/>
      <c r="F736" s="931"/>
      <c r="G736" s="931"/>
      <c r="H736" s="684"/>
      <c r="I736" s="932"/>
      <c r="J736" s="932"/>
      <c r="K736" s="932"/>
      <c r="L736" s="684"/>
      <c r="M736" s="683"/>
      <c r="N736" s="683"/>
    </row>
    <row r="737" spans="1:14" ht="15">
      <c r="A737" s="682"/>
      <c r="B737" s="683"/>
      <c r="C737" s="931"/>
      <c r="D737" s="931"/>
      <c r="E737" s="931"/>
      <c r="F737" s="931"/>
      <c r="G737" s="931"/>
      <c r="H737" s="684"/>
      <c r="I737" s="932"/>
      <c r="J737" s="932"/>
      <c r="K737" s="932"/>
      <c r="L737" s="684"/>
      <c r="M737" s="683"/>
      <c r="N737" s="683"/>
    </row>
    <row r="738" spans="1:14" ht="15">
      <c r="A738" s="682"/>
      <c r="B738" s="683"/>
      <c r="C738" s="931"/>
      <c r="D738" s="931"/>
      <c r="E738" s="931"/>
      <c r="F738" s="931"/>
      <c r="G738" s="931"/>
      <c r="H738" s="684"/>
      <c r="I738" s="932"/>
      <c r="J738" s="932"/>
      <c r="K738" s="932"/>
      <c r="L738" s="684"/>
      <c r="M738" s="683"/>
      <c r="N738" s="683"/>
    </row>
    <row r="739" spans="1:14" ht="15">
      <c r="A739" s="682"/>
      <c r="B739" s="683"/>
      <c r="C739" s="931"/>
      <c r="D739" s="931"/>
      <c r="E739" s="931"/>
      <c r="F739" s="931"/>
      <c r="G739" s="931"/>
      <c r="H739" s="684"/>
      <c r="I739" s="932"/>
      <c r="J739" s="932"/>
      <c r="K739" s="932"/>
      <c r="L739" s="684"/>
      <c r="M739" s="683"/>
      <c r="N739" s="683"/>
    </row>
    <row r="740" spans="1:14" ht="15">
      <c r="A740" s="682"/>
      <c r="B740" s="683"/>
      <c r="C740" s="931"/>
      <c r="D740" s="931"/>
      <c r="E740" s="931"/>
      <c r="F740" s="931"/>
      <c r="G740" s="931"/>
      <c r="H740" s="684"/>
      <c r="I740" s="932"/>
      <c r="J740" s="932"/>
      <c r="K740" s="932"/>
      <c r="L740" s="684"/>
      <c r="M740" s="683"/>
      <c r="N740" s="683"/>
    </row>
    <row r="741" spans="1:14" ht="15">
      <c r="A741" s="682"/>
      <c r="B741" s="683"/>
      <c r="C741" s="931"/>
      <c r="D741" s="931"/>
      <c r="E741" s="931"/>
      <c r="F741" s="931"/>
      <c r="G741" s="931"/>
      <c r="H741" s="684"/>
      <c r="I741" s="932"/>
      <c r="J741" s="932"/>
      <c r="K741" s="932"/>
      <c r="L741" s="684"/>
      <c r="M741" s="683"/>
      <c r="N741" s="683"/>
    </row>
    <row r="742" spans="1:14" ht="15">
      <c r="A742" s="682"/>
      <c r="B742" s="683"/>
      <c r="C742" s="931"/>
      <c r="D742" s="931"/>
      <c r="E742" s="931"/>
      <c r="F742" s="931"/>
      <c r="G742" s="931"/>
      <c r="H742" s="684"/>
      <c r="I742" s="932"/>
      <c r="J742" s="932"/>
      <c r="K742" s="932"/>
      <c r="L742" s="684"/>
      <c r="M742" s="683"/>
      <c r="N742" s="683"/>
    </row>
    <row r="743" spans="1:14" ht="15">
      <c r="A743" s="682"/>
      <c r="B743" s="683"/>
      <c r="C743" s="931"/>
      <c r="D743" s="931"/>
      <c r="E743" s="931"/>
      <c r="F743" s="931"/>
      <c r="G743" s="931"/>
      <c r="H743" s="684"/>
      <c r="I743" s="932"/>
      <c r="J743" s="932"/>
      <c r="K743" s="932"/>
      <c r="L743" s="684"/>
      <c r="M743" s="683"/>
      <c r="N743" s="683"/>
    </row>
    <row r="744" spans="1:14" ht="15">
      <c r="A744" s="682"/>
      <c r="B744" s="683"/>
      <c r="C744" s="931"/>
      <c r="D744" s="931"/>
      <c r="E744" s="931"/>
      <c r="F744" s="931"/>
      <c r="G744" s="931"/>
      <c r="H744" s="684"/>
      <c r="I744" s="932"/>
      <c r="J744" s="932"/>
      <c r="K744" s="932"/>
      <c r="L744" s="684"/>
      <c r="M744" s="683"/>
      <c r="N744" s="683"/>
    </row>
    <row r="745" spans="1:14" ht="15">
      <c r="A745" s="682"/>
      <c r="B745" s="683"/>
      <c r="C745" s="931"/>
      <c r="D745" s="931"/>
      <c r="E745" s="931"/>
      <c r="F745" s="931"/>
      <c r="G745" s="931"/>
      <c r="H745" s="684"/>
      <c r="I745" s="932"/>
      <c r="J745" s="932"/>
      <c r="K745" s="932"/>
      <c r="L745" s="684"/>
      <c r="M745" s="683"/>
      <c r="N745" s="683"/>
    </row>
    <row r="746" spans="1:14" ht="15">
      <c r="A746" s="682"/>
      <c r="B746" s="683"/>
      <c r="C746" s="931"/>
      <c r="D746" s="931"/>
      <c r="E746" s="931"/>
      <c r="F746" s="931"/>
      <c r="G746" s="931"/>
      <c r="H746" s="684"/>
      <c r="I746" s="932"/>
      <c r="J746" s="932"/>
      <c r="K746" s="932"/>
      <c r="L746" s="684"/>
      <c r="M746" s="683"/>
      <c r="N746" s="683"/>
    </row>
    <row r="747" spans="1:14" ht="15">
      <c r="A747" s="682"/>
      <c r="B747" s="683"/>
      <c r="C747" s="931"/>
      <c r="D747" s="931"/>
      <c r="E747" s="931"/>
      <c r="F747" s="931"/>
      <c r="G747" s="931"/>
      <c r="H747" s="684"/>
      <c r="I747" s="932"/>
      <c r="J747" s="932"/>
      <c r="K747" s="932"/>
      <c r="L747" s="684"/>
      <c r="M747" s="683"/>
      <c r="N747" s="683"/>
    </row>
    <row r="748" spans="1:14" ht="15">
      <c r="A748" s="682"/>
      <c r="B748" s="683"/>
      <c r="C748" s="931"/>
      <c r="D748" s="931"/>
      <c r="E748" s="931"/>
      <c r="F748" s="931"/>
      <c r="G748" s="931"/>
      <c r="H748" s="684"/>
      <c r="I748" s="932"/>
      <c r="J748" s="932"/>
      <c r="K748" s="932"/>
      <c r="L748" s="684"/>
      <c r="M748" s="683"/>
      <c r="N748" s="683"/>
    </row>
    <row r="749" spans="1:14" ht="15">
      <c r="A749" s="682"/>
      <c r="B749" s="683"/>
      <c r="C749" s="931"/>
      <c r="D749" s="931"/>
      <c r="E749" s="931"/>
      <c r="F749" s="931"/>
      <c r="G749" s="931"/>
      <c r="H749" s="684"/>
      <c r="I749" s="932"/>
      <c r="J749" s="932"/>
      <c r="K749" s="932"/>
      <c r="L749" s="684"/>
      <c r="M749" s="683"/>
      <c r="N749" s="683"/>
    </row>
    <row r="750" spans="1:14" ht="15">
      <c r="A750" s="682"/>
      <c r="B750" s="683"/>
      <c r="C750" s="931"/>
      <c r="D750" s="931"/>
      <c r="E750" s="931"/>
      <c r="F750" s="931"/>
      <c r="G750" s="931"/>
      <c r="H750" s="684"/>
      <c r="I750" s="932"/>
      <c r="J750" s="932"/>
      <c r="K750" s="932"/>
      <c r="L750" s="684"/>
      <c r="M750" s="683"/>
      <c r="N750" s="683"/>
    </row>
    <row r="751" spans="1:14" ht="15">
      <c r="A751" s="682"/>
      <c r="B751" s="683"/>
      <c r="C751" s="931"/>
      <c r="D751" s="931"/>
      <c r="E751" s="931"/>
      <c r="F751" s="931"/>
      <c r="G751" s="931"/>
      <c r="H751" s="684"/>
      <c r="I751" s="932"/>
      <c r="J751" s="932"/>
      <c r="K751" s="932"/>
      <c r="L751" s="684"/>
      <c r="M751" s="683"/>
      <c r="N751" s="683"/>
    </row>
    <row r="752" spans="1:14" ht="15">
      <c r="A752" s="682"/>
      <c r="B752" s="683"/>
      <c r="C752" s="931"/>
      <c r="D752" s="931"/>
      <c r="E752" s="931"/>
      <c r="F752" s="931"/>
      <c r="G752" s="931"/>
      <c r="H752" s="684"/>
      <c r="I752" s="932"/>
      <c r="J752" s="932"/>
      <c r="K752" s="932"/>
      <c r="L752" s="684"/>
      <c r="M752" s="683"/>
      <c r="N752" s="683"/>
    </row>
    <row r="753" spans="1:14" ht="15">
      <c r="A753" s="682"/>
      <c r="B753" s="683"/>
      <c r="C753" s="931"/>
      <c r="D753" s="931"/>
      <c r="E753" s="931"/>
      <c r="F753" s="931"/>
      <c r="G753" s="931"/>
      <c r="H753" s="684"/>
      <c r="I753" s="932"/>
      <c r="J753" s="932"/>
      <c r="K753" s="932"/>
      <c r="L753" s="684"/>
      <c r="M753" s="683"/>
      <c r="N753" s="683"/>
    </row>
    <row r="754" spans="1:14" ht="15">
      <c r="A754" s="682"/>
      <c r="B754" s="683"/>
      <c r="C754" s="931"/>
      <c r="D754" s="931"/>
      <c r="E754" s="931"/>
      <c r="F754" s="931"/>
      <c r="G754" s="931"/>
      <c r="H754" s="684"/>
      <c r="I754" s="932"/>
      <c r="J754" s="932"/>
      <c r="K754" s="932"/>
      <c r="L754" s="684"/>
      <c r="M754" s="683"/>
      <c r="N754" s="683"/>
    </row>
    <row r="755" spans="1:14" ht="15">
      <c r="A755" s="682"/>
      <c r="B755" s="683"/>
      <c r="C755" s="931"/>
      <c r="D755" s="931"/>
      <c r="E755" s="931"/>
      <c r="F755" s="931"/>
      <c r="G755" s="931"/>
      <c r="H755" s="684"/>
      <c r="I755" s="932"/>
      <c r="J755" s="932"/>
      <c r="K755" s="932"/>
      <c r="L755" s="684"/>
      <c r="M755" s="683"/>
      <c r="N755" s="683"/>
    </row>
    <row r="756" spans="1:14" ht="15">
      <c r="A756" s="682"/>
      <c r="B756" s="683"/>
      <c r="C756" s="931"/>
      <c r="D756" s="931"/>
      <c r="E756" s="931"/>
      <c r="F756" s="931"/>
      <c r="G756" s="931"/>
      <c r="H756" s="684"/>
      <c r="I756" s="932"/>
      <c r="J756" s="932"/>
      <c r="K756" s="932"/>
      <c r="L756" s="684"/>
      <c r="M756" s="683"/>
      <c r="N756" s="683"/>
    </row>
    <row r="757" spans="1:14" ht="15">
      <c r="A757" s="682"/>
      <c r="B757" s="683"/>
      <c r="C757" s="931"/>
      <c r="D757" s="931"/>
      <c r="E757" s="931"/>
      <c r="F757" s="931"/>
      <c r="G757" s="931"/>
      <c r="H757" s="684"/>
      <c r="I757" s="932"/>
      <c r="J757" s="932"/>
      <c r="K757" s="932"/>
      <c r="L757" s="684"/>
      <c r="M757" s="683"/>
      <c r="N757" s="683"/>
    </row>
    <row r="758" spans="1:14" ht="15">
      <c r="A758" s="682"/>
      <c r="B758" s="683"/>
      <c r="C758" s="931"/>
      <c r="D758" s="931"/>
      <c r="E758" s="931"/>
      <c r="F758" s="931"/>
      <c r="G758" s="931"/>
      <c r="H758" s="684"/>
      <c r="I758" s="932"/>
      <c r="J758" s="932"/>
      <c r="K758" s="932"/>
      <c r="L758" s="684"/>
      <c r="M758" s="683"/>
      <c r="N758" s="683"/>
    </row>
    <row r="759" spans="1:14" ht="15">
      <c r="A759" s="682"/>
      <c r="B759" s="683"/>
      <c r="C759" s="931"/>
      <c r="D759" s="931"/>
      <c r="E759" s="931"/>
      <c r="F759" s="931"/>
      <c r="G759" s="931"/>
      <c r="H759" s="684"/>
      <c r="I759" s="932"/>
      <c r="J759" s="932"/>
      <c r="K759" s="932"/>
      <c r="L759" s="684"/>
      <c r="M759" s="683"/>
      <c r="N759" s="683"/>
    </row>
    <row r="760" spans="1:14" ht="15">
      <c r="A760" s="682"/>
      <c r="B760" s="683"/>
      <c r="C760" s="931"/>
      <c r="D760" s="931"/>
      <c r="E760" s="931"/>
      <c r="F760" s="931"/>
      <c r="G760" s="931"/>
      <c r="H760" s="684"/>
      <c r="I760" s="932"/>
      <c r="J760" s="932"/>
      <c r="K760" s="932"/>
      <c r="L760" s="684"/>
      <c r="M760" s="683"/>
      <c r="N760" s="683"/>
    </row>
    <row r="761" spans="1:14" ht="15">
      <c r="A761" s="682"/>
      <c r="B761" s="683"/>
      <c r="C761" s="931"/>
      <c r="D761" s="931"/>
      <c r="E761" s="931"/>
      <c r="F761" s="931"/>
      <c r="G761" s="931"/>
      <c r="H761" s="684"/>
      <c r="I761" s="932"/>
      <c r="J761" s="932"/>
      <c r="K761" s="932"/>
      <c r="L761" s="684"/>
      <c r="M761" s="683"/>
      <c r="N761" s="683"/>
    </row>
    <row r="762" spans="1:14" ht="15">
      <c r="A762" s="682"/>
      <c r="B762" s="683"/>
      <c r="C762" s="931"/>
      <c r="D762" s="931"/>
      <c r="E762" s="931"/>
      <c r="F762" s="931"/>
      <c r="G762" s="931"/>
      <c r="H762" s="684"/>
      <c r="I762" s="932"/>
      <c r="J762" s="932"/>
      <c r="K762" s="932"/>
      <c r="L762" s="684"/>
      <c r="M762" s="683"/>
      <c r="N762" s="683"/>
    </row>
    <row r="763" spans="1:14" ht="15">
      <c r="A763" s="682"/>
      <c r="B763" s="683"/>
      <c r="C763" s="931"/>
      <c r="D763" s="931"/>
      <c r="E763" s="931"/>
      <c r="F763" s="931"/>
      <c r="G763" s="931"/>
      <c r="H763" s="684"/>
      <c r="I763" s="932"/>
      <c r="J763" s="932"/>
      <c r="K763" s="932"/>
      <c r="L763" s="684"/>
      <c r="M763" s="683"/>
      <c r="N763" s="683"/>
    </row>
    <row r="764" spans="1:14" ht="15">
      <c r="A764" s="682"/>
      <c r="B764" s="683"/>
      <c r="C764" s="931"/>
      <c r="D764" s="931"/>
      <c r="E764" s="931"/>
      <c r="F764" s="931"/>
      <c r="G764" s="931"/>
      <c r="H764" s="684"/>
      <c r="I764" s="932"/>
      <c r="J764" s="932"/>
      <c r="K764" s="932"/>
      <c r="L764" s="684"/>
      <c r="M764" s="683"/>
      <c r="N764" s="683"/>
    </row>
    <row r="765" spans="1:14" ht="15">
      <c r="A765" s="682"/>
      <c r="B765" s="683"/>
      <c r="C765" s="931"/>
      <c r="D765" s="931"/>
      <c r="E765" s="931"/>
      <c r="F765" s="931"/>
      <c r="G765" s="931"/>
      <c r="H765" s="684"/>
      <c r="I765" s="932"/>
      <c r="J765" s="932"/>
      <c r="K765" s="932"/>
      <c r="L765" s="684"/>
      <c r="M765" s="683"/>
      <c r="N765" s="683"/>
    </row>
    <row r="766" spans="1:14" ht="15">
      <c r="A766" s="682"/>
      <c r="B766" s="683"/>
      <c r="C766" s="931"/>
      <c r="D766" s="931"/>
      <c r="E766" s="931"/>
      <c r="F766" s="931"/>
      <c r="G766" s="931"/>
      <c r="H766" s="684"/>
      <c r="I766" s="932"/>
      <c r="J766" s="932"/>
      <c r="K766" s="932"/>
      <c r="L766" s="684"/>
      <c r="M766" s="683"/>
      <c r="N766" s="683"/>
    </row>
    <row r="767" spans="1:14" ht="15">
      <c r="A767" s="682"/>
      <c r="B767" s="683"/>
      <c r="C767" s="931"/>
      <c r="D767" s="931"/>
      <c r="E767" s="931"/>
      <c r="F767" s="931"/>
      <c r="G767" s="931"/>
      <c r="H767" s="684"/>
      <c r="I767" s="932"/>
      <c r="J767" s="932"/>
      <c r="K767" s="932"/>
      <c r="L767" s="684"/>
      <c r="M767" s="683"/>
      <c r="N767" s="683"/>
    </row>
    <row r="768" spans="1:14" ht="15">
      <c r="A768" s="682"/>
      <c r="B768" s="683"/>
      <c r="C768" s="931"/>
      <c r="D768" s="931"/>
      <c r="E768" s="931"/>
      <c r="F768" s="931"/>
      <c r="G768" s="931"/>
      <c r="H768" s="684"/>
      <c r="I768" s="932"/>
      <c r="J768" s="932"/>
      <c r="K768" s="932"/>
      <c r="L768" s="684"/>
      <c r="M768" s="683"/>
      <c r="N768" s="683"/>
    </row>
    <row r="769" spans="1:14" ht="15">
      <c r="A769" s="682"/>
      <c r="B769" s="683"/>
      <c r="C769" s="931"/>
      <c r="D769" s="931"/>
      <c r="E769" s="931"/>
      <c r="F769" s="931"/>
      <c r="G769" s="931"/>
      <c r="H769" s="684"/>
      <c r="I769" s="932"/>
      <c r="J769" s="932"/>
      <c r="K769" s="932"/>
      <c r="L769" s="684"/>
      <c r="M769" s="683"/>
      <c r="N769" s="683"/>
    </row>
    <row r="770" spans="1:14" ht="15">
      <c r="A770" s="682"/>
      <c r="B770" s="683"/>
      <c r="C770" s="931"/>
      <c r="D770" s="931"/>
      <c r="E770" s="931"/>
      <c r="F770" s="931"/>
      <c r="G770" s="931"/>
      <c r="H770" s="684"/>
      <c r="I770" s="932"/>
      <c r="J770" s="932"/>
      <c r="K770" s="932"/>
      <c r="L770" s="684"/>
      <c r="M770" s="683"/>
      <c r="N770" s="683"/>
    </row>
    <row r="771" spans="1:14" ht="15">
      <c r="A771" s="682"/>
      <c r="B771" s="683"/>
      <c r="C771" s="931"/>
      <c r="D771" s="931"/>
      <c r="E771" s="931"/>
      <c r="F771" s="931"/>
      <c r="G771" s="931"/>
      <c r="H771" s="684"/>
      <c r="I771" s="932"/>
      <c r="J771" s="932"/>
      <c r="K771" s="932"/>
      <c r="L771" s="684"/>
      <c r="M771" s="683"/>
      <c r="N771" s="683"/>
    </row>
    <row r="772" spans="1:14" ht="15">
      <c r="A772" s="682"/>
      <c r="B772" s="683"/>
      <c r="C772" s="931"/>
      <c r="D772" s="931"/>
      <c r="E772" s="931"/>
      <c r="F772" s="931"/>
      <c r="G772" s="931"/>
      <c r="H772" s="684"/>
      <c r="I772" s="932"/>
      <c r="J772" s="932"/>
      <c r="K772" s="932"/>
      <c r="L772" s="684"/>
      <c r="M772" s="683"/>
      <c r="N772" s="683"/>
    </row>
    <row r="773" spans="1:14" ht="15">
      <c r="A773" s="682"/>
      <c r="B773" s="683"/>
      <c r="C773" s="931"/>
      <c r="D773" s="931"/>
      <c r="E773" s="931"/>
      <c r="F773" s="931"/>
      <c r="G773" s="931"/>
      <c r="H773" s="684"/>
      <c r="I773" s="932"/>
      <c r="J773" s="932"/>
      <c r="K773" s="932"/>
      <c r="L773" s="684"/>
      <c r="M773" s="683"/>
      <c r="N773" s="683"/>
    </row>
    <row r="774" spans="1:14" ht="15">
      <c r="A774" s="682"/>
      <c r="B774" s="683"/>
      <c r="C774" s="931"/>
      <c r="D774" s="931"/>
      <c r="E774" s="931"/>
      <c r="F774" s="931"/>
      <c r="G774" s="931"/>
      <c r="H774" s="684"/>
      <c r="I774" s="932"/>
      <c r="J774" s="932"/>
      <c r="K774" s="932"/>
      <c r="L774" s="684"/>
      <c r="M774" s="683"/>
      <c r="N774" s="683"/>
    </row>
    <row r="775" spans="1:14" ht="15">
      <c r="A775" s="682"/>
      <c r="B775" s="683"/>
      <c r="C775" s="931"/>
      <c r="D775" s="931"/>
      <c r="E775" s="931"/>
      <c r="F775" s="931"/>
      <c r="G775" s="931"/>
      <c r="H775" s="684"/>
      <c r="I775" s="932"/>
      <c r="J775" s="932"/>
      <c r="K775" s="932"/>
      <c r="L775" s="684"/>
      <c r="M775" s="683"/>
      <c r="N775" s="683"/>
    </row>
    <row r="776" spans="1:14" ht="15">
      <c r="A776" s="682"/>
      <c r="B776" s="683"/>
      <c r="C776" s="931"/>
      <c r="D776" s="931"/>
      <c r="E776" s="931"/>
      <c r="F776" s="931"/>
      <c r="G776" s="931"/>
      <c r="H776" s="684"/>
      <c r="I776" s="932"/>
      <c r="J776" s="932"/>
      <c r="K776" s="932"/>
      <c r="L776" s="684"/>
      <c r="M776" s="683"/>
      <c r="N776" s="683"/>
    </row>
    <row r="777" spans="1:14" ht="15">
      <c r="A777" s="682"/>
      <c r="B777" s="683"/>
      <c r="C777" s="931"/>
      <c r="D777" s="931"/>
      <c r="E777" s="931"/>
      <c r="F777" s="931"/>
      <c r="G777" s="931"/>
      <c r="H777" s="684"/>
      <c r="I777" s="932"/>
      <c r="J777" s="932"/>
      <c r="K777" s="932"/>
      <c r="L777" s="684"/>
      <c r="M777" s="683"/>
      <c r="N777" s="683"/>
    </row>
    <row r="778" spans="1:14" ht="15">
      <c r="A778" s="682"/>
      <c r="B778" s="683"/>
      <c r="C778" s="931"/>
      <c r="D778" s="931"/>
      <c r="E778" s="931"/>
      <c r="F778" s="931"/>
      <c r="G778" s="931"/>
      <c r="H778" s="684"/>
      <c r="I778" s="932"/>
      <c r="J778" s="932"/>
      <c r="K778" s="932"/>
      <c r="L778" s="684"/>
      <c r="M778" s="683"/>
      <c r="N778" s="683"/>
    </row>
    <row r="779" spans="1:14" ht="15">
      <c r="A779" s="682"/>
      <c r="B779" s="683"/>
      <c r="C779" s="931"/>
      <c r="D779" s="931"/>
      <c r="E779" s="931"/>
      <c r="F779" s="931"/>
      <c r="G779" s="931"/>
      <c r="H779" s="684"/>
      <c r="I779" s="932"/>
      <c r="J779" s="932"/>
      <c r="K779" s="932"/>
      <c r="L779" s="684"/>
      <c r="M779" s="683"/>
      <c r="N779" s="683"/>
    </row>
    <row r="780" spans="1:14" ht="15">
      <c r="A780" s="682"/>
      <c r="B780" s="683"/>
      <c r="C780" s="931"/>
      <c r="D780" s="931"/>
      <c r="E780" s="931"/>
      <c r="F780" s="931"/>
      <c r="G780" s="931"/>
      <c r="H780" s="684"/>
      <c r="I780" s="932"/>
      <c r="J780" s="932"/>
      <c r="K780" s="932"/>
      <c r="L780" s="684"/>
      <c r="M780" s="683"/>
      <c r="N780" s="683"/>
    </row>
    <row r="781" spans="1:14" ht="15">
      <c r="A781" s="682"/>
      <c r="B781" s="683"/>
      <c r="C781" s="931"/>
      <c r="D781" s="931"/>
      <c r="E781" s="931"/>
      <c r="F781" s="931"/>
      <c r="G781" s="931"/>
      <c r="H781" s="684"/>
      <c r="I781" s="932"/>
      <c r="J781" s="932"/>
      <c r="K781" s="932"/>
      <c r="L781" s="684"/>
      <c r="M781" s="683"/>
      <c r="N781" s="683"/>
    </row>
    <row r="782" spans="1:14" ht="15">
      <c r="A782" s="682"/>
      <c r="B782" s="683"/>
      <c r="C782" s="931"/>
      <c r="D782" s="931"/>
      <c r="E782" s="931"/>
      <c r="F782" s="931"/>
      <c r="G782" s="931"/>
      <c r="H782" s="684"/>
      <c r="I782" s="932"/>
      <c r="J782" s="932"/>
      <c r="K782" s="932"/>
      <c r="L782" s="684"/>
      <c r="M782" s="683"/>
      <c r="N782" s="683"/>
    </row>
    <row r="783" spans="1:14" ht="15">
      <c r="A783" s="682"/>
      <c r="B783" s="683"/>
      <c r="C783" s="931"/>
      <c r="D783" s="931"/>
      <c r="E783" s="931"/>
      <c r="F783" s="931"/>
      <c r="G783" s="931"/>
      <c r="H783" s="684"/>
      <c r="I783" s="932"/>
      <c r="J783" s="932"/>
      <c r="K783" s="932"/>
      <c r="L783" s="684"/>
      <c r="M783" s="683"/>
      <c r="N783" s="683"/>
    </row>
    <row r="784" spans="1:14" ht="15">
      <c r="A784" s="682"/>
      <c r="B784" s="683"/>
      <c r="C784" s="931"/>
      <c r="D784" s="931"/>
      <c r="E784" s="931"/>
      <c r="F784" s="931"/>
      <c r="G784" s="931"/>
      <c r="H784" s="684"/>
      <c r="I784" s="932"/>
      <c r="J784" s="932"/>
      <c r="K784" s="932"/>
      <c r="L784" s="684"/>
      <c r="M784" s="683"/>
      <c r="N784" s="683"/>
    </row>
    <row r="785" spans="1:14" ht="15">
      <c r="A785" s="682"/>
      <c r="B785" s="683"/>
      <c r="C785" s="931"/>
      <c r="D785" s="931"/>
      <c r="E785" s="931"/>
      <c r="F785" s="931"/>
      <c r="G785" s="931"/>
      <c r="H785" s="684"/>
      <c r="I785" s="932"/>
      <c r="J785" s="932"/>
      <c r="K785" s="932"/>
      <c r="L785" s="684"/>
      <c r="M785" s="683"/>
      <c r="N785" s="683"/>
    </row>
    <row r="786" spans="1:14" ht="15">
      <c r="A786" s="682"/>
      <c r="B786" s="683"/>
      <c r="C786" s="931"/>
      <c r="D786" s="931"/>
      <c r="E786" s="931"/>
      <c r="F786" s="931"/>
      <c r="G786" s="931"/>
      <c r="H786" s="684"/>
      <c r="I786" s="932"/>
      <c r="J786" s="932"/>
      <c r="K786" s="932"/>
      <c r="L786" s="684"/>
      <c r="M786" s="683"/>
      <c r="N786" s="683"/>
    </row>
    <row r="787" spans="1:14" ht="15">
      <c r="A787" s="682"/>
      <c r="B787" s="683"/>
      <c r="C787" s="931"/>
      <c r="D787" s="931"/>
      <c r="E787" s="931"/>
      <c r="F787" s="931"/>
      <c r="G787" s="931"/>
      <c r="H787" s="684"/>
      <c r="I787" s="932"/>
      <c r="J787" s="932"/>
      <c r="K787" s="932"/>
      <c r="L787" s="684"/>
      <c r="M787" s="683"/>
      <c r="N787" s="683"/>
    </row>
    <row r="788" spans="1:14" ht="15">
      <c r="A788" s="682"/>
      <c r="B788" s="683"/>
      <c r="C788" s="931"/>
      <c r="D788" s="931"/>
      <c r="E788" s="931"/>
      <c r="F788" s="931"/>
      <c r="G788" s="931"/>
      <c r="H788" s="684"/>
      <c r="I788" s="932"/>
      <c r="J788" s="932"/>
      <c r="K788" s="932"/>
      <c r="L788" s="684"/>
      <c r="M788" s="683"/>
      <c r="N788" s="683"/>
    </row>
    <row r="789" spans="1:14" ht="15">
      <c r="A789" s="682"/>
      <c r="B789" s="683"/>
      <c r="C789" s="931"/>
      <c r="D789" s="931"/>
      <c r="E789" s="931"/>
      <c r="F789" s="931"/>
      <c r="G789" s="931"/>
      <c r="H789" s="684"/>
      <c r="I789" s="932"/>
      <c r="J789" s="932"/>
      <c r="K789" s="932"/>
      <c r="L789" s="684"/>
      <c r="M789" s="683"/>
      <c r="N789" s="683"/>
    </row>
    <row r="790" spans="1:14" ht="15">
      <c r="A790" s="682"/>
      <c r="B790" s="683"/>
      <c r="C790" s="931"/>
      <c r="D790" s="931"/>
      <c r="E790" s="931"/>
      <c r="F790" s="931"/>
      <c r="G790" s="931"/>
      <c r="H790" s="684"/>
      <c r="I790" s="932"/>
      <c r="J790" s="932"/>
      <c r="K790" s="932"/>
      <c r="L790" s="684"/>
      <c r="M790" s="683"/>
      <c r="N790" s="683"/>
    </row>
    <row r="791" spans="1:14" ht="15">
      <c r="A791" s="682"/>
      <c r="B791" s="683"/>
      <c r="C791" s="931"/>
      <c r="D791" s="931"/>
      <c r="E791" s="931"/>
      <c r="F791" s="931"/>
      <c r="G791" s="931"/>
      <c r="H791" s="684"/>
      <c r="I791" s="932"/>
      <c r="J791" s="932"/>
      <c r="K791" s="932"/>
      <c r="L791" s="684"/>
      <c r="M791" s="683"/>
      <c r="N791" s="683"/>
    </row>
    <row r="792" spans="1:14" ht="15">
      <c r="A792" s="682"/>
      <c r="B792" s="683"/>
      <c r="C792" s="931"/>
      <c r="D792" s="931"/>
      <c r="E792" s="931"/>
      <c r="F792" s="931"/>
      <c r="G792" s="931"/>
      <c r="H792" s="684"/>
      <c r="I792" s="932"/>
      <c r="J792" s="932"/>
      <c r="K792" s="932"/>
      <c r="L792" s="684"/>
      <c r="M792" s="683"/>
      <c r="N792" s="683"/>
    </row>
    <row r="793" spans="1:14" ht="15">
      <c r="A793" s="682"/>
      <c r="B793" s="683"/>
      <c r="C793" s="931"/>
      <c r="D793" s="931"/>
      <c r="E793" s="931"/>
      <c r="F793" s="931"/>
      <c r="G793" s="931"/>
      <c r="H793" s="684"/>
      <c r="I793" s="932"/>
      <c r="J793" s="932"/>
      <c r="K793" s="932"/>
      <c r="L793" s="684"/>
      <c r="M793" s="683"/>
      <c r="N793" s="683"/>
    </row>
    <row r="794" spans="1:14" ht="15">
      <c r="A794" s="682"/>
      <c r="B794" s="683"/>
      <c r="C794" s="931"/>
      <c r="D794" s="931"/>
      <c r="E794" s="931"/>
      <c r="F794" s="931"/>
      <c r="G794" s="931"/>
      <c r="H794" s="684"/>
      <c r="I794" s="932"/>
      <c r="J794" s="932"/>
      <c r="K794" s="932"/>
      <c r="L794" s="684"/>
      <c r="M794" s="683"/>
      <c r="N794" s="683"/>
    </row>
    <row r="795" spans="1:14" ht="15">
      <c r="A795" s="682"/>
      <c r="B795" s="683"/>
      <c r="C795" s="931"/>
      <c r="D795" s="931"/>
      <c r="E795" s="931"/>
      <c r="F795" s="931"/>
      <c r="G795" s="931"/>
      <c r="H795" s="684"/>
      <c r="I795" s="932"/>
      <c r="J795" s="932"/>
      <c r="K795" s="932"/>
      <c r="L795" s="684"/>
      <c r="M795" s="683"/>
      <c r="N795" s="683"/>
    </row>
    <row r="796" spans="1:14" ht="15">
      <c r="A796" s="682"/>
      <c r="B796" s="683"/>
      <c r="C796" s="931"/>
      <c r="D796" s="931"/>
      <c r="E796" s="931"/>
      <c r="F796" s="931"/>
      <c r="G796" s="931"/>
      <c r="H796" s="684"/>
      <c r="I796" s="932"/>
      <c r="J796" s="932"/>
      <c r="K796" s="932"/>
      <c r="L796" s="684"/>
      <c r="M796" s="683"/>
      <c r="N796" s="683"/>
    </row>
    <row r="797" spans="1:14" ht="15">
      <c r="A797" s="682"/>
      <c r="B797" s="683"/>
      <c r="C797" s="931"/>
      <c r="D797" s="931"/>
      <c r="E797" s="931"/>
      <c r="F797" s="931"/>
      <c r="G797" s="931"/>
      <c r="H797" s="684"/>
      <c r="I797" s="932"/>
      <c r="J797" s="932"/>
      <c r="K797" s="932"/>
      <c r="L797" s="684"/>
      <c r="M797" s="683"/>
      <c r="N797" s="683"/>
    </row>
    <row r="798" spans="1:14" ht="15">
      <c r="A798" s="682"/>
      <c r="B798" s="683"/>
      <c r="C798" s="931"/>
      <c r="D798" s="931"/>
      <c r="E798" s="931"/>
      <c r="F798" s="931"/>
      <c r="G798" s="931"/>
      <c r="H798" s="684"/>
      <c r="I798" s="932"/>
      <c r="J798" s="932"/>
      <c r="K798" s="932"/>
      <c r="L798" s="684"/>
      <c r="M798" s="683"/>
      <c r="N798" s="683"/>
    </row>
    <row r="799" spans="1:14" ht="15">
      <c r="A799" s="682"/>
      <c r="B799" s="683"/>
      <c r="C799" s="931"/>
      <c r="D799" s="931"/>
      <c r="E799" s="931"/>
      <c r="F799" s="931"/>
      <c r="G799" s="931"/>
      <c r="H799" s="684"/>
      <c r="I799" s="932"/>
      <c r="J799" s="932"/>
      <c r="K799" s="932"/>
      <c r="L799" s="684"/>
      <c r="M799" s="683"/>
      <c r="N799" s="683"/>
    </row>
    <row r="800" spans="1:14" ht="15">
      <c r="A800" s="682"/>
      <c r="B800" s="683"/>
      <c r="C800" s="931"/>
      <c r="D800" s="931"/>
      <c r="E800" s="931"/>
      <c r="F800" s="931"/>
      <c r="G800" s="931"/>
      <c r="H800" s="684"/>
      <c r="I800" s="932"/>
      <c r="J800" s="932"/>
      <c r="K800" s="932"/>
      <c r="L800" s="684"/>
      <c r="M800" s="683"/>
      <c r="N800" s="683"/>
    </row>
    <row r="801" spans="1:14" ht="15">
      <c r="A801" s="682"/>
      <c r="B801" s="683"/>
      <c r="C801" s="931"/>
      <c r="D801" s="931"/>
      <c r="E801" s="931"/>
      <c r="F801" s="931"/>
      <c r="G801" s="931"/>
      <c r="H801" s="684"/>
      <c r="I801" s="932"/>
      <c r="J801" s="932"/>
      <c r="K801" s="932"/>
      <c r="L801" s="684"/>
      <c r="M801" s="683"/>
      <c r="N801" s="683"/>
    </row>
    <row r="802" spans="1:14" ht="15">
      <c r="A802" s="682"/>
      <c r="B802" s="683"/>
      <c r="C802" s="931"/>
      <c r="D802" s="931"/>
      <c r="E802" s="931"/>
      <c r="F802" s="931"/>
      <c r="G802" s="931"/>
      <c r="H802" s="684"/>
      <c r="I802" s="932"/>
      <c r="J802" s="932"/>
      <c r="K802" s="932"/>
      <c r="L802" s="684"/>
      <c r="M802" s="683"/>
      <c r="N802" s="683"/>
    </row>
    <row r="803" spans="1:14" ht="15">
      <c r="A803" s="682"/>
      <c r="B803" s="683"/>
      <c r="C803" s="931"/>
      <c r="D803" s="931"/>
      <c r="E803" s="931"/>
      <c r="F803" s="931"/>
      <c r="G803" s="931"/>
      <c r="H803" s="684"/>
      <c r="I803" s="932"/>
      <c r="J803" s="932"/>
      <c r="K803" s="932"/>
      <c r="L803" s="684"/>
      <c r="M803" s="683"/>
      <c r="N803" s="683"/>
    </row>
    <row r="804" spans="1:14" ht="15">
      <c r="A804" s="682"/>
      <c r="B804" s="683"/>
      <c r="C804" s="931"/>
      <c r="D804" s="931"/>
      <c r="E804" s="931"/>
      <c r="F804" s="931"/>
      <c r="G804" s="931"/>
      <c r="H804" s="684"/>
      <c r="I804" s="932"/>
      <c r="J804" s="932"/>
      <c r="K804" s="932"/>
      <c r="L804" s="684"/>
      <c r="M804" s="683"/>
      <c r="N804" s="683"/>
    </row>
    <row r="805" spans="1:14" ht="15">
      <c r="A805" s="682"/>
      <c r="B805" s="683"/>
      <c r="C805" s="931"/>
      <c r="D805" s="931"/>
      <c r="E805" s="931"/>
      <c r="F805" s="931"/>
      <c r="G805" s="931"/>
      <c r="H805" s="684"/>
      <c r="I805" s="932"/>
      <c r="J805" s="932"/>
      <c r="K805" s="932"/>
      <c r="L805" s="684"/>
      <c r="M805" s="683"/>
      <c r="N805" s="683"/>
    </row>
    <row r="806" spans="1:14" ht="15">
      <c r="A806" s="682"/>
      <c r="B806" s="683"/>
      <c r="C806" s="931"/>
      <c r="D806" s="931"/>
      <c r="E806" s="931"/>
      <c r="F806" s="931"/>
      <c r="G806" s="931"/>
      <c r="H806" s="684"/>
      <c r="I806" s="932"/>
      <c r="J806" s="932"/>
      <c r="K806" s="932"/>
      <c r="L806" s="684"/>
      <c r="M806" s="683"/>
      <c r="N806" s="683"/>
    </row>
    <row r="807" spans="1:14" ht="15">
      <c r="A807" s="682"/>
      <c r="B807" s="683"/>
      <c r="C807" s="931"/>
      <c r="D807" s="931"/>
      <c r="E807" s="931"/>
      <c r="F807" s="931"/>
      <c r="G807" s="931"/>
      <c r="H807" s="684"/>
      <c r="I807" s="932"/>
      <c r="J807" s="932"/>
      <c r="K807" s="932"/>
      <c r="L807" s="684"/>
      <c r="M807" s="683"/>
      <c r="N807" s="683"/>
    </row>
    <row r="808" spans="1:14" ht="15">
      <c r="A808" s="682"/>
      <c r="B808" s="683"/>
      <c r="C808" s="931"/>
      <c r="D808" s="931"/>
      <c r="E808" s="931"/>
      <c r="F808" s="931"/>
      <c r="G808" s="931"/>
      <c r="H808" s="684"/>
      <c r="I808" s="932"/>
      <c r="J808" s="932"/>
      <c r="K808" s="932"/>
      <c r="L808" s="684"/>
      <c r="M808" s="683"/>
      <c r="N808" s="683"/>
    </row>
    <row r="809" spans="1:14" ht="15">
      <c r="A809" s="682"/>
      <c r="B809" s="683"/>
      <c r="C809" s="931"/>
      <c r="D809" s="931"/>
      <c r="E809" s="931"/>
      <c r="F809" s="931"/>
      <c r="G809" s="931"/>
      <c r="H809" s="684"/>
      <c r="I809" s="932"/>
      <c r="J809" s="932"/>
      <c r="K809" s="932"/>
      <c r="L809" s="684"/>
      <c r="M809" s="683"/>
      <c r="N809" s="683"/>
    </row>
    <row r="810" spans="1:14" ht="15">
      <c r="A810" s="682"/>
      <c r="B810" s="683"/>
      <c r="C810" s="931"/>
      <c r="D810" s="931"/>
      <c r="E810" s="931"/>
      <c r="F810" s="931"/>
      <c r="G810" s="931"/>
      <c r="H810" s="684"/>
      <c r="I810" s="932"/>
      <c r="J810" s="932"/>
      <c r="K810" s="932"/>
      <c r="L810" s="684"/>
      <c r="M810" s="683"/>
      <c r="N810" s="683"/>
    </row>
    <row r="811" spans="1:14" ht="15">
      <c r="A811" s="682"/>
      <c r="B811" s="683"/>
      <c r="C811" s="931"/>
      <c r="D811" s="931"/>
      <c r="E811" s="931"/>
      <c r="F811" s="931"/>
      <c r="G811" s="931"/>
      <c r="H811" s="684"/>
      <c r="I811" s="932"/>
      <c r="J811" s="932"/>
      <c r="K811" s="932"/>
      <c r="L811" s="684"/>
      <c r="M811" s="683"/>
      <c r="N811" s="683"/>
    </row>
    <row r="812" spans="1:14" ht="15">
      <c r="A812" s="682"/>
      <c r="B812" s="683"/>
      <c r="C812" s="931"/>
      <c r="D812" s="931"/>
      <c r="E812" s="931"/>
      <c r="F812" s="931"/>
      <c r="G812" s="931"/>
      <c r="H812" s="684"/>
      <c r="I812" s="932"/>
      <c r="J812" s="932"/>
      <c r="K812" s="932"/>
      <c r="L812" s="684"/>
      <c r="M812" s="683"/>
      <c r="N812" s="683"/>
    </row>
    <row r="813" spans="1:14" ht="15">
      <c r="A813" s="682"/>
      <c r="B813" s="683"/>
      <c r="C813" s="931"/>
      <c r="D813" s="931"/>
      <c r="E813" s="931"/>
      <c r="F813" s="931"/>
      <c r="G813" s="931"/>
      <c r="H813" s="684"/>
      <c r="I813" s="932"/>
      <c r="J813" s="932"/>
      <c r="K813" s="932"/>
      <c r="L813" s="684"/>
      <c r="M813" s="683"/>
      <c r="N813" s="683"/>
    </row>
    <row r="814" spans="1:14" ht="15">
      <c r="A814" s="682"/>
      <c r="B814" s="683"/>
      <c r="C814" s="931"/>
      <c r="D814" s="931"/>
      <c r="E814" s="931"/>
      <c r="F814" s="931"/>
      <c r="G814" s="931"/>
      <c r="H814" s="684"/>
      <c r="I814" s="932"/>
      <c r="J814" s="932"/>
      <c r="K814" s="932"/>
      <c r="L814" s="684"/>
      <c r="M814" s="683"/>
      <c r="N814" s="683"/>
    </row>
    <row r="815" spans="1:14" ht="15">
      <c r="A815" s="682"/>
      <c r="B815" s="683"/>
      <c r="C815" s="931"/>
      <c r="D815" s="931"/>
      <c r="E815" s="931"/>
      <c r="F815" s="931"/>
      <c r="G815" s="931"/>
      <c r="H815" s="684"/>
      <c r="I815" s="932"/>
      <c r="J815" s="932"/>
      <c r="K815" s="932"/>
      <c r="L815" s="684"/>
      <c r="M815" s="683"/>
      <c r="N815" s="683"/>
    </row>
    <row r="816" spans="1:14" ht="15">
      <c r="A816" s="682"/>
      <c r="B816" s="683"/>
      <c r="C816" s="931"/>
      <c r="D816" s="931"/>
      <c r="E816" s="931"/>
      <c r="F816" s="931"/>
      <c r="G816" s="931"/>
      <c r="H816" s="684"/>
      <c r="I816" s="932"/>
      <c r="J816" s="932"/>
      <c r="K816" s="932"/>
      <c r="L816" s="684"/>
      <c r="M816" s="683"/>
      <c r="N816" s="683"/>
    </row>
    <row r="817" spans="1:14" ht="15">
      <c r="A817" s="682"/>
      <c r="B817" s="683"/>
      <c r="C817" s="931"/>
      <c r="D817" s="931"/>
      <c r="E817" s="931"/>
      <c r="F817" s="931"/>
      <c r="G817" s="931"/>
      <c r="H817" s="684"/>
      <c r="I817" s="932"/>
      <c r="J817" s="932"/>
      <c r="K817" s="932"/>
      <c r="L817" s="684"/>
      <c r="M817" s="683"/>
      <c r="N817" s="683"/>
    </row>
    <row r="818" spans="1:14" ht="15">
      <c r="A818" s="682"/>
      <c r="B818" s="683"/>
      <c r="C818" s="931"/>
      <c r="D818" s="931"/>
      <c r="E818" s="931"/>
      <c r="F818" s="931"/>
      <c r="G818" s="931"/>
      <c r="H818" s="684"/>
      <c r="I818" s="932"/>
      <c r="J818" s="932"/>
      <c r="K818" s="932"/>
      <c r="L818" s="684"/>
      <c r="M818" s="683"/>
      <c r="N818" s="683"/>
    </row>
    <row r="819" spans="1:14" ht="15">
      <c r="A819" s="682"/>
      <c r="B819" s="683"/>
      <c r="C819" s="931"/>
      <c r="D819" s="931"/>
      <c r="E819" s="931"/>
      <c r="F819" s="931"/>
      <c r="G819" s="931"/>
      <c r="H819" s="684"/>
      <c r="I819" s="932"/>
      <c r="J819" s="932"/>
      <c r="K819" s="932"/>
      <c r="L819" s="684"/>
      <c r="M819" s="683"/>
      <c r="N819" s="683"/>
    </row>
    <row r="820" spans="1:14" ht="15">
      <c r="A820" s="682"/>
      <c r="B820" s="683"/>
      <c r="C820" s="931"/>
      <c r="D820" s="931"/>
      <c r="E820" s="931"/>
      <c r="F820" s="931"/>
      <c r="G820" s="931"/>
      <c r="H820" s="684"/>
      <c r="I820" s="932"/>
      <c r="J820" s="932"/>
      <c r="K820" s="932"/>
      <c r="L820" s="684"/>
      <c r="M820" s="683"/>
      <c r="N820" s="683"/>
    </row>
    <row r="821" spans="1:14" ht="15">
      <c r="A821" s="682"/>
      <c r="B821" s="683"/>
      <c r="C821" s="931"/>
      <c r="D821" s="931"/>
      <c r="E821" s="931"/>
      <c r="F821" s="931"/>
      <c r="G821" s="931"/>
      <c r="H821" s="684"/>
      <c r="I821" s="932"/>
      <c r="J821" s="932"/>
      <c r="K821" s="932"/>
      <c r="L821" s="684"/>
      <c r="M821" s="683"/>
      <c r="N821" s="683"/>
    </row>
    <row r="822" spans="1:14" ht="15">
      <c r="A822" s="682"/>
      <c r="B822" s="683"/>
      <c r="C822" s="931"/>
      <c r="D822" s="931"/>
      <c r="E822" s="931"/>
      <c r="F822" s="931"/>
      <c r="G822" s="931"/>
      <c r="H822" s="684"/>
      <c r="I822" s="932"/>
      <c r="J822" s="932"/>
      <c r="K822" s="932"/>
      <c r="L822" s="684"/>
      <c r="M822" s="683"/>
      <c r="N822" s="683"/>
    </row>
    <row r="823" spans="1:14" ht="15">
      <c r="A823" s="682"/>
      <c r="B823" s="683"/>
      <c r="C823" s="931"/>
      <c r="D823" s="931"/>
      <c r="E823" s="931"/>
      <c r="F823" s="931"/>
      <c r="G823" s="931"/>
      <c r="H823" s="684"/>
      <c r="I823" s="932"/>
      <c r="J823" s="932"/>
      <c r="K823" s="932"/>
      <c r="L823" s="684"/>
      <c r="M823" s="683"/>
      <c r="N823" s="683"/>
    </row>
    <row r="824" spans="1:14" ht="15">
      <c r="A824" s="682"/>
      <c r="B824" s="683"/>
      <c r="C824" s="931"/>
      <c r="D824" s="931"/>
      <c r="E824" s="931"/>
      <c r="F824" s="931"/>
      <c r="G824" s="931"/>
      <c r="H824" s="684"/>
      <c r="I824" s="932"/>
      <c r="J824" s="932"/>
      <c r="K824" s="932"/>
      <c r="L824" s="684"/>
      <c r="M824" s="683"/>
      <c r="N824" s="683"/>
    </row>
    <row r="825" spans="1:14" ht="15">
      <c r="A825" s="682"/>
      <c r="B825" s="683"/>
      <c r="C825" s="931"/>
      <c r="D825" s="931"/>
      <c r="E825" s="931"/>
      <c r="F825" s="931"/>
      <c r="G825" s="931"/>
      <c r="H825" s="684"/>
      <c r="I825" s="932"/>
      <c r="J825" s="932"/>
      <c r="K825" s="932"/>
      <c r="L825" s="684"/>
      <c r="M825" s="683"/>
      <c r="N825" s="683"/>
    </row>
    <row r="826" spans="1:14" ht="15">
      <c r="A826" s="682"/>
      <c r="B826" s="683"/>
      <c r="C826" s="931"/>
      <c r="D826" s="931"/>
      <c r="E826" s="931"/>
      <c r="F826" s="931"/>
      <c r="G826" s="931"/>
      <c r="H826" s="684"/>
      <c r="I826" s="932"/>
      <c r="J826" s="932"/>
      <c r="K826" s="932"/>
      <c r="L826" s="684"/>
      <c r="M826" s="683"/>
      <c r="N826" s="683"/>
    </row>
    <row r="827" spans="1:14" ht="15">
      <c r="A827" s="682"/>
      <c r="B827" s="683"/>
      <c r="C827" s="931"/>
      <c r="D827" s="931"/>
      <c r="E827" s="931"/>
      <c r="F827" s="931"/>
      <c r="G827" s="931"/>
      <c r="H827" s="684"/>
      <c r="I827" s="932"/>
      <c r="J827" s="932"/>
      <c r="K827" s="932"/>
      <c r="L827" s="684"/>
      <c r="M827" s="683"/>
      <c r="N827" s="683"/>
    </row>
    <row r="828" spans="1:14" ht="15">
      <c r="A828" s="682"/>
      <c r="B828" s="683"/>
      <c r="C828" s="931"/>
      <c r="D828" s="931"/>
      <c r="E828" s="931"/>
      <c r="F828" s="931"/>
      <c r="G828" s="931"/>
      <c r="H828" s="684"/>
      <c r="I828" s="932"/>
      <c r="J828" s="932"/>
      <c r="K828" s="932"/>
      <c r="L828" s="684"/>
      <c r="M828" s="683"/>
      <c r="N828" s="683"/>
    </row>
    <row r="829" spans="1:14" ht="15">
      <c r="A829" s="682"/>
      <c r="B829" s="683"/>
      <c r="C829" s="931"/>
      <c r="D829" s="931"/>
      <c r="E829" s="931"/>
      <c r="F829" s="931"/>
      <c r="G829" s="931"/>
      <c r="H829" s="684"/>
      <c r="I829" s="932"/>
      <c r="J829" s="932"/>
      <c r="K829" s="932"/>
      <c r="L829" s="684"/>
      <c r="M829" s="683"/>
      <c r="N829" s="683"/>
    </row>
    <row r="830" spans="1:14" ht="15">
      <c r="A830" s="682"/>
      <c r="B830" s="683"/>
      <c r="C830" s="931"/>
      <c r="D830" s="931"/>
      <c r="E830" s="931"/>
      <c r="F830" s="931"/>
      <c r="G830" s="931"/>
      <c r="H830" s="684"/>
      <c r="I830" s="932"/>
      <c r="J830" s="932"/>
      <c r="K830" s="932"/>
      <c r="L830" s="684"/>
      <c r="M830" s="683"/>
      <c r="N830" s="683"/>
    </row>
    <row r="831" spans="1:14" ht="15">
      <c r="A831" s="682"/>
      <c r="B831" s="683"/>
      <c r="C831" s="931"/>
      <c r="D831" s="931"/>
      <c r="E831" s="931"/>
      <c r="F831" s="931"/>
      <c r="G831" s="931"/>
      <c r="H831" s="684"/>
      <c r="I831" s="932"/>
      <c r="J831" s="932"/>
      <c r="K831" s="932"/>
      <c r="L831" s="684"/>
      <c r="M831" s="683"/>
      <c r="N831" s="683"/>
    </row>
    <row r="832" spans="1:14" ht="15">
      <c r="A832" s="682"/>
      <c r="B832" s="683"/>
      <c r="C832" s="931"/>
      <c r="D832" s="931"/>
      <c r="E832" s="931"/>
      <c r="F832" s="931"/>
      <c r="G832" s="931"/>
      <c r="H832" s="684"/>
      <c r="I832" s="932"/>
      <c r="J832" s="932"/>
      <c r="K832" s="932"/>
      <c r="L832" s="684"/>
      <c r="M832" s="683"/>
      <c r="N832" s="683"/>
    </row>
    <row r="833" spans="1:14" ht="15">
      <c r="A833" s="682"/>
      <c r="B833" s="683"/>
      <c r="C833" s="931"/>
      <c r="D833" s="931"/>
      <c r="E833" s="931"/>
      <c r="F833" s="931"/>
      <c r="G833" s="931"/>
      <c r="H833" s="684"/>
      <c r="I833" s="932"/>
      <c r="J833" s="932"/>
      <c r="K833" s="932"/>
      <c r="L833" s="684"/>
      <c r="M833" s="683"/>
      <c r="N833" s="683"/>
    </row>
    <row r="834" spans="1:14" ht="15">
      <c r="A834" s="682"/>
      <c r="B834" s="683"/>
      <c r="C834" s="931"/>
      <c r="D834" s="931"/>
      <c r="E834" s="931"/>
      <c r="F834" s="931"/>
      <c r="G834" s="931"/>
      <c r="H834" s="684"/>
      <c r="I834" s="932"/>
      <c r="J834" s="932"/>
      <c r="K834" s="932"/>
      <c r="L834" s="684"/>
      <c r="M834" s="683"/>
      <c r="N834" s="683"/>
    </row>
    <row r="835" spans="1:14" ht="15">
      <c r="A835" s="682"/>
      <c r="B835" s="683"/>
      <c r="C835" s="931"/>
      <c r="D835" s="931"/>
      <c r="E835" s="931"/>
      <c r="F835" s="931"/>
      <c r="G835" s="931"/>
      <c r="H835" s="684"/>
      <c r="I835" s="932"/>
      <c r="J835" s="932"/>
      <c r="K835" s="932"/>
      <c r="L835" s="684"/>
      <c r="M835" s="683"/>
      <c r="N835" s="683"/>
    </row>
    <row r="836" spans="1:14" ht="15">
      <c r="A836" s="682"/>
      <c r="B836" s="683"/>
      <c r="C836" s="931"/>
      <c r="D836" s="931"/>
      <c r="E836" s="931"/>
      <c r="F836" s="931"/>
      <c r="G836" s="931"/>
      <c r="H836" s="684"/>
      <c r="I836" s="932"/>
      <c r="J836" s="932"/>
      <c r="K836" s="932"/>
      <c r="L836" s="684"/>
      <c r="M836" s="683"/>
      <c r="N836" s="683"/>
    </row>
    <row r="837" spans="1:14" ht="15">
      <c r="A837" s="682"/>
      <c r="B837" s="683"/>
      <c r="C837" s="931"/>
      <c r="D837" s="931"/>
      <c r="E837" s="931"/>
      <c r="F837" s="931"/>
      <c r="G837" s="931"/>
      <c r="H837" s="684"/>
      <c r="I837" s="932"/>
      <c r="J837" s="932"/>
      <c r="K837" s="932"/>
      <c r="L837" s="684"/>
      <c r="M837" s="683"/>
      <c r="N837" s="683"/>
    </row>
    <row r="838" spans="1:14" ht="15">
      <c r="A838" s="682"/>
      <c r="B838" s="683"/>
      <c r="C838" s="931"/>
      <c r="D838" s="931"/>
      <c r="E838" s="931"/>
      <c r="F838" s="931"/>
      <c r="G838" s="931"/>
      <c r="H838" s="684"/>
      <c r="I838" s="932"/>
      <c r="J838" s="932"/>
      <c r="K838" s="932"/>
      <c r="L838" s="684"/>
      <c r="M838" s="683"/>
      <c r="N838" s="683"/>
    </row>
    <row r="839" spans="1:14" ht="15">
      <c r="A839" s="682"/>
      <c r="B839" s="683"/>
      <c r="C839" s="931"/>
      <c r="D839" s="931"/>
      <c r="E839" s="931"/>
      <c r="F839" s="931"/>
      <c r="G839" s="931"/>
      <c r="H839" s="684"/>
      <c r="I839" s="932"/>
      <c r="J839" s="932"/>
      <c r="K839" s="932"/>
      <c r="L839" s="684"/>
      <c r="M839" s="683"/>
      <c r="N839" s="683"/>
    </row>
    <row r="840" spans="1:14" ht="15">
      <c r="A840" s="682"/>
      <c r="B840" s="683"/>
      <c r="C840" s="931"/>
      <c r="D840" s="931"/>
      <c r="E840" s="931"/>
      <c r="F840" s="931"/>
      <c r="G840" s="931"/>
      <c r="H840" s="684"/>
      <c r="I840" s="932"/>
      <c r="J840" s="932"/>
      <c r="K840" s="932"/>
      <c r="L840" s="684"/>
      <c r="M840" s="683"/>
      <c r="N840" s="683"/>
    </row>
    <row r="841" spans="1:14" ht="15">
      <c r="A841" s="682"/>
      <c r="B841" s="683"/>
      <c r="C841" s="931"/>
      <c r="D841" s="931"/>
      <c r="E841" s="931"/>
      <c r="F841" s="931"/>
      <c r="G841" s="931"/>
      <c r="H841" s="684"/>
      <c r="I841" s="932"/>
      <c r="J841" s="932"/>
      <c r="K841" s="932"/>
      <c r="L841" s="684"/>
      <c r="M841" s="683"/>
      <c r="N841" s="683"/>
    </row>
    <row r="842" spans="1:14" ht="15">
      <c r="A842" s="682"/>
      <c r="B842" s="683"/>
      <c r="C842" s="931"/>
      <c r="D842" s="931"/>
      <c r="E842" s="931"/>
      <c r="F842" s="931"/>
      <c r="G842" s="931"/>
      <c r="H842" s="684"/>
      <c r="I842" s="932"/>
      <c r="J842" s="932"/>
      <c r="K842" s="932"/>
      <c r="L842" s="684"/>
      <c r="M842" s="683"/>
      <c r="N842" s="683"/>
    </row>
    <row r="843" spans="1:14" ht="15">
      <c r="A843" s="682"/>
      <c r="B843" s="683"/>
      <c r="C843" s="931"/>
      <c r="D843" s="931"/>
      <c r="E843" s="931"/>
      <c r="F843" s="931"/>
      <c r="G843" s="931"/>
      <c r="H843" s="684"/>
      <c r="I843" s="932"/>
      <c r="J843" s="932"/>
      <c r="K843" s="932"/>
      <c r="L843" s="684"/>
      <c r="M843" s="683"/>
      <c r="N843" s="683"/>
    </row>
    <row r="844" spans="1:14" ht="15">
      <c r="A844" s="682"/>
      <c r="B844" s="683"/>
      <c r="C844" s="931"/>
      <c r="D844" s="931"/>
      <c r="E844" s="931"/>
      <c r="F844" s="931"/>
      <c r="G844" s="931"/>
      <c r="H844" s="684"/>
      <c r="I844" s="932"/>
      <c r="J844" s="932"/>
      <c r="K844" s="932"/>
      <c r="L844" s="684"/>
      <c r="M844" s="683"/>
      <c r="N844" s="683"/>
    </row>
    <row r="845" spans="1:14" ht="15">
      <c r="A845" s="682"/>
      <c r="B845" s="683"/>
      <c r="C845" s="931"/>
      <c r="D845" s="931"/>
      <c r="E845" s="931"/>
      <c r="F845" s="931"/>
      <c r="G845" s="931"/>
      <c r="H845" s="684"/>
      <c r="I845" s="932"/>
      <c r="J845" s="932"/>
      <c r="K845" s="932"/>
      <c r="L845" s="684"/>
      <c r="M845" s="683"/>
      <c r="N845" s="683"/>
    </row>
    <row r="846" spans="1:14" ht="15">
      <c r="A846" s="682"/>
      <c r="B846" s="683"/>
      <c r="C846" s="931"/>
      <c r="D846" s="931"/>
      <c r="E846" s="931"/>
      <c r="F846" s="931"/>
      <c r="G846" s="931"/>
      <c r="H846" s="684"/>
      <c r="I846" s="932"/>
      <c r="J846" s="932"/>
      <c r="K846" s="932"/>
      <c r="L846" s="684"/>
      <c r="M846" s="683"/>
      <c r="N846" s="683"/>
    </row>
    <row r="847" spans="1:14" ht="15">
      <c r="A847" s="682"/>
      <c r="B847" s="683"/>
      <c r="C847" s="931"/>
      <c r="D847" s="931"/>
      <c r="E847" s="931"/>
      <c r="F847" s="931"/>
      <c r="G847" s="931"/>
      <c r="H847" s="684"/>
      <c r="I847" s="932"/>
      <c r="J847" s="932"/>
      <c r="K847" s="932"/>
      <c r="L847" s="684"/>
      <c r="M847" s="683"/>
      <c r="N847" s="683"/>
    </row>
    <row r="848" spans="1:14" ht="15">
      <c r="A848" s="682"/>
      <c r="B848" s="683"/>
      <c r="C848" s="931"/>
      <c r="D848" s="931"/>
      <c r="E848" s="931"/>
      <c r="F848" s="931"/>
      <c r="G848" s="931"/>
      <c r="H848" s="684"/>
      <c r="I848" s="932"/>
      <c r="J848" s="932"/>
      <c r="K848" s="932"/>
      <c r="L848" s="684"/>
      <c r="M848" s="683"/>
      <c r="N848" s="683"/>
    </row>
    <row r="849" spans="1:14" ht="15">
      <c r="A849" s="682"/>
      <c r="B849" s="683"/>
      <c r="C849" s="931"/>
      <c r="D849" s="931"/>
      <c r="E849" s="931"/>
      <c r="F849" s="931"/>
      <c r="G849" s="931"/>
      <c r="H849" s="684"/>
      <c r="I849" s="932"/>
      <c r="J849" s="932"/>
      <c r="K849" s="932"/>
      <c r="L849" s="684"/>
      <c r="M849" s="683"/>
      <c r="N849" s="683"/>
    </row>
    <row r="850" spans="1:14" ht="15">
      <c r="A850" s="682"/>
      <c r="B850" s="683"/>
      <c r="C850" s="931"/>
      <c r="D850" s="931"/>
      <c r="E850" s="931"/>
      <c r="F850" s="931"/>
      <c r="G850" s="931"/>
      <c r="H850" s="684"/>
      <c r="I850" s="932"/>
      <c r="J850" s="932"/>
      <c r="K850" s="932"/>
      <c r="L850" s="684"/>
      <c r="M850" s="683"/>
      <c r="N850" s="683"/>
    </row>
    <row r="851" spans="1:14" ht="15">
      <c r="A851" s="682"/>
      <c r="B851" s="683"/>
      <c r="C851" s="931"/>
      <c r="D851" s="931"/>
      <c r="E851" s="931"/>
      <c r="F851" s="931"/>
      <c r="G851" s="931"/>
      <c r="H851" s="684"/>
      <c r="I851" s="932"/>
      <c r="J851" s="932"/>
      <c r="K851" s="932"/>
      <c r="L851" s="684"/>
      <c r="M851" s="683"/>
      <c r="N851" s="683"/>
    </row>
    <row r="852" spans="1:14" ht="15">
      <c r="A852" s="682"/>
      <c r="B852" s="683"/>
      <c r="C852" s="931"/>
      <c r="D852" s="931"/>
      <c r="E852" s="931"/>
      <c r="F852" s="931"/>
      <c r="G852" s="931"/>
      <c r="H852" s="684"/>
      <c r="I852" s="932"/>
      <c r="J852" s="932"/>
      <c r="K852" s="932"/>
      <c r="L852" s="684"/>
      <c r="M852" s="683"/>
      <c r="N852" s="683"/>
    </row>
    <row r="853" spans="1:14" ht="15">
      <c r="A853" s="682"/>
      <c r="B853" s="683"/>
      <c r="C853" s="931"/>
      <c r="D853" s="931"/>
      <c r="E853" s="931"/>
      <c r="F853" s="931"/>
      <c r="G853" s="931"/>
      <c r="H853" s="684"/>
      <c r="I853" s="932"/>
      <c r="J853" s="932"/>
      <c r="K853" s="932"/>
      <c r="L853" s="684"/>
      <c r="M853" s="683"/>
      <c r="N853" s="683"/>
    </row>
    <row r="854" spans="1:14" ht="15">
      <c r="A854" s="682"/>
      <c r="B854" s="683"/>
      <c r="C854" s="931"/>
      <c r="D854" s="931"/>
      <c r="E854" s="931"/>
      <c r="F854" s="931"/>
      <c r="G854" s="931"/>
      <c r="H854" s="684"/>
      <c r="I854" s="932"/>
      <c r="J854" s="932"/>
      <c r="K854" s="932"/>
      <c r="L854" s="684"/>
      <c r="M854" s="683"/>
      <c r="N854" s="683"/>
    </row>
    <row r="855" spans="1:14" ht="15">
      <c r="A855" s="682"/>
      <c r="B855" s="683"/>
      <c r="C855" s="931"/>
      <c r="D855" s="931"/>
      <c r="E855" s="931"/>
      <c r="F855" s="931"/>
      <c r="G855" s="931"/>
      <c r="H855" s="684"/>
      <c r="I855" s="932"/>
      <c r="J855" s="932"/>
      <c r="K855" s="932"/>
      <c r="L855" s="684"/>
      <c r="M855" s="683"/>
      <c r="N855" s="683"/>
    </row>
    <row r="856" spans="1:14" ht="15">
      <c r="A856" s="682"/>
      <c r="B856" s="683"/>
      <c r="C856" s="931"/>
      <c r="D856" s="931"/>
      <c r="E856" s="931"/>
      <c r="F856" s="931"/>
      <c r="G856" s="931"/>
      <c r="H856" s="684"/>
      <c r="I856" s="932"/>
      <c r="J856" s="932"/>
      <c r="K856" s="932"/>
      <c r="L856" s="684"/>
      <c r="M856" s="683"/>
      <c r="N856" s="683"/>
    </row>
    <row r="857" spans="1:14" ht="15">
      <c r="A857" s="682"/>
      <c r="B857" s="683"/>
      <c r="C857" s="931"/>
      <c r="D857" s="931"/>
      <c r="E857" s="931"/>
      <c r="F857" s="931"/>
      <c r="G857" s="931"/>
      <c r="H857" s="684"/>
      <c r="I857" s="932"/>
      <c r="J857" s="932"/>
      <c r="K857" s="932"/>
      <c r="L857" s="684"/>
      <c r="M857" s="683"/>
      <c r="N857" s="683"/>
    </row>
    <row r="858" spans="1:14" ht="15">
      <c r="A858" s="682"/>
      <c r="B858" s="683"/>
      <c r="C858" s="931"/>
      <c r="D858" s="931"/>
      <c r="E858" s="931"/>
      <c r="F858" s="931"/>
      <c r="G858" s="931"/>
      <c r="H858" s="684"/>
      <c r="I858" s="932"/>
      <c r="J858" s="932"/>
      <c r="K858" s="932"/>
      <c r="L858" s="684"/>
      <c r="M858" s="683"/>
      <c r="N858" s="683"/>
    </row>
    <row r="859" spans="1:14" ht="15">
      <c r="A859" s="682"/>
      <c r="B859" s="683"/>
      <c r="C859" s="931"/>
      <c r="D859" s="931"/>
      <c r="E859" s="931"/>
      <c r="F859" s="931"/>
      <c r="G859" s="931"/>
      <c r="H859" s="684"/>
      <c r="I859" s="932"/>
      <c r="J859" s="932"/>
      <c r="K859" s="932"/>
      <c r="L859" s="684"/>
      <c r="M859" s="683"/>
      <c r="N859" s="683"/>
    </row>
    <row r="860" spans="1:14" ht="15">
      <c r="A860" s="682"/>
      <c r="B860" s="683"/>
      <c r="C860" s="931"/>
      <c r="D860" s="931"/>
      <c r="E860" s="931"/>
      <c r="F860" s="931"/>
      <c r="G860" s="931"/>
      <c r="H860" s="684"/>
      <c r="I860" s="932"/>
      <c r="J860" s="932"/>
      <c r="K860" s="932"/>
      <c r="L860" s="684"/>
      <c r="M860" s="683"/>
      <c r="N860" s="683"/>
    </row>
    <row r="861" spans="1:14" ht="15">
      <c r="A861" s="682"/>
      <c r="B861" s="683"/>
      <c r="C861" s="931"/>
      <c r="D861" s="931"/>
      <c r="E861" s="931"/>
      <c r="F861" s="931"/>
      <c r="G861" s="931"/>
      <c r="H861" s="684"/>
      <c r="I861" s="932"/>
      <c r="J861" s="932"/>
      <c r="K861" s="932"/>
      <c r="L861" s="684"/>
      <c r="M861" s="683"/>
      <c r="N861" s="683"/>
    </row>
    <row r="862" spans="1:14" ht="15">
      <c r="A862" s="682"/>
      <c r="B862" s="683"/>
      <c r="C862" s="931"/>
      <c r="D862" s="931"/>
      <c r="E862" s="931"/>
      <c r="F862" s="931"/>
      <c r="G862" s="931"/>
      <c r="H862" s="684"/>
      <c r="I862" s="932"/>
      <c r="J862" s="932"/>
      <c r="K862" s="932"/>
      <c r="L862" s="684"/>
      <c r="M862" s="683"/>
      <c r="N862" s="683"/>
    </row>
    <row r="863" spans="1:14" ht="15">
      <c r="A863" s="682"/>
      <c r="B863" s="683"/>
      <c r="C863" s="931"/>
      <c r="D863" s="931"/>
      <c r="E863" s="931"/>
      <c r="F863" s="931"/>
      <c r="G863" s="931"/>
      <c r="H863" s="684"/>
      <c r="I863" s="932"/>
      <c r="J863" s="932"/>
      <c r="K863" s="932"/>
      <c r="L863" s="684"/>
      <c r="M863" s="683"/>
      <c r="N863" s="683"/>
    </row>
    <row r="864" spans="1:14" ht="15">
      <c r="A864" s="682"/>
      <c r="B864" s="683"/>
      <c r="C864" s="931"/>
      <c r="D864" s="931"/>
      <c r="E864" s="931"/>
      <c r="F864" s="931"/>
      <c r="G864" s="931"/>
      <c r="H864" s="684"/>
      <c r="I864" s="932"/>
      <c r="J864" s="932"/>
      <c r="K864" s="932"/>
      <c r="L864" s="684"/>
      <c r="M864" s="683"/>
      <c r="N864" s="683"/>
    </row>
    <row r="865" spans="1:14" ht="15">
      <c r="A865" s="682"/>
      <c r="B865" s="683"/>
      <c r="C865" s="931"/>
      <c r="D865" s="931"/>
      <c r="E865" s="931"/>
      <c r="F865" s="931"/>
      <c r="G865" s="931"/>
      <c r="H865" s="684"/>
      <c r="I865" s="932"/>
      <c r="J865" s="932"/>
      <c r="K865" s="932"/>
      <c r="L865" s="684"/>
      <c r="M865" s="683"/>
      <c r="N865" s="683"/>
    </row>
    <row r="866" spans="1:14" ht="15">
      <c r="A866" s="682"/>
      <c r="B866" s="683"/>
      <c r="C866" s="931"/>
      <c r="D866" s="931"/>
      <c r="E866" s="931"/>
      <c r="F866" s="931"/>
      <c r="G866" s="931"/>
      <c r="H866" s="684"/>
      <c r="I866" s="932"/>
      <c r="J866" s="932"/>
      <c r="K866" s="932"/>
      <c r="L866" s="684"/>
      <c r="M866" s="683"/>
      <c r="N866" s="683"/>
    </row>
    <row r="867" spans="1:14" ht="15">
      <c r="A867" s="682"/>
      <c r="B867" s="683"/>
      <c r="C867" s="931"/>
      <c r="D867" s="931"/>
      <c r="E867" s="931"/>
      <c r="F867" s="931"/>
      <c r="G867" s="931"/>
      <c r="H867" s="684"/>
      <c r="I867" s="932"/>
      <c r="J867" s="932"/>
      <c r="K867" s="932"/>
      <c r="L867" s="684"/>
      <c r="M867" s="683"/>
      <c r="N867" s="683"/>
    </row>
    <row r="868" spans="1:14" ht="15">
      <c r="A868" s="682"/>
      <c r="B868" s="683"/>
      <c r="C868" s="931"/>
      <c r="D868" s="931"/>
      <c r="E868" s="931"/>
      <c r="F868" s="931"/>
      <c r="G868" s="931"/>
      <c r="H868" s="684"/>
      <c r="I868" s="932"/>
      <c r="J868" s="932"/>
      <c r="K868" s="932"/>
      <c r="L868" s="684"/>
      <c r="M868" s="683"/>
      <c r="N868" s="683"/>
    </row>
    <row r="869" spans="1:14" ht="15">
      <c r="A869" s="682"/>
      <c r="B869" s="683"/>
      <c r="C869" s="931"/>
      <c r="D869" s="931"/>
      <c r="E869" s="931"/>
      <c r="F869" s="931"/>
      <c r="G869" s="931"/>
      <c r="H869" s="684"/>
      <c r="I869" s="932"/>
      <c r="J869" s="932"/>
      <c r="K869" s="932"/>
      <c r="L869" s="684"/>
      <c r="M869" s="683"/>
      <c r="N869" s="683"/>
    </row>
    <row r="870" spans="1:14" ht="15">
      <c r="A870" s="682"/>
      <c r="B870" s="683"/>
      <c r="C870" s="931"/>
      <c r="D870" s="931"/>
      <c r="E870" s="931"/>
      <c r="F870" s="931"/>
      <c r="G870" s="931"/>
      <c r="H870" s="684"/>
      <c r="I870" s="932"/>
      <c r="J870" s="932"/>
      <c r="K870" s="932"/>
      <c r="L870" s="684"/>
      <c r="M870" s="683"/>
      <c r="N870" s="683"/>
    </row>
    <row r="871" spans="1:14" ht="15">
      <c r="A871" s="682"/>
      <c r="B871" s="683"/>
      <c r="C871" s="931"/>
      <c r="D871" s="931"/>
      <c r="E871" s="931"/>
      <c r="F871" s="931"/>
      <c r="G871" s="931"/>
      <c r="H871" s="684"/>
      <c r="I871" s="932"/>
      <c r="J871" s="932"/>
      <c r="K871" s="932"/>
      <c r="L871" s="684"/>
      <c r="M871" s="683"/>
      <c r="N871" s="683"/>
    </row>
    <row r="872" spans="1:14" ht="15">
      <c r="A872" s="682"/>
      <c r="B872" s="683"/>
      <c r="C872" s="931"/>
      <c r="D872" s="931"/>
      <c r="E872" s="931"/>
      <c r="F872" s="931"/>
      <c r="G872" s="931"/>
      <c r="H872" s="684"/>
      <c r="I872" s="932"/>
      <c r="J872" s="932"/>
      <c r="K872" s="932"/>
      <c r="L872" s="684"/>
      <c r="M872" s="683"/>
      <c r="N872" s="683"/>
    </row>
    <row r="873" spans="1:14" ht="15">
      <c r="A873" s="682"/>
      <c r="B873" s="683"/>
      <c r="C873" s="931"/>
      <c r="D873" s="931"/>
      <c r="E873" s="931"/>
      <c r="F873" s="931"/>
      <c r="G873" s="931"/>
      <c r="H873" s="684"/>
      <c r="I873" s="932"/>
      <c r="J873" s="932"/>
      <c r="K873" s="932"/>
      <c r="L873" s="684"/>
      <c r="M873" s="683"/>
      <c r="N873" s="683"/>
    </row>
    <row r="874" spans="1:14" ht="15">
      <c r="A874" s="682"/>
      <c r="B874" s="683"/>
      <c r="C874" s="931"/>
      <c r="D874" s="931"/>
      <c r="E874" s="931"/>
      <c r="F874" s="931"/>
      <c r="G874" s="931"/>
      <c r="H874" s="684"/>
      <c r="I874" s="932"/>
      <c r="J874" s="932"/>
      <c r="K874" s="932"/>
      <c r="L874" s="684"/>
      <c r="M874" s="683"/>
      <c r="N874" s="683"/>
    </row>
    <row r="875" spans="1:14" ht="15">
      <c r="A875" s="682"/>
      <c r="B875" s="683"/>
      <c r="C875" s="931"/>
      <c r="D875" s="931"/>
      <c r="E875" s="931"/>
      <c r="F875" s="931"/>
      <c r="G875" s="931"/>
      <c r="H875" s="684"/>
      <c r="I875" s="932"/>
      <c r="J875" s="932"/>
      <c r="K875" s="932"/>
      <c r="L875" s="684"/>
      <c r="M875" s="683"/>
      <c r="N875" s="683"/>
    </row>
    <row r="876" spans="1:14" ht="15">
      <c r="A876" s="682"/>
      <c r="B876" s="683"/>
      <c r="C876" s="931"/>
      <c r="D876" s="931"/>
      <c r="E876" s="931"/>
      <c r="F876" s="931"/>
      <c r="G876" s="931"/>
      <c r="H876" s="684"/>
      <c r="I876" s="932"/>
      <c r="J876" s="932"/>
      <c r="K876" s="932"/>
      <c r="L876" s="684"/>
      <c r="M876" s="683"/>
      <c r="N876" s="683"/>
    </row>
    <row r="877" spans="1:14" ht="15">
      <c r="A877" s="682"/>
      <c r="B877" s="683"/>
      <c r="C877" s="931"/>
      <c r="D877" s="931"/>
      <c r="E877" s="931"/>
      <c r="F877" s="931"/>
      <c r="G877" s="931"/>
      <c r="H877" s="684"/>
      <c r="I877" s="932"/>
      <c r="J877" s="932"/>
      <c r="K877" s="932"/>
      <c r="L877" s="684"/>
      <c r="M877" s="683"/>
      <c r="N877" s="683"/>
    </row>
    <row r="878" spans="1:14" ht="15">
      <c r="A878" s="682"/>
      <c r="B878" s="683"/>
      <c r="C878" s="931"/>
      <c r="D878" s="931"/>
      <c r="E878" s="931"/>
      <c r="F878" s="931"/>
      <c r="G878" s="931"/>
      <c r="H878" s="684"/>
      <c r="I878" s="932"/>
      <c r="J878" s="932"/>
      <c r="K878" s="932"/>
      <c r="L878" s="684"/>
      <c r="M878" s="683"/>
      <c r="N878" s="683"/>
    </row>
    <row r="879" spans="1:14" ht="15">
      <c r="A879" s="682"/>
      <c r="B879" s="683"/>
      <c r="C879" s="931"/>
      <c r="D879" s="931"/>
      <c r="E879" s="931"/>
      <c r="F879" s="931"/>
      <c r="G879" s="931"/>
      <c r="H879" s="684"/>
      <c r="I879" s="932"/>
      <c r="J879" s="932"/>
      <c r="K879" s="932"/>
      <c r="L879" s="684"/>
      <c r="M879" s="683"/>
      <c r="N879" s="683"/>
    </row>
    <row r="880" spans="1:14" ht="15">
      <c r="A880" s="682"/>
      <c r="B880" s="683"/>
      <c r="C880" s="931"/>
      <c r="D880" s="931"/>
      <c r="E880" s="931"/>
      <c r="F880" s="931"/>
      <c r="G880" s="931"/>
      <c r="H880" s="684"/>
      <c r="I880" s="932"/>
      <c r="J880" s="932"/>
      <c r="K880" s="932"/>
      <c r="L880" s="684"/>
      <c r="M880" s="683"/>
      <c r="N880" s="683"/>
    </row>
    <row r="881" spans="1:14" ht="15">
      <c r="A881" s="682"/>
      <c r="B881" s="683"/>
      <c r="C881" s="931"/>
      <c r="D881" s="931"/>
      <c r="E881" s="931"/>
      <c r="F881" s="931"/>
      <c r="G881" s="931"/>
      <c r="H881" s="684"/>
      <c r="I881" s="932"/>
      <c r="J881" s="932"/>
      <c r="K881" s="932"/>
      <c r="L881" s="684"/>
      <c r="M881" s="683"/>
      <c r="N881" s="683"/>
    </row>
    <row r="882" spans="1:14" ht="15">
      <c r="A882" s="682"/>
      <c r="B882" s="683"/>
      <c r="C882" s="931"/>
      <c r="D882" s="931"/>
      <c r="E882" s="931"/>
      <c r="F882" s="931"/>
      <c r="G882" s="931"/>
      <c r="H882" s="684"/>
      <c r="I882" s="932"/>
      <c r="J882" s="932"/>
      <c r="K882" s="932"/>
      <c r="L882" s="684"/>
      <c r="M882" s="683"/>
      <c r="N882" s="683"/>
    </row>
    <row r="883" spans="1:14" ht="15">
      <c r="A883" s="682"/>
      <c r="B883" s="683"/>
      <c r="C883" s="931"/>
      <c r="D883" s="931"/>
      <c r="E883" s="931"/>
      <c r="F883" s="931"/>
      <c r="G883" s="931"/>
      <c r="H883" s="684"/>
      <c r="I883" s="932"/>
      <c r="J883" s="932"/>
      <c r="K883" s="932"/>
      <c r="L883" s="684"/>
      <c r="M883" s="683"/>
      <c r="N883" s="683"/>
    </row>
    <row r="884" spans="1:14" ht="15">
      <c r="A884" s="682"/>
      <c r="B884" s="683"/>
      <c r="C884" s="931"/>
      <c r="D884" s="931"/>
      <c r="E884" s="931"/>
      <c r="F884" s="931"/>
      <c r="G884" s="931"/>
      <c r="H884" s="684"/>
      <c r="I884" s="932"/>
      <c r="J884" s="932"/>
      <c r="K884" s="932"/>
      <c r="L884" s="684"/>
      <c r="M884" s="683"/>
      <c r="N884" s="683"/>
    </row>
    <row r="885" spans="1:14" ht="15">
      <c r="A885" s="682"/>
      <c r="B885" s="683"/>
      <c r="C885" s="931"/>
      <c r="D885" s="931"/>
      <c r="E885" s="931"/>
      <c r="F885" s="931"/>
      <c r="G885" s="931"/>
      <c r="H885" s="684"/>
      <c r="I885" s="932"/>
      <c r="J885" s="932"/>
      <c r="K885" s="932"/>
      <c r="L885" s="684"/>
      <c r="M885" s="683"/>
      <c r="N885" s="683"/>
    </row>
    <row r="886" spans="1:14" ht="15">
      <c r="A886" s="682"/>
      <c r="B886" s="683"/>
      <c r="C886" s="931"/>
      <c r="D886" s="931"/>
      <c r="E886" s="931"/>
      <c r="F886" s="931"/>
      <c r="G886" s="931"/>
      <c r="H886" s="684"/>
      <c r="I886" s="932"/>
      <c r="J886" s="932"/>
      <c r="K886" s="932"/>
      <c r="L886" s="684"/>
      <c r="M886" s="683"/>
      <c r="N886" s="683"/>
    </row>
    <row r="887" spans="1:14" ht="15">
      <c r="A887" s="682"/>
      <c r="B887" s="683"/>
      <c r="C887" s="931"/>
      <c r="D887" s="931"/>
      <c r="E887" s="931"/>
      <c r="F887" s="931"/>
      <c r="G887" s="931"/>
      <c r="H887" s="684"/>
      <c r="I887" s="932"/>
      <c r="J887" s="932"/>
      <c r="K887" s="932"/>
      <c r="L887" s="684"/>
      <c r="M887" s="683"/>
      <c r="N887" s="683"/>
    </row>
    <row r="888" spans="1:14" ht="15">
      <c r="A888" s="682"/>
      <c r="B888" s="683"/>
      <c r="C888" s="931"/>
      <c r="D888" s="931"/>
      <c r="E888" s="931"/>
      <c r="F888" s="931"/>
      <c r="G888" s="931"/>
      <c r="H888" s="684"/>
      <c r="I888" s="932"/>
      <c r="J888" s="932"/>
      <c r="K888" s="932"/>
      <c r="L888" s="684"/>
      <c r="M888" s="683"/>
      <c r="N888" s="683"/>
    </row>
    <row r="889" spans="1:14" ht="15">
      <c r="A889" s="682"/>
      <c r="B889" s="683"/>
      <c r="C889" s="931"/>
      <c r="D889" s="931"/>
      <c r="E889" s="931"/>
      <c r="F889" s="931"/>
      <c r="G889" s="931"/>
      <c r="H889" s="684"/>
      <c r="I889" s="932"/>
      <c r="J889" s="932"/>
      <c r="K889" s="932"/>
      <c r="L889" s="684"/>
      <c r="M889" s="683"/>
      <c r="N889" s="683"/>
    </row>
    <row r="890" spans="1:14" ht="15">
      <c r="A890" s="682"/>
      <c r="B890" s="683"/>
      <c r="C890" s="931"/>
      <c r="D890" s="931"/>
      <c r="E890" s="931"/>
      <c r="F890" s="931"/>
      <c r="G890" s="931"/>
      <c r="H890" s="684"/>
      <c r="I890" s="932"/>
      <c r="J890" s="932"/>
      <c r="K890" s="932"/>
      <c r="L890" s="684"/>
      <c r="M890" s="683"/>
      <c r="N890" s="683"/>
    </row>
    <row r="891" spans="1:14" ht="15">
      <c r="A891" s="682"/>
      <c r="B891" s="683"/>
      <c r="C891" s="931"/>
      <c r="D891" s="931"/>
      <c r="E891" s="931"/>
      <c r="F891" s="931"/>
      <c r="G891" s="931"/>
      <c r="H891" s="684"/>
      <c r="I891" s="932"/>
      <c r="J891" s="932"/>
      <c r="K891" s="932"/>
      <c r="L891" s="684"/>
      <c r="M891" s="683"/>
      <c r="N891" s="683"/>
    </row>
    <row r="892" spans="1:14" ht="15">
      <c r="A892" s="682"/>
      <c r="B892" s="683"/>
      <c r="C892" s="931"/>
      <c r="D892" s="931"/>
      <c r="E892" s="931"/>
      <c r="F892" s="931"/>
      <c r="G892" s="931"/>
      <c r="H892" s="684"/>
      <c r="I892" s="932"/>
      <c r="J892" s="932"/>
      <c r="K892" s="932"/>
      <c r="L892" s="684"/>
      <c r="M892" s="683"/>
      <c r="N892" s="683"/>
    </row>
    <row r="893" spans="1:14" ht="15">
      <c r="A893" s="682"/>
      <c r="B893" s="683"/>
      <c r="C893" s="931"/>
      <c r="D893" s="931"/>
      <c r="E893" s="931"/>
      <c r="F893" s="931"/>
      <c r="G893" s="931"/>
      <c r="H893" s="684"/>
      <c r="I893" s="932"/>
      <c r="J893" s="932"/>
      <c r="K893" s="932"/>
      <c r="L893" s="684"/>
      <c r="M893" s="683"/>
      <c r="N893" s="683"/>
    </row>
    <row r="894" spans="1:14" ht="15">
      <c r="A894" s="682"/>
      <c r="B894" s="683"/>
      <c r="C894" s="931"/>
      <c r="D894" s="931"/>
      <c r="E894" s="931"/>
      <c r="F894" s="931"/>
      <c r="G894" s="931"/>
      <c r="H894" s="684"/>
      <c r="I894" s="932"/>
      <c r="J894" s="932"/>
      <c r="K894" s="932"/>
      <c r="L894" s="684"/>
      <c r="M894" s="683"/>
      <c r="N894" s="683"/>
    </row>
    <row r="895" spans="1:14" ht="15">
      <c r="A895" s="682"/>
      <c r="B895" s="683"/>
      <c r="C895" s="931"/>
      <c r="D895" s="931"/>
      <c r="E895" s="931"/>
      <c r="F895" s="931"/>
      <c r="G895" s="931"/>
      <c r="H895" s="684"/>
      <c r="I895" s="932"/>
      <c r="J895" s="932"/>
      <c r="K895" s="932"/>
      <c r="L895" s="684"/>
      <c r="M895" s="683"/>
      <c r="N895" s="683"/>
    </row>
    <row r="896" spans="1:14" ht="15">
      <c r="A896" s="682"/>
      <c r="B896" s="683"/>
      <c r="C896" s="931"/>
      <c r="D896" s="931"/>
      <c r="E896" s="931"/>
      <c r="F896" s="931"/>
      <c r="G896" s="931"/>
      <c r="H896" s="684"/>
      <c r="I896" s="932"/>
      <c r="J896" s="932"/>
      <c r="K896" s="932"/>
      <c r="L896" s="684"/>
      <c r="M896" s="683"/>
      <c r="N896" s="683"/>
    </row>
    <row r="897" spans="1:14" ht="15">
      <c r="A897" s="682"/>
      <c r="B897" s="683"/>
      <c r="C897" s="931"/>
      <c r="D897" s="931"/>
      <c r="E897" s="931"/>
      <c r="F897" s="931"/>
      <c r="G897" s="931"/>
      <c r="H897" s="684"/>
      <c r="I897" s="932"/>
      <c r="J897" s="932"/>
      <c r="K897" s="932"/>
      <c r="L897" s="684"/>
      <c r="M897" s="683"/>
      <c r="N897" s="683"/>
    </row>
    <row r="898" spans="1:14" ht="15">
      <c r="A898" s="682"/>
      <c r="B898" s="683"/>
      <c r="C898" s="931"/>
      <c r="D898" s="931"/>
      <c r="E898" s="931"/>
      <c r="F898" s="931"/>
      <c r="G898" s="931"/>
      <c r="H898" s="684"/>
      <c r="I898" s="932"/>
      <c r="J898" s="932"/>
      <c r="K898" s="932"/>
      <c r="L898" s="684"/>
      <c r="M898" s="683"/>
      <c r="N898" s="683"/>
    </row>
    <row r="899" spans="1:14" ht="15">
      <c r="A899" s="682"/>
      <c r="B899" s="683"/>
      <c r="C899" s="931"/>
      <c r="D899" s="931"/>
      <c r="E899" s="931"/>
      <c r="F899" s="931"/>
      <c r="G899" s="931"/>
      <c r="H899" s="684"/>
      <c r="I899" s="932"/>
      <c r="J899" s="932"/>
      <c r="K899" s="932"/>
      <c r="L899" s="684"/>
      <c r="M899" s="683"/>
      <c r="N899" s="683"/>
    </row>
    <row r="900" spans="1:14" ht="15">
      <c r="A900" s="682"/>
      <c r="B900" s="683"/>
      <c r="C900" s="931"/>
      <c r="D900" s="931"/>
      <c r="E900" s="931"/>
      <c r="F900" s="931"/>
      <c r="G900" s="931"/>
      <c r="H900" s="684"/>
      <c r="I900" s="932"/>
      <c r="J900" s="932"/>
      <c r="K900" s="932"/>
      <c r="L900" s="684"/>
      <c r="M900" s="683"/>
      <c r="N900" s="683"/>
    </row>
    <row r="901" spans="1:14" ht="15">
      <c r="A901" s="682"/>
      <c r="B901" s="683"/>
      <c r="C901" s="931"/>
      <c r="D901" s="931"/>
      <c r="E901" s="931"/>
      <c r="F901" s="931"/>
      <c r="G901" s="931"/>
      <c r="H901" s="684"/>
      <c r="I901" s="932"/>
      <c r="J901" s="932"/>
      <c r="K901" s="932"/>
      <c r="L901" s="684"/>
      <c r="M901" s="683"/>
      <c r="N901" s="683"/>
    </row>
    <row r="902" spans="1:14" ht="15">
      <c r="A902" s="682"/>
      <c r="B902" s="683"/>
      <c r="C902" s="931"/>
      <c r="D902" s="931"/>
      <c r="E902" s="931"/>
      <c r="F902" s="931"/>
      <c r="G902" s="931"/>
      <c r="H902" s="684"/>
      <c r="I902" s="932"/>
      <c r="J902" s="932"/>
      <c r="K902" s="932"/>
      <c r="L902" s="684"/>
      <c r="M902" s="683"/>
      <c r="N902" s="683"/>
    </row>
    <row r="903" spans="1:14" ht="15">
      <c r="A903" s="682"/>
      <c r="B903" s="683"/>
      <c r="C903" s="931"/>
      <c r="D903" s="931"/>
      <c r="E903" s="931"/>
      <c r="F903" s="931"/>
      <c r="G903" s="931"/>
      <c r="H903" s="684"/>
      <c r="I903" s="932"/>
      <c r="J903" s="932"/>
      <c r="K903" s="932"/>
      <c r="L903" s="684"/>
      <c r="M903" s="683"/>
      <c r="N903" s="683"/>
    </row>
    <row r="904" spans="1:14" ht="15">
      <c r="A904" s="682"/>
      <c r="B904" s="683"/>
      <c r="C904" s="931"/>
      <c r="D904" s="931"/>
      <c r="E904" s="931"/>
      <c r="F904" s="931"/>
      <c r="G904" s="931"/>
      <c r="H904" s="684"/>
      <c r="I904" s="932"/>
      <c r="J904" s="932"/>
      <c r="K904" s="932"/>
      <c r="L904" s="684"/>
      <c r="M904" s="683"/>
      <c r="N904" s="683"/>
    </row>
    <row r="905" spans="1:14" ht="15">
      <c r="A905" s="682"/>
      <c r="B905" s="683"/>
      <c r="C905" s="931"/>
      <c r="D905" s="931"/>
      <c r="E905" s="931"/>
      <c r="F905" s="931"/>
      <c r="G905" s="931"/>
      <c r="H905" s="684"/>
      <c r="I905" s="932"/>
      <c r="J905" s="932"/>
      <c r="K905" s="932"/>
      <c r="L905" s="684"/>
      <c r="M905" s="683"/>
      <c r="N905" s="683"/>
    </row>
    <row r="906" spans="1:14" ht="15">
      <c r="A906" s="682"/>
      <c r="B906" s="683"/>
      <c r="C906" s="931"/>
      <c r="D906" s="931"/>
      <c r="E906" s="931"/>
      <c r="F906" s="931"/>
      <c r="G906" s="931"/>
      <c r="H906" s="684"/>
      <c r="I906" s="932"/>
      <c r="J906" s="932"/>
      <c r="K906" s="932"/>
      <c r="L906" s="684"/>
      <c r="M906" s="683"/>
      <c r="N906" s="683"/>
    </row>
    <row r="907" spans="1:14" ht="15">
      <c r="A907" s="682"/>
      <c r="B907" s="683"/>
      <c r="C907" s="931"/>
      <c r="D907" s="931"/>
      <c r="E907" s="931"/>
      <c r="F907" s="931"/>
      <c r="G907" s="931"/>
      <c r="H907" s="684"/>
      <c r="I907" s="932"/>
      <c r="J907" s="932"/>
      <c r="K907" s="932"/>
      <c r="L907" s="684"/>
      <c r="M907" s="683"/>
      <c r="N907" s="683"/>
    </row>
    <row r="908" spans="1:14" ht="15">
      <c r="A908" s="682"/>
      <c r="B908" s="683"/>
      <c r="C908" s="931"/>
      <c r="D908" s="931"/>
      <c r="E908" s="931"/>
      <c r="F908" s="931"/>
      <c r="G908" s="931"/>
      <c r="H908" s="684"/>
      <c r="I908" s="932"/>
      <c r="J908" s="932"/>
      <c r="K908" s="932"/>
      <c r="L908" s="684"/>
      <c r="M908" s="683"/>
      <c r="N908" s="683"/>
    </row>
    <row r="909" spans="1:14" ht="15">
      <c r="A909" s="682"/>
      <c r="B909" s="683"/>
      <c r="C909" s="931"/>
      <c r="D909" s="931"/>
      <c r="E909" s="931"/>
      <c r="F909" s="931"/>
      <c r="G909" s="931"/>
      <c r="H909" s="684"/>
      <c r="I909" s="932"/>
      <c r="J909" s="932"/>
      <c r="K909" s="932"/>
      <c r="L909" s="684"/>
      <c r="M909" s="683"/>
      <c r="N909" s="683"/>
    </row>
    <row r="910" spans="1:14" ht="15">
      <c r="A910" s="682"/>
      <c r="B910" s="683"/>
      <c r="C910" s="931"/>
      <c r="D910" s="931"/>
      <c r="E910" s="931"/>
      <c r="F910" s="931"/>
      <c r="G910" s="931"/>
      <c r="H910" s="684"/>
      <c r="I910" s="932"/>
      <c r="J910" s="932"/>
      <c r="K910" s="932"/>
      <c r="L910" s="684"/>
      <c r="M910" s="683"/>
      <c r="N910" s="683"/>
    </row>
    <row r="911" spans="1:14" ht="15">
      <c r="A911" s="682"/>
      <c r="B911" s="683"/>
      <c r="C911" s="931"/>
      <c r="D911" s="931"/>
      <c r="E911" s="931"/>
      <c r="F911" s="931"/>
      <c r="G911" s="931"/>
      <c r="H911" s="684"/>
      <c r="I911" s="932"/>
      <c r="J911" s="932"/>
      <c r="K911" s="932"/>
      <c r="L911" s="684"/>
      <c r="M911" s="683"/>
      <c r="N911" s="683"/>
    </row>
    <row r="912" spans="1:14" ht="15">
      <c r="A912" s="682"/>
      <c r="B912" s="683"/>
      <c r="C912" s="931"/>
      <c r="D912" s="931"/>
      <c r="E912" s="931"/>
      <c r="F912" s="931"/>
      <c r="G912" s="931"/>
      <c r="H912" s="684"/>
      <c r="I912" s="932"/>
      <c r="J912" s="932"/>
      <c r="K912" s="932"/>
      <c r="L912" s="684"/>
      <c r="M912" s="683"/>
      <c r="N912" s="683"/>
    </row>
    <row r="913" spans="1:14" ht="15">
      <c r="A913" s="682"/>
      <c r="B913" s="683"/>
      <c r="C913" s="931"/>
      <c r="D913" s="931"/>
      <c r="E913" s="931"/>
      <c r="F913" s="931"/>
      <c r="G913" s="931"/>
      <c r="H913" s="684"/>
      <c r="I913" s="932"/>
      <c r="J913" s="932"/>
      <c r="K913" s="932"/>
      <c r="L913" s="684"/>
      <c r="M913" s="683"/>
      <c r="N913" s="683"/>
    </row>
    <row r="914" spans="1:14" ht="15">
      <c r="A914" s="682"/>
      <c r="B914" s="683"/>
      <c r="C914" s="931"/>
      <c r="D914" s="931"/>
      <c r="E914" s="931"/>
      <c r="F914" s="931"/>
      <c r="G914" s="931"/>
      <c r="H914" s="684"/>
      <c r="I914" s="932"/>
      <c r="J914" s="932"/>
      <c r="K914" s="932"/>
      <c r="L914" s="684"/>
      <c r="M914" s="683"/>
      <c r="N914" s="683"/>
    </row>
    <row r="915" spans="1:14" ht="15">
      <c r="A915" s="682"/>
      <c r="B915" s="683"/>
      <c r="C915" s="931"/>
      <c r="D915" s="931"/>
      <c r="E915" s="931"/>
      <c r="F915" s="931"/>
      <c r="G915" s="931"/>
      <c r="H915" s="684"/>
      <c r="I915" s="932"/>
      <c r="J915" s="932"/>
      <c r="K915" s="932"/>
      <c r="L915" s="684"/>
      <c r="M915" s="683"/>
      <c r="N915" s="683"/>
    </row>
    <row r="916" spans="1:14" ht="15">
      <c r="A916" s="682"/>
      <c r="B916" s="683"/>
      <c r="C916" s="931"/>
      <c r="D916" s="931"/>
      <c r="E916" s="931"/>
      <c r="F916" s="931"/>
      <c r="G916" s="931"/>
      <c r="H916" s="684"/>
      <c r="I916" s="932"/>
      <c r="J916" s="932"/>
      <c r="K916" s="932"/>
      <c r="L916" s="684"/>
      <c r="M916" s="683"/>
      <c r="N916" s="683"/>
    </row>
    <row r="917" spans="1:14" ht="15">
      <c r="A917" s="682"/>
      <c r="B917" s="683"/>
      <c r="C917" s="931"/>
      <c r="D917" s="931"/>
      <c r="E917" s="931"/>
      <c r="F917" s="931"/>
      <c r="G917" s="931"/>
      <c r="H917" s="684"/>
      <c r="I917" s="932"/>
      <c r="J917" s="932"/>
      <c r="K917" s="932"/>
      <c r="L917" s="684"/>
      <c r="M917" s="683"/>
      <c r="N917" s="683"/>
    </row>
    <row r="918" spans="1:14" ht="15">
      <c r="A918" s="682"/>
      <c r="B918" s="683"/>
      <c r="C918" s="931"/>
      <c r="D918" s="931"/>
      <c r="E918" s="931"/>
      <c r="F918" s="931"/>
      <c r="G918" s="931"/>
      <c r="H918" s="684"/>
      <c r="I918" s="932"/>
      <c r="J918" s="932"/>
      <c r="K918" s="932"/>
      <c r="L918" s="684"/>
      <c r="M918" s="683"/>
      <c r="N918" s="683"/>
    </row>
    <row r="919" spans="1:14" ht="15">
      <c r="A919" s="682"/>
      <c r="B919" s="683"/>
      <c r="C919" s="931"/>
      <c r="D919" s="931"/>
      <c r="E919" s="931"/>
      <c r="F919" s="931"/>
      <c r="G919" s="931"/>
      <c r="H919" s="684"/>
      <c r="I919" s="932"/>
      <c r="J919" s="932"/>
      <c r="K919" s="932"/>
      <c r="L919" s="684"/>
      <c r="M919" s="683"/>
      <c r="N919" s="683"/>
    </row>
    <row r="920" spans="1:14" ht="15">
      <c r="A920" s="682"/>
      <c r="B920" s="683"/>
      <c r="C920" s="931"/>
      <c r="D920" s="931"/>
      <c r="E920" s="931"/>
      <c r="F920" s="931"/>
      <c r="G920" s="931"/>
      <c r="H920" s="684"/>
      <c r="I920" s="932"/>
      <c r="J920" s="932"/>
      <c r="K920" s="932"/>
      <c r="L920" s="684"/>
      <c r="M920" s="683"/>
      <c r="N920" s="683"/>
    </row>
    <row r="921" spans="1:14" ht="15">
      <c r="A921" s="682"/>
      <c r="B921" s="683"/>
      <c r="C921" s="931"/>
      <c r="D921" s="931"/>
      <c r="E921" s="931"/>
      <c r="F921" s="931"/>
      <c r="G921" s="931"/>
      <c r="H921" s="684"/>
      <c r="I921" s="932"/>
      <c r="J921" s="932"/>
      <c r="K921" s="932"/>
      <c r="L921" s="684"/>
      <c r="M921" s="683"/>
      <c r="N921" s="683"/>
    </row>
    <row r="922" spans="1:14" ht="15">
      <c r="A922" s="682"/>
      <c r="B922" s="683"/>
      <c r="C922" s="931"/>
      <c r="D922" s="931"/>
      <c r="E922" s="931"/>
      <c r="F922" s="931"/>
      <c r="G922" s="931"/>
      <c r="H922" s="684"/>
      <c r="I922" s="932"/>
      <c r="J922" s="932"/>
      <c r="K922" s="932"/>
      <c r="L922" s="684"/>
      <c r="M922" s="683"/>
      <c r="N922" s="683"/>
    </row>
    <row r="923" spans="1:14" ht="15">
      <c r="A923" s="682"/>
      <c r="B923" s="683"/>
      <c r="C923" s="931"/>
      <c r="D923" s="931"/>
      <c r="E923" s="931"/>
      <c r="F923" s="931"/>
      <c r="G923" s="931"/>
      <c r="H923" s="684"/>
      <c r="I923" s="932"/>
      <c r="J923" s="932"/>
      <c r="K923" s="932"/>
      <c r="L923" s="684"/>
      <c r="M923" s="683"/>
      <c r="N923" s="683"/>
    </row>
    <row r="924" spans="1:14" ht="15">
      <c r="A924" s="682"/>
      <c r="B924" s="683"/>
      <c r="C924" s="931"/>
      <c r="D924" s="931"/>
      <c r="E924" s="931"/>
      <c r="F924" s="931"/>
      <c r="G924" s="931"/>
      <c r="H924" s="684"/>
      <c r="I924" s="932"/>
      <c r="J924" s="932"/>
      <c r="K924" s="932"/>
      <c r="L924" s="684"/>
      <c r="M924" s="683"/>
      <c r="N924" s="683"/>
    </row>
    <row r="925" spans="1:14" ht="15">
      <c r="A925" s="682"/>
      <c r="B925" s="683"/>
      <c r="C925" s="931"/>
      <c r="D925" s="931"/>
      <c r="E925" s="931"/>
      <c r="F925" s="931"/>
      <c r="G925" s="931"/>
      <c r="H925" s="684"/>
      <c r="I925" s="932"/>
      <c r="J925" s="932"/>
      <c r="K925" s="932"/>
      <c r="L925" s="684"/>
      <c r="M925" s="683"/>
      <c r="N925" s="683"/>
    </row>
    <row r="926" spans="1:14" ht="15">
      <c r="A926" s="682"/>
      <c r="B926" s="683"/>
      <c r="C926" s="931"/>
      <c r="D926" s="931"/>
      <c r="E926" s="931"/>
      <c r="F926" s="931"/>
      <c r="G926" s="931"/>
      <c r="H926" s="684"/>
      <c r="I926" s="932"/>
      <c r="J926" s="932"/>
      <c r="K926" s="932"/>
      <c r="L926" s="684"/>
      <c r="M926" s="683"/>
      <c r="N926" s="683"/>
    </row>
    <row r="927" spans="1:14" ht="15">
      <c r="A927" s="682"/>
      <c r="B927" s="683"/>
      <c r="C927" s="931"/>
      <c r="D927" s="931"/>
      <c r="E927" s="931"/>
      <c r="F927" s="931"/>
      <c r="G927" s="931"/>
      <c r="H927" s="684"/>
      <c r="I927" s="932"/>
      <c r="J927" s="932"/>
      <c r="K927" s="932"/>
      <c r="L927" s="684"/>
      <c r="M927" s="683"/>
      <c r="N927" s="683"/>
    </row>
    <row r="928" spans="1:14" ht="15">
      <c r="A928" s="682"/>
      <c r="B928" s="683"/>
      <c r="C928" s="931"/>
      <c r="D928" s="931"/>
      <c r="E928" s="931"/>
      <c r="F928" s="931"/>
      <c r="G928" s="931"/>
      <c r="H928" s="684"/>
      <c r="I928" s="932"/>
      <c r="J928" s="932"/>
      <c r="K928" s="932"/>
      <c r="L928" s="684"/>
      <c r="M928" s="683"/>
      <c r="N928" s="683"/>
    </row>
    <row r="929" spans="1:14" ht="15">
      <c r="A929" s="682"/>
      <c r="B929" s="683"/>
      <c r="C929" s="931"/>
      <c r="D929" s="931"/>
      <c r="E929" s="931"/>
      <c r="F929" s="931"/>
      <c r="G929" s="931"/>
      <c r="H929" s="684"/>
      <c r="I929" s="932"/>
      <c r="J929" s="932"/>
      <c r="K929" s="932"/>
      <c r="L929" s="684"/>
      <c r="M929" s="683"/>
      <c r="N929" s="683"/>
    </row>
    <row r="930" spans="1:14" ht="15">
      <c r="A930" s="682"/>
      <c r="B930" s="683"/>
      <c r="C930" s="931"/>
      <c r="D930" s="931"/>
      <c r="E930" s="931"/>
      <c r="F930" s="931"/>
      <c r="G930" s="931"/>
      <c r="H930" s="684"/>
      <c r="I930" s="932"/>
      <c r="J930" s="932"/>
      <c r="K930" s="932"/>
      <c r="L930" s="684"/>
      <c r="M930" s="683"/>
      <c r="N930" s="683"/>
    </row>
    <row r="931" spans="1:14" ht="15">
      <c r="A931" s="682"/>
      <c r="B931" s="683"/>
      <c r="C931" s="931"/>
      <c r="D931" s="931"/>
      <c r="E931" s="931"/>
      <c r="F931" s="931"/>
      <c r="G931" s="931"/>
      <c r="H931" s="684"/>
      <c r="I931" s="932"/>
      <c r="J931" s="932"/>
      <c r="K931" s="932"/>
      <c r="L931" s="684"/>
      <c r="M931" s="683"/>
      <c r="N931" s="683"/>
    </row>
    <row r="932" spans="1:14" ht="15">
      <c r="A932" s="682"/>
      <c r="B932" s="683"/>
      <c r="C932" s="931"/>
      <c r="D932" s="931"/>
      <c r="E932" s="931"/>
      <c r="F932" s="931"/>
      <c r="G932" s="931"/>
      <c r="H932" s="684"/>
      <c r="I932" s="932"/>
      <c r="J932" s="932"/>
      <c r="K932" s="932"/>
      <c r="L932" s="684"/>
      <c r="M932" s="683"/>
      <c r="N932" s="683"/>
    </row>
    <row r="933" spans="1:14" ht="15">
      <c r="A933" s="682"/>
      <c r="B933" s="683"/>
      <c r="C933" s="931"/>
      <c r="D933" s="931"/>
      <c r="E933" s="931"/>
      <c r="F933" s="931"/>
      <c r="G933" s="931"/>
      <c r="H933" s="684"/>
      <c r="I933" s="932"/>
      <c r="J933" s="932"/>
      <c r="K933" s="932"/>
      <c r="L933" s="684"/>
      <c r="M933" s="683"/>
      <c r="N933" s="683"/>
    </row>
    <row r="934" spans="1:14" ht="15">
      <c r="A934" s="682"/>
      <c r="B934" s="683"/>
      <c r="C934" s="931"/>
      <c r="D934" s="931"/>
      <c r="E934" s="931"/>
      <c r="F934" s="931"/>
      <c r="G934" s="931"/>
      <c r="H934" s="684"/>
      <c r="I934" s="932"/>
      <c r="J934" s="932"/>
      <c r="K934" s="932"/>
      <c r="L934" s="684"/>
      <c r="M934" s="683"/>
      <c r="N934" s="683"/>
    </row>
    <row r="935" spans="1:14" ht="15">
      <c r="A935" s="682"/>
      <c r="B935" s="683"/>
      <c r="C935" s="931"/>
      <c r="D935" s="931"/>
      <c r="E935" s="931"/>
      <c r="F935" s="931"/>
      <c r="G935" s="931"/>
      <c r="H935" s="684"/>
      <c r="I935" s="932"/>
      <c r="J935" s="932"/>
      <c r="K935" s="932"/>
      <c r="L935" s="684"/>
      <c r="M935" s="683"/>
      <c r="N935" s="683"/>
    </row>
    <row r="936" spans="1:14" ht="15">
      <c r="A936" s="682"/>
      <c r="B936" s="683"/>
      <c r="C936" s="931"/>
      <c r="D936" s="931"/>
      <c r="E936" s="931"/>
      <c r="F936" s="931"/>
      <c r="G936" s="931"/>
      <c r="H936" s="684"/>
      <c r="I936" s="932"/>
      <c r="J936" s="932"/>
      <c r="K936" s="932"/>
      <c r="L936" s="684"/>
      <c r="M936" s="683"/>
      <c r="N936" s="683"/>
    </row>
    <row r="937" spans="1:14" ht="15">
      <c r="A937" s="682"/>
      <c r="B937" s="683"/>
      <c r="C937" s="931"/>
      <c r="D937" s="931"/>
      <c r="E937" s="931"/>
      <c r="F937" s="931"/>
      <c r="G937" s="931"/>
      <c r="H937" s="684"/>
      <c r="I937" s="932"/>
      <c r="J937" s="932"/>
      <c r="K937" s="932"/>
      <c r="L937" s="684"/>
      <c r="M937" s="683"/>
      <c r="N937" s="683"/>
    </row>
    <row r="938" spans="1:14" ht="15">
      <c r="A938" s="682"/>
      <c r="B938" s="683"/>
      <c r="C938" s="931"/>
      <c r="D938" s="931"/>
      <c r="E938" s="931"/>
      <c r="F938" s="931"/>
      <c r="G938" s="931"/>
      <c r="H938" s="684"/>
      <c r="I938" s="932"/>
      <c r="J938" s="932"/>
      <c r="K938" s="932"/>
      <c r="L938" s="684"/>
      <c r="M938" s="683"/>
      <c r="N938" s="683"/>
    </row>
    <row r="939" spans="1:14" ht="15">
      <c r="A939" s="682"/>
      <c r="B939" s="683"/>
      <c r="C939" s="931"/>
      <c r="D939" s="931"/>
      <c r="E939" s="931"/>
      <c r="F939" s="931"/>
      <c r="G939" s="931"/>
      <c r="H939" s="684"/>
      <c r="I939" s="932"/>
      <c r="J939" s="932"/>
      <c r="K939" s="932"/>
      <c r="L939" s="684"/>
      <c r="M939" s="683"/>
      <c r="N939" s="683"/>
    </row>
    <row r="940" spans="1:14" ht="15">
      <c r="A940" s="682"/>
      <c r="B940" s="683"/>
      <c r="C940" s="931"/>
      <c r="D940" s="931"/>
      <c r="E940" s="931"/>
      <c r="F940" s="931"/>
      <c r="G940" s="931"/>
      <c r="H940" s="684"/>
      <c r="I940" s="932"/>
      <c r="J940" s="932"/>
      <c r="K940" s="932"/>
      <c r="L940" s="684"/>
      <c r="M940" s="683"/>
      <c r="N940" s="683"/>
    </row>
    <row r="941" spans="1:14" ht="15">
      <c r="A941" s="682"/>
      <c r="B941" s="683"/>
      <c r="C941" s="931"/>
      <c r="D941" s="931"/>
      <c r="E941" s="931"/>
      <c r="F941" s="931"/>
      <c r="G941" s="931"/>
      <c r="H941" s="684"/>
      <c r="I941" s="932"/>
      <c r="J941" s="932"/>
      <c r="K941" s="932"/>
      <c r="L941" s="684"/>
      <c r="M941" s="683"/>
      <c r="N941" s="683"/>
    </row>
    <row r="942" spans="1:14" ht="15">
      <c r="A942" s="682"/>
      <c r="B942" s="683"/>
      <c r="C942" s="931"/>
      <c r="D942" s="931"/>
      <c r="E942" s="931"/>
      <c r="F942" s="931"/>
      <c r="G942" s="931"/>
      <c r="H942" s="684"/>
      <c r="I942" s="932"/>
      <c r="J942" s="932"/>
      <c r="K942" s="932"/>
      <c r="L942" s="684"/>
      <c r="M942" s="683"/>
      <c r="N942" s="683"/>
    </row>
    <row r="943" spans="1:14" ht="15">
      <c r="A943" s="682"/>
      <c r="B943" s="683"/>
      <c r="C943" s="931"/>
      <c r="D943" s="931"/>
      <c r="E943" s="931"/>
      <c r="F943" s="931"/>
      <c r="G943" s="931"/>
      <c r="H943" s="684"/>
      <c r="I943" s="932"/>
      <c r="J943" s="932"/>
      <c r="K943" s="932"/>
      <c r="L943" s="684"/>
      <c r="M943" s="683"/>
      <c r="N943" s="683"/>
    </row>
    <row r="944" spans="1:14" ht="15">
      <c r="A944" s="682"/>
      <c r="B944" s="683"/>
      <c r="C944" s="931"/>
      <c r="D944" s="931"/>
      <c r="E944" s="931"/>
      <c r="F944" s="931"/>
      <c r="G944" s="931"/>
      <c r="H944" s="684"/>
      <c r="I944" s="932"/>
      <c r="J944" s="932"/>
      <c r="K944" s="932"/>
      <c r="L944" s="684"/>
      <c r="M944" s="683"/>
      <c r="N944" s="683"/>
    </row>
    <row r="945" spans="1:14" ht="15">
      <c r="A945" s="682"/>
      <c r="B945" s="683"/>
      <c r="C945" s="931"/>
      <c r="D945" s="931"/>
      <c r="E945" s="931"/>
      <c r="F945" s="931"/>
      <c r="G945" s="931"/>
      <c r="H945" s="684"/>
      <c r="I945" s="932"/>
      <c r="J945" s="932"/>
      <c r="K945" s="932"/>
      <c r="L945" s="684"/>
      <c r="M945" s="683"/>
      <c r="N945" s="683"/>
    </row>
    <row r="946" spans="1:14" ht="15">
      <c r="A946" s="682"/>
      <c r="B946" s="683"/>
      <c r="C946" s="931"/>
      <c r="D946" s="931"/>
      <c r="E946" s="931"/>
      <c r="F946" s="931"/>
      <c r="G946" s="931"/>
      <c r="H946" s="684"/>
      <c r="I946" s="932"/>
      <c r="J946" s="932"/>
      <c r="K946" s="932"/>
      <c r="L946" s="684"/>
      <c r="M946" s="683"/>
      <c r="N946" s="683"/>
    </row>
    <row r="947" spans="1:14" ht="15">
      <c r="A947" s="682"/>
      <c r="B947" s="683"/>
      <c r="C947" s="931"/>
      <c r="D947" s="931"/>
      <c r="E947" s="931"/>
      <c r="F947" s="931"/>
      <c r="G947" s="931"/>
      <c r="H947" s="684"/>
      <c r="I947" s="932"/>
      <c r="J947" s="932"/>
      <c r="K947" s="932"/>
      <c r="L947" s="684"/>
      <c r="M947" s="683"/>
      <c r="N947" s="683"/>
    </row>
    <row r="948" spans="1:14" ht="15">
      <c r="A948" s="682"/>
      <c r="B948" s="683"/>
      <c r="C948" s="931"/>
      <c r="D948" s="931"/>
      <c r="E948" s="931"/>
      <c r="F948" s="931"/>
      <c r="G948" s="931"/>
      <c r="H948" s="684"/>
      <c r="I948" s="932"/>
      <c r="J948" s="932"/>
      <c r="K948" s="932"/>
      <c r="L948" s="684"/>
      <c r="M948" s="683"/>
      <c r="N948" s="683"/>
    </row>
    <row r="949" spans="1:14" ht="15">
      <c r="A949" s="682"/>
      <c r="B949" s="683"/>
      <c r="C949" s="931"/>
      <c r="D949" s="931"/>
      <c r="E949" s="931"/>
      <c r="F949" s="931"/>
      <c r="G949" s="931"/>
      <c r="H949" s="684"/>
      <c r="I949" s="932"/>
      <c r="J949" s="932"/>
      <c r="K949" s="932"/>
      <c r="L949" s="684"/>
      <c r="M949" s="683"/>
      <c r="N949" s="683"/>
    </row>
    <row r="950" spans="1:14" ht="15">
      <c r="A950" s="682"/>
      <c r="B950" s="683"/>
      <c r="C950" s="931"/>
      <c r="D950" s="931"/>
      <c r="E950" s="931"/>
      <c r="F950" s="931"/>
      <c r="G950" s="931"/>
      <c r="H950" s="684"/>
      <c r="I950" s="932"/>
      <c r="J950" s="932"/>
      <c r="K950" s="932"/>
      <c r="L950" s="684"/>
      <c r="M950" s="683"/>
      <c r="N950" s="683"/>
    </row>
    <row r="951" spans="1:14" ht="15">
      <c r="A951" s="682"/>
      <c r="B951" s="683"/>
      <c r="C951" s="931"/>
      <c r="D951" s="931"/>
      <c r="E951" s="931"/>
      <c r="F951" s="931"/>
      <c r="G951" s="931"/>
      <c r="H951" s="684"/>
      <c r="I951" s="932"/>
      <c r="J951" s="932"/>
      <c r="K951" s="932"/>
      <c r="L951" s="684"/>
      <c r="M951" s="683"/>
      <c r="N951" s="683"/>
    </row>
    <row r="952" spans="1:14" ht="15">
      <c r="A952" s="682"/>
      <c r="B952" s="683"/>
      <c r="C952" s="931"/>
      <c r="D952" s="931"/>
      <c r="E952" s="931"/>
      <c r="F952" s="931"/>
      <c r="G952" s="931"/>
      <c r="H952" s="684"/>
      <c r="I952" s="932"/>
      <c r="J952" s="932"/>
      <c r="K952" s="932"/>
      <c r="L952" s="684"/>
      <c r="M952" s="683"/>
      <c r="N952" s="683"/>
    </row>
    <row r="953" spans="1:14" ht="15">
      <c r="A953" s="682"/>
      <c r="B953" s="683"/>
      <c r="C953" s="931"/>
      <c r="D953" s="931"/>
      <c r="E953" s="931"/>
      <c r="F953" s="931"/>
      <c r="G953" s="931"/>
      <c r="H953" s="684"/>
      <c r="I953" s="932"/>
      <c r="J953" s="932"/>
      <c r="K953" s="932"/>
      <c r="L953" s="684"/>
      <c r="M953" s="683"/>
      <c r="N953" s="683"/>
    </row>
    <row r="954" spans="1:14" ht="15">
      <c r="A954" s="682"/>
      <c r="B954" s="683"/>
      <c r="C954" s="931"/>
      <c r="D954" s="931"/>
      <c r="E954" s="931"/>
      <c r="F954" s="931"/>
      <c r="G954" s="931"/>
      <c r="H954" s="684"/>
      <c r="I954" s="932"/>
      <c r="J954" s="932"/>
      <c r="K954" s="932"/>
      <c r="L954" s="684"/>
      <c r="M954" s="683"/>
      <c r="N954" s="683"/>
    </row>
    <row r="955" spans="1:14" ht="15">
      <c r="A955" s="682"/>
      <c r="B955" s="683"/>
      <c r="C955" s="931"/>
      <c r="D955" s="931"/>
      <c r="E955" s="931"/>
      <c r="F955" s="931"/>
      <c r="G955" s="931"/>
      <c r="H955" s="684"/>
      <c r="I955" s="932"/>
      <c r="J955" s="932"/>
      <c r="K955" s="932"/>
      <c r="L955" s="684"/>
      <c r="M955" s="683"/>
      <c r="N955" s="683"/>
    </row>
    <row r="956" spans="1:14" ht="15">
      <c r="A956" s="682"/>
      <c r="B956" s="683"/>
      <c r="C956" s="931"/>
      <c r="D956" s="931"/>
      <c r="E956" s="931"/>
      <c r="F956" s="931"/>
      <c r="G956" s="931"/>
      <c r="H956" s="684"/>
      <c r="I956" s="932"/>
      <c r="J956" s="932"/>
      <c r="K956" s="932"/>
      <c r="L956" s="684"/>
      <c r="M956" s="683"/>
      <c r="N956" s="683"/>
    </row>
    <row r="957" spans="1:14" ht="15">
      <c r="A957" s="682"/>
      <c r="B957" s="683"/>
      <c r="C957" s="931"/>
      <c r="D957" s="931"/>
      <c r="E957" s="931"/>
      <c r="F957" s="931"/>
      <c r="G957" s="931"/>
      <c r="H957" s="684"/>
      <c r="I957" s="932"/>
      <c r="J957" s="932"/>
      <c r="K957" s="932"/>
      <c r="L957" s="684"/>
      <c r="M957" s="683"/>
      <c r="N957" s="683"/>
    </row>
    <row r="958" spans="1:14" ht="15">
      <c r="A958" s="682"/>
      <c r="B958" s="683"/>
      <c r="C958" s="931"/>
      <c r="D958" s="931"/>
      <c r="E958" s="931"/>
      <c r="F958" s="931"/>
      <c r="G958" s="931"/>
      <c r="H958" s="684"/>
      <c r="I958" s="932"/>
      <c r="J958" s="932"/>
      <c r="K958" s="932"/>
      <c r="L958" s="684"/>
      <c r="M958" s="683"/>
      <c r="N958" s="683"/>
    </row>
    <row r="959" spans="1:14" ht="15">
      <c r="A959" s="682"/>
      <c r="B959" s="683"/>
      <c r="C959" s="931"/>
      <c r="D959" s="931"/>
      <c r="E959" s="931"/>
      <c r="F959" s="931"/>
      <c r="G959" s="931"/>
      <c r="H959" s="684"/>
      <c r="I959" s="932"/>
      <c r="J959" s="932"/>
      <c r="K959" s="932"/>
      <c r="L959" s="684"/>
      <c r="M959" s="683"/>
      <c r="N959" s="683"/>
    </row>
    <row r="960" spans="1:14" ht="15">
      <c r="A960" s="682"/>
      <c r="B960" s="683"/>
      <c r="C960" s="931"/>
      <c r="D960" s="931"/>
      <c r="E960" s="931"/>
      <c r="F960" s="931"/>
      <c r="G960" s="931"/>
      <c r="H960" s="684"/>
      <c r="I960" s="932"/>
      <c r="J960" s="932"/>
      <c r="K960" s="932"/>
      <c r="L960" s="684"/>
      <c r="M960" s="683"/>
      <c r="N960" s="683"/>
    </row>
    <row r="961" spans="1:14" ht="15">
      <c r="A961" s="682"/>
      <c r="B961" s="683"/>
      <c r="C961" s="931"/>
      <c r="D961" s="931"/>
      <c r="E961" s="931"/>
      <c r="F961" s="931"/>
      <c r="G961" s="931"/>
      <c r="H961" s="684"/>
      <c r="I961" s="932"/>
      <c r="J961" s="932"/>
      <c r="K961" s="932"/>
      <c r="L961" s="684"/>
      <c r="M961" s="683"/>
      <c r="N961" s="683"/>
    </row>
    <row r="962" spans="1:14" ht="15">
      <c r="A962" s="682"/>
      <c r="B962" s="683"/>
      <c r="C962" s="931"/>
      <c r="D962" s="931"/>
      <c r="E962" s="931"/>
      <c r="F962" s="931"/>
      <c r="G962" s="931"/>
      <c r="H962" s="684"/>
      <c r="I962" s="932"/>
      <c r="J962" s="932"/>
      <c r="K962" s="932"/>
      <c r="L962" s="684"/>
      <c r="M962" s="683"/>
      <c r="N962" s="683"/>
    </row>
    <row r="963" spans="1:14" ht="15">
      <c r="A963" s="682"/>
      <c r="B963" s="683"/>
      <c r="C963" s="931"/>
      <c r="D963" s="931"/>
      <c r="E963" s="931"/>
      <c r="F963" s="931"/>
      <c r="G963" s="931"/>
      <c r="H963" s="684"/>
      <c r="I963" s="932"/>
      <c r="J963" s="932"/>
      <c r="K963" s="932"/>
      <c r="L963" s="684"/>
      <c r="M963" s="683"/>
      <c r="N963" s="683"/>
    </row>
    <row r="964" spans="1:14" ht="15">
      <c r="A964" s="682"/>
      <c r="B964" s="683"/>
      <c r="C964" s="931"/>
      <c r="D964" s="931"/>
      <c r="E964" s="931"/>
      <c r="F964" s="931"/>
      <c r="G964" s="931"/>
      <c r="H964" s="684"/>
      <c r="I964" s="932"/>
      <c r="J964" s="932"/>
      <c r="K964" s="932"/>
      <c r="L964" s="684"/>
      <c r="M964" s="683"/>
      <c r="N964" s="683"/>
    </row>
    <row r="965" spans="1:14" ht="15">
      <c r="A965" s="682"/>
      <c r="B965" s="683"/>
      <c r="C965" s="931"/>
      <c r="D965" s="931"/>
      <c r="E965" s="931"/>
      <c r="F965" s="931"/>
      <c r="G965" s="931"/>
      <c r="H965" s="684"/>
      <c r="I965" s="932"/>
      <c r="J965" s="932"/>
      <c r="K965" s="932"/>
      <c r="L965" s="684"/>
      <c r="M965" s="683"/>
      <c r="N965" s="683"/>
    </row>
    <row r="966" spans="1:14" ht="15">
      <c r="A966" s="682"/>
      <c r="B966" s="683"/>
      <c r="C966" s="931"/>
      <c r="D966" s="931"/>
      <c r="E966" s="931"/>
      <c r="F966" s="931"/>
      <c r="G966" s="931"/>
      <c r="H966" s="684"/>
      <c r="I966" s="932"/>
      <c r="J966" s="932"/>
      <c r="K966" s="932"/>
      <c r="L966" s="684"/>
      <c r="M966" s="683"/>
      <c r="N966" s="683"/>
    </row>
    <row r="967" spans="1:14" ht="15">
      <c r="A967" s="682"/>
      <c r="B967" s="683"/>
      <c r="C967" s="931"/>
      <c r="D967" s="931"/>
      <c r="E967" s="931"/>
      <c r="F967" s="931"/>
      <c r="G967" s="931"/>
      <c r="H967" s="684"/>
      <c r="I967" s="932"/>
      <c r="J967" s="932"/>
      <c r="K967" s="932"/>
      <c r="L967" s="684"/>
      <c r="M967" s="683"/>
      <c r="N967" s="683"/>
    </row>
    <row r="968" spans="1:14" ht="15">
      <c r="A968" s="682"/>
      <c r="B968" s="683"/>
      <c r="C968" s="931"/>
      <c r="D968" s="931"/>
      <c r="E968" s="931"/>
      <c r="F968" s="931"/>
      <c r="G968" s="931"/>
      <c r="H968" s="684"/>
      <c r="I968" s="932"/>
      <c r="J968" s="932"/>
      <c r="K968" s="932"/>
      <c r="L968" s="684"/>
      <c r="M968" s="683"/>
      <c r="N968" s="683"/>
    </row>
    <row r="969" spans="1:14" ht="15">
      <c r="A969" s="682"/>
      <c r="B969" s="683"/>
      <c r="C969" s="931"/>
      <c r="D969" s="931"/>
      <c r="E969" s="931"/>
      <c r="F969" s="931"/>
      <c r="G969" s="931"/>
      <c r="H969" s="684"/>
      <c r="I969" s="932"/>
      <c r="J969" s="932"/>
      <c r="K969" s="932"/>
      <c r="L969" s="684"/>
      <c r="M969" s="683"/>
      <c r="N969" s="683"/>
    </row>
    <row r="970" spans="1:14" ht="15">
      <c r="A970" s="682"/>
      <c r="B970" s="683"/>
      <c r="C970" s="931"/>
      <c r="D970" s="931"/>
      <c r="E970" s="931"/>
      <c r="F970" s="931"/>
      <c r="G970" s="931"/>
      <c r="H970" s="684"/>
      <c r="I970" s="932"/>
      <c r="J970" s="932"/>
      <c r="K970" s="932"/>
      <c r="L970" s="684"/>
      <c r="M970" s="683"/>
      <c r="N970" s="683"/>
    </row>
    <row r="971" spans="1:14" ht="15">
      <c r="A971" s="682"/>
      <c r="B971" s="683"/>
      <c r="C971" s="931"/>
      <c r="D971" s="931"/>
      <c r="E971" s="931"/>
      <c r="F971" s="931"/>
      <c r="G971" s="931"/>
      <c r="H971" s="684"/>
      <c r="I971" s="932"/>
      <c r="J971" s="932"/>
      <c r="K971" s="932"/>
      <c r="L971" s="684"/>
      <c r="M971" s="683"/>
      <c r="N971" s="683"/>
    </row>
    <row r="972" spans="1:14" ht="15">
      <c r="A972" s="682"/>
      <c r="B972" s="683"/>
      <c r="C972" s="931"/>
      <c r="D972" s="931"/>
      <c r="E972" s="931"/>
      <c r="F972" s="931"/>
      <c r="G972" s="931"/>
      <c r="H972" s="684"/>
      <c r="I972" s="932"/>
      <c r="J972" s="932"/>
      <c r="K972" s="932"/>
      <c r="L972" s="684"/>
      <c r="M972" s="683"/>
      <c r="N972" s="683"/>
    </row>
    <row r="973" spans="1:14" ht="15">
      <c r="A973" s="682"/>
      <c r="B973" s="683"/>
      <c r="C973" s="931"/>
      <c r="D973" s="931"/>
      <c r="E973" s="931"/>
      <c r="F973" s="931"/>
      <c r="G973" s="931"/>
      <c r="H973" s="684"/>
      <c r="I973" s="932"/>
      <c r="J973" s="932"/>
      <c r="K973" s="932"/>
      <c r="L973" s="684"/>
      <c r="M973" s="683"/>
      <c r="N973" s="683"/>
    </row>
    <row r="974" spans="1:14" ht="15">
      <c r="A974" s="682"/>
      <c r="B974" s="683"/>
      <c r="C974" s="931"/>
      <c r="D974" s="931"/>
      <c r="E974" s="931"/>
      <c r="F974" s="931"/>
      <c r="G974" s="931"/>
      <c r="H974" s="684"/>
      <c r="I974" s="932"/>
      <c r="J974" s="932"/>
      <c r="K974" s="932"/>
      <c r="L974" s="684"/>
      <c r="M974" s="683"/>
      <c r="N974" s="683"/>
    </row>
    <row r="975" spans="1:14" ht="15">
      <c r="A975" s="682"/>
      <c r="B975" s="683"/>
      <c r="C975" s="931"/>
      <c r="D975" s="931"/>
      <c r="E975" s="931"/>
      <c r="F975" s="931"/>
      <c r="G975" s="931"/>
      <c r="H975" s="684"/>
      <c r="I975" s="932"/>
      <c r="J975" s="932"/>
      <c r="K975" s="932"/>
      <c r="L975" s="684"/>
      <c r="M975" s="683"/>
      <c r="N975" s="683"/>
    </row>
    <row r="976" spans="1:14" ht="15">
      <c r="A976" s="682"/>
      <c r="B976" s="683"/>
      <c r="C976" s="931"/>
      <c r="D976" s="931"/>
      <c r="E976" s="931"/>
      <c r="F976" s="931"/>
      <c r="G976" s="931"/>
      <c r="H976" s="684"/>
      <c r="I976" s="932"/>
      <c r="J976" s="932"/>
      <c r="K976" s="932"/>
      <c r="L976" s="684"/>
      <c r="M976" s="683"/>
      <c r="N976" s="683"/>
    </row>
    <row r="977" spans="1:14" ht="15">
      <c r="A977" s="682"/>
      <c r="B977" s="683"/>
      <c r="C977" s="931"/>
      <c r="D977" s="931"/>
      <c r="E977" s="931"/>
      <c r="F977" s="931"/>
      <c r="G977" s="931"/>
      <c r="H977" s="684"/>
      <c r="I977" s="932"/>
      <c r="J977" s="932"/>
      <c r="K977" s="932"/>
      <c r="L977" s="684"/>
      <c r="M977" s="683"/>
      <c r="N977" s="683"/>
    </row>
    <row r="978" spans="1:14" ht="15">
      <c r="A978" s="682"/>
      <c r="B978" s="683"/>
      <c r="C978" s="931"/>
      <c r="D978" s="931"/>
      <c r="E978" s="931"/>
      <c r="F978" s="931"/>
      <c r="G978" s="931"/>
      <c r="H978" s="684"/>
      <c r="I978" s="932"/>
      <c r="J978" s="932"/>
      <c r="K978" s="932"/>
      <c r="L978" s="684"/>
      <c r="M978" s="683"/>
      <c r="N978" s="683"/>
    </row>
    <row r="979" spans="1:14" ht="15">
      <c r="A979" s="682"/>
      <c r="B979" s="683"/>
      <c r="C979" s="931"/>
      <c r="D979" s="931"/>
      <c r="E979" s="931"/>
      <c r="F979" s="931"/>
      <c r="G979" s="931"/>
      <c r="H979" s="684"/>
      <c r="I979" s="932"/>
      <c r="J979" s="932"/>
      <c r="K979" s="932"/>
      <c r="L979" s="684"/>
      <c r="M979" s="683"/>
      <c r="N979" s="683"/>
    </row>
    <row r="980" spans="1:14" ht="15">
      <c r="A980" s="682"/>
      <c r="B980" s="683"/>
      <c r="C980" s="931"/>
      <c r="D980" s="931"/>
      <c r="E980" s="931"/>
      <c r="F980" s="931"/>
      <c r="G980" s="931"/>
      <c r="H980" s="684"/>
      <c r="I980" s="932"/>
      <c r="J980" s="932"/>
      <c r="K980" s="932"/>
      <c r="L980" s="684"/>
      <c r="M980" s="683"/>
      <c r="N980" s="683"/>
    </row>
    <row r="981" spans="1:14" ht="15">
      <c r="A981" s="682"/>
      <c r="B981" s="683"/>
      <c r="C981" s="931"/>
      <c r="D981" s="931"/>
      <c r="E981" s="931"/>
      <c r="F981" s="931"/>
      <c r="G981" s="931"/>
      <c r="H981" s="684"/>
      <c r="I981" s="932"/>
      <c r="J981" s="932"/>
      <c r="K981" s="932"/>
      <c r="L981" s="684"/>
      <c r="M981" s="683"/>
      <c r="N981" s="683"/>
    </row>
    <row r="982" spans="1:14" ht="15">
      <c r="A982" s="682"/>
      <c r="B982" s="683"/>
      <c r="C982" s="931"/>
      <c r="D982" s="931"/>
      <c r="E982" s="931"/>
      <c r="F982" s="931"/>
      <c r="G982" s="931"/>
      <c r="H982" s="684"/>
      <c r="I982" s="932"/>
      <c r="J982" s="932"/>
      <c r="K982" s="932"/>
      <c r="L982" s="684"/>
      <c r="M982" s="683"/>
      <c r="N982" s="683"/>
    </row>
    <row r="983" spans="1:14" ht="15">
      <c r="A983" s="682"/>
      <c r="B983" s="683"/>
      <c r="C983" s="931"/>
      <c r="D983" s="931"/>
      <c r="E983" s="931"/>
      <c r="F983" s="931"/>
      <c r="G983" s="931"/>
      <c r="H983" s="684"/>
      <c r="I983" s="932"/>
      <c r="J983" s="932"/>
      <c r="K983" s="932"/>
      <c r="L983" s="684"/>
      <c r="M983" s="683"/>
      <c r="N983" s="683"/>
    </row>
    <row r="984" spans="1:14" ht="15">
      <c r="A984" s="682"/>
      <c r="B984" s="683"/>
      <c r="C984" s="931"/>
      <c r="D984" s="931"/>
      <c r="E984" s="931"/>
      <c r="F984" s="931"/>
      <c r="G984" s="931"/>
      <c r="H984" s="684"/>
      <c r="I984" s="932"/>
      <c r="J984" s="932"/>
      <c r="K984" s="932"/>
      <c r="L984" s="684"/>
      <c r="M984" s="683"/>
      <c r="N984" s="683"/>
    </row>
    <row r="985" spans="1:14" ht="15">
      <c r="A985" s="682"/>
      <c r="B985" s="683"/>
      <c r="C985" s="931"/>
      <c r="D985" s="931"/>
      <c r="E985" s="931"/>
      <c r="F985" s="931"/>
      <c r="G985" s="931"/>
      <c r="H985" s="684"/>
      <c r="I985" s="932"/>
      <c r="J985" s="932"/>
      <c r="K985" s="932"/>
      <c r="L985" s="684"/>
      <c r="M985" s="683"/>
      <c r="N985" s="683"/>
    </row>
    <row r="986" spans="1:14" ht="15">
      <c r="A986" s="682"/>
      <c r="B986" s="683"/>
      <c r="C986" s="931"/>
      <c r="D986" s="931"/>
      <c r="E986" s="931"/>
      <c r="F986" s="931"/>
      <c r="G986" s="931"/>
      <c r="H986" s="684"/>
      <c r="I986" s="932"/>
      <c r="J986" s="932"/>
      <c r="K986" s="932"/>
      <c r="L986" s="684"/>
      <c r="M986" s="683"/>
      <c r="N986" s="683"/>
    </row>
    <row r="987" spans="1:14" ht="15">
      <c r="A987" s="682"/>
      <c r="B987" s="683"/>
      <c r="C987" s="931"/>
      <c r="D987" s="931"/>
      <c r="E987" s="931"/>
      <c r="F987" s="931"/>
      <c r="G987" s="931"/>
      <c r="H987" s="684"/>
      <c r="I987" s="932"/>
      <c r="J987" s="932"/>
      <c r="K987" s="932"/>
      <c r="L987" s="684"/>
      <c r="M987" s="683"/>
      <c r="N987" s="683"/>
    </row>
    <row r="988" spans="1:14" ht="15">
      <c r="A988" s="682"/>
      <c r="B988" s="683"/>
      <c r="C988" s="931"/>
      <c r="D988" s="931"/>
      <c r="E988" s="931"/>
      <c r="F988" s="931"/>
      <c r="G988" s="931"/>
      <c r="H988" s="684"/>
      <c r="I988" s="932"/>
      <c r="J988" s="932"/>
      <c r="K988" s="932"/>
      <c r="L988" s="684"/>
      <c r="M988" s="683"/>
      <c r="N988" s="683"/>
    </row>
    <row r="989" spans="1:14" ht="15">
      <c r="A989" s="682"/>
      <c r="B989" s="683"/>
      <c r="C989" s="931"/>
      <c r="D989" s="931"/>
      <c r="E989" s="931"/>
      <c r="F989" s="931"/>
      <c r="G989" s="931"/>
      <c r="H989" s="684"/>
      <c r="I989" s="932"/>
      <c r="J989" s="932"/>
      <c r="K989" s="932"/>
      <c r="L989" s="684"/>
      <c r="M989" s="683"/>
      <c r="N989" s="683"/>
    </row>
    <row r="990" spans="1:14" ht="15">
      <c r="A990" s="682"/>
      <c r="B990" s="683"/>
      <c r="C990" s="931"/>
      <c r="D990" s="931"/>
      <c r="E990" s="931"/>
      <c r="F990" s="931"/>
      <c r="G990" s="931"/>
      <c r="H990" s="684"/>
      <c r="I990" s="932"/>
      <c r="J990" s="932"/>
      <c r="K990" s="932"/>
      <c r="L990" s="684"/>
      <c r="M990" s="683"/>
      <c r="N990" s="683"/>
    </row>
    <row r="991" spans="1:14" ht="15">
      <c r="A991" s="682"/>
      <c r="B991" s="683"/>
      <c r="C991" s="931"/>
      <c r="D991" s="931"/>
      <c r="E991" s="931"/>
      <c r="F991" s="931"/>
      <c r="G991" s="931"/>
      <c r="H991" s="684"/>
      <c r="I991" s="932"/>
      <c r="J991" s="932"/>
      <c r="K991" s="932"/>
      <c r="L991" s="684"/>
      <c r="M991" s="683"/>
      <c r="N991" s="683"/>
    </row>
    <row r="992" spans="1:14" ht="15">
      <c r="A992" s="682"/>
      <c r="B992" s="683"/>
      <c r="C992" s="931"/>
      <c r="D992" s="931"/>
      <c r="E992" s="931"/>
      <c r="F992" s="931"/>
      <c r="G992" s="931"/>
      <c r="H992" s="684"/>
      <c r="I992" s="932"/>
      <c r="J992" s="932"/>
      <c r="K992" s="932"/>
      <c r="L992" s="684"/>
      <c r="M992" s="683"/>
      <c r="N992" s="683"/>
    </row>
    <row r="993" spans="1:14" ht="15">
      <c r="A993" s="682"/>
      <c r="B993" s="683"/>
      <c r="C993" s="931"/>
      <c r="D993" s="931"/>
      <c r="E993" s="931"/>
      <c r="F993" s="931"/>
      <c r="G993" s="931"/>
      <c r="H993" s="684"/>
      <c r="I993" s="932"/>
      <c r="J993" s="932"/>
      <c r="K993" s="932"/>
      <c r="L993" s="684"/>
      <c r="M993" s="683"/>
      <c r="N993" s="683"/>
    </row>
    <row r="994" spans="1:14" ht="15">
      <c r="A994" s="682"/>
      <c r="B994" s="683"/>
      <c r="C994" s="931"/>
      <c r="D994" s="931"/>
      <c r="E994" s="931"/>
      <c r="F994" s="931"/>
      <c r="G994" s="931"/>
      <c r="H994" s="684"/>
      <c r="I994" s="932"/>
      <c r="J994" s="932"/>
      <c r="K994" s="932"/>
      <c r="L994" s="684"/>
      <c r="M994" s="683"/>
      <c r="N994" s="683"/>
    </row>
    <row r="995" spans="1:14" ht="15">
      <c r="A995" s="682"/>
      <c r="B995" s="683"/>
      <c r="C995" s="931"/>
      <c r="D995" s="931"/>
      <c r="E995" s="931"/>
      <c r="F995" s="931"/>
      <c r="G995" s="931"/>
      <c r="H995" s="684"/>
      <c r="I995" s="932"/>
      <c r="J995" s="932"/>
      <c r="K995" s="932"/>
      <c r="L995" s="684"/>
      <c r="M995" s="683"/>
      <c r="N995" s="683"/>
    </row>
    <row r="996" spans="1:14" ht="15">
      <c r="A996" s="682"/>
      <c r="B996" s="683"/>
      <c r="C996" s="931"/>
      <c r="D996" s="931"/>
      <c r="E996" s="931"/>
      <c r="F996" s="931"/>
      <c r="G996" s="931"/>
      <c r="H996" s="684"/>
      <c r="I996" s="932"/>
      <c r="J996" s="932"/>
      <c r="K996" s="932"/>
      <c r="L996" s="684"/>
      <c r="M996" s="683"/>
      <c r="N996" s="683"/>
    </row>
    <row r="997" spans="1:14" ht="15">
      <c r="A997" s="682"/>
      <c r="B997" s="683"/>
      <c r="C997" s="931"/>
      <c r="D997" s="931"/>
      <c r="E997" s="931"/>
      <c r="F997" s="931"/>
      <c r="G997" s="931"/>
      <c r="H997" s="684"/>
      <c r="I997" s="932"/>
      <c r="J997" s="932"/>
      <c r="K997" s="932"/>
      <c r="L997" s="684"/>
      <c r="M997" s="683"/>
      <c r="N997" s="683"/>
    </row>
    <row r="998" spans="1:14" ht="15">
      <c r="A998" s="682"/>
      <c r="B998" s="683"/>
      <c r="C998" s="931"/>
      <c r="D998" s="931"/>
      <c r="E998" s="931"/>
      <c r="F998" s="931"/>
      <c r="G998" s="931"/>
      <c r="H998" s="684"/>
      <c r="I998" s="932"/>
      <c r="J998" s="932"/>
      <c r="K998" s="932"/>
      <c r="L998" s="684"/>
      <c r="M998" s="683"/>
      <c r="N998" s="683"/>
    </row>
    <row r="999" spans="1:14" ht="15">
      <c r="A999" s="682"/>
      <c r="B999" s="683"/>
      <c r="C999" s="931"/>
      <c r="D999" s="931"/>
      <c r="E999" s="931"/>
      <c r="F999" s="931"/>
      <c r="G999" s="931"/>
      <c r="H999" s="684"/>
      <c r="I999" s="932"/>
      <c r="J999" s="932"/>
      <c r="K999" s="932"/>
      <c r="L999" s="684"/>
      <c r="M999" s="683"/>
      <c r="N999" s="683"/>
    </row>
    <row r="1000" spans="1:14" ht="15">
      <c r="A1000" s="682"/>
      <c r="B1000" s="683"/>
      <c r="C1000" s="931"/>
      <c r="D1000" s="931"/>
      <c r="E1000" s="931"/>
      <c r="F1000" s="931"/>
      <c r="G1000" s="931"/>
      <c r="H1000" s="684"/>
      <c r="I1000" s="932"/>
      <c r="J1000" s="932"/>
      <c r="K1000" s="932"/>
      <c r="L1000" s="684"/>
      <c r="M1000" s="683"/>
      <c r="N1000" s="683"/>
    </row>
    <row r="1001" spans="1:14" ht="15">
      <c r="A1001" s="682"/>
      <c r="B1001" s="683"/>
      <c r="C1001" s="931"/>
      <c r="D1001" s="931"/>
      <c r="E1001" s="931"/>
      <c r="F1001" s="931"/>
      <c r="G1001" s="931"/>
      <c r="H1001" s="684"/>
      <c r="I1001" s="932"/>
      <c r="J1001" s="932"/>
      <c r="K1001" s="932"/>
      <c r="L1001" s="684"/>
      <c r="M1001" s="683"/>
      <c r="N1001" s="683"/>
    </row>
  </sheetData>
  <mergeCells count="3">
    <mergeCell ref="B2:I2"/>
    <mergeCell ref="M2:N2"/>
    <mergeCell ref="B15:H15"/>
  </mergeCells>
  <printOptions horizontalCentered="1" gridLines="1"/>
  <pageMargins left="0.70866141732283472" right="0.70866141732283472" top="0.74803149606299213" bottom="0.74803149606299213" header="0" footer="0"/>
  <pageSetup paperSize="9" pageOrder="overThenDown" orientation="landscape" cellComments="atEnd" r:id="rId1"/>
  <headerFooter>
    <oddHeader>&amp;C
&amp;"-,Bold"&amp;14
BILL NO 4. (20 NHU EXTERNAL WORK)</oddHeader>
    <oddFooter>Page &amp;P of &amp;N</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pageSetUpPr fitToPage="1"/>
  </sheetPr>
  <dimension ref="A1:P1002"/>
  <sheetViews>
    <sheetView view="pageBreakPreview" zoomScale="60" zoomScaleNormal="100" workbookViewId="0">
      <pane ySplit="4" topLeftCell="A98" activePane="bottomLeft" state="frozen"/>
      <selection pane="bottomLeft" activeCell="O110" sqref="O110"/>
    </sheetView>
  </sheetViews>
  <sheetFormatPr defaultColWidth="12.5703125" defaultRowHeight="15.75" customHeight="1"/>
  <cols>
    <col min="1" max="1" width="1.28515625" customWidth="1"/>
    <col min="2" max="2" width="7.140625" customWidth="1"/>
    <col min="3" max="3" width="22.42578125" customWidth="1"/>
    <col min="4" max="4" width="31.28515625" customWidth="1"/>
    <col min="5" max="5" width="32.42578125" customWidth="1"/>
    <col min="6" max="6" width="8.28515625" customWidth="1"/>
    <col min="7" max="7" width="9.7109375" customWidth="1"/>
    <col min="9" max="9" width="19.5703125" customWidth="1"/>
    <col min="10" max="10" width="14.28515625" hidden="1" customWidth="1"/>
    <col min="11" max="11" width="15.42578125" hidden="1" customWidth="1"/>
    <col min="12" max="12" width="5.5703125" hidden="1" customWidth="1"/>
    <col min="13" max="13" width="15.7109375" customWidth="1"/>
    <col min="14" max="14" width="15.7109375" hidden="1" customWidth="1"/>
    <col min="15" max="15" width="15.7109375" customWidth="1"/>
  </cols>
  <sheetData>
    <row r="1" spans="1:16" ht="6.75" customHeight="1">
      <c r="A1" s="963"/>
      <c r="B1" s="963"/>
      <c r="C1" s="964"/>
      <c r="D1" s="965"/>
      <c r="E1" s="965"/>
      <c r="F1" s="963"/>
      <c r="G1" s="963"/>
      <c r="H1" s="966"/>
      <c r="I1" s="966"/>
      <c r="J1" s="966"/>
      <c r="K1" s="966"/>
      <c r="L1" s="966"/>
      <c r="M1" s="966"/>
      <c r="N1" s="966"/>
      <c r="O1" s="966"/>
      <c r="P1" s="967"/>
    </row>
    <row r="2" spans="1:16" ht="22.5" customHeight="1">
      <c r="A2" s="963"/>
      <c r="B2" s="1675" t="s">
        <v>1872</v>
      </c>
      <c r="C2" s="1676"/>
      <c r="D2" s="1676"/>
      <c r="E2" s="1676"/>
      <c r="F2" s="1676"/>
      <c r="G2" s="1676"/>
      <c r="H2" s="1676"/>
      <c r="I2" s="1677"/>
      <c r="J2" s="1560"/>
      <c r="K2" s="1560"/>
      <c r="L2" s="1560"/>
      <c r="M2" s="1561"/>
      <c r="N2" s="1561"/>
      <c r="O2" s="1561"/>
      <c r="P2" s="1562"/>
    </row>
    <row r="3" spans="1:16" ht="15">
      <c r="A3" s="963"/>
      <c r="B3" s="1815" t="s">
        <v>99</v>
      </c>
      <c r="C3" s="1816" t="s">
        <v>100</v>
      </c>
      <c r="D3" s="1815" t="s">
        <v>101</v>
      </c>
      <c r="E3" s="1815" t="s">
        <v>102</v>
      </c>
      <c r="F3" s="1817" t="s">
        <v>103</v>
      </c>
      <c r="G3" s="1817" t="s">
        <v>104</v>
      </c>
      <c r="H3" s="1815" t="s">
        <v>106</v>
      </c>
      <c r="I3" s="1815" t="s">
        <v>107</v>
      </c>
      <c r="J3" s="1815" t="s">
        <v>105</v>
      </c>
      <c r="K3" s="1815" t="s">
        <v>1873</v>
      </c>
      <c r="L3" s="1815" t="s">
        <v>109</v>
      </c>
      <c r="M3" s="1815" t="s">
        <v>1874</v>
      </c>
      <c r="N3" s="1815" t="s">
        <v>73</v>
      </c>
      <c r="O3" s="1815" t="s">
        <v>10</v>
      </c>
      <c r="P3" s="1820" t="s">
        <v>1875</v>
      </c>
    </row>
    <row r="4" spans="1:16" ht="15">
      <c r="A4" s="963"/>
      <c r="B4" s="1674"/>
      <c r="C4" s="1674"/>
      <c r="D4" s="1674"/>
      <c r="E4" s="1674"/>
      <c r="F4" s="1674"/>
      <c r="G4" s="1674"/>
      <c r="H4" s="1674"/>
      <c r="I4" s="1674"/>
      <c r="J4" s="1674"/>
      <c r="K4" s="1674"/>
      <c r="L4" s="1674"/>
      <c r="M4" s="1674"/>
      <c r="N4" s="1674"/>
      <c r="O4" s="1674"/>
      <c r="P4" s="1703"/>
    </row>
    <row r="5" spans="1:16" ht="102">
      <c r="A5" s="968"/>
      <c r="B5" s="969" t="s">
        <v>1876</v>
      </c>
      <c r="C5" s="970" t="s">
        <v>1877</v>
      </c>
      <c r="D5" s="970" t="s">
        <v>694</v>
      </c>
      <c r="E5" s="970" t="s">
        <v>1878</v>
      </c>
      <c r="F5" s="971" t="s">
        <v>153</v>
      </c>
      <c r="G5" s="971">
        <v>29</v>
      </c>
      <c r="H5" s="972">
        <v>304.5</v>
      </c>
      <c r="I5" s="973">
        <f t="shared" ref="I5:I7" si="0">G5*H5</f>
        <v>8830.5</v>
      </c>
      <c r="J5" s="972">
        <v>29</v>
      </c>
      <c r="K5" s="974">
        <f t="shared" ref="K5:K7" si="1">J5*H5</f>
        <v>8830.5</v>
      </c>
      <c r="L5" s="975"/>
      <c r="M5" s="976"/>
      <c r="N5" s="977"/>
      <c r="O5" s="978"/>
      <c r="P5" s="967"/>
    </row>
    <row r="6" spans="1:16" ht="102">
      <c r="A6" s="968"/>
      <c r="B6" s="979" t="s">
        <v>1879</v>
      </c>
      <c r="C6" s="980" t="s">
        <v>1877</v>
      </c>
      <c r="D6" s="980" t="s">
        <v>1880</v>
      </c>
      <c r="E6" s="980" t="s">
        <v>1881</v>
      </c>
      <c r="F6" s="981" t="s">
        <v>153</v>
      </c>
      <c r="G6" s="981">
        <v>29</v>
      </c>
      <c r="H6" s="982">
        <v>514.5</v>
      </c>
      <c r="I6" s="983">
        <f t="shared" si="0"/>
        <v>14920.5</v>
      </c>
      <c r="J6" s="982">
        <v>29</v>
      </c>
      <c r="K6" s="974">
        <f t="shared" si="1"/>
        <v>14920.5</v>
      </c>
      <c r="L6" s="984"/>
      <c r="M6" s="985"/>
      <c r="N6" s="986"/>
      <c r="O6" s="987"/>
      <c r="P6" s="967"/>
    </row>
    <row r="7" spans="1:16" ht="255">
      <c r="A7" s="968"/>
      <c r="B7" s="979" t="s">
        <v>1882</v>
      </c>
      <c r="C7" s="980" t="s">
        <v>1877</v>
      </c>
      <c r="D7" s="980" t="s">
        <v>1883</v>
      </c>
      <c r="E7" s="980" t="s">
        <v>1884</v>
      </c>
      <c r="F7" s="981" t="s">
        <v>153</v>
      </c>
      <c r="G7" s="981">
        <v>29</v>
      </c>
      <c r="H7" s="982">
        <v>619.5</v>
      </c>
      <c r="I7" s="983">
        <f t="shared" si="0"/>
        <v>17965.5</v>
      </c>
      <c r="J7" s="982">
        <v>29</v>
      </c>
      <c r="K7" s="974">
        <f t="shared" si="1"/>
        <v>17965.5</v>
      </c>
      <c r="L7" s="984"/>
      <c r="M7" s="985"/>
      <c r="N7" s="986"/>
      <c r="O7" s="987"/>
      <c r="P7" s="967"/>
    </row>
    <row r="8" spans="1:16" ht="12.75" hidden="1">
      <c r="A8" s="988"/>
      <c r="B8" s="989" t="s">
        <v>178</v>
      </c>
      <c r="C8" s="990"/>
      <c r="D8" s="990" t="s">
        <v>1885</v>
      </c>
      <c r="E8" s="990"/>
      <c r="F8" s="991"/>
      <c r="G8" s="991"/>
      <c r="H8" s="991"/>
      <c r="I8" s="992">
        <f>SUM(I5:I7)</f>
        <v>41716.5</v>
      </c>
      <c r="J8" s="991"/>
      <c r="K8" s="993">
        <f>SUM(K5:K7)</f>
        <v>41716.5</v>
      </c>
      <c r="L8" s="994"/>
      <c r="M8" s="995"/>
      <c r="N8" s="996"/>
      <c r="O8" s="997"/>
      <c r="P8" s="967"/>
    </row>
    <row r="9" spans="1:16" ht="255">
      <c r="A9" s="968"/>
      <c r="B9" s="979" t="s">
        <v>1886</v>
      </c>
      <c r="C9" s="980" t="s">
        <v>1877</v>
      </c>
      <c r="D9" s="980" t="s">
        <v>1887</v>
      </c>
      <c r="E9" s="998" t="s">
        <v>1888</v>
      </c>
      <c r="F9" s="981" t="s">
        <v>153</v>
      </c>
      <c r="G9" s="981">
        <v>29</v>
      </c>
      <c r="H9" s="982">
        <v>619.5</v>
      </c>
      <c r="I9" s="983">
        <f t="shared" ref="I9:I13" si="2">G9*H9</f>
        <v>17965.5</v>
      </c>
      <c r="J9" s="982">
        <v>29</v>
      </c>
      <c r="K9" s="974">
        <f t="shared" ref="K9:K11" si="3">J9*H9</f>
        <v>17965.5</v>
      </c>
      <c r="L9" s="984"/>
      <c r="M9" s="985"/>
      <c r="N9" s="986">
        <v>6</v>
      </c>
      <c r="O9" s="987">
        <f>N9*G9</f>
        <v>174</v>
      </c>
      <c r="P9" s="967" t="s">
        <v>1889</v>
      </c>
    </row>
    <row r="10" spans="1:16" ht="63.75">
      <c r="A10" s="968"/>
      <c r="B10" s="979" t="s">
        <v>1890</v>
      </c>
      <c r="C10" s="980" t="s">
        <v>1877</v>
      </c>
      <c r="D10" s="980" t="s">
        <v>1891</v>
      </c>
      <c r="E10" s="980" t="s">
        <v>1892</v>
      </c>
      <c r="F10" s="981" t="s">
        <v>153</v>
      </c>
      <c r="G10" s="981">
        <v>29</v>
      </c>
      <c r="H10" s="982">
        <v>724.5</v>
      </c>
      <c r="I10" s="983">
        <f t="shared" si="2"/>
        <v>21010.5</v>
      </c>
      <c r="J10" s="982">
        <v>29</v>
      </c>
      <c r="K10" s="974">
        <f t="shared" si="3"/>
        <v>21010.5</v>
      </c>
      <c r="L10" s="984"/>
      <c r="M10" s="985"/>
      <c r="N10" s="986"/>
      <c r="O10" s="987"/>
      <c r="P10" s="967"/>
    </row>
    <row r="11" spans="1:16" ht="89.25">
      <c r="A11" s="968"/>
      <c r="B11" s="979" t="s">
        <v>1893</v>
      </c>
      <c r="C11" s="980" t="s">
        <v>1877</v>
      </c>
      <c r="D11" s="980" t="s">
        <v>1894</v>
      </c>
      <c r="E11" s="980" t="s">
        <v>1895</v>
      </c>
      <c r="F11" s="981" t="s">
        <v>153</v>
      </c>
      <c r="G11" s="981">
        <v>29</v>
      </c>
      <c r="H11" s="982">
        <v>829.5</v>
      </c>
      <c r="I11" s="983">
        <f t="shared" si="2"/>
        <v>24055.5</v>
      </c>
      <c r="J11" s="982">
        <v>29</v>
      </c>
      <c r="K11" s="999">
        <f t="shared" si="3"/>
        <v>24055.5</v>
      </c>
      <c r="L11" s="984"/>
      <c r="M11" s="985"/>
      <c r="N11" s="986"/>
      <c r="O11" s="987"/>
      <c r="P11" s="967"/>
    </row>
    <row r="12" spans="1:16" ht="38.25">
      <c r="A12" s="968"/>
      <c r="B12" s="979" t="s">
        <v>1896</v>
      </c>
      <c r="C12" s="980" t="s">
        <v>1877</v>
      </c>
      <c r="D12" s="980" t="s">
        <v>1897</v>
      </c>
      <c r="E12" s="980" t="s">
        <v>1898</v>
      </c>
      <c r="F12" s="981" t="s">
        <v>153</v>
      </c>
      <c r="G12" s="981">
        <v>29</v>
      </c>
      <c r="H12" s="982">
        <v>252</v>
      </c>
      <c r="I12" s="983">
        <f t="shared" si="2"/>
        <v>7308</v>
      </c>
      <c r="J12" s="982">
        <v>29</v>
      </c>
      <c r="K12" s="999"/>
      <c r="L12" s="984">
        <v>29</v>
      </c>
      <c r="M12" s="985">
        <f>L12*H12</f>
        <v>7308</v>
      </c>
      <c r="N12" s="986"/>
      <c r="O12" s="987"/>
      <c r="P12" s="967"/>
    </row>
    <row r="13" spans="1:16" ht="89.25">
      <c r="A13" s="968"/>
      <c r="B13" s="979" t="s">
        <v>1899</v>
      </c>
      <c r="C13" s="980" t="s">
        <v>1877</v>
      </c>
      <c r="D13" s="980" t="s">
        <v>1900</v>
      </c>
      <c r="E13" s="980" t="s">
        <v>1901</v>
      </c>
      <c r="F13" s="981" t="s">
        <v>153</v>
      </c>
      <c r="G13" s="981">
        <v>29</v>
      </c>
      <c r="H13" s="982">
        <v>241.5</v>
      </c>
      <c r="I13" s="983">
        <f t="shared" si="2"/>
        <v>7003.5</v>
      </c>
      <c r="J13" s="982">
        <v>29</v>
      </c>
      <c r="K13" s="999">
        <f>J13*H13</f>
        <v>7003.5</v>
      </c>
      <c r="L13" s="984"/>
      <c r="M13" s="985"/>
      <c r="N13" s="986"/>
      <c r="O13" s="987"/>
      <c r="P13" s="967"/>
    </row>
    <row r="14" spans="1:16" ht="12.75" hidden="1">
      <c r="A14" s="988"/>
      <c r="B14" s="1000" t="s">
        <v>206</v>
      </c>
      <c r="C14" s="1001"/>
      <c r="D14" s="1001" t="s">
        <v>1902</v>
      </c>
      <c r="E14" s="1001"/>
      <c r="F14" s="1002"/>
      <c r="G14" s="1002"/>
      <c r="H14" s="1002"/>
      <c r="I14" s="992">
        <f>SUM(I9:I13)</f>
        <v>77343</v>
      </c>
      <c r="J14" s="1002"/>
      <c r="K14" s="1003">
        <f>SUM(K9:K13)</f>
        <v>70035</v>
      </c>
      <c r="L14" s="992"/>
      <c r="M14" s="1004"/>
      <c r="N14" s="1005"/>
      <c r="O14" s="1006"/>
      <c r="P14" s="967"/>
    </row>
    <row r="15" spans="1:16" ht="191.25">
      <c r="A15" s="968"/>
      <c r="B15" s="979" t="s">
        <v>687</v>
      </c>
      <c r="C15" s="980" t="s">
        <v>1903</v>
      </c>
      <c r="D15" s="980" t="s">
        <v>1904</v>
      </c>
      <c r="E15" s="980" t="s">
        <v>1905</v>
      </c>
      <c r="F15" s="981" t="s">
        <v>153</v>
      </c>
      <c r="G15" s="981">
        <v>29</v>
      </c>
      <c r="H15" s="982">
        <v>262.5</v>
      </c>
      <c r="I15" s="983">
        <f t="shared" ref="I15:I16" si="4">G15*H15</f>
        <v>7612.5</v>
      </c>
      <c r="J15" s="982">
        <v>29</v>
      </c>
      <c r="K15" s="999">
        <f t="shared" ref="K15:K16" si="5">J15*H15</f>
        <v>7612.5</v>
      </c>
      <c r="L15" s="984"/>
      <c r="M15" s="985"/>
      <c r="N15" s="986"/>
      <c r="O15" s="987"/>
      <c r="P15" s="967"/>
    </row>
    <row r="16" spans="1:16" ht="76.5">
      <c r="A16" s="968"/>
      <c r="B16" s="979" t="s">
        <v>692</v>
      </c>
      <c r="C16" s="980" t="s">
        <v>795</v>
      </c>
      <c r="D16" s="980" t="s">
        <v>1906</v>
      </c>
      <c r="E16" s="980" t="s">
        <v>1907</v>
      </c>
      <c r="F16" s="981" t="s">
        <v>153</v>
      </c>
      <c r="G16" s="981">
        <v>29</v>
      </c>
      <c r="H16" s="983">
        <v>1995</v>
      </c>
      <c r="I16" s="983">
        <f t="shared" si="4"/>
        <v>57855</v>
      </c>
      <c r="J16" s="984">
        <v>29</v>
      </c>
      <c r="K16" s="999">
        <f t="shared" si="5"/>
        <v>57855</v>
      </c>
      <c r="L16" s="984"/>
      <c r="M16" s="985"/>
      <c r="N16" s="986"/>
      <c r="O16" s="987"/>
      <c r="P16" s="967"/>
    </row>
    <row r="17" spans="1:16" ht="12.75" hidden="1">
      <c r="A17" s="988"/>
      <c r="B17" s="1000" t="s">
        <v>242</v>
      </c>
      <c r="C17" s="1001"/>
      <c r="D17" s="1001" t="s">
        <v>1908</v>
      </c>
      <c r="E17" s="1001"/>
      <c r="F17" s="1002"/>
      <c r="G17" s="1002"/>
      <c r="H17" s="1002"/>
      <c r="I17" s="992">
        <f>SUM(I15:I16)</f>
        <v>65467.5</v>
      </c>
      <c r="J17" s="1007"/>
      <c r="K17" s="1003">
        <f>SUM(K15:K16)</f>
        <v>65467.5</v>
      </c>
      <c r="L17" s="992"/>
      <c r="M17" s="985"/>
      <c r="N17" s="986"/>
      <c r="O17" s="987"/>
      <c r="P17" s="967"/>
    </row>
    <row r="18" spans="1:16" ht="178.5">
      <c r="A18" s="968"/>
      <c r="B18" s="979" t="s">
        <v>696</v>
      </c>
      <c r="C18" s="980" t="s">
        <v>795</v>
      </c>
      <c r="D18" s="980" t="s">
        <v>1909</v>
      </c>
      <c r="E18" s="980" t="s">
        <v>1910</v>
      </c>
      <c r="F18" s="981" t="s">
        <v>153</v>
      </c>
      <c r="G18" s="981">
        <v>29</v>
      </c>
      <c r="H18" s="983">
        <v>3150</v>
      </c>
      <c r="I18" s="983">
        <f t="shared" ref="I18:I20" si="6">G18*H18</f>
        <v>91350</v>
      </c>
      <c r="J18" s="984">
        <v>29</v>
      </c>
      <c r="K18" s="999">
        <f t="shared" ref="K18:K20" si="7">J18*H18</f>
        <v>91350</v>
      </c>
      <c r="L18" s="984"/>
      <c r="M18" s="985"/>
      <c r="N18" s="986"/>
      <c r="O18" s="987"/>
      <c r="P18" s="967"/>
    </row>
    <row r="19" spans="1:16" ht="63.75">
      <c r="A19" s="968"/>
      <c r="B19" s="979" t="s">
        <v>700</v>
      </c>
      <c r="C19" s="980" t="s">
        <v>795</v>
      </c>
      <c r="D19" s="980" t="s">
        <v>804</v>
      </c>
      <c r="E19" s="980" t="s">
        <v>1911</v>
      </c>
      <c r="F19" s="981" t="s">
        <v>153</v>
      </c>
      <c r="G19" s="981">
        <v>29</v>
      </c>
      <c r="H19" s="983">
        <v>1890</v>
      </c>
      <c r="I19" s="983">
        <f t="shared" si="6"/>
        <v>54810</v>
      </c>
      <c r="J19" s="984">
        <v>29</v>
      </c>
      <c r="K19" s="999">
        <f t="shared" si="7"/>
        <v>54810</v>
      </c>
      <c r="L19" s="984"/>
      <c r="M19" s="985"/>
      <c r="N19" s="986"/>
      <c r="O19" s="987"/>
      <c r="P19" s="967"/>
    </row>
    <row r="20" spans="1:16" ht="63.75">
      <c r="A20" s="968"/>
      <c r="B20" s="979" t="s">
        <v>703</v>
      </c>
      <c r="C20" s="980" t="s">
        <v>795</v>
      </c>
      <c r="D20" s="980" t="s">
        <v>1912</v>
      </c>
      <c r="E20" s="980" t="s">
        <v>808</v>
      </c>
      <c r="F20" s="981" t="s">
        <v>153</v>
      </c>
      <c r="G20" s="981">
        <v>29</v>
      </c>
      <c r="H20" s="982">
        <v>514.5</v>
      </c>
      <c r="I20" s="983">
        <f t="shared" si="6"/>
        <v>14920.5</v>
      </c>
      <c r="J20" s="984">
        <v>29</v>
      </c>
      <c r="K20" s="999">
        <f t="shared" si="7"/>
        <v>14920.5</v>
      </c>
      <c r="L20" s="984"/>
      <c r="M20" s="985"/>
      <c r="N20" s="986"/>
      <c r="O20" s="987"/>
      <c r="P20" s="967"/>
    </row>
    <row r="21" spans="1:16" ht="12.75" hidden="1">
      <c r="A21" s="988"/>
      <c r="B21" s="1000" t="s">
        <v>268</v>
      </c>
      <c r="C21" s="1001"/>
      <c r="D21" s="1001" t="s">
        <v>1913</v>
      </c>
      <c r="E21" s="1001"/>
      <c r="F21" s="1002"/>
      <c r="G21" s="1002"/>
      <c r="H21" s="1002"/>
      <c r="I21" s="992">
        <f>SUM(I18:I20)</f>
        <v>161080.5</v>
      </c>
      <c r="J21" s="1007"/>
      <c r="K21" s="1003">
        <f>SUM(K18:K20)</f>
        <v>161080.5</v>
      </c>
      <c r="L21" s="992"/>
      <c r="M21" s="985"/>
      <c r="N21" s="986"/>
      <c r="O21" s="987"/>
      <c r="P21" s="967"/>
    </row>
    <row r="22" spans="1:16" ht="76.5">
      <c r="A22" s="968"/>
      <c r="B22" s="979" t="s">
        <v>705</v>
      </c>
      <c r="C22" s="980" t="s">
        <v>795</v>
      </c>
      <c r="D22" s="980" t="s">
        <v>810</v>
      </c>
      <c r="E22" s="980" t="s">
        <v>1914</v>
      </c>
      <c r="F22" s="981" t="s">
        <v>153</v>
      </c>
      <c r="G22" s="981">
        <v>29</v>
      </c>
      <c r="H22" s="983">
        <v>1995</v>
      </c>
      <c r="I22" s="983">
        <f t="shared" ref="I22:I27" si="8">G22*H22</f>
        <v>57855</v>
      </c>
      <c r="J22" s="984">
        <v>29</v>
      </c>
      <c r="K22" s="999">
        <f t="shared" ref="K22:K27" si="9">J22*H22</f>
        <v>57855</v>
      </c>
      <c r="L22" s="984"/>
      <c r="M22" s="985"/>
      <c r="N22" s="986"/>
      <c r="O22" s="987"/>
      <c r="P22" s="967"/>
    </row>
    <row r="23" spans="1:16" ht="38.25">
      <c r="A23" s="968"/>
      <c r="B23" s="979" t="s">
        <v>707</v>
      </c>
      <c r="C23" s="980" t="s">
        <v>795</v>
      </c>
      <c r="D23" s="980" t="s">
        <v>810</v>
      </c>
      <c r="E23" s="980" t="s">
        <v>1915</v>
      </c>
      <c r="F23" s="981" t="s">
        <v>153</v>
      </c>
      <c r="G23" s="981">
        <v>29</v>
      </c>
      <c r="H23" s="982">
        <v>892.5</v>
      </c>
      <c r="I23" s="983">
        <f t="shared" si="8"/>
        <v>25882.5</v>
      </c>
      <c r="J23" s="984">
        <v>29</v>
      </c>
      <c r="K23" s="999">
        <f t="shared" si="9"/>
        <v>25882.5</v>
      </c>
      <c r="L23" s="984"/>
      <c r="M23" s="985"/>
      <c r="N23" s="986"/>
      <c r="O23" s="987"/>
      <c r="P23" s="967"/>
    </row>
    <row r="24" spans="1:16" ht="51">
      <c r="A24" s="968"/>
      <c r="B24" s="979" t="s">
        <v>709</v>
      </c>
      <c r="C24" s="980" t="s">
        <v>795</v>
      </c>
      <c r="D24" s="980" t="s">
        <v>815</v>
      </c>
      <c r="E24" s="980" t="s">
        <v>1916</v>
      </c>
      <c r="F24" s="981" t="s">
        <v>153</v>
      </c>
      <c r="G24" s="981">
        <v>29</v>
      </c>
      <c r="H24" s="982">
        <v>481.95</v>
      </c>
      <c r="I24" s="983">
        <f t="shared" si="8"/>
        <v>13976.55</v>
      </c>
      <c r="J24" s="984">
        <v>29</v>
      </c>
      <c r="K24" s="999">
        <f t="shared" si="9"/>
        <v>13976.55</v>
      </c>
      <c r="L24" s="984"/>
      <c r="M24" s="985"/>
      <c r="N24" s="986"/>
      <c r="O24" s="987"/>
      <c r="P24" s="967"/>
    </row>
    <row r="25" spans="1:16" ht="38.25">
      <c r="A25" s="968"/>
      <c r="B25" s="979" t="s">
        <v>714</v>
      </c>
      <c r="C25" s="980" t="s">
        <v>795</v>
      </c>
      <c r="D25" s="980" t="s">
        <v>815</v>
      </c>
      <c r="E25" s="980" t="s">
        <v>1917</v>
      </c>
      <c r="F25" s="981" t="s">
        <v>153</v>
      </c>
      <c r="G25" s="981">
        <v>29</v>
      </c>
      <c r="H25" s="982">
        <v>304.5</v>
      </c>
      <c r="I25" s="983">
        <f t="shared" si="8"/>
        <v>8830.5</v>
      </c>
      <c r="J25" s="984">
        <v>29</v>
      </c>
      <c r="K25" s="999">
        <f t="shared" si="9"/>
        <v>8830.5</v>
      </c>
      <c r="L25" s="984"/>
      <c r="M25" s="985"/>
      <c r="N25" s="986"/>
      <c r="O25" s="987"/>
      <c r="P25" s="967"/>
    </row>
    <row r="26" spans="1:16" ht="63.75">
      <c r="A26" s="968"/>
      <c r="B26" s="979" t="s">
        <v>718</v>
      </c>
      <c r="C26" s="980" t="s">
        <v>822</v>
      </c>
      <c r="D26" s="980" t="s">
        <v>1918</v>
      </c>
      <c r="E26" s="980" t="s">
        <v>1919</v>
      </c>
      <c r="F26" s="981" t="s">
        <v>153</v>
      </c>
      <c r="G26" s="981">
        <v>29</v>
      </c>
      <c r="H26" s="983">
        <v>1575</v>
      </c>
      <c r="I26" s="983">
        <f t="shared" si="8"/>
        <v>45675</v>
      </c>
      <c r="J26" s="984">
        <v>29</v>
      </c>
      <c r="K26" s="999">
        <f t="shared" si="9"/>
        <v>45675</v>
      </c>
      <c r="L26" s="984"/>
      <c r="M26" s="985"/>
      <c r="N26" s="986"/>
      <c r="O26" s="987"/>
      <c r="P26" s="967"/>
    </row>
    <row r="27" spans="1:16" ht="51">
      <c r="A27" s="968"/>
      <c r="B27" s="979" t="s">
        <v>722</v>
      </c>
      <c r="C27" s="980" t="s">
        <v>822</v>
      </c>
      <c r="D27" s="980" t="s">
        <v>1920</v>
      </c>
      <c r="E27" s="980" t="s">
        <v>1921</v>
      </c>
      <c r="F27" s="981" t="s">
        <v>153</v>
      </c>
      <c r="G27" s="981">
        <v>29</v>
      </c>
      <c r="H27" s="982">
        <v>262.5</v>
      </c>
      <c r="I27" s="983">
        <f t="shared" si="8"/>
        <v>7612.5</v>
      </c>
      <c r="J27" s="984">
        <v>29</v>
      </c>
      <c r="K27" s="999">
        <f t="shared" si="9"/>
        <v>7612.5</v>
      </c>
      <c r="L27" s="984"/>
      <c r="M27" s="985"/>
      <c r="N27" s="986"/>
      <c r="O27" s="987"/>
      <c r="P27" s="967"/>
    </row>
    <row r="28" spans="1:16" ht="12.75" hidden="1">
      <c r="A28" s="988"/>
      <c r="B28" s="1000" t="s">
        <v>300</v>
      </c>
      <c r="C28" s="1001"/>
      <c r="D28" s="1001" t="s">
        <v>1922</v>
      </c>
      <c r="E28" s="1001"/>
      <c r="F28" s="1002"/>
      <c r="G28" s="1002"/>
      <c r="H28" s="1002"/>
      <c r="I28" s="992">
        <f>SUM(I22:I27)</f>
        <v>159832.04999999999</v>
      </c>
      <c r="J28" s="1007"/>
      <c r="K28" s="1003">
        <f>SUM(K22:K27)</f>
        <v>159832.04999999999</v>
      </c>
      <c r="L28" s="992"/>
      <c r="M28" s="985"/>
      <c r="N28" s="986"/>
      <c r="O28" s="987"/>
      <c r="P28" s="967"/>
    </row>
    <row r="29" spans="1:16" ht="204">
      <c r="A29" s="968"/>
      <c r="B29" s="979" t="s">
        <v>725</v>
      </c>
      <c r="C29" s="980" t="s">
        <v>832</v>
      </c>
      <c r="D29" s="980" t="s">
        <v>1923</v>
      </c>
      <c r="E29" s="980" t="s">
        <v>1924</v>
      </c>
      <c r="F29" s="981" t="s">
        <v>153</v>
      </c>
      <c r="G29" s="981">
        <v>29</v>
      </c>
      <c r="H29" s="983">
        <v>9975</v>
      </c>
      <c r="I29" s="983">
        <f t="shared" ref="I29:I30" si="10">G29*H29</f>
        <v>289275</v>
      </c>
      <c r="J29" s="984">
        <v>29</v>
      </c>
      <c r="K29" s="999">
        <f t="shared" ref="K29:K30" si="11">J29*H29</f>
        <v>289275</v>
      </c>
      <c r="L29" s="984"/>
      <c r="M29" s="985"/>
      <c r="N29" s="986">
        <v>400</v>
      </c>
      <c r="O29" s="987">
        <f>N29*G29</f>
        <v>11600</v>
      </c>
      <c r="P29" s="967" t="s">
        <v>1889</v>
      </c>
    </row>
    <row r="30" spans="1:16" ht="242.25">
      <c r="A30" s="968"/>
      <c r="B30" s="979" t="s">
        <v>729</v>
      </c>
      <c r="C30" s="980" t="s">
        <v>1925</v>
      </c>
      <c r="D30" s="980" t="s">
        <v>1926</v>
      </c>
      <c r="E30" s="980" t="s">
        <v>1927</v>
      </c>
      <c r="F30" s="981" t="s">
        <v>153</v>
      </c>
      <c r="G30" s="981">
        <v>29</v>
      </c>
      <c r="H30" s="982">
        <v>3675</v>
      </c>
      <c r="I30" s="983">
        <f t="shared" si="10"/>
        <v>106575</v>
      </c>
      <c r="J30" s="984">
        <v>29</v>
      </c>
      <c r="K30" s="999">
        <f t="shared" si="11"/>
        <v>106575</v>
      </c>
      <c r="L30" s="984"/>
      <c r="M30" s="985"/>
      <c r="N30" s="986"/>
      <c r="O30" s="987"/>
      <c r="P30" s="967"/>
    </row>
    <row r="31" spans="1:16" ht="12.75" hidden="1">
      <c r="A31" s="988"/>
      <c r="B31" s="1000" t="s">
        <v>329</v>
      </c>
      <c r="C31" s="1001"/>
      <c r="D31" s="1001" t="s">
        <v>1928</v>
      </c>
      <c r="E31" s="1001"/>
      <c r="F31" s="1002"/>
      <c r="G31" s="1002"/>
      <c r="H31" s="1002"/>
      <c r="I31" s="1008">
        <f>SUM(I29:I30)</f>
        <v>395850</v>
      </c>
      <c r="J31" s="1007"/>
      <c r="K31" s="1003">
        <f>SUM(K29:K30)</f>
        <v>395850</v>
      </c>
      <c r="L31" s="992"/>
      <c r="M31" s="985"/>
      <c r="N31" s="986"/>
      <c r="O31" s="987"/>
      <c r="P31" s="967"/>
    </row>
    <row r="32" spans="1:16" ht="32.25" customHeight="1">
      <c r="A32" s="968"/>
      <c r="B32" s="979" t="s">
        <v>732</v>
      </c>
      <c r="C32" s="980" t="s">
        <v>1929</v>
      </c>
      <c r="D32" s="980" t="s">
        <v>1930</v>
      </c>
      <c r="E32" s="980" t="s">
        <v>1931</v>
      </c>
      <c r="F32" s="981" t="s">
        <v>153</v>
      </c>
      <c r="G32" s="981">
        <v>29</v>
      </c>
      <c r="H32" s="982">
        <v>8400</v>
      </c>
      <c r="I32" s="983">
        <f t="shared" ref="I32:I33" si="12">G32*H32</f>
        <v>243600</v>
      </c>
      <c r="J32" s="984">
        <v>29</v>
      </c>
      <c r="K32" s="999">
        <f t="shared" ref="K32:K33" si="13">J32*H32</f>
        <v>243600</v>
      </c>
      <c r="L32" s="984"/>
      <c r="M32" s="985"/>
      <c r="N32" s="986"/>
      <c r="O32" s="987"/>
      <c r="P32" s="967"/>
    </row>
    <row r="33" spans="1:16" ht="89.25">
      <c r="A33" s="968"/>
      <c r="B33" s="979" t="s">
        <v>735</v>
      </c>
      <c r="C33" s="980" t="s">
        <v>910</v>
      </c>
      <c r="D33" s="980" t="s">
        <v>1932</v>
      </c>
      <c r="E33" s="980" t="s">
        <v>1933</v>
      </c>
      <c r="F33" s="981" t="s">
        <v>153</v>
      </c>
      <c r="G33" s="981">
        <v>29</v>
      </c>
      <c r="H33" s="982">
        <v>430.5</v>
      </c>
      <c r="I33" s="983">
        <f t="shared" si="12"/>
        <v>12484.5</v>
      </c>
      <c r="J33" s="984">
        <v>29</v>
      </c>
      <c r="K33" s="999">
        <f t="shared" si="13"/>
        <v>12484.5</v>
      </c>
      <c r="L33" s="984"/>
      <c r="M33" s="985"/>
      <c r="N33" s="986"/>
      <c r="O33" s="987"/>
      <c r="P33" s="967"/>
    </row>
    <row r="34" spans="1:16" ht="12.75" hidden="1">
      <c r="A34" s="988"/>
      <c r="B34" s="1000" t="s">
        <v>347</v>
      </c>
      <c r="C34" s="1001"/>
      <c r="D34" s="1001" t="s">
        <v>1934</v>
      </c>
      <c r="E34" s="1001"/>
      <c r="F34" s="1002"/>
      <c r="G34" s="1002"/>
      <c r="H34" s="1002"/>
      <c r="I34" s="992">
        <f>SUM(I32:I33)</f>
        <v>256084.5</v>
      </c>
      <c r="J34" s="1007"/>
      <c r="K34" s="1003">
        <f>SUM(K32:K33)</f>
        <v>256084.5</v>
      </c>
      <c r="L34" s="992"/>
      <c r="M34" s="985"/>
      <c r="N34" s="986"/>
      <c r="O34" s="987"/>
      <c r="P34" s="967"/>
    </row>
    <row r="35" spans="1:16" ht="89.25">
      <c r="A35" s="968"/>
      <c r="B35" s="979" t="s">
        <v>738</v>
      </c>
      <c r="C35" s="980" t="s">
        <v>910</v>
      </c>
      <c r="D35" s="980" t="s">
        <v>1935</v>
      </c>
      <c r="E35" s="980" t="s">
        <v>1936</v>
      </c>
      <c r="F35" s="981" t="s">
        <v>153</v>
      </c>
      <c r="G35" s="981">
        <v>29</v>
      </c>
      <c r="H35" s="982">
        <v>472.5</v>
      </c>
      <c r="I35" s="983">
        <f t="shared" ref="I35:I37" si="14">G35*H35</f>
        <v>13702.5</v>
      </c>
      <c r="J35" s="984">
        <v>29</v>
      </c>
      <c r="K35" s="999">
        <f t="shared" ref="K35:K37" si="15">J35*H35</f>
        <v>13702.5</v>
      </c>
      <c r="L35" s="984"/>
      <c r="M35" s="985"/>
      <c r="N35" s="986"/>
      <c r="O35" s="987"/>
      <c r="P35" s="967"/>
    </row>
    <row r="36" spans="1:16" ht="76.5">
      <c r="A36" s="968"/>
      <c r="B36" s="979" t="s">
        <v>742</v>
      </c>
      <c r="C36" s="980" t="s">
        <v>910</v>
      </c>
      <c r="D36" s="980" t="s">
        <v>1937</v>
      </c>
      <c r="E36" s="980" t="s">
        <v>1938</v>
      </c>
      <c r="F36" s="981" t="s">
        <v>153</v>
      </c>
      <c r="G36" s="981">
        <v>29</v>
      </c>
      <c r="H36" s="982">
        <v>367.5</v>
      </c>
      <c r="I36" s="983">
        <f t="shared" si="14"/>
        <v>10657.5</v>
      </c>
      <c r="J36" s="984">
        <v>29</v>
      </c>
      <c r="K36" s="999">
        <f t="shared" si="15"/>
        <v>10657.5</v>
      </c>
      <c r="L36" s="984"/>
      <c r="M36" s="985"/>
      <c r="N36" s="986"/>
      <c r="O36" s="987"/>
      <c r="P36" s="967"/>
    </row>
    <row r="37" spans="1:16" ht="89.25">
      <c r="A37" s="968"/>
      <c r="B37" s="979" t="s">
        <v>745</v>
      </c>
      <c r="C37" s="980" t="s">
        <v>910</v>
      </c>
      <c r="D37" s="980" t="s">
        <v>1939</v>
      </c>
      <c r="E37" s="980" t="s">
        <v>1940</v>
      </c>
      <c r="F37" s="981" t="s">
        <v>153</v>
      </c>
      <c r="G37" s="981">
        <v>29</v>
      </c>
      <c r="H37" s="982">
        <v>682.5</v>
      </c>
      <c r="I37" s="983">
        <f t="shared" si="14"/>
        <v>19792.5</v>
      </c>
      <c r="J37" s="984">
        <v>29</v>
      </c>
      <c r="K37" s="999">
        <f t="shared" si="15"/>
        <v>19792.5</v>
      </c>
      <c r="L37" s="984"/>
      <c r="M37" s="985"/>
      <c r="N37" s="986"/>
      <c r="O37" s="987"/>
      <c r="P37" s="967"/>
    </row>
    <row r="38" spans="1:16" ht="12.75" hidden="1">
      <c r="A38" s="988"/>
      <c r="B38" s="1000" t="s">
        <v>380</v>
      </c>
      <c r="C38" s="1001"/>
      <c r="D38" s="1001" t="s">
        <v>1941</v>
      </c>
      <c r="E38" s="1001"/>
      <c r="F38" s="1002"/>
      <c r="G38" s="1002"/>
      <c r="H38" s="1002"/>
      <c r="I38" s="992">
        <f>SUM(I35:I37)</f>
        <v>44152.5</v>
      </c>
      <c r="J38" s="1007"/>
      <c r="K38" s="1003">
        <f>SUM(K35:K37)</f>
        <v>44152.5</v>
      </c>
      <c r="L38" s="992"/>
      <c r="M38" s="985"/>
      <c r="N38" s="986"/>
      <c r="O38" s="987"/>
      <c r="P38" s="967"/>
    </row>
    <row r="39" spans="1:16" ht="331.5">
      <c r="A39" s="968"/>
      <c r="B39" s="979" t="s">
        <v>748</v>
      </c>
      <c r="C39" s="980" t="s">
        <v>910</v>
      </c>
      <c r="D39" s="980" t="s">
        <v>1942</v>
      </c>
      <c r="E39" s="980" t="s">
        <v>1943</v>
      </c>
      <c r="F39" s="981" t="s">
        <v>153</v>
      </c>
      <c r="G39" s="981">
        <v>29</v>
      </c>
      <c r="H39" s="982">
        <v>1260</v>
      </c>
      <c r="I39" s="983">
        <f>G39*H39</f>
        <v>36540</v>
      </c>
      <c r="J39" s="984">
        <v>29</v>
      </c>
      <c r="K39" s="999">
        <f>J39*H39</f>
        <v>36540</v>
      </c>
      <c r="L39" s="984"/>
      <c r="M39" s="985"/>
      <c r="N39" s="986">
        <v>2</v>
      </c>
      <c r="O39" s="987">
        <f t="shared" ref="O39:O41" si="16">N39*G39</f>
        <v>58</v>
      </c>
      <c r="P39" s="967" t="s">
        <v>1889</v>
      </c>
    </row>
    <row r="40" spans="1:16" ht="12.75" hidden="1">
      <c r="A40" s="988"/>
      <c r="B40" s="1000" t="s">
        <v>413</v>
      </c>
      <c r="C40" s="1001"/>
      <c r="D40" s="1001" t="s">
        <v>1944</v>
      </c>
      <c r="E40" s="1001"/>
      <c r="F40" s="1002"/>
      <c r="G40" s="1002"/>
      <c r="H40" s="1002"/>
      <c r="I40" s="992">
        <f>SUM(I39)</f>
        <v>36540</v>
      </c>
      <c r="J40" s="1007"/>
      <c r="K40" s="1003">
        <f>SUM(K39)</f>
        <v>36540</v>
      </c>
      <c r="L40" s="992"/>
      <c r="M40" s="985"/>
      <c r="N40" s="986">
        <v>1</v>
      </c>
      <c r="O40" s="987">
        <f t="shared" si="16"/>
        <v>0</v>
      </c>
      <c r="P40" s="967"/>
    </row>
    <row r="41" spans="1:16" ht="382.5">
      <c r="A41" s="968"/>
      <c r="B41" s="979" t="s">
        <v>753</v>
      </c>
      <c r="C41" s="980" t="s">
        <v>910</v>
      </c>
      <c r="D41" s="980" t="s">
        <v>1945</v>
      </c>
      <c r="E41" s="980" t="s">
        <v>1946</v>
      </c>
      <c r="F41" s="981" t="s">
        <v>153</v>
      </c>
      <c r="G41" s="981">
        <v>29</v>
      </c>
      <c r="H41" s="982">
        <v>787.5</v>
      </c>
      <c r="I41" s="983">
        <f>G41*H41</f>
        <v>22837.5</v>
      </c>
      <c r="J41" s="984">
        <v>29</v>
      </c>
      <c r="K41" s="999">
        <f>J41*H41</f>
        <v>22837.5</v>
      </c>
      <c r="L41" s="984"/>
      <c r="M41" s="985"/>
      <c r="N41" s="986">
        <v>2</v>
      </c>
      <c r="O41" s="987">
        <f t="shared" si="16"/>
        <v>58</v>
      </c>
      <c r="P41" s="967" t="s">
        <v>1889</v>
      </c>
    </row>
    <row r="42" spans="1:16" ht="12.75" hidden="1">
      <c r="A42" s="988"/>
      <c r="B42" s="1000" t="s">
        <v>445</v>
      </c>
      <c r="C42" s="1001"/>
      <c r="D42" s="1001" t="s">
        <v>1947</v>
      </c>
      <c r="E42" s="1001"/>
      <c r="F42" s="1002"/>
      <c r="G42" s="1002"/>
      <c r="H42" s="1002"/>
      <c r="I42" s="992">
        <f>SUM(I41)</f>
        <v>22837.5</v>
      </c>
      <c r="J42" s="1007"/>
      <c r="K42" s="1003">
        <f>SUM(K41)</f>
        <v>22837.5</v>
      </c>
      <c r="L42" s="992"/>
      <c r="M42" s="985"/>
      <c r="N42" s="986"/>
      <c r="O42" s="987"/>
      <c r="P42" s="967"/>
    </row>
    <row r="43" spans="1:16" ht="12.75">
      <c r="A43" s="988"/>
      <c r="B43" s="1000"/>
      <c r="C43" s="1001"/>
      <c r="D43" s="1009"/>
      <c r="E43" s="1009"/>
      <c r="F43" s="1010"/>
      <c r="G43" s="1010"/>
      <c r="H43" s="1010"/>
      <c r="I43" s="1011"/>
      <c r="J43" s="1012"/>
      <c r="K43" s="999"/>
      <c r="L43" s="992"/>
      <c r="M43" s="985"/>
      <c r="N43" s="986"/>
      <c r="O43" s="987"/>
      <c r="P43" s="967"/>
    </row>
    <row r="44" spans="1:16" ht="51">
      <c r="A44" s="968"/>
      <c r="B44" s="979" t="s">
        <v>756</v>
      </c>
      <c r="C44" s="980" t="s">
        <v>910</v>
      </c>
      <c r="D44" s="980" t="s">
        <v>1948</v>
      </c>
      <c r="E44" s="980" t="s">
        <v>1949</v>
      </c>
      <c r="F44" s="981" t="s">
        <v>153</v>
      </c>
      <c r="G44" s="981">
        <v>29</v>
      </c>
      <c r="H44" s="982">
        <v>735</v>
      </c>
      <c r="I44" s="983">
        <f t="shared" ref="I44:I46" si="17">G44*H44</f>
        <v>21315</v>
      </c>
      <c r="J44" s="984">
        <v>29</v>
      </c>
      <c r="K44" s="999">
        <f t="shared" ref="K44:K46" si="18">J44*H44</f>
        <v>21315</v>
      </c>
      <c r="L44" s="984"/>
      <c r="M44" s="985"/>
      <c r="N44" s="986"/>
      <c r="O44" s="987"/>
      <c r="P44" s="967"/>
    </row>
    <row r="45" spans="1:16" ht="204">
      <c r="A45" s="968"/>
      <c r="B45" s="979" t="s">
        <v>759</v>
      </c>
      <c r="C45" s="980" t="s">
        <v>910</v>
      </c>
      <c r="D45" s="980" t="s">
        <v>1950</v>
      </c>
      <c r="E45" s="980" t="s">
        <v>1951</v>
      </c>
      <c r="F45" s="981" t="s">
        <v>153</v>
      </c>
      <c r="G45" s="981">
        <v>29</v>
      </c>
      <c r="H45" s="982">
        <v>945</v>
      </c>
      <c r="I45" s="983">
        <f t="shared" si="17"/>
        <v>27405</v>
      </c>
      <c r="J45" s="984">
        <v>29</v>
      </c>
      <c r="K45" s="999">
        <f t="shared" si="18"/>
        <v>27405</v>
      </c>
      <c r="L45" s="984"/>
      <c r="M45" s="985"/>
      <c r="N45" s="986"/>
      <c r="O45" s="987"/>
      <c r="P45" s="967"/>
    </row>
    <row r="46" spans="1:16" ht="38.25">
      <c r="A46" s="968"/>
      <c r="B46" s="979" t="s">
        <v>764</v>
      </c>
      <c r="C46" s="980" t="s">
        <v>910</v>
      </c>
      <c r="D46" s="980" t="s">
        <v>1952</v>
      </c>
      <c r="E46" s="980" t="s">
        <v>1953</v>
      </c>
      <c r="F46" s="981" t="s">
        <v>153</v>
      </c>
      <c r="G46" s="981">
        <v>29</v>
      </c>
      <c r="H46" s="982">
        <v>1522.5</v>
      </c>
      <c r="I46" s="983">
        <f t="shared" si="17"/>
        <v>44152.5</v>
      </c>
      <c r="J46" s="984">
        <v>29</v>
      </c>
      <c r="K46" s="999">
        <f t="shared" si="18"/>
        <v>44152.5</v>
      </c>
      <c r="L46" s="984"/>
      <c r="M46" s="985"/>
      <c r="N46" s="986"/>
      <c r="O46" s="987"/>
      <c r="P46" s="967"/>
    </row>
    <row r="47" spans="1:16" ht="12.75" hidden="1">
      <c r="A47" s="988"/>
      <c r="B47" s="1000" t="s">
        <v>466</v>
      </c>
      <c r="C47" s="1001"/>
      <c r="D47" s="1001" t="s">
        <v>1954</v>
      </c>
      <c r="E47" s="1001"/>
      <c r="F47" s="1002"/>
      <c r="G47" s="1002"/>
      <c r="H47" s="1002"/>
      <c r="I47" s="992">
        <f>SUM(I44:I46)</f>
        <v>92872.5</v>
      </c>
      <c r="J47" s="1007"/>
      <c r="K47" s="1003">
        <f>SUM(K44:K46)</f>
        <v>92872.5</v>
      </c>
      <c r="L47" s="992"/>
      <c r="M47" s="985"/>
      <c r="N47" s="986"/>
      <c r="O47" s="987"/>
      <c r="P47" s="967"/>
    </row>
    <row r="48" spans="1:16" ht="89.25">
      <c r="A48" s="968"/>
      <c r="B48" s="979" t="s">
        <v>768</v>
      </c>
      <c r="C48" s="980" t="s">
        <v>910</v>
      </c>
      <c r="D48" s="980" t="s">
        <v>1955</v>
      </c>
      <c r="E48" s="980" t="s">
        <v>998</v>
      </c>
      <c r="F48" s="981" t="s">
        <v>153</v>
      </c>
      <c r="G48" s="981">
        <v>29</v>
      </c>
      <c r="H48" s="982">
        <v>84</v>
      </c>
      <c r="I48" s="983">
        <f t="shared" ref="I48:I52" si="19">G48*H48</f>
        <v>2436</v>
      </c>
      <c r="J48" s="984">
        <v>29</v>
      </c>
      <c r="K48" s="999">
        <f t="shared" ref="K48:K52" si="20">J48*H48</f>
        <v>2436</v>
      </c>
      <c r="L48" s="984"/>
      <c r="M48" s="985"/>
      <c r="N48" s="986"/>
      <c r="O48" s="987"/>
      <c r="P48" s="967"/>
    </row>
    <row r="49" spans="1:16" ht="102">
      <c r="A49" s="968"/>
      <c r="B49" s="979" t="s">
        <v>771</v>
      </c>
      <c r="C49" s="980" t="s">
        <v>910</v>
      </c>
      <c r="D49" s="980" t="s">
        <v>1956</v>
      </c>
      <c r="E49" s="980" t="s">
        <v>1001</v>
      </c>
      <c r="F49" s="981" t="s">
        <v>153</v>
      </c>
      <c r="G49" s="981">
        <v>29</v>
      </c>
      <c r="H49" s="982">
        <v>84</v>
      </c>
      <c r="I49" s="983">
        <f t="shared" si="19"/>
        <v>2436</v>
      </c>
      <c r="J49" s="984">
        <v>29</v>
      </c>
      <c r="K49" s="999">
        <f t="shared" si="20"/>
        <v>2436</v>
      </c>
      <c r="L49" s="984"/>
      <c r="M49" s="985"/>
      <c r="N49" s="986"/>
      <c r="O49" s="987"/>
      <c r="P49" s="967"/>
    </row>
    <row r="50" spans="1:16" ht="102">
      <c r="A50" s="968"/>
      <c r="B50" s="979" t="s">
        <v>149</v>
      </c>
      <c r="C50" s="980" t="s">
        <v>1011</v>
      </c>
      <c r="D50" s="980" t="s">
        <v>1957</v>
      </c>
      <c r="E50" s="980" t="s">
        <v>1958</v>
      </c>
      <c r="F50" s="981" t="s">
        <v>153</v>
      </c>
      <c r="G50" s="981">
        <v>29</v>
      </c>
      <c r="H50" s="982">
        <v>95.55</v>
      </c>
      <c r="I50" s="983">
        <f t="shared" si="19"/>
        <v>2770.95</v>
      </c>
      <c r="J50" s="984">
        <v>29</v>
      </c>
      <c r="K50" s="999">
        <f t="shared" si="20"/>
        <v>2770.95</v>
      </c>
      <c r="L50" s="984"/>
      <c r="M50" s="985"/>
      <c r="N50" s="986"/>
      <c r="O50" s="987"/>
      <c r="P50" s="967"/>
    </row>
    <row r="51" spans="1:16" ht="38.25">
      <c r="A51" s="968"/>
      <c r="B51" s="979" t="s">
        <v>154</v>
      </c>
      <c r="C51" s="980" t="s">
        <v>1011</v>
      </c>
      <c r="D51" s="980" t="s">
        <v>1959</v>
      </c>
      <c r="E51" s="980" t="s">
        <v>1960</v>
      </c>
      <c r="F51" s="981" t="s">
        <v>153</v>
      </c>
      <c r="G51" s="981">
        <v>29</v>
      </c>
      <c r="H51" s="982">
        <v>12.6</v>
      </c>
      <c r="I51" s="983">
        <f t="shared" si="19"/>
        <v>365.4</v>
      </c>
      <c r="J51" s="984">
        <v>29</v>
      </c>
      <c r="K51" s="999">
        <f t="shared" si="20"/>
        <v>365.4</v>
      </c>
      <c r="L51" s="984"/>
      <c r="M51" s="985"/>
      <c r="N51" s="986"/>
      <c r="O51" s="987"/>
      <c r="P51" s="967"/>
    </row>
    <row r="52" spans="1:16" ht="63.75">
      <c r="A52" s="968"/>
      <c r="B52" s="979" t="s">
        <v>157</v>
      </c>
      <c r="C52" s="980" t="s">
        <v>1011</v>
      </c>
      <c r="D52" s="980" t="s">
        <v>1023</v>
      </c>
      <c r="E52" s="980" t="s">
        <v>1961</v>
      </c>
      <c r="F52" s="981" t="s">
        <v>153</v>
      </c>
      <c r="G52" s="981">
        <v>29</v>
      </c>
      <c r="H52" s="982">
        <v>11.55</v>
      </c>
      <c r="I52" s="983">
        <f t="shared" si="19"/>
        <v>334.95000000000005</v>
      </c>
      <c r="J52" s="984">
        <v>29</v>
      </c>
      <c r="K52" s="999">
        <f t="shared" si="20"/>
        <v>334.95000000000005</v>
      </c>
      <c r="L52" s="984"/>
      <c r="M52" s="985"/>
      <c r="N52" s="986"/>
      <c r="O52" s="987"/>
      <c r="P52" s="967"/>
    </row>
    <row r="53" spans="1:16" ht="12.75" hidden="1">
      <c r="A53" s="988"/>
      <c r="B53" s="1000" t="s">
        <v>489</v>
      </c>
      <c r="C53" s="1001"/>
      <c r="D53" s="1001" t="s">
        <v>1962</v>
      </c>
      <c r="E53" s="1001"/>
      <c r="F53" s="1002"/>
      <c r="G53" s="1002"/>
      <c r="H53" s="1002"/>
      <c r="I53" s="992">
        <f>SUM(I48:I52)</f>
        <v>8343.2999999999993</v>
      </c>
      <c r="J53" s="1007"/>
      <c r="K53" s="1003">
        <f>SUM(K48:K52)</f>
        <v>8343.2999999999993</v>
      </c>
      <c r="L53" s="992"/>
      <c r="M53" s="985"/>
      <c r="N53" s="986"/>
      <c r="O53" s="987"/>
      <c r="P53" s="967"/>
    </row>
    <row r="54" spans="1:16" ht="114.75">
      <c r="A54" s="968"/>
      <c r="B54" s="979" t="s">
        <v>161</v>
      </c>
      <c r="C54" s="980" t="s">
        <v>1011</v>
      </c>
      <c r="D54" s="980" t="s">
        <v>1025</v>
      </c>
      <c r="E54" s="980" t="s">
        <v>1963</v>
      </c>
      <c r="F54" s="981" t="s">
        <v>153</v>
      </c>
      <c r="G54" s="981">
        <v>29</v>
      </c>
      <c r="H54" s="982">
        <v>12.6</v>
      </c>
      <c r="I54" s="982">
        <f t="shared" ref="I54:I59" si="21">G54*H54</f>
        <v>365.4</v>
      </c>
      <c r="J54" s="984">
        <v>29</v>
      </c>
      <c r="K54" s="999">
        <f t="shared" ref="K54:K57" si="22">J54*H54</f>
        <v>365.4</v>
      </c>
      <c r="L54" s="984"/>
      <c r="M54" s="985"/>
      <c r="N54" s="986"/>
      <c r="O54" s="987"/>
      <c r="P54" s="967"/>
    </row>
    <row r="55" spans="1:16" ht="114.75">
      <c r="A55" s="968"/>
      <c r="B55" s="979" t="s">
        <v>163</v>
      </c>
      <c r="C55" s="980" t="s">
        <v>1037</v>
      </c>
      <c r="D55" s="980" t="s">
        <v>1038</v>
      </c>
      <c r="E55" s="980" t="s">
        <v>1964</v>
      </c>
      <c r="F55" s="981" t="s">
        <v>153</v>
      </c>
      <c r="G55" s="981">
        <v>29</v>
      </c>
      <c r="H55" s="982">
        <v>12.6</v>
      </c>
      <c r="I55" s="982">
        <f t="shared" si="21"/>
        <v>365.4</v>
      </c>
      <c r="J55" s="984">
        <v>29</v>
      </c>
      <c r="K55" s="999">
        <f t="shared" si="22"/>
        <v>365.4</v>
      </c>
      <c r="L55" s="984"/>
      <c r="M55" s="985"/>
      <c r="N55" s="986"/>
      <c r="O55" s="987"/>
      <c r="P55" s="967"/>
    </row>
    <row r="56" spans="1:16" ht="102">
      <c r="A56" s="968"/>
      <c r="B56" s="979" t="s">
        <v>167</v>
      </c>
      <c r="C56" s="980" t="s">
        <v>1037</v>
      </c>
      <c r="D56" s="980" t="s">
        <v>1044</v>
      </c>
      <c r="E56" s="980" t="s">
        <v>1965</v>
      </c>
      <c r="F56" s="981" t="s">
        <v>153</v>
      </c>
      <c r="G56" s="981">
        <v>29</v>
      </c>
      <c r="H56" s="982">
        <v>23.1</v>
      </c>
      <c r="I56" s="982">
        <f t="shared" si="21"/>
        <v>669.90000000000009</v>
      </c>
      <c r="J56" s="984">
        <v>29</v>
      </c>
      <c r="K56" s="999">
        <f t="shared" si="22"/>
        <v>669.90000000000009</v>
      </c>
      <c r="L56" s="984"/>
      <c r="M56" s="985"/>
      <c r="N56" s="986"/>
      <c r="O56" s="987"/>
      <c r="P56" s="967"/>
    </row>
    <row r="57" spans="1:16" ht="114.75">
      <c r="A57" s="968"/>
      <c r="B57" s="979" t="s">
        <v>169</v>
      </c>
      <c r="C57" s="980" t="s">
        <v>1037</v>
      </c>
      <c r="D57" s="980" t="s">
        <v>1046</v>
      </c>
      <c r="E57" s="980" t="s">
        <v>1966</v>
      </c>
      <c r="F57" s="981" t="s">
        <v>153</v>
      </c>
      <c r="G57" s="981">
        <v>29</v>
      </c>
      <c r="H57" s="982">
        <v>13.65</v>
      </c>
      <c r="I57" s="982">
        <f t="shared" si="21"/>
        <v>395.85</v>
      </c>
      <c r="J57" s="984">
        <v>29</v>
      </c>
      <c r="K57" s="999">
        <f t="shared" si="22"/>
        <v>395.85</v>
      </c>
      <c r="L57" s="984"/>
      <c r="M57" s="985"/>
      <c r="N57" s="986"/>
      <c r="O57" s="987"/>
      <c r="P57" s="967"/>
    </row>
    <row r="58" spans="1:16" ht="76.5">
      <c r="A58" s="968"/>
      <c r="B58" s="979" t="s">
        <v>172</v>
      </c>
      <c r="C58" s="980" t="s">
        <v>1037</v>
      </c>
      <c r="D58" s="980" t="s">
        <v>1967</v>
      </c>
      <c r="E58" s="980" t="s">
        <v>1968</v>
      </c>
      <c r="F58" s="981" t="s">
        <v>153</v>
      </c>
      <c r="G58" s="981">
        <v>29</v>
      </c>
      <c r="H58" s="982">
        <v>12.6</v>
      </c>
      <c r="I58" s="982">
        <f t="shared" si="21"/>
        <v>365.4</v>
      </c>
      <c r="J58" s="984">
        <v>29</v>
      </c>
      <c r="K58" s="999"/>
      <c r="L58" s="984">
        <v>29</v>
      </c>
      <c r="M58" s="985">
        <f>L58*H58</f>
        <v>365.4</v>
      </c>
      <c r="N58" s="986"/>
      <c r="O58" s="987"/>
      <c r="P58" s="967"/>
    </row>
    <row r="59" spans="1:16" ht="63.75">
      <c r="A59" s="968"/>
      <c r="B59" s="979" t="s">
        <v>174</v>
      </c>
      <c r="C59" s="980" t="s">
        <v>1037</v>
      </c>
      <c r="D59" s="980" t="s">
        <v>1969</v>
      </c>
      <c r="E59" s="980" t="s">
        <v>1970</v>
      </c>
      <c r="F59" s="981" t="s">
        <v>153</v>
      </c>
      <c r="G59" s="981">
        <v>29</v>
      </c>
      <c r="H59" s="982">
        <v>13.65</v>
      </c>
      <c r="I59" s="982">
        <f t="shared" si="21"/>
        <v>395.85</v>
      </c>
      <c r="J59" s="984">
        <v>29</v>
      </c>
      <c r="K59" s="999">
        <f>J59*H59</f>
        <v>395.85</v>
      </c>
      <c r="L59" s="984"/>
      <c r="M59" s="985"/>
      <c r="N59" s="986"/>
      <c r="O59" s="987"/>
      <c r="P59" s="967"/>
    </row>
    <row r="60" spans="1:16" ht="12.75" hidden="1">
      <c r="A60" s="988"/>
      <c r="B60" s="1000" t="s">
        <v>510</v>
      </c>
      <c r="C60" s="1001"/>
      <c r="D60" s="1001" t="s">
        <v>1971</v>
      </c>
      <c r="E60" s="1001"/>
      <c r="F60" s="1002"/>
      <c r="G60" s="1002"/>
      <c r="H60" s="1002"/>
      <c r="I60" s="992">
        <f>SUM(I54:I59)</f>
        <v>2557.8000000000002</v>
      </c>
      <c r="J60" s="1007"/>
      <c r="K60" s="1003">
        <f>SUM(K54:K59)</f>
        <v>2192.4</v>
      </c>
      <c r="L60" s="992"/>
      <c r="M60" s="1004"/>
      <c r="N60" s="1005"/>
      <c r="O60" s="1006"/>
      <c r="P60" s="967"/>
    </row>
    <row r="61" spans="1:16" ht="76.5">
      <c r="A61" s="968"/>
      <c r="B61" s="979" t="s">
        <v>176</v>
      </c>
      <c r="C61" s="980" t="s">
        <v>1037</v>
      </c>
      <c r="D61" s="980" t="s">
        <v>1972</v>
      </c>
      <c r="E61" s="980" t="s">
        <v>1973</v>
      </c>
      <c r="F61" s="981" t="s">
        <v>153</v>
      </c>
      <c r="G61" s="981">
        <v>29</v>
      </c>
      <c r="H61" s="982">
        <v>12.6</v>
      </c>
      <c r="I61" s="982">
        <f t="shared" ref="I61:I67" si="23">G61*H61</f>
        <v>365.4</v>
      </c>
      <c r="J61" s="984">
        <v>29</v>
      </c>
      <c r="K61" s="999">
        <f t="shared" ref="K61:K67" si="24">J61*H61</f>
        <v>365.4</v>
      </c>
      <c r="L61" s="984"/>
      <c r="M61" s="985"/>
      <c r="N61" s="986"/>
      <c r="O61" s="987"/>
      <c r="P61" s="967"/>
    </row>
    <row r="62" spans="1:16" ht="63.75">
      <c r="A62" s="968"/>
      <c r="B62" s="979" t="s">
        <v>180</v>
      </c>
      <c r="C62" s="980" t="s">
        <v>1037</v>
      </c>
      <c r="D62" s="980" t="s">
        <v>1050</v>
      </c>
      <c r="E62" s="980" t="s">
        <v>1974</v>
      </c>
      <c r="F62" s="981" t="s">
        <v>153</v>
      </c>
      <c r="G62" s="981">
        <v>29</v>
      </c>
      <c r="H62" s="982">
        <v>9.4499999999999993</v>
      </c>
      <c r="I62" s="982">
        <f t="shared" si="23"/>
        <v>274.04999999999995</v>
      </c>
      <c r="J62" s="984">
        <v>29</v>
      </c>
      <c r="K62" s="999">
        <f t="shared" si="24"/>
        <v>274.04999999999995</v>
      </c>
      <c r="L62" s="984"/>
      <c r="M62" s="985"/>
      <c r="N62" s="986"/>
      <c r="O62" s="987"/>
      <c r="P62" s="967"/>
    </row>
    <row r="63" spans="1:16" ht="51">
      <c r="A63" s="968"/>
      <c r="B63" s="979" t="s">
        <v>182</v>
      </c>
      <c r="C63" s="980" t="s">
        <v>1037</v>
      </c>
      <c r="D63" s="980" t="s">
        <v>1052</v>
      </c>
      <c r="E63" s="980" t="s">
        <v>1975</v>
      </c>
      <c r="F63" s="981" t="s">
        <v>153</v>
      </c>
      <c r="G63" s="981">
        <v>29</v>
      </c>
      <c r="H63" s="982">
        <v>9.4499999999999993</v>
      </c>
      <c r="I63" s="982">
        <f t="shared" si="23"/>
        <v>274.04999999999995</v>
      </c>
      <c r="J63" s="984">
        <v>29</v>
      </c>
      <c r="K63" s="999">
        <f t="shared" si="24"/>
        <v>274.04999999999995</v>
      </c>
      <c r="L63" s="984"/>
      <c r="M63" s="985"/>
      <c r="N63" s="986"/>
      <c r="O63" s="987"/>
      <c r="P63" s="967"/>
    </row>
    <row r="64" spans="1:16" ht="38.25">
      <c r="A64" s="968"/>
      <c r="B64" s="979" t="s">
        <v>184</v>
      </c>
      <c r="C64" s="980" t="s">
        <v>1037</v>
      </c>
      <c r="D64" s="980" t="s">
        <v>1054</v>
      </c>
      <c r="E64" s="980" t="s">
        <v>1976</v>
      </c>
      <c r="F64" s="981" t="s">
        <v>153</v>
      </c>
      <c r="G64" s="981">
        <v>29</v>
      </c>
      <c r="H64" s="982">
        <v>9.4499999999999993</v>
      </c>
      <c r="I64" s="982">
        <f t="shared" si="23"/>
        <v>274.04999999999995</v>
      </c>
      <c r="J64" s="984">
        <v>29</v>
      </c>
      <c r="K64" s="999">
        <f t="shared" si="24"/>
        <v>274.04999999999995</v>
      </c>
      <c r="L64" s="984"/>
      <c r="M64" s="985"/>
      <c r="N64" s="986"/>
      <c r="O64" s="987"/>
      <c r="P64" s="967"/>
    </row>
    <row r="65" spans="1:16" ht="25.5">
      <c r="A65" s="968"/>
      <c r="B65" s="979" t="s">
        <v>186</v>
      </c>
      <c r="C65" s="980" t="s">
        <v>1037</v>
      </c>
      <c r="D65" s="980" t="s">
        <v>1056</v>
      </c>
      <c r="E65" s="980" t="s">
        <v>1977</v>
      </c>
      <c r="F65" s="981" t="s">
        <v>153</v>
      </c>
      <c r="G65" s="981">
        <v>29</v>
      </c>
      <c r="H65" s="982">
        <v>8.4</v>
      </c>
      <c r="I65" s="982">
        <f t="shared" si="23"/>
        <v>243.60000000000002</v>
      </c>
      <c r="J65" s="984">
        <v>29</v>
      </c>
      <c r="K65" s="999">
        <f t="shared" si="24"/>
        <v>243.60000000000002</v>
      </c>
      <c r="L65" s="984"/>
      <c r="M65" s="985"/>
      <c r="N65" s="986"/>
      <c r="O65" s="987"/>
      <c r="P65" s="967"/>
    </row>
    <row r="66" spans="1:16" ht="51">
      <c r="A66" s="968"/>
      <c r="B66" s="979" t="s">
        <v>190</v>
      </c>
      <c r="C66" s="980" t="s">
        <v>1037</v>
      </c>
      <c r="D66" s="980" t="s">
        <v>1058</v>
      </c>
      <c r="E66" s="980" t="s">
        <v>1978</v>
      </c>
      <c r="F66" s="981" t="s">
        <v>153</v>
      </c>
      <c r="G66" s="981">
        <v>29</v>
      </c>
      <c r="H66" s="982">
        <v>12.6</v>
      </c>
      <c r="I66" s="982">
        <f t="shared" si="23"/>
        <v>365.4</v>
      </c>
      <c r="J66" s="984">
        <v>29</v>
      </c>
      <c r="K66" s="999">
        <f t="shared" si="24"/>
        <v>365.4</v>
      </c>
      <c r="L66" s="984"/>
      <c r="M66" s="985"/>
      <c r="N66" s="986"/>
      <c r="O66" s="987"/>
      <c r="P66" s="967"/>
    </row>
    <row r="67" spans="1:16" ht="178.5">
      <c r="A67" s="968"/>
      <c r="B67" s="979" t="s">
        <v>193</v>
      </c>
      <c r="C67" s="980" t="s">
        <v>1979</v>
      </c>
      <c r="D67" s="980" t="s">
        <v>1980</v>
      </c>
      <c r="E67" s="980" t="s">
        <v>1981</v>
      </c>
      <c r="F67" s="981" t="s">
        <v>153</v>
      </c>
      <c r="G67" s="981">
        <v>29</v>
      </c>
      <c r="H67" s="982">
        <v>8.4</v>
      </c>
      <c r="I67" s="982">
        <f t="shared" si="23"/>
        <v>243.60000000000002</v>
      </c>
      <c r="J67" s="984">
        <v>29</v>
      </c>
      <c r="K67" s="999">
        <f t="shared" si="24"/>
        <v>243.60000000000002</v>
      </c>
      <c r="L67" s="984"/>
      <c r="M67" s="985"/>
      <c r="N67" s="986"/>
      <c r="O67" s="987"/>
      <c r="P67" s="967"/>
    </row>
    <row r="68" spans="1:16" ht="12.75" hidden="1">
      <c r="A68" s="988"/>
      <c r="B68" s="1000" t="s">
        <v>790</v>
      </c>
      <c r="C68" s="1001"/>
      <c r="D68" s="1001" t="s">
        <v>1982</v>
      </c>
      <c r="E68" s="1001"/>
      <c r="F68" s="1002"/>
      <c r="G68" s="1002"/>
      <c r="H68" s="1002"/>
      <c r="I68" s="992">
        <f>SUM(I61:I67)</f>
        <v>2040.1499999999996</v>
      </c>
      <c r="J68" s="1007"/>
      <c r="K68" s="1003">
        <f>SUM(K61:K67)</f>
        <v>2040.1499999999996</v>
      </c>
      <c r="L68" s="992"/>
      <c r="M68" s="985"/>
      <c r="N68" s="986"/>
      <c r="O68" s="987"/>
      <c r="P68" s="967"/>
    </row>
    <row r="69" spans="1:16" ht="102">
      <c r="A69" s="968"/>
      <c r="B69" s="979" t="s">
        <v>195</v>
      </c>
      <c r="C69" s="980" t="s">
        <v>1979</v>
      </c>
      <c r="D69" s="980" t="s">
        <v>1083</v>
      </c>
      <c r="E69" s="980" t="s">
        <v>1983</v>
      </c>
      <c r="F69" s="981" t="s">
        <v>153</v>
      </c>
      <c r="G69" s="981">
        <v>29</v>
      </c>
      <c r="H69" s="982">
        <v>9.4499999999999993</v>
      </c>
      <c r="I69" s="1013">
        <f t="shared" ref="I69:I75" si="25">G69*H69</f>
        <v>274.04999999999995</v>
      </c>
      <c r="J69" s="984">
        <v>29</v>
      </c>
      <c r="K69" s="999">
        <f t="shared" ref="K69:K75" si="26">J69*H69</f>
        <v>274.04999999999995</v>
      </c>
      <c r="L69" s="984"/>
      <c r="M69" s="985"/>
      <c r="N69" s="986"/>
      <c r="O69" s="987"/>
      <c r="P69" s="967"/>
    </row>
    <row r="70" spans="1:16" ht="89.25">
      <c r="A70" s="968"/>
      <c r="B70" s="979" t="s">
        <v>198</v>
      </c>
      <c r="C70" s="980" t="s">
        <v>1979</v>
      </c>
      <c r="D70" s="980" t="s">
        <v>1984</v>
      </c>
      <c r="E70" s="980" t="s">
        <v>1985</v>
      </c>
      <c r="F70" s="981" t="s">
        <v>153</v>
      </c>
      <c r="G70" s="981">
        <v>29</v>
      </c>
      <c r="H70" s="982">
        <v>9.2690000000000001</v>
      </c>
      <c r="I70" s="1014">
        <f t="shared" si="25"/>
        <v>268.80099999999999</v>
      </c>
      <c r="J70" s="984">
        <v>29</v>
      </c>
      <c r="K70" s="999">
        <f t="shared" si="26"/>
        <v>268.80099999999999</v>
      </c>
      <c r="L70" s="984"/>
      <c r="M70" s="985"/>
      <c r="N70" s="986"/>
      <c r="O70" s="987"/>
      <c r="P70" s="967"/>
    </row>
    <row r="71" spans="1:16" ht="63.75">
      <c r="A71" s="968"/>
      <c r="B71" s="979" t="s">
        <v>202</v>
      </c>
      <c r="C71" s="980" t="s">
        <v>1979</v>
      </c>
      <c r="D71" s="980" t="s">
        <v>1088</v>
      </c>
      <c r="E71" s="980" t="s">
        <v>1986</v>
      </c>
      <c r="F71" s="981" t="s">
        <v>153</v>
      </c>
      <c r="G71" s="981">
        <v>29</v>
      </c>
      <c r="H71" s="982">
        <v>52.137999999999998</v>
      </c>
      <c r="I71" s="1013">
        <f t="shared" si="25"/>
        <v>1512.002</v>
      </c>
      <c r="J71" s="984">
        <v>29</v>
      </c>
      <c r="K71" s="999">
        <f t="shared" si="26"/>
        <v>1512.002</v>
      </c>
      <c r="L71" s="984"/>
      <c r="M71" s="985"/>
      <c r="N71" s="986"/>
      <c r="O71" s="987"/>
      <c r="P71" s="967"/>
    </row>
    <row r="72" spans="1:16" ht="51">
      <c r="A72" s="968"/>
      <c r="B72" s="979" t="s">
        <v>210</v>
      </c>
      <c r="C72" s="980" t="s">
        <v>1979</v>
      </c>
      <c r="D72" s="980" t="s">
        <v>1092</v>
      </c>
      <c r="E72" s="980" t="s">
        <v>1987</v>
      </c>
      <c r="F72" s="981" t="s">
        <v>153</v>
      </c>
      <c r="G72" s="981">
        <v>29</v>
      </c>
      <c r="H72" s="982">
        <v>30.123999999999999</v>
      </c>
      <c r="I72" s="1014">
        <f t="shared" si="25"/>
        <v>873.596</v>
      </c>
      <c r="J72" s="984">
        <v>29</v>
      </c>
      <c r="K72" s="999">
        <f t="shared" si="26"/>
        <v>873.596</v>
      </c>
      <c r="L72" s="984"/>
      <c r="M72" s="985"/>
      <c r="N72" s="986"/>
      <c r="O72" s="987"/>
      <c r="P72" s="967"/>
    </row>
    <row r="73" spans="1:16" ht="63.75">
      <c r="A73" s="968"/>
      <c r="B73" s="979" t="s">
        <v>214</v>
      </c>
      <c r="C73" s="980" t="s">
        <v>1988</v>
      </c>
      <c r="D73" s="980" t="s">
        <v>1989</v>
      </c>
      <c r="E73" s="980" t="s">
        <v>1990</v>
      </c>
      <c r="F73" s="981" t="s">
        <v>153</v>
      </c>
      <c r="G73" s="981">
        <v>29</v>
      </c>
      <c r="H73" s="982">
        <v>32.441000000000003</v>
      </c>
      <c r="I73" s="1015">
        <f t="shared" si="25"/>
        <v>940.7890000000001</v>
      </c>
      <c r="J73" s="984">
        <v>29</v>
      </c>
      <c r="K73" s="999">
        <f t="shared" si="26"/>
        <v>940.7890000000001</v>
      </c>
      <c r="L73" s="984"/>
      <c r="M73" s="985"/>
      <c r="N73" s="986"/>
      <c r="O73" s="987"/>
      <c r="P73" s="967"/>
    </row>
    <row r="74" spans="1:16" ht="76.5">
      <c r="A74" s="968"/>
      <c r="B74" s="979" t="s">
        <v>217</v>
      </c>
      <c r="C74" s="980" t="s">
        <v>1988</v>
      </c>
      <c r="D74" s="980" t="s">
        <v>1991</v>
      </c>
      <c r="E74" s="980" t="s">
        <v>1992</v>
      </c>
      <c r="F74" s="981" t="s">
        <v>153</v>
      </c>
      <c r="G74" s="981">
        <v>29</v>
      </c>
      <c r="H74" s="982">
        <v>28.966000000000001</v>
      </c>
      <c r="I74" s="1013">
        <f t="shared" si="25"/>
        <v>840.01400000000001</v>
      </c>
      <c r="J74" s="984">
        <v>29</v>
      </c>
      <c r="K74" s="999">
        <f t="shared" si="26"/>
        <v>840.01400000000001</v>
      </c>
      <c r="L74" s="984"/>
      <c r="M74" s="985"/>
      <c r="N74" s="986"/>
      <c r="O74" s="987"/>
      <c r="P74" s="967"/>
    </row>
    <row r="75" spans="1:16" ht="89.25">
      <c r="A75" s="968"/>
      <c r="B75" s="979" t="s">
        <v>1147</v>
      </c>
      <c r="C75" s="980" t="s">
        <v>1148</v>
      </c>
      <c r="D75" s="980" t="s">
        <v>1984</v>
      </c>
      <c r="E75" s="980" t="s">
        <v>1993</v>
      </c>
      <c r="F75" s="981" t="s">
        <v>153</v>
      </c>
      <c r="G75" s="981">
        <v>29</v>
      </c>
      <c r="H75" s="982">
        <v>25.49</v>
      </c>
      <c r="I75" s="1013">
        <f t="shared" si="25"/>
        <v>739.20999999999992</v>
      </c>
      <c r="J75" s="984">
        <v>29</v>
      </c>
      <c r="K75" s="999">
        <f t="shared" si="26"/>
        <v>739.20999999999992</v>
      </c>
      <c r="L75" s="984"/>
      <c r="M75" s="985"/>
      <c r="N75" s="986"/>
      <c r="O75" s="987"/>
      <c r="P75" s="967"/>
    </row>
    <row r="76" spans="1:16" ht="12.75" hidden="1">
      <c r="A76" s="988"/>
      <c r="B76" s="1000" t="s">
        <v>801</v>
      </c>
      <c r="C76" s="1001"/>
      <c r="D76" s="1001" t="s">
        <v>1994</v>
      </c>
      <c r="E76" s="1001"/>
      <c r="F76" s="1002"/>
      <c r="G76" s="1002"/>
      <c r="H76" s="1002"/>
      <c r="I76" s="992">
        <f>SUM(I69:I75)</f>
        <v>5448.4620000000004</v>
      </c>
      <c r="J76" s="1007"/>
      <c r="K76" s="1003">
        <f>SUM(K69:K75)</f>
        <v>5448.4620000000004</v>
      </c>
      <c r="L76" s="992"/>
      <c r="M76" s="985"/>
      <c r="N76" s="986"/>
      <c r="O76" s="987"/>
      <c r="P76" s="967"/>
    </row>
    <row r="77" spans="1:16" ht="114.75">
      <c r="A77" s="968"/>
      <c r="B77" s="979" t="s">
        <v>712</v>
      </c>
      <c r="C77" s="980" t="s">
        <v>1148</v>
      </c>
      <c r="D77" s="980" t="s">
        <v>1995</v>
      </c>
      <c r="E77" s="980" t="s">
        <v>1996</v>
      </c>
      <c r="F77" s="981" t="s">
        <v>153</v>
      </c>
      <c r="G77" s="981">
        <v>29</v>
      </c>
      <c r="H77" s="982">
        <v>23.172000000000001</v>
      </c>
      <c r="I77" s="1013">
        <f t="shared" ref="I77:I81" si="27">G77*H77</f>
        <v>671.98800000000006</v>
      </c>
      <c r="J77" s="984">
        <v>29</v>
      </c>
      <c r="K77" s="999">
        <f t="shared" ref="K77:K81" si="28">J77*H77</f>
        <v>671.98800000000006</v>
      </c>
      <c r="L77" s="984"/>
      <c r="M77" s="985"/>
      <c r="N77" s="986"/>
      <c r="O77" s="987"/>
      <c r="P77" s="967"/>
    </row>
    <row r="78" spans="1:16" ht="63.75">
      <c r="A78" s="968"/>
      <c r="B78" s="979" t="s">
        <v>699</v>
      </c>
      <c r="C78" s="980" t="s">
        <v>1148</v>
      </c>
      <c r="D78" s="980" t="s">
        <v>1997</v>
      </c>
      <c r="E78" s="980" t="s">
        <v>1998</v>
      </c>
      <c r="F78" s="981" t="s">
        <v>153</v>
      </c>
      <c r="G78" s="981">
        <v>29</v>
      </c>
      <c r="H78" s="982">
        <v>243.31</v>
      </c>
      <c r="I78" s="1015">
        <f t="shared" si="27"/>
        <v>7055.99</v>
      </c>
      <c r="J78" s="984">
        <v>29</v>
      </c>
      <c r="K78" s="999">
        <f t="shared" si="28"/>
        <v>7055.99</v>
      </c>
      <c r="L78" s="984"/>
      <c r="M78" s="985"/>
      <c r="N78" s="986"/>
      <c r="O78" s="987"/>
      <c r="P78" s="967"/>
    </row>
    <row r="79" spans="1:16" ht="63.75">
      <c r="A79" s="968"/>
      <c r="B79" s="979" t="s">
        <v>1153</v>
      </c>
      <c r="C79" s="980" t="s">
        <v>1148</v>
      </c>
      <c r="D79" s="980" t="s">
        <v>1999</v>
      </c>
      <c r="E79" s="980" t="s">
        <v>2000</v>
      </c>
      <c r="F79" s="981" t="s">
        <v>153</v>
      </c>
      <c r="G79" s="981">
        <v>29</v>
      </c>
      <c r="H79" s="982">
        <v>278.06900000000002</v>
      </c>
      <c r="I79" s="1014">
        <f t="shared" si="27"/>
        <v>8064.0010000000002</v>
      </c>
      <c r="J79" s="984">
        <v>29</v>
      </c>
      <c r="K79" s="999">
        <f t="shared" si="28"/>
        <v>8064.0010000000002</v>
      </c>
      <c r="L79" s="984"/>
      <c r="M79" s="985"/>
      <c r="N79" s="986"/>
      <c r="O79" s="987"/>
      <c r="P79" s="967"/>
    </row>
    <row r="80" spans="1:16" ht="140.25">
      <c r="A80" s="968"/>
      <c r="B80" s="979" t="s">
        <v>1156</v>
      </c>
      <c r="C80" s="980" t="s">
        <v>1148</v>
      </c>
      <c r="D80" s="980" t="s">
        <v>2001</v>
      </c>
      <c r="E80" s="980" t="s">
        <v>2002</v>
      </c>
      <c r="F80" s="981" t="s">
        <v>153</v>
      </c>
      <c r="G80" s="981">
        <v>29</v>
      </c>
      <c r="H80" s="982">
        <v>46.344999999999999</v>
      </c>
      <c r="I80" s="1013">
        <f t="shared" si="27"/>
        <v>1344.0049999999999</v>
      </c>
      <c r="J80" s="984">
        <v>29</v>
      </c>
      <c r="K80" s="999">
        <f t="shared" si="28"/>
        <v>1344.0049999999999</v>
      </c>
      <c r="L80" s="984"/>
      <c r="M80" s="985"/>
      <c r="N80" s="986"/>
      <c r="O80" s="987"/>
      <c r="P80" s="967"/>
    </row>
    <row r="81" spans="1:16" ht="191.25">
      <c r="A81" s="968"/>
      <c r="B81" s="979" t="s">
        <v>1170</v>
      </c>
      <c r="C81" s="980" t="s">
        <v>1171</v>
      </c>
      <c r="D81" s="980" t="s">
        <v>1301</v>
      </c>
      <c r="E81" s="980" t="s">
        <v>2003</v>
      </c>
      <c r="F81" s="981" t="s">
        <v>153</v>
      </c>
      <c r="G81" s="981">
        <v>29</v>
      </c>
      <c r="H81" s="982">
        <v>46.344999999999999</v>
      </c>
      <c r="I81" s="1013">
        <f t="shared" si="27"/>
        <v>1344.0049999999999</v>
      </c>
      <c r="J81" s="984">
        <v>29</v>
      </c>
      <c r="K81" s="999">
        <f t="shared" si="28"/>
        <v>1344.0049999999999</v>
      </c>
      <c r="L81" s="984"/>
      <c r="M81" s="985"/>
      <c r="N81" s="986"/>
      <c r="O81" s="987"/>
      <c r="P81" s="967"/>
    </row>
    <row r="82" spans="1:16" ht="12.75">
      <c r="A82" s="988"/>
      <c r="B82" s="1000" t="s">
        <v>817</v>
      </c>
      <c r="C82" s="1001"/>
      <c r="D82" s="1001" t="s">
        <v>2004</v>
      </c>
      <c r="E82" s="1001"/>
      <c r="F82" s="1002"/>
      <c r="G82" s="1002"/>
      <c r="H82" s="1002"/>
      <c r="I82" s="992">
        <f>SUM(I77:I81)</f>
        <v>18479.989000000001</v>
      </c>
      <c r="J82" s="1007"/>
      <c r="K82" s="1003">
        <f>SUM(K77:K81)</f>
        <v>18479.989000000001</v>
      </c>
      <c r="L82" s="992"/>
      <c r="M82" s="985"/>
      <c r="N82" s="986"/>
      <c r="O82" s="987"/>
      <c r="P82" s="967"/>
    </row>
    <row r="83" spans="1:16" ht="89.25">
      <c r="A83" s="968"/>
      <c r="B83" s="979" t="s">
        <v>1174</v>
      </c>
      <c r="C83" s="980" t="s">
        <v>1171</v>
      </c>
      <c r="D83" s="980" t="s">
        <v>2005</v>
      </c>
      <c r="E83" s="980" t="s">
        <v>2006</v>
      </c>
      <c r="F83" s="981" t="s">
        <v>153</v>
      </c>
      <c r="G83" s="981">
        <v>29</v>
      </c>
      <c r="H83" s="982">
        <v>0</v>
      </c>
      <c r="I83" s="982" t="s">
        <v>751</v>
      </c>
      <c r="J83" s="984"/>
      <c r="K83" s="999">
        <f t="shared" ref="K83:K85" si="29">J83*H83</f>
        <v>0</v>
      </c>
      <c r="L83" s="984">
        <v>29</v>
      </c>
      <c r="M83" s="985">
        <f>L83*H83</f>
        <v>0</v>
      </c>
      <c r="N83" s="986"/>
      <c r="O83" s="987"/>
      <c r="P83" s="967"/>
    </row>
    <row r="84" spans="1:16" ht="102">
      <c r="A84" s="968"/>
      <c r="B84" s="979" t="s">
        <v>1177</v>
      </c>
      <c r="C84" s="980" t="s">
        <v>1171</v>
      </c>
      <c r="D84" s="980" t="s">
        <v>1252</v>
      </c>
      <c r="E84" s="980" t="s">
        <v>2007</v>
      </c>
      <c r="F84" s="981" t="s">
        <v>153</v>
      </c>
      <c r="G84" s="981">
        <v>29</v>
      </c>
      <c r="H84" s="982">
        <v>53.296999999999997</v>
      </c>
      <c r="I84" s="1016">
        <f t="shared" ref="I84:I91" si="30">G84*H84</f>
        <v>1545.6129999999998</v>
      </c>
      <c r="J84" s="984">
        <v>29</v>
      </c>
      <c r="K84" s="999">
        <f t="shared" si="29"/>
        <v>1545.6129999999998</v>
      </c>
      <c r="L84" s="984"/>
      <c r="M84" s="985"/>
      <c r="N84" s="986"/>
      <c r="O84" s="987"/>
      <c r="P84" s="967"/>
    </row>
    <row r="85" spans="1:16" ht="38.25">
      <c r="A85" s="968"/>
      <c r="B85" s="979" t="s">
        <v>1180</v>
      </c>
      <c r="C85" s="980" t="s">
        <v>1171</v>
      </c>
      <c r="D85" s="980" t="s">
        <v>1252</v>
      </c>
      <c r="E85" s="980" t="s">
        <v>2008</v>
      </c>
      <c r="F85" s="981" t="s">
        <v>153</v>
      </c>
      <c r="G85" s="981">
        <v>29</v>
      </c>
      <c r="H85" s="982">
        <v>63.723999999999997</v>
      </c>
      <c r="I85" s="983">
        <f t="shared" si="30"/>
        <v>1847.9959999999999</v>
      </c>
      <c r="J85" s="984">
        <v>29</v>
      </c>
      <c r="K85" s="999">
        <f t="shared" si="29"/>
        <v>1847.9959999999999</v>
      </c>
      <c r="L85" s="984"/>
      <c r="M85" s="985"/>
      <c r="N85" s="986"/>
      <c r="O85" s="987"/>
      <c r="P85" s="967"/>
    </row>
    <row r="86" spans="1:16" ht="38.25">
      <c r="A86" s="968"/>
      <c r="B86" s="979" t="s">
        <v>1183</v>
      </c>
      <c r="C86" s="980" t="s">
        <v>1171</v>
      </c>
      <c r="D86" s="980" t="s">
        <v>1252</v>
      </c>
      <c r="E86" s="980" t="s">
        <v>2009</v>
      </c>
      <c r="F86" s="981" t="s">
        <v>153</v>
      </c>
      <c r="G86" s="981">
        <v>29</v>
      </c>
      <c r="H86" s="982">
        <v>62.566000000000003</v>
      </c>
      <c r="I86" s="984">
        <f t="shared" si="30"/>
        <v>1814.414</v>
      </c>
      <c r="J86" s="984">
        <v>29</v>
      </c>
      <c r="K86" s="999"/>
      <c r="L86" s="984">
        <v>29</v>
      </c>
      <c r="M86" s="985">
        <f>L86*H86</f>
        <v>1814.414</v>
      </c>
      <c r="N86" s="986"/>
      <c r="O86" s="987"/>
      <c r="P86" s="967"/>
    </row>
    <row r="87" spans="1:16" ht="51">
      <c r="A87" s="968"/>
      <c r="B87" s="979" t="s">
        <v>1186</v>
      </c>
      <c r="C87" s="980" t="s">
        <v>1171</v>
      </c>
      <c r="D87" s="980" t="s">
        <v>2010</v>
      </c>
      <c r="E87" s="980" t="s">
        <v>2011</v>
      </c>
      <c r="F87" s="981" t="s">
        <v>153</v>
      </c>
      <c r="G87" s="981">
        <v>29</v>
      </c>
      <c r="H87" s="982">
        <v>6.952</v>
      </c>
      <c r="I87" s="1016">
        <f t="shared" si="30"/>
        <v>201.608</v>
      </c>
      <c r="J87" s="984">
        <v>29</v>
      </c>
      <c r="K87" s="999">
        <f t="shared" ref="K87:K91" si="31">J87*H87</f>
        <v>201.608</v>
      </c>
      <c r="L87" s="984"/>
      <c r="M87" s="985"/>
      <c r="N87" s="986"/>
      <c r="O87" s="987"/>
      <c r="P87" s="967"/>
    </row>
    <row r="88" spans="1:16" ht="38.25">
      <c r="A88" s="968"/>
      <c r="B88" s="979" t="s">
        <v>1189</v>
      </c>
      <c r="C88" s="980" t="s">
        <v>1171</v>
      </c>
      <c r="D88" s="980" t="s">
        <v>2012</v>
      </c>
      <c r="E88" s="980" t="s">
        <v>2013</v>
      </c>
      <c r="F88" s="981" t="s">
        <v>153</v>
      </c>
      <c r="G88" s="981">
        <v>29</v>
      </c>
      <c r="H88" s="982">
        <v>52.137999999999998</v>
      </c>
      <c r="I88" s="983">
        <f t="shared" si="30"/>
        <v>1512.002</v>
      </c>
      <c r="J88" s="984">
        <v>29</v>
      </c>
      <c r="K88" s="999">
        <f t="shared" si="31"/>
        <v>1512.002</v>
      </c>
      <c r="L88" s="984"/>
      <c r="M88" s="985"/>
      <c r="N88" s="986"/>
      <c r="O88" s="987"/>
      <c r="P88" s="967"/>
    </row>
    <row r="89" spans="1:16" ht="38.25">
      <c r="A89" s="968"/>
      <c r="B89" s="979" t="s">
        <v>1194</v>
      </c>
      <c r="C89" s="980" t="s">
        <v>1171</v>
      </c>
      <c r="D89" s="980" t="s">
        <v>2012</v>
      </c>
      <c r="E89" s="980" t="s">
        <v>2014</v>
      </c>
      <c r="F89" s="981" t="s">
        <v>153</v>
      </c>
      <c r="G89" s="981">
        <v>29</v>
      </c>
      <c r="H89" s="982">
        <v>11.586</v>
      </c>
      <c r="I89" s="984">
        <f t="shared" si="30"/>
        <v>335.99400000000003</v>
      </c>
      <c r="J89" s="984">
        <v>29</v>
      </c>
      <c r="K89" s="999">
        <f t="shared" si="31"/>
        <v>335.99400000000003</v>
      </c>
      <c r="L89" s="984"/>
      <c r="M89" s="985"/>
      <c r="N89" s="986"/>
      <c r="O89" s="987"/>
      <c r="P89" s="967"/>
    </row>
    <row r="90" spans="1:16" ht="38.25">
      <c r="A90" s="968"/>
      <c r="B90" s="979" t="s">
        <v>1197</v>
      </c>
      <c r="C90" s="980" t="s">
        <v>1171</v>
      </c>
      <c r="D90" s="980" t="s">
        <v>2012</v>
      </c>
      <c r="E90" s="980" t="s">
        <v>2015</v>
      </c>
      <c r="F90" s="981" t="s">
        <v>153</v>
      </c>
      <c r="G90" s="981">
        <v>29</v>
      </c>
      <c r="H90" s="982">
        <v>12.744999999999999</v>
      </c>
      <c r="I90" s="1016">
        <f t="shared" si="30"/>
        <v>369.60499999999996</v>
      </c>
      <c r="J90" s="984">
        <v>29</v>
      </c>
      <c r="K90" s="999">
        <f t="shared" si="31"/>
        <v>369.60499999999996</v>
      </c>
      <c r="L90" s="984"/>
      <c r="M90" s="985"/>
      <c r="N90" s="986"/>
      <c r="O90" s="987"/>
      <c r="P90" s="967"/>
    </row>
    <row r="91" spans="1:16" ht="25.5">
      <c r="A91" s="968"/>
      <c r="B91" s="979" t="s">
        <v>1199</v>
      </c>
      <c r="C91" s="980" t="s">
        <v>1171</v>
      </c>
      <c r="D91" s="980" t="s">
        <v>2012</v>
      </c>
      <c r="E91" s="980" t="s">
        <v>2016</v>
      </c>
      <c r="F91" s="981" t="s">
        <v>153</v>
      </c>
      <c r="G91" s="981">
        <v>29</v>
      </c>
      <c r="H91" s="982">
        <v>637.24099999999999</v>
      </c>
      <c r="I91" s="1016">
        <f t="shared" si="30"/>
        <v>18479.989000000001</v>
      </c>
      <c r="J91" s="984">
        <v>29</v>
      </c>
      <c r="K91" s="999">
        <f t="shared" si="31"/>
        <v>18479.989000000001</v>
      </c>
      <c r="L91" s="984"/>
      <c r="M91" s="985"/>
      <c r="N91" s="986"/>
      <c r="O91" s="987"/>
      <c r="P91" s="967"/>
    </row>
    <row r="92" spans="1:16" ht="12.75" hidden="1">
      <c r="A92" s="988"/>
      <c r="B92" s="1000" t="s">
        <v>839</v>
      </c>
      <c r="C92" s="1001"/>
      <c r="D92" s="1001" t="s">
        <v>2017</v>
      </c>
      <c r="E92" s="1001"/>
      <c r="F92" s="1002"/>
      <c r="G92" s="1002"/>
      <c r="H92" s="1002"/>
      <c r="I92" s="992">
        <f>SUM(I83:I91)</f>
        <v>26107.221000000001</v>
      </c>
      <c r="J92" s="1007"/>
      <c r="K92" s="1003">
        <f>SUM(K83:K91)</f>
        <v>24292.807000000001</v>
      </c>
      <c r="L92" s="992"/>
      <c r="M92" s="1004"/>
      <c r="N92" s="1005"/>
      <c r="O92" s="1006"/>
      <c r="P92" s="967"/>
    </row>
    <row r="93" spans="1:16" ht="25.5">
      <c r="A93" s="968"/>
      <c r="B93" s="979" t="s">
        <v>1201</v>
      </c>
      <c r="C93" s="980" t="s">
        <v>1171</v>
      </c>
      <c r="D93" s="980" t="s">
        <v>2012</v>
      </c>
      <c r="E93" s="980" t="s">
        <v>2018</v>
      </c>
      <c r="F93" s="981" t="s">
        <v>153</v>
      </c>
      <c r="G93" s="981">
        <v>29</v>
      </c>
      <c r="H93" s="982">
        <v>27.806999999999999</v>
      </c>
      <c r="I93" s="1014">
        <f t="shared" ref="I93:I101" si="32">G93*H93</f>
        <v>806.40299999999991</v>
      </c>
      <c r="J93" s="984">
        <v>29</v>
      </c>
      <c r="K93" s="999">
        <f t="shared" ref="K93:K101" si="33">J93*H93</f>
        <v>806.40299999999991</v>
      </c>
      <c r="L93" s="984"/>
      <c r="M93" s="985"/>
      <c r="N93" s="986"/>
      <c r="O93" s="987"/>
      <c r="P93" s="967"/>
    </row>
    <row r="94" spans="1:16" ht="25.5">
      <c r="A94" s="968"/>
      <c r="B94" s="979" t="s">
        <v>1204</v>
      </c>
      <c r="C94" s="980" t="s">
        <v>1171</v>
      </c>
      <c r="D94" s="980" t="s">
        <v>2012</v>
      </c>
      <c r="E94" s="980" t="s">
        <v>2019</v>
      </c>
      <c r="F94" s="981" t="s">
        <v>153</v>
      </c>
      <c r="G94" s="981">
        <v>29</v>
      </c>
      <c r="H94" s="982">
        <v>30.123999999999999</v>
      </c>
      <c r="I94" s="1014">
        <f t="shared" si="32"/>
        <v>873.596</v>
      </c>
      <c r="J94" s="984">
        <v>29</v>
      </c>
      <c r="K94" s="999">
        <f t="shared" si="33"/>
        <v>873.596</v>
      </c>
      <c r="L94" s="984"/>
      <c r="M94" s="985"/>
      <c r="N94" s="986"/>
      <c r="O94" s="987"/>
      <c r="P94" s="967"/>
    </row>
    <row r="95" spans="1:16" ht="102">
      <c r="A95" s="968"/>
      <c r="B95" s="979" t="s">
        <v>1206</v>
      </c>
      <c r="C95" s="980" t="s">
        <v>1171</v>
      </c>
      <c r="D95" s="980" t="s">
        <v>2020</v>
      </c>
      <c r="E95" s="980" t="s">
        <v>2021</v>
      </c>
      <c r="F95" s="981" t="s">
        <v>153</v>
      </c>
      <c r="G95" s="981">
        <v>29</v>
      </c>
      <c r="H95" s="982">
        <v>28.966000000000001</v>
      </c>
      <c r="I95" s="1013">
        <f t="shared" si="32"/>
        <v>840.01400000000001</v>
      </c>
      <c r="J95" s="984">
        <v>29</v>
      </c>
      <c r="K95" s="999">
        <f t="shared" si="33"/>
        <v>840.01400000000001</v>
      </c>
      <c r="L95" s="984"/>
      <c r="M95" s="985"/>
      <c r="N95" s="986"/>
      <c r="O95" s="987"/>
      <c r="P95" s="967"/>
    </row>
    <row r="96" spans="1:16" ht="89.25">
      <c r="A96" s="968"/>
      <c r="B96" s="979" t="s">
        <v>1209</v>
      </c>
      <c r="C96" s="980" t="s">
        <v>1171</v>
      </c>
      <c r="D96" s="980" t="s">
        <v>2022</v>
      </c>
      <c r="E96" s="980" t="s">
        <v>2023</v>
      </c>
      <c r="F96" s="981" t="s">
        <v>153</v>
      </c>
      <c r="G96" s="981">
        <v>29</v>
      </c>
      <c r="H96" s="982">
        <v>173.79300000000001</v>
      </c>
      <c r="I96" s="1013">
        <f t="shared" si="32"/>
        <v>5039.9970000000003</v>
      </c>
      <c r="J96" s="984">
        <v>29</v>
      </c>
      <c r="K96" s="999">
        <f t="shared" si="33"/>
        <v>5039.9970000000003</v>
      </c>
      <c r="L96" s="984"/>
      <c r="M96" s="985"/>
      <c r="N96" s="986"/>
      <c r="O96" s="987"/>
      <c r="P96" s="967"/>
    </row>
    <row r="97" spans="1:16" ht="38.25">
      <c r="A97" s="968"/>
      <c r="B97" s="979" t="s">
        <v>1211</v>
      </c>
      <c r="C97" s="980" t="s">
        <v>1171</v>
      </c>
      <c r="D97" s="980" t="s">
        <v>2022</v>
      </c>
      <c r="E97" s="980" t="s">
        <v>2024</v>
      </c>
      <c r="F97" s="981" t="s">
        <v>153</v>
      </c>
      <c r="G97" s="981">
        <v>29</v>
      </c>
      <c r="H97" s="982">
        <v>24.331</v>
      </c>
      <c r="I97" s="1014">
        <f t="shared" si="32"/>
        <v>705.59899999999993</v>
      </c>
      <c r="J97" s="984">
        <v>29</v>
      </c>
      <c r="K97" s="999">
        <f t="shared" si="33"/>
        <v>705.59899999999993</v>
      </c>
      <c r="L97" s="984"/>
      <c r="M97" s="985"/>
      <c r="N97" s="986"/>
      <c r="O97" s="987"/>
      <c r="P97" s="967"/>
    </row>
    <row r="98" spans="1:16" ht="38.25">
      <c r="A98" s="968"/>
      <c r="B98" s="979" t="s">
        <v>1214</v>
      </c>
      <c r="C98" s="980" t="s">
        <v>1171</v>
      </c>
      <c r="D98" s="980" t="s">
        <v>2022</v>
      </c>
      <c r="E98" s="980" t="s">
        <v>2025</v>
      </c>
      <c r="F98" s="981" t="s">
        <v>153</v>
      </c>
      <c r="G98" s="981">
        <v>29</v>
      </c>
      <c r="H98" s="982">
        <v>24.331</v>
      </c>
      <c r="I98" s="1014">
        <f t="shared" si="32"/>
        <v>705.59899999999993</v>
      </c>
      <c r="J98" s="984">
        <v>29</v>
      </c>
      <c r="K98" s="999">
        <f t="shared" si="33"/>
        <v>705.59899999999993</v>
      </c>
      <c r="L98" s="984"/>
      <c r="M98" s="985"/>
      <c r="N98" s="986"/>
      <c r="O98" s="987"/>
      <c r="P98" s="967"/>
    </row>
    <row r="99" spans="1:16" ht="38.25">
      <c r="A99" s="968"/>
      <c r="B99" s="979" t="s">
        <v>1217</v>
      </c>
      <c r="C99" s="980" t="s">
        <v>1171</v>
      </c>
      <c r="D99" s="980" t="s">
        <v>2022</v>
      </c>
      <c r="E99" s="980" t="s">
        <v>2026</v>
      </c>
      <c r="F99" s="981" t="s">
        <v>153</v>
      </c>
      <c r="G99" s="981">
        <v>29</v>
      </c>
      <c r="H99" s="982">
        <v>28.966000000000001</v>
      </c>
      <c r="I99" s="1013">
        <f t="shared" si="32"/>
        <v>840.01400000000001</v>
      </c>
      <c r="J99" s="984">
        <v>29</v>
      </c>
      <c r="K99" s="999">
        <f t="shared" si="33"/>
        <v>840.01400000000001</v>
      </c>
      <c r="L99" s="984"/>
      <c r="M99" s="985"/>
      <c r="N99" s="986"/>
      <c r="O99" s="987"/>
      <c r="P99" s="967"/>
    </row>
    <row r="100" spans="1:16" ht="38.25">
      <c r="A100" s="968"/>
      <c r="B100" s="979" t="s">
        <v>1220</v>
      </c>
      <c r="C100" s="980" t="s">
        <v>1171</v>
      </c>
      <c r="D100" s="980" t="s">
        <v>2022</v>
      </c>
      <c r="E100" s="980" t="s">
        <v>2027</v>
      </c>
      <c r="F100" s="981" t="s">
        <v>153</v>
      </c>
      <c r="G100" s="981">
        <v>29</v>
      </c>
      <c r="H100" s="982">
        <v>28.966000000000001</v>
      </c>
      <c r="I100" s="1013">
        <f t="shared" si="32"/>
        <v>840.01400000000001</v>
      </c>
      <c r="J100" s="984">
        <v>29</v>
      </c>
      <c r="K100" s="999">
        <f t="shared" si="33"/>
        <v>840.01400000000001</v>
      </c>
      <c r="L100" s="984"/>
      <c r="M100" s="985"/>
      <c r="N100" s="986"/>
      <c r="O100" s="987"/>
      <c r="P100" s="967"/>
    </row>
    <row r="101" spans="1:16" ht="38.25">
      <c r="A101" s="968"/>
      <c r="B101" s="979" t="s">
        <v>1223</v>
      </c>
      <c r="C101" s="980" t="s">
        <v>1171</v>
      </c>
      <c r="D101" s="980" t="s">
        <v>2022</v>
      </c>
      <c r="E101" s="980" t="s">
        <v>2028</v>
      </c>
      <c r="F101" s="981" t="s">
        <v>153</v>
      </c>
      <c r="G101" s="981">
        <v>29</v>
      </c>
      <c r="H101" s="982">
        <v>28.966000000000001</v>
      </c>
      <c r="I101" s="1013">
        <f t="shared" si="32"/>
        <v>840.01400000000001</v>
      </c>
      <c r="J101" s="984">
        <v>29</v>
      </c>
      <c r="K101" s="999">
        <f t="shared" si="33"/>
        <v>840.01400000000001</v>
      </c>
      <c r="L101" s="984"/>
      <c r="M101" s="985"/>
      <c r="N101" s="986"/>
      <c r="O101" s="987"/>
      <c r="P101" s="967"/>
    </row>
    <row r="102" spans="1:16" ht="12.75" hidden="1">
      <c r="A102" s="988"/>
      <c r="B102" s="1000" t="s">
        <v>847</v>
      </c>
      <c r="C102" s="1001"/>
      <c r="D102" s="1001" t="s">
        <v>2029</v>
      </c>
      <c r="E102" s="1001"/>
      <c r="F102" s="1002"/>
      <c r="G102" s="1002"/>
      <c r="H102" s="1002"/>
      <c r="I102" s="992">
        <f>SUM(I93:I101)</f>
        <v>11491.249999999998</v>
      </c>
      <c r="J102" s="1007"/>
      <c r="K102" s="1003">
        <f>SUM(K93:K101)</f>
        <v>11491.249999999998</v>
      </c>
      <c r="L102" s="992"/>
      <c r="M102" s="985"/>
      <c r="N102" s="986"/>
      <c r="O102" s="987"/>
      <c r="P102" s="967"/>
    </row>
    <row r="103" spans="1:16" ht="38.25">
      <c r="A103" s="968"/>
      <c r="B103" s="979" t="s">
        <v>1225</v>
      </c>
      <c r="C103" s="980" t="s">
        <v>1171</v>
      </c>
      <c r="D103" s="980" t="s">
        <v>2022</v>
      </c>
      <c r="E103" s="980" t="s">
        <v>2030</v>
      </c>
      <c r="F103" s="981" t="s">
        <v>153</v>
      </c>
      <c r="G103" s="981">
        <v>29</v>
      </c>
      <c r="H103" s="982">
        <v>11.586</v>
      </c>
      <c r="I103" s="1013">
        <f t="shared" ref="I103:I110" si="34">G103*H103</f>
        <v>335.99400000000003</v>
      </c>
      <c r="J103" s="984">
        <v>29</v>
      </c>
      <c r="K103" s="999">
        <f t="shared" ref="K103:K107" si="35">J103*H103</f>
        <v>335.99400000000003</v>
      </c>
      <c r="L103" s="984"/>
      <c r="M103" s="985"/>
      <c r="N103" s="986"/>
      <c r="O103" s="987"/>
      <c r="P103" s="967"/>
    </row>
    <row r="104" spans="1:16" ht="38.25">
      <c r="A104" s="968"/>
      <c r="B104" s="979" t="s">
        <v>1227</v>
      </c>
      <c r="C104" s="980" t="s">
        <v>1171</v>
      </c>
      <c r="D104" s="980" t="s">
        <v>2022</v>
      </c>
      <c r="E104" s="980" t="s">
        <v>2031</v>
      </c>
      <c r="F104" s="981" t="s">
        <v>153</v>
      </c>
      <c r="G104" s="981">
        <v>29</v>
      </c>
      <c r="H104" s="982">
        <v>11.586</v>
      </c>
      <c r="I104" s="1013">
        <f t="shared" si="34"/>
        <v>335.99400000000003</v>
      </c>
      <c r="J104" s="984">
        <v>29</v>
      </c>
      <c r="K104" s="999">
        <f t="shared" si="35"/>
        <v>335.99400000000003</v>
      </c>
      <c r="L104" s="984"/>
      <c r="M104" s="985"/>
      <c r="N104" s="986"/>
      <c r="O104" s="987"/>
      <c r="P104" s="967"/>
    </row>
    <row r="105" spans="1:16" ht="38.25">
      <c r="A105" s="968"/>
      <c r="B105" s="979" t="s">
        <v>1229</v>
      </c>
      <c r="C105" s="980" t="s">
        <v>1171</v>
      </c>
      <c r="D105" s="980" t="s">
        <v>2022</v>
      </c>
      <c r="E105" s="980" t="s">
        <v>2032</v>
      </c>
      <c r="F105" s="981" t="s">
        <v>153</v>
      </c>
      <c r="G105" s="981">
        <v>29</v>
      </c>
      <c r="H105" s="982">
        <v>11.586</v>
      </c>
      <c r="I105" s="1013">
        <f t="shared" si="34"/>
        <v>335.99400000000003</v>
      </c>
      <c r="J105" s="984">
        <v>29</v>
      </c>
      <c r="K105" s="999">
        <f t="shared" si="35"/>
        <v>335.99400000000003</v>
      </c>
      <c r="L105" s="984"/>
      <c r="M105" s="985"/>
      <c r="N105" s="986"/>
      <c r="O105" s="987"/>
      <c r="P105" s="967"/>
    </row>
    <row r="106" spans="1:16" ht="38.25">
      <c r="A106" s="968"/>
      <c r="B106" s="979" t="s">
        <v>1231</v>
      </c>
      <c r="C106" s="980" t="s">
        <v>1171</v>
      </c>
      <c r="D106" s="980" t="s">
        <v>2022</v>
      </c>
      <c r="E106" s="980" t="s">
        <v>2033</v>
      </c>
      <c r="F106" s="981" t="s">
        <v>153</v>
      </c>
      <c r="G106" s="981">
        <v>29</v>
      </c>
      <c r="H106" s="982">
        <v>11.586</v>
      </c>
      <c r="I106" s="1013">
        <f t="shared" si="34"/>
        <v>335.99400000000003</v>
      </c>
      <c r="J106" s="984">
        <v>29</v>
      </c>
      <c r="K106" s="999">
        <f t="shared" si="35"/>
        <v>335.99400000000003</v>
      </c>
      <c r="L106" s="984"/>
      <c r="M106" s="985"/>
      <c r="N106" s="986"/>
      <c r="O106" s="987"/>
      <c r="P106" s="967"/>
    </row>
    <row r="107" spans="1:16" ht="51">
      <c r="A107" s="968"/>
      <c r="B107" s="979" t="s">
        <v>1233</v>
      </c>
      <c r="C107" s="980" t="s">
        <v>1171</v>
      </c>
      <c r="D107" s="980" t="s">
        <v>2022</v>
      </c>
      <c r="E107" s="980" t="s">
        <v>2034</v>
      </c>
      <c r="F107" s="981" t="s">
        <v>153</v>
      </c>
      <c r="G107" s="981">
        <v>29</v>
      </c>
      <c r="H107" s="982">
        <v>5.7930000000000001</v>
      </c>
      <c r="I107" s="1013">
        <f t="shared" si="34"/>
        <v>167.99700000000001</v>
      </c>
      <c r="J107" s="984">
        <v>29</v>
      </c>
      <c r="K107" s="999">
        <f t="shared" si="35"/>
        <v>167.99700000000001</v>
      </c>
      <c r="L107" s="984"/>
      <c r="M107" s="985"/>
      <c r="N107" s="986"/>
      <c r="O107" s="987"/>
      <c r="P107" s="967"/>
    </row>
    <row r="108" spans="1:16" ht="38.25">
      <c r="A108" s="968"/>
      <c r="B108" s="979" t="s">
        <v>1237</v>
      </c>
      <c r="C108" s="980" t="s">
        <v>1171</v>
      </c>
      <c r="D108" s="980" t="s">
        <v>2022</v>
      </c>
      <c r="E108" s="980" t="s">
        <v>2035</v>
      </c>
      <c r="F108" s="981" t="s">
        <v>153</v>
      </c>
      <c r="G108" s="981">
        <v>29</v>
      </c>
      <c r="H108" s="982">
        <v>17.379000000000001</v>
      </c>
      <c r="I108" s="1013">
        <f t="shared" si="34"/>
        <v>503.99100000000004</v>
      </c>
      <c r="J108" s="984">
        <v>29</v>
      </c>
      <c r="K108" s="999"/>
      <c r="L108" s="984">
        <v>29</v>
      </c>
      <c r="M108" s="985">
        <f>L108*H108</f>
        <v>503.99100000000004</v>
      </c>
      <c r="N108" s="986"/>
      <c r="O108" s="987"/>
      <c r="P108" s="967"/>
    </row>
    <row r="109" spans="1:16" ht="25.5">
      <c r="A109" s="968"/>
      <c r="B109" s="979" t="s">
        <v>1241</v>
      </c>
      <c r="C109" s="980" t="s">
        <v>1171</v>
      </c>
      <c r="D109" s="980" t="s">
        <v>2036</v>
      </c>
      <c r="E109" s="980" t="s">
        <v>2037</v>
      </c>
      <c r="F109" s="981" t="s">
        <v>153</v>
      </c>
      <c r="G109" s="981">
        <v>29</v>
      </c>
      <c r="H109" s="982">
        <v>23.172000000000001</v>
      </c>
      <c r="I109" s="1013">
        <f t="shared" si="34"/>
        <v>671.98800000000006</v>
      </c>
      <c r="J109" s="984">
        <v>29</v>
      </c>
      <c r="K109" s="999">
        <f t="shared" ref="K109:K110" si="36">J109*H109</f>
        <v>671.98800000000006</v>
      </c>
      <c r="L109" s="984"/>
      <c r="M109" s="985"/>
      <c r="N109" s="986"/>
      <c r="O109" s="987"/>
      <c r="P109" s="967"/>
    </row>
    <row r="110" spans="1:16" ht="165.75">
      <c r="A110" s="968"/>
      <c r="B110" s="979" t="s">
        <v>1243</v>
      </c>
      <c r="C110" s="980" t="s">
        <v>1171</v>
      </c>
      <c r="D110" s="980" t="s">
        <v>1314</v>
      </c>
      <c r="E110" s="980" t="s">
        <v>2038</v>
      </c>
      <c r="F110" s="981" t="s">
        <v>153</v>
      </c>
      <c r="G110" s="981">
        <v>29</v>
      </c>
      <c r="H110" s="982">
        <v>28.963000000000001</v>
      </c>
      <c r="I110" s="1013">
        <f t="shared" si="34"/>
        <v>839.92700000000002</v>
      </c>
      <c r="J110" s="984">
        <v>29</v>
      </c>
      <c r="K110" s="999">
        <f t="shared" si="36"/>
        <v>839.92700000000002</v>
      </c>
      <c r="L110" s="984"/>
      <c r="M110" s="985"/>
      <c r="N110" s="986"/>
      <c r="O110" s="987"/>
      <c r="P110" s="967"/>
    </row>
    <row r="111" spans="1:16" ht="12.75" hidden="1">
      <c r="A111" s="988"/>
      <c r="B111" s="1000" t="s">
        <v>851</v>
      </c>
      <c r="C111" s="1001"/>
      <c r="D111" s="1001" t="s">
        <v>2039</v>
      </c>
      <c r="E111" s="1001"/>
      <c r="F111" s="1002"/>
      <c r="G111" s="1002"/>
      <c r="H111" s="1002"/>
      <c r="I111" s="1017">
        <f>SUM(I103:I110)</f>
        <v>3527.8790000000004</v>
      </c>
      <c r="J111" s="1007"/>
      <c r="K111" s="1003">
        <f>SUM(K103:K110)</f>
        <v>3023.8880000000004</v>
      </c>
      <c r="L111" s="992"/>
      <c r="M111" s="1004"/>
      <c r="N111" s="1005"/>
      <c r="O111" s="1006"/>
      <c r="P111" s="967"/>
    </row>
    <row r="112" spans="1:16" ht="63.75">
      <c r="A112" s="968"/>
      <c r="B112" s="979" t="s">
        <v>1246</v>
      </c>
      <c r="C112" s="980" t="s">
        <v>1171</v>
      </c>
      <c r="D112" s="980" t="s">
        <v>2040</v>
      </c>
      <c r="E112" s="980" t="s">
        <v>2041</v>
      </c>
      <c r="F112" s="981" t="s">
        <v>153</v>
      </c>
      <c r="G112" s="981">
        <v>29</v>
      </c>
      <c r="H112" s="982">
        <v>52.137999999999998</v>
      </c>
      <c r="I112" s="983">
        <f t="shared" ref="I112:I114" si="37">G112*H112</f>
        <v>1512.002</v>
      </c>
      <c r="J112" s="984">
        <v>29</v>
      </c>
      <c r="K112" s="999">
        <f t="shared" ref="K112:K114" si="38">J112*H112</f>
        <v>1512.002</v>
      </c>
      <c r="L112" s="984"/>
      <c r="M112" s="985"/>
      <c r="N112" s="986"/>
      <c r="O112" s="987"/>
      <c r="P112" s="967"/>
    </row>
    <row r="113" spans="1:16" ht="114.75">
      <c r="A113" s="968"/>
      <c r="B113" s="979" t="s">
        <v>1141</v>
      </c>
      <c r="C113" s="980" t="s">
        <v>2042</v>
      </c>
      <c r="D113" s="980" t="s">
        <v>2043</v>
      </c>
      <c r="E113" s="980" t="s">
        <v>2044</v>
      </c>
      <c r="F113" s="981" t="s">
        <v>153</v>
      </c>
      <c r="G113" s="981">
        <v>29</v>
      </c>
      <c r="H113" s="982">
        <v>52.137999999999998</v>
      </c>
      <c r="I113" s="983">
        <f t="shared" si="37"/>
        <v>1512.002</v>
      </c>
      <c r="J113" s="984">
        <v>29</v>
      </c>
      <c r="K113" s="999">
        <f t="shared" si="38"/>
        <v>1512.002</v>
      </c>
      <c r="L113" s="984"/>
      <c r="M113" s="985"/>
      <c r="N113" s="986"/>
      <c r="O113" s="987"/>
      <c r="P113" s="967"/>
    </row>
    <row r="114" spans="1:16" ht="114.75">
      <c r="A114" s="968"/>
      <c r="B114" s="979" t="s">
        <v>2045</v>
      </c>
      <c r="C114" s="980" t="s">
        <v>2042</v>
      </c>
      <c r="D114" s="980" t="s">
        <v>2043</v>
      </c>
      <c r="E114" s="980" t="s">
        <v>2046</v>
      </c>
      <c r="F114" s="981" t="s">
        <v>153</v>
      </c>
      <c r="G114" s="981">
        <v>29</v>
      </c>
      <c r="H114" s="982">
        <v>52.137999999999998</v>
      </c>
      <c r="I114" s="983">
        <f t="shared" si="37"/>
        <v>1512.002</v>
      </c>
      <c r="J114" s="984">
        <v>29</v>
      </c>
      <c r="K114" s="999">
        <f t="shared" si="38"/>
        <v>1512.002</v>
      </c>
      <c r="L114" s="984"/>
      <c r="M114" s="985"/>
      <c r="N114" s="986"/>
      <c r="O114" s="987"/>
      <c r="P114" s="967"/>
    </row>
    <row r="115" spans="1:16" ht="12.75" hidden="1">
      <c r="A115" s="988"/>
      <c r="B115" s="1018" t="s">
        <v>855</v>
      </c>
      <c r="C115" s="1019"/>
      <c r="D115" s="1019" t="s">
        <v>2047</v>
      </c>
      <c r="E115" s="1019"/>
      <c r="F115" s="1020"/>
      <c r="G115" s="1020"/>
      <c r="H115" s="1020"/>
      <c r="I115" s="1021">
        <f>SUM(I112:I114)</f>
        <v>4536.0059999999994</v>
      </c>
      <c r="J115" s="1022"/>
      <c r="K115" s="1023">
        <f>SUM(K112:K114)</f>
        <v>4536.0059999999994</v>
      </c>
      <c r="L115" s="1024"/>
      <c r="M115" s="1025"/>
      <c r="N115" s="1026"/>
      <c r="O115" s="1027"/>
      <c r="P115" s="967"/>
    </row>
    <row r="116" spans="1:16" ht="51">
      <c r="A116" s="1028"/>
      <c r="B116" s="1818" t="s">
        <v>2048</v>
      </c>
      <c r="C116" s="1813"/>
      <c r="D116" s="1813"/>
      <c r="E116" s="1813"/>
      <c r="F116" s="1813"/>
      <c r="G116" s="1819"/>
      <c r="H116" s="1029"/>
      <c r="I116" s="1030">
        <f>SUM(I8+I14+I17+I21+I28+I31+I34+I38+I40+I42+I47+I53+I60+I68+I76+I82+I92+I102+I111+I115)</f>
        <v>1436308.6070000001</v>
      </c>
      <c r="J116" s="1029"/>
      <c r="K116" s="1030">
        <f>SUM(K8+K14+K17+K21+K28+K31+K34+K38+K40+K42+K47+K53+K60+K68+K76+K82+K92+K102+K111+K115)</f>
        <v>1426316.8020000001</v>
      </c>
      <c r="L116" s="1030"/>
      <c r="M116" s="1031">
        <f>SUM(M5:M115)</f>
        <v>9991.8050000000003</v>
      </c>
      <c r="N116" s="1031"/>
      <c r="O116" s="1032">
        <f>SUM(O5:O114)</f>
        <v>11890</v>
      </c>
      <c r="P116" s="967" t="s">
        <v>1889</v>
      </c>
    </row>
    <row r="117" spans="1:16" ht="12.75">
      <c r="A117" s="968"/>
      <c r="B117" s="618"/>
      <c r="C117" s="615"/>
      <c r="D117" s="615"/>
      <c r="E117" s="615"/>
      <c r="F117" s="618"/>
      <c r="G117" s="618"/>
      <c r="H117" s="1033"/>
      <c r="I117" s="1033"/>
      <c r="J117" s="1033"/>
      <c r="K117" s="1033"/>
      <c r="L117" s="1033"/>
      <c r="M117" s="1033"/>
      <c r="N117" s="1033"/>
      <c r="O117" s="1033"/>
      <c r="P117" s="967"/>
    </row>
    <row r="118" spans="1:16" ht="12.75">
      <c r="A118" s="968"/>
      <c r="B118" s="618"/>
      <c r="C118" s="615"/>
      <c r="D118" s="615"/>
      <c r="E118" s="615"/>
      <c r="F118" s="618"/>
      <c r="G118" s="618"/>
      <c r="H118" s="1033"/>
      <c r="I118" s="1033"/>
      <c r="J118" s="1033"/>
      <c r="K118" s="1033"/>
      <c r="L118" s="1033"/>
      <c r="M118" s="1033"/>
      <c r="N118" s="1033"/>
      <c r="O118" s="1033"/>
      <c r="P118" s="967"/>
    </row>
    <row r="119" spans="1:16" ht="12.75">
      <c r="A119" s="968"/>
      <c r="B119" s="618"/>
      <c r="C119" s="615"/>
      <c r="D119" s="615"/>
      <c r="E119" s="615"/>
      <c r="F119" s="618"/>
      <c r="G119" s="618"/>
      <c r="H119" s="1033"/>
      <c r="I119" s="1033"/>
      <c r="J119" s="1033"/>
      <c r="K119" s="1033"/>
      <c r="L119" s="1033"/>
      <c r="M119" s="1033"/>
      <c r="N119" s="1033"/>
      <c r="O119" s="1033"/>
      <c r="P119" s="967"/>
    </row>
    <row r="120" spans="1:16" ht="12.75">
      <c r="A120" s="968"/>
      <c r="B120" s="618"/>
      <c r="C120" s="615"/>
      <c r="D120" s="615"/>
      <c r="E120" s="615"/>
      <c r="F120" s="618"/>
      <c r="G120" s="618"/>
      <c r="H120" s="1033"/>
      <c r="I120" s="1033"/>
      <c r="J120" s="1033"/>
      <c r="K120" s="1033"/>
      <c r="L120" s="1033"/>
      <c r="M120" s="1033"/>
      <c r="N120" s="1033"/>
      <c r="O120" s="1033"/>
      <c r="P120" s="967"/>
    </row>
    <row r="121" spans="1:16" ht="12.75">
      <c r="A121" s="149"/>
      <c r="B121" s="3"/>
      <c r="C121" s="4"/>
      <c r="D121" s="4"/>
      <c r="E121" s="4"/>
      <c r="F121" s="149"/>
      <c r="G121" s="149"/>
      <c r="H121" s="149"/>
      <c r="I121" s="3"/>
      <c r="J121" s="3"/>
      <c r="K121" s="3"/>
      <c r="L121" s="3"/>
      <c r="M121" s="3"/>
      <c r="N121" s="3"/>
      <c r="O121" s="3"/>
      <c r="P121" s="967"/>
    </row>
    <row r="122" spans="1:16" ht="12.75">
      <c r="A122" s="149"/>
      <c r="B122" s="3"/>
      <c r="C122" s="4"/>
      <c r="D122" s="4"/>
      <c r="E122" s="4"/>
      <c r="F122" s="149"/>
      <c r="G122" s="149"/>
      <c r="H122" s="149"/>
      <c r="I122" s="3"/>
      <c r="J122" s="3"/>
      <c r="K122" s="3"/>
      <c r="L122" s="3"/>
      <c r="M122" s="3"/>
      <c r="N122" s="3"/>
      <c r="O122" s="3"/>
      <c r="P122" s="967"/>
    </row>
    <row r="123" spans="1:16" ht="12.75">
      <c r="A123" s="149"/>
      <c r="B123" s="3"/>
      <c r="C123" s="4"/>
      <c r="D123" s="4"/>
      <c r="E123" s="4"/>
      <c r="F123" s="149"/>
      <c r="G123" s="149"/>
      <c r="H123" s="149"/>
      <c r="I123" s="3"/>
      <c r="J123" s="3"/>
      <c r="K123" s="3"/>
      <c r="L123" s="3"/>
      <c r="M123" s="3"/>
      <c r="N123" s="3"/>
      <c r="O123" s="3"/>
      <c r="P123" s="967"/>
    </row>
    <row r="124" spans="1:16" ht="12.75">
      <c r="A124" s="149"/>
      <c r="B124" s="3"/>
      <c r="C124" s="4"/>
      <c r="D124" s="4"/>
      <c r="E124" s="4"/>
      <c r="F124" s="149"/>
      <c r="G124" s="149"/>
      <c r="H124" s="149"/>
      <c r="I124" s="3"/>
      <c r="J124" s="3"/>
      <c r="K124" s="3"/>
      <c r="L124" s="3"/>
      <c r="M124" s="3"/>
      <c r="N124" s="3"/>
      <c r="O124" s="3"/>
      <c r="P124" s="967"/>
    </row>
    <row r="125" spans="1:16" ht="12.75">
      <c r="A125" s="149"/>
      <c r="B125" s="3"/>
      <c r="C125" s="4"/>
      <c r="D125" s="4"/>
      <c r="E125" s="4"/>
      <c r="F125" s="149"/>
      <c r="G125" s="149"/>
      <c r="H125" s="149"/>
      <c r="I125" s="3"/>
      <c r="J125" s="3"/>
      <c r="K125" s="3"/>
      <c r="L125" s="3"/>
      <c r="M125" s="3"/>
      <c r="N125" s="3"/>
      <c r="O125" s="3"/>
      <c r="P125" s="967"/>
    </row>
    <row r="126" spans="1:16" ht="12.75">
      <c r="A126" s="149"/>
      <c r="B126" s="3"/>
      <c r="C126" s="4"/>
      <c r="D126" s="4"/>
      <c r="E126" s="4"/>
      <c r="F126" s="149"/>
      <c r="G126" s="149"/>
      <c r="H126" s="149"/>
      <c r="I126" s="3"/>
      <c r="J126" s="3"/>
      <c r="K126" s="3"/>
      <c r="L126" s="3"/>
      <c r="M126" s="3"/>
      <c r="N126" s="3"/>
      <c r="O126" s="3"/>
      <c r="P126" s="967"/>
    </row>
    <row r="127" spans="1:16" ht="12.75">
      <c r="A127" s="149"/>
      <c r="B127" s="3"/>
      <c r="C127" s="4"/>
      <c r="D127" s="4"/>
      <c r="E127" s="4"/>
      <c r="F127" s="149"/>
      <c r="G127" s="149"/>
      <c r="H127" s="149"/>
      <c r="I127" s="3"/>
      <c r="J127" s="3"/>
      <c r="K127" s="3"/>
      <c r="L127" s="3"/>
      <c r="M127" s="3"/>
      <c r="N127" s="3"/>
      <c r="O127" s="3"/>
      <c r="P127" s="967"/>
    </row>
    <row r="128" spans="1:16" ht="12.75">
      <c r="A128" s="149"/>
      <c r="B128" s="3"/>
      <c r="C128" s="4"/>
      <c r="D128" s="4"/>
      <c r="E128" s="4"/>
      <c r="F128" s="149"/>
      <c r="G128" s="149"/>
      <c r="H128" s="149"/>
      <c r="I128" s="3"/>
      <c r="J128" s="3"/>
      <c r="K128" s="3"/>
      <c r="L128" s="3"/>
      <c r="M128" s="3"/>
      <c r="N128" s="3"/>
      <c r="O128" s="3"/>
      <c r="P128" s="967"/>
    </row>
    <row r="129" spans="1:16" ht="12.75">
      <c r="A129" s="149"/>
      <c r="B129" s="3"/>
      <c r="C129" s="4"/>
      <c r="D129" s="4"/>
      <c r="E129" s="4"/>
      <c r="F129" s="149"/>
      <c r="G129" s="149"/>
      <c r="H129" s="149"/>
      <c r="I129" s="3"/>
      <c r="J129" s="3"/>
      <c r="K129" s="3"/>
      <c r="L129" s="3"/>
      <c r="M129" s="3"/>
      <c r="N129" s="3"/>
      <c r="O129" s="3"/>
      <c r="P129" s="967"/>
    </row>
    <row r="130" spans="1:16" ht="12.75">
      <c r="A130" s="149"/>
      <c r="B130" s="3"/>
      <c r="C130" s="4"/>
      <c r="D130" s="4"/>
      <c r="E130" s="4"/>
      <c r="F130" s="149"/>
      <c r="G130" s="149"/>
      <c r="H130" s="149"/>
      <c r="I130" s="3"/>
      <c r="J130" s="3"/>
      <c r="K130" s="3"/>
      <c r="L130" s="3"/>
      <c r="M130" s="3"/>
      <c r="N130" s="3"/>
      <c r="O130" s="3"/>
      <c r="P130" s="967"/>
    </row>
    <row r="131" spans="1:16" ht="12.75">
      <c r="A131" s="149"/>
      <c r="B131" s="3"/>
      <c r="C131" s="4"/>
      <c r="D131" s="4"/>
      <c r="E131" s="4"/>
      <c r="F131" s="149"/>
      <c r="G131" s="149"/>
      <c r="H131" s="149"/>
      <c r="I131" s="3"/>
      <c r="J131" s="3"/>
      <c r="K131" s="3"/>
      <c r="L131" s="3"/>
      <c r="M131" s="3"/>
      <c r="N131" s="3"/>
      <c r="O131" s="3"/>
      <c r="P131" s="967"/>
    </row>
    <row r="132" spans="1:16" ht="12.75">
      <c r="A132" s="149"/>
      <c r="B132" s="3"/>
      <c r="C132" s="4"/>
      <c r="D132" s="4"/>
      <c r="E132" s="4"/>
      <c r="F132" s="149"/>
      <c r="G132" s="149"/>
      <c r="H132" s="149"/>
      <c r="I132" s="3"/>
      <c r="J132" s="3"/>
      <c r="K132" s="3"/>
      <c r="L132" s="3"/>
      <c r="M132" s="3"/>
      <c r="N132" s="3"/>
      <c r="O132" s="3"/>
      <c r="P132" s="967"/>
    </row>
    <row r="133" spans="1:16" ht="12.75">
      <c r="A133" s="149"/>
      <c r="B133" s="3"/>
      <c r="C133" s="4"/>
      <c r="D133" s="4"/>
      <c r="E133" s="4"/>
      <c r="F133" s="149"/>
      <c r="G133" s="149"/>
      <c r="H133" s="149"/>
      <c r="I133" s="3"/>
      <c r="J133" s="3"/>
      <c r="K133" s="3"/>
      <c r="L133" s="3"/>
      <c r="M133" s="3"/>
      <c r="N133" s="3"/>
      <c r="O133" s="3"/>
      <c r="P133" s="967"/>
    </row>
    <row r="134" spans="1:16" ht="12.75">
      <c r="A134" s="149"/>
      <c r="B134" s="3"/>
      <c r="C134" s="4"/>
      <c r="D134" s="4"/>
      <c r="E134" s="4"/>
      <c r="F134" s="149"/>
      <c r="G134" s="149"/>
      <c r="H134" s="149"/>
      <c r="I134" s="3"/>
      <c r="J134" s="3"/>
      <c r="K134" s="3"/>
      <c r="L134" s="3"/>
      <c r="M134" s="3"/>
      <c r="N134" s="3"/>
      <c r="O134" s="3"/>
      <c r="P134" s="967"/>
    </row>
    <row r="135" spans="1:16" ht="12.75">
      <c r="A135" s="149"/>
      <c r="B135" s="3"/>
      <c r="C135" s="4"/>
      <c r="D135" s="4"/>
      <c r="E135" s="4"/>
      <c r="F135" s="149"/>
      <c r="G135" s="149"/>
      <c r="H135" s="149"/>
      <c r="I135" s="3"/>
      <c r="J135" s="3"/>
      <c r="K135" s="3"/>
      <c r="L135" s="3"/>
      <c r="M135" s="3"/>
      <c r="N135" s="3"/>
      <c r="O135" s="3"/>
      <c r="P135" s="967"/>
    </row>
    <row r="136" spans="1:16" ht="12.75">
      <c r="A136" s="149"/>
      <c r="B136" s="3"/>
      <c r="C136" s="4"/>
      <c r="D136" s="4"/>
      <c r="E136" s="4"/>
      <c r="F136" s="149"/>
      <c r="G136" s="149"/>
      <c r="H136" s="149"/>
      <c r="I136" s="3"/>
      <c r="J136" s="3"/>
      <c r="K136" s="3"/>
      <c r="L136" s="3"/>
      <c r="M136" s="3"/>
      <c r="N136" s="3"/>
      <c r="O136" s="3"/>
      <c r="P136" s="967"/>
    </row>
    <row r="137" spans="1:16" ht="12.75">
      <c r="A137" s="149"/>
      <c r="B137" s="3"/>
      <c r="C137" s="4"/>
      <c r="D137" s="4"/>
      <c r="E137" s="4"/>
      <c r="F137" s="149"/>
      <c r="G137" s="149"/>
      <c r="H137" s="149"/>
      <c r="I137" s="3"/>
      <c r="J137" s="3"/>
      <c r="K137" s="3"/>
      <c r="L137" s="3"/>
      <c r="M137" s="3"/>
      <c r="N137" s="3"/>
      <c r="O137" s="3"/>
      <c r="P137" s="967"/>
    </row>
    <row r="138" spans="1:16" ht="12.75">
      <c r="A138" s="149"/>
      <c r="B138" s="3"/>
      <c r="C138" s="4"/>
      <c r="D138" s="4"/>
      <c r="E138" s="4"/>
      <c r="F138" s="149"/>
      <c r="G138" s="149"/>
      <c r="H138" s="149"/>
      <c r="I138" s="3"/>
      <c r="J138" s="3"/>
      <c r="K138" s="3"/>
      <c r="L138" s="3"/>
      <c r="M138" s="3"/>
      <c r="N138" s="3"/>
      <c r="O138" s="3"/>
      <c r="P138" s="967"/>
    </row>
    <row r="139" spans="1:16" ht="12.75">
      <c r="A139" s="149"/>
      <c r="B139" s="3"/>
      <c r="C139" s="4"/>
      <c r="D139" s="4"/>
      <c r="E139" s="4"/>
      <c r="F139" s="149"/>
      <c r="G139" s="149"/>
      <c r="H139" s="149"/>
      <c r="I139" s="3"/>
      <c r="J139" s="3"/>
      <c r="K139" s="3"/>
      <c r="L139" s="3"/>
      <c r="M139" s="3"/>
      <c r="N139" s="3"/>
      <c r="O139" s="3"/>
      <c r="P139" s="967"/>
    </row>
    <row r="140" spans="1:16" ht="12.75">
      <c r="A140" s="149"/>
      <c r="B140" s="3"/>
      <c r="C140" s="4"/>
      <c r="D140" s="4"/>
      <c r="E140" s="4"/>
      <c r="F140" s="149"/>
      <c r="G140" s="149"/>
      <c r="H140" s="149"/>
      <c r="I140" s="3"/>
      <c r="J140" s="3"/>
      <c r="K140" s="3"/>
      <c r="L140" s="3"/>
      <c r="M140" s="3"/>
      <c r="N140" s="3"/>
      <c r="O140" s="3"/>
      <c r="P140" s="967"/>
    </row>
    <row r="141" spans="1:16" ht="12.75">
      <c r="A141" s="149"/>
      <c r="B141" s="3"/>
      <c r="C141" s="4"/>
      <c r="D141" s="4"/>
      <c r="E141" s="4"/>
      <c r="F141" s="149"/>
      <c r="G141" s="149"/>
      <c r="H141" s="149"/>
      <c r="I141" s="3"/>
      <c r="J141" s="3"/>
      <c r="K141" s="3"/>
      <c r="L141" s="3"/>
      <c r="M141" s="3"/>
      <c r="N141" s="3"/>
      <c r="O141" s="3"/>
      <c r="P141" s="967"/>
    </row>
    <row r="142" spans="1:16" ht="12.75">
      <c r="A142" s="149"/>
      <c r="B142" s="3"/>
      <c r="C142" s="4"/>
      <c r="D142" s="4"/>
      <c r="E142" s="4"/>
      <c r="F142" s="149"/>
      <c r="G142" s="149"/>
      <c r="H142" s="149"/>
      <c r="I142" s="3"/>
      <c r="J142" s="3"/>
      <c r="K142" s="3"/>
      <c r="L142" s="3"/>
      <c r="M142" s="3"/>
      <c r="N142" s="3"/>
      <c r="O142" s="3"/>
      <c r="P142" s="967"/>
    </row>
    <row r="143" spans="1:16" ht="12.75">
      <c r="A143" s="149"/>
      <c r="B143" s="3"/>
      <c r="C143" s="4"/>
      <c r="D143" s="4"/>
      <c r="E143" s="4"/>
      <c r="F143" s="149"/>
      <c r="G143" s="149"/>
      <c r="H143" s="149"/>
      <c r="I143" s="3"/>
      <c r="J143" s="3"/>
      <c r="K143" s="3"/>
      <c r="L143" s="3"/>
      <c r="M143" s="3"/>
      <c r="N143" s="3"/>
      <c r="O143" s="3"/>
      <c r="P143" s="967"/>
    </row>
    <row r="144" spans="1:16" ht="12.75">
      <c r="A144" s="149"/>
      <c r="B144" s="3"/>
      <c r="C144" s="4"/>
      <c r="D144" s="4"/>
      <c r="E144" s="4"/>
      <c r="F144" s="149"/>
      <c r="G144" s="149"/>
      <c r="H144" s="149"/>
      <c r="I144" s="3"/>
      <c r="J144" s="3"/>
      <c r="K144" s="3"/>
      <c r="L144" s="3"/>
      <c r="M144" s="3"/>
      <c r="N144" s="3"/>
      <c r="O144" s="3"/>
      <c r="P144" s="967"/>
    </row>
    <row r="145" spans="1:16" ht="12.75">
      <c r="A145" s="149"/>
      <c r="B145" s="3"/>
      <c r="C145" s="4"/>
      <c r="D145" s="4"/>
      <c r="E145" s="4"/>
      <c r="F145" s="149"/>
      <c r="G145" s="149"/>
      <c r="H145" s="149"/>
      <c r="I145" s="3"/>
      <c r="J145" s="3"/>
      <c r="K145" s="3"/>
      <c r="L145" s="3"/>
      <c r="M145" s="3"/>
      <c r="N145" s="3"/>
      <c r="O145" s="3"/>
      <c r="P145" s="967"/>
    </row>
    <row r="146" spans="1:16" ht="12.75">
      <c r="A146" s="149"/>
      <c r="B146" s="3"/>
      <c r="C146" s="4"/>
      <c r="D146" s="4"/>
      <c r="E146" s="4"/>
      <c r="F146" s="149"/>
      <c r="G146" s="149"/>
      <c r="H146" s="149"/>
      <c r="I146" s="3"/>
      <c r="J146" s="3"/>
      <c r="K146" s="3"/>
      <c r="L146" s="3"/>
      <c r="M146" s="3"/>
      <c r="N146" s="3"/>
      <c r="O146" s="3"/>
      <c r="P146" s="967"/>
    </row>
    <row r="147" spans="1:16" ht="12.75">
      <c r="A147" s="149"/>
      <c r="B147" s="3"/>
      <c r="C147" s="4"/>
      <c r="D147" s="4"/>
      <c r="E147" s="4"/>
      <c r="F147" s="149"/>
      <c r="G147" s="149"/>
      <c r="H147" s="149"/>
      <c r="I147" s="3"/>
      <c r="J147" s="3"/>
      <c r="K147" s="3"/>
      <c r="L147" s="3"/>
      <c r="M147" s="3"/>
      <c r="N147" s="3"/>
      <c r="O147" s="3"/>
      <c r="P147" s="967"/>
    </row>
    <row r="148" spans="1:16" ht="12.75">
      <c r="A148" s="149"/>
      <c r="B148" s="3"/>
      <c r="C148" s="4"/>
      <c r="D148" s="4"/>
      <c r="E148" s="4"/>
      <c r="F148" s="149"/>
      <c r="G148" s="149"/>
      <c r="H148" s="149"/>
      <c r="I148" s="3"/>
      <c r="J148" s="3"/>
      <c r="K148" s="3"/>
      <c r="L148" s="3"/>
      <c r="M148" s="3"/>
      <c r="N148" s="3"/>
      <c r="O148" s="3"/>
      <c r="P148" s="967"/>
    </row>
    <row r="149" spans="1:16" ht="12.75">
      <c r="A149" s="149"/>
      <c r="B149" s="3"/>
      <c r="C149" s="4"/>
      <c r="D149" s="4"/>
      <c r="E149" s="4"/>
      <c r="F149" s="149"/>
      <c r="G149" s="149"/>
      <c r="H149" s="149"/>
      <c r="I149" s="3"/>
      <c r="J149" s="3"/>
      <c r="K149" s="3"/>
      <c r="L149" s="3"/>
      <c r="M149" s="3"/>
      <c r="N149" s="3"/>
      <c r="O149" s="3"/>
      <c r="P149" s="967"/>
    </row>
    <row r="150" spans="1:16" ht="12.75">
      <c r="A150" s="149"/>
      <c r="B150" s="3"/>
      <c r="C150" s="4"/>
      <c r="D150" s="4"/>
      <c r="E150" s="4"/>
      <c r="F150" s="149"/>
      <c r="G150" s="149"/>
      <c r="H150" s="149"/>
      <c r="I150" s="3"/>
      <c r="J150" s="3"/>
      <c r="K150" s="3"/>
      <c r="L150" s="3"/>
      <c r="M150" s="3"/>
      <c r="N150" s="3"/>
      <c r="O150" s="3"/>
      <c r="P150" s="967"/>
    </row>
    <row r="151" spans="1:16" ht="12.75">
      <c r="A151" s="149"/>
      <c r="B151" s="3"/>
      <c r="C151" s="4"/>
      <c r="D151" s="4"/>
      <c r="E151" s="4"/>
      <c r="F151" s="149"/>
      <c r="G151" s="149"/>
      <c r="H151" s="149"/>
      <c r="I151" s="3"/>
      <c r="J151" s="3"/>
      <c r="K151" s="3"/>
      <c r="L151" s="3"/>
      <c r="M151" s="3"/>
      <c r="N151" s="3"/>
      <c r="O151" s="3"/>
      <c r="P151" s="967"/>
    </row>
    <row r="152" spans="1:16" ht="12.75">
      <c r="A152" s="149"/>
      <c r="B152" s="3"/>
      <c r="C152" s="4"/>
      <c r="D152" s="4"/>
      <c r="E152" s="4"/>
      <c r="F152" s="149"/>
      <c r="G152" s="149"/>
      <c r="H152" s="149"/>
      <c r="I152" s="3"/>
      <c r="J152" s="3"/>
      <c r="K152" s="3"/>
      <c r="L152" s="3"/>
      <c r="M152" s="3"/>
      <c r="N152" s="3"/>
      <c r="O152" s="3"/>
      <c r="P152" s="967"/>
    </row>
    <row r="153" spans="1:16" ht="12.75">
      <c r="A153" s="149"/>
      <c r="B153" s="3"/>
      <c r="C153" s="4"/>
      <c r="D153" s="4"/>
      <c r="E153" s="4"/>
      <c r="F153" s="149"/>
      <c r="G153" s="149"/>
      <c r="H153" s="149"/>
      <c r="I153" s="3"/>
      <c r="J153" s="3"/>
      <c r="K153" s="3"/>
      <c r="L153" s="3"/>
      <c r="M153" s="3"/>
      <c r="N153" s="3"/>
      <c r="O153" s="3"/>
      <c r="P153" s="967"/>
    </row>
    <row r="154" spans="1:16" ht="12.75">
      <c r="A154" s="149"/>
      <c r="B154" s="3"/>
      <c r="C154" s="4"/>
      <c r="D154" s="4"/>
      <c r="E154" s="4"/>
      <c r="F154" s="149"/>
      <c r="G154" s="149"/>
      <c r="H154" s="149"/>
      <c r="I154" s="3"/>
      <c r="J154" s="3"/>
      <c r="K154" s="3"/>
      <c r="L154" s="3"/>
      <c r="M154" s="3"/>
      <c r="N154" s="3"/>
      <c r="O154" s="3"/>
      <c r="P154" s="967"/>
    </row>
    <row r="155" spans="1:16" ht="12.75">
      <c r="A155" s="149"/>
      <c r="B155" s="3"/>
      <c r="C155" s="4"/>
      <c r="D155" s="4"/>
      <c r="E155" s="4"/>
      <c r="F155" s="149"/>
      <c r="G155" s="149"/>
      <c r="H155" s="149"/>
      <c r="I155" s="3"/>
      <c r="J155" s="3"/>
      <c r="K155" s="3"/>
      <c r="L155" s="3"/>
      <c r="M155" s="3"/>
      <c r="N155" s="3"/>
      <c r="O155" s="3"/>
      <c r="P155" s="967"/>
    </row>
    <row r="156" spans="1:16" ht="12.75">
      <c r="A156" s="149"/>
      <c r="B156" s="3"/>
      <c r="C156" s="4"/>
      <c r="D156" s="4"/>
      <c r="E156" s="4"/>
      <c r="F156" s="149"/>
      <c r="G156" s="149"/>
      <c r="H156" s="149"/>
      <c r="I156" s="3"/>
      <c r="J156" s="3"/>
      <c r="K156" s="3"/>
      <c r="L156" s="3"/>
      <c r="M156" s="3"/>
      <c r="N156" s="3"/>
      <c r="O156" s="3"/>
      <c r="P156" s="967"/>
    </row>
    <row r="157" spans="1:16" ht="12.75">
      <c r="A157" s="149"/>
      <c r="B157" s="3"/>
      <c r="C157" s="4"/>
      <c r="D157" s="4"/>
      <c r="E157" s="4"/>
      <c r="F157" s="149"/>
      <c r="G157" s="149"/>
      <c r="H157" s="149"/>
      <c r="I157" s="3"/>
      <c r="J157" s="3"/>
      <c r="K157" s="3"/>
      <c r="L157" s="3"/>
      <c r="M157" s="3"/>
      <c r="N157" s="3"/>
      <c r="O157" s="3"/>
      <c r="P157" s="967"/>
    </row>
    <row r="158" spans="1:16" ht="12.75">
      <c r="A158" s="149"/>
      <c r="B158" s="3"/>
      <c r="C158" s="4"/>
      <c r="D158" s="4"/>
      <c r="E158" s="4"/>
      <c r="F158" s="149"/>
      <c r="G158" s="149"/>
      <c r="H158" s="149"/>
      <c r="I158" s="3"/>
      <c r="J158" s="3"/>
      <c r="K158" s="3"/>
      <c r="L158" s="3"/>
      <c r="M158" s="3"/>
      <c r="N158" s="3"/>
      <c r="O158" s="3"/>
      <c r="P158" s="967"/>
    </row>
    <row r="159" spans="1:16" ht="12.75">
      <c r="A159" s="149"/>
      <c r="B159" s="3"/>
      <c r="C159" s="4"/>
      <c r="D159" s="4"/>
      <c r="E159" s="4"/>
      <c r="F159" s="149"/>
      <c r="G159" s="149"/>
      <c r="H159" s="149"/>
      <c r="I159" s="3"/>
      <c r="J159" s="3"/>
      <c r="K159" s="3"/>
      <c r="L159" s="3"/>
      <c r="M159" s="3"/>
      <c r="N159" s="3"/>
      <c r="O159" s="3"/>
      <c r="P159" s="967"/>
    </row>
    <row r="160" spans="1:16" ht="12.75">
      <c r="A160" s="149"/>
      <c r="B160" s="3"/>
      <c r="C160" s="4"/>
      <c r="D160" s="4"/>
      <c r="E160" s="4"/>
      <c r="F160" s="149"/>
      <c r="G160" s="149"/>
      <c r="H160" s="149"/>
      <c r="I160" s="3"/>
      <c r="J160" s="3"/>
      <c r="K160" s="3"/>
      <c r="L160" s="3"/>
      <c r="M160" s="3"/>
      <c r="N160" s="3"/>
      <c r="O160" s="3"/>
      <c r="P160" s="967"/>
    </row>
    <row r="161" spans="1:16" ht="12.75">
      <c r="A161" s="149"/>
      <c r="B161" s="3"/>
      <c r="C161" s="4"/>
      <c r="D161" s="4"/>
      <c r="E161" s="4"/>
      <c r="F161" s="149"/>
      <c r="G161" s="149"/>
      <c r="H161" s="149"/>
      <c r="I161" s="3"/>
      <c r="J161" s="3"/>
      <c r="K161" s="3"/>
      <c r="L161" s="3"/>
      <c r="M161" s="3"/>
      <c r="N161" s="3"/>
      <c r="O161" s="3"/>
      <c r="P161" s="967"/>
    </row>
    <row r="162" spans="1:16" ht="12.75">
      <c r="A162" s="149"/>
      <c r="B162" s="3"/>
      <c r="C162" s="4"/>
      <c r="D162" s="4"/>
      <c r="E162" s="4"/>
      <c r="F162" s="149"/>
      <c r="G162" s="149"/>
      <c r="H162" s="149"/>
      <c r="I162" s="3"/>
      <c r="J162" s="3"/>
      <c r="K162" s="3"/>
      <c r="L162" s="3"/>
      <c r="M162" s="3"/>
      <c r="N162" s="3"/>
      <c r="O162" s="3"/>
      <c r="P162" s="967"/>
    </row>
    <row r="163" spans="1:16" ht="12.75">
      <c r="A163" s="149"/>
      <c r="B163" s="3"/>
      <c r="C163" s="4"/>
      <c r="D163" s="4"/>
      <c r="E163" s="4"/>
      <c r="F163" s="149"/>
      <c r="G163" s="149"/>
      <c r="H163" s="149"/>
      <c r="I163" s="3"/>
      <c r="J163" s="3"/>
      <c r="K163" s="3"/>
      <c r="L163" s="3"/>
      <c r="M163" s="3"/>
      <c r="N163" s="3"/>
      <c r="O163" s="3"/>
      <c r="P163" s="967"/>
    </row>
    <row r="164" spans="1:16" ht="12.75">
      <c r="A164" s="149"/>
      <c r="B164" s="3"/>
      <c r="C164" s="4"/>
      <c r="D164" s="4"/>
      <c r="E164" s="4"/>
      <c r="F164" s="149"/>
      <c r="G164" s="149"/>
      <c r="H164" s="149"/>
      <c r="I164" s="3"/>
      <c r="J164" s="3"/>
      <c r="K164" s="3"/>
      <c r="L164" s="3"/>
      <c r="M164" s="3"/>
      <c r="N164" s="3"/>
      <c r="O164" s="3"/>
      <c r="P164" s="967"/>
    </row>
    <row r="165" spans="1:16" ht="12.75">
      <c r="A165" s="149"/>
      <c r="B165" s="3"/>
      <c r="C165" s="4"/>
      <c r="D165" s="4"/>
      <c r="E165" s="4"/>
      <c r="F165" s="149"/>
      <c r="G165" s="149"/>
      <c r="H165" s="149"/>
      <c r="I165" s="3"/>
      <c r="J165" s="3"/>
      <c r="K165" s="3"/>
      <c r="L165" s="3"/>
      <c r="M165" s="3"/>
      <c r="N165" s="3"/>
      <c r="O165" s="3"/>
      <c r="P165" s="967"/>
    </row>
    <row r="166" spans="1:16" ht="12.75">
      <c r="A166" s="149"/>
      <c r="B166" s="3"/>
      <c r="C166" s="4"/>
      <c r="D166" s="4"/>
      <c r="E166" s="4"/>
      <c r="F166" s="149"/>
      <c r="G166" s="149"/>
      <c r="H166" s="149"/>
      <c r="I166" s="3"/>
      <c r="J166" s="3"/>
      <c r="K166" s="3"/>
      <c r="L166" s="3"/>
      <c r="M166" s="3"/>
      <c r="N166" s="3"/>
      <c r="O166" s="3"/>
      <c r="P166" s="967"/>
    </row>
    <row r="167" spans="1:16" ht="12.75">
      <c r="A167" s="149"/>
      <c r="B167" s="3"/>
      <c r="C167" s="4"/>
      <c r="D167" s="4"/>
      <c r="E167" s="4"/>
      <c r="F167" s="149"/>
      <c r="G167" s="149"/>
      <c r="H167" s="149"/>
      <c r="I167" s="3"/>
      <c r="J167" s="3"/>
      <c r="K167" s="3"/>
      <c r="L167" s="3"/>
      <c r="M167" s="3"/>
      <c r="N167" s="3"/>
      <c r="O167" s="3"/>
      <c r="P167" s="967"/>
    </row>
    <row r="168" spans="1:16" ht="12.75">
      <c r="A168" s="149"/>
      <c r="B168" s="3"/>
      <c r="C168" s="4"/>
      <c r="D168" s="4"/>
      <c r="E168" s="4"/>
      <c r="F168" s="149"/>
      <c r="G168" s="149"/>
      <c r="H168" s="149"/>
      <c r="I168" s="3"/>
      <c r="J168" s="3"/>
      <c r="K168" s="3"/>
      <c r="L168" s="3"/>
      <c r="M168" s="3"/>
      <c r="N168" s="3"/>
      <c r="O168" s="3"/>
      <c r="P168" s="967"/>
    </row>
    <row r="169" spans="1:16" ht="12.75">
      <c r="A169" s="149"/>
      <c r="B169" s="3"/>
      <c r="C169" s="4"/>
      <c r="D169" s="4"/>
      <c r="E169" s="4"/>
      <c r="F169" s="149"/>
      <c r="G169" s="149"/>
      <c r="H169" s="149"/>
      <c r="I169" s="3"/>
      <c r="J169" s="3"/>
      <c r="K169" s="3"/>
      <c r="L169" s="3"/>
      <c r="M169" s="3"/>
      <c r="N169" s="3"/>
      <c r="O169" s="3"/>
      <c r="P169" s="967"/>
    </row>
    <row r="170" spans="1:16" ht="12.75">
      <c r="A170" s="149"/>
      <c r="B170" s="3"/>
      <c r="C170" s="4"/>
      <c r="D170" s="4"/>
      <c r="E170" s="4"/>
      <c r="F170" s="149"/>
      <c r="G170" s="149"/>
      <c r="H170" s="149"/>
      <c r="I170" s="3"/>
      <c r="J170" s="3"/>
      <c r="K170" s="3"/>
      <c r="L170" s="3"/>
      <c r="M170" s="3"/>
      <c r="N170" s="3"/>
      <c r="O170" s="3"/>
      <c r="P170" s="967"/>
    </row>
    <row r="171" spans="1:16" ht="12.75">
      <c r="A171" s="149"/>
      <c r="B171" s="3"/>
      <c r="C171" s="4"/>
      <c r="D171" s="4"/>
      <c r="E171" s="4"/>
      <c r="F171" s="149"/>
      <c r="G171" s="149"/>
      <c r="H171" s="149"/>
      <c r="I171" s="3"/>
      <c r="J171" s="3"/>
      <c r="K171" s="3"/>
      <c r="L171" s="3"/>
      <c r="M171" s="3"/>
      <c r="N171" s="3"/>
      <c r="O171" s="3"/>
      <c r="P171" s="967"/>
    </row>
    <row r="172" spans="1:16" ht="12.75">
      <c r="A172" s="149"/>
      <c r="B172" s="3"/>
      <c r="C172" s="4"/>
      <c r="D172" s="4"/>
      <c r="E172" s="4"/>
      <c r="F172" s="149"/>
      <c r="G172" s="149"/>
      <c r="H172" s="149"/>
      <c r="I172" s="3"/>
      <c r="J172" s="3"/>
      <c r="K172" s="3"/>
      <c r="L172" s="3"/>
      <c r="M172" s="3"/>
      <c r="N172" s="3"/>
      <c r="O172" s="3"/>
      <c r="P172" s="967"/>
    </row>
    <row r="173" spans="1:16" ht="12.75">
      <c r="A173" s="149"/>
      <c r="B173" s="3"/>
      <c r="C173" s="4"/>
      <c r="D173" s="4"/>
      <c r="E173" s="4"/>
      <c r="F173" s="149"/>
      <c r="G173" s="149"/>
      <c r="H173" s="149"/>
      <c r="I173" s="3"/>
      <c r="J173" s="3"/>
      <c r="K173" s="3"/>
      <c r="L173" s="3"/>
      <c r="M173" s="3"/>
      <c r="N173" s="3"/>
      <c r="O173" s="3"/>
      <c r="P173" s="967"/>
    </row>
    <row r="174" spans="1:16" ht="12.75">
      <c r="A174" s="149"/>
      <c r="B174" s="3"/>
      <c r="C174" s="4"/>
      <c r="D174" s="4"/>
      <c r="E174" s="4"/>
      <c r="F174" s="149"/>
      <c r="G174" s="149"/>
      <c r="H174" s="149"/>
      <c r="I174" s="3"/>
      <c r="J174" s="3"/>
      <c r="K174" s="3"/>
      <c r="L174" s="3"/>
      <c r="M174" s="3"/>
      <c r="N174" s="3"/>
      <c r="O174" s="3"/>
      <c r="P174" s="967"/>
    </row>
    <row r="175" spans="1:16" ht="12.75">
      <c r="A175" s="149"/>
      <c r="B175" s="3"/>
      <c r="C175" s="4"/>
      <c r="D175" s="4"/>
      <c r="E175" s="4"/>
      <c r="F175" s="149"/>
      <c r="G175" s="149"/>
      <c r="H175" s="149"/>
      <c r="I175" s="3"/>
      <c r="J175" s="3"/>
      <c r="K175" s="3"/>
      <c r="L175" s="3"/>
      <c r="M175" s="3"/>
      <c r="N175" s="3"/>
      <c r="O175" s="3"/>
      <c r="P175" s="967"/>
    </row>
    <row r="176" spans="1:16" ht="12.75">
      <c r="A176" s="149"/>
      <c r="B176" s="3"/>
      <c r="C176" s="4"/>
      <c r="D176" s="4"/>
      <c r="E176" s="4"/>
      <c r="F176" s="149"/>
      <c r="G176" s="149"/>
      <c r="H176" s="149"/>
      <c r="I176" s="3"/>
      <c r="J176" s="3"/>
      <c r="K176" s="3"/>
      <c r="L176" s="3"/>
      <c r="M176" s="3"/>
      <c r="N176" s="3"/>
      <c r="O176" s="3"/>
      <c r="P176" s="967"/>
    </row>
    <row r="177" spans="1:16" ht="12.75">
      <c r="A177" s="149"/>
      <c r="B177" s="3"/>
      <c r="C177" s="4"/>
      <c r="D177" s="4"/>
      <c r="E177" s="4"/>
      <c r="F177" s="149"/>
      <c r="G177" s="149"/>
      <c r="H177" s="149"/>
      <c r="I177" s="3"/>
      <c r="J177" s="3"/>
      <c r="K177" s="3"/>
      <c r="L177" s="3"/>
      <c r="M177" s="3"/>
      <c r="N177" s="3"/>
      <c r="O177" s="3"/>
      <c r="P177" s="967"/>
    </row>
    <row r="178" spans="1:16" ht="12.75">
      <c r="A178" s="149"/>
      <c r="B178" s="3"/>
      <c r="C178" s="4"/>
      <c r="D178" s="4"/>
      <c r="E178" s="4"/>
      <c r="F178" s="149"/>
      <c r="G178" s="149"/>
      <c r="H178" s="149"/>
      <c r="I178" s="3"/>
      <c r="J178" s="3"/>
      <c r="K178" s="3"/>
      <c r="L178" s="3"/>
      <c r="M178" s="3"/>
      <c r="N178" s="3"/>
      <c r="O178" s="3"/>
      <c r="P178" s="967"/>
    </row>
    <row r="179" spans="1:16" ht="12.75">
      <c r="A179" s="149"/>
      <c r="B179" s="3"/>
      <c r="C179" s="4"/>
      <c r="D179" s="4"/>
      <c r="E179" s="4"/>
      <c r="F179" s="149"/>
      <c r="G179" s="149"/>
      <c r="H179" s="149"/>
      <c r="I179" s="3"/>
      <c r="J179" s="3"/>
      <c r="K179" s="3"/>
      <c r="L179" s="3"/>
      <c r="M179" s="3"/>
      <c r="N179" s="3"/>
      <c r="O179" s="3"/>
      <c r="P179" s="967"/>
    </row>
    <row r="180" spans="1:16" ht="12.75">
      <c r="A180" s="149"/>
      <c r="B180" s="3"/>
      <c r="C180" s="4"/>
      <c r="D180" s="4"/>
      <c r="E180" s="4"/>
      <c r="F180" s="149"/>
      <c r="G180" s="149"/>
      <c r="H180" s="149"/>
      <c r="I180" s="3"/>
      <c r="J180" s="3"/>
      <c r="K180" s="3"/>
      <c r="L180" s="3"/>
      <c r="M180" s="3"/>
      <c r="N180" s="3"/>
      <c r="O180" s="3"/>
      <c r="P180" s="967"/>
    </row>
    <row r="181" spans="1:16" ht="12.75">
      <c r="A181" s="149"/>
      <c r="B181" s="3"/>
      <c r="C181" s="4"/>
      <c r="D181" s="4"/>
      <c r="E181" s="4"/>
      <c r="F181" s="149"/>
      <c r="G181" s="149"/>
      <c r="H181" s="149"/>
      <c r="I181" s="3"/>
      <c r="J181" s="3"/>
      <c r="K181" s="3"/>
      <c r="L181" s="3"/>
      <c r="M181" s="3"/>
      <c r="N181" s="3"/>
      <c r="O181" s="3"/>
      <c r="P181" s="967"/>
    </row>
    <row r="182" spans="1:16" ht="12.75">
      <c r="A182" s="149"/>
      <c r="B182" s="3"/>
      <c r="C182" s="4"/>
      <c r="D182" s="4"/>
      <c r="E182" s="4"/>
      <c r="F182" s="149"/>
      <c r="G182" s="149"/>
      <c r="H182" s="149"/>
      <c r="I182" s="3"/>
      <c r="J182" s="3"/>
      <c r="K182" s="3"/>
      <c r="L182" s="3"/>
      <c r="M182" s="3"/>
      <c r="N182" s="3"/>
      <c r="O182" s="3"/>
      <c r="P182" s="967"/>
    </row>
    <row r="183" spans="1:16" ht="12.75">
      <c r="A183" s="149"/>
      <c r="B183" s="3"/>
      <c r="C183" s="4"/>
      <c r="D183" s="4"/>
      <c r="E183" s="4"/>
      <c r="F183" s="149"/>
      <c r="G183" s="149"/>
      <c r="H183" s="149"/>
      <c r="I183" s="3"/>
      <c r="J183" s="3"/>
      <c r="K183" s="3"/>
      <c r="L183" s="3"/>
      <c r="M183" s="3"/>
      <c r="N183" s="3"/>
      <c r="O183" s="3"/>
      <c r="P183" s="967"/>
    </row>
    <row r="184" spans="1:16" ht="12.75">
      <c r="A184" s="149"/>
      <c r="B184" s="3"/>
      <c r="C184" s="4"/>
      <c r="D184" s="4"/>
      <c r="E184" s="4"/>
      <c r="F184" s="149"/>
      <c r="G184" s="149"/>
      <c r="H184" s="149"/>
      <c r="I184" s="3"/>
      <c r="J184" s="3"/>
      <c r="K184" s="3"/>
      <c r="L184" s="3"/>
      <c r="M184" s="3"/>
      <c r="N184" s="3"/>
      <c r="O184" s="3"/>
      <c r="P184" s="967"/>
    </row>
    <row r="185" spans="1:16" ht="12.75">
      <c r="A185" s="149"/>
      <c r="B185" s="3"/>
      <c r="C185" s="4"/>
      <c r="D185" s="4"/>
      <c r="E185" s="4"/>
      <c r="F185" s="149"/>
      <c r="G185" s="149"/>
      <c r="H185" s="149"/>
      <c r="I185" s="3"/>
      <c r="J185" s="3"/>
      <c r="K185" s="3"/>
      <c r="L185" s="3"/>
      <c r="M185" s="3"/>
      <c r="N185" s="3"/>
      <c r="O185" s="3"/>
      <c r="P185" s="967"/>
    </row>
    <row r="186" spans="1:16" ht="12.75">
      <c r="A186" s="149"/>
      <c r="B186" s="3"/>
      <c r="C186" s="4"/>
      <c r="D186" s="4"/>
      <c r="E186" s="4"/>
      <c r="F186" s="149"/>
      <c r="G186" s="149"/>
      <c r="H186" s="149"/>
      <c r="I186" s="3"/>
      <c r="J186" s="3"/>
      <c r="K186" s="3"/>
      <c r="L186" s="3"/>
      <c r="M186" s="3"/>
      <c r="N186" s="3"/>
      <c r="O186" s="3"/>
      <c r="P186" s="967"/>
    </row>
    <row r="187" spans="1:16" ht="12.75">
      <c r="A187" s="149"/>
      <c r="B187" s="3"/>
      <c r="C187" s="4"/>
      <c r="D187" s="4"/>
      <c r="E187" s="4"/>
      <c r="F187" s="149"/>
      <c r="G187" s="149"/>
      <c r="H187" s="149"/>
      <c r="I187" s="3"/>
      <c r="J187" s="3"/>
      <c r="K187" s="3"/>
      <c r="L187" s="3"/>
      <c r="M187" s="3"/>
      <c r="N187" s="3"/>
      <c r="O187" s="3"/>
      <c r="P187" s="967"/>
    </row>
    <row r="188" spans="1:16" ht="12.75">
      <c r="A188" s="149"/>
      <c r="B188" s="3"/>
      <c r="C188" s="4"/>
      <c r="D188" s="4"/>
      <c r="E188" s="4"/>
      <c r="F188" s="149"/>
      <c r="G188" s="149"/>
      <c r="H188" s="149"/>
      <c r="I188" s="3"/>
      <c r="J188" s="3"/>
      <c r="K188" s="3"/>
      <c r="L188" s="3"/>
      <c r="M188" s="3"/>
      <c r="N188" s="3"/>
      <c r="O188" s="3"/>
      <c r="P188" s="967"/>
    </row>
    <row r="189" spans="1:16" ht="12.75">
      <c r="A189" s="149"/>
      <c r="B189" s="3"/>
      <c r="C189" s="4"/>
      <c r="D189" s="4"/>
      <c r="E189" s="4"/>
      <c r="F189" s="149"/>
      <c r="G189" s="149"/>
      <c r="H189" s="149"/>
      <c r="I189" s="3"/>
      <c r="J189" s="3"/>
      <c r="K189" s="3"/>
      <c r="L189" s="3"/>
      <c r="M189" s="3"/>
      <c r="N189" s="3"/>
      <c r="O189" s="3"/>
      <c r="P189" s="967"/>
    </row>
    <row r="190" spans="1:16" ht="12.75">
      <c r="A190" s="149"/>
      <c r="B190" s="3"/>
      <c r="C190" s="4"/>
      <c r="D190" s="4"/>
      <c r="E190" s="4"/>
      <c r="F190" s="149"/>
      <c r="G190" s="149"/>
      <c r="H190" s="149"/>
      <c r="I190" s="3"/>
      <c r="J190" s="3"/>
      <c r="K190" s="3"/>
      <c r="L190" s="3"/>
      <c r="M190" s="3"/>
      <c r="N190" s="3"/>
      <c r="O190" s="3"/>
      <c r="P190" s="967"/>
    </row>
    <row r="191" spans="1:16" ht="12.75">
      <c r="A191" s="149"/>
      <c r="B191" s="3"/>
      <c r="C191" s="4"/>
      <c r="D191" s="4"/>
      <c r="E191" s="4"/>
      <c r="F191" s="149"/>
      <c r="G191" s="149"/>
      <c r="H191" s="149"/>
      <c r="I191" s="3"/>
      <c r="J191" s="3"/>
      <c r="K191" s="3"/>
      <c r="L191" s="3"/>
      <c r="M191" s="3"/>
      <c r="N191" s="3"/>
      <c r="O191" s="3"/>
      <c r="P191" s="967"/>
    </row>
    <row r="192" spans="1:16" ht="12.75">
      <c r="A192" s="149"/>
      <c r="B192" s="3"/>
      <c r="C192" s="4"/>
      <c r="D192" s="4"/>
      <c r="E192" s="4"/>
      <c r="F192" s="149"/>
      <c r="G192" s="149"/>
      <c r="H192" s="149"/>
      <c r="I192" s="3"/>
      <c r="J192" s="3"/>
      <c r="K192" s="3"/>
      <c r="L192" s="3"/>
      <c r="M192" s="3"/>
      <c r="N192" s="3"/>
      <c r="O192" s="3"/>
      <c r="P192" s="967"/>
    </row>
    <row r="193" spans="1:16" ht="12.75">
      <c r="A193" s="149"/>
      <c r="B193" s="3"/>
      <c r="C193" s="4"/>
      <c r="D193" s="4"/>
      <c r="E193" s="4"/>
      <c r="F193" s="149"/>
      <c r="G193" s="149"/>
      <c r="H193" s="149"/>
      <c r="I193" s="3"/>
      <c r="J193" s="3"/>
      <c r="K193" s="3"/>
      <c r="L193" s="3"/>
      <c r="M193" s="3"/>
      <c r="N193" s="3"/>
      <c r="O193" s="3"/>
      <c r="P193" s="967"/>
    </row>
    <row r="194" spans="1:16" ht="12.75">
      <c r="A194" s="149"/>
      <c r="B194" s="3"/>
      <c r="C194" s="4"/>
      <c r="D194" s="4"/>
      <c r="E194" s="4"/>
      <c r="F194" s="149"/>
      <c r="G194" s="149"/>
      <c r="H194" s="149"/>
      <c r="I194" s="3"/>
      <c r="J194" s="3"/>
      <c r="K194" s="3"/>
      <c r="L194" s="3"/>
      <c r="M194" s="3"/>
      <c r="N194" s="3"/>
      <c r="O194" s="3"/>
      <c r="P194" s="967"/>
    </row>
    <row r="195" spans="1:16" ht="12.75">
      <c r="A195" s="149"/>
      <c r="B195" s="3"/>
      <c r="C195" s="4"/>
      <c r="D195" s="4"/>
      <c r="E195" s="4"/>
      <c r="F195" s="149"/>
      <c r="G195" s="149"/>
      <c r="H195" s="149"/>
      <c r="I195" s="3"/>
      <c r="J195" s="3"/>
      <c r="K195" s="3"/>
      <c r="L195" s="3"/>
      <c r="M195" s="3"/>
      <c r="N195" s="3"/>
      <c r="O195" s="3"/>
      <c r="P195" s="967"/>
    </row>
    <row r="196" spans="1:16" ht="12.75">
      <c r="A196" s="149"/>
      <c r="B196" s="3"/>
      <c r="C196" s="4"/>
      <c r="D196" s="4"/>
      <c r="E196" s="4"/>
      <c r="F196" s="149"/>
      <c r="G196" s="149"/>
      <c r="H196" s="149"/>
      <c r="I196" s="3"/>
      <c r="J196" s="3"/>
      <c r="K196" s="3"/>
      <c r="L196" s="3"/>
      <c r="M196" s="3"/>
      <c r="N196" s="3"/>
      <c r="O196" s="3"/>
      <c r="P196" s="967"/>
    </row>
    <row r="197" spans="1:16" ht="12.75">
      <c r="A197" s="149"/>
      <c r="B197" s="3"/>
      <c r="C197" s="4"/>
      <c r="D197" s="4"/>
      <c r="E197" s="4"/>
      <c r="F197" s="149"/>
      <c r="G197" s="149"/>
      <c r="H197" s="149"/>
      <c r="I197" s="3"/>
      <c r="J197" s="3"/>
      <c r="K197" s="3"/>
      <c r="L197" s="3"/>
      <c r="M197" s="3"/>
      <c r="N197" s="3"/>
      <c r="O197" s="3"/>
      <c r="P197" s="967"/>
    </row>
    <row r="198" spans="1:16" ht="12.75">
      <c r="A198" s="149"/>
      <c r="B198" s="3"/>
      <c r="C198" s="4"/>
      <c r="D198" s="4"/>
      <c r="E198" s="4"/>
      <c r="F198" s="149"/>
      <c r="G198" s="149"/>
      <c r="H198" s="149"/>
      <c r="I198" s="3"/>
      <c r="J198" s="3"/>
      <c r="K198" s="3"/>
      <c r="L198" s="3"/>
      <c r="M198" s="3"/>
      <c r="N198" s="3"/>
      <c r="O198" s="3"/>
      <c r="P198" s="967"/>
    </row>
    <row r="199" spans="1:16" ht="12.75">
      <c r="A199" s="149"/>
      <c r="B199" s="3"/>
      <c r="C199" s="4"/>
      <c r="D199" s="4"/>
      <c r="E199" s="4"/>
      <c r="F199" s="149"/>
      <c r="G199" s="149"/>
      <c r="H199" s="149"/>
      <c r="I199" s="3"/>
      <c r="J199" s="3"/>
      <c r="K199" s="3"/>
      <c r="L199" s="3"/>
      <c r="M199" s="3"/>
      <c r="N199" s="3"/>
      <c r="O199" s="3"/>
      <c r="P199" s="967"/>
    </row>
    <row r="200" spans="1:16" ht="12.75">
      <c r="A200" s="149"/>
      <c r="B200" s="3"/>
      <c r="C200" s="4"/>
      <c r="D200" s="4"/>
      <c r="E200" s="4"/>
      <c r="F200" s="149"/>
      <c r="G200" s="149"/>
      <c r="H200" s="149"/>
      <c r="I200" s="3"/>
      <c r="J200" s="3"/>
      <c r="K200" s="3"/>
      <c r="L200" s="3"/>
      <c r="M200" s="3"/>
      <c r="N200" s="3"/>
      <c r="O200" s="3"/>
      <c r="P200" s="967"/>
    </row>
    <row r="201" spans="1:16" ht="12.75">
      <c r="A201" s="149"/>
      <c r="B201" s="3"/>
      <c r="C201" s="4"/>
      <c r="D201" s="4"/>
      <c r="E201" s="4"/>
      <c r="F201" s="149"/>
      <c r="G201" s="149"/>
      <c r="H201" s="149"/>
      <c r="I201" s="3"/>
      <c r="J201" s="3"/>
      <c r="K201" s="3"/>
      <c r="L201" s="3"/>
      <c r="M201" s="3"/>
      <c r="N201" s="3"/>
      <c r="O201" s="3"/>
      <c r="P201" s="967"/>
    </row>
    <row r="202" spans="1:16" ht="12.75">
      <c r="A202" s="149"/>
      <c r="B202" s="3"/>
      <c r="C202" s="4"/>
      <c r="D202" s="4"/>
      <c r="E202" s="4"/>
      <c r="F202" s="149"/>
      <c r="G202" s="149"/>
      <c r="H202" s="149"/>
      <c r="I202" s="3"/>
      <c r="J202" s="3"/>
      <c r="K202" s="3"/>
      <c r="L202" s="3"/>
      <c r="M202" s="3"/>
      <c r="N202" s="3"/>
      <c r="O202" s="3"/>
      <c r="P202" s="967"/>
    </row>
    <row r="203" spans="1:16" ht="12.75">
      <c r="A203" s="149"/>
      <c r="B203" s="3"/>
      <c r="C203" s="4"/>
      <c r="D203" s="4"/>
      <c r="E203" s="4"/>
      <c r="F203" s="149"/>
      <c r="G203" s="149"/>
      <c r="H203" s="149"/>
      <c r="I203" s="3"/>
      <c r="J203" s="3"/>
      <c r="K203" s="3"/>
      <c r="L203" s="3"/>
      <c r="M203" s="3"/>
      <c r="N203" s="3"/>
      <c r="O203" s="3"/>
      <c r="P203" s="967"/>
    </row>
    <row r="204" spans="1:16" ht="12.75">
      <c r="A204" s="149"/>
      <c r="B204" s="3"/>
      <c r="C204" s="4"/>
      <c r="D204" s="4"/>
      <c r="E204" s="4"/>
      <c r="F204" s="149"/>
      <c r="G204" s="149"/>
      <c r="H204" s="149"/>
      <c r="I204" s="3"/>
      <c r="J204" s="3"/>
      <c r="K204" s="3"/>
      <c r="L204" s="3"/>
      <c r="M204" s="3"/>
      <c r="N204" s="3"/>
      <c r="O204" s="3"/>
      <c r="P204" s="967"/>
    </row>
    <row r="205" spans="1:16" ht="12.75">
      <c r="A205" s="149"/>
      <c r="B205" s="3"/>
      <c r="C205" s="4"/>
      <c r="D205" s="4"/>
      <c r="E205" s="4"/>
      <c r="F205" s="149"/>
      <c r="G205" s="149"/>
      <c r="H205" s="149"/>
      <c r="I205" s="3"/>
      <c r="J205" s="3"/>
      <c r="K205" s="3"/>
      <c r="L205" s="3"/>
      <c r="M205" s="3"/>
      <c r="N205" s="3"/>
      <c r="O205" s="3"/>
      <c r="P205" s="967"/>
    </row>
    <row r="206" spans="1:16" ht="12.75">
      <c r="A206" s="149"/>
      <c r="B206" s="3"/>
      <c r="C206" s="4"/>
      <c r="D206" s="4"/>
      <c r="E206" s="4"/>
      <c r="F206" s="149"/>
      <c r="G206" s="149"/>
      <c r="H206" s="149"/>
      <c r="I206" s="3"/>
      <c r="J206" s="3"/>
      <c r="K206" s="3"/>
      <c r="L206" s="3"/>
      <c r="M206" s="3"/>
      <c r="N206" s="3"/>
      <c r="O206" s="3"/>
      <c r="P206" s="967"/>
    </row>
    <row r="207" spans="1:16" ht="12.75">
      <c r="A207" s="149"/>
      <c r="B207" s="3"/>
      <c r="C207" s="4"/>
      <c r="D207" s="4"/>
      <c r="E207" s="4"/>
      <c r="F207" s="149"/>
      <c r="G207" s="149"/>
      <c r="H207" s="149"/>
      <c r="I207" s="3"/>
      <c r="J207" s="3"/>
      <c r="K207" s="3"/>
      <c r="L207" s="3"/>
      <c r="M207" s="3"/>
      <c r="N207" s="3"/>
      <c r="O207" s="3"/>
      <c r="P207" s="967"/>
    </row>
    <row r="208" spans="1:16" ht="12.75">
      <c r="A208" s="149"/>
      <c r="B208" s="3"/>
      <c r="C208" s="4"/>
      <c r="D208" s="4"/>
      <c r="E208" s="4"/>
      <c r="F208" s="149"/>
      <c r="G208" s="149"/>
      <c r="H208" s="149"/>
      <c r="I208" s="3"/>
      <c r="J208" s="3"/>
      <c r="K208" s="3"/>
      <c r="L208" s="3"/>
      <c r="M208" s="3"/>
      <c r="N208" s="3"/>
      <c r="O208" s="3"/>
      <c r="P208" s="967"/>
    </row>
    <row r="209" spans="1:16" ht="12.75">
      <c r="A209" s="149"/>
      <c r="B209" s="3"/>
      <c r="C209" s="4"/>
      <c r="D209" s="4"/>
      <c r="E209" s="4"/>
      <c r="F209" s="149"/>
      <c r="G209" s="149"/>
      <c r="H209" s="149"/>
      <c r="I209" s="3"/>
      <c r="J209" s="3"/>
      <c r="K209" s="3"/>
      <c r="L209" s="3"/>
      <c r="M209" s="3"/>
      <c r="N209" s="3"/>
      <c r="O209" s="3"/>
      <c r="P209" s="967"/>
    </row>
    <row r="210" spans="1:16" ht="12.75">
      <c r="A210" s="149"/>
      <c r="B210" s="3"/>
      <c r="C210" s="4"/>
      <c r="D210" s="4"/>
      <c r="E210" s="4"/>
      <c r="F210" s="149"/>
      <c r="G210" s="149"/>
      <c r="H210" s="149"/>
      <c r="I210" s="3"/>
      <c r="J210" s="3"/>
      <c r="K210" s="3"/>
      <c r="L210" s="3"/>
      <c r="M210" s="3"/>
      <c r="N210" s="3"/>
      <c r="O210" s="3"/>
      <c r="P210" s="967"/>
    </row>
    <row r="211" spans="1:16" ht="12.75">
      <c r="A211" s="149"/>
      <c r="B211" s="3"/>
      <c r="C211" s="4"/>
      <c r="D211" s="4"/>
      <c r="E211" s="4"/>
      <c r="F211" s="149"/>
      <c r="G211" s="149"/>
      <c r="H211" s="149"/>
      <c r="I211" s="3"/>
      <c r="J211" s="3"/>
      <c r="K211" s="3"/>
      <c r="L211" s="3"/>
      <c r="M211" s="3"/>
      <c r="N211" s="3"/>
      <c r="O211" s="3"/>
      <c r="P211" s="967"/>
    </row>
    <row r="212" spans="1:16" ht="12.75">
      <c r="A212" s="149"/>
      <c r="B212" s="3"/>
      <c r="C212" s="4"/>
      <c r="D212" s="4"/>
      <c r="E212" s="4"/>
      <c r="F212" s="149"/>
      <c r="G212" s="149"/>
      <c r="H212" s="149"/>
      <c r="I212" s="3"/>
      <c r="J212" s="3"/>
      <c r="K212" s="3"/>
      <c r="L212" s="3"/>
      <c r="M212" s="3"/>
      <c r="N212" s="3"/>
      <c r="O212" s="3"/>
      <c r="P212" s="967"/>
    </row>
    <row r="213" spans="1:16" ht="12.75">
      <c r="A213" s="149"/>
      <c r="B213" s="3"/>
      <c r="C213" s="4"/>
      <c r="D213" s="4"/>
      <c r="E213" s="4"/>
      <c r="F213" s="149"/>
      <c r="G213" s="149"/>
      <c r="H213" s="149"/>
      <c r="I213" s="3"/>
      <c r="J213" s="3"/>
      <c r="K213" s="3"/>
      <c r="L213" s="3"/>
      <c r="M213" s="3"/>
      <c r="N213" s="3"/>
      <c r="O213" s="3"/>
      <c r="P213" s="967"/>
    </row>
    <row r="214" spans="1:16" ht="12.75">
      <c r="A214" s="149"/>
      <c r="B214" s="3"/>
      <c r="C214" s="4"/>
      <c r="D214" s="4"/>
      <c r="E214" s="4"/>
      <c r="F214" s="149"/>
      <c r="G214" s="149"/>
      <c r="H214" s="149"/>
      <c r="I214" s="3"/>
      <c r="J214" s="3"/>
      <c r="K214" s="3"/>
      <c r="L214" s="3"/>
      <c r="M214" s="3"/>
      <c r="N214" s="3"/>
      <c r="O214" s="3"/>
      <c r="P214" s="967"/>
    </row>
    <row r="215" spans="1:16" ht="12.75">
      <c r="A215" s="149"/>
      <c r="B215" s="3"/>
      <c r="C215" s="4"/>
      <c r="D215" s="4"/>
      <c r="E215" s="4"/>
      <c r="F215" s="149"/>
      <c r="G215" s="149"/>
      <c r="H215" s="149"/>
      <c r="I215" s="3"/>
      <c r="J215" s="3"/>
      <c r="K215" s="3"/>
      <c r="L215" s="3"/>
      <c r="M215" s="3"/>
      <c r="N215" s="3"/>
      <c r="O215" s="3"/>
      <c r="P215" s="967"/>
    </row>
    <row r="216" spans="1:16" ht="12.75">
      <c r="A216" s="149"/>
      <c r="B216" s="3"/>
      <c r="C216" s="4"/>
      <c r="D216" s="4"/>
      <c r="E216" s="4"/>
      <c r="F216" s="149"/>
      <c r="G216" s="149"/>
      <c r="H216" s="149"/>
      <c r="I216" s="3"/>
      <c r="J216" s="3"/>
      <c r="K216" s="3"/>
      <c r="L216" s="3"/>
      <c r="M216" s="3"/>
      <c r="N216" s="3"/>
      <c r="O216" s="3"/>
      <c r="P216" s="967"/>
    </row>
    <row r="217" spans="1:16" ht="12.75">
      <c r="A217" s="149"/>
      <c r="B217" s="3"/>
      <c r="C217" s="4"/>
      <c r="D217" s="4"/>
      <c r="E217" s="4"/>
      <c r="F217" s="149"/>
      <c r="G217" s="149"/>
      <c r="H217" s="149"/>
      <c r="I217" s="3"/>
      <c r="J217" s="3"/>
      <c r="K217" s="3"/>
      <c r="L217" s="3"/>
      <c r="M217" s="3"/>
      <c r="N217" s="3"/>
      <c r="O217" s="3"/>
      <c r="P217" s="967"/>
    </row>
    <row r="218" spans="1:16" ht="12.75">
      <c r="A218" s="149"/>
      <c r="B218" s="3"/>
      <c r="C218" s="4"/>
      <c r="D218" s="4"/>
      <c r="E218" s="4"/>
      <c r="F218" s="149"/>
      <c r="G218" s="149"/>
      <c r="H218" s="149"/>
      <c r="I218" s="3"/>
      <c r="J218" s="3"/>
      <c r="K218" s="3"/>
      <c r="L218" s="3"/>
      <c r="M218" s="3"/>
      <c r="N218" s="3"/>
      <c r="O218" s="3"/>
      <c r="P218" s="967"/>
    </row>
    <row r="219" spans="1:16" ht="12.75">
      <c r="A219" s="149"/>
      <c r="B219" s="3"/>
      <c r="C219" s="4"/>
      <c r="D219" s="4"/>
      <c r="E219" s="4"/>
      <c r="F219" s="149"/>
      <c r="G219" s="149"/>
      <c r="H219" s="149"/>
      <c r="I219" s="3"/>
      <c r="J219" s="3"/>
      <c r="K219" s="3"/>
      <c r="L219" s="3"/>
      <c r="M219" s="3"/>
      <c r="N219" s="3"/>
      <c r="O219" s="3"/>
      <c r="P219" s="967"/>
    </row>
    <row r="220" spans="1:16" ht="12.75">
      <c r="A220" s="149"/>
      <c r="B220" s="3"/>
      <c r="C220" s="4"/>
      <c r="D220" s="4"/>
      <c r="E220" s="4"/>
      <c r="F220" s="149"/>
      <c r="G220" s="149"/>
      <c r="H220" s="149"/>
      <c r="I220" s="3"/>
      <c r="J220" s="3"/>
      <c r="K220" s="3"/>
      <c r="L220" s="3"/>
      <c r="M220" s="3"/>
      <c r="N220" s="3"/>
      <c r="O220" s="3"/>
      <c r="P220" s="967"/>
    </row>
    <row r="221" spans="1:16" ht="12.75">
      <c r="A221" s="149"/>
      <c r="B221" s="3"/>
      <c r="C221" s="4"/>
      <c r="D221" s="4"/>
      <c r="E221" s="4"/>
      <c r="F221" s="149"/>
      <c r="G221" s="149"/>
      <c r="H221" s="149"/>
      <c r="I221" s="3"/>
      <c r="J221" s="3"/>
      <c r="K221" s="3"/>
      <c r="L221" s="3"/>
      <c r="M221" s="3"/>
      <c r="N221" s="3"/>
      <c r="O221" s="3"/>
      <c r="P221" s="967"/>
    </row>
    <row r="222" spans="1:16" ht="12.75">
      <c r="A222" s="149"/>
      <c r="B222" s="3"/>
      <c r="C222" s="4"/>
      <c r="D222" s="4"/>
      <c r="E222" s="4"/>
      <c r="F222" s="149"/>
      <c r="G222" s="149"/>
      <c r="H222" s="149"/>
      <c r="I222" s="3"/>
      <c r="J222" s="3"/>
      <c r="K222" s="3"/>
      <c r="L222" s="3"/>
      <c r="M222" s="3"/>
      <c r="N222" s="3"/>
      <c r="O222" s="3"/>
      <c r="P222" s="967"/>
    </row>
    <row r="223" spans="1:16" ht="12.75">
      <c r="A223" s="149"/>
      <c r="B223" s="3"/>
      <c r="C223" s="4"/>
      <c r="D223" s="4"/>
      <c r="E223" s="4"/>
      <c r="F223" s="149"/>
      <c r="G223" s="149"/>
      <c r="H223" s="149"/>
      <c r="I223" s="3"/>
      <c r="J223" s="3"/>
      <c r="K223" s="3"/>
      <c r="L223" s="3"/>
      <c r="M223" s="3"/>
      <c r="N223" s="3"/>
      <c r="O223" s="3"/>
      <c r="P223" s="967"/>
    </row>
    <row r="224" spans="1:16" ht="12.75">
      <c r="A224" s="149"/>
      <c r="B224" s="3"/>
      <c r="C224" s="4"/>
      <c r="D224" s="4"/>
      <c r="E224" s="4"/>
      <c r="F224" s="149"/>
      <c r="G224" s="149"/>
      <c r="H224" s="149"/>
      <c r="I224" s="3"/>
      <c r="J224" s="3"/>
      <c r="K224" s="3"/>
      <c r="L224" s="3"/>
      <c r="M224" s="3"/>
      <c r="N224" s="3"/>
      <c r="O224" s="3"/>
      <c r="P224" s="967"/>
    </row>
    <row r="225" spans="1:16" ht="12.75">
      <c r="A225" s="149"/>
      <c r="B225" s="3"/>
      <c r="C225" s="4"/>
      <c r="D225" s="4"/>
      <c r="E225" s="4"/>
      <c r="F225" s="149"/>
      <c r="G225" s="149"/>
      <c r="H225" s="149"/>
      <c r="I225" s="3"/>
      <c r="J225" s="3"/>
      <c r="K225" s="3"/>
      <c r="L225" s="3"/>
      <c r="M225" s="3"/>
      <c r="N225" s="3"/>
      <c r="O225" s="3"/>
      <c r="P225" s="967"/>
    </row>
    <row r="226" spans="1:16" ht="12.75">
      <c r="A226" s="149"/>
      <c r="B226" s="3"/>
      <c r="C226" s="4"/>
      <c r="D226" s="4"/>
      <c r="E226" s="4"/>
      <c r="F226" s="149"/>
      <c r="G226" s="149"/>
      <c r="H226" s="149"/>
      <c r="I226" s="3"/>
      <c r="J226" s="3"/>
      <c r="K226" s="3"/>
      <c r="L226" s="3"/>
      <c r="M226" s="3"/>
      <c r="N226" s="3"/>
      <c r="O226" s="3"/>
      <c r="P226" s="967"/>
    </row>
    <row r="227" spans="1:16" ht="12.75">
      <c r="A227" s="149"/>
      <c r="B227" s="3"/>
      <c r="C227" s="4"/>
      <c r="D227" s="4"/>
      <c r="E227" s="4"/>
      <c r="F227" s="149"/>
      <c r="G227" s="149"/>
      <c r="H227" s="149"/>
      <c r="I227" s="3"/>
      <c r="J227" s="3"/>
      <c r="K227" s="3"/>
      <c r="L227" s="3"/>
      <c r="M227" s="3"/>
      <c r="N227" s="3"/>
      <c r="O227" s="3"/>
      <c r="P227" s="967"/>
    </row>
    <row r="228" spans="1:16" ht="12.75">
      <c r="A228" s="149"/>
      <c r="B228" s="3"/>
      <c r="C228" s="4"/>
      <c r="D228" s="4"/>
      <c r="E228" s="4"/>
      <c r="F228" s="149"/>
      <c r="G228" s="149"/>
      <c r="H228" s="149"/>
      <c r="I228" s="3"/>
      <c r="J228" s="3"/>
      <c r="K228" s="3"/>
      <c r="L228" s="3"/>
      <c r="M228" s="3"/>
      <c r="N228" s="3"/>
      <c r="O228" s="3"/>
      <c r="P228" s="967"/>
    </row>
    <row r="229" spans="1:16" ht="12.75">
      <c r="A229" s="149"/>
      <c r="B229" s="3"/>
      <c r="C229" s="4"/>
      <c r="D229" s="4"/>
      <c r="E229" s="4"/>
      <c r="F229" s="149"/>
      <c r="G229" s="149"/>
      <c r="H229" s="149"/>
      <c r="I229" s="3"/>
      <c r="J229" s="3"/>
      <c r="K229" s="3"/>
      <c r="L229" s="3"/>
      <c r="M229" s="3"/>
      <c r="N229" s="3"/>
      <c r="O229" s="3"/>
      <c r="P229" s="967"/>
    </row>
    <row r="230" spans="1:16" ht="12.75">
      <c r="A230" s="149"/>
      <c r="B230" s="3"/>
      <c r="C230" s="4"/>
      <c r="D230" s="4"/>
      <c r="E230" s="4"/>
      <c r="F230" s="149"/>
      <c r="G230" s="149"/>
      <c r="H230" s="149"/>
      <c r="I230" s="3"/>
      <c r="J230" s="3"/>
      <c r="K230" s="3"/>
      <c r="L230" s="3"/>
      <c r="M230" s="3"/>
      <c r="N230" s="3"/>
      <c r="O230" s="3"/>
      <c r="P230" s="967"/>
    </row>
    <row r="231" spans="1:16" ht="12.75">
      <c r="A231" s="149"/>
      <c r="B231" s="3"/>
      <c r="C231" s="4"/>
      <c r="D231" s="4"/>
      <c r="E231" s="4"/>
      <c r="F231" s="149"/>
      <c r="G231" s="149"/>
      <c r="H231" s="149"/>
      <c r="I231" s="3"/>
      <c r="J231" s="3"/>
      <c r="K231" s="3"/>
      <c r="L231" s="3"/>
      <c r="M231" s="3"/>
      <c r="N231" s="3"/>
      <c r="O231" s="3"/>
      <c r="P231" s="967"/>
    </row>
    <row r="232" spans="1:16" ht="12.75">
      <c r="A232" s="149"/>
      <c r="B232" s="3"/>
      <c r="C232" s="4"/>
      <c r="D232" s="4"/>
      <c r="E232" s="4"/>
      <c r="F232" s="149"/>
      <c r="G232" s="149"/>
      <c r="H232" s="149"/>
      <c r="I232" s="3"/>
      <c r="J232" s="3"/>
      <c r="K232" s="3"/>
      <c r="L232" s="3"/>
      <c r="M232" s="3"/>
      <c r="N232" s="3"/>
      <c r="O232" s="3"/>
      <c r="P232" s="967"/>
    </row>
    <row r="233" spans="1:16" ht="12.75">
      <c r="A233" s="149"/>
      <c r="B233" s="3"/>
      <c r="C233" s="4"/>
      <c r="D233" s="4"/>
      <c r="E233" s="4"/>
      <c r="F233" s="149"/>
      <c r="G233" s="149"/>
      <c r="H233" s="149"/>
      <c r="I233" s="3"/>
      <c r="J233" s="3"/>
      <c r="K233" s="3"/>
      <c r="L233" s="3"/>
      <c r="M233" s="3"/>
      <c r="N233" s="3"/>
      <c r="O233" s="3"/>
      <c r="P233" s="967"/>
    </row>
    <row r="234" spans="1:16" ht="12.75">
      <c r="A234" s="149"/>
      <c r="B234" s="3"/>
      <c r="C234" s="4"/>
      <c r="D234" s="4"/>
      <c r="E234" s="4"/>
      <c r="F234" s="149"/>
      <c r="G234" s="149"/>
      <c r="H234" s="149"/>
      <c r="I234" s="3"/>
      <c r="J234" s="3"/>
      <c r="K234" s="3"/>
      <c r="L234" s="3"/>
      <c r="M234" s="3"/>
      <c r="N234" s="3"/>
      <c r="O234" s="3"/>
      <c r="P234" s="967"/>
    </row>
    <row r="235" spans="1:16" ht="12.75">
      <c r="A235" s="149"/>
      <c r="B235" s="3"/>
      <c r="C235" s="4"/>
      <c r="D235" s="4"/>
      <c r="E235" s="4"/>
      <c r="F235" s="149"/>
      <c r="G235" s="149"/>
      <c r="H235" s="149"/>
      <c r="I235" s="3"/>
      <c r="J235" s="3"/>
      <c r="K235" s="3"/>
      <c r="L235" s="3"/>
      <c r="M235" s="3"/>
      <c r="N235" s="3"/>
      <c r="O235" s="3"/>
      <c r="P235" s="967"/>
    </row>
    <row r="236" spans="1:16" ht="12.75">
      <c r="A236" s="149"/>
      <c r="B236" s="3"/>
      <c r="C236" s="4"/>
      <c r="D236" s="4"/>
      <c r="E236" s="4"/>
      <c r="F236" s="149"/>
      <c r="G236" s="149"/>
      <c r="H236" s="149"/>
      <c r="I236" s="3"/>
      <c r="J236" s="3"/>
      <c r="K236" s="3"/>
      <c r="L236" s="3"/>
      <c r="M236" s="3"/>
      <c r="N236" s="3"/>
      <c r="O236" s="3"/>
      <c r="P236" s="967"/>
    </row>
    <row r="237" spans="1:16" ht="12.75">
      <c r="A237" s="149"/>
      <c r="B237" s="3"/>
      <c r="C237" s="4"/>
      <c r="D237" s="4"/>
      <c r="E237" s="4"/>
      <c r="F237" s="149"/>
      <c r="G237" s="149"/>
      <c r="H237" s="149"/>
      <c r="I237" s="3"/>
      <c r="J237" s="3"/>
      <c r="K237" s="3"/>
      <c r="L237" s="3"/>
      <c r="M237" s="3"/>
      <c r="N237" s="3"/>
      <c r="O237" s="3"/>
      <c r="P237" s="967"/>
    </row>
    <row r="238" spans="1:16" ht="12.75">
      <c r="A238" s="149"/>
      <c r="B238" s="3"/>
      <c r="C238" s="4"/>
      <c r="D238" s="4"/>
      <c r="E238" s="4"/>
      <c r="F238" s="149"/>
      <c r="G238" s="149"/>
      <c r="H238" s="149"/>
      <c r="I238" s="3"/>
      <c r="J238" s="3"/>
      <c r="K238" s="3"/>
      <c r="L238" s="3"/>
      <c r="M238" s="3"/>
      <c r="N238" s="3"/>
      <c r="O238" s="3"/>
      <c r="P238" s="967"/>
    </row>
    <row r="239" spans="1:16" ht="12.75">
      <c r="A239" s="149"/>
      <c r="B239" s="3"/>
      <c r="C239" s="4"/>
      <c r="D239" s="4"/>
      <c r="E239" s="4"/>
      <c r="F239" s="149"/>
      <c r="G239" s="149"/>
      <c r="H239" s="149"/>
      <c r="I239" s="3"/>
      <c r="J239" s="3"/>
      <c r="K239" s="3"/>
      <c r="L239" s="3"/>
      <c r="M239" s="3"/>
      <c r="N239" s="3"/>
      <c r="O239" s="3"/>
      <c r="P239" s="967"/>
    </row>
    <row r="240" spans="1:16" ht="12.75">
      <c r="A240" s="149"/>
      <c r="B240" s="3"/>
      <c r="C240" s="4"/>
      <c r="D240" s="4"/>
      <c r="E240" s="4"/>
      <c r="F240" s="149"/>
      <c r="G240" s="149"/>
      <c r="H240" s="149"/>
      <c r="I240" s="3"/>
      <c r="J240" s="3"/>
      <c r="K240" s="3"/>
      <c r="L240" s="3"/>
      <c r="M240" s="3"/>
      <c r="N240" s="3"/>
      <c r="O240" s="3"/>
      <c r="P240" s="967"/>
    </row>
    <row r="241" spans="1:16" ht="12.75">
      <c r="A241" s="149"/>
      <c r="B241" s="3"/>
      <c r="C241" s="4"/>
      <c r="D241" s="4"/>
      <c r="E241" s="4"/>
      <c r="F241" s="149"/>
      <c r="G241" s="149"/>
      <c r="H241" s="149"/>
      <c r="I241" s="3"/>
      <c r="J241" s="3"/>
      <c r="K241" s="3"/>
      <c r="L241" s="3"/>
      <c r="M241" s="3"/>
      <c r="N241" s="3"/>
      <c r="O241" s="3"/>
      <c r="P241" s="967"/>
    </row>
    <row r="242" spans="1:16" ht="12.75">
      <c r="A242" s="149"/>
      <c r="B242" s="3"/>
      <c r="C242" s="4"/>
      <c r="D242" s="4"/>
      <c r="E242" s="4"/>
      <c r="F242" s="149"/>
      <c r="G242" s="149"/>
      <c r="H242" s="149"/>
      <c r="I242" s="3"/>
      <c r="J242" s="3"/>
      <c r="K242" s="3"/>
      <c r="L242" s="3"/>
      <c r="M242" s="3"/>
      <c r="N242" s="3"/>
      <c r="O242" s="3"/>
      <c r="P242" s="967"/>
    </row>
    <row r="243" spans="1:16" ht="12.75">
      <c r="A243" s="149"/>
      <c r="B243" s="3"/>
      <c r="C243" s="4"/>
      <c r="D243" s="4"/>
      <c r="E243" s="4"/>
      <c r="F243" s="149"/>
      <c r="G243" s="149"/>
      <c r="H243" s="149"/>
      <c r="I243" s="3"/>
      <c r="J243" s="3"/>
      <c r="K243" s="3"/>
      <c r="L243" s="3"/>
      <c r="M243" s="3"/>
      <c r="N243" s="3"/>
      <c r="O243" s="3"/>
      <c r="P243" s="967"/>
    </row>
    <row r="244" spans="1:16" ht="12.75">
      <c r="A244" s="149"/>
      <c r="B244" s="3"/>
      <c r="C244" s="4"/>
      <c r="D244" s="4"/>
      <c r="E244" s="4"/>
      <c r="F244" s="149"/>
      <c r="G244" s="149"/>
      <c r="H244" s="149"/>
      <c r="I244" s="3"/>
      <c r="J244" s="3"/>
      <c r="K244" s="3"/>
      <c r="L244" s="3"/>
      <c r="M244" s="3"/>
      <c r="N244" s="3"/>
      <c r="O244" s="3"/>
      <c r="P244" s="967"/>
    </row>
    <row r="245" spans="1:16" ht="12.75">
      <c r="A245" s="149"/>
      <c r="B245" s="3"/>
      <c r="C245" s="4"/>
      <c r="D245" s="4"/>
      <c r="E245" s="4"/>
      <c r="F245" s="149"/>
      <c r="G245" s="149"/>
      <c r="H245" s="149"/>
      <c r="I245" s="3"/>
      <c r="J245" s="3"/>
      <c r="K245" s="3"/>
      <c r="L245" s="3"/>
      <c r="M245" s="3"/>
      <c r="N245" s="3"/>
      <c r="O245" s="3"/>
      <c r="P245" s="967"/>
    </row>
    <row r="246" spans="1:16" ht="12.75">
      <c r="A246" s="149"/>
      <c r="B246" s="3"/>
      <c r="C246" s="4"/>
      <c r="D246" s="4"/>
      <c r="E246" s="4"/>
      <c r="F246" s="149"/>
      <c r="G246" s="149"/>
      <c r="H246" s="149"/>
      <c r="I246" s="3"/>
      <c r="J246" s="3"/>
      <c r="K246" s="3"/>
      <c r="L246" s="3"/>
      <c r="M246" s="3"/>
      <c r="N246" s="3"/>
      <c r="O246" s="3"/>
      <c r="P246" s="967"/>
    </row>
    <row r="247" spans="1:16" ht="12.75">
      <c r="A247" s="149"/>
      <c r="B247" s="3"/>
      <c r="C247" s="4"/>
      <c r="D247" s="4"/>
      <c r="E247" s="4"/>
      <c r="F247" s="149"/>
      <c r="G247" s="149"/>
      <c r="H247" s="149"/>
      <c r="I247" s="3"/>
      <c r="J247" s="3"/>
      <c r="K247" s="3"/>
      <c r="L247" s="3"/>
      <c r="M247" s="3"/>
      <c r="N247" s="3"/>
      <c r="O247" s="3"/>
      <c r="P247" s="967"/>
    </row>
    <row r="248" spans="1:16" ht="12.75">
      <c r="A248" s="149"/>
      <c r="B248" s="3"/>
      <c r="C248" s="4"/>
      <c r="D248" s="4"/>
      <c r="E248" s="4"/>
      <c r="F248" s="149"/>
      <c r="G248" s="149"/>
      <c r="H248" s="149"/>
      <c r="I248" s="3"/>
      <c r="J248" s="3"/>
      <c r="K248" s="3"/>
      <c r="L248" s="3"/>
      <c r="M248" s="3"/>
      <c r="N248" s="3"/>
      <c r="O248" s="3"/>
      <c r="P248" s="967"/>
    </row>
    <row r="249" spans="1:16" ht="12.75">
      <c r="A249" s="149"/>
      <c r="B249" s="3"/>
      <c r="C249" s="4"/>
      <c r="D249" s="4"/>
      <c r="E249" s="4"/>
      <c r="F249" s="149"/>
      <c r="G249" s="149"/>
      <c r="H249" s="149"/>
      <c r="I249" s="3"/>
      <c r="J249" s="3"/>
      <c r="K249" s="3"/>
      <c r="L249" s="3"/>
      <c r="M249" s="3"/>
      <c r="N249" s="3"/>
      <c r="O249" s="3"/>
      <c r="P249" s="967"/>
    </row>
    <row r="250" spans="1:16" ht="12.75">
      <c r="A250" s="149"/>
      <c r="B250" s="3"/>
      <c r="C250" s="4"/>
      <c r="D250" s="4"/>
      <c r="E250" s="4"/>
      <c r="F250" s="149"/>
      <c r="G250" s="149"/>
      <c r="H250" s="149"/>
      <c r="I250" s="3"/>
      <c r="J250" s="3"/>
      <c r="K250" s="3"/>
      <c r="L250" s="3"/>
      <c r="M250" s="3"/>
      <c r="N250" s="3"/>
      <c r="O250" s="3"/>
      <c r="P250" s="967"/>
    </row>
    <row r="251" spans="1:16" ht="12.75">
      <c r="A251" s="149"/>
      <c r="B251" s="3"/>
      <c r="C251" s="4"/>
      <c r="D251" s="4"/>
      <c r="E251" s="4"/>
      <c r="F251" s="149"/>
      <c r="G251" s="149"/>
      <c r="H251" s="149"/>
      <c r="I251" s="3"/>
      <c r="J251" s="3"/>
      <c r="K251" s="3"/>
      <c r="L251" s="3"/>
      <c r="M251" s="3"/>
      <c r="N251" s="3"/>
      <c r="O251" s="3"/>
      <c r="P251" s="967"/>
    </row>
    <row r="252" spans="1:16" ht="12.75">
      <c r="A252" s="149"/>
      <c r="B252" s="3"/>
      <c r="C252" s="4"/>
      <c r="D252" s="4"/>
      <c r="E252" s="4"/>
      <c r="F252" s="149"/>
      <c r="G252" s="149"/>
      <c r="H252" s="149"/>
      <c r="I252" s="3"/>
      <c r="J252" s="3"/>
      <c r="K252" s="3"/>
      <c r="L252" s="3"/>
      <c r="M252" s="3"/>
      <c r="N252" s="3"/>
      <c r="O252" s="3"/>
      <c r="P252" s="967"/>
    </row>
    <row r="253" spans="1:16" ht="12.75">
      <c r="A253" s="149"/>
      <c r="B253" s="3"/>
      <c r="C253" s="4"/>
      <c r="D253" s="4"/>
      <c r="E253" s="4"/>
      <c r="F253" s="149"/>
      <c r="G253" s="149"/>
      <c r="H253" s="149"/>
      <c r="I253" s="3"/>
      <c r="J253" s="3"/>
      <c r="K253" s="3"/>
      <c r="L253" s="3"/>
      <c r="M253" s="3"/>
      <c r="N253" s="3"/>
      <c r="O253" s="3"/>
      <c r="P253" s="967"/>
    </row>
    <row r="254" spans="1:16" ht="12.75">
      <c r="A254" s="149"/>
      <c r="B254" s="3"/>
      <c r="C254" s="4"/>
      <c r="D254" s="4"/>
      <c r="E254" s="4"/>
      <c r="F254" s="149"/>
      <c r="G254" s="149"/>
      <c r="H254" s="149"/>
      <c r="I254" s="3"/>
      <c r="J254" s="3"/>
      <c r="K254" s="3"/>
      <c r="L254" s="3"/>
      <c r="M254" s="3"/>
      <c r="N254" s="3"/>
      <c r="O254" s="3"/>
      <c r="P254" s="967"/>
    </row>
    <row r="255" spans="1:16" ht="12.75">
      <c r="A255" s="149"/>
      <c r="B255" s="3"/>
      <c r="C255" s="4"/>
      <c r="D255" s="4"/>
      <c r="E255" s="4"/>
      <c r="F255" s="149"/>
      <c r="G255" s="149"/>
      <c r="H255" s="149"/>
      <c r="I255" s="3"/>
      <c r="J255" s="3"/>
      <c r="K255" s="3"/>
      <c r="L255" s="3"/>
      <c r="M255" s="3"/>
      <c r="N255" s="3"/>
      <c r="O255" s="3"/>
      <c r="P255" s="967"/>
    </row>
    <row r="256" spans="1:16" ht="12.75">
      <c r="A256" s="149"/>
      <c r="B256" s="3"/>
      <c r="C256" s="4"/>
      <c r="D256" s="4"/>
      <c r="E256" s="4"/>
      <c r="F256" s="149"/>
      <c r="G256" s="149"/>
      <c r="H256" s="149"/>
      <c r="I256" s="3"/>
      <c r="J256" s="3"/>
      <c r="K256" s="3"/>
      <c r="L256" s="3"/>
      <c r="M256" s="3"/>
      <c r="N256" s="3"/>
      <c r="O256" s="3"/>
      <c r="P256" s="967"/>
    </row>
    <row r="257" spans="1:16" ht="12.75">
      <c r="A257" s="149"/>
      <c r="B257" s="3"/>
      <c r="C257" s="4"/>
      <c r="D257" s="4"/>
      <c r="E257" s="4"/>
      <c r="F257" s="149"/>
      <c r="G257" s="149"/>
      <c r="H257" s="149"/>
      <c r="I257" s="3"/>
      <c r="J257" s="3"/>
      <c r="K257" s="3"/>
      <c r="L257" s="3"/>
      <c r="M257" s="3"/>
      <c r="N257" s="3"/>
      <c r="O257" s="3"/>
      <c r="P257" s="967"/>
    </row>
    <row r="258" spans="1:16" ht="12.75">
      <c r="A258" s="149"/>
      <c r="B258" s="3"/>
      <c r="C258" s="4"/>
      <c r="D258" s="4"/>
      <c r="E258" s="4"/>
      <c r="F258" s="149"/>
      <c r="G258" s="149"/>
      <c r="H258" s="149"/>
      <c r="I258" s="3"/>
      <c r="J258" s="3"/>
      <c r="K258" s="3"/>
      <c r="L258" s="3"/>
      <c r="M258" s="3"/>
      <c r="N258" s="3"/>
      <c r="O258" s="3"/>
      <c r="P258" s="967"/>
    </row>
    <row r="259" spans="1:16" ht="12.75">
      <c r="A259" s="149"/>
      <c r="B259" s="3"/>
      <c r="C259" s="4"/>
      <c r="D259" s="4"/>
      <c r="E259" s="4"/>
      <c r="F259" s="149"/>
      <c r="G259" s="149"/>
      <c r="H259" s="149"/>
      <c r="I259" s="3"/>
      <c r="J259" s="3"/>
      <c r="K259" s="3"/>
      <c r="L259" s="3"/>
      <c r="M259" s="3"/>
      <c r="N259" s="3"/>
      <c r="O259" s="3"/>
      <c r="P259" s="967"/>
    </row>
    <row r="260" spans="1:16" ht="12.75">
      <c r="A260" s="149"/>
      <c r="B260" s="3"/>
      <c r="C260" s="4"/>
      <c r="D260" s="4"/>
      <c r="E260" s="4"/>
      <c r="F260" s="149"/>
      <c r="G260" s="149"/>
      <c r="H260" s="149"/>
      <c r="I260" s="3"/>
      <c r="J260" s="3"/>
      <c r="K260" s="3"/>
      <c r="L260" s="3"/>
      <c r="M260" s="3"/>
      <c r="N260" s="3"/>
      <c r="O260" s="3"/>
      <c r="P260" s="967"/>
    </row>
    <row r="261" spans="1:16" ht="12.75">
      <c r="A261" s="149"/>
      <c r="B261" s="3"/>
      <c r="C261" s="4"/>
      <c r="D261" s="4"/>
      <c r="E261" s="4"/>
      <c r="F261" s="149"/>
      <c r="G261" s="149"/>
      <c r="H261" s="149"/>
      <c r="I261" s="3"/>
      <c r="J261" s="3"/>
      <c r="K261" s="3"/>
      <c r="L261" s="3"/>
      <c r="M261" s="3"/>
      <c r="N261" s="3"/>
      <c r="O261" s="3"/>
      <c r="P261" s="967"/>
    </row>
    <row r="262" spans="1:16" ht="12.75">
      <c r="A262" s="149"/>
      <c r="B262" s="3"/>
      <c r="C262" s="4"/>
      <c r="D262" s="4"/>
      <c r="E262" s="4"/>
      <c r="F262" s="149"/>
      <c r="G262" s="149"/>
      <c r="H262" s="149"/>
      <c r="I262" s="3"/>
      <c r="J262" s="3"/>
      <c r="K262" s="3"/>
      <c r="L262" s="3"/>
      <c r="M262" s="3"/>
      <c r="N262" s="3"/>
      <c r="O262" s="3"/>
      <c r="P262" s="967"/>
    </row>
    <row r="263" spans="1:16" ht="12.75">
      <c r="A263" s="149"/>
      <c r="B263" s="3"/>
      <c r="C263" s="4"/>
      <c r="D263" s="4"/>
      <c r="E263" s="4"/>
      <c r="F263" s="149"/>
      <c r="G263" s="149"/>
      <c r="H263" s="149"/>
      <c r="I263" s="3"/>
      <c r="J263" s="3"/>
      <c r="K263" s="3"/>
      <c r="L263" s="3"/>
      <c r="M263" s="3"/>
      <c r="N263" s="3"/>
      <c r="O263" s="3"/>
      <c r="P263" s="967"/>
    </row>
    <row r="264" spans="1:16" ht="12.75">
      <c r="A264" s="149"/>
      <c r="B264" s="3"/>
      <c r="C264" s="4"/>
      <c r="D264" s="4"/>
      <c r="E264" s="4"/>
      <c r="F264" s="149"/>
      <c r="G264" s="149"/>
      <c r="H264" s="149"/>
      <c r="I264" s="3"/>
      <c r="J264" s="3"/>
      <c r="K264" s="3"/>
      <c r="L264" s="3"/>
      <c r="M264" s="3"/>
      <c r="N264" s="3"/>
      <c r="O264" s="3"/>
      <c r="P264" s="967"/>
    </row>
    <row r="265" spans="1:16" ht="12.75">
      <c r="A265" s="149"/>
      <c r="B265" s="3"/>
      <c r="C265" s="4"/>
      <c r="D265" s="4"/>
      <c r="E265" s="4"/>
      <c r="F265" s="149"/>
      <c r="G265" s="149"/>
      <c r="H265" s="149"/>
      <c r="I265" s="3"/>
      <c r="J265" s="3"/>
      <c r="K265" s="3"/>
      <c r="L265" s="3"/>
      <c r="M265" s="3"/>
      <c r="N265" s="3"/>
      <c r="O265" s="3"/>
      <c r="P265" s="967"/>
    </row>
    <row r="266" spans="1:16" ht="12.75">
      <c r="A266" s="149"/>
      <c r="B266" s="3"/>
      <c r="C266" s="4"/>
      <c r="D266" s="4"/>
      <c r="E266" s="4"/>
      <c r="F266" s="149"/>
      <c r="G266" s="149"/>
      <c r="H266" s="149"/>
      <c r="I266" s="3"/>
      <c r="J266" s="3"/>
      <c r="K266" s="3"/>
      <c r="L266" s="3"/>
      <c r="M266" s="3"/>
      <c r="N266" s="3"/>
      <c r="O266" s="3"/>
      <c r="P266" s="967"/>
    </row>
    <row r="267" spans="1:16" ht="12.75">
      <c r="A267" s="149"/>
      <c r="B267" s="3"/>
      <c r="C267" s="4"/>
      <c r="D267" s="4"/>
      <c r="E267" s="4"/>
      <c r="F267" s="149"/>
      <c r="G267" s="149"/>
      <c r="H267" s="149"/>
      <c r="I267" s="3"/>
      <c r="J267" s="3"/>
      <c r="K267" s="3"/>
      <c r="L267" s="3"/>
      <c r="M267" s="3"/>
      <c r="N267" s="3"/>
      <c r="O267" s="3"/>
      <c r="P267" s="967"/>
    </row>
    <row r="268" spans="1:16" ht="12.75">
      <c r="A268" s="149"/>
      <c r="B268" s="3"/>
      <c r="C268" s="4"/>
      <c r="D268" s="4"/>
      <c r="E268" s="4"/>
      <c r="F268" s="149"/>
      <c r="G268" s="149"/>
      <c r="H268" s="149"/>
      <c r="I268" s="3"/>
      <c r="J268" s="3"/>
      <c r="K268" s="3"/>
      <c r="L268" s="3"/>
      <c r="M268" s="3"/>
      <c r="N268" s="3"/>
      <c r="O268" s="3"/>
      <c r="P268" s="967"/>
    </row>
    <row r="269" spans="1:16" ht="12.75">
      <c r="A269" s="149"/>
      <c r="B269" s="3"/>
      <c r="C269" s="4"/>
      <c r="D269" s="4"/>
      <c r="E269" s="4"/>
      <c r="F269" s="149"/>
      <c r="G269" s="149"/>
      <c r="H269" s="149"/>
      <c r="I269" s="3"/>
      <c r="J269" s="3"/>
      <c r="K269" s="3"/>
      <c r="L269" s="3"/>
      <c r="M269" s="3"/>
      <c r="N269" s="3"/>
      <c r="O269" s="3"/>
      <c r="P269" s="967"/>
    </row>
    <row r="270" spans="1:16" ht="12.75">
      <c r="A270" s="149"/>
      <c r="B270" s="3"/>
      <c r="C270" s="4"/>
      <c r="D270" s="4"/>
      <c r="E270" s="4"/>
      <c r="F270" s="149"/>
      <c r="G270" s="149"/>
      <c r="H270" s="149"/>
      <c r="I270" s="3"/>
      <c r="J270" s="3"/>
      <c r="K270" s="3"/>
      <c r="L270" s="3"/>
      <c r="M270" s="3"/>
      <c r="N270" s="3"/>
      <c r="O270" s="3"/>
      <c r="P270" s="967"/>
    </row>
    <row r="271" spans="1:16" ht="12.75">
      <c r="A271" s="149"/>
      <c r="B271" s="3"/>
      <c r="C271" s="4"/>
      <c r="D271" s="4"/>
      <c r="E271" s="4"/>
      <c r="F271" s="149"/>
      <c r="G271" s="149"/>
      <c r="H271" s="149"/>
      <c r="I271" s="3"/>
      <c r="J271" s="3"/>
      <c r="K271" s="3"/>
      <c r="L271" s="3"/>
      <c r="M271" s="3"/>
      <c r="N271" s="3"/>
      <c r="O271" s="3"/>
      <c r="P271" s="967"/>
    </row>
    <row r="272" spans="1:16" ht="12.75">
      <c r="A272" s="149"/>
      <c r="B272" s="3"/>
      <c r="C272" s="4"/>
      <c r="D272" s="4"/>
      <c r="E272" s="4"/>
      <c r="F272" s="149"/>
      <c r="G272" s="149"/>
      <c r="H272" s="149"/>
      <c r="I272" s="3"/>
      <c r="J272" s="3"/>
      <c r="K272" s="3"/>
      <c r="L272" s="3"/>
      <c r="M272" s="3"/>
      <c r="N272" s="3"/>
      <c r="O272" s="3"/>
      <c r="P272" s="967"/>
    </row>
    <row r="273" spans="1:16" ht="12.75">
      <c r="A273" s="149"/>
      <c r="B273" s="3"/>
      <c r="C273" s="4"/>
      <c r="D273" s="4"/>
      <c r="E273" s="4"/>
      <c r="F273" s="149"/>
      <c r="G273" s="149"/>
      <c r="H273" s="149"/>
      <c r="I273" s="3"/>
      <c r="J273" s="3"/>
      <c r="K273" s="3"/>
      <c r="L273" s="3"/>
      <c r="M273" s="3"/>
      <c r="N273" s="3"/>
      <c r="O273" s="3"/>
      <c r="P273" s="967"/>
    </row>
    <row r="274" spans="1:16" ht="12.75">
      <c r="A274" s="149"/>
      <c r="B274" s="3"/>
      <c r="C274" s="4"/>
      <c r="D274" s="4"/>
      <c r="E274" s="4"/>
      <c r="F274" s="149"/>
      <c r="G274" s="149"/>
      <c r="H274" s="149"/>
      <c r="I274" s="3"/>
      <c r="J274" s="3"/>
      <c r="K274" s="3"/>
      <c r="L274" s="3"/>
      <c r="M274" s="3"/>
      <c r="N274" s="3"/>
      <c r="O274" s="3"/>
      <c r="P274" s="967"/>
    </row>
    <row r="275" spans="1:16" ht="12.75">
      <c r="A275" s="149"/>
      <c r="B275" s="3"/>
      <c r="C275" s="4"/>
      <c r="D275" s="4"/>
      <c r="E275" s="4"/>
      <c r="F275" s="149"/>
      <c r="G275" s="149"/>
      <c r="H275" s="149"/>
      <c r="I275" s="3"/>
      <c r="J275" s="3"/>
      <c r="K275" s="3"/>
      <c r="L275" s="3"/>
      <c r="M275" s="3"/>
      <c r="N275" s="3"/>
      <c r="O275" s="3"/>
      <c r="P275" s="967"/>
    </row>
    <row r="276" spans="1:16" ht="12.75">
      <c r="A276" s="149"/>
      <c r="B276" s="3"/>
      <c r="C276" s="4"/>
      <c r="D276" s="4"/>
      <c r="E276" s="4"/>
      <c r="F276" s="149"/>
      <c r="G276" s="149"/>
      <c r="H276" s="149"/>
      <c r="I276" s="3"/>
      <c r="J276" s="3"/>
      <c r="K276" s="3"/>
      <c r="L276" s="3"/>
      <c r="M276" s="3"/>
      <c r="N276" s="3"/>
      <c r="O276" s="3"/>
      <c r="P276" s="967"/>
    </row>
    <row r="277" spans="1:16" ht="12.75">
      <c r="A277" s="149"/>
      <c r="B277" s="3"/>
      <c r="C277" s="4"/>
      <c r="D277" s="4"/>
      <c r="E277" s="4"/>
      <c r="F277" s="149"/>
      <c r="G277" s="149"/>
      <c r="H277" s="149"/>
      <c r="I277" s="3"/>
      <c r="J277" s="3"/>
      <c r="K277" s="3"/>
      <c r="L277" s="3"/>
      <c r="M277" s="3"/>
      <c r="N277" s="3"/>
      <c r="O277" s="3"/>
      <c r="P277" s="967"/>
    </row>
    <row r="278" spans="1:16" ht="12.75">
      <c r="A278" s="149"/>
      <c r="B278" s="3"/>
      <c r="C278" s="4"/>
      <c r="D278" s="4"/>
      <c r="E278" s="4"/>
      <c r="F278" s="149"/>
      <c r="G278" s="149"/>
      <c r="H278" s="149"/>
      <c r="I278" s="3"/>
      <c r="J278" s="3"/>
      <c r="K278" s="3"/>
      <c r="L278" s="3"/>
      <c r="M278" s="3"/>
      <c r="N278" s="3"/>
      <c r="O278" s="3"/>
      <c r="P278" s="967"/>
    </row>
    <row r="279" spans="1:16" ht="12.75">
      <c r="A279" s="149"/>
      <c r="B279" s="3"/>
      <c r="C279" s="4"/>
      <c r="D279" s="4"/>
      <c r="E279" s="4"/>
      <c r="F279" s="149"/>
      <c r="G279" s="149"/>
      <c r="H279" s="149"/>
      <c r="I279" s="3"/>
      <c r="J279" s="3"/>
      <c r="K279" s="3"/>
      <c r="L279" s="3"/>
      <c r="M279" s="3"/>
      <c r="N279" s="3"/>
      <c r="O279" s="3"/>
      <c r="P279" s="967"/>
    </row>
    <row r="280" spans="1:16" ht="12.75">
      <c r="A280" s="149"/>
      <c r="B280" s="3"/>
      <c r="C280" s="4"/>
      <c r="D280" s="4"/>
      <c r="E280" s="4"/>
      <c r="F280" s="149"/>
      <c r="G280" s="149"/>
      <c r="H280" s="149"/>
      <c r="I280" s="3"/>
      <c r="J280" s="3"/>
      <c r="K280" s="3"/>
      <c r="L280" s="3"/>
      <c r="M280" s="3"/>
      <c r="N280" s="3"/>
      <c r="O280" s="3"/>
      <c r="P280" s="967"/>
    </row>
    <row r="281" spans="1:16" ht="12.75">
      <c r="A281" s="149"/>
      <c r="B281" s="3"/>
      <c r="C281" s="4"/>
      <c r="D281" s="4"/>
      <c r="E281" s="4"/>
      <c r="F281" s="149"/>
      <c r="G281" s="149"/>
      <c r="H281" s="149"/>
      <c r="I281" s="3"/>
      <c r="J281" s="3"/>
      <c r="K281" s="3"/>
      <c r="L281" s="3"/>
      <c r="M281" s="3"/>
      <c r="N281" s="3"/>
      <c r="O281" s="3"/>
      <c r="P281" s="967"/>
    </row>
    <row r="282" spans="1:16" ht="12.75">
      <c r="A282" s="149"/>
      <c r="B282" s="3"/>
      <c r="C282" s="4"/>
      <c r="D282" s="4"/>
      <c r="E282" s="4"/>
      <c r="F282" s="149"/>
      <c r="G282" s="149"/>
      <c r="H282" s="149"/>
      <c r="I282" s="3"/>
      <c r="J282" s="3"/>
      <c r="K282" s="3"/>
      <c r="L282" s="3"/>
      <c r="M282" s="3"/>
      <c r="N282" s="3"/>
      <c r="O282" s="3"/>
      <c r="P282" s="967"/>
    </row>
    <row r="283" spans="1:16" ht="12.75">
      <c r="A283" s="149"/>
      <c r="B283" s="3"/>
      <c r="C283" s="4"/>
      <c r="D283" s="4"/>
      <c r="E283" s="4"/>
      <c r="F283" s="149"/>
      <c r="G283" s="149"/>
      <c r="H283" s="149"/>
      <c r="I283" s="3"/>
      <c r="J283" s="3"/>
      <c r="K283" s="3"/>
      <c r="L283" s="3"/>
      <c r="M283" s="3"/>
      <c r="N283" s="3"/>
      <c r="O283" s="3"/>
      <c r="P283" s="967"/>
    </row>
    <row r="284" spans="1:16" ht="12.75">
      <c r="A284" s="149"/>
      <c r="B284" s="3"/>
      <c r="C284" s="4"/>
      <c r="D284" s="4"/>
      <c r="E284" s="4"/>
      <c r="F284" s="149"/>
      <c r="G284" s="149"/>
      <c r="H284" s="149"/>
      <c r="I284" s="3"/>
      <c r="J284" s="3"/>
      <c r="K284" s="3"/>
      <c r="L284" s="3"/>
      <c r="M284" s="3"/>
      <c r="N284" s="3"/>
      <c r="O284" s="3"/>
      <c r="P284" s="967"/>
    </row>
    <row r="285" spans="1:16" ht="12.75">
      <c r="A285" s="149"/>
      <c r="B285" s="3"/>
      <c r="C285" s="4"/>
      <c r="D285" s="4"/>
      <c r="E285" s="4"/>
      <c r="F285" s="149"/>
      <c r="G285" s="149"/>
      <c r="H285" s="149"/>
      <c r="I285" s="3"/>
      <c r="J285" s="3"/>
      <c r="K285" s="3"/>
      <c r="L285" s="3"/>
      <c r="M285" s="3"/>
      <c r="N285" s="3"/>
      <c r="O285" s="3"/>
      <c r="P285" s="967"/>
    </row>
    <row r="286" spans="1:16" ht="12.75">
      <c r="A286" s="149"/>
      <c r="B286" s="3"/>
      <c r="C286" s="4"/>
      <c r="D286" s="4"/>
      <c r="E286" s="4"/>
      <c r="F286" s="149"/>
      <c r="G286" s="149"/>
      <c r="H286" s="149"/>
      <c r="I286" s="3"/>
      <c r="J286" s="3"/>
      <c r="K286" s="3"/>
      <c r="L286" s="3"/>
      <c r="M286" s="3"/>
      <c r="N286" s="3"/>
      <c r="O286" s="3"/>
      <c r="P286" s="967"/>
    </row>
    <row r="287" spans="1:16" ht="12.75">
      <c r="A287" s="149"/>
      <c r="B287" s="3"/>
      <c r="C287" s="4"/>
      <c r="D287" s="4"/>
      <c r="E287" s="4"/>
      <c r="F287" s="149"/>
      <c r="G287" s="149"/>
      <c r="H287" s="149"/>
      <c r="I287" s="3"/>
      <c r="J287" s="3"/>
      <c r="K287" s="3"/>
      <c r="L287" s="3"/>
      <c r="M287" s="3"/>
      <c r="N287" s="3"/>
      <c r="O287" s="3"/>
      <c r="P287" s="967"/>
    </row>
    <row r="288" spans="1:16" ht="12.75">
      <c r="A288" s="149"/>
      <c r="B288" s="3"/>
      <c r="C288" s="4"/>
      <c r="D288" s="4"/>
      <c r="E288" s="4"/>
      <c r="F288" s="149"/>
      <c r="G288" s="149"/>
      <c r="H288" s="149"/>
      <c r="I288" s="3"/>
      <c r="J288" s="3"/>
      <c r="K288" s="3"/>
      <c r="L288" s="3"/>
      <c r="M288" s="3"/>
      <c r="N288" s="3"/>
      <c r="O288" s="3"/>
      <c r="P288" s="967"/>
    </row>
    <row r="289" spans="1:16" ht="12.75">
      <c r="A289" s="149"/>
      <c r="B289" s="3"/>
      <c r="C289" s="4"/>
      <c r="D289" s="4"/>
      <c r="E289" s="4"/>
      <c r="F289" s="149"/>
      <c r="G289" s="149"/>
      <c r="H289" s="149"/>
      <c r="I289" s="3"/>
      <c r="J289" s="3"/>
      <c r="K289" s="3"/>
      <c r="L289" s="3"/>
      <c r="M289" s="3"/>
      <c r="N289" s="3"/>
      <c r="O289" s="3"/>
      <c r="P289" s="967"/>
    </row>
    <row r="290" spans="1:16" ht="12.75">
      <c r="A290" s="149"/>
      <c r="B290" s="3"/>
      <c r="C290" s="4"/>
      <c r="D290" s="4"/>
      <c r="E290" s="4"/>
      <c r="F290" s="149"/>
      <c r="G290" s="149"/>
      <c r="H290" s="149"/>
      <c r="I290" s="3"/>
      <c r="J290" s="3"/>
      <c r="K290" s="3"/>
      <c r="L290" s="3"/>
      <c r="M290" s="3"/>
      <c r="N290" s="3"/>
      <c r="O290" s="3"/>
      <c r="P290" s="967"/>
    </row>
    <row r="291" spans="1:16" ht="12.75">
      <c r="A291" s="149"/>
      <c r="B291" s="3"/>
      <c r="C291" s="4"/>
      <c r="D291" s="4"/>
      <c r="E291" s="4"/>
      <c r="F291" s="149"/>
      <c r="G291" s="149"/>
      <c r="H291" s="149"/>
      <c r="I291" s="3"/>
      <c r="J291" s="3"/>
      <c r="K291" s="3"/>
      <c r="L291" s="3"/>
      <c r="M291" s="3"/>
      <c r="N291" s="3"/>
      <c r="O291" s="3"/>
      <c r="P291" s="967"/>
    </row>
    <row r="292" spans="1:16" ht="12.75">
      <c r="A292" s="149"/>
      <c r="B292" s="3"/>
      <c r="C292" s="4"/>
      <c r="D292" s="4"/>
      <c r="E292" s="4"/>
      <c r="F292" s="149"/>
      <c r="G292" s="149"/>
      <c r="H292" s="149"/>
      <c r="I292" s="3"/>
      <c r="J292" s="3"/>
      <c r="K292" s="3"/>
      <c r="L292" s="3"/>
      <c r="M292" s="3"/>
      <c r="N292" s="3"/>
      <c r="O292" s="3"/>
      <c r="P292" s="967"/>
    </row>
    <row r="293" spans="1:16" ht="12.75">
      <c r="A293" s="149"/>
      <c r="B293" s="3"/>
      <c r="C293" s="4"/>
      <c r="D293" s="4"/>
      <c r="E293" s="4"/>
      <c r="F293" s="149"/>
      <c r="G293" s="149"/>
      <c r="H293" s="149"/>
      <c r="I293" s="3"/>
      <c r="J293" s="3"/>
      <c r="K293" s="3"/>
      <c r="L293" s="3"/>
      <c r="M293" s="3"/>
      <c r="N293" s="3"/>
      <c r="O293" s="3"/>
      <c r="P293" s="967"/>
    </row>
    <row r="294" spans="1:16" ht="12.75">
      <c r="A294" s="149"/>
      <c r="B294" s="3"/>
      <c r="C294" s="4"/>
      <c r="D294" s="4"/>
      <c r="E294" s="4"/>
      <c r="F294" s="149"/>
      <c r="G294" s="149"/>
      <c r="H294" s="149"/>
      <c r="I294" s="3"/>
      <c r="J294" s="3"/>
      <c r="K294" s="3"/>
      <c r="L294" s="3"/>
      <c r="M294" s="3"/>
      <c r="N294" s="3"/>
      <c r="O294" s="3"/>
      <c r="P294" s="967"/>
    </row>
    <row r="295" spans="1:16" ht="12.75">
      <c r="A295" s="149"/>
      <c r="B295" s="3"/>
      <c r="C295" s="4"/>
      <c r="D295" s="4"/>
      <c r="E295" s="4"/>
      <c r="F295" s="149"/>
      <c r="G295" s="149"/>
      <c r="H295" s="149"/>
      <c r="I295" s="3"/>
      <c r="J295" s="3"/>
      <c r="K295" s="3"/>
      <c r="L295" s="3"/>
      <c r="M295" s="3"/>
      <c r="N295" s="3"/>
      <c r="O295" s="3"/>
      <c r="P295" s="967"/>
    </row>
    <row r="296" spans="1:16" ht="12.75">
      <c r="A296" s="149"/>
      <c r="B296" s="3"/>
      <c r="C296" s="4"/>
      <c r="D296" s="4"/>
      <c r="E296" s="4"/>
      <c r="F296" s="149"/>
      <c r="G296" s="149"/>
      <c r="H296" s="149"/>
      <c r="I296" s="3"/>
      <c r="J296" s="3"/>
      <c r="K296" s="3"/>
      <c r="L296" s="3"/>
      <c r="M296" s="3"/>
      <c r="N296" s="3"/>
      <c r="O296" s="3"/>
      <c r="P296" s="967"/>
    </row>
    <row r="297" spans="1:16" ht="12.75">
      <c r="A297" s="149"/>
      <c r="B297" s="3"/>
      <c r="C297" s="4"/>
      <c r="D297" s="4"/>
      <c r="E297" s="4"/>
      <c r="F297" s="149"/>
      <c r="G297" s="149"/>
      <c r="H297" s="149"/>
      <c r="I297" s="3"/>
      <c r="J297" s="3"/>
      <c r="K297" s="3"/>
      <c r="L297" s="3"/>
      <c r="M297" s="3"/>
      <c r="N297" s="3"/>
      <c r="O297" s="3"/>
      <c r="P297" s="967"/>
    </row>
    <row r="298" spans="1:16" ht="12.75">
      <c r="A298" s="149"/>
      <c r="B298" s="3"/>
      <c r="C298" s="4"/>
      <c r="D298" s="4"/>
      <c r="E298" s="4"/>
      <c r="F298" s="149"/>
      <c r="G298" s="149"/>
      <c r="H298" s="149"/>
      <c r="I298" s="3"/>
      <c r="J298" s="3"/>
      <c r="K298" s="3"/>
      <c r="L298" s="3"/>
      <c r="M298" s="3"/>
      <c r="N298" s="3"/>
      <c r="O298" s="3"/>
      <c r="P298" s="967"/>
    </row>
    <row r="299" spans="1:16" ht="12.75">
      <c r="A299" s="149"/>
      <c r="B299" s="3"/>
      <c r="C299" s="4"/>
      <c r="D299" s="4"/>
      <c r="E299" s="4"/>
      <c r="F299" s="149"/>
      <c r="G299" s="149"/>
      <c r="H299" s="149"/>
      <c r="I299" s="3"/>
      <c r="J299" s="3"/>
      <c r="K299" s="3"/>
      <c r="L299" s="3"/>
      <c r="M299" s="3"/>
      <c r="N299" s="3"/>
      <c r="O299" s="3"/>
      <c r="P299" s="967"/>
    </row>
    <row r="300" spans="1:16" ht="12.75">
      <c r="A300" s="149"/>
      <c r="B300" s="3"/>
      <c r="C300" s="4"/>
      <c r="D300" s="4"/>
      <c r="E300" s="4"/>
      <c r="F300" s="149"/>
      <c r="G300" s="149"/>
      <c r="H300" s="149"/>
      <c r="I300" s="3"/>
      <c r="J300" s="3"/>
      <c r="K300" s="3"/>
      <c r="L300" s="3"/>
      <c r="M300" s="3"/>
      <c r="N300" s="3"/>
      <c r="O300" s="3"/>
      <c r="P300" s="967"/>
    </row>
    <row r="301" spans="1:16" ht="12.75">
      <c r="A301" s="149"/>
      <c r="B301" s="3"/>
      <c r="C301" s="4"/>
      <c r="D301" s="4"/>
      <c r="E301" s="4"/>
      <c r="F301" s="149"/>
      <c r="G301" s="149"/>
      <c r="H301" s="149"/>
      <c r="I301" s="3"/>
      <c r="J301" s="3"/>
      <c r="K301" s="3"/>
      <c r="L301" s="3"/>
      <c r="M301" s="3"/>
      <c r="N301" s="3"/>
      <c r="O301" s="3"/>
      <c r="P301" s="967"/>
    </row>
    <row r="302" spans="1:16" ht="12.75">
      <c r="A302" s="149"/>
      <c r="B302" s="3"/>
      <c r="C302" s="4"/>
      <c r="D302" s="4"/>
      <c r="E302" s="4"/>
      <c r="F302" s="149"/>
      <c r="G302" s="149"/>
      <c r="H302" s="149"/>
      <c r="I302" s="3"/>
      <c r="J302" s="3"/>
      <c r="K302" s="3"/>
      <c r="L302" s="3"/>
      <c r="M302" s="3"/>
      <c r="N302" s="3"/>
      <c r="O302" s="3"/>
      <c r="P302" s="967"/>
    </row>
    <row r="303" spans="1:16" ht="12.75">
      <c r="A303" s="149"/>
      <c r="B303" s="3"/>
      <c r="C303" s="4"/>
      <c r="D303" s="4"/>
      <c r="E303" s="4"/>
      <c r="F303" s="149"/>
      <c r="G303" s="149"/>
      <c r="H303" s="149"/>
      <c r="I303" s="3"/>
      <c r="J303" s="3"/>
      <c r="K303" s="3"/>
      <c r="L303" s="3"/>
      <c r="M303" s="3"/>
      <c r="N303" s="3"/>
      <c r="O303" s="3"/>
      <c r="P303" s="967"/>
    </row>
    <row r="304" spans="1:16" ht="12.75">
      <c r="A304" s="149"/>
      <c r="B304" s="3"/>
      <c r="C304" s="4"/>
      <c r="D304" s="4"/>
      <c r="E304" s="4"/>
      <c r="F304" s="149"/>
      <c r="G304" s="149"/>
      <c r="H304" s="149"/>
      <c r="I304" s="3"/>
      <c r="J304" s="3"/>
      <c r="K304" s="3"/>
      <c r="L304" s="3"/>
      <c r="M304" s="3"/>
      <c r="N304" s="3"/>
      <c r="O304" s="3"/>
      <c r="P304" s="967"/>
    </row>
    <row r="305" spans="1:16" ht="12.75">
      <c r="A305" s="149"/>
      <c r="B305" s="3"/>
      <c r="C305" s="4"/>
      <c r="D305" s="4"/>
      <c r="E305" s="4"/>
      <c r="F305" s="149"/>
      <c r="G305" s="149"/>
      <c r="H305" s="149"/>
      <c r="I305" s="3"/>
      <c r="J305" s="3"/>
      <c r="K305" s="3"/>
      <c r="L305" s="3"/>
      <c r="M305" s="3"/>
      <c r="N305" s="3"/>
      <c r="O305" s="3"/>
      <c r="P305" s="967"/>
    </row>
    <row r="306" spans="1:16" ht="12.75">
      <c r="A306" s="149"/>
      <c r="B306" s="3"/>
      <c r="C306" s="4"/>
      <c r="D306" s="4"/>
      <c r="E306" s="4"/>
      <c r="F306" s="149"/>
      <c r="G306" s="149"/>
      <c r="H306" s="149"/>
      <c r="I306" s="3"/>
      <c r="J306" s="3"/>
      <c r="K306" s="3"/>
      <c r="L306" s="3"/>
      <c r="M306" s="3"/>
      <c r="N306" s="3"/>
      <c r="O306" s="3"/>
      <c r="P306" s="967"/>
    </row>
    <row r="307" spans="1:16" ht="12.75">
      <c r="A307" s="149"/>
      <c r="B307" s="3"/>
      <c r="C307" s="4"/>
      <c r="D307" s="4"/>
      <c r="E307" s="4"/>
      <c r="F307" s="149"/>
      <c r="G307" s="149"/>
      <c r="H307" s="149"/>
      <c r="I307" s="3"/>
      <c r="J307" s="3"/>
      <c r="K307" s="3"/>
      <c r="L307" s="3"/>
      <c r="M307" s="3"/>
      <c r="N307" s="3"/>
      <c r="O307" s="3"/>
      <c r="P307" s="967"/>
    </row>
    <row r="308" spans="1:16" ht="12.75">
      <c r="A308" s="149"/>
      <c r="B308" s="3"/>
      <c r="C308" s="4"/>
      <c r="D308" s="4"/>
      <c r="E308" s="4"/>
      <c r="F308" s="149"/>
      <c r="G308" s="149"/>
      <c r="H308" s="149"/>
      <c r="I308" s="3"/>
      <c r="J308" s="3"/>
      <c r="K308" s="3"/>
      <c r="L308" s="3"/>
      <c r="M308" s="3"/>
      <c r="N308" s="3"/>
      <c r="O308" s="3"/>
      <c r="P308" s="967"/>
    </row>
    <row r="309" spans="1:16" ht="12.75">
      <c r="A309" s="149"/>
      <c r="B309" s="3"/>
      <c r="C309" s="4"/>
      <c r="D309" s="4"/>
      <c r="E309" s="4"/>
      <c r="F309" s="149"/>
      <c r="G309" s="149"/>
      <c r="H309" s="149"/>
      <c r="I309" s="3"/>
      <c r="J309" s="3"/>
      <c r="K309" s="3"/>
      <c r="L309" s="3"/>
      <c r="M309" s="3"/>
      <c r="N309" s="3"/>
      <c r="O309" s="3"/>
      <c r="P309" s="967"/>
    </row>
    <row r="310" spans="1:16" ht="12.75">
      <c r="A310" s="149"/>
      <c r="B310" s="3"/>
      <c r="C310" s="4"/>
      <c r="D310" s="4"/>
      <c r="E310" s="4"/>
      <c r="F310" s="149"/>
      <c r="G310" s="149"/>
      <c r="H310" s="149"/>
      <c r="I310" s="3"/>
      <c r="J310" s="3"/>
      <c r="K310" s="3"/>
      <c r="L310" s="3"/>
      <c r="M310" s="3"/>
      <c r="N310" s="3"/>
      <c r="O310" s="3"/>
      <c r="P310" s="967"/>
    </row>
    <row r="311" spans="1:16" ht="12.75">
      <c r="A311" s="149"/>
      <c r="B311" s="3"/>
      <c r="C311" s="4"/>
      <c r="D311" s="4"/>
      <c r="E311" s="4"/>
      <c r="F311" s="149"/>
      <c r="G311" s="149"/>
      <c r="H311" s="149"/>
      <c r="I311" s="3"/>
      <c r="J311" s="3"/>
      <c r="K311" s="3"/>
      <c r="L311" s="3"/>
      <c r="M311" s="3"/>
      <c r="N311" s="3"/>
      <c r="O311" s="3"/>
      <c r="P311" s="967"/>
    </row>
    <row r="312" spans="1:16" ht="12.75">
      <c r="A312" s="149"/>
      <c r="B312" s="3"/>
      <c r="C312" s="4"/>
      <c r="D312" s="4"/>
      <c r="E312" s="4"/>
      <c r="F312" s="149"/>
      <c r="G312" s="149"/>
      <c r="H312" s="149"/>
      <c r="I312" s="3"/>
      <c r="J312" s="3"/>
      <c r="K312" s="3"/>
      <c r="L312" s="3"/>
      <c r="M312" s="3"/>
      <c r="N312" s="3"/>
      <c r="O312" s="3"/>
      <c r="P312" s="967"/>
    </row>
    <row r="313" spans="1:16" ht="12.75">
      <c r="A313" s="149"/>
      <c r="B313" s="3"/>
      <c r="C313" s="4"/>
      <c r="D313" s="4"/>
      <c r="E313" s="4"/>
      <c r="F313" s="149"/>
      <c r="G313" s="149"/>
      <c r="H313" s="149"/>
      <c r="I313" s="3"/>
      <c r="J313" s="3"/>
      <c r="K313" s="3"/>
      <c r="L313" s="3"/>
      <c r="M313" s="3"/>
      <c r="N313" s="3"/>
      <c r="O313" s="3"/>
      <c r="P313" s="967"/>
    </row>
    <row r="314" spans="1:16" ht="12.75">
      <c r="A314" s="149"/>
      <c r="B314" s="3"/>
      <c r="C314" s="4"/>
      <c r="D314" s="4"/>
      <c r="E314" s="4"/>
      <c r="F314" s="149"/>
      <c r="G314" s="149"/>
      <c r="H314" s="149"/>
      <c r="I314" s="3"/>
      <c r="J314" s="3"/>
      <c r="K314" s="3"/>
      <c r="L314" s="3"/>
      <c r="M314" s="3"/>
      <c r="N314" s="3"/>
      <c r="O314" s="3"/>
      <c r="P314" s="967"/>
    </row>
    <row r="315" spans="1:16" ht="12.75">
      <c r="A315" s="149"/>
      <c r="B315" s="3"/>
      <c r="C315" s="4"/>
      <c r="D315" s="4"/>
      <c r="E315" s="4"/>
      <c r="F315" s="149"/>
      <c r="G315" s="149"/>
      <c r="H315" s="149"/>
      <c r="I315" s="3"/>
      <c r="J315" s="3"/>
      <c r="K315" s="3"/>
      <c r="L315" s="3"/>
      <c r="M315" s="3"/>
      <c r="N315" s="3"/>
      <c r="O315" s="3"/>
      <c r="P315" s="967"/>
    </row>
    <row r="316" spans="1:16" ht="12.75">
      <c r="A316" s="149"/>
      <c r="B316" s="3"/>
      <c r="C316" s="4"/>
      <c r="D316" s="4"/>
      <c r="E316" s="4"/>
      <c r="F316" s="149"/>
      <c r="G316" s="149"/>
      <c r="H316" s="149"/>
      <c r="I316" s="3"/>
      <c r="J316" s="3"/>
      <c r="K316" s="3"/>
      <c r="L316" s="3"/>
      <c r="M316" s="3"/>
      <c r="N316" s="3"/>
      <c r="O316" s="3"/>
      <c r="P316" s="967"/>
    </row>
    <row r="317" spans="1:16" ht="12.75">
      <c r="A317" s="149"/>
      <c r="B317" s="3"/>
      <c r="C317" s="4"/>
      <c r="D317" s="4"/>
      <c r="E317" s="4"/>
      <c r="F317" s="149"/>
      <c r="G317" s="149"/>
      <c r="H317" s="149"/>
      <c r="I317" s="3"/>
      <c r="J317" s="3"/>
      <c r="K317" s="3"/>
      <c r="L317" s="3"/>
      <c r="M317" s="3"/>
      <c r="N317" s="3"/>
      <c r="O317" s="3"/>
      <c r="P317" s="967"/>
    </row>
    <row r="318" spans="1:16" ht="12.75">
      <c r="A318" s="149"/>
      <c r="B318" s="3"/>
      <c r="C318" s="4"/>
      <c r="D318" s="4"/>
      <c r="E318" s="4"/>
      <c r="F318" s="149"/>
      <c r="G318" s="149"/>
      <c r="H318" s="149"/>
      <c r="I318" s="3"/>
      <c r="J318" s="3"/>
      <c r="K318" s="3"/>
      <c r="L318" s="3"/>
      <c r="M318" s="3"/>
      <c r="N318" s="3"/>
      <c r="O318" s="3"/>
      <c r="P318" s="967"/>
    </row>
    <row r="319" spans="1:16" ht="12.75">
      <c r="A319" s="149"/>
      <c r="B319" s="3"/>
      <c r="C319" s="4"/>
      <c r="D319" s="4"/>
      <c r="E319" s="4"/>
      <c r="F319" s="149"/>
      <c r="G319" s="149"/>
      <c r="H319" s="149"/>
      <c r="I319" s="3"/>
      <c r="J319" s="3"/>
      <c r="K319" s="3"/>
      <c r="L319" s="3"/>
      <c r="M319" s="3"/>
      <c r="N319" s="3"/>
      <c r="O319" s="3"/>
      <c r="P319" s="967"/>
    </row>
    <row r="320" spans="1:16" ht="12.75">
      <c r="A320" s="149"/>
      <c r="B320" s="3"/>
      <c r="C320" s="4"/>
      <c r="D320" s="4"/>
      <c r="E320" s="4"/>
      <c r="F320" s="149"/>
      <c r="G320" s="149"/>
      <c r="H320" s="149"/>
      <c r="I320" s="3"/>
      <c r="J320" s="3"/>
      <c r="K320" s="3"/>
      <c r="L320" s="3"/>
      <c r="M320" s="3"/>
      <c r="N320" s="3"/>
      <c r="O320" s="3"/>
      <c r="P320" s="967"/>
    </row>
    <row r="321" spans="1:16" ht="12.75">
      <c r="A321" s="149"/>
      <c r="B321" s="3"/>
      <c r="C321" s="4"/>
      <c r="D321" s="4"/>
      <c r="E321" s="4"/>
      <c r="F321" s="149"/>
      <c r="G321" s="149"/>
      <c r="H321" s="149"/>
      <c r="I321" s="3"/>
      <c r="J321" s="3"/>
      <c r="K321" s="3"/>
      <c r="L321" s="3"/>
      <c r="M321" s="3"/>
      <c r="N321" s="3"/>
      <c r="O321" s="3"/>
      <c r="P321" s="967"/>
    </row>
    <row r="322" spans="1:16" ht="12.75">
      <c r="A322" s="149"/>
      <c r="B322" s="3"/>
      <c r="C322" s="4"/>
      <c r="D322" s="4"/>
      <c r="E322" s="4"/>
      <c r="F322" s="149"/>
      <c r="G322" s="149"/>
      <c r="H322" s="149"/>
      <c r="I322" s="3"/>
      <c r="J322" s="3"/>
      <c r="K322" s="3"/>
      <c r="L322" s="3"/>
      <c r="M322" s="3"/>
      <c r="N322" s="3"/>
      <c r="O322" s="3"/>
      <c r="P322" s="967"/>
    </row>
    <row r="323" spans="1:16" ht="12.75">
      <c r="A323" s="149"/>
      <c r="B323" s="3"/>
      <c r="C323" s="4"/>
      <c r="D323" s="4"/>
      <c r="E323" s="4"/>
      <c r="F323" s="149"/>
      <c r="G323" s="149"/>
      <c r="H323" s="149"/>
      <c r="I323" s="3"/>
      <c r="J323" s="3"/>
      <c r="K323" s="3"/>
      <c r="L323" s="3"/>
      <c r="M323" s="3"/>
      <c r="N323" s="3"/>
      <c r="O323" s="3"/>
      <c r="P323" s="967"/>
    </row>
    <row r="324" spans="1:16" ht="12.75">
      <c r="A324" s="149"/>
      <c r="B324" s="3"/>
      <c r="C324" s="4"/>
      <c r="D324" s="4"/>
      <c r="E324" s="4"/>
      <c r="F324" s="149"/>
      <c r="G324" s="149"/>
      <c r="H324" s="149"/>
      <c r="I324" s="3"/>
      <c r="J324" s="3"/>
      <c r="K324" s="3"/>
      <c r="L324" s="3"/>
      <c r="M324" s="3"/>
      <c r="N324" s="3"/>
      <c r="O324" s="3"/>
      <c r="P324" s="967"/>
    </row>
    <row r="325" spans="1:16" ht="12.75">
      <c r="A325" s="149"/>
      <c r="B325" s="3"/>
      <c r="C325" s="4"/>
      <c r="D325" s="4"/>
      <c r="E325" s="4"/>
      <c r="F325" s="149"/>
      <c r="G325" s="149"/>
      <c r="H325" s="149"/>
      <c r="I325" s="3"/>
      <c r="J325" s="3"/>
      <c r="K325" s="3"/>
      <c r="L325" s="3"/>
      <c r="M325" s="3"/>
      <c r="N325" s="3"/>
      <c r="O325" s="3"/>
      <c r="P325" s="967"/>
    </row>
    <row r="326" spans="1:16" ht="12.75">
      <c r="A326" s="149"/>
      <c r="B326" s="3"/>
      <c r="C326" s="4"/>
      <c r="D326" s="4"/>
      <c r="E326" s="4"/>
      <c r="F326" s="149"/>
      <c r="G326" s="149"/>
      <c r="H326" s="149"/>
      <c r="I326" s="3"/>
      <c r="J326" s="3"/>
      <c r="K326" s="3"/>
      <c r="L326" s="3"/>
      <c r="M326" s="3"/>
      <c r="N326" s="3"/>
      <c r="O326" s="3"/>
      <c r="P326" s="967"/>
    </row>
    <row r="327" spans="1:16" ht="12.75">
      <c r="A327" s="149"/>
      <c r="B327" s="3"/>
      <c r="C327" s="4"/>
      <c r="D327" s="4"/>
      <c r="E327" s="4"/>
      <c r="F327" s="149"/>
      <c r="G327" s="149"/>
      <c r="H327" s="149"/>
      <c r="I327" s="3"/>
      <c r="J327" s="3"/>
      <c r="K327" s="3"/>
      <c r="L327" s="3"/>
      <c r="M327" s="3"/>
      <c r="N327" s="3"/>
      <c r="O327" s="3"/>
      <c r="P327" s="967"/>
    </row>
    <row r="328" spans="1:16" ht="12.75">
      <c r="A328" s="149"/>
      <c r="B328" s="3"/>
      <c r="C328" s="4"/>
      <c r="D328" s="4"/>
      <c r="E328" s="4"/>
      <c r="F328" s="149"/>
      <c r="G328" s="149"/>
      <c r="H328" s="149"/>
      <c r="I328" s="3"/>
      <c r="J328" s="3"/>
      <c r="K328" s="3"/>
      <c r="L328" s="3"/>
      <c r="M328" s="3"/>
      <c r="N328" s="3"/>
      <c r="O328" s="3"/>
      <c r="P328" s="967"/>
    </row>
    <row r="329" spans="1:16" ht="12.75">
      <c r="A329" s="149"/>
      <c r="B329" s="3"/>
      <c r="C329" s="4"/>
      <c r="D329" s="4"/>
      <c r="E329" s="4"/>
      <c r="F329" s="149"/>
      <c r="G329" s="149"/>
      <c r="H329" s="149"/>
      <c r="I329" s="3"/>
      <c r="J329" s="3"/>
      <c r="K329" s="3"/>
      <c r="L329" s="3"/>
      <c r="M329" s="3"/>
      <c r="N329" s="3"/>
      <c r="O329" s="3"/>
      <c r="P329" s="967"/>
    </row>
    <row r="330" spans="1:16" ht="12.75">
      <c r="A330" s="149"/>
      <c r="B330" s="3"/>
      <c r="C330" s="4"/>
      <c r="D330" s="4"/>
      <c r="E330" s="4"/>
      <c r="F330" s="149"/>
      <c r="G330" s="149"/>
      <c r="H330" s="149"/>
      <c r="I330" s="3"/>
      <c r="J330" s="3"/>
      <c r="K330" s="3"/>
      <c r="L330" s="3"/>
      <c r="M330" s="3"/>
      <c r="N330" s="3"/>
      <c r="O330" s="3"/>
      <c r="P330" s="967"/>
    </row>
    <row r="331" spans="1:16" ht="12.75">
      <c r="A331" s="149"/>
      <c r="B331" s="3"/>
      <c r="C331" s="4"/>
      <c r="D331" s="4"/>
      <c r="E331" s="4"/>
      <c r="F331" s="149"/>
      <c r="G331" s="149"/>
      <c r="H331" s="149"/>
      <c r="I331" s="3"/>
      <c r="J331" s="3"/>
      <c r="K331" s="3"/>
      <c r="L331" s="3"/>
      <c r="M331" s="3"/>
      <c r="N331" s="3"/>
      <c r="O331" s="3"/>
      <c r="P331" s="967"/>
    </row>
    <row r="332" spans="1:16" ht="12.75">
      <c r="A332" s="149"/>
      <c r="B332" s="3"/>
      <c r="C332" s="4"/>
      <c r="D332" s="4"/>
      <c r="E332" s="4"/>
      <c r="F332" s="149"/>
      <c r="G332" s="149"/>
      <c r="H332" s="149"/>
      <c r="I332" s="3"/>
      <c r="J332" s="3"/>
      <c r="K332" s="3"/>
      <c r="L332" s="3"/>
      <c r="M332" s="3"/>
      <c r="N332" s="3"/>
      <c r="O332" s="3"/>
      <c r="P332" s="967"/>
    </row>
    <row r="333" spans="1:16" ht="12.75">
      <c r="A333" s="149"/>
      <c r="B333" s="3"/>
      <c r="C333" s="4"/>
      <c r="D333" s="4"/>
      <c r="E333" s="4"/>
      <c r="F333" s="149"/>
      <c r="G333" s="149"/>
      <c r="H333" s="149"/>
      <c r="I333" s="3"/>
      <c r="J333" s="3"/>
      <c r="K333" s="3"/>
      <c r="L333" s="3"/>
      <c r="M333" s="3"/>
      <c r="N333" s="3"/>
      <c r="O333" s="3"/>
      <c r="P333" s="967"/>
    </row>
    <row r="334" spans="1:16" ht="12.75">
      <c r="A334" s="149"/>
      <c r="B334" s="3"/>
      <c r="C334" s="4"/>
      <c r="D334" s="4"/>
      <c r="E334" s="4"/>
      <c r="F334" s="149"/>
      <c r="G334" s="149"/>
      <c r="H334" s="149"/>
      <c r="I334" s="3"/>
      <c r="J334" s="3"/>
      <c r="K334" s="3"/>
      <c r="L334" s="3"/>
      <c r="M334" s="3"/>
      <c r="N334" s="3"/>
      <c r="O334" s="3"/>
      <c r="P334" s="967"/>
    </row>
    <row r="335" spans="1:16" ht="12.75">
      <c r="A335" s="149"/>
      <c r="B335" s="3"/>
      <c r="C335" s="4"/>
      <c r="D335" s="4"/>
      <c r="E335" s="4"/>
      <c r="F335" s="149"/>
      <c r="G335" s="149"/>
      <c r="H335" s="149"/>
      <c r="I335" s="3"/>
      <c r="J335" s="3"/>
      <c r="K335" s="3"/>
      <c r="L335" s="3"/>
      <c r="M335" s="3"/>
      <c r="N335" s="3"/>
      <c r="O335" s="3"/>
      <c r="P335" s="967"/>
    </row>
    <row r="336" spans="1:16" ht="12.75">
      <c r="A336" s="149"/>
      <c r="B336" s="3"/>
      <c r="C336" s="4"/>
      <c r="D336" s="4"/>
      <c r="E336" s="4"/>
      <c r="F336" s="149"/>
      <c r="G336" s="149"/>
      <c r="H336" s="149"/>
      <c r="I336" s="3"/>
      <c r="J336" s="3"/>
      <c r="K336" s="3"/>
      <c r="L336" s="3"/>
      <c r="M336" s="3"/>
      <c r="N336" s="3"/>
      <c r="O336" s="3"/>
      <c r="P336" s="967"/>
    </row>
    <row r="337" spans="1:16" ht="12.75">
      <c r="A337" s="149"/>
      <c r="B337" s="3"/>
      <c r="C337" s="4"/>
      <c r="D337" s="4"/>
      <c r="E337" s="4"/>
      <c r="F337" s="149"/>
      <c r="G337" s="149"/>
      <c r="H337" s="149"/>
      <c r="I337" s="3"/>
      <c r="J337" s="3"/>
      <c r="K337" s="3"/>
      <c r="L337" s="3"/>
      <c r="M337" s="3"/>
      <c r="N337" s="3"/>
      <c r="O337" s="3"/>
      <c r="P337" s="967"/>
    </row>
    <row r="338" spans="1:16" ht="12.75">
      <c r="A338" s="149"/>
      <c r="B338" s="3"/>
      <c r="C338" s="4"/>
      <c r="D338" s="4"/>
      <c r="E338" s="4"/>
      <c r="F338" s="149"/>
      <c r="G338" s="149"/>
      <c r="H338" s="149"/>
      <c r="I338" s="3"/>
      <c r="J338" s="3"/>
      <c r="K338" s="3"/>
      <c r="L338" s="3"/>
      <c r="M338" s="3"/>
      <c r="N338" s="3"/>
      <c r="O338" s="3"/>
      <c r="P338" s="967"/>
    </row>
    <row r="339" spans="1:16" ht="12.75">
      <c r="A339" s="149"/>
      <c r="B339" s="3"/>
      <c r="C339" s="4"/>
      <c r="D339" s="4"/>
      <c r="E339" s="4"/>
      <c r="F339" s="149"/>
      <c r="G339" s="149"/>
      <c r="H339" s="149"/>
      <c r="I339" s="3"/>
      <c r="J339" s="3"/>
      <c r="K339" s="3"/>
      <c r="L339" s="3"/>
      <c r="M339" s="3"/>
      <c r="N339" s="3"/>
      <c r="O339" s="3"/>
      <c r="P339" s="967"/>
    </row>
    <row r="340" spans="1:16" ht="12.75">
      <c r="A340" s="149"/>
      <c r="B340" s="3"/>
      <c r="C340" s="4"/>
      <c r="D340" s="4"/>
      <c r="E340" s="4"/>
      <c r="F340" s="149"/>
      <c r="G340" s="149"/>
      <c r="H340" s="149"/>
      <c r="I340" s="3"/>
      <c r="J340" s="3"/>
      <c r="K340" s="3"/>
      <c r="L340" s="3"/>
      <c r="M340" s="3"/>
      <c r="N340" s="3"/>
      <c r="O340" s="3"/>
      <c r="P340" s="967"/>
    </row>
    <row r="341" spans="1:16" ht="12.75">
      <c r="A341" s="149"/>
      <c r="B341" s="3"/>
      <c r="C341" s="4"/>
      <c r="D341" s="4"/>
      <c r="E341" s="4"/>
      <c r="F341" s="149"/>
      <c r="G341" s="149"/>
      <c r="H341" s="149"/>
      <c r="I341" s="3"/>
      <c r="J341" s="3"/>
      <c r="K341" s="3"/>
      <c r="L341" s="3"/>
      <c r="M341" s="3"/>
      <c r="N341" s="3"/>
      <c r="O341" s="3"/>
      <c r="P341" s="967"/>
    </row>
    <row r="342" spans="1:16" ht="12.75">
      <c r="A342" s="149"/>
      <c r="B342" s="3"/>
      <c r="C342" s="4"/>
      <c r="D342" s="4"/>
      <c r="E342" s="4"/>
      <c r="F342" s="149"/>
      <c r="G342" s="149"/>
      <c r="H342" s="149"/>
      <c r="I342" s="3"/>
      <c r="J342" s="3"/>
      <c r="K342" s="3"/>
      <c r="L342" s="3"/>
      <c r="M342" s="3"/>
      <c r="N342" s="3"/>
      <c r="O342" s="3"/>
      <c r="P342" s="967"/>
    </row>
    <row r="343" spans="1:16" ht="12.75">
      <c r="A343" s="149"/>
      <c r="B343" s="3"/>
      <c r="C343" s="4"/>
      <c r="D343" s="4"/>
      <c r="E343" s="4"/>
      <c r="F343" s="149"/>
      <c r="G343" s="149"/>
      <c r="H343" s="149"/>
      <c r="I343" s="3"/>
      <c r="J343" s="3"/>
      <c r="K343" s="3"/>
      <c r="L343" s="3"/>
      <c r="M343" s="3"/>
      <c r="N343" s="3"/>
      <c r="O343" s="3"/>
      <c r="P343" s="967"/>
    </row>
    <row r="344" spans="1:16" ht="12.75">
      <c r="A344" s="149"/>
      <c r="B344" s="3"/>
      <c r="C344" s="4"/>
      <c r="D344" s="4"/>
      <c r="E344" s="4"/>
      <c r="F344" s="149"/>
      <c r="G344" s="149"/>
      <c r="H344" s="149"/>
      <c r="I344" s="3"/>
      <c r="J344" s="3"/>
      <c r="K344" s="3"/>
      <c r="L344" s="3"/>
      <c r="M344" s="3"/>
      <c r="N344" s="3"/>
      <c r="O344" s="3"/>
      <c r="P344" s="967"/>
    </row>
    <row r="345" spans="1:16" ht="12.75">
      <c r="A345" s="149"/>
      <c r="B345" s="3"/>
      <c r="C345" s="4"/>
      <c r="D345" s="4"/>
      <c r="E345" s="4"/>
      <c r="F345" s="149"/>
      <c r="G345" s="149"/>
      <c r="H345" s="149"/>
      <c r="I345" s="3"/>
      <c r="J345" s="3"/>
      <c r="K345" s="3"/>
      <c r="L345" s="3"/>
      <c r="M345" s="3"/>
      <c r="N345" s="3"/>
      <c r="O345" s="3"/>
      <c r="P345" s="967"/>
    </row>
    <row r="346" spans="1:16" ht="12.75">
      <c r="A346" s="149"/>
      <c r="B346" s="3"/>
      <c r="C346" s="4"/>
      <c r="D346" s="4"/>
      <c r="E346" s="4"/>
      <c r="F346" s="149"/>
      <c r="G346" s="149"/>
      <c r="H346" s="149"/>
      <c r="I346" s="3"/>
      <c r="J346" s="3"/>
      <c r="K346" s="3"/>
      <c r="L346" s="3"/>
      <c r="M346" s="3"/>
      <c r="N346" s="3"/>
      <c r="O346" s="3"/>
      <c r="P346" s="967"/>
    </row>
    <row r="347" spans="1:16" ht="12.75">
      <c r="A347" s="149"/>
      <c r="B347" s="3"/>
      <c r="C347" s="4"/>
      <c r="D347" s="4"/>
      <c r="E347" s="4"/>
      <c r="F347" s="149"/>
      <c r="G347" s="149"/>
      <c r="H347" s="149"/>
      <c r="I347" s="3"/>
      <c r="J347" s="3"/>
      <c r="K347" s="3"/>
      <c r="L347" s="3"/>
      <c r="M347" s="3"/>
      <c r="N347" s="3"/>
      <c r="O347" s="3"/>
      <c r="P347" s="967"/>
    </row>
    <row r="348" spans="1:16" ht="12.75">
      <c r="A348" s="149"/>
      <c r="B348" s="3"/>
      <c r="C348" s="4"/>
      <c r="D348" s="4"/>
      <c r="E348" s="4"/>
      <c r="F348" s="149"/>
      <c r="G348" s="149"/>
      <c r="H348" s="149"/>
      <c r="I348" s="3"/>
      <c r="J348" s="3"/>
      <c r="K348" s="3"/>
      <c r="L348" s="3"/>
      <c r="M348" s="3"/>
      <c r="N348" s="3"/>
      <c r="O348" s="3"/>
      <c r="P348" s="967"/>
    </row>
    <row r="349" spans="1:16" ht="12.75">
      <c r="A349" s="149"/>
      <c r="B349" s="3"/>
      <c r="C349" s="4"/>
      <c r="D349" s="4"/>
      <c r="E349" s="4"/>
      <c r="F349" s="149"/>
      <c r="G349" s="149"/>
      <c r="H349" s="149"/>
      <c r="I349" s="3"/>
      <c r="J349" s="3"/>
      <c r="K349" s="3"/>
      <c r="L349" s="3"/>
      <c r="M349" s="3"/>
      <c r="N349" s="3"/>
      <c r="O349" s="3"/>
      <c r="P349" s="967"/>
    </row>
    <row r="350" spans="1:16" ht="12.75">
      <c r="A350" s="149"/>
      <c r="B350" s="3"/>
      <c r="C350" s="4"/>
      <c r="D350" s="4"/>
      <c r="E350" s="4"/>
      <c r="F350" s="149"/>
      <c r="G350" s="149"/>
      <c r="H350" s="149"/>
      <c r="I350" s="3"/>
      <c r="J350" s="3"/>
      <c r="K350" s="3"/>
      <c r="L350" s="3"/>
      <c r="M350" s="3"/>
      <c r="N350" s="3"/>
      <c r="O350" s="3"/>
      <c r="P350" s="967"/>
    </row>
    <row r="351" spans="1:16" ht="12.75">
      <c r="A351" s="149"/>
      <c r="B351" s="3"/>
      <c r="C351" s="4"/>
      <c r="D351" s="4"/>
      <c r="E351" s="4"/>
      <c r="F351" s="149"/>
      <c r="G351" s="149"/>
      <c r="H351" s="149"/>
      <c r="I351" s="3"/>
      <c r="J351" s="3"/>
      <c r="K351" s="3"/>
      <c r="L351" s="3"/>
      <c r="M351" s="3"/>
      <c r="N351" s="3"/>
      <c r="O351" s="3"/>
      <c r="P351" s="967"/>
    </row>
    <row r="352" spans="1:16" ht="12.75">
      <c r="A352" s="149"/>
      <c r="B352" s="3"/>
      <c r="C352" s="4"/>
      <c r="D352" s="4"/>
      <c r="E352" s="4"/>
      <c r="F352" s="149"/>
      <c r="G352" s="149"/>
      <c r="H352" s="149"/>
      <c r="I352" s="3"/>
      <c r="J352" s="3"/>
      <c r="K352" s="3"/>
      <c r="L352" s="3"/>
      <c r="M352" s="3"/>
      <c r="N352" s="3"/>
      <c r="O352" s="3"/>
      <c r="P352" s="967"/>
    </row>
    <row r="353" spans="1:16" ht="12.75">
      <c r="A353" s="149"/>
      <c r="B353" s="3"/>
      <c r="C353" s="4"/>
      <c r="D353" s="4"/>
      <c r="E353" s="4"/>
      <c r="F353" s="149"/>
      <c r="G353" s="149"/>
      <c r="H353" s="149"/>
      <c r="I353" s="3"/>
      <c r="J353" s="3"/>
      <c r="K353" s="3"/>
      <c r="L353" s="3"/>
      <c r="M353" s="3"/>
      <c r="N353" s="3"/>
      <c r="O353" s="3"/>
      <c r="P353" s="967"/>
    </row>
    <row r="354" spans="1:16" ht="12.75">
      <c r="A354" s="149"/>
      <c r="B354" s="3"/>
      <c r="C354" s="4"/>
      <c r="D354" s="4"/>
      <c r="E354" s="4"/>
      <c r="F354" s="149"/>
      <c r="G354" s="149"/>
      <c r="H354" s="149"/>
      <c r="I354" s="3"/>
      <c r="J354" s="3"/>
      <c r="K354" s="3"/>
      <c r="L354" s="3"/>
      <c r="M354" s="3"/>
      <c r="N354" s="3"/>
      <c r="O354" s="3"/>
      <c r="P354" s="967"/>
    </row>
    <row r="355" spans="1:16" ht="12.75">
      <c r="A355" s="149"/>
      <c r="B355" s="3"/>
      <c r="C355" s="4"/>
      <c r="D355" s="4"/>
      <c r="E355" s="4"/>
      <c r="F355" s="149"/>
      <c r="G355" s="149"/>
      <c r="H355" s="149"/>
      <c r="I355" s="3"/>
      <c r="J355" s="3"/>
      <c r="K355" s="3"/>
      <c r="L355" s="3"/>
      <c r="M355" s="3"/>
      <c r="N355" s="3"/>
      <c r="O355" s="3"/>
      <c r="P355" s="967"/>
    </row>
    <row r="356" spans="1:16" ht="12.75">
      <c r="A356" s="149"/>
      <c r="B356" s="3"/>
      <c r="C356" s="4"/>
      <c r="D356" s="4"/>
      <c r="E356" s="4"/>
      <c r="F356" s="149"/>
      <c r="G356" s="149"/>
      <c r="H356" s="149"/>
      <c r="I356" s="3"/>
      <c r="J356" s="3"/>
      <c r="K356" s="3"/>
      <c r="L356" s="3"/>
      <c r="M356" s="3"/>
      <c r="N356" s="3"/>
      <c r="O356" s="3"/>
      <c r="P356" s="967"/>
    </row>
    <row r="357" spans="1:16" ht="12.75">
      <c r="A357" s="149"/>
      <c r="B357" s="3"/>
      <c r="C357" s="4"/>
      <c r="D357" s="4"/>
      <c r="E357" s="4"/>
      <c r="F357" s="149"/>
      <c r="G357" s="149"/>
      <c r="H357" s="149"/>
      <c r="I357" s="3"/>
      <c r="J357" s="3"/>
      <c r="K357" s="3"/>
      <c r="L357" s="3"/>
      <c r="M357" s="3"/>
      <c r="N357" s="3"/>
      <c r="O357" s="3"/>
      <c r="P357" s="967"/>
    </row>
    <row r="358" spans="1:16" ht="12.75">
      <c r="A358" s="149"/>
      <c r="B358" s="3"/>
      <c r="C358" s="4"/>
      <c r="D358" s="4"/>
      <c r="E358" s="4"/>
      <c r="F358" s="149"/>
      <c r="G358" s="149"/>
      <c r="H358" s="149"/>
      <c r="I358" s="3"/>
      <c r="J358" s="3"/>
      <c r="K358" s="3"/>
      <c r="L358" s="3"/>
      <c r="M358" s="3"/>
      <c r="N358" s="3"/>
      <c r="O358" s="3"/>
      <c r="P358" s="967"/>
    </row>
    <row r="359" spans="1:16" ht="12.75">
      <c r="A359" s="149"/>
      <c r="B359" s="3"/>
      <c r="C359" s="4"/>
      <c r="D359" s="4"/>
      <c r="E359" s="4"/>
      <c r="F359" s="149"/>
      <c r="G359" s="149"/>
      <c r="H359" s="149"/>
      <c r="I359" s="3"/>
      <c r="J359" s="3"/>
      <c r="K359" s="3"/>
      <c r="L359" s="3"/>
      <c r="M359" s="3"/>
      <c r="N359" s="3"/>
      <c r="O359" s="3"/>
      <c r="P359" s="967"/>
    </row>
    <row r="360" spans="1:16" ht="12.75">
      <c r="A360" s="149"/>
      <c r="B360" s="3"/>
      <c r="C360" s="4"/>
      <c r="D360" s="4"/>
      <c r="E360" s="4"/>
      <c r="F360" s="149"/>
      <c r="G360" s="149"/>
      <c r="H360" s="149"/>
      <c r="I360" s="3"/>
      <c r="J360" s="3"/>
      <c r="K360" s="3"/>
      <c r="L360" s="3"/>
      <c r="M360" s="3"/>
      <c r="N360" s="3"/>
      <c r="O360" s="3"/>
      <c r="P360" s="967"/>
    </row>
    <row r="361" spans="1:16" ht="12.75">
      <c r="A361" s="149"/>
      <c r="B361" s="3"/>
      <c r="C361" s="4"/>
      <c r="D361" s="4"/>
      <c r="E361" s="4"/>
      <c r="F361" s="149"/>
      <c r="G361" s="149"/>
      <c r="H361" s="149"/>
      <c r="I361" s="3"/>
      <c r="J361" s="3"/>
      <c r="K361" s="3"/>
      <c r="L361" s="3"/>
      <c r="M361" s="3"/>
      <c r="N361" s="3"/>
      <c r="O361" s="3"/>
      <c r="P361" s="967"/>
    </row>
    <row r="362" spans="1:16" ht="12.75">
      <c r="A362" s="149"/>
      <c r="B362" s="3"/>
      <c r="C362" s="4"/>
      <c r="D362" s="4"/>
      <c r="E362" s="4"/>
      <c r="F362" s="149"/>
      <c r="G362" s="149"/>
      <c r="H362" s="149"/>
      <c r="I362" s="3"/>
      <c r="J362" s="3"/>
      <c r="K362" s="3"/>
      <c r="L362" s="3"/>
      <c r="M362" s="3"/>
      <c r="N362" s="3"/>
      <c r="O362" s="3"/>
      <c r="P362" s="967"/>
    </row>
    <row r="363" spans="1:16" ht="12.75">
      <c r="A363" s="149"/>
      <c r="B363" s="3"/>
      <c r="C363" s="4"/>
      <c r="D363" s="4"/>
      <c r="E363" s="4"/>
      <c r="F363" s="149"/>
      <c r="G363" s="149"/>
      <c r="H363" s="149"/>
      <c r="I363" s="3"/>
      <c r="J363" s="3"/>
      <c r="K363" s="3"/>
      <c r="L363" s="3"/>
      <c r="M363" s="3"/>
      <c r="N363" s="3"/>
      <c r="O363" s="3"/>
      <c r="P363" s="967"/>
    </row>
    <row r="364" spans="1:16" ht="12.75">
      <c r="A364" s="149"/>
      <c r="B364" s="3"/>
      <c r="C364" s="4"/>
      <c r="D364" s="4"/>
      <c r="E364" s="4"/>
      <c r="F364" s="149"/>
      <c r="G364" s="149"/>
      <c r="H364" s="149"/>
      <c r="I364" s="3"/>
      <c r="J364" s="3"/>
      <c r="K364" s="3"/>
      <c r="L364" s="3"/>
      <c r="M364" s="3"/>
      <c r="N364" s="3"/>
      <c r="O364" s="3"/>
      <c r="P364" s="967"/>
    </row>
    <row r="365" spans="1:16" ht="12.75">
      <c r="A365" s="149"/>
      <c r="B365" s="3"/>
      <c r="C365" s="4"/>
      <c r="D365" s="4"/>
      <c r="E365" s="4"/>
      <c r="F365" s="149"/>
      <c r="G365" s="149"/>
      <c r="H365" s="149"/>
      <c r="I365" s="3"/>
      <c r="J365" s="3"/>
      <c r="K365" s="3"/>
      <c r="L365" s="3"/>
      <c r="M365" s="3"/>
      <c r="N365" s="3"/>
      <c r="O365" s="3"/>
      <c r="P365" s="967"/>
    </row>
    <row r="366" spans="1:16" ht="12.75">
      <c r="A366" s="149"/>
      <c r="B366" s="3"/>
      <c r="C366" s="4"/>
      <c r="D366" s="4"/>
      <c r="E366" s="4"/>
      <c r="F366" s="149"/>
      <c r="G366" s="149"/>
      <c r="H366" s="149"/>
      <c r="I366" s="3"/>
      <c r="J366" s="3"/>
      <c r="K366" s="3"/>
      <c r="L366" s="3"/>
      <c r="M366" s="3"/>
      <c r="N366" s="3"/>
      <c r="O366" s="3"/>
      <c r="P366" s="967"/>
    </row>
    <row r="367" spans="1:16" ht="12.75">
      <c r="A367" s="149"/>
      <c r="B367" s="3"/>
      <c r="C367" s="4"/>
      <c r="D367" s="4"/>
      <c r="E367" s="4"/>
      <c r="F367" s="149"/>
      <c r="G367" s="149"/>
      <c r="H367" s="149"/>
      <c r="I367" s="3"/>
      <c r="J367" s="3"/>
      <c r="K367" s="3"/>
      <c r="L367" s="3"/>
      <c r="M367" s="3"/>
      <c r="N367" s="3"/>
      <c r="O367" s="3"/>
      <c r="P367" s="967"/>
    </row>
    <row r="368" spans="1:16" ht="12.75">
      <c r="A368" s="149"/>
      <c r="B368" s="3"/>
      <c r="C368" s="4"/>
      <c r="D368" s="4"/>
      <c r="E368" s="4"/>
      <c r="F368" s="149"/>
      <c r="G368" s="149"/>
      <c r="H368" s="149"/>
      <c r="I368" s="3"/>
      <c r="J368" s="3"/>
      <c r="K368" s="3"/>
      <c r="L368" s="3"/>
      <c r="M368" s="3"/>
      <c r="N368" s="3"/>
      <c r="O368" s="3"/>
      <c r="P368" s="967"/>
    </row>
    <row r="369" spans="1:16" ht="12.75">
      <c r="A369" s="149"/>
      <c r="B369" s="3"/>
      <c r="C369" s="4"/>
      <c r="D369" s="4"/>
      <c r="E369" s="4"/>
      <c r="F369" s="149"/>
      <c r="G369" s="149"/>
      <c r="H369" s="149"/>
      <c r="I369" s="3"/>
      <c r="J369" s="3"/>
      <c r="K369" s="3"/>
      <c r="L369" s="3"/>
      <c r="M369" s="3"/>
      <c r="N369" s="3"/>
      <c r="O369" s="3"/>
      <c r="P369" s="967"/>
    </row>
    <row r="370" spans="1:16" ht="12.75">
      <c r="A370" s="149"/>
      <c r="B370" s="3"/>
      <c r="C370" s="4"/>
      <c r="D370" s="4"/>
      <c r="E370" s="4"/>
      <c r="F370" s="149"/>
      <c r="G370" s="149"/>
      <c r="H370" s="149"/>
      <c r="I370" s="3"/>
      <c r="J370" s="3"/>
      <c r="K370" s="3"/>
      <c r="L370" s="3"/>
      <c r="M370" s="3"/>
      <c r="N370" s="3"/>
      <c r="O370" s="3"/>
      <c r="P370" s="967"/>
    </row>
    <row r="371" spans="1:16" ht="12.75">
      <c r="A371" s="149"/>
      <c r="B371" s="3"/>
      <c r="C371" s="4"/>
      <c r="D371" s="4"/>
      <c r="E371" s="4"/>
      <c r="F371" s="149"/>
      <c r="G371" s="149"/>
      <c r="H371" s="149"/>
      <c r="I371" s="3"/>
      <c r="J371" s="3"/>
      <c r="K371" s="3"/>
      <c r="L371" s="3"/>
      <c r="M371" s="3"/>
      <c r="N371" s="3"/>
      <c r="O371" s="3"/>
      <c r="P371" s="967"/>
    </row>
    <row r="372" spans="1:16" ht="12.75">
      <c r="A372" s="149"/>
      <c r="B372" s="3"/>
      <c r="C372" s="4"/>
      <c r="D372" s="4"/>
      <c r="E372" s="4"/>
      <c r="F372" s="149"/>
      <c r="G372" s="149"/>
      <c r="H372" s="149"/>
      <c r="I372" s="3"/>
      <c r="J372" s="3"/>
      <c r="K372" s="3"/>
      <c r="L372" s="3"/>
      <c r="M372" s="3"/>
      <c r="N372" s="3"/>
      <c r="O372" s="3"/>
      <c r="P372" s="967"/>
    </row>
    <row r="373" spans="1:16" ht="12.75">
      <c r="A373" s="149"/>
      <c r="B373" s="3"/>
      <c r="C373" s="4"/>
      <c r="D373" s="4"/>
      <c r="E373" s="4"/>
      <c r="F373" s="149"/>
      <c r="G373" s="149"/>
      <c r="H373" s="149"/>
      <c r="I373" s="3"/>
      <c r="J373" s="3"/>
      <c r="K373" s="3"/>
      <c r="L373" s="3"/>
      <c r="M373" s="3"/>
      <c r="N373" s="3"/>
      <c r="O373" s="3"/>
      <c r="P373" s="967"/>
    </row>
    <row r="374" spans="1:16" ht="12.75">
      <c r="A374" s="149"/>
      <c r="B374" s="3"/>
      <c r="C374" s="4"/>
      <c r="D374" s="4"/>
      <c r="E374" s="4"/>
      <c r="F374" s="149"/>
      <c r="G374" s="149"/>
      <c r="H374" s="149"/>
      <c r="I374" s="3"/>
      <c r="J374" s="3"/>
      <c r="K374" s="3"/>
      <c r="L374" s="3"/>
      <c r="M374" s="3"/>
      <c r="N374" s="3"/>
      <c r="O374" s="3"/>
      <c r="P374" s="967"/>
    </row>
    <row r="375" spans="1:16" ht="12.75">
      <c r="A375" s="149"/>
      <c r="B375" s="3"/>
      <c r="C375" s="4"/>
      <c r="D375" s="4"/>
      <c r="E375" s="4"/>
      <c r="F375" s="149"/>
      <c r="G375" s="149"/>
      <c r="H375" s="149"/>
      <c r="I375" s="3"/>
      <c r="J375" s="3"/>
      <c r="K375" s="3"/>
      <c r="L375" s="3"/>
      <c r="M375" s="3"/>
      <c r="N375" s="3"/>
      <c r="O375" s="3"/>
      <c r="P375" s="967"/>
    </row>
    <row r="376" spans="1:16" ht="12.75">
      <c r="A376" s="149"/>
      <c r="B376" s="3"/>
      <c r="C376" s="4"/>
      <c r="D376" s="4"/>
      <c r="E376" s="4"/>
      <c r="F376" s="149"/>
      <c r="G376" s="149"/>
      <c r="H376" s="149"/>
      <c r="I376" s="3"/>
      <c r="J376" s="3"/>
      <c r="K376" s="3"/>
      <c r="L376" s="3"/>
      <c r="M376" s="3"/>
      <c r="N376" s="3"/>
      <c r="O376" s="3"/>
      <c r="P376" s="967"/>
    </row>
    <row r="377" spans="1:16" ht="12.75">
      <c r="A377" s="149"/>
      <c r="B377" s="3"/>
      <c r="C377" s="4"/>
      <c r="D377" s="4"/>
      <c r="E377" s="4"/>
      <c r="F377" s="149"/>
      <c r="G377" s="149"/>
      <c r="H377" s="149"/>
      <c r="I377" s="3"/>
      <c r="J377" s="3"/>
      <c r="K377" s="3"/>
      <c r="L377" s="3"/>
      <c r="M377" s="3"/>
      <c r="N377" s="3"/>
      <c r="O377" s="3"/>
      <c r="P377" s="967"/>
    </row>
    <row r="378" spans="1:16" ht="12.75">
      <c r="A378" s="149"/>
      <c r="B378" s="3"/>
      <c r="C378" s="4"/>
      <c r="D378" s="4"/>
      <c r="E378" s="4"/>
      <c r="F378" s="149"/>
      <c r="G378" s="149"/>
      <c r="H378" s="149"/>
      <c r="I378" s="3"/>
      <c r="J378" s="3"/>
      <c r="K378" s="3"/>
      <c r="L378" s="3"/>
      <c r="M378" s="3"/>
      <c r="N378" s="3"/>
      <c r="O378" s="3"/>
      <c r="P378" s="967"/>
    </row>
    <row r="379" spans="1:16" ht="12.75">
      <c r="A379" s="149"/>
      <c r="B379" s="3"/>
      <c r="C379" s="4"/>
      <c r="D379" s="4"/>
      <c r="E379" s="4"/>
      <c r="F379" s="149"/>
      <c r="G379" s="149"/>
      <c r="H379" s="149"/>
      <c r="I379" s="3"/>
      <c r="J379" s="3"/>
      <c r="K379" s="3"/>
      <c r="L379" s="3"/>
      <c r="M379" s="3"/>
      <c r="N379" s="3"/>
      <c r="O379" s="3"/>
      <c r="P379" s="967"/>
    </row>
    <row r="380" spans="1:16" ht="12.75">
      <c r="A380" s="149"/>
      <c r="B380" s="3"/>
      <c r="C380" s="4"/>
      <c r="D380" s="4"/>
      <c r="E380" s="4"/>
      <c r="F380" s="149"/>
      <c r="G380" s="149"/>
      <c r="H380" s="149"/>
      <c r="I380" s="3"/>
      <c r="J380" s="3"/>
      <c r="K380" s="3"/>
      <c r="L380" s="3"/>
      <c r="M380" s="3"/>
      <c r="N380" s="3"/>
      <c r="O380" s="3"/>
      <c r="P380" s="967"/>
    </row>
    <row r="381" spans="1:16" ht="12.75">
      <c r="A381" s="149"/>
      <c r="B381" s="3"/>
      <c r="C381" s="4"/>
      <c r="D381" s="4"/>
      <c r="E381" s="4"/>
      <c r="F381" s="149"/>
      <c r="G381" s="149"/>
      <c r="H381" s="149"/>
      <c r="I381" s="3"/>
      <c r="J381" s="3"/>
      <c r="K381" s="3"/>
      <c r="L381" s="3"/>
      <c r="M381" s="3"/>
      <c r="N381" s="3"/>
      <c r="O381" s="3"/>
      <c r="P381" s="967"/>
    </row>
    <row r="382" spans="1:16" ht="12.75">
      <c r="A382" s="149"/>
      <c r="B382" s="3"/>
      <c r="C382" s="4"/>
      <c r="D382" s="4"/>
      <c r="E382" s="4"/>
      <c r="F382" s="149"/>
      <c r="G382" s="149"/>
      <c r="H382" s="149"/>
      <c r="I382" s="3"/>
      <c r="J382" s="3"/>
      <c r="K382" s="3"/>
      <c r="L382" s="3"/>
      <c r="M382" s="3"/>
      <c r="N382" s="3"/>
      <c r="O382" s="3"/>
      <c r="P382" s="967"/>
    </row>
    <row r="383" spans="1:16" ht="12.75">
      <c r="A383" s="149"/>
      <c r="B383" s="3"/>
      <c r="C383" s="4"/>
      <c r="D383" s="4"/>
      <c r="E383" s="4"/>
      <c r="F383" s="149"/>
      <c r="G383" s="149"/>
      <c r="H383" s="149"/>
      <c r="I383" s="3"/>
      <c r="J383" s="3"/>
      <c r="K383" s="3"/>
      <c r="L383" s="3"/>
      <c r="M383" s="3"/>
      <c r="N383" s="3"/>
      <c r="O383" s="3"/>
      <c r="P383" s="967"/>
    </row>
    <row r="384" spans="1:16" ht="12.75">
      <c r="A384" s="149"/>
      <c r="B384" s="3"/>
      <c r="C384" s="4"/>
      <c r="D384" s="4"/>
      <c r="E384" s="4"/>
      <c r="F384" s="149"/>
      <c r="G384" s="149"/>
      <c r="H384" s="149"/>
      <c r="I384" s="3"/>
      <c r="J384" s="3"/>
      <c r="K384" s="3"/>
      <c r="L384" s="3"/>
      <c r="M384" s="3"/>
      <c r="N384" s="3"/>
      <c r="O384" s="3"/>
      <c r="P384" s="967"/>
    </row>
    <row r="385" spans="1:16" ht="12.75">
      <c r="A385" s="149"/>
      <c r="B385" s="3"/>
      <c r="C385" s="4"/>
      <c r="D385" s="4"/>
      <c r="E385" s="4"/>
      <c r="F385" s="149"/>
      <c r="G385" s="149"/>
      <c r="H385" s="149"/>
      <c r="I385" s="3"/>
      <c r="J385" s="3"/>
      <c r="K385" s="3"/>
      <c r="L385" s="3"/>
      <c r="M385" s="3"/>
      <c r="N385" s="3"/>
      <c r="O385" s="3"/>
      <c r="P385" s="967"/>
    </row>
    <row r="386" spans="1:16" ht="12.75">
      <c r="A386" s="149"/>
      <c r="B386" s="3"/>
      <c r="C386" s="4"/>
      <c r="D386" s="4"/>
      <c r="E386" s="4"/>
      <c r="F386" s="149"/>
      <c r="G386" s="149"/>
      <c r="H386" s="149"/>
      <c r="I386" s="3"/>
      <c r="J386" s="3"/>
      <c r="K386" s="3"/>
      <c r="L386" s="3"/>
      <c r="M386" s="3"/>
      <c r="N386" s="3"/>
      <c r="O386" s="3"/>
      <c r="P386" s="967"/>
    </row>
    <row r="387" spans="1:16" ht="12.75">
      <c r="A387" s="149"/>
      <c r="B387" s="3"/>
      <c r="C387" s="4"/>
      <c r="D387" s="4"/>
      <c r="E387" s="4"/>
      <c r="F387" s="149"/>
      <c r="G387" s="149"/>
      <c r="H387" s="149"/>
      <c r="I387" s="3"/>
      <c r="J387" s="3"/>
      <c r="K387" s="3"/>
      <c r="L387" s="3"/>
      <c r="M387" s="3"/>
      <c r="N387" s="3"/>
      <c r="O387" s="3"/>
      <c r="P387" s="967"/>
    </row>
    <row r="388" spans="1:16" ht="12.75">
      <c r="A388" s="149"/>
      <c r="B388" s="3"/>
      <c r="C388" s="4"/>
      <c r="D388" s="4"/>
      <c r="E388" s="4"/>
      <c r="F388" s="149"/>
      <c r="G388" s="149"/>
      <c r="H388" s="149"/>
      <c r="I388" s="3"/>
      <c r="J388" s="3"/>
      <c r="K388" s="3"/>
      <c r="L388" s="3"/>
      <c r="M388" s="3"/>
      <c r="N388" s="3"/>
      <c r="O388" s="3"/>
      <c r="P388" s="967"/>
    </row>
    <row r="389" spans="1:16" ht="12.75">
      <c r="A389" s="149"/>
      <c r="B389" s="3"/>
      <c r="C389" s="4"/>
      <c r="D389" s="4"/>
      <c r="E389" s="4"/>
      <c r="F389" s="149"/>
      <c r="G389" s="149"/>
      <c r="H389" s="149"/>
      <c r="I389" s="3"/>
      <c r="J389" s="3"/>
      <c r="K389" s="3"/>
      <c r="L389" s="3"/>
      <c r="M389" s="3"/>
      <c r="N389" s="3"/>
      <c r="O389" s="3"/>
      <c r="P389" s="967"/>
    </row>
    <row r="390" spans="1:16" ht="12.75">
      <c r="A390" s="149"/>
      <c r="B390" s="3"/>
      <c r="C390" s="4"/>
      <c r="D390" s="4"/>
      <c r="E390" s="4"/>
      <c r="F390" s="149"/>
      <c r="G390" s="149"/>
      <c r="H390" s="149"/>
      <c r="I390" s="3"/>
      <c r="J390" s="3"/>
      <c r="K390" s="3"/>
      <c r="L390" s="3"/>
      <c r="M390" s="3"/>
      <c r="N390" s="3"/>
      <c r="O390" s="3"/>
      <c r="P390" s="967"/>
    </row>
    <row r="391" spans="1:16" ht="12.75">
      <c r="A391" s="149"/>
      <c r="B391" s="3"/>
      <c r="C391" s="4"/>
      <c r="D391" s="4"/>
      <c r="E391" s="4"/>
      <c r="F391" s="149"/>
      <c r="G391" s="149"/>
      <c r="H391" s="149"/>
      <c r="I391" s="3"/>
      <c r="J391" s="3"/>
      <c r="K391" s="3"/>
      <c r="L391" s="3"/>
      <c r="M391" s="3"/>
      <c r="N391" s="3"/>
      <c r="O391" s="3"/>
      <c r="P391" s="967"/>
    </row>
    <row r="392" spans="1:16" ht="12.75">
      <c r="A392" s="149"/>
      <c r="B392" s="3"/>
      <c r="C392" s="4"/>
      <c r="D392" s="4"/>
      <c r="E392" s="4"/>
      <c r="F392" s="149"/>
      <c r="G392" s="149"/>
      <c r="H392" s="149"/>
      <c r="I392" s="3"/>
      <c r="J392" s="3"/>
      <c r="K392" s="3"/>
      <c r="L392" s="3"/>
      <c r="M392" s="3"/>
      <c r="N392" s="3"/>
      <c r="O392" s="3"/>
      <c r="P392" s="967"/>
    </row>
    <row r="393" spans="1:16" ht="12.75">
      <c r="A393" s="149"/>
      <c r="B393" s="3"/>
      <c r="C393" s="4"/>
      <c r="D393" s="4"/>
      <c r="E393" s="4"/>
      <c r="F393" s="149"/>
      <c r="G393" s="149"/>
      <c r="H393" s="149"/>
      <c r="I393" s="3"/>
      <c r="J393" s="3"/>
      <c r="K393" s="3"/>
      <c r="L393" s="3"/>
      <c r="M393" s="3"/>
      <c r="N393" s="3"/>
      <c r="O393" s="3"/>
      <c r="P393" s="967"/>
    </row>
    <row r="394" spans="1:16" ht="12.75">
      <c r="A394" s="149"/>
      <c r="B394" s="3"/>
      <c r="C394" s="4"/>
      <c r="D394" s="4"/>
      <c r="E394" s="4"/>
      <c r="F394" s="149"/>
      <c r="G394" s="149"/>
      <c r="H394" s="149"/>
      <c r="I394" s="3"/>
      <c r="J394" s="3"/>
      <c r="K394" s="3"/>
      <c r="L394" s="3"/>
      <c r="M394" s="3"/>
      <c r="N394" s="3"/>
      <c r="O394" s="3"/>
      <c r="P394" s="967"/>
    </row>
    <row r="395" spans="1:16" ht="12.75">
      <c r="A395" s="149"/>
      <c r="B395" s="3"/>
      <c r="C395" s="4"/>
      <c r="D395" s="4"/>
      <c r="E395" s="4"/>
      <c r="F395" s="149"/>
      <c r="G395" s="149"/>
      <c r="H395" s="149"/>
      <c r="I395" s="3"/>
      <c r="J395" s="3"/>
      <c r="K395" s="3"/>
      <c r="L395" s="3"/>
      <c r="M395" s="3"/>
      <c r="N395" s="3"/>
      <c r="O395" s="3"/>
      <c r="P395" s="967"/>
    </row>
    <row r="396" spans="1:16" ht="12.75">
      <c r="A396" s="149"/>
      <c r="B396" s="3"/>
      <c r="C396" s="4"/>
      <c r="D396" s="4"/>
      <c r="E396" s="4"/>
      <c r="F396" s="149"/>
      <c r="G396" s="149"/>
      <c r="H396" s="149"/>
      <c r="I396" s="3"/>
      <c r="J396" s="3"/>
      <c r="K396" s="3"/>
      <c r="L396" s="3"/>
      <c r="M396" s="3"/>
      <c r="N396" s="3"/>
      <c r="O396" s="3"/>
      <c r="P396" s="967"/>
    </row>
    <row r="397" spans="1:16" ht="12.75">
      <c r="A397" s="149"/>
      <c r="B397" s="3"/>
      <c r="C397" s="4"/>
      <c r="D397" s="4"/>
      <c r="E397" s="4"/>
      <c r="F397" s="149"/>
      <c r="G397" s="149"/>
      <c r="H397" s="149"/>
      <c r="I397" s="3"/>
      <c r="J397" s="3"/>
      <c r="K397" s="3"/>
      <c r="L397" s="3"/>
      <c r="M397" s="3"/>
      <c r="N397" s="3"/>
      <c r="O397" s="3"/>
      <c r="P397" s="967"/>
    </row>
    <row r="398" spans="1:16" ht="12.75">
      <c r="A398" s="149"/>
      <c r="B398" s="3"/>
      <c r="C398" s="4"/>
      <c r="D398" s="4"/>
      <c r="E398" s="4"/>
      <c r="F398" s="149"/>
      <c r="G398" s="149"/>
      <c r="H398" s="149"/>
      <c r="I398" s="3"/>
      <c r="J398" s="3"/>
      <c r="K398" s="3"/>
      <c r="L398" s="3"/>
      <c r="M398" s="3"/>
      <c r="N398" s="3"/>
      <c r="O398" s="3"/>
      <c r="P398" s="967"/>
    </row>
    <row r="399" spans="1:16" ht="12.75">
      <c r="A399" s="149"/>
      <c r="B399" s="3"/>
      <c r="C399" s="4"/>
      <c r="D399" s="4"/>
      <c r="E399" s="4"/>
      <c r="F399" s="149"/>
      <c r="G399" s="149"/>
      <c r="H399" s="149"/>
      <c r="I399" s="3"/>
      <c r="J399" s="3"/>
      <c r="K399" s="3"/>
      <c r="L399" s="3"/>
      <c r="M399" s="3"/>
      <c r="N399" s="3"/>
      <c r="O399" s="3"/>
      <c r="P399" s="967"/>
    </row>
    <row r="400" spans="1:16" ht="12.75">
      <c r="A400" s="149"/>
      <c r="B400" s="3"/>
      <c r="C400" s="4"/>
      <c r="D400" s="4"/>
      <c r="E400" s="4"/>
      <c r="F400" s="149"/>
      <c r="G400" s="149"/>
      <c r="H400" s="149"/>
      <c r="I400" s="3"/>
      <c r="J400" s="3"/>
      <c r="K400" s="3"/>
      <c r="L400" s="3"/>
      <c r="M400" s="3"/>
      <c r="N400" s="3"/>
      <c r="O400" s="3"/>
      <c r="P400" s="967"/>
    </row>
    <row r="401" spans="1:16" ht="12.75">
      <c r="A401" s="149"/>
      <c r="B401" s="3"/>
      <c r="C401" s="4"/>
      <c r="D401" s="4"/>
      <c r="E401" s="4"/>
      <c r="F401" s="149"/>
      <c r="G401" s="149"/>
      <c r="H401" s="149"/>
      <c r="I401" s="3"/>
      <c r="J401" s="3"/>
      <c r="K401" s="3"/>
      <c r="L401" s="3"/>
      <c r="M401" s="3"/>
      <c r="N401" s="3"/>
      <c r="O401" s="3"/>
      <c r="P401" s="967"/>
    </row>
    <row r="402" spans="1:16" ht="12.75">
      <c r="A402" s="149"/>
      <c r="B402" s="3"/>
      <c r="C402" s="4"/>
      <c r="D402" s="4"/>
      <c r="E402" s="4"/>
      <c r="F402" s="149"/>
      <c r="G402" s="149"/>
      <c r="H402" s="149"/>
      <c r="I402" s="3"/>
      <c r="J402" s="3"/>
      <c r="K402" s="3"/>
      <c r="L402" s="3"/>
      <c r="M402" s="3"/>
      <c r="N402" s="3"/>
      <c r="O402" s="3"/>
      <c r="P402" s="967"/>
    </row>
    <row r="403" spans="1:16" ht="12.75">
      <c r="A403" s="149"/>
      <c r="B403" s="3"/>
      <c r="C403" s="4"/>
      <c r="D403" s="4"/>
      <c r="E403" s="4"/>
      <c r="F403" s="149"/>
      <c r="G403" s="149"/>
      <c r="H403" s="149"/>
      <c r="I403" s="3"/>
      <c r="J403" s="3"/>
      <c r="K403" s="3"/>
      <c r="L403" s="3"/>
      <c r="M403" s="3"/>
      <c r="N403" s="3"/>
      <c r="O403" s="3"/>
      <c r="P403" s="967"/>
    </row>
    <row r="404" spans="1:16" ht="12.75">
      <c r="A404" s="149"/>
      <c r="B404" s="3"/>
      <c r="C404" s="4"/>
      <c r="D404" s="4"/>
      <c r="E404" s="4"/>
      <c r="F404" s="149"/>
      <c r="G404" s="149"/>
      <c r="H404" s="149"/>
      <c r="I404" s="3"/>
      <c r="J404" s="3"/>
      <c r="K404" s="3"/>
      <c r="L404" s="3"/>
      <c r="M404" s="3"/>
      <c r="N404" s="3"/>
      <c r="O404" s="3"/>
      <c r="P404" s="967"/>
    </row>
    <row r="405" spans="1:16" ht="12.75">
      <c r="A405" s="149"/>
      <c r="B405" s="3"/>
      <c r="C405" s="4"/>
      <c r="D405" s="4"/>
      <c r="E405" s="4"/>
      <c r="F405" s="149"/>
      <c r="G405" s="149"/>
      <c r="H405" s="149"/>
      <c r="I405" s="3"/>
      <c r="J405" s="3"/>
      <c r="K405" s="3"/>
      <c r="L405" s="3"/>
      <c r="M405" s="3"/>
      <c r="N405" s="3"/>
      <c r="O405" s="3"/>
      <c r="P405" s="967"/>
    </row>
    <row r="406" spans="1:16" ht="12.75">
      <c r="A406" s="149"/>
      <c r="B406" s="3"/>
      <c r="C406" s="4"/>
      <c r="D406" s="4"/>
      <c r="E406" s="4"/>
      <c r="F406" s="149"/>
      <c r="G406" s="149"/>
      <c r="H406" s="149"/>
      <c r="I406" s="3"/>
      <c r="J406" s="3"/>
      <c r="K406" s="3"/>
      <c r="L406" s="3"/>
      <c r="M406" s="3"/>
      <c r="N406" s="3"/>
      <c r="O406" s="3"/>
      <c r="P406" s="967"/>
    </row>
    <row r="407" spans="1:16" ht="12.75">
      <c r="A407" s="149"/>
      <c r="B407" s="3"/>
      <c r="C407" s="4"/>
      <c r="D407" s="4"/>
      <c r="E407" s="4"/>
      <c r="F407" s="149"/>
      <c r="G407" s="149"/>
      <c r="H407" s="149"/>
      <c r="I407" s="3"/>
      <c r="J407" s="3"/>
      <c r="K407" s="3"/>
      <c r="L407" s="3"/>
      <c r="M407" s="3"/>
      <c r="N407" s="3"/>
      <c r="O407" s="3"/>
      <c r="P407" s="967"/>
    </row>
    <row r="408" spans="1:16" ht="12.75">
      <c r="A408" s="149"/>
      <c r="B408" s="3"/>
      <c r="C408" s="4"/>
      <c r="D408" s="4"/>
      <c r="E408" s="4"/>
      <c r="F408" s="149"/>
      <c r="G408" s="149"/>
      <c r="H408" s="149"/>
      <c r="I408" s="3"/>
      <c r="J408" s="3"/>
      <c r="K408" s="3"/>
      <c r="L408" s="3"/>
      <c r="M408" s="3"/>
      <c r="N408" s="3"/>
      <c r="O408" s="3"/>
      <c r="P408" s="967"/>
    </row>
    <row r="409" spans="1:16" ht="12.75">
      <c r="A409" s="149"/>
      <c r="B409" s="3"/>
      <c r="C409" s="4"/>
      <c r="D409" s="4"/>
      <c r="E409" s="4"/>
      <c r="F409" s="149"/>
      <c r="G409" s="149"/>
      <c r="H409" s="149"/>
      <c r="I409" s="3"/>
      <c r="J409" s="3"/>
      <c r="K409" s="3"/>
      <c r="L409" s="3"/>
      <c r="M409" s="3"/>
      <c r="N409" s="3"/>
      <c r="O409" s="3"/>
      <c r="P409" s="967"/>
    </row>
    <row r="410" spans="1:16" ht="12.75">
      <c r="A410" s="149"/>
      <c r="B410" s="3"/>
      <c r="C410" s="4"/>
      <c r="D410" s="4"/>
      <c r="E410" s="4"/>
      <c r="F410" s="149"/>
      <c r="G410" s="149"/>
      <c r="H410" s="149"/>
      <c r="I410" s="3"/>
      <c r="J410" s="3"/>
      <c r="K410" s="3"/>
      <c r="L410" s="3"/>
      <c r="M410" s="3"/>
      <c r="N410" s="3"/>
      <c r="O410" s="3"/>
      <c r="P410" s="967"/>
    </row>
    <row r="411" spans="1:16" ht="12.75">
      <c r="A411" s="149"/>
      <c r="B411" s="3"/>
      <c r="C411" s="4"/>
      <c r="D411" s="4"/>
      <c r="E411" s="4"/>
      <c r="F411" s="149"/>
      <c r="G411" s="149"/>
      <c r="H411" s="149"/>
      <c r="I411" s="3"/>
      <c r="J411" s="3"/>
      <c r="K411" s="3"/>
      <c r="L411" s="3"/>
      <c r="M411" s="3"/>
      <c r="N411" s="3"/>
      <c r="O411" s="3"/>
      <c r="P411" s="967"/>
    </row>
    <row r="412" spans="1:16" ht="12.75">
      <c r="A412" s="149"/>
      <c r="B412" s="3"/>
      <c r="C412" s="4"/>
      <c r="D412" s="4"/>
      <c r="E412" s="4"/>
      <c r="F412" s="149"/>
      <c r="G412" s="149"/>
      <c r="H412" s="149"/>
      <c r="I412" s="3"/>
      <c r="J412" s="3"/>
      <c r="K412" s="3"/>
      <c r="L412" s="3"/>
      <c r="M412" s="3"/>
      <c r="N412" s="3"/>
      <c r="O412" s="3"/>
      <c r="P412" s="967"/>
    </row>
    <row r="413" spans="1:16" ht="12.75">
      <c r="A413" s="149"/>
      <c r="B413" s="3"/>
      <c r="C413" s="4"/>
      <c r="D413" s="4"/>
      <c r="E413" s="4"/>
      <c r="F413" s="149"/>
      <c r="G413" s="149"/>
      <c r="H413" s="149"/>
      <c r="I413" s="3"/>
      <c r="J413" s="3"/>
      <c r="K413" s="3"/>
      <c r="L413" s="3"/>
      <c r="M413" s="3"/>
      <c r="N413" s="3"/>
      <c r="O413" s="3"/>
      <c r="P413" s="967"/>
    </row>
    <row r="414" spans="1:16" ht="12.75">
      <c r="A414" s="149"/>
      <c r="B414" s="3"/>
      <c r="C414" s="4"/>
      <c r="D414" s="4"/>
      <c r="E414" s="4"/>
      <c r="F414" s="149"/>
      <c r="G414" s="149"/>
      <c r="H414" s="149"/>
      <c r="I414" s="3"/>
      <c r="J414" s="3"/>
      <c r="K414" s="3"/>
      <c r="L414" s="3"/>
      <c r="M414" s="3"/>
      <c r="N414" s="3"/>
      <c r="O414" s="3"/>
      <c r="P414" s="967"/>
    </row>
    <row r="415" spans="1:16" ht="12.75">
      <c r="A415" s="149"/>
      <c r="B415" s="3"/>
      <c r="C415" s="4"/>
      <c r="D415" s="4"/>
      <c r="E415" s="4"/>
      <c r="F415" s="149"/>
      <c r="G415" s="149"/>
      <c r="H415" s="149"/>
      <c r="I415" s="3"/>
      <c r="J415" s="3"/>
      <c r="K415" s="3"/>
      <c r="L415" s="3"/>
      <c r="M415" s="3"/>
      <c r="N415" s="3"/>
      <c r="O415" s="3"/>
      <c r="P415" s="967"/>
    </row>
    <row r="416" spans="1:16" ht="12.75">
      <c r="A416" s="149"/>
      <c r="B416" s="3"/>
      <c r="C416" s="4"/>
      <c r="D416" s="4"/>
      <c r="E416" s="4"/>
      <c r="F416" s="149"/>
      <c r="G416" s="149"/>
      <c r="H416" s="149"/>
      <c r="I416" s="3"/>
      <c r="J416" s="3"/>
      <c r="K416" s="3"/>
      <c r="L416" s="3"/>
      <c r="M416" s="3"/>
      <c r="N416" s="3"/>
      <c r="O416" s="3"/>
      <c r="P416" s="967"/>
    </row>
    <row r="417" spans="1:16" ht="12.75">
      <c r="A417" s="149"/>
      <c r="B417" s="3"/>
      <c r="C417" s="4"/>
      <c r="D417" s="4"/>
      <c r="E417" s="4"/>
      <c r="F417" s="149"/>
      <c r="G417" s="149"/>
      <c r="H417" s="149"/>
      <c r="I417" s="3"/>
      <c r="J417" s="3"/>
      <c r="K417" s="3"/>
      <c r="L417" s="3"/>
      <c r="M417" s="3"/>
      <c r="N417" s="3"/>
      <c r="O417" s="3"/>
      <c r="P417" s="967"/>
    </row>
    <row r="418" spans="1:16" ht="12.75">
      <c r="A418" s="149"/>
      <c r="B418" s="3"/>
      <c r="C418" s="4"/>
      <c r="D418" s="4"/>
      <c r="E418" s="4"/>
      <c r="F418" s="149"/>
      <c r="G418" s="149"/>
      <c r="H418" s="149"/>
      <c r="I418" s="3"/>
      <c r="J418" s="3"/>
      <c r="K418" s="3"/>
      <c r="L418" s="3"/>
      <c r="M418" s="3"/>
      <c r="N418" s="3"/>
      <c r="O418" s="3"/>
      <c r="P418" s="967"/>
    </row>
    <row r="419" spans="1:16" ht="12.75">
      <c r="A419" s="149"/>
      <c r="B419" s="3"/>
      <c r="C419" s="4"/>
      <c r="D419" s="4"/>
      <c r="E419" s="4"/>
      <c r="F419" s="149"/>
      <c r="G419" s="149"/>
      <c r="H419" s="149"/>
      <c r="I419" s="3"/>
      <c r="J419" s="3"/>
      <c r="K419" s="3"/>
      <c r="L419" s="3"/>
      <c r="M419" s="3"/>
      <c r="N419" s="3"/>
      <c r="O419" s="3"/>
      <c r="P419" s="967"/>
    </row>
    <row r="420" spans="1:16" ht="12.75">
      <c r="A420" s="149"/>
      <c r="B420" s="3"/>
      <c r="C420" s="4"/>
      <c r="D420" s="4"/>
      <c r="E420" s="4"/>
      <c r="F420" s="149"/>
      <c r="G420" s="149"/>
      <c r="H420" s="149"/>
      <c r="I420" s="3"/>
      <c r="J420" s="3"/>
      <c r="K420" s="3"/>
      <c r="L420" s="3"/>
      <c r="M420" s="3"/>
      <c r="N420" s="3"/>
      <c r="O420" s="3"/>
      <c r="P420" s="967"/>
    </row>
    <row r="421" spans="1:16" ht="12.75">
      <c r="A421" s="149"/>
      <c r="B421" s="3"/>
      <c r="C421" s="4"/>
      <c r="D421" s="4"/>
      <c r="E421" s="4"/>
      <c r="F421" s="149"/>
      <c r="G421" s="149"/>
      <c r="H421" s="149"/>
      <c r="I421" s="3"/>
      <c r="J421" s="3"/>
      <c r="K421" s="3"/>
      <c r="L421" s="3"/>
      <c r="M421" s="3"/>
      <c r="N421" s="3"/>
      <c r="O421" s="3"/>
      <c r="P421" s="967"/>
    </row>
    <row r="422" spans="1:16" ht="12.75">
      <c r="A422" s="149"/>
      <c r="B422" s="3"/>
      <c r="C422" s="4"/>
      <c r="D422" s="4"/>
      <c r="E422" s="4"/>
      <c r="F422" s="149"/>
      <c r="G422" s="149"/>
      <c r="H422" s="149"/>
      <c r="I422" s="3"/>
      <c r="J422" s="3"/>
      <c r="K422" s="3"/>
      <c r="L422" s="3"/>
      <c r="M422" s="3"/>
      <c r="N422" s="3"/>
      <c r="O422" s="3"/>
      <c r="P422" s="967"/>
    </row>
    <row r="423" spans="1:16" ht="12.75">
      <c r="A423" s="149"/>
      <c r="B423" s="3"/>
      <c r="C423" s="4"/>
      <c r="D423" s="4"/>
      <c r="E423" s="4"/>
      <c r="F423" s="149"/>
      <c r="G423" s="149"/>
      <c r="H423" s="149"/>
      <c r="I423" s="3"/>
      <c r="J423" s="3"/>
      <c r="K423" s="3"/>
      <c r="L423" s="3"/>
      <c r="M423" s="3"/>
      <c r="N423" s="3"/>
      <c r="O423" s="3"/>
      <c r="P423" s="967"/>
    </row>
    <row r="424" spans="1:16" ht="12.75">
      <c r="A424" s="149"/>
      <c r="B424" s="3"/>
      <c r="C424" s="4"/>
      <c r="D424" s="4"/>
      <c r="E424" s="4"/>
      <c r="F424" s="149"/>
      <c r="G424" s="149"/>
      <c r="H424" s="149"/>
      <c r="I424" s="3"/>
      <c r="J424" s="3"/>
      <c r="K424" s="3"/>
      <c r="L424" s="3"/>
      <c r="M424" s="3"/>
      <c r="N424" s="3"/>
      <c r="O424" s="3"/>
      <c r="P424" s="967"/>
    </row>
    <row r="425" spans="1:16" ht="12.75">
      <c r="A425" s="149"/>
      <c r="B425" s="3"/>
      <c r="C425" s="4"/>
      <c r="D425" s="4"/>
      <c r="E425" s="4"/>
      <c r="F425" s="149"/>
      <c r="G425" s="149"/>
      <c r="H425" s="149"/>
      <c r="I425" s="3"/>
      <c r="J425" s="3"/>
      <c r="K425" s="3"/>
      <c r="L425" s="3"/>
      <c r="M425" s="3"/>
      <c r="N425" s="3"/>
      <c r="O425" s="3"/>
      <c r="P425" s="967"/>
    </row>
    <row r="426" spans="1:16" ht="12.75">
      <c r="A426" s="149"/>
      <c r="B426" s="3"/>
      <c r="C426" s="4"/>
      <c r="D426" s="4"/>
      <c r="E426" s="4"/>
      <c r="F426" s="149"/>
      <c r="G426" s="149"/>
      <c r="H426" s="149"/>
      <c r="I426" s="3"/>
      <c r="J426" s="3"/>
      <c r="K426" s="3"/>
      <c r="L426" s="3"/>
      <c r="M426" s="3"/>
      <c r="N426" s="3"/>
      <c r="O426" s="3"/>
      <c r="P426" s="967"/>
    </row>
    <row r="427" spans="1:16" ht="12.75">
      <c r="A427" s="149"/>
      <c r="B427" s="3"/>
      <c r="C427" s="4"/>
      <c r="D427" s="4"/>
      <c r="E427" s="4"/>
      <c r="F427" s="149"/>
      <c r="G427" s="149"/>
      <c r="H427" s="149"/>
      <c r="I427" s="3"/>
      <c r="J427" s="3"/>
      <c r="K427" s="3"/>
      <c r="L427" s="3"/>
      <c r="M427" s="3"/>
      <c r="N427" s="3"/>
      <c r="O427" s="3"/>
      <c r="P427" s="967"/>
    </row>
    <row r="428" spans="1:16" ht="12.75">
      <c r="A428" s="149"/>
      <c r="B428" s="3"/>
      <c r="C428" s="4"/>
      <c r="D428" s="4"/>
      <c r="E428" s="4"/>
      <c r="F428" s="149"/>
      <c r="G428" s="149"/>
      <c r="H428" s="149"/>
      <c r="I428" s="3"/>
      <c r="J428" s="3"/>
      <c r="K428" s="3"/>
      <c r="L428" s="3"/>
      <c r="M428" s="3"/>
      <c r="N428" s="3"/>
      <c r="O428" s="3"/>
      <c r="P428" s="967"/>
    </row>
    <row r="429" spans="1:16" ht="12.75">
      <c r="A429" s="149"/>
      <c r="B429" s="3"/>
      <c r="C429" s="4"/>
      <c r="D429" s="4"/>
      <c r="E429" s="4"/>
      <c r="F429" s="149"/>
      <c r="G429" s="149"/>
      <c r="H429" s="149"/>
      <c r="I429" s="3"/>
      <c r="J429" s="3"/>
      <c r="K429" s="3"/>
      <c r="L429" s="3"/>
      <c r="M429" s="3"/>
      <c r="N429" s="3"/>
      <c r="O429" s="3"/>
      <c r="P429" s="967"/>
    </row>
    <row r="430" spans="1:16" ht="12.75">
      <c r="A430" s="149"/>
      <c r="B430" s="3"/>
      <c r="C430" s="4"/>
      <c r="D430" s="4"/>
      <c r="E430" s="4"/>
      <c r="F430" s="149"/>
      <c r="G430" s="149"/>
      <c r="H430" s="149"/>
      <c r="I430" s="3"/>
      <c r="J430" s="3"/>
      <c r="K430" s="3"/>
      <c r="L430" s="3"/>
      <c r="M430" s="3"/>
      <c r="N430" s="3"/>
      <c r="O430" s="3"/>
      <c r="P430" s="967"/>
    </row>
    <row r="431" spans="1:16" ht="12.75">
      <c r="A431" s="149"/>
      <c r="B431" s="3"/>
      <c r="C431" s="4"/>
      <c r="D431" s="4"/>
      <c r="E431" s="4"/>
      <c r="F431" s="149"/>
      <c r="G431" s="149"/>
      <c r="H431" s="149"/>
      <c r="I431" s="3"/>
      <c r="J431" s="3"/>
      <c r="K431" s="3"/>
      <c r="L431" s="3"/>
      <c r="M431" s="3"/>
      <c r="N431" s="3"/>
      <c r="O431" s="3"/>
      <c r="P431" s="967"/>
    </row>
    <row r="432" spans="1:16" ht="12.75">
      <c r="A432" s="149"/>
      <c r="B432" s="3"/>
      <c r="C432" s="4"/>
      <c r="D432" s="4"/>
      <c r="E432" s="4"/>
      <c r="F432" s="149"/>
      <c r="G432" s="149"/>
      <c r="H432" s="149"/>
      <c r="I432" s="3"/>
      <c r="J432" s="3"/>
      <c r="K432" s="3"/>
      <c r="L432" s="3"/>
      <c r="M432" s="3"/>
      <c r="N432" s="3"/>
      <c r="O432" s="3"/>
      <c r="P432" s="967"/>
    </row>
    <row r="433" spans="1:16" ht="12.75">
      <c r="A433" s="149"/>
      <c r="B433" s="3"/>
      <c r="C433" s="4"/>
      <c r="D433" s="4"/>
      <c r="E433" s="4"/>
      <c r="F433" s="149"/>
      <c r="G433" s="149"/>
      <c r="H433" s="149"/>
      <c r="I433" s="3"/>
      <c r="J433" s="3"/>
      <c r="K433" s="3"/>
      <c r="L433" s="3"/>
      <c r="M433" s="3"/>
      <c r="N433" s="3"/>
      <c r="O433" s="3"/>
      <c r="P433" s="967"/>
    </row>
    <row r="434" spans="1:16" ht="12.75">
      <c r="A434" s="149"/>
      <c r="B434" s="3"/>
      <c r="C434" s="4"/>
      <c r="D434" s="4"/>
      <c r="E434" s="4"/>
      <c r="F434" s="149"/>
      <c r="G434" s="149"/>
      <c r="H434" s="149"/>
      <c r="I434" s="3"/>
      <c r="J434" s="3"/>
      <c r="K434" s="3"/>
      <c r="L434" s="3"/>
      <c r="M434" s="3"/>
      <c r="N434" s="3"/>
      <c r="O434" s="3"/>
      <c r="P434" s="967"/>
    </row>
    <row r="435" spans="1:16" ht="12.75">
      <c r="A435" s="149"/>
      <c r="B435" s="3"/>
      <c r="C435" s="4"/>
      <c r="D435" s="4"/>
      <c r="E435" s="4"/>
      <c r="F435" s="149"/>
      <c r="G435" s="149"/>
      <c r="H435" s="149"/>
      <c r="I435" s="3"/>
      <c r="J435" s="3"/>
      <c r="K435" s="3"/>
      <c r="L435" s="3"/>
      <c r="M435" s="3"/>
      <c r="N435" s="3"/>
      <c r="O435" s="3"/>
      <c r="P435" s="967"/>
    </row>
    <row r="436" spans="1:16" ht="12.75">
      <c r="A436" s="149"/>
      <c r="B436" s="3"/>
      <c r="C436" s="4"/>
      <c r="D436" s="4"/>
      <c r="E436" s="4"/>
      <c r="F436" s="149"/>
      <c r="G436" s="149"/>
      <c r="H436" s="149"/>
      <c r="I436" s="3"/>
      <c r="J436" s="3"/>
      <c r="K436" s="3"/>
      <c r="L436" s="3"/>
      <c r="M436" s="3"/>
      <c r="N436" s="3"/>
      <c r="O436" s="3"/>
      <c r="P436" s="967"/>
    </row>
    <row r="437" spans="1:16" ht="12.75">
      <c r="A437" s="149"/>
      <c r="B437" s="3"/>
      <c r="C437" s="4"/>
      <c r="D437" s="4"/>
      <c r="E437" s="4"/>
      <c r="F437" s="149"/>
      <c r="G437" s="149"/>
      <c r="H437" s="149"/>
      <c r="I437" s="3"/>
      <c r="J437" s="3"/>
      <c r="K437" s="3"/>
      <c r="L437" s="3"/>
      <c r="M437" s="3"/>
      <c r="N437" s="3"/>
      <c r="O437" s="3"/>
      <c r="P437" s="967"/>
    </row>
    <row r="438" spans="1:16" ht="12.75">
      <c r="A438" s="149"/>
      <c r="B438" s="3"/>
      <c r="C438" s="4"/>
      <c r="D438" s="4"/>
      <c r="E438" s="4"/>
      <c r="F438" s="149"/>
      <c r="G438" s="149"/>
      <c r="H438" s="149"/>
      <c r="I438" s="3"/>
      <c r="J438" s="3"/>
      <c r="K438" s="3"/>
      <c r="L438" s="3"/>
      <c r="M438" s="3"/>
      <c r="N438" s="3"/>
      <c r="O438" s="3"/>
      <c r="P438" s="967"/>
    </row>
    <row r="439" spans="1:16" ht="12.75">
      <c r="A439" s="149"/>
      <c r="B439" s="3"/>
      <c r="C439" s="4"/>
      <c r="D439" s="4"/>
      <c r="E439" s="4"/>
      <c r="F439" s="149"/>
      <c r="G439" s="149"/>
      <c r="H439" s="149"/>
      <c r="I439" s="3"/>
      <c r="J439" s="3"/>
      <c r="K439" s="3"/>
      <c r="L439" s="3"/>
      <c r="M439" s="3"/>
      <c r="N439" s="3"/>
      <c r="O439" s="3"/>
      <c r="P439" s="967"/>
    </row>
    <row r="440" spans="1:16" ht="12.75">
      <c r="A440" s="149"/>
      <c r="B440" s="3"/>
      <c r="C440" s="4"/>
      <c r="D440" s="4"/>
      <c r="E440" s="4"/>
      <c r="F440" s="149"/>
      <c r="G440" s="149"/>
      <c r="H440" s="149"/>
      <c r="I440" s="3"/>
      <c r="J440" s="3"/>
      <c r="K440" s="3"/>
      <c r="L440" s="3"/>
      <c r="M440" s="3"/>
      <c r="N440" s="3"/>
      <c r="O440" s="3"/>
      <c r="P440" s="967"/>
    </row>
    <row r="441" spans="1:16" ht="12.75">
      <c r="A441" s="149"/>
      <c r="B441" s="3"/>
      <c r="C441" s="4"/>
      <c r="D441" s="4"/>
      <c r="E441" s="4"/>
      <c r="F441" s="149"/>
      <c r="G441" s="149"/>
      <c r="H441" s="149"/>
      <c r="I441" s="3"/>
      <c r="J441" s="3"/>
      <c r="K441" s="3"/>
      <c r="L441" s="3"/>
      <c r="M441" s="3"/>
      <c r="N441" s="3"/>
      <c r="O441" s="3"/>
      <c r="P441" s="967"/>
    </row>
    <row r="442" spans="1:16" ht="12.75">
      <c r="A442" s="149"/>
      <c r="B442" s="3"/>
      <c r="C442" s="4"/>
      <c r="D442" s="4"/>
      <c r="E442" s="4"/>
      <c r="F442" s="149"/>
      <c r="G442" s="149"/>
      <c r="H442" s="149"/>
      <c r="I442" s="3"/>
      <c r="J442" s="3"/>
      <c r="K442" s="3"/>
      <c r="L442" s="3"/>
      <c r="M442" s="3"/>
      <c r="N442" s="3"/>
      <c r="O442" s="3"/>
      <c r="P442" s="967"/>
    </row>
    <row r="443" spans="1:16" ht="12.75">
      <c r="A443" s="149"/>
      <c r="B443" s="3"/>
      <c r="C443" s="4"/>
      <c r="D443" s="4"/>
      <c r="E443" s="4"/>
      <c r="F443" s="149"/>
      <c r="G443" s="149"/>
      <c r="H443" s="149"/>
      <c r="I443" s="3"/>
      <c r="J443" s="3"/>
      <c r="K443" s="3"/>
      <c r="L443" s="3"/>
      <c r="M443" s="3"/>
      <c r="N443" s="3"/>
      <c r="O443" s="3"/>
      <c r="P443" s="967"/>
    </row>
    <row r="444" spans="1:16" ht="12.75">
      <c r="A444" s="149"/>
      <c r="B444" s="3"/>
      <c r="C444" s="4"/>
      <c r="D444" s="4"/>
      <c r="E444" s="4"/>
      <c r="F444" s="149"/>
      <c r="G444" s="149"/>
      <c r="H444" s="149"/>
      <c r="I444" s="3"/>
      <c r="J444" s="3"/>
      <c r="K444" s="3"/>
      <c r="L444" s="3"/>
      <c r="M444" s="3"/>
      <c r="N444" s="3"/>
      <c r="O444" s="3"/>
      <c r="P444" s="967"/>
    </row>
    <row r="445" spans="1:16" ht="12.75">
      <c r="A445" s="149"/>
      <c r="B445" s="3"/>
      <c r="C445" s="4"/>
      <c r="D445" s="4"/>
      <c r="E445" s="4"/>
      <c r="F445" s="149"/>
      <c r="G445" s="149"/>
      <c r="H445" s="149"/>
      <c r="I445" s="3"/>
      <c r="J445" s="3"/>
      <c r="K445" s="3"/>
      <c r="L445" s="3"/>
      <c r="M445" s="3"/>
      <c r="N445" s="3"/>
      <c r="O445" s="3"/>
      <c r="P445" s="967"/>
    </row>
    <row r="446" spans="1:16" ht="12.75">
      <c r="A446" s="149"/>
      <c r="B446" s="3"/>
      <c r="C446" s="4"/>
      <c r="D446" s="4"/>
      <c r="E446" s="4"/>
      <c r="F446" s="149"/>
      <c r="G446" s="149"/>
      <c r="H446" s="149"/>
      <c r="I446" s="3"/>
      <c r="J446" s="3"/>
      <c r="K446" s="3"/>
      <c r="L446" s="3"/>
      <c r="M446" s="3"/>
      <c r="N446" s="3"/>
      <c r="O446" s="3"/>
      <c r="P446" s="967"/>
    </row>
    <row r="447" spans="1:16" ht="12.75">
      <c r="A447" s="149"/>
      <c r="B447" s="3"/>
      <c r="C447" s="4"/>
      <c r="D447" s="4"/>
      <c r="E447" s="4"/>
      <c r="F447" s="149"/>
      <c r="G447" s="149"/>
      <c r="H447" s="149"/>
      <c r="I447" s="3"/>
      <c r="J447" s="3"/>
      <c r="K447" s="3"/>
      <c r="L447" s="3"/>
      <c r="M447" s="3"/>
      <c r="N447" s="3"/>
      <c r="O447" s="3"/>
      <c r="P447" s="967"/>
    </row>
    <row r="448" spans="1:16" ht="12.75">
      <c r="A448" s="149"/>
      <c r="B448" s="3"/>
      <c r="C448" s="4"/>
      <c r="D448" s="4"/>
      <c r="E448" s="4"/>
      <c r="F448" s="149"/>
      <c r="G448" s="149"/>
      <c r="H448" s="149"/>
      <c r="I448" s="3"/>
      <c r="J448" s="3"/>
      <c r="K448" s="3"/>
      <c r="L448" s="3"/>
      <c r="M448" s="3"/>
      <c r="N448" s="3"/>
      <c r="O448" s="3"/>
      <c r="P448" s="967"/>
    </row>
    <row r="449" spans="1:16" ht="12.75">
      <c r="A449" s="149"/>
      <c r="B449" s="3"/>
      <c r="C449" s="4"/>
      <c r="D449" s="4"/>
      <c r="E449" s="4"/>
      <c r="F449" s="149"/>
      <c r="G449" s="149"/>
      <c r="H449" s="149"/>
      <c r="I449" s="3"/>
      <c r="J449" s="3"/>
      <c r="K449" s="3"/>
      <c r="L449" s="3"/>
      <c r="M449" s="3"/>
      <c r="N449" s="3"/>
      <c r="O449" s="3"/>
      <c r="P449" s="967"/>
    </row>
    <row r="450" spans="1:16" ht="12.75">
      <c r="A450" s="149"/>
      <c r="B450" s="3"/>
      <c r="C450" s="4"/>
      <c r="D450" s="4"/>
      <c r="E450" s="4"/>
      <c r="F450" s="149"/>
      <c r="G450" s="149"/>
      <c r="H450" s="149"/>
      <c r="I450" s="3"/>
      <c r="J450" s="3"/>
      <c r="K450" s="3"/>
      <c r="L450" s="3"/>
      <c r="M450" s="3"/>
      <c r="N450" s="3"/>
      <c r="O450" s="3"/>
      <c r="P450" s="967"/>
    </row>
    <row r="451" spans="1:16" ht="12.75">
      <c r="A451" s="149"/>
      <c r="B451" s="3"/>
      <c r="C451" s="4"/>
      <c r="D451" s="4"/>
      <c r="E451" s="4"/>
      <c r="F451" s="149"/>
      <c r="G451" s="149"/>
      <c r="H451" s="149"/>
      <c r="I451" s="3"/>
      <c r="J451" s="3"/>
      <c r="K451" s="3"/>
      <c r="L451" s="3"/>
      <c r="M451" s="3"/>
      <c r="N451" s="3"/>
      <c r="O451" s="3"/>
      <c r="P451" s="967"/>
    </row>
    <row r="452" spans="1:16" ht="12.75">
      <c r="A452" s="149"/>
      <c r="B452" s="3"/>
      <c r="C452" s="4"/>
      <c r="D452" s="4"/>
      <c r="E452" s="4"/>
      <c r="F452" s="149"/>
      <c r="G452" s="149"/>
      <c r="H452" s="149"/>
      <c r="I452" s="3"/>
      <c r="J452" s="3"/>
      <c r="K452" s="3"/>
      <c r="L452" s="3"/>
      <c r="M452" s="3"/>
      <c r="N452" s="3"/>
      <c r="O452" s="3"/>
      <c r="P452" s="967"/>
    </row>
    <row r="453" spans="1:16" ht="12.75">
      <c r="A453" s="149"/>
      <c r="B453" s="3"/>
      <c r="C453" s="4"/>
      <c r="D453" s="4"/>
      <c r="E453" s="4"/>
      <c r="F453" s="149"/>
      <c r="G453" s="149"/>
      <c r="H453" s="149"/>
      <c r="I453" s="3"/>
      <c r="J453" s="3"/>
      <c r="K453" s="3"/>
      <c r="L453" s="3"/>
      <c r="M453" s="3"/>
      <c r="N453" s="3"/>
      <c r="O453" s="3"/>
      <c r="P453" s="967"/>
    </row>
    <row r="454" spans="1:16" ht="12.75">
      <c r="A454" s="149"/>
      <c r="B454" s="3"/>
      <c r="C454" s="4"/>
      <c r="D454" s="4"/>
      <c r="E454" s="4"/>
      <c r="F454" s="149"/>
      <c r="G454" s="149"/>
      <c r="H454" s="149"/>
      <c r="I454" s="3"/>
      <c r="J454" s="3"/>
      <c r="K454" s="3"/>
      <c r="L454" s="3"/>
      <c r="M454" s="3"/>
      <c r="N454" s="3"/>
      <c r="O454" s="3"/>
      <c r="P454" s="967"/>
    </row>
    <row r="455" spans="1:16" ht="12.75">
      <c r="A455" s="149"/>
      <c r="B455" s="3"/>
      <c r="C455" s="4"/>
      <c r="D455" s="4"/>
      <c r="E455" s="4"/>
      <c r="F455" s="149"/>
      <c r="G455" s="149"/>
      <c r="H455" s="149"/>
      <c r="I455" s="3"/>
      <c r="J455" s="3"/>
      <c r="K455" s="3"/>
      <c r="L455" s="3"/>
      <c r="M455" s="3"/>
      <c r="N455" s="3"/>
      <c r="O455" s="3"/>
      <c r="P455" s="967"/>
    </row>
    <row r="456" spans="1:16" ht="12.75">
      <c r="A456" s="149"/>
      <c r="B456" s="3"/>
      <c r="C456" s="4"/>
      <c r="D456" s="4"/>
      <c r="E456" s="4"/>
      <c r="F456" s="149"/>
      <c r="G456" s="149"/>
      <c r="H456" s="149"/>
      <c r="I456" s="3"/>
      <c r="J456" s="3"/>
      <c r="K456" s="3"/>
      <c r="L456" s="3"/>
      <c r="M456" s="3"/>
      <c r="N456" s="3"/>
      <c r="O456" s="3"/>
      <c r="P456" s="967"/>
    </row>
    <row r="457" spans="1:16" ht="12.75">
      <c r="A457" s="149"/>
      <c r="B457" s="3"/>
      <c r="C457" s="4"/>
      <c r="D457" s="4"/>
      <c r="E457" s="4"/>
      <c r="F457" s="149"/>
      <c r="G457" s="149"/>
      <c r="H457" s="149"/>
      <c r="I457" s="3"/>
      <c r="J457" s="3"/>
      <c r="K457" s="3"/>
      <c r="L457" s="3"/>
      <c r="M457" s="3"/>
      <c r="N457" s="3"/>
      <c r="O457" s="3"/>
      <c r="P457" s="967"/>
    </row>
    <row r="458" spans="1:16" ht="12.75">
      <c r="A458" s="149"/>
      <c r="B458" s="3"/>
      <c r="C458" s="4"/>
      <c r="D458" s="4"/>
      <c r="E458" s="4"/>
      <c r="F458" s="149"/>
      <c r="G458" s="149"/>
      <c r="H458" s="149"/>
      <c r="I458" s="3"/>
      <c r="J458" s="3"/>
      <c r="K458" s="3"/>
      <c r="L458" s="3"/>
      <c r="M458" s="3"/>
      <c r="N458" s="3"/>
      <c r="O458" s="3"/>
      <c r="P458" s="967"/>
    </row>
    <row r="459" spans="1:16" ht="12.75">
      <c r="A459" s="149"/>
      <c r="B459" s="3"/>
      <c r="C459" s="4"/>
      <c r="D459" s="4"/>
      <c r="E459" s="4"/>
      <c r="F459" s="149"/>
      <c r="G459" s="149"/>
      <c r="H459" s="149"/>
      <c r="I459" s="3"/>
      <c r="J459" s="3"/>
      <c r="K459" s="3"/>
      <c r="L459" s="3"/>
      <c r="M459" s="3"/>
      <c r="N459" s="3"/>
      <c r="O459" s="3"/>
      <c r="P459" s="967"/>
    </row>
    <row r="460" spans="1:16" ht="12.75">
      <c r="A460" s="149"/>
      <c r="B460" s="3"/>
      <c r="C460" s="4"/>
      <c r="D460" s="4"/>
      <c r="E460" s="4"/>
      <c r="F460" s="149"/>
      <c r="G460" s="149"/>
      <c r="H460" s="149"/>
      <c r="I460" s="3"/>
      <c r="J460" s="3"/>
      <c r="K460" s="3"/>
      <c r="L460" s="3"/>
      <c r="M460" s="3"/>
      <c r="N460" s="3"/>
      <c r="O460" s="3"/>
      <c r="P460" s="967"/>
    </row>
    <row r="461" spans="1:16" ht="12.75">
      <c r="A461" s="149"/>
      <c r="B461" s="3"/>
      <c r="C461" s="4"/>
      <c r="D461" s="4"/>
      <c r="E461" s="4"/>
      <c r="F461" s="149"/>
      <c r="G461" s="149"/>
      <c r="H461" s="149"/>
      <c r="I461" s="3"/>
      <c r="J461" s="3"/>
      <c r="K461" s="3"/>
      <c r="L461" s="3"/>
      <c r="M461" s="3"/>
      <c r="N461" s="3"/>
      <c r="O461" s="3"/>
      <c r="P461" s="967"/>
    </row>
    <row r="462" spans="1:16" ht="12.75">
      <c r="A462" s="149"/>
      <c r="B462" s="3"/>
      <c r="C462" s="4"/>
      <c r="D462" s="4"/>
      <c r="E462" s="4"/>
      <c r="F462" s="149"/>
      <c r="G462" s="149"/>
      <c r="H462" s="149"/>
      <c r="I462" s="3"/>
      <c r="J462" s="3"/>
      <c r="K462" s="3"/>
      <c r="L462" s="3"/>
      <c r="M462" s="3"/>
      <c r="N462" s="3"/>
      <c r="O462" s="3"/>
      <c r="P462" s="967"/>
    </row>
    <row r="463" spans="1:16" ht="12.75">
      <c r="A463" s="149"/>
      <c r="B463" s="3"/>
      <c r="C463" s="4"/>
      <c r="D463" s="4"/>
      <c r="E463" s="4"/>
      <c r="F463" s="149"/>
      <c r="G463" s="149"/>
      <c r="H463" s="149"/>
      <c r="I463" s="3"/>
      <c r="J463" s="3"/>
      <c r="K463" s="3"/>
      <c r="L463" s="3"/>
      <c r="M463" s="3"/>
      <c r="N463" s="3"/>
      <c r="O463" s="3"/>
      <c r="P463" s="967"/>
    </row>
    <row r="464" spans="1:16" ht="12.75">
      <c r="A464" s="149"/>
      <c r="B464" s="3"/>
      <c r="C464" s="4"/>
      <c r="D464" s="4"/>
      <c r="E464" s="4"/>
      <c r="F464" s="149"/>
      <c r="G464" s="149"/>
      <c r="H464" s="149"/>
      <c r="I464" s="3"/>
      <c r="J464" s="3"/>
      <c r="K464" s="3"/>
      <c r="L464" s="3"/>
      <c r="M464" s="3"/>
      <c r="N464" s="3"/>
      <c r="O464" s="3"/>
      <c r="P464" s="967"/>
    </row>
    <row r="465" spans="1:16" ht="12.75">
      <c r="A465" s="149"/>
      <c r="B465" s="3"/>
      <c r="C465" s="4"/>
      <c r="D465" s="4"/>
      <c r="E465" s="4"/>
      <c r="F465" s="149"/>
      <c r="G465" s="149"/>
      <c r="H465" s="149"/>
      <c r="I465" s="3"/>
      <c r="J465" s="3"/>
      <c r="K465" s="3"/>
      <c r="L465" s="3"/>
      <c r="M465" s="3"/>
      <c r="N465" s="3"/>
      <c r="O465" s="3"/>
      <c r="P465" s="967"/>
    </row>
    <row r="466" spans="1:16" ht="12.75">
      <c r="A466" s="149"/>
      <c r="B466" s="3"/>
      <c r="C466" s="4"/>
      <c r="D466" s="4"/>
      <c r="E466" s="4"/>
      <c r="F466" s="149"/>
      <c r="G466" s="149"/>
      <c r="H466" s="149"/>
      <c r="I466" s="3"/>
      <c r="J466" s="3"/>
      <c r="K466" s="3"/>
      <c r="L466" s="3"/>
      <c r="M466" s="3"/>
      <c r="N466" s="3"/>
      <c r="O466" s="3"/>
      <c r="P466" s="967"/>
    </row>
    <row r="467" spans="1:16" ht="12.75">
      <c r="A467" s="149"/>
      <c r="B467" s="3"/>
      <c r="C467" s="4"/>
      <c r="D467" s="4"/>
      <c r="E467" s="4"/>
      <c r="F467" s="149"/>
      <c r="G467" s="149"/>
      <c r="H467" s="149"/>
      <c r="I467" s="3"/>
      <c r="J467" s="3"/>
      <c r="K467" s="3"/>
      <c r="L467" s="3"/>
      <c r="M467" s="3"/>
      <c r="N467" s="3"/>
      <c r="O467" s="3"/>
      <c r="P467" s="967"/>
    </row>
    <row r="468" spans="1:16" ht="12.75">
      <c r="A468" s="149"/>
      <c r="B468" s="3"/>
      <c r="C468" s="4"/>
      <c r="D468" s="4"/>
      <c r="E468" s="4"/>
      <c r="F468" s="149"/>
      <c r="G468" s="149"/>
      <c r="H468" s="149"/>
      <c r="I468" s="3"/>
      <c r="J468" s="3"/>
      <c r="K468" s="3"/>
      <c r="L468" s="3"/>
      <c r="M468" s="3"/>
      <c r="N468" s="3"/>
      <c r="O468" s="3"/>
      <c r="P468" s="967"/>
    </row>
    <row r="469" spans="1:16" ht="12.75">
      <c r="A469" s="149"/>
      <c r="B469" s="3"/>
      <c r="C469" s="4"/>
      <c r="D469" s="4"/>
      <c r="E469" s="4"/>
      <c r="F469" s="149"/>
      <c r="G469" s="149"/>
      <c r="H469" s="149"/>
      <c r="I469" s="3"/>
      <c r="J469" s="3"/>
      <c r="K469" s="3"/>
      <c r="L469" s="3"/>
      <c r="M469" s="3"/>
      <c r="N469" s="3"/>
      <c r="O469" s="3"/>
      <c r="P469" s="967"/>
    </row>
    <row r="470" spans="1:16" ht="12.75">
      <c r="A470" s="149"/>
      <c r="B470" s="3"/>
      <c r="C470" s="4"/>
      <c r="D470" s="4"/>
      <c r="E470" s="4"/>
      <c r="F470" s="149"/>
      <c r="G470" s="149"/>
      <c r="H470" s="149"/>
      <c r="I470" s="3"/>
      <c r="J470" s="3"/>
      <c r="K470" s="3"/>
      <c r="L470" s="3"/>
      <c r="M470" s="3"/>
      <c r="N470" s="3"/>
      <c r="O470" s="3"/>
      <c r="P470" s="967"/>
    </row>
    <row r="471" spans="1:16" ht="12.75">
      <c r="A471" s="149"/>
      <c r="B471" s="3"/>
      <c r="C471" s="4"/>
      <c r="D471" s="4"/>
      <c r="E471" s="4"/>
      <c r="F471" s="149"/>
      <c r="G471" s="149"/>
      <c r="H471" s="149"/>
      <c r="I471" s="3"/>
      <c r="J471" s="3"/>
      <c r="K471" s="3"/>
      <c r="L471" s="3"/>
      <c r="M471" s="3"/>
      <c r="N471" s="3"/>
      <c r="O471" s="3"/>
      <c r="P471" s="967"/>
    </row>
    <row r="472" spans="1:16" ht="12.75">
      <c r="A472" s="149"/>
      <c r="B472" s="3"/>
      <c r="C472" s="4"/>
      <c r="D472" s="4"/>
      <c r="E472" s="4"/>
      <c r="F472" s="149"/>
      <c r="G472" s="149"/>
      <c r="H472" s="149"/>
      <c r="I472" s="3"/>
      <c r="J472" s="3"/>
      <c r="K472" s="3"/>
      <c r="L472" s="3"/>
      <c r="M472" s="3"/>
      <c r="N472" s="3"/>
      <c r="O472" s="3"/>
      <c r="P472" s="967"/>
    </row>
    <row r="473" spans="1:16" ht="12.75">
      <c r="A473" s="149"/>
      <c r="B473" s="3"/>
      <c r="C473" s="4"/>
      <c r="D473" s="4"/>
      <c r="E473" s="4"/>
      <c r="F473" s="149"/>
      <c r="G473" s="149"/>
      <c r="H473" s="149"/>
      <c r="I473" s="3"/>
      <c r="J473" s="3"/>
      <c r="K473" s="3"/>
      <c r="L473" s="3"/>
      <c r="M473" s="3"/>
      <c r="N473" s="3"/>
      <c r="O473" s="3"/>
      <c r="P473" s="967"/>
    </row>
    <row r="474" spans="1:16" ht="12.75">
      <c r="A474" s="149"/>
      <c r="B474" s="3"/>
      <c r="C474" s="4"/>
      <c r="D474" s="4"/>
      <c r="E474" s="4"/>
      <c r="F474" s="149"/>
      <c r="G474" s="149"/>
      <c r="H474" s="149"/>
      <c r="I474" s="3"/>
      <c r="J474" s="3"/>
      <c r="K474" s="3"/>
      <c r="L474" s="3"/>
      <c r="M474" s="3"/>
      <c r="N474" s="3"/>
      <c r="O474" s="3"/>
      <c r="P474" s="967"/>
    </row>
    <row r="475" spans="1:16" ht="12.75">
      <c r="A475" s="149"/>
      <c r="B475" s="3"/>
      <c r="C475" s="4"/>
      <c r="D475" s="4"/>
      <c r="E475" s="4"/>
      <c r="F475" s="149"/>
      <c r="G475" s="149"/>
      <c r="H475" s="149"/>
      <c r="I475" s="3"/>
      <c r="J475" s="3"/>
      <c r="K475" s="3"/>
      <c r="L475" s="3"/>
      <c r="M475" s="3"/>
      <c r="N475" s="3"/>
      <c r="O475" s="3"/>
      <c r="P475" s="967"/>
    </row>
    <row r="476" spans="1:16" ht="12.75">
      <c r="A476" s="149"/>
      <c r="B476" s="3"/>
      <c r="C476" s="4"/>
      <c r="D476" s="4"/>
      <c r="E476" s="4"/>
      <c r="F476" s="149"/>
      <c r="G476" s="149"/>
      <c r="H476" s="149"/>
      <c r="I476" s="3"/>
      <c r="J476" s="3"/>
      <c r="K476" s="3"/>
      <c r="L476" s="3"/>
      <c r="M476" s="3"/>
      <c r="N476" s="3"/>
      <c r="O476" s="3"/>
      <c r="P476" s="967"/>
    </row>
    <row r="477" spans="1:16" ht="12.75">
      <c r="A477" s="149"/>
      <c r="B477" s="3"/>
      <c r="C477" s="4"/>
      <c r="D477" s="4"/>
      <c r="E477" s="4"/>
      <c r="F477" s="149"/>
      <c r="G477" s="149"/>
      <c r="H477" s="149"/>
      <c r="I477" s="3"/>
      <c r="J477" s="3"/>
      <c r="K477" s="3"/>
      <c r="L477" s="3"/>
      <c r="M477" s="3"/>
      <c r="N477" s="3"/>
      <c r="O477" s="3"/>
      <c r="P477" s="967"/>
    </row>
    <row r="478" spans="1:16" ht="12.75">
      <c r="A478" s="149"/>
      <c r="B478" s="3"/>
      <c r="C478" s="4"/>
      <c r="D478" s="4"/>
      <c r="E478" s="4"/>
      <c r="F478" s="149"/>
      <c r="G478" s="149"/>
      <c r="H478" s="149"/>
      <c r="I478" s="3"/>
      <c r="J478" s="3"/>
      <c r="K478" s="3"/>
      <c r="L478" s="3"/>
      <c r="M478" s="3"/>
      <c r="N478" s="3"/>
      <c r="O478" s="3"/>
      <c r="P478" s="967"/>
    </row>
    <row r="479" spans="1:16" ht="12.75">
      <c r="A479" s="149"/>
      <c r="B479" s="3"/>
      <c r="C479" s="4"/>
      <c r="D479" s="4"/>
      <c r="E479" s="4"/>
      <c r="F479" s="149"/>
      <c r="G479" s="149"/>
      <c r="H479" s="149"/>
      <c r="I479" s="3"/>
      <c r="J479" s="3"/>
      <c r="K479" s="3"/>
      <c r="L479" s="3"/>
      <c r="M479" s="3"/>
      <c r="N479" s="3"/>
      <c r="O479" s="3"/>
      <c r="P479" s="967"/>
    </row>
    <row r="480" spans="1:16" ht="12.75">
      <c r="A480" s="149"/>
      <c r="B480" s="3"/>
      <c r="C480" s="4"/>
      <c r="D480" s="4"/>
      <c r="E480" s="4"/>
      <c r="F480" s="149"/>
      <c r="G480" s="149"/>
      <c r="H480" s="149"/>
      <c r="I480" s="3"/>
      <c r="J480" s="3"/>
      <c r="K480" s="3"/>
      <c r="L480" s="3"/>
      <c r="M480" s="3"/>
      <c r="N480" s="3"/>
      <c r="O480" s="3"/>
      <c r="P480" s="967"/>
    </row>
    <row r="481" spans="1:16" ht="12.75">
      <c r="A481" s="149"/>
      <c r="B481" s="3"/>
      <c r="C481" s="4"/>
      <c r="D481" s="4"/>
      <c r="E481" s="4"/>
      <c r="F481" s="149"/>
      <c r="G481" s="149"/>
      <c r="H481" s="149"/>
      <c r="I481" s="3"/>
      <c r="J481" s="3"/>
      <c r="K481" s="3"/>
      <c r="L481" s="3"/>
      <c r="M481" s="3"/>
      <c r="N481" s="3"/>
      <c r="O481" s="3"/>
      <c r="P481" s="967"/>
    </row>
    <row r="482" spans="1:16" ht="12.75">
      <c r="A482" s="149"/>
      <c r="B482" s="3"/>
      <c r="C482" s="4"/>
      <c r="D482" s="4"/>
      <c r="E482" s="4"/>
      <c r="F482" s="149"/>
      <c r="G482" s="149"/>
      <c r="H482" s="149"/>
      <c r="I482" s="3"/>
      <c r="J482" s="3"/>
      <c r="K482" s="3"/>
      <c r="L482" s="3"/>
      <c r="M482" s="3"/>
      <c r="N482" s="3"/>
      <c r="O482" s="3"/>
      <c r="P482" s="967"/>
    </row>
    <row r="483" spans="1:16" ht="12.75">
      <c r="A483" s="149"/>
      <c r="B483" s="3"/>
      <c r="C483" s="4"/>
      <c r="D483" s="4"/>
      <c r="E483" s="4"/>
      <c r="F483" s="149"/>
      <c r="G483" s="149"/>
      <c r="H483" s="149"/>
      <c r="I483" s="3"/>
      <c r="J483" s="3"/>
      <c r="K483" s="3"/>
      <c r="L483" s="3"/>
      <c r="M483" s="3"/>
      <c r="N483" s="3"/>
      <c r="O483" s="3"/>
      <c r="P483" s="967"/>
    </row>
    <row r="484" spans="1:16" ht="12.75">
      <c r="A484" s="149"/>
      <c r="B484" s="3"/>
      <c r="C484" s="4"/>
      <c r="D484" s="4"/>
      <c r="E484" s="4"/>
      <c r="F484" s="149"/>
      <c r="G484" s="149"/>
      <c r="H484" s="149"/>
      <c r="I484" s="3"/>
      <c r="J484" s="3"/>
      <c r="K484" s="3"/>
      <c r="L484" s="3"/>
      <c r="M484" s="3"/>
      <c r="N484" s="3"/>
      <c r="O484" s="3"/>
      <c r="P484" s="967"/>
    </row>
    <row r="485" spans="1:16" ht="12.75">
      <c r="A485" s="149"/>
      <c r="B485" s="3"/>
      <c r="C485" s="4"/>
      <c r="D485" s="4"/>
      <c r="E485" s="4"/>
      <c r="F485" s="149"/>
      <c r="G485" s="149"/>
      <c r="H485" s="149"/>
      <c r="I485" s="3"/>
      <c r="J485" s="3"/>
      <c r="K485" s="3"/>
      <c r="L485" s="3"/>
      <c r="M485" s="3"/>
      <c r="N485" s="3"/>
      <c r="O485" s="3"/>
      <c r="P485" s="967"/>
    </row>
    <row r="486" spans="1:16" ht="12.75">
      <c r="A486" s="149"/>
      <c r="B486" s="3"/>
      <c r="C486" s="4"/>
      <c r="D486" s="4"/>
      <c r="E486" s="4"/>
      <c r="F486" s="149"/>
      <c r="G486" s="149"/>
      <c r="H486" s="149"/>
      <c r="I486" s="3"/>
      <c r="J486" s="3"/>
      <c r="K486" s="3"/>
      <c r="L486" s="3"/>
      <c r="M486" s="3"/>
      <c r="N486" s="3"/>
      <c r="O486" s="3"/>
      <c r="P486" s="967"/>
    </row>
    <row r="487" spans="1:16" ht="12.75">
      <c r="A487" s="149"/>
      <c r="B487" s="3"/>
      <c r="C487" s="4"/>
      <c r="D487" s="4"/>
      <c r="E487" s="4"/>
      <c r="F487" s="149"/>
      <c r="G487" s="149"/>
      <c r="H487" s="149"/>
      <c r="I487" s="3"/>
      <c r="J487" s="3"/>
      <c r="K487" s="3"/>
      <c r="L487" s="3"/>
      <c r="M487" s="3"/>
      <c r="N487" s="3"/>
      <c r="O487" s="3"/>
      <c r="P487" s="967"/>
    </row>
    <row r="488" spans="1:16" ht="12.75">
      <c r="A488" s="149"/>
      <c r="B488" s="3"/>
      <c r="C488" s="4"/>
      <c r="D488" s="4"/>
      <c r="E488" s="4"/>
      <c r="F488" s="149"/>
      <c r="G488" s="149"/>
      <c r="H488" s="149"/>
      <c r="I488" s="3"/>
      <c r="J488" s="3"/>
      <c r="K488" s="3"/>
      <c r="L488" s="3"/>
      <c r="M488" s="3"/>
      <c r="N488" s="3"/>
      <c r="O488" s="3"/>
      <c r="P488" s="967"/>
    </row>
    <row r="489" spans="1:16" ht="12.75">
      <c r="A489" s="149"/>
      <c r="B489" s="3"/>
      <c r="C489" s="4"/>
      <c r="D489" s="4"/>
      <c r="E489" s="4"/>
      <c r="F489" s="149"/>
      <c r="G489" s="149"/>
      <c r="H489" s="149"/>
      <c r="I489" s="3"/>
      <c r="J489" s="3"/>
      <c r="K489" s="3"/>
      <c r="L489" s="3"/>
      <c r="M489" s="3"/>
      <c r="N489" s="3"/>
      <c r="O489" s="3"/>
      <c r="P489" s="967"/>
    </row>
    <row r="490" spans="1:16" ht="12.75">
      <c r="A490" s="149"/>
      <c r="B490" s="3"/>
      <c r="C490" s="4"/>
      <c r="D490" s="4"/>
      <c r="E490" s="4"/>
      <c r="F490" s="149"/>
      <c r="G490" s="149"/>
      <c r="H490" s="149"/>
      <c r="I490" s="3"/>
      <c r="J490" s="3"/>
      <c r="K490" s="3"/>
      <c r="L490" s="3"/>
      <c r="M490" s="3"/>
      <c r="N490" s="3"/>
      <c r="O490" s="3"/>
      <c r="P490" s="967"/>
    </row>
    <row r="491" spans="1:16" ht="12.75">
      <c r="A491" s="149"/>
      <c r="B491" s="3"/>
      <c r="C491" s="4"/>
      <c r="D491" s="4"/>
      <c r="E491" s="4"/>
      <c r="F491" s="149"/>
      <c r="G491" s="149"/>
      <c r="H491" s="149"/>
      <c r="I491" s="3"/>
      <c r="J491" s="3"/>
      <c r="K491" s="3"/>
      <c r="L491" s="3"/>
      <c r="M491" s="3"/>
      <c r="N491" s="3"/>
      <c r="O491" s="3"/>
      <c r="P491" s="967"/>
    </row>
    <row r="492" spans="1:16" ht="12.75">
      <c r="A492" s="149"/>
      <c r="B492" s="3"/>
      <c r="C492" s="4"/>
      <c r="D492" s="4"/>
      <c r="E492" s="4"/>
      <c r="F492" s="149"/>
      <c r="G492" s="149"/>
      <c r="H492" s="149"/>
      <c r="I492" s="3"/>
      <c r="J492" s="3"/>
      <c r="K492" s="3"/>
      <c r="L492" s="3"/>
      <c r="M492" s="3"/>
      <c r="N492" s="3"/>
      <c r="O492" s="3"/>
      <c r="P492" s="967"/>
    </row>
    <row r="493" spans="1:16" ht="12.75">
      <c r="A493" s="149"/>
      <c r="B493" s="3"/>
      <c r="C493" s="4"/>
      <c r="D493" s="4"/>
      <c r="E493" s="4"/>
      <c r="F493" s="149"/>
      <c r="G493" s="149"/>
      <c r="H493" s="149"/>
      <c r="I493" s="3"/>
      <c r="J493" s="3"/>
      <c r="K493" s="3"/>
      <c r="L493" s="3"/>
      <c r="M493" s="3"/>
      <c r="N493" s="3"/>
      <c r="O493" s="3"/>
      <c r="P493" s="967"/>
    </row>
    <row r="494" spans="1:16" ht="12.75">
      <c r="A494" s="149"/>
      <c r="B494" s="3"/>
      <c r="C494" s="4"/>
      <c r="D494" s="4"/>
      <c r="E494" s="4"/>
      <c r="F494" s="149"/>
      <c r="G494" s="149"/>
      <c r="H494" s="149"/>
      <c r="I494" s="3"/>
      <c r="J494" s="3"/>
      <c r="K494" s="3"/>
      <c r="L494" s="3"/>
      <c r="M494" s="3"/>
      <c r="N494" s="3"/>
      <c r="O494" s="3"/>
      <c r="P494" s="967"/>
    </row>
    <row r="495" spans="1:16" ht="12.75">
      <c r="A495" s="149"/>
      <c r="B495" s="3"/>
      <c r="C495" s="4"/>
      <c r="D495" s="4"/>
      <c r="E495" s="4"/>
      <c r="F495" s="149"/>
      <c r="G495" s="149"/>
      <c r="H495" s="149"/>
      <c r="I495" s="3"/>
      <c r="J495" s="3"/>
      <c r="K495" s="3"/>
      <c r="L495" s="3"/>
      <c r="M495" s="3"/>
      <c r="N495" s="3"/>
      <c r="O495" s="3"/>
      <c r="P495" s="967"/>
    </row>
    <row r="496" spans="1:16" ht="12.75">
      <c r="A496" s="149"/>
      <c r="B496" s="3"/>
      <c r="C496" s="4"/>
      <c r="D496" s="4"/>
      <c r="E496" s="4"/>
      <c r="F496" s="149"/>
      <c r="G496" s="149"/>
      <c r="H496" s="149"/>
      <c r="I496" s="3"/>
      <c r="J496" s="3"/>
      <c r="K496" s="3"/>
      <c r="L496" s="3"/>
      <c r="M496" s="3"/>
      <c r="N496" s="3"/>
      <c r="O496" s="3"/>
      <c r="P496" s="967"/>
    </row>
    <row r="497" spans="1:16" ht="12.75">
      <c r="A497" s="149"/>
      <c r="B497" s="3"/>
      <c r="C497" s="4"/>
      <c r="D497" s="4"/>
      <c r="E497" s="4"/>
      <c r="F497" s="149"/>
      <c r="G497" s="149"/>
      <c r="H497" s="149"/>
      <c r="I497" s="3"/>
      <c r="J497" s="3"/>
      <c r="K497" s="3"/>
      <c r="L497" s="3"/>
      <c r="M497" s="3"/>
      <c r="N497" s="3"/>
      <c r="O497" s="3"/>
      <c r="P497" s="967"/>
    </row>
    <row r="498" spans="1:16" ht="12.75">
      <c r="A498" s="149"/>
      <c r="B498" s="3"/>
      <c r="C498" s="4"/>
      <c r="D498" s="4"/>
      <c r="E498" s="4"/>
      <c r="F498" s="149"/>
      <c r="G498" s="149"/>
      <c r="H498" s="149"/>
      <c r="I498" s="3"/>
      <c r="J498" s="3"/>
      <c r="K498" s="3"/>
      <c r="L498" s="3"/>
      <c r="M498" s="3"/>
      <c r="N498" s="3"/>
      <c r="O498" s="3"/>
      <c r="P498" s="967"/>
    </row>
    <row r="499" spans="1:16" ht="12.75">
      <c r="A499" s="149"/>
      <c r="B499" s="3"/>
      <c r="C499" s="4"/>
      <c r="D499" s="4"/>
      <c r="E499" s="4"/>
      <c r="F499" s="149"/>
      <c r="G499" s="149"/>
      <c r="H499" s="149"/>
      <c r="I499" s="3"/>
      <c r="J499" s="3"/>
      <c r="K499" s="3"/>
      <c r="L499" s="3"/>
      <c r="M499" s="3"/>
      <c r="N499" s="3"/>
      <c r="O499" s="3"/>
      <c r="P499" s="967"/>
    </row>
    <row r="500" spans="1:16" ht="12.75">
      <c r="A500" s="149"/>
      <c r="B500" s="3"/>
      <c r="C500" s="4"/>
      <c r="D500" s="4"/>
      <c r="E500" s="4"/>
      <c r="F500" s="149"/>
      <c r="G500" s="149"/>
      <c r="H500" s="149"/>
      <c r="I500" s="3"/>
      <c r="J500" s="3"/>
      <c r="K500" s="3"/>
      <c r="L500" s="3"/>
      <c r="M500" s="3"/>
      <c r="N500" s="3"/>
      <c r="O500" s="3"/>
      <c r="P500" s="967"/>
    </row>
    <row r="501" spans="1:16" ht="12.75">
      <c r="A501" s="149"/>
      <c r="B501" s="3"/>
      <c r="C501" s="4"/>
      <c r="D501" s="4"/>
      <c r="E501" s="4"/>
      <c r="F501" s="149"/>
      <c r="G501" s="149"/>
      <c r="H501" s="149"/>
      <c r="I501" s="3"/>
      <c r="J501" s="3"/>
      <c r="K501" s="3"/>
      <c r="L501" s="3"/>
      <c r="M501" s="3"/>
      <c r="N501" s="3"/>
      <c r="O501" s="3"/>
      <c r="P501" s="967"/>
    </row>
    <row r="502" spans="1:16" ht="12.75">
      <c r="A502" s="149"/>
      <c r="B502" s="3"/>
      <c r="C502" s="4"/>
      <c r="D502" s="4"/>
      <c r="E502" s="4"/>
      <c r="F502" s="149"/>
      <c r="G502" s="149"/>
      <c r="H502" s="149"/>
      <c r="I502" s="3"/>
      <c r="J502" s="3"/>
      <c r="K502" s="3"/>
      <c r="L502" s="3"/>
      <c r="M502" s="3"/>
      <c r="N502" s="3"/>
      <c r="O502" s="3"/>
      <c r="P502" s="967"/>
    </row>
    <row r="503" spans="1:16" ht="12.75">
      <c r="A503" s="149"/>
      <c r="B503" s="3"/>
      <c r="C503" s="4"/>
      <c r="D503" s="4"/>
      <c r="E503" s="4"/>
      <c r="F503" s="149"/>
      <c r="G503" s="149"/>
      <c r="H503" s="149"/>
      <c r="I503" s="3"/>
      <c r="J503" s="3"/>
      <c r="K503" s="3"/>
      <c r="L503" s="3"/>
      <c r="M503" s="3"/>
      <c r="N503" s="3"/>
      <c r="O503" s="3"/>
      <c r="P503" s="967"/>
    </row>
    <row r="504" spans="1:16" ht="12.75">
      <c r="A504" s="149"/>
      <c r="B504" s="3"/>
      <c r="C504" s="4"/>
      <c r="D504" s="4"/>
      <c r="E504" s="4"/>
      <c r="F504" s="149"/>
      <c r="G504" s="149"/>
      <c r="H504" s="149"/>
      <c r="I504" s="3"/>
      <c r="J504" s="3"/>
      <c r="K504" s="3"/>
      <c r="L504" s="3"/>
      <c r="M504" s="3"/>
      <c r="N504" s="3"/>
      <c r="O504" s="3"/>
      <c r="P504" s="967"/>
    </row>
    <row r="505" spans="1:16" ht="12.75">
      <c r="A505" s="149"/>
      <c r="B505" s="3"/>
      <c r="C505" s="4"/>
      <c r="D505" s="4"/>
      <c r="E505" s="4"/>
      <c r="F505" s="149"/>
      <c r="G505" s="149"/>
      <c r="H505" s="149"/>
      <c r="I505" s="3"/>
      <c r="J505" s="3"/>
      <c r="K505" s="3"/>
      <c r="L505" s="3"/>
      <c r="M505" s="3"/>
      <c r="N505" s="3"/>
      <c r="O505" s="3"/>
      <c r="P505" s="967"/>
    </row>
    <row r="506" spans="1:16" ht="12.75">
      <c r="A506" s="149"/>
      <c r="B506" s="3"/>
      <c r="C506" s="4"/>
      <c r="D506" s="4"/>
      <c r="E506" s="4"/>
      <c r="F506" s="149"/>
      <c r="G506" s="149"/>
      <c r="H506" s="149"/>
      <c r="I506" s="3"/>
      <c r="J506" s="3"/>
      <c r="K506" s="3"/>
      <c r="L506" s="3"/>
      <c r="M506" s="3"/>
      <c r="N506" s="3"/>
      <c r="O506" s="3"/>
      <c r="P506" s="967"/>
    </row>
    <row r="507" spans="1:16" ht="12.75">
      <c r="A507" s="149"/>
      <c r="B507" s="3"/>
      <c r="C507" s="4"/>
      <c r="D507" s="4"/>
      <c r="E507" s="4"/>
      <c r="F507" s="149"/>
      <c r="G507" s="149"/>
      <c r="H507" s="149"/>
      <c r="I507" s="3"/>
      <c r="J507" s="3"/>
      <c r="K507" s="3"/>
      <c r="L507" s="3"/>
      <c r="M507" s="3"/>
      <c r="N507" s="3"/>
      <c r="O507" s="3"/>
      <c r="P507" s="967"/>
    </row>
    <row r="508" spans="1:16" ht="12.75">
      <c r="A508" s="149"/>
      <c r="B508" s="3"/>
      <c r="C508" s="4"/>
      <c r="D508" s="4"/>
      <c r="E508" s="4"/>
      <c r="F508" s="149"/>
      <c r="G508" s="149"/>
      <c r="H508" s="149"/>
      <c r="I508" s="3"/>
      <c r="J508" s="3"/>
      <c r="K508" s="3"/>
      <c r="L508" s="3"/>
      <c r="M508" s="3"/>
      <c r="N508" s="3"/>
      <c r="O508" s="3"/>
      <c r="P508" s="967"/>
    </row>
    <row r="509" spans="1:16" ht="12.75">
      <c r="A509" s="149"/>
      <c r="B509" s="3"/>
      <c r="C509" s="4"/>
      <c r="D509" s="4"/>
      <c r="E509" s="4"/>
      <c r="F509" s="149"/>
      <c r="G509" s="149"/>
      <c r="H509" s="149"/>
      <c r="I509" s="3"/>
      <c r="J509" s="3"/>
      <c r="K509" s="3"/>
      <c r="L509" s="3"/>
      <c r="M509" s="3"/>
      <c r="N509" s="3"/>
      <c r="O509" s="3"/>
      <c r="P509" s="967"/>
    </row>
    <row r="510" spans="1:16" ht="12.75">
      <c r="A510" s="149"/>
      <c r="B510" s="3"/>
      <c r="C510" s="4"/>
      <c r="D510" s="4"/>
      <c r="E510" s="4"/>
      <c r="F510" s="149"/>
      <c r="G510" s="149"/>
      <c r="H510" s="149"/>
      <c r="I510" s="3"/>
      <c r="J510" s="3"/>
      <c r="K510" s="3"/>
      <c r="L510" s="3"/>
      <c r="M510" s="3"/>
      <c r="N510" s="3"/>
      <c r="O510" s="3"/>
      <c r="P510" s="967"/>
    </row>
    <row r="511" spans="1:16" ht="12.75">
      <c r="A511" s="149"/>
      <c r="B511" s="3"/>
      <c r="C511" s="4"/>
      <c r="D511" s="4"/>
      <c r="E511" s="4"/>
      <c r="F511" s="149"/>
      <c r="G511" s="149"/>
      <c r="H511" s="149"/>
      <c r="I511" s="3"/>
      <c r="J511" s="3"/>
      <c r="K511" s="3"/>
      <c r="L511" s="3"/>
      <c r="M511" s="3"/>
      <c r="N511" s="3"/>
      <c r="O511" s="3"/>
      <c r="P511" s="967"/>
    </row>
    <row r="512" spans="1:16" ht="12.75">
      <c r="A512" s="149"/>
      <c r="B512" s="3"/>
      <c r="C512" s="4"/>
      <c r="D512" s="4"/>
      <c r="E512" s="4"/>
      <c r="F512" s="149"/>
      <c r="G512" s="149"/>
      <c r="H512" s="149"/>
      <c r="I512" s="3"/>
      <c r="J512" s="3"/>
      <c r="K512" s="3"/>
      <c r="L512" s="3"/>
      <c r="M512" s="3"/>
      <c r="N512" s="3"/>
      <c r="O512" s="3"/>
      <c r="P512" s="967"/>
    </row>
    <row r="513" spans="1:16" ht="12.75">
      <c r="A513" s="149"/>
      <c r="B513" s="3"/>
      <c r="C513" s="4"/>
      <c r="D513" s="4"/>
      <c r="E513" s="4"/>
      <c r="F513" s="149"/>
      <c r="G513" s="149"/>
      <c r="H513" s="149"/>
      <c r="I513" s="3"/>
      <c r="J513" s="3"/>
      <c r="K513" s="3"/>
      <c r="L513" s="3"/>
      <c r="M513" s="3"/>
      <c r="N513" s="3"/>
      <c r="O513" s="3"/>
      <c r="P513" s="967"/>
    </row>
    <row r="514" spans="1:16" ht="12.75">
      <c r="A514" s="149"/>
      <c r="B514" s="3"/>
      <c r="C514" s="4"/>
      <c r="D514" s="4"/>
      <c r="E514" s="4"/>
      <c r="F514" s="149"/>
      <c r="G514" s="149"/>
      <c r="H514" s="149"/>
      <c r="I514" s="3"/>
      <c r="J514" s="3"/>
      <c r="K514" s="3"/>
      <c r="L514" s="3"/>
      <c r="M514" s="3"/>
      <c r="N514" s="3"/>
      <c r="O514" s="3"/>
      <c r="P514" s="967"/>
    </row>
    <row r="515" spans="1:16" ht="12.75">
      <c r="A515" s="149"/>
      <c r="B515" s="3"/>
      <c r="C515" s="4"/>
      <c r="D515" s="4"/>
      <c r="E515" s="4"/>
      <c r="F515" s="149"/>
      <c r="G515" s="149"/>
      <c r="H515" s="149"/>
      <c r="I515" s="3"/>
      <c r="J515" s="3"/>
      <c r="K515" s="3"/>
      <c r="L515" s="3"/>
      <c r="M515" s="3"/>
      <c r="N515" s="3"/>
      <c r="O515" s="3"/>
      <c r="P515" s="967"/>
    </row>
    <row r="516" spans="1:16" ht="12.75">
      <c r="A516" s="149"/>
      <c r="B516" s="3"/>
      <c r="C516" s="4"/>
      <c r="D516" s="4"/>
      <c r="E516" s="4"/>
      <c r="F516" s="149"/>
      <c r="G516" s="149"/>
      <c r="H516" s="149"/>
      <c r="I516" s="3"/>
      <c r="J516" s="3"/>
      <c r="K516" s="3"/>
      <c r="L516" s="3"/>
      <c r="M516" s="3"/>
      <c r="N516" s="3"/>
      <c r="O516" s="3"/>
      <c r="P516" s="967"/>
    </row>
    <row r="517" spans="1:16" ht="12.75">
      <c r="A517" s="149"/>
      <c r="B517" s="3"/>
      <c r="C517" s="4"/>
      <c r="D517" s="4"/>
      <c r="E517" s="4"/>
      <c r="F517" s="149"/>
      <c r="G517" s="149"/>
      <c r="H517" s="149"/>
      <c r="I517" s="3"/>
      <c r="J517" s="3"/>
      <c r="K517" s="3"/>
      <c r="L517" s="3"/>
      <c r="M517" s="3"/>
      <c r="N517" s="3"/>
      <c r="O517" s="3"/>
      <c r="P517" s="967"/>
    </row>
    <row r="518" spans="1:16" ht="12.75">
      <c r="A518" s="149"/>
      <c r="B518" s="3"/>
      <c r="C518" s="4"/>
      <c r="D518" s="4"/>
      <c r="E518" s="4"/>
      <c r="F518" s="149"/>
      <c r="G518" s="149"/>
      <c r="H518" s="149"/>
      <c r="I518" s="3"/>
      <c r="J518" s="3"/>
      <c r="K518" s="3"/>
      <c r="L518" s="3"/>
      <c r="M518" s="3"/>
      <c r="N518" s="3"/>
      <c r="O518" s="3"/>
      <c r="P518" s="967"/>
    </row>
    <row r="519" spans="1:16" ht="12.75">
      <c r="A519" s="149"/>
      <c r="B519" s="3"/>
      <c r="C519" s="4"/>
      <c r="D519" s="4"/>
      <c r="E519" s="4"/>
      <c r="F519" s="149"/>
      <c r="G519" s="149"/>
      <c r="H519" s="149"/>
      <c r="I519" s="3"/>
      <c r="J519" s="3"/>
      <c r="K519" s="3"/>
      <c r="L519" s="3"/>
      <c r="M519" s="3"/>
      <c r="N519" s="3"/>
      <c r="O519" s="3"/>
      <c r="P519" s="967"/>
    </row>
    <row r="520" spans="1:16" ht="12.75">
      <c r="A520" s="149"/>
      <c r="B520" s="3"/>
      <c r="C520" s="4"/>
      <c r="D520" s="4"/>
      <c r="E520" s="4"/>
      <c r="F520" s="149"/>
      <c r="G520" s="149"/>
      <c r="H520" s="149"/>
      <c r="I520" s="3"/>
      <c r="J520" s="3"/>
      <c r="K520" s="3"/>
      <c r="L520" s="3"/>
      <c r="M520" s="3"/>
      <c r="N520" s="3"/>
      <c r="O520" s="3"/>
      <c r="P520" s="967"/>
    </row>
    <row r="521" spans="1:16" ht="12.75">
      <c r="A521" s="149"/>
      <c r="B521" s="3"/>
      <c r="C521" s="4"/>
      <c r="D521" s="4"/>
      <c r="E521" s="4"/>
      <c r="F521" s="149"/>
      <c r="G521" s="149"/>
      <c r="H521" s="149"/>
      <c r="I521" s="3"/>
      <c r="J521" s="3"/>
      <c r="K521" s="3"/>
      <c r="L521" s="3"/>
      <c r="M521" s="3"/>
      <c r="N521" s="3"/>
      <c r="O521" s="3"/>
      <c r="P521" s="967"/>
    </row>
    <row r="522" spans="1:16" ht="12.75">
      <c r="A522" s="149"/>
      <c r="B522" s="3"/>
      <c r="C522" s="4"/>
      <c r="D522" s="4"/>
      <c r="E522" s="4"/>
      <c r="F522" s="149"/>
      <c r="G522" s="149"/>
      <c r="H522" s="149"/>
      <c r="I522" s="3"/>
      <c r="J522" s="3"/>
      <c r="K522" s="3"/>
      <c r="L522" s="3"/>
      <c r="M522" s="3"/>
      <c r="N522" s="3"/>
      <c r="O522" s="3"/>
      <c r="P522" s="967"/>
    </row>
    <row r="523" spans="1:16" ht="12.75">
      <c r="A523" s="149"/>
      <c r="B523" s="3"/>
      <c r="C523" s="4"/>
      <c r="D523" s="4"/>
      <c r="E523" s="4"/>
      <c r="F523" s="149"/>
      <c r="G523" s="149"/>
      <c r="H523" s="149"/>
      <c r="I523" s="3"/>
      <c r="J523" s="3"/>
      <c r="K523" s="3"/>
      <c r="L523" s="3"/>
      <c r="M523" s="3"/>
      <c r="N523" s="3"/>
      <c r="O523" s="3"/>
      <c r="P523" s="967"/>
    </row>
    <row r="524" spans="1:16" ht="12.75">
      <c r="A524" s="149"/>
      <c r="B524" s="3"/>
      <c r="C524" s="4"/>
      <c r="D524" s="4"/>
      <c r="E524" s="4"/>
      <c r="F524" s="149"/>
      <c r="G524" s="149"/>
      <c r="H524" s="149"/>
      <c r="I524" s="3"/>
      <c r="J524" s="3"/>
      <c r="K524" s="3"/>
      <c r="L524" s="3"/>
      <c r="M524" s="3"/>
      <c r="N524" s="3"/>
      <c r="O524" s="3"/>
      <c r="P524" s="967"/>
    </row>
    <row r="525" spans="1:16" ht="12.75">
      <c r="A525" s="149"/>
      <c r="B525" s="3"/>
      <c r="C525" s="4"/>
      <c r="D525" s="4"/>
      <c r="E525" s="4"/>
      <c r="F525" s="149"/>
      <c r="G525" s="149"/>
      <c r="H525" s="149"/>
      <c r="I525" s="3"/>
      <c r="J525" s="3"/>
      <c r="K525" s="3"/>
      <c r="L525" s="3"/>
      <c r="M525" s="3"/>
      <c r="N525" s="3"/>
      <c r="O525" s="3"/>
      <c r="P525" s="967"/>
    </row>
    <row r="526" spans="1:16" ht="12.75">
      <c r="A526" s="149"/>
      <c r="B526" s="3"/>
      <c r="C526" s="4"/>
      <c r="D526" s="4"/>
      <c r="E526" s="4"/>
      <c r="F526" s="149"/>
      <c r="G526" s="149"/>
      <c r="H526" s="149"/>
      <c r="I526" s="3"/>
      <c r="J526" s="3"/>
      <c r="K526" s="3"/>
      <c r="L526" s="3"/>
      <c r="M526" s="3"/>
      <c r="N526" s="3"/>
      <c r="O526" s="3"/>
      <c r="P526" s="967"/>
    </row>
    <row r="527" spans="1:16" ht="12.75">
      <c r="A527" s="149"/>
      <c r="B527" s="3"/>
      <c r="C527" s="4"/>
      <c r="D527" s="4"/>
      <c r="E527" s="4"/>
      <c r="F527" s="149"/>
      <c r="G527" s="149"/>
      <c r="H527" s="149"/>
      <c r="I527" s="3"/>
      <c r="J527" s="3"/>
      <c r="K527" s="3"/>
      <c r="L527" s="3"/>
      <c r="M527" s="3"/>
      <c r="N527" s="3"/>
      <c r="O527" s="3"/>
      <c r="P527" s="967"/>
    </row>
    <row r="528" spans="1:16" ht="12.75">
      <c r="A528" s="149"/>
      <c r="B528" s="3"/>
      <c r="C528" s="4"/>
      <c r="D528" s="4"/>
      <c r="E528" s="4"/>
      <c r="F528" s="149"/>
      <c r="G528" s="149"/>
      <c r="H528" s="149"/>
      <c r="I528" s="3"/>
      <c r="J528" s="3"/>
      <c r="K528" s="3"/>
      <c r="L528" s="3"/>
      <c r="M528" s="3"/>
      <c r="N528" s="3"/>
      <c r="O528" s="3"/>
      <c r="P528" s="967"/>
    </row>
    <row r="529" spans="1:16" ht="12.75">
      <c r="A529" s="149"/>
      <c r="B529" s="3"/>
      <c r="C529" s="4"/>
      <c r="D529" s="4"/>
      <c r="E529" s="4"/>
      <c r="F529" s="149"/>
      <c r="G529" s="149"/>
      <c r="H529" s="149"/>
      <c r="I529" s="3"/>
      <c r="J529" s="3"/>
      <c r="K529" s="3"/>
      <c r="L529" s="3"/>
      <c r="M529" s="3"/>
      <c r="N529" s="3"/>
      <c r="O529" s="3"/>
      <c r="P529" s="967"/>
    </row>
    <row r="530" spans="1:16" ht="12.75">
      <c r="A530" s="149"/>
      <c r="B530" s="3"/>
      <c r="C530" s="4"/>
      <c r="D530" s="4"/>
      <c r="E530" s="4"/>
      <c r="F530" s="149"/>
      <c r="G530" s="149"/>
      <c r="H530" s="149"/>
      <c r="I530" s="3"/>
      <c r="J530" s="3"/>
      <c r="K530" s="3"/>
      <c r="L530" s="3"/>
      <c r="M530" s="3"/>
      <c r="N530" s="3"/>
      <c r="O530" s="3"/>
      <c r="P530" s="967"/>
    </row>
    <row r="531" spans="1:16" ht="12.75">
      <c r="A531" s="149"/>
      <c r="B531" s="3"/>
      <c r="C531" s="4"/>
      <c r="D531" s="4"/>
      <c r="E531" s="4"/>
      <c r="F531" s="149"/>
      <c r="G531" s="149"/>
      <c r="H531" s="149"/>
      <c r="I531" s="3"/>
      <c r="J531" s="3"/>
      <c r="K531" s="3"/>
      <c r="L531" s="3"/>
      <c r="M531" s="3"/>
      <c r="N531" s="3"/>
      <c r="O531" s="3"/>
      <c r="P531" s="967"/>
    </row>
    <row r="532" spans="1:16" ht="12.75">
      <c r="A532" s="149"/>
      <c r="B532" s="3"/>
      <c r="C532" s="4"/>
      <c r="D532" s="4"/>
      <c r="E532" s="4"/>
      <c r="F532" s="149"/>
      <c r="G532" s="149"/>
      <c r="H532" s="149"/>
      <c r="I532" s="3"/>
      <c r="J532" s="3"/>
      <c r="K532" s="3"/>
      <c r="L532" s="3"/>
      <c r="M532" s="3"/>
      <c r="N532" s="3"/>
      <c r="O532" s="3"/>
      <c r="P532" s="967"/>
    </row>
    <row r="533" spans="1:16" ht="12.75">
      <c r="A533" s="149"/>
      <c r="B533" s="3"/>
      <c r="C533" s="4"/>
      <c r="D533" s="4"/>
      <c r="E533" s="4"/>
      <c r="F533" s="149"/>
      <c r="G533" s="149"/>
      <c r="H533" s="149"/>
      <c r="I533" s="3"/>
      <c r="J533" s="3"/>
      <c r="K533" s="3"/>
      <c r="L533" s="3"/>
      <c r="M533" s="3"/>
      <c r="N533" s="3"/>
      <c r="O533" s="3"/>
      <c r="P533" s="967"/>
    </row>
    <row r="534" spans="1:16" ht="12.75">
      <c r="A534" s="149"/>
      <c r="B534" s="3"/>
      <c r="C534" s="4"/>
      <c r="D534" s="4"/>
      <c r="E534" s="4"/>
      <c r="F534" s="149"/>
      <c r="G534" s="149"/>
      <c r="H534" s="149"/>
      <c r="I534" s="3"/>
      <c r="J534" s="3"/>
      <c r="K534" s="3"/>
      <c r="L534" s="3"/>
      <c r="M534" s="3"/>
      <c r="N534" s="3"/>
      <c r="O534" s="3"/>
      <c r="P534" s="967"/>
    </row>
    <row r="535" spans="1:16" ht="12.75">
      <c r="A535" s="149"/>
      <c r="B535" s="3"/>
      <c r="C535" s="4"/>
      <c r="D535" s="4"/>
      <c r="E535" s="4"/>
      <c r="F535" s="149"/>
      <c r="G535" s="149"/>
      <c r="H535" s="149"/>
      <c r="I535" s="3"/>
      <c r="J535" s="3"/>
      <c r="K535" s="3"/>
      <c r="L535" s="3"/>
      <c r="M535" s="3"/>
      <c r="N535" s="3"/>
      <c r="O535" s="3"/>
      <c r="P535" s="967"/>
    </row>
    <row r="536" spans="1:16" ht="12.75">
      <c r="A536" s="149"/>
      <c r="B536" s="3"/>
      <c r="C536" s="4"/>
      <c r="D536" s="4"/>
      <c r="E536" s="4"/>
      <c r="F536" s="149"/>
      <c r="G536" s="149"/>
      <c r="H536" s="149"/>
      <c r="I536" s="3"/>
      <c r="J536" s="3"/>
      <c r="K536" s="3"/>
      <c r="L536" s="3"/>
      <c r="M536" s="3"/>
      <c r="N536" s="3"/>
      <c r="O536" s="3"/>
      <c r="P536" s="967"/>
    </row>
    <row r="537" spans="1:16" ht="12.75">
      <c r="A537" s="149"/>
      <c r="B537" s="3"/>
      <c r="C537" s="4"/>
      <c r="D537" s="4"/>
      <c r="E537" s="4"/>
      <c r="F537" s="149"/>
      <c r="G537" s="149"/>
      <c r="H537" s="149"/>
      <c r="I537" s="3"/>
      <c r="J537" s="3"/>
      <c r="K537" s="3"/>
      <c r="L537" s="3"/>
      <c r="M537" s="3"/>
      <c r="N537" s="3"/>
      <c r="O537" s="3"/>
      <c r="P537" s="967"/>
    </row>
    <row r="538" spans="1:16" ht="12.75">
      <c r="A538" s="149"/>
      <c r="B538" s="3"/>
      <c r="C538" s="4"/>
      <c r="D538" s="4"/>
      <c r="E538" s="4"/>
      <c r="F538" s="149"/>
      <c r="G538" s="149"/>
      <c r="H538" s="149"/>
      <c r="I538" s="3"/>
      <c r="J538" s="3"/>
      <c r="K538" s="3"/>
      <c r="L538" s="3"/>
      <c r="M538" s="3"/>
      <c r="N538" s="3"/>
      <c r="O538" s="3"/>
      <c r="P538" s="967"/>
    </row>
    <row r="539" spans="1:16" ht="12.75">
      <c r="A539" s="149"/>
      <c r="B539" s="3"/>
      <c r="C539" s="4"/>
      <c r="D539" s="4"/>
      <c r="E539" s="4"/>
      <c r="F539" s="149"/>
      <c r="G539" s="149"/>
      <c r="H539" s="149"/>
      <c r="I539" s="3"/>
      <c r="J539" s="3"/>
      <c r="K539" s="3"/>
      <c r="L539" s="3"/>
      <c r="M539" s="3"/>
      <c r="N539" s="3"/>
      <c r="O539" s="3"/>
      <c r="P539" s="967"/>
    </row>
    <row r="540" spans="1:16" ht="12.75">
      <c r="A540" s="149"/>
      <c r="B540" s="3"/>
      <c r="C540" s="4"/>
      <c r="D540" s="4"/>
      <c r="E540" s="4"/>
      <c r="F540" s="149"/>
      <c r="G540" s="149"/>
      <c r="H540" s="149"/>
      <c r="I540" s="3"/>
      <c r="J540" s="3"/>
      <c r="K540" s="3"/>
      <c r="L540" s="3"/>
      <c r="M540" s="3"/>
      <c r="N540" s="3"/>
      <c r="O540" s="3"/>
      <c r="P540" s="967"/>
    </row>
    <row r="541" spans="1:16" ht="12.75">
      <c r="A541" s="149"/>
      <c r="B541" s="3"/>
      <c r="C541" s="4"/>
      <c r="D541" s="4"/>
      <c r="E541" s="4"/>
      <c r="F541" s="149"/>
      <c r="G541" s="149"/>
      <c r="H541" s="149"/>
      <c r="I541" s="3"/>
      <c r="J541" s="3"/>
      <c r="K541" s="3"/>
      <c r="L541" s="3"/>
      <c r="M541" s="3"/>
      <c r="N541" s="3"/>
      <c r="O541" s="3"/>
      <c r="P541" s="967"/>
    </row>
    <row r="542" spans="1:16" ht="12.75">
      <c r="A542" s="149"/>
      <c r="B542" s="3"/>
      <c r="C542" s="4"/>
      <c r="D542" s="4"/>
      <c r="E542" s="4"/>
      <c r="F542" s="149"/>
      <c r="G542" s="149"/>
      <c r="H542" s="149"/>
      <c r="I542" s="3"/>
      <c r="J542" s="3"/>
      <c r="K542" s="3"/>
      <c r="L542" s="3"/>
      <c r="M542" s="3"/>
      <c r="N542" s="3"/>
      <c r="O542" s="3"/>
      <c r="P542" s="967"/>
    </row>
    <row r="543" spans="1:16" ht="12.75">
      <c r="A543" s="149"/>
      <c r="B543" s="3"/>
      <c r="C543" s="4"/>
      <c r="D543" s="4"/>
      <c r="E543" s="4"/>
      <c r="F543" s="149"/>
      <c r="G543" s="149"/>
      <c r="H543" s="149"/>
      <c r="I543" s="3"/>
      <c r="J543" s="3"/>
      <c r="K543" s="3"/>
      <c r="L543" s="3"/>
      <c r="M543" s="3"/>
      <c r="N543" s="3"/>
      <c r="O543" s="3"/>
      <c r="P543" s="967"/>
    </row>
    <row r="544" spans="1:16" ht="12.75">
      <c r="A544" s="149"/>
      <c r="B544" s="3"/>
      <c r="C544" s="4"/>
      <c r="D544" s="4"/>
      <c r="E544" s="4"/>
      <c r="F544" s="149"/>
      <c r="G544" s="149"/>
      <c r="H544" s="149"/>
      <c r="I544" s="3"/>
      <c r="J544" s="3"/>
      <c r="K544" s="3"/>
      <c r="L544" s="3"/>
      <c r="M544" s="3"/>
      <c r="N544" s="3"/>
      <c r="O544" s="3"/>
      <c r="P544" s="967"/>
    </row>
    <row r="545" spans="1:16" ht="12.75">
      <c r="A545" s="149"/>
      <c r="B545" s="3"/>
      <c r="C545" s="4"/>
      <c r="D545" s="4"/>
      <c r="E545" s="4"/>
      <c r="F545" s="149"/>
      <c r="G545" s="149"/>
      <c r="H545" s="149"/>
      <c r="I545" s="3"/>
      <c r="J545" s="3"/>
      <c r="K545" s="3"/>
      <c r="L545" s="3"/>
      <c r="M545" s="3"/>
      <c r="N545" s="3"/>
      <c r="O545" s="3"/>
      <c r="P545" s="967"/>
    </row>
    <row r="546" spans="1:16" ht="12.75">
      <c r="A546" s="149"/>
      <c r="B546" s="3"/>
      <c r="C546" s="4"/>
      <c r="D546" s="4"/>
      <c r="E546" s="4"/>
      <c r="F546" s="149"/>
      <c r="G546" s="149"/>
      <c r="H546" s="149"/>
      <c r="I546" s="3"/>
      <c r="J546" s="3"/>
      <c r="K546" s="3"/>
      <c r="L546" s="3"/>
      <c r="M546" s="3"/>
      <c r="N546" s="3"/>
      <c r="O546" s="3"/>
      <c r="P546" s="967"/>
    </row>
    <row r="547" spans="1:16" ht="12.75">
      <c r="A547" s="149"/>
      <c r="B547" s="3"/>
      <c r="C547" s="4"/>
      <c r="D547" s="4"/>
      <c r="E547" s="4"/>
      <c r="F547" s="149"/>
      <c r="G547" s="149"/>
      <c r="H547" s="149"/>
      <c r="I547" s="3"/>
      <c r="J547" s="3"/>
      <c r="K547" s="3"/>
      <c r="L547" s="3"/>
      <c r="M547" s="3"/>
      <c r="N547" s="3"/>
      <c r="O547" s="3"/>
      <c r="P547" s="967"/>
    </row>
    <row r="548" spans="1:16" ht="12.75">
      <c r="A548" s="149"/>
      <c r="B548" s="3"/>
      <c r="C548" s="4"/>
      <c r="D548" s="4"/>
      <c r="E548" s="4"/>
      <c r="F548" s="149"/>
      <c r="G548" s="149"/>
      <c r="H548" s="149"/>
      <c r="I548" s="3"/>
      <c r="J548" s="3"/>
      <c r="K548" s="3"/>
      <c r="L548" s="3"/>
      <c r="M548" s="3"/>
      <c r="N548" s="3"/>
      <c r="O548" s="3"/>
      <c r="P548" s="967"/>
    </row>
    <row r="549" spans="1:16" ht="12.75">
      <c r="A549" s="149"/>
      <c r="B549" s="3"/>
      <c r="C549" s="4"/>
      <c r="D549" s="4"/>
      <c r="E549" s="4"/>
      <c r="F549" s="149"/>
      <c r="G549" s="149"/>
      <c r="H549" s="149"/>
      <c r="I549" s="3"/>
      <c r="J549" s="3"/>
      <c r="K549" s="3"/>
      <c r="L549" s="3"/>
      <c r="M549" s="3"/>
      <c r="N549" s="3"/>
      <c r="O549" s="3"/>
      <c r="P549" s="967"/>
    </row>
    <row r="550" spans="1:16" ht="12.75">
      <c r="A550" s="149"/>
      <c r="B550" s="3"/>
      <c r="C550" s="4"/>
      <c r="D550" s="4"/>
      <c r="E550" s="4"/>
      <c r="F550" s="149"/>
      <c r="G550" s="149"/>
      <c r="H550" s="149"/>
      <c r="I550" s="3"/>
      <c r="J550" s="3"/>
      <c r="K550" s="3"/>
      <c r="L550" s="3"/>
      <c r="M550" s="3"/>
      <c r="N550" s="3"/>
      <c r="O550" s="3"/>
      <c r="P550" s="967"/>
    </row>
    <row r="551" spans="1:16" ht="12.75">
      <c r="A551" s="149"/>
      <c r="B551" s="3"/>
      <c r="C551" s="4"/>
      <c r="D551" s="4"/>
      <c r="E551" s="4"/>
      <c r="F551" s="149"/>
      <c r="G551" s="149"/>
      <c r="H551" s="149"/>
      <c r="I551" s="3"/>
      <c r="J551" s="3"/>
      <c r="K551" s="3"/>
      <c r="L551" s="3"/>
      <c r="M551" s="3"/>
      <c r="N551" s="3"/>
      <c r="O551" s="3"/>
      <c r="P551" s="967"/>
    </row>
    <row r="552" spans="1:16" ht="12.75">
      <c r="A552" s="149"/>
      <c r="B552" s="3"/>
      <c r="C552" s="4"/>
      <c r="D552" s="4"/>
      <c r="E552" s="4"/>
      <c r="F552" s="149"/>
      <c r="G552" s="149"/>
      <c r="H552" s="149"/>
      <c r="I552" s="3"/>
      <c r="J552" s="3"/>
      <c r="K552" s="3"/>
      <c r="L552" s="3"/>
      <c r="M552" s="3"/>
      <c r="N552" s="3"/>
      <c r="O552" s="3"/>
      <c r="P552" s="967"/>
    </row>
    <row r="553" spans="1:16" ht="12.75">
      <c r="A553" s="149"/>
      <c r="B553" s="3"/>
      <c r="C553" s="4"/>
      <c r="D553" s="4"/>
      <c r="E553" s="4"/>
      <c r="F553" s="149"/>
      <c r="G553" s="149"/>
      <c r="H553" s="149"/>
      <c r="I553" s="3"/>
      <c r="J553" s="3"/>
      <c r="K553" s="3"/>
      <c r="L553" s="3"/>
      <c r="M553" s="3"/>
      <c r="N553" s="3"/>
      <c r="O553" s="3"/>
      <c r="P553" s="967"/>
    </row>
    <row r="554" spans="1:16" ht="12.75">
      <c r="A554" s="149"/>
      <c r="B554" s="3"/>
      <c r="C554" s="4"/>
      <c r="D554" s="4"/>
      <c r="E554" s="4"/>
      <c r="F554" s="149"/>
      <c r="G554" s="149"/>
      <c r="H554" s="149"/>
      <c r="I554" s="3"/>
      <c r="J554" s="3"/>
      <c r="K554" s="3"/>
      <c r="L554" s="3"/>
      <c r="M554" s="3"/>
      <c r="N554" s="3"/>
      <c r="O554" s="3"/>
      <c r="P554" s="967"/>
    </row>
    <row r="555" spans="1:16" ht="12.75">
      <c r="A555" s="149"/>
      <c r="B555" s="3"/>
      <c r="C555" s="4"/>
      <c r="D555" s="4"/>
      <c r="E555" s="4"/>
      <c r="F555" s="149"/>
      <c r="G555" s="149"/>
      <c r="H555" s="149"/>
      <c r="I555" s="3"/>
      <c r="J555" s="3"/>
      <c r="K555" s="3"/>
      <c r="L555" s="3"/>
      <c r="M555" s="3"/>
      <c r="N555" s="3"/>
      <c r="O555" s="3"/>
      <c r="P555" s="967"/>
    </row>
    <row r="556" spans="1:16" ht="12.75">
      <c r="A556" s="149"/>
      <c r="B556" s="3"/>
      <c r="C556" s="4"/>
      <c r="D556" s="4"/>
      <c r="E556" s="4"/>
      <c r="F556" s="149"/>
      <c r="G556" s="149"/>
      <c r="H556" s="149"/>
      <c r="I556" s="3"/>
      <c r="J556" s="3"/>
      <c r="K556" s="3"/>
      <c r="L556" s="3"/>
      <c r="M556" s="3"/>
      <c r="N556" s="3"/>
      <c r="O556" s="3"/>
      <c r="P556" s="967"/>
    </row>
    <row r="557" spans="1:16" ht="12.75">
      <c r="A557" s="149"/>
      <c r="B557" s="3"/>
      <c r="C557" s="4"/>
      <c r="D557" s="4"/>
      <c r="E557" s="4"/>
      <c r="F557" s="149"/>
      <c r="G557" s="149"/>
      <c r="H557" s="149"/>
      <c r="I557" s="3"/>
      <c r="J557" s="3"/>
      <c r="K557" s="3"/>
      <c r="L557" s="3"/>
      <c r="M557" s="3"/>
      <c r="N557" s="3"/>
      <c r="O557" s="3"/>
      <c r="P557" s="967"/>
    </row>
    <row r="558" spans="1:16" ht="12.75">
      <c r="A558" s="149"/>
      <c r="B558" s="3"/>
      <c r="C558" s="4"/>
      <c r="D558" s="4"/>
      <c r="E558" s="4"/>
      <c r="F558" s="149"/>
      <c r="G558" s="149"/>
      <c r="H558" s="149"/>
      <c r="I558" s="3"/>
      <c r="J558" s="3"/>
      <c r="K558" s="3"/>
      <c r="L558" s="3"/>
      <c r="M558" s="3"/>
      <c r="N558" s="3"/>
      <c r="O558" s="3"/>
      <c r="P558" s="967"/>
    </row>
    <row r="559" spans="1:16" ht="12.75">
      <c r="A559" s="149"/>
      <c r="B559" s="3"/>
      <c r="C559" s="4"/>
      <c r="D559" s="4"/>
      <c r="E559" s="4"/>
      <c r="F559" s="149"/>
      <c r="G559" s="149"/>
      <c r="H559" s="149"/>
      <c r="I559" s="3"/>
      <c r="J559" s="3"/>
      <c r="K559" s="3"/>
      <c r="L559" s="3"/>
      <c r="M559" s="3"/>
      <c r="N559" s="3"/>
      <c r="O559" s="3"/>
      <c r="P559" s="967"/>
    </row>
    <row r="560" spans="1:16" ht="12.75">
      <c r="A560" s="149"/>
      <c r="B560" s="3"/>
      <c r="C560" s="4"/>
      <c r="D560" s="4"/>
      <c r="E560" s="4"/>
      <c r="F560" s="149"/>
      <c r="G560" s="149"/>
      <c r="H560" s="149"/>
      <c r="I560" s="3"/>
      <c r="J560" s="3"/>
      <c r="K560" s="3"/>
      <c r="L560" s="3"/>
      <c r="M560" s="3"/>
      <c r="N560" s="3"/>
      <c r="O560" s="3"/>
      <c r="P560" s="967"/>
    </row>
    <row r="561" spans="1:16" ht="12.75">
      <c r="A561" s="149"/>
      <c r="B561" s="3"/>
      <c r="C561" s="4"/>
      <c r="D561" s="4"/>
      <c r="E561" s="4"/>
      <c r="F561" s="149"/>
      <c r="G561" s="149"/>
      <c r="H561" s="149"/>
      <c r="I561" s="3"/>
      <c r="J561" s="3"/>
      <c r="K561" s="3"/>
      <c r="L561" s="3"/>
      <c r="M561" s="3"/>
      <c r="N561" s="3"/>
      <c r="O561" s="3"/>
      <c r="P561" s="967"/>
    </row>
    <row r="562" spans="1:16" ht="12.75">
      <c r="A562" s="149"/>
      <c r="B562" s="3"/>
      <c r="C562" s="4"/>
      <c r="D562" s="4"/>
      <c r="E562" s="4"/>
      <c r="F562" s="149"/>
      <c r="G562" s="149"/>
      <c r="H562" s="149"/>
      <c r="I562" s="3"/>
      <c r="J562" s="3"/>
      <c r="K562" s="3"/>
      <c r="L562" s="3"/>
      <c r="M562" s="3"/>
      <c r="N562" s="3"/>
      <c r="O562" s="3"/>
      <c r="P562" s="967"/>
    </row>
    <row r="563" spans="1:16" ht="12.75">
      <c r="A563" s="149"/>
      <c r="B563" s="3"/>
      <c r="C563" s="4"/>
      <c r="D563" s="4"/>
      <c r="E563" s="4"/>
      <c r="F563" s="149"/>
      <c r="G563" s="149"/>
      <c r="H563" s="149"/>
      <c r="I563" s="3"/>
      <c r="J563" s="3"/>
      <c r="K563" s="3"/>
      <c r="L563" s="3"/>
      <c r="M563" s="3"/>
      <c r="N563" s="3"/>
      <c r="O563" s="3"/>
      <c r="P563" s="967"/>
    </row>
    <row r="564" spans="1:16" ht="12.75">
      <c r="A564" s="149"/>
      <c r="B564" s="3"/>
      <c r="C564" s="4"/>
      <c r="D564" s="4"/>
      <c r="E564" s="4"/>
      <c r="F564" s="149"/>
      <c r="G564" s="149"/>
      <c r="H564" s="149"/>
      <c r="I564" s="3"/>
      <c r="J564" s="3"/>
      <c r="K564" s="3"/>
      <c r="L564" s="3"/>
      <c r="M564" s="3"/>
      <c r="N564" s="3"/>
      <c r="O564" s="3"/>
      <c r="P564" s="967"/>
    </row>
    <row r="565" spans="1:16" ht="12.75">
      <c r="A565" s="149"/>
      <c r="B565" s="3"/>
      <c r="C565" s="4"/>
      <c r="D565" s="4"/>
      <c r="E565" s="4"/>
      <c r="F565" s="149"/>
      <c r="G565" s="149"/>
      <c r="H565" s="149"/>
      <c r="I565" s="3"/>
      <c r="J565" s="3"/>
      <c r="K565" s="3"/>
      <c r="L565" s="3"/>
      <c r="M565" s="3"/>
      <c r="N565" s="3"/>
      <c r="O565" s="3"/>
      <c r="P565" s="967"/>
    </row>
    <row r="566" spans="1:16" ht="12.75">
      <c r="A566" s="149"/>
      <c r="B566" s="3"/>
      <c r="C566" s="4"/>
      <c r="D566" s="4"/>
      <c r="E566" s="4"/>
      <c r="F566" s="149"/>
      <c r="G566" s="149"/>
      <c r="H566" s="149"/>
      <c r="I566" s="3"/>
      <c r="J566" s="3"/>
      <c r="K566" s="3"/>
      <c r="L566" s="3"/>
      <c r="M566" s="3"/>
      <c r="N566" s="3"/>
      <c r="O566" s="3"/>
      <c r="P566" s="967"/>
    </row>
    <row r="567" spans="1:16" ht="12.75">
      <c r="A567" s="149"/>
      <c r="B567" s="3"/>
      <c r="C567" s="4"/>
      <c r="D567" s="4"/>
      <c r="E567" s="4"/>
      <c r="F567" s="149"/>
      <c r="G567" s="149"/>
      <c r="H567" s="149"/>
      <c r="I567" s="3"/>
      <c r="J567" s="3"/>
      <c r="K567" s="3"/>
      <c r="L567" s="3"/>
      <c r="M567" s="3"/>
      <c r="N567" s="3"/>
      <c r="O567" s="3"/>
      <c r="P567" s="967"/>
    </row>
    <row r="568" spans="1:16" ht="12.75">
      <c r="A568" s="149"/>
      <c r="B568" s="3"/>
      <c r="C568" s="4"/>
      <c r="D568" s="4"/>
      <c r="E568" s="4"/>
      <c r="F568" s="149"/>
      <c r="G568" s="149"/>
      <c r="H568" s="149"/>
      <c r="I568" s="3"/>
      <c r="J568" s="3"/>
      <c r="K568" s="3"/>
      <c r="L568" s="3"/>
      <c r="M568" s="3"/>
      <c r="N568" s="3"/>
      <c r="O568" s="3"/>
      <c r="P568" s="967"/>
    </row>
    <row r="569" spans="1:16" ht="12.75">
      <c r="A569" s="149"/>
      <c r="B569" s="3"/>
      <c r="C569" s="4"/>
      <c r="D569" s="4"/>
      <c r="E569" s="4"/>
      <c r="F569" s="149"/>
      <c r="G569" s="149"/>
      <c r="H569" s="149"/>
      <c r="I569" s="3"/>
      <c r="J569" s="3"/>
      <c r="K569" s="3"/>
      <c r="L569" s="3"/>
      <c r="M569" s="3"/>
      <c r="N569" s="3"/>
      <c r="O569" s="3"/>
      <c r="P569" s="967"/>
    </row>
    <row r="570" spans="1:16" ht="12.75">
      <c r="A570" s="149"/>
      <c r="B570" s="3"/>
      <c r="C570" s="4"/>
      <c r="D570" s="4"/>
      <c r="E570" s="4"/>
      <c r="F570" s="149"/>
      <c r="G570" s="149"/>
      <c r="H570" s="149"/>
      <c r="I570" s="3"/>
      <c r="J570" s="3"/>
      <c r="K570" s="3"/>
      <c r="L570" s="3"/>
      <c r="M570" s="3"/>
      <c r="N570" s="3"/>
      <c r="O570" s="3"/>
      <c r="P570" s="967"/>
    </row>
    <row r="571" spans="1:16" ht="12.75">
      <c r="A571" s="149"/>
      <c r="B571" s="3"/>
      <c r="C571" s="4"/>
      <c r="D571" s="4"/>
      <c r="E571" s="4"/>
      <c r="F571" s="149"/>
      <c r="G571" s="149"/>
      <c r="H571" s="149"/>
      <c r="I571" s="3"/>
      <c r="J571" s="3"/>
      <c r="K571" s="3"/>
      <c r="L571" s="3"/>
      <c r="M571" s="3"/>
      <c r="N571" s="3"/>
      <c r="O571" s="3"/>
      <c r="P571" s="967"/>
    </row>
    <row r="572" spans="1:16" ht="12.75">
      <c r="A572" s="149"/>
      <c r="B572" s="3"/>
      <c r="C572" s="4"/>
      <c r="D572" s="4"/>
      <c r="E572" s="4"/>
      <c r="F572" s="149"/>
      <c r="G572" s="149"/>
      <c r="H572" s="149"/>
      <c r="I572" s="3"/>
      <c r="J572" s="3"/>
      <c r="K572" s="3"/>
      <c r="L572" s="3"/>
      <c r="M572" s="3"/>
      <c r="N572" s="3"/>
      <c r="O572" s="3"/>
      <c r="P572" s="967"/>
    </row>
    <row r="573" spans="1:16" ht="12.75">
      <c r="A573" s="149"/>
      <c r="B573" s="3"/>
      <c r="C573" s="4"/>
      <c r="D573" s="4"/>
      <c r="E573" s="4"/>
      <c r="F573" s="149"/>
      <c r="G573" s="149"/>
      <c r="H573" s="149"/>
      <c r="I573" s="3"/>
      <c r="J573" s="3"/>
      <c r="K573" s="3"/>
      <c r="L573" s="3"/>
      <c r="M573" s="3"/>
      <c r="N573" s="3"/>
      <c r="O573" s="3"/>
      <c r="P573" s="967"/>
    </row>
    <row r="574" spans="1:16" ht="12.75">
      <c r="A574" s="149"/>
      <c r="B574" s="3"/>
      <c r="C574" s="4"/>
      <c r="D574" s="4"/>
      <c r="E574" s="4"/>
      <c r="F574" s="149"/>
      <c r="G574" s="149"/>
      <c r="H574" s="149"/>
      <c r="I574" s="3"/>
      <c r="J574" s="3"/>
      <c r="K574" s="3"/>
      <c r="L574" s="3"/>
      <c r="M574" s="3"/>
      <c r="N574" s="3"/>
      <c r="O574" s="3"/>
      <c r="P574" s="967"/>
    </row>
    <row r="575" spans="1:16" ht="12.75">
      <c r="A575" s="149"/>
      <c r="B575" s="3"/>
      <c r="C575" s="4"/>
      <c r="D575" s="4"/>
      <c r="E575" s="4"/>
      <c r="F575" s="149"/>
      <c r="G575" s="149"/>
      <c r="H575" s="149"/>
      <c r="I575" s="3"/>
      <c r="J575" s="3"/>
      <c r="K575" s="3"/>
      <c r="L575" s="3"/>
      <c r="M575" s="3"/>
      <c r="N575" s="3"/>
      <c r="O575" s="3"/>
      <c r="P575" s="967"/>
    </row>
    <row r="576" spans="1:16" ht="12.75">
      <c r="A576" s="149"/>
      <c r="B576" s="3"/>
      <c r="C576" s="4"/>
      <c r="D576" s="4"/>
      <c r="E576" s="4"/>
      <c r="F576" s="149"/>
      <c r="G576" s="149"/>
      <c r="H576" s="149"/>
      <c r="I576" s="3"/>
      <c r="J576" s="3"/>
      <c r="K576" s="3"/>
      <c r="L576" s="3"/>
      <c r="M576" s="3"/>
      <c r="N576" s="3"/>
      <c r="O576" s="3"/>
      <c r="P576" s="967"/>
    </row>
    <row r="577" spans="1:16" ht="12.75">
      <c r="A577" s="149"/>
      <c r="B577" s="3"/>
      <c r="C577" s="4"/>
      <c r="D577" s="4"/>
      <c r="E577" s="4"/>
      <c r="F577" s="149"/>
      <c r="G577" s="149"/>
      <c r="H577" s="149"/>
      <c r="I577" s="3"/>
      <c r="J577" s="3"/>
      <c r="K577" s="3"/>
      <c r="L577" s="3"/>
      <c r="M577" s="3"/>
      <c r="N577" s="3"/>
      <c r="O577" s="3"/>
      <c r="P577" s="967"/>
    </row>
    <row r="578" spans="1:16" ht="12.75">
      <c r="A578" s="149"/>
      <c r="B578" s="3"/>
      <c r="C578" s="4"/>
      <c r="D578" s="4"/>
      <c r="E578" s="4"/>
      <c r="F578" s="149"/>
      <c r="G578" s="149"/>
      <c r="H578" s="149"/>
      <c r="I578" s="3"/>
      <c r="J578" s="3"/>
      <c r="K578" s="3"/>
      <c r="L578" s="3"/>
      <c r="M578" s="3"/>
      <c r="N578" s="3"/>
      <c r="O578" s="3"/>
      <c r="P578" s="967"/>
    </row>
    <row r="579" spans="1:16" ht="12.75">
      <c r="A579" s="149"/>
      <c r="B579" s="3"/>
      <c r="C579" s="4"/>
      <c r="D579" s="4"/>
      <c r="E579" s="4"/>
      <c r="F579" s="149"/>
      <c r="G579" s="149"/>
      <c r="H579" s="149"/>
      <c r="I579" s="3"/>
      <c r="J579" s="3"/>
      <c r="K579" s="3"/>
      <c r="L579" s="3"/>
      <c r="M579" s="3"/>
      <c r="N579" s="3"/>
      <c r="O579" s="3"/>
      <c r="P579" s="967"/>
    </row>
    <row r="580" spans="1:16" ht="12.75">
      <c r="A580" s="149"/>
      <c r="B580" s="3"/>
      <c r="C580" s="4"/>
      <c r="D580" s="4"/>
      <c r="E580" s="4"/>
      <c r="F580" s="149"/>
      <c r="G580" s="149"/>
      <c r="H580" s="149"/>
      <c r="I580" s="3"/>
      <c r="J580" s="3"/>
      <c r="K580" s="3"/>
      <c r="L580" s="3"/>
      <c r="M580" s="3"/>
      <c r="N580" s="3"/>
      <c r="O580" s="3"/>
      <c r="P580" s="967"/>
    </row>
    <row r="581" spans="1:16" ht="12.75">
      <c r="A581" s="149"/>
      <c r="B581" s="3"/>
      <c r="C581" s="4"/>
      <c r="D581" s="4"/>
      <c r="E581" s="4"/>
      <c r="F581" s="149"/>
      <c r="G581" s="149"/>
      <c r="H581" s="149"/>
      <c r="I581" s="3"/>
      <c r="J581" s="3"/>
      <c r="K581" s="3"/>
      <c r="L581" s="3"/>
      <c r="M581" s="3"/>
      <c r="N581" s="3"/>
      <c r="O581" s="3"/>
      <c r="P581" s="967"/>
    </row>
    <row r="582" spans="1:16" ht="12.75">
      <c r="A582" s="149"/>
      <c r="B582" s="3"/>
      <c r="C582" s="4"/>
      <c r="D582" s="4"/>
      <c r="E582" s="4"/>
      <c r="F582" s="149"/>
      <c r="G582" s="149"/>
      <c r="H582" s="149"/>
      <c r="I582" s="3"/>
      <c r="J582" s="3"/>
      <c r="K582" s="3"/>
      <c r="L582" s="3"/>
      <c r="M582" s="3"/>
      <c r="N582" s="3"/>
      <c r="O582" s="3"/>
      <c r="P582" s="967"/>
    </row>
    <row r="583" spans="1:16" ht="12.75">
      <c r="A583" s="149"/>
      <c r="B583" s="3"/>
      <c r="C583" s="4"/>
      <c r="D583" s="4"/>
      <c r="E583" s="4"/>
      <c r="F583" s="149"/>
      <c r="G583" s="149"/>
      <c r="H583" s="149"/>
      <c r="I583" s="3"/>
      <c r="J583" s="3"/>
      <c r="K583" s="3"/>
      <c r="L583" s="3"/>
      <c r="M583" s="3"/>
      <c r="N583" s="3"/>
      <c r="O583" s="3"/>
      <c r="P583" s="967"/>
    </row>
    <row r="584" spans="1:16" ht="12.75">
      <c r="A584" s="149"/>
      <c r="B584" s="3"/>
      <c r="C584" s="4"/>
      <c r="D584" s="4"/>
      <c r="E584" s="4"/>
      <c r="F584" s="149"/>
      <c r="G584" s="149"/>
      <c r="H584" s="149"/>
      <c r="I584" s="3"/>
      <c r="J584" s="3"/>
      <c r="K584" s="3"/>
      <c r="L584" s="3"/>
      <c r="M584" s="3"/>
      <c r="N584" s="3"/>
      <c r="O584" s="3"/>
      <c r="P584" s="967"/>
    </row>
    <row r="585" spans="1:16" ht="12.75">
      <c r="A585" s="149"/>
      <c r="B585" s="3"/>
      <c r="C585" s="4"/>
      <c r="D585" s="4"/>
      <c r="E585" s="4"/>
      <c r="F585" s="149"/>
      <c r="G585" s="149"/>
      <c r="H585" s="149"/>
      <c r="I585" s="3"/>
      <c r="J585" s="3"/>
      <c r="K585" s="3"/>
      <c r="L585" s="3"/>
      <c r="M585" s="3"/>
      <c r="N585" s="3"/>
      <c r="O585" s="3"/>
      <c r="P585" s="967"/>
    </row>
    <row r="586" spans="1:16" ht="12.75">
      <c r="A586" s="149"/>
      <c r="B586" s="3"/>
      <c r="C586" s="4"/>
      <c r="D586" s="4"/>
      <c r="E586" s="4"/>
      <c r="F586" s="149"/>
      <c r="G586" s="149"/>
      <c r="H586" s="149"/>
      <c r="I586" s="3"/>
      <c r="J586" s="3"/>
      <c r="K586" s="3"/>
      <c r="L586" s="3"/>
      <c r="M586" s="3"/>
      <c r="N586" s="3"/>
      <c r="O586" s="3"/>
      <c r="P586" s="967"/>
    </row>
    <row r="587" spans="1:16" ht="12.75">
      <c r="A587" s="149"/>
      <c r="B587" s="3"/>
      <c r="C587" s="4"/>
      <c r="D587" s="4"/>
      <c r="E587" s="4"/>
      <c r="F587" s="149"/>
      <c r="G587" s="149"/>
      <c r="H587" s="149"/>
      <c r="I587" s="3"/>
      <c r="J587" s="3"/>
      <c r="K587" s="3"/>
      <c r="L587" s="3"/>
      <c r="M587" s="3"/>
      <c r="N587" s="3"/>
      <c r="O587" s="3"/>
      <c r="P587" s="967"/>
    </row>
    <row r="588" spans="1:16" ht="12.75">
      <c r="A588" s="149"/>
      <c r="B588" s="3"/>
      <c r="C588" s="4"/>
      <c r="D588" s="4"/>
      <c r="E588" s="4"/>
      <c r="F588" s="149"/>
      <c r="G588" s="149"/>
      <c r="H588" s="149"/>
      <c r="I588" s="3"/>
      <c r="J588" s="3"/>
      <c r="K588" s="3"/>
      <c r="L588" s="3"/>
      <c r="M588" s="3"/>
      <c r="N588" s="3"/>
      <c r="O588" s="3"/>
      <c r="P588" s="967"/>
    </row>
    <row r="589" spans="1:16" ht="12.75">
      <c r="A589" s="149"/>
      <c r="B589" s="3"/>
      <c r="C589" s="4"/>
      <c r="D589" s="4"/>
      <c r="E589" s="4"/>
      <c r="F589" s="149"/>
      <c r="G589" s="149"/>
      <c r="H589" s="149"/>
      <c r="I589" s="3"/>
      <c r="J589" s="3"/>
      <c r="K589" s="3"/>
      <c r="L589" s="3"/>
      <c r="M589" s="3"/>
      <c r="N589" s="3"/>
      <c r="O589" s="3"/>
      <c r="P589" s="967"/>
    </row>
    <row r="590" spans="1:16" ht="12.75">
      <c r="A590" s="149"/>
      <c r="B590" s="3"/>
      <c r="C590" s="4"/>
      <c r="D590" s="4"/>
      <c r="E590" s="4"/>
      <c r="F590" s="149"/>
      <c r="G590" s="149"/>
      <c r="H590" s="149"/>
      <c r="I590" s="3"/>
      <c r="J590" s="3"/>
      <c r="K590" s="3"/>
      <c r="L590" s="3"/>
      <c r="M590" s="3"/>
      <c r="N590" s="3"/>
      <c r="O590" s="3"/>
      <c r="P590" s="967"/>
    </row>
    <row r="591" spans="1:16" ht="12.75">
      <c r="A591" s="149"/>
      <c r="B591" s="3"/>
      <c r="C591" s="4"/>
      <c r="D591" s="4"/>
      <c r="E591" s="4"/>
      <c r="F591" s="149"/>
      <c r="G591" s="149"/>
      <c r="H591" s="149"/>
      <c r="I591" s="3"/>
      <c r="J591" s="3"/>
      <c r="K591" s="3"/>
      <c r="L591" s="3"/>
      <c r="M591" s="3"/>
      <c r="N591" s="3"/>
      <c r="O591" s="3"/>
      <c r="P591" s="967"/>
    </row>
    <row r="592" spans="1:16" ht="12.75">
      <c r="A592" s="149"/>
      <c r="B592" s="3"/>
      <c r="C592" s="4"/>
      <c r="D592" s="4"/>
      <c r="E592" s="4"/>
      <c r="F592" s="149"/>
      <c r="G592" s="149"/>
      <c r="H592" s="149"/>
      <c r="I592" s="3"/>
      <c r="J592" s="3"/>
      <c r="K592" s="3"/>
      <c r="L592" s="3"/>
      <c r="M592" s="3"/>
      <c r="N592" s="3"/>
      <c r="O592" s="3"/>
      <c r="P592" s="967"/>
    </row>
    <row r="593" spans="1:16" ht="12.75">
      <c r="A593" s="149"/>
      <c r="B593" s="3"/>
      <c r="C593" s="4"/>
      <c r="D593" s="4"/>
      <c r="E593" s="4"/>
      <c r="F593" s="149"/>
      <c r="G593" s="149"/>
      <c r="H593" s="149"/>
      <c r="I593" s="3"/>
      <c r="J593" s="3"/>
      <c r="K593" s="3"/>
      <c r="L593" s="3"/>
      <c r="M593" s="3"/>
      <c r="N593" s="3"/>
      <c r="O593" s="3"/>
      <c r="P593" s="967"/>
    </row>
    <row r="594" spans="1:16" ht="12.75">
      <c r="A594" s="149"/>
      <c r="B594" s="3"/>
      <c r="C594" s="4"/>
      <c r="D594" s="4"/>
      <c r="E594" s="4"/>
      <c r="F594" s="149"/>
      <c r="G594" s="149"/>
      <c r="H594" s="149"/>
      <c r="I594" s="3"/>
      <c r="J594" s="3"/>
      <c r="K594" s="3"/>
      <c r="L594" s="3"/>
      <c r="M594" s="3"/>
      <c r="N594" s="3"/>
      <c r="O594" s="3"/>
      <c r="P594" s="967"/>
    </row>
    <row r="595" spans="1:16" ht="12.75">
      <c r="A595" s="149"/>
      <c r="B595" s="3"/>
      <c r="C595" s="4"/>
      <c r="D595" s="4"/>
      <c r="E595" s="4"/>
      <c r="F595" s="149"/>
      <c r="G595" s="149"/>
      <c r="H595" s="149"/>
      <c r="I595" s="3"/>
      <c r="J595" s="3"/>
      <c r="K595" s="3"/>
      <c r="L595" s="3"/>
      <c r="M595" s="3"/>
      <c r="N595" s="3"/>
      <c r="O595" s="3"/>
      <c r="P595" s="967"/>
    </row>
    <row r="596" spans="1:16" ht="12.75">
      <c r="A596" s="149"/>
      <c r="B596" s="3"/>
      <c r="C596" s="4"/>
      <c r="D596" s="4"/>
      <c r="E596" s="4"/>
      <c r="F596" s="149"/>
      <c r="G596" s="149"/>
      <c r="H596" s="149"/>
      <c r="I596" s="3"/>
      <c r="J596" s="3"/>
      <c r="K596" s="3"/>
      <c r="L596" s="3"/>
      <c r="M596" s="3"/>
      <c r="N596" s="3"/>
      <c r="O596" s="3"/>
      <c r="P596" s="967"/>
    </row>
    <row r="597" spans="1:16" ht="12.75">
      <c r="A597" s="149"/>
      <c r="B597" s="3"/>
      <c r="C597" s="4"/>
      <c r="D597" s="4"/>
      <c r="E597" s="4"/>
      <c r="F597" s="149"/>
      <c r="G597" s="149"/>
      <c r="H597" s="149"/>
      <c r="I597" s="3"/>
      <c r="J597" s="3"/>
      <c r="K597" s="3"/>
      <c r="L597" s="3"/>
      <c r="M597" s="3"/>
      <c r="N597" s="3"/>
      <c r="O597" s="3"/>
      <c r="P597" s="967"/>
    </row>
    <row r="598" spans="1:16" ht="12.75">
      <c r="A598" s="149"/>
      <c r="B598" s="3"/>
      <c r="C598" s="4"/>
      <c r="D598" s="4"/>
      <c r="E598" s="4"/>
      <c r="F598" s="149"/>
      <c r="G598" s="149"/>
      <c r="H598" s="149"/>
      <c r="I598" s="3"/>
      <c r="J598" s="3"/>
      <c r="K598" s="3"/>
      <c r="L598" s="3"/>
      <c r="M598" s="3"/>
      <c r="N598" s="3"/>
      <c r="O598" s="3"/>
      <c r="P598" s="967"/>
    </row>
    <row r="599" spans="1:16" ht="12.75">
      <c r="A599" s="149"/>
      <c r="B599" s="3"/>
      <c r="C599" s="4"/>
      <c r="D599" s="4"/>
      <c r="E599" s="4"/>
      <c r="F599" s="149"/>
      <c r="G599" s="149"/>
      <c r="H599" s="149"/>
      <c r="I599" s="3"/>
      <c r="J599" s="3"/>
      <c r="K599" s="3"/>
      <c r="L599" s="3"/>
      <c r="M599" s="3"/>
      <c r="N599" s="3"/>
      <c r="O599" s="3"/>
      <c r="P599" s="967"/>
    </row>
    <row r="600" spans="1:16" ht="12.75">
      <c r="A600" s="149"/>
      <c r="B600" s="3"/>
      <c r="C600" s="4"/>
      <c r="D600" s="4"/>
      <c r="E600" s="4"/>
      <c r="F600" s="149"/>
      <c r="G600" s="149"/>
      <c r="H600" s="149"/>
      <c r="I600" s="3"/>
      <c r="J600" s="3"/>
      <c r="K600" s="3"/>
      <c r="L600" s="3"/>
      <c r="M600" s="3"/>
      <c r="N600" s="3"/>
      <c r="O600" s="3"/>
      <c r="P600" s="967"/>
    </row>
    <row r="601" spans="1:16" ht="12.75">
      <c r="A601" s="149"/>
      <c r="B601" s="3"/>
      <c r="C601" s="4"/>
      <c r="D601" s="4"/>
      <c r="E601" s="4"/>
      <c r="F601" s="149"/>
      <c r="G601" s="149"/>
      <c r="H601" s="149"/>
      <c r="I601" s="3"/>
      <c r="J601" s="3"/>
      <c r="K601" s="3"/>
      <c r="L601" s="3"/>
      <c r="M601" s="3"/>
      <c r="N601" s="3"/>
      <c r="O601" s="3"/>
      <c r="P601" s="967"/>
    </row>
    <row r="602" spans="1:16" ht="12.75">
      <c r="A602" s="149"/>
      <c r="B602" s="3"/>
      <c r="C602" s="4"/>
      <c r="D602" s="4"/>
      <c r="E602" s="4"/>
      <c r="F602" s="149"/>
      <c r="G602" s="149"/>
      <c r="H602" s="149"/>
      <c r="I602" s="3"/>
      <c r="J602" s="3"/>
      <c r="K602" s="3"/>
      <c r="L602" s="3"/>
      <c r="M602" s="3"/>
      <c r="N602" s="3"/>
      <c r="O602" s="3"/>
      <c r="P602" s="967"/>
    </row>
    <row r="603" spans="1:16" ht="12.75">
      <c r="A603" s="149"/>
      <c r="B603" s="3"/>
      <c r="C603" s="4"/>
      <c r="D603" s="4"/>
      <c r="E603" s="4"/>
      <c r="F603" s="149"/>
      <c r="G603" s="149"/>
      <c r="H603" s="149"/>
      <c r="I603" s="3"/>
      <c r="J603" s="3"/>
      <c r="K603" s="3"/>
      <c r="L603" s="3"/>
      <c r="M603" s="3"/>
      <c r="N603" s="3"/>
      <c r="O603" s="3"/>
      <c r="P603" s="967"/>
    </row>
    <row r="604" spans="1:16" ht="12.75">
      <c r="A604" s="149"/>
      <c r="B604" s="3"/>
      <c r="C604" s="4"/>
      <c r="D604" s="4"/>
      <c r="E604" s="4"/>
      <c r="F604" s="149"/>
      <c r="G604" s="149"/>
      <c r="H604" s="149"/>
      <c r="I604" s="3"/>
      <c r="J604" s="3"/>
      <c r="K604" s="3"/>
      <c r="L604" s="3"/>
      <c r="M604" s="3"/>
      <c r="N604" s="3"/>
      <c r="O604" s="3"/>
      <c r="P604" s="967"/>
    </row>
    <row r="605" spans="1:16" ht="12.75">
      <c r="A605" s="149"/>
      <c r="B605" s="3"/>
      <c r="C605" s="4"/>
      <c r="D605" s="4"/>
      <c r="E605" s="4"/>
      <c r="F605" s="149"/>
      <c r="G605" s="149"/>
      <c r="H605" s="149"/>
      <c r="I605" s="3"/>
      <c r="J605" s="3"/>
      <c r="K605" s="3"/>
      <c r="L605" s="3"/>
      <c r="M605" s="3"/>
      <c r="N605" s="3"/>
      <c r="O605" s="3"/>
      <c r="P605" s="967"/>
    </row>
    <row r="606" spans="1:16" ht="12.75">
      <c r="A606" s="149"/>
      <c r="B606" s="3"/>
      <c r="C606" s="4"/>
      <c r="D606" s="4"/>
      <c r="E606" s="4"/>
      <c r="F606" s="149"/>
      <c r="G606" s="149"/>
      <c r="H606" s="149"/>
      <c r="I606" s="3"/>
      <c r="J606" s="3"/>
      <c r="K606" s="3"/>
      <c r="L606" s="3"/>
      <c r="M606" s="3"/>
      <c r="N606" s="3"/>
      <c r="O606" s="3"/>
      <c r="P606" s="967"/>
    </row>
    <row r="607" spans="1:16" ht="12.75">
      <c r="A607" s="149"/>
      <c r="B607" s="3"/>
      <c r="C607" s="4"/>
      <c r="D607" s="4"/>
      <c r="E607" s="4"/>
      <c r="F607" s="149"/>
      <c r="G607" s="149"/>
      <c r="H607" s="149"/>
      <c r="I607" s="3"/>
      <c r="J607" s="3"/>
      <c r="K607" s="3"/>
      <c r="L607" s="3"/>
      <c r="M607" s="3"/>
      <c r="N607" s="3"/>
      <c r="O607" s="3"/>
      <c r="P607" s="967"/>
    </row>
    <row r="608" spans="1:16" ht="12.75">
      <c r="A608" s="149"/>
      <c r="B608" s="3"/>
      <c r="C608" s="4"/>
      <c r="D608" s="4"/>
      <c r="E608" s="4"/>
      <c r="F608" s="149"/>
      <c r="G608" s="149"/>
      <c r="H608" s="149"/>
      <c r="I608" s="3"/>
      <c r="J608" s="3"/>
      <c r="K608" s="3"/>
      <c r="L608" s="3"/>
      <c r="M608" s="3"/>
      <c r="N608" s="3"/>
      <c r="O608" s="3"/>
      <c r="P608" s="967"/>
    </row>
    <row r="609" spans="1:16" ht="12.75">
      <c r="A609" s="149"/>
      <c r="B609" s="3"/>
      <c r="C609" s="4"/>
      <c r="D609" s="4"/>
      <c r="E609" s="4"/>
      <c r="F609" s="149"/>
      <c r="G609" s="149"/>
      <c r="H609" s="149"/>
      <c r="I609" s="3"/>
      <c r="J609" s="3"/>
      <c r="K609" s="3"/>
      <c r="L609" s="3"/>
      <c r="M609" s="3"/>
      <c r="N609" s="3"/>
      <c r="O609" s="3"/>
      <c r="P609" s="967"/>
    </row>
    <row r="610" spans="1:16" ht="12.75">
      <c r="A610" s="149"/>
      <c r="B610" s="3"/>
      <c r="C610" s="4"/>
      <c r="D610" s="4"/>
      <c r="E610" s="4"/>
      <c r="F610" s="149"/>
      <c r="G610" s="149"/>
      <c r="H610" s="149"/>
      <c r="I610" s="3"/>
      <c r="J610" s="3"/>
      <c r="K610" s="3"/>
      <c r="L610" s="3"/>
      <c r="M610" s="3"/>
      <c r="N610" s="3"/>
      <c r="O610" s="3"/>
      <c r="P610" s="967"/>
    </row>
    <row r="611" spans="1:16" ht="12.75">
      <c r="A611" s="149"/>
      <c r="B611" s="3"/>
      <c r="C611" s="4"/>
      <c r="D611" s="4"/>
      <c r="E611" s="4"/>
      <c r="F611" s="149"/>
      <c r="G611" s="149"/>
      <c r="H611" s="149"/>
      <c r="I611" s="3"/>
      <c r="J611" s="3"/>
      <c r="K611" s="3"/>
      <c r="L611" s="3"/>
      <c r="M611" s="3"/>
      <c r="N611" s="3"/>
      <c r="O611" s="3"/>
      <c r="P611" s="967"/>
    </row>
    <row r="612" spans="1:16" ht="12.75">
      <c r="A612" s="149"/>
      <c r="B612" s="3"/>
      <c r="C612" s="4"/>
      <c r="D612" s="4"/>
      <c r="E612" s="4"/>
      <c r="F612" s="149"/>
      <c r="G612" s="149"/>
      <c r="H612" s="149"/>
      <c r="I612" s="3"/>
      <c r="J612" s="3"/>
      <c r="K612" s="3"/>
      <c r="L612" s="3"/>
      <c r="M612" s="3"/>
      <c r="N612" s="3"/>
      <c r="O612" s="3"/>
      <c r="P612" s="967"/>
    </row>
    <row r="613" spans="1:16" ht="12.75">
      <c r="A613" s="149"/>
      <c r="B613" s="3"/>
      <c r="C613" s="4"/>
      <c r="D613" s="4"/>
      <c r="E613" s="4"/>
      <c r="F613" s="149"/>
      <c r="G613" s="149"/>
      <c r="H613" s="149"/>
      <c r="I613" s="3"/>
      <c r="J613" s="3"/>
      <c r="K613" s="3"/>
      <c r="L613" s="3"/>
      <c r="M613" s="3"/>
      <c r="N613" s="3"/>
      <c r="O613" s="3"/>
      <c r="P613" s="967"/>
    </row>
    <row r="614" spans="1:16" ht="12.75">
      <c r="A614" s="149"/>
      <c r="B614" s="3"/>
      <c r="C614" s="4"/>
      <c r="D614" s="4"/>
      <c r="E614" s="4"/>
      <c r="F614" s="149"/>
      <c r="G614" s="149"/>
      <c r="H614" s="149"/>
      <c r="I614" s="3"/>
      <c r="J614" s="3"/>
      <c r="K614" s="3"/>
      <c r="L614" s="3"/>
      <c r="M614" s="3"/>
      <c r="N614" s="3"/>
      <c r="O614" s="3"/>
      <c r="P614" s="967"/>
    </row>
    <row r="615" spans="1:16" ht="12.75">
      <c r="A615" s="149"/>
      <c r="B615" s="3"/>
      <c r="C615" s="4"/>
      <c r="D615" s="4"/>
      <c r="E615" s="4"/>
      <c r="F615" s="149"/>
      <c r="G615" s="149"/>
      <c r="H615" s="149"/>
      <c r="I615" s="3"/>
      <c r="J615" s="3"/>
      <c r="K615" s="3"/>
      <c r="L615" s="3"/>
      <c r="M615" s="3"/>
      <c r="N615" s="3"/>
      <c r="O615" s="3"/>
      <c r="P615" s="967"/>
    </row>
    <row r="616" spans="1:16" ht="12.75">
      <c r="A616" s="149"/>
      <c r="B616" s="3"/>
      <c r="C616" s="4"/>
      <c r="D616" s="4"/>
      <c r="E616" s="4"/>
      <c r="F616" s="149"/>
      <c r="G616" s="149"/>
      <c r="H616" s="149"/>
      <c r="I616" s="3"/>
      <c r="J616" s="3"/>
      <c r="K616" s="3"/>
      <c r="L616" s="3"/>
      <c r="M616" s="3"/>
      <c r="N616" s="3"/>
      <c r="O616" s="3"/>
      <c r="P616" s="967"/>
    </row>
    <row r="617" spans="1:16" ht="12.75">
      <c r="A617" s="149"/>
      <c r="B617" s="3"/>
      <c r="C617" s="4"/>
      <c r="D617" s="4"/>
      <c r="E617" s="4"/>
      <c r="F617" s="149"/>
      <c r="G617" s="149"/>
      <c r="H617" s="149"/>
      <c r="I617" s="3"/>
      <c r="J617" s="3"/>
      <c r="K617" s="3"/>
      <c r="L617" s="3"/>
      <c r="M617" s="3"/>
      <c r="N617" s="3"/>
      <c r="O617" s="3"/>
      <c r="P617" s="967"/>
    </row>
    <row r="618" spans="1:16" ht="12.75">
      <c r="A618" s="149"/>
      <c r="B618" s="3"/>
      <c r="C618" s="4"/>
      <c r="D618" s="4"/>
      <c r="E618" s="4"/>
      <c r="F618" s="149"/>
      <c r="G618" s="149"/>
      <c r="H618" s="149"/>
      <c r="I618" s="3"/>
      <c r="J618" s="3"/>
      <c r="K618" s="3"/>
      <c r="L618" s="3"/>
      <c r="M618" s="3"/>
      <c r="N618" s="3"/>
      <c r="O618" s="3"/>
      <c r="P618" s="967"/>
    </row>
    <row r="619" spans="1:16" ht="12.75">
      <c r="A619" s="149"/>
      <c r="B619" s="3"/>
      <c r="C619" s="4"/>
      <c r="D619" s="4"/>
      <c r="E619" s="4"/>
      <c r="F619" s="149"/>
      <c r="G619" s="149"/>
      <c r="H619" s="149"/>
      <c r="I619" s="3"/>
      <c r="J619" s="3"/>
      <c r="K619" s="3"/>
      <c r="L619" s="3"/>
      <c r="M619" s="3"/>
      <c r="N619" s="3"/>
      <c r="O619" s="3"/>
      <c r="P619" s="967"/>
    </row>
    <row r="620" spans="1:16" ht="12.75">
      <c r="A620" s="149"/>
      <c r="B620" s="3"/>
      <c r="C620" s="4"/>
      <c r="D620" s="4"/>
      <c r="E620" s="4"/>
      <c r="F620" s="149"/>
      <c r="G620" s="149"/>
      <c r="H620" s="149"/>
      <c r="I620" s="3"/>
      <c r="J620" s="3"/>
      <c r="K620" s="3"/>
      <c r="L620" s="3"/>
      <c r="M620" s="3"/>
      <c r="N620" s="3"/>
      <c r="O620" s="3"/>
      <c r="P620" s="967"/>
    </row>
    <row r="621" spans="1:16" ht="12.75">
      <c r="A621" s="149"/>
      <c r="B621" s="3"/>
      <c r="C621" s="4"/>
      <c r="D621" s="4"/>
      <c r="E621" s="4"/>
      <c r="F621" s="149"/>
      <c r="G621" s="149"/>
      <c r="H621" s="149"/>
      <c r="I621" s="3"/>
      <c r="J621" s="3"/>
      <c r="K621" s="3"/>
      <c r="L621" s="3"/>
      <c r="M621" s="3"/>
      <c r="N621" s="3"/>
      <c r="O621" s="3"/>
      <c r="P621" s="967"/>
    </row>
    <row r="622" spans="1:16" ht="12.75">
      <c r="A622" s="149"/>
      <c r="B622" s="3"/>
      <c r="C622" s="4"/>
      <c r="D622" s="4"/>
      <c r="E622" s="4"/>
      <c r="F622" s="149"/>
      <c r="G622" s="149"/>
      <c r="H622" s="149"/>
      <c r="I622" s="3"/>
      <c r="J622" s="3"/>
      <c r="K622" s="3"/>
      <c r="L622" s="3"/>
      <c r="M622" s="3"/>
      <c r="N622" s="3"/>
      <c r="O622" s="3"/>
      <c r="P622" s="967"/>
    </row>
    <row r="623" spans="1:16" ht="12.75">
      <c r="A623" s="149"/>
      <c r="B623" s="3"/>
      <c r="C623" s="4"/>
      <c r="D623" s="4"/>
      <c r="E623" s="4"/>
      <c r="F623" s="149"/>
      <c r="G623" s="149"/>
      <c r="H623" s="149"/>
      <c r="I623" s="3"/>
      <c r="J623" s="3"/>
      <c r="K623" s="3"/>
      <c r="L623" s="3"/>
      <c r="M623" s="3"/>
      <c r="N623" s="3"/>
      <c r="O623" s="3"/>
      <c r="P623" s="967"/>
    </row>
    <row r="624" spans="1:16" ht="12.75">
      <c r="A624" s="149"/>
      <c r="B624" s="3"/>
      <c r="C624" s="4"/>
      <c r="D624" s="4"/>
      <c r="E624" s="4"/>
      <c r="F624" s="149"/>
      <c r="G624" s="149"/>
      <c r="H624" s="149"/>
      <c r="I624" s="3"/>
      <c r="J624" s="3"/>
      <c r="K624" s="3"/>
      <c r="L624" s="3"/>
      <c r="M624" s="3"/>
      <c r="N624" s="3"/>
      <c r="O624" s="3"/>
      <c r="P624" s="967"/>
    </row>
    <row r="625" spans="1:16" ht="12.75">
      <c r="A625" s="149"/>
      <c r="B625" s="3"/>
      <c r="C625" s="4"/>
      <c r="D625" s="4"/>
      <c r="E625" s="4"/>
      <c r="F625" s="149"/>
      <c r="G625" s="149"/>
      <c r="H625" s="149"/>
      <c r="I625" s="3"/>
      <c r="J625" s="3"/>
      <c r="K625" s="3"/>
      <c r="L625" s="3"/>
      <c r="M625" s="3"/>
      <c r="N625" s="3"/>
      <c r="O625" s="3"/>
      <c r="P625" s="967"/>
    </row>
    <row r="626" spans="1:16" ht="12.75">
      <c r="A626" s="149"/>
      <c r="B626" s="3"/>
      <c r="C626" s="4"/>
      <c r="D626" s="4"/>
      <c r="E626" s="4"/>
      <c r="F626" s="149"/>
      <c r="G626" s="149"/>
      <c r="H626" s="149"/>
      <c r="I626" s="3"/>
      <c r="J626" s="3"/>
      <c r="K626" s="3"/>
      <c r="L626" s="3"/>
      <c r="M626" s="3"/>
      <c r="N626" s="3"/>
      <c r="O626" s="3"/>
      <c r="P626" s="967"/>
    </row>
    <row r="627" spans="1:16" ht="12.75">
      <c r="A627" s="149"/>
      <c r="B627" s="3"/>
      <c r="C627" s="4"/>
      <c r="D627" s="4"/>
      <c r="E627" s="4"/>
      <c r="F627" s="149"/>
      <c r="G627" s="149"/>
      <c r="H627" s="149"/>
      <c r="I627" s="3"/>
      <c r="J627" s="3"/>
      <c r="K627" s="3"/>
      <c r="L627" s="3"/>
      <c r="M627" s="3"/>
      <c r="N627" s="3"/>
      <c r="O627" s="3"/>
      <c r="P627" s="967"/>
    </row>
    <row r="628" spans="1:16" ht="12.75">
      <c r="A628" s="149"/>
      <c r="B628" s="3"/>
      <c r="C628" s="4"/>
      <c r="D628" s="4"/>
      <c r="E628" s="4"/>
      <c r="F628" s="149"/>
      <c r="G628" s="149"/>
      <c r="H628" s="149"/>
      <c r="I628" s="3"/>
      <c r="J628" s="3"/>
      <c r="K628" s="3"/>
      <c r="L628" s="3"/>
      <c r="M628" s="3"/>
      <c r="N628" s="3"/>
      <c r="O628" s="3"/>
      <c r="P628" s="967"/>
    </row>
    <row r="629" spans="1:16" ht="12.75">
      <c r="A629" s="149"/>
      <c r="B629" s="3"/>
      <c r="C629" s="4"/>
      <c r="D629" s="4"/>
      <c r="E629" s="4"/>
      <c r="F629" s="149"/>
      <c r="G629" s="149"/>
      <c r="H629" s="149"/>
      <c r="I629" s="3"/>
      <c r="J629" s="3"/>
      <c r="K629" s="3"/>
      <c r="L629" s="3"/>
      <c r="M629" s="3"/>
      <c r="N629" s="3"/>
      <c r="O629" s="3"/>
      <c r="P629" s="967"/>
    </row>
    <row r="630" spans="1:16" ht="12.75">
      <c r="A630" s="149"/>
      <c r="B630" s="3"/>
      <c r="C630" s="4"/>
      <c r="D630" s="4"/>
      <c r="E630" s="4"/>
      <c r="F630" s="149"/>
      <c r="G630" s="149"/>
      <c r="H630" s="149"/>
      <c r="I630" s="3"/>
      <c r="J630" s="3"/>
      <c r="K630" s="3"/>
      <c r="L630" s="3"/>
      <c r="M630" s="3"/>
      <c r="N630" s="3"/>
      <c r="O630" s="3"/>
      <c r="P630" s="967"/>
    </row>
    <row r="631" spans="1:16" ht="12.75">
      <c r="A631" s="149"/>
      <c r="B631" s="3"/>
      <c r="C631" s="4"/>
      <c r="D631" s="4"/>
      <c r="E631" s="4"/>
      <c r="F631" s="149"/>
      <c r="G631" s="149"/>
      <c r="H631" s="149"/>
      <c r="I631" s="3"/>
      <c r="J631" s="3"/>
      <c r="K631" s="3"/>
      <c r="L631" s="3"/>
      <c r="M631" s="3"/>
      <c r="N631" s="3"/>
      <c r="O631" s="3"/>
      <c r="P631" s="967"/>
    </row>
    <row r="632" spans="1:16" ht="12.75">
      <c r="A632" s="149"/>
      <c r="B632" s="3"/>
      <c r="C632" s="4"/>
      <c r="D632" s="4"/>
      <c r="E632" s="4"/>
      <c r="F632" s="149"/>
      <c r="G632" s="149"/>
      <c r="H632" s="149"/>
      <c r="I632" s="3"/>
      <c r="J632" s="3"/>
      <c r="K632" s="3"/>
      <c r="L632" s="3"/>
      <c r="M632" s="3"/>
      <c r="N632" s="3"/>
      <c r="O632" s="3"/>
      <c r="P632" s="967"/>
    </row>
    <row r="633" spans="1:16" ht="12.75">
      <c r="A633" s="149"/>
      <c r="B633" s="3"/>
      <c r="C633" s="4"/>
      <c r="D633" s="4"/>
      <c r="E633" s="4"/>
      <c r="F633" s="149"/>
      <c r="G633" s="149"/>
      <c r="H633" s="149"/>
      <c r="I633" s="3"/>
      <c r="J633" s="3"/>
      <c r="K633" s="3"/>
      <c r="L633" s="3"/>
      <c r="M633" s="3"/>
      <c r="N633" s="3"/>
      <c r="O633" s="3"/>
      <c r="P633" s="967"/>
    </row>
    <row r="634" spans="1:16" ht="12.75">
      <c r="A634" s="149"/>
      <c r="B634" s="3"/>
      <c r="C634" s="4"/>
      <c r="D634" s="4"/>
      <c r="E634" s="4"/>
      <c r="F634" s="149"/>
      <c r="G634" s="149"/>
      <c r="H634" s="149"/>
      <c r="I634" s="3"/>
      <c r="J634" s="3"/>
      <c r="K634" s="3"/>
      <c r="L634" s="3"/>
      <c r="M634" s="3"/>
      <c r="N634" s="3"/>
      <c r="O634" s="3"/>
      <c r="P634" s="967"/>
    </row>
    <row r="635" spans="1:16" ht="12.75">
      <c r="A635" s="149"/>
      <c r="B635" s="3"/>
      <c r="C635" s="4"/>
      <c r="D635" s="4"/>
      <c r="E635" s="4"/>
      <c r="F635" s="149"/>
      <c r="G635" s="149"/>
      <c r="H635" s="149"/>
      <c r="I635" s="3"/>
      <c r="J635" s="3"/>
      <c r="K635" s="3"/>
      <c r="L635" s="3"/>
      <c r="M635" s="3"/>
      <c r="N635" s="3"/>
      <c r="O635" s="3"/>
      <c r="P635" s="967"/>
    </row>
    <row r="636" spans="1:16" ht="12.75">
      <c r="A636" s="149"/>
      <c r="B636" s="3"/>
      <c r="C636" s="4"/>
      <c r="D636" s="4"/>
      <c r="E636" s="4"/>
      <c r="F636" s="149"/>
      <c r="G636" s="149"/>
      <c r="H636" s="149"/>
      <c r="I636" s="3"/>
      <c r="J636" s="3"/>
      <c r="K636" s="3"/>
      <c r="L636" s="3"/>
      <c r="M636" s="3"/>
      <c r="N636" s="3"/>
      <c r="O636" s="3"/>
      <c r="P636" s="967"/>
    </row>
    <row r="637" spans="1:16" ht="12.75">
      <c r="A637" s="149"/>
      <c r="B637" s="3"/>
      <c r="C637" s="4"/>
      <c r="D637" s="4"/>
      <c r="E637" s="4"/>
      <c r="F637" s="149"/>
      <c r="G637" s="149"/>
      <c r="H637" s="149"/>
      <c r="I637" s="3"/>
      <c r="J637" s="3"/>
      <c r="K637" s="3"/>
      <c r="L637" s="3"/>
      <c r="M637" s="3"/>
      <c r="N637" s="3"/>
      <c r="O637" s="3"/>
      <c r="P637" s="967"/>
    </row>
    <row r="638" spans="1:16" ht="12.75">
      <c r="A638" s="149"/>
      <c r="B638" s="3"/>
      <c r="C638" s="4"/>
      <c r="D638" s="4"/>
      <c r="E638" s="4"/>
      <c r="F638" s="149"/>
      <c r="G638" s="149"/>
      <c r="H638" s="149"/>
      <c r="I638" s="3"/>
      <c r="J638" s="3"/>
      <c r="K638" s="3"/>
      <c r="L638" s="3"/>
      <c r="M638" s="3"/>
      <c r="N638" s="3"/>
      <c r="O638" s="3"/>
      <c r="P638" s="967"/>
    </row>
    <row r="639" spans="1:16" ht="12.75">
      <c r="A639" s="149"/>
      <c r="B639" s="3"/>
      <c r="C639" s="4"/>
      <c r="D639" s="4"/>
      <c r="E639" s="4"/>
      <c r="F639" s="149"/>
      <c r="G639" s="149"/>
      <c r="H639" s="149"/>
      <c r="I639" s="3"/>
      <c r="J639" s="3"/>
      <c r="K639" s="3"/>
      <c r="L639" s="3"/>
      <c r="M639" s="3"/>
      <c r="N639" s="3"/>
      <c r="O639" s="3"/>
      <c r="P639" s="967"/>
    </row>
    <row r="640" spans="1:16" ht="12.75">
      <c r="A640" s="149"/>
      <c r="B640" s="3"/>
      <c r="C640" s="4"/>
      <c r="D640" s="4"/>
      <c r="E640" s="4"/>
      <c r="F640" s="149"/>
      <c r="G640" s="149"/>
      <c r="H640" s="149"/>
      <c r="I640" s="3"/>
      <c r="J640" s="3"/>
      <c r="K640" s="3"/>
      <c r="L640" s="3"/>
      <c r="M640" s="3"/>
      <c r="N640" s="3"/>
      <c r="O640" s="3"/>
      <c r="P640" s="967"/>
    </row>
    <row r="641" spans="1:16" ht="12.75">
      <c r="A641" s="149"/>
      <c r="B641" s="3"/>
      <c r="C641" s="4"/>
      <c r="D641" s="4"/>
      <c r="E641" s="4"/>
      <c r="F641" s="149"/>
      <c r="G641" s="149"/>
      <c r="H641" s="149"/>
      <c r="I641" s="3"/>
      <c r="J641" s="3"/>
      <c r="K641" s="3"/>
      <c r="L641" s="3"/>
      <c r="M641" s="3"/>
      <c r="N641" s="3"/>
      <c r="O641" s="3"/>
      <c r="P641" s="967"/>
    </row>
    <row r="642" spans="1:16" ht="12.75">
      <c r="A642" s="149"/>
      <c r="B642" s="3"/>
      <c r="C642" s="4"/>
      <c r="D642" s="4"/>
      <c r="E642" s="4"/>
      <c r="F642" s="149"/>
      <c r="G642" s="149"/>
      <c r="H642" s="149"/>
      <c r="I642" s="3"/>
      <c r="J642" s="3"/>
      <c r="K642" s="3"/>
      <c r="L642" s="3"/>
      <c r="M642" s="3"/>
      <c r="N642" s="3"/>
      <c r="O642" s="3"/>
      <c r="P642" s="967"/>
    </row>
    <row r="643" spans="1:16" ht="12.75">
      <c r="A643" s="149"/>
      <c r="B643" s="3"/>
      <c r="C643" s="4"/>
      <c r="D643" s="4"/>
      <c r="E643" s="4"/>
      <c r="F643" s="149"/>
      <c r="G643" s="149"/>
      <c r="H643" s="149"/>
      <c r="I643" s="3"/>
      <c r="J643" s="3"/>
      <c r="K643" s="3"/>
      <c r="L643" s="3"/>
      <c r="M643" s="3"/>
      <c r="N643" s="3"/>
      <c r="O643" s="3"/>
      <c r="P643" s="967"/>
    </row>
    <row r="644" spans="1:16" ht="12.75">
      <c r="A644" s="149"/>
      <c r="B644" s="3"/>
      <c r="C644" s="4"/>
      <c r="D644" s="4"/>
      <c r="E644" s="4"/>
      <c r="F644" s="149"/>
      <c r="G644" s="149"/>
      <c r="H644" s="149"/>
      <c r="I644" s="3"/>
      <c r="J644" s="3"/>
      <c r="K644" s="3"/>
      <c r="L644" s="3"/>
      <c r="M644" s="3"/>
      <c r="N644" s="3"/>
      <c r="O644" s="3"/>
      <c r="P644" s="967"/>
    </row>
    <row r="645" spans="1:16" ht="12.75">
      <c r="A645" s="149"/>
      <c r="B645" s="3"/>
      <c r="C645" s="4"/>
      <c r="D645" s="4"/>
      <c r="E645" s="4"/>
      <c r="F645" s="149"/>
      <c r="G645" s="149"/>
      <c r="H645" s="149"/>
      <c r="I645" s="3"/>
      <c r="J645" s="3"/>
      <c r="K645" s="3"/>
      <c r="L645" s="3"/>
      <c r="M645" s="3"/>
      <c r="N645" s="3"/>
      <c r="O645" s="3"/>
      <c r="P645" s="967"/>
    </row>
    <row r="646" spans="1:16" ht="12.75">
      <c r="A646" s="149"/>
      <c r="B646" s="3"/>
      <c r="C646" s="4"/>
      <c r="D646" s="4"/>
      <c r="E646" s="4"/>
      <c r="F646" s="149"/>
      <c r="G646" s="149"/>
      <c r="H646" s="149"/>
      <c r="I646" s="3"/>
      <c r="J646" s="3"/>
      <c r="K646" s="3"/>
      <c r="L646" s="3"/>
      <c r="M646" s="3"/>
      <c r="N646" s="3"/>
      <c r="O646" s="3"/>
      <c r="P646" s="967"/>
    </row>
    <row r="647" spans="1:16" ht="12.75">
      <c r="A647" s="149"/>
      <c r="B647" s="3"/>
      <c r="C647" s="4"/>
      <c r="D647" s="4"/>
      <c r="E647" s="4"/>
      <c r="F647" s="149"/>
      <c r="G647" s="149"/>
      <c r="H647" s="149"/>
      <c r="I647" s="3"/>
      <c r="J647" s="3"/>
      <c r="K647" s="3"/>
      <c r="L647" s="3"/>
      <c r="M647" s="3"/>
      <c r="N647" s="3"/>
      <c r="O647" s="3"/>
      <c r="P647" s="967"/>
    </row>
    <row r="648" spans="1:16" ht="12.75">
      <c r="A648" s="149"/>
      <c r="B648" s="3"/>
      <c r="C648" s="4"/>
      <c r="D648" s="4"/>
      <c r="E648" s="4"/>
      <c r="F648" s="149"/>
      <c r="G648" s="149"/>
      <c r="H648" s="149"/>
      <c r="I648" s="3"/>
      <c r="J648" s="3"/>
      <c r="K648" s="3"/>
      <c r="L648" s="3"/>
      <c r="M648" s="3"/>
      <c r="N648" s="3"/>
      <c r="O648" s="3"/>
      <c r="P648" s="967"/>
    </row>
    <row r="649" spans="1:16" ht="12.75">
      <c r="A649" s="149"/>
      <c r="B649" s="3"/>
      <c r="C649" s="4"/>
      <c r="D649" s="4"/>
      <c r="E649" s="4"/>
      <c r="F649" s="149"/>
      <c r="G649" s="149"/>
      <c r="H649" s="149"/>
      <c r="I649" s="3"/>
      <c r="J649" s="3"/>
      <c r="K649" s="3"/>
      <c r="L649" s="3"/>
      <c r="M649" s="3"/>
      <c r="N649" s="3"/>
      <c r="O649" s="3"/>
      <c r="P649" s="967"/>
    </row>
    <row r="650" spans="1:16" ht="12.75">
      <c r="A650" s="149"/>
      <c r="B650" s="3"/>
      <c r="C650" s="4"/>
      <c r="D650" s="4"/>
      <c r="E650" s="4"/>
      <c r="F650" s="149"/>
      <c r="G650" s="149"/>
      <c r="H650" s="149"/>
      <c r="I650" s="3"/>
      <c r="J650" s="3"/>
      <c r="K650" s="3"/>
      <c r="L650" s="3"/>
      <c r="M650" s="3"/>
      <c r="N650" s="3"/>
      <c r="O650" s="3"/>
      <c r="P650" s="967"/>
    </row>
    <row r="651" spans="1:16" ht="12.75">
      <c r="A651" s="149"/>
      <c r="B651" s="3"/>
      <c r="C651" s="4"/>
      <c r="D651" s="4"/>
      <c r="E651" s="4"/>
      <c r="F651" s="149"/>
      <c r="G651" s="149"/>
      <c r="H651" s="149"/>
      <c r="I651" s="3"/>
      <c r="J651" s="3"/>
      <c r="K651" s="3"/>
      <c r="L651" s="3"/>
      <c r="M651" s="3"/>
      <c r="N651" s="3"/>
      <c r="O651" s="3"/>
      <c r="P651" s="967"/>
    </row>
    <row r="652" spans="1:16" ht="12.75">
      <c r="A652" s="149"/>
      <c r="B652" s="3"/>
      <c r="C652" s="4"/>
      <c r="D652" s="4"/>
      <c r="E652" s="4"/>
      <c r="F652" s="149"/>
      <c r="G652" s="149"/>
      <c r="H652" s="149"/>
      <c r="I652" s="3"/>
      <c r="J652" s="3"/>
      <c r="K652" s="3"/>
      <c r="L652" s="3"/>
      <c r="M652" s="3"/>
      <c r="N652" s="3"/>
      <c r="O652" s="3"/>
      <c r="P652" s="967"/>
    </row>
    <row r="653" spans="1:16" ht="12.75">
      <c r="A653" s="149"/>
      <c r="B653" s="3"/>
      <c r="C653" s="4"/>
      <c r="D653" s="4"/>
      <c r="E653" s="4"/>
      <c r="F653" s="149"/>
      <c r="G653" s="149"/>
      <c r="H653" s="149"/>
      <c r="I653" s="3"/>
      <c r="J653" s="3"/>
      <c r="K653" s="3"/>
      <c r="L653" s="3"/>
      <c r="M653" s="3"/>
      <c r="N653" s="3"/>
      <c r="O653" s="3"/>
      <c r="P653" s="967"/>
    </row>
    <row r="654" spans="1:16" ht="12.75">
      <c r="A654" s="149"/>
      <c r="B654" s="3"/>
      <c r="C654" s="4"/>
      <c r="D654" s="4"/>
      <c r="E654" s="4"/>
      <c r="F654" s="149"/>
      <c r="G654" s="149"/>
      <c r="H654" s="149"/>
      <c r="I654" s="3"/>
      <c r="J654" s="3"/>
      <c r="K654" s="3"/>
      <c r="L654" s="3"/>
      <c r="M654" s="3"/>
      <c r="N654" s="3"/>
      <c r="O654" s="3"/>
      <c r="P654" s="967"/>
    </row>
    <row r="655" spans="1:16" ht="12.75">
      <c r="A655" s="149"/>
      <c r="B655" s="3"/>
      <c r="C655" s="4"/>
      <c r="D655" s="4"/>
      <c r="E655" s="4"/>
      <c r="F655" s="149"/>
      <c r="G655" s="149"/>
      <c r="H655" s="149"/>
      <c r="I655" s="3"/>
      <c r="J655" s="3"/>
      <c r="K655" s="3"/>
      <c r="L655" s="3"/>
      <c r="M655" s="3"/>
      <c r="N655" s="3"/>
      <c r="O655" s="3"/>
      <c r="P655" s="967"/>
    </row>
    <row r="656" spans="1:16" ht="12.75">
      <c r="A656" s="149"/>
      <c r="B656" s="3"/>
      <c r="C656" s="4"/>
      <c r="D656" s="4"/>
      <c r="E656" s="4"/>
      <c r="F656" s="149"/>
      <c r="G656" s="149"/>
      <c r="H656" s="149"/>
      <c r="I656" s="3"/>
      <c r="J656" s="3"/>
      <c r="K656" s="3"/>
      <c r="L656" s="3"/>
      <c r="M656" s="3"/>
      <c r="N656" s="3"/>
      <c r="O656" s="3"/>
      <c r="P656" s="967"/>
    </row>
    <row r="657" spans="1:16" ht="12.75">
      <c r="A657" s="149"/>
      <c r="B657" s="3"/>
      <c r="C657" s="4"/>
      <c r="D657" s="4"/>
      <c r="E657" s="4"/>
      <c r="F657" s="149"/>
      <c r="G657" s="149"/>
      <c r="H657" s="149"/>
      <c r="I657" s="3"/>
      <c r="J657" s="3"/>
      <c r="K657" s="3"/>
      <c r="L657" s="3"/>
      <c r="M657" s="3"/>
      <c r="N657" s="3"/>
      <c r="O657" s="3"/>
      <c r="P657" s="967"/>
    </row>
    <row r="658" spans="1:16" ht="12.75">
      <c r="A658" s="149"/>
      <c r="B658" s="3"/>
      <c r="C658" s="4"/>
      <c r="D658" s="4"/>
      <c r="E658" s="4"/>
      <c r="F658" s="149"/>
      <c r="G658" s="149"/>
      <c r="H658" s="149"/>
      <c r="I658" s="3"/>
      <c r="J658" s="3"/>
      <c r="K658" s="3"/>
      <c r="L658" s="3"/>
      <c r="M658" s="3"/>
      <c r="N658" s="3"/>
      <c r="O658" s="3"/>
      <c r="P658" s="967"/>
    </row>
    <row r="659" spans="1:16" ht="12.75">
      <c r="A659" s="149"/>
      <c r="B659" s="3"/>
      <c r="C659" s="4"/>
      <c r="D659" s="4"/>
      <c r="E659" s="4"/>
      <c r="F659" s="149"/>
      <c r="G659" s="149"/>
      <c r="H659" s="149"/>
      <c r="I659" s="3"/>
      <c r="J659" s="3"/>
      <c r="K659" s="3"/>
      <c r="L659" s="3"/>
      <c r="M659" s="3"/>
      <c r="N659" s="3"/>
      <c r="O659" s="3"/>
      <c r="P659" s="967"/>
    </row>
    <row r="660" spans="1:16" ht="12.75">
      <c r="A660" s="149"/>
      <c r="B660" s="3"/>
      <c r="C660" s="4"/>
      <c r="D660" s="4"/>
      <c r="E660" s="4"/>
      <c r="F660" s="149"/>
      <c r="G660" s="149"/>
      <c r="H660" s="149"/>
      <c r="I660" s="3"/>
      <c r="J660" s="3"/>
      <c r="K660" s="3"/>
      <c r="L660" s="3"/>
      <c r="M660" s="3"/>
      <c r="N660" s="3"/>
      <c r="O660" s="3"/>
      <c r="P660" s="967"/>
    </row>
    <row r="661" spans="1:16" ht="12.75">
      <c r="A661" s="149"/>
      <c r="B661" s="3"/>
      <c r="C661" s="4"/>
      <c r="D661" s="4"/>
      <c r="E661" s="4"/>
      <c r="F661" s="149"/>
      <c r="G661" s="149"/>
      <c r="H661" s="149"/>
      <c r="I661" s="3"/>
      <c r="J661" s="3"/>
      <c r="K661" s="3"/>
      <c r="L661" s="3"/>
      <c r="M661" s="3"/>
      <c r="N661" s="3"/>
      <c r="O661" s="3"/>
      <c r="P661" s="967"/>
    </row>
    <row r="662" spans="1:16" ht="12.75">
      <c r="A662" s="149"/>
      <c r="B662" s="3"/>
      <c r="C662" s="4"/>
      <c r="D662" s="4"/>
      <c r="E662" s="4"/>
      <c r="F662" s="149"/>
      <c r="G662" s="149"/>
      <c r="H662" s="149"/>
      <c r="I662" s="3"/>
      <c r="J662" s="3"/>
      <c r="K662" s="3"/>
      <c r="L662" s="3"/>
      <c r="M662" s="3"/>
      <c r="N662" s="3"/>
      <c r="O662" s="3"/>
      <c r="P662" s="967"/>
    </row>
    <row r="663" spans="1:16" ht="12.75">
      <c r="A663" s="149"/>
      <c r="B663" s="3"/>
      <c r="C663" s="4"/>
      <c r="D663" s="4"/>
      <c r="E663" s="4"/>
      <c r="F663" s="149"/>
      <c r="G663" s="149"/>
      <c r="H663" s="149"/>
      <c r="I663" s="3"/>
      <c r="J663" s="3"/>
      <c r="K663" s="3"/>
      <c r="L663" s="3"/>
      <c r="M663" s="3"/>
      <c r="N663" s="3"/>
      <c r="O663" s="3"/>
      <c r="P663" s="967"/>
    </row>
    <row r="664" spans="1:16" ht="12.75">
      <c r="A664" s="149"/>
      <c r="B664" s="3"/>
      <c r="C664" s="4"/>
      <c r="D664" s="4"/>
      <c r="E664" s="4"/>
      <c r="F664" s="149"/>
      <c r="G664" s="149"/>
      <c r="H664" s="149"/>
      <c r="I664" s="3"/>
      <c r="J664" s="3"/>
      <c r="K664" s="3"/>
      <c r="L664" s="3"/>
      <c r="M664" s="3"/>
      <c r="N664" s="3"/>
      <c r="O664" s="3"/>
      <c r="P664" s="967"/>
    </row>
    <row r="665" spans="1:16" ht="12.75">
      <c r="A665" s="149"/>
      <c r="B665" s="3"/>
      <c r="C665" s="4"/>
      <c r="D665" s="4"/>
      <c r="E665" s="4"/>
      <c r="F665" s="149"/>
      <c r="G665" s="149"/>
      <c r="H665" s="149"/>
      <c r="I665" s="3"/>
      <c r="J665" s="3"/>
      <c r="K665" s="3"/>
      <c r="L665" s="3"/>
      <c r="M665" s="3"/>
      <c r="N665" s="3"/>
      <c r="O665" s="3"/>
      <c r="P665" s="967"/>
    </row>
    <row r="666" spans="1:16" ht="12.75">
      <c r="A666" s="149"/>
      <c r="B666" s="3"/>
      <c r="C666" s="4"/>
      <c r="D666" s="4"/>
      <c r="E666" s="4"/>
      <c r="F666" s="149"/>
      <c r="G666" s="149"/>
      <c r="H666" s="149"/>
      <c r="I666" s="3"/>
      <c r="J666" s="3"/>
      <c r="K666" s="3"/>
      <c r="L666" s="3"/>
      <c r="M666" s="3"/>
      <c r="N666" s="3"/>
      <c r="O666" s="3"/>
      <c r="P666" s="967"/>
    </row>
    <row r="667" spans="1:16" ht="12.75">
      <c r="A667" s="149"/>
      <c r="B667" s="3"/>
      <c r="C667" s="4"/>
      <c r="D667" s="4"/>
      <c r="E667" s="4"/>
      <c r="F667" s="149"/>
      <c r="G667" s="149"/>
      <c r="H667" s="149"/>
      <c r="I667" s="3"/>
      <c r="J667" s="3"/>
      <c r="K667" s="3"/>
      <c r="L667" s="3"/>
      <c r="M667" s="3"/>
      <c r="N667" s="3"/>
      <c r="O667" s="3"/>
      <c r="P667" s="967"/>
    </row>
    <row r="668" spans="1:16" ht="12.75">
      <c r="A668" s="149"/>
      <c r="B668" s="3"/>
      <c r="C668" s="4"/>
      <c r="D668" s="4"/>
      <c r="E668" s="4"/>
      <c r="F668" s="149"/>
      <c r="G668" s="149"/>
      <c r="H668" s="149"/>
      <c r="I668" s="3"/>
      <c r="J668" s="3"/>
      <c r="K668" s="3"/>
      <c r="L668" s="3"/>
      <c r="M668" s="3"/>
      <c r="N668" s="3"/>
      <c r="O668" s="3"/>
      <c r="P668" s="967"/>
    </row>
    <row r="669" spans="1:16" ht="12.75">
      <c r="A669" s="149"/>
      <c r="B669" s="3"/>
      <c r="C669" s="4"/>
      <c r="D669" s="4"/>
      <c r="E669" s="4"/>
      <c r="F669" s="149"/>
      <c r="G669" s="149"/>
      <c r="H669" s="149"/>
      <c r="I669" s="3"/>
      <c r="J669" s="3"/>
      <c r="K669" s="3"/>
      <c r="L669" s="3"/>
      <c r="M669" s="3"/>
      <c r="N669" s="3"/>
      <c r="O669" s="3"/>
      <c r="P669" s="967"/>
    </row>
    <row r="670" spans="1:16" ht="12.75">
      <c r="A670" s="149"/>
      <c r="B670" s="3"/>
      <c r="C670" s="4"/>
      <c r="D670" s="4"/>
      <c r="E670" s="4"/>
      <c r="F670" s="149"/>
      <c r="G670" s="149"/>
      <c r="H670" s="149"/>
      <c r="I670" s="3"/>
      <c r="J670" s="3"/>
      <c r="K670" s="3"/>
      <c r="L670" s="3"/>
      <c r="M670" s="3"/>
      <c r="N670" s="3"/>
      <c r="O670" s="3"/>
      <c r="P670" s="967"/>
    </row>
    <row r="671" spans="1:16" ht="12.75">
      <c r="A671" s="149"/>
      <c r="B671" s="3"/>
      <c r="C671" s="4"/>
      <c r="D671" s="4"/>
      <c r="E671" s="4"/>
      <c r="F671" s="149"/>
      <c r="G671" s="149"/>
      <c r="H671" s="149"/>
      <c r="I671" s="3"/>
      <c r="J671" s="3"/>
      <c r="K671" s="3"/>
      <c r="L671" s="3"/>
      <c r="M671" s="3"/>
      <c r="N671" s="3"/>
      <c r="O671" s="3"/>
      <c r="P671" s="967"/>
    </row>
    <row r="672" spans="1:16" ht="12.75">
      <c r="A672" s="149"/>
      <c r="B672" s="3"/>
      <c r="C672" s="4"/>
      <c r="D672" s="4"/>
      <c r="E672" s="4"/>
      <c r="F672" s="149"/>
      <c r="G672" s="149"/>
      <c r="H672" s="149"/>
      <c r="I672" s="3"/>
      <c r="J672" s="3"/>
      <c r="K672" s="3"/>
      <c r="L672" s="3"/>
      <c r="M672" s="3"/>
      <c r="N672" s="3"/>
      <c r="O672" s="3"/>
      <c r="P672" s="967"/>
    </row>
    <row r="673" spans="1:16" ht="12.75">
      <c r="A673" s="149"/>
      <c r="B673" s="3"/>
      <c r="C673" s="4"/>
      <c r="D673" s="4"/>
      <c r="E673" s="4"/>
      <c r="F673" s="149"/>
      <c r="G673" s="149"/>
      <c r="H673" s="149"/>
      <c r="I673" s="3"/>
      <c r="J673" s="3"/>
      <c r="K673" s="3"/>
      <c r="L673" s="3"/>
      <c r="M673" s="3"/>
      <c r="N673" s="3"/>
      <c r="O673" s="3"/>
      <c r="P673" s="967"/>
    </row>
    <row r="674" spans="1:16" ht="12.75">
      <c r="A674" s="149"/>
      <c r="B674" s="3"/>
      <c r="C674" s="4"/>
      <c r="D674" s="4"/>
      <c r="E674" s="4"/>
      <c r="F674" s="149"/>
      <c r="G674" s="149"/>
      <c r="H674" s="149"/>
      <c r="I674" s="3"/>
      <c r="J674" s="3"/>
      <c r="K674" s="3"/>
      <c r="L674" s="3"/>
      <c r="M674" s="3"/>
      <c r="N674" s="3"/>
      <c r="O674" s="3"/>
      <c r="P674" s="967"/>
    </row>
    <row r="675" spans="1:16" ht="12.75">
      <c r="A675" s="149"/>
      <c r="B675" s="3"/>
      <c r="C675" s="4"/>
      <c r="D675" s="4"/>
      <c r="E675" s="4"/>
      <c r="F675" s="149"/>
      <c r="G675" s="149"/>
      <c r="H675" s="149"/>
      <c r="I675" s="3"/>
      <c r="J675" s="3"/>
      <c r="K675" s="3"/>
      <c r="L675" s="3"/>
      <c r="M675" s="3"/>
      <c r="N675" s="3"/>
      <c r="O675" s="3"/>
      <c r="P675" s="967"/>
    </row>
    <row r="676" spans="1:16" ht="12.75">
      <c r="A676" s="149"/>
      <c r="B676" s="3"/>
      <c r="C676" s="4"/>
      <c r="D676" s="4"/>
      <c r="E676" s="4"/>
      <c r="F676" s="149"/>
      <c r="G676" s="149"/>
      <c r="H676" s="149"/>
      <c r="I676" s="3"/>
      <c r="J676" s="3"/>
      <c r="K676" s="3"/>
      <c r="L676" s="3"/>
      <c r="M676" s="3"/>
      <c r="N676" s="3"/>
      <c r="O676" s="3"/>
      <c r="P676" s="967"/>
    </row>
    <row r="677" spans="1:16" ht="12.75">
      <c r="A677" s="149"/>
      <c r="B677" s="3"/>
      <c r="C677" s="4"/>
      <c r="D677" s="4"/>
      <c r="E677" s="4"/>
      <c r="F677" s="149"/>
      <c r="G677" s="149"/>
      <c r="H677" s="149"/>
      <c r="I677" s="3"/>
      <c r="J677" s="3"/>
      <c r="K677" s="3"/>
      <c r="L677" s="3"/>
      <c r="M677" s="3"/>
      <c r="N677" s="3"/>
      <c r="O677" s="3"/>
      <c r="P677" s="967"/>
    </row>
    <row r="678" spans="1:16" ht="12.75">
      <c r="A678" s="149"/>
      <c r="B678" s="3"/>
      <c r="C678" s="4"/>
      <c r="D678" s="4"/>
      <c r="E678" s="4"/>
      <c r="F678" s="149"/>
      <c r="G678" s="149"/>
      <c r="H678" s="149"/>
      <c r="I678" s="3"/>
      <c r="J678" s="3"/>
      <c r="K678" s="3"/>
      <c r="L678" s="3"/>
      <c r="M678" s="3"/>
      <c r="N678" s="3"/>
      <c r="O678" s="3"/>
      <c r="P678" s="967"/>
    </row>
    <row r="679" spans="1:16" ht="12.75">
      <c r="A679" s="149"/>
      <c r="B679" s="3"/>
      <c r="C679" s="4"/>
      <c r="D679" s="4"/>
      <c r="E679" s="4"/>
      <c r="F679" s="149"/>
      <c r="G679" s="149"/>
      <c r="H679" s="149"/>
      <c r="I679" s="3"/>
      <c r="J679" s="3"/>
      <c r="K679" s="3"/>
      <c r="L679" s="3"/>
      <c r="M679" s="3"/>
      <c r="N679" s="3"/>
      <c r="O679" s="3"/>
      <c r="P679" s="967"/>
    </row>
    <row r="680" spans="1:16" ht="12.75">
      <c r="A680" s="149"/>
      <c r="B680" s="3"/>
      <c r="C680" s="4"/>
      <c r="D680" s="4"/>
      <c r="E680" s="4"/>
      <c r="F680" s="149"/>
      <c r="G680" s="149"/>
      <c r="H680" s="149"/>
      <c r="I680" s="3"/>
      <c r="J680" s="3"/>
      <c r="K680" s="3"/>
      <c r="L680" s="3"/>
      <c r="M680" s="3"/>
      <c r="N680" s="3"/>
      <c r="O680" s="3"/>
      <c r="P680" s="967"/>
    </row>
    <row r="681" spans="1:16" ht="12.75">
      <c r="A681" s="149"/>
      <c r="B681" s="3"/>
      <c r="C681" s="4"/>
      <c r="D681" s="4"/>
      <c r="E681" s="4"/>
      <c r="F681" s="149"/>
      <c r="G681" s="149"/>
      <c r="H681" s="149"/>
      <c r="I681" s="3"/>
      <c r="J681" s="3"/>
      <c r="K681" s="3"/>
      <c r="L681" s="3"/>
      <c r="M681" s="3"/>
      <c r="N681" s="3"/>
      <c r="O681" s="3"/>
      <c r="P681" s="967"/>
    </row>
    <row r="682" spans="1:16" ht="12.75">
      <c r="A682" s="149"/>
      <c r="B682" s="3"/>
      <c r="C682" s="4"/>
      <c r="D682" s="4"/>
      <c r="E682" s="4"/>
      <c r="F682" s="149"/>
      <c r="G682" s="149"/>
      <c r="H682" s="149"/>
      <c r="I682" s="3"/>
      <c r="J682" s="3"/>
      <c r="K682" s="3"/>
      <c r="L682" s="3"/>
      <c r="M682" s="3"/>
      <c r="N682" s="3"/>
      <c r="O682" s="3"/>
      <c r="P682" s="967"/>
    </row>
    <row r="683" spans="1:16" ht="12.75">
      <c r="A683" s="149"/>
      <c r="B683" s="3"/>
      <c r="C683" s="4"/>
      <c r="D683" s="4"/>
      <c r="E683" s="4"/>
      <c r="F683" s="149"/>
      <c r="G683" s="149"/>
      <c r="H683" s="149"/>
      <c r="I683" s="3"/>
      <c r="J683" s="3"/>
      <c r="K683" s="3"/>
      <c r="L683" s="3"/>
      <c r="M683" s="3"/>
      <c r="N683" s="3"/>
      <c r="O683" s="3"/>
      <c r="P683" s="967"/>
    </row>
    <row r="684" spans="1:16" ht="12.75">
      <c r="A684" s="149"/>
      <c r="B684" s="3"/>
      <c r="C684" s="4"/>
      <c r="D684" s="4"/>
      <c r="E684" s="4"/>
      <c r="F684" s="149"/>
      <c r="G684" s="149"/>
      <c r="H684" s="149"/>
      <c r="I684" s="3"/>
      <c r="J684" s="3"/>
      <c r="K684" s="3"/>
      <c r="L684" s="3"/>
      <c r="M684" s="3"/>
      <c r="N684" s="3"/>
      <c r="O684" s="3"/>
      <c r="P684" s="967"/>
    </row>
    <row r="685" spans="1:16" ht="12.75">
      <c r="A685" s="149"/>
      <c r="B685" s="3"/>
      <c r="C685" s="4"/>
      <c r="D685" s="4"/>
      <c r="E685" s="4"/>
      <c r="F685" s="149"/>
      <c r="G685" s="149"/>
      <c r="H685" s="149"/>
      <c r="I685" s="3"/>
      <c r="J685" s="3"/>
      <c r="K685" s="3"/>
      <c r="L685" s="3"/>
      <c r="M685" s="3"/>
      <c r="N685" s="3"/>
      <c r="O685" s="3"/>
      <c r="P685" s="967"/>
    </row>
    <row r="686" spans="1:16" ht="12.75">
      <c r="A686" s="149"/>
      <c r="B686" s="3"/>
      <c r="C686" s="4"/>
      <c r="D686" s="4"/>
      <c r="E686" s="4"/>
      <c r="F686" s="149"/>
      <c r="G686" s="149"/>
      <c r="H686" s="149"/>
      <c r="I686" s="3"/>
      <c r="J686" s="3"/>
      <c r="K686" s="3"/>
      <c r="L686" s="3"/>
      <c r="M686" s="3"/>
      <c r="N686" s="3"/>
      <c r="O686" s="3"/>
      <c r="P686" s="967"/>
    </row>
    <row r="687" spans="1:16" ht="12.75">
      <c r="A687" s="149"/>
      <c r="B687" s="3"/>
      <c r="C687" s="4"/>
      <c r="D687" s="4"/>
      <c r="E687" s="4"/>
      <c r="F687" s="149"/>
      <c r="G687" s="149"/>
      <c r="H687" s="149"/>
      <c r="I687" s="3"/>
      <c r="J687" s="3"/>
      <c r="K687" s="3"/>
      <c r="L687" s="3"/>
      <c r="M687" s="3"/>
      <c r="N687" s="3"/>
      <c r="O687" s="3"/>
      <c r="P687" s="967"/>
    </row>
    <row r="688" spans="1:16" ht="12.75">
      <c r="A688" s="149"/>
      <c r="B688" s="3"/>
      <c r="C688" s="4"/>
      <c r="D688" s="4"/>
      <c r="E688" s="4"/>
      <c r="F688" s="149"/>
      <c r="G688" s="149"/>
      <c r="H688" s="149"/>
      <c r="I688" s="3"/>
      <c r="J688" s="3"/>
      <c r="K688" s="3"/>
      <c r="L688" s="3"/>
      <c r="M688" s="3"/>
      <c r="N688" s="3"/>
      <c r="O688" s="3"/>
      <c r="P688" s="967"/>
    </row>
    <row r="689" spans="1:16" ht="12.75">
      <c r="A689" s="149"/>
      <c r="B689" s="3"/>
      <c r="C689" s="4"/>
      <c r="D689" s="4"/>
      <c r="E689" s="4"/>
      <c r="F689" s="149"/>
      <c r="G689" s="149"/>
      <c r="H689" s="149"/>
      <c r="I689" s="3"/>
      <c r="J689" s="3"/>
      <c r="K689" s="3"/>
      <c r="L689" s="3"/>
      <c r="M689" s="3"/>
      <c r="N689" s="3"/>
      <c r="O689" s="3"/>
      <c r="P689" s="967"/>
    </row>
    <row r="690" spans="1:16" ht="12.75">
      <c r="A690" s="149"/>
      <c r="B690" s="3"/>
      <c r="C690" s="4"/>
      <c r="D690" s="4"/>
      <c r="E690" s="4"/>
      <c r="F690" s="149"/>
      <c r="G690" s="149"/>
      <c r="H690" s="149"/>
      <c r="I690" s="3"/>
      <c r="J690" s="3"/>
      <c r="K690" s="3"/>
      <c r="L690" s="3"/>
      <c r="M690" s="3"/>
      <c r="N690" s="3"/>
      <c r="O690" s="3"/>
      <c r="P690" s="967"/>
    </row>
    <row r="691" spans="1:16" ht="12.75">
      <c r="A691" s="149"/>
      <c r="B691" s="3"/>
      <c r="C691" s="4"/>
      <c r="D691" s="4"/>
      <c r="E691" s="4"/>
      <c r="F691" s="149"/>
      <c r="G691" s="149"/>
      <c r="H691" s="149"/>
      <c r="I691" s="3"/>
      <c r="J691" s="3"/>
      <c r="K691" s="3"/>
      <c r="L691" s="3"/>
      <c r="M691" s="3"/>
      <c r="N691" s="3"/>
      <c r="O691" s="3"/>
      <c r="P691" s="967"/>
    </row>
    <row r="692" spans="1:16" ht="12.75">
      <c r="A692" s="149"/>
      <c r="B692" s="3"/>
      <c r="C692" s="4"/>
      <c r="D692" s="4"/>
      <c r="E692" s="4"/>
      <c r="F692" s="149"/>
      <c r="G692" s="149"/>
      <c r="H692" s="149"/>
      <c r="I692" s="3"/>
      <c r="J692" s="3"/>
      <c r="K692" s="3"/>
      <c r="L692" s="3"/>
      <c r="M692" s="3"/>
      <c r="N692" s="3"/>
      <c r="O692" s="3"/>
      <c r="P692" s="967"/>
    </row>
    <row r="693" spans="1:16" ht="12.75">
      <c r="A693" s="149"/>
      <c r="B693" s="3"/>
      <c r="C693" s="4"/>
      <c r="D693" s="4"/>
      <c r="E693" s="4"/>
      <c r="F693" s="149"/>
      <c r="G693" s="149"/>
      <c r="H693" s="149"/>
      <c r="I693" s="3"/>
      <c r="J693" s="3"/>
      <c r="K693" s="3"/>
      <c r="L693" s="3"/>
      <c r="M693" s="3"/>
      <c r="N693" s="3"/>
      <c r="O693" s="3"/>
      <c r="P693" s="967"/>
    </row>
    <row r="694" spans="1:16" ht="12.75">
      <c r="A694" s="149"/>
      <c r="B694" s="3"/>
      <c r="C694" s="4"/>
      <c r="D694" s="4"/>
      <c r="E694" s="4"/>
      <c r="F694" s="149"/>
      <c r="G694" s="149"/>
      <c r="H694" s="149"/>
      <c r="I694" s="3"/>
      <c r="J694" s="3"/>
      <c r="K694" s="3"/>
      <c r="L694" s="3"/>
      <c r="M694" s="3"/>
      <c r="N694" s="3"/>
      <c r="O694" s="3"/>
      <c r="P694" s="967"/>
    </row>
    <row r="695" spans="1:16" ht="12.75">
      <c r="A695" s="149"/>
      <c r="B695" s="3"/>
      <c r="C695" s="4"/>
      <c r="D695" s="4"/>
      <c r="E695" s="4"/>
      <c r="F695" s="149"/>
      <c r="G695" s="149"/>
      <c r="H695" s="149"/>
      <c r="I695" s="3"/>
      <c r="J695" s="3"/>
      <c r="K695" s="3"/>
      <c r="L695" s="3"/>
      <c r="M695" s="3"/>
      <c r="N695" s="3"/>
      <c r="O695" s="3"/>
      <c r="P695" s="967"/>
    </row>
    <row r="696" spans="1:16" ht="12.75">
      <c r="A696" s="149"/>
      <c r="B696" s="3"/>
      <c r="C696" s="4"/>
      <c r="D696" s="4"/>
      <c r="E696" s="4"/>
      <c r="F696" s="149"/>
      <c r="G696" s="149"/>
      <c r="H696" s="149"/>
      <c r="I696" s="3"/>
      <c r="J696" s="3"/>
      <c r="K696" s="3"/>
      <c r="L696" s="3"/>
      <c r="M696" s="3"/>
      <c r="N696" s="3"/>
      <c r="O696" s="3"/>
      <c r="P696" s="967"/>
    </row>
    <row r="697" spans="1:16" ht="12.75">
      <c r="A697" s="149"/>
      <c r="B697" s="3"/>
      <c r="C697" s="4"/>
      <c r="D697" s="4"/>
      <c r="E697" s="4"/>
      <c r="F697" s="149"/>
      <c r="G697" s="149"/>
      <c r="H697" s="149"/>
      <c r="I697" s="3"/>
      <c r="J697" s="3"/>
      <c r="K697" s="3"/>
      <c r="L697" s="3"/>
      <c r="M697" s="3"/>
      <c r="N697" s="3"/>
      <c r="O697" s="3"/>
      <c r="P697" s="967"/>
    </row>
    <row r="698" spans="1:16" ht="12.75">
      <c r="A698" s="149"/>
      <c r="B698" s="3"/>
      <c r="C698" s="4"/>
      <c r="D698" s="4"/>
      <c r="E698" s="4"/>
      <c r="F698" s="149"/>
      <c r="G698" s="149"/>
      <c r="H698" s="149"/>
      <c r="I698" s="3"/>
      <c r="J698" s="3"/>
      <c r="K698" s="3"/>
      <c r="L698" s="3"/>
      <c r="M698" s="3"/>
      <c r="N698" s="3"/>
      <c r="O698" s="3"/>
      <c r="P698" s="967"/>
    </row>
    <row r="699" spans="1:16" ht="12.75">
      <c r="A699" s="149"/>
      <c r="B699" s="3"/>
      <c r="C699" s="4"/>
      <c r="D699" s="4"/>
      <c r="E699" s="4"/>
      <c r="F699" s="149"/>
      <c r="G699" s="149"/>
      <c r="H699" s="149"/>
      <c r="I699" s="3"/>
      <c r="J699" s="3"/>
      <c r="K699" s="3"/>
      <c r="L699" s="3"/>
      <c r="M699" s="3"/>
      <c r="N699" s="3"/>
      <c r="O699" s="3"/>
      <c r="P699" s="967"/>
    </row>
    <row r="700" spans="1:16" ht="12.75">
      <c r="A700" s="149"/>
      <c r="B700" s="3"/>
      <c r="C700" s="4"/>
      <c r="D700" s="4"/>
      <c r="E700" s="4"/>
      <c r="F700" s="149"/>
      <c r="G700" s="149"/>
      <c r="H700" s="149"/>
      <c r="I700" s="3"/>
      <c r="J700" s="3"/>
      <c r="K700" s="3"/>
      <c r="L700" s="3"/>
      <c r="M700" s="3"/>
      <c r="N700" s="3"/>
      <c r="O700" s="3"/>
      <c r="P700" s="967"/>
    </row>
    <row r="701" spans="1:16" ht="12.75">
      <c r="A701" s="149"/>
      <c r="B701" s="3"/>
      <c r="C701" s="4"/>
      <c r="D701" s="4"/>
      <c r="E701" s="4"/>
      <c r="F701" s="149"/>
      <c r="G701" s="149"/>
      <c r="H701" s="149"/>
      <c r="I701" s="3"/>
      <c r="J701" s="3"/>
      <c r="K701" s="3"/>
      <c r="L701" s="3"/>
      <c r="M701" s="3"/>
      <c r="N701" s="3"/>
      <c r="O701" s="3"/>
      <c r="P701" s="967"/>
    </row>
    <row r="702" spans="1:16" ht="12.75">
      <c r="A702" s="149"/>
      <c r="B702" s="3"/>
      <c r="C702" s="4"/>
      <c r="D702" s="4"/>
      <c r="E702" s="4"/>
      <c r="F702" s="149"/>
      <c r="G702" s="149"/>
      <c r="H702" s="149"/>
      <c r="I702" s="3"/>
      <c r="J702" s="3"/>
      <c r="K702" s="3"/>
      <c r="L702" s="3"/>
      <c r="M702" s="3"/>
      <c r="N702" s="3"/>
      <c r="O702" s="3"/>
      <c r="P702" s="967"/>
    </row>
    <row r="703" spans="1:16" ht="12.75">
      <c r="A703" s="149"/>
      <c r="B703" s="3"/>
      <c r="C703" s="4"/>
      <c r="D703" s="4"/>
      <c r="E703" s="4"/>
      <c r="F703" s="149"/>
      <c r="G703" s="149"/>
      <c r="H703" s="149"/>
      <c r="I703" s="3"/>
      <c r="J703" s="3"/>
      <c r="K703" s="3"/>
      <c r="L703" s="3"/>
      <c r="M703" s="3"/>
      <c r="N703" s="3"/>
      <c r="O703" s="3"/>
      <c r="P703" s="967"/>
    </row>
    <row r="704" spans="1:16" ht="12.75">
      <c r="A704" s="149"/>
      <c r="B704" s="3"/>
      <c r="C704" s="4"/>
      <c r="D704" s="4"/>
      <c r="E704" s="4"/>
      <c r="F704" s="149"/>
      <c r="G704" s="149"/>
      <c r="H704" s="149"/>
      <c r="I704" s="3"/>
      <c r="J704" s="3"/>
      <c r="K704" s="3"/>
      <c r="L704" s="3"/>
      <c r="M704" s="3"/>
      <c r="N704" s="3"/>
      <c r="O704" s="3"/>
      <c r="P704" s="967"/>
    </row>
    <row r="705" spans="1:16" ht="12.75">
      <c r="A705" s="149"/>
      <c r="B705" s="3"/>
      <c r="C705" s="4"/>
      <c r="D705" s="4"/>
      <c r="E705" s="4"/>
      <c r="F705" s="149"/>
      <c r="G705" s="149"/>
      <c r="H705" s="149"/>
      <c r="I705" s="3"/>
      <c r="J705" s="3"/>
      <c r="K705" s="3"/>
      <c r="L705" s="3"/>
      <c r="M705" s="3"/>
      <c r="N705" s="3"/>
      <c r="O705" s="3"/>
      <c r="P705" s="967"/>
    </row>
    <row r="706" spans="1:16" ht="12.75">
      <c r="A706" s="149"/>
      <c r="B706" s="3"/>
      <c r="C706" s="4"/>
      <c r="D706" s="4"/>
      <c r="E706" s="4"/>
      <c r="F706" s="149"/>
      <c r="G706" s="149"/>
      <c r="H706" s="149"/>
      <c r="I706" s="3"/>
      <c r="J706" s="3"/>
      <c r="K706" s="3"/>
      <c r="L706" s="3"/>
      <c r="M706" s="3"/>
      <c r="N706" s="3"/>
      <c r="O706" s="3"/>
      <c r="P706" s="967"/>
    </row>
    <row r="707" spans="1:16" ht="12.75">
      <c r="A707" s="149"/>
      <c r="B707" s="3"/>
      <c r="C707" s="4"/>
      <c r="D707" s="4"/>
      <c r="E707" s="4"/>
      <c r="F707" s="149"/>
      <c r="G707" s="149"/>
      <c r="H707" s="149"/>
      <c r="I707" s="3"/>
      <c r="J707" s="3"/>
      <c r="K707" s="3"/>
      <c r="L707" s="3"/>
      <c r="M707" s="3"/>
      <c r="N707" s="3"/>
      <c r="O707" s="3"/>
      <c r="P707" s="967"/>
    </row>
    <row r="708" spans="1:16" ht="12.75">
      <c r="A708" s="149"/>
      <c r="B708" s="3"/>
      <c r="C708" s="4"/>
      <c r="D708" s="4"/>
      <c r="E708" s="4"/>
      <c r="F708" s="149"/>
      <c r="G708" s="149"/>
      <c r="H708" s="149"/>
      <c r="I708" s="3"/>
      <c r="J708" s="3"/>
      <c r="K708" s="3"/>
      <c r="L708" s="3"/>
      <c r="M708" s="3"/>
      <c r="N708" s="3"/>
      <c r="O708" s="3"/>
      <c r="P708" s="967"/>
    </row>
    <row r="709" spans="1:16" ht="12.75">
      <c r="A709" s="149"/>
      <c r="B709" s="3"/>
      <c r="C709" s="4"/>
      <c r="D709" s="4"/>
      <c r="E709" s="4"/>
      <c r="F709" s="149"/>
      <c r="G709" s="149"/>
      <c r="H709" s="149"/>
      <c r="I709" s="3"/>
      <c r="J709" s="3"/>
      <c r="K709" s="3"/>
      <c r="L709" s="3"/>
      <c r="M709" s="3"/>
      <c r="N709" s="3"/>
      <c r="O709" s="3"/>
      <c r="P709" s="967"/>
    </row>
    <row r="710" spans="1:16" ht="12.75">
      <c r="A710" s="149"/>
      <c r="B710" s="3"/>
      <c r="C710" s="4"/>
      <c r="D710" s="4"/>
      <c r="E710" s="4"/>
      <c r="F710" s="149"/>
      <c r="G710" s="149"/>
      <c r="H710" s="149"/>
      <c r="I710" s="3"/>
      <c r="J710" s="3"/>
      <c r="K710" s="3"/>
      <c r="L710" s="3"/>
      <c r="M710" s="3"/>
      <c r="N710" s="3"/>
      <c r="O710" s="3"/>
      <c r="P710" s="967"/>
    </row>
    <row r="711" spans="1:16" ht="12.75">
      <c r="A711" s="149"/>
      <c r="B711" s="3"/>
      <c r="C711" s="4"/>
      <c r="D711" s="4"/>
      <c r="E711" s="4"/>
      <c r="F711" s="149"/>
      <c r="G711" s="149"/>
      <c r="H711" s="149"/>
      <c r="I711" s="3"/>
      <c r="J711" s="3"/>
      <c r="K711" s="3"/>
      <c r="L711" s="3"/>
      <c r="M711" s="3"/>
      <c r="N711" s="3"/>
      <c r="O711" s="3"/>
      <c r="P711" s="967"/>
    </row>
    <row r="712" spans="1:16" ht="12.75">
      <c r="A712" s="149"/>
      <c r="B712" s="3"/>
      <c r="C712" s="4"/>
      <c r="D712" s="4"/>
      <c r="E712" s="4"/>
      <c r="F712" s="149"/>
      <c r="G712" s="149"/>
      <c r="H712" s="149"/>
      <c r="I712" s="3"/>
      <c r="J712" s="3"/>
      <c r="K712" s="3"/>
      <c r="L712" s="3"/>
      <c r="M712" s="3"/>
      <c r="N712" s="3"/>
      <c r="O712" s="3"/>
      <c r="P712" s="967"/>
    </row>
    <row r="713" spans="1:16" ht="12.75">
      <c r="A713" s="149"/>
      <c r="B713" s="3"/>
      <c r="C713" s="4"/>
      <c r="D713" s="4"/>
      <c r="E713" s="4"/>
      <c r="F713" s="149"/>
      <c r="G713" s="149"/>
      <c r="H713" s="149"/>
      <c r="I713" s="3"/>
      <c r="J713" s="3"/>
      <c r="K713" s="3"/>
      <c r="L713" s="3"/>
      <c r="M713" s="3"/>
      <c r="N713" s="3"/>
      <c r="O713" s="3"/>
      <c r="P713" s="967"/>
    </row>
    <row r="714" spans="1:16" ht="12.75">
      <c r="A714" s="149"/>
      <c r="B714" s="3"/>
      <c r="C714" s="4"/>
      <c r="D714" s="4"/>
      <c r="E714" s="4"/>
      <c r="F714" s="149"/>
      <c r="G714" s="149"/>
      <c r="H714" s="149"/>
      <c r="I714" s="3"/>
      <c r="J714" s="3"/>
      <c r="K714" s="3"/>
      <c r="L714" s="3"/>
      <c r="M714" s="3"/>
      <c r="N714" s="3"/>
      <c r="O714" s="3"/>
      <c r="P714" s="967"/>
    </row>
    <row r="715" spans="1:16" ht="12.75">
      <c r="A715" s="149"/>
      <c r="B715" s="3"/>
      <c r="C715" s="4"/>
      <c r="D715" s="4"/>
      <c r="E715" s="4"/>
      <c r="F715" s="149"/>
      <c r="G715" s="149"/>
      <c r="H715" s="149"/>
      <c r="I715" s="3"/>
      <c r="J715" s="3"/>
      <c r="K715" s="3"/>
      <c r="L715" s="3"/>
      <c r="M715" s="3"/>
      <c r="N715" s="3"/>
      <c r="O715" s="3"/>
      <c r="P715" s="967"/>
    </row>
    <row r="716" spans="1:16" ht="12.75">
      <c r="A716" s="149"/>
      <c r="B716" s="3"/>
      <c r="C716" s="4"/>
      <c r="D716" s="4"/>
      <c r="E716" s="4"/>
      <c r="F716" s="149"/>
      <c r="G716" s="149"/>
      <c r="H716" s="149"/>
      <c r="I716" s="3"/>
      <c r="J716" s="3"/>
      <c r="K716" s="3"/>
      <c r="L716" s="3"/>
      <c r="M716" s="3"/>
      <c r="N716" s="3"/>
      <c r="O716" s="3"/>
      <c r="P716" s="967"/>
    </row>
    <row r="717" spans="1:16" ht="12.75">
      <c r="A717" s="149"/>
      <c r="B717" s="3"/>
      <c r="C717" s="4"/>
      <c r="D717" s="4"/>
      <c r="E717" s="4"/>
      <c r="F717" s="149"/>
      <c r="G717" s="149"/>
      <c r="H717" s="149"/>
      <c r="I717" s="3"/>
      <c r="J717" s="3"/>
      <c r="K717" s="3"/>
      <c r="L717" s="3"/>
      <c r="M717" s="3"/>
      <c r="N717" s="3"/>
      <c r="O717" s="3"/>
      <c r="P717" s="967"/>
    </row>
    <row r="718" spans="1:16" ht="12.75">
      <c r="A718" s="149"/>
      <c r="B718" s="3"/>
      <c r="C718" s="4"/>
      <c r="D718" s="4"/>
      <c r="E718" s="4"/>
      <c r="F718" s="149"/>
      <c r="G718" s="149"/>
      <c r="H718" s="149"/>
      <c r="I718" s="3"/>
      <c r="J718" s="3"/>
      <c r="K718" s="3"/>
      <c r="L718" s="3"/>
      <c r="M718" s="3"/>
      <c r="N718" s="3"/>
      <c r="O718" s="3"/>
      <c r="P718" s="967"/>
    </row>
    <row r="719" spans="1:16" ht="12.75">
      <c r="A719" s="149"/>
      <c r="B719" s="3"/>
      <c r="C719" s="4"/>
      <c r="D719" s="4"/>
      <c r="E719" s="4"/>
      <c r="F719" s="149"/>
      <c r="G719" s="149"/>
      <c r="H719" s="149"/>
      <c r="I719" s="3"/>
      <c r="J719" s="3"/>
      <c r="K719" s="3"/>
      <c r="L719" s="3"/>
      <c r="M719" s="3"/>
      <c r="N719" s="3"/>
      <c r="O719" s="3"/>
      <c r="P719" s="967"/>
    </row>
    <row r="720" spans="1:16" ht="12.75">
      <c r="A720" s="149"/>
      <c r="B720" s="3"/>
      <c r="C720" s="4"/>
      <c r="D720" s="4"/>
      <c r="E720" s="4"/>
      <c r="F720" s="149"/>
      <c r="G720" s="149"/>
      <c r="H720" s="149"/>
      <c r="I720" s="3"/>
      <c r="J720" s="3"/>
      <c r="K720" s="3"/>
      <c r="L720" s="3"/>
      <c r="M720" s="3"/>
      <c r="N720" s="3"/>
      <c r="O720" s="3"/>
      <c r="P720" s="967"/>
    </row>
    <row r="721" spans="1:16" ht="12.75">
      <c r="A721" s="149"/>
      <c r="B721" s="3"/>
      <c r="C721" s="4"/>
      <c r="D721" s="4"/>
      <c r="E721" s="4"/>
      <c r="F721" s="149"/>
      <c r="G721" s="149"/>
      <c r="H721" s="149"/>
      <c r="I721" s="3"/>
      <c r="J721" s="3"/>
      <c r="K721" s="3"/>
      <c r="L721" s="3"/>
      <c r="M721" s="3"/>
      <c r="N721" s="3"/>
      <c r="O721" s="3"/>
      <c r="P721" s="967"/>
    </row>
    <row r="722" spans="1:16" ht="12.75">
      <c r="A722" s="149"/>
      <c r="B722" s="3"/>
      <c r="C722" s="4"/>
      <c r="D722" s="4"/>
      <c r="E722" s="4"/>
      <c r="F722" s="149"/>
      <c r="G722" s="149"/>
      <c r="H722" s="149"/>
      <c r="I722" s="3"/>
      <c r="J722" s="3"/>
      <c r="K722" s="3"/>
      <c r="L722" s="3"/>
      <c r="M722" s="3"/>
      <c r="N722" s="3"/>
      <c r="O722" s="3"/>
      <c r="P722" s="967"/>
    </row>
    <row r="723" spans="1:16" ht="12.75">
      <c r="A723" s="149"/>
      <c r="B723" s="3"/>
      <c r="C723" s="4"/>
      <c r="D723" s="4"/>
      <c r="E723" s="4"/>
      <c r="F723" s="149"/>
      <c r="G723" s="149"/>
      <c r="H723" s="149"/>
      <c r="I723" s="3"/>
      <c r="J723" s="3"/>
      <c r="K723" s="3"/>
      <c r="L723" s="3"/>
      <c r="M723" s="3"/>
      <c r="N723" s="3"/>
      <c r="O723" s="3"/>
      <c r="P723" s="967"/>
    </row>
    <row r="724" spans="1:16" ht="12.75">
      <c r="A724" s="149"/>
      <c r="B724" s="3"/>
      <c r="C724" s="4"/>
      <c r="D724" s="4"/>
      <c r="E724" s="4"/>
      <c r="F724" s="149"/>
      <c r="G724" s="149"/>
      <c r="H724" s="149"/>
      <c r="I724" s="3"/>
      <c r="J724" s="3"/>
      <c r="K724" s="3"/>
      <c r="L724" s="3"/>
      <c r="M724" s="3"/>
      <c r="N724" s="3"/>
      <c r="O724" s="3"/>
      <c r="P724" s="967"/>
    </row>
    <row r="725" spans="1:16" ht="12.75">
      <c r="A725" s="149"/>
      <c r="B725" s="3"/>
      <c r="C725" s="4"/>
      <c r="D725" s="4"/>
      <c r="E725" s="4"/>
      <c r="F725" s="149"/>
      <c r="G725" s="149"/>
      <c r="H725" s="149"/>
      <c r="I725" s="3"/>
      <c r="J725" s="3"/>
      <c r="K725" s="3"/>
      <c r="L725" s="3"/>
      <c r="M725" s="3"/>
      <c r="N725" s="3"/>
      <c r="O725" s="3"/>
      <c r="P725" s="967"/>
    </row>
    <row r="726" spans="1:16" ht="12.75">
      <c r="A726" s="149"/>
      <c r="B726" s="3"/>
      <c r="C726" s="4"/>
      <c r="D726" s="4"/>
      <c r="E726" s="4"/>
      <c r="F726" s="149"/>
      <c r="G726" s="149"/>
      <c r="H726" s="149"/>
      <c r="I726" s="3"/>
      <c r="J726" s="3"/>
      <c r="K726" s="3"/>
      <c r="L726" s="3"/>
      <c r="M726" s="3"/>
      <c r="N726" s="3"/>
      <c r="O726" s="3"/>
      <c r="P726" s="967"/>
    </row>
    <row r="727" spans="1:16" ht="12.75">
      <c r="A727" s="149"/>
      <c r="B727" s="3"/>
      <c r="C727" s="4"/>
      <c r="D727" s="4"/>
      <c r="E727" s="4"/>
      <c r="F727" s="149"/>
      <c r="G727" s="149"/>
      <c r="H727" s="149"/>
      <c r="I727" s="3"/>
      <c r="J727" s="3"/>
      <c r="K727" s="3"/>
      <c r="L727" s="3"/>
      <c r="M727" s="3"/>
      <c r="N727" s="3"/>
      <c r="O727" s="3"/>
      <c r="P727" s="967"/>
    </row>
    <row r="728" spans="1:16" ht="12.75">
      <c r="A728" s="149"/>
      <c r="B728" s="3"/>
      <c r="C728" s="4"/>
      <c r="D728" s="4"/>
      <c r="E728" s="4"/>
      <c r="F728" s="149"/>
      <c r="G728" s="149"/>
      <c r="H728" s="149"/>
      <c r="I728" s="3"/>
      <c r="J728" s="3"/>
      <c r="K728" s="3"/>
      <c r="L728" s="3"/>
      <c r="M728" s="3"/>
      <c r="N728" s="3"/>
      <c r="O728" s="3"/>
      <c r="P728" s="967"/>
    </row>
    <row r="729" spans="1:16" ht="12.75">
      <c r="A729" s="149"/>
      <c r="B729" s="3"/>
      <c r="C729" s="4"/>
      <c r="D729" s="4"/>
      <c r="E729" s="4"/>
      <c r="F729" s="149"/>
      <c r="G729" s="149"/>
      <c r="H729" s="149"/>
      <c r="I729" s="3"/>
      <c r="J729" s="3"/>
      <c r="K729" s="3"/>
      <c r="L729" s="3"/>
      <c r="M729" s="3"/>
      <c r="N729" s="3"/>
      <c r="O729" s="3"/>
      <c r="P729" s="967"/>
    </row>
    <row r="730" spans="1:16" ht="12.75">
      <c r="A730" s="149"/>
      <c r="B730" s="3"/>
      <c r="C730" s="4"/>
      <c r="D730" s="4"/>
      <c r="E730" s="4"/>
      <c r="F730" s="149"/>
      <c r="G730" s="149"/>
      <c r="H730" s="149"/>
      <c r="I730" s="3"/>
      <c r="J730" s="3"/>
      <c r="K730" s="3"/>
      <c r="L730" s="3"/>
      <c r="M730" s="3"/>
      <c r="N730" s="3"/>
      <c r="O730" s="3"/>
      <c r="P730" s="967"/>
    </row>
    <row r="731" spans="1:16" ht="12.75">
      <c r="A731" s="149"/>
      <c r="B731" s="3"/>
      <c r="C731" s="4"/>
      <c r="D731" s="4"/>
      <c r="E731" s="4"/>
      <c r="F731" s="149"/>
      <c r="G731" s="149"/>
      <c r="H731" s="149"/>
      <c r="I731" s="3"/>
      <c r="J731" s="3"/>
      <c r="K731" s="3"/>
      <c r="L731" s="3"/>
      <c r="M731" s="3"/>
      <c r="N731" s="3"/>
      <c r="O731" s="3"/>
      <c r="P731" s="967"/>
    </row>
    <row r="732" spans="1:16" ht="12.75">
      <c r="A732" s="149"/>
      <c r="B732" s="3"/>
      <c r="C732" s="4"/>
      <c r="D732" s="4"/>
      <c r="E732" s="4"/>
      <c r="F732" s="149"/>
      <c r="G732" s="149"/>
      <c r="H732" s="149"/>
      <c r="I732" s="3"/>
      <c r="J732" s="3"/>
      <c r="K732" s="3"/>
      <c r="L732" s="3"/>
      <c r="M732" s="3"/>
      <c r="N732" s="3"/>
      <c r="O732" s="3"/>
      <c r="P732" s="967"/>
    </row>
    <row r="733" spans="1:16" ht="12.75">
      <c r="A733" s="149"/>
      <c r="B733" s="3"/>
      <c r="C733" s="4"/>
      <c r="D733" s="4"/>
      <c r="E733" s="4"/>
      <c r="F733" s="149"/>
      <c r="G733" s="149"/>
      <c r="H733" s="149"/>
      <c r="I733" s="3"/>
      <c r="J733" s="3"/>
      <c r="K733" s="3"/>
      <c r="L733" s="3"/>
      <c r="M733" s="3"/>
      <c r="N733" s="3"/>
      <c r="O733" s="3"/>
      <c r="P733" s="967"/>
    </row>
    <row r="734" spans="1:16" ht="12.75">
      <c r="A734" s="149"/>
      <c r="B734" s="3"/>
      <c r="C734" s="4"/>
      <c r="D734" s="4"/>
      <c r="E734" s="4"/>
      <c r="F734" s="149"/>
      <c r="G734" s="149"/>
      <c r="H734" s="149"/>
      <c r="I734" s="3"/>
      <c r="J734" s="3"/>
      <c r="K734" s="3"/>
      <c r="L734" s="3"/>
      <c r="M734" s="3"/>
      <c r="N734" s="3"/>
      <c r="O734" s="3"/>
      <c r="P734" s="967"/>
    </row>
    <row r="735" spans="1:16" ht="12.75">
      <c r="A735" s="149"/>
      <c r="B735" s="3"/>
      <c r="C735" s="4"/>
      <c r="D735" s="4"/>
      <c r="E735" s="4"/>
      <c r="F735" s="149"/>
      <c r="G735" s="149"/>
      <c r="H735" s="149"/>
      <c r="I735" s="3"/>
      <c r="J735" s="3"/>
      <c r="K735" s="3"/>
      <c r="L735" s="3"/>
      <c r="M735" s="3"/>
      <c r="N735" s="3"/>
      <c r="O735" s="3"/>
      <c r="P735" s="967"/>
    </row>
    <row r="736" spans="1:16" ht="12.75">
      <c r="A736" s="149"/>
      <c r="B736" s="3"/>
      <c r="C736" s="4"/>
      <c r="D736" s="4"/>
      <c r="E736" s="4"/>
      <c r="F736" s="149"/>
      <c r="G736" s="149"/>
      <c r="H736" s="149"/>
      <c r="I736" s="3"/>
      <c r="J736" s="3"/>
      <c r="K736" s="3"/>
      <c r="L736" s="3"/>
      <c r="M736" s="3"/>
      <c r="N736" s="3"/>
      <c r="O736" s="3"/>
      <c r="P736" s="967"/>
    </row>
    <row r="737" spans="1:16" ht="12.75">
      <c r="A737" s="149"/>
      <c r="B737" s="3"/>
      <c r="C737" s="4"/>
      <c r="D737" s="4"/>
      <c r="E737" s="4"/>
      <c r="F737" s="149"/>
      <c r="G737" s="149"/>
      <c r="H737" s="149"/>
      <c r="I737" s="3"/>
      <c r="J737" s="3"/>
      <c r="K737" s="3"/>
      <c r="L737" s="3"/>
      <c r="M737" s="3"/>
      <c r="N737" s="3"/>
      <c r="O737" s="3"/>
      <c r="P737" s="967"/>
    </row>
    <row r="738" spans="1:16" ht="12.75">
      <c r="A738" s="149"/>
      <c r="B738" s="3"/>
      <c r="C738" s="4"/>
      <c r="D738" s="4"/>
      <c r="E738" s="4"/>
      <c r="F738" s="149"/>
      <c r="G738" s="149"/>
      <c r="H738" s="149"/>
      <c r="I738" s="3"/>
      <c r="J738" s="3"/>
      <c r="K738" s="3"/>
      <c r="L738" s="3"/>
      <c r="M738" s="3"/>
      <c r="N738" s="3"/>
      <c r="O738" s="3"/>
      <c r="P738" s="967"/>
    </row>
    <row r="739" spans="1:16" ht="12.75">
      <c r="A739" s="149"/>
      <c r="B739" s="3"/>
      <c r="C739" s="4"/>
      <c r="D739" s="4"/>
      <c r="E739" s="4"/>
      <c r="F739" s="149"/>
      <c r="G739" s="149"/>
      <c r="H739" s="149"/>
      <c r="I739" s="3"/>
      <c r="J739" s="3"/>
      <c r="K739" s="3"/>
      <c r="L739" s="3"/>
      <c r="M739" s="3"/>
      <c r="N739" s="3"/>
      <c r="O739" s="3"/>
      <c r="P739" s="967"/>
    </row>
    <row r="740" spans="1:16" ht="12.75">
      <c r="A740" s="149"/>
      <c r="B740" s="3"/>
      <c r="C740" s="4"/>
      <c r="D740" s="4"/>
      <c r="E740" s="4"/>
      <c r="F740" s="149"/>
      <c r="G740" s="149"/>
      <c r="H740" s="149"/>
      <c r="I740" s="3"/>
      <c r="J740" s="3"/>
      <c r="K740" s="3"/>
      <c r="L740" s="3"/>
      <c r="M740" s="3"/>
      <c r="N740" s="3"/>
      <c r="O740" s="3"/>
      <c r="P740" s="967"/>
    </row>
    <row r="741" spans="1:16" ht="12.75">
      <c r="A741" s="149"/>
      <c r="B741" s="3"/>
      <c r="C741" s="4"/>
      <c r="D741" s="4"/>
      <c r="E741" s="4"/>
      <c r="F741" s="149"/>
      <c r="G741" s="149"/>
      <c r="H741" s="149"/>
      <c r="I741" s="3"/>
      <c r="J741" s="3"/>
      <c r="K741" s="3"/>
      <c r="L741" s="3"/>
      <c r="M741" s="3"/>
      <c r="N741" s="3"/>
      <c r="O741" s="3"/>
      <c r="P741" s="967"/>
    </row>
    <row r="742" spans="1:16" ht="12.75">
      <c r="A742" s="149"/>
      <c r="B742" s="3"/>
      <c r="C742" s="4"/>
      <c r="D742" s="4"/>
      <c r="E742" s="4"/>
      <c r="F742" s="149"/>
      <c r="G742" s="149"/>
      <c r="H742" s="149"/>
      <c r="I742" s="3"/>
      <c r="J742" s="3"/>
      <c r="K742" s="3"/>
      <c r="L742" s="3"/>
      <c r="M742" s="3"/>
      <c r="N742" s="3"/>
      <c r="O742" s="3"/>
      <c r="P742" s="967"/>
    </row>
    <row r="743" spans="1:16" ht="12.75">
      <c r="A743" s="149"/>
      <c r="B743" s="3"/>
      <c r="C743" s="4"/>
      <c r="D743" s="4"/>
      <c r="E743" s="4"/>
      <c r="F743" s="149"/>
      <c r="G743" s="149"/>
      <c r="H743" s="149"/>
      <c r="I743" s="3"/>
      <c r="J743" s="3"/>
      <c r="K743" s="3"/>
      <c r="L743" s="3"/>
      <c r="M743" s="3"/>
      <c r="N743" s="3"/>
      <c r="O743" s="3"/>
      <c r="P743" s="967"/>
    </row>
    <row r="744" spans="1:16" ht="12.75">
      <c r="A744" s="149"/>
      <c r="B744" s="3"/>
      <c r="C744" s="4"/>
      <c r="D744" s="4"/>
      <c r="E744" s="4"/>
      <c r="F744" s="149"/>
      <c r="G744" s="149"/>
      <c r="H744" s="149"/>
      <c r="I744" s="3"/>
      <c r="J744" s="3"/>
      <c r="K744" s="3"/>
      <c r="L744" s="3"/>
      <c r="M744" s="3"/>
      <c r="N744" s="3"/>
      <c r="O744" s="3"/>
      <c r="P744" s="967"/>
    </row>
    <row r="745" spans="1:16" ht="12.75">
      <c r="A745" s="149"/>
      <c r="B745" s="3"/>
      <c r="C745" s="4"/>
      <c r="D745" s="4"/>
      <c r="E745" s="4"/>
      <c r="F745" s="149"/>
      <c r="G745" s="149"/>
      <c r="H745" s="149"/>
      <c r="I745" s="3"/>
      <c r="J745" s="3"/>
      <c r="K745" s="3"/>
      <c r="L745" s="3"/>
      <c r="M745" s="3"/>
      <c r="N745" s="3"/>
      <c r="O745" s="3"/>
      <c r="P745" s="967"/>
    </row>
    <row r="746" spans="1:16" ht="12.75">
      <c r="A746" s="149"/>
      <c r="B746" s="3"/>
      <c r="C746" s="4"/>
      <c r="D746" s="4"/>
      <c r="E746" s="4"/>
      <c r="F746" s="149"/>
      <c r="G746" s="149"/>
      <c r="H746" s="149"/>
      <c r="I746" s="3"/>
      <c r="J746" s="3"/>
      <c r="K746" s="3"/>
      <c r="L746" s="3"/>
      <c r="M746" s="3"/>
      <c r="N746" s="3"/>
      <c r="O746" s="3"/>
      <c r="P746" s="967"/>
    </row>
    <row r="747" spans="1:16" ht="12.75">
      <c r="A747" s="149"/>
      <c r="B747" s="3"/>
      <c r="C747" s="4"/>
      <c r="D747" s="4"/>
      <c r="E747" s="4"/>
      <c r="F747" s="149"/>
      <c r="G747" s="149"/>
      <c r="H747" s="149"/>
      <c r="I747" s="3"/>
      <c r="J747" s="3"/>
      <c r="K747" s="3"/>
      <c r="L747" s="3"/>
      <c r="M747" s="3"/>
      <c r="N747" s="3"/>
      <c r="O747" s="3"/>
      <c r="P747" s="967"/>
    </row>
    <row r="748" spans="1:16" ht="12.75">
      <c r="A748" s="149"/>
      <c r="B748" s="3"/>
      <c r="C748" s="4"/>
      <c r="D748" s="4"/>
      <c r="E748" s="4"/>
      <c r="F748" s="149"/>
      <c r="G748" s="149"/>
      <c r="H748" s="149"/>
      <c r="I748" s="3"/>
      <c r="J748" s="3"/>
      <c r="K748" s="3"/>
      <c r="L748" s="3"/>
      <c r="M748" s="3"/>
      <c r="N748" s="3"/>
      <c r="O748" s="3"/>
      <c r="P748" s="967"/>
    </row>
    <row r="749" spans="1:16" ht="12.75">
      <c r="A749" s="149"/>
      <c r="B749" s="3"/>
      <c r="C749" s="4"/>
      <c r="D749" s="4"/>
      <c r="E749" s="4"/>
      <c r="F749" s="149"/>
      <c r="G749" s="149"/>
      <c r="H749" s="149"/>
      <c r="I749" s="3"/>
      <c r="J749" s="3"/>
      <c r="K749" s="3"/>
      <c r="L749" s="3"/>
      <c r="M749" s="3"/>
      <c r="N749" s="3"/>
      <c r="O749" s="3"/>
      <c r="P749" s="967"/>
    </row>
    <row r="750" spans="1:16" ht="12.75">
      <c r="A750" s="149"/>
      <c r="B750" s="3"/>
      <c r="C750" s="4"/>
      <c r="D750" s="4"/>
      <c r="E750" s="4"/>
      <c r="F750" s="149"/>
      <c r="G750" s="149"/>
      <c r="H750" s="149"/>
      <c r="I750" s="3"/>
      <c r="J750" s="3"/>
      <c r="K750" s="3"/>
      <c r="L750" s="3"/>
      <c r="M750" s="3"/>
      <c r="N750" s="3"/>
      <c r="O750" s="3"/>
      <c r="P750" s="967"/>
    </row>
    <row r="751" spans="1:16" ht="12.75">
      <c r="A751" s="149"/>
      <c r="B751" s="3"/>
      <c r="C751" s="4"/>
      <c r="D751" s="4"/>
      <c r="E751" s="4"/>
      <c r="F751" s="149"/>
      <c r="G751" s="149"/>
      <c r="H751" s="149"/>
      <c r="I751" s="3"/>
      <c r="J751" s="3"/>
      <c r="K751" s="3"/>
      <c r="L751" s="3"/>
      <c r="M751" s="3"/>
      <c r="N751" s="3"/>
      <c r="O751" s="3"/>
      <c r="P751" s="967"/>
    </row>
    <row r="752" spans="1:16" ht="12.75">
      <c r="A752" s="149"/>
      <c r="B752" s="3"/>
      <c r="C752" s="4"/>
      <c r="D752" s="4"/>
      <c r="E752" s="4"/>
      <c r="F752" s="149"/>
      <c r="G752" s="149"/>
      <c r="H752" s="149"/>
      <c r="I752" s="3"/>
      <c r="J752" s="3"/>
      <c r="K752" s="3"/>
      <c r="L752" s="3"/>
      <c r="M752" s="3"/>
      <c r="N752" s="3"/>
      <c r="O752" s="3"/>
      <c r="P752" s="967"/>
    </row>
    <row r="753" spans="1:16" ht="12.75">
      <c r="A753" s="149"/>
      <c r="B753" s="3"/>
      <c r="C753" s="4"/>
      <c r="D753" s="4"/>
      <c r="E753" s="4"/>
      <c r="F753" s="149"/>
      <c r="G753" s="149"/>
      <c r="H753" s="149"/>
      <c r="I753" s="3"/>
      <c r="J753" s="3"/>
      <c r="K753" s="3"/>
      <c r="L753" s="3"/>
      <c r="M753" s="3"/>
      <c r="N753" s="3"/>
      <c r="O753" s="3"/>
      <c r="P753" s="967"/>
    </row>
    <row r="754" spans="1:16" ht="12.75">
      <c r="A754" s="149"/>
      <c r="B754" s="3"/>
      <c r="C754" s="4"/>
      <c r="D754" s="4"/>
      <c r="E754" s="4"/>
      <c r="F754" s="149"/>
      <c r="G754" s="149"/>
      <c r="H754" s="149"/>
      <c r="I754" s="3"/>
      <c r="J754" s="3"/>
      <c r="K754" s="3"/>
      <c r="L754" s="3"/>
      <c r="M754" s="3"/>
      <c r="N754" s="3"/>
      <c r="O754" s="3"/>
      <c r="P754" s="967"/>
    </row>
    <row r="755" spans="1:16" ht="12.75">
      <c r="A755" s="149"/>
      <c r="B755" s="3"/>
      <c r="C755" s="4"/>
      <c r="D755" s="4"/>
      <c r="E755" s="4"/>
      <c r="F755" s="149"/>
      <c r="G755" s="149"/>
      <c r="H755" s="149"/>
      <c r="I755" s="3"/>
      <c r="J755" s="3"/>
      <c r="K755" s="3"/>
      <c r="L755" s="3"/>
      <c r="M755" s="3"/>
      <c r="N755" s="3"/>
      <c r="O755" s="3"/>
      <c r="P755" s="967"/>
    </row>
    <row r="756" spans="1:16" ht="12.75">
      <c r="A756" s="149"/>
      <c r="B756" s="3"/>
      <c r="C756" s="4"/>
      <c r="D756" s="4"/>
      <c r="E756" s="4"/>
      <c r="F756" s="149"/>
      <c r="G756" s="149"/>
      <c r="H756" s="149"/>
      <c r="I756" s="3"/>
      <c r="J756" s="3"/>
      <c r="K756" s="3"/>
      <c r="L756" s="3"/>
      <c r="M756" s="3"/>
      <c r="N756" s="3"/>
      <c r="O756" s="3"/>
      <c r="P756" s="967"/>
    </row>
    <row r="757" spans="1:16" ht="12.75">
      <c r="A757" s="149"/>
      <c r="B757" s="3"/>
      <c r="C757" s="4"/>
      <c r="D757" s="4"/>
      <c r="E757" s="4"/>
      <c r="F757" s="149"/>
      <c r="G757" s="149"/>
      <c r="H757" s="149"/>
      <c r="I757" s="3"/>
      <c r="J757" s="3"/>
      <c r="K757" s="3"/>
      <c r="L757" s="3"/>
      <c r="M757" s="3"/>
      <c r="N757" s="3"/>
      <c r="O757" s="3"/>
      <c r="P757" s="967"/>
    </row>
    <row r="758" spans="1:16" ht="12.75">
      <c r="A758" s="149"/>
      <c r="B758" s="3"/>
      <c r="C758" s="4"/>
      <c r="D758" s="4"/>
      <c r="E758" s="4"/>
      <c r="F758" s="149"/>
      <c r="G758" s="149"/>
      <c r="H758" s="149"/>
      <c r="I758" s="3"/>
      <c r="J758" s="3"/>
      <c r="K758" s="3"/>
      <c r="L758" s="3"/>
      <c r="M758" s="3"/>
      <c r="N758" s="3"/>
      <c r="O758" s="3"/>
      <c r="P758" s="967"/>
    </row>
    <row r="759" spans="1:16" ht="12.75">
      <c r="A759" s="149"/>
      <c r="B759" s="3"/>
      <c r="C759" s="4"/>
      <c r="D759" s="4"/>
      <c r="E759" s="4"/>
      <c r="F759" s="149"/>
      <c r="G759" s="149"/>
      <c r="H759" s="149"/>
      <c r="I759" s="3"/>
      <c r="J759" s="3"/>
      <c r="K759" s="3"/>
      <c r="L759" s="3"/>
      <c r="M759" s="3"/>
      <c r="N759" s="3"/>
      <c r="O759" s="3"/>
      <c r="P759" s="967"/>
    </row>
    <row r="760" spans="1:16" ht="12.75">
      <c r="A760" s="149"/>
      <c r="B760" s="3"/>
      <c r="C760" s="4"/>
      <c r="D760" s="4"/>
      <c r="E760" s="4"/>
      <c r="F760" s="149"/>
      <c r="G760" s="149"/>
      <c r="H760" s="149"/>
      <c r="I760" s="3"/>
      <c r="J760" s="3"/>
      <c r="K760" s="3"/>
      <c r="L760" s="3"/>
      <c r="M760" s="3"/>
      <c r="N760" s="3"/>
      <c r="O760" s="3"/>
      <c r="P760" s="967"/>
    </row>
    <row r="761" spans="1:16" ht="12.75">
      <c r="A761" s="149"/>
      <c r="B761" s="3"/>
      <c r="C761" s="4"/>
      <c r="D761" s="4"/>
      <c r="E761" s="4"/>
      <c r="F761" s="149"/>
      <c r="G761" s="149"/>
      <c r="H761" s="149"/>
      <c r="I761" s="3"/>
      <c r="J761" s="3"/>
      <c r="K761" s="3"/>
      <c r="L761" s="3"/>
      <c r="M761" s="3"/>
      <c r="N761" s="3"/>
      <c r="O761" s="3"/>
      <c r="P761" s="967"/>
    </row>
    <row r="762" spans="1:16" ht="12.75">
      <c r="A762" s="149"/>
      <c r="B762" s="3"/>
      <c r="C762" s="4"/>
      <c r="D762" s="4"/>
      <c r="E762" s="4"/>
      <c r="F762" s="149"/>
      <c r="G762" s="149"/>
      <c r="H762" s="149"/>
      <c r="I762" s="3"/>
      <c r="J762" s="3"/>
      <c r="K762" s="3"/>
      <c r="L762" s="3"/>
      <c r="M762" s="3"/>
      <c r="N762" s="3"/>
      <c r="O762" s="3"/>
      <c r="P762" s="967"/>
    </row>
    <row r="763" spans="1:16" ht="12.75">
      <c r="A763" s="149"/>
      <c r="B763" s="3"/>
      <c r="C763" s="4"/>
      <c r="D763" s="4"/>
      <c r="E763" s="4"/>
      <c r="F763" s="149"/>
      <c r="G763" s="149"/>
      <c r="H763" s="149"/>
      <c r="I763" s="3"/>
      <c r="J763" s="3"/>
      <c r="K763" s="3"/>
      <c r="L763" s="3"/>
      <c r="M763" s="3"/>
      <c r="N763" s="3"/>
      <c r="O763" s="3"/>
      <c r="P763" s="967"/>
    </row>
    <row r="764" spans="1:16" ht="12.75">
      <c r="A764" s="149"/>
      <c r="B764" s="3"/>
      <c r="C764" s="4"/>
      <c r="D764" s="4"/>
      <c r="E764" s="4"/>
      <c r="F764" s="149"/>
      <c r="G764" s="149"/>
      <c r="H764" s="149"/>
      <c r="I764" s="3"/>
      <c r="J764" s="3"/>
      <c r="K764" s="3"/>
      <c r="L764" s="3"/>
      <c r="M764" s="3"/>
      <c r="N764" s="3"/>
      <c r="O764" s="3"/>
      <c r="P764" s="967"/>
    </row>
    <row r="765" spans="1:16" ht="12.75">
      <c r="A765" s="149"/>
      <c r="B765" s="3"/>
      <c r="C765" s="4"/>
      <c r="D765" s="4"/>
      <c r="E765" s="4"/>
      <c r="F765" s="149"/>
      <c r="G765" s="149"/>
      <c r="H765" s="149"/>
      <c r="I765" s="3"/>
      <c r="J765" s="3"/>
      <c r="K765" s="3"/>
      <c r="L765" s="3"/>
      <c r="M765" s="3"/>
      <c r="N765" s="3"/>
      <c r="O765" s="3"/>
      <c r="P765" s="967"/>
    </row>
    <row r="766" spans="1:16" ht="12.75">
      <c r="A766" s="149"/>
      <c r="B766" s="3"/>
      <c r="C766" s="4"/>
      <c r="D766" s="4"/>
      <c r="E766" s="4"/>
      <c r="F766" s="149"/>
      <c r="G766" s="149"/>
      <c r="H766" s="149"/>
      <c r="I766" s="3"/>
      <c r="J766" s="3"/>
      <c r="K766" s="3"/>
      <c r="L766" s="3"/>
      <c r="M766" s="3"/>
      <c r="N766" s="3"/>
      <c r="O766" s="3"/>
      <c r="P766" s="967"/>
    </row>
    <row r="767" spans="1:16" ht="12.75">
      <c r="A767" s="149"/>
      <c r="B767" s="3"/>
      <c r="C767" s="4"/>
      <c r="D767" s="4"/>
      <c r="E767" s="4"/>
      <c r="F767" s="149"/>
      <c r="G767" s="149"/>
      <c r="H767" s="149"/>
      <c r="I767" s="3"/>
      <c r="J767" s="3"/>
      <c r="K767" s="3"/>
      <c r="L767" s="3"/>
      <c r="M767" s="3"/>
      <c r="N767" s="3"/>
      <c r="O767" s="3"/>
      <c r="P767" s="967"/>
    </row>
    <row r="768" spans="1:16" ht="12.75">
      <c r="A768" s="149"/>
      <c r="B768" s="3"/>
      <c r="C768" s="4"/>
      <c r="D768" s="4"/>
      <c r="E768" s="4"/>
      <c r="F768" s="149"/>
      <c r="G768" s="149"/>
      <c r="H768" s="149"/>
      <c r="I768" s="3"/>
      <c r="J768" s="3"/>
      <c r="K768" s="3"/>
      <c r="L768" s="3"/>
      <c r="M768" s="3"/>
      <c r="N768" s="3"/>
      <c r="O768" s="3"/>
      <c r="P768" s="967"/>
    </row>
    <row r="769" spans="1:16" ht="12.75">
      <c r="A769" s="149"/>
      <c r="B769" s="3"/>
      <c r="C769" s="4"/>
      <c r="D769" s="4"/>
      <c r="E769" s="4"/>
      <c r="F769" s="149"/>
      <c r="G769" s="149"/>
      <c r="H769" s="149"/>
      <c r="I769" s="3"/>
      <c r="J769" s="3"/>
      <c r="K769" s="3"/>
      <c r="L769" s="3"/>
      <c r="M769" s="3"/>
      <c r="N769" s="3"/>
      <c r="O769" s="3"/>
      <c r="P769" s="967"/>
    </row>
    <row r="770" spans="1:16" ht="12.75">
      <c r="A770" s="149"/>
      <c r="B770" s="3"/>
      <c r="C770" s="4"/>
      <c r="D770" s="4"/>
      <c r="E770" s="4"/>
      <c r="F770" s="149"/>
      <c r="G770" s="149"/>
      <c r="H770" s="149"/>
      <c r="I770" s="3"/>
      <c r="J770" s="3"/>
      <c r="K770" s="3"/>
      <c r="L770" s="3"/>
      <c r="M770" s="3"/>
      <c r="N770" s="3"/>
      <c r="O770" s="3"/>
      <c r="P770" s="967"/>
    </row>
    <row r="771" spans="1:16" ht="12.75">
      <c r="A771" s="149"/>
      <c r="B771" s="3"/>
      <c r="C771" s="4"/>
      <c r="D771" s="4"/>
      <c r="E771" s="4"/>
      <c r="F771" s="149"/>
      <c r="G771" s="149"/>
      <c r="H771" s="149"/>
      <c r="I771" s="3"/>
      <c r="J771" s="3"/>
      <c r="K771" s="3"/>
      <c r="L771" s="3"/>
      <c r="M771" s="3"/>
      <c r="N771" s="3"/>
      <c r="O771" s="3"/>
      <c r="P771" s="967"/>
    </row>
    <row r="772" spans="1:16" ht="12.75">
      <c r="A772" s="149"/>
      <c r="B772" s="3"/>
      <c r="C772" s="4"/>
      <c r="D772" s="4"/>
      <c r="E772" s="4"/>
      <c r="F772" s="149"/>
      <c r="G772" s="149"/>
      <c r="H772" s="149"/>
      <c r="I772" s="3"/>
      <c r="J772" s="3"/>
      <c r="K772" s="3"/>
      <c r="L772" s="3"/>
      <c r="M772" s="3"/>
      <c r="N772" s="3"/>
      <c r="O772" s="3"/>
      <c r="P772" s="967"/>
    </row>
    <row r="773" spans="1:16" ht="12.75">
      <c r="A773" s="149"/>
      <c r="B773" s="3"/>
      <c r="C773" s="4"/>
      <c r="D773" s="4"/>
      <c r="E773" s="4"/>
      <c r="F773" s="149"/>
      <c r="G773" s="149"/>
      <c r="H773" s="149"/>
      <c r="I773" s="3"/>
      <c r="J773" s="3"/>
      <c r="K773" s="3"/>
      <c r="L773" s="3"/>
      <c r="M773" s="3"/>
      <c r="N773" s="3"/>
      <c r="O773" s="3"/>
      <c r="P773" s="967"/>
    </row>
    <row r="774" spans="1:16" ht="12.75">
      <c r="A774" s="149"/>
      <c r="B774" s="3"/>
      <c r="C774" s="4"/>
      <c r="D774" s="4"/>
      <c r="E774" s="4"/>
      <c r="F774" s="149"/>
      <c r="G774" s="149"/>
      <c r="H774" s="149"/>
      <c r="I774" s="3"/>
      <c r="J774" s="3"/>
      <c r="K774" s="3"/>
      <c r="L774" s="3"/>
      <c r="M774" s="3"/>
      <c r="N774" s="3"/>
      <c r="O774" s="3"/>
      <c r="P774" s="967"/>
    </row>
    <row r="775" spans="1:16" ht="12.75">
      <c r="A775" s="149"/>
      <c r="B775" s="3"/>
      <c r="C775" s="4"/>
      <c r="D775" s="4"/>
      <c r="E775" s="4"/>
      <c r="F775" s="149"/>
      <c r="G775" s="149"/>
      <c r="H775" s="149"/>
      <c r="I775" s="3"/>
      <c r="J775" s="3"/>
      <c r="K775" s="3"/>
      <c r="L775" s="3"/>
      <c r="M775" s="3"/>
      <c r="N775" s="3"/>
      <c r="O775" s="3"/>
      <c r="P775" s="967"/>
    </row>
    <row r="776" spans="1:16" ht="12.75">
      <c r="A776" s="149"/>
      <c r="B776" s="3"/>
      <c r="C776" s="4"/>
      <c r="D776" s="4"/>
      <c r="E776" s="4"/>
      <c r="F776" s="149"/>
      <c r="G776" s="149"/>
      <c r="H776" s="149"/>
      <c r="I776" s="3"/>
      <c r="J776" s="3"/>
      <c r="K776" s="3"/>
      <c r="L776" s="3"/>
      <c r="M776" s="3"/>
      <c r="N776" s="3"/>
      <c r="O776" s="3"/>
      <c r="P776" s="967"/>
    </row>
    <row r="777" spans="1:16" ht="12.75">
      <c r="A777" s="149"/>
      <c r="B777" s="3"/>
      <c r="C777" s="4"/>
      <c r="D777" s="4"/>
      <c r="E777" s="4"/>
      <c r="F777" s="149"/>
      <c r="G777" s="149"/>
      <c r="H777" s="149"/>
      <c r="I777" s="3"/>
      <c r="J777" s="3"/>
      <c r="K777" s="3"/>
      <c r="L777" s="3"/>
      <c r="M777" s="3"/>
      <c r="N777" s="3"/>
      <c r="O777" s="3"/>
      <c r="P777" s="967"/>
    </row>
    <row r="778" spans="1:16" ht="12.75">
      <c r="A778" s="149"/>
      <c r="B778" s="3"/>
      <c r="C778" s="4"/>
      <c r="D778" s="4"/>
      <c r="E778" s="4"/>
      <c r="F778" s="149"/>
      <c r="G778" s="149"/>
      <c r="H778" s="149"/>
      <c r="I778" s="3"/>
      <c r="J778" s="3"/>
      <c r="K778" s="3"/>
      <c r="L778" s="3"/>
      <c r="M778" s="3"/>
      <c r="N778" s="3"/>
      <c r="O778" s="3"/>
      <c r="P778" s="967"/>
    </row>
    <row r="779" spans="1:16" ht="12.75">
      <c r="A779" s="149"/>
      <c r="B779" s="3"/>
      <c r="C779" s="4"/>
      <c r="D779" s="4"/>
      <c r="E779" s="4"/>
      <c r="F779" s="149"/>
      <c r="G779" s="149"/>
      <c r="H779" s="149"/>
      <c r="I779" s="3"/>
      <c r="J779" s="3"/>
      <c r="K779" s="3"/>
      <c r="L779" s="3"/>
      <c r="M779" s="3"/>
      <c r="N779" s="3"/>
      <c r="O779" s="3"/>
      <c r="P779" s="967"/>
    </row>
    <row r="780" spans="1:16" ht="12.75">
      <c r="A780" s="149"/>
      <c r="B780" s="3"/>
      <c r="C780" s="4"/>
      <c r="D780" s="4"/>
      <c r="E780" s="4"/>
      <c r="F780" s="149"/>
      <c r="G780" s="149"/>
      <c r="H780" s="149"/>
      <c r="I780" s="3"/>
      <c r="J780" s="3"/>
      <c r="K780" s="3"/>
      <c r="L780" s="3"/>
      <c r="M780" s="3"/>
      <c r="N780" s="3"/>
      <c r="O780" s="3"/>
      <c r="P780" s="967"/>
    </row>
    <row r="781" spans="1:16" ht="12.75">
      <c r="A781" s="149"/>
      <c r="B781" s="3"/>
      <c r="C781" s="4"/>
      <c r="D781" s="4"/>
      <c r="E781" s="4"/>
      <c r="F781" s="149"/>
      <c r="G781" s="149"/>
      <c r="H781" s="149"/>
      <c r="I781" s="3"/>
      <c r="J781" s="3"/>
      <c r="K781" s="3"/>
      <c r="L781" s="3"/>
      <c r="M781" s="3"/>
      <c r="N781" s="3"/>
      <c r="O781" s="3"/>
      <c r="P781" s="967"/>
    </row>
    <row r="782" spans="1:16" ht="12.75">
      <c r="A782" s="149"/>
      <c r="B782" s="3"/>
      <c r="C782" s="4"/>
      <c r="D782" s="4"/>
      <c r="E782" s="4"/>
      <c r="F782" s="149"/>
      <c r="G782" s="149"/>
      <c r="H782" s="149"/>
      <c r="I782" s="3"/>
      <c r="J782" s="3"/>
      <c r="K782" s="3"/>
      <c r="L782" s="3"/>
      <c r="M782" s="3"/>
      <c r="N782" s="3"/>
      <c r="O782" s="3"/>
      <c r="P782" s="967"/>
    </row>
    <row r="783" spans="1:16" ht="12.75">
      <c r="A783" s="149"/>
      <c r="B783" s="3"/>
      <c r="C783" s="4"/>
      <c r="D783" s="4"/>
      <c r="E783" s="4"/>
      <c r="F783" s="149"/>
      <c r="G783" s="149"/>
      <c r="H783" s="149"/>
      <c r="I783" s="3"/>
      <c r="J783" s="3"/>
      <c r="K783" s="3"/>
      <c r="L783" s="3"/>
      <c r="M783" s="3"/>
      <c r="N783" s="3"/>
      <c r="O783" s="3"/>
      <c r="P783" s="967"/>
    </row>
    <row r="784" spans="1:16" ht="12.75">
      <c r="A784" s="149"/>
      <c r="B784" s="3"/>
      <c r="C784" s="4"/>
      <c r="D784" s="4"/>
      <c r="E784" s="4"/>
      <c r="F784" s="149"/>
      <c r="G784" s="149"/>
      <c r="H784" s="149"/>
      <c r="I784" s="3"/>
      <c r="J784" s="3"/>
      <c r="K784" s="3"/>
      <c r="L784" s="3"/>
      <c r="M784" s="3"/>
      <c r="N784" s="3"/>
      <c r="O784" s="3"/>
      <c r="P784" s="967"/>
    </row>
    <row r="785" spans="1:16" ht="12.75">
      <c r="A785" s="149"/>
      <c r="B785" s="3"/>
      <c r="C785" s="4"/>
      <c r="D785" s="4"/>
      <c r="E785" s="4"/>
      <c r="F785" s="149"/>
      <c r="G785" s="149"/>
      <c r="H785" s="149"/>
      <c r="I785" s="3"/>
      <c r="J785" s="3"/>
      <c r="K785" s="3"/>
      <c r="L785" s="3"/>
      <c r="M785" s="3"/>
      <c r="N785" s="3"/>
      <c r="O785" s="3"/>
      <c r="P785" s="967"/>
    </row>
    <row r="786" spans="1:16" ht="12.75">
      <c r="A786" s="149"/>
      <c r="B786" s="3"/>
      <c r="C786" s="4"/>
      <c r="D786" s="4"/>
      <c r="E786" s="4"/>
      <c r="F786" s="149"/>
      <c r="G786" s="149"/>
      <c r="H786" s="149"/>
      <c r="I786" s="3"/>
      <c r="J786" s="3"/>
      <c r="K786" s="3"/>
      <c r="L786" s="3"/>
      <c r="M786" s="3"/>
      <c r="N786" s="3"/>
      <c r="O786" s="3"/>
      <c r="P786" s="967"/>
    </row>
    <row r="787" spans="1:16" ht="12.75">
      <c r="A787" s="149"/>
      <c r="B787" s="3"/>
      <c r="C787" s="4"/>
      <c r="D787" s="4"/>
      <c r="E787" s="4"/>
      <c r="F787" s="149"/>
      <c r="G787" s="149"/>
      <c r="H787" s="149"/>
      <c r="I787" s="3"/>
      <c r="J787" s="3"/>
      <c r="K787" s="3"/>
      <c r="L787" s="3"/>
      <c r="M787" s="3"/>
      <c r="N787" s="3"/>
      <c r="O787" s="3"/>
      <c r="P787" s="967"/>
    </row>
    <row r="788" spans="1:16" ht="12.75">
      <c r="A788" s="149"/>
      <c r="B788" s="3"/>
      <c r="C788" s="4"/>
      <c r="D788" s="4"/>
      <c r="E788" s="4"/>
      <c r="F788" s="149"/>
      <c r="G788" s="149"/>
      <c r="H788" s="149"/>
      <c r="I788" s="3"/>
      <c r="J788" s="3"/>
      <c r="K788" s="3"/>
      <c r="L788" s="3"/>
      <c r="M788" s="3"/>
      <c r="N788" s="3"/>
      <c r="O788" s="3"/>
      <c r="P788" s="967"/>
    </row>
    <row r="789" spans="1:16" ht="12.75">
      <c r="A789" s="149"/>
      <c r="B789" s="3"/>
      <c r="C789" s="4"/>
      <c r="D789" s="4"/>
      <c r="E789" s="4"/>
      <c r="F789" s="149"/>
      <c r="G789" s="149"/>
      <c r="H789" s="149"/>
      <c r="I789" s="3"/>
      <c r="J789" s="3"/>
      <c r="K789" s="3"/>
      <c r="L789" s="3"/>
      <c r="M789" s="3"/>
      <c r="N789" s="3"/>
      <c r="O789" s="3"/>
      <c r="P789" s="967"/>
    </row>
    <row r="790" spans="1:16" ht="12.75">
      <c r="A790" s="149"/>
      <c r="B790" s="3"/>
      <c r="C790" s="4"/>
      <c r="D790" s="4"/>
      <c r="E790" s="4"/>
      <c r="F790" s="149"/>
      <c r="G790" s="149"/>
      <c r="H790" s="149"/>
      <c r="I790" s="3"/>
      <c r="J790" s="3"/>
      <c r="K790" s="3"/>
      <c r="L790" s="3"/>
      <c r="M790" s="3"/>
      <c r="N790" s="3"/>
      <c r="O790" s="3"/>
      <c r="P790" s="967"/>
    </row>
    <row r="791" spans="1:16" ht="12.75">
      <c r="A791" s="149"/>
      <c r="B791" s="3"/>
      <c r="C791" s="4"/>
      <c r="D791" s="4"/>
      <c r="E791" s="4"/>
      <c r="F791" s="149"/>
      <c r="G791" s="149"/>
      <c r="H791" s="149"/>
      <c r="I791" s="3"/>
      <c r="J791" s="3"/>
      <c r="K791" s="3"/>
      <c r="L791" s="3"/>
      <c r="M791" s="3"/>
      <c r="N791" s="3"/>
      <c r="O791" s="3"/>
      <c r="P791" s="967"/>
    </row>
    <row r="792" spans="1:16" ht="12.75">
      <c r="A792" s="149"/>
      <c r="B792" s="3"/>
      <c r="C792" s="4"/>
      <c r="D792" s="4"/>
      <c r="E792" s="4"/>
      <c r="F792" s="149"/>
      <c r="G792" s="149"/>
      <c r="H792" s="149"/>
      <c r="I792" s="3"/>
      <c r="J792" s="3"/>
      <c r="K792" s="3"/>
      <c r="L792" s="3"/>
      <c r="M792" s="3"/>
      <c r="N792" s="3"/>
      <c r="O792" s="3"/>
      <c r="P792" s="967"/>
    </row>
    <row r="793" spans="1:16" ht="12.75">
      <c r="A793" s="149"/>
      <c r="B793" s="3"/>
      <c r="C793" s="4"/>
      <c r="D793" s="4"/>
      <c r="E793" s="4"/>
      <c r="F793" s="149"/>
      <c r="G793" s="149"/>
      <c r="H793" s="149"/>
      <c r="I793" s="3"/>
      <c r="J793" s="3"/>
      <c r="K793" s="3"/>
      <c r="L793" s="3"/>
      <c r="M793" s="3"/>
      <c r="N793" s="3"/>
      <c r="O793" s="3"/>
      <c r="P793" s="967"/>
    </row>
    <row r="794" spans="1:16" ht="12.75">
      <c r="A794" s="149"/>
      <c r="B794" s="3"/>
      <c r="C794" s="4"/>
      <c r="D794" s="4"/>
      <c r="E794" s="4"/>
      <c r="F794" s="149"/>
      <c r="G794" s="149"/>
      <c r="H794" s="149"/>
      <c r="I794" s="3"/>
      <c r="J794" s="3"/>
      <c r="K794" s="3"/>
      <c r="L794" s="3"/>
      <c r="M794" s="3"/>
      <c r="N794" s="3"/>
      <c r="O794" s="3"/>
      <c r="P794" s="967"/>
    </row>
    <row r="795" spans="1:16" ht="12.75">
      <c r="A795" s="149"/>
      <c r="B795" s="3"/>
      <c r="C795" s="4"/>
      <c r="D795" s="4"/>
      <c r="E795" s="4"/>
      <c r="F795" s="149"/>
      <c r="G795" s="149"/>
      <c r="H795" s="149"/>
      <c r="I795" s="3"/>
      <c r="J795" s="3"/>
      <c r="K795" s="3"/>
      <c r="L795" s="3"/>
      <c r="M795" s="3"/>
      <c r="N795" s="3"/>
      <c r="O795" s="3"/>
      <c r="P795" s="967"/>
    </row>
    <row r="796" spans="1:16" ht="12.75">
      <c r="A796" s="149"/>
      <c r="B796" s="3"/>
      <c r="C796" s="4"/>
      <c r="D796" s="4"/>
      <c r="E796" s="4"/>
      <c r="F796" s="149"/>
      <c r="G796" s="149"/>
      <c r="H796" s="149"/>
      <c r="I796" s="3"/>
      <c r="J796" s="3"/>
      <c r="K796" s="3"/>
      <c r="L796" s="3"/>
      <c r="M796" s="3"/>
      <c r="N796" s="3"/>
      <c r="O796" s="3"/>
      <c r="P796" s="967"/>
    </row>
    <row r="797" spans="1:16" ht="12.75">
      <c r="A797" s="149"/>
      <c r="B797" s="3"/>
      <c r="C797" s="4"/>
      <c r="D797" s="4"/>
      <c r="E797" s="4"/>
      <c r="F797" s="149"/>
      <c r="G797" s="149"/>
      <c r="H797" s="149"/>
      <c r="I797" s="3"/>
      <c r="J797" s="3"/>
      <c r="K797" s="3"/>
      <c r="L797" s="3"/>
      <c r="M797" s="3"/>
      <c r="N797" s="3"/>
      <c r="O797" s="3"/>
      <c r="P797" s="967"/>
    </row>
    <row r="798" spans="1:16" ht="12.75">
      <c r="A798" s="149"/>
      <c r="B798" s="3"/>
      <c r="C798" s="4"/>
      <c r="D798" s="4"/>
      <c r="E798" s="4"/>
      <c r="F798" s="149"/>
      <c r="G798" s="149"/>
      <c r="H798" s="149"/>
      <c r="I798" s="3"/>
      <c r="J798" s="3"/>
      <c r="K798" s="3"/>
      <c r="L798" s="3"/>
      <c r="M798" s="3"/>
      <c r="N798" s="3"/>
      <c r="O798" s="3"/>
      <c r="P798" s="967"/>
    </row>
    <row r="799" spans="1:16" ht="12.75">
      <c r="A799" s="149"/>
      <c r="B799" s="3"/>
      <c r="C799" s="4"/>
      <c r="D799" s="4"/>
      <c r="E799" s="4"/>
      <c r="F799" s="149"/>
      <c r="G799" s="149"/>
      <c r="H799" s="149"/>
      <c r="I799" s="3"/>
      <c r="J799" s="3"/>
      <c r="K799" s="3"/>
      <c r="L799" s="3"/>
      <c r="M799" s="3"/>
      <c r="N799" s="3"/>
      <c r="O799" s="3"/>
      <c r="P799" s="967"/>
    </row>
    <row r="800" spans="1:16" ht="12.75">
      <c r="A800" s="149"/>
      <c r="B800" s="3"/>
      <c r="C800" s="4"/>
      <c r="D800" s="4"/>
      <c r="E800" s="4"/>
      <c r="F800" s="149"/>
      <c r="G800" s="149"/>
      <c r="H800" s="149"/>
      <c r="I800" s="3"/>
      <c r="J800" s="3"/>
      <c r="K800" s="3"/>
      <c r="L800" s="3"/>
      <c r="M800" s="3"/>
      <c r="N800" s="3"/>
      <c r="O800" s="3"/>
      <c r="P800" s="967"/>
    </row>
    <row r="801" spans="1:16" ht="12.75">
      <c r="A801" s="149"/>
      <c r="B801" s="3"/>
      <c r="C801" s="4"/>
      <c r="D801" s="4"/>
      <c r="E801" s="4"/>
      <c r="F801" s="149"/>
      <c r="G801" s="149"/>
      <c r="H801" s="149"/>
      <c r="I801" s="3"/>
      <c r="J801" s="3"/>
      <c r="K801" s="3"/>
      <c r="L801" s="3"/>
      <c r="M801" s="3"/>
      <c r="N801" s="3"/>
      <c r="O801" s="3"/>
      <c r="P801" s="967"/>
    </row>
    <row r="802" spans="1:16" ht="12.75">
      <c r="A802" s="149"/>
      <c r="B802" s="3"/>
      <c r="C802" s="4"/>
      <c r="D802" s="4"/>
      <c r="E802" s="4"/>
      <c r="F802" s="149"/>
      <c r="G802" s="149"/>
      <c r="H802" s="149"/>
      <c r="I802" s="3"/>
      <c r="J802" s="3"/>
      <c r="K802" s="3"/>
      <c r="L802" s="3"/>
      <c r="M802" s="3"/>
      <c r="N802" s="3"/>
      <c r="O802" s="3"/>
      <c r="P802" s="967"/>
    </row>
    <row r="803" spans="1:16" ht="12.75">
      <c r="A803" s="149"/>
      <c r="B803" s="3"/>
      <c r="C803" s="4"/>
      <c r="D803" s="4"/>
      <c r="E803" s="4"/>
      <c r="F803" s="149"/>
      <c r="G803" s="149"/>
      <c r="H803" s="149"/>
      <c r="I803" s="3"/>
      <c r="J803" s="3"/>
      <c r="K803" s="3"/>
      <c r="L803" s="3"/>
      <c r="M803" s="3"/>
      <c r="N803" s="3"/>
      <c r="O803" s="3"/>
      <c r="P803" s="967"/>
    </row>
    <row r="804" spans="1:16" ht="12.75">
      <c r="A804" s="149"/>
      <c r="B804" s="3"/>
      <c r="C804" s="4"/>
      <c r="D804" s="4"/>
      <c r="E804" s="4"/>
      <c r="F804" s="149"/>
      <c r="G804" s="149"/>
      <c r="H804" s="149"/>
      <c r="I804" s="3"/>
      <c r="J804" s="3"/>
      <c r="K804" s="3"/>
      <c r="L804" s="3"/>
      <c r="M804" s="3"/>
      <c r="N804" s="3"/>
      <c r="O804" s="3"/>
      <c r="P804" s="967"/>
    </row>
    <row r="805" spans="1:16" ht="12.75">
      <c r="A805" s="149"/>
      <c r="B805" s="3"/>
      <c r="C805" s="4"/>
      <c r="D805" s="4"/>
      <c r="E805" s="4"/>
      <c r="F805" s="149"/>
      <c r="G805" s="149"/>
      <c r="H805" s="149"/>
      <c r="I805" s="3"/>
      <c r="J805" s="3"/>
      <c r="K805" s="3"/>
      <c r="L805" s="3"/>
      <c r="M805" s="3"/>
      <c r="N805" s="3"/>
      <c r="O805" s="3"/>
      <c r="P805" s="967"/>
    </row>
    <row r="806" spans="1:16" ht="12.75">
      <c r="A806" s="149"/>
      <c r="B806" s="3"/>
      <c r="C806" s="4"/>
      <c r="D806" s="4"/>
      <c r="E806" s="4"/>
      <c r="F806" s="149"/>
      <c r="G806" s="149"/>
      <c r="H806" s="149"/>
      <c r="I806" s="3"/>
      <c r="J806" s="3"/>
      <c r="K806" s="3"/>
      <c r="L806" s="3"/>
      <c r="M806" s="3"/>
      <c r="N806" s="3"/>
      <c r="O806" s="3"/>
      <c r="P806" s="967"/>
    </row>
    <row r="807" spans="1:16" ht="12.75">
      <c r="A807" s="149"/>
      <c r="B807" s="3"/>
      <c r="C807" s="4"/>
      <c r="D807" s="4"/>
      <c r="E807" s="4"/>
      <c r="F807" s="149"/>
      <c r="G807" s="149"/>
      <c r="H807" s="149"/>
      <c r="I807" s="3"/>
      <c r="J807" s="3"/>
      <c r="K807" s="3"/>
      <c r="L807" s="3"/>
      <c r="M807" s="3"/>
      <c r="N807" s="3"/>
      <c r="O807" s="3"/>
      <c r="P807" s="967"/>
    </row>
    <row r="808" spans="1:16" ht="12.75">
      <c r="A808" s="149"/>
      <c r="B808" s="3"/>
      <c r="C808" s="4"/>
      <c r="D808" s="4"/>
      <c r="E808" s="4"/>
      <c r="F808" s="149"/>
      <c r="G808" s="149"/>
      <c r="H808" s="149"/>
      <c r="I808" s="3"/>
      <c r="J808" s="3"/>
      <c r="K808" s="3"/>
      <c r="L808" s="3"/>
      <c r="M808" s="3"/>
      <c r="N808" s="3"/>
      <c r="O808" s="3"/>
      <c r="P808" s="967"/>
    </row>
    <row r="809" spans="1:16" ht="12.75">
      <c r="A809" s="149"/>
      <c r="B809" s="3"/>
      <c r="C809" s="4"/>
      <c r="D809" s="4"/>
      <c r="E809" s="4"/>
      <c r="F809" s="149"/>
      <c r="G809" s="149"/>
      <c r="H809" s="149"/>
      <c r="I809" s="3"/>
      <c r="J809" s="3"/>
      <c r="K809" s="3"/>
      <c r="L809" s="3"/>
      <c r="M809" s="3"/>
      <c r="N809" s="3"/>
      <c r="O809" s="3"/>
      <c r="P809" s="967"/>
    </row>
    <row r="810" spans="1:16" ht="12.75">
      <c r="A810" s="149"/>
      <c r="B810" s="3"/>
      <c r="C810" s="4"/>
      <c r="D810" s="4"/>
      <c r="E810" s="4"/>
      <c r="F810" s="149"/>
      <c r="G810" s="149"/>
      <c r="H810" s="149"/>
      <c r="I810" s="3"/>
      <c r="J810" s="3"/>
      <c r="K810" s="3"/>
      <c r="L810" s="3"/>
      <c r="M810" s="3"/>
      <c r="N810" s="3"/>
      <c r="O810" s="3"/>
      <c r="P810" s="967"/>
    </row>
    <row r="811" spans="1:16" ht="12.75">
      <c r="A811" s="149"/>
      <c r="B811" s="3"/>
      <c r="C811" s="4"/>
      <c r="D811" s="4"/>
      <c r="E811" s="4"/>
      <c r="F811" s="149"/>
      <c r="G811" s="149"/>
      <c r="H811" s="149"/>
      <c r="I811" s="3"/>
      <c r="J811" s="3"/>
      <c r="K811" s="3"/>
      <c r="L811" s="3"/>
      <c r="M811" s="3"/>
      <c r="N811" s="3"/>
      <c r="O811" s="3"/>
      <c r="P811" s="967"/>
    </row>
    <row r="812" spans="1:16" ht="12.75">
      <c r="A812" s="149"/>
      <c r="B812" s="3"/>
      <c r="C812" s="4"/>
      <c r="D812" s="4"/>
      <c r="E812" s="4"/>
      <c r="F812" s="149"/>
      <c r="G812" s="149"/>
      <c r="H812" s="149"/>
      <c r="I812" s="3"/>
      <c r="J812" s="3"/>
      <c r="K812" s="3"/>
      <c r="L812" s="3"/>
      <c r="M812" s="3"/>
      <c r="N812" s="3"/>
      <c r="O812" s="3"/>
      <c r="P812" s="967"/>
    </row>
    <row r="813" spans="1:16" ht="12.75">
      <c r="A813" s="149"/>
      <c r="B813" s="3"/>
      <c r="C813" s="4"/>
      <c r="D813" s="4"/>
      <c r="E813" s="4"/>
      <c r="F813" s="149"/>
      <c r="G813" s="149"/>
      <c r="H813" s="149"/>
      <c r="I813" s="3"/>
      <c r="J813" s="3"/>
      <c r="K813" s="3"/>
      <c r="L813" s="3"/>
      <c r="M813" s="3"/>
      <c r="N813" s="3"/>
      <c r="O813" s="3"/>
      <c r="P813" s="967"/>
    </row>
    <row r="814" spans="1:16" ht="12.75">
      <c r="A814" s="149"/>
      <c r="B814" s="3"/>
      <c r="C814" s="4"/>
      <c r="D814" s="4"/>
      <c r="E814" s="4"/>
      <c r="F814" s="149"/>
      <c r="G814" s="149"/>
      <c r="H814" s="149"/>
      <c r="I814" s="3"/>
      <c r="J814" s="3"/>
      <c r="K814" s="3"/>
      <c r="L814" s="3"/>
      <c r="M814" s="3"/>
      <c r="N814" s="3"/>
      <c r="O814" s="3"/>
      <c r="P814" s="967"/>
    </row>
    <row r="815" spans="1:16" ht="12.75">
      <c r="A815" s="149"/>
      <c r="B815" s="3"/>
      <c r="C815" s="4"/>
      <c r="D815" s="4"/>
      <c r="E815" s="4"/>
      <c r="F815" s="149"/>
      <c r="G815" s="149"/>
      <c r="H815" s="149"/>
      <c r="I815" s="3"/>
      <c r="J815" s="3"/>
      <c r="K815" s="3"/>
      <c r="L815" s="3"/>
      <c r="M815" s="3"/>
      <c r="N815" s="3"/>
      <c r="O815" s="3"/>
      <c r="P815" s="967"/>
    </row>
    <row r="816" spans="1:16" ht="12.75">
      <c r="A816" s="149"/>
      <c r="B816" s="3"/>
      <c r="C816" s="4"/>
      <c r="D816" s="4"/>
      <c r="E816" s="4"/>
      <c r="F816" s="149"/>
      <c r="G816" s="149"/>
      <c r="H816" s="149"/>
      <c r="I816" s="3"/>
      <c r="J816" s="3"/>
      <c r="K816" s="3"/>
      <c r="L816" s="3"/>
      <c r="M816" s="3"/>
      <c r="N816" s="3"/>
      <c r="O816" s="3"/>
      <c r="P816" s="967"/>
    </row>
    <row r="817" spans="1:16" ht="12.75">
      <c r="A817" s="149"/>
      <c r="B817" s="3"/>
      <c r="C817" s="4"/>
      <c r="D817" s="4"/>
      <c r="E817" s="4"/>
      <c r="F817" s="149"/>
      <c r="G817" s="149"/>
      <c r="H817" s="149"/>
      <c r="I817" s="3"/>
      <c r="J817" s="3"/>
      <c r="K817" s="3"/>
      <c r="L817" s="3"/>
      <c r="M817" s="3"/>
      <c r="N817" s="3"/>
      <c r="O817" s="3"/>
      <c r="P817" s="967"/>
    </row>
    <row r="818" spans="1:16" ht="12.75">
      <c r="A818" s="149"/>
      <c r="B818" s="3"/>
      <c r="C818" s="4"/>
      <c r="D818" s="4"/>
      <c r="E818" s="4"/>
      <c r="F818" s="149"/>
      <c r="G818" s="149"/>
      <c r="H818" s="149"/>
      <c r="I818" s="3"/>
      <c r="J818" s="3"/>
      <c r="K818" s="3"/>
      <c r="L818" s="3"/>
      <c r="M818" s="3"/>
      <c r="N818" s="3"/>
      <c r="O818" s="3"/>
      <c r="P818" s="967"/>
    </row>
    <row r="819" spans="1:16" ht="12.75">
      <c r="A819" s="149"/>
      <c r="B819" s="3"/>
      <c r="C819" s="4"/>
      <c r="D819" s="4"/>
      <c r="E819" s="4"/>
      <c r="F819" s="149"/>
      <c r="G819" s="149"/>
      <c r="H819" s="149"/>
      <c r="I819" s="3"/>
      <c r="J819" s="3"/>
      <c r="K819" s="3"/>
      <c r="L819" s="3"/>
      <c r="M819" s="3"/>
      <c r="N819" s="3"/>
      <c r="O819" s="3"/>
      <c r="P819" s="967"/>
    </row>
    <row r="820" spans="1:16" ht="12.75">
      <c r="A820" s="149"/>
      <c r="B820" s="3"/>
      <c r="C820" s="4"/>
      <c r="D820" s="4"/>
      <c r="E820" s="4"/>
      <c r="F820" s="149"/>
      <c r="G820" s="149"/>
      <c r="H820" s="149"/>
      <c r="I820" s="3"/>
      <c r="J820" s="3"/>
      <c r="K820" s="3"/>
      <c r="L820" s="3"/>
      <c r="M820" s="3"/>
      <c r="N820" s="3"/>
      <c r="O820" s="3"/>
      <c r="P820" s="967"/>
    </row>
    <row r="821" spans="1:16" ht="12.75">
      <c r="A821" s="149"/>
      <c r="B821" s="3"/>
      <c r="C821" s="4"/>
      <c r="D821" s="4"/>
      <c r="E821" s="4"/>
      <c r="F821" s="149"/>
      <c r="G821" s="149"/>
      <c r="H821" s="149"/>
      <c r="I821" s="3"/>
      <c r="J821" s="3"/>
      <c r="K821" s="3"/>
      <c r="L821" s="3"/>
      <c r="M821" s="3"/>
      <c r="N821" s="3"/>
      <c r="O821" s="3"/>
      <c r="P821" s="967"/>
    </row>
    <row r="822" spans="1:16" ht="12.75">
      <c r="A822" s="149"/>
      <c r="B822" s="3"/>
      <c r="C822" s="4"/>
      <c r="D822" s="4"/>
      <c r="E822" s="4"/>
      <c r="F822" s="149"/>
      <c r="G822" s="149"/>
      <c r="H822" s="149"/>
      <c r="I822" s="3"/>
      <c r="J822" s="3"/>
      <c r="K822" s="3"/>
      <c r="L822" s="3"/>
      <c r="M822" s="3"/>
      <c r="N822" s="3"/>
      <c r="O822" s="3"/>
      <c r="P822" s="967"/>
    </row>
    <row r="823" spans="1:16" ht="12.75">
      <c r="A823" s="149"/>
      <c r="B823" s="3"/>
      <c r="C823" s="4"/>
      <c r="D823" s="4"/>
      <c r="E823" s="4"/>
      <c r="F823" s="149"/>
      <c r="G823" s="149"/>
      <c r="H823" s="149"/>
      <c r="I823" s="3"/>
      <c r="J823" s="3"/>
      <c r="K823" s="3"/>
      <c r="L823" s="3"/>
      <c r="M823" s="3"/>
      <c r="N823" s="3"/>
      <c r="O823" s="3"/>
      <c r="P823" s="967"/>
    </row>
    <row r="824" spans="1:16" ht="12.75">
      <c r="A824" s="149"/>
      <c r="B824" s="3"/>
      <c r="C824" s="4"/>
      <c r="D824" s="4"/>
      <c r="E824" s="4"/>
      <c r="F824" s="149"/>
      <c r="G824" s="149"/>
      <c r="H824" s="149"/>
      <c r="I824" s="3"/>
      <c r="J824" s="3"/>
      <c r="K824" s="3"/>
      <c r="L824" s="3"/>
      <c r="M824" s="3"/>
      <c r="N824" s="3"/>
      <c r="O824" s="3"/>
      <c r="P824" s="967"/>
    </row>
    <row r="825" spans="1:16" ht="12.75">
      <c r="A825" s="149"/>
      <c r="B825" s="3"/>
      <c r="C825" s="4"/>
      <c r="D825" s="4"/>
      <c r="E825" s="4"/>
      <c r="F825" s="149"/>
      <c r="G825" s="149"/>
      <c r="H825" s="149"/>
      <c r="I825" s="3"/>
      <c r="J825" s="3"/>
      <c r="K825" s="3"/>
      <c r="L825" s="3"/>
      <c r="M825" s="3"/>
      <c r="N825" s="3"/>
      <c r="O825" s="3"/>
      <c r="P825" s="967"/>
    </row>
    <row r="826" spans="1:16" ht="12.75">
      <c r="A826" s="149"/>
      <c r="B826" s="3"/>
      <c r="C826" s="4"/>
      <c r="D826" s="4"/>
      <c r="E826" s="4"/>
      <c r="F826" s="149"/>
      <c r="G826" s="149"/>
      <c r="H826" s="149"/>
      <c r="I826" s="3"/>
      <c r="J826" s="3"/>
      <c r="K826" s="3"/>
      <c r="L826" s="3"/>
      <c r="M826" s="3"/>
      <c r="N826" s="3"/>
      <c r="O826" s="3"/>
      <c r="P826" s="967"/>
    </row>
    <row r="827" spans="1:16" ht="12.75">
      <c r="A827" s="149"/>
      <c r="B827" s="3"/>
      <c r="C827" s="4"/>
      <c r="D827" s="4"/>
      <c r="E827" s="4"/>
      <c r="F827" s="149"/>
      <c r="G827" s="149"/>
      <c r="H827" s="149"/>
      <c r="I827" s="3"/>
      <c r="J827" s="3"/>
      <c r="K827" s="3"/>
      <c r="L827" s="3"/>
      <c r="M827" s="3"/>
      <c r="N827" s="3"/>
      <c r="O827" s="3"/>
      <c r="P827" s="967"/>
    </row>
    <row r="828" spans="1:16" ht="12.75">
      <c r="A828" s="149"/>
      <c r="B828" s="3"/>
      <c r="C828" s="4"/>
      <c r="D828" s="4"/>
      <c r="E828" s="4"/>
      <c r="F828" s="149"/>
      <c r="G828" s="149"/>
      <c r="H828" s="149"/>
      <c r="I828" s="3"/>
      <c r="J828" s="3"/>
      <c r="K828" s="3"/>
      <c r="L828" s="3"/>
      <c r="M828" s="3"/>
      <c r="N828" s="3"/>
      <c r="O828" s="3"/>
      <c r="P828" s="967"/>
    </row>
    <row r="829" spans="1:16" ht="12.75">
      <c r="A829" s="149"/>
      <c r="B829" s="3"/>
      <c r="C829" s="4"/>
      <c r="D829" s="4"/>
      <c r="E829" s="4"/>
      <c r="F829" s="149"/>
      <c r="G829" s="149"/>
      <c r="H829" s="149"/>
      <c r="I829" s="3"/>
      <c r="J829" s="3"/>
      <c r="K829" s="3"/>
      <c r="L829" s="3"/>
      <c r="M829" s="3"/>
      <c r="N829" s="3"/>
      <c r="O829" s="3"/>
      <c r="P829" s="967"/>
    </row>
    <row r="830" spans="1:16" ht="12.75">
      <c r="A830" s="149"/>
      <c r="B830" s="3"/>
      <c r="C830" s="4"/>
      <c r="D830" s="4"/>
      <c r="E830" s="4"/>
      <c r="F830" s="149"/>
      <c r="G830" s="149"/>
      <c r="H830" s="149"/>
      <c r="I830" s="3"/>
      <c r="J830" s="3"/>
      <c r="K830" s="3"/>
      <c r="L830" s="3"/>
      <c r="M830" s="3"/>
      <c r="N830" s="3"/>
      <c r="O830" s="3"/>
      <c r="P830" s="967"/>
    </row>
    <row r="831" spans="1:16" ht="12.75">
      <c r="A831" s="149"/>
      <c r="B831" s="3"/>
      <c r="C831" s="4"/>
      <c r="D831" s="4"/>
      <c r="E831" s="4"/>
      <c r="F831" s="149"/>
      <c r="G831" s="149"/>
      <c r="H831" s="149"/>
      <c r="I831" s="3"/>
      <c r="J831" s="3"/>
      <c r="K831" s="3"/>
      <c r="L831" s="3"/>
      <c r="M831" s="3"/>
      <c r="N831" s="3"/>
      <c r="O831" s="3"/>
      <c r="P831" s="967"/>
    </row>
    <row r="832" spans="1:16" ht="12.75">
      <c r="A832" s="149"/>
      <c r="B832" s="3"/>
      <c r="C832" s="4"/>
      <c r="D832" s="4"/>
      <c r="E832" s="4"/>
      <c r="F832" s="149"/>
      <c r="G832" s="149"/>
      <c r="H832" s="149"/>
      <c r="I832" s="3"/>
      <c r="J832" s="3"/>
      <c r="K832" s="3"/>
      <c r="L832" s="3"/>
      <c r="M832" s="3"/>
      <c r="N832" s="3"/>
      <c r="O832" s="3"/>
      <c r="P832" s="967"/>
    </row>
    <row r="833" spans="1:16" ht="12.75">
      <c r="A833" s="149"/>
      <c r="B833" s="3"/>
      <c r="C833" s="4"/>
      <c r="D833" s="4"/>
      <c r="E833" s="4"/>
      <c r="F833" s="149"/>
      <c r="G833" s="149"/>
      <c r="H833" s="149"/>
      <c r="I833" s="3"/>
      <c r="J833" s="3"/>
      <c r="K833" s="3"/>
      <c r="L833" s="3"/>
      <c r="M833" s="3"/>
      <c r="N833" s="3"/>
      <c r="O833" s="3"/>
      <c r="P833" s="967"/>
    </row>
    <row r="834" spans="1:16" ht="12.75">
      <c r="A834" s="149"/>
      <c r="B834" s="3"/>
      <c r="C834" s="4"/>
      <c r="D834" s="4"/>
      <c r="E834" s="4"/>
      <c r="F834" s="149"/>
      <c r="G834" s="149"/>
      <c r="H834" s="149"/>
      <c r="I834" s="3"/>
      <c r="J834" s="3"/>
      <c r="K834" s="3"/>
      <c r="L834" s="3"/>
      <c r="M834" s="3"/>
      <c r="N834" s="3"/>
      <c r="O834" s="3"/>
      <c r="P834" s="967"/>
    </row>
    <row r="835" spans="1:16" ht="12.75">
      <c r="A835" s="149"/>
      <c r="B835" s="3"/>
      <c r="C835" s="4"/>
      <c r="D835" s="4"/>
      <c r="E835" s="4"/>
      <c r="F835" s="149"/>
      <c r="G835" s="149"/>
      <c r="H835" s="149"/>
      <c r="I835" s="3"/>
      <c r="J835" s="3"/>
      <c r="K835" s="3"/>
      <c r="L835" s="3"/>
      <c r="M835" s="3"/>
      <c r="N835" s="3"/>
      <c r="O835" s="3"/>
      <c r="P835" s="967"/>
    </row>
    <row r="836" spans="1:16" ht="12.75">
      <c r="A836" s="149"/>
      <c r="B836" s="3"/>
      <c r="C836" s="4"/>
      <c r="D836" s="4"/>
      <c r="E836" s="4"/>
      <c r="F836" s="149"/>
      <c r="G836" s="149"/>
      <c r="H836" s="149"/>
      <c r="I836" s="3"/>
      <c r="J836" s="3"/>
      <c r="K836" s="3"/>
      <c r="L836" s="3"/>
      <c r="M836" s="3"/>
      <c r="N836" s="3"/>
      <c r="O836" s="3"/>
      <c r="P836" s="967"/>
    </row>
    <row r="837" spans="1:16" ht="12.75">
      <c r="A837" s="149"/>
      <c r="B837" s="3"/>
      <c r="C837" s="4"/>
      <c r="D837" s="4"/>
      <c r="E837" s="4"/>
      <c r="F837" s="149"/>
      <c r="G837" s="149"/>
      <c r="H837" s="149"/>
      <c r="I837" s="3"/>
      <c r="J837" s="3"/>
      <c r="K837" s="3"/>
      <c r="L837" s="3"/>
      <c r="M837" s="3"/>
      <c r="N837" s="3"/>
      <c r="O837" s="3"/>
      <c r="P837" s="967"/>
    </row>
    <row r="838" spans="1:16" ht="12.75">
      <c r="A838" s="149"/>
      <c r="B838" s="3"/>
      <c r="C838" s="4"/>
      <c r="D838" s="4"/>
      <c r="E838" s="4"/>
      <c r="F838" s="149"/>
      <c r="G838" s="149"/>
      <c r="H838" s="149"/>
      <c r="I838" s="3"/>
      <c r="J838" s="3"/>
      <c r="K838" s="3"/>
      <c r="L838" s="3"/>
      <c r="M838" s="3"/>
      <c r="N838" s="3"/>
      <c r="O838" s="3"/>
      <c r="P838" s="967"/>
    </row>
    <row r="839" spans="1:16" ht="12.75">
      <c r="A839" s="149"/>
      <c r="B839" s="3"/>
      <c r="C839" s="4"/>
      <c r="D839" s="4"/>
      <c r="E839" s="4"/>
      <c r="F839" s="149"/>
      <c r="G839" s="149"/>
      <c r="H839" s="149"/>
      <c r="I839" s="3"/>
      <c r="J839" s="3"/>
      <c r="K839" s="3"/>
      <c r="L839" s="3"/>
      <c r="M839" s="3"/>
      <c r="N839" s="3"/>
      <c r="O839" s="3"/>
      <c r="P839" s="967"/>
    </row>
    <row r="840" spans="1:16" ht="12.75">
      <c r="A840" s="149"/>
      <c r="B840" s="3"/>
      <c r="C840" s="4"/>
      <c r="D840" s="4"/>
      <c r="E840" s="4"/>
      <c r="F840" s="149"/>
      <c r="G840" s="149"/>
      <c r="H840" s="149"/>
      <c r="I840" s="3"/>
      <c r="J840" s="3"/>
      <c r="K840" s="3"/>
      <c r="L840" s="3"/>
      <c r="M840" s="3"/>
      <c r="N840" s="3"/>
      <c r="O840" s="3"/>
      <c r="P840" s="967"/>
    </row>
    <row r="841" spans="1:16" ht="12.75">
      <c r="A841" s="149"/>
      <c r="B841" s="3"/>
      <c r="C841" s="4"/>
      <c r="D841" s="4"/>
      <c r="E841" s="4"/>
      <c r="F841" s="149"/>
      <c r="G841" s="149"/>
      <c r="H841" s="149"/>
      <c r="I841" s="3"/>
      <c r="J841" s="3"/>
      <c r="K841" s="3"/>
      <c r="L841" s="3"/>
      <c r="M841" s="3"/>
      <c r="N841" s="3"/>
      <c r="O841" s="3"/>
      <c r="P841" s="967"/>
    </row>
    <row r="842" spans="1:16" ht="12.75">
      <c r="A842" s="149"/>
      <c r="B842" s="3"/>
      <c r="C842" s="4"/>
      <c r="D842" s="4"/>
      <c r="E842" s="4"/>
      <c r="F842" s="149"/>
      <c r="G842" s="149"/>
      <c r="H842" s="149"/>
      <c r="I842" s="3"/>
      <c r="J842" s="3"/>
      <c r="K842" s="3"/>
      <c r="L842" s="3"/>
      <c r="M842" s="3"/>
      <c r="N842" s="3"/>
      <c r="O842" s="3"/>
      <c r="P842" s="967"/>
    </row>
    <row r="843" spans="1:16" ht="12.75">
      <c r="A843" s="149"/>
      <c r="B843" s="3"/>
      <c r="C843" s="4"/>
      <c r="D843" s="4"/>
      <c r="E843" s="4"/>
      <c r="F843" s="149"/>
      <c r="G843" s="149"/>
      <c r="H843" s="149"/>
      <c r="I843" s="3"/>
      <c r="J843" s="3"/>
      <c r="K843" s="3"/>
      <c r="L843" s="3"/>
      <c r="M843" s="3"/>
      <c r="N843" s="3"/>
      <c r="O843" s="3"/>
      <c r="P843" s="967"/>
    </row>
    <row r="844" spans="1:16" ht="12.75">
      <c r="A844" s="149"/>
      <c r="B844" s="3"/>
      <c r="C844" s="4"/>
      <c r="D844" s="4"/>
      <c r="E844" s="4"/>
      <c r="F844" s="149"/>
      <c r="G844" s="149"/>
      <c r="H844" s="149"/>
      <c r="I844" s="3"/>
      <c r="J844" s="3"/>
      <c r="K844" s="3"/>
      <c r="L844" s="3"/>
      <c r="M844" s="3"/>
      <c r="N844" s="3"/>
      <c r="O844" s="3"/>
      <c r="P844" s="967"/>
    </row>
    <row r="845" spans="1:16" ht="12.75">
      <c r="A845" s="149"/>
      <c r="B845" s="3"/>
      <c r="C845" s="4"/>
      <c r="D845" s="4"/>
      <c r="E845" s="4"/>
      <c r="F845" s="149"/>
      <c r="G845" s="149"/>
      <c r="H845" s="149"/>
      <c r="I845" s="3"/>
      <c r="J845" s="3"/>
      <c r="K845" s="3"/>
      <c r="L845" s="3"/>
      <c r="M845" s="3"/>
      <c r="N845" s="3"/>
      <c r="O845" s="3"/>
      <c r="P845" s="967"/>
    </row>
    <row r="846" spans="1:16" ht="12.75">
      <c r="A846" s="149"/>
      <c r="B846" s="3"/>
      <c r="C846" s="4"/>
      <c r="D846" s="4"/>
      <c r="E846" s="4"/>
      <c r="F846" s="149"/>
      <c r="G846" s="149"/>
      <c r="H846" s="149"/>
      <c r="I846" s="3"/>
      <c r="J846" s="3"/>
      <c r="K846" s="3"/>
      <c r="L846" s="3"/>
      <c r="M846" s="3"/>
      <c r="N846" s="3"/>
      <c r="O846" s="3"/>
      <c r="P846" s="967"/>
    </row>
    <row r="847" spans="1:16" ht="12.75">
      <c r="A847" s="149"/>
      <c r="B847" s="3"/>
      <c r="C847" s="4"/>
      <c r="D847" s="4"/>
      <c r="E847" s="4"/>
      <c r="F847" s="149"/>
      <c r="G847" s="149"/>
      <c r="H847" s="149"/>
      <c r="I847" s="3"/>
      <c r="J847" s="3"/>
      <c r="K847" s="3"/>
      <c r="L847" s="3"/>
      <c r="M847" s="3"/>
      <c r="N847" s="3"/>
      <c r="O847" s="3"/>
      <c r="P847" s="967"/>
    </row>
    <row r="848" spans="1:16" ht="12.75">
      <c r="A848" s="149"/>
      <c r="B848" s="3"/>
      <c r="C848" s="4"/>
      <c r="D848" s="4"/>
      <c r="E848" s="4"/>
      <c r="F848" s="149"/>
      <c r="G848" s="149"/>
      <c r="H848" s="149"/>
      <c r="I848" s="3"/>
      <c r="J848" s="3"/>
      <c r="K848" s="3"/>
      <c r="L848" s="3"/>
      <c r="M848" s="3"/>
      <c r="N848" s="3"/>
      <c r="O848" s="3"/>
      <c r="P848" s="967"/>
    </row>
    <row r="849" spans="1:16" ht="12.75">
      <c r="A849" s="149"/>
      <c r="B849" s="3"/>
      <c r="C849" s="4"/>
      <c r="D849" s="4"/>
      <c r="E849" s="4"/>
      <c r="F849" s="149"/>
      <c r="G849" s="149"/>
      <c r="H849" s="149"/>
      <c r="I849" s="3"/>
      <c r="J849" s="3"/>
      <c r="K849" s="3"/>
      <c r="L849" s="3"/>
      <c r="M849" s="3"/>
      <c r="N849" s="3"/>
      <c r="O849" s="3"/>
      <c r="P849" s="967"/>
    </row>
    <row r="850" spans="1:16" ht="12.75">
      <c r="A850" s="149"/>
      <c r="B850" s="3"/>
      <c r="C850" s="4"/>
      <c r="D850" s="4"/>
      <c r="E850" s="4"/>
      <c r="F850" s="149"/>
      <c r="G850" s="149"/>
      <c r="H850" s="149"/>
      <c r="I850" s="3"/>
      <c r="J850" s="3"/>
      <c r="K850" s="3"/>
      <c r="L850" s="3"/>
      <c r="M850" s="3"/>
      <c r="N850" s="3"/>
      <c r="O850" s="3"/>
      <c r="P850" s="967"/>
    </row>
    <row r="851" spans="1:16" ht="12.75">
      <c r="A851" s="149"/>
      <c r="B851" s="3"/>
      <c r="C851" s="4"/>
      <c r="D851" s="4"/>
      <c r="E851" s="4"/>
      <c r="F851" s="149"/>
      <c r="G851" s="149"/>
      <c r="H851" s="149"/>
      <c r="I851" s="3"/>
      <c r="J851" s="3"/>
      <c r="K851" s="3"/>
      <c r="L851" s="3"/>
      <c r="M851" s="3"/>
      <c r="N851" s="3"/>
      <c r="O851" s="3"/>
      <c r="P851" s="967"/>
    </row>
    <row r="852" spans="1:16" ht="12.75">
      <c r="A852" s="149"/>
      <c r="B852" s="3"/>
      <c r="C852" s="4"/>
      <c r="D852" s="4"/>
      <c r="E852" s="4"/>
      <c r="F852" s="149"/>
      <c r="G852" s="149"/>
      <c r="H852" s="149"/>
      <c r="I852" s="3"/>
      <c r="J852" s="3"/>
      <c r="K852" s="3"/>
      <c r="L852" s="3"/>
      <c r="M852" s="3"/>
      <c r="N852" s="3"/>
      <c r="O852" s="3"/>
      <c r="P852" s="967"/>
    </row>
    <row r="853" spans="1:16" ht="12.75">
      <c r="A853" s="149"/>
      <c r="B853" s="3"/>
      <c r="C853" s="4"/>
      <c r="D853" s="4"/>
      <c r="E853" s="4"/>
      <c r="F853" s="149"/>
      <c r="G853" s="149"/>
      <c r="H853" s="149"/>
      <c r="I853" s="3"/>
      <c r="J853" s="3"/>
      <c r="K853" s="3"/>
      <c r="L853" s="3"/>
      <c r="M853" s="3"/>
      <c r="N853" s="3"/>
      <c r="O853" s="3"/>
      <c r="P853" s="967"/>
    </row>
    <row r="854" spans="1:16" ht="12.75">
      <c r="A854" s="149"/>
      <c r="B854" s="3"/>
      <c r="C854" s="4"/>
      <c r="D854" s="4"/>
      <c r="E854" s="4"/>
      <c r="F854" s="149"/>
      <c r="G854" s="149"/>
      <c r="H854" s="149"/>
      <c r="I854" s="3"/>
      <c r="J854" s="3"/>
      <c r="K854" s="3"/>
      <c r="L854" s="3"/>
      <c r="M854" s="3"/>
      <c r="N854" s="3"/>
      <c r="O854" s="3"/>
      <c r="P854" s="967"/>
    </row>
    <row r="855" spans="1:16" ht="12.75">
      <c r="A855" s="149"/>
      <c r="B855" s="3"/>
      <c r="C855" s="4"/>
      <c r="D855" s="4"/>
      <c r="E855" s="4"/>
      <c r="F855" s="149"/>
      <c r="G855" s="149"/>
      <c r="H855" s="149"/>
      <c r="I855" s="3"/>
      <c r="J855" s="3"/>
      <c r="K855" s="3"/>
      <c r="L855" s="3"/>
      <c r="M855" s="3"/>
      <c r="N855" s="3"/>
      <c r="O855" s="3"/>
      <c r="P855" s="967"/>
    </row>
    <row r="856" spans="1:16" ht="12.75">
      <c r="A856" s="149"/>
      <c r="B856" s="3"/>
      <c r="C856" s="4"/>
      <c r="D856" s="4"/>
      <c r="E856" s="4"/>
      <c r="F856" s="149"/>
      <c r="G856" s="149"/>
      <c r="H856" s="149"/>
      <c r="I856" s="3"/>
      <c r="J856" s="3"/>
      <c r="K856" s="3"/>
      <c r="L856" s="3"/>
      <c r="M856" s="3"/>
      <c r="N856" s="3"/>
      <c r="O856" s="3"/>
      <c r="P856" s="967"/>
    </row>
    <row r="857" spans="1:16" ht="12.75">
      <c r="A857" s="149"/>
      <c r="B857" s="3"/>
      <c r="C857" s="4"/>
      <c r="D857" s="4"/>
      <c r="E857" s="4"/>
      <c r="F857" s="149"/>
      <c r="G857" s="149"/>
      <c r="H857" s="149"/>
      <c r="I857" s="3"/>
      <c r="J857" s="3"/>
      <c r="K857" s="3"/>
      <c r="L857" s="3"/>
      <c r="M857" s="3"/>
      <c r="N857" s="3"/>
      <c r="O857" s="3"/>
      <c r="P857" s="967"/>
    </row>
    <row r="858" spans="1:16" ht="12.75">
      <c r="A858" s="149"/>
      <c r="B858" s="3"/>
      <c r="C858" s="4"/>
      <c r="D858" s="4"/>
      <c r="E858" s="4"/>
      <c r="F858" s="149"/>
      <c r="G858" s="149"/>
      <c r="H858" s="149"/>
      <c r="I858" s="3"/>
      <c r="J858" s="3"/>
      <c r="K858" s="3"/>
      <c r="L858" s="3"/>
      <c r="M858" s="3"/>
      <c r="N858" s="3"/>
      <c r="O858" s="3"/>
      <c r="P858" s="967"/>
    </row>
    <row r="859" spans="1:16" ht="12.75">
      <c r="A859" s="149"/>
      <c r="B859" s="3"/>
      <c r="C859" s="4"/>
      <c r="D859" s="4"/>
      <c r="E859" s="4"/>
      <c r="F859" s="149"/>
      <c r="G859" s="149"/>
      <c r="H859" s="149"/>
      <c r="I859" s="3"/>
      <c r="J859" s="3"/>
      <c r="K859" s="3"/>
      <c r="L859" s="3"/>
      <c r="M859" s="3"/>
      <c r="N859" s="3"/>
      <c r="O859" s="3"/>
      <c r="P859" s="967"/>
    </row>
    <row r="860" spans="1:16" ht="12.75">
      <c r="A860" s="149"/>
      <c r="B860" s="3"/>
      <c r="C860" s="4"/>
      <c r="D860" s="4"/>
      <c r="E860" s="4"/>
      <c r="F860" s="149"/>
      <c r="G860" s="149"/>
      <c r="H860" s="149"/>
      <c r="I860" s="3"/>
      <c r="J860" s="3"/>
      <c r="K860" s="3"/>
      <c r="L860" s="3"/>
      <c r="M860" s="3"/>
      <c r="N860" s="3"/>
      <c r="O860" s="3"/>
      <c r="P860" s="967"/>
    </row>
    <row r="861" spans="1:16" ht="12.75">
      <c r="A861" s="149"/>
      <c r="B861" s="3"/>
      <c r="C861" s="4"/>
      <c r="D861" s="4"/>
      <c r="E861" s="4"/>
      <c r="F861" s="149"/>
      <c r="G861" s="149"/>
      <c r="H861" s="149"/>
      <c r="I861" s="3"/>
      <c r="J861" s="3"/>
      <c r="K861" s="3"/>
      <c r="L861" s="3"/>
      <c r="M861" s="3"/>
      <c r="N861" s="3"/>
      <c r="O861" s="3"/>
      <c r="P861" s="967"/>
    </row>
    <row r="862" spans="1:16" ht="12.75">
      <c r="A862" s="149"/>
      <c r="B862" s="3"/>
      <c r="C862" s="4"/>
      <c r="D862" s="4"/>
      <c r="E862" s="4"/>
      <c r="F862" s="149"/>
      <c r="G862" s="149"/>
      <c r="H862" s="149"/>
      <c r="I862" s="3"/>
      <c r="J862" s="3"/>
      <c r="K862" s="3"/>
      <c r="L862" s="3"/>
      <c r="M862" s="3"/>
      <c r="N862" s="3"/>
      <c r="O862" s="3"/>
      <c r="P862" s="967"/>
    </row>
    <row r="863" spans="1:16" ht="12.75">
      <c r="A863" s="149"/>
      <c r="B863" s="3"/>
      <c r="C863" s="4"/>
      <c r="D863" s="4"/>
      <c r="E863" s="4"/>
      <c r="F863" s="149"/>
      <c r="G863" s="149"/>
      <c r="H863" s="149"/>
      <c r="I863" s="3"/>
      <c r="J863" s="3"/>
      <c r="K863" s="3"/>
      <c r="L863" s="3"/>
      <c r="M863" s="3"/>
      <c r="N863" s="3"/>
      <c r="O863" s="3"/>
      <c r="P863" s="967"/>
    </row>
    <row r="864" spans="1:16" ht="12.75">
      <c r="A864" s="149"/>
      <c r="B864" s="3"/>
      <c r="C864" s="4"/>
      <c r="D864" s="4"/>
      <c r="E864" s="4"/>
      <c r="F864" s="149"/>
      <c r="G864" s="149"/>
      <c r="H864" s="149"/>
      <c r="I864" s="3"/>
      <c r="J864" s="3"/>
      <c r="K864" s="3"/>
      <c r="L864" s="3"/>
      <c r="M864" s="3"/>
      <c r="N864" s="3"/>
      <c r="O864" s="3"/>
      <c r="P864" s="967"/>
    </row>
    <row r="865" spans="1:16" ht="12.75">
      <c r="A865" s="149"/>
      <c r="B865" s="3"/>
      <c r="C865" s="4"/>
      <c r="D865" s="4"/>
      <c r="E865" s="4"/>
      <c r="F865" s="149"/>
      <c r="G865" s="149"/>
      <c r="H865" s="149"/>
      <c r="I865" s="3"/>
      <c r="J865" s="3"/>
      <c r="K865" s="3"/>
      <c r="L865" s="3"/>
      <c r="M865" s="3"/>
      <c r="N865" s="3"/>
      <c r="O865" s="3"/>
      <c r="P865" s="967"/>
    </row>
    <row r="866" spans="1:16" ht="12.75">
      <c r="A866" s="149"/>
      <c r="B866" s="3"/>
      <c r="C866" s="4"/>
      <c r="D866" s="4"/>
      <c r="E866" s="4"/>
      <c r="F866" s="149"/>
      <c r="G866" s="149"/>
      <c r="H866" s="149"/>
      <c r="I866" s="3"/>
      <c r="J866" s="3"/>
      <c r="K866" s="3"/>
      <c r="L866" s="3"/>
      <c r="M866" s="3"/>
      <c r="N866" s="3"/>
      <c r="O866" s="3"/>
      <c r="P866" s="967"/>
    </row>
    <row r="867" spans="1:16" ht="12.75">
      <c r="A867" s="149"/>
      <c r="B867" s="3"/>
      <c r="C867" s="4"/>
      <c r="D867" s="4"/>
      <c r="E867" s="4"/>
      <c r="F867" s="149"/>
      <c r="G867" s="149"/>
      <c r="H867" s="149"/>
      <c r="I867" s="3"/>
      <c r="J867" s="3"/>
      <c r="K867" s="3"/>
      <c r="L867" s="3"/>
      <c r="M867" s="3"/>
      <c r="N867" s="3"/>
      <c r="O867" s="3"/>
      <c r="P867" s="967"/>
    </row>
    <row r="868" spans="1:16" ht="12.75">
      <c r="A868" s="149"/>
      <c r="B868" s="3"/>
      <c r="C868" s="4"/>
      <c r="D868" s="4"/>
      <c r="E868" s="4"/>
      <c r="F868" s="149"/>
      <c r="G868" s="149"/>
      <c r="H868" s="149"/>
      <c r="I868" s="3"/>
      <c r="J868" s="3"/>
      <c r="K868" s="3"/>
      <c r="L868" s="3"/>
      <c r="M868" s="3"/>
      <c r="N868" s="3"/>
      <c r="O868" s="3"/>
      <c r="P868" s="967"/>
    </row>
    <row r="869" spans="1:16" ht="12.75">
      <c r="A869" s="149"/>
      <c r="B869" s="3"/>
      <c r="C869" s="4"/>
      <c r="D869" s="4"/>
      <c r="E869" s="4"/>
      <c r="F869" s="149"/>
      <c r="G869" s="149"/>
      <c r="H869" s="149"/>
      <c r="I869" s="3"/>
      <c r="J869" s="3"/>
      <c r="K869" s="3"/>
      <c r="L869" s="3"/>
      <c r="M869" s="3"/>
      <c r="N869" s="3"/>
      <c r="O869" s="3"/>
      <c r="P869" s="967"/>
    </row>
    <row r="870" spans="1:16" ht="12.75">
      <c r="A870" s="149"/>
      <c r="B870" s="3"/>
      <c r="C870" s="4"/>
      <c r="D870" s="4"/>
      <c r="E870" s="4"/>
      <c r="F870" s="149"/>
      <c r="G870" s="149"/>
      <c r="H870" s="149"/>
      <c r="I870" s="3"/>
      <c r="J870" s="3"/>
      <c r="K870" s="3"/>
      <c r="L870" s="3"/>
      <c r="M870" s="3"/>
      <c r="N870" s="3"/>
      <c r="O870" s="3"/>
      <c r="P870" s="967"/>
    </row>
    <row r="871" spans="1:16" ht="12.75">
      <c r="A871" s="149"/>
      <c r="B871" s="3"/>
      <c r="C871" s="4"/>
      <c r="D871" s="4"/>
      <c r="E871" s="4"/>
      <c r="F871" s="149"/>
      <c r="G871" s="149"/>
      <c r="H871" s="149"/>
      <c r="I871" s="3"/>
      <c r="J871" s="3"/>
      <c r="K871" s="3"/>
      <c r="L871" s="3"/>
      <c r="M871" s="3"/>
      <c r="N871" s="3"/>
      <c r="O871" s="3"/>
      <c r="P871" s="967"/>
    </row>
    <row r="872" spans="1:16" ht="12.75">
      <c r="A872" s="149"/>
      <c r="B872" s="3"/>
      <c r="C872" s="4"/>
      <c r="D872" s="4"/>
      <c r="E872" s="4"/>
      <c r="F872" s="149"/>
      <c r="G872" s="149"/>
      <c r="H872" s="149"/>
      <c r="I872" s="3"/>
      <c r="J872" s="3"/>
      <c r="K872" s="3"/>
      <c r="L872" s="3"/>
      <c r="M872" s="3"/>
      <c r="N872" s="3"/>
      <c r="O872" s="3"/>
      <c r="P872" s="967"/>
    </row>
    <row r="873" spans="1:16" ht="12.75">
      <c r="A873" s="149"/>
      <c r="B873" s="3"/>
      <c r="C873" s="4"/>
      <c r="D873" s="4"/>
      <c r="E873" s="4"/>
      <c r="F873" s="149"/>
      <c r="G873" s="149"/>
      <c r="H873" s="149"/>
      <c r="I873" s="3"/>
      <c r="J873" s="3"/>
      <c r="K873" s="3"/>
      <c r="L873" s="3"/>
      <c r="M873" s="3"/>
      <c r="N873" s="3"/>
      <c r="O873" s="3"/>
      <c r="P873" s="967"/>
    </row>
    <row r="874" spans="1:16" ht="12.75">
      <c r="A874" s="149"/>
      <c r="B874" s="3"/>
      <c r="C874" s="4"/>
      <c r="D874" s="4"/>
      <c r="E874" s="4"/>
      <c r="F874" s="149"/>
      <c r="G874" s="149"/>
      <c r="H874" s="149"/>
      <c r="I874" s="3"/>
      <c r="J874" s="3"/>
      <c r="K874" s="3"/>
      <c r="L874" s="3"/>
      <c r="M874" s="3"/>
      <c r="N874" s="3"/>
      <c r="O874" s="3"/>
      <c r="P874" s="967"/>
    </row>
    <row r="875" spans="1:16" ht="12.75">
      <c r="A875" s="149"/>
      <c r="B875" s="3"/>
      <c r="C875" s="4"/>
      <c r="D875" s="4"/>
      <c r="E875" s="4"/>
      <c r="F875" s="149"/>
      <c r="G875" s="149"/>
      <c r="H875" s="149"/>
      <c r="I875" s="3"/>
      <c r="J875" s="3"/>
      <c r="K875" s="3"/>
      <c r="L875" s="3"/>
      <c r="M875" s="3"/>
      <c r="N875" s="3"/>
      <c r="O875" s="3"/>
      <c r="P875" s="967"/>
    </row>
    <row r="876" spans="1:16" ht="12.75">
      <c r="A876" s="149"/>
      <c r="B876" s="3"/>
      <c r="C876" s="4"/>
      <c r="D876" s="4"/>
      <c r="E876" s="4"/>
      <c r="F876" s="149"/>
      <c r="G876" s="149"/>
      <c r="H876" s="149"/>
      <c r="I876" s="3"/>
      <c r="J876" s="3"/>
      <c r="K876" s="3"/>
      <c r="L876" s="3"/>
      <c r="M876" s="3"/>
      <c r="N876" s="3"/>
      <c r="O876" s="3"/>
      <c r="P876" s="967"/>
    </row>
    <row r="877" spans="1:16" ht="12.75">
      <c r="A877" s="149"/>
      <c r="B877" s="3"/>
      <c r="C877" s="4"/>
      <c r="D877" s="4"/>
      <c r="E877" s="4"/>
      <c r="F877" s="149"/>
      <c r="G877" s="149"/>
      <c r="H877" s="149"/>
      <c r="I877" s="3"/>
      <c r="J877" s="3"/>
      <c r="K877" s="3"/>
      <c r="L877" s="3"/>
      <c r="M877" s="3"/>
      <c r="N877" s="3"/>
      <c r="O877" s="3"/>
      <c r="P877" s="967"/>
    </row>
    <row r="878" spans="1:16" ht="12.75">
      <c r="A878" s="149"/>
      <c r="B878" s="3"/>
      <c r="C878" s="4"/>
      <c r="D878" s="4"/>
      <c r="E878" s="4"/>
      <c r="F878" s="149"/>
      <c r="G878" s="149"/>
      <c r="H878" s="149"/>
      <c r="I878" s="3"/>
      <c r="J878" s="3"/>
      <c r="K878" s="3"/>
      <c r="L878" s="3"/>
      <c r="M878" s="3"/>
      <c r="N878" s="3"/>
      <c r="O878" s="3"/>
      <c r="P878" s="967"/>
    </row>
    <row r="879" spans="1:16" ht="12.75">
      <c r="A879" s="149"/>
      <c r="B879" s="3"/>
      <c r="C879" s="4"/>
      <c r="D879" s="4"/>
      <c r="E879" s="4"/>
      <c r="F879" s="149"/>
      <c r="G879" s="149"/>
      <c r="H879" s="149"/>
      <c r="I879" s="3"/>
      <c r="J879" s="3"/>
      <c r="K879" s="3"/>
      <c r="L879" s="3"/>
      <c r="M879" s="3"/>
      <c r="N879" s="3"/>
      <c r="O879" s="3"/>
      <c r="P879" s="967"/>
    </row>
    <row r="880" spans="1:16" ht="12.75">
      <c r="A880" s="149"/>
      <c r="B880" s="3"/>
      <c r="C880" s="4"/>
      <c r="D880" s="4"/>
      <c r="E880" s="4"/>
      <c r="F880" s="149"/>
      <c r="G880" s="149"/>
      <c r="H880" s="149"/>
      <c r="I880" s="3"/>
      <c r="J880" s="3"/>
      <c r="K880" s="3"/>
      <c r="L880" s="3"/>
      <c r="M880" s="3"/>
      <c r="N880" s="3"/>
      <c r="O880" s="3"/>
      <c r="P880" s="967"/>
    </row>
    <row r="881" spans="1:16" ht="12.75">
      <c r="A881" s="149"/>
      <c r="B881" s="3"/>
      <c r="C881" s="4"/>
      <c r="D881" s="4"/>
      <c r="E881" s="4"/>
      <c r="F881" s="149"/>
      <c r="G881" s="149"/>
      <c r="H881" s="149"/>
      <c r="I881" s="3"/>
      <c r="J881" s="3"/>
      <c r="K881" s="3"/>
      <c r="L881" s="3"/>
      <c r="M881" s="3"/>
      <c r="N881" s="3"/>
      <c r="O881" s="3"/>
      <c r="P881" s="967"/>
    </row>
    <row r="882" spans="1:16" ht="12.75">
      <c r="A882" s="149"/>
      <c r="B882" s="3"/>
      <c r="C882" s="4"/>
      <c r="D882" s="4"/>
      <c r="E882" s="4"/>
      <c r="F882" s="149"/>
      <c r="G882" s="149"/>
      <c r="H882" s="149"/>
      <c r="I882" s="3"/>
      <c r="J882" s="3"/>
      <c r="K882" s="3"/>
      <c r="L882" s="3"/>
      <c r="M882" s="3"/>
      <c r="N882" s="3"/>
      <c r="O882" s="3"/>
      <c r="P882" s="967"/>
    </row>
    <row r="883" spans="1:16" ht="12.75">
      <c r="A883" s="149"/>
      <c r="B883" s="3"/>
      <c r="C883" s="4"/>
      <c r="D883" s="4"/>
      <c r="E883" s="4"/>
      <c r="F883" s="149"/>
      <c r="G883" s="149"/>
      <c r="H883" s="149"/>
      <c r="I883" s="3"/>
      <c r="J883" s="3"/>
      <c r="K883" s="3"/>
      <c r="L883" s="3"/>
      <c r="M883" s="3"/>
      <c r="N883" s="3"/>
      <c r="O883" s="3"/>
      <c r="P883" s="967"/>
    </row>
    <row r="884" spans="1:16" ht="12.75">
      <c r="A884" s="149"/>
      <c r="B884" s="3"/>
      <c r="C884" s="4"/>
      <c r="D884" s="4"/>
      <c r="E884" s="4"/>
      <c r="F884" s="149"/>
      <c r="G884" s="149"/>
      <c r="H884" s="149"/>
      <c r="I884" s="3"/>
      <c r="J884" s="3"/>
      <c r="K884" s="3"/>
      <c r="L884" s="3"/>
      <c r="M884" s="3"/>
      <c r="N884" s="3"/>
      <c r="O884" s="3"/>
      <c r="P884" s="967"/>
    </row>
    <row r="885" spans="1:16" ht="12.75">
      <c r="A885" s="149"/>
      <c r="B885" s="3"/>
      <c r="C885" s="4"/>
      <c r="D885" s="4"/>
      <c r="E885" s="4"/>
      <c r="F885" s="149"/>
      <c r="G885" s="149"/>
      <c r="H885" s="149"/>
      <c r="I885" s="3"/>
      <c r="J885" s="3"/>
      <c r="K885" s="3"/>
      <c r="L885" s="3"/>
      <c r="M885" s="3"/>
      <c r="N885" s="3"/>
      <c r="O885" s="3"/>
      <c r="P885" s="967"/>
    </row>
    <row r="886" spans="1:16" ht="12.75">
      <c r="A886" s="149"/>
      <c r="B886" s="3"/>
      <c r="C886" s="4"/>
      <c r="D886" s="4"/>
      <c r="E886" s="4"/>
      <c r="F886" s="149"/>
      <c r="G886" s="149"/>
      <c r="H886" s="149"/>
      <c r="I886" s="3"/>
      <c r="J886" s="3"/>
      <c r="K886" s="3"/>
      <c r="L886" s="3"/>
      <c r="M886" s="3"/>
      <c r="N886" s="3"/>
      <c r="O886" s="3"/>
      <c r="P886" s="967"/>
    </row>
    <row r="887" spans="1:16" ht="12.75">
      <c r="A887" s="149"/>
      <c r="B887" s="3"/>
      <c r="C887" s="4"/>
      <c r="D887" s="4"/>
      <c r="E887" s="4"/>
      <c r="F887" s="149"/>
      <c r="G887" s="149"/>
      <c r="H887" s="149"/>
      <c r="I887" s="3"/>
      <c r="J887" s="3"/>
      <c r="K887" s="3"/>
      <c r="L887" s="3"/>
      <c r="M887" s="3"/>
      <c r="N887" s="3"/>
      <c r="O887" s="3"/>
      <c r="P887" s="967"/>
    </row>
    <row r="888" spans="1:16" ht="12.75">
      <c r="A888" s="149"/>
      <c r="B888" s="3"/>
      <c r="C888" s="4"/>
      <c r="D888" s="4"/>
      <c r="E888" s="4"/>
      <c r="F888" s="149"/>
      <c r="G888" s="149"/>
      <c r="H888" s="149"/>
      <c r="I888" s="3"/>
      <c r="J888" s="3"/>
      <c r="K888" s="3"/>
      <c r="L888" s="3"/>
      <c r="M888" s="3"/>
      <c r="N888" s="3"/>
      <c r="O888" s="3"/>
      <c r="P888" s="967"/>
    </row>
    <row r="889" spans="1:16" ht="12.75">
      <c r="A889" s="149"/>
      <c r="B889" s="3"/>
      <c r="C889" s="4"/>
      <c r="D889" s="4"/>
      <c r="E889" s="4"/>
      <c r="F889" s="149"/>
      <c r="G889" s="149"/>
      <c r="H889" s="149"/>
      <c r="I889" s="3"/>
      <c r="J889" s="3"/>
      <c r="K889" s="3"/>
      <c r="L889" s="3"/>
      <c r="M889" s="3"/>
      <c r="N889" s="3"/>
      <c r="O889" s="3"/>
      <c r="P889" s="967"/>
    </row>
    <row r="890" spans="1:16" ht="12.75">
      <c r="A890" s="149"/>
      <c r="B890" s="3"/>
      <c r="C890" s="4"/>
      <c r="D890" s="4"/>
      <c r="E890" s="4"/>
      <c r="F890" s="149"/>
      <c r="G890" s="149"/>
      <c r="H890" s="149"/>
      <c r="I890" s="3"/>
      <c r="J890" s="3"/>
      <c r="K890" s="3"/>
      <c r="L890" s="3"/>
      <c r="M890" s="3"/>
      <c r="N890" s="3"/>
      <c r="O890" s="3"/>
      <c r="P890" s="967"/>
    </row>
    <row r="891" spans="1:16" ht="12.75">
      <c r="A891" s="149"/>
      <c r="B891" s="3"/>
      <c r="C891" s="4"/>
      <c r="D891" s="4"/>
      <c r="E891" s="4"/>
      <c r="F891" s="149"/>
      <c r="G891" s="149"/>
      <c r="H891" s="149"/>
      <c r="I891" s="3"/>
      <c r="J891" s="3"/>
      <c r="K891" s="3"/>
      <c r="L891" s="3"/>
      <c r="M891" s="3"/>
      <c r="N891" s="3"/>
      <c r="O891" s="3"/>
      <c r="P891" s="967"/>
    </row>
    <row r="892" spans="1:16" ht="12.75">
      <c r="A892" s="149"/>
      <c r="B892" s="3"/>
      <c r="C892" s="4"/>
      <c r="D892" s="4"/>
      <c r="E892" s="4"/>
      <c r="F892" s="149"/>
      <c r="G892" s="149"/>
      <c r="H892" s="149"/>
      <c r="I892" s="3"/>
      <c r="J892" s="3"/>
      <c r="K892" s="3"/>
      <c r="L892" s="3"/>
      <c r="M892" s="3"/>
      <c r="N892" s="3"/>
      <c r="O892" s="3"/>
      <c r="P892" s="967"/>
    </row>
    <row r="893" spans="1:16" ht="12.75">
      <c r="A893" s="149"/>
      <c r="B893" s="3"/>
      <c r="C893" s="4"/>
      <c r="D893" s="4"/>
      <c r="E893" s="4"/>
      <c r="F893" s="149"/>
      <c r="G893" s="149"/>
      <c r="H893" s="149"/>
      <c r="I893" s="3"/>
      <c r="J893" s="3"/>
      <c r="K893" s="3"/>
      <c r="L893" s="3"/>
      <c r="M893" s="3"/>
      <c r="N893" s="3"/>
      <c r="O893" s="3"/>
      <c r="P893" s="967"/>
    </row>
    <row r="894" spans="1:16" ht="12.75">
      <c r="A894" s="149"/>
      <c r="B894" s="3"/>
      <c r="C894" s="4"/>
      <c r="D894" s="4"/>
      <c r="E894" s="4"/>
      <c r="F894" s="149"/>
      <c r="G894" s="149"/>
      <c r="H894" s="149"/>
      <c r="I894" s="3"/>
      <c r="J894" s="3"/>
      <c r="K894" s="3"/>
      <c r="L894" s="3"/>
      <c r="M894" s="3"/>
      <c r="N894" s="3"/>
      <c r="O894" s="3"/>
      <c r="P894" s="967"/>
    </row>
    <row r="895" spans="1:16" ht="12.75">
      <c r="A895" s="149"/>
      <c r="B895" s="3"/>
      <c r="C895" s="4"/>
      <c r="D895" s="4"/>
      <c r="E895" s="4"/>
      <c r="F895" s="149"/>
      <c r="G895" s="149"/>
      <c r="H895" s="149"/>
      <c r="I895" s="3"/>
      <c r="J895" s="3"/>
      <c r="K895" s="3"/>
      <c r="L895" s="3"/>
      <c r="M895" s="3"/>
      <c r="N895" s="3"/>
      <c r="O895" s="3"/>
      <c r="P895" s="967"/>
    </row>
    <row r="896" spans="1:16" ht="12.75">
      <c r="A896" s="149"/>
      <c r="B896" s="3"/>
      <c r="C896" s="4"/>
      <c r="D896" s="4"/>
      <c r="E896" s="4"/>
      <c r="F896" s="149"/>
      <c r="G896" s="149"/>
      <c r="H896" s="149"/>
      <c r="I896" s="3"/>
      <c r="J896" s="3"/>
      <c r="K896" s="3"/>
      <c r="L896" s="3"/>
      <c r="M896" s="3"/>
      <c r="N896" s="3"/>
      <c r="O896" s="3"/>
      <c r="P896" s="967"/>
    </row>
    <row r="897" spans="1:16" ht="12.75">
      <c r="A897" s="149"/>
      <c r="B897" s="3"/>
      <c r="C897" s="4"/>
      <c r="D897" s="4"/>
      <c r="E897" s="4"/>
      <c r="F897" s="149"/>
      <c r="G897" s="149"/>
      <c r="H897" s="149"/>
      <c r="I897" s="3"/>
      <c r="J897" s="3"/>
      <c r="K897" s="3"/>
      <c r="L897" s="3"/>
      <c r="M897" s="3"/>
      <c r="N897" s="3"/>
      <c r="O897" s="3"/>
      <c r="P897" s="967"/>
    </row>
    <row r="898" spans="1:16" ht="12.75">
      <c r="A898" s="149"/>
      <c r="B898" s="3"/>
      <c r="C898" s="4"/>
      <c r="D898" s="4"/>
      <c r="E898" s="4"/>
      <c r="F898" s="149"/>
      <c r="G898" s="149"/>
      <c r="H898" s="149"/>
      <c r="I898" s="3"/>
      <c r="J898" s="3"/>
      <c r="K898" s="3"/>
      <c r="L898" s="3"/>
      <c r="M898" s="3"/>
      <c r="N898" s="3"/>
      <c r="O898" s="3"/>
      <c r="P898" s="967"/>
    </row>
    <row r="899" spans="1:16" ht="12.75">
      <c r="A899" s="149"/>
      <c r="B899" s="3"/>
      <c r="C899" s="4"/>
      <c r="D899" s="4"/>
      <c r="E899" s="4"/>
      <c r="F899" s="149"/>
      <c r="G899" s="149"/>
      <c r="H899" s="149"/>
      <c r="I899" s="3"/>
      <c r="J899" s="3"/>
      <c r="K899" s="3"/>
      <c r="L899" s="3"/>
      <c r="M899" s="3"/>
      <c r="N899" s="3"/>
      <c r="O899" s="3"/>
      <c r="P899" s="967"/>
    </row>
    <row r="900" spans="1:16" ht="12.75">
      <c r="A900" s="149"/>
      <c r="B900" s="3"/>
      <c r="C900" s="4"/>
      <c r="D900" s="4"/>
      <c r="E900" s="4"/>
      <c r="F900" s="149"/>
      <c r="G900" s="149"/>
      <c r="H900" s="149"/>
      <c r="I900" s="3"/>
      <c r="J900" s="3"/>
      <c r="K900" s="3"/>
      <c r="L900" s="3"/>
      <c r="M900" s="3"/>
      <c r="N900" s="3"/>
      <c r="O900" s="3"/>
      <c r="P900" s="967"/>
    </row>
    <row r="901" spans="1:16" ht="12.75">
      <c r="A901" s="149"/>
      <c r="B901" s="3"/>
      <c r="C901" s="4"/>
      <c r="D901" s="4"/>
      <c r="E901" s="4"/>
      <c r="F901" s="149"/>
      <c r="G901" s="149"/>
      <c r="H901" s="149"/>
      <c r="I901" s="3"/>
      <c r="J901" s="3"/>
      <c r="K901" s="3"/>
      <c r="L901" s="3"/>
      <c r="M901" s="3"/>
      <c r="N901" s="3"/>
      <c r="O901" s="3"/>
      <c r="P901" s="967"/>
    </row>
    <row r="902" spans="1:16" ht="12.75">
      <c r="A902" s="149"/>
      <c r="B902" s="3"/>
      <c r="C902" s="4"/>
      <c r="D902" s="4"/>
      <c r="E902" s="4"/>
      <c r="F902" s="149"/>
      <c r="G902" s="149"/>
      <c r="H902" s="149"/>
      <c r="I902" s="3"/>
      <c r="J902" s="3"/>
      <c r="K902" s="3"/>
      <c r="L902" s="3"/>
      <c r="M902" s="3"/>
      <c r="N902" s="3"/>
      <c r="O902" s="3"/>
      <c r="P902" s="967"/>
    </row>
    <row r="903" spans="1:16" ht="12.75">
      <c r="A903" s="149"/>
      <c r="B903" s="3"/>
      <c r="C903" s="4"/>
      <c r="D903" s="4"/>
      <c r="E903" s="4"/>
      <c r="F903" s="149"/>
      <c r="G903" s="149"/>
      <c r="H903" s="149"/>
      <c r="I903" s="3"/>
      <c r="J903" s="3"/>
      <c r="K903" s="3"/>
      <c r="L903" s="3"/>
      <c r="M903" s="3"/>
      <c r="N903" s="3"/>
      <c r="O903" s="3"/>
      <c r="P903" s="967"/>
    </row>
    <row r="904" spans="1:16" ht="12.75">
      <c r="A904" s="149"/>
      <c r="B904" s="3"/>
      <c r="C904" s="4"/>
      <c r="D904" s="4"/>
      <c r="E904" s="4"/>
      <c r="F904" s="149"/>
      <c r="G904" s="149"/>
      <c r="H904" s="149"/>
      <c r="I904" s="3"/>
      <c r="J904" s="3"/>
      <c r="K904" s="3"/>
      <c r="L904" s="3"/>
      <c r="M904" s="3"/>
      <c r="N904" s="3"/>
      <c r="O904" s="3"/>
      <c r="P904" s="967"/>
    </row>
    <row r="905" spans="1:16" ht="12.75">
      <c r="A905" s="149"/>
      <c r="B905" s="3"/>
      <c r="C905" s="4"/>
      <c r="D905" s="4"/>
      <c r="E905" s="4"/>
      <c r="F905" s="149"/>
      <c r="G905" s="149"/>
      <c r="H905" s="149"/>
      <c r="I905" s="3"/>
      <c r="J905" s="3"/>
      <c r="K905" s="3"/>
      <c r="L905" s="3"/>
      <c r="M905" s="3"/>
      <c r="N905" s="3"/>
      <c r="O905" s="3"/>
      <c r="P905" s="967"/>
    </row>
    <row r="906" spans="1:16" ht="12.75">
      <c r="A906" s="149"/>
      <c r="B906" s="3"/>
      <c r="C906" s="4"/>
      <c r="D906" s="4"/>
      <c r="E906" s="4"/>
      <c r="F906" s="149"/>
      <c r="G906" s="149"/>
      <c r="H906" s="149"/>
      <c r="I906" s="3"/>
      <c r="J906" s="3"/>
      <c r="K906" s="3"/>
      <c r="L906" s="3"/>
      <c r="M906" s="3"/>
      <c r="N906" s="3"/>
      <c r="O906" s="3"/>
      <c r="P906" s="967"/>
    </row>
    <row r="907" spans="1:16" ht="12.75">
      <c r="A907" s="149"/>
      <c r="B907" s="3"/>
      <c r="C907" s="4"/>
      <c r="D907" s="4"/>
      <c r="E907" s="4"/>
      <c r="F907" s="149"/>
      <c r="G907" s="149"/>
      <c r="H907" s="149"/>
      <c r="I907" s="3"/>
      <c r="J907" s="3"/>
      <c r="K907" s="3"/>
      <c r="L907" s="3"/>
      <c r="M907" s="3"/>
      <c r="N907" s="3"/>
      <c r="O907" s="3"/>
      <c r="P907" s="967"/>
    </row>
    <row r="908" spans="1:16" ht="12.75">
      <c r="A908" s="149"/>
      <c r="B908" s="3"/>
      <c r="C908" s="4"/>
      <c r="D908" s="4"/>
      <c r="E908" s="4"/>
      <c r="F908" s="149"/>
      <c r="G908" s="149"/>
      <c r="H908" s="149"/>
      <c r="I908" s="3"/>
      <c r="J908" s="3"/>
      <c r="K908" s="3"/>
      <c r="L908" s="3"/>
      <c r="M908" s="3"/>
      <c r="N908" s="3"/>
      <c r="O908" s="3"/>
      <c r="P908" s="967"/>
    </row>
    <row r="909" spans="1:16" ht="12.75">
      <c r="A909" s="149"/>
      <c r="B909" s="3"/>
      <c r="C909" s="4"/>
      <c r="D909" s="4"/>
      <c r="E909" s="4"/>
      <c r="F909" s="149"/>
      <c r="G909" s="149"/>
      <c r="H909" s="149"/>
      <c r="I909" s="3"/>
      <c r="J909" s="3"/>
      <c r="K909" s="3"/>
      <c r="L909" s="3"/>
      <c r="M909" s="3"/>
      <c r="N909" s="3"/>
      <c r="O909" s="3"/>
      <c r="P909" s="967"/>
    </row>
    <row r="910" spans="1:16" ht="12.75">
      <c r="A910" s="149"/>
      <c r="B910" s="3"/>
      <c r="C910" s="4"/>
      <c r="D910" s="4"/>
      <c r="E910" s="4"/>
      <c r="F910" s="149"/>
      <c r="G910" s="149"/>
      <c r="H910" s="149"/>
      <c r="I910" s="3"/>
      <c r="J910" s="3"/>
      <c r="K910" s="3"/>
      <c r="L910" s="3"/>
      <c r="M910" s="3"/>
      <c r="N910" s="3"/>
      <c r="O910" s="3"/>
      <c r="P910" s="967"/>
    </row>
    <row r="911" spans="1:16" ht="12.75">
      <c r="A911" s="149"/>
      <c r="B911" s="3"/>
      <c r="C911" s="4"/>
      <c r="D911" s="4"/>
      <c r="E911" s="4"/>
      <c r="F911" s="149"/>
      <c r="G911" s="149"/>
      <c r="H911" s="149"/>
      <c r="I911" s="3"/>
      <c r="J911" s="3"/>
      <c r="K911" s="3"/>
      <c r="L911" s="3"/>
      <c r="M911" s="3"/>
      <c r="N911" s="3"/>
      <c r="O911" s="3"/>
      <c r="P911" s="967"/>
    </row>
    <row r="912" spans="1:16" ht="12.75">
      <c r="A912" s="149"/>
      <c r="B912" s="3"/>
      <c r="C912" s="4"/>
      <c r="D912" s="4"/>
      <c r="E912" s="4"/>
      <c r="F912" s="149"/>
      <c r="G912" s="149"/>
      <c r="H912" s="149"/>
      <c r="I912" s="3"/>
      <c r="J912" s="3"/>
      <c r="K912" s="3"/>
      <c r="L912" s="3"/>
      <c r="M912" s="3"/>
      <c r="N912" s="3"/>
      <c r="O912" s="3"/>
      <c r="P912" s="967"/>
    </row>
    <row r="913" spans="1:16" ht="12.75">
      <c r="A913" s="149"/>
      <c r="B913" s="3"/>
      <c r="C913" s="4"/>
      <c r="D913" s="4"/>
      <c r="E913" s="4"/>
      <c r="F913" s="149"/>
      <c r="G913" s="149"/>
      <c r="H913" s="149"/>
      <c r="I913" s="3"/>
      <c r="J913" s="3"/>
      <c r="K913" s="3"/>
      <c r="L913" s="3"/>
      <c r="M913" s="3"/>
      <c r="N913" s="3"/>
      <c r="O913" s="3"/>
      <c r="P913" s="967"/>
    </row>
    <row r="914" spans="1:16" ht="12.75">
      <c r="A914" s="149"/>
      <c r="B914" s="3"/>
      <c r="C914" s="4"/>
      <c r="D914" s="4"/>
      <c r="E914" s="4"/>
      <c r="F914" s="149"/>
      <c r="G914" s="149"/>
      <c r="H914" s="149"/>
      <c r="I914" s="3"/>
      <c r="J914" s="3"/>
      <c r="K914" s="3"/>
      <c r="L914" s="3"/>
      <c r="M914" s="3"/>
      <c r="N914" s="3"/>
      <c r="O914" s="3"/>
      <c r="P914" s="967"/>
    </row>
    <row r="915" spans="1:16" ht="12.75">
      <c r="A915" s="149"/>
      <c r="B915" s="3"/>
      <c r="C915" s="4"/>
      <c r="D915" s="4"/>
      <c r="E915" s="4"/>
      <c r="F915" s="149"/>
      <c r="G915" s="149"/>
      <c r="H915" s="149"/>
      <c r="I915" s="3"/>
      <c r="J915" s="3"/>
      <c r="K915" s="3"/>
      <c r="L915" s="3"/>
      <c r="M915" s="3"/>
      <c r="N915" s="3"/>
      <c r="O915" s="3"/>
      <c r="P915" s="967"/>
    </row>
    <row r="916" spans="1:16" ht="12.75">
      <c r="A916" s="149"/>
      <c r="B916" s="3"/>
      <c r="C916" s="4"/>
      <c r="D916" s="4"/>
      <c r="E916" s="4"/>
      <c r="F916" s="149"/>
      <c r="G916" s="149"/>
      <c r="H916" s="149"/>
      <c r="I916" s="3"/>
      <c r="J916" s="3"/>
      <c r="K916" s="3"/>
      <c r="L916" s="3"/>
      <c r="M916" s="3"/>
      <c r="N916" s="3"/>
      <c r="O916" s="3"/>
      <c r="P916" s="967"/>
    </row>
    <row r="917" spans="1:16" ht="12.75">
      <c r="A917" s="149"/>
      <c r="B917" s="3"/>
      <c r="C917" s="4"/>
      <c r="D917" s="4"/>
      <c r="E917" s="4"/>
      <c r="F917" s="149"/>
      <c r="G917" s="149"/>
      <c r="H917" s="149"/>
      <c r="I917" s="3"/>
      <c r="J917" s="3"/>
      <c r="K917" s="3"/>
      <c r="L917" s="3"/>
      <c r="M917" s="3"/>
      <c r="N917" s="3"/>
      <c r="O917" s="3"/>
      <c r="P917" s="967"/>
    </row>
    <row r="918" spans="1:16" ht="12.75">
      <c r="A918" s="149"/>
      <c r="B918" s="3"/>
      <c r="C918" s="4"/>
      <c r="D918" s="4"/>
      <c r="E918" s="4"/>
      <c r="F918" s="149"/>
      <c r="G918" s="149"/>
      <c r="H918" s="149"/>
      <c r="I918" s="3"/>
      <c r="J918" s="3"/>
      <c r="K918" s="3"/>
      <c r="L918" s="3"/>
      <c r="M918" s="3"/>
      <c r="N918" s="3"/>
      <c r="O918" s="3"/>
      <c r="P918" s="967"/>
    </row>
    <row r="919" spans="1:16" ht="12.75">
      <c r="A919" s="149"/>
      <c r="B919" s="3"/>
      <c r="C919" s="4"/>
      <c r="D919" s="4"/>
      <c r="E919" s="4"/>
      <c r="F919" s="149"/>
      <c r="G919" s="149"/>
      <c r="H919" s="149"/>
      <c r="I919" s="3"/>
      <c r="J919" s="3"/>
      <c r="K919" s="3"/>
      <c r="L919" s="3"/>
      <c r="M919" s="3"/>
      <c r="N919" s="3"/>
      <c r="O919" s="3"/>
      <c r="P919" s="967"/>
    </row>
    <row r="920" spans="1:16" ht="12.75">
      <c r="A920" s="149"/>
      <c r="B920" s="3"/>
      <c r="C920" s="4"/>
      <c r="D920" s="4"/>
      <c r="E920" s="4"/>
      <c r="F920" s="149"/>
      <c r="G920" s="149"/>
      <c r="H920" s="149"/>
      <c r="I920" s="3"/>
      <c r="J920" s="3"/>
      <c r="K920" s="3"/>
      <c r="L920" s="3"/>
      <c r="M920" s="3"/>
      <c r="N920" s="3"/>
      <c r="O920" s="3"/>
      <c r="P920" s="967"/>
    </row>
    <row r="921" spans="1:16" ht="12.75">
      <c r="A921" s="149"/>
      <c r="B921" s="3"/>
      <c r="C921" s="4"/>
      <c r="D921" s="4"/>
      <c r="E921" s="4"/>
      <c r="F921" s="149"/>
      <c r="G921" s="149"/>
      <c r="H921" s="149"/>
      <c r="I921" s="3"/>
      <c r="J921" s="3"/>
      <c r="K921" s="3"/>
      <c r="L921" s="3"/>
      <c r="M921" s="3"/>
      <c r="N921" s="3"/>
      <c r="O921" s="3"/>
      <c r="P921" s="967"/>
    </row>
    <row r="922" spans="1:16" ht="12.75">
      <c r="A922" s="149"/>
      <c r="B922" s="3"/>
      <c r="C922" s="4"/>
      <c r="D922" s="4"/>
      <c r="E922" s="4"/>
      <c r="F922" s="149"/>
      <c r="G922" s="149"/>
      <c r="H922" s="149"/>
      <c r="I922" s="3"/>
      <c r="J922" s="3"/>
      <c r="K922" s="3"/>
      <c r="L922" s="3"/>
      <c r="M922" s="3"/>
      <c r="N922" s="3"/>
      <c r="O922" s="3"/>
      <c r="P922" s="967"/>
    </row>
    <row r="923" spans="1:16" ht="12.75">
      <c r="A923" s="149"/>
      <c r="B923" s="3"/>
      <c r="C923" s="4"/>
      <c r="D923" s="4"/>
      <c r="E923" s="4"/>
      <c r="F923" s="149"/>
      <c r="G923" s="149"/>
      <c r="H923" s="149"/>
      <c r="I923" s="3"/>
      <c r="J923" s="3"/>
      <c r="K923" s="3"/>
      <c r="L923" s="3"/>
      <c r="M923" s="3"/>
      <c r="N923" s="3"/>
      <c r="O923" s="3"/>
      <c r="P923" s="967"/>
    </row>
    <row r="924" spans="1:16" ht="12.75">
      <c r="A924" s="149"/>
      <c r="B924" s="3"/>
      <c r="C924" s="4"/>
      <c r="D924" s="4"/>
      <c r="E924" s="4"/>
      <c r="F924" s="149"/>
      <c r="G924" s="149"/>
      <c r="H924" s="149"/>
      <c r="I924" s="3"/>
      <c r="J924" s="3"/>
      <c r="K924" s="3"/>
      <c r="L924" s="3"/>
      <c r="M924" s="3"/>
      <c r="N924" s="3"/>
      <c r="O924" s="3"/>
      <c r="P924" s="967"/>
    </row>
    <row r="925" spans="1:16" ht="12.75">
      <c r="A925" s="149"/>
      <c r="B925" s="3"/>
      <c r="C925" s="4"/>
      <c r="D925" s="4"/>
      <c r="E925" s="4"/>
      <c r="F925" s="149"/>
      <c r="G925" s="149"/>
      <c r="H925" s="149"/>
      <c r="I925" s="3"/>
      <c r="J925" s="3"/>
      <c r="K925" s="3"/>
      <c r="L925" s="3"/>
      <c r="M925" s="3"/>
      <c r="N925" s="3"/>
      <c r="O925" s="3"/>
      <c r="P925" s="967"/>
    </row>
    <row r="926" spans="1:16" ht="12.75">
      <c r="A926" s="149"/>
      <c r="B926" s="3"/>
      <c r="C926" s="4"/>
      <c r="D926" s="4"/>
      <c r="E926" s="4"/>
      <c r="F926" s="149"/>
      <c r="G926" s="149"/>
      <c r="H926" s="149"/>
      <c r="I926" s="3"/>
      <c r="J926" s="3"/>
      <c r="K926" s="3"/>
      <c r="L926" s="3"/>
      <c r="M926" s="3"/>
      <c r="N926" s="3"/>
      <c r="O926" s="3"/>
      <c r="P926" s="967"/>
    </row>
    <row r="927" spans="1:16" ht="12.75">
      <c r="A927" s="149"/>
      <c r="B927" s="3"/>
      <c r="C927" s="4"/>
      <c r="D927" s="4"/>
      <c r="E927" s="4"/>
      <c r="F927" s="149"/>
      <c r="G927" s="149"/>
      <c r="H927" s="149"/>
      <c r="I927" s="3"/>
      <c r="J927" s="3"/>
      <c r="K927" s="3"/>
      <c r="L927" s="3"/>
      <c r="M927" s="3"/>
      <c r="N927" s="3"/>
      <c r="O927" s="3"/>
      <c r="P927" s="967"/>
    </row>
    <row r="928" spans="1:16" ht="12.75">
      <c r="A928" s="149"/>
      <c r="B928" s="3"/>
      <c r="C928" s="4"/>
      <c r="D928" s="4"/>
      <c r="E928" s="4"/>
      <c r="F928" s="149"/>
      <c r="G928" s="149"/>
      <c r="H928" s="149"/>
      <c r="I928" s="3"/>
      <c r="J928" s="3"/>
      <c r="K928" s="3"/>
      <c r="L928" s="3"/>
      <c r="M928" s="3"/>
      <c r="N928" s="3"/>
      <c r="O928" s="3"/>
      <c r="P928" s="967"/>
    </row>
    <row r="929" spans="1:16" ht="12.75">
      <c r="A929" s="149"/>
      <c r="B929" s="3"/>
      <c r="C929" s="4"/>
      <c r="D929" s="4"/>
      <c r="E929" s="4"/>
      <c r="F929" s="149"/>
      <c r="G929" s="149"/>
      <c r="H929" s="149"/>
      <c r="I929" s="3"/>
      <c r="J929" s="3"/>
      <c r="K929" s="3"/>
      <c r="L929" s="3"/>
      <c r="M929" s="3"/>
      <c r="N929" s="3"/>
      <c r="O929" s="3"/>
      <c r="P929" s="967"/>
    </row>
    <row r="930" spans="1:16" ht="12.75">
      <c r="A930" s="149"/>
      <c r="B930" s="3"/>
      <c r="C930" s="4"/>
      <c r="D930" s="4"/>
      <c r="E930" s="4"/>
      <c r="F930" s="149"/>
      <c r="G930" s="149"/>
      <c r="H930" s="149"/>
      <c r="I930" s="3"/>
      <c r="J930" s="3"/>
      <c r="K930" s="3"/>
      <c r="L930" s="3"/>
      <c r="M930" s="3"/>
      <c r="N930" s="3"/>
      <c r="O930" s="3"/>
      <c r="P930" s="967"/>
    </row>
    <row r="931" spans="1:16" ht="12.75">
      <c r="A931" s="149"/>
      <c r="B931" s="3"/>
      <c r="C931" s="4"/>
      <c r="D931" s="4"/>
      <c r="E931" s="4"/>
      <c r="F931" s="149"/>
      <c r="G931" s="149"/>
      <c r="H931" s="149"/>
      <c r="I931" s="3"/>
      <c r="J931" s="3"/>
      <c r="K931" s="3"/>
      <c r="L931" s="3"/>
      <c r="M931" s="3"/>
      <c r="N931" s="3"/>
      <c r="O931" s="3"/>
      <c r="P931" s="967"/>
    </row>
    <row r="932" spans="1:16" ht="12.75">
      <c r="A932" s="149"/>
      <c r="B932" s="3"/>
      <c r="C932" s="4"/>
      <c r="D932" s="4"/>
      <c r="E932" s="4"/>
      <c r="F932" s="149"/>
      <c r="G932" s="149"/>
      <c r="H932" s="149"/>
      <c r="I932" s="3"/>
      <c r="J932" s="3"/>
      <c r="K932" s="3"/>
      <c r="L932" s="3"/>
      <c r="M932" s="3"/>
      <c r="N932" s="3"/>
      <c r="O932" s="3"/>
      <c r="P932" s="967"/>
    </row>
    <row r="933" spans="1:16" ht="12.75">
      <c r="A933" s="149"/>
      <c r="B933" s="3"/>
      <c r="C933" s="4"/>
      <c r="D933" s="4"/>
      <c r="E933" s="4"/>
      <c r="F933" s="149"/>
      <c r="G933" s="149"/>
      <c r="H933" s="149"/>
      <c r="I933" s="3"/>
      <c r="J933" s="3"/>
      <c r="K933" s="3"/>
      <c r="L933" s="3"/>
      <c r="M933" s="3"/>
      <c r="N933" s="3"/>
      <c r="O933" s="3"/>
      <c r="P933" s="967"/>
    </row>
    <row r="934" spans="1:16" ht="12.75">
      <c r="A934" s="149"/>
      <c r="B934" s="3"/>
      <c r="C934" s="4"/>
      <c r="D934" s="4"/>
      <c r="E934" s="4"/>
      <c r="F934" s="149"/>
      <c r="G934" s="149"/>
      <c r="H934" s="149"/>
      <c r="I934" s="3"/>
      <c r="J934" s="3"/>
      <c r="K934" s="3"/>
      <c r="L934" s="3"/>
      <c r="M934" s="3"/>
      <c r="N934" s="3"/>
      <c r="O934" s="3"/>
      <c r="P934" s="967"/>
    </row>
    <row r="935" spans="1:16" ht="12.75">
      <c r="A935" s="149"/>
      <c r="B935" s="3"/>
      <c r="C935" s="4"/>
      <c r="D935" s="4"/>
      <c r="E935" s="4"/>
      <c r="F935" s="149"/>
      <c r="G935" s="149"/>
      <c r="H935" s="149"/>
      <c r="I935" s="3"/>
      <c r="J935" s="3"/>
      <c r="K935" s="3"/>
      <c r="L935" s="3"/>
      <c r="M935" s="3"/>
      <c r="N935" s="3"/>
      <c r="O935" s="3"/>
      <c r="P935" s="967"/>
    </row>
    <row r="936" spans="1:16" ht="12.75">
      <c r="A936" s="149"/>
      <c r="B936" s="3"/>
      <c r="C936" s="4"/>
      <c r="D936" s="4"/>
      <c r="E936" s="4"/>
      <c r="F936" s="149"/>
      <c r="G936" s="149"/>
      <c r="H936" s="149"/>
      <c r="I936" s="3"/>
      <c r="J936" s="3"/>
      <c r="K936" s="3"/>
      <c r="L936" s="3"/>
      <c r="M936" s="3"/>
      <c r="N936" s="3"/>
      <c r="O936" s="3"/>
      <c r="P936" s="967"/>
    </row>
    <row r="937" spans="1:16" ht="12.75">
      <c r="A937" s="149"/>
      <c r="B937" s="3"/>
      <c r="C937" s="4"/>
      <c r="D937" s="4"/>
      <c r="E937" s="4"/>
      <c r="F937" s="149"/>
      <c r="G937" s="149"/>
      <c r="H937" s="149"/>
      <c r="I937" s="3"/>
      <c r="J937" s="3"/>
      <c r="K937" s="3"/>
      <c r="L937" s="3"/>
      <c r="M937" s="3"/>
      <c r="N937" s="3"/>
      <c r="O937" s="3"/>
      <c r="P937" s="967"/>
    </row>
    <row r="938" spans="1:16" ht="12.75">
      <c r="A938" s="149"/>
      <c r="B938" s="3"/>
      <c r="C938" s="4"/>
      <c r="D938" s="4"/>
      <c r="E938" s="4"/>
      <c r="F938" s="149"/>
      <c r="G938" s="149"/>
      <c r="H938" s="149"/>
      <c r="I938" s="3"/>
      <c r="J938" s="3"/>
      <c r="K938" s="3"/>
      <c r="L938" s="3"/>
      <c r="M938" s="3"/>
      <c r="N938" s="3"/>
      <c r="O938" s="3"/>
      <c r="P938" s="967"/>
    </row>
    <row r="939" spans="1:16" ht="12.75">
      <c r="A939" s="149"/>
      <c r="B939" s="3"/>
      <c r="C939" s="4"/>
      <c r="D939" s="4"/>
      <c r="E939" s="4"/>
      <c r="F939" s="149"/>
      <c r="G939" s="149"/>
      <c r="H939" s="149"/>
      <c r="I939" s="3"/>
      <c r="J939" s="3"/>
      <c r="K939" s="3"/>
      <c r="L939" s="3"/>
      <c r="M939" s="3"/>
      <c r="N939" s="3"/>
      <c r="O939" s="3"/>
      <c r="P939" s="967"/>
    </row>
    <row r="940" spans="1:16" ht="12.75">
      <c r="A940" s="149"/>
      <c r="B940" s="3"/>
      <c r="C940" s="4"/>
      <c r="D940" s="4"/>
      <c r="E940" s="4"/>
      <c r="F940" s="149"/>
      <c r="G940" s="149"/>
      <c r="H940" s="149"/>
      <c r="I940" s="3"/>
      <c r="J940" s="3"/>
      <c r="K940" s="3"/>
      <c r="L940" s="3"/>
      <c r="M940" s="3"/>
      <c r="N940" s="3"/>
      <c r="O940" s="3"/>
      <c r="P940" s="967"/>
    </row>
    <row r="941" spans="1:16" ht="12.75">
      <c r="A941" s="149"/>
      <c r="B941" s="3"/>
      <c r="C941" s="4"/>
      <c r="D941" s="4"/>
      <c r="E941" s="4"/>
      <c r="F941" s="149"/>
      <c r="G941" s="149"/>
      <c r="H941" s="149"/>
      <c r="I941" s="3"/>
      <c r="J941" s="3"/>
      <c r="K941" s="3"/>
      <c r="L941" s="3"/>
      <c r="M941" s="3"/>
      <c r="N941" s="3"/>
      <c r="O941" s="3"/>
      <c r="P941" s="967"/>
    </row>
    <row r="942" spans="1:16" ht="12.75">
      <c r="A942" s="149"/>
      <c r="B942" s="3"/>
      <c r="C942" s="4"/>
      <c r="D942" s="4"/>
      <c r="E942" s="4"/>
      <c r="F942" s="149"/>
      <c r="G942" s="149"/>
      <c r="H942" s="149"/>
      <c r="I942" s="3"/>
      <c r="J942" s="3"/>
      <c r="K942" s="3"/>
      <c r="L942" s="3"/>
      <c r="M942" s="3"/>
      <c r="N942" s="3"/>
      <c r="O942" s="3"/>
      <c r="P942" s="967"/>
    </row>
    <row r="943" spans="1:16" ht="12.75">
      <c r="A943" s="149"/>
      <c r="B943" s="3"/>
      <c r="C943" s="4"/>
      <c r="D943" s="4"/>
      <c r="E943" s="4"/>
      <c r="F943" s="149"/>
      <c r="G943" s="149"/>
      <c r="H943" s="149"/>
      <c r="I943" s="3"/>
      <c r="J943" s="3"/>
      <c r="K943" s="3"/>
      <c r="L943" s="3"/>
      <c r="M943" s="3"/>
      <c r="N943" s="3"/>
      <c r="O943" s="3"/>
      <c r="P943" s="967"/>
    </row>
    <row r="944" spans="1:16" ht="12.75">
      <c r="A944" s="149"/>
      <c r="B944" s="3"/>
      <c r="C944" s="4"/>
      <c r="D944" s="4"/>
      <c r="E944" s="4"/>
      <c r="F944" s="149"/>
      <c r="G944" s="149"/>
      <c r="H944" s="149"/>
      <c r="I944" s="3"/>
      <c r="J944" s="3"/>
      <c r="K944" s="3"/>
      <c r="L944" s="3"/>
      <c r="M944" s="3"/>
      <c r="N944" s="3"/>
      <c r="O944" s="3"/>
      <c r="P944" s="967"/>
    </row>
    <row r="945" spans="1:16" ht="12.75">
      <c r="A945" s="149"/>
      <c r="B945" s="3"/>
      <c r="C945" s="4"/>
      <c r="D945" s="4"/>
      <c r="E945" s="4"/>
      <c r="F945" s="149"/>
      <c r="G945" s="149"/>
      <c r="H945" s="149"/>
      <c r="I945" s="3"/>
      <c r="J945" s="3"/>
      <c r="K945" s="3"/>
      <c r="L945" s="3"/>
      <c r="M945" s="3"/>
      <c r="N945" s="3"/>
      <c r="O945" s="3"/>
      <c r="P945" s="967"/>
    </row>
    <row r="946" spans="1:16" ht="12.75">
      <c r="A946" s="149"/>
      <c r="B946" s="3"/>
      <c r="C946" s="4"/>
      <c r="D946" s="4"/>
      <c r="E946" s="4"/>
      <c r="F946" s="149"/>
      <c r="G946" s="149"/>
      <c r="H946" s="149"/>
      <c r="I946" s="3"/>
      <c r="J946" s="3"/>
      <c r="K946" s="3"/>
      <c r="L946" s="3"/>
      <c r="M946" s="3"/>
      <c r="N946" s="3"/>
      <c r="O946" s="3"/>
      <c r="P946" s="967"/>
    </row>
    <row r="947" spans="1:16" ht="12.75">
      <c r="A947" s="149"/>
      <c r="B947" s="3"/>
      <c r="C947" s="4"/>
      <c r="D947" s="4"/>
      <c r="E947" s="4"/>
      <c r="F947" s="149"/>
      <c r="G947" s="149"/>
      <c r="H947" s="149"/>
      <c r="I947" s="3"/>
      <c r="J947" s="3"/>
      <c r="K947" s="3"/>
      <c r="L947" s="3"/>
      <c r="M947" s="3"/>
      <c r="N947" s="3"/>
      <c r="O947" s="3"/>
      <c r="P947" s="967"/>
    </row>
    <row r="948" spans="1:16" ht="12.75">
      <c r="A948" s="149"/>
      <c r="B948" s="3"/>
      <c r="C948" s="4"/>
      <c r="D948" s="4"/>
      <c r="E948" s="4"/>
      <c r="F948" s="149"/>
      <c r="G948" s="149"/>
      <c r="H948" s="149"/>
      <c r="I948" s="3"/>
      <c r="J948" s="3"/>
      <c r="K948" s="3"/>
      <c r="L948" s="3"/>
      <c r="M948" s="3"/>
      <c r="N948" s="3"/>
      <c r="O948" s="3"/>
      <c r="P948" s="967"/>
    </row>
    <row r="949" spans="1:16" ht="12.75">
      <c r="A949" s="149"/>
      <c r="B949" s="3"/>
      <c r="C949" s="4"/>
      <c r="D949" s="4"/>
      <c r="E949" s="4"/>
      <c r="F949" s="149"/>
      <c r="G949" s="149"/>
      <c r="H949" s="149"/>
      <c r="I949" s="3"/>
      <c r="J949" s="3"/>
      <c r="K949" s="3"/>
      <c r="L949" s="3"/>
      <c r="M949" s="3"/>
      <c r="N949" s="3"/>
      <c r="O949" s="3"/>
      <c r="P949" s="967"/>
    </row>
    <row r="950" spans="1:16" ht="12.75">
      <c r="A950" s="149"/>
      <c r="B950" s="3"/>
      <c r="C950" s="4"/>
      <c r="D950" s="4"/>
      <c r="E950" s="4"/>
      <c r="F950" s="149"/>
      <c r="G950" s="149"/>
      <c r="H950" s="149"/>
      <c r="I950" s="3"/>
      <c r="J950" s="3"/>
      <c r="K950" s="3"/>
      <c r="L950" s="3"/>
      <c r="M950" s="3"/>
      <c r="N950" s="3"/>
      <c r="O950" s="3"/>
      <c r="P950" s="967"/>
    </row>
    <row r="951" spans="1:16" ht="12.75">
      <c r="A951" s="149"/>
      <c r="B951" s="3"/>
      <c r="C951" s="4"/>
      <c r="D951" s="4"/>
      <c r="E951" s="4"/>
      <c r="F951" s="149"/>
      <c r="G951" s="149"/>
      <c r="H951" s="149"/>
      <c r="I951" s="3"/>
      <c r="J951" s="3"/>
      <c r="K951" s="3"/>
      <c r="L951" s="3"/>
      <c r="M951" s="3"/>
      <c r="N951" s="3"/>
      <c r="O951" s="3"/>
      <c r="P951" s="967"/>
    </row>
    <row r="952" spans="1:16" ht="12.75">
      <c r="A952" s="149"/>
      <c r="B952" s="3"/>
      <c r="C952" s="4"/>
      <c r="D952" s="4"/>
      <c r="E952" s="4"/>
      <c r="F952" s="149"/>
      <c r="G952" s="149"/>
      <c r="H952" s="149"/>
      <c r="I952" s="3"/>
      <c r="J952" s="3"/>
      <c r="K952" s="3"/>
      <c r="L952" s="3"/>
      <c r="M952" s="3"/>
      <c r="N952" s="3"/>
      <c r="O952" s="3"/>
      <c r="P952" s="967"/>
    </row>
    <row r="953" spans="1:16" ht="12.75">
      <c r="A953" s="149"/>
      <c r="B953" s="3"/>
      <c r="C953" s="4"/>
      <c r="D953" s="4"/>
      <c r="E953" s="4"/>
      <c r="F953" s="149"/>
      <c r="G953" s="149"/>
      <c r="H953" s="149"/>
      <c r="I953" s="3"/>
      <c r="J953" s="3"/>
      <c r="K953" s="3"/>
      <c r="L953" s="3"/>
      <c r="M953" s="3"/>
      <c r="N953" s="3"/>
      <c r="O953" s="3"/>
      <c r="P953" s="967"/>
    </row>
    <row r="954" spans="1:16" ht="12.75">
      <c r="A954" s="149"/>
      <c r="B954" s="3"/>
      <c r="C954" s="4"/>
      <c r="D954" s="4"/>
      <c r="E954" s="4"/>
      <c r="F954" s="149"/>
      <c r="G954" s="149"/>
      <c r="H954" s="149"/>
      <c r="I954" s="3"/>
      <c r="J954" s="3"/>
      <c r="K954" s="3"/>
      <c r="L954" s="3"/>
      <c r="M954" s="3"/>
      <c r="N954" s="3"/>
      <c r="O954" s="3"/>
      <c r="P954" s="967"/>
    </row>
    <row r="955" spans="1:16" ht="12.75">
      <c r="A955" s="149"/>
      <c r="B955" s="3"/>
      <c r="C955" s="4"/>
      <c r="D955" s="4"/>
      <c r="E955" s="4"/>
      <c r="F955" s="149"/>
      <c r="G955" s="149"/>
      <c r="H955" s="149"/>
      <c r="I955" s="3"/>
      <c r="J955" s="3"/>
      <c r="K955" s="3"/>
      <c r="L955" s="3"/>
      <c r="M955" s="3"/>
      <c r="N955" s="3"/>
      <c r="O955" s="3"/>
      <c r="P955" s="967"/>
    </row>
    <row r="956" spans="1:16" ht="12.75">
      <c r="A956" s="149"/>
      <c r="B956" s="3"/>
      <c r="C956" s="4"/>
      <c r="D956" s="4"/>
      <c r="E956" s="4"/>
      <c r="F956" s="149"/>
      <c r="G956" s="149"/>
      <c r="H956" s="149"/>
      <c r="I956" s="3"/>
      <c r="J956" s="3"/>
      <c r="K956" s="3"/>
      <c r="L956" s="3"/>
      <c r="M956" s="3"/>
      <c r="N956" s="3"/>
      <c r="O956" s="3"/>
      <c r="P956" s="967"/>
    </row>
    <row r="957" spans="1:16" ht="12.75">
      <c r="A957" s="149"/>
      <c r="B957" s="3"/>
      <c r="C957" s="4"/>
      <c r="D957" s="4"/>
      <c r="E957" s="4"/>
      <c r="F957" s="149"/>
      <c r="G957" s="149"/>
      <c r="H957" s="149"/>
      <c r="I957" s="3"/>
      <c r="J957" s="3"/>
      <c r="K957" s="3"/>
      <c r="L957" s="3"/>
      <c r="M957" s="3"/>
      <c r="N957" s="3"/>
      <c r="O957" s="3"/>
      <c r="P957" s="967"/>
    </row>
    <row r="958" spans="1:16" ht="12.75">
      <c r="A958" s="149"/>
      <c r="B958" s="3"/>
      <c r="C958" s="4"/>
      <c r="D958" s="4"/>
      <c r="E958" s="4"/>
      <c r="F958" s="149"/>
      <c r="G958" s="149"/>
      <c r="H958" s="149"/>
      <c r="I958" s="3"/>
      <c r="J958" s="3"/>
      <c r="K958" s="3"/>
      <c r="L958" s="3"/>
      <c r="M958" s="3"/>
      <c r="N958" s="3"/>
      <c r="O958" s="3"/>
      <c r="P958" s="967"/>
    </row>
    <row r="959" spans="1:16" ht="12.75">
      <c r="A959" s="149"/>
      <c r="B959" s="3"/>
      <c r="C959" s="4"/>
      <c r="D959" s="4"/>
      <c r="E959" s="4"/>
      <c r="F959" s="149"/>
      <c r="G959" s="149"/>
      <c r="H959" s="149"/>
      <c r="I959" s="3"/>
      <c r="J959" s="3"/>
      <c r="K959" s="3"/>
      <c r="L959" s="3"/>
      <c r="M959" s="3"/>
      <c r="N959" s="3"/>
      <c r="O959" s="3"/>
      <c r="P959" s="967"/>
    </row>
    <row r="960" spans="1:16" ht="12.75">
      <c r="A960" s="149"/>
      <c r="B960" s="3"/>
      <c r="C960" s="4"/>
      <c r="D960" s="4"/>
      <c r="E960" s="4"/>
      <c r="F960" s="149"/>
      <c r="G960" s="149"/>
      <c r="H960" s="149"/>
      <c r="I960" s="3"/>
      <c r="J960" s="3"/>
      <c r="K960" s="3"/>
      <c r="L960" s="3"/>
      <c r="M960" s="3"/>
      <c r="N960" s="3"/>
      <c r="O960" s="3"/>
      <c r="P960" s="967"/>
    </row>
    <row r="961" spans="1:16" ht="12.75">
      <c r="A961" s="149"/>
      <c r="B961" s="3"/>
      <c r="C961" s="4"/>
      <c r="D961" s="4"/>
      <c r="E961" s="4"/>
      <c r="F961" s="149"/>
      <c r="G961" s="149"/>
      <c r="H961" s="149"/>
      <c r="I961" s="3"/>
      <c r="J961" s="3"/>
      <c r="K961" s="3"/>
      <c r="L961" s="3"/>
      <c r="M961" s="3"/>
      <c r="N961" s="3"/>
      <c r="O961" s="3"/>
      <c r="P961" s="967"/>
    </row>
    <row r="962" spans="1:16" ht="12.75">
      <c r="A962" s="149"/>
      <c r="B962" s="3"/>
      <c r="C962" s="4"/>
      <c r="D962" s="4"/>
      <c r="E962" s="4"/>
      <c r="F962" s="149"/>
      <c r="G962" s="149"/>
      <c r="H962" s="149"/>
      <c r="I962" s="3"/>
      <c r="J962" s="3"/>
      <c r="K962" s="3"/>
      <c r="L962" s="3"/>
      <c r="M962" s="3"/>
      <c r="N962" s="3"/>
      <c r="O962" s="3"/>
      <c r="P962" s="967"/>
    </row>
    <row r="963" spans="1:16" ht="12.75">
      <c r="A963" s="149"/>
      <c r="B963" s="3"/>
      <c r="C963" s="4"/>
      <c r="D963" s="4"/>
      <c r="E963" s="4"/>
      <c r="F963" s="149"/>
      <c r="G963" s="149"/>
      <c r="H963" s="149"/>
      <c r="I963" s="3"/>
      <c r="J963" s="3"/>
      <c r="K963" s="3"/>
      <c r="L963" s="3"/>
      <c r="M963" s="3"/>
      <c r="N963" s="3"/>
      <c r="O963" s="3"/>
      <c r="P963" s="967"/>
    </row>
    <row r="964" spans="1:16" ht="12.75">
      <c r="A964" s="149"/>
      <c r="B964" s="3"/>
      <c r="C964" s="4"/>
      <c r="D964" s="4"/>
      <c r="E964" s="4"/>
      <c r="F964" s="149"/>
      <c r="G964" s="149"/>
      <c r="H964" s="149"/>
      <c r="I964" s="3"/>
      <c r="J964" s="3"/>
      <c r="K964" s="3"/>
      <c r="L964" s="3"/>
      <c r="M964" s="3"/>
      <c r="N964" s="3"/>
      <c r="O964" s="3"/>
      <c r="P964" s="967"/>
    </row>
    <row r="965" spans="1:16" ht="12.75">
      <c r="A965" s="149"/>
      <c r="B965" s="3"/>
      <c r="C965" s="4"/>
      <c r="D965" s="4"/>
      <c r="E965" s="4"/>
      <c r="F965" s="149"/>
      <c r="G965" s="149"/>
      <c r="H965" s="149"/>
      <c r="I965" s="3"/>
      <c r="J965" s="3"/>
      <c r="K965" s="3"/>
      <c r="L965" s="3"/>
      <c r="M965" s="3"/>
      <c r="N965" s="3"/>
      <c r="O965" s="3"/>
      <c r="P965" s="967"/>
    </row>
    <row r="966" spans="1:16" ht="12.75">
      <c r="A966" s="149"/>
      <c r="B966" s="3"/>
      <c r="C966" s="4"/>
      <c r="D966" s="4"/>
      <c r="E966" s="4"/>
      <c r="F966" s="149"/>
      <c r="G966" s="149"/>
      <c r="H966" s="149"/>
      <c r="I966" s="3"/>
      <c r="J966" s="3"/>
      <c r="K966" s="3"/>
      <c r="L966" s="3"/>
      <c r="M966" s="3"/>
      <c r="N966" s="3"/>
      <c r="O966" s="3"/>
      <c r="P966" s="967"/>
    </row>
    <row r="967" spans="1:16" ht="12.75">
      <c r="A967" s="149"/>
      <c r="B967" s="3"/>
      <c r="C967" s="4"/>
      <c r="D967" s="4"/>
      <c r="E967" s="4"/>
      <c r="F967" s="149"/>
      <c r="G967" s="149"/>
      <c r="H967" s="149"/>
      <c r="I967" s="3"/>
      <c r="J967" s="3"/>
      <c r="K967" s="3"/>
      <c r="L967" s="3"/>
      <c r="M967" s="3"/>
      <c r="N967" s="3"/>
      <c r="O967" s="3"/>
      <c r="P967" s="967"/>
    </row>
    <row r="968" spans="1:16" ht="12.75">
      <c r="A968" s="149"/>
      <c r="B968" s="3"/>
      <c r="C968" s="4"/>
      <c r="D968" s="4"/>
      <c r="E968" s="4"/>
      <c r="F968" s="149"/>
      <c r="G968" s="149"/>
      <c r="H968" s="149"/>
      <c r="I968" s="3"/>
      <c r="J968" s="3"/>
      <c r="K968" s="3"/>
      <c r="L968" s="3"/>
      <c r="M968" s="3"/>
      <c r="N968" s="3"/>
      <c r="O968" s="3"/>
      <c r="P968" s="967"/>
    </row>
    <row r="969" spans="1:16" ht="12.75">
      <c r="A969" s="149"/>
      <c r="B969" s="3"/>
      <c r="C969" s="4"/>
      <c r="D969" s="4"/>
      <c r="E969" s="4"/>
      <c r="F969" s="149"/>
      <c r="G969" s="149"/>
      <c r="H969" s="149"/>
      <c r="I969" s="3"/>
      <c r="J969" s="3"/>
      <c r="K969" s="3"/>
      <c r="L969" s="3"/>
      <c r="M969" s="3"/>
      <c r="N969" s="3"/>
      <c r="O969" s="3"/>
      <c r="P969" s="967"/>
    </row>
    <row r="970" spans="1:16" ht="12.75">
      <c r="A970" s="149"/>
      <c r="B970" s="3"/>
      <c r="C970" s="4"/>
      <c r="D970" s="4"/>
      <c r="E970" s="4"/>
      <c r="F970" s="149"/>
      <c r="G970" s="149"/>
      <c r="H970" s="149"/>
      <c r="I970" s="3"/>
      <c r="J970" s="3"/>
      <c r="K970" s="3"/>
      <c r="L970" s="3"/>
      <c r="M970" s="3"/>
      <c r="N970" s="3"/>
      <c r="O970" s="3"/>
      <c r="P970" s="967"/>
    </row>
    <row r="971" spans="1:16" ht="12.75">
      <c r="A971" s="149"/>
      <c r="B971" s="3"/>
      <c r="C971" s="4"/>
      <c r="D971" s="4"/>
      <c r="E971" s="4"/>
      <c r="F971" s="149"/>
      <c r="G971" s="149"/>
      <c r="H971" s="149"/>
      <c r="I971" s="3"/>
      <c r="J971" s="3"/>
      <c r="K971" s="3"/>
      <c r="L971" s="3"/>
      <c r="M971" s="3"/>
      <c r="N971" s="3"/>
      <c r="O971" s="3"/>
      <c r="P971" s="967"/>
    </row>
    <row r="972" spans="1:16" ht="12.75">
      <c r="A972" s="149"/>
      <c r="B972" s="3"/>
      <c r="C972" s="4"/>
      <c r="D972" s="4"/>
      <c r="E972" s="4"/>
      <c r="F972" s="149"/>
      <c r="G972" s="149"/>
      <c r="H972" s="149"/>
      <c r="I972" s="3"/>
      <c r="J972" s="3"/>
      <c r="K972" s="3"/>
      <c r="L972" s="3"/>
      <c r="M972" s="3"/>
      <c r="N972" s="3"/>
      <c r="O972" s="3"/>
      <c r="P972" s="967"/>
    </row>
    <row r="973" spans="1:16" ht="12.75">
      <c r="A973" s="149"/>
      <c r="B973" s="3"/>
      <c r="C973" s="4"/>
      <c r="D973" s="4"/>
      <c r="E973" s="4"/>
      <c r="F973" s="149"/>
      <c r="G973" s="149"/>
      <c r="H973" s="149"/>
      <c r="I973" s="3"/>
      <c r="J973" s="3"/>
      <c r="K973" s="3"/>
      <c r="L973" s="3"/>
      <c r="M973" s="3"/>
      <c r="N973" s="3"/>
      <c r="O973" s="3"/>
      <c r="P973" s="967"/>
    </row>
    <row r="974" spans="1:16" ht="12.75">
      <c r="A974" s="149"/>
      <c r="B974" s="3"/>
      <c r="C974" s="4"/>
      <c r="D974" s="4"/>
      <c r="E974" s="4"/>
      <c r="F974" s="149"/>
      <c r="G974" s="149"/>
      <c r="H974" s="149"/>
      <c r="I974" s="3"/>
      <c r="J974" s="3"/>
      <c r="K974" s="3"/>
      <c r="L974" s="3"/>
      <c r="M974" s="3"/>
      <c r="N974" s="3"/>
      <c r="O974" s="3"/>
      <c r="P974" s="967"/>
    </row>
    <row r="975" spans="1:16" ht="12.75">
      <c r="A975" s="149"/>
      <c r="B975" s="3"/>
      <c r="C975" s="4"/>
      <c r="D975" s="4"/>
      <c r="E975" s="4"/>
      <c r="F975" s="149"/>
      <c r="G975" s="149"/>
      <c r="H975" s="149"/>
      <c r="I975" s="3"/>
      <c r="J975" s="3"/>
      <c r="K975" s="3"/>
      <c r="L975" s="3"/>
      <c r="M975" s="3"/>
      <c r="N975" s="3"/>
      <c r="O975" s="3"/>
      <c r="P975" s="967"/>
    </row>
    <row r="976" spans="1:16" ht="12.75">
      <c r="A976" s="149"/>
      <c r="B976" s="3"/>
      <c r="C976" s="4"/>
      <c r="D976" s="4"/>
      <c r="E976" s="4"/>
      <c r="F976" s="149"/>
      <c r="G976" s="149"/>
      <c r="H976" s="149"/>
      <c r="I976" s="3"/>
      <c r="J976" s="3"/>
      <c r="K976" s="3"/>
      <c r="L976" s="3"/>
      <c r="M976" s="3"/>
      <c r="N976" s="3"/>
      <c r="O976" s="3"/>
      <c r="P976" s="967"/>
    </row>
    <row r="977" spans="1:16" ht="12.75">
      <c r="A977" s="149"/>
      <c r="B977" s="3"/>
      <c r="C977" s="4"/>
      <c r="D977" s="4"/>
      <c r="E977" s="4"/>
      <c r="F977" s="149"/>
      <c r="G977" s="149"/>
      <c r="H977" s="149"/>
      <c r="I977" s="3"/>
      <c r="J977" s="3"/>
      <c r="K977" s="3"/>
      <c r="L977" s="3"/>
      <c r="M977" s="3"/>
      <c r="N977" s="3"/>
      <c r="O977" s="3"/>
      <c r="P977" s="967"/>
    </row>
    <row r="978" spans="1:16" ht="12.75">
      <c r="A978" s="149"/>
      <c r="B978" s="3"/>
      <c r="C978" s="4"/>
      <c r="D978" s="4"/>
      <c r="E978" s="4"/>
      <c r="F978" s="149"/>
      <c r="G978" s="149"/>
      <c r="H978" s="149"/>
      <c r="I978" s="3"/>
      <c r="J978" s="3"/>
      <c r="K978" s="3"/>
      <c r="L978" s="3"/>
      <c r="M978" s="3"/>
      <c r="N978" s="3"/>
      <c r="O978" s="3"/>
      <c r="P978" s="967"/>
    </row>
    <row r="979" spans="1:16" ht="12.75">
      <c r="A979" s="149"/>
      <c r="B979" s="3"/>
      <c r="C979" s="4"/>
      <c r="D979" s="4"/>
      <c r="E979" s="4"/>
      <c r="F979" s="149"/>
      <c r="G979" s="149"/>
      <c r="H979" s="149"/>
      <c r="I979" s="3"/>
      <c r="J979" s="3"/>
      <c r="K979" s="3"/>
      <c r="L979" s="3"/>
      <c r="M979" s="3"/>
      <c r="N979" s="3"/>
      <c r="O979" s="3"/>
      <c r="P979" s="967"/>
    </row>
    <row r="980" spans="1:16" ht="12.75">
      <c r="A980" s="149"/>
      <c r="B980" s="3"/>
      <c r="C980" s="4"/>
      <c r="D980" s="4"/>
      <c r="E980" s="4"/>
      <c r="F980" s="149"/>
      <c r="G980" s="149"/>
      <c r="H980" s="149"/>
      <c r="I980" s="3"/>
      <c r="J980" s="3"/>
      <c r="K980" s="3"/>
      <c r="L980" s="3"/>
      <c r="M980" s="3"/>
      <c r="N980" s="3"/>
      <c r="O980" s="3"/>
      <c r="P980" s="967"/>
    </row>
    <row r="981" spans="1:16" ht="12.75">
      <c r="A981" s="149"/>
      <c r="B981" s="3"/>
      <c r="C981" s="4"/>
      <c r="D981" s="4"/>
      <c r="E981" s="4"/>
      <c r="F981" s="149"/>
      <c r="G981" s="149"/>
      <c r="H981" s="149"/>
      <c r="I981" s="3"/>
      <c r="J981" s="3"/>
      <c r="K981" s="3"/>
      <c r="L981" s="3"/>
      <c r="M981" s="3"/>
      <c r="N981" s="3"/>
      <c r="O981" s="3"/>
      <c r="P981" s="967"/>
    </row>
    <row r="982" spans="1:16" ht="12.75">
      <c r="A982" s="149"/>
      <c r="B982" s="3"/>
      <c r="C982" s="4"/>
      <c r="D982" s="4"/>
      <c r="E982" s="4"/>
      <c r="F982" s="149"/>
      <c r="G982" s="149"/>
      <c r="H982" s="149"/>
      <c r="I982" s="3"/>
      <c r="J982" s="3"/>
      <c r="K982" s="3"/>
      <c r="L982" s="3"/>
      <c r="M982" s="3"/>
      <c r="N982" s="3"/>
      <c r="O982" s="3"/>
      <c r="P982" s="967"/>
    </row>
    <row r="983" spans="1:16" ht="12.75">
      <c r="A983" s="149"/>
      <c r="B983" s="3"/>
      <c r="C983" s="4"/>
      <c r="D983" s="4"/>
      <c r="E983" s="4"/>
      <c r="F983" s="149"/>
      <c r="G983" s="149"/>
      <c r="H983" s="149"/>
      <c r="I983" s="3"/>
      <c r="J983" s="3"/>
      <c r="K983" s="3"/>
      <c r="L983" s="3"/>
      <c r="M983" s="3"/>
      <c r="N983" s="3"/>
      <c r="O983" s="3"/>
      <c r="P983" s="967"/>
    </row>
    <row r="984" spans="1:16" ht="12.75">
      <c r="A984" s="149"/>
      <c r="B984" s="3"/>
      <c r="C984" s="4"/>
      <c r="D984" s="4"/>
      <c r="E984" s="4"/>
      <c r="F984" s="149"/>
      <c r="G984" s="149"/>
      <c r="H984" s="149"/>
      <c r="I984" s="3"/>
      <c r="J984" s="3"/>
      <c r="K984" s="3"/>
      <c r="L984" s="3"/>
      <c r="M984" s="3"/>
      <c r="N984" s="3"/>
      <c r="O984" s="3"/>
      <c r="P984" s="967"/>
    </row>
    <row r="985" spans="1:16" ht="12.75">
      <c r="A985" s="149"/>
      <c r="B985" s="3"/>
      <c r="C985" s="4"/>
      <c r="D985" s="4"/>
      <c r="E985" s="4"/>
      <c r="F985" s="149"/>
      <c r="G985" s="149"/>
      <c r="H985" s="149"/>
      <c r="I985" s="3"/>
      <c r="J985" s="3"/>
      <c r="K985" s="3"/>
      <c r="L985" s="3"/>
      <c r="M985" s="3"/>
      <c r="N985" s="3"/>
      <c r="O985" s="3"/>
      <c r="P985" s="967"/>
    </row>
    <row r="986" spans="1:16" ht="12.75">
      <c r="A986" s="149"/>
      <c r="B986" s="3"/>
      <c r="C986" s="4"/>
      <c r="D986" s="4"/>
      <c r="E986" s="4"/>
      <c r="F986" s="149"/>
      <c r="G986" s="149"/>
      <c r="H986" s="149"/>
      <c r="I986" s="3"/>
      <c r="J986" s="3"/>
      <c r="K986" s="3"/>
      <c r="L986" s="3"/>
      <c r="M986" s="3"/>
      <c r="N986" s="3"/>
      <c r="O986" s="3"/>
      <c r="P986" s="967"/>
    </row>
    <row r="987" spans="1:16" ht="12.75">
      <c r="A987" s="149"/>
      <c r="B987" s="3"/>
      <c r="C987" s="4"/>
      <c r="D987" s="4"/>
      <c r="E987" s="4"/>
      <c r="F987" s="149"/>
      <c r="G987" s="149"/>
      <c r="H987" s="149"/>
      <c r="I987" s="3"/>
      <c r="J987" s="3"/>
      <c r="K987" s="3"/>
      <c r="L987" s="3"/>
      <c r="M987" s="3"/>
      <c r="N987" s="3"/>
      <c r="O987" s="3"/>
      <c r="P987" s="967"/>
    </row>
    <row r="988" spans="1:16" ht="12.75">
      <c r="A988" s="149"/>
      <c r="B988" s="3"/>
      <c r="C988" s="4"/>
      <c r="D988" s="4"/>
      <c r="E988" s="4"/>
      <c r="F988" s="149"/>
      <c r="G988" s="149"/>
      <c r="H988" s="149"/>
      <c r="I988" s="3"/>
      <c r="J988" s="3"/>
      <c r="K988" s="3"/>
      <c r="L988" s="3"/>
      <c r="M988" s="3"/>
      <c r="N988" s="3"/>
      <c r="O988" s="3"/>
      <c r="P988" s="967"/>
    </row>
    <row r="989" spans="1:16" ht="12.75">
      <c r="A989" s="149"/>
      <c r="B989" s="3"/>
      <c r="C989" s="4"/>
      <c r="D989" s="4"/>
      <c r="E989" s="4"/>
      <c r="F989" s="149"/>
      <c r="G989" s="149"/>
      <c r="H989" s="149"/>
      <c r="I989" s="3"/>
      <c r="J989" s="3"/>
      <c r="K989" s="3"/>
      <c r="L989" s="3"/>
      <c r="M989" s="3"/>
      <c r="N989" s="3"/>
      <c r="O989" s="3"/>
      <c r="P989" s="967"/>
    </row>
    <row r="990" spans="1:16" ht="12.75">
      <c r="A990" s="149"/>
      <c r="B990" s="3"/>
      <c r="C990" s="4"/>
      <c r="D990" s="4"/>
      <c r="E990" s="4"/>
      <c r="F990" s="149"/>
      <c r="G990" s="149"/>
      <c r="H990" s="149"/>
      <c r="I990" s="3"/>
      <c r="J990" s="3"/>
      <c r="K990" s="3"/>
      <c r="L990" s="3"/>
      <c r="M990" s="3"/>
      <c r="N990" s="3"/>
      <c r="O990" s="3"/>
      <c r="P990" s="967"/>
    </row>
    <row r="991" spans="1:16" ht="12.75">
      <c r="A991" s="149"/>
      <c r="B991" s="3"/>
      <c r="C991" s="4"/>
      <c r="D991" s="4"/>
      <c r="E991" s="4"/>
      <c r="F991" s="149"/>
      <c r="G991" s="149"/>
      <c r="H991" s="149"/>
      <c r="I991" s="3"/>
      <c r="J991" s="3"/>
      <c r="K991" s="3"/>
      <c r="L991" s="3"/>
      <c r="M991" s="3"/>
      <c r="N991" s="3"/>
      <c r="O991" s="3"/>
      <c r="P991" s="967"/>
    </row>
    <row r="992" spans="1:16" ht="12.75">
      <c r="A992" s="149"/>
      <c r="B992" s="3"/>
      <c r="C992" s="4"/>
      <c r="D992" s="4"/>
      <c r="E992" s="4"/>
      <c r="F992" s="149"/>
      <c r="G992" s="149"/>
      <c r="H992" s="149"/>
      <c r="I992" s="3"/>
      <c r="J992" s="3"/>
      <c r="K992" s="3"/>
      <c r="L992" s="3"/>
      <c r="M992" s="3"/>
      <c r="N992" s="3"/>
      <c r="O992" s="3"/>
      <c r="P992" s="967"/>
    </row>
    <row r="993" spans="1:16" ht="12.75">
      <c r="A993" s="149"/>
      <c r="B993" s="3"/>
      <c r="C993" s="4"/>
      <c r="D993" s="4"/>
      <c r="E993" s="4"/>
      <c r="F993" s="149"/>
      <c r="G993" s="149"/>
      <c r="H993" s="149"/>
      <c r="I993" s="3"/>
      <c r="J993" s="3"/>
      <c r="K993" s="3"/>
      <c r="L993" s="3"/>
      <c r="M993" s="3"/>
      <c r="N993" s="3"/>
      <c r="O993" s="3"/>
      <c r="P993" s="967"/>
    </row>
    <row r="994" spans="1:16" ht="12.75">
      <c r="A994" s="149"/>
      <c r="B994" s="3"/>
      <c r="C994" s="4"/>
      <c r="D994" s="4"/>
      <c r="E994" s="4"/>
      <c r="F994" s="149"/>
      <c r="G994" s="149"/>
      <c r="H994" s="149"/>
      <c r="I994" s="3"/>
      <c r="J994" s="3"/>
      <c r="K994" s="3"/>
      <c r="L994" s="3"/>
      <c r="M994" s="3"/>
      <c r="N994" s="3"/>
      <c r="O994" s="3"/>
      <c r="P994" s="967"/>
    </row>
    <row r="995" spans="1:16" ht="12.75">
      <c r="A995" s="149"/>
      <c r="B995" s="3"/>
      <c r="C995" s="4"/>
      <c r="D995" s="4"/>
      <c r="E995" s="4"/>
      <c r="F995" s="149"/>
      <c r="G995" s="149"/>
      <c r="H995" s="149"/>
      <c r="I995" s="3"/>
      <c r="J995" s="3"/>
      <c r="K995" s="3"/>
      <c r="L995" s="3"/>
      <c r="M995" s="3"/>
      <c r="N995" s="3"/>
      <c r="O995" s="3"/>
      <c r="P995" s="967"/>
    </row>
    <row r="996" spans="1:16" ht="12.75">
      <c r="A996" s="149"/>
      <c r="B996" s="3"/>
      <c r="C996" s="4"/>
      <c r="D996" s="4"/>
      <c r="E996" s="4"/>
      <c r="F996" s="149"/>
      <c r="G996" s="149"/>
      <c r="H996" s="149"/>
      <c r="I996" s="3"/>
      <c r="J996" s="3"/>
      <c r="K996" s="3"/>
      <c r="L996" s="3"/>
      <c r="M996" s="3"/>
      <c r="N996" s="3"/>
      <c r="O996" s="3"/>
      <c r="P996" s="967"/>
    </row>
    <row r="997" spans="1:16" ht="12.75">
      <c r="A997" s="149"/>
      <c r="B997" s="3"/>
      <c r="C997" s="4"/>
      <c r="D997" s="4"/>
      <c r="E997" s="4"/>
      <c r="F997" s="149"/>
      <c r="G997" s="149"/>
      <c r="H997" s="149"/>
      <c r="I997" s="3"/>
      <c r="J997" s="3"/>
      <c r="K997" s="3"/>
      <c r="L997" s="3"/>
      <c r="M997" s="3"/>
      <c r="N997" s="3"/>
      <c r="O997" s="3"/>
      <c r="P997" s="967"/>
    </row>
    <row r="998" spans="1:16" ht="12.75">
      <c r="A998" s="149"/>
      <c r="B998" s="3"/>
      <c r="C998" s="4"/>
      <c r="D998" s="4"/>
      <c r="E998" s="4"/>
      <c r="F998" s="149"/>
      <c r="G998" s="149"/>
      <c r="H998" s="149"/>
      <c r="I998" s="3"/>
      <c r="J998" s="3"/>
      <c r="K998" s="3"/>
      <c r="L998" s="3"/>
      <c r="M998" s="3"/>
      <c r="N998" s="3"/>
      <c r="O998" s="3"/>
      <c r="P998" s="967"/>
    </row>
    <row r="999" spans="1:16" ht="12.75">
      <c r="A999" s="149"/>
      <c r="B999" s="3"/>
      <c r="C999" s="4"/>
      <c r="D999" s="4"/>
      <c r="E999" s="4"/>
      <c r="F999" s="149"/>
      <c r="G999" s="149"/>
      <c r="H999" s="149"/>
      <c r="I999" s="3"/>
      <c r="J999" s="3"/>
      <c r="K999" s="3"/>
      <c r="L999" s="3"/>
      <c r="M999" s="3"/>
      <c r="N999" s="3"/>
      <c r="O999" s="3"/>
      <c r="P999" s="967"/>
    </row>
    <row r="1000" spans="1:16" ht="12.75">
      <c r="A1000" s="149"/>
      <c r="B1000" s="3"/>
      <c r="C1000" s="4"/>
      <c r="D1000" s="4"/>
      <c r="E1000" s="4"/>
      <c r="F1000" s="149"/>
      <c r="G1000" s="149"/>
      <c r="H1000" s="149"/>
      <c r="I1000" s="3"/>
      <c r="J1000" s="3"/>
      <c r="K1000" s="3"/>
      <c r="L1000" s="3"/>
      <c r="M1000" s="3"/>
      <c r="N1000" s="3"/>
      <c r="O1000" s="3"/>
      <c r="P1000" s="967"/>
    </row>
    <row r="1001" spans="1:16" ht="12.75">
      <c r="A1001" s="149"/>
      <c r="B1001" s="3"/>
      <c r="C1001" s="4"/>
      <c r="D1001" s="4"/>
      <c r="E1001" s="4"/>
      <c r="F1001" s="149"/>
      <c r="G1001" s="149"/>
      <c r="H1001" s="149"/>
      <c r="I1001" s="3"/>
      <c r="J1001" s="3"/>
      <c r="K1001" s="3"/>
      <c r="L1001" s="3"/>
      <c r="M1001" s="3"/>
      <c r="N1001" s="3"/>
      <c r="O1001" s="3"/>
      <c r="P1001" s="967"/>
    </row>
    <row r="1002" spans="1:16" ht="12.75">
      <c r="A1002" s="149"/>
      <c r="B1002" s="3"/>
      <c r="C1002" s="4"/>
      <c r="D1002" s="4"/>
      <c r="E1002" s="4"/>
      <c r="F1002" s="149"/>
      <c r="G1002" s="149"/>
      <c r="H1002" s="149"/>
      <c r="I1002" s="3"/>
      <c r="J1002" s="3"/>
      <c r="K1002" s="3"/>
      <c r="L1002" s="3"/>
      <c r="M1002" s="3"/>
      <c r="N1002" s="3"/>
      <c r="O1002" s="3"/>
      <c r="P1002" s="967"/>
    </row>
  </sheetData>
  <mergeCells count="17">
    <mergeCell ref="B116:G116"/>
    <mergeCell ref="O3:O4"/>
    <mergeCell ref="P3:P4"/>
    <mergeCell ref="H3:H4"/>
    <mergeCell ref="I3:I4"/>
    <mergeCell ref="J3:J4"/>
    <mergeCell ref="K3:K4"/>
    <mergeCell ref="L3:L4"/>
    <mergeCell ref="M3:M4"/>
    <mergeCell ref="N3:N4"/>
    <mergeCell ref="B2:I2"/>
    <mergeCell ref="B3:B4"/>
    <mergeCell ref="C3:C4"/>
    <mergeCell ref="D3:D4"/>
    <mergeCell ref="E3:E4"/>
    <mergeCell ref="F3:F4"/>
    <mergeCell ref="G3:G4"/>
  </mergeCells>
  <printOptions horizontalCentered="1" gridLines="1"/>
  <pageMargins left="0.70866141732283472" right="0.70866141732283472" top="0.74803149606299213" bottom="0.74803149606299213" header="0" footer="0"/>
  <pageSetup paperSize="9" scale="70" fitToHeight="0" pageOrder="overThenDown" orientation="landscape" cellComments="atEnd" r:id="rId1"/>
  <headerFooter>
    <oddHeader>&amp;C&amp;"-,Bold"&amp;14
BILL NO 5. (29 MAINTENANCE HOUSING UNIT)</oddHeader>
    <oddFooter>Page &amp;P of &amp;N</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pageSetUpPr fitToPage="1"/>
  </sheetPr>
  <dimension ref="A1:Z1002"/>
  <sheetViews>
    <sheetView tabSelected="1" view="pageBreakPreview" zoomScale="60" zoomScaleNormal="100" workbookViewId="0">
      <selection activeCell="W17" sqref="W17"/>
    </sheetView>
  </sheetViews>
  <sheetFormatPr defaultColWidth="12.5703125" defaultRowHeight="15.75" customHeight="1"/>
  <cols>
    <col min="1" max="1" width="1.42578125" customWidth="1"/>
    <col min="2" max="2" width="6.42578125" customWidth="1"/>
    <col min="3" max="3" width="52.7109375" customWidth="1"/>
    <col min="4" max="4" width="6.140625" customWidth="1"/>
    <col min="5" max="5" width="8" customWidth="1"/>
    <col min="6" max="6" width="9.140625" customWidth="1"/>
    <col min="8" max="8" width="16.42578125" hidden="1" customWidth="1"/>
    <col min="9" max="9" width="25.28515625" customWidth="1"/>
    <col min="10" max="10" width="22.140625" hidden="1" customWidth="1"/>
    <col min="11" max="11" width="22.140625" customWidth="1"/>
  </cols>
  <sheetData>
    <row r="1" spans="1:26" ht="3.75" customHeight="1">
      <c r="A1" s="684"/>
      <c r="B1" s="684"/>
      <c r="C1" s="684"/>
      <c r="D1" s="684"/>
      <c r="E1" s="865"/>
      <c r="F1" s="865"/>
      <c r="G1" s="1034"/>
      <c r="H1" s="684"/>
      <c r="I1" s="684"/>
      <c r="J1" s="1035"/>
      <c r="K1" s="817"/>
      <c r="L1" s="817"/>
      <c r="M1" s="682"/>
      <c r="N1" s="682"/>
      <c r="O1" s="682"/>
      <c r="P1" s="682"/>
      <c r="Q1" s="682"/>
      <c r="R1" s="682"/>
      <c r="S1" s="682"/>
      <c r="T1" s="682"/>
      <c r="U1" s="682"/>
      <c r="V1" s="682"/>
      <c r="W1" s="682"/>
      <c r="X1" s="682"/>
      <c r="Y1" s="682"/>
      <c r="Z1" s="682"/>
    </row>
    <row r="2" spans="1:26" ht="27" customHeight="1">
      <c r="A2" s="684"/>
      <c r="B2" s="1821" t="s">
        <v>2049</v>
      </c>
      <c r="C2" s="1676"/>
      <c r="D2" s="1676"/>
      <c r="E2" s="1676"/>
      <c r="F2" s="1676"/>
      <c r="G2" s="1677"/>
      <c r="H2" s="1822" t="s">
        <v>1875</v>
      </c>
      <c r="I2" s="1703"/>
      <c r="J2" s="1563"/>
      <c r="K2" s="817"/>
      <c r="L2" s="817"/>
      <c r="M2" s="682"/>
      <c r="N2" s="682"/>
      <c r="O2" s="682"/>
      <c r="P2" s="682"/>
      <c r="Q2" s="682"/>
      <c r="R2" s="682"/>
      <c r="S2" s="682"/>
      <c r="T2" s="682"/>
      <c r="U2" s="682"/>
      <c r="V2" s="682"/>
      <c r="W2" s="682"/>
      <c r="X2" s="682"/>
      <c r="Y2" s="682"/>
      <c r="Z2" s="682"/>
    </row>
    <row r="3" spans="1:26" ht="27" customHeight="1">
      <c r="A3" s="684"/>
      <c r="B3" s="1823" t="s">
        <v>2050</v>
      </c>
      <c r="C3" s="1703"/>
      <c r="D3" s="1703"/>
      <c r="E3" s="1703"/>
      <c r="F3" s="1703"/>
      <c r="G3" s="1703"/>
      <c r="H3" s="1703"/>
      <c r="I3" s="1703"/>
      <c r="J3" s="1703"/>
      <c r="K3" s="817"/>
      <c r="L3" s="817"/>
      <c r="M3" s="682"/>
      <c r="N3" s="682"/>
      <c r="O3" s="682"/>
      <c r="P3" s="682"/>
      <c r="Q3" s="682"/>
      <c r="R3" s="682"/>
      <c r="S3" s="682"/>
      <c r="T3" s="682"/>
      <c r="U3" s="682"/>
      <c r="V3" s="682"/>
      <c r="W3" s="682"/>
      <c r="X3" s="682"/>
      <c r="Y3" s="682"/>
      <c r="Z3" s="682"/>
    </row>
    <row r="4" spans="1:26" ht="25.5">
      <c r="A4" s="684"/>
      <c r="B4" s="1564" t="s">
        <v>1660</v>
      </c>
      <c r="C4" s="1565" t="s">
        <v>1770</v>
      </c>
      <c r="D4" s="1824" t="s">
        <v>2051</v>
      </c>
      <c r="E4" s="1825"/>
      <c r="F4" s="1825"/>
      <c r="G4" s="1826"/>
      <c r="H4" s="1565" t="s">
        <v>2052</v>
      </c>
      <c r="I4" s="1565" t="s">
        <v>2053</v>
      </c>
      <c r="J4" s="1566" t="s">
        <v>2054</v>
      </c>
      <c r="K4" s="817"/>
      <c r="L4" s="817"/>
      <c r="M4" s="682"/>
      <c r="N4" s="682"/>
      <c r="O4" s="682"/>
      <c r="P4" s="682"/>
      <c r="Q4" s="682"/>
      <c r="R4" s="682"/>
      <c r="S4" s="682"/>
      <c r="T4" s="682"/>
      <c r="U4" s="682"/>
      <c r="V4" s="682"/>
      <c r="W4" s="682"/>
      <c r="X4" s="682"/>
      <c r="Y4" s="682"/>
      <c r="Z4" s="682"/>
    </row>
    <row r="5" spans="1:26" ht="25.5">
      <c r="A5" s="684"/>
      <c r="B5" s="1036"/>
      <c r="C5" s="1037" t="s">
        <v>2055</v>
      </c>
      <c r="D5" s="1567" t="s">
        <v>2056</v>
      </c>
      <c r="E5" s="1568" t="s">
        <v>2057</v>
      </c>
      <c r="F5" s="1569" t="s">
        <v>1702</v>
      </c>
      <c r="G5" s="1570" t="s">
        <v>1664</v>
      </c>
      <c r="H5" s="880"/>
      <c r="I5" s="880"/>
      <c r="J5" s="1038"/>
      <c r="K5" s="817"/>
      <c r="L5" s="817"/>
      <c r="M5" s="682"/>
      <c r="N5" s="682"/>
      <c r="O5" s="682"/>
      <c r="P5" s="682"/>
      <c r="Q5" s="682"/>
      <c r="R5" s="682"/>
      <c r="S5" s="682"/>
      <c r="T5" s="682"/>
      <c r="U5" s="682"/>
      <c r="V5" s="682"/>
      <c r="W5" s="682"/>
      <c r="X5" s="682"/>
      <c r="Y5" s="682"/>
      <c r="Z5" s="682"/>
    </row>
    <row r="6" spans="1:26" ht="15" hidden="1">
      <c r="A6" s="684"/>
      <c r="B6" s="1039"/>
      <c r="C6" s="242" t="s">
        <v>2058</v>
      </c>
      <c r="D6" s="1571"/>
      <c r="E6" s="1572"/>
      <c r="F6" s="1572"/>
      <c r="G6" s="1573"/>
      <c r="H6" s="1041"/>
      <c r="I6" s="1041"/>
      <c r="J6" s="1042"/>
      <c r="K6" s="817"/>
      <c r="L6" s="817"/>
      <c r="M6" s="682"/>
      <c r="N6" s="682"/>
      <c r="O6" s="682"/>
      <c r="P6" s="682"/>
      <c r="Q6" s="682"/>
      <c r="R6" s="682"/>
      <c r="S6" s="682"/>
      <c r="T6" s="682"/>
      <c r="U6" s="682"/>
      <c r="V6" s="682"/>
      <c r="W6" s="682"/>
      <c r="X6" s="682"/>
      <c r="Y6" s="682"/>
      <c r="Z6" s="682"/>
    </row>
    <row r="7" spans="1:26" ht="28.5" hidden="1" customHeight="1">
      <c r="A7" s="684"/>
      <c r="B7" s="1043" t="s">
        <v>687</v>
      </c>
      <c r="C7" s="251" t="s">
        <v>2059</v>
      </c>
      <c r="D7" s="1574" t="s">
        <v>153</v>
      </c>
      <c r="E7" s="1575">
        <v>29</v>
      </c>
      <c r="F7" s="1575">
        <f>'29 MHU ADD. WORKS RATE'!G44</f>
        <v>4.8126179563224598</v>
      </c>
      <c r="G7" s="1576"/>
      <c r="H7" s="1044" t="s">
        <v>2060</v>
      </c>
      <c r="I7" s="1041"/>
      <c r="J7" s="1045">
        <v>12.2</v>
      </c>
      <c r="K7" s="817"/>
      <c r="L7" s="817"/>
      <c r="M7" s="682"/>
      <c r="N7" s="682"/>
      <c r="O7" s="682"/>
      <c r="P7" s="682"/>
      <c r="Q7" s="682"/>
      <c r="R7" s="682"/>
      <c r="S7" s="682"/>
      <c r="T7" s="682"/>
      <c r="U7" s="682"/>
      <c r="V7" s="682"/>
      <c r="W7" s="682"/>
      <c r="X7" s="682"/>
      <c r="Y7" s="682"/>
      <c r="Z7" s="682"/>
    </row>
    <row r="8" spans="1:26" ht="28.5" customHeight="1">
      <c r="A8" s="684"/>
      <c r="B8" s="1039"/>
      <c r="C8" s="1046" t="s">
        <v>2061</v>
      </c>
      <c r="D8" s="1571"/>
      <c r="E8" s="1572"/>
      <c r="F8" s="1572"/>
      <c r="G8" s="1576"/>
      <c r="H8" s="1041"/>
      <c r="I8" s="1041"/>
      <c r="J8" s="1042"/>
      <c r="K8" s="817"/>
      <c r="L8" s="817"/>
      <c r="M8" s="682"/>
      <c r="N8" s="682"/>
      <c r="O8" s="682"/>
      <c r="P8" s="682"/>
      <c r="Q8" s="682"/>
      <c r="R8" s="682"/>
      <c r="S8" s="682"/>
      <c r="T8" s="682"/>
      <c r="U8" s="682"/>
      <c r="V8" s="682"/>
      <c r="W8" s="682"/>
      <c r="X8" s="682"/>
      <c r="Y8" s="682"/>
      <c r="Z8" s="682"/>
    </row>
    <row r="9" spans="1:26" ht="95.25" customHeight="1">
      <c r="A9" s="684"/>
      <c r="B9" s="1043" t="s">
        <v>2062</v>
      </c>
      <c r="C9" s="251" t="s">
        <v>2063</v>
      </c>
      <c r="D9" s="1574" t="s">
        <v>153</v>
      </c>
      <c r="E9" s="1575">
        <v>29</v>
      </c>
      <c r="F9" s="1575">
        <v>6</v>
      </c>
      <c r="G9" s="1576">
        <f>E9*F9</f>
        <v>174</v>
      </c>
      <c r="H9" s="1044" t="s">
        <v>2064</v>
      </c>
      <c r="I9" s="1044" t="s">
        <v>2065</v>
      </c>
      <c r="J9" s="1045">
        <v>12.2</v>
      </c>
      <c r="K9" s="817"/>
      <c r="L9" s="817"/>
      <c r="M9" s="682"/>
      <c r="N9" s="682"/>
      <c r="O9" s="682"/>
      <c r="P9" s="682"/>
      <c r="Q9" s="682"/>
      <c r="R9" s="682"/>
      <c r="S9" s="682"/>
      <c r="T9" s="682"/>
      <c r="U9" s="682"/>
      <c r="V9" s="682"/>
      <c r="W9" s="682"/>
      <c r="X9" s="682"/>
      <c r="Y9" s="682"/>
      <c r="Z9" s="682"/>
    </row>
    <row r="10" spans="1:26" ht="28.5" customHeight="1">
      <c r="A10" s="684"/>
      <c r="B10" s="1039"/>
      <c r="C10" s="1046" t="s">
        <v>2066</v>
      </c>
      <c r="D10" s="1571"/>
      <c r="E10" s="1572"/>
      <c r="F10" s="1572"/>
      <c r="G10" s="1577"/>
      <c r="H10" s="1044" t="s">
        <v>2067</v>
      </c>
      <c r="I10" s="1041"/>
      <c r="J10" s="1042"/>
      <c r="K10" s="817"/>
      <c r="L10" s="817"/>
      <c r="M10" s="682"/>
      <c r="N10" s="682"/>
      <c r="O10" s="682"/>
      <c r="P10" s="682"/>
      <c r="Q10" s="682"/>
      <c r="R10" s="682"/>
      <c r="S10" s="682"/>
      <c r="T10" s="682"/>
      <c r="U10" s="682"/>
      <c r="V10" s="682"/>
      <c r="W10" s="682"/>
      <c r="X10" s="682"/>
      <c r="Y10" s="682"/>
      <c r="Z10" s="682"/>
    </row>
    <row r="11" spans="1:26" ht="28.5" customHeight="1">
      <c r="A11" s="684"/>
      <c r="B11" s="241" t="s">
        <v>748</v>
      </c>
      <c r="C11" s="251" t="s">
        <v>1817</v>
      </c>
      <c r="D11" s="1574" t="s">
        <v>153</v>
      </c>
      <c r="E11" s="1575">
        <v>29</v>
      </c>
      <c r="F11" s="1575">
        <v>1</v>
      </c>
      <c r="G11" s="1576">
        <f t="shared" ref="G11:G12" si="0">E11*F11</f>
        <v>29</v>
      </c>
      <c r="H11" s="1041"/>
      <c r="I11" s="1044" t="s">
        <v>2068</v>
      </c>
      <c r="J11" s="1045">
        <v>12.2</v>
      </c>
      <c r="K11" s="817"/>
      <c r="L11" s="817"/>
      <c r="M11" s="682"/>
      <c r="N11" s="682"/>
      <c r="O11" s="682"/>
      <c r="P11" s="682"/>
      <c r="Q11" s="682"/>
      <c r="R11" s="682"/>
      <c r="S11" s="682"/>
      <c r="T11" s="682"/>
      <c r="U11" s="682"/>
      <c r="V11" s="682"/>
      <c r="W11" s="682"/>
      <c r="X11" s="682"/>
      <c r="Y11" s="682"/>
      <c r="Z11" s="682"/>
    </row>
    <row r="12" spans="1:26" ht="28.5" customHeight="1">
      <c r="A12" s="684"/>
      <c r="B12" s="241" t="s">
        <v>753</v>
      </c>
      <c r="C12" s="251" t="s">
        <v>1818</v>
      </c>
      <c r="D12" s="1574" t="s">
        <v>153</v>
      </c>
      <c r="E12" s="1575">
        <v>29</v>
      </c>
      <c r="F12" s="1575">
        <v>1</v>
      </c>
      <c r="G12" s="1576">
        <f t="shared" si="0"/>
        <v>29</v>
      </c>
      <c r="H12" s="1041"/>
      <c r="I12" s="1044" t="s">
        <v>2069</v>
      </c>
      <c r="J12" s="1045">
        <v>12.2</v>
      </c>
      <c r="K12" s="817"/>
      <c r="L12" s="817"/>
      <c r="M12" s="682"/>
      <c r="N12" s="682"/>
      <c r="O12" s="682"/>
      <c r="P12" s="682"/>
      <c r="Q12" s="682"/>
      <c r="R12" s="682"/>
      <c r="S12" s="682"/>
      <c r="T12" s="682"/>
      <c r="U12" s="682"/>
      <c r="V12" s="682"/>
      <c r="W12" s="682"/>
      <c r="X12" s="682"/>
      <c r="Y12" s="682"/>
      <c r="Z12" s="682"/>
    </row>
    <row r="13" spans="1:26" ht="66" customHeight="1">
      <c r="A13" s="684"/>
      <c r="B13" s="1039"/>
      <c r="C13" s="1046" t="s">
        <v>2070</v>
      </c>
      <c r="D13" s="1571"/>
      <c r="E13" s="1572"/>
      <c r="F13" s="1572"/>
      <c r="G13" s="1577"/>
      <c r="H13" s="1044" t="s">
        <v>2071</v>
      </c>
      <c r="I13" s="1041"/>
      <c r="J13" s="1042"/>
      <c r="K13" s="817"/>
      <c r="L13" s="817"/>
      <c r="M13" s="682"/>
      <c r="N13" s="682"/>
      <c r="O13" s="682"/>
      <c r="P13" s="682"/>
      <c r="Q13" s="682"/>
      <c r="R13" s="682"/>
      <c r="S13" s="682"/>
      <c r="T13" s="682"/>
      <c r="U13" s="682"/>
      <c r="V13" s="682"/>
      <c r="W13" s="682"/>
      <c r="X13" s="682"/>
      <c r="Y13" s="682"/>
      <c r="Z13" s="682"/>
    </row>
    <row r="14" spans="1:26" ht="28.5" customHeight="1">
      <c r="A14" s="684"/>
      <c r="B14" s="241" t="s">
        <v>748</v>
      </c>
      <c r="C14" s="251" t="s">
        <v>1817</v>
      </c>
      <c r="D14" s="1574" t="s">
        <v>153</v>
      </c>
      <c r="E14" s="1575">
        <v>29</v>
      </c>
      <c r="F14" s="1575">
        <v>1</v>
      </c>
      <c r="G14" s="1576">
        <f t="shared" ref="G14:G15" si="1">E14*F14</f>
        <v>29</v>
      </c>
      <c r="H14" s="1041"/>
      <c r="I14" s="1044" t="s">
        <v>2068</v>
      </c>
      <c r="J14" s="1045">
        <v>12.2</v>
      </c>
      <c r="K14" s="817"/>
      <c r="L14" s="817"/>
      <c r="M14" s="682"/>
      <c r="N14" s="682"/>
      <c r="O14" s="682"/>
      <c r="P14" s="682"/>
      <c r="Q14" s="682"/>
      <c r="R14" s="682"/>
      <c r="S14" s="682"/>
      <c r="T14" s="682"/>
      <c r="U14" s="682"/>
      <c r="V14" s="682"/>
      <c r="W14" s="682"/>
      <c r="X14" s="682"/>
      <c r="Y14" s="682"/>
      <c r="Z14" s="682"/>
    </row>
    <row r="15" spans="1:26" ht="28.5" customHeight="1">
      <c r="A15" s="684"/>
      <c r="B15" s="241" t="s">
        <v>753</v>
      </c>
      <c r="C15" s="251" t="s">
        <v>1818</v>
      </c>
      <c r="D15" s="1574" t="s">
        <v>153</v>
      </c>
      <c r="E15" s="1575">
        <v>29</v>
      </c>
      <c r="F15" s="1575">
        <v>1</v>
      </c>
      <c r="G15" s="1576">
        <f t="shared" si="1"/>
        <v>29</v>
      </c>
      <c r="H15" s="1041"/>
      <c r="I15" s="1044" t="s">
        <v>2069</v>
      </c>
      <c r="J15" s="1045">
        <v>12.2</v>
      </c>
      <c r="K15" s="817"/>
      <c r="L15" s="817"/>
      <c r="M15" s="682"/>
      <c r="N15" s="682"/>
      <c r="O15" s="682"/>
      <c r="P15" s="682"/>
      <c r="Q15" s="682"/>
      <c r="R15" s="682"/>
      <c r="S15" s="682"/>
      <c r="T15" s="682"/>
      <c r="U15" s="682"/>
      <c r="V15" s="682"/>
      <c r="W15" s="682"/>
      <c r="X15" s="682"/>
      <c r="Y15" s="682"/>
      <c r="Z15" s="682"/>
    </row>
    <row r="16" spans="1:26" ht="28.5" customHeight="1">
      <c r="A16" s="684"/>
      <c r="B16" s="1039"/>
      <c r="C16" s="242" t="s">
        <v>2072</v>
      </c>
      <c r="D16" s="1571"/>
      <c r="E16" s="1572"/>
      <c r="F16" s="1572"/>
      <c r="G16" s="1577"/>
      <c r="H16" s="1041"/>
      <c r="I16" s="1041"/>
      <c r="J16" s="1042"/>
      <c r="K16" s="817"/>
      <c r="L16" s="817"/>
      <c r="M16" s="682"/>
      <c r="N16" s="682"/>
      <c r="O16" s="682"/>
      <c r="P16" s="682"/>
      <c r="Q16" s="682"/>
      <c r="R16" s="682"/>
      <c r="S16" s="682"/>
      <c r="T16" s="682"/>
      <c r="U16" s="682"/>
      <c r="V16" s="682"/>
      <c r="W16" s="682"/>
      <c r="X16" s="682"/>
      <c r="Y16" s="682"/>
      <c r="Z16" s="682"/>
    </row>
    <row r="17" spans="1:26" ht="169.5" customHeight="1">
      <c r="A17" s="684"/>
      <c r="B17" s="1043" t="s">
        <v>725</v>
      </c>
      <c r="C17" s="251" t="s">
        <v>2073</v>
      </c>
      <c r="D17" s="1574" t="s">
        <v>153</v>
      </c>
      <c r="E17" s="1575">
        <v>29</v>
      </c>
      <c r="F17" s="1575">
        <v>400</v>
      </c>
      <c r="G17" s="1576">
        <f>E17*F17</f>
        <v>11600</v>
      </c>
      <c r="H17" s="1044" t="s">
        <v>2074</v>
      </c>
      <c r="I17" s="1044" t="s">
        <v>2075</v>
      </c>
      <c r="J17" s="1045">
        <v>12.2</v>
      </c>
      <c r="K17" s="817"/>
      <c r="L17" s="817"/>
      <c r="M17" s="682"/>
      <c r="N17" s="682"/>
      <c r="O17" s="682"/>
      <c r="P17" s="682"/>
      <c r="Q17" s="682"/>
      <c r="R17" s="682"/>
      <c r="S17" s="682"/>
      <c r="T17" s="682"/>
      <c r="U17" s="682"/>
      <c r="V17" s="682"/>
      <c r="W17" s="682"/>
      <c r="X17" s="682"/>
      <c r="Y17" s="682"/>
      <c r="Z17" s="682"/>
    </row>
    <row r="18" spans="1:26" ht="28.5" hidden="1" customHeight="1">
      <c r="A18" s="684"/>
      <c r="B18" s="1039"/>
      <c r="C18" s="242" t="s">
        <v>2076</v>
      </c>
      <c r="D18" s="1571"/>
      <c r="E18" s="1572"/>
      <c r="F18" s="1572"/>
      <c r="G18" s="1576"/>
      <c r="H18" s="1041"/>
      <c r="I18" s="1041"/>
      <c r="J18" s="1042"/>
      <c r="K18" s="817"/>
      <c r="L18" s="817"/>
      <c r="M18" s="682"/>
      <c r="N18" s="682"/>
      <c r="O18" s="682"/>
      <c r="P18" s="682"/>
      <c r="Q18" s="682"/>
      <c r="R18" s="682"/>
      <c r="S18" s="682"/>
      <c r="T18" s="682"/>
      <c r="U18" s="682"/>
      <c r="V18" s="682"/>
      <c r="W18" s="682"/>
      <c r="X18" s="682"/>
      <c r="Y18" s="682"/>
      <c r="Z18" s="682"/>
    </row>
    <row r="19" spans="1:26" ht="88.5" hidden="1" customHeight="1">
      <c r="A19" s="684"/>
      <c r="B19" s="1043" t="s">
        <v>738</v>
      </c>
      <c r="C19" s="251" t="s">
        <v>2077</v>
      </c>
      <c r="D19" s="1574" t="s">
        <v>153</v>
      </c>
      <c r="E19" s="1575">
        <v>29</v>
      </c>
      <c r="F19" s="1575">
        <f>'29 MHU ADD. WORKS RATE'!N7</f>
        <v>460.38461538461542</v>
      </c>
      <c r="G19" s="1576"/>
      <c r="H19" s="1044" t="s">
        <v>2078</v>
      </c>
      <c r="I19" s="1044" t="s">
        <v>2079</v>
      </c>
      <c r="J19" s="1045">
        <v>12.2</v>
      </c>
      <c r="K19" s="817">
        <v>3</v>
      </c>
      <c r="L19" s="817">
        <f t="shared" ref="L19:L22" si="2">E19*K19</f>
        <v>87</v>
      </c>
      <c r="M19" s="682"/>
      <c r="N19" s="682"/>
      <c r="O19" s="682"/>
      <c r="P19" s="682"/>
      <c r="Q19" s="682"/>
      <c r="R19" s="682"/>
      <c r="S19" s="682"/>
      <c r="T19" s="682"/>
      <c r="U19" s="682"/>
      <c r="V19" s="682"/>
      <c r="W19" s="682"/>
      <c r="X19" s="682"/>
      <c r="Y19" s="682"/>
      <c r="Z19" s="682"/>
    </row>
    <row r="20" spans="1:26" ht="51" hidden="1" customHeight="1">
      <c r="A20" s="684"/>
      <c r="B20" s="1043" t="s">
        <v>2080</v>
      </c>
      <c r="C20" s="251" t="s">
        <v>2081</v>
      </c>
      <c r="D20" s="1574" t="s">
        <v>153</v>
      </c>
      <c r="E20" s="1575">
        <v>29</v>
      </c>
      <c r="F20" s="1575">
        <f>'29 MHU ADD. WORKS RATE'!N22</f>
        <v>48.413599999999995</v>
      </c>
      <c r="G20" s="1576"/>
      <c r="H20" s="1044" t="s">
        <v>2082</v>
      </c>
      <c r="I20" s="1044" t="s">
        <v>2083</v>
      </c>
      <c r="J20" s="1045">
        <v>12.2</v>
      </c>
      <c r="K20" s="817">
        <v>3</v>
      </c>
      <c r="L20" s="817">
        <f t="shared" si="2"/>
        <v>87</v>
      </c>
      <c r="M20" s="682"/>
      <c r="N20" s="682"/>
      <c r="O20" s="682"/>
      <c r="P20" s="682"/>
      <c r="Q20" s="682"/>
      <c r="R20" s="682"/>
      <c r="S20" s="682"/>
      <c r="T20" s="682"/>
      <c r="U20" s="682"/>
      <c r="V20" s="682"/>
      <c r="W20" s="682"/>
      <c r="X20" s="682"/>
      <c r="Y20" s="682"/>
      <c r="Z20" s="682"/>
    </row>
    <row r="21" spans="1:26" ht="66.75" hidden="1" customHeight="1">
      <c r="A21" s="684"/>
      <c r="B21" s="1043" t="s">
        <v>738</v>
      </c>
      <c r="C21" s="251" t="s">
        <v>2084</v>
      </c>
      <c r="D21" s="1574" t="s">
        <v>153</v>
      </c>
      <c r="E21" s="1575">
        <v>29</v>
      </c>
      <c r="F21" s="1575">
        <f>'29 MHU ADD. WORKS RATE'!N13</f>
        <v>236.25000000000003</v>
      </c>
      <c r="G21" s="1576"/>
      <c r="H21" s="1044" t="s">
        <v>2085</v>
      </c>
      <c r="I21" s="1044" t="s">
        <v>2079</v>
      </c>
      <c r="J21" s="1045">
        <v>12.2</v>
      </c>
      <c r="K21" s="817">
        <v>3</v>
      </c>
      <c r="L21" s="817">
        <f t="shared" si="2"/>
        <v>87</v>
      </c>
      <c r="M21" s="682"/>
      <c r="N21" s="682"/>
      <c r="O21" s="682"/>
      <c r="P21" s="682"/>
      <c r="Q21" s="682"/>
      <c r="R21" s="682"/>
      <c r="S21" s="682"/>
      <c r="T21" s="682"/>
      <c r="U21" s="682"/>
      <c r="V21" s="682"/>
      <c r="W21" s="682"/>
      <c r="X21" s="682"/>
      <c r="Y21" s="682"/>
      <c r="Z21" s="682"/>
    </row>
    <row r="22" spans="1:26" ht="66" hidden="1" customHeight="1">
      <c r="A22" s="684"/>
      <c r="B22" s="1043" t="s">
        <v>2080</v>
      </c>
      <c r="C22" s="251" t="s">
        <v>2086</v>
      </c>
      <c r="D22" s="1574" t="s">
        <v>153</v>
      </c>
      <c r="E22" s="1575">
        <v>29</v>
      </c>
      <c r="F22" s="1575">
        <f>'29 MHU ADD. WORKS RATE'!N24</f>
        <v>22.217199999999998</v>
      </c>
      <c r="G22" s="1578"/>
      <c r="H22" s="1044" t="s">
        <v>2087</v>
      </c>
      <c r="I22" s="1044" t="s">
        <v>2088</v>
      </c>
      <c r="J22" s="1045">
        <v>12.2</v>
      </c>
      <c r="K22" s="817">
        <v>3</v>
      </c>
      <c r="L22" s="817">
        <f t="shared" si="2"/>
        <v>87</v>
      </c>
      <c r="M22" s="682"/>
      <c r="N22" s="682"/>
      <c r="O22" s="682"/>
      <c r="P22" s="682"/>
      <c r="Q22" s="682"/>
      <c r="R22" s="682"/>
      <c r="S22" s="682"/>
      <c r="T22" s="682"/>
      <c r="U22" s="682"/>
      <c r="V22" s="682"/>
      <c r="W22" s="682"/>
      <c r="X22" s="682"/>
      <c r="Y22" s="682"/>
      <c r="Z22" s="682"/>
    </row>
    <row r="23" spans="1:26" ht="15" hidden="1">
      <c r="A23" s="684"/>
      <c r="B23" s="1047"/>
      <c r="C23" s="1048"/>
      <c r="D23" s="1579"/>
      <c r="E23" s="1580"/>
      <c r="F23" s="1580"/>
      <c r="G23" s="1581"/>
      <c r="H23" s="1050"/>
      <c r="I23" s="1050"/>
      <c r="J23" s="1051"/>
      <c r="K23" s="817"/>
      <c r="L23" s="817"/>
      <c r="M23" s="682"/>
      <c r="N23" s="682"/>
      <c r="O23" s="682"/>
      <c r="P23" s="682"/>
      <c r="Q23" s="682"/>
      <c r="R23" s="682"/>
      <c r="S23" s="682"/>
      <c r="T23" s="682"/>
      <c r="U23" s="682"/>
      <c r="V23" s="682"/>
      <c r="W23" s="682"/>
      <c r="X23" s="682"/>
      <c r="Y23" s="682"/>
      <c r="Z23" s="682"/>
    </row>
    <row r="24" spans="1:26">
      <c r="A24" s="684"/>
      <c r="B24" s="1582"/>
      <c r="C24" s="1583" t="s">
        <v>1758</v>
      </c>
      <c r="D24" s="1582"/>
      <c r="E24" s="1584"/>
      <c r="F24" s="1584"/>
      <c r="G24" s="1585">
        <f>SUM(G6:G23)</f>
        <v>11890</v>
      </c>
      <c r="H24" s="1586"/>
      <c r="I24" s="1586"/>
      <c r="J24" s="1052"/>
      <c r="K24" s="817"/>
      <c r="L24" s="817"/>
      <c r="M24" s="682"/>
      <c r="N24" s="682"/>
      <c r="O24" s="682"/>
      <c r="P24" s="682"/>
      <c r="Q24" s="682"/>
      <c r="R24" s="682"/>
      <c r="S24" s="682"/>
      <c r="T24" s="682"/>
      <c r="U24" s="682"/>
      <c r="V24" s="682"/>
      <c r="W24" s="682"/>
      <c r="X24" s="682"/>
      <c r="Y24" s="682"/>
      <c r="Z24" s="682"/>
    </row>
    <row r="25" spans="1:26" ht="15">
      <c r="A25" s="684"/>
      <c r="B25" s="684"/>
      <c r="C25" s="684"/>
      <c r="D25" s="684"/>
      <c r="E25" s="865"/>
      <c r="F25" s="865"/>
      <c r="G25" s="1034"/>
      <c r="H25" s="1053"/>
      <c r="I25" s="1053"/>
      <c r="J25" s="1035"/>
      <c r="K25" s="817"/>
      <c r="L25" s="817">
        <f>SUM(L19:L24)</f>
        <v>348</v>
      </c>
      <c r="M25" s="682"/>
      <c r="N25" s="682"/>
      <c r="O25" s="682"/>
      <c r="P25" s="682"/>
      <c r="Q25" s="682"/>
      <c r="R25" s="682"/>
      <c r="S25" s="682"/>
      <c r="T25" s="682"/>
      <c r="U25" s="682"/>
      <c r="V25" s="682"/>
      <c r="W25" s="682"/>
      <c r="X25" s="682"/>
      <c r="Y25" s="682"/>
      <c r="Z25" s="682"/>
    </row>
    <row r="26" spans="1:26" ht="15">
      <c r="A26" s="684"/>
      <c r="B26" s="684"/>
      <c r="C26" s="684"/>
      <c r="D26" s="684"/>
      <c r="E26" s="865"/>
      <c r="F26" s="865"/>
      <c r="G26" s="1034"/>
      <c r="H26" s="684"/>
      <c r="I26" s="684"/>
      <c r="J26" s="1035"/>
      <c r="K26" s="817"/>
      <c r="L26" s="817"/>
      <c r="M26" s="682"/>
      <c r="N26" s="682"/>
      <c r="O26" s="682"/>
      <c r="P26" s="682"/>
      <c r="Q26" s="682"/>
      <c r="R26" s="682"/>
      <c r="S26" s="682"/>
      <c r="T26" s="682"/>
      <c r="U26" s="682"/>
      <c r="V26" s="682"/>
      <c r="W26" s="682"/>
      <c r="X26" s="682"/>
      <c r="Y26" s="682"/>
      <c r="Z26" s="682"/>
    </row>
    <row r="27" spans="1:26" ht="15">
      <c r="A27" s="684"/>
      <c r="B27" s="684"/>
      <c r="C27" s="684"/>
      <c r="D27" s="684"/>
      <c r="E27" s="865"/>
      <c r="F27" s="865"/>
      <c r="G27" s="1034"/>
      <c r="H27" s="684"/>
      <c r="I27" s="684"/>
      <c r="J27" s="1035"/>
      <c r="K27" s="817"/>
      <c r="L27" s="817"/>
      <c r="M27" s="682"/>
      <c r="N27" s="682"/>
      <c r="O27" s="682"/>
      <c r="P27" s="682"/>
      <c r="Q27" s="682"/>
      <c r="R27" s="682"/>
      <c r="S27" s="682"/>
      <c r="T27" s="682"/>
      <c r="U27" s="682"/>
      <c r="V27" s="682"/>
      <c r="W27" s="682"/>
      <c r="X27" s="682"/>
      <c r="Y27" s="682"/>
      <c r="Z27" s="682"/>
    </row>
    <row r="28" spans="1:26" ht="15">
      <c r="A28" s="684"/>
      <c r="B28" s="684"/>
      <c r="C28" s="684"/>
      <c r="D28" s="684"/>
      <c r="E28" s="865"/>
      <c r="F28" s="865"/>
      <c r="G28" s="1034"/>
      <c r="H28" s="684"/>
      <c r="I28" s="684"/>
      <c r="J28" s="1035"/>
      <c r="K28" s="817"/>
      <c r="L28" s="817"/>
      <c r="M28" s="682"/>
      <c r="N28" s="682"/>
      <c r="O28" s="682"/>
      <c r="P28" s="682"/>
      <c r="Q28" s="682"/>
      <c r="R28" s="682"/>
      <c r="S28" s="682"/>
      <c r="T28" s="682"/>
      <c r="U28" s="682"/>
      <c r="V28" s="682"/>
      <c r="W28" s="682"/>
      <c r="X28" s="682"/>
      <c r="Y28" s="682"/>
      <c r="Z28" s="682"/>
    </row>
    <row r="29" spans="1:26" ht="15">
      <c r="A29" s="684"/>
      <c r="B29" s="684"/>
      <c r="C29" s="684"/>
      <c r="D29" s="684"/>
      <c r="E29" s="865"/>
      <c r="F29" s="865"/>
      <c r="G29" s="1034"/>
      <c r="H29" s="684"/>
      <c r="I29" s="684"/>
      <c r="J29" s="1035"/>
      <c r="K29" s="817"/>
      <c r="L29" s="817"/>
      <c r="M29" s="682"/>
      <c r="N29" s="682"/>
      <c r="O29" s="682"/>
      <c r="P29" s="682"/>
      <c r="Q29" s="682"/>
      <c r="R29" s="682"/>
      <c r="S29" s="682"/>
      <c r="T29" s="682"/>
      <c r="U29" s="682"/>
      <c r="V29" s="682"/>
      <c r="W29" s="682"/>
      <c r="X29" s="682"/>
      <c r="Y29" s="682"/>
      <c r="Z29" s="682"/>
    </row>
    <row r="30" spans="1:26" ht="15">
      <c r="A30" s="684"/>
      <c r="B30" s="684"/>
      <c r="C30" s="684"/>
      <c r="D30" s="684"/>
      <c r="E30" s="865"/>
      <c r="F30" s="865"/>
      <c r="G30" s="1034"/>
      <c r="H30" s="684"/>
      <c r="I30" s="684"/>
      <c r="J30" s="1035"/>
      <c r="K30" s="817"/>
      <c r="L30" s="817"/>
      <c r="M30" s="682"/>
      <c r="N30" s="682"/>
      <c r="O30" s="682"/>
      <c r="P30" s="682"/>
      <c r="Q30" s="682"/>
      <c r="R30" s="682"/>
      <c r="S30" s="682"/>
      <c r="T30" s="682"/>
      <c r="U30" s="682"/>
      <c r="V30" s="682"/>
      <c r="W30" s="682"/>
      <c r="X30" s="682"/>
      <c r="Y30" s="682"/>
      <c r="Z30" s="682"/>
    </row>
    <row r="31" spans="1:26" ht="15">
      <c r="A31" s="684"/>
      <c r="B31" s="684"/>
      <c r="C31" s="684"/>
      <c r="D31" s="684"/>
      <c r="E31" s="865"/>
      <c r="F31" s="865"/>
      <c r="G31" s="1034"/>
      <c r="H31" s="684"/>
      <c r="I31" s="684"/>
      <c r="J31" s="1035"/>
      <c r="K31" s="817"/>
      <c r="L31" s="817"/>
      <c r="M31" s="682"/>
      <c r="N31" s="682"/>
      <c r="O31" s="682"/>
      <c r="P31" s="682"/>
      <c r="Q31" s="682"/>
      <c r="R31" s="682"/>
      <c r="S31" s="682"/>
      <c r="T31" s="682"/>
      <c r="U31" s="682"/>
      <c r="V31" s="682"/>
      <c r="W31" s="682"/>
      <c r="X31" s="682"/>
      <c r="Y31" s="682"/>
      <c r="Z31" s="682"/>
    </row>
    <row r="32" spans="1:26" ht="15">
      <c r="A32" s="684"/>
      <c r="B32" s="684"/>
      <c r="C32" s="684"/>
      <c r="D32" s="684"/>
      <c r="E32" s="865"/>
      <c r="F32" s="865"/>
      <c r="G32" s="1034"/>
      <c r="H32" s="684"/>
      <c r="I32" s="684"/>
      <c r="J32" s="1035"/>
      <c r="K32" s="817"/>
      <c r="L32" s="817"/>
      <c r="M32" s="682"/>
      <c r="N32" s="682"/>
      <c r="O32" s="682"/>
      <c r="P32" s="682"/>
      <c r="Q32" s="682"/>
      <c r="R32" s="682"/>
      <c r="S32" s="682"/>
      <c r="T32" s="682"/>
      <c r="U32" s="682"/>
      <c r="V32" s="682"/>
      <c r="W32" s="682"/>
      <c r="X32" s="682"/>
      <c r="Y32" s="682"/>
      <c r="Z32" s="682"/>
    </row>
    <row r="33" spans="1:26" ht="15">
      <c r="A33" s="684"/>
      <c r="B33" s="684"/>
      <c r="C33" s="684"/>
      <c r="D33" s="684"/>
      <c r="E33" s="865"/>
      <c r="F33" s="865"/>
      <c r="G33" s="1034"/>
      <c r="H33" s="684"/>
      <c r="I33" s="684"/>
      <c r="J33" s="1035"/>
      <c r="K33" s="817"/>
      <c r="L33" s="817"/>
      <c r="M33" s="682"/>
      <c r="N33" s="682"/>
      <c r="O33" s="682"/>
      <c r="P33" s="682"/>
      <c r="Q33" s="682"/>
      <c r="R33" s="682"/>
      <c r="S33" s="682"/>
      <c r="T33" s="682"/>
      <c r="U33" s="682"/>
      <c r="V33" s="682"/>
      <c r="W33" s="682"/>
      <c r="X33" s="682"/>
      <c r="Y33" s="682"/>
      <c r="Z33" s="682"/>
    </row>
    <row r="34" spans="1:26" ht="15">
      <c r="A34" s="684"/>
      <c r="B34" s="684"/>
      <c r="C34" s="684"/>
      <c r="D34" s="684"/>
      <c r="E34" s="865"/>
      <c r="F34" s="865"/>
      <c r="G34" s="1034"/>
      <c r="H34" s="684"/>
      <c r="I34" s="684"/>
      <c r="J34" s="1035"/>
      <c r="K34" s="817"/>
      <c r="L34" s="817"/>
      <c r="M34" s="682"/>
      <c r="N34" s="682"/>
      <c r="O34" s="682"/>
      <c r="P34" s="682"/>
      <c r="Q34" s="682"/>
      <c r="R34" s="682"/>
      <c r="S34" s="682"/>
      <c r="T34" s="682"/>
      <c r="U34" s="682"/>
      <c r="V34" s="682"/>
      <c r="W34" s="682"/>
      <c r="X34" s="682"/>
      <c r="Y34" s="682"/>
      <c r="Z34" s="682"/>
    </row>
    <row r="35" spans="1:26" ht="15">
      <c r="A35" s="684"/>
      <c r="B35" s="684"/>
      <c r="C35" s="684"/>
      <c r="D35" s="684"/>
      <c r="E35" s="865"/>
      <c r="F35" s="865"/>
      <c r="G35" s="1034"/>
      <c r="H35" s="684"/>
      <c r="I35" s="684"/>
      <c r="J35" s="1035"/>
      <c r="K35" s="817"/>
      <c r="L35" s="817"/>
      <c r="M35" s="682"/>
      <c r="N35" s="682"/>
      <c r="O35" s="682"/>
      <c r="P35" s="682"/>
      <c r="Q35" s="682"/>
      <c r="R35" s="682"/>
      <c r="S35" s="682"/>
      <c r="T35" s="682"/>
      <c r="U35" s="682"/>
      <c r="V35" s="682"/>
      <c r="W35" s="682"/>
      <c r="X35" s="682"/>
      <c r="Y35" s="682"/>
      <c r="Z35" s="682"/>
    </row>
    <row r="36" spans="1:26" ht="15">
      <c r="A36" s="684"/>
      <c r="B36" s="684"/>
      <c r="C36" s="684"/>
      <c r="D36" s="684"/>
      <c r="E36" s="865"/>
      <c r="F36" s="865"/>
      <c r="G36" s="1034"/>
      <c r="H36" s="684"/>
      <c r="I36" s="684"/>
      <c r="J36" s="1035"/>
      <c r="K36" s="817"/>
      <c r="L36" s="817"/>
      <c r="M36" s="682"/>
      <c r="N36" s="682"/>
      <c r="O36" s="682"/>
      <c r="P36" s="682"/>
      <c r="Q36" s="682"/>
      <c r="R36" s="682"/>
      <c r="S36" s="682"/>
      <c r="T36" s="682"/>
      <c r="U36" s="682"/>
      <c r="V36" s="682"/>
      <c r="W36" s="682"/>
      <c r="X36" s="682"/>
      <c r="Y36" s="682"/>
      <c r="Z36" s="682"/>
    </row>
    <row r="37" spans="1:26" ht="15">
      <c r="A37" s="684"/>
      <c r="B37" s="684"/>
      <c r="C37" s="684"/>
      <c r="D37" s="684"/>
      <c r="E37" s="865"/>
      <c r="F37" s="865"/>
      <c r="G37" s="1034"/>
      <c r="H37" s="684"/>
      <c r="I37" s="684"/>
      <c r="J37" s="1035"/>
      <c r="K37" s="817"/>
      <c r="L37" s="817"/>
      <c r="M37" s="682"/>
      <c r="N37" s="682"/>
      <c r="O37" s="682"/>
      <c r="P37" s="682"/>
      <c r="Q37" s="682"/>
      <c r="R37" s="682"/>
      <c r="S37" s="682"/>
      <c r="T37" s="682"/>
      <c r="U37" s="682"/>
      <c r="V37" s="682"/>
      <c r="W37" s="682"/>
      <c r="X37" s="682"/>
      <c r="Y37" s="682"/>
      <c r="Z37" s="682"/>
    </row>
    <row r="38" spans="1:26" ht="15">
      <c r="A38" s="684"/>
      <c r="B38" s="684"/>
      <c r="C38" s="684"/>
      <c r="D38" s="684"/>
      <c r="E38" s="865"/>
      <c r="F38" s="865"/>
      <c r="G38" s="1034"/>
      <c r="H38" s="684"/>
      <c r="I38" s="684"/>
      <c r="J38" s="1035"/>
      <c r="K38" s="817"/>
      <c r="L38" s="817"/>
      <c r="M38" s="682"/>
      <c r="N38" s="682"/>
      <c r="O38" s="682"/>
      <c r="P38" s="682"/>
      <c r="Q38" s="682"/>
      <c r="R38" s="682"/>
      <c r="S38" s="682"/>
      <c r="T38" s="682"/>
      <c r="U38" s="682"/>
      <c r="V38" s="682"/>
      <c r="W38" s="682"/>
      <c r="X38" s="682"/>
      <c r="Y38" s="682"/>
      <c r="Z38" s="682"/>
    </row>
    <row r="39" spans="1:26" ht="15">
      <c r="A39" s="684"/>
      <c r="B39" s="684"/>
      <c r="C39" s="684"/>
      <c r="D39" s="684"/>
      <c r="E39" s="865"/>
      <c r="F39" s="865"/>
      <c r="G39" s="1034"/>
      <c r="H39" s="684"/>
      <c r="I39" s="684"/>
      <c r="J39" s="1035"/>
      <c r="K39" s="817"/>
      <c r="L39" s="817"/>
      <c r="M39" s="682"/>
      <c r="N39" s="682"/>
      <c r="O39" s="682"/>
      <c r="P39" s="682"/>
      <c r="Q39" s="682"/>
      <c r="R39" s="682"/>
      <c r="S39" s="682"/>
      <c r="T39" s="682"/>
      <c r="U39" s="682"/>
      <c r="V39" s="682"/>
      <c r="W39" s="682"/>
      <c r="X39" s="682"/>
      <c r="Y39" s="682"/>
      <c r="Z39" s="682"/>
    </row>
    <row r="40" spans="1:26" ht="15">
      <c r="A40" s="684"/>
      <c r="B40" s="684"/>
      <c r="C40" s="684"/>
      <c r="D40" s="684"/>
      <c r="E40" s="865"/>
      <c r="F40" s="865"/>
      <c r="G40" s="1034"/>
      <c r="H40" s="684"/>
      <c r="I40" s="684"/>
      <c r="J40" s="1035"/>
      <c r="K40" s="817"/>
      <c r="L40" s="817"/>
      <c r="M40" s="682"/>
      <c r="N40" s="682"/>
      <c r="O40" s="682"/>
      <c r="P40" s="682"/>
      <c r="Q40" s="682"/>
      <c r="R40" s="682"/>
      <c r="S40" s="682"/>
      <c r="T40" s="682"/>
      <c r="U40" s="682"/>
      <c r="V40" s="682"/>
      <c r="W40" s="682"/>
      <c r="X40" s="682"/>
      <c r="Y40" s="682"/>
      <c r="Z40" s="682"/>
    </row>
    <row r="41" spans="1:26" ht="15">
      <c r="A41" s="684"/>
      <c r="B41" s="684"/>
      <c r="C41" s="684"/>
      <c r="D41" s="684"/>
      <c r="E41" s="865"/>
      <c r="F41" s="865"/>
      <c r="G41" s="1034"/>
      <c r="H41" s="684"/>
      <c r="I41" s="684"/>
      <c r="J41" s="1035"/>
      <c r="K41" s="817"/>
      <c r="L41" s="817"/>
      <c r="M41" s="682"/>
      <c r="N41" s="682"/>
      <c r="O41" s="682"/>
      <c r="P41" s="682"/>
      <c r="Q41" s="682"/>
      <c r="R41" s="682"/>
      <c r="S41" s="682"/>
      <c r="T41" s="682"/>
      <c r="U41" s="682"/>
      <c r="V41" s="682"/>
      <c r="W41" s="682"/>
      <c r="X41" s="682"/>
      <c r="Y41" s="682"/>
      <c r="Z41" s="682"/>
    </row>
    <row r="42" spans="1:26" ht="15">
      <c r="A42" s="684"/>
      <c r="B42" s="684"/>
      <c r="C42" s="684"/>
      <c r="D42" s="684"/>
      <c r="E42" s="865"/>
      <c r="F42" s="865"/>
      <c r="G42" s="1034"/>
      <c r="H42" s="684"/>
      <c r="I42" s="684"/>
      <c r="J42" s="1035"/>
      <c r="K42" s="817"/>
      <c r="L42" s="817"/>
      <c r="M42" s="682"/>
      <c r="N42" s="682"/>
      <c r="O42" s="682"/>
      <c r="P42" s="682"/>
      <c r="Q42" s="682"/>
      <c r="R42" s="682"/>
      <c r="S42" s="682"/>
      <c r="T42" s="682"/>
      <c r="U42" s="682"/>
      <c r="V42" s="682"/>
      <c r="W42" s="682"/>
      <c r="X42" s="682"/>
      <c r="Y42" s="682"/>
      <c r="Z42" s="682"/>
    </row>
    <row r="43" spans="1:26" ht="15">
      <c r="A43" s="684"/>
      <c r="B43" s="684"/>
      <c r="C43" s="684"/>
      <c r="D43" s="684"/>
      <c r="E43" s="865"/>
      <c r="F43" s="865"/>
      <c r="G43" s="1034"/>
      <c r="H43" s="684"/>
      <c r="I43" s="684"/>
      <c r="J43" s="1035"/>
      <c r="K43" s="817"/>
      <c r="L43" s="817"/>
      <c r="M43" s="682"/>
      <c r="N43" s="682"/>
      <c r="O43" s="682"/>
      <c r="P43" s="682"/>
      <c r="Q43" s="682"/>
      <c r="R43" s="682"/>
      <c r="S43" s="682"/>
      <c r="T43" s="682"/>
      <c r="U43" s="682"/>
      <c r="V43" s="682"/>
      <c r="W43" s="682"/>
      <c r="X43" s="682"/>
      <c r="Y43" s="682"/>
      <c r="Z43" s="682"/>
    </row>
    <row r="44" spans="1:26" ht="15">
      <c r="A44" s="684"/>
      <c r="B44" s="684"/>
      <c r="C44" s="684"/>
      <c r="D44" s="684"/>
      <c r="E44" s="865"/>
      <c r="F44" s="865"/>
      <c r="G44" s="1034"/>
      <c r="H44" s="684"/>
      <c r="I44" s="684"/>
      <c r="J44" s="1035"/>
      <c r="K44" s="817"/>
      <c r="L44" s="817"/>
      <c r="M44" s="682"/>
      <c r="N44" s="682"/>
      <c r="O44" s="682"/>
      <c r="P44" s="682"/>
      <c r="Q44" s="682"/>
      <c r="R44" s="682"/>
      <c r="S44" s="682"/>
      <c r="T44" s="682"/>
      <c r="U44" s="682"/>
      <c r="V44" s="682"/>
      <c r="W44" s="682"/>
      <c r="X44" s="682"/>
      <c r="Y44" s="682"/>
      <c r="Z44" s="682"/>
    </row>
    <row r="45" spans="1:26" ht="15">
      <c r="A45" s="684"/>
      <c r="B45" s="684"/>
      <c r="C45" s="684"/>
      <c r="D45" s="684"/>
      <c r="E45" s="865"/>
      <c r="F45" s="865"/>
      <c r="G45" s="1034"/>
      <c r="H45" s="684"/>
      <c r="I45" s="684"/>
      <c r="J45" s="1035"/>
      <c r="K45" s="817"/>
      <c r="L45" s="817"/>
      <c r="M45" s="682"/>
      <c r="N45" s="682"/>
      <c r="O45" s="682"/>
      <c r="P45" s="682"/>
      <c r="Q45" s="682"/>
      <c r="R45" s="682"/>
      <c r="S45" s="682"/>
      <c r="T45" s="682"/>
      <c r="U45" s="682"/>
      <c r="V45" s="682"/>
      <c r="W45" s="682"/>
      <c r="X45" s="682"/>
      <c r="Y45" s="682"/>
      <c r="Z45" s="682"/>
    </row>
    <row r="46" spans="1:26" ht="15">
      <c r="A46" s="684"/>
      <c r="B46" s="684"/>
      <c r="C46" s="684"/>
      <c r="D46" s="684"/>
      <c r="E46" s="865"/>
      <c r="F46" s="865"/>
      <c r="G46" s="1034"/>
      <c r="H46" s="684"/>
      <c r="I46" s="684"/>
      <c r="J46" s="1035"/>
      <c r="K46" s="817"/>
      <c r="L46" s="817"/>
      <c r="M46" s="682"/>
      <c r="N46" s="682"/>
      <c r="O46" s="682"/>
      <c r="P46" s="682"/>
      <c r="Q46" s="682"/>
      <c r="R46" s="682"/>
      <c r="S46" s="682"/>
      <c r="T46" s="682"/>
      <c r="U46" s="682"/>
      <c r="V46" s="682"/>
      <c r="W46" s="682"/>
      <c r="X46" s="682"/>
      <c r="Y46" s="682"/>
      <c r="Z46" s="682"/>
    </row>
    <row r="47" spans="1:26" ht="15">
      <c r="A47" s="684"/>
      <c r="B47" s="684"/>
      <c r="C47" s="684"/>
      <c r="D47" s="684"/>
      <c r="E47" s="865"/>
      <c r="F47" s="865"/>
      <c r="G47" s="1034"/>
      <c r="H47" s="684"/>
      <c r="I47" s="684"/>
      <c r="J47" s="1035"/>
      <c r="K47" s="817"/>
      <c r="L47" s="817"/>
      <c r="M47" s="682"/>
      <c r="N47" s="682"/>
      <c r="O47" s="682"/>
      <c r="P47" s="682"/>
      <c r="Q47" s="682"/>
      <c r="R47" s="682"/>
      <c r="S47" s="682"/>
      <c r="T47" s="682"/>
      <c r="U47" s="682"/>
      <c r="V47" s="682"/>
      <c r="W47" s="682"/>
      <c r="X47" s="682"/>
      <c r="Y47" s="682"/>
      <c r="Z47" s="682"/>
    </row>
    <row r="48" spans="1:26" ht="15">
      <c r="A48" s="684"/>
      <c r="B48" s="684"/>
      <c r="C48" s="684"/>
      <c r="D48" s="684"/>
      <c r="E48" s="865"/>
      <c r="F48" s="865"/>
      <c r="G48" s="1034"/>
      <c r="H48" s="684"/>
      <c r="I48" s="684"/>
      <c r="J48" s="1035"/>
      <c r="K48" s="817"/>
      <c r="L48" s="817"/>
      <c r="M48" s="682"/>
      <c r="N48" s="682"/>
      <c r="O48" s="682"/>
      <c r="P48" s="682"/>
      <c r="Q48" s="682"/>
      <c r="R48" s="682"/>
      <c r="S48" s="682"/>
      <c r="T48" s="682"/>
      <c r="U48" s="682"/>
      <c r="V48" s="682"/>
      <c r="W48" s="682"/>
      <c r="X48" s="682"/>
      <c r="Y48" s="682"/>
      <c r="Z48" s="682"/>
    </row>
    <row r="49" spans="1:26" ht="15">
      <c r="A49" s="684"/>
      <c r="B49" s="684"/>
      <c r="C49" s="684"/>
      <c r="D49" s="684"/>
      <c r="E49" s="865"/>
      <c r="F49" s="865"/>
      <c r="G49" s="1034"/>
      <c r="H49" s="684"/>
      <c r="I49" s="684"/>
      <c r="J49" s="1035"/>
      <c r="K49" s="817"/>
      <c r="L49" s="817"/>
      <c r="M49" s="682"/>
      <c r="N49" s="682"/>
      <c r="O49" s="682"/>
      <c r="P49" s="682"/>
      <c r="Q49" s="682"/>
      <c r="R49" s="682"/>
      <c r="S49" s="682"/>
      <c r="T49" s="682"/>
      <c r="U49" s="682"/>
      <c r="V49" s="682"/>
      <c r="W49" s="682"/>
      <c r="X49" s="682"/>
      <c r="Y49" s="682"/>
      <c r="Z49" s="682"/>
    </row>
    <row r="50" spans="1:26" ht="15">
      <c r="A50" s="684"/>
      <c r="B50" s="684"/>
      <c r="C50" s="684"/>
      <c r="D50" s="684"/>
      <c r="E50" s="865"/>
      <c r="F50" s="865"/>
      <c r="G50" s="1034"/>
      <c r="H50" s="684"/>
      <c r="I50" s="684"/>
      <c r="J50" s="1035"/>
      <c r="K50" s="817"/>
      <c r="L50" s="817"/>
      <c r="M50" s="682"/>
      <c r="N50" s="682"/>
      <c r="O50" s="682"/>
      <c r="P50" s="682"/>
      <c r="Q50" s="682"/>
      <c r="R50" s="682"/>
      <c r="S50" s="682"/>
      <c r="T50" s="682"/>
      <c r="U50" s="682"/>
      <c r="V50" s="682"/>
      <c r="W50" s="682"/>
      <c r="X50" s="682"/>
      <c r="Y50" s="682"/>
      <c r="Z50" s="682"/>
    </row>
    <row r="51" spans="1:26" ht="15">
      <c r="A51" s="684"/>
      <c r="B51" s="684"/>
      <c r="C51" s="684"/>
      <c r="D51" s="684"/>
      <c r="E51" s="865"/>
      <c r="F51" s="865"/>
      <c r="G51" s="1034"/>
      <c r="H51" s="684"/>
      <c r="I51" s="684"/>
      <c r="J51" s="1035"/>
      <c r="K51" s="817"/>
      <c r="L51" s="817"/>
      <c r="M51" s="682"/>
      <c r="N51" s="682"/>
      <c r="O51" s="682"/>
      <c r="P51" s="682"/>
      <c r="Q51" s="682"/>
      <c r="R51" s="682"/>
      <c r="S51" s="682"/>
      <c r="T51" s="682"/>
      <c r="U51" s="682"/>
      <c r="V51" s="682"/>
      <c r="W51" s="682"/>
      <c r="X51" s="682"/>
      <c r="Y51" s="682"/>
      <c r="Z51" s="682"/>
    </row>
    <row r="52" spans="1:26" ht="15">
      <c r="A52" s="684"/>
      <c r="B52" s="684"/>
      <c r="C52" s="684"/>
      <c r="D52" s="684"/>
      <c r="E52" s="865"/>
      <c r="F52" s="865"/>
      <c r="G52" s="1034"/>
      <c r="H52" s="684"/>
      <c r="I52" s="684"/>
      <c r="J52" s="1035"/>
      <c r="K52" s="817"/>
      <c r="L52" s="817"/>
      <c r="M52" s="682"/>
      <c r="N52" s="682"/>
      <c r="O52" s="682"/>
      <c r="P52" s="682"/>
      <c r="Q52" s="682"/>
      <c r="R52" s="682"/>
      <c r="S52" s="682"/>
      <c r="T52" s="682"/>
      <c r="U52" s="682"/>
      <c r="V52" s="682"/>
      <c r="W52" s="682"/>
      <c r="X52" s="682"/>
      <c r="Y52" s="682"/>
      <c r="Z52" s="682"/>
    </row>
    <row r="53" spans="1:26" ht="15">
      <c r="A53" s="684"/>
      <c r="B53" s="684"/>
      <c r="C53" s="684"/>
      <c r="D53" s="684"/>
      <c r="E53" s="865"/>
      <c r="F53" s="865"/>
      <c r="G53" s="1034"/>
      <c r="H53" s="684"/>
      <c r="I53" s="684"/>
      <c r="J53" s="1035"/>
      <c r="K53" s="817"/>
      <c r="L53" s="817"/>
      <c r="M53" s="682"/>
      <c r="N53" s="682"/>
      <c r="O53" s="682"/>
      <c r="P53" s="682"/>
      <c r="Q53" s="682"/>
      <c r="R53" s="682"/>
      <c r="S53" s="682"/>
      <c r="T53" s="682"/>
      <c r="U53" s="682"/>
      <c r="V53" s="682"/>
      <c r="W53" s="682"/>
      <c r="X53" s="682"/>
      <c r="Y53" s="682"/>
      <c r="Z53" s="682"/>
    </row>
    <row r="54" spans="1:26" ht="15">
      <c r="A54" s="684"/>
      <c r="B54" s="684"/>
      <c r="C54" s="684"/>
      <c r="D54" s="684"/>
      <c r="E54" s="865"/>
      <c r="F54" s="865"/>
      <c r="G54" s="1034"/>
      <c r="H54" s="684"/>
      <c r="I54" s="684"/>
      <c r="J54" s="1035"/>
      <c r="K54" s="817"/>
      <c r="L54" s="817"/>
      <c r="M54" s="682"/>
      <c r="N54" s="682"/>
      <c r="O54" s="682"/>
      <c r="P54" s="682"/>
      <c r="Q54" s="682"/>
      <c r="R54" s="682"/>
      <c r="S54" s="682"/>
      <c r="T54" s="682"/>
      <c r="U54" s="682"/>
      <c r="V54" s="682"/>
      <c r="W54" s="682"/>
      <c r="X54" s="682"/>
      <c r="Y54" s="682"/>
      <c r="Z54" s="682"/>
    </row>
    <row r="55" spans="1:26" ht="15">
      <c r="A55" s="684"/>
      <c r="B55" s="684"/>
      <c r="C55" s="684"/>
      <c r="D55" s="684"/>
      <c r="E55" s="865"/>
      <c r="F55" s="865"/>
      <c r="G55" s="1034"/>
      <c r="H55" s="684"/>
      <c r="I55" s="684"/>
      <c r="J55" s="1035"/>
      <c r="K55" s="817"/>
      <c r="L55" s="817"/>
      <c r="M55" s="682"/>
      <c r="N55" s="682"/>
      <c r="O55" s="682"/>
      <c r="P55" s="682"/>
      <c r="Q55" s="682"/>
      <c r="R55" s="682"/>
      <c r="S55" s="682"/>
      <c r="T55" s="682"/>
      <c r="U55" s="682"/>
      <c r="V55" s="682"/>
      <c r="W55" s="682"/>
      <c r="X55" s="682"/>
      <c r="Y55" s="682"/>
      <c r="Z55" s="682"/>
    </row>
    <row r="56" spans="1:26" ht="15">
      <c r="A56" s="684"/>
      <c r="B56" s="684"/>
      <c r="C56" s="684"/>
      <c r="D56" s="684"/>
      <c r="E56" s="865"/>
      <c r="F56" s="865"/>
      <c r="G56" s="1034"/>
      <c r="H56" s="684"/>
      <c r="I56" s="684"/>
      <c r="J56" s="1035"/>
      <c r="K56" s="817"/>
      <c r="L56" s="817"/>
      <c r="M56" s="682"/>
      <c r="N56" s="682"/>
      <c r="O56" s="682"/>
      <c r="P56" s="682"/>
      <c r="Q56" s="682"/>
      <c r="R56" s="682"/>
      <c r="S56" s="682"/>
      <c r="T56" s="682"/>
      <c r="U56" s="682"/>
      <c r="V56" s="682"/>
      <c r="W56" s="682"/>
      <c r="X56" s="682"/>
      <c r="Y56" s="682"/>
      <c r="Z56" s="682"/>
    </row>
    <row r="57" spans="1:26" ht="15">
      <c r="A57" s="684"/>
      <c r="B57" s="684"/>
      <c r="C57" s="684"/>
      <c r="D57" s="684"/>
      <c r="E57" s="865"/>
      <c r="F57" s="865"/>
      <c r="G57" s="1034"/>
      <c r="H57" s="684"/>
      <c r="I57" s="684"/>
      <c r="J57" s="1035"/>
      <c r="K57" s="817"/>
      <c r="L57" s="817"/>
      <c r="M57" s="682"/>
      <c r="N57" s="682"/>
      <c r="O57" s="682"/>
      <c r="P57" s="682"/>
      <c r="Q57" s="682"/>
      <c r="R57" s="682"/>
      <c r="S57" s="682"/>
      <c r="T57" s="682"/>
      <c r="U57" s="682"/>
      <c r="V57" s="682"/>
      <c r="W57" s="682"/>
      <c r="X57" s="682"/>
      <c r="Y57" s="682"/>
      <c r="Z57" s="682"/>
    </row>
    <row r="58" spans="1:26" ht="15">
      <c r="A58" s="684"/>
      <c r="B58" s="684"/>
      <c r="C58" s="684"/>
      <c r="D58" s="684"/>
      <c r="E58" s="865"/>
      <c r="F58" s="865"/>
      <c r="G58" s="1034"/>
      <c r="H58" s="684"/>
      <c r="I58" s="684"/>
      <c r="J58" s="1035"/>
      <c r="K58" s="817"/>
      <c r="L58" s="817"/>
      <c r="M58" s="682"/>
      <c r="N58" s="682"/>
      <c r="O58" s="682"/>
      <c r="P58" s="682"/>
      <c r="Q58" s="682"/>
      <c r="R58" s="682"/>
      <c r="S58" s="682"/>
      <c r="T58" s="682"/>
      <c r="U58" s="682"/>
      <c r="V58" s="682"/>
      <c r="W58" s="682"/>
      <c r="X58" s="682"/>
      <c r="Y58" s="682"/>
      <c r="Z58" s="682"/>
    </row>
    <row r="59" spans="1:26" ht="15">
      <c r="A59" s="684"/>
      <c r="B59" s="684"/>
      <c r="C59" s="684"/>
      <c r="D59" s="684"/>
      <c r="E59" s="865"/>
      <c r="F59" s="865"/>
      <c r="G59" s="1034"/>
      <c r="H59" s="684"/>
      <c r="I59" s="684"/>
      <c r="J59" s="1035"/>
      <c r="K59" s="817"/>
      <c r="L59" s="817"/>
      <c r="M59" s="682"/>
      <c r="N59" s="682"/>
      <c r="O59" s="682"/>
      <c r="P59" s="682"/>
      <c r="Q59" s="682"/>
      <c r="R59" s="682"/>
      <c r="S59" s="682"/>
      <c r="T59" s="682"/>
      <c r="U59" s="682"/>
      <c r="V59" s="682"/>
      <c r="W59" s="682"/>
      <c r="X59" s="682"/>
      <c r="Y59" s="682"/>
      <c r="Z59" s="682"/>
    </row>
    <row r="60" spans="1:26" ht="15">
      <c r="A60" s="684"/>
      <c r="B60" s="684"/>
      <c r="C60" s="684"/>
      <c r="D60" s="684"/>
      <c r="E60" s="865"/>
      <c r="F60" s="865"/>
      <c r="G60" s="1034"/>
      <c r="H60" s="684"/>
      <c r="I60" s="684"/>
      <c r="J60" s="1035"/>
      <c r="K60" s="817"/>
      <c r="L60" s="817"/>
      <c r="M60" s="682"/>
      <c r="N60" s="682"/>
      <c r="O60" s="682"/>
      <c r="P60" s="682"/>
      <c r="Q60" s="682"/>
      <c r="R60" s="682"/>
      <c r="S60" s="682"/>
      <c r="T60" s="682"/>
      <c r="U60" s="682"/>
      <c r="V60" s="682"/>
      <c r="W60" s="682"/>
      <c r="X60" s="682"/>
      <c r="Y60" s="682"/>
      <c r="Z60" s="682"/>
    </row>
    <row r="61" spans="1:26" ht="15">
      <c r="A61" s="684"/>
      <c r="B61" s="684"/>
      <c r="C61" s="684"/>
      <c r="D61" s="684"/>
      <c r="E61" s="865"/>
      <c r="F61" s="865"/>
      <c r="G61" s="1034"/>
      <c r="H61" s="684"/>
      <c r="I61" s="684"/>
      <c r="J61" s="1035"/>
      <c r="K61" s="817"/>
      <c r="L61" s="817"/>
      <c r="M61" s="682"/>
      <c r="N61" s="682"/>
      <c r="O61" s="682"/>
      <c r="P61" s="682"/>
      <c r="Q61" s="682"/>
      <c r="R61" s="682"/>
      <c r="S61" s="682"/>
      <c r="T61" s="682"/>
      <c r="U61" s="682"/>
      <c r="V61" s="682"/>
      <c r="W61" s="682"/>
      <c r="X61" s="682"/>
      <c r="Y61" s="682"/>
      <c r="Z61" s="682"/>
    </row>
    <row r="62" spans="1:26" ht="15">
      <c r="A62" s="684"/>
      <c r="B62" s="684"/>
      <c r="C62" s="684"/>
      <c r="D62" s="684"/>
      <c r="E62" s="865"/>
      <c r="F62" s="865"/>
      <c r="G62" s="1034"/>
      <c r="H62" s="684"/>
      <c r="I62" s="684"/>
      <c r="J62" s="1035"/>
      <c r="K62" s="817"/>
      <c r="L62" s="817"/>
      <c r="M62" s="682"/>
      <c r="N62" s="682"/>
      <c r="O62" s="682"/>
      <c r="P62" s="682"/>
      <c r="Q62" s="682"/>
      <c r="R62" s="682"/>
      <c r="S62" s="682"/>
      <c r="T62" s="682"/>
      <c r="U62" s="682"/>
      <c r="V62" s="682"/>
      <c r="W62" s="682"/>
      <c r="X62" s="682"/>
      <c r="Y62" s="682"/>
      <c r="Z62" s="682"/>
    </row>
    <row r="63" spans="1:26" ht="15">
      <c r="A63" s="684"/>
      <c r="B63" s="684"/>
      <c r="C63" s="684"/>
      <c r="D63" s="684"/>
      <c r="E63" s="865"/>
      <c r="F63" s="865"/>
      <c r="G63" s="1034"/>
      <c r="H63" s="684"/>
      <c r="I63" s="684"/>
      <c r="J63" s="1035"/>
      <c r="K63" s="817"/>
      <c r="L63" s="817"/>
      <c r="M63" s="682"/>
      <c r="N63" s="682"/>
      <c r="O63" s="682"/>
      <c r="P63" s="682"/>
      <c r="Q63" s="682"/>
      <c r="R63" s="682"/>
      <c r="S63" s="682"/>
      <c r="T63" s="682"/>
      <c r="U63" s="682"/>
      <c r="V63" s="682"/>
      <c r="W63" s="682"/>
      <c r="X63" s="682"/>
      <c r="Y63" s="682"/>
      <c r="Z63" s="682"/>
    </row>
    <row r="64" spans="1:26" ht="15">
      <c r="A64" s="684"/>
      <c r="B64" s="684"/>
      <c r="C64" s="684"/>
      <c r="D64" s="684"/>
      <c r="E64" s="865"/>
      <c r="F64" s="865"/>
      <c r="G64" s="1034"/>
      <c r="H64" s="684"/>
      <c r="I64" s="684"/>
      <c r="J64" s="1035"/>
      <c r="K64" s="817"/>
      <c r="L64" s="817"/>
      <c r="M64" s="682"/>
      <c r="N64" s="682"/>
      <c r="O64" s="682"/>
      <c r="P64" s="682"/>
      <c r="Q64" s="682"/>
      <c r="R64" s="682"/>
      <c r="S64" s="682"/>
      <c r="T64" s="682"/>
      <c r="U64" s="682"/>
      <c r="V64" s="682"/>
      <c r="W64" s="682"/>
      <c r="X64" s="682"/>
      <c r="Y64" s="682"/>
      <c r="Z64" s="682"/>
    </row>
    <row r="65" spans="1:26" ht="15">
      <c r="A65" s="684"/>
      <c r="B65" s="684"/>
      <c r="C65" s="684"/>
      <c r="D65" s="684"/>
      <c r="E65" s="865"/>
      <c r="F65" s="865"/>
      <c r="G65" s="1034"/>
      <c r="H65" s="684"/>
      <c r="I65" s="684"/>
      <c r="J65" s="1035"/>
      <c r="K65" s="817"/>
      <c r="L65" s="817"/>
      <c r="M65" s="682"/>
      <c r="N65" s="682"/>
      <c r="O65" s="682"/>
      <c r="P65" s="682"/>
      <c r="Q65" s="682"/>
      <c r="R65" s="682"/>
      <c r="S65" s="682"/>
      <c r="T65" s="682"/>
      <c r="U65" s="682"/>
      <c r="V65" s="682"/>
      <c r="W65" s="682"/>
      <c r="X65" s="682"/>
      <c r="Y65" s="682"/>
      <c r="Z65" s="682"/>
    </row>
    <row r="66" spans="1:26" ht="15">
      <c r="A66" s="684"/>
      <c r="B66" s="684"/>
      <c r="C66" s="684"/>
      <c r="D66" s="684"/>
      <c r="E66" s="865"/>
      <c r="F66" s="865"/>
      <c r="G66" s="1034"/>
      <c r="H66" s="684"/>
      <c r="I66" s="684"/>
      <c r="J66" s="1035"/>
      <c r="K66" s="817"/>
      <c r="L66" s="817"/>
      <c r="M66" s="682"/>
      <c r="N66" s="682"/>
      <c r="O66" s="682"/>
      <c r="P66" s="682"/>
      <c r="Q66" s="682"/>
      <c r="R66" s="682"/>
      <c r="S66" s="682"/>
      <c r="T66" s="682"/>
      <c r="U66" s="682"/>
      <c r="V66" s="682"/>
      <c r="W66" s="682"/>
      <c r="X66" s="682"/>
      <c r="Y66" s="682"/>
      <c r="Z66" s="682"/>
    </row>
    <row r="67" spans="1:26" ht="15">
      <c r="A67" s="684"/>
      <c r="B67" s="684"/>
      <c r="C67" s="684"/>
      <c r="D67" s="684"/>
      <c r="E67" s="865"/>
      <c r="F67" s="865"/>
      <c r="G67" s="1034"/>
      <c r="H67" s="684"/>
      <c r="I67" s="684"/>
      <c r="J67" s="1035"/>
      <c r="K67" s="817"/>
      <c r="L67" s="817"/>
      <c r="M67" s="682"/>
      <c r="N67" s="682"/>
      <c r="O67" s="682"/>
      <c r="P67" s="682"/>
      <c r="Q67" s="682"/>
      <c r="R67" s="682"/>
      <c r="S67" s="682"/>
      <c r="T67" s="682"/>
      <c r="U67" s="682"/>
      <c r="V67" s="682"/>
      <c r="W67" s="682"/>
      <c r="X67" s="682"/>
      <c r="Y67" s="682"/>
      <c r="Z67" s="682"/>
    </row>
    <row r="68" spans="1:26" ht="15">
      <c r="A68" s="684"/>
      <c r="B68" s="684"/>
      <c r="C68" s="684"/>
      <c r="D68" s="684"/>
      <c r="E68" s="865"/>
      <c r="F68" s="865"/>
      <c r="G68" s="1034"/>
      <c r="H68" s="684"/>
      <c r="I68" s="684"/>
      <c r="J68" s="1035"/>
      <c r="K68" s="817"/>
      <c r="L68" s="817"/>
      <c r="M68" s="682"/>
      <c r="N68" s="682"/>
      <c r="O68" s="682"/>
      <c r="P68" s="682"/>
      <c r="Q68" s="682"/>
      <c r="R68" s="682"/>
      <c r="S68" s="682"/>
      <c r="T68" s="682"/>
      <c r="U68" s="682"/>
      <c r="V68" s="682"/>
      <c r="W68" s="682"/>
      <c r="X68" s="682"/>
      <c r="Y68" s="682"/>
      <c r="Z68" s="682"/>
    </row>
    <row r="69" spans="1:26" ht="15">
      <c r="A69" s="684"/>
      <c r="B69" s="684"/>
      <c r="C69" s="684"/>
      <c r="D69" s="684"/>
      <c r="E69" s="865"/>
      <c r="F69" s="865"/>
      <c r="G69" s="1034"/>
      <c r="H69" s="684"/>
      <c r="I69" s="684"/>
      <c r="J69" s="1035"/>
      <c r="K69" s="817"/>
      <c r="L69" s="817"/>
      <c r="M69" s="682"/>
      <c r="N69" s="682"/>
      <c r="O69" s="682"/>
      <c r="P69" s="682"/>
      <c r="Q69" s="682"/>
      <c r="R69" s="682"/>
      <c r="S69" s="682"/>
      <c r="T69" s="682"/>
      <c r="U69" s="682"/>
      <c r="V69" s="682"/>
      <c r="W69" s="682"/>
      <c r="X69" s="682"/>
      <c r="Y69" s="682"/>
      <c r="Z69" s="682"/>
    </row>
    <row r="70" spans="1:26" ht="15">
      <c r="A70" s="684"/>
      <c r="B70" s="684"/>
      <c r="C70" s="684"/>
      <c r="D70" s="684"/>
      <c r="E70" s="865"/>
      <c r="F70" s="865"/>
      <c r="G70" s="1034"/>
      <c r="H70" s="684"/>
      <c r="I70" s="684"/>
      <c r="J70" s="1035"/>
      <c r="K70" s="817"/>
      <c r="L70" s="817"/>
      <c r="M70" s="682"/>
      <c r="N70" s="682"/>
      <c r="O70" s="682"/>
      <c r="P70" s="682"/>
      <c r="Q70" s="682"/>
      <c r="R70" s="682"/>
      <c r="S70" s="682"/>
      <c r="T70" s="682"/>
      <c r="U70" s="682"/>
      <c r="V70" s="682"/>
      <c r="W70" s="682"/>
      <c r="X70" s="682"/>
      <c r="Y70" s="682"/>
      <c r="Z70" s="682"/>
    </row>
    <row r="71" spans="1:26" ht="15">
      <c r="A71" s="684"/>
      <c r="B71" s="684"/>
      <c r="C71" s="684"/>
      <c r="D71" s="684"/>
      <c r="E71" s="865"/>
      <c r="F71" s="865"/>
      <c r="G71" s="1034"/>
      <c r="H71" s="684"/>
      <c r="I71" s="684"/>
      <c r="J71" s="1035"/>
      <c r="K71" s="817"/>
      <c r="L71" s="817"/>
      <c r="M71" s="682"/>
      <c r="N71" s="682"/>
      <c r="O71" s="682"/>
      <c r="P71" s="682"/>
      <c r="Q71" s="682"/>
      <c r="R71" s="682"/>
      <c r="S71" s="682"/>
      <c r="T71" s="682"/>
      <c r="U71" s="682"/>
      <c r="V71" s="682"/>
      <c r="W71" s="682"/>
      <c r="X71" s="682"/>
      <c r="Y71" s="682"/>
      <c r="Z71" s="682"/>
    </row>
    <row r="72" spans="1:26" ht="15">
      <c r="A72" s="684"/>
      <c r="B72" s="684"/>
      <c r="C72" s="684"/>
      <c r="D72" s="684"/>
      <c r="E72" s="865"/>
      <c r="F72" s="865"/>
      <c r="G72" s="1034"/>
      <c r="H72" s="684"/>
      <c r="I72" s="684"/>
      <c r="J72" s="1035"/>
      <c r="K72" s="817"/>
      <c r="L72" s="817"/>
      <c r="M72" s="682"/>
      <c r="N72" s="682"/>
      <c r="O72" s="682"/>
      <c r="P72" s="682"/>
      <c r="Q72" s="682"/>
      <c r="R72" s="682"/>
      <c r="S72" s="682"/>
      <c r="T72" s="682"/>
      <c r="U72" s="682"/>
      <c r="V72" s="682"/>
      <c r="W72" s="682"/>
      <c r="X72" s="682"/>
      <c r="Y72" s="682"/>
      <c r="Z72" s="682"/>
    </row>
    <row r="73" spans="1:26" ht="15">
      <c r="A73" s="684"/>
      <c r="B73" s="684"/>
      <c r="C73" s="684"/>
      <c r="D73" s="684"/>
      <c r="E73" s="865"/>
      <c r="F73" s="865"/>
      <c r="G73" s="1034"/>
      <c r="H73" s="684"/>
      <c r="I73" s="684"/>
      <c r="J73" s="1035"/>
      <c r="K73" s="817"/>
      <c r="L73" s="817"/>
      <c r="M73" s="682"/>
      <c r="N73" s="682"/>
      <c r="O73" s="682"/>
      <c r="P73" s="682"/>
      <c r="Q73" s="682"/>
      <c r="R73" s="682"/>
      <c r="S73" s="682"/>
      <c r="T73" s="682"/>
      <c r="U73" s="682"/>
      <c r="V73" s="682"/>
      <c r="W73" s="682"/>
      <c r="X73" s="682"/>
      <c r="Y73" s="682"/>
      <c r="Z73" s="682"/>
    </row>
    <row r="74" spans="1:26" ht="15">
      <c r="A74" s="684"/>
      <c r="B74" s="684"/>
      <c r="C74" s="684"/>
      <c r="D74" s="684"/>
      <c r="E74" s="865"/>
      <c r="F74" s="865"/>
      <c r="G74" s="1034"/>
      <c r="H74" s="684"/>
      <c r="I74" s="684"/>
      <c r="J74" s="1035"/>
      <c r="K74" s="817"/>
      <c r="L74" s="817"/>
      <c r="M74" s="682"/>
      <c r="N74" s="682"/>
      <c r="O74" s="682"/>
      <c r="P74" s="682"/>
      <c r="Q74" s="682"/>
      <c r="R74" s="682"/>
      <c r="S74" s="682"/>
      <c r="T74" s="682"/>
      <c r="U74" s="682"/>
      <c r="V74" s="682"/>
      <c r="W74" s="682"/>
      <c r="X74" s="682"/>
      <c r="Y74" s="682"/>
      <c r="Z74" s="682"/>
    </row>
    <row r="75" spans="1:26" ht="15">
      <c r="A75" s="684"/>
      <c r="B75" s="684"/>
      <c r="C75" s="684"/>
      <c r="D75" s="684"/>
      <c r="E75" s="865"/>
      <c r="F75" s="865"/>
      <c r="G75" s="1034"/>
      <c r="H75" s="684"/>
      <c r="I75" s="684"/>
      <c r="J75" s="1035"/>
      <c r="K75" s="817"/>
      <c r="L75" s="817"/>
      <c r="M75" s="682"/>
      <c r="N75" s="682"/>
      <c r="O75" s="682"/>
      <c r="P75" s="682"/>
      <c r="Q75" s="682"/>
      <c r="R75" s="682"/>
      <c r="S75" s="682"/>
      <c r="T75" s="682"/>
      <c r="U75" s="682"/>
      <c r="V75" s="682"/>
      <c r="W75" s="682"/>
      <c r="X75" s="682"/>
      <c r="Y75" s="682"/>
      <c r="Z75" s="682"/>
    </row>
    <row r="76" spans="1:26" ht="15">
      <c r="A76" s="684"/>
      <c r="B76" s="684"/>
      <c r="C76" s="684"/>
      <c r="D76" s="684"/>
      <c r="E76" s="865"/>
      <c r="F76" s="865"/>
      <c r="G76" s="1034"/>
      <c r="H76" s="684"/>
      <c r="I76" s="684"/>
      <c r="J76" s="1035"/>
      <c r="K76" s="817"/>
      <c r="L76" s="817"/>
      <c r="M76" s="682"/>
      <c r="N76" s="682"/>
      <c r="O76" s="682"/>
      <c r="P76" s="682"/>
      <c r="Q76" s="682"/>
      <c r="R76" s="682"/>
      <c r="S76" s="682"/>
      <c r="T76" s="682"/>
      <c r="U76" s="682"/>
      <c r="V76" s="682"/>
      <c r="W76" s="682"/>
      <c r="X76" s="682"/>
      <c r="Y76" s="682"/>
      <c r="Z76" s="682"/>
    </row>
    <row r="77" spans="1:26" ht="15">
      <c r="A77" s="684"/>
      <c r="B77" s="684"/>
      <c r="C77" s="684"/>
      <c r="D77" s="684"/>
      <c r="E77" s="865"/>
      <c r="F77" s="865"/>
      <c r="G77" s="1034"/>
      <c r="H77" s="684"/>
      <c r="I77" s="684"/>
      <c r="J77" s="1035"/>
      <c r="K77" s="817"/>
      <c r="L77" s="817"/>
      <c r="M77" s="682"/>
      <c r="N77" s="682"/>
      <c r="O77" s="682"/>
      <c r="P77" s="682"/>
      <c r="Q77" s="682"/>
      <c r="R77" s="682"/>
      <c r="S77" s="682"/>
      <c r="T77" s="682"/>
      <c r="U77" s="682"/>
      <c r="V77" s="682"/>
      <c r="W77" s="682"/>
      <c r="X77" s="682"/>
      <c r="Y77" s="682"/>
      <c r="Z77" s="682"/>
    </row>
    <row r="78" spans="1:26" ht="15">
      <c r="A78" s="684"/>
      <c r="B78" s="684"/>
      <c r="C78" s="684"/>
      <c r="D78" s="684"/>
      <c r="E78" s="865"/>
      <c r="F78" s="865"/>
      <c r="G78" s="1034"/>
      <c r="H78" s="684"/>
      <c r="I78" s="684"/>
      <c r="J78" s="1035"/>
      <c r="K78" s="817"/>
      <c r="L78" s="817"/>
      <c r="M78" s="682"/>
      <c r="N78" s="682"/>
      <c r="O78" s="682"/>
      <c r="P78" s="682"/>
      <c r="Q78" s="682"/>
      <c r="R78" s="682"/>
      <c r="S78" s="682"/>
      <c r="T78" s="682"/>
      <c r="U78" s="682"/>
      <c r="V78" s="682"/>
      <c r="W78" s="682"/>
      <c r="X78" s="682"/>
      <c r="Y78" s="682"/>
      <c r="Z78" s="682"/>
    </row>
    <row r="79" spans="1:26" ht="15">
      <c r="A79" s="684"/>
      <c r="B79" s="684"/>
      <c r="C79" s="684"/>
      <c r="D79" s="684"/>
      <c r="E79" s="865"/>
      <c r="F79" s="865"/>
      <c r="G79" s="1034"/>
      <c r="H79" s="684"/>
      <c r="I79" s="684"/>
      <c r="J79" s="1035"/>
      <c r="K79" s="817"/>
      <c r="L79" s="817"/>
      <c r="M79" s="682"/>
      <c r="N79" s="682"/>
      <c r="O79" s="682"/>
      <c r="P79" s="682"/>
      <c r="Q79" s="682"/>
      <c r="R79" s="682"/>
      <c r="S79" s="682"/>
      <c r="T79" s="682"/>
      <c r="U79" s="682"/>
      <c r="V79" s="682"/>
      <c r="W79" s="682"/>
      <c r="X79" s="682"/>
      <c r="Y79" s="682"/>
      <c r="Z79" s="682"/>
    </row>
    <row r="80" spans="1:26" ht="15">
      <c r="A80" s="684"/>
      <c r="B80" s="684"/>
      <c r="C80" s="684"/>
      <c r="D80" s="684"/>
      <c r="E80" s="865"/>
      <c r="F80" s="865"/>
      <c r="G80" s="1034"/>
      <c r="H80" s="684"/>
      <c r="I80" s="684"/>
      <c r="J80" s="1035"/>
      <c r="K80" s="817"/>
      <c r="L80" s="817"/>
      <c r="M80" s="682"/>
      <c r="N80" s="682"/>
      <c r="O80" s="682"/>
      <c r="P80" s="682"/>
      <c r="Q80" s="682"/>
      <c r="R80" s="682"/>
      <c r="S80" s="682"/>
      <c r="T80" s="682"/>
      <c r="U80" s="682"/>
      <c r="V80" s="682"/>
      <c r="W80" s="682"/>
      <c r="X80" s="682"/>
      <c r="Y80" s="682"/>
      <c r="Z80" s="682"/>
    </row>
    <row r="81" spans="1:26" ht="15">
      <c r="A81" s="684"/>
      <c r="B81" s="684"/>
      <c r="C81" s="684"/>
      <c r="D81" s="684"/>
      <c r="E81" s="865"/>
      <c r="F81" s="865"/>
      <c r="G81" s="1034"/>
      <c r="H81" s="684"/>
      <c r="I81" s="684"/>
      <c r="J81" s="1035"/>
      <c r="K81" s="817"/>
      <c r="L81" s="817"/>
      <c r="M81" s="682"/>
      <c r="N81" s="682"/>
      <c r="O81" s="682"/>
      <c r="P81" s="682"/>
      <c r="Q81" s="682"/>
      <c r="R81" s="682"/>
      <c r="S81" s="682"/>
      <c r="T81" s="682"/>
      <c r="U81" s="682"/>
      <c r="V81" s="682"/>
      <c r="W81" s="682"/>
      <c r="X81" s="682"/>
      <c r="Y81" s="682"/>
      <c r="Z81" s="682"/>
    </row>
    <row r="82" spans="1:26" ht="15">
      <c r="A82" s="684"/>
      <c r="B82" s="684"/>
      <c r="C82" s="684"/>
      <c r="D82" s="684"/>
      <c r="E82" s="865"/>
      <c r="F82" s="865"/>
      <c r="G82" s="1034"/>
      <c r="H82" s="684"/>
      <c r="I82" s="684"/>
      <c r="J82" s="1035"/>
      <c r="K82" s="817"/>
      <c r="L82" s="817"/>
      <c r="M82" s="682"/>
      <c r="N82" s="682"/>
      <c r="O82" s="682"/>
      <c r="P82" s="682"/>
      <c r="Q82" s="682"/>
      <c r="R82" s="682"/>
      <c r="S82" s="682"/>
      <c r="T82" s="682"/>
      <c r="U82" s="682"/>
      <c r="V82" s="682"/>
      <c r="W82" s="682"/>
      <c r="X82" s="682"/>
      <c r="Y82" s="682"/>
      <c r="Z82" s="682"/>
    </row>
    <row r="83" spans="1:26" ht="15">
      <c r="A83" s="684"/>
      <c r="B83" s="684"/>
      <c r="C83" s="684"/>
      <c r="D83" s="684"/>
      <c r="E83" s="865"/>
      <c r="F83" s="865"/>
      <c r="G83" s="1034"/>
      <c r="H83" s="684"/>
      <c r="I83" s="684"/>
      <c r="J83" s="1035"/>
      <c r="K83" s="817"/>
      <c r="L83" s="817"/>
      <c r="M83" s="682"/>
      <c r="N83" s="682"/>
      <c r="O83" s="682"/>
      <c r="P83" s="682"/>
      <c r="Q83" s="682"/>
      <c r="R83" s="682"/>
      <c r="S83" s="682"/>
      <c r="T83" s="682"/>
      <c r="U83" s="682"/>
      <c r="V83" s="682"/>
      <c r="W83" s="682"/>
      <c r="X83" s="682"/>
      <c r="Y83" s="682"/>
      <c r="Z83" s="682"/>
    </row>
    <row r="84" spans="1:26" ht="15">
      <c r="A84" s="684"/>
      <c r="B84" s="684"/>
      <c r="C84" s="684"/>
      <c r="D84" s="684"/>
      <c r="E84" s="865"/>
      <c r="F84" s="865"/>
      <c r="G84" s="1034"/>
      <c r="H84" s="684"/>
      <c r="I84" s="684"/>
      <c r="J84" s="1035"/>
      <c r="K84" s="817"/>
      <c r="L84" s="817"/>
      <c r="M84" s="682"/>
      <c r="N84" s="682"/>
      <c r="O84" s="682"/>
      <c r="P84" s="682"/>
      <c r="Q84" s="682"/>
      <c r="R84" s="682"/>
      <c r="S84" s="682"/>
      <c r="T84" s="682"/>
      <c r="U84" s="682"/>
      <c r="V84" s="682"/>
      <c r="W84" s="682"/>
      <c r="X84" s="682"/>
      <c r="Y84" s="682"/>
      <c r="Z84" s="682"/>
    </row>
    <row r="85" spans="1:26" ht="15">
      <c r="A85" s="684"/>
      <c r="B85" s="684"/>
      <c r="C85" s="684"/>
      <c r="D85" s="684"/>
      <c r="E85" s="865"/>
      <c r="F85" s="865"/>
      <c r="G85" s="1034"/>
      <c r="H85" s="684"/>
      <c r="I85" s="684"/>
      <c r="J85" s="1035"/>
      <c r="K85" s="817"/>
      <c r="L85" s="817"/>
      <c r="M85" s="682"/>
      <c r="N85" s="682"/>
      <c r="O85" s="682"/>
      <c r="P85" s="682"/>
      <c r="Q85" s="682"/>
      <c r="R85" s="682"/>
      <c r="S85" s="682"/>
      <c r="T85" s="682"/>
      <c r="U85" s="682"/>
      <c r="V85" s="682"/>
      <c r="W85" s="682"/>
      <c r="X85" s="682"/>
      <c r="Y85" s="682"/>
      <c r="Z85" s="682"/>
    </row>
    <row r="86" spans="1:26" ht="15">
      <c r="A86" s="684"/>
      <c r="B86" s="684"/>
      <c r="C86" s="684"/>
      <c r="D86" s="684"/>
      <c r="E86" s="865"/>
      <c r="F86" s="865"/>
      <c r="G86" s="1034"/>
      <c r="H86" s="684"/>
      <c r="I86" s="684"/>
      <c r="J86" s="1035"/>
      <c r="K86" s="817"/>
      <c r="L86" s="817"/>
      <c r="M86" s="682"/>
      <c r="N86" s="682"/>
      <c r="O86" s="682"/>
      <c r="P86" s="682"/>
      <c r="Q86" s="682"/>
      <c r="R86" s="682"/>
      <c r="S86" s="682"/>
      <c r="T86" s="682"/>
      <c r="U86" s="682"/>
      <c r="V86" s="682"/>
      <c r="W86" s="682"/>
      <c r="X86" s="682"/>
      <c r="Y86" s="682"/>
      <c r="Z86" s="682"/>
    </row>
    <row r="87" spans="1:26" ht="15">
      <c r="A87" s="684"/>
      <c r="B87" s="684"/>
      <c r="C87" s="684"/>
      <c r="D87" s="684"/>
      <c r="E87" s="865"/>
      <c r="F87" s="865"/>
      <c r="G87" s="1034"/>
      <c r="H87" s="684"/>
      <c r="I87" s="684"/>
      <c r="J87" s="1035"/>
      <c r="K87" s="817"/>
      <c r="L87" s="817"/>
      <c r="M87" s="682"/>
      <c r="N87" s="682"/>
      <c r="O87" s="682"/>
      <c r="P87" s="682"/>
      <c r="Q87" s="682"/>
      <c r="R87" s="682"/>
      <c r="S87" s="682"/>
      <c r="T87" s="682"/>
      <c r="U87" s="682"/>
      <c r="V87" s="682"/>
      <c r="W87" s="682"/>
      <c r="X87" s="682"/>
      <c r="Y87" s="682"/>
      <c r="Z87" s="682"/>
    </row>
    <row r="88" spans="1:26" ht="15">
      <c r="A88" s="684"/>
      <c r="B88" s="684"/>
      <c r="C88" s="684"/>
      <c r="D88" s="684"/>
      <c r="E88" s="865"/>
      <c r="F88" s="865"/>
      <c r="G88" s="1034"/>
      <c r="H88" s="684"/>
      <c r="I88" s="684"/>
      <c r="J88" s="1035"/>
      <c r="K88" s="817"/>
      <c r="L88" s="817"/>
      <c r="M88" s="682"/>
      <c r="N88" s="682"/>
      <c r="O88" s="682"/>
      <c r="P88" s="682"/>
      <c r="Q88" s="682"/>
      <c r="R88" s="682"/>
      <c r="S88" s="682"/>
      <c r="T88" s="682"/>
      <c r="U88" s="682"/>
      <c r="V88" s="682"/>
      <c r="W88" s="682"/>
      <c r="X88" s="682"/>
      <c r="Y88" s="682"/>
      <c r="Z88" s="682"/>
    </row>
    <row r="89" spans="1:26" ht="15">
      <c r="A89" s="684"/>
      <c r="B89" s="684"/>
      <c r="C89" s="684"/>
      <c r="D89" s="684"/>
      <c r="E89" s="865"/>
      <c r="F89" s="865"/>
      <c r="G89" s="1034"/>
      <c r="H89" s="684"/>
      <c r="I89" s="684"/>
      <c r="J89" s="1035"/>
      <c r="K89" s="817"/>
      <c r="L89" s="817"/>
      <c r="M89" s="682"/>
      <c r="N89" s="682"/>
      <c r="O89" s="682"/>
      <c r="P89" s="682"/>
      <c r="Q89" s="682"/>
      <c r="R89" s="682"/>
      <c r="S89" s="682"/>
      <c r="T89" s="682"/>
      <c r="U89" s="682"/>
      <c r="V89" s="682"/>
      <c r="W89" s="682"/>
      <c r="X89" s="682"/>
      <c r="Y89" s="682"/>
      <c r="Z89" s="682"/>
    </row>
    <row r="90" spans="1:26" ht="15">
      <c r="A90" s="684"/>
      <c r="B90" s="684"/>
      <c r="C90" s="684"/>
      <c r="D90" s="684"/>
      <c r="E90" s="865"/>
      <c r="F90" s="865"/>
      <c r="G90" s="1034"/>
      <c r="H90" s="684"/>
      <c r="I90" s="684"/>
      <c r="J90" s="1035"/>
      <c r="K90" s="817"/>
      <c r="L90" s="817"/>
      <c r="M90" s="682"/>
      <c r="N90" s="682"/>
      <c r="O90" s="682"/>
      <c r="P90" s="682"/>
      <c r="Q90" s="682"/>
      <c r="R90" s="682"/>
      <c r="S90" s="682"/>
      <c r="T90" s="682"/>
      <c r="U90" s="682"/>
      <c r="V90" s="682"/>
      <c r="W90" s="682"/>
      <c r="X90" s="682"/>
      <c r="Y90" s="682"/>
      <c r="Z90" s="682"/>
    </row>
    <row r="91" spans="1:26" ht="15">
      <c r="A91" s="684"/>
      <c r="B91" s="684"/>
      <c r="C91" s="684"/>
      <c r="D91" s="684"/>
      <c r="E91" s="865"/>
      <c r="F91" s="865"/>
      <c r="G91" s="1034"/>
      <c r="H91" s="684"/>
      <c r="I91" s="684"/>
      <c r="J91" s="1035"/>
      <c r="K91" s="817"/>
      <c r="L91" s="817"/>
      <c r="M91" s="682"/>
      <c r="N91" s="682"/>
      <c r="O91" s="682"/>
      <c r="P91" s="682"/>
      <c r="Q91" s="682"/>
      <c r="R91" s="682"/>
      <c r="S91" s="682"/>
      <c r="T91" s="682"/>
      <c r="U91" s="682"/>
      <c r="V91" s="682"/>
      <c r="W91" s="682"/>
      <c r="X91" s="682"/>
      <c r="Y91" s="682"/>
      <c r="Z91" s="682"/>
    </row>
    <row r="92" spans="1:26" ht="15">
      <c r="A92" s="684"/>
      <c r="B92" s="684"/>
      <c r="C92" s="684"/>
      <c r="D92" s="684"/>
      <c r="E92" s="865"/>
      <c r="F92" s="865"/>
      <c r="G92" s="1034"/>
      <c r="H92" s="684"/>
      <c r="I92" s="684"/>
      <c r="J92" s="1035"/>
      <c r="K92" s="817"/>
      <c r="L92" s="817"/>
      <c r="M92" s="682"/>
      <c r="N92" s="682"/>
      <c r="O92" s="682"/>
      <c r="P92" s="682"/>
      <c r="Q92" s="682"/>
      <c r="R92" s="682"/>
      <c r="S92" s="682"/>
      <c r="T92" s="682"/>
      <c r="U92" s="682"/>
      <c r="V92" s="682"/>
      <c r="W92" s="682"/>
      <c r="X92" s="682"/>
      <c r="Y92" s="682"/>
      <c r="Z92" s="682"/>
    </row>
    <row r="93" spans="1:26" ht="15">
      <c r="A93" s="684"/>
      <c r="B93" s="684"/>
      <c r="C93" s="684"/>
      <c r="D93" s="684"/>
      <c r="E93" s="865"/>
      <c r="F93" s="865"/>
      <c r="G93" s="1034"/>
      <c r="H93" s="684"/>
      <c r="I93" s="684"/>
      <c r="J93" s="1035"/>
      <c r="K93" s="817"/>
      <c r="L93" s="817"/>
      <c r="M93" s="682"/>
      <c r="N93" s="682"/>
      <c r="O93" s="682"/>
      <c r="P93" s="682"/>
      <c r="Q93" s="682"/>
      <c r="R93" s="682"/>
      <c r="S93" s="682"/>
      <c r="T93" s="682"/>
      <c r="U93" s="682"/>
      <c r="V93" s="682"/>
      <c r="W93" s="682"/>
      <c r="X93" s="682"/>
      <c r="Y93" s="682"/>
      <c r="Z93" s="682"/>
    </row>
    <row r="94" spans="1:26" ht="15">
      <c r="A94" s="684"/>
      <c r="B94" s="684"/>
      <c r="C94" s="684"/>
      <c r="D94" s="684"/>
      <c r="E94" s="865"/>
      <c r="F94" s="865"/>
      <c r="G94" s="1034"/>
      <c r="H94" s="684"/>
      <c r="I94" s="684"/>
      <c r="J94" s="1035"/>
      <c r="K94" s="817"/>
      <c r="L94" s="817"/>
      <c r="M94" s="682"/>
      <c r="N94" s="682"/>
      <c r="O94" s="682"/>
      <c r="P94" s="682"/>
      <c r="Q94" s="682"/>
      <c r="R94" s="682"/>
      <c r="S94" s="682"/>
      <c r="T94" s="682"/>
      <c r="U94" s="682"/>
      <c r="V94" s="682"/>
      <c r="W94" s="682"/>
      <c r="X94" s="682"/>
      <c r="Y94" s="682"/>
      <c r="Z94" s="682"/>
    </row>
    <row r="95" spans="1:26" ht="15">
      <c r="A95" s="684"/>
      <c r="B95" s="684"/>
      <c r="C95" s="684"/>
      <c r="D95" s="684"/>
      <c r="E95" s="865"/>
      <c r="F95" s="865"/>
      <c r="G95" s="1034"/>
      <c r="H95" s="684"/>
      <c r="I95" s="684"/>
      <c r="J95" s="1035"/>
      <c r="K95" s="817"/>
      <c r="L95" s="817"/>
      <c r="M95" s="682"/>
      <c r="N95" s="682"/>
      <c r="O95" s="682"/>
      <c r="P95" s="682"/>
      <c r="Q95" s="682"/>
      <c r="R95" s="682"/>
      <c r="S95" s="682"/>
      <c r="T95" s="682"/>
      <c r="U95" s="682"/>
      <c r="V95" s="682"/>
      <c r="W95" s="682"/>
      <c r="X95" s="682"/>
      <c r="Y95" s="682"/>
      <c r="Z95" s="682"/>
    </row>
    <row r="96" spans="1:26" ht="15">
      <c r="A96" s="684"/>
      <c r="B96" s="684"/>
      <c r="C96" s="684"/>
      <c r="D96" s="684"/>
      <c r="E96" s="865"/>
      <c r="F96" s="865"/>
      <c r="G96" s="1034"/>
      <c r="H96" s="684"/>
      <c r="I96" s="684"/>
      <c r="J96" s="1035"/>
      <c r="K96" s="817"/>
      <c r="L96" s="817"/>
      <c r="M96" s="682"/>
      <c r="N96" s="682"/>
      <c r="O96" s="682"/>
      <c r="P96" s="682"/>
      <c r="Q96" s="682"/>
      <c r="R96" s="682"/>
      <c r="S96" s="682"/>
      <c r="T96" s="682"/>
      <c r="U96" s="682"/>
      <c r="V96" s="682"/>
      <c r="W96" s="682"/>
      <c r="X96" s="682"/>
      <c r="Y96" s="682"/>
      <c r="Z96" s="682"/>
    </row>
    <row r="97" spans="1:26" ht="15">
      <c r="A97" s="684"/>
      <c r="B97" s="684"/>
      <c r="C97" s="684"/>
      <c r="D97" s="684"/>
      <c r="E97" s="865"/>
      <c r="F97" s="865"/>
      <c r="G97" s="1034"/>
      <c r="H97" s="684"/>
      <c r="I97" s="684"/>
      <c r="J97" s="1035"/>
      <c r="K97" s="817"/>
      <c r="L97" s="817"/>
      <c r="M97" s="682"/>
      <c r="N97" s="682"/>
      <c r="O97" s="682"/>
      <c r="P97" s="682"/>
      <c r="Q97" s="682"/>
      <c r="R97" s="682"/>
      <c r="S97" s="682"/>
      <c r="T97" s="682"/>
      <c r="U97" s="682"/>
      <c r="V97" s="682"/>
      <c r="W97" s="682"/>
      <c r="X97" s="682"/>
      <c r="Y97" s="682"/>
      <c r="Z97" s="682"/>
    </row>
    <row r="98" spans="1:26" ht="15">
      <c r="A98" s="684"/>
      <c r="B98" s="684"/>
      <c r="C98" s="684"/>
      <c r="D98" s="684"/>
      <c r="E98" s="865"/>
      <c r="F98" s="865"/>
      <c r="G98" s="1034"/>
      <c r="H98" s="684"/>
      <c r="I98" s="684"/>
      <c r="J98" s="1035"/>
      <c r="K98" s="817"/>
      <c r="L98" s="817"/>
      <c r="M98" s="682"/>
      <c r="N98" s="682"/>
      <c r="O98" s="682"/>
      <c r="P98" s="682"/>
      <c r="Q98" s="682"/>
      <c r="R98" s="682"/>
      <c r="S98" s="682"/>
      <c r="T98" s="682"/>
      <c r="U98" s="682"/>
      <c r="V98" s="682"/>
      <c r="W98" s="682"/>
      <c r="X98" s="682"/>
      <c r="Y98" s="682"/>
      <c r="Z98" s="682"/>
    </row>
    <row r="99" spans="1:26" ht="15">
      <c r="A99" s="684"/>
      <c r="B99" s="684"/>
      <c r="C99" s="684"/>
      <c r="D99" s="684"/>
      <c r="E99" s="865"/>
      <c r="F99" s="865"/>
      <c r="G99" s="1034"/>
      <c r="H99" s="684"/>
      <c r="I99" s="684"/>
      <c r="J99" s="1035"/>
      <c r="K99" s="817"/>
      <c r="L99" s="817"/>
      <c r="M99" s="682"/>
      <c r="N99" s="682"/>
      <c r="O99" s="682"/>
      <c r="P99" s="682"/>
      <c r="Q99" s="682"/>
      <c r="R99" s="682"/>
      <c r="S99" s="682"/>
      <c r="T99" s="682"/>
      <c r="U99" s="682"/>
      <c r="V99" s="682"/>
      <c r="W99" s="682"/>
      <c r="X99" s="682"/>
      <c r="Y99" s="682"/>
      <c r="Z99" s="682"/>
    </row>
    <row r="100" spans="1:26" ht="15">
      <c r="A100" s="684"/>
      <c r="B100" s="684"/>
      <c r="C100" s="684"/>
      <c r="D100" s="684"/>
      <c r="E100" s="865"/>
      <c r="F100" s="865"/>
      <c r="G100" s="1034"/>
      <c r="H100" s="684"/>
      <c r="I100" s="684"/>
      <c r="J100" s="1035"/>
      <c r="K100" s="817"/>
      <c r="L100" s="817"/>
      <c r="M100" s="682"/>
      <c r="N100" s="682"/>
      <c r="O100" s="682"/>
      <c r="P100" s="682"/>
      <c r="Q100" s="682"/>
      <c r="R100" s="682"/>
      <c r="S100" s="682"/>
      <c r="T100" s="682"/>
      <c r="U100" s="682"/>
      <c r="V100" s="682"/>
      <c r="W100" s="682"/>
      <c r="X100" s="682"/>
      <c r="Y100" s="682"/>
      <c r="Z100" s="682"/>
    </row>
    <row r="101" spans="1:26" ht="15">
      <c r="A101" s="684"/>
      <c r="B101" s="684"/>
      <c r="C101" s="684"/>
      <c r="D101" s="684"/>
      <c r="E101" s="865"/>
      <c r="F101" s="865"/>
      <c r="G101" s="1034"/>
      <c r="H101" s="684"/>
      <c r="I101" s="684"/>
      <c r="J101" s="1035"/>
      <c r="K101" s="817"/>
      <c r="L101" s="817"/>
      <c r="M101" s="682"/>
      <c r="N101" s="682"/>
      <c r="O101" s="682"/>
      <c r="P101" s="682"/>
      <c r="Q101" s="682"/>
      <c r="R101" s="682"/>
      <c r="S101" s="682"/>
      <c r="T101" s="682"/>
      <c r="U101" s="682"/>
      <c r="V101" s="682"/>
      <c r="W101" s="682"/>
      <c r="X101" s="682"/>
      <c r="Y101" s="682"/>
      <c r="Z101" s="682"/>
    </row>
    <row r="102" spans="1:26" ht="15">
      <c r="A102" s="684"/>
      <c r="B102" s="684"/>
      <c r="C102" s="684"/>
      <c r="D102" s="684"/>
      <c r="E102" s="865"/>
      <c r="F102" s="865"/>
      <c r="G102" s="1034"/>
      <c r="H102" s="684"/>
      <c r="I102" s="684"/>
      <c r="J102" s="1035"/>
      <c r="K102" s="817"/>
      <c r="L102" s="817"/>
      <c r="M102" s="682"/>
      <c r="N102" s="682"/>
      <c r="O102" s="682"/>
      <c r="P102" s="682"/>
      <c r="Q102" s="682"/>
      <c r="R102" s="682"/>
      <c r="S102" s="682"/>
      <c r="T102" s="682"/>
      <c r="U102" s="682"/>
      <c r="V102" s="682"/>
      <c r="W102" s="682"/>
      <c r="X102" s="682"/>
      <c r="Y102" s="682"/>
      <c r="Z102" s="682"/>
    </row>
    <row r="103" spans="1:26" ht="15">
      <c r="A103" s="684"/>
      <c r="B103" s="684"/>
      <c r="C103" s="684"/>
      <c r="D103" s="684"/>
      <c r="E103" s="865"/>
      <c r="F103" s="865"/>
      <c r="G103" s="1034"/>
      <c r="H103" s="684"/>
      <c r="I103" s="684"/>
      <c r="J103" s="1035"/>
      <c r="K103" s="817"/>
      <c r="L103" s="817"/>
      <c r="M103" s="682"/>
      <c r="N103" s="682"/>
      <c r="O103" s="682"/>
      <c r="P103" s="682"/>
      <c r="Q103" s="682"/>
      <c r="R103" s="682"/>
      <c r="S103" s="682"/>
      <c r="T103" s="682"/>
      <c r="U103" s="682"/>
      <c r="V103" s="682"/>
      <c r="W103" s="682"/>
      <c r="X103" s="682"/>
      <c r="Y103" s="682"/>
      <c r="Z103" s="682"/>
    </row>
    <row r="104" spans="1:26" ht="15">
      <c r="A104" s="684"/>
      <c r="B104" s="684"/>
      <c r="C104" s="684"/>
      <c r="D104" s="684"/>
      <c r="E104" s="865"/>
      <c r="F104" s="865"/>
      <c r="G104" s="1034"/>
      <c r="H104" s="684"/>
      <c r="I104" s="684"/>
      <c r="J104" s="1035"/>
      <c r="K104" s="817"/>
      <c r="L104" s="817"/>
      <c r="M104" s="682"/>
      <c r="N104" s="682"/>
      <c r="O104" s="682"/>
      <c r="P104" s="682"/>
      <c r="Q104" s="682"/>
      <c r="R104" s="682"/>
      <c r="S104" s="682"/>
      <c r="T104" s="682"/>
      <c r="U104" s="682"/>
      <c r="V104" s="682"/>
      <c r="W104" s="682"/>
      <c r="X104" s="682"/>
      <c r="Y104" s="682"/>
      <c r="Z104" s="682"/>
    </row>
    <row r="105" spans="1:26" ht="15">
      <c r="A105" s="684"/>
      <c r="B105" s="684"/>
      <c r="C105" s="684"/>
      <c r="D105" s="684"/>
      <c r="E105" s="865"/>
      <c r="F105" s="865"/>
      <c r="G105" s="1034"/>
      <c r="H105" s="684"/>
      <c r="I105" s="684"/>
      <c r="J105" s="1035"/>
      <c r="K105" s="817"/>
      <c r="L105" s="817"/>
      <c r="M105" s="682"/>
      <c r="N105" s="682"/>
      <c r="O105" s="682"/>
      <c r="P105" s="682"/>
      <c r="Q105" s="682"/>
      <c r="R105" s="682"/>
      <c r="S105" s="682"/>
      <c r="T105" s="682"/>
      <c r="U105" s="682"/>
      <c r="V105" s="682"/>
      <c r="W105" s="682"/>
      <c r="X105" s="682"/>
      <c r="Y105" s="682"/>
      <c r="Z105" s="682"/>
    </row>
    <row r="106" spans="1:26" ht="15">
      <c r="A106" s="684"/>
      <c r="B106" s="684"/>
      <c r="C106" s="684"/>
      <c r="D106" s="684"/>
      <c r="E106" s="865"/>
      <c r="F106" s="865"/>
      <c r="G106" s="1034"/>
      <c r="H106" s="684"/>
      <c r="I106" s="684"/>
      <c r="J106" s="1035"/>
      <c r="K106" s="817"/>
      <c r="L106" s="817"/>
      <c r="M106" s="682"/>
      <c r="N106" s="682"/>
      <c r="O106" s="682"/>
      <c r="P106" s="682"/>
      <c r="Q106" s="682"/>
      <c r="R106" s="682"/>
      <c r="S106" s="682"/>
      <c r="T106" s="682"/>
      <c r="U106" s="682"/>
      <c r="V106" s="682"/>
      <c r="W106" s="682"/>
      <c r="X106" s="682"/>
      <c r="Y106" s="682"/>
      <c r="Z106" s="682"/>
    </row>
    <row r="107" spans="1:26" ht="15">
      <c r="A107" s="684"/>
      <c r="B107" s="684"/>
      <c r="C107" s="684"/>
      <c r="D107" s="684"/>
      <c r="E107" s="865"/>
      <c r="F107" s="865"/>
      <c r="G107" s="1034"/>
      <c r="H107" s="684"/>
      <c r="I107" s="684"/>
      <c r="J107" s="1035"/>
      <c r="K107" s="817"/>
      <c r="L107" s="817"/>
      <c r="M107" s="682"/>
      <c r="N107" s="682"/>
      <c r="O107" s="682"/>
      <c r="P107" s="682"/>
      <c r="Q107" s="682"/>
      <c r="R107" s="682"/>
      <c r="S107" s="682"/>
      <c r="T107" s="682"/>
      <c r="U107" s="682"/>
      <c r="V107" s="682"/>
      <c r="W107" s="682"/>
      <c r="X107" s="682"/>
      <c r="Y107" s="682"/>
      <c r="Z107" s="682"/>
    </row>
    <row r="108" spans="1:26" ht="15">
      <c r="A108" s="684"/>
      <c r="B108" s="684"/>
      <c r="C108" s="684"/>
      <c r="D108" s="684"/>
      <c r="E108" s="865"/>
      <c r="F108" s="865"/>
      <c r="G108" s="1034"/>
      <c r="H108" s="684"/>
      <c r="I108" s="684"/>
      <c r="J108" s="1035"/>
      <c r="K108" s="817"/>
      <c r="L108" s="817"/>
      <c r="M108" s="682"/>
      <c r="N108" s="682"/>
      <c r="O108" s="682"/>
      <c r="P108" s="682"/>
      <c r="Q108" s="682"/>
      <c r="R108" s="682"/>
      <c r="S108" s="682"/>
      <c r="T108" s="682"/>
      <c r="U108" s="682"/>
      <c r="V108" s="682"/>
      <c r="W108" s="682"/>
      <c r="X108" s="682"/>
      <c r="Y108" s="682"/>
      <c r="Z108" s="682"/>
    </row>
    <row r="109" spans="1:26" ht="15">
      <c r="A109" s="684"/>
      <c r="B109" s="684"/>
      <c r="C109" s="684"/>
      <c r="D109" s="684"/>
      <c r="E109" s="865"/>
      <c r="F109" s="865"/>
      <c r="G109" s="1034"/>
      <c r="H109" s="684"/>
      <c r="I109" s="684"/>
      <c r="J109" s="1035"/>
      <c r="K109" s="817"/>
      <c r="L109" s="817"/>
      <c r="M109" s="682"/>
      <c r="N109" s="682"/>
      <c r="O109" s="682"/>
      <c r="P109" s="682"/>
      <c r="Q109" s="682"/>
      <c r="R109" s="682"/>
      <c r="S109" s="682"/>
      <c r="T109" s="682"/>
      <c r="U109" s="682"/>
      <c r="V109" s="682"/>
      <c r="W109" s="682"/>
      <c r="X109" s="682"/>
      <c r="Y109" s="682"/>
      <c r="Z109" s="682"/>
    </row>
    <row r="110" spans="1:26" ht="15">
      <c r="A110" s="684"/>
      <c r="B110" s="684"/>
      <c r="C110" s="684"/>
      <c r="D110" s="684"/>
      <c r="E110" s="865"/>
      <c r="F110" s="865"/>
      <c r="G110" s="1034"/>
      <c r="H110" s="684"/>
      <c r="I110" s="684"/>
      <c r="J110" s="1035"/>
      <c r="K110" s="817"/>
      <c r="L110" s="817"/>
      <c r="M110" s="682"/>
      <c r="N110" s="682"/>
      <c r="O110" s="682"/>
      <c r="P110" s="682"/>
      <c r="Q110" s="682"/>
      <c r="R110" s="682"/>
      <c r="S110" s="682"/>
      <c r="T110" s="682"/>
      <c r="U110" s="682"/>
      <c r="V110" s="682"/>
      <c r="W110" s="682"/>
      <c r="X110" s="682"/>
      <c r="Y110" s="682"/>
      <c r="Z110" s="682"/>
    </row>
    <row r="111" spans="1:26" ht="15">
      <c r="A111" s="684"/>
      <c r="B111" s="684"/>
      <c r="C111" s="684"/>
      <c r="D111" s="684"/>
      <c r="E111" s="865"/>
      <c r="F111" s="865"/>
      <c r="G111" s="1034"/>
      <c r="H111" s="684"/>
      <c r="I111" s="684"/>
      <c r="J111" s="1035"/>
      <c r="K111" s="817"/>
      <c r="L111" s="817"/>
      <c r="M111" s="682"/>
      <c r="N111" s="682"/>
      <c r="O111" s="682"/>
      <c r="P111" s="682"/>
      <c r="Q111" s="682"/>
      <c r="R111" s="682"/>
      <c r="S111" s="682"/>
      <c r="T111" s="682"/>
      <c r="U111" s="682"/>
      <c r="V111" s="682"/>
      <c r="W111" s="682"/>
      <c r="X111" s="682"/>
      <c r="Y111" s="682"/>
      <c r="Z111" s="682"/>
    </row>
    <row r="112" spans="1:26" ht="15">
      <c r="A112" s="684"/>
      <c r="B112" s="684"/>
      <c r="C112" s="684"/>
      <c r="D112" s="684"/>
      <c r="E112" s="865"/>
      <c r="F112" s="865"/>
      <c r="G112" s="1034"/>
      <c r="H112" s="684"/>
      <c r="I112" s="684"/>
      <c r="J112" s="1035"/>
      <c r="K112" s="817"/>
      <c r="L112" s="817"/>
      <c r="M112" s="682"/>
      <c r="N112" s="682"/>
      <c r="O112" s="682"/>
      <c r="P112" s="682"/>
      <c r="Q112" s="682"/>
      <c r="R112" s="682"/>
      <c r="S112" s="682"/>
      <c r="T112" s="682"/>
      <c r="U112" s="682"/>
      <c r="V112" s="682"/>
      <c r="W112" s="682"/>
      <c r="X112" s="682"/>
      <c r="Y112" s="682"/>
      <c r="Z112" s="682"/>
    </row>
    <row r="113" spans="1:26" ht="15">
      <c r="A113" s="684"/>
      <c r="B113" s="684"/>
      <c r="C113" s="684"/>
      <c r="D113" s="684"/>
      <c r="E113" s="865"/>
      <c r="F113" s="865"/>
      <c r="G113" s="1034"/>
      <c r="H113" s="684"/>
      <c r="I113" s="684"/>
      <c r="J113" s="1035"/>
      <c r="K113" s="817"/>
      <c r="L113" s="817"/>
      <c r="M113" s="682"/>
      <c r="N113" s="682"/>
      <c r="O113" s="682"/>
      <c r="P113" s="682"/>
      <c r="Q113" s="682"/>
      <c r="R113" s="682"/>
      <c r="S113" s="682"/>
      <c r="T113" s="682"/>
      <c r="U113" s="682"/>
      <c r="V113" s="682"/>
      <c r="W113" s="682"/>
      <c r="X113" s="682"/>
      <c r="Y113" s="682"/>
      <c r="Z113" s="682"/>
    </row>
    <row r="114" spans="1:26" ht="15">
      <c r="A114" s="684"/>
      <c r="B114" s="684"/>
      <c r="C114" s="684"/>
      <c r="D114" s="684"/>
      <c r="E114" s="865"/>
      <c r="F114" s="865"/>
      <c r="G114" s="1034"/>
      <c r="H114" s="684"/>
      <c r="I114" s="684"/>
      <c r="J114" s="1035"/>
      <c r="K114" s="817"/>
      <c r="L114" s="817"/>
      <c r="M114" s="682"/>
      <c r="N114" s="682"/>
      <c r="O114" s="682"/>
      <c r="P114" s="682"/>
      <c r="Q114" s="682"/>
      <c r="R114" s="682"/>
      <c r="S114" s="682"/>
      <c r="T114" s="682"/>
      <c r="U114" s="682"/>
      <c r="V114" s="682"/>
      <c r="W114" s="682"/>
      <c r="X114" s="682"/>
      <c r="Y114" s="682"/>
      <c r="Z114" s="682"/>
    </row>
    <row r="115" spans="1:26" ht="15">
      <c r="A115" s="684"/>
      <c r="B115" s="684"/>
      <c r="C115" s="684"/>
      <c r="D115" s="684"/>
      <c r="E115" s="865"/>
      <c r="F115" s="865"/>
      <c r="G115" s="1034"/>
      <c r="H115" s="684"/>
      <c r="I115" s="684"/>
      <c r="J115" s="1035"/>
      <c r="K115" s="817"/>
      <c r="L115" s="817"/>
      <c r="M115" s="682"/>
      <c r="N115" s="682"/>
      <c r="O115" s="682"/>
      <c r="P115" s="682"/>
      <c r="Q115" s="682"/>
      <c r="R115" s="682"/>
      <c r="S115" s="682"/>
      <c r="T115" s="682"/>
      <c r="U115" s="682"/>
      <c r="V115" s="682"/>
      <c r="W115" s="682"/>
      <c r="X115" s="682"/>
      <c r="Y115" s="682"/>
      <c r="Z115" s="682"/>
    </row>
    <row r="116" spans="1:26" ht="15">
      <c r="A116" s="684"/>
      <c r="B116" s="684"/>
      <c r="C116" s="684"/>
      <c r="D116" s="684"/>
      <c r="E116" s="865"/>
      <c r="F116" s="865"/>
      <c r="G116" s="1034"/>
      <c r="H116" s="684"/>
      <c r="I116" s="684"/>
      <c r="J116" s="1035"/>
      <c r="K116" s="817"/>
      <c r="L116" s="817"/>
      <c r="M116" s="682"/>
      <c r="N116" s="682"/>
      <c r="O116" s="682"/>
      <c r="P116" s="682"/>
      <c r="Q116" s="682"/>
      <c r="R116" s="682"/>
      <c r="S116" s="682"/>
      <c r="T116" s="682"/>
      <c r="U116" s="682"/>
      <c r="V116" s="682"/>
      <c r="W116" s="682"/>
      <c r="X116" s="682"/>
      <c r="Y116" s="682"/>
      <c r="Z116" s="682"/>
    </row>
    <row r="117" spans="1:26" ht="15">
      <c r="A117" s="684"/>
      <c r="B117" s="684"/>
      <c r="C117" s="684"/>
      <c r="D117" s="684"/>
      <c r="E117" s="865"/>
      <c r="F117" s="865"/>
      <c r="G117" s="1034"/>
      <c r="H117" s="684"/>
      <c r="I117" s="684"/>
      <c r="J117" s="1035"/>
      <c r="K117" s="817"/>
      <c r="L117" s="817"/>
      <c r="M117" s="682"/>
      <c r="N117" s="682"/>
      <c r="O117" s="682"/>
      <c r="P117" s="682"/>
      <c r="Q117" s="682"/>
      <c r="R117" s="682"/>
      <c r="S117" s="682"/>
      <c r="T117" s="682"/>
      <c r="U117" s="682"/>
      <c r="V117" s="682"/>
      <c r="W117" s="682"/>
      <c r="X117" s="682"/>
      <c r="Y117" s="682"/>
      <c r="Z117" s="682"/>
    </row>
    <row r="118" spans="1:26" ht="15">
      <c r="A118" s="684"/>
      <c r="B118" s="684"/>
      <c r="C118" s="684"/>
      <c r="D118" s="684"/>
      <c r="E118" s="865"/>
      <c r="F118" s="865"/>
      <c r="G118" s="1034"/>
      <c r="H118" s="684"/>
      <c r="I118" s="684"/>
      <c r="J118" s="1035"/>
      <c r="K118" s="817"/>
      <c r="L118" s="817"/>
      <c r="M118" s="682"/>
      <c r="N118" s="682"/>
      <c r="O118" s="682"/>
      <c r="P118" s="682"/>
      <c r="Q118" s="682"/>
      <c r="R118" s="682"/>
      <c r="S118" s="682"/>
      <c r="T118" s="682"/>
      <c r="U118" s="682"/>
      <c r="V118" s="682"/>
      <c r="W118" s="682"/>
      <c r="X118" s="682"/>
      <c r="Y118" s="682"/>
      <c r="Z118" s="682"/>
    </row>
    <row r="119" spans="1:26" ht="15">
      <c r="A119" s="684"/>
      <c r="B119" s="684"/>
      <c r="C119" s="684"/>
      <c r="D119" s="684"/>
      <c r="E119" s="865"/>
      <c r="F119" s="865"/>
      <c r="G119" s="1034"/>
      <c r="H119" s="684"/>
      <c r="I119" s="684"/>
      <c r="J119" s="1035"/>
      <c r="K119" s="817"/>
      <c r="L119" s="817"/>
      <c r="M119" s="682"/>
      <c r="N119" s="682"/>
      <c r="O119" s="682"/>
      <c r="P119" s="682"/>
      <c r="Q119" s="682"/>
      <c r="R119" s="682"/>
      <c r="S119" s="682"/>
      <c r="T119" s="682"/>
      <c r="U119" s="682"/>
      <c r="V119" s="682"/>
      <c r="W119" s="682"/>
      <c r="X119" s="682"/>
      <c r="Y119" s="682"/>
      <c r="Z119" s="682"/>
    </row>
    <row r="120" spans="1:26" ht="15">
      <c r="A120" s="684"/>
      <c r="B120" s="684"/>
      <c r="C120" s="684"/>
      <c r="D120" s="684"/>
      <c r="E120" s="865"/>
      <c r="F120" s="865"/>
      <c r="G120" s="1034"/>
      <c r="H120" s="684"/>
      <c r="I120" s="684"/>
      <c r="J120" s="1035"/>
      <c r="K120" s="817"/>
      <c r="L120" s="817"/>
      <c r="M120" s="682"/>
      <c r="N120" s="682"/>
      <c r="O120" s="682"/>
      <c r="P120" s="682"/>
      <c r="Q120" s="682"/>
      <c r="R120" s="682"/>
      <c r="S120" s="682"/>
      <c r="T120" s="682"/>
      <c r="U120" s="682"/>
      <c r="V120" s="682"/>
      <c r="W120" s="682"/>
      <c r="X120" s="682"/>
      <c r="Y120" s="682"/>
      <c r="Z120" s="682"/>
    </row>
    <row r="121" spans="1:26" ht="15">
      <c r="A121" s="684"/>
      <c r="B121" s="684"/>
      <c r="C121" s="684"/>
      <c r="D121" s="684"/>
      <c r="E121" s="865"/>
      <c r="F121" s="865"/>
      <c r="G121" s="1034"/>
      <c r="H121" s="684"/>
      <c r="I121" s="684"/>
      <c r="J121" s="1035"/>
      <c r="K121" s="817"/>
      <c r="L121" s="817"/>
      <c r="M121" s="682"/>
      <c r="N121" s="682"/>
      <c r="O121" s="682"/>
      <c r="P121" s="682"/>
      <c r="Q121" s="682"/>
      <c r="R121" s="682"/>
      <c r="S121" s="682"/>
      <c r="T121" s="682"/>
      <c r="U121" s="682"/>
      <c r="V121" s="682"/>
      <c r="W121" s="682"/>
      <c r="X121" s="682"/>
      <c r="Y121" s="682"/>
      <c r="Z121" s="682"/>
    </row>
    <row r="122" spans="1:26" ht="15">
      <c r="A122" s="684"/>
      <c r="B122" s="684"/>
      <c r="C122" s="684"/>
      <c r="D122" s="684"/>
      <c r="E122" s="865"/>
      <c r="F122" s="865"/>
      <c r="G122" s="1034"/>
      <c r="H122" s="684"/>
      <c r="I122" s="684"/>
      <c r="J122" s="1035"/>
      <c r="K122" s="817"/>
      <c r="L122" s="817"/>
      <c r="M122" s="682"/>
      <c r="N122" s="682"/>
      <c r="O122" s="682"/>
      <c r="P122" s="682"/>
      <c r="Q122" s="682"/>
      <c r="R122" s="682"/>
      <c r="S122" s="682"/>
      <c r="T122" s="682"/>
      <c r="U122" s="682"/>
      <c r="V122" s="682"/>
      <c r="W122" s="682"/>
      <c r="X122" s="682"/>
      <c r="Y122" s="682"/>
      <c r="Z122" s="682"/>
    </row>
    <row r="123" spans="1:26" ht="15">
      <c r="A123" s="684"/>
      <c r="B123" s="684"/>
      <c r="C123" s="684"/>
      <c r="D123" s="684"/>
      <c r="E123" s="865"/>
      <c r="F123" s="865"/>
      <c r="G123" s="1034"/>
      <c r="H123" s="684"/>
      <c r="I123" s="684"/>
      <c r="J123" s="1035"/>
      <c r="K123" s="817"/>
      <c r="L123" s="817"/>
      <c r="M123" s="682"/>
      <c r="N123" s="682"/>
      <c r="O123" s="682"/>
      <c r="P123" s="682"/>
      <c r="Q123" s="682"/>
      <c r="R123" s="682"/>
      <c r="S123" s="682"/>
      <c r="T123" s="682"/>
      <c r="U123" s="682"/>
      <c r="V123" s="682"/>
      <c r="W123" s="682"/>
      <c r="X123" s="682"/>
      <c r="Y123" s="682"/>
      <c r="Z123" s="682"/>
    </row>
    <row r="124" spans="1:26" ht="15">
      <c r="A124" s="684"/>
      <c r="B124" s="684"/>
      <c r="C124" s="684"/>
      <c r="D124" s="684"/>
      <c r="E124" s="865"/>
      <c r="F124" s="865"/>
      <c r="G124" s="1034"/>
      <c r="H124" s="684"/>
      <c r="I124" s="684"/>
      <c r="J124" s="1035"/>
      <c r="K124" s="817"/>
      <c r="L124" s="817"/>
      <c r="M124" s="682"/>
      <c r="N124" s="682"/>
      <c r="O124" s="682"/>
      <c r="P124" s="682"/>
      <c r="Q124" s="682"/>
      <c r="R124" s="682"/>
      <c r="S124" s="682"/>
      <c r="T124" s="682"/>
      <c r="U124" s="682"/>
      <c r="V124" s="682"/>
      <c r="W124" s="682"/>
      <c r="X124" s="682"/>
      <c r="Y124" s="682"/>
      <c r="Z124" s="682"/>
    </row>
    <row r="125" spans="1:26" ht="15">
      <c r="A125" s="684"/>
      <c r="B125" s="684"/>
      <c r="C125" s="684"/>
      <c r="D125" s="684"/>
      <c r="E125" s="865"/>
      <c r="F125" s="865"/>
      <c r="G125" s="1034"/>
      <c r="H125" s="684"/>
      <c r="I125" s="684"/>
      <c r="J125" s="1035"/>
      <c r="K125" s="817"/>
      <c r="L125" s="817"/>
      <c r="M125" s="682"/>
      <c r="N125" s="682"/>
      <c r="O125" s="682"/>
      <c r="P125" s="682"/>
      <c r="Q125" s="682"/>
      <c r="R125" s="682"/>
      <c r="S125" s="682"/>
      <c r="T125" s="682"/>
      <c r="U125" s="682"/>
      <c r="V125" s="682"/>
      <c r="W125" s="682"/>
      <c r="X125" s="682"/>
      <c r="Y125" s="682"/>
      <c r="Z125" s="682"/>
    </row>
    <row r="126" spans="1:26" ht="15">
      <c r="A126" s="684"/>
      <c r="B126" s="684"/>
      <c r="C126" s="684"/>
      <c r="D126" s="684"/>
      <c r="E126" s="865"/>
      <c r="F126" s="865"/>
      <c r="G126" s="1034"/>
      <c r="H126" s="684"/>
      <c r="I126" s="684"/>
      <c r="J126" s="1035"/>
      <c r="K126" s="817"/>
      <c r="L126" s="817"/>
      <c r="M126" s="682"/>
      <c r="N126" s="682"/>
      <c r="O126" s="682"/>
      <c r="P126" s="682"/>
      <c r="Q126" s="682"/>
      <c r="R126" s="682"/>
      <c r="S126" s="682"/>
      <c r="T126" s="682"/>
      <c r="U126" s="682"/>
      <c r="V126" s="682"/>
      <c r="W126" s="682"/>
      <c r="X126" s="682"/>
      <c r="Y126" s="682"/>
      <c r="Z126" s="682"/>
    </row>
    <row r="127" spans="1:26" ht="15">
      <c r="A127" s="684"/>
      <c r="B127" s="684"/>
      <c r="C127" s="684"/>
      <c r="D127" s="684"/>
      <c r="E127" s="865"/>
      <c r="F127" s="865"/>
      <c r="G127" s="1034"/>
      <c r="H127" s="684"/>
      <c r="I127" s="684"/>
      <c r="J127" s="1035"/>
      <c r="K127" s="817"/>
      <c r="L127" s="817"/>
      <c r="M127" s="682"/>
      <c r="N127" s="682"/>
      <c r="O127" s="682"/>
      <c r="P127" s="682"/>
      <c r="Q127" s="682"/>
      <c r="R127" s="682"/>
      <c r="S127" s="682"/>
      <c r="T127" s="682"/>
      <c r="U127" s="682"/>
      <c r="V127" s="682"/>
      <c r="W127" s="682"/>
      <c r="X127" s="682"/>
      <c r="Y127" s="682"/>
      <c r="Z127" s="682"/>
    </row>
    <row r="128" spans="1:26" ht="15">
      <c r="A128" s="684"/>
      <c r="B128" s="684"/>
      <c r="C128" s="684"/>
      <c r="D128" s="684"/>
      <c r="E128" s="865"/>
      <c r="F128" s="865"/>
      <c r="G128" s="1034"/>
      <c r="H128" s="684"/>
      <c r="I128" s="684"/>
      <c r="J128" s="1035"/>
      <c r="K128" s="817"/>
      <c r="L128" s="817"/>
      <c r="M128" s="682"/>
      <c r="N128" s="682"/>
      <c r="O128" s="682"/>
      <c r="P128" s="682"/>
      <c r="Q128" s="682"/>
      <c r="R128" s="682"/>
      <c r="S128" s="682"/>
      <c r="T128" s="682"/>
      <c r="U128" s="682"/>
      <c r="V128" s="682"/>
      <c r="W128" s="682"/>
      <c r="X128" s="682"/>
      <c r="Y128" s="682"/>
      <c r="Z128" s="682"/>
    </row>
    <row r="129" spans="1:26" ht="15">
      <c r="A129" s="684"/>
      <c r="B129" s="684"/>
      <c r="C129" s="684"/>
      <c r="D129" s="684"/>
      <c r="E129" s="865"/>
      <c r="F129" s="865"/>
      <c r="G129" s="1034"/>
      <c r="H129" s="684"/>
      <c r="I129" s="684"/>
      <c r="J129" s="1035"/>
      <c r="K129" s="817"/>
      <c r="L129" s="817"/>
      <c r="M129" s="682"/>
      <c r="N129" s="682"/>
      <c r="O129" s="682"/>
      <c r="P129" s="682"/>
      <c r="Q129" s="682"/>
      <c r="R129" s="682"/>
      <c r="S129" s="682"/>
      <c r="T129" s="682"/>
      <c r="U129" s="682"/>
      <c r="V129" s="682"/>
      <c r="W129" s="682"/>
      <c r="X129" s="682"/>
      <c r="Y129" s="682"/>
      <c r="Z129" s="682"/>
    </row>
    <row r="130" spans="1:26" ht="15">
      <c r="A130" s="684"/>
      <c r="B130" s="684"/>
      <c r="C130" s="684"/>
      <c r="D130" s="684"/>
      <c r="E130" s="865"/>
      <c r="F130" s="865"/>
      <c r="G130" s="1034"/>
      <c r="H130" s="684"/>
      <c r="I130" s="684"/>
      <c r="J130" s="1035"/>
      <c r="K130" s="817"/>
      <c r="L130" s="817"/>
      <c r="M130" s="682"/>
      <c r="N130" s="682"/>
      <c r="O130" s="682"/>
      <c r="P130" s="682"/>
      <c r="Q130" s="682"/>
      <c r="R130" s="682"/>
      <c r="S130" s="682"/>
      <c r="T130" s="682"/>
      <c r="U130" s="682"/>
      <c r="V130" s="682"/>
      <c r="W130" s="682"/>
      <c r="X130" s="682"/>
      <c r="Y130" s="682"/>
      <c r="Z130" s="682"/>
    </row>
    <row r="131" spans="1:26" ht="15">
      <c r="A131" s="684"/>
      <c r="B131" s="684"/>
      <c r="C131" s="684"/>
      <c r="D131" s="684"/>
      <c r="E131" s="865"/>
      <c r="F131" s="865"/>
      <c r="G131" s="1034"/>
      <c r="H131" s="684"/>
      <c r="I131" s="684"/>
      <c r="J131" s="1035"/>
      <c r="K131" s="817"/>
      <c r="L131" s="817"/>
      <c r="M131" s="682"/>
      <c r="N131" s="682"/>
      <c r="O131" s="682"/>
      <c r="P131" s="682"/>
      <c r="Q131" s="682"/>
      <c r="R131" s="682"/>
      <c r="S131" s="682"/>
      <c r="T131" s="682"/>
      <c r="U131" s="682"/>
      <c r="V131" s="682"/>
      <c r="W131" s="682"/>
      <c r="X131" s="682"/>
      <c r="Y131" s="682"/>
      <c r="Z131" s="682"/>
    </row>
    <row r="132" spans="1:26" ht="15">
      <c r="A132" s="684"/>
      <c r="B132" s="684"/>
      <c r="C132" s="684"/>
      <c r="D132" s="684"/>
      <c r="E132" s="865"/>
      <c r="F132" s="865"/>
      <c r="G132" s="1034"/>
      <c r="H132" s="684"/>
      <c r="I132" s="684"/>
      <c r="J132" s="1035"/>
      <c r="K132" s="817"/>
      <c r="L132" s="817"/>
      <c r="M132" s="682"/>
      <c r="N132" s="682"/>
      <c r="O132" s="682"/>
      <c r="P132" s="682"/>
      <c r="Q132" s="682"/>
      <c r="R132" s="682"/>
      <c r="S132" s="682"/>
      <c r="T132" s="682"/>
      <c r="U132" s="682"/>
      <c r="V132" s="682"/>
      <c r="W132" s="682"/>
      <c r="X132" s="682"/>
      <c r="Y132" s="682"/>
      <c r="Z132" s="682"/>
    </row>
    <row r="133" spans="1:26" ht="15">
      <c r="A133" s="684"/>
      <c r="B133" s="684"/>
      <c r="C133" s="684"/>
      <c r="D133" s="684"/>
      <c r="E133" s="865"/>
      <c r="F133" s="865"/>
      <c r="G133" s="1034"/>
      <c r="H133" s="684"/>
      <c r="I133" s="684"/>
      <c r="J133" s="1035"/>
      <c r="K133" s="817"/>
      <c r="L133" s="817"/>
      <c r="M133" s="682"/>
      <c r="N133" s="682"/>
      <c r="O133" s="682"/>
      <c r="P133" s="682"/>
      <c r="Q133" s="682"/>
      <c r="R133" s="682"/>
      <c r="S133" s="682"/>
      <c r="T133" s="682"/>
      <c r="U133" s="682"/>
      <c r="V133" s="682"/>
      <c r="W133" s="682"/>
      <c r="X133" s="682"/>
      <c r="Y133" s="682"/>
      <c r="Z133" s="682"/>
    </row>
    <row r="134" spans="1:26" ht="15">
      <c r="A134" s="684"/>
      <c r="B134" s="684"/>
      <c r="C134" s="684"/>
      <c r="D134" s="684"/>
      <c r="E134" s="865"/>
      <c r="F134" s="865"/>
      <c r="G134" s="1034"/>
      <c r="H134" s="684"/>
      <c r="I134" s="684"/>
      <c r="J134" s="1035"/>
      <c r="K134" s="817"/>
      <c r="L134" s="817"/>
      <c r="M134" s="682"/>
      <c r="N134" s="682"/>
      <c r="O134" s="682"/>
      <c r="P134" s="682"/>
      <c r="Q134" s="682"/>
      <c r="R134" s="682"/>
      <c r="S134" s="682"/>
      <c r="T134" s="682"/>
      <c r="U134" s="682"/>
      <c r="V134" s="682"/>
      <c r="W134" s="682"/>
      <c r="X134" s="682"/>
      <c r="Y134" s="682"/>
      <c r="Z134" s="682"/>
    </row>
    <row r="135" spans="1:26" ht="15">
      <c r="A135" s="684"/>
      <c r="B135" s="684"/>
      <c r="C135" s="684"/>
      <c r="D135" s="684"/>
      <c r="E135" s="865"/>
      <c r="F135" s="865"/>
      <c r="G135" s="1034"/>
      <c r="H135" s="684"/>
      <c r="I135" s="684"/>
      <c r="J135" s="1035"/>
      <c r="K135" s="817"/>
      <c r="L135" s="817"/>
      <c r="M135" s="682"/>
      <c r="N135" s="682"/>
      <c r="O135" s="682"/>
      <c r="P135" s="682"/>
      <c r="Q135" s="682"/>
      <c r="R135" s="682"/>
      <c r="S135" s="682"/>
      <c r="T135" s="682"/>
      <c r="U135" s="682"/>
      <c r="V135" s="682"/>
      <c r="W135" s="682"/>
      <c r="X135" s="682"/>
      <c r="Y135" s="682"/>
      <c r="Z135" s="682"/>
    </row>
    <row r="136" spans="1:26" ht="15">
      <c r="A136" s="684"/>
      <c r="B136" s="684"/>
      <c r="C136" s="684"/>
      <c r="D136" s="684"/>
      <c r="E136" s="865"/>
      <c r="F136" s="865"/>
      <c r="G136" s="1034"/>
      <c r="H136" s="684"/>
      <c r="I136" s="684"/>
      <c r="J136" s="1035"/>
      <c r="K136" s="817"/>
      <c r="L136" s="817"/>
      <c r="M136" s="682"/>
      <c r="N136" s="682"/>
      <c r="O136" s="682"/>
      <c r="P136" s="682"/>
      <c r="Q136" s="682"/>
      <c r="R136" s="682"/>
      <c r="S136" s="682"/>
      <c r="T136" s="682"/>
      <c r="U136" s="682"/>
      <c r="V136" s="682"/>
      <c r="W136" s="682"/>
      <c r="X136" s="682"/>
      <c r="Y136" s="682"/>
      <c r="Z136" s="682"/>
    </row>
    <row r="137" spans="1:26" ht="15">
      <c r="A137" s="684"/>
      <c r="B137" s="684"/>
      <c r="C137" s="684"/>
      <c r="D137" s="684"/>
      <c r="E137" s="865"/>
      <c r="F137" s="865"/>
      <c r="G137" s="1034"/>
      <c r="H137" s="684"/>
      <c r="I137" s="684"/>
      <c r="J137" s="1035"/>
      <c r="K137" s="817"/>
      <c r="L137" s="817"/>
      <c r="M137" s="682"/>
      <c r="N137" s="682"/>
      <c r="O137" s="682"/>
      <c r="P137" s="682"/>
      <c r="Q137" s="682"/>
      <c r="R137" s="682"/>
      <c r="S137" s="682"/>
      <c r="T137" s="682"/>
      <c r="U137" s="682"/>
      <c r="V137" s="682"/>
      <c r="W137" s="682"/>
      <c r="X137" s="682"/>
      <c r="Y137" s="682"/>
      <c r="Z137" s="682"/>
    </row>
    <row r="138" spans="1:26" ht="15">
      <c r="A138" s="684"/>
      <c r="B138" s="684"/>
      <c r="C138" s="684"/>
      <c r="D138" s="684"/>
      <c r="E138" s="865"/>
      <c r="F138" s="865"/>
      <c r="G138" s="1034"/>
      <c r="H138" s="684"/>
      <c r="I138" s="684"/>
      <c r="J138" s="1035"/>
      <c r="K138" s="817"/>
      <c r="L138" s="817"/>
      <c r="M138" s="682"/>
      <c r="N138" s="682"/>
      <c r="O138" s="682"/>
      <c r="P138" s="682"/>
      <c r="Q138" s="682"/>
      <c r="R138" s="682"/>
      <c r="S138" s="682"/>
      <c r="T138" s="682"/>
      <c r="U138" s="682"/>
      <c r="V138" s="682"/>
      <c r="W138" s="682"/>
      <c r="X138" s="682"/>
      <c r="Y138" s="682"/>
      <c r="Z138" s="682"/>
    </row>
    <row r="139" spans="1:26" ht="15">
      <c r="A139" s="684"/>
      <c r="B139" s="684"/>
      <c r="C139" s="684"/>
      <c r="D139" s="684"/>
      <c r="E139" s="865"/>
      <c r="F139" s="865"/>
      <c r="G139" s="1034"/>
      <c r="H139" s="684"/>
      <c r="I139" s="684"/>
      <c r="J139" s="1035"/>
      <c r="K139" s="817"/>
      <c r="L139" s="817"/>
      <c r="M139" s="682"/>
      <c r="N139" s="682"/>
      <c r="O139" s="682"/>
      <c r="P139" s="682"/>
      <c r="Q139" s="682"/>
      <c r="R139" s="682"/>
      <c r="S139" s="682"/>
      <c r="T139" s="682"/>
      <c r="U139" s="682"/>
      <c r="V139" s="682"/>
      <c r="W139" s="682"/>
      <c r="X139" s="682"/>
      <c r="Y139" s="682"/>
      <c r="Z139" s="682"/>
    </row>
    <row r="140" spans="1:26" ht="15">
      <c r="A140" s="684"/>
      <c r="B140" s="684"/>
      <c r="C140" s="684"/>
      <c r="D140" s="684"/>
      <c r="E140" s="865"/>
      <c r="F140" s="865"/>
      <c r="G140" s="1034"/>
      <c r="H140" s="684"/>
      <c r="I140" s="684"/>
      <c r="J140" s="1035"/>
      <c r="K140" s="817"/>
      <c r="L140" s="817"/>
      <c r="M140" s="682"/>
      <c r="N140" s="682"/>
      <c r="O140" s="682"/>
      <c r="P140" s="682"/>
      <c r="Q140" s="682"/>
      <c r="R140" s="682"/>
      <c r="S140" s="682"/>
      <c r="T140" s="682"/>
      <c r="U140" s="682"/>
      <c r="V140" s="682"/>
      <c r="W140" s="682"/>
      <c r="X140" s="682"/>
      <c r="Y140" s="682"/>
      <c r="Z140" s="682"/>
    </row>
    <row r="141" spans="1:26" ht="15">
      <c r="A141" s="684"/>
      <c r="B141" s="684"/>
      <c r="C141" s="684"/>
      <c r="D141" s="684"/>
      <c r="E141" s="865"/>
      <c r="F141" s="865"/>
      <c r="G141" s="1034"/>
      <c r="H141" s="684"/>
      <c r="I141" s="684"/>
      <c r="J141" s="1035"/>
      <c r="K141" s="817"/>
      <c r="L141" s="817"/>
      <c r="M141" s="682"/>
      <c r="N141" s="682"/>
      <c r="O141" s="682"/>
      <c r="P141" s="682"/>
      <c r="Q141" s="682"/>
      <c r="R141" s="682"/>
      <c r="S141" s="682"/>
      <c r="T141" s="682"/>
      <c r="U141" s="682"/>
      <c r="V141" s="682"/>
      <c r="W141" s="682"/>
      <c r="X141" s="682"/>
      <c r="Y141" s="682"/>
      <c r="Z141" s="682"/>
    </row>
    <row r="142" spans="1:26" ht="15">
      <c r="A142" s="684"/>
      <c r="B142" s="684"/>
      <c r="C142" s="684"/>
      <c r="D142" s="684"/>
      <c r="E142" s="865"/>
      <c r="F142" s="865"/>
      <c r="G142" s="1034"/>
      <c r="H142" s="684"/>
      <c r="I142" s="684"/>
      <c r="J142" s="1035"/>
      <c r="K142" s="817"/>
      <c r="L142" s="817"/>
      <c r="M142" s="682"/>
      <c r="N142" s="682"/>
      <c r="O142" s="682"/>
      <c r="P142" s="682"/>
      <c r="Q142" s="682"/>
      <c r="R142" s="682"/>
      <c r="S142" s="682"/>
      <c r="T142" s="682"/>
      <c r="U142" s="682"/>
      <c r="V142" s="682"/>
      <c r="W142" s="682"/>
      <c r="X142" s="682"/>
      <c r="Y142" s="682"/>
      <c r="Z142" s="682"/>
    </row>
    <row r="143" spans="1:26" ht="15">
      <c r="A143" s="684"/>
      <c r="B143" s="684"/>
      <c r="C143" s="684"/>
      <c r="D143" s="684"/>
      <c r="E143" s="865"/>
      <c r="F143" s="865"/>
      <c r="G143" s="1034"/>
      <c r="H143" s="684"/>
      <c r="I143" s="684"/>
      <c r="J143" s="1035"/>
      <c r="K143" s="817"/>
      <c r="L143" s="817"/>
      <c r="M143" s="682"/>
      <c r="N143" s="682"/>
      <c r="O143" s="682"/>
      <c r="P143" s="682"/>
      <c r="Q143" s="682"/>
      <c r="R143" s="682"/>
      <c r="S143" s="682"/>
      <c r="T143" s="682"/>
      <c r="U143" s="682"/>
      <c r="V143" s="682"/>
      <c r="W143" s="682"/>
      <c r="X143" s="682"/>
      <c r="Y143" s="682"/>
      <c r="Z143" s="682"/>
    </row>
    <row r="144" spans="1:26" ht="15">
      <c r="A144" s="684"/>
      <c r="B144" s="684"/>
      <c r="C144" s="684"/>
      <c r="D144" s="684"/>
      <c r="E144" s="865"/>
      <c r="F144" s="865"/>
      <c r="G144" s="1034"/>
      <c r="H144" s="684"/>
      <c r="I144" s="684"/>
      <c r="J144" s="1035"/>
      <c r="K144" s="817"/>
      <c r="L144" s="817"/>
      <c r="M144" s="682"/>
      <c r="N144" s="682"/>
      <c r="O144" s="682"/>
      <c r="P144" s="682"/>
      <c r="Q144" s="682"/>
      <c r="R144" s="682"/>
      <c r="S144" s="682"/>
      <c r="T144" s="682"/>
      <c r="U144" s="682"/>
      <c r="V144" s="682"/>
      <c r="W144" s="682"/>
      <c r="X144" s="682"/>
      <c r="Y144" s="682"/>
      <c r="Z144" s="682"/>
    </row>
    <row r="145" spans="1:26" ht="15">
      <c r="A145" s="684"/>
      <c r="B145" s="684"/>
      <c r="C145" s="684"/>
      <c r="D145" s="684"/>
      <c r="E145" s="865"/>
      <c r="F145" s="865"/>
      <c r="G145" s="1034"/>
      <c r="H145" s="684"/>
      <c r="I145" s="684"/>
      <c r="J145" s="1035"/>
      <c r="K145" s="817"/>
      <c r="L145" s="817"/>
      <c r="M145" s="682"/>
      <c r="N145" s="682"/>
      <c r="O145" s="682"/>
      <c r="P145" s="682"/>
      <c r="Q145" s="682"/>
      <c r="R145" s="682"/>
      <c r="S145" s="682"/>
      <c r="T145" s="682"/>
      <c r="U145" s="682"/>
      <c r="V145" s="682"/>
      <c r="W145" s="682"/>
      <c r="X145" s="682"/>
      <c r="Y145" s="682"/>
      <c r="Z145" s="682"/>
    </row>
    <row r="146" spans="1:26" ht="15">
      <c r="A146" s="684"/>
      <c r="B146" s="684"/>
      <c r="C146" s="684"/>
      <c r="D146" s="684"/>
      <c r="E146" s="865"/>
      <c r="F146" s="865"/>
      <c r="G146" s="1034"/>
      <c r="H146" s="684"/>
      <c r="I146" s="684"/>
      <c r="J146" s="1035"/>
      <c r="K146" s="817"/>
      <c r="L146" s="817"/>
      <c r="M146" s="682"/>
      <c r="N146" s="682"/>
      <c r="O146" s="682"/>
      <c r="P146" s="682"/>
      <c r="Q146" s="682"/>
      <c r="R146" s="682"/>
      <c r="S146" s="682"/>
      <c r="T146" s="682"/>
      <c r="U146" s="682"/>
      <c r="V146" s="682"/>
      <c r="W146" s="682"/>
      <c r="X146" s="682"/>
      <c r="Y146" s="682"/>
      <c r="Z146" s="682"/>
    </row>
    <row r="147" spans="1:26" ht="15">
      <c r="A147" s="684"/>
      <c r="B147" s="684"/>
      <c r="C147" s="684"/>
      <c r="D147" s="684"/>
      <c r="E147" s="865"/>
      <c r="F147" s="865"/>
      <c r="G147" s="1034"/>
      <c r="H147" s="684"/>
      <c r="I147" s="684"/>
      <c r="J147" s="1035"/>
      <c r="K147" s="817"/>
      <c r="L147" s="817"/>
      <c r="M147" s="682"/>
      <c r="N147" s="682"/>
      <c r="O147" s="682"/>
      <c r="P147" s="682"/>
      <c r="Q147" s="682"/>
      <c r="R147" s="682"/>
      <c r="S147" s="682"/>
      <c r="T147" s="682"/>
      <c r="U147" s="682"/>
      <c r="V147" s="682"/>
      <c r="W147" s="682"/>
      <c r="X147" s="682"/>
      <c r="Y147" s="682"/>
      <c r="Z147" s="682"/>
    </row>
    <row r="148" spans="1:26" ht="15">
      <c r="A148" s="684"/>
      <c r="B148" s="684"/>
      <c r="C148" s="684"/>
      <c r="D148" s="684"/>
      <c r="E148" s="865"/>
      <c r="F148" s="865"/>
      <c r="G148" s="1034"/>
      <c r="H148" s="684"/>
      <c r="I148" s="684"/>
      <c r="J148" s="1035"/>
      <c r="K148" s="817"/>
      <c r="L148" s="817"/>
      <c r="M148" s="682"/>
      <c r="N148" s="682"/>
      <c r="O148" s="682"/>
      <c r="P148" s="682"/>
      <c r="Q148" s="682"/>
      <c r="R148" s="682"/>
      <c r="S148" s="682"/>
      <c r="T148" s="682"/>
      <c r="U148" s="682"/>
      <c r="V148" s="682"/>
      <c r="W148" s="682"/>
      <c r="X148" s="682"/>
      <c r="Y148" s="682"/>
      <c r="Z148" s="682"/>
    </row>
    <row r="149" spans="1:26" ht="15">
      <c r="A149" s="684"/>
      <c r="B149" s="684"/>
      <c r="C149" s="684"/>
      <c r="D149" s="684"/>
      <c r="E149" s="865"/>
      <c r="F149" s="865"/>
      <c r="G149" s="1034"/>
      <c r="H149" s="684"/>
      <c r="I149" s="684"/>
      <c r="J149" s="1035"/>
      <c r="K149" s="817"/>
      <c r="L149" s="817"/>
      <c r="M149" s="682"/>
      <c r="N149" s="682"/>
      <c r="O149" s="682"/>
      <c r="P149" s="682"/>
      <c r="Q149" s="682"/>
      <c r="R149" s="682"/>
      <c r="S149" s="682"/>
      <c r="T149" s="682"/>
      <c r="U149" s="682"/>
      <c r="V149" s="682"/>
      <c r="W149" s="682"/>
      <c r="X149" s="682"/>
      <c r="Y149" s="682"/>
      <c r="Z149" s="682"/>
    </row>
    <row r="150" spans="1:26" ht="15">
      <c r="A150" s="684"/>
      <c r="B150" s="684"/>
      <c r="C150" s="684"/>
      <c r="D150" s="684"/>
      <c r="E150" s="865"/>
      <c r="F150" s="865"/>
      <c r="G150" s="1034"/>
      <c r="H150" s="684"/>
      <c r="I150" s="684"/>
      <c r="J150" s="1035"/>
      <c r="K150" s="817"/>
      <c r="L150" s="817"/>
      <c r="M150" s="682"/>
      <c r="N150" s="682"/>
      <c r="O150" s="682"/>
      <c r="P150" s="682"/>
      <c r="Q150" s="682"/>
      <c r="R150" s="682"/>
      <c r="S150" s="682"/>
      <c r="T150" s="682"/>
      <c r="U150" s="682"/>
      <c r="V150" s="682"/>
      <c r="W150" s="682"/>
      <c r="X150" s="682"/>
      <c r="Y150" s="682"/>
      <c r="Z150" s="682"/>
    </row>
    <row r="151" spans="1:26" ht="15">
      <c r="A151" s="684"/>
      <c r="B151" s="684"/>
      <c r="C151" s="684"/>
      <c r="D151" s="684"/>
      <c r="E151" s="865"/>
      <c r="F151" s="865"/>
      <c r="G151" s="1034"/>
      <c r="H151" s="684"/>
      <c r="I151" s="684"/>
      <c r="J151" s="1035"/>
      <c r="K151" s="817"/>
      <c r="L151" s="817"/>
      <c r="M151" s="682"/>
      <c r="N151" s="682"/>
      <c r="O151" s="682"/>
      <c r="P151" s="682"/>
      <c r="Q151" s="682"/>
      <c r="R151" s="682"/>
      <c r="S151" s="682"/>
      <c r="T151" s="682"/>
      <c r="U151" s="682"/>
      <c r="V151" s="682"/>
      <c r="W151" s="682"/>
      <c r="X151" s="682"/>
      <c r="Y151" s="682"/>
      <c r="Z151" s="682"/>
    </row>
    <row r="152" spans="1:26" ht="15">
      <c r="A152" s="684"/>
      <c r="B152" s="684"/>
      <c r="C152" s="684"/>
      <c r="D152" s="684"/>
      <c r="E152" s="865"/>
      <c r="F152" s="865"/>
      <c r="G152" s="1034"/>
      <c r="H152" s="684"/>
      <c r="I152" s="684"/>
      <c r="J152" s="1035"/>
      <c r="K152" s="817"/>
      <c r="L152" s="817"/>
      <c r="M152" s="682"/>
      <c r="N152" s="682"/>
      <c r="O152" s="682"/>
      <c r="P152" s="682"/>
      <c r="Q152" s="682"/>
      <c r="R152" s="682"/>
      <c r="S152" s="682"/>
      <c r="T152" s="682"/>
      <c r="U152" s="682"/>
      <c r="V152" s="682"/>
      <c r="W152" s="682"/>
      <c r="X152" s="682"/>
      <c r="Y152" s="682"/>
      <c r="Z152" s="682"/>
    </row>
    <row r="153" spans="1:26" ht="15">
      <c r="A153" s="684"/>
      <c r="B153" s="684"/>
      <c r="C153" s="684"/>
      <c r="D153" s="684"/>
      <c r="E153" s="865"/>
      <c r="F153" s="865"/>
      <c r="G153" s="1034"/>
      <c r="H153" s="684"/>
      <c r="I153" s="684"/>
      <c r="J153" s="1035"/>
      <c r="K153" s="817"/>
      <c r="L153" s="817"/>
      <c r="M153" s="682"/>
      <c r="N153" s="682"/>
      <c r="O153" s="682"/>
      <c r="P153" s="682"/>
      <c r="Q153" s="682"/>
      <c r="R153" s="682"/>
      <c r="S153" s="682"/>
      <c r="T153" s="682"/>
      <c r="U153" s="682"/>
      <c r="V153" s="682"/>
      <c r="W153" s="682"/>
      <c r="X153" s="682"/>
      <c r="Y153" s="682"/>
      <c r="Z153" s="682"/>
    </row>
    <row r="154" spans="1:26" ht="15">
      <c r="A154" s="684"/>
      <c r="B154" s="684"/>
      <c r="C154" s="684"/>
      <c r="D154" s="684"/>
      <c r="E154" s="865"/>
      <c r="F154" s="865"/>
      <c r="G154" s="1034"/>
      <c r="H154" s="684"/>
      <c r="I154" s="684"/>
      <c r="J154" s="1035"/>
      <c r="K154" s="817"/>
      <c r="L154" s="817"/>
      <c r="M154" s="682"/>
      <c r="N154" s="682"/>
      <c r="O154" s="682"/>
      <c r="P154" s="682"/>
      <c r="Q154" s="682"/>
      <c r="R154" s="682"/>
      <c r="S154" s="682"/>
      <c r="T154" s="682"/>
      <c r="U154" s="682"/>
      <c r="V154" s="682"/>
      <c r="W154" s="682"/>
      <c r="X154" s="682"/>
      <c r="Y154" s="682"/>
      <c r="Z154" s="682"/>
    </row>
    <row r="155" spans="1:26" ht="15">
      <c r="A155" s="684"/>
      <c r="B155" s="684"/>
      <c r="C155" s="684"/>
      <c r="D155" s="684"/>
      <c r="E155" s="865"/>
      <c r="F155" s="865"/>
      <c r="G155" s="1034"/>
      <c r="H155" s="684"/>
      <c r="I155" s="684"/>
      <c r="J155" s="1035"/>
      <c r="K155" s="817"/>
      <c r="L155" s="817"/>
      <c r="M155" s="682"/>
      <c r="N155" s="682"/>
      <c r="O155" s="682"/>
      <c r="P155" s="682"/>
      <c r="Q155" s="682"/>
      <c r="R155" s="682"/>
      <c r="S155" s="682"/>
      <c r="T155" s="682"/>
      <c r="U155" s="682"/>
      <c r="V155" s="682"/>
      <c r="W155" s="682"/>
      <c r="X155" s="682"/>
      <c r="Y155" s="682"/>
      <c r="Z155" s="682"/>
    </row>
    <row r="156" spans="1:26" ht="15">
      <c r="A156" s="684"/>
      <c r="B156" s="684"/>
      <c r="C156" s="684"/>
      <c r="D156" s="684"/>
      <c r="E156" s="865"/>
      <c r="F156" s="865"/>
      <c r="G156" s="1034"/>
      <c r="H156" s="684"/>
      <c r="I156" s="684"/>
      <c r="J156" s="1035"/>
      <c r="K156" s="817"/>
      <c r="L156" s="817"/>
      <c r="M156" s="682"/>
      <c r="N156" s="682"/>
      <c r="O156" s="682"/>
      <c r="P156" s="682"/>
      <c r="Q156" s="682"/>
      <c r="R156" s="682"/>
      <c r="S156" s="682"/>
      <c r="T156" s="682"/>
      <c r="U156" s="682"/>
      <c r="V156" s="682"/>
      <c r="W156" s="682"/>
      <c r="X156" s="682"/>
      <c r="Y156" s="682"/>
      <c r="Z156" s="682"/>
    </row>
    <row r="157" spans="1:26" ht="15">
      <c r="A157" s="684"/>
      <c r="B157" s="684"/>
      <c r="C157" s="684"/>
      <c r="D157" s="684"/>
      <c r="E157" s="865"/>
      <c r="F157" s="865"/>
      <c r="G157" s="1034"/>
      <c r="H157" s="684"/>
      <c r="I157" s="684"/>
      <c r="J157" s="1035"/>
      <c r="K157" s="817"/>
      <c r="L157" s="817"/>
      <c r="M157" s="682"/>
      <c r="N157" s="682"/>
      <c r="O157" s="682"/>
      <c r="P157" s="682"/>
      <c r="Q157" s="682"/>
      <c r="R157" s="682"/>
      <c r="S157" s="682"/>
      <c r="T157" s="682"/>
      <c r="U157" s="682"/>
      <c r="V157" s="682"/>
      <c r="W157" s="682"/>
      <c r="X157" s="682"/>
      <c r="Y157" s="682"/>
      <c r="Z157" s="682"/>
    </row>
    <row r="158" spans="1:26" ht="15">
      <c r="A158" s="684"/>
      <c r="B158" s="684"/>
      <c r="C158" s="684"/>
      <c r="D158" s="684"/>
      <c r="E158" s="865"/>
      <c r="F158" s="865"/>
      <c r="G158" s="1034"/>
      <c r="H158" s="684"/>
      <c r="I158" s="684"/>
      <c r="J158" s="1035"/>
      <c r="K158" s="817"/>
      <c r="L158" s="817"/>
      <c r="M158" s="682"/>
      <c r="N158" s="682"/>
      <c r="O158" s="682"/>
      <c r="P158" s="682"/>
      <c r="Q158" s="682"/>
      <c r="R158" s="682"/>
      <c r="S158" s="682"/>
      <c r="T158" s="682"/>
      <c r="U158" s="682"/>
      <c r="V158" s="682"/>
      <c r="W158" s="682"/>
      <c r="X158" s="682"/>
      <c r="Y158" s="682"/>
      <c r="Z158" s="682"/>
    </row>
    <row r="159" spans="1:26" ht="15">
      <c r="A159" s="684"/>
      <c r="B159" s="684"/>
      <c r="C159" s="684"/>
      <c r="D159" s="684"/>
      <c r="E159" s="865"/>
      <c r="F159" s="865"/>
      <c r="G159" s="1034"/>
      <c r="H159" s="684"/>
      <c r="I159" s="684"/>
      <c r="J159" s="1035"/>
      <c r="K159" s="817"/>
      <c r="L159" s="817"/>
      <c r="M159" s="682"/>
      <c r="N159" s="682"/>
      <c r="O159" s="682"/>
      <c r="P159" s="682"/>
      <c r="Q159" s="682"/>
      <c r="R159" s="682"/>
      <c r="S159" s="682"/>
      <c r="T159" s="682"/>
      <c r="U159" s="682"/>
      <c r="V159" s="682"/>
      <c r="W159" s="682"/>
      <c r="X159" s="682"/>
      <c r="Y159" s="682"/>
      <c r="Z159" s="682"/>
    </row>
    <row r="160" spans="1:26" ht="15">
      <c r="A160" s="684"/>
      <c r="B160" s="684"/>
      <c r="C160" s="684"/>
      <c r="D160" s="684"/>
      <c r="E160" s="865"/>
      <c r="F160" s="865"/>
      <c r="G160" s="1034"/>
      <c r="H160" s="684"/>
      <c r="I160" s="684"/>
      <c r="J160" s="1035"/>
      <c r="K160" s="817"/>
      <c r="L160" s="817"/>
      <c r="M160" s="682"/>
      <c r="N160" s="682"/>
      <c r="O160" s="682"/>
      <c r="P160" s="682"/>
      <c r="Q160" s="682"/>
      <c r="R160" s="682"/>
      <c r="S160" s="682"/>
      <c r="T160" s="682"/>
      <c r="U160" s="682"/>
      <c r="V160" s="682"/>
      <c r="W160" s="682"/>
      <c r="X160" s="682"/>
      <c r="Y160" s="682"/>
      <c r="Z160" s="682"/>
    </row>
    <row r="161" spans="1:26" ht="15">
      <c r="A161" s="684"/>
      <c r="B161" s="684"/>
      <c r="C161" s="684"/>
      <c r="D161" s="684"/>
      <c r="E161" s="865"/>
      <c r="F161" s="865"/>
      <c r="G161" s="1034"/>
      <c r="H161" s="684"/>
      <c r="I161" s="684"/>
      <c r="J161" s="1035"/>
      <c r="K161" s="817"/>
      <c r="L161" s="817"/>
      <c r="M161" s="682"/>
      <c r="N161" s="682"/>
      <c r="O161" s="682"/>
      <c r="P161" s="682"/>
      <c r="Q161" s="682"/>
      <c r="R161" s="682"/>
      <c r="S161" s="682"/>
      <c r="T161" s="682"/>
      <c r="U161" s="682"/>
      <c r="V161" s="682"/>
      <c r="W161" s="682"/>
      <c r="X161" s="682"/>
      <c r="Y161" s="682"/>
      <c r="Z161" s="682"/>
    </row>
    <row r="162" spans="1:26" ht="15">
      <c r="A162" s="684"/>
      <c r="B162" s="684"/>
      <c r="C162" s="684"/>
      <c r="D162" s="684"/>
      <c r="E162" s="865"/>
      <c r="F162" s="865"/>
      <c r="G162" s="1034"/>
      <c r="H162" s="684"/>
      <c r="I162" s="684"/>
      <c r="J162" s="1035"/>
      <c r="K162" s="817"/>
      <c r="L162" s="817"/>
      <c r="M162" s="682"/>
      <c r="N162" s="682"/>
      <c r="O162" s="682"/>
      <c r="P162" s="682"/>
      <c r="Q162" s="682"/>
      <c r="R162" s="682"/>
      <c r="S162" s="682"/>
      <c r="T162" s="682"/>
      <c r="U162" s="682"/>
      <c r="V162" s="682"/>
      <c r="W162" s="682"/>
      <c r="X162" s="682"/>
      <c r="Y162" s="682"/>
      <c r="Z162" s="682"/>
    </row>
    <row r="163" spans="1:26" ht="15">
      <c r="A163" s="684"/>
      <c r="B163" s="684"/>
      <c r="C163" s="684"/>
      <c r="D163" s="684"/>
      <c r="E163" s="865"/>
      <c r="F163" s="865"/>
      <c r="G163" s="1034"/>
      <c r="H163" s="684"/>
      <c r="I163" s="684"/>
      <c r="J163" s="1035"/>
      <c r="K163" s="817"/>
      <c r="L163" s="817"/>
      <c r="M163" s="682"/>
      <c r="N163" s="682"/>
      <c r="O163" s="682"/>
      <c r="P163" s="682"/>
      <c r="Q163" s="682"/>
      <c r="R163" s="682"/>
      <c r="S163" s="682"/>
      <c r="T163" s="682"/>
      <c r="U163" s="682"/>
      <c r="V163" s="682"/>
      <c r="W163" s="682"/>
      <c r="X163" s="682"/>
      <c r="Y163" s="682"/>
      <c r="Z163" s="682"/>
    </row>
    <row r="164" spans="1:26" ht="15">
      <c r="A164" s="684"/>
      <c r="B164" s="684"/>
      <c r="C164" s="684"/>
      <c r="D164" s="684"/>
      <c r="E164" s="865"/>
      <c r="F164" s="865"/>
      <c r="G164" s="1034"/>
      <c r="H164" s="684"/>
      <c r="I164" s="684"/>
      <c r="J164" s="1035"/>
      <c r="K164" s="817"/>
      <c r="L164" s="817"/>
      <c r="M164" s="682"/>
      <c r="N164" s="682"/>
      <c r="O164" s="682"/>
      <c r="P164" s="682"/>
      <c r="Q164" s="682"/>
      <c r="R164" s="682"/>
      <c r="S164" s="682"/>
      <c r="T164" s="682"/>
      <c r="U164" s="682"/>
      <c r="V164" s="682"/>
      <c r="W164" s="682"/>
      <c r="X164" s="682"/>
      <c r="Y164" s="682"/>
      <c r="Z164" s="682"/>
    </row>
    <row r="165" spans="1:26" ht="15">
      <c r="A165" s="684"/>
      <c r="B165" s="684"/>
      <c r="C165" s="684"/>
      <c r="D165" s="684"/>
      <c r="E165" s="865"/>
      <c r="F165" s="865"/>
      <c r="G165" s="1034"/>
      <c r="H165" s="684"/>
      <c r="I165" s="684"/>
      <c r="J165" s="1035"/>
      <c r="K165" s="817"/>
      <c r="L165" s="817"/>
      <c r="M165" s="682"/>
      <c r="N165" s="682"/>
      <c r="O165" s="682"/>
      <c r="P165" s="682"/>
      <c r="Q165" s="682"/>
      <c r="R165" s="682"/>
      <c r="S165" s="682"/>
      <c r="T165" s="682"/>
      <c r="U165" s="682"/>
      <c r="V165" s="682"/>
      <c r="W165" s="682"/>
      <c r="X165" s="682"/>
      <c r="Y165" s="682"/>
      <c r="Z165" s="682"/>
    </row>
    <row r="166" spans="1:26" ht="15">
      <c r="A166" s="684"/>
      <c r="B166" s="684"/>
      <c r="C166" s="684"/>
      <c r="D166" s="684"/>
      <c r="E166" s="865"/>
      <c r="F166" s="865"/>
      <c r="G166" s="1034"/>
      <c r="H166" s="684"/>
      <c r="I166" s="684"/>
      <c r="J166" s="1035"/>
      <c r="K166" s="817"/>
      <c r="L166" s="817"/>
      <c r="M166" s="682"/>
      <c r="N166" s="682"/>
      <c r="O166" s="682"/>
      <c r="P166" s="682"/>
      <c r="Q166" s="682"/>
      <c r="R166" s="682"/>
      <c r="S166" s="682"/>
      <c r="T166" s="682"/>
      <c r="U166" s="682"/>
      <c r="V166" s="682"/>
      <c r="W166" s="682"/>
      <c r="X166" s="682"/>
      <c r="Y166" s="682"/>
      <c r="Z166" s="682"/>
    </row>
    <row r="167" spans="1:26" ht="15">
      <c r="A167" s="684"/>
      <c r="B167" s="684"/>
      <c r="C167" s="684"/>
      <c r="D167" s="684"/>
      <c r="E167" s="865"/>
      <c r="F167" s="865"/>
      <c r="G167" s="1034"/>
      <c r="H167" s="684"/>
      <c r="I167" s="684"/>
      <c r="J167" s="1035"/>
      <c r="K167" s="817"/>
      <c r="L167" s="817"/>
      <c r="M167" s="682"/>
      <c r="N167" s="682"/>
      <c r="O167" s="682"/>
      <c r="P167" s="682"/>
      <c r="Q167" s="682"/>
      <c r="R167" s="682"/>
      <c r="S167" s="682"/>
      <c r="T167" s="682"/>
      <c r="U167" s="682"/>
      <c r="V167" s="682"/>
      <c r="W167" s="682"/>
      <c r="X167" s="682"/>
      <c r="Y167" s="682"/>
      <c r="Z167" s="682"/>
    </row>
    <row r="168" spans="1:26" ht="15">
      <c r="A168" s="684"/>
      <c r="B168" s="684"/>
      <c r="C168" s="684"/>
      <c r="D168" s="684"/>
      <c r="E168" s="865"/>
      <c r="F168" s="865"/>
      <c r="G168" s="1034"/>
      <c r="H168" s="684"/>
      <c r="I168" s="684"/>
      <c r="J168" s="1035"/>
      <c r="K168" s="817"/>
      <c r="L168" s="817"/>
      <c r="M168" s="682"/>
      <c r="N168" s="682"/>
      <c r="O168" s="682"/>
      <c r="P168" s="682"/>
      <c r="Q168" s="682"/>
      <c r="R168" s="682"/>
      <c r="S168" s="682"/>
      <c r="T168" s="682"/>
      <c r="U168" s="682"/>
      <c r="V168" s="682"/>
      <c r="W168" s="682"/>
      <c r="X168" s="682"/>
      <c r="Y168" s="682"/>
      <c r="Z168" s="682"/>
    </row>
    <row r="169" spans="1:26" ht="15">
      <c r="A169" s="684"/>
      <c r="B169" s="684"/>
      <c r="C169" s="684"/>
      <c r="D169" s="684"/>
      <c r="E169" s="865"/>
      <c r="F169" s="865"/>
      <c r="G169" s="1034"/>
      <c r="H169" s="684"/>
      <c r="I169" s="684"/>
      <c r="J169" s="1035"/>
      <c r="K169" s="817"/>
      <c r="L169" s="817"/>
      <c r="M169" s="682"/>
      <c r="N169" s="682"/>
      <c r="O169" s="682"/>
      <c r="P169" s="682"/>
      <c r="Q169" s="682"/>
      <c r="R169" s="682"/>
      <c r="S169" s="682"/>
      <c r="T169" s="682"/>
      <c r="U169" s="682"/>
      <c r="V169" s="682"/>
      <c r="W169" s="682"/>
      <c r="X169" s="682"/>
      <c r="Y169" s="682"/>
      <c r="Z169" s="682"/>
    </row>
    <row r="170" spans="1:26" ht="15">
      <c r="A170" s="684"/>
      <c r="B170" s="684"/>
      <c r="C170" s="684"/>
      <c r="D170" s="684"/>
      <c r="E170" s="865"/>
      <c r="F170" s="865"/>
      <c r="G170" s="1034"/>
      <c r="H170" s="684"/>
      <c r="I170" s="684"/>
      <c r="J170" s="1035"/>
      <c r="K170" s="817"/>
      <c r="L170" s="817"/>
      <c r="M170" s="682"/>
      <c r="N170" s="682"/>
      <c r="O170" s="682"/>
      <c r="P170" s="682"/>
      <c r="Q170" s="682"/>
      <c r="R170" s="682"/>
      <c r="S170" s="682"/>
      <c r="T170" s="682"/>
      <c r="U170" s="682"/>
      <c r="V170" s="682"/>
      <c r="W170" s="682"/>
      <c r="X170" s="682"/>
      <c r="Y170" s="682"/>
      <c r="Z170" s="682"/>
    </row>
    <row r="171" spans="1:26" ht="15">
      <c r="A171" s="684"/>
      <c r="B171" s="684"/>
      <c r="C171" s="684"/>
      <c r="D171" s="684"/>
      <c r="E171" s="865"/>
      <c r="F171" s="865"/>
      <c r="G171" s="1034"/>
      <c r="H171" s="684"/>
      <c r="I171" s="684"/>
      <c r="J171" s="1035"/>
      <c r="K171" s="817"/>
      <c r="L171" s="817"/>
      <c r="M171" s="682"/>
      <c r="N171" s="682"/>
      <c r="O171" s="682"/>
      <c r="P171" s="682"/>
      <c r="Q171" s="682"/>
      <c r="R171" s="682"/>
      <c r="S171" s="682"/>
      <c r="T171" s="682"/>
      <c r="U171" s="682"/>
      <c r="V171" s="682"/>
      <c r="W171" s="682"/>
      <c r="X171" s="682"/>
      <c r="Y171" s="682"/>
      <c r="Z171" s="682"/>
    </row>
    <row r="172" spans="1:26" ht="15">
      <c r="A172" s="684"/>
      <c r="B172" s="684"/>
      <c r="C172" s="684"/>
      <c r="D172" s="684"/>
      <c r="E172" s="865"/>
      <c r="F172" s="865"/>
      <c r="G172" s="1034"/>
      <c r="H172" s="684"/>
      <c r="I172" s="684"/>
      <c r="J172" s="1035"/>
      <c r="K172" s="817"/>
      <c r="L172" s="817"/>
      <c r="M172" s="682"/>
      <c r="N172" s="682"/>
      <c r="O172" s="682"/>
      <c r="P172" s="682"/>
      <c r="Q172" s="682"/>
      <c r="R172" s="682"/>
      <c r="S172" s="682"/>
      <c r="T172" s="682"/>
      <c r="U172" s="682"/>
      <c r="V172" s="682"/>
      <c r="W172" s="682"/>
      <c r="X172" s="682"/>
      <c r="Y172" s="682"/>
      <c r="Z172" s="682"/>
    </row>
    <row r="173" spans="1:26" ht="15">
      <c r="A173" s="684"/>
      <c r="B173" s="684"/>
      <c r="C173" s="684"/>
      <c r="D173" s="684"/>
      <c r="E173" s="865"/>
      <c r="F173" s="865"/>
      <c r="G173" s="1034"/>
      <c r="H173" s="684"/>
      <c r="I173" s="684"/>
      <c r="J173" s="1035"/>
      <c r="K173" s="817"/>
      <c r="L173" s="817"/>
      <c r="M173" s="682"/>
      <c r="N173" s="682"/>
      <c r="O173" s="682"/>
      <c r="P173" s="682"/>
      <c r="Q173" s="682"/>
      <c r="R173" s="682"/>
      <c r="S173" s="682"/>
      <c r="T173" s="682"/>
      <c r="U173" s="682"/>
      <c r="V173" s="682"/>
      <c r="W173" s="682"/>
      <c r="X173" s="682"/>
      <c r="Y173" s="682"/>
      <c r="Z173" s="682"/>
    </row>
    <row r="174" spans="1:26" ht="15">
      <c r="A174" s="684"/>
      <c r="B174" s="684"/>
      <c r="C174" s="684"/>
      <c r="D174" s="684"/>
      <c r="E174" s="865"/>
      <c r="F174" s="865"/>
      <c r="G174" s="1034"/>
      <c r="H174" s="684"/>
      <c r="I174" s="684"/>
      <c r="J174" s="1035"/>
      <c r="K174" s="817"/>
      <c r="L174" s="817"/>
      <c r="M174" s="682"/>
      <c r="N174" s="682"/>
      <c r="O174" s="682"/>
      <c r="P174" s="682"/>
      <c r="Q174" s="682"/>
      <c r="R174" s="682"/>
      <c r="S174" s="682"/>
      <c r="T174" s="682"/>
      <c r="U174" s="682"/>
      <c r="V174" s="682"/>
      <c r="W174" s="682"/>
      <c r="X174" s="682"/>
      <c r="Y174" s="682"/>
      <c r="Z174" s="682"/>
    </row>
    <row r="175" spans="1:26" ht="15">
      <c r="A175" s="684"/>
      <c r="B175" s="684"/>
      <c r="C175" s="684"/>
      <c r="D175" s="684"/>
      <c r="E175" s="865"/>
      <c r="F175" s="865"/>
      <c r="G175" s="1034"/>
      <c r="H175" s="684"/>
      <c r="I175" s="684"/>
      <c r="J175" s="1035"/>
      <c r="K175" s="817"/>
      <c r="L175" s="817"/>
      <c r="M175" s="682"/>
      <c r="N175" s="682"/>
      <c r="O175" s="682"/>
      <c r="P175" s="682"/>
      <c r="Q175" s="682"/>
      <c r="R175" s="682"/>
      <c r="S175" s="682"/>
      <c r="T175" s="682"/>
      <c r="U175" s="682"/>
      <c r="V175" s="682"/>
      <c r="W175" s="682"/>
      <c r="X175" s="682"/>
      <c r="Y175" s="682"/>
      <c r="Z175" s="682"/>
    </row>
    <row r="176" spans="1:26" ht="15">
      <c r="A176" s="684"/>
      <c r="B176" s="684"/>
      <c r="C176" s="684"/>
      <c r="D176" s="684"/>
      <c r="E176" s="865"/>
      <c r="F176" s="865"/>
      <c r="G176" s="1034"/>
      <c r="H176" s="684"/>
      <c r="I176" s="684"/>
      <c r="J176" s="1035"/>
      <c r="K176" s="817"/>
      <c r="L176" s="817"/>
      <c r="M176" s="682"/>
      <c r="N176" s="682"/>
      <c r="O176" s="682"/>
      <c r="P176" s="682"/>
      <c r="Q176" s="682"/>
      <c r="R176" s="682"/>
      <c r="S176" s="682"/>
      <c r="T176" s="682"/>
      <c r="U176" s="682"/>
      <c r="V176" s="682"/>
      <c r="W176" s="682"/>
      <c r="X176" s="682"/>
      <c r="Y176" s="682"/>
      <c r="Z176" s="682"/>
    </row>
    <row r="177" spans="1:26" ht="15">
      <c r="A177" s="684"/>
      <c r="B177" s="684"/>
      <c r="C177" s="684"/>
      <c r="D177" s="684"/>
      <c r="E177" s="865"/>
      <c r="F177" s="865"/>
      <c r="G177" s="1034"/>
      <c r="H177" s="684"/>
      <c r="I177" s="684"/>
      <c r="J177" s="1035"/>
      <c r="K177" s="817"/>
      <c r="L177" s="817"/>
      <c r="M177" s="682"/>
      <c r="N177" s="682"/>
      <c r="O177" s="682"/>
      <c r="P177" s="682"/>
      <c r="Q177" s="682"/>
      <c r="R177" s="682"/>
      <c r="S177" s="682"/>
      <c r="T177" s="682"/>
      <c r="U177" s="682"/>
      <c r="V177" s="682"/>
      <c r="W177" s="682"/>
      <c r="X177" s="682"/>
      <c r="Y177" s="682"/>
      <c r="Z177" s="682"/>
    </row>
    <row r="178" spans="1:26" ht="15">
      <c r="A178" s="684"/>
      <c r="B178" s="684"/>
      <c r="C178" s="684"/>
      <c r="D178" s="684"/>
      <c r="E178" s="865"/>
      <c r="F178" s="865"/>
      <c r="G178" s="1034"/>
      <c r="H178" s="684"/>
      <c r="I178" s="684"/>
      <c r="J178" s="1035"/>
      <c r="K178" s="817"/>
      <c r="L178" s="817"/>
      <c r="M178" s="682"/>
      <c r="N178" s="682"/>
      <c r="O178" s="682"/>
      <c r="P178" s="682"/>
      <c r="Q178" s="682"/>
      <c r="R178" s="682"/>
      <c r="S178" s="682"/>
      <c r="T178" s="682"/>
      <c r="U178" s="682"/>
      <c r="V178" s="682"/>
      <c r="W178" s="682"/>
      <c r="X178" s="682"/>
      <c r="Y178" s="682"/>
      <c r="Z178" s="682"/>
    </row>
    <row r="179" spans="1:26" ht="15">
      <c r="A179" s="684"/>
      <c r="B179" s="684"/>
      <c r="C179" s="684"/>
      <c r="D179" s="684"/>
      <c r="E179" s="865"/>
      <c r="F179" s="865"/>
      <c r="G179" s="1034"/>
      <c r="H179" s="684"/>
      <c r="I179" s="684"/>
      <c r="J179" s="1035"/>
      <c r="K179" s="817"/>
      <c r="L179" s="817"/>
      <c r="M179" s="682"/>
      <c r="N179" s="682"/>
      <c r="O179" s="682"/>
      <c r="P179" s="682"/>
      <c r="Q179" s="682"/>
      <c r="R179" s="682"/>
      <c r="S179" s="682"/>
      <c r="T179" s="682"/>
      <c r="U179" s="682"/>
      <c r="V179" s="682"/>
      <c r="W179" s="682"/>
      <c r="X179" s="682"/>
      <c r="Y179" s="682"/>
      <c r="Z179" s="682"/>
    </row>
    <row r="180" spans="1:26" ht="15">
      <c r="A180" s="684"/>
      <c r="B180" s="684"/>
      <c r="C180" s="684"/>
      <c r="D180" s="684"/>
      <c r="E180" s="865"/>
      <c r="F180" s="865"/>
      <c r="G180" s="1034"/>
      <c r="H180" s="684"/>
      <c r="I180" s="684"/>
      <c r="J180" s="1035"/>
      <c r="K180" s="817"/>
      <c r="L180" s="817"/>
      <c r="M180" s="682"/>
      <c r="N180" s="682"/>
      <c r="O180" s="682"/>
      <c r="P180" s="682"/>
      <c r="Q180" s="682"/>
      <c r="R180" s="682"/>
      <c r="S180" s="682"/>
      <c r="T180" s="682"/>
      <c r="U180" s="682"/>
      <c r="V180" s="682"/>
      <c r="W180" s="682"/>
      <c r="X180" s="682"/>
      <c r="Y180" s="682"/>
      <c r="Z180" s="682"/>
    </row>
    <row r="181" spans="1:26" ht="15">
      <c r="A181" s="684"/>
      <c r="B181" s="684"/>
      <c r="C181" s="684"/>
      <c r="D181" s="684"/>
      <c r="E181" s="865"/>
      <c r="F181" s="865"/>
      <c r="G181" s="1034"/>
      <c r="H181" s="684"/>
      <c r="I181" s="684"/>
      <c r="J181" s="1035"/>
      <c r="K181" s="817"/>
      <c r="L181" s="817"/>
      <c r="M181" s="682"/>
      <c r="N181" s="682"/>
      <c r="O181" s="682"/>
      <c r="P181" s="682"/>
      <c r="Q181" s="682"/>
      <c r="R181" s="682"/>
      <c r="S181" s="682"/>
      <c r="T181" s="682"/>
      <c r="U181" s="682"/>
      <c r="V181" s="682"/>
      <c r="W181" s="682"/>
      <c r="X181" s="682"/>
      <c r="Y181" s="682"/>
      <c r="Z181" s="682"/>
    </row>
    <row r="182" spans="1:26" ht="15">
      <c r="A182" s="684"/>
      <c r="B182" s="684"/>
      <c r="C182" s="684"/>
      <c r="D182" s="684"/>
      <c r="E182" s="865"/>
      <c r="F182" s="865"/>
      <c r="G182" s="1034"/>
      <c r="H182" s="684"/>
      <c r="I182" s="684"/>
      <c r="J182" s="1035"/>
      <c r="K182" s="817"/>
      <c r="L182" s="817"/>
      <c r="M182" s="682"/>
      <c r="N182" s="682"/>
      <c r="O182" s="682"/>
      <c r="P182" s="682"/>
      <c r="Q182" s="682"/>
      <c r="R182" s="682"/>
      <c r="S182" s="682"/>
      <c r="T182" s="682"/>
      <c r="U182" s="682"/>
      <c r="V182" s="682"/>
      <c r="W182" s="682"/>
      <c r="X182" s="682"/>
      <c r="Y182" s="682"/>
      <c r="Z182" s="682"/>
    </row>
    <row r="183" spans="1:26" ht="15">
      <c r="A183" s="684"/>
      <c r="B183" s="684"/>
      <c r="C183" s="684"/>
      <c r="D183" s="684"/>
      <c r="E183" s="865"/>
      <c r="F183" s="865"/>
      <c r="G183" s="1034"/>
      <c r="H183" s="684"/>
      <c r="I183" s="684"/>
      <c r="J183" s="1035"/>
      <c r="K183" s="817"/>
      <c r="L183" s="817"/>
      <c r="M183" s="682"/>
      <c r="N183" s="682"/>
      <c r="O183" s="682"/>
      <c r="P183" s="682"/>
      <c r="Q183" s="682"/>
      <c r="R183" s="682"/>
      <c r="S183" s="682"/>
      <c r="T183" s="682"/>
      <c r="U183" s="682"/>
      <c r="V183" s="682"/>
      <c r="W183" s="682"/>
      <c r="X183" s="682"/>
      <c r="Y183" s="682"/>
      <c r="Z183" s="682"/>
    </row>
    <row r="184" spans="1:26" ht="15">
      <c r="A184" s="684"/>
      <c r="B184" s="684"/>
      <c r="C184" s="684"/>
      <c r="D184" s="684"/>
      <c r="E184" s="865"/>
      <c r="F184" s="865"/>
      <c r="G184" s="1034"/>
      <c r="H184" s="684"/>
      <c r="I184" s="684"/>
      <c r="J184" s="1035"/>
      <c r="K184" s="817"/>
      <c r="L184" s="817"/>
      <c r="M184" s="682"/>
      <c r="N184" s="682"/>
      <c r="O184" s="682"/>
      <c r="P184" s="682"/>
      <c r="Q184" s="682"/>
      <c r="R184" s="682"/>
      <c r="S184" s="682"/>
      <c r="T184" s="682"/>
      <c r="U184" s="682"/>
      <c r="V184" s="682"/>
      <c r="W184" s="682"/>
      <c r="X184" s="682"/>
      <c r="Y184" s="682"/>
      <c r="Z184" s="682"/>
    </row>
    <row r="185" spans="1:26" ht="15">
      <c r="A185" s="684"/>
      <c r="B185" s="684"/>
      <c r="C185" s="684"/>
      <c r="D185" s="684"/>
      <c r="E185" s="865"/>
      <c r="F185" s="865"/>
      <c r="G185" s="1034"/>
      <c r="H185" s="684"/>
      <c r="I185" s="684"/>
      <c r="J185" s="1035"/>
      <c r="K185" s="817"/>
      <c r="L185" s="817"/>
      <c r="M185" s="682"/>
      <c r="N185" s="682"/>
      <c r="O185" s="682"/>
      <c r="P185" s="682"/>
      <c r="Q185" s="682"/>
      <c r="R185" s="682"/>
      <c r="S185" s="682"/>
      <c r="T185" s="682"/>
      <c r="U185" s="682"/>
      <c r="V185" s="682"/>
      <c r="W185" s="682"/>
      <c r="X185" s="682"/>
      <c r="Y185" s="682"/>
      <c r="Z185" s="682"/>
    </row>
    <row r="186" spans="1:26" ht="15">
      <c r="A186" s="684"/>
      <c r="B186" s="684"/>
      <c r="C186" s="684"/>
      <c r="D186" s="684"/>
      <c r="E186" s="865"/>
      <c r="F186" s="865"/>
      <c r="G186" s="1034"/>
      <c r="H186" s="684"/>
      <c r="I186" s="684"/>
      <c r="J186" s="1035"/>
      <c r="K186" s="817"/>
      <c r="L186" s="817"/>
      <c r="M186" s="682"/>
      <c r="N186" s="682"/>
      <c r="O186" s="682"/>
      <c r="P186" s="682"/>
      <c r="Q186" s="682"/>
      <c r="R186" s="682"/>
      <c r="S186" s="682"/>
      <c r="T186" s="682"/>
      <c r="U186" s="682"/>
      <c r="V186" s="682"/>
      <c r="W186" s="682"/>
      <c r="X186" s="682"/>
      <c r="Y186" s="682"/>
      <c r="Z186" s="682"/>
    </row>
    <row r="187" spans="1:26" ht="15">
      <c r="A187" s="684"/>
      <c r="B187" s="684"/>
      <c r="C187" s="684"/>
      <c r="D187" s="684"/>
      <c r="E187" s="865"/>
      <c r="F187" s="865"/>
      <c r="G187" s="1034"/>
      <c r="H187" s="684"/>
      <c r="I187" s="684"/>
      <c r="J187" s="1035"/>
      <c r="K187" s="817"/>
      <c r="L187" s="817"/>
      <c r="M187" s="682"/>
      <c r="N187" s="682"/>
      <c r="O187" s="682"/>
      <c r="P187" s="682"/>
      <c r="Q187" s="682"/>
      <c r="R187" s="682"/>
      <c r="S187" s="682"/>
      <c r="T187" s="682"/>
      <c r="U187" s="682"/>
      <c r="V187" s="682"/>
      <c r="W187" s="682"/>
      <c r="X187" s="682"/>
      <c r="Y187" s="682"/>
      <c r="Z187" s="682"/>
    </row>
    <row r="188" spans="1:26" ht="15">
      <c r="A188" s="684"/>
      <c r="B188" s="684"/>
      <c r="C188" s="684"/>
      <c r="D188" s="684"/>
      <c r="E188" s="865"/>
      <c r="F188" s="865"/>
      <c r="G188" s="1034"/>
      <c r="H188" s="684"/>
      <c r="I188" s="684"/>
      <c r="J188" s="1035"/>
      <c r="K188" s="817"/>
      <c r="L188" s="817"/>
      <c r="M188" s="682"/>
      <c r="N188" s="682"/>
      <c r="O188" s="682"/>
      <c r="P188" s="682"/>
      <c r="Q188" s="682"/>
      <c r="R188" s="682"/>
      <c r="S188" s="682"/>
      <c r="T188" s="682"/>
      <c r="U188" s="682"/>
      <c r="V188" s="682"/>
      <c r="W188" s="682"/>
      <c r="X188" s="682"/>
      <c r="Y188" s="682"/>
      <c r="Z188" s="682"/>
    </row>
    <row r="189" spans="1:26" ht="15">
      <c r="A189" s="684"/>
      <c r="B189" s="684"/>
      <c r="C189" s="684"/>
      <c r="D189" s="684"/>
      <c r="E189" s="865"/>
      <c r="F189" s="865"/>
      <c r="G189" s="1034"/>
      <c r="H189" s="684"/>
      <c r="I189" s="684"/>
      <c r="J189" s="1035"/>
      <c r="K189" s="817"/>
      <c r="L189" s="817"/>
      <c r="M189" s="682"/>
      <c r="N189" s="682"/>
      <c r="O189" s="682"/>
      <c r="P189" s="682"/>
      <c r="Q189" s="682"/>
      <c r="R189" s="682"/>
      <c r="S189" s="682"/>
      <c r="T189" s="682"/>
      <c r="U189" s="682"/>
      <c r="V189" s="682"/>
      <c r="W189" s="682"/>
      <c r="X189" s="682"/>
      <c r="Y189" s="682"/>
      <c r="Z189" s="682"/>
    </row>
    <row r="190" spans="1:26" ht="15">
      <c r="A190" s="684"/>
      <c r="B190" s="684"/>
      <c r="C190" s="684"/>
      <c r="D190" s="684"/>
      <c r="E190" s="865"/>
      <c r="F190" s="865"/>
      <c r="G190" s="1034"/>
      <c r="H190" s="684"/>
      <c r="I190" s="684"/>
      <c r="J190" s="1035"/>
      <c r="K190" s="817"/>
      <c r="L190" s="817"/>
      <c r="M190" s="682"/>
      <c r="N190" s="682"/>
      <c r="O190" s="682"/>
      <c r="P190" s="682"/>
      <c r="Q190" s="682"/>
      <c r="R190" s="682"/>
      <c r="S190" s="682"/>
      <c r="T190" s="682"/>
      <c r="U190" s="682"/>
      <c r="V190" s="682"/>
      <c r="W190" s="682"/>
      <c r="X190" s="682"/>
      <c r="Y190" s="682"/>
      <c r="Z190" s="682"/>
    </row>
    <row r="191" spans="1:26" ht="15">
      <c r="A191" s="684"/>
      <c r="B191" s="684"/>
      <c r="C191" s="684"/>
      <c r="D191" s="684"/>
      <c r="E191" s="865"/>
      <c r="F191" s="865"/>
      <c r="G191" s="1034"/>
      <c r="H191" s="684"/>
      <c r="I191" s="684"/>
      <c r="J191" s="1035"/>
      <c r="K191" s="817"/>
      <c r="L191" s="817"/>
      <c r="M191" s="682"/>
      <c r="N191" s="682"/>
      <c r="O191" s="682"/>
      <c r="P191" s="682"/>
      <c r="Q191" s="682"/>
      <c r="R191" s="682"/>
      <c r="S191" s="682"/>
      <c r="T191" s="682"/>
      <c r="U191" s="682"/>
      <c r="V191" s="682"/>
      <c r="W191" s="682"/>
      <c r="X191" s="682"/>
      <c r="Y191" s="682"/>
      <c r="Z191" s="682"/>
    </row>
    <row r="192" spans="1:26" ht="15">
      <c r="A192" s="684"/>
      <c r="B192" s="684"/>
      <c r="C192" s="684"/>
      <c r="D192" s="684"/>
      <c r="E192" s="865"/>
      <c r="F192" s="865"/>
      <c r="G192" s="1034"/>
      <c r="H192" s="684"/>
      <c r="I192" s="684"/>
      <c r="J192" s="1035"/>
      <c r="K192" s="817"/>
      <c r="L192" s="817"/>
      <c r="M192" s="682"/>
      <c r="N192" s="682"/>
      <c r="O192" s="682"/>
      <c r="P192" s="682"/>
      <c r="Q192" s="682"/>
      <c r="R192" s="682"/>
      <c r="S192" s="682"/>
      <c r="T192" s="682"/>
      <c r="U192" s="682"/>
      <c r="V192" s="682"/>
      <c r="W192" s="682"/>
      <c r="X192" s="682"/>
      <c r="Y192" s="682"/>
      <c r="Z192" s="682"/>
    </row>
    <row r="193" spans="1:26" ht="15">
      <c r="A193" s="684"/>
      <c r="B193" s="684"/>
      <c r="C193" s="684"/>
      <c r="D193" s="684"/>
      <c r="E193" s="865"/>
      <c r="F193" s="865"/>
      <c r="G193" s="1034"/>
      <c r="H193" s="684"/>
      <c r="I193" s="684"/>
      <c r="J193" s="1035"/>
      <c r="K193" s="817"/>
      <c r="L193" s="817"/>
      <c r="M193" s="682"/>
      <c r="N193" s="682"/>
      <c r="O193" s="682"/>
      <c r="P193" s="682"/>
      <c r="Q193" s="682"/>
      <c r="R193" s="682"/>
      <c r="S193" s="682"/>
      <c r="T193" s="682"/>
      <c r="U193" s="682"/>
      <c r="V193" s="682"/>
      <c r="W193" s="682"/>
      <c r="X193" s="682"/>
      <c r="Y193" s="682"/>
      <c r="Z193" s="682"/>
    </row>
    <row r="194" spans="1:26" ht="15">
      <c r="A194" s="684"/>
      <c r="B194" s="684"/>
      <c r="C194" s="684"/>
      <c r="D194" s="684"/>
      <c r="E194" s="865"/>
      <c r="F194" s="865"/>
      <c r="G194" s="1034"/>
      <c r="H194" s="684"/>
      <c r="I194" s="684"/>
      <c r="J194" s="1035"/>
      <c r="K194" s="817"/>
      <c r="L194" s="817"/>
      <c r="M194" s="682"/>
      <c r="N194" s="682"/>
      <c r="O194" s="682"/>
      <c r="P194" s="682"/>
      <c r="Q194" s="682"/>
      <c r="R194" s="682"/>
      <c r="S194" s="682"/>
      <c r="T194" s="682"/>
      <c r="U194" s="682"/>
      <c r="V194" s="682"/>
      <c r="W194" s="682"/>
      <c r="X194" s="682"/>
      <c r="Y194" s="682"/>
      <c r="Z194" s="682"/>
    </row>
    <row r="195" spans="1:26" ht="15">
      <c r="A195" s="684"/>
      <c r="B195" s="684"/>
      <c r="C195" s="684"/>
      <c r="D195" s="684"/>
      <c r="E195" s="865"/>
      <c r="F195" s="865"/>
      <c r="G195" s="1034"/>
      <c r="H195" s="684"/>
      <c r="I195" s="684"/>
      <c r="J195" s="1035"/>
      <c r="K195" s="817"/>
      <c r="L195" s="817"/>
      <c r="M195" s="682"/>
      <c r="N195" s="682"/>
      <c r="O195" s="682"/>
      <c r="P195" s="682"/>
      <c r="Q195" s="682"/>
      <c r="R195" s="682"/>
      <c r="S195" s="682"/>
      <c r="T195" s="682"/>
      <c r="U195" s="682"/>
      <c r="V195" s="682"/>
      <c r="W195" s="682"/>
      <c r="X195" s="682"/>
      <c r="Y195" s="682"/>
      <c r="Z195" s="682"/>
    </row>
    <row r="196" spans="1:26" ht="15">
      <c r="A196" s="684"/>
      <c r="B196" s="684"/>
      <c r="C196" s="684"/>
      <c r="D196" s="684"/>
      <c r="E196" s="865"/>
      <c r="F196" s="865"/>
      <c r="G196" s="1034"/>
      <c r="H196" s="684"/>
      <c r="I196" s="684"/>
      <c r="J196" s="1035"/>
      <c r="K196" s="817"/>
      <c r="L196" s="817"/>
      <c r="M196" s="682"/>
      <c r="N196" s="682"/>
      <c r="O196" s="682"/>
      <c r="P196" s="682"/>
      <c r="Q196" s="682"/>
      <c r="R196" s="682"/>
      <c r="S196" s="682"/>
      <c r="T196" s="682"/>
      <c r="U196" s="682"/>
      <c r="V196" s="682"/>
      <c r="W196" s="682"/>
      <c r="X196" s="682"/>
      <c r="Y196" s="682"/>
      <c r="Z196" s="682"/>
    </row>
    <row r="197" spans="1:26" ht="15">
      <c r="A197" s="684"/>
      <c r="B197" s="684"/>
      <c r="C197" s="684"/>
      <c r="D197" s="684"/>
      <c r="E197" s="865"/>
      <c r="F197" s="865"/>
      <c r="G197" s="1034"/>
      <c r="H197" s="684"/>
      <c r="I197" s="684"/>
      <c r="J197" s="1035"/>
      <c r="K197" s="817"/>
      <c r="L197" s="817"/>
      <c r="M197" s="682"/>
      <c r="N197" s="682"/>
      <c r="O197" s="682"/>
      <c r="P197" s="682"/>
      <c r="Q197" s="682"/>
      <c r="R197" s="682"/>
      <c r="S197" s="682"/>
      <c r="T197" s="682"/>
      <c r="U197" s="682"/>
      <c r="V197" s="682"/>
      <c r="W197" s="682"/>
      <c r="X197" s="682"/>
      <c r="Y197" s="682"/>
      <c r="Z197" s="682"/>
    </row>
    <row r="198" spans="1:26" ht="15">
      <c r="A198" s="684"/>
      <c r="B198" s="684"/>
      <c r="C198" s="684"/>
      <c r="D198" s="684"/>
      <c r="E198" s="865"/>
      <c r="F198" s="865"/>
      <c r="G198" s="1034"/>
      <c r="H198" s="684"/>
      <c r="I198" s="684"/>
      <c r="J198" s="1035"/>
      <c r="K198" s="817"/>
      <c r="L198" s="817"/>
      <c r="M198" s="682"/>
      <c r="N198" s="682"/>
      <c r="O198" s="682"/>
      <c r="P198" s="682"/>
      <c r="Q198" s="682"/>
      <c r="R198" s="682"/>
      <c r="S198" s="682"/>
      <c r="T198" s="682"/>
      <c r="U198" s="682"/>
      <c r="V198" s="682"/>
      <c r="W198" s="682"/>
      <c r="X198" s="682"/>
      <c r="Y198" s="682"/>
      <c r="Z198" s="682"/>
    </row>
    <row r="199" spans="1:26" ht="15">
      <c r="A199" s="684"/>
      <c r="B199" s="684"/>
      <c r="C199" s="684"/>
      <c r="D199" s="684"/>
      <c r="E199" s="865"/>
      <c r="F199" s="865"/>
      <c r="G199" s="1034"/>
      <c r="H199" s="684"/>
      <c r="I199" s="684"/>
      <c r="J199" s="1035"/>
      <c r="K199" s="817"/>
      <c r="L199" s="817"/>
      <c r="M199" s="682"/>
      <c r="N199" s="682"/>
      <c r="O199" s="682"/>
      <c r="P199" s="682"/>
      <c r="Q199" s="682"/>
      <c r="R199" s="682"/>
      <c r="S199" s="682"/>
      <c r="T199" s="682"/>
      <c r="U199" s="682"/>
      <c r="V199" s="682"/>
      <c r="W199" s="682"/>
      <c r="X199" s="682"/>
      <c r="Y199" s="682"/>
      <c r="Z199" s="682"/>
    </row>
    <row r="200" spans="1:26" ht="15">
      <c r="A200" s="684"/>
      <c r="B200" s="684"/>
      <c r="C200" s="684"/>
      <c r="D200" s="684"/>
      <c r="E200" s="865"/>
      <c r="F200" s="865"/>
      <c r="G200" s="1034"/>
      <c r="H200" s="684"/>
      <c r="I200" s="684"/>
      <c r="J200" s="1035"/>
      <c r="K200" s="817"/>
      <c r="L200" s="817"/>
      <c r="M200" s="682"/>
      <c r="N200" s="682"/>
      <c r="O200" s="682"/>
      <c r="P200" s="682"/>
      <c r="Q200" s="682"/>
      <c r="R200" s="682"/>
      <c r="S200" s="682"/>
      <c r="T200" s="682"/>
      <c r="U200" s="682"/>
      <c r="V200" s="682"/>
      <c r="W200" s="682"/>
      <c r="X200" s="682"/>
      <c r="Y200" s="682"/>
      <c r="Z200" s="682"/>
    </row>
    <row r="201" spans="1:26" ht="15">
      <c r="A201" s="684"/>
      <c r="B201" s="684"/>
      <c r="C201" s="684"/>
      <c r="D201" s="684"/>
      <c r="E201" s="865"/>
      <c r="F201" s="865"/>
      <c r="G201" s="1034"/>
      <c r="H201" s="684"/>
      <c r="I201" s="684"/>
      <c r="J201" s="1035"/>
      <c r="K201" s="817"/>
      <c r="L201" s="817"/>
      <c r="M201" s="682"/>
      <c r="N201" s="682"/>
      <c r="O201" s="682"/>
      <c r="P201" s="682"/>
      <c r="Q201" s="682"/>
      <c r="R201" s="682"/>
      <c r="S201" s="682"/>
      <c r="T201" s="682"/>
      <c r="U201" s="682"/>
      <c r="V201" s="682"/>
      <c r="W201" s="682"/>
      <c r="X201" s="682"/>
      <c r="Y201" s="682"/>
      <c r="Z201" s="682"/>
    </row>
    <row r="202" spans="1:26" ht="15">
      <c r="A202" s="684"/>
      <c r="B202" s="684"/>
      <c r="C202" s="684"/>
      <c r="D202" s="684"/>
      <c r="E202" s="865"/>
      <c r="F202" s="865"/>
      <c r="G202" s="1034"/>
      <c r="H202" s="684"/>
      <c r="I202" s="684"/>
      <c r="J202" s="1035"/>
      <c r="K202" s="817"/>
      <c r="L202" s="817"/>
      <c r="M202" s="682"/>
      <c r="N202" s="682"/>
      <c r="O202" s="682"/>
      <c r="P202" s="682"/>
      <c r="Q202" s="682"/>
      <c r="R202" s="682"/>
      <c r="S202" s="682"/>
      <c r="T202" s="682"/>
      <c r="U202" s="682"/>
      <c r="V202" s="682"/>
      <c r="W202" s="682"/>
      <c r="X202" s="682"/>
      <c r="Y202" s="682"/>
      <c r="Z202" s="682"/>
    </row>
    <row r="203" spans="1:26" ht="15">
      <c r="A203" s="684"/>
      <c r="B203" s="684"/>
      <c r="C203" s="684"/>
      <c r="D203" s="684"/>
      <c r="E203" s="865"/>
      <c r="F203" s="865"/>
      <c r="G203" s="1034"/>
      <c r="H203" s="684"/>
      <c r="I203" s="684"/>
      <c r="J203" s="1035"/>
      <c r="K203" s="817"/>
      <c r="L203" s="817"/>
      <c r="M203" s="682"/>
      <c r="N203" s="682"/>
      <c r="O203" s="682"/>
      <c r="P203" s="682"/>
      <c r="Q203" s="682"/>
      <c r="R203" s="682"/>
      <c r="S203" s="682"/>
      <c r="T203" s="682"/>
      <c r="U203" s="682"/>
      <c r="V203" s="682"/>
      <c r="W203" s="682"/>
      <c r="X203" s="682"/>
      <c r="Y203" s="682"/>
      <c r="Z203" s="682"/>
    </row>
    <row r="204" spans="1:26" ht="15">
      <c r="A204" s="684"/>
      <c r="B204" s="684"/>
      <c r="C204" s="684"/>
      <c r="D204" s="684"/>
      <c r="E204" s="865"/>
      <c r="F204" s="865"/>
      <c r="G204" s="1034"/>
      <c r="H204" s="684"/>
      <c r="I204" s="684"/>
      <c r="J204" s="1035"/>
      <c r="K204" s="817"/>
      <c r="L204" s="817"/>
      <c r="M204" s="682"/>
      <c r="N204" s="682"/>
      <c r="O204" s="682"/>
      <c r="P204" s="682"/>
      <c r="Q204" s="682"/>
      <c r="R204" s="682"/>
      <c r="S204" s="682"/>
      <c r="T204" s="682"/>
      <c r="U204" s="682"/>
      <c r="V204" s="682"/>
      <c r="W204" s="682"/>
      <c r="X204" s="682"/>
      <c r="Y204" s="682"/>
      <c r="Z204" s="682"/>
    </row>
    <row r="205" spans="1:26" ht="15">
      <c r="A205" s="684"/>
      <c r="B205" s="684"/>
      <c r="C205" s="684"/>
      <c r="D205" s="684"/>
      <c r="E205" s="865"/>
      <c r="F205" s="865"/>
      <c r="G205" s="1034"/>
      <c r="H205" s="684"/>
      <c r="I205" s="684"/>
      <c r="J205" s="1035"/>
      <c r="K205" s="817"/>
      <c r="L205" s="817"/>
      <c r="M205" s="682"/>
      <c r="N205" s="682"/>
      <c r="O205" s="682"/>
      <c r="P205" s="682"/>
      <c r="Q205" s="682"/>
      <c r="R205" s="682"/>
      <c r="S205" s="682"/>
      <c r="T205" s="682"/>
      <c r="U205" s="682"/>
      <c r="V205" s="682"/>
      <c r="W205" s="682"/>
      <c r="X205" s="682"/>
      <c r="Y205" s="682"/>
      <c r="Z205" s="682"/>
    </row>
    <row r="206" spans="1:26" ht="15">
      <c r="A206" s="684"/>
      <c r="B206" s="684"/>
      <c r="C206" s="684"/>
      <c r="D206" s="684"/>
      <c r="E206" s="865"/>
      <c r="F206" s="865"/>
      <c r="G206" s="1034"/>
      <c r="H206" s="684"/>
      <c r="I206" s="684"/>
      <c r="J206" s="1035"/>
      <c r="K206" s="817"/>
      <c r="L206" s="817"/>
      <c r="M206" s="682"/>
      <c r="N206" s="682"/>
      <c r="O206" s="682"/>
      <c r="P206" s="682"/>
      <c r="Q206" s="682"/>
      <c r="R206" s="682"/>
      <c r="S206" s="682"/>
      <c r="T206" s="682"/>
      <c r="U206" s="682"/>
      <c r="V206" s="682"/>
      <c r="W206" s="682"/>
      <c r="X206" s="682"/>
      <c r="Y206" s="682"/>
      <c r="Z206" s="682"/>
    </row>
    <row r="207" spans="1:26" ht="15">
      <c r="A207" s="684"/>
      <c r="B207" s="684"/>
      <c r="C207" s="684"/>
      <c r="D207" s="684"/>
      <c r="E207" s="865"/>
      <c r="F207" s="865"/>
      <c r="G207" s="1034"/>
      <c r="H207" s="684"/>
      <c r="I207" s="684"/>
      <c r="J207" s="1035"/>
      <c r="K207" s="817"/>
      <c r="L207" s="817"/>
      <c r="M207" s="682"/>
      <c r="N207" s="682"/>
      <c r="O207" s="682"/>
      <c r="P207" s="682"/>
      <c r="Q207" s="682"/>
      <c r="R207" s="682"/>
      <c r="S207" s="682"/>
      <c r="T207" s="682"/>
      <c r="U207" s="682"/>
      <c r="V207" s="682"/>
      <c r="W207" s="682"/>
      <c r="X207" s="682"/>
      <c r="Y207" s="682"/>
      <c r="Z207" s="682"/>
    </row>
    <row r="208" spans="1:26" ht="15">
      <c r="A208" s="684"/>
      <c r="B208" s="684"/>
      <c r="C208" s="684"/>
      <c r="D208" s="684"/>
      <c r="E208" s="865"/>
      <c r="F208" s="865"/>
      <c r="G208" s="1034"/>
      <c r="H208" s="684"/>
      <c r="I208" s="684"/>
      <c r="J208" s="1035"/>
      <c r="K208" s="817"/>
      <c r="L208" s="817"/>
      <c r="M208" s="682"/>
      <c r="N208" s="682"/>
      <c r="O208" s="682"/>
      <c r="P208" s="682"/>
      <c r="Q208" s="682"/>
      <c r="R208" s="682"/>
      <c r="S208" s="682"/>
      <c r="T208" s="682"/>
      <c r="U208" s="682"/>
      <c r="V208" s="682"/>
      <c r="W208" s="682"/>
      <c r="X208" s="682"/>
      <c r="Y208" s="682"/>
      <c r="Z208" s="682"/>
    </row>
    <row r="209" spans="1:26" ht="15">
      <c r="A209" s="684"/>
      <c r="B209" s="684"/>
      <c r="C209" s="684"/>
      <c r="D209" s="684"/>
      <c r="E209" s="865"/>
      <c r="F209" s="865"/>
      <c r="G209" s="1034"/>
      <c r="H209" s="684"/>
      <c r="I209" s="684"/>
      <c r="J209" s="1035"/>
      <c r="K209" s="817"/>
      <c r="L209" s="817"/>
      <c r="M209" s="682"/>
      <c r="N209" s="682"/>
      <c r="O209" s="682"/>
      <c r="P209" s="682"/>
      <c r="Q209" s="682"/>
      <c r="R209" s="682"/>
      <c r="S209" s="682"/>
      <c r="T209" s="682"/>
      <c r="U209" s="682"/>
      <c r="V209" s="682"/>
      <c r="W209" s="682"/>
      <c r="X209" s="682"/>
      <c r="Y209" s="682"/>
      <c r="Z209" s="682"/>
    </row>
    <row r="210" spans="1:26" ht="15">
      <c r="A210" s="684"/>
      <c r="B210" s="684"/>
      <c r="C210" s="684"/>
      <c r="D210" s="684"/>
      <c r="E210" s="865"/>
      <c r="F210" s="865"/>
      <c r="G210" s="1034"/>
      <c r="H210" s="684"/>
      <c r="I210" s="684"/>
      <c r="J210" s="1035"/>
      <c r="K210" s="817"/>
      <c r="L210" s="817"/>
      <c r="M210" s="682"/>
      <c r="N210" s="682"/>
      <c r="O210" s="682"/>
      <c r="P210" s="682"/>
      <c r="Q210" s="682"/>
      <c r="R210" s="682"/>
      <c r="S210" s="682"/>
      <c r="T210" s="682"/>
      <c r="U210" s="682"/>
      <c r="V210" s="682"/>
      <c r="W210" s="682"/>
      <c r="X210" s="682"/>
      <c r="Y210" s="682"/>
      <c r="Z210" s="682"/>
    </row>
    <row r="211" spans="1:26" ht="15">
      <c r="A211" s="684"/>
      <c r="B211" s="684"/>
      <c r="C211" s="684"/>
      <c r="D211" s="684"/>
      <c r="E211" s="865"/>
      <c r="F211" s="865"/>
      <c r="G211" s="1034"/>
      <c r="H211" s="684"/>
      <c r="I211" s="684"/>
      <c r="J211" s="1035"/>
      <c r="K211" s="817"/>
      <c r="L211" s="817"/>
      <c r="M211" s="682"/>
      <c r="N211" s="682"/>
      <c r="O211" s="682"/>
      <c r="P211" s="682"/>
      <c r="Q211" s="682"/>
      <c r="R211" s="682"/>
      <c r="S211" s="682"/>
      <c r="T211" s="682"/>
      <c r="U211" s="682"/>
      <c r="V211" s="682"/>
      <c r="W211" s="682"/>
      <c r="X211" s="682"/>
      <c r="Y211" s="682"/>
      <c r="Z211" s="682"/>
    </row>
    <row r="212" spans="1:26" ht="15">
      <c r="A212" s="684"/>
      <c r="B212" s="684"/>
      <c r="C212" s="684"/>
      <c r="D212" s="684"/>
      <c r="E212" s="865"/>
      <c r="F212" s="865"/>
      <c r="G212" s="1034"/>
      <c r="H212" s="684"/>
      <c r="I212" s="684"/>
      <c r="J212" s="1035"/>
      <c r="K212" s="817"/>
      <c r="L212" s="817"/>
      <c r="M212" s="682"/>
      <c r="N212" s="682"/>
      <c r="O212" s="682"/>
      <c r="P212" s="682"/>
      <c r="Q212" s="682"/>
      <c r="R212" s="682"/>
      <c r="S212" s="682"/>
      <c r="T212" s="682"/>
      <c r="U212" s="682"/>
      <c r="V212" s="682"/>
      <c r="W212" s="682"/>
      <c r="X212" s="682"/>
      <c r="Y212" s="682"/>
      <c r="Z212" s="682"/>
    </row>
    <row r="213" spans="1:26" ht="15">
      <c r="A213" s="684"/>
      <c r="B213" s="684"/>
      <c r="C213" s="684"/>
      <c r="D213" s="684"/>
      <c r="E213" s="865"/>
      <c r="F213" s="865"/>
      <c r="G213" s="1034"/>
      <c r="H213" s="684"/>
      <c r="I213" s="684"/>
      <c r="J213" s="1035"/>
      <c r="K213" s="817"/>
      <c r="L213" s="817"/>
      <c r="M213" s="682"/>
      <c r="N213" s="682"/>
      <c r="O213" s="682"/>
      <c r="P213" s="682"/>
      <c r="Q213" s="682"/>
      <c r="R213" s="682"/>
      <c r="S213" s="682"/>
      <c r="T213" s="682"/>
      <c r="U213" s="682"/>
      <c r="V213" s="682"/>
      <c r="W213" s="682"/>
      <c r="X213" s="682"/>
      <c r="Y213" s="682"/>
      <c r="Z213" s="682"/>
    </row>
    <row r="214" spans="1:26" ht="15">
      <c r="A214" s="684"/>
      <c r="B214" s="684"/>
      <c r="C214" s="684"/>
      <c r="D214" s="684"/>
      <c r="E214" s="865"/>
      <c r="F214" s="865"/>
      <c r="G214" s="1034"/>
      <c r="H214" s="684"/>
      <c r="I214" s="684"/>
      <c r="J214" s="1035"/>
      <c r="K214" s="817"/>
      <c r="L214" s="817"/>
      <c r="M214" s="682"/>
      <c r="N214" s="682"/>
      <c r="O214" s="682"/>
      <c r="P214" s="682"/>
      <c r="Q214" s="682"/>
      <c r="R214" s="682"/>
      <c r="S214" s="682"/>
      <c r="T214" s="682"/>
      <c r="U214" s="682"/>
      <c r="V214" s="682"/>
      <c r="W214" s="682"/>
      <c r="X214" s="682"/>
      <c r="Y214" s="682"/>
      <c r="Z214" s="682"/>
    </row>
    <row r="215" spans="1:26" ht="15">
      <c r="A215" s="684"/>
      <c r="B215" s="684"/>
      <c r="C215" s="684"/>
      <c r="D215" s="684"/>
      <c r="E215" s="865"/>
      <c r="F215" s="865"/>
      <c r="G215" s="1034"/>
      <c r="H215" s="684"/>
      <c r="I215" s="684"/>
      <c r="J215" s="1035"/>
      <c r="K215" s="817"/>
      <c r="L215" s="817"/>
      <c r="M215" s="682"/>
      <c r="N215" s="682"/>
      <c r="O215" s="682"/>
      <c r="P215" s="682"/>
      <c r="Q215" s="682"/>
      <c r="R215" s="682"/>
      <c r="S215" s="682"/>
      <c r="T215" s="682"/>
      <c r="U215" s="682"/>
      <c r="V215" s="682"/>
      <c r="W215" s="682"/>
      <c r="X215" s="682"/>
      <c r="Y215" s="682"/>
      <c r="Z215" s="682"/>
    </row>
    <row r="216" spans="1:26" ht="15">
      <c r="A216" s="684"/>
      <c r="B216" s="684"/>
      <c r="C216" s="684"/>
      <c r="D216" s="684"/>
      <c r="E216" s="865"/>
      <c r="F216" s="865"/>
      <c r="G216" s="1034"/>
      <c r="H216" s="684"/>
      <c r="I216" s="684"/>
      <c r="J216" s="1035"/>
      <c r="K216" s="817"/>
      <c r="L216" s="817"/>
      <c r="M216" s="682"/>
      <c r="N216" s="682"/>
      <c r="O216" s="682"/>
      <c r="P216" s="682"/>
      <c r="Q216" s="682"/>
      <c r="R216" s="682"/>
      <c r="S216" s="682"/>
      <c r="T216" s="682"/>
      <c r="U216" s="682"/>
      <c r="V216" s="682"/>
      <c r="W216" s="682"/>
      <c r="X216" s="682"/>
      <c r="Y216" s="682"/>
      <c r="Z216" s="682"/>
    </row>
    <row r="217" spans="1:26" ht="15">
      <c r="A217" s="684"/>
      <c r="B217" s="684"/>
      <c r="C217" s="684"/>
      <c r="D217" s="684"/>
      <c r="E217" s="865"/>
      <c r="F217" s="865"/>
      <c r="G217" s="1034"/>
      <c r="H217" s="684"/>
      <c r="I217" s="684"/>
      <c r="J217" s="1035"/>
      <c r="K217" s="817"/>
      <c r="L217" s="817"/>
      <c r="M217" s="682"/>
      <c r="N217" s="682"/>
      <c r="O217" s="682"/>
      <c r="P217" s="682"/>
      <c r="Q217" s="682"/>
      <c r="R217" s="682"/>
      <c r="S217" s="682"/>
      <c r="T217" s="682"/>
      <c r="U217" s="682"/>
      <c r="V217" s="682"/>
      <c r="W217" s="682"/>
      <c r="X217" s="682"/>
      <c r="Y217" s="682"/>
      <c r="Z217" s="682"/>
    </row>
    <row r="218" spans="1:26" ht="15">
      <c r="A218" s="684"/>
      <c r="B218" s="684"/>
      <c r="C218" s="684"/>
      <c r="D218" s="684"/>
      <c r="E218" s="865"/>
      <c r="F218" s="865"/>
      <c r="G218" s="1034"/>
      <c r="H218" s="684"/>
      <c r="I218" s="684"/>
      <c r="J218" s="1035"/>
      <c r="K218" s="817"/>
      <c r="L218" s="817"/>
      <c r="M218" s="682"/>
      <c r="N218" s="682"/>
      <c r="O218" s="682"/>
      <c r="P218" s="682"/>
      <c r="Q218" s="682"/>
      <c r="R218" s="682"/>
      <c r="S218" s="682"/>
      <c r="T218" s="682"/>
      <c r="U218" s="682"/>
      <c r="V218" s="682"/>
      <c r="W218" s="682"/>
      <c r="X218" s="682"/>
      <c r="Y218" s="682"/>
      <c r="Z218" s="682"/>
    </row>
    <row r="219" spans="1:26" ht="15">
      <c r="A219" s="684"/>
      <c r="B219" s="684"/>
      <c r="C219" s="684"/>
      <c r="D219" s="684"/>
      <c r="E219" s="865"/>
      <c r="F219" s="865"/>
      <c r="G219" s="1034"/>
      <c r="H219" s="684"/>
      <c r="I219" s="684"/>
      <c r="J219" s="1035"/>
      <c r="K219" s="817"/>
      <c r="L219" s="817"/>
      <c r="M219" s="682"/>
      <c r="N219" s="682"/>
      <c r="O219" s="682"/>
      <c r="P219" s="682"/>
      <c r="Q219" s="682"/>
      <c r="R219" s="682"/>
      <c r="S219" s="682"/>
      <c r="T219" s="682"/>
      <c r="U219" s="682"/>
      <c r="V219" s="682"/>
      <c r="W219" s="682"/>
      <c r="X219" s="682"/>
      <c r="Y219" s="682"/>
      <c r="Z219" s="682"/>
    </row>
    <row r="220" spans="1:26" ht="15">
      <c r="A220" s="684"/>
      <c r="B220" s="684"/>
      <c r="C220" s="684"/>
      <c r="D220" s="684"/>
      <c r="E220" s="865"/>
      <c r="F220" s="865"/>
      <c r="G220" s="1034"/>
      <c r="H220" s="684"/>
      <c r="I220" s="684"/>
      <c r="J220" s="1035"/>
      <c r="K220" s="817"/>
      <c r="L220" s="817"/>
      <c r="M220" s="682"/>
      <c r="N220" s="682"/>
      <c r="O220" s="682"/>
      <c r="P220" s="682"/>
      <c r="Q220" s="682"/>
      <c r="R220" s="682"/>
      <c r="S220" s="682"/>
      <c r="T220" s="682"/>
      <c r="U220" s="682"/>
      <c r="V220" s="682"/>
      <c r="W220" s="682"/>
      <c r="X220" s="682"/>
      <c r="Y220" s="682"/>
      <c r="Z220" s="682"/>
    </row>
    <row r="221" spans="1:26" ht="15">
      <c r="A221" s="684"/>
      <c r="B221" s="684"/>
      <c r="C221" s="684"/>
      <c r="D221" s="684"/>
      <c r="E221" s="865"/>
      <c r="F221" s="865"/>
      <c r="G221" s="1034"/>
      <c r="H221" s="684"/>
      <c r="I221" s="684"/>
      <c r="J221" s="1035"/>
      <c r="K221" s="817"/>
      <c r="L221" s="817"/>
      <c r="M221" s="682"/>
      <c r="N221" s="682"/>
      <c r="O221" s="682"/>
      <c r="P221" s="682"/>
      <c r="Q221" s="682"/>
      <c r="R221" s="682"/>
      <c r="S221" s="682"/>
      <c r="T221" s="682"/>
      <c r="U221" s="682"/>
      <c r="V221" s="682"/>
      <c r="W221" s="682"/>
      <c r="X221" s="682"/>
      <c r="Y221" s="682"/>
      <c r="Z221" s="682"/>
    </row>
    <row r="222" spans="1:26" ht="15">
      <c r="A222" s="684"/>
      <c r="B222" s="684"/>
      <c r="C222" s="684"/>
      <c r="D222" s="684"/>
      <c r="E222" s="865"/>
      <c r="F222" s="865"/>
      <c r="G222" s="1034"/>
      <c r="H222" s="684"/>
      <c r="I222" s="684"/>
      <c r="J222" s="1035"/>
      <c r="K222" s="817"/>
      <c r="L222" s="817"/>
      <c r="M222" s="682"/>
      <c r="N222" s="682"/>
      <c r="O222" s="682"/>
      <c r="P222" s="682"/>
      <c r="Q222" s="682"/>
      <c r="R222" s="682"/>
      <c r="S222" s="682"/>
      <c r="T222" s="682"/>
      <c r="U222" s="682"/>
      <c r="V222" s="682"/>
      <c r="W222" s="682"/>
      <c r="X222" s="682"/>
      <c r="Y222" s="682"/>
      <c r="Z222" s="682"/>
    </row>
    <row r="223" spans="1:26" ht="15">
      <c r="A223" s="684"/>
      <c r="B223" s="684"/>
      <c r="C223" s="684"/>
      <c r="D223" s="684"/>
      <c r="E223" s="865"/>
      <c r="F223" s="865"/>
      <c r="G223" s="1034"/>
      <c r="H223" s="684"/>
      <c r="I223" s="684"/>
      <c r="J223" s="1035"/>
      <c r="K223" s="817"/>
      <c r="L223" s="817"/>
      <c r="M223" s="682"/>
      <c r="N223" s="682"/>
      <c r="O223" s="682"/>
      <c r="P223" s="682"/>
      <c r="Q223" s="682"/>
      <c r="R223" s="682"/>
      <c r="S223" s="682"/>
      <c r="T223" s="682"/>
      <c r="U223" s="682"/>
      <c r="V223" s="682"/>
      <c r="W223" s="682"/>
      <c r="X223" s="682"/>
      <c r="Y223" s="682"/>
      <c r="Z223" s="682"/>
    </row>
    <row r="224" spans="1:26" ht="15">
      <c r="A224" s="684"/>
      <c r="B224" s="684"/>
      <c r="C224" s="684"/>
      <c r="D224" s="684"/>
      <c r="E224" s="865"/>
      <c r="F224" s="865"/>
      <c r="G224" s="1034"/>
      <c r="H224" s="684"/>
      <c r="I224" s="684"/>
      <c r="J224" s="1035"/>
      <c r="K224" s="817"/>
      <c r="L224" s="817"/>
      <c r="M224" s="682"/>
      <c r="N224" s="682"/>
      <c r="O224" s="682"/>
      <c r="P224" s="682"/>
      <c r="Q224" s="682"/>
      <c r="R224" s="682"/>
      <c r="S224" s="682"/>
      <c r="T224" s="682"/>
      <c r="U224" s="682"/>
      <c r="V224" s="682"/>
      <c r="W224" s="682"/>
      <c r="X224" s="682"/>
      <c r="Y224" s="682"/>
      <c r="Z224" s="682"/>
    </row>
    <row r="225" spans="1:26" ht="15">
      <c r="A225" s="684"/>
      <c r="B225" s="684"/>
      <c r="C225" s="684"/>
      <c r="D225" s="684"/>
      <c r="E225" s="865"/>
      <c r="F225" s="865"/>
      <c r="G225" s="1034"/>
      <c r="H225" s="684"/>
      <c r="I225" s="684"/>
      <c r="J225" s="1035"/>
      <c r="K225" s="817"/>
      <c r="L225" s="817"/>
      <c r="M225" s="682"/>
      <c r="N225" s="682"/>
      <c r="O225" s="682"/>
      <c r="P225" s="682"/>
      <c r="Q225" s="682"/>
      <c r="R225" s="682"/>
      <c r="S225" s="682"/>
      <c r="T225" s="682"/>
      <c r="U225" s="682"/>
      <c r="V225" s="682"/>
      <c r="W225" s="682"/>
      <c r="X225" s="682"/>
      <c r="Y225" s="682"/>
      <c r="Z225" s="682"/>
    </row>
    <row r="226" spans="1:26" ht="15">
      <c r="A226" s="684"/>
      <c r="B226" s="684"/>
      <c r="C226" s="684"/>
      <c r="D226" s="684"/>
      <c r="E226" s="865"/>
      <c r="F226" s="865"/>
      <c r="G226" s="1034"/>
      <c r="H226" s="684"/>
      <c r="I226" s="684"/>
      <c r="J226" s="1035"/>
      <c r="K226" s="817"/>
      <c r="L226" s="817"/>
      <c r="M226" s="682"/>
      <c r="N226" s="682"/>
      <c r="O226" s="682"/>
      <c r="P226" s="682"/>
      <c r="Q226" s="682"/>
      <c r="R226" s="682"/>
      <c r="S226" s="682"/>
      <c r="T226" s="682"/>
      <c r="U226" s="682"/>
      <c r="V226" s="682"/>
      <c r="W226" s="682"/>
      <c r="X226" s="682"/>
      <c r="Y226" s="682"/>
      <c r="Z226" s="682"/>
    </row>
    <row r="227" spans="1:26" ht="15">
      <c r="A227" s="684"/>
      <c r="B227" s="684"/>
      <c r="C227" s="684"/>
      <c r="D227" s="684"/>
      <c r="E227" s="865"/>
      <c r="F227" s="865"/>
      <c r="G227" s="1034"/>
      <c r="H227" s="684"/>
      <c r="I227" s="684"/>
      <c r="J227" s="1035"/>
      <c r="K227" s="817"/>
      <c r="L227" s="817"/>
      <c r="M227" s="682"/>
      <c r="N227" s="682"/>
      <c r="O227" s="682"/>
      <c r="P227" s="682"/>
      <c r="Q227" s="682"/>
      <c r="R227" s="682"/>
      <c r="S227" s="682"/>
      <c r="T227" s="682"/>
      <c r="U227" s="682"/>
      <c r="V227" s="682"/>
      <c r="W227" s="682"/>
      <c r="X227" s="682"/>
      <c r="Y227" s="682"/>
      <c r="Z227" s="682"/>
    </row>
    <row r="228" spans="1:26" ht="15">
      <c r="A228" s="684"/>
      <c r="B228" s="684"/>
      <c r="C228" s="684"/>
      <c r="D228" s="684"/>
      <c r="E228" s="865"/>
      <c r="F228" s="865"/>
      <c r="G228" s="1034"/>
      <c r="H228" s="684"/>
      <c r="I228" s="684"/>
      <c r="J228" s="1035"/>
      <c r="K228" s="817"/>
      <c r="L228" s="817"/>
      <c r="M228" s="682"/>
      <c r="N228" s="682"/>
      <c r="O228" s="682"/>
      <c r="P228" s="682"/>
      <c r="Q228" s="682"/>
      <c r="R228" s="682"/>
      <c r="S228" s="682"/>
      <c r="T228" s="682"/>
      <c r="U228" s="682"/>
      <c r="V228" s="682"/>
      <c r="W228" s="682"/>
      <c r="X228" s="682"/>
      <c r="Y228" s="682"/>
      <c r="Z228" s="682"/>
    </row>
    <row r="229" spans="1:26" ht="15">
      <c r="A229" s="684"/>
      <c r="B229" s="684"/>
      <c r="C229" s="684"/>
      <c r="D229" s="684"/>
      <c r="E229" s="865"/>
      <c r="F229" s="865"/>
      <c r="G229" s="1034"/>
      <c r="H229" s="684"/>
      <c r="I229" s="684"/>
      <c r="J229" s="1035"/>
      <c r="K229" s="817"/>
      <c r="L229" s="817"/>
      <c r="M229" s="682"/>
      <c r="N229" s="682"/>
      <c r="O229" s="682"/>
      <c r="P229" s="682"/>
      <c r="Q229" s="682"/>
      <c r="R229" s="682"/>
      <c r="S229" s="682"/>
      <c r="T229" s="682"/>
      <c r="U229" s="682"/>
      <c r="V229" s="682"/>
      <c r="W229" s="682"/>
      <c r="X229" s="682"/>
      <c r="Y229" s="682"/>
      <c r="Z229" s="682"/>
    </row>
    <row r="230" spans="1:26" ht="15">
      <c r="A230" s="684"/>
      <c r="B230" s="684"/>
      <c r="C230" s="684"/>
      <c r="D230" s="684"/>
      <c r="E230" s="865"/>
      <c r="F230" s="865"/>
      <c r="G230" s="1034"/>
      <c r="H230" s="684"/>
      <c r="I230" s="684"/>
      <c r="J230" s="1035"/>
      <c r="K230" s="817"/>
      <c r="L230" s="817"/>
      <c r="M230" s="682"/>
      <c r="N230" s="682"/>
      <c r="O230" s="682"/>
      <c r="P230" s="682"/>
      <c r="Q230" s="682"/>
      <c r="R230" s="682"/>
      <c r="S230" s="682"/>
      <c r="T230" s="682"/>
      <c r="U230" s="682"/>
      <c r="V230" s="682"/>
      <c r="W230" s="682"/>
      <c r="X230" s="682"/>
      <c r="Y230" s="682"/>
      <c r="Z230" s="682"/>
    </row>
    <row r="231" spans="1:26" ht="15">
      <c r="A231" s="684"/>
      <c r="B231" s="684"/>
      <c r="C231" s="684"/>
      <c r="D231" s="684"/>
      <c r="E231" s="865"/>
      <c r="F231" s="865"/>
      <c r="G231" s="1034"/>
      <c r="H231" s="684"/>
      <c r="I231" s="684"/>
      <c r="J231" s="1035"/>
      <c r="K231" s="817"/>
      <c r="L231" s="817"/>
      <c r="M231" s="682"/>
      <c r="N231" s="682"/>
      <c r="O231" s="682"/>
      <c r="P231" s="682"/>
      <c r="Q231" s="682"/>
      <c r="R231" s="682"/>
      <c r="S231" s="682"/>
      <c r="T231" s="682"/>
      <c r="U231" s="682"/>
      <c r="V231" s="682"/>
      <c r="W231" s="682"/>
      <c r="X231" s="682"/>
      <c r="Y231" s="682"/>
      <c r="Z231" s="682"/>
    </row>
    <row r="232" spans="1:26" ht="15">
      <c r="A232" s="684"/>
      <c r="B232" s="684"/>
      <c r="C232" s="684"/>
      <c r="D232" s="684"/>
      <c r="E232" s="865"/>
      <c r="F232" s="865"/>
      <c r="G232" s="1034"/>
      <c r="H232" s="684"/>
      <c r="I232" s="684"/>
      <c r="J232" s="1035"/>
      <c r="K232" s="817"/>
      <c r="L232" s="817"/>
      <c r="M232" s="682"/>
      <c r="N232" s="682"/>
      <c r="O232" s="682"/>
      <c r="P232" s="682"/>
      <c r="Q232" s="682"/>
      <c r="R232" s="682"/>
      <c r="S232" s="682"/>
      <c r="T232" s="682"/>
      <c r="U232" s="682"/>
      <c r="V232" s="682"/>
      <c r="W232" s="682"/>
      <c r="X232" s="682"/>
      <c r="Y232" s="682"/>
      <c r="Z232" s="682"/>
    </row>
    <row r="233" spans="1:26" ht="15">
      <c r="A233" s="684"/>
      <c r="B233" s="684"/>
      <c r="C233" s="684"/>
      <c r="D233" s="684"/>
      <c r="E233" s="865"/>
      <c r="F233" s="865"/>
      <c r="G233" s="1034"/>
      <c r="H233" s="684"/>
      <c r="I233" s="684"/>
      <c r="J233" s="1035"/>
      <c r="K233" s="817"/>
      <c r="L233" s="817"/>
      <c r="M233" s="682"/>
      <c r="N233" s="682"/>
      <c r="O233" s="682"/>
      <c r="P233" s="682"/>
      <c r="Q233" s="682"/>
      <c r="R233" s="682"/>
      <c r="S233" s="682"/>
      <c r="T233" s="682"/>
      <c r="U233" s="682"/>
      <c r="V233" s="682"/>
      <c r="W233" s="682"/>
      <c r="X233" s="682"/>
      <c r="Y233" s="682"/>
      <c r="Z233" s="682"/>
    </row>
    <row r="234" spans="1:26" ht="15">
      <c r="A234" s="684"/>
      <c r="B234" s="684"/>
      <c r="C234" s="684"/>
      <c r="D234" s="684"/>
      <c r="E234" s="865"/>
      <c r="F234" s="865"/>
      <c r="G234" s="1034"/>
      <c r="H234" s="684"/>
      <c r="I234" s="684"/>
      <c r="J234" s="1035"/>
      <c r="K234" s="817"/>
      <c r="L234" s="817"/>
      <c r="M234" s="682"/>
      <c r="N234" s="682"/>
      <c r="O234" s="682"/>
      <c r="P234" s="682"/>
      <c r="Q234" s="682"/>
      <c r="R234" s="682"/>
      <c r="S234" s="682"/>
      <c r="T234" s="682"/>
      <c r="U234" s="682"/>
      <c r="V234" s="682"/>
      <c r="W234" s="682"/>
      <c r="X234" s="682"/>
      <c r="Y234" s="682"/>
      <c r="Z234" s="682"/>
    </row>
    <row r="235" spans="1:26" ht="15">
      <c r="A235" s="684"/>
      <c r="B235" s="684"/>
      <c r="C235" s="684"/>
      <c r="D235" s="684"/>
      <c r="E235" s="865"/>
      <c r="F235" s="865"/>
      <c r="G235" s="1034"/>
      <c r="H235" s="684"/>
      <c r="I235" s="684"/>
      <c r="J235" s="1035"/>
      <c r="K235" s="817"/>
      <c r="L235" s="817"/>
      <c r="M235" s="682"/>
      <c r="N235" s="682"/>
      <c r="O235" s="682"/>
      <c r="P235" s="682"/>
      <c r="Q235" s="682"/>
      <c r="R235" s="682"/>
      <c r="S235" s="682"/>
      <c r="T235" s="682"/>
      <c r="U235" s="682"/>
      <c r="V235" s="682"/>
      <c r="W235" s="682"/>
      <c r="X235" s="682"/>
      <c r="Y235" s="682"/>
      <c r="Z235" s="682"/>
    </row>
    <row r="236" spans="1:26" ht="15">
      <c r="A236" s="684"/>
      <c r="B236" s="684"/>
      <c r="C236" s="684"/>
      <c r="D236" s="684"/>
      <c r="E236" s="865"/>
      <c r="F236" s="865"/>
      <c r="G236" s="1034"/>
      <c r="H236" s="684"/>
      <c r="I236" s="684"/>
      <c r="J236" s="1035"/>
      <c r="K236" s="817"/>
      <c r="L236" s="817"/>
      <c r="M236" s="682"/>
      <c r="N236" s="682"/>
      <c r="O236" s="682"/>
      <c r="P236" s="682"/>
      <c r="Q236" s="682"/>
      <c r="R236" s="682"/>
      <c r="S236" s="682"/>
      <c r="T236" s="682"/>
      <c r="U236" s="682"/>
      <c r="V236" s="682"/>
      <c r="W236" s="682"/>
      <c r="X236" s="682"/>
      <c r="Y236" s="682"/>
      <c r="Z236" s="682"/>
    </row>
    <row r="237" spans="1:26" ht="15">
      <c r="A237" s="684"/>
      <c r="B237" s="684"/>
      <c r="C237" s="684"/>
      <c r="D237" s="684"/>
      <c r="E237" s="865"/>
      <c r="F237" s="865"/>
      <c r="G237" s="1034"/>
      <c r="H237" s="684"/>
      <c r="I237" s="684"/>
      <c r="J237" s="1035"/>
      <c r="K237" s="817"/>
      <c r="L237" s="817"/>
      <c r="M237" s="682"/>
      <c r="N237" s="682"/>
      <c r="O237" s="682"/>
      <c r="P237" s="682"/>
      <c r="Q237" s="682"/>
      <c r="R237" s="682"/>
      <c r="S237" s="682"/>
      <c r="T237" s="682"/>
      <c r="U237" s="682"/>
      <c r="V237" s="682"/>
      <c r="W237" s="682"/>
      <c r="X237" s="682"/>
      <c r="Y237" s="682"/>
      <c r="Z237" s="682"/>
    </row>
    <row r="238" spans="1:26" ht="15">
      <c r="A238" s="684"/>
      <c r="B238" s="684"/>
      <c r="C238" s="684"/>
      <c r="D238" s="684"/>
      <c r="E238" s="865"/>
      <c r="F238" s="865"/>
      <c r="G238" s="1034"/>
      <c r="H238" s="684"/>
      <c r="I238" s="684"/>
      <c r="J238" s="1035"/>
      <c r="K238" s="817"/>
      <c r="L238" s="817"/>
      <c r="M238" s="682"/>
      <c r="N238" s="682"/>
      <c r="O238" s="682"/>
      <c r="P238" s="682"/>
      <c r="Q238" s="682"/>
      <c r="R238" s="682"/>
      <c r="S238" s="682"/>
      <c r="T238" s="682"/>
      <c r="U238" s="682"/>
      <c r="V238" s="682"/>
      <c r="W238" s="682"/>
      <c r="X238" s="682"/>
      <c r="Y238" s="682"/>
      <c r="Z238" s="682"/>
    </row>
    <row r="239" spans="1:26" ht="15">
      <c r="A239" s="684"/>
      <c r="B239" s="684"/>
      <c r="C239" s="684"/>
      <c r="D239" s="684"/>
      <c r="E239" s="865"/>
      <c r="F239" s="865"/>
      <c r="G239" s="1034"/>
      <c r="H239" s="684"/>
      <c r="I239" s="684"/>
      <c r="J239" s="1035"/>
      <c r="K239" s="817"/>
      <c r="L239" s="817"/>
      <c r="M239" s="682"/>
      <c r="N239" s="682"/>
      <c r="O239" s="682"/>
      <c r="P239" s="682"/>
      <c r="Q239" s="682"/>
      <c r="R239" s="682"/>
      <c r="S239" s="682"/>
      <c r="T239" s="682"/>
      <c r="U239" s="682"/>
      <c r="V239" s="682"/>
      <c r="W239" s="682"/>
      <c r="X239" s="682"/>
      <c r="Y239" s="682"/>
      <c r="Z239" s="682"/>
    </row>
    <row r="240" spans="1:26" ht="15">
      <c r="A240" s="684"/>
      <c r="B240" s="684"/>
      <c r="C240" s="684"/>
      <c r="D240" s="684"/>
      <c r="E240" s="865"/>
      <c r="F240" s="865"/>
      <c r="G240" s="1034"/>
      <c r="H240" s="684"/>
      <c r="I240" s="684"/>
      <c r="J240" s="1035"/>
      <c r="K240" s="817"/>
      <c r="L240" s="817"/>
      <c r="M240" s="682"/>
      <c r="N240" s="682"/>
      <c r="O240" s="682"/>
      <c r="P240" s="682"/>
      <c r="Q240" s="682"/>
      <c r="R240" s="682"/>
      <c r="S240" s="682"/>
      <c r="T240" s="682"/>
      <c r="U240" s="682"/>
      <c r="V240" s="682"/>
      <c r="W240" s="682"/>
      <c r="X240" s="682"/>
      <c r="Y240" s="682"/>
      <c r="Z240" s="682"/>
    </row>
    <row r="241" spans="1:26" ht="15">
      <c r="A241" s="684"/>
      <c r="B241" s="684"/>
      <c r="C241" s="684"/>
      <c r="D241" s="684"/>
      <c r="E241" s="865"/>
      <c r="F241" s="865"/>
      <c r="G241" s="1034"/>
      <c r="H241" s="684"/>
      <c r="I241" s="684"/>
      <c r="J241" s="1035"/>
      <c r="K241" s="817"/>
      <c r="L241" s="817"/>
      <c r="M241" s="682"/>
      <c r="N241" s="682"/>
      <c r="O241" s="682"/>
      <c r="P241" s="682"/>
      <c r="Q241" s="682"/>
      <c r="R241" s="682"/>
      <c r="S241" s="682"/>
      <c r="T241" s="682"/>
      <c r="U241" s="682"/>
      <c r="V241" s="682"/>
      <c r="W241" s="682"/>
      <c r="X241" s="682"/>
      <c r="Y241" s="682"/>
      <c r="Z241" s="682"/>
    </row>
    <row r="242" spans="1:26" ht="15">
      <c r="A242" s="684"/>
      <c r="B242" s="684"/>
      <c r="C242" s="684"/>
      <c r="D242" s="684"/>
      <c r="E242" s="865"/>
      <c r="F242" s="865"/>
      <c r="G242" s="1034"/>
      <c r="H242" s="684"/>
      <c r="I242" s="684"/>
      <c r="J242" s="1035"/>
      <c r="K242" s="817"/>
      <c r="L242" s="817"/>
      <c r="M242" s="682"/>
      <c r="N242" s="682"/>
      <c r="O242" s="682"/>
      <c r="P242" s="682"/>
      <c r="Q242" s="682"/>
      <c r="R242" s="682"/>
      <c r="S242" s="682"/>
      <c r="T242" s="682"/>
      <c r="U242" s="682"/>
      <c r="V242" s="682"/>
      <c r="W242" s="682"/>
      <c r="X242" s="682"/>
      <c r="Y242" s="682"/>
      <c r="Z242" s="682"/>
    </row>
    <row r="243" spans="1:26" ht="15">
      <c r="A243" s="684"/>
      <c r="B243" s="684"/>
      <c r="C243" s="684"/>
      <c r="D243" s="684"/>
      <c r="E243" s="865"/>
      <c r="F243" s="865"/>
      <c r="G243" s="1034"/>
      <c r="H243" s="684"/>
      <c r="I243" s="684"/>
      <c r="J243" s="1035"/>
      <c r="K243" s="817"/>
      <c r="L243" s="817"/>
      <c r="M243" s="682"/>
      <c r="N243" s="682"/>
      <c r="O243" s="682"/>
      <c r="P243" s="682"/>
      <c r="Q243" s="682"/>
      <c r="R243" s="682"/>
      <c r="S243" s="682"/>
      <c r="T243" s="682"/>
      <c r="U243" s="682"/>
      <c r="V243" s="682"/>
      <c r="W243" s="682"/>
      <c r="X243" s="682"/>
      <c r="Y243" s="682"/>
      <c r="Z243" s="682"/>
    </row>
    <row r="244" spans="1:26" ht="15">
      <c r="A244" s="684"/>
      <c r="B244" s="684"/>
      <c r="C244" s="684"/>
      <c r="D244" s="684"/>
      <c r="E244" s="865"/>
      <c r="F244" s="865"/>
      <c r="G244" s="1034"/>
      <c r="H244" s="684"/>
      <c r="I244" s="684"/>
      <c r="J244" s="1035"/>
      <c r="K244" s="817"/>
      <c r="L244" s="817"/>
      <c r="M244" s="682"/>
      <c r="N244" s="682"/>
      <c r="O244" s="682"/>
      <c r="P244" s="682"/>
      <c r="Q244" s="682"/>
      <c r="R244" s="682"/>
      <c r="S244" s="682"/>
      <c r="T244" s="682"/>
      <c r="U244" s="682"/>
      <c r="V244" s="682"/>
      <c r="W244" s="682"/>
      <c r="X244" s="682"/>
      <c r="Y244" s="682"/>
      <c r="Z244" s="682"/>
    </row>
    <row r="245" spans="1:26" ht="15">
      <c r="A245" s="684"/>
      <c r="B245" s="684"/>
      <c r="C245" s="684"/>
      <c r="D245" s="684"/>
      <c r="E245" s="865"/>
      <c r="F245" s="865"/>
      <c r="G245" s="1034"/>
      <c r="H245" s="684"/>
      <c r="I245" s="684"/>
      <c r="J245" s="1035"/>
      <c r="K245" s="817"/>
      <c r="L245" s="817"/>
      <c r="M245" s="682"/>
      <c r="N245" s="682"/>
      <c r="O245" s="682"/>
      <c r="P245" s="682"/>
      <c r="Q245" s="682"/>
      <c r="R245" s="682"/>
      <c r="S245" s="682"/>
      <c r="T245" s="682"/>
      <c r="U245" s="682"/>
      <c r="V245" s="682"/>
      <c r="W245" s="682"/>
      <c r="X245" s="682"/>
      <c r="Y245" s="682"/>
      <c r="Z245" s="682"/>
    </row>
    <row r="246" spans="1:26" ht="15">
      <c r="A246" s="684"/>
      <c r="B246" s="684"/>
      <c r="C246" s="684"/>
      <c r="D246" s="684"/>
      <c r="E246" s="865"/>
      <c r="F246" s="865"/>
      <c r="G246" s="1034"/>
      <c r="H246" s="684"/>
      <c r="I246" s="684"/>
      <c r="J246" s="1035"/>
      <c r="K246" s="817"/>
      <c r="L246" s="817"/>
      <c r="M246" s="682"/>
      <c r="N246" s="682"/>
      <c r="O246" s="682"/>
      <c r="P246" s="682"/>
      <c r="Q246" s="682"/>
      <c r="R246" s="682"/>
      <c r="S246" s="682"/>
      <c r="T246" s="682"/>
      <c r="U246" s="682"/>
      <c r="V246" s="682"/>
      <c r="W246" s="682"/>
      <c r="X246" s="682"/>
      <c r="Y246" s="682"/>
      <c r="Z246" s="682"/>
    </row>
    <row r="247" spans="1:26" ht="15">
      <c r="A247" s="684"/>
      <c r="B247" s="684"/>
      <c r="C247" s="684"/>
      <c r="D247" s="684"/>
      <c r="E247" s="865"/>
      <c r="F247" s="865"/>
      <c r="G247" s="1034"/>
      <c r="H247" s="684"/>
      <c r="I247" s="684"/>
      <c r="J247" s="1035"/>
      <c r="K247" s="817"/>
      <c r="L247" s="817"/>
      <c r="M247" s="682"/>
      <c r="N247" s="682"/>
      <c r="O247" s="682"/>
      <c r="P247" s="682"/>
      <c r="Q247" s="682"/>
      <c r="R247" s="682"/>
      <c r="S247" s="682"/>
      <c r="T247" s="682"/>
      <c r="U247" s="682"/>
      <c r="V247" s="682"/>
      <c r="W247" s="682"/>
      <c r="X247" s="682"/>
      <c r="Y247" s="682"/>
      <c r="Z247" s="682"/>
    </row>
    <row r="248" spans="1:26" ht="15">
      <c r="A248" s="684"/>
      <c r="B248" s="684"/>
      <c r="C248" s="684"/>
      <c r="D248" s="684"/>
      <c r="E248" s="865"/>
      <c r="F248" s="865"/>
      <c r="G248" s="1034"/>
      <c r="H248" s="684"/>
      <c r="I248" s="684"/>
      <c r="J248" s="1035"/>
      <c r="K248" s="817"/>
      <c r="L248" s="817"/>
      <c r="M248" s="682"/>
      <c r="N248" s="682"/>
      <c r="O248" s="682"/>
      <c r="P248" s="682"/>
      <c r="Q248" s="682"/>
      <c r="R248" s="682"/>
      <c r="S248" s="682"/>
      <c r="T248" s="682"/>
      <c r="U248" s="682"/>
      <c r="V248" s="682"/>
      <c r="W248" s="682"/>
      <c r="X248" s="682"/>
      <c r="Y248" s="682"/>
      <c r="Z248" s="682"/>
    </row>
    <row r="249" spans="1:26" ht="15">
      <c r="A249" s="684"/>
      <c r="B249" s="684"/>
      <c r="C249" s="684"/>
      <c r="D249" s="684"/>
      <c r="E249" s="865"/>
      <c r="F249" s="865"/>
      <c r="G249" s="1034"/>
      <c r="H249" s="684"/>
      <c r="I249" s="684"/>
      <c r="J249" s="1035"/>
      <c r="K249" s="817"/>
      <c r="L249" s="817"/>
      <c r="M249" s="682"/>
      <c r="N249" s="682"/>
      <c r="O249" s="682"/>
      <c r="P249" s="682"/>
      <c r="Q249" s="682"/>
      <c r="R249" s="682"/>
      <c r="S249" s="682"/>
      <c r="T249" s="682"/>
      <c r="U249" s="682"/>
      <c r="V249" s="682"/>
      <c r="W249" s="682"/>
      <c r="X249" s="682"/>
      <c r="Y249" s="682"/>
      <c r="Z249" s="682"/>
    </row>
    <row r="250" spans="1:26" ht="15">
      <c r="A250" s="684"/>
      <c r="B250" s="684"/>
      <c r="C250" s="684"/>
      <c r="D250" s="684"/>
      <c r="E250" s="865"/>
      <c r="F250" s="865"/>
      <c r="G250" s="1034"/>
      <c r="H250" s="684"/>
      <c r="I250" s="684"/>
      <c r="J250" s="1035"/>
      <c r="K250" s="817"/>
      <c r="L250" s="817"/>
      <c r="M250" s="682"/>
      <c r="N250" s="682"/>
      <c r="O250" s="682"/>
      <c r="P250" s="682"/>
      <c r="Q250" s="682"/>
      <c r="R250" s="682"/>
      <c r="S250" s="682"/>
      <c r="T250" s="682"/>
      <c r="U250" s="682"/>
      <c r="V250" s="682"/>
      <c r="W250" s="682"/>
      <c r="X250" s="682"/>
      <c r="Y250" s="682"/>
      <c r="Z250" s="682"/>
    </row>
    <row r="251" spans="1:26" ht="15">
      <c r="A251" s="684"/>
      <c r="B251" s="684"/>
      <c r="C251" s="684"/>
      <c r="D251" s="684"/>
      <c r="E251" s="865"/>
      <c r="F251" s="865"/>
      <c r="G251" s="1034"/>
      <c r="H251" s="684"/>
      <c r="I251" s="684"/>
      <c r="J251" s="1035"/>
      <c r="K251" s="817"/>
      <c r="L251" s="817"/>
      <c r="M251" s="682"/>
      <c r="N251" s="682"/>
      <c r="O251" s="682"/>
      <c r="P251" s="682"/>
      <c r="Q251" s="682"/>
      <c r="R251" s="682"/>
      <c r="S251" s="682"/>
      <c r="T251" s="682"/>
      <c r="U251" s="682"/>
      <c r="V251" s="682"/>
      <c r="W251" s="682"/>
      <c r="X251" s="682"/>
      <c r="Y251" s="682"/>
      <c r="Z251" s="682"/>
    </row>
    <row r="252" spans="1:26" ht="15">
      <c r="A252" s="684"/>
      <c r="B252" s="684"/>
      <c r="C252" s="684"/>
      <c r="D252" s="684"/>
      <c r="E252" s="865"/>
      <c r="F252" s="865"/>
      <c r="G252" s="1034"/>
      <c r="H252" s="684"/>
      <c r="I252" s="684"/>
      <c r="J252" s="1035"/>
      <c r="K252" s="817"/>
      <c r="L252" s="817"/>
      <c r="M252" s="682"/>
      <c r="N252" s="682"/>
      <c r="O252" s="682"/>
      <c r="P252" s="682"/>
      <c r="Q252" s="682"/>
      <c r="R252" s="682"/>
      <c r="S252" s="682"/>
      <c r="T252" s="682"/>
      <c r="U252" s="682"/>
      <c r="V252" s="682"/>
      <c r="W252" s="682"/>
      <c r="X252" s="682"/>
      <c r="Y252" s="682"/>
      <c r="Z252" s="682"/>
    </row>
    <row r="253" spans="1:26" ht="15">
      <c r="A253" s="684"/>
      <c r="B253" s="684"/>
      <c r="C253" s="684"/>
      <c r="D253" s="684"/>
      <c r="E253" s="865"/>
      <c r="F253" s="865"/>
      <c r="G253" s="1034"/>
      <c r="H253" s="684"/>
      <c r="I253" s="684"/>
      <c r="J253" s="1035"/>
      <c r="K253" s="817"/>
      <c r="L253" s="817"/>
      <c r="M253" s="682"/>
      <c r="N253" s="682"/>
      <c r="O253" s="682"/>
      <c r="P253" s="682"/>
      <c r="Q253" s="682"/>
      <c r="R253" s="682"/>
      <c r="S253" s="682"/>
      <c r="T253" s="682"/>
      <c r="U253" s="682"/>
      <c r="V253" s="682"/>
      <c r="W253" s="682"/>
      <c r="X253" s="682"/>
      <c r="Y253" s="682"/>
      <c r="Z253" s="682"/>
    </row>
    <row r="254" spans="1:26" ht="15">
      <c r="A254" s="684"/>
      <c r="B254" s="684"/>
      <c r="C254" s="684"/>
      <c r="D254" s="684"/>
      <c r="E254" s="865"/>
      <c r="F254" s="865"/>
      <c r="G254" s="1034"/>
      <c r="H254" s="684"/>
      <c r="I254" s="684"/>
      <c r="J254" s="1035"/>
      <c r="K254" s="817"/>
      <c r="L254" s="817"/>
      <c r="M254" s="682"/>
      <c r="N254" s="682"/>
      <c r="O254" s="682"/>
      <c r="P254" s="682"/>
      <c r="Q254" s="682"/>
      <c r="R254" s="682"/>
      <c r="S254" s="682"/>
      <c r="T254" s="682"/>
      <c r="U254" s="682"/>
      <c r="V254" s="682"/>
      <c r="W254" s="682"/>
      <c r="X254" s="682"/>
      <c r="Y254" s="682"/>
      <c r="Z254" s="682"/>
    </row>
    <row r="255" spans="1:26" ht="15">
      <c r="A255" s="684"/>
      <c r="B255" s="684"/>
      <c r="C255" s="684"/>
      <c r="D255" s="684"/>
      <c r="E255" s="865"/>
      <c r="F255" s="865"/>
      <c r="G255" s="1034"/>
      <c r="H255" s="684"/>
      <c r="I255" s="684"/>
      <c r="J255" s="1035"/>
      <c r="K255" s="817"/>
      <c r="L255" s="817"/>
      <c r="M255" s="682"/>
      <c r="N255" s="682"/>
      <c r="O255" s="682"/>
      <c r="P255" s="682"/>
      <c r="Q255" s="682"/>
      <c r="R255" s="682"/>
      <c r="S255" s="682"/>
      <c r="T255" s="682"/>
      <c r="U255" s="682"/>
      <c r="V255" s="682"/>
      <c r="W255" s="682"/>
      <c r="X255" s="682"/>
      <c r="Y255" s="682"/>
      <c r="Z255" s="682"/>
    </row>
    <row r="256" spans="1:26" ht="15">
      <c r="A256" s="684"/>
      <c r="B256" s="684"/>
      <c r="C256" s="684"/>
      <c r="D256" s="684"/>
      <c r="E256" s="865"/>
      <c r="F256" s="865"/>
      <c r="G256" s="1034"/>
      <c r="H256" s="684"/>
      <c r="I256" s="684"/>
      <c r="J256" s="1035"/>
      <c r="K256" s="817"/>
      <c r="L256" s="817"/>
      <c r="M256" s="682"/>
      <c r="N256" s="682"/>
      <c r="O256" s="682"/>
      <c r="P256" s="682"/>
      <c r="Q256" s="682"/>
      <c r="R256" s="682"/>
      <c r="S256" s="682"/>
      <c r="T256" s="682"/>
      <c r="U256" s="682"/>
      <c r="V256" s="682"/>
      <c r="W256" s="682"/>
      <c r="X256" s="682"/>
      <c r="Y256" s="682"/>
      <c r="Z256" s="682"/>
    </row>
    <row r="257" spans="1:26" ht="15">
      <c r="A257" s="684"/>
      <c r="B257" s="684"/>
      <c r="C257" s="684"/>
      <c r="D257" s="684"/>
      <c r="E257" s="865"/>
      <c r="F257" s="865"/>
      <c r="G257" s="1034"/>
      <c r="H257" s="684"/>
      <c r="I257" s="684"/>
      <c r="J257" s="1035"/>
      <c r="K257" s="817"/>
      <c r="L257" s="817"/>
      <c r="M257" s="682"/>
      <c r="N257" s="682"/>
      <c r="O257" s="682"/>
      <c r="P257" s="682"/>
      <c r="Q257" s="682"/>
      <c r="R257" s="682"/>
      <c r="S257" s="682"/>
      <c r="T257" s="682"/>
      <c r="U257" s="682"/>
      <c r="V257" s="682"/>
      <c r="W257" s="682"/>
      <c r="X257" s="682"/>
      <c r="Y257" s="682"/>
      <c r="Z257" s="682"/>
    </row>
    <row r="258" spans="1:26" ht="15">
      <c r="A258" s="684"/>
      <c r="B258" s="684"/>
      <c r="C258" s="684"/>
      <c r="D258" s="684"/>
      <c r="E258" s="865"/>
      <c r="F258" s="865"/>
      <c r="G258" s="1034"/>
      <c r="H258" s="684"/>
      <c r="I258" s="684"/>
      <c r="J258" s="1035"/>
      <c r="K258" s="817"/>
      <c r="L258" s="817"/>
      <c r="M258" s="682"/>
      <c r="N258" s="682"/>
      <c r="O258" s="682"/>
      <c r="P258" s="682"/>
      <c r="Q258" s="682"/>
      <c r="R258" s="682"/>
      <c r="S258" s="682"/>
      <c r="T258" s="682"/>
      <c r="U258" s="682"/>
      <c r="V258" s="682"/>
      <c r="W258" s="682"/>
      <c r="X258" s="682"/>
      <c r="Y258" s="682"/>
      <c r="Z258" s="682"/>
    </row>
    <row r="259" spans="1:26" ht="15">
      <c r="A259" s="684"/>
      <c r="B259" s="684"/>
      <c r="C259" s="684"/>
      <c r="D259" s="684"/>
      <c r="E259" s="865"/>
      <c r="F259" s="865"/>
      <c r="G259" s="1034"/>
      <c r="H259" s="684"/>
      <c r="I259" s="684"/>
      <c r="J259" s="1035"/>
      <c r="K259" s="817"/>
      <c r="L259" s="817"/>
      <c r="M259" s="682"/>
      <c r="N259" s="682"/>
      <c r="O259" s="682"/>
      <c r="P259" s="682"/>
      <c r="Q259" s="682"/>
      <c r="R259" s="682"/>
      <c r="S259" s="682"/>
      <c r="T259" s="682"/>
      <c r="U259" s="682"/>
      <c r="V259" s="682"/>
      <c r="W259" s="682"/>
      <c r="X259" s="682"/>
      <c r="Y259" s="682"/>
      <c r="Z259" s="682"/>
    </row>
    <row r="260" spans="1:26" ht="15">
      <c r="A260" s="684"/>
      <c r="B260" s="684"/>
      <c r="C260" s="684"/>
      <c r="D260" s="684"/>
      <c r="E260" s="865"/>
      <c r="F260" s="865"/>
      <c r="G260" s="1034"/>
      <c r="H260" s="684"/>
      <c r="I260" s="684"/>
      <c r="J260" s="1035"/>
      <c r="K260" s="817"/>
      <c r="L260" s="817"/>
      <c r="M260" s="682"/>
      <c r="N260" s="682"/>
      <c r="O260" s="682"/>
      <c r="P260" s="682"/>
      <c r="Q260" s="682"/>
      <c r="R260" s="682"/>
      <c r="S260" s="682"/>
      <c r="T260" s="682"/>
      <c r="U260" s="682"/>
      <c r="V260" s="682"/>
      <c r="W260" s="682"/>
      <c r="X260" s="682"/>
      <c r="Y260" s="682"/>
      <c r="Z260" s="682"/>
    </row>
    <row r="261" spans="1:26" ht="15">
      <c r="A261" s="684"/>
      <c r="B261" s="684"/>
      <c r="C261" s="684"/>
      <c r="D261" s="684"/>
      <c r="E261" s="865"/>
      <c r="F261" s="865"/>
      <c r="G261" s="1034"/>
      <c r="H261" s="684"/>
      <c r="I261" s="684"/>
      <c r="J261" s="1035"/>
      <c r="K261" s="817"/>
      <c r="L261" s="817"/>
      <c r="M261" s="682"/>
      <c r="N261" s="682"/>
      <c r="O261" s="682"/>
      <c r="P261" s="682"/>
      <c r="Q261" s="682"/>
      <c r="R261" s="682"/>
      <c r="S261" s="682"/>
      <c r="T261" s="682"/>
      <c r="U261" s="682"/>
      <c r="V261" s="682"/>
      <c r="W261" s="682"/>
      <c r="X261" s="682"/>
      <c r="Y261" s="682"/>
      <c r="Z261" s="682"/>
    </row>
    <row r="262" spans="1:26" ht="15">
      <c r="A262" s="684"/>
      <c r="B262" s="684"/>
      <c r="C262" s="684"/>
      <c r="D262" s="684"/>
      <c r="E262" s="865"/>
      <c r="F262" s="865"/>
      <c r="G262" s="1034"/>
      <c r="H262" s="684"/>
      <c r="I262" s="684"/>
      <c r="J262" s="1035"/>
      <c r="K262" s="817"/>
      <c r="L262" s="817"/>
      <c r="M262" s="682"/>
      <c r="N262" s="682"/>
      <c r="O262" s="682"/>
      <c r="P262" s="682"/>
      <c r="Q262" s="682"/>
      <c r="R262" s="682"/>
      <c r="S262" s="682"/>
      <c r="T262" s="682"/>
      <c r="U262" s="682"/>
      <c r="V262" s="682"/>
      <c r="W262" s="682"/>
      <c r="X262" s="682"/>
      <c r="Y262" s="682"/>
      <c r="Z262" s="682"/>
    </row>
    <row r="263" spans="1:26" ht="15">
      <c r="A263" s="684"/>
      <c r="B263" s="684"/>
      <c r="C263" s="684"/>
      <c r="D263" s="684"/>
      <c r="E263" s="865"/>
      <c r="F263" s="865"/>
      <c r="G263" s="1034"/>
      <c r="H263" s="684"/>
      <c r="I263" s="684"/>
      <c r="J263" s="1035"/>
      <c r="K263" s="817"/>
      <c r="L263" s="817"/>
      <c r="M263" s="682"/>
      <c r="N263" s="682"/>
      <c r="O263" s="682"/>
      <c r="P263" s="682"/>
      <c r="Q263" s="682"/>
      <c r="R263" s="682"/>
      <c r="S263" s="682"/>
      <c r="T263" s="682"/>
      <c r="U263" s="682"/>
      <c r="V263" s="682"/>
      <c r="W263" s="682"/>
      <c r="X263" s="682"/>
      <c r="Y263" s="682"/>
      <c r="Z263" s="682"/>
    </row>
    <row r="264" spans="1:26" ht="15">
      <c r="A264" s="684"/>
      <c r="B264" s="684"/>
      <c r="C264" s="684"/>
      <c r="D264" s="684"/>
      <c r="E264" s="865"/>
      <c r="F264" s="865"/>
      <c r="G264" s="1034"/>
      <c r="H264" s="684"/>
      <c r="I264" s="684"/>
      <c r="J264" s="1035"/>
      <c r="K264" s="817"/>
      <c r="L264" s="817"/>
      <c r="M264" s="682"/>
      <c r="N264" s="682"/>
      <c r="O264" s="682"/>
      <c r="P264" s="682"/>
      <c r="Q264" s="682"/>
      <c r="R264" s="682"/>
      <c r="S264" s="682"/>
      <c r="T264" s="682"/>
      <c r="U264" s="682"/>
      <c r="V264" s="682"/>
      <c r="W264" s="682"/>
      <c r="X264" s="682"/>
      <c r="Y264" s="682"/>
      <c r="Z264" s="682"/>
    </row>
    <row r="265" spans="1:26" ht="15">
      <c r="A265" s="684"/>
      <c r="B265" s="684"/>
      <c r="C265" s="684"/>
      <c r="D265" s="684"/>
      <c r="E265" s="865"/>
      <c r="F265" s="865"/>
      <c r="G265" s="1034"/>
      <c r="H265" s="684"/>
      <c r="I265" s="684"/>
      <c r="J265" s="1035"/>
      <c r="K265" s="817"/>
      <c r="L265" s="817"/>
      <c r="M265" s="682"/>
      <c r="N265" s="682"/>
      <c r="O265" s="682"/>
      <c r="P265" s="682"/>
      <c r="Q265" s="682"/>
      <c r="R265" s="682"/>
      <c r="S265" s="682"/>
      <c r="T265" s="682"/>
      <c r="U265" s="682"/>
      <c r="V265" s="682"/>
      <c r="W265" s="682"/>
      <c r="X265" s="682"/>
      <c r="Y265" s="682"/>
      <c r="Z265" s="682"/>
    </row>
    <row r="266" spans="1:26" ht="15">
      <c r="A266" s="684"/>
      <c r="B266" s="684"/>
      <c r="C266" s="684"/>
      <c r="D266" s="684"/>
      <c r="E266" s="865"/>
      <c r="F266" s="865"/>
      <c r="G266" s="1034"/>
      <c r="H266" s="684"/>
      <c r="I266" s="684"/>
      <c r="J266" s="1035"/>
      <c r="K266" s="817"/>
      <c r="L266" s="817"/>
      <c r="M266" s="682"/>
      <c r="N266" s="682"/>
      <c r="O266" s="682"/>
      <c r="P266" s="682"/>
      <c r="Q266" s="682"/>
      <c r="R266" s="682"/>
      <c r="S266" s="682"/>
      <c r="T266" s="682"/>
      <c r="U266" s="682"/>
      <c r="V266" s="682"/>
      <c r="W266" s="682"/>
      <c r="X266" s="682"/>
      <c r="Y266" s="682"/>
      <c r="Z266" s="682"/>
    </row>
    <row r="267" spans="1:26" ht="15">
      <c r="A267" s="684"/>
      <c r="B267" s="684"/>
      <c r="C267" s="684"/>
      <c r="D267" s="684"/>
      <c r="E267" s="865"/>
      <c r="F267" s="865"/>
      <c r="G267" s="1034"/>
      <c r="H267" s="684"/>
      <c r="I267" s="684"/>
      <c r="J267" s="1035"/>
      <c r="K267" s="817"/>
      <c r="L267" s="817"/>
      <c r="M267" s="682"/>
      <c r="N267" s="682"/>
      <c r="O267" s="682"/>
      <c r="P267" s="682"/>
      <c r="Q267" s="682"/>
      <c r="R267" s="682"/>
      <c r="S267" s="682"/>
      <c r="T267" s="682"/>
      <c r="U267" s="682"/>
      <c r="V267" s="682"/>
      <c r="W267" s="682"/>
      <c r="X267" s="682"/>
      <c r="Y267" s="682"/>
      <c r="Z267" s="682"/>
    </row>
    <row r="268" spans="1:26" ht="15">
      <c r="A268" s="684"/>
      <c r="B268" s="684"/>
      <c r="C268" s="684"/>
      <c r="D268" s="684"/>
      <c r="E268" s="865"/>
      <c r="F268" s="865"/>
      <c r="G268" s="1034"/>
      <c r="H268" s="684"/>
      <c r="I268" s="684"/>
      <c r="J268" s="1035"/>
      <c r="K268" s="817"/>
      <c r="L268" s="817"/>
      <c r="M268" s="682"/>
      <c r="N268" s="682"/>
      <c r="O268" s="682"/>
      <c r="P268" s="682"/>
      <c r="Q268" s="682"/>
      <c r="R268" s="682"/>
      <c r="S268" s="682"/>
      <c r="T268" s="682"/>
      <c r="U268" s="682"/>
      <c r="V268" s="682"/>
      <c r="W268" s="682"/>
      <c r="X268" s="682"/>
      <c r="Y268" s="682"/>
      <c r="Z268" s="682"/>
    </row>
    <row r="269" spans="1:26" ht="15">
      <c r="A269" s="684"/>
      <c r="B269" s="684"/>
      <c r="C269" s="684"/>
      <c r="D269" s="684"/>
      <c r="E269" s="865"/>
      <c r="F269" s="865"/>
      <c r="G269" s="1034"/>
      <c r="H269" s="684"/>
      <c r="I269" s="684"/>
      <c r="J269" s="1035"/>
      <c r="K269" s="817"/>
      <c r="L269" s="817"/>
      <c r="M269" s="682"/>
      <c r="N269" s="682"/>
      <c r="O269" s="682"/>
      <c r="P269" s="682"/>
      <c r="Q269" s="682"/>
      <c r="R269" s="682"/>
      <c r="S269" s="682"/>
      <c r="T269" s="682"/>
      <c r="U269" s="682"/>
      <c r="V269" s="682"/>
      <c r="W269" s="682"/>
      <c r="X269" s="682"/>
      <c r="Y269" s="682"/>
      <c r="Z269" s="682"/>
    </row>
    <row r="270" spans="1:26" ht="15">
      <c r="A270" s="684"/>
      <c r="B270" s="684"/>
      <c r="C270" s="684"/>
      <c r="D270" s="684"/>
      <c r="E270" s="865"/>
      <c r="F270" s="865"/>
      <c r="G270" s="1034"/>
      <c r="H270" s="684"/>
      <c r="I270" s="684"/>
      <c r="J270" s="1035"/>
      <c r="K270" s="817"/>
      <c r="L270" s="817"/>
      <c r="M270" s="682"/>
      <c r="N270" s="682"/>
      <c r="O270" s="682"/>
      <c r="P270" s="682"/>
      <c r="Q270" s="682"/>
      <c r="R270" s="682"/>
      <c r="S270" s="682"/>
      <c r="T270" s="682"/>
      <c r="U270" s="682"/>
      <c r="V270" s="682"/>
      <c r="W270" s="682"/>
      <c r="X270" s="682"/>
      <c r="Y270" s="682"/>
      <c r="Z270" s="682"/>
    </row>
    <row r="271" spans="1:26" ht="15">
      <c r="A271" s="684"/>
      <c r="B271" s="684"/>
      <c r="C271" s="684"/>
      <c r="D271" s="684"/>
      <c r="E271" s="865"/>
      <c r="F271" s="865"/>
      <c r="G271" s="1034"/>
      <c r="H271" s="684"/>
      <c r="I271" s="684"/>
      <c r="J271" s="1035"/>
      <c r="K271" s="817"/>
      <c r="L271" s="817"/>
      <c r="M271" s="682"/>
      <c r="N271" s="682"/>
      <c r="O271" s="682"/>
      <c r="P271" s="682"/>
      <c r="Q271" s="682"/>
      <c r="R271" s="682"/>
      <c r="S271" s="682"/>
      <c r="T271" s="682"/>
      <c r="U271" s="682"/>
      <c r="V271" s="682"/>
      <c r="W271" s="682"/>
      <c r="X271" s="682"/>
      <c r="Y271" s="682"/>
      <c r="Z271" s="682"/>
    </row>
    <row r="272" spans="1:26" ht="15">
      <c r="A272" s="684"/>
      <c r="B272" s="684"/>
      <c r="C272" s="684"/>
      <c r="D272" s="684"/>
      <c r="E272" s="865"/>
      <c r="F272" s="865"/>
      <c r="G272" s="1034"/>
      <c r="H272" s="684"/>
      <c r="I272" s="684"/>
      <c r="J272" s="1035"/>
      <c r="K272" s="817"/>
      <c r="L272" s="817"/>
      <c r="M272" s="682"/>
      <c r="N272" s="682"/>
      <c r="O272" s="682"/>
      <c r="P272" s="682"/>
      <c r="Q272" s="682"/>
      <c r="R272" s="682"/>
      <c r="S272" s="682"/>
      <c r="T272" s="682"/>
      <c r="U272" s="682"/>
      <c r="V272" s="682"/>
      <c r="W272" s="682"/>
      <c r="X272" s="682"/>
      <c r="Y272" s="682"/>
      <c r="Z272" s="682"/>
    </row>
    <row r="273" spans="1:26" ht="15">
      <c r="A273" s="684"/>
      <c r="B273" s="684"/>
      <c r="C273" s="684"/>
      <c r="D273" s="684"/>
      <c r="E273" s="865"/>
      <c r="F273" s="865"/>
      <c r="G273" s="1034"/>
      <c r="H273" s="684"/>
      <c r="I273" s="684"/>
      <c r="J273" s="1035"/>
      <c r="K273" s="817"/>
      <c r="L273" s="817"/>
      <c r="M273" s="682"/>
      <c r="N273" s="682"/>
      <c r="O273" s="682"/>
      <c r="P273" s="682"/>
      <c r="Q273" s="682"/>
      <c r="R273" s="682"/>
      <c r="S273" s="682"/>
      <c r="T273" s="682"/>
      <c r="U273" s="682"/>
      <c r="V273" s="682"/>
      <c r="W273" s="682"/>
      <c r="X273" s="682"/>
      <c r="Y273" s="682"/>
      <c r="Z273" s="682"/>
    </row>
    <row r="274" spans="1:26" ht="15">
      <c r="A274" s="684"/>
      <c r="B274" s="684"/>
      <c r="C274" s="684"/>
      <c r="D274" s="684"/>
      <c r="E274" s="865"/>
      <c r="F274" s="865"/>
      <c r="G274" s="1034"/>
      <c r="H274" s="684"/>
      <c r="I274" s="684"/>
      <c r="J274" s="1035"/>
      <c r="K274" s="817"/>
      <c r="L274" s="817"/>
      <c r="M274" s="682"/>
      <c r="N274" s="682"/>
      <c r="O274" s="682"/>
      <c r="P274" s="682"/>
      <c r="Q274" s="682"/>
      <c r="R274" s="682"/>
      <c r="S274" s="682"/>
      <c r="T274" s="682"/>
      <c r="U274" s="682"/>
      <c r="V274" s="682"/>
      <c r="W274" s="682"/>
      <c r="X274" s="682"/>
      <c r="Y274" s="682"/>
      <c r="Z274" s="682"/>
    </row>
    <row r="275" spans="1:26" ht="15">
      <c r="A275" s="684"/>
      <c r="B275" s="684"/>
      <c r="C275" s="684"/>
      <c r="D275" s="684"/>
      <c r="E275" s="865"/>
      <c r="F275" s="865"/>
      <c r="G275" s="1034"/>
      <c r="H275" s="684"/>
      <c r="I275" s="684"/>
      <c r="J275" s="1035"/>
      <c r="K275" s="817"/>
      <c r="L275" s="817"/>
      <c r="M275" s="682"/>
      <c r="N275" s="682"/>
      <c r="O275" s="682"/>
      <c r="P275" s="682"/>
      <c r="Q275" s="682"/>
      <c r="R275" s="682"/>
      <c r="S275" s="682"/>
      <c r="T275" s="682"/>
      <c r="U275" s="682"/>
      <c r="V275" s="682"/>
      <c r="W275" s="682"/>
      <c r="X275" s="682"/>
      <c r="Y275" s="682"/>
      <c r="Z275" s="682"/>
    </row>
    <row r="276" spans="1:26" ht="15">
      <c r="A276" s="684"/>
      <c r="B276" s="684"/>
      <c r="C276" s="684"/>
      <c r="D276" s="684"/>
      <c r="E276" s="865"/>
      <c r="F276" s="865"/>
      <c r="G276" s="1034"/>
      <c r="H276" s="684"/>
      <c r="I276" s="684"/>
      <c r="J276" s="1035"/>
      <c r="K276" s="817"/>
      <c r="L276" s="817"/>
      <c r="M276" s="682"/>
      <c r="N276" s="682"/>
      <c r="O276" s="682"/>
      <c r="P276" s="682"/>
      <c r="Q276" s="682"/>
      <c r="R276" s="682"/>
      <c r="S276" s="682"/>
      <c r="T276" s="682"/>
      <c r="U276" s="682"/>
      <c r="V276" s="682"/>
      <c r="W276" s="682"/>
      <c r="X276" s="682"/>
      <c r="Y276" s="682"/>
      <c r="Z276" s="682"/>
    </row>
    <row r="277" spans="1:26" ht="15">
      <c r="A277" s="684"/>
      <c r="B277" s="684"/>
      <c r="C277" s="684"/>
      <c r="D277" s="684"/>
      <c r="E277" s="865"/>
      <c r="F277" s="865"/>
      <c r="G277" s="1034"/>
      <c r="H277" s="684"/>
      <c r="I277" s="684"/>
      <c r="J277" s="1035"/>
      <c r="K277" s="817"/>
      <c r="L277" s="817"/>
      <c r="M277" s="682"/>
      <c r="N277" s="682"/>
      <c r="O277" s="682"/>
      <c r="P277" s="682"/>
      <c r="Q277" s="682"/>
      <c r="R277" s="682"/>
      <c r="S277" s="682"/>
      <c r="T277" s="682"/>
      <c r="U277" s="682"/>
      <c r="V277" s="682"/>
      <c r="W277" s="682"/>
      <c r="X277" s="682"/>
      <c r="Y277" s="682"/>
      <c r="Z277" s="682"/>
    </row>
    <row r="278" spans="1:26" ht="15">
      <c r="A278" s="684"/>
      <c r="B278" s="684"/>
      <c r="C278" s="684"/>
      <c r="D278" s="684"/>
      <c r="E278" s="865"/>
      <c r="F278" s="865"/>
      <c r="G278" s="1034"/>
      <c r="H278" s="684"/>
      <c r="I278" s="684"/>
      <c r="J278" s="1035"/>
      <c r="K278" s="817"/>
      <c r="L278" s="817"/>
      <c r="M278" s="682"/>
      <c r="N278" s="682"/>
      <c r="O278" s="682"/>
      <c r="P278" s="682"/>
      <c r="Q278" s="682"/>
      <c r="R278" s="682"/>
      <c r="S278" s="682"/>
      <c r="T278" s="682"/>
      <c r="U278" s="682"/>
      <c r="V278" s="682"/>
      <c r="W278" s="682"/>
      <c r="X278" s="682"/>
      <c r="Y278" s="682"/>
      <c r="Z278" s="682"/>
    </row>
    <row r="279" spans="1:26" ht="15">
      <c r="A279" s="684"/>
      <c r="B279" s="684"/>
      <c r="C279" s="684"/>
      <c r="D279" s="684"/>
      <c r="E279" s="865"/>
      <c r="F279" s="865"/>
      <c r="G279" s="1034"/>
      <c r="H279" s="684"/>
      <c r="I279" s="684"/>
      <c r="J279" s="1035"/>
      <c r="K279" s="817"/>
      <c r="L279" s="817"/>
      <c r="M279" s="682"/>
      <c r="N279" s="682"/>
      <c r="O279" s="682"/>
      <c r="P279" s="682"/>
      <c r="Q279" s="682"/>
      <c r="R279" s="682"/>
      <c r="S279" s="682"/>
      <c r="T279" s="682"/>
      <c r="U279" s="682"/>
      <c r="V279" s="682"/>
      <c r="W279" s="682"/>
      <c r="X279" s="682"/>
      <c r="Y279" s="682"/>
      <c r="Z279" s="682"/>
    </row>
    <row r="280" spans="1:26" ht="15">
      <c r="A280" s="684"/>
      <c r="B280" s="684"/>
      <c r="C280" s="684"/>
      <c r="D280" s="684"/>
      <c r="E280" s="865"/>
      <c r="F280" s="865"/>
      <c r="G280" s="1034"/>
      <c r="H280" s="684"/>
      <c r="I280" s="684"/>
      <c r="J280" s="1035"/>
      <c r="K280" s="817"/>
      <c r="L280" s="817"/>
      <c r="M280" s="682"/>
      <c r="N280" s="682"/>
      <c r="O280" s="682"/>
      <c r="P280" s="682"/>
      <c r="Q280" s="682"/>
      <c r="R280" s="682"/>
      <c r="S280" s="682"/>
      <c r="T280" s="682"/>
      <c r="U280" s="682"/>
      <c r="V280" s="682"/>
      <c r="W280" s="682"/>
      <c r="X280" s="682"/>
      <c r="Y280" s="682"/>
      <c r="Z280" s="682"/>
    </row>
    <row r="281" spans="1:26" ht="15">
      <c r="A281" s="684"/>
      <c r="B281" s="684"/>
      <c r="C281" s="684"/>
      <c r="D281" s="684"/>
      <c r="E281" s="865"/>
      <c r="F281" s="865"/>
      <c r="G281" s="1034"/>
      <c r="H281" s="684"/>
      <c r="I281" s="684"/>
      <c r="J281" s="1035"/>
      <c r="K281" s="817"/>
      <c r="L281" s="817"/>
      <c r="M281" s="682"/>
      <c r="N281" s="682"/>
      <c r="O281" s="682"/>
      <c r="P281" s="682"/>
      <c r="Q281" s="682"/>
      <c r="R281" s="682"/>
      <c r="S281" s="682"/>
      <c r="T281" s="682"/>
      <c r="U281" s="682"/>
      <c r="V281" s="682"/>
      <c r="W281" s="682"/>
      <c r="X281" s="682"/>
      <c r="Y281" s="682"/>
      <c r="Z281" s="682"/>
    </row>
    <row r="282" spans="1:26" ht="15">
      <c r="A282" s="684"/>
      <c r="B282" s="684"/>
      <c r="C282" s="684"/>
      <c r="D282" s="684"/>
      <c r="E282" s="865"/>
      <c r="F282" s="865"/>
      <c r="G282" s="1034"/>
      <c r="H282" s="684"/>
      <c r="I282" s="684"/>
      <c r="J282" s="1035"/>
      <c r="K282" s="817"/>
      <c r="L282" s="817"/>
      <c r="M282" s="682"/>
      <c r="N282" s="682"/>
      <c r="O282" s="682"/>
      <c r="P282" s="682"/>
      <c r="Q282" s="682"/>
      <c r="R282" s="682"/>
      <c r="S282" s="682"/>
      <c r="T282" s="682"/>
      <c r="U282" s="682"/>
      <c r="V282" s="682"/>
      <c r="W282" s="682"/>
      <c r="X282" s="682"/>
      <c r="Y282" s="682"/>
      <c r="Z282" s="682"/>
    </row>
    <row r="283" spans="1:26" ht="15">
      <c r="A283" s="684"/>
      <c r="B283" s="684"/>
      <c r="C283" s="684"/>
      <c r="D283" s="684"/>
      <c r="E283" s="865"/>
      <c r="F283" s="865"/>
      <c r="G283" s="1034"/>
      <c r="H283" s="684"/>
      <c r="I283" s="684"/>
      <c r="J283" s="1035"/>
      <c r="K283" s="817"/>
      <c r="L283" s="817"/>
      <c r="M283" s="682"/>
      <c r="N283" s="682"/>
      <c r="O283" s="682"/>
      <c r="P283" s="682"/>
      <c r="Q283" s="682"/>
      <c r="R283" s="682"/>
      <c r="S283" s="682"/>
      <c r="T283" s="682"/>
      <c r="U283" s="682"/>
      <c r="V283" s="682"/>
      <c r="W283" s="682"/>
      <c r="X283" s="682"/>
      <c r="Y283" s="682"/>
      <c r="Z283" s="682"/>
    </row>
    <row r="284" spans="1:26" ht="15">
      <c r="A284" s="684"/>
      <c r="B284" s="684"/>
      <c r="C284" s="684"/>
      <c r="D284" s="684"/>
      <c r="E284" s="865"/>
      <c r="F284" s="865"/>
      <c r="G284" s="1034"/>
      <c r="H284" s="684"/>
      <c r="I284" s="684"/>
      <c r="J284" s="1035"/>
      <c r="K284" s="817"/>
      <c r="L284" s="817"/>
      <c r="M284" s="682"/>
      <c r="N284" s="682"/>
      <c r="O284" s="682"/>
      <c r="P284" s="682"/>
      <c r="Q284" s="682"/>
      <c r="R284" s="682"/>
      <c r="S284" s="682"/>
      <c r="T284" s="682"/>
      <c r="U284" s="682"/>
      <c r="V284" s="682"/>
      <c r="W284" s="682"/>
      <c r="X284" s="682"/>
      <c r="Y284" s="682"/>
      <c r="Z284" s="682"/>
    </row>
    <row r="285" spans="1:26" ht="15">
      <c r="A285" s="684"/>
      <c r="B285" s="684"/>
      <c r="C285" s="684"/>
      <c r="D285" s="684"/>
      <c r="E285" s="865"/>
      <c r="F285" s="865"/>
      <c r="G285" s="1034"/>
      <c r="H285" s="684"/>
      <c r="I285" s="684"/>
      <c r="J285" s="1035"/>
      <c r="K285" s="817"/>
      <c r="L285" s="817"/>
      <c r="M285" s="682"/>
      <c r="N285" s="682"/>
      <c r="O285" s="682"/>
      <c r="P285" s="682"/>
      <c r="Q285" s="682"/>
      <c r="R285" s="682"/>
      <c r="S285" s="682"/>
      <c r="T285" s="682"/>
      <c r="U285" s="682"/>
      <c r="V285" s="682"/>
      <c r="W285" s="682"/>
      <c r="X285" s="682"/>
      <c r="Y285" s="682"/>
      <c r="Z285" s="682"/>
    </row>
    <row r="286" spans="1:26" ht="15">
      <c r="A286" s="684"/>
      <c r="B286" s="684"/>
      <c r="C286" s="684"/>
      <c r="D286" s="684"/>
      <c r="E286" s="865"/>
      <c r="F286" s="865"/>
      <c r="G286" s="1034"/>
      <c r="H286" s="684"/>
      <c r="I286" s="684"/>
      <c r="J286" s="1035"/>
      <c r="K286" s="817"/>
      <c r="L286" s="817"/>
      <c r="M286" s="682"/>
      <c r="N286" s="682"/>
      <c r="O286" s="682"/>
      <c r="P286" s="682"/>
      <c r="Q286" s="682"/>
      <c r="R286" s="682"/>
      <c r="S286" s="682"/>
      <c r="T286" s="682"/>
      <c r="U286" s="682"/>
      <c r="V286" s="682"/>
      <c r="W286" s="682"/>
      <c r="X286" s="682"/>
      <c r="Y286" s="682"/>
      <c r="Z286" s="682"/>
    </row>
    <row r="287" spans="1:26" ht="15">
      <c r="A287" s="684"/>
      <c r="B287" s="684"/>
      <c r="C287" s="684"/>
      <c r="D287" s="684"/>
      <c r="E287" s="865"/>
      <c r="F287" s="865"/>
      <c r="G287" s="1034"/>
      <c r="H287" s="684"/>
      <c r="I287" s="684"/>
      <c r="J287" s="1035"/>
      <c r="K287" s="817"/>
      <c r="L287" s="817"/>
      <c r="M287" s="682"/>
      <c r="N287" s="682"/>
      <c r="O287" s="682"/>
      <c r="P287" s="682"/>
      <c r="Q287" s="682"/>
      <c r="R287" s="682"/>
      <c r="S287" s="682"/>
      <c r="T287" s="682"/>
      <c r="U287" s="682"/>
      <c r="V287" s="682"/>
      <c r="W287" s="682"/>
      <c r="X287" s="682"/>
      <c r="Y287" s="682"/>
      <c r="Z287" s="682"/>
    </row>
    <row r="288" spans="1:26" ht="15">
      <c r="A288" s="684"/>
      <c r="B288" s="684"/>
      <c r="C288" s="684"/>
      <c r="D288" s="684"/>
      <c r="E288" s="865"/>
      <c r="F288" s="865"/>
      <c r="G288" s="1034"/>
      <c r="H288" s="684"/>
      <c r="I288" s="684"/>
      <c r="J288" s="1035"/>
      <c r="K288" s="817"/>
      <c r="L288" s="817"/>
      <c r="M288" s="682"/>
      <c r="N288" s="682"/>
      <c r="O288" s="682"/>
      <c r="P288" s="682"/>
      <c r="Q288" s="682"/>
      <c r="R288" s="682"/>
      <c r="S288" s="682"/>
      <c r="T288" s="682"/>
      <c r="U288" s="682"/>
      <c r="V288" s="682"/>
      <c r="W288" s="682"/>
      <c r="X288" s="682"/>
      <c r="Y288" s="682"/>
      <c r="Z288" s="682"/>
    </row>
    <row r="289" spans="1:26" ht="15">
      <c r="A289" s="684"/>
      <c r="B289" s="684"/>
      <c r="C289" s="684"/>
      <c r="D289" s="684"/>
      <c r="E289" s="865"/>
      <c r="F289" s="865"/>
      <c r="G289" s="1034"/>
      <c r="H289" s="684"/>
      <c r="I289" s="684"/>
      <c r="J289" s="1035"/>
      <c r="K289" s="817"/>
      <c r="L289" s="817"/>
      <c r="M289" s="682"/>
      <c r="N289" s="682"/>
      <c r="O289" s="682"/>
      <c r="P289" s="682"/>
      <c r="Q289" s="682"/>
      <c r="R289" s="682"/>
      <c r="S289" s="682"/>
      <c r="T289" s="682"/>
      <c r="U289" s="682"/>
      <c r="V289" s="682"/>
      <c r="W289" s="682"/>
      <c r="X289" s="682"/>
      <c r="Y289" s="682"/>
      <c r="Z289" s="682"/>
    </row>
    <row r="290" spans="1:26" ht="15">
      <c r="A290" s="684"/>
      <c r="B290" s="684"/>
      <c r="C290" s="684"/>
      <c r="D290" s="684"/>
      <c r="E290" s="865"/>
      <c r="F290" s="865"/>
      <c r="G290" s="1034"/>
      <c r="H290" s="684"/>
      <c r="I290" s="684"/>
      <c r="J290" s="1035"/>
      <c r="K290" s="817"/>
      <c r="L290" s="817"/>
      <c r="M290" s="682"/>
      <c r="N290" s="682"/>
      <c r="O290" s="682"/>
      <c r="P290" s="682"/>
      <c r="Q290" s="682"/>
      <c r="R290" s="682"/>
      <c r="S290" s="682"/>
      <c r="T290" s="682"/>
      <c r="U290" s="682"/>
      <c r="V290" s="682"/>
      <c r="W290" s="682"/>
      <c r="X290" s="682"/>
      <c r="Y290" s="682"/>
      <c r="Z290" s="682"/>
    </row>
    <row r="291" spans="1:26" ht="15">
      <c r="A291" s="684"/>
      <c r="B291" s="684"/>
      <c r="C291" s="684"/>
      <c r="D291" s="684"/>
      <c r="E291" s="865"/>
      <c r="F291" s="865"/>
      <c r="G291" s="1034"/>
      <c r="H291" s="684"/>
      <c r="I291" s="684"/>
      <c r="J291" s="1035"/>
      <c r="K291" s="817"/>
      <c r="L291" s="817"/>
      <c r="M291" s="682"/>
      <c r="N291" s="682"/>
      <c r="O291" s="682"/>
      <c r="P291" s="682"/>
      <c r="Q291" s="682"/>
      <c r="R291" s="682"/>
      <c r="S291" s="682"/>
      <c r="T291" s="682"/>
      <c r="U291" s="682"/>
      <c r="V291" s="682"/>
      <c r="W291" s="682"/>
      <c r="X291" s="682"/>
      <c r="Y291" s="682"/>
      <c r="Z291" s="682"/>
    </row>
    <row r="292" spans="1:26" ht="15">
      <c r="A292" s="684"/>
      <c r="B292" s="684"/>
      <c r="C292" s="684"/>
      <c r="D292" s="684"/>
      <c r="E292" s="865"/>
      <c r="F292" s="865"/>
      <c r="G292" s="1034"/>
      <c r="H292" s="684"/>
      <c r="I292" s="684"/>
      <c r="J292" s="1035"/>
      <c r="K292" s="817"/>
      <c r="L292" s="817"/>
      <c r="M292" s="682"/>
      <c r="N292" s="682"/>
      <c r="O292" s="682"/>
      <c r="P292" s="682"/>
      <c r="Q292" s="682"/>
      <c r="R292" s="682"/>
      <c r="S292" s="682"/>
      <c r="T292" s="682"/>
      <c r="U292" s="682"/>
      <c r="V292" s="682"/>
      <c r="W292" s="682"/>
      <c r="X292" s="682"/>
      <c r="Y292" s="682"/>
      <c r="Z292" s="682"/>
    </row>
    <row r="293" spans="1:26" ht="15">
      <c r="A293" s="684"/>
      <c r="B293" s="684"/>
      <c r="C293" s="684"/>
      <c r="D293" s="684"/>
      <c r="E293" s="865"/>
      <c r="F293" s="865"/>
      <c r="G293" s="1034"/>
      <c r="H293" s="684"/>
      <c r="I293" s="684"/>
      <c r="J293" s="1035"/>
      <c r="K293" s="817"/>
      <c r="L293" s="817"/>
      <c r="M293" s="682"/>
      <c r="N293" s="682"/>
      <c r="O293" s="682"/>
      <c r="P293" s="682"/>
      <c r="Q293" s="682"/>
      <c r="R293" s="682"/>
      <c r="S293" s="682"/>
      <c r="T293" s="682"/>
      <c r="U293" s="682"/>
      <c r="V293" s="682"/>
      <c r="W293" s="682"/>
      <c r="X293" s="682"/>
      <c r="Y293" s="682"/>
      <c r="Z293" s="682"/>
    </row>
    <row r="294" spans="1:26" ht="15">
      <c r="A294" s="684"/>
      <c r="B294" s="684"/>
      <c r="C294" s="684"/>
      <c r="D294" s="684"/>
      <c r="E294" s="865"/>
      <c r="F294" s="865"/>
      <c r="G294" s="1034"/>
      <c r="H294" s="684"/>
      <c r="I294" s="684"/>
      <c r="J294" s="1035"/>
      <c r="K294" s="817"/>
      <c r="L294" s="817"/>
      <c r="M294" s="682"/>
      <c r="N294" s="682"/>
      <c r="O294" s="682"/>
      <c r="P294" s="682"/>
      <c r="Q294" s="682"/>
      <c r="R294" s="682"/>
      <c r="S294" s="682"/>
      <c r="T294" s="682"/>
      <c r="U294" s="682"/>
      <c r="V294" s="682"/>
      <c r="W294" s="682"/>
      <c r="X294" s="682"/>
      <c r="Y294" s="682"/>
      <c r="Z294" s="682"/>
    </row>
    <row r="295" spans="1:26" ht="15">
      <c r="A295" s="684"/>
      <c r="B295" s="684"/>
      <c r="C295" s="684"/>
      <c r="D295" s="684"/>
      <c r="E295" s="865"/>
      <c r="F295" s="865"/>
      <c r="G295" s="1034"/>
      <c r="H295" s="684"/>
      <c r="I295" s="684"/>
      <c r="J295" s="1035"/>
      <c r="K295" s="817"/>
      <c r="L295" s="817"/>
      <c r="M295" s="682"/>
      <c r="N295" s="682"/>
      <c r="O295" s="682"/>
      <c r="P295" s="682"/>
      <c r="Q295" s="682"/>
      <c r="R295" s="682"/>
      <c r="S295" s="682"/>
      <c r="T295" s="682"/>
      <c r="U295" s="682"/>
      <c r="V295" s="682"/>
      <c r="W295" s="682"/>
      <c r="X295" s="682"/>
      <c r="Y295" s="682"/>
      <c r="Z295" s="682"/>
    </row>
    <row r="296" spans="1:26" ht="15">
      <c r="A296" s="684"/>
      <c r="B296" s="684"/>
      <c r="C296" s="684"/>
      <c r="D296" s="684"/>
      <c r="E296" s="865"/>
      <c r="F296" s="865"/>
      <c r="G296" s="1034"/>
      <c r="H296" s="684"/>
      <c r="I296" s="684"/>
      <c r="J296" s="1035"/>
      <c r="K296" s="817"/>
      <c r="L296" s="817"/>
      <c r="M296" s="682"/>
      <c r="N296" s="682"/>
      <c r="O296" s="682"/>
      <c r="P296" s="682"/>
      <c r="Q296" s="682"/>
      <c r="R296" s="682"/>
      <c r="S296" s="682"/>
      <c r="T296" s="682"/>
      <c r="U296" s="682"/>
      <c r="V296" s="682"/>
      <c r="W296" s="682"/>
      <c r="X296" s="682"/>
      <c r="Y296" s="682"/>
      <c r="Z296" s="682"/>
    </row>
    <row r="297" spans="1:26" ht="15">
      <c r="A297" s="684"/>
      <c r="B297" s="684"/>
      <c r="C297" s="684"/>
      <c r="D297" s="684"/>
      <c r="E297" s="865"/>
      <c r="F297" s="865"/>
      <c r="G297" s="1034"/>
      <c r="H297" s="684"/>
      <c r="I297" s="684"/>
      <c r="J297" s="1035"/>
      <c r="K297" s="817"/>
      <c r="L297" s="817"/>
      <c r="M297" s="682"/>
      <c r="N297" s="682"/>
      <c r="O297" s="682"/>
      <c r="P297" s="682"/>
      <c r="Q297" s="682"/>
      <c r="R297" s="682"/>
      <c r="S297" s="682"/>
      <c r="T297" s="682"/>
      <c r="U297" s="682"/>
      <c r="V297" s="682"/>
      <c r="W297" s="682"/>
      <c r="X297" s="682"/>
      <c r="Y297" s="682"/>
      <c r="Z297" s="682"/>
    </row>
    <row r="298" spans="1:26" ht="15">
      <c r="A298" s="684"/>
      <c r="B298" s="684"/>
      <c r="C298" s="684"/>
      <c r="D298" s="684"/>
      <c r="E298" s="865"/>
      <c r="F298" s="865"/>
      <c r="G298" s="1034"/>
      <c r="H298" s="684"/>
      <c r="I298" s="684"/>
      <c r="J298" s="1035"/>
      <c r="K298" s="817"/>
      <c r="L298" s="817"/>
      <c r="M298" s="682"/>
      <c r="N298" s="682"/>
      <c r="O298" s="682"/>
      <c r="P298" s="682"/>
      <c r="Q298" s="682"/>
      <c r="R298" s="682"/>
      <c r="S298" s="682"/>
      <c r="T298" s="682"/>
      <c r="U298" s="682"/>
      <c r="V298" s="682"/>
      <c r="W298" s="682"/>
      <c r="X298" s="682"/>
      <c r="Y298" s="682"/>
      <c r="Z298" s="682"/>
    </row>
    <row r="299" spans="1:26" ht="15">
      <c r="A299" s="684"/>
      <c r="B299" s="684"/>
      <c r="C299" s="684"/>
      <c r="D299" s="684"/>
      <c r="E299" s="865"/>
      <c r="F299" s="865"/>
      <c r="G299" s="1034"/>
      <c r="H299" s="684"/>
      <c r="I299" s="684"/>
      <c r="J299" s="1035"/>
      <c r="K299" s="817"/>
      <c r="L299" s="817"/>
      <c r="M299" s="682"/>
      <c r="N299" s="682"/>
      <c r="O299" s="682"/>
      <c r="P299" s="682"/>
      <c r="Q299" s="682"/>
      <c r="R299" s="682"/>
      <c r="S299" s="682"/>
      <c r="T299" s="682"/>
      <c r="U299" s="682"/>
      <c r="V299" s="682"/>
      <c r="W299" s="682"/>
      <c r="X299" s="682"/>
      <c r="Y299" s="682"/>
      <c r="Z299" s="682"/>
    </row>
    <row r="300" spans="1:26" ht="15">
      <c r="A300" s="684"/>
      <c r="B300" s="684"/>
      <c r="C300" s="684"/>
      <c r="D300" s="684"/>
      <c r="E300" s="865"/>
      <c r="F300" s="865"/>
      <c r="G300" s="1034"/>
      <c r="H300" s="684"/>
      <c r="I300" s="684"/>
      <c r="J300" s="1035"/>
      <c r="K300" s="817"/>
      <c r="L300" s="817"/>
      <c r="M300" s="682"/>
      <c r="N300" s="682"/>
      <c r="O300" s="682"/>
      <c r="P300" s="682"/>
      <c r="Q300" s="682"/>
      <c r="R300" s="682"/>
      <c r="S300" s="682"/>
      <c r="T300" s="682"/>
      <c r="U300" s="682"/>
      <c r="V300" s="682"/>
      <c r="W300" s="682"/>
      <c r="X300" s="682"/>
      <c r="Y300" s="682"/>
      <c r="Z300" s="682"/>
    </row>
    <row r="301" spans="1:26" ht="15">
      <c r="A301" s="684"/>
      <c r="B301" s="684"/>
      <c r="C301" s="684"/>
      <c r="D301" s="684"/>
      <c r="E301" s="865"/>
      <c r="F301" s="865"/>
      <c r="G301" s="1034"/>
      <c r="H301" s="684"/>
      <c r="I301" s="684"/>
      <c r="J301" s="1035"/>
      <c r="K301" s="817"/>
      <c r="L301" s="817"/>
      <c r="M301" s="682"/>
      <c r="N301" s="682"/>
      <c r="O301" s="682"/>
      <c r="P301" s="682"/>
      <c r="Q301" s="682"/>
      <c r="R301" s="682"/>
      <c r="S301" s="682"/>
      <c r="T301" s="682"/>
      <c r="U301" s="682"/>
      <c r="V301" s="682"/>
      <c r="W301" s="682"/>
      <c r="X301" s="682"/>
      <c r="Y301" s="682"/>
      <c r="Z301" s="682"/>
    </row>
    <row r="302" spans="1:26" ht="15">
      <c r="A302" s="684"/>
      <c r="B302" s="684"/>
      <c r="C302" s="684"/>
      <c r="D302" s="684"/>
      <c r="E302" s="865"/>
      <c r="F302" s="865"/>
      <c r="G302" s="1034"/>
      <c r="H302" s="684"/>
      <c r="I302" s="684"/>
      <c r="J302" s="1035"/>
      <c r="K302" s="817"/>
      <c r="L302" s="817"/>
      <c r="M302" s="682"/>
      <c r="N302" s="682"/>
      <c r="O302" s="682"/>
      <c r="P302" s="682"/>
      <c r="Q302" s="682"/>
      <c r="R302" s="682"/>
      <c r="S302" s="682"/>
      <c r="T302" s="682"/>
      <c r="U302" s="682"/>
      <c r="V302" s="682"/>
      <c r="W302" s="682"/>
      <c r="X302" s="682"/>
      <c r="Y302" s="682"/>
      <c r="Z302" s="682"/>
    </row>
    <row r="303" spans="1:26" ht="15">
      <c r="A303" s="684"/>
      <c r="B303" s="684"/>
      <c r="C303" s="684"/>
      <c r="D303" s="684"/>
      <c r="E303" s="865"/>
      <c r="F303" s="865"/>
      <c r="G303" s="1034"/>
      <c r="H303" s="684"/>
      <c r="I303" s="684"/>
      <c r="J303" s="1035"/>
      <c r="K303" s="817"/>
      <c r="L303" s="817"/>
      <c r="M303" s="682"/>
      <c r="N303" s="682"/>
      <c r="O303" s="682"/>
      <c r="P303" s="682"/>
      <c r="Q303" s="682"/>
      <c r="R303" s="682"/>
      <c r="S303" s="682"/>
      <c r="T303" s="682"/>
      <c r="U303" s="682"/>
      <c r="V303" s="682"/>
      <c r="W303" s="682"/>
      <c r="X303" s="682"/>
      <c r="Y303" s="682"/>
      <c r="Z303" s="682"/>
    </row>
    <row r="304" spans="1:26" ht="15">
      <c r="A304" s="684"/>
      <c r="B304" s="684"/>
      <c r="C304" s="684"/>
      <c r="D304" s="684"/>
      <c r="E304" s="865"/>
      <c r="F304" s="865"/>
      <c r="G304" s="1034"/>
      <c r="H304" s="684"/>
      <c r="I304" s="684"/>
      <c r="J304" s="1035"/>
      <c r="K304" s="817"/>
      <c r="L304" s="817"/>
      <c r="M304" s="682"/>
      <c r="N304" s="682"/>
      <c r="O304" s="682"/>
      <c r="P304" s="682"/>
      <c r="Q304" s="682"/>
      <c r="R304" s="682"/>
      <c r="S304" s="682"/>
      <c r="T304" s="682"/>
      <c r="U304" s="682"/>
      <c r="V304" s="682"/>
      <c r="W304" s="682"/>
      <c r="X304" s="682"/>
      <c r="Y304" s="682"/>
      <c r="Z304" s="682"/>
    </row>
    <row r="305" spans="1:26" ht="15">
      <c r="A305" s="684"/>
      <c r="B305" s="684"/>
      <c r="C305" s="684"/>
      <c r="D305" s="684"/>
      <c r="E305" s="865"/>
      <c r="F305" s="865"/>
      <c r="G305" s="1034"/>
      <c r="H305" s="684"/>
      <c r="I305" s="684"/>
      <c r="J305" s="1035"/>
      <c r="K305" s="817"/>
      <c r="L305" s="817"/>
      <c r="M305" s="682"/>
      <c r="N305" s="682"/>
      <c r="O305" s="682"/>
      <c r="P305" s="682"/>
      <c r="Q305" s="682"/>
      <c r="R305" s="682"/>
      <c r="S305" s="682"/>
      <c r="T305" s="682"/>
      <c r="U305" s="682"/>
      <c r="V305" s="682"/>
      <c r="W305" s="682"/>
      <c r="X305" s="682"/>
      <c r="Y305" s="682"/>
      <c r="Z305" s="682"/>
    </row>
    <row r="306" spans="1:26" ht="15">
      <c r="A306" s="684"/>
      <c r="B306" s="684"/>
      <c r="C306" s="684"/>
      <c r="D306" s="684"/>
      <c r="E306" s="865"/>
      <c r="F306" s="865"/>
      <c r="G306" s="1034"/>
      <c r="H306" s="684"/>
      <c r="I306" s="684"/>
      <c r="J306" s="1035"/>
      <c r="K306" s="817"/>
      <c r="L306" s="817"/>
      <c r="M306" s="682"/>
      <c r="N306" s="682"/>
      <c r="O306" s="682"/>
      <c r="P306" s="682"/>
      <c r="Q306" s="682"/>
      <c r="R306" s="682"/>
      <c r="S306" s="682"/>
      <c r="T306" s="682"/>
      <c r="U306" s="682"/>
      <c r="V306" s="682"/>
      <c r="W306" s="682"/>
      <c r="X306" s="682"/>
      <c r="Y306" s="682"/>
      <c r="Z306" s="682"/>
    </row>
    <row r="307" spans="1:26" ht="15">
      <c r="A307" s="684"/>
      <c r="B307" s="684"/>
      <c r="C307" s="684"/>
      <c r="D307" s="684"/>
      <c r="E307" s="865"/>
      <c r="F307" s="865"/>
      <c r="G307" s="1034"/>
      <c r="H307" s="684"/>
      <c r="I307" s="684"/>
      <c r="J307" s="1035"/>
      <c r="K307" s="817"/>
      <c r="L307" s="817"/>
      <c r="M307" s="682"/>
      <c r="N307" s="682"/>
      <c r="O307" s="682"/>
      <c r="P307" s="682"/>
      <c r="Q307" s="682"/>
      <c r="R307" s="682"/>
      <c r="S307" s="682"/>
      <c r="T307" s="682"/>
      <c r="U307" s="682"/>
      <c r="V307" s="682"/>
      <c r="W307" s="682"/>
      <c r="X307" s="682"/>
      <c r="Y307" s="682"/>
      <c r="Z307" s="682"/>
    </row>
    <row r="308" spans="1:26" ht="15">
      <c r="A308" s="684"/>
      <c r="B308" s="684"/>
      <c r="C308" s="684"/>
      <c r="D308" s="684"/>
      <c r="E308" s="865"/>
      <c r="F308" s="865"/>
      <c r="G308" s="1034"/>
      <c r="H308" s="684"/>
      <c r="I308" s="684"/>
      <c r="J308" s="1035"/>
      <c r="K308" s="817"/>
      <c r="L308" s="817"/>
      <c r="M308" s="682"/>
      <c r="N308" s="682"/>
      <c r="O308" s="682"/>
      <c r="P308" s="682"/>
      <c r="Q308" s="682"/>
      <c r="R308" s="682"/>
      <c r="S308" s="682"/>
      <c r="T308" s="682"/>
      <c r="U308" s="682"/>
      <c r="V308" s="682"/>
      <c r="W308" s="682"/>
      <c r="X308" s="682"/>
      <c r="Y308" s="682"/>
      <c r="Z308" s="682"/>
    </row>
    <row r="309" spans="1:26" ht="15">
      <c r="A309" s="684"/>
      <c r="B309" s="684"/>
      <c r="C309" s="684"/>
      <c r="D309" s="684"/>
      <c r="E309" s="865"/>
      <c r="F309" s="865"/>
      <c r="G309" s="1034"/>
      <c r="H309" s="684"/>
      <c r="I309" s="684"/>
      <c r="J309" s="1035"/>
      <c r="K309" s="817"/>
      <c r="L309" s="817"/>
      <c r="M309" s="682"/>
      <c r="N309" s="682"/>
      <c r="O309" s="682"/>
      <c r="P309" s="682"/>
      <c r="Q309" s="682"/>
      <c r="R309" s="682"/>
      <c r="S309" s="682"/>
      <c r="T309" s="682"/>
      <c r="U309" s="682"/>
      <c r="V309" s="682"/>
      <c r="W309" s="682"/>
      <c r="X309" s="682"/>
      <c r="Y309" s="682"/>
      <c r="Z309" s="682"/>
    </row>
    <row r="310" spans="1:26" ht="15">
      <c r="A310" s="684"/>
      <c r="B310" s="684"/>
      <c r="C310" s="684"/>
      <c r="D310" s="684"/>
      <c r="E310" s="865"/>
      <c r="F310" s="865"/>
      <c r="G310" s="1034"/>
      <c r="H310" s="684"/>
      <c r="I310" s="684"/>
      <c r="J310" s="1035"/>
      <c r="K310" s="817"/>
      <c r="L310" s="817"/>
      <c r="M310" s="682"/>
      <c r="N310" s="682"/>
      <c r="O310" s="682"/>
      <c r="P310" s="682"/>
      <c r="Q310" s="682"/>
      <c r="R310" s="682"/>
      <c r="S310" s="682"/>
      <c r="T310" s="682"/>
      <c r="U310" s="682"/>
      <c r="V310" s="682"/>
      <c r="W310" s="682"/>
      <c r="X310" s="682"/>
      <c r="Y310" s="682"/>
      <c r="Z310" s="682"/>
    </row>
    <row r="311" spans="1:26" ht="15">
      <c r="A311" s="684"/>
      <c r="B311" s="684"/>
      <c r="C311" s="684"/>
      <c r="D311" s="684"/>
      <c r="E311" s="865"/>
      <c r="F311" s="865"/>
      <c r="G311" s="1034"/>
      <c r="H311" s="684"/>
      <c r="I311" s="684"/>
      <c r="J311" s="1035"/>
      <c r="K311" s="817"/>
      <c r="L311" s="817"/>
      <c r="M311" s="682"/>
      <c r="N311" s="682"/>
      <c r="O311" s="682"/>
      <c r="P311" s="682"/>
      <c r="Q311" s="682"/>
      <c r="R311" s="682"/>
      <c r="S311" s="682"/>
      <c r="T311" s="682"/>
      <c r="U311" s="682"/>
      <c r="V311" s="682"/>
      <c r="W311" s="682"/>
      <c r="X311" s="682"/>
      <c r="Y311" s="682"/>
      <c r="Z311" s="682"/>
    </row>
    <row r="312" spans="1:26" ht="15">
      <c r="A312" s="684"/>
      <c r="B312" s="684"/>
      <c r="C312" s="684"/>
      <c r="D312" s="684"/>
      <c r="E312" s="865"/>
      <c r="F312" s="865"/>
      <c r="G312" s="1034"/>
      <c r="H312" s="684"/>
      <c r="I312" s="684"/>
      <c r="J312" s="1035"/>
      <c r="K312" s="817"/>
      <c r="L312" s="817"/>
      <c r="M312" s="682"/>
      <c r="N312" s="682"/>
      <c r="O312" s="682"/>
      <c r="P312" s="682"/>
      <c r="Q312" s="682"/>
      <c r="R312" s="682"/>
      <c r="S312" s="682"/>
      <c r="T312" s="682"/>
      <c r="U312" s="682"/>
      <c r="V312" s="682"/>
      <c r="W312" s="682"/>
      <c r="X312" s="682"/>
      <c r="Y312" s="682"/>
      <c r="Z312" s="682"/>
    </row>
    <row r="313" spans="1:26" ht="15">
      <c r="A313" s="684"/>
      <c r="B313" s="684"/>
      <c r="C313" s="684"/>
      <c r="D313" s="684"/>
      <c r="E313" s="865"/>
      <c r="F313" s="865"/>
      <c r="G313" s="1034"/>
      <c r="H313" s="684"/>
      <c r="I313" s="684"/>
      <c r="J313" s="1035"/>
      <c r="K313" s="817"/>
      <c r="L313" s="817"/>
      <c r="M313" s="682"/>
      <c r="N313" s="682"/>
      <c r="O313" s="682"/>
      <c r="P313" s="682"/>
      <c r="Q313" s="682"/>
      <c r="R313" s="682"/>
      <c r="S313" s="682"/>
      <c r="T313" s="682"/>
      <c r="U313" s="682"/>
      <c r="V313" s="682"/>
      <c r="W313" s="682"/>
      <c r="X313" s="682"/>
      <c r="Y313" s="682"/>
      <c r="Z313" s="682"/>
    </row>
    <row r="314" spans="1:26" ht="15">
      <c r="A314" s="684"/>
      <c r="B314" s="684"/>
      <c r="C314" s="684"/>
      <c r="D314" s="684"/>
      <c r="E314" s="865"/>
      <c r="F314" s="865"/>
      <c r="G314" s="1034"/>
      <c r="H314" s="684"/>
      <c r="I314" s="684"/>
      <c r="J314" s="1035"/>
      <c r="K314" s="817"/>
      <c r="L314" s="817"/>
      <c r="M314" s="682"/>
      <c r="N314" s="682"/>
      <c r="O314" s="682"/>
      <c r="P314" s="682"/>
      <c r="Q314" s="682"/>
      <c r="R314" s="682"/>
      <c r="S314" s="682"/>
      <c r="T314" s="682"/>
      <c r="U314" s="682"/>
      <c r="V314" s="682"/>
      <c r="W314" s="682"/>
      <c r="X314" s="682"/>
      <c r="Y314" s="682"/>
      <c r="Z314" s="682"/>
    </row>
    <row r="315" spans="1:26" ht="15">
      <c r="A315" s="684"/>
      <c r="B315" s="684"/>
      <c r="C315" s="684"/>
      <c r="D315" s="684"/>
      <c r="E315" s="865"/>
      <c r="F315" s="865"/>
      <c r="G315" s="1034"/>
      <c r="H315" s="684"/>
      <c r="I315" s="684"/>
      <c r="J315" s="1035"/>
      <c r="K315" s="817"/>
      <c r="L315" s="817"/>
      <c r="M315" s="682"/>
      <c r="N315" s="682"/>
      <c r="O315" s="682"/>
      <c r="P315" s="682"/>
      <c r="Q315" s="682"/>
      <c r="R315" s="682"/>
      <c r="S315" s="682"/>
      <c r="T315" s="682"/>
      <c r="U315" s="682"/>
      <c r="V315" s="682"/>
      <c r="W315" s="682"/>
      <c r="X315" s="682"/>
      <c r="Y315" s="682"/>
      <c r="Z315" s="682"/>
    </row>
    <row r="316" spans="1:26" ht="15">
      <c r="A316" s="684"/>
      <c r="B316" s="684"/>
      <c r="C316" s="684"/>
      <c r="D316" s="684"/>
      <c r="E316" s="865"/>
      <c r="F316" s="865"/>
      <c r="G316" s="1034"/>
      <c r="H316" s="684"/>
      <c r="I316" s="684"/>
      <c r="J316" s="1035"/>
      <c r="K316" s="817"/>
      <c r="L316" s="817"/>
      <c r="M316" s="682"/>
      <c r="N316" s="682"/>
      <c r="O316" s="682"/>
      <c r="P316" s="682"/>
      <c r="Q316" s="682"/>
      <c r="R316" s="682"/>
      <c r="S316" s="682"/>
      <c r="T316" s="682"/>
      <c r="U316" s="682"/>
      <c r="V316" s="682"/>
      <c r="W316" s="682"/>
      <c r="X316" s="682"/>
      <c r="Y316" s="682"/>
      <c r="Z316" s="682"/>
    </row>
    <row r="317" spans="1:26" ht="15">
      <c r="A317" s="684"/>
      <c r="B317" s="684"/>
      <c r="C317" s="684"/>
      <c r="D317" s="684"/>
      <c r="E317" s="865"/>
      <c r="F317" s="865"/>
      <c r="G317" s="1034"/>
      <c r="H317" s="684"/>
      <c r="I317" s="684"/>
      <c r="J317" s="1035"/>
      <c r="K317" s="817"/>
      <c r="L317" s="817"/>
      <c r="M317" s="682"/>
      <c r="N317" s="682"/>
      <c r="O317" s="682"/>
      <c r="P317" s="682"/>
      <c r="Q317" s="682"/>
      <c r="R317" s="682"/>
      <c r="S317" s="682"/>
      <c r="T317" s="682"/>
      <c r="U317" s="682"/>
      <c r="V317" s="682"/>
      <c r="W317" s="682"/>
      <c r="X317" s="682"/>
      <c r="Y317" s="682"/>
      <c r="Z317" s="682"/>
    </row>
    <row r="318" spans="1:26" ht="15">
      <c r="A318" s="684"/>
      <c r="B318" s="684"/>
      <c r="C318" s="684"/>
      <c r="D318" s="684"/>
      <c r="E318" s="865"/>
      <c r="F318" s="865"/>
      <c r="G318" s="1034"/>
      <c r="H318" s="684"/>
      <c r="I318" s="684"/>
      <c r="J318" s="1035"/>
      <c r="K318" s="817"/>
      <c r="L318" s="817"/>
      <c r="M318" s="682"/>
      <c r="N318" s="682"/>
      <c r="O318" s="682"/>
      <c r="P318" s="682"/>
      <c r="Q318" s="682"/>
      <c r="R318" s="682"/>
      <c r="S318" s="682"/>
      <c r="T318" s="682"/>
      <c r="U318" s="682"/>
      <c r="V318" s="682"/>
      <c r="W318" s="682"/>
      <c r="X318" s="682"/>
      <c r="Y318" s="682"/>
      <c r="Z318" s="682"/>
    </row>
    <row r="319" spans="1:26" ht="15">
      <c r="A319" s="684"/>
      <c r="B319" s="684"/>
      <c r="C319" s="684"/>
      <c r="D319" s="684"/>
      <c r="E319" s="865"/>
      <c r="F319" s="865"/>
      <c r="G319" s="1034"/>
      <c r="H319" s="684"/>
      <c r="I319" s="684"/>
      <c r="J319" s="1035"/>
      <c r="K319" s="817"/>
      <c r="L319" s="817"/>
      <c r="M319" s="682"/>
      <c r="N319" s="682"/>
      <c r="O319" s="682"/>
      <c r="P319" s="682"/>
      <c r="Q319" s="682"/>
      <c r="R319" s="682"/>
      <c r="S319" s="682"/>
      <c r="T319" s="682"/>
      <c r="U319" s="682"/>
      <c r="V319" s="682"/>
      <c r="W319" s="682"/>
      <c r="X319" s="682"/>
      <c r="Y319" s="682"/>
      <c r="Z319" s="682"/>
    </row>
    <row r="320" spans="1:26" ht="15">
      <c r="A320" s="684"/>
      <c r="B320" s="684"/>
      <c r="C320" s="684"/>
      <c r="D320" s="684"/>
      <c r="E320" s="865"/>
      <c r="F320" s="865"/>
      <c r="G320" s="1034"/>
      <c r="H320" s="684"/>
      <c r="I320" s="684"/>
      <c r="J320" s="1035"/>
      <c r="K320" s="817"/>
      <c r="L320" s="817"/>
      <c r="M320" s="682"/>
      <c r="N320" s="682"/>
      <c r="O320" s="682"/>
      <c r="P320" s="682"/>
      <c r="Q320" s="682"/>
      <c r="R320" s="682"/>
      <c r="S320" s="682"/>
      <c r="T320" s="682"/>
      <c r="U320" s="682"/>
      <c r="V320" s="682"/>
      <c r="W320" s="682"/>
      <c r="X320" s="682"/>
      <c r="Y320" s="682"/>
      <c r="Z320" s="682"/>
    </row>
    <row r="321" spans="1:26" ht="15">
      <c r="A321" s="684"/>
      <c r="B321" s="684"/>
      <c r="C321" s="684"/>
      <c r="D321" s="684"/>
      <c r="E321" s="865"/>
      <c r="F321" s="865"/>
      <c r="G321" s="1034"/>
      <c r="H321" s="684"/>
      <c r="I321" s="684"/>
      <c r="J321" s="1035"/>
      <c r="K321" s="817"/>
      <c r="L321" s="817"/>
      <c r="M321" s="682"/>
      <c r="N321" s="682"/>
      <c r="O321" s="682"/>
      <c r="P321" s="682"/>
      <c r="Q321" s="682"/>
      <c r="R321" s="682"/>
      <c r="S321" s="682"/>
      <c r="T321" s="682"/>
      <c r="U321" s="682"/>
      <c r="V321" s="682"/>
      <c r="W321" s="682"/>
      <c r="X321" s="682"/>
      <c r="Y321" s="682"/>
      <c r="Z321" s="682"/>
    </row>
    <row r="322" spans="1:26" ht="15">
      <c r="A322" s="684"/>
      <c r="B322" s="684"/>
      <c r="C322" s="684"/>
      <c r="D322" s="684"/>
      <c r="E322" s="865"/>
      <c r="F322" s="865"/>
      <c r="G322" s="1034"/>
      <c r="H322" s="684"/>
      <c r="I322" s="684"/>
      <c r="J322" s="1035"/>
      <c r="K322" s="817"/>
      <c r="L322" s="817"/>
      <c r="M322" s="682"/>
      <c r="N322" s="682"/>
      <c r="O322" s="682"/>
      <c r="P322" s="682"/>
      <c r="Q322" s="682"/>
      <c r="R322" s="682"/>
      <c r="S322" s="682"/>
      <c r="T322" s="682"/>
      <c r="U322" s="682"/>
      <c r="V322" s="682"/>
      <c r="W322" s="682"/>
      <c r="X322" s="682"/>
      <c r="Y322" s="682"/>
      <c r="Z322" s="682"/>
    </row>
    <row r="323" spans="1:26" ht="15">
      <c r="A323" s="684"/>
      <c r="B323" s="684"/>
      <c r="C323" s="684"/>
      <c r="D323" s="684"/>
      <c r="E323" s="865"/>
      <c r="F323" s="865"/>
      <c r="G323" s="1034"/>
      <c r="H323" s="684"/>
      <c r="I323" s="684"/>
      <c r="J323" s="1035"/>
      <c r="K323" s="817"/>
      <c r="L323" s="817"/>
      <c r="M323" s="682"/>
      <c r="N323" s="682"/>
      <c r="O323" s="682"/>
      <c r="P323" s="682"/>
      <c r="Q323" s="682"/>
      <c r="R323" s="682"/>
      <c r="S323" s="682"/>
      <c r="T323" s="682"/>
      <c r="U323" s="682"/>
      <c r="V323" s="682"/>
      <c r="W323" s="682"/>
      <c r="X323" s="682"/>
      <c r="Y323" s="682"/>
      <c r="Z323" s="682"/>
    </row>
    <row r="324" spans="1:26" ht="15">
      <c r="A324" s="684"/>
      <c r="B324" s="684"/>
      <c r="C324" s="684"/>
      <c r="D324" s="684"/>
      <c r="E324" s="865"/>
      <c r="F324" s="865"/>
      <c r="G324" s="1034"/>
      <c r="H324" s="684"/>
      <c r="I324" s="684"/>
      <c r="J324" s="1035"/>
      <c r="K324" s="817"/>
      <c r="L324" s="817"/>
      <c r="M324" s="682"/>
      <c r="N324" s="682"/>
      <c r="O324" s="682"/>
      <c r="P324" s="682"/>
      <c r="Q324" s="682"/>
      <c r="R324" s="682"/>
      <c r="S324" s="682"/>
      <c r="T324" s="682"/>
      <c r="U324" s="682"/>
      <c r="V324" s="682"/>
      <c r="W324" s="682"/>
      <c r="X324" s="682"/>
      <c r="Y324" s="682"/>
      <c r="Z324" s="682"/>
    </row>
    <row r="325" spans="1:26" ht="15">
      <c r="A325" s="684"/>
      <c r="B325" s="684"/>
      <c r="C325" s="684"/>
      <c r="D325" s="684"/>
      <c r="E325" s="865"/>
      <c r="F325" s="865"/>
      <c r="G325" s="1034"/>
      <c r="H325" s="684"/>
      <c r="I325" s="684"/>
      <c r="J325" s="1035"/>
      <c r="K325" s="817"/>
      <c r="L325" s="817"/>
      <c r="M325" s="682"/>
      <c r="N325" s="682"/>
      <c r="O325" s="682"/>
      <c r="P325" s="682"/>
      <c r="Q325" s="682"/>
      <c r="R325" s="682"/>
      <c r="S325" s="682"/>
      <c r="T325" s="682"/>
      <c r="U325" s="682"/>
      <c r="V325" s="682"/>
      <c r="W325" s="682"/>
      <c r="X325" s="682"/>
      <c r="Y325" s="682"/>
      <c r="Z325" s="682"/>
    </row>
    <row r="326" spans="1:26" ht="15">
      <c r="A326" s="684"/>
      <c r="B326" s="684"/>
      <c r="C326" s="684"/>
      <c r="D326" s="684"/>
      <c r="E326" s="865"/>
      <c r="F326" s="865"/>
      <c r="G326" s="1034"/>
      <c r="H326" s="684"/>
      <c r="I326" s="684"/>
      <c r="J326" s="1035"/>
      <c r="K326" s="817"/>
      <c r="L326" s="817"/>
      <c r="M326" s="682"/>
      <c r="N326" s="682"/>
      <c r="O326" s="682"/>
      <c r="P326" s="682"/>
      <c r="Q326" s="682"/>
      <c r="R326" s="682"/>
      <c r="S326" s="682"/>
      <c r="T326" s="682"/>
      <c r="U326" s="682"/>
      <c r="V326" s="682"/>
      <c r="W326" s="682"/>
      <c r="X326" s="682"/>
      <c r="Y326" s="682"/>
      <c r="Z326" s="682"/>
    </row>
    <row r="327" spans="1:26" ht="15">
      <c r="A327" s="684"/>
      <c r="B327" s="684"/>
      <c r="C327" s="684"/>
      <c r="D327" s="684"/>
      <c r="E327" s="865"/>
      <c r="F327" s="865"/>
      <c r="G327" s="1034"/>
      <c r="H327" s="684"/>
      <c r="I327" s="684"/>
      <c r="J327" s="1035"/>
      <c r="K327" s="817"/>
      <c r="L327" s="817"/>
      <c r="M327" s="682"/>
      <c r="N327" s="682"/>
      <c r="O327" s="682"/>
      <c r="P327" s="682"/>
      <c r="Q327" s="682"/>
      <c r="R327" s="682"/>
      <c r="S327" s="682"/>
      <c r="T327" s="682"/>
      <c r="U327" s="682"/>
      <c r="V327" s="682"/>
      <c r="W327" s="682"/>
      <c r="X327" s="682"/>
      <c r="Y327" s="682"/>
      <c r="Z327" s="682"/>
    </row>
    <row r="328" spans="1:26" ht="15">
      <c r="A328" s="684"/>
      <c r="B328" s="684"/>
      <c r="C328" s="684"/>
      <c r="D328" s="684"/>
      <c r="E328" s="865"/>
      <c r="F328" s="865"/>
      <c r="G328" s="1034"/>
      <c r="H328" s="684"/>
      <c r="I328" s="684"/>
      <c r="J328" s="1035"/>
      <c r="K328" s="817"/>
      <c r="L328" s="817"/>
      <c r="M328" s="682"/>
      <c r="N328" s="682"/>
      <c r="O328" s="682"/>
      <c r="P328" s="682"/>
      <c r="Q328" s="682"/>
      <c r="R328" s="682"/>
      <c r="S328" s="682"/>
      <c r="T328" s="682"/>
      <c r="U328" s="682"/>
      <c r="V328" s="682"/>
      <c r="W328" s="682"/>
      <c r="X328" s="682"/>
      <c r="Y328" s="682"/>
      <c r="Z328" s="682"/>
    </row>
    <row r="329" spans="1:26" ht="15">
      <c r="A329" s="684"/>
      <c r="B329" s="684"/>
      <c r="C329" s="684"/>
      <c r="D329" s="684"/>
      <c r="E329" s="865"/>
      <c r="F329" s="865"/>
      <c r="G329" s="1034"/>
      <c r="H329" s="684"/>
      <c r="I329" s="684"/>
      <c r="J329" s="1035"/>
      <c r="K329" s="817"/>
      <c r="L329" s="817"/>
      <c r="M329" s="682"/>
      <c r="N329" s="682"/>
      <c r="O329" s="682"/>
      <c r="P329" s="682"/>
      <c r="Q329" s="682"/>
      <c r="R329" s="682"/>
      <c r="S329" s="682"/>
      <c r="T329" s="682"/>
      <c r="U329" s="682"/>
      <c r="V329" s="682"/>
      <c r="W329" s="682"/>
      <c r="X329" s="682"/>
      <c r="Y329" s="682"/>
      <c r="Z329" s="682"/>
    </row>
    <row r="330" spans="1:26" ht="15">
      <c r="A330" s="684"/>
      <c r="B330" s="684"/>
      <c r="C330" s="684"/>
      <c r="D330" s="684"/>
      <c r="E330" s="865"/>
      <c r="F330" s="865"/>
      <c r="G330" s="1034"/>
      <c r="H330" s="684"/>
      <c r="I330" s="684"/>
      <c r="J330" s="1035"/>
      <c r="K330" s="817"/>
      <c r="L330" s="817"/>
      <c r="M330" s="682"/>
      <c r="N330" s="682"/>
      <c r="O330" s="682"/>
      <c r="P330" s="682"/>
      <c r="Q330" s="682"/>
      <c r="R330" s="682"/>
      <c r="S330" s="682"/>
      <c r="T330" s="682"/>
      <c r="U330" s="682"/>
      <c r="V330" s="682"/>
      <c r="W330" s="682"/>
      <c r="X330" s="682"/>
      <c r="Y330" s="682"/>
      <c r="Z330" s="682"/>
    </row>
    <row r="331" spans="1:26" ht="15">
      <c r="A331" s="684"/>
      <c r="B331" s="684"/>
      <c r="C331" s="684"/>
      <c r="D331" s="684"/>
      <c r="E331" s="865"/>
      <c r="F331" s="865"/>
      <c r="G331" s="1034"/>
      <c r="H331" s="684"/>
      <c r="I331" s="684"/>
      <c r="J331" s="1035"/>
      <c r="K331" s="817"/>
      <c r="L331" s="817"/>
      <c r="M331" s="682"/>
      <c r="N331" s="682"/>
      <c r="O331" s="682"/>
      <c r="P331" s="682"/>
      <c r="Q331" s="682"/>
      <c r="R331" s="682"/>
      <c r="S331" s="682"/>
      <c r="T331" s="682"/>
      <c r="U331" s="682"/>
      <c r="V331" s="682"/>
      <c r="W331" s="682"/>
      <c r="X331" s="682"/>
      <c r="Y331" s="682"/>
      <c r="Z331" s="682"/>
    </row>
    <row r="332" spans="1:26" ht="15">
      <c r="A332" s="684"/>
      <c r="B332" s="684"/>
      <c r="C332" s="684"/>
      <c r="D332" s="684"/>
      <c r="E332" s="865"/>
      <c r="F332" s="865"/>
      <c r="G332" s="1034"/>
      <c r="H332" s="684"/>
      <c r="I332" s="684"/>
      <c r="J332" s="1035"/>
      <c r="K332" s="817"/>
      <c r="L332" s="817"/>
      <c r="M332" s="682"/>
      <c r="N332" s="682"/>
      <c r="O332" s="682"/>
      <c r="P332" s="682"/>
      <c r="Q332" s="682"/>
      <c r="R332" s="682"/>
      <c r="S332" s="682"/>
      <c r="T332" s="682"/>
      <c r="U332" s="682"/>
      <c r="V332" s="682"/>
      <c r="W332" s="682"/>
      <c r="X332" s="682"/>
      <c r="Y332" s="682"/>
      <c r="Z332" s="682"/>
    </row>
    <row r="333" spans="1:26" ht="15">
      <c r="A333" s="684"/>
      <c r="B333" s="684"/>
      <c r="C333" s="684"/>
      <c r="D333" s="684"/>
      <c r="E333" s="865"/>
      <c r="F333" s="865"/>
      <c r="G333" s="1034"/>
      <c r="H333" s="684"/>
      <c r="I333" s="684"/>
      <c r="J333" s="1035"/>
      <c r="K333" s="817"/>
      <c r="L333" s="817"/>
      <c r="M333" s="682"/>
      <c r="N333" s="682"/>
      <c r="O333" s="682"/>
      <c r="P333" s="682"/>
      <c r="Q333" s="682"/>
      <c r="R333" s="682"/>
      <c r="S333" s="682"/>
      <c r="T333" s="682"/>
      <c r="U333" s="682"/>
      <c r="V333" s="682"/>
      <c r="W333" s="682"/>
      <c r="X333" s="682"/>
      <c r="Y333" s="682"/>
      <c r="Z333" s="682"/>
    </row>
    <row r="334" spans="1:26" ht="15">
      <c r="A334" s="684"/>
      <c r="B334" s="684"/>
      <c r="C334" s="684"/>
      <c r="D334" s="684"/>
      <c r="E334" s="865"/>
      <c r="F334" s="865"/>
      <c r="G334" s="1034"/>
      <c r="H334" s="684"/>
      <c r="I334" s="684"/>
      <c r="J334" s="1035"/>
      <c r="K334" s="817"/>
      <c r="L334" s="817"/>
      <c r="M334" s="682"/>
      <c r="N334" s="682"/>
      <c r="O334" s="682"/>
      <c r="P334" s="682"/>
      <c r="Q334" s="682"/>
      <c r="R334" s="682"/>
      <c r="S334" s="682"/>
      <c r="T334" s="682"/>
      <c r="U334" s="682"/>
      <c r="V334" s="682"/>
      <c r="W334" s="682"/>
      <c r="X334" s="682"/>
      <c r="Y334" s="682"/>
      <c r="Z334" s="682"/>
    </row>
    <row r="335" spans="1:26" ht="15">
      <c r="A335" s="684"/>
      <c r="B335" s="684"/>
      <c r="C335" s="684"/>
      <c r="D335" s="684"/>
      <c r="E335" s="865"/>
      <c r="F335" s="865"/>
      <c r="G335" s="1034"/>
      <c r="H335" s="684"/>
      <c r="I335" s="684"/>
      <c r="J335" s="1035"/>
      <c r="K335" s="817"/>
      <c r="L335" s="817"/>
      <c r="M335" s="682"/>
      <c r="N335" s="682"/>
      <c r="O335" s="682"/>
      <c r="P335" s="682"/>
      <c r="Q335" s="682"/>
      <c r="R335" s="682"/>
      <c r="S335" s="682"/>
      <c r="T335" s="682"/>
      <c r="U335" s="682"/>
      <c r="V335" s="682"/>
      <c r="W335" s="682"/>
      <c r="X335" s="682"/>
      <c r="Y335" s="682"/>
      <c r="Z335" s="682"/>
    </row>
    <row r="336" spans="1:26" ht="15">
      <c r="A336" s="684"/>
      <c r="B336" s="684"/>
      <c r="C336" s="684"/>
      <c r="D336" s="684"/>
      <c r="E336" s="865"/>
      <c r="F336" s="865"/>
      <c r="G336" s="1034"/>
      <c r="H336" s="684"/>
      <c r="I336" s="684"/>
      <c r="J336" s="1035"/>
      <c r="K336" s="817"/>
      <c r="L336" s="817"/>
      <c r="M336" s="682"/>
      <c r="N336" s="682"/>
      <c r="O336" s="682"/>
      <c r="P336" s="682"/>
      <c r="Q336" s="682"/>
      <c r="R336" s="682"/>
      <c r="S336" s="682"/>
      <c r="T336" s="682"/>
      <c r="U336" s="682"/>
      <c r="V336" s="682"/>
      <c r="W336" s="682"/>
      <c r="X336" s="682"/>
      <c r="Y336" s="682"/>
      <c r="Z336" s="682"/>
    </row>
    <row r="337" spans="1:26" ht="15">
      <c r="A337" s="684"/>
      <c r="B337" s="684"/>
      <c r="C337" s="684"/>
      <c r="D337" s="684"/>
      <c r="E337" s="865"/>
      <c r="F337" s="865"/>
      <c r="G337" s="1034"/>
      <c r="H337" s="684"/>
      <c r="I337" s="684"/>
      <c r="J337" s="1035"/>
      <c r="K337" s="817"/>
      <c r="L337" s="817"/>
      <c r="M337" s="682"/>
      <c r="N337" s="682"/>
      <c r="O337" s="682"/>
      <c r="P337" s="682"/>
      <c r="Q337" s="682"/>
      <c r="R337" s="682"/>
      <c r="S337" s="682"/>
      <c r="T337" s="682"/>
      <c r="U337" s="682"/>
      <c r="V337" s="682"/>
      <c r="W337" s="682"/>
      <c r="X337" s="682"/>
      <c r="Y337" s="682"/>
      <c r="Z337" s="682"/>
    </row>
    <row r="338" spans="1:26" ht="15">
      <c r="A338" s="684"/>
      <c r="B338" s="684"/>
      <c r="C338" s="684"/>
      <c r="D338" s="684"/>
      <c r="E338" s="865"/>
      <c r="F338" s="865"/>
      <c r="G338" s="1034"/>
      <c r="H338" s="684"/>
      <c r="I338" s="684"/>
      <c r="J338" s="1035"/>
      <c r="K338" s="817"/>
      <c r="L338" s="817"/>
      <c r="M338" s="682"/>
      <c r="N338" s="682"/>
      <c r="O338" s="682"/>
      <c r="P338" s="682"/>
      <c r="Q338" s="682"/>
      <c r="R338" s="682"/>
      <c r="S338" s="682"/>
      <c r="T338" s="682"/>
      <c r="U338" s="682"/>
      <c r="V338" s="682"/>
      <c r="W338" s="682"/>
      <c r="X338" s="682"/>
      <c r="Y338" s="682"/>
      <c r="Z338" s="682"/>
    </row>
    <row r="339" spans="1:26" ht="15">
      <c r="A339" s="684"/>
      <c r="B339" s="684"/>
      <c r="C339" s="684"/>
      <c r="D339" s="684"/>
      <c r="E339" s="865"/>
      <c r="F339" s="865"/>
      <c r="G339" s="1034"/>
      <c r="H339" s="684"/>
      <c r="I339" s="684"/>
      <c r="J339" s="1035"/>
      <c r="K339" s="817"/>
      <c r="L339" s="817"/>
      <c r="M339" s="682"/>
      <c r="N339" s="682"/>
      <c r="O339" s="682"/>
      <c r="P339" s="682"/>
      <c r="Q339" s="682"/>
      <c r="R339" s="682"/>
      <c r="S339" s="682"/>
      <c r="T339" s="682"/>
      <c r="U339" s="682"/>
      <c r="V339" s="682"/>
      <c r="W339" s="682"/>
      <c r="X339" s="682"/>
      <c r="Y339" s="682"/>
      <c r="Z339" s="682"/>
    </row>
    <row r="340" spans="1:26" ht="15">
      <c r="A340" s="684"/>
      <c r="B340" s="684"/>
      <c r="C340" s="684"/>
      <c r="D340" s="684"/>
      <c r="E340" s="865"/>
      <c r="F340" s="865"/>
      <c r="G340" s="1034"/>
      <c r="H340" s="684"/>
      <c r="I340" s="684"/>
      <c r="J340" s="1035"/>
      <c r="K340" s="817"/>
      <c r="L340" s="817"/>
      <c r="M340" s="682"/>
      <c r="N340" s="682"/>
      <c r="O340" s="682"/>
      <c r="P340" s="682"/>
      <c r="Q340" s="682"/>
      <c r="R340" s="682"/>
      <c r="S340" s="682"/>
      <c r="T340" s="682"/>
      <c r="U340" s="682"/>
      <c r="V340" s="682"/>
      <c r="W340" s="682"/>
      <c r="X340" s="682"/>
      <c r="Y340" s="682"/>
      <c r="Z340" s="682"/>
    </row>
    <row r="341" spans="1:26" ht="15">
      <c r="A341" s="684"/>
      <c r="B341" s="684"/>
      <c r="C341" s="684"/>
      <c r="D341" s="684"/>
      <c r="E341" s="865"/>
      <c r="F341" s="865"/>
      <c r="G341" s="1034"/>
      <c r="H341" s="684"/>
      <c r="I341" s="684"/>
      <c r="J341" s="1035"/>
      <c r="K341" s="817"/>
      <c r="L341" s="817"/>
      <c r="M341" s="682"/>
      <c r="N341" s="682"/>
      <c r="O341" s="682"/>
      <c r="P341" s="682"/>
      <c r="Q341" s="682"/>
      <c r="R341" s="682"/>
      <c r="S341" s="682"/>
      <c r="T341" s="682"/>
      <c r="U341" s="682"/>
      <c r="V341" s="682"/>
      <c r="W341" s="682"/>
      <c r="X341" s="682"/>
      <c r="Y341" s="682"/>
      <c r="Z341" s="682"/>
    </row>
    <row r="342" spans="1:26" ht="15">
      <c r="A342" s="684"/>
      <c r="B342" s="684"/>
      <c r="C342" s="684"/>
      <c r="D342" s="684"/>
      <c r="E342" s="865"/>
      <c r="F342" s="865"/>
      <c r="G342" s="1034"/>
      <c r="H342" s="684"/>
      <c r="I342" s="684"/>
      <c r="J342" s="1035"/>
      <c r="K342" s="817"/>
      <c r="L342" s="817"/>
      <c r="M342" s="682"/>
      <c r="N342" s="682"/>
      <c r="O342" s="682"/>
      <c r="P342" s="682"/>
      <c r="Q342" s="682"/>
      <c r="R342" s="682"/>
      <c r="S342" s="682"/>
      <c r="T342" s="682"/>
      <c r="U342" s="682"/>
      <c r="V342" s="682"/>
      <c r="W342" s="682"/>
      <c r="X342" s="682"/>
      <c r="Y342" s="682"/>
      <c r="Z342" s="682"/>
    </row>
    <row r="343" spans="1:26" ht="15">
      <c r="A343" s="684"/>
      <c r="B343" s="684"/>
      <c r="C343" s="684"/>
      <c r="D343" s="684"/>
      <c r="E343" s="865"/>
      <c r="F343" s="865"/>
      <c r="G343" s="1034"/>
      <c r="H343" s="684"/>
      <c r="I343" s="684"/>
      <c r="J343" s="1035"/>
      <c r="K343" s="817"/>
      <c r="L343" s="817"/>
      <c r="M343" s="682"/>
      <c r="N343" s="682"/>
      <c r="O343" s="682"/>
      <c r="P343" s="682"/>
      <c r="Q343" s="682"/>
      <c r="R343" s="682"/>
      <c r="S343" s="682"/>
      <c r="T343" s="682"/>
      <c r="U343" s="682"/>
      <c r="V343" s="682"/>
      <c r="W343" s="682"/>
      <c r="X343" s="682"/>
      <c r="Y343" s="682"/>
      <c r="Z343" s="682"/>
    </row>
    <row r="344" spans="1:26" ht="15">
      <c r="A344" s="684"/>
      <c r="B344" s="684"/>
      <c r="C344" s="684"/>
      <c r="D344" s="684"/>
      <c r="E344" s="865"/>
      <c r="F344" s="865"/>
      <c r="G344" s="1034"/>
      <c r="H344" s="684"/>
      <c r="I344" s="684"/>
      <c r="J344" s="1035"/>
      <c r="K344" s="817"/>
      <c r="L344" s="817"/>
      <c r="M344" s="682"/>
      <c r="N344" s="682"/>
      <c r="O344" s="682"/>
      <c r="P344" s="682"/>
      <c r="Q344" s="682"/>
      <c r="R344" s="682"/>
      <c r="S344" s="682"/>
      <c r="T344" s="682"/>
      <c r="U344" s="682"/>
      <c r="V344" s="682"/>
      <c r="W344" s="682"/>
      <c r="X344" s="682"/>
      <c r="Y344" s="682"/>
      <c r="Z344" s="682"/>
    </row>
    <row r="345" spans="1:26" ht="15">
      <c r="A345" s="684"/>
      <c r="B345" s="684"/>
      <c r="C345" s="684"/>
      <c r="D345" s="684"/>
      <c r="E345" s="865"/>
      <c r="F345" s="865"/>
      <c r="G345" s="1034"/>
      <c r="H345" s="684"/>
      <c r="I345" s="684"/>
      <c r="J345" s="1035"/>
      <c r="K345" s="817"/>
      <c r="L345" s="817"/>
      <c r="M345" s="682"/>
      <c r="N345" s="682"/>
      <c r="O345" s="682"/>
      <c r="P345" s="682"/>
      <c r="Q345" s="682"/>
      <c r="R345" s="682"/>
      <c r="S345" s="682"/>
      <c r="T345" s="682"/>
      <c r="U345" s="682"/>
      <c r="V345" s="682"/>
      <c r="W345" s="682"/>
      <c r="X345" s="682"/>
      <c r="Y345" s="682"/>
      <c r="Z345" s="682"/>
    </row>
    <row r="346" spans="1:26" ht="15">
      <c r="A346" s="684"/>
      <c r="B346" s="684"/>
      <c r="C346" s="684"/>
      <c r="D346" s="684"/>
      <c r="E346" s="865"/>
      <c r="F346" s="865"/>
      <c r="G346" s="1034"/>
      <c r="H346" s="684"/>
      <c r="I346" s="684"/>
      <c r="J346" s="1035"/>
      <c r="K346" s="817"/>
      <c r="L346" s="817"/>
      <c r="M346" s="682"/>
      <c r="N346" s="682"/>
      <c r="O346" s="682"/>
      <c r="P346" s="682"/>
      <c r="Q346" s="682"/>
      <c r="R346" s="682"/>
      <c r="S346" s="682"/>
      <c r="T346" s="682"/>
      <c r="U346" s="682"/>
      <c r="V346" s="682"/>
      <c r="W346" s="682"/>
      <c r="X346" s="682"/>
      <c r="Y346" s="682"/>
      <c r="Z346" s="682"/>
    </row>
    <row r="347" spans="1:26" ht="15">
      <c r="A347" s="684"/>
      <c r="B347" s="684"/>
      <c r="C347" s="684"/>
      <c r="D347" s="684"/>
      <c r="E347" s="865"/>
      <c r="F347" s="865"/>
      <c r="G347" s="1034"/>
      <c r="H347" s="684"/>
      <c r="I347" s="684"/>
      <c r="J347" s="1035"/>
      <c r="K347" s="817"/>
      <c r="L347" s="817"/>
      <c r="M347" s="682"/>
      <c r="N347" s="682"/>
      <c r="O347" s="682"/>
      <c r="P347" s="682"/>
      <c r="Q347" s="682"/>
      <c r="R347" s="682"/>
      <c r="S347" s="682"/>
      <c r="T347" s="682"/>
      <c r="U347" s="682"/>
      <c r="V347" s="682"/>
      <c r="W347" s="682"/>
      <c r="X347" s="682"/>
      <c r="Y347" s="682"/>
      <c r="Z347" s="682"/>
    </row>
    <row r="348" spans="1:26" ht="15">
      <c r="A348" s="684"/>
      <c r="B348" s="684"/>
      <c r="C348" s="684"/>
      <c r="D348" s="684"/>
      <c r="E348" s="865"/>
      <c r="F348" s="865"/>
      <c r="G348" s="1034"/>
      <c r="H348" s="684"/>
      <c r="I348" s="684"/>
      <c r="J348" s="1035"/>
      <c r="K348" s="817"/>
      <c r="L348" s="817"/>
      <c r="M348" s="682"/>
      <c r="N348" s="682"/>
      <c r="O348" s="682"/>
      <c r="P348" s="682"/>
      <c r="Q348" s="682"/>
      <c r="R348" s="682"/>
      <c r="S348" s="682"/>
      <c r="T348" s="682"/>
      <c r="U348" s="682"/>
      <c r="V348" s="682"/>
      <c r="W348" s="682"/>
      <c r="X348" s="682"/>
      <c r="Y348" s="682"/>
      <c r="Z348" s="682"/>
    </row>
    <row r="349" spans="1:26" ht="15">
      <c r="A349" s="684"/>
      <c r="B349" s="684"/>
      <c r="C349" s="684"/>
      <c r="D349" s="684"/>
      <c r="E349" s="865"/>
      <c r="F349" s="865"/>
      <c r="G349" s="1034"/>
      <c r="H349" s="684"/>
      <c r="I349" s="684"/>
      <c r="J349" s="1035"/>
      <c r="K349" s="817"/>
      <c r="L349" s="817"/>
      <c r="M349" s="682"/>
      <c r="N349" s="682"/>
      <c r="O349" s="682"/>
      <c r="P349" s="682"/>
      <c r="Q349" s="682"/>
      <c r="R349" s="682"/>
      <c r="S349" s="682"/>
      <c r="T349" s="682"/>
      <c r="U349" s="682"/>
      <c r="V349" s="682"/>
      <c r="W349" s="682"/>
      <c r="X349" s="682"/>
      <c r="Y349" s="682"/>
      <c r="Z349" s="682"/>
    </row>
    <row r="350" spans="1:26" ht="15">
      <c r="A350" s="684"/>
      <c r="B350" s="684"/>
      <c r="C350" s="684"/>
      <c r="D350" s="684"/>
      <c r="E350" s="865"/>
      <c r="F350" s="865"/>
      <c r="G350" s="1034"/>
      <c r="H350" s="684"/>
      <c r="I350" s="684"/>
      <c r="J350" s="1035"/>
      <c r="K350" s="817"/>
      <c r="L350" s="817"/>
      <c r="M350" s="682"/>
      <c r="N350" s="682"/>
      <c r="O350" s="682"/>
      <c r="P350" s="682"/>
      <c r="Q350" s="682"/>
      <c r="R350" s="682"/>
      <c r="S350" s="682"/>
      <c r="T350" s="682"/>
      <c r="U350" s="682"/>
      <c r="V350" s="682"/>
      <c r="W350" s="682"/>
      <c r="X350" s="682"/>
      <c r="Y350" s="682"/>
      <c r="Z350" s="682"/>
    </row>
    <row r="351" spans="1:26" ht="15">
      <c r="A351" s="684"/>
      <c r="B351" s="684"/>
      <c r="C351" s="684"/>
      <c r="D351" s="684"/>
      <c r="E351" s="865"/>
      <c r="F351" s="865"/>
      <c r="G351" s="1034"/>
      <c r="H351" s="684"/>
      <c r="I351" s="684"/>
      <c r="J351" s="1035"/>
      <c r="K351" s="817"/>
      <c r="L351" s="817"/>
      <c r="M351" s="682"/>
      <c r="N351" s="682"/>
      <c r="O351" s="682"/>
      <c r="P351" s="682"/>
      <c r="Q351" s="682"/>
      <c r="R351" s="682"/>
      <c r="S351" s="682"/>
      <c r="T351" s="682"/>
      <c r="U351" s="682"/>
      <c r="V351" s="682"/>
      <c r="W351" s="682"/>
      <c r="X351" s="682"/>
      <c r="Y351" s="682"/>
      <c r="Z351" s="682"/>
    </row>
    <row r="352" spans="1:26" ht="15">
      <c r="A352" s="684"/>
      <c r="B352" s="684"/>
      <c r="C352" s="684"/>
      <c r="D352" s="684"/>
      <c r="E352" s="865"/>
      <c r="F352" s="865"/>
      <c r="G352" s="1034"/>
      <c r="H352" s="684"/>
      <c r="I352" s="684"/>
      <c r="J352" s="1035"/>
      <c r="K352" s="817"/>
      <c r="L352" s="817"/>
      <c r="M352" s="682"/>
      <c r="N352" s="682"/>
      <c r="O352" s="682"/>
      <c r="P352" s="682"/>
      <c r="Q352" s="682"/>
      <c r="R352" s="682"/>
      <c r="S352" s="682"/>
      <c r="T352" s="682"/>
      <c r="U352" s="682"/>
      <c r="V352" s="682"/>
      <c r="W352" s="682"/>
      <c r="X352" s="682"/>
      <c r="Y352" s="682"/>
      <c r="Z352" s="682"/>
    </row>
    <row r="353" spans="1:26" ht="15">
      <c r="A353" s="684"/>
      <c r="B353" s="684"/>
      <c r="C353" s="684"/>
      <c r="D353" s="684"/>
      <c r="E353" s="865"/>
      <c r="F353" s="865"/>
      <c r="G353" s="1034"/>
      <c r="H353" s="684"/>
      <c r="I353" s="684"/>
      <c r="J353" s="1035"/>
      <c r="K353" s="817"/>
      <c r="L353" s="817"/>
      <c r="M353" s="682"/>
      <c r="N353" s="682"/>
      <c r="O353" s="682"/>
      <c r="P353" s="682"/>
      <c r="Q353" s="682"/>
      <c r="R353" s="682"/>
      <c r="S353" s="682"/>
      <c r="T353" s="682"/>
      <c r="U353" s="682"/>
      <c r="V353" s="682"/>
      <c r="W353" s="682"/>
      <c r="X353" s="682"/>
      <c r="Y353" s="682"/>
      <c r="Z353" s="682"/>
    </row>
    <row r="354" spans="1:26" ht="15">
      <c r="A354" s="684"/>
      <c r="B354" s="684"/>
      <c r="C354" s="684"/>
      <c r="D354" s="684"/>
      <c r="E354" s="865"/>
      <c r="F354" s="865"/>
      <c r="G354" s="1034"/>
      <c r="H354" s="684"/>
      <c r="I354" s="684"/>
      <c r="J354" s="1035"/>
      <c r="K354" s="817"/>
      <c r="L354" s="817"/>
      <c r="M354" s="682"/>
      <c r="N354" s="682"/>
      <c r="O354" s="682"/>
      <c r="P354" s="682"/>
      <c r="Q354" s="682"/>
      <c r="R354" s="682"/>
      <c r="S354" s="682"/>
      <c r="T354" s="682"/>
      <c r="U354" s="682"/>
      <c r="V354" s="682"/>
      <c r="W354" s="682"/>
      <c r="X354" s="682"/>
      <c r="Y354" s="682"/>
      <c r="Z354" s="682"/>
    </row>
    <row r="355" spans="1:26" ht="15">
      <c r="A355" s="684"/>
      <c r="B355" s="684"/>
      <c r="C355" s="684"/>
      <c r="D355" s="684"/>
      <c r="E355" s="865"/>
      <c r="F355" s="865"/>
      <c r="G355" s="1034"/>
      <c r="H355" s="684"/>
      <c r="I355" s="684"/>
      <c r="J355" s="1035"/>
      <c r="K355" s="817"/>
      <c r="L355" s="817"/>
      <c r="M355" s="682"/>
      <c r="N355" s="682"/>
      <c r="O355" s="682"/>
      <c r="P355" s="682"/>
      <c r="Q355" s="682"/>
      <c r="R355" s="682"/>
      <c r="S355" s="682"/>
      <c r="T355" s="682"/>
      <c r="U355" s="682"/>
      <c r="V355" s="682"/>
      <c r="W355" s="682"/>
      <c r="X355" s="682"/>
      <c r="Y355" s="682"/>
      <c r="Z355" s="682"/>
    </row>
    <row r="356" spans="1:26" ht="15">
      <c r="A356" s="684"/>
      <c r="B356" s="684"/>
      <c r="C356" s="684"/>
      <c r="D356" s="684"/>
      <c r="E356" s="865"/>
      <c r="F356" s="865"/>
      <c r="G356" s="1034"/>
      <c r="H356" s="684"/>
      <c r="I356" s="684"/>
      <c r="J356" s="1035"/>
      <c r="K356" s="817"/>
      <c r="L356" s="817"/>
      <c r="M356" s="682"/>
      <c r="N356" s="682"/>
      <c r="O356" s="682"/>
      <c r="P356" s="682"/>
      <c r="Q356" s="682"/>
      <c r="R356" s="682"/>
      <c r="S356" s="682"/>
      <c r="T356" s="682"/>
      <c r="U356" s="682"/>
      <c r="V356" s="682"/>
      <c r="W356" s="682"/>
      <c r="X356" s="682"/>
      <c r="Y356" s="682"/>
      <c r="Z356" s="682"/>
    </row>
    <row r="357" spans="1:26" ht="15">
      <c r="A357" s="684"/>
      <c r="B357" s="684"/>
      <c r="C357" s="684"/>
      <c r="D357" s="684"/>
      <c r="E357" s="865"/>
      <c r="F357" s="865"/>
      <c r="G357" s="1034"/>
      <c r="H357" s="684"/>
      <c r="I357" s="684"/>
      <c r="J357" s="1035"/>
      <c r="K357" s="817"/>
      <c r="L357" s="817"/>
      <c r="M357" s="682"/>
      <c r="N357" s="682"/>
      <c r="O357" s="682"/>
      <c r="P357" s="682"/>
      <c r="Q357" s="682"/>
      <c r="R357" s="682"/>
      <c r="S357" s="682"/>
      <c r="T357" s="682"/>
      <c r="U357" s="682"/>
      <c r="V357" s="682"/>
      <c r="W357" s="682"/>
      <c r="X357" s="682"/>
      <c r="Y357" s="682"/>
      <c r="Z357" s="682"/>
    </row>
    <row r="358" spans="1:26" ht="15">
      <c r="A358" s="684"/>
      <c r="B358" s="684"/>
      <c r="C358" s="684"/>
      <c r="D358" s="684"/>
      <c r="E358" s="865"/>
      <c r="F358" s="865"/>
      <c r="G358" s="1034"/>
      <c r="H358" s="684"/>
      <c r="I358" s="684"/>
      <c r="J358" s="1035"/>
      <c r="K358" s="817"/>
      <c r="L358" s="817"/>
      <c r="M358" s="682"/>
      <c r="N358" s="682"/>
      <c r="O358" s="682"/>
      <c r="P358" s="682"/>
      <c r="Q358" s="682"/>
      <c r="R358" s="682"/>
      <c r="S358" s="682"/>
      <c r="T358" s="682"/>
      <c r="U358" s="682"/>
      <c r="V358" s="682"/>
      <c r="W358" s="682"/>
      <c r="X358" s="682"/>
      <c r="Y358" s="682"/>
      <c r="Z358" s="682"/>
    </row>
    <row r="359" spans="1:26" ht="15">
      <c r="A359" s="684"/>
      <c r="B359" s="684"/>
      <c r="C359" s="684"/>
      <c r="D359" s="684"/>
      <c r="E359" s="865"/>
      <c r="F359" s="865"/>
      <c r="G359" s="1034"/>
      <c r="H359" s="684"/>
      <c r="I359" s="684"/>
      <c r="J359" s="1035"/>
      <c r="K359" s="817"/>
      <c r="L359" s="817"/>
      <c r="M359" s="682"/>
      <c r="N359" s="682"/>
      <c r="O359" s="682"/>
      <c r="P359" s="682"/>
      <c r="Q359" s="682"/>
      <c r="R359" s="682"/>
      <c r="S359" s="682"/>
      <c r="T359" s="682"/>
      <c r="U359" s="682"/>
      <c r="V359" s="682"/>
      <c r="W359" s="682"/>
      <c r="X359" s="682"/>
      <c r="Y359" s="682"/>
      <c r="Z359" s="682"/>
    </row>
    <row r="360" spans="1:26" ht="15">
      <c r="A360" s="684"/>
      <c r="B360" s="684"/>
      <c r="C360" s="684"/>
      <c r="D360" s="684"/>
      <c r="E360" s="865"/>
      <c r="F360" s="865"/>
      <c r="G360" s="1034"/>
      <c r="H360" s="684"/>
      <c r="I360" s="684"/>
      <c r="J360" s="1035"/>
      <c r="K360" s="817"/>
      <c r="L360" s="817"/>
      <c r="M360" s="682"/>
      <c r="N360" s="682"/>
      <c r="O360" s="682"/>
      <c r="P360" s="682"/>
      <c r="Q360" s="682"/>
      <c r="R360" s="682"/>
      <c r="S360" s="682"/>
      <c r="T360" s="682"/>
      <c r="U360" s="682"/>
      <c r="V360" s="682"/>
      <c r="W360" s="682"/>
      <c r="X360" s="682"/>
      <c r="Y360" s="682"/>
      <c r="Z360" s="682"/>
    </row>
    <row r="361" spans="1:26" ht="15">
      <c r="A361" s="684"/>
      <c r="B361" s="684"/>
      <c r="C361" s="684"/>
      <c r="D361" s="684"/>
      <c r="E361" s="865"/>
      <c r="F361" s="865"/>
      <c r="G361" s="1034"/>
      <c r="H361" s="684"/>
      <c r="I361" s="684"/>
      <c r="J361" s="1035"/>
      <c r="K361" s="817"/>
      <c r="L361" s="817"/>
      <c r="M361" s="682"/>
      <c r="N361" s="682"/>
      <c r="O361" s="682"/>
      <c r="P361" s="682"/>
      <c r="Q361" s="682"/>
      <c r="R361" s="682"/>
      <c r="S361" s="682"/>
      <c r="T361" s="682"/>
      <c r="U361" s="682"/>
      <c r="V361" s="682"/>
      <c r="W361" s="682"/>
      <c r="X361" s="682"/>
      <c r="Y361" s="682"/>
      <c r="Z361" s="682"/>
    </row>
    <row r="362" spans="1:26" ht="15">
      <c r="A362" s="684"/>
      <c r="B362" s="684"/>
      <c r="C362" s="684"/>
      <c r="D362" s="684"/>
      <c r="E362" s="865"/>
      <c r="F362" s="865"/>
      <c r="G362" s="1034"/>
      <c r="H362" s="684"/>
      <c r="I362" s="684"/>
      <c r="J362" s="1035"/>
      <c r="K362" s="817"/>
      <c r="L362" s="817"/>
      <c r="M362" s="682"/>
      <c r="N362" s="682"/>
      <c r="O362" s="682"/>
      <c r="P362" s="682"/>
      <c r="Q362" s="682"/>
      <c r="R362" s="682"/>
      <c r="S362" s="682"/>
      <c r="T362" s="682"/>
      <c r="U362" s="682"/>
      <c r="V362" s="682"/>
      <c r="W362" s="682"/>
      <c r="X362" s="682"/>
      <c r="Y362" s="682"/>
      <c r="Z362" s="682"/>
    </row>
    <row r="363" spans="1:26" ht="15">
      <c r="A363" s="684"/>
      <c r="B363" s="684"/>
      <c r="C363" s="684"/>
      <c r="D363" s="684"/>
      <c r="E363" s="865"/>
      <c r="F363" s="865"/>
      <c r="G363" s="1034"/>
      <c r="H363" s="684"/>
      <c r="I363" s="684"/>
      <c r="J363" s="1035"/>
      <c r="K363" s="817"/>
      <c r="L363" s="817"/>
      <c r="M363" s="682"/>
      <c r="N363" s="682"/>
      <c r="O363" s="682"/>
      <c r="P363" s="682"/>
      <c r="Q363" s="682"/>
      <c r="R363" s="682"/>
      <c r="S363" s="682"/>
      <c r="T363" s="682"/>
      <c r="U363" s="682"/>
      <c r="V363" s="682"/>
      <c r="W363" s="682"/>
      <c r="X363" s="682"/>
      <c r="Y363" s="682"/>
      <c r="Z363" s="682"/>
    </row>
    <row r="364" spans="1:26" ht="15">
      <c r="A364" s="684"/>
      <c r="B364" s="684"/>
      <c r="C364" s="684"/>
      <c r="D364" s="684"/>
      <c r="E364" s="865"/>
      <c r="F364" s="865"/>
      <c r="G364" s="1034"/>
      <c r="H364" s="684"/>
      <c r="I364" s="684"/>
      <c r="J364" s="1035"/>
      <c r="K364" s="817"/>
      <c r="L364" s="817"/>
      <c r="M364" s="682"/>
      <c r="N364" s="682"/>
      <c r="O364" s="682"/>
      <c r="P364" s="682"/>
      <c r="Q364" s="682"/>
      <c r="R364" s="682"/>
      <c r="S364" s="682"/>
      <c r="T364" s="682"/>
      <c r="U364" s="682"/>
      <c r="V364" s="682"/>
      <c r="W364" s="682"/>
      <c r="X364" s="682"/>
      <c r="Y364" s="682"/>
      <c r="Z364" s="682"/>
    </row>
    <row r="365" spans="1:26" ht="15">
      <c r="A365" s="684"/>
      <c r="B365" s="684"/>
      <c r="C365" s="684"/>
      <c r="D365" s="684"/>
      <c r="E365" s="865"/>
      <c r="F365" s="865"/>
      <c r="G365" s="1034"/>
      <c r="H365" s="684"/>
      <c r="I365" s="684"/>
      <c r="J365" s="1035"/>
      <c r="K365" s="817"/>
      <c r="L365" s="817"/>
      <c r="M365" s="682"/>
      <c r="N365" s="682"/>
      <c r="O365" s="682"/>
      <c r="P365" s="682"/>
      <c r="Q365" s="682"/>
      <c r="R365" s="682"/>
      <c r="S365" s="682"/>
      <c r="T365" s="682"/>
      <c r="U365" s="682"/>
      <c r="V365" s="682"/>
      <c r="W365" s="682"/>
      <c r="X365" s="682"/>
      <c r="Y365" s="682"/>
      <c r="Z365" s="682"/>
    </row>
    <row r="366" spans="1:26" ht="15">
      <c r="A366" s="684"/>
      <c r="B366" s="684"/>
      <c r="C366" s="684"/>
      <c r="D366" s="684"/>
      <c r="E366" s="865"/>
      <c r="F366" s="865"/>
      <c r="G366" s="1034"/>
      <c r="H366" s="684"/>
      <c r="I366" s="684"/>
      <c r="J366" s="1035"/>
      <c r="K366" s="817"/>
      <c r="L366" s="817"/>
      <c r="M366" s="682"/>
      <c r="N366" s="682"/>
      <c r="O366" s="682"/>
      <c r="P366" s="682"/>
      <c r="Q366" s="682"/>
      <c r="R366" s="682"/>
      <c r="S366" s="682"/>
      <c r="T366" s="682"/>
      <c r="U366" s="682"/>
      <c r="V366" s="682"/>
      <c r="W366" s="682"/>
      <c r="X366" s="682"/>
      <c r="Y366" s="682"/>
      <c r="Z366" s="682"/>
    </row>
    <row r="367" spans="1:26" ht="15">
      <c r="A367" s="684"/>
      <c r="B367" s="684"/>
      <c r="C367" s="684"/>
      <c r="D367" s="684"/>
      <c r="E367" s="865"/>
      <c r="F367" s="865"/>
      <c r="G367" s="1034"/>
      <c r="H367" s="684"/>
      <c r="I367" s="684"/>
      <c r="J367" s="1035"/>
      <c r="K367" s="817"/>
      <c r="L367" s="817"/>
      <c r="M367" s="682"/>
      <c r="N367" s="682"/>
      <c r="O367" s="682"/>
      <c r="P367" s="682"/>
      <c r="Q367" s="682"/>
      <c r="R367" s="682"/>
      <c r="S367" s="682"/>
      <c r="T367" s="682"/>
      <c r="U367" s="682"/>
      <c r="V367" s="682"/>
      <c r="W367" s="682"/>
      <c r="X367" s="682"/>
      <c r="Y367" s="682"/>
      <c r="Z367" s="682"/>
    </row>
    <row r="368" spans="1:26" ht="15">
      <c r="A368" s="684"/>
      <c r="B368" s="684"/>
      <c r="C368" s="684"/>
      <c r="D368" s="684"/>
      <c r="E368" s="865"/>
      <c r="F368" s="865"/>
      <c r="G368" s="1034"/>
      <c r="H368" s="684"/>
      <c r="I368" s="684"/>
      <c r="J368" s="1035"/>
      <c r="K368" s="817"/>
      <c r="L368" s="817"/>
      <c r="M368" s="682"/>
      <c r="N368" s="682"/>
      <c r="O368" s="682"/>
      <c r="P368" s="682"/>
      <c r="Q368" s="682"/>
      <c r="R368" s="682"/>
      <c r="S368" s="682"/>
      <c r="T368" s="682"/>
      <c r="U368" s="682"/>
      <c r="V368" s="682"/>
      <c r="W368" s="682"/>
      <c r="X368" s="682"/>
      <c r="Y368" s="682"/>
      <c r="Z368" s="682"/>
    </row>
    <row r="369" spans="1:26" ht="15">
      <c r="A369" s="684"/>
      <c r="B369" s="684"/>
      <c r="C369" s="684"/>
      <c r="D369" s="684"/>
      <c r="E369" s="865"/>
      <c r="F369" s="865"/>
      <c r="G369" s="1034"/>
      <c r="H369" s="684"/>
      <c r="I369" s="684"/>
      <c r="J369" s="1035"/>
      <c r="K369" s="817"/>
      <c r="L369" s="817"/>
      <c r="M369" s="682"/>
      <c r="N369" s="682"/>
      <c r="O369" s="682"/>
      <c r="P369" s="682"/>
      <c r="Q369" s="682"/>
      <c r="R369" s="682"/>
      <c r="S369" s="682"/>
      <c r="T369" s="682"/>
      <c r="U369" s="682"/>
      <c r="V369" s="682"/>
      <c r="W369" s="682"/>
      <c r="X369" s="682"/>
      <c r="Y369" s="682"/>
      <c r="Z369" s="682"/>
    </row>
    <row r="370" spans="1:26" ht="15">
      <c r="A370" s="684"/>
      <c r="B370" s="684"/>
      <c r="C370" s="684"/>
      <c r="D370" s="684"/>
      <c r="E370" s="865"/>
      <c r="F370" s="865"/>
      <c r="G370" s="1034"/>
      <c r="H370" s="684"/>
      <c r="I370" s="684"/>
      <c r="J370" s="1035"/>
      <c r="K370" s="817"/>
      <c r="L370" s="817"/>
      <c r="M370" s="682"/>
      <c r="N370" s="682"/>
      <c r="O370" s="682"/>
      <c r="P370" s="682"/>
      <c r="Q370" s="682"/>
      <c r="R370" s="682"/>
      <c r="S370" s="682"/>
      <c r="T370" s="682"/>
      <c r="U370" s="682"/>
      <c r="V370" s="682"/>
      <c r="W370" s="682"/>
      <c r="X370" s="682"/>
      <c r="Y370" s="682"/>
      <c r="Z370" s="682"/>
    </row>
    <row r="371" spans="1:26" ht="15">
      <c r="A371" s="684"/>
      <c r="B371" s="684"/>
      <c r="C371" s="684"/>
      <c r="D371" s="684"/>
      <c r="E371" s="865"/>
      <c r="F371" s="865"/>
      <c r="G371" s="1034"/>
      <c r="H371" s="684"/>
      <c r="I371" s="684"/>
      <c r="J371" s="1035"/>
      <c r="K371" s="817"/>
      <c r="L371" s="817"/>
      <c r="M371" s="682"/>
      <c r="N371" s="682"/>
      <c r="O371" s="682"/>
      <c r="P371" s="682"/>
      <c r="Q371" s="682"/>
      <c r="R371" s="682"/>
      <c r="S371" s="682"/>
      <c r="T371" s="682"/>
      <c r="U371" s="682"/>
      <c r="V371" s="682"/>
      <c r="W371" s="682"/>
      <c r="X371" s="682"/>
      <c r="Y371" s="682"/>
      <c r="Z371" s="682"/>
    </row>
    <row r="372" spans="1:26" ht="15">
      <c r="A372" s="684"/>
      <c r="B372" s="684"/>
      <c r="C372" s="684"/>
      <c r="D372" s="684"/>
      <c r="E372" s="865"/>
      <c r="F372" s="865"/>
      <c r="G372" s="1034"/>
      <c r="H372" s="684"/>
      <c r="I372" s="684"/>
      <c r="J372" s="1035"/>
      <c r="K372" s="817"/>
      <c r="L372" s="817"/>
      <c r="M372" s="682"/>
      <c r="N372" s="682"/>
      <c r="O372" s="682"/>
      <c r="P372" s="682"/>
      <c r="Q372" s="682"/>
      <c r="R372" s="682"/>
      <c r="S372" s="682"/>
      <c r="T372" s="682"/>
      <c r="U372" s="682"/>
      <c r="V372" s="682"/>
      <c r="W372" s="682"/>
      <c r="X372" s="682"/>
      <c r="Y372" s="682"/>
      <c r="Z372" s="682"/>
    </row>
    <row r="373" spans="1:26" ht="15">
      <c r="A373" s="684"/>
      <c r="B373" s="684"/>
      <c r="C373" s="684"/>
      <c r="D373" s="684"/>
      <c r="E373" s="865"/>
      <c r="F373" s="865"/>
      <c r="G373" s="1034"/>
      <c r="H373" s="684"/>
      <c r="I373" s="684"/>
      <c r="J373" s="1035"/>
      <c r="K373" s="817"/>
      <c r="L373" s="817"/>
      <c r="M373" s="682"/>
      <c r="N373" s="682"/>
      <c r="O373" s="682"/>
      <c r="P373" s="682"/>
      <c r="Q373" s="682"/>
      <c r="R373" s="682"/>
      <c r="S373" s="682"/>
      <c r="T373" s="682"/>
      <c r="U373" s="682"/>
      <c r="V373" s="682"/>
      <c r="W373" s="682"/>
      <c r="X373" s="682"/>
      <c r="Y373" s="682"/>
      <c r="Z373" s="682"/>
    </row>
    <row r="374" spans="1:26" ht="15">
      <c r="A374" s="684"/>
      <c r="B374" s="684"/>
      <c r="C374" s="684"/>
      <c r="D374" s="684"/>
      <c r="E374" s="865"/>
      <c r="F374" s="865"/>
      <c r="G374" s="1034"/>
      <c r="H374" s="684"/>
      <c r="I374" s="684"/>
      <c r="J374" s="1035"/>
      <c r="K374" s="817"/>
      <c r="L374" s="817"/>
      <c r="M374" s="682"/>
      <c r="N374" s="682"/>
      <c r="O374" s="682"/>
      <c r="P374" s="682"/>
      <c r="Q374" s="682"/>
      <c r="R374" s="682"/>
      <c r="S374" s="682"/>
      <c r="T374" s="682"/>
      <c r="U374" s="682"/>
      <c r="V374" s="682"/>
      <c r="W374" s="682"/>
      <c r="X374" s="682"/>
      <c r="Y374" s="682"/>
      <c r="Z374" s="682"/>
    </row>
    <row r="375" spans="1:26" ht="15">
      <c r="A375" s="684"/>
      <c r="B375" s="684"/>
      <c r="C375" s="684"/>
      <c r="D375" s="684"/>
      <c r="E375" s="865"/>
      <c r="F375" s="865"/>
      <c r="G375" s="1034"/>
      <c r="H375" s="684"/>
      <c r="I375" s="684"/>
      <c r="J375" s="1035"/>
      <c r="K375" s="817"/>
      <c r="L375" s="817"/>
      <c r="M375" s="682"/>
      <c r="N375" s="682"/>
      <c r="O375" s="682"/>
      <c r="P375" s="682"/>
      <c r="Q375" s="682"/>
      <c r="R375" s="682"/>
      <c r="S375" s="682"/>
      <c r="T375" s="682"/>
      <c r="U375" s="682"/>
      <c r="V375" s="682"/>
      <c r="W375" s="682"/>
      <c r="X375" s="682"/>
      <c r="Y375" s="682"/>
      <c r="Z375" s="682"/>
    </row>
    <row r="376" spans="1:26" ht="15">
      <c r="A376" s="684"/>
      <c r="B376" s="684"/>
      <c r="C376" s="684"/>
      <c r="D376" s="684"/>
      <c r="E376" s="865"/>
      <c r="F376" s="865"/>
      <c r="G376" s="1034"/>
      <c r="H376" s="684"/>
      <c r="I376" s="684"/>
      <c r="J376" s="1035"/>
      <c r="K376" s="817"/>
      <c r="L376" s="817"/>
      <c r="M376" s="682"/>
      <c r="N376" s="682"/>
      <c r="O376" s="682"/>
      <c r="P376" s="682"/>
      <c r="Q376" s="682"/>
      <c r="R376" s="682"/>
      <c r="S376" s="682"/>
      <c r="T376" s="682"/>
      <c r="U376" s="682"/>
      <c r="V376" s="682"/>
      <c r="W376" s="682"/>
      <c r="X376" s="682"/>
      <c r="Y376" s="682"/>
      <c r="Z376" s="682"/>
    </row>
    <row r="377" spans="1:26" ht="15">
      <c r="A377" s="684"/>
      <c r="B377" s="684"/>
      <c r="C377" s="684"/>
      <c r="D377" s="684"/>
      <c r="E377" s="865"/>
      <c r="F377" s="865"/>
      <c r="G377" s="1034"/>
      <c r="H377" s="684"/>
      <c r="I377" s="684"/>
      <c r="J377" s="1035"/>
      <c r="K377" s="817"/>
      <c r="L377" s="817"/>
      <c r="M377" s="682"/>
      <c r="N377" s="682"/>
      <c r="O377" s="682"/>
      <c r="P377" s="682"/>
      <c r="Q377" s="682"/>
      <c r="R377" s="682"/>
      <c r="S377" s="682"/>
      <c r="T377" s="682"/>
      <c r="U377" s="682"/>
      <c r="V377" s="682"/>
      <c r="W377" s="682"/>
      <c r="X377" s="682"/>
      <c r="Y377" s="682"/>
      <c r="Z377" s="682"/>
    </row>
    <row r="378" spans="1:26" ht="15">
      <c r="A378" s="684"/>
      <c r="B378" s="684"/>
      <c r="C378" s="684"/>
      <c r="D378" s="684"/>
      <c r="E378" s="865"/>
      <c r="F378" s="865"/>
      <c r="G378" s="1034"/>
      <c r="H378" s="684"/>
      <c r="I378" s="684"/>
      <c r="J378" s="1035"/>
      <c r="K378" s="817"/>
      <c r="L378" s="817"/>
      <c r="M378" s="682"/>
      <c r="N378" s="682"/>
      <c r="O378" s="682"/>
      <c r="P378" s="682"/>
      <c r="Q378" s="682"/>
      <c r="R378" s="682"/>
      <c r="S378" s="682"/>
      <c r="T378" s="682"/>
      <c r="U378" s="682"/>
      <c r="V378" s="682"/>
      <c r="W378" s="682"/>
      <c r="X378" s="682"/>
      <c r="Y378" s="682"/>
      <c r="Z378" s="682"/>
    </row>
    <row r="379" spans="1:26" ht="15">
      <c r="A379" s="684"/>
      <c r="B379" s="684"/>
      <c r="C379" s="684"/>
      <c r="D379" s="684"/>
      <c r="E379" s="865"/>
      <c r="F379" s="865"/>
      <c r="G379" s="1034"/>
      <c r="H379" s="684"/>
      <c r="I379" s="684"/>
      <c r="J379" s="1035"/>
      <c r="K379" s="817"/>
      <c r="L379" s="817"/>
      <c r="M379" s="682"/>
      <c r="N379" s="682"/>
      <c r="O379" s="682"/>
      <c r="P379" s="682"/>
      <c r="Q379" s="682"/>
      <c r="R379" s="682"/>
      <c r="S379" s="682"/>
      <c r="T379" s="682"/>
      <c r="U379" s="682"/>
      <c r="V379" s="682"/>
      <c r="W379" s="682"/>
      <c r="X379" s="682"/>
      <c r="Y379" s="682"/>
      <c r="Z379" s="682"/>
    </row>
    <row r="380" spans="1:26" ht="15">
      <c r="A380" s="684"/>
      <c r="B380" s="684"/>
      <c r="C380" s="684"/>
      <c r="D380" s="684"/>
      <c r="E380" s="865"/>
      <c r="F380" s="865"/>
      <c r="G380" s="1034"/>
      <c r="H380" s="684"/>
      <c r="I380" s="684"/>
      <c r="J380" s="1035"/>
      <c r="K380" s="817"/>
      <c r="L380" s="817"/>
      <c r="M380" s="682"/>
      <c r="N380" s="682"/>
      <c r="O380" s="682"/>
      <c r="P380" s="682"/>
      <c r="Q380" s="682"/>
      <c r="R380" s="682"/>
      <c r="S380" s="682"/>
      <c r="T380" s="682"/>
      <c r="U380" s="682"/>
      <c r="V380" s="682"/>
      <c r="W380" s="682"/>
      <c r="X380" s="682"/>
      <c r="Y380" s="682"/>
      <c r="Z380" s="682"/>
    </row>
    <row r="381" spans="1:26" ht="15">
      <c r="A381" s="684"/>
      <c r="B381" s="684"/>
      <c r="C381" s="684"/>
      <c r="D381" s="684"/>
      <c r="E381" s="865"/>
      <c r="F381" s="865"/>
      <c r="G381" s="1034"/>
      <c r="H381" s="684"/>
      <c r="I381" s="684"/>
      <c r="J381" s="1035"/>
      <c r="K381" s="817"/>
      <c r="L381" s="817"/>
      <c r="M381" s="682"/>
      <c r="N381" s="682"/>
      <c r="O381" s="682"/>
      <c r="P381" s="682"/>
      <c r="Q381" s="682"/>
      <c r="R381" s="682"/>
      <c r="S381" s="682"/>
      <c r="T381" s="682"/>
      <c r="U381" s="682"/>
      <c r="V381" s="682"/>
      <c r="W381" s="682"/>
      <c r="X381" s="682"/>
      <c r="Y381" s="682"/>
      <c r="Z381" s="682"/>
    </row>
    <row r="382" spans="1:26" ht="15">
      <c r="A382" s="684"/>
      <c r="B382" s="684"/>
      <c r="C382" s="684"/>
      <c r="D382" s="684"/>
      <c r="E382" s="865"/>
      <c r="F382" s="865"/>
      <c r="G382" s="1034"/>
      <c r="H382" s="684"/>
      <c r="I382" s="684"/>
      <c r="J382" s="1035"/>
      <c r="K382" s="817"/>
      <c r="L382" s="817"/>
      <c r="M382" s="682"/>
      <c r="N382" s="682"/>
      <c r="O382" s="682"/>
      <c r="P382" s="682"/>
      <c r="Q382" s="682"/>
      <c r="R382" s="682"/>
      <c r="S382" s="682"/>
      <c r="T382" s="682"/>
      <c r="U382" s="682"/>
      <c r="V382" s="682"/>
      <c r="W382" s="682"/>
      <c r="X382" s="682"/>
      <c r="Y382" s="682"/>
      <c r="Z382" s="682"/>
    </row>
    <row r="383" spans="1:26" ht="15">
      <c r="A383" s="684"/>
      <c r="B383" s="684"/>
      <c r="C383" s="684"/>
      <c r="D383" s="684"/>
      <c r="E383" s="865"/>
      <c r="F383" s="865"/>
      <c r="G383" s="1034"/>
      <c r="H383" s="684"/>
      <c r="I383" s="684"/>
      <c r="J383" s="1035"/>
      <c r="K383" s="817"/>
      <c r="L383" s="817"/>
      <c r="M383" s="682"/>
      <c r="N383" s="682"/>
      <c r="O383" s="682"/>
      <c r="P383" s="682"/>
      <c r="Q383" s="682"/>
      <c r="R383" s="682"/>
      <c r="S383" s="682"/>
      <c r="T383" s="682"/>
      <c r="U383" s="682"/>
      <c r="V383" s="682"/>
      <c r="W383" s="682"/>
      <c r="X383" s="682"/>
      <c r="Y383" s="682"/>
      <c r="Z383" s="682"/>
    </row>
    <row r="384" spans="1:26" ht="15">
      <c r="A384" s="684"/>
      <c r="B384" s="684"/>
      <c r="C384" s="684"/>
      <c r="D384" s="684"/>
      <c r="E384" s="865"/>
      <c r="F384" s="865"/>
      <c r="G384" s="1034"/>
      <c r="H384" s="684"/>
      <c r="I384" s="684"/>
      <c r="J384" s="1035"/>
      <c r="K384" s="817"/>
      <c r="L384" s="817"/>
      <c r="M384" s="682"/>
      <c r="N384" s="682"/>
      <c r="O384" s="682"/>
      <c r="P384" s="682"/>
      <c r="Q384" s="682"/>
      <c r="R384" s="682"/>
      <c r="S384" s="682"/>
      <c r="T384" s="682"/>
      <c r="U384" s="682"/>
      <c r="V384" s="682"/>
      <c r="W384" s="682"/>
      <c r="X384" s="682"/>
      <c r="Y384" s="682"/>
      <c r="Z384" s="682"/>
    </row>
    <row r="385" spans="1:26" ht="15">
      <c r="A385" s="684"/>
      <c r="B385" s="684"/>
      <c r="C385" s="684"/>
      <c r="D385" s="684"/>
      <c r="E385" s="865"/>
      <c r="F385" s="865"/>
      <c r="G385" s="1034"/>
      <c r="H385" s="684"/>
      <c r="I385" s="684"/>
      <c r="J385" s="1035"/>
      <c r="K385" s="817"/>
      <c r="L385" s="817"/>
      <c r="M385" s="682"/>
      <c r="N385" s="682"/>
      <c r="O385" s="682"/>
      <c r="P385" s="682"/>
      <c r="Q385" s="682"/>
      <c r="R385" s="682"/>
      <c r="S385" s="682"/>
      <c r="T385" s="682"/>
      <c r="U385" s="682"/>
      <c r="V385" s="682"/>
      <c r="W385" s="682"/>
      <c r="X385" s="682"/>
      <c r="Y385" s="682"/>
      <c r="Z385" s="682"/>
    </row>
    <row r="386" spans="1:26" ht="15">
      <c r="A386" s="684"/>
      <c r="B386" s="684"/>
      <c r="C386" s="684"/>
      <c r="D386" s="684"/>
      <c r="E386" s="865"/>
      <c r="F386" s="865"/>
      <c r="G386" s="1034"/>
      <c r="H386" s="684"/>
      <c r="I386" s="684"/>
      <c r="J386" s="1035"/>
      <c r="K386" s="817"/>
      <c r="L386" s="817"/>
      <c r="M386" s="682"/>
      <c r="N386" s="682"/>
      <c r="O386" s="682"/>
      <c r="P386" s="682"/>
      <c r="Q386" s="682"/>
      <c r="R386" s="682"/>
      <c r="S386" s="682"/>
      <c r="T386" s="682"/>
      <c r="U386" s="682"/>
      <c r="V386" s="682"/>
      <c r="W386" s="682"/>
      <c r="X386" s="682"/>
      <c r="Y386" s="682"/>
      <c r="Z386" s="682"/>
    </row>
    <row r="387" spans="1:26" ht="15">
      <c r="A387" s="684"/>
      <c r="B387" s="684"/>
      <c r="C387" s="684"/>
      <c r="D387" s="684"/>
      <c r="E387" s="865"/>
      <c r="F387" s="865"/>
      <c r="G387" s="1034"/>
      <c r="H387" s="684"/>
      <c r="I387" s="684"/>
      <c r="J387" s="1035"/>
      <c r="K387" s="817"/>
      <c r="L387" s="817"/>
      <c r="M387" s="682"/>
      <c r="N387" s="682"/>
      <c r="O387" s="682"/>
      <c r="P387" s="682"/>
      <c r="Q387" s="682"/>
      <c r="R387" s="682"/>
      <c r="S387" s="682"/>
      <c r="T387" s="682"/>
      <c r="U387" s="682"/>
      <c r="V387" s="682"/>
      <c r="W387" s="682"/>
      <c r="X387" s="682"/>
      <c r="Y387" s="682"/>
      <c r="Z387" s="682"/>
    </row>
    <row r="388" spans="1:26" ht="15">
      <c r="A388" s="684"/>
      <c r="B388" s="684"/>
      <c r="C388" s="684"/>
      <c r="D388" s="684"/>
      <c r="E388" s="865"/>
      <c r="F388" s="865"/>
      <c r="G388" s="1034"/>
      <c r="H388" s="684"/>
      <c r="I388" s="684"/>
      <c r="J388" s="1035"/>
      <c r="K388" s="817"/>
      <c r="L388" s="817"/>
      <c r="M388" s="682"/>
      <c r="N388" s="682"/>
      <c r="O388" s="682"/>
      <c r="P388" s="682"/>
      <c r="Q388" s="682"/>
      <c r="R388" s="682"/>
      <c r="S388" s="682"/>
      <c r="T388" s="682"/>
      <c r="U388" s="682"/>
      <c r="V388" s="682"/>
      <c r="W388" s="682"/>
      <c r="X388" s="682"/>
      <c r="Y388" s="682"/>
      <c r="Z388" s="682"/>
    </row>
    <row r="389" spans="1:26" ht="15">
      <c r="A389" s="684"/>
      <c r="B389" s="684"/>
      <c r="C389" s="684"/>
      <c r="D389" s="684"/>
      <c r="E389" s="865"/>
      <c r="F389" s="865"/>
      <c r="G389" s="1034"/>
      <c r="H389" s="684"/>
      <c r="I389" s="684"/>
      <c r="J389" s="1035"/>
      <c r="K389" s="817"/>
      <c r="L389" s="817"/>
      <c r="M389" s="682"/>
      <c r="N389" s="682"/>
      <c r="O389" s="682"/>
      <c r="P389" s="682"/>
      <c r="Q389" s="682"/>
      <c r="R389" s="682"/>
      <c r="S389" s="682"/>
      <c r="T389" s="682"/>
      <c r="U389" s="682"/>
      <c r="V389" s="682"/>
      <c r="W389" s="682"/>
      <c r="X389" s="682"/>
      <c r="Y389" s="682"/>
      <c r="Z389" s="682"/>
    </row>
    <row r="390" spans="1:26" ht="15">
      <c r="A390" s="684"/>
      <c r="B390" s="684"/>
      <c r="C390" s="684"/>
      <c r="D390" s="684"/>
      <c r="E390" s="865"/>
      <c r="F390" s="865"/>
      <c r="G390" s="1034"/>
      <c r="H390" s="684"/>
      <c r="I390" s="684"/>
      <c r="J390" s="1035"/>
      <c r="K390" s="817"/>
      <c r="L390" s="817"/>
      <c r="M390" s="682"/>
      <c r="N390" s="682"/>
      <c r="O390" s="682"/>
      <c r="P390" s="682"/>
      <c r="Q390" s="682"/>
      <c r="R390" s="682"/>
      <c r="S390" s="682"/>
      <c r="T390" s="682"/>
      <c r="U390" s="682"/>
      <c r="V390" s="682"/>
      <c r="W390" s="682"/>
      <c r="X390" s="682"/>
      <c r="Y390" s="682"/>
      <c r="Z390" s="682"/>
    </row>
    <row r="391" spans="1:26" ht="15">
      <c r="A391" s="684"/>
      <c r="B391" s="684"/>
      <c r="C391" s="684"/>
      <c r="D391" s="684"/>
      <c r="E391" s="865"/>
      <c r="F391" s="865"/>
      <c r="G391" s="1034"/>
      <c r="H391" s="684"/>
      <c r="I391" s="684"/>
      <c r="J391" s="1035"/>
      <c r="K391" s="817"/>
      <c r="L391" s="817"/>
      <c r="M391" s="682"/>
      <c r="N391" s="682"/>
      <c r="O391" s="682"/>
      <c r="P391" s="682"/>
      <c r="Q391" s="682"/>
      <c r="R391" s="682"/>
      <c r="S391" s="682"/>
      <c r="T391" s="682"/>
      <c r="U391" s="682"/>
      <c r="V391" s="682"/>
      <c r="W391" s="682"/>
      <c r="X391" s="682"/>
      <c r="Y391" s="682"/>
      <c r="Z391" s="682"/>
    </row>
    <row r="392" spans="1:26" ht="15">
      <c r="A392" s="684"/>
      <c r="B392" s="684"/>
      <c r="C392" s="684"/>
      <c r="D392" s="684"/>
      <c r="E392" s="865"/>
      <c r="F392" s="865"/>
      <c r="G392" s="1034"/>
      <c r="H392" s="684"/>
      <c r="I392" s="684"/>
      <c r="J392" s="1035"/>
      <c r="K392" s="817"/>
      <c r="L392" s="817"/>
      <c r="M392" s="682"/>
      <c r="N392" s="682"/>
      <c r="O392" s="682"/>
      <c r="P392" s="682"/>
      <c r="Q392" s="682"/>
      <c r="R392" s="682"/>
      <c r="S392" s="682"/>
      <c r="T392" s="682"/>
      <c r="U392" s="682"/>
      <c r="V392" s="682"/>
      <c r="W392" s="682"/>
      <c r="X392" s="682"/>
      <c r="Y392" s="682"/>
      <c r="Z392" s="682"/>
    </row>
    <row r="393" spans="1:26" ht="15">
      <c r="A393" s="684"/>
      <c r="B393" s="684"/>
      <c r="C393" s="684"/>
      <c r="D393" s="684"/>
      <c r="E393" s="865"/>
      <c r="F393" s="865"/>
      <c r="G393" s="1034"/>
      <c r="H393" s="684"/>
      <c r="I393" s="684"/>
      <c r="J393" s="1035"/>
      <c r="K393" s="817"/>
      <c r="L393" s="817"/>
      <c r="M393" s="682"/>
      <c r="N393" s="682"/>
      <c r="O393" s="682"/>
      <c r="P393" s="682"/>
      <c r="Q393" s="682"/>
      <c r="R393" s="682"/>
      <c r="S393" s="682"/>
      <c r="T393" s="682"/>
      <c r="U393" s="682"/>
      <c r="V393" s="682"/>
      <c r="W393" s="682"/>
      <c r="X393" s="682"/>
      <c r="Y393" s="682"/>
      <c r="Z393" s="682"/>
    </row>
    <row r="394" spans="1:26" ht="15">
      <c r="A394" s="684"/>
      <c r="B394" s="684"/>
      <c r="C394" s="684"/>
      <c r="D394" s="684"/>
      <c r="E394" s="865"/>
      <c r="F394" s="865"/>
      <c r="G394" s="1034"/>
      <c r="H394" s="684"/>
      <c r="I394" s="684"/>
      <c r="J394" s="1035"/>
      <c r="K394" s="817"/>
      <c r="L394" s="817"/>
      <c r="M394" s="682"/>
      <c r="N394" s="682"/>
      <c r="O394" s="682"/>
      <c r="P394" s="682"/>
      <c r="Q394" s="682"/>
      <c r="R394" s="682"/>
      <c r="S394" s="682"/>
      <c r="T394" s="682"/>
      <c r="U394" s="682"/>
      <c r="V394" s="682"/>
      <c r="W394" s="682"/>
      <c r="X394" s="682"/>
      <c r="Y394" s="682"/>
      <c r="Z394" s="682"/>
    </row>
    <row r="395" spans="1:26" ht="15">
      <c r="A395" s="684"/>
      <c r="B395" s="684"/>
      <c r="C395" s="684"/>
      <c r="D395" s="684"/>
      <c r="E395" s="865"/>
      <c r="F395" s="865"/>
      <c r="G395" s="1034"/>
      <c r="H395" s="684"/>
      <c r="I395" s="684"/>
      <c r="J395" s="1035"/>
      <c r="K395" s="817"/>
      <c r="L395" s="817"/>
      <c r="M395" s="682"/>
      <c r="N395" s="682"/>
      <c r="O395" s="682"/>
      <c r="P395" s="682"/>
      <c r="Q395" s="682"/>
      <c r="R395" s="682"/>
      <c r="S395" s="682"/>
      <c r="T395" s="682"/>
      <c r="U395" s="682"/>
      <c r="V395" s="682"/>
      <c r="W395" s="682"/>
      <c r="X395" s="682"/>
      <c r="Y395" s="682"/>
      <c r="Z395" s="682"/>
    </row>
    <row r="396" spans="1:26" ht="15">
      <c r="A396" s="684"/>
      <c r="B396" s="684"/>
      <c r="C396" s="684"/>
      <c r="D396" s="684"/>
      <c r="E396" s="865"/>
      <c r="F396" s="865"/>
      <c r="G396" s="1034"/>
      <c r="H396" s="684"/>
      <c r="I396" s="684"/>
      <c r="J396" s="1035"/>
      <c r="K396" s="817"/>
      <c r="L396" s="817"/>
      <c r="M396" s="682"/>
      <c r="N396" s="682"/>
      <c r="O396" s="682"/>
      <c r="P396" s="682"/>
      <c r="Q396" s="682"/>
      <c r="R396" s="682"/>
      <c r="S396" s="682"/>
      <c r="T396" s="682"/>
      <c r="U396" s="682"/>
      <c r="V396" s="682"/>
      <c r="W396" s="682"/>
      <c r="X396" s="682"/>
      <c r="Y396" s="682"/>
      <c r="Z396" s="682"/>
    </row>
    <row r="397" spans="1:26" ht="15">
      <c r="A397" s="684"/>
      <c r="B397" s="684"/>
      <c r="C397" s="684"/>
      <c r="D397" s="684"/>
      <c r="E397" s="865"/>
      <c r="F397" s="865"/>
      <c r="G397" s="1034"/>
      <c r="H397" s="684"/>
      <c r="I397" s="684"/>
      <c r="J397" s="1035"/>
      <c r="K397" s="817"/>
      <c r="L397" s="817"/>
      <c r="M397" s="682"/>
      <c r="N397" s="682"/>
      <c r="O397" s="682"/>
      <c r="P397" s="682"/>
      <c r="Q397" s="682"/>
      <c r="R397" s="682"/>
      <c r="S397" s="682"/>
      <c r="T397" s="682"/>
      <c r="U397" s="682"/>
      <c r="V397" s="682"/>
      <c r="W397" s="682"/>
      <c r="X397" s="682"/>
      <c r="Y397" s="682"/>
      <c r="Z397" s="682"/>
    </row>
    <row r="398" spans="1:26" ht="15">
      <c r="A398" s="684"/>
      <c r="B398" s="684"/>
      <c r="C398" s="684"/>
      <c r="D398" s="684"/>
      <c r="E398" s="865"/>
      <c r="F398" s="865"/>
      <c r="G398" s="1034"/>
      <c r="H398" s="684"/>
      <c r="I398" s="684"/>
      <c r="J398" s="1035"/>
      <c r="K398" s="817"/>
      <c r="L398" s="817"/>
      <c r="M398" s="682"/>
      <c r="N398" s="682"/>
      <c r="O398" s="682"/>
      <c r="P398" s="682"/>
      <c r="Q398" s="682"/>
      <c r="R398" s="682"/>
      <c r="S398" s="682"/>
      <c r="T398" s="682"/>
      <c r="U398" s="682"/>
      <c r="V398" s="682"/>
      <c r="W398" s="682"/>
      <c r="X398" s="682"/>
      <c r="Y398" s="682"/>
      <c r="Z398" s="682"/>
    </row>
    <row r="399" spans="1:26" ht="15">
      <c r="A399" s="684"/>
      <c r="B399" s="684"/>
      <c r="C399" s="684"/>
      <c r="D399" s="684"/>
      <c r="E399" s="865"/>
      <c r="F399" s="865"/>
      <c r="G399" s="1034"/>
      <c r="H399" s="684"/>
      <c r="I399" s="684"/>
      <c r="J399" s="1035"/>
      <c r="K399" s="817"/>
      <c r="L399" s="817"/>
      <c r="M399" s="682"/>
      <c r="N399" s="682"/>
      <c r="O399" s="682"/>
      <c r="P399" s="682"/>
      <c r="Q399" s="682"/>
      <c r="R399" s="682"/>
      <c r="S399" s="682"/>
      <c r="T399" s="682"/>
      <c r="U399" s="682"/>
      <c r="V399" s="682"/>
      <c r="W399" s="682"/>
      <c r="X399" s="682"/>
      <c r="Y399" s="682"/>
      <c r="Z399" s="682"/>
    </row>
    <row r="400" spans="1:26" ht="15">
      <c r="A400" s="684"/>
      <c r="B400" s="684"/>
      <c r="C400" s="684"/>
      <c r="D400" s="684"/>
      <c r="E400" s="865"/>
      <c r="F400" s="865"/>
      <c r="G400" s="1034"/>
      <c r="H400" s="684"/>
      <c r="I400" s="684"/>
      <c r="J400" s="1035"/>
      <c r="K400" s="817"/>
      <c r="L400" s="817"/>
      <c r="M400" s="682"/>
      <c r="N400" s="682"/>
      <c r="O400" s="682"/>
      <c r="P400" s="682"/>
      <c r="Q400" s="682"/>
      <c r="R400" s="682"/>
      <c r="S400" s="682"/>
      <c r="T400" s="682"/>
      <c r="U400" s="682"/>
      <c r="V400" s="682"/>
      <c r="W400" s="682"/>
      <c r="X400" s="682"/>
      <c r="Y400" s="682"/>
      <c r="Z400" s="682"/>
    </row>
    <row r="401" spans="1:26" ht="15">
      <c r="A401" s="684"/>
      <c r="B401" s="684"/>
      <c r="C401" s="684"/>
      <c r="D401" s="684"/>
      <c r="E401" s="865"/>
      <c r="F401" s="865"/>
      <c r="G401" s="1034"/>
      <c r="H401" s="684"/>
      <c r="I401" s="684"/>
      <c r="J401" s="1035"/>
      <c r="K401" s="817"/>
      <c r="L401" s="817"/>
      <c r="M401" s="682"/>
      <c r="N401" s="682"/>
      <c r="O401" s="682"/>
      <c r="P401" s="682"/>
      <c r="Q401" s="682"/>
      <c r="R401" s="682"/>
      <c r="S401" s="682"/>
      <c r="T401" s="682"/>
      <c r="U401" s="682"/>
      <c r="V401" s="682"/>
      <c r="W401" s="682"/>
      <c r="X401" s="682"/>
      <c r="Y401" s="682"/>
      <c r="Z401" s="682"/>
    </row>
    <row r="402" spans="1:26" ht="15">
      <c r="A402" s="684"/>
      <c r="B402" s="684"/>
      <c r="C402" s="684"/>
      <c r="D402" s="684"/>
      <c r="E402" s="865"/>
      <c r="F402" s="865"/>
      <c r="G402" s="1034"/>
      <c r="H402" s="684"/>
      <c r="I402" s="684"/>
      <c r="J402" s="1035"/>
      <c r="K402" s="817"/>
      <c r="L402" s="817"/>
      <c r="M402" s="682"/>
      <c r="N402" s="682"/>
      <c r="O402" s="682"/>
      <c r="P402" s="682"/>
      <c r="Q402" s="682"/>
      <c r="R402" s="682"/>
      <c r="S402" s="682"/>
      <c r="T402" s="682"/>
      <c r="U402" s="682"/>
      <c r="V402" s="682"/>
      <c r="W402" s="682"/>
      <c r="X402" s="682"/>
      <c r="Y402" s="682"/>
      <c r="Z402" s="682"/>
    </row>
    <row r="403" spans="1:26" ht="15">
      <c r="A403" s="684"/>
      <c r="B403" s="684"/>
      <c r="C403" s="684"/>
      <c r="D403" s="684"/>
      <c r="E403" s="865"/>
      <c r="F403" s="865"/>
      <c r="G403" s="1034"/>
      <c r="H403" s="684"/>
      <c r="I403" s="684"/>
      <c r="J403" s="1035"/>
      <c r="K403" s="817"/>
      <c r="L403" s="817"/>
      <c r="M403" s="682"/>
      <c r="N403" s="682"/>
      <c r="O403" s="682"/>
      <c r="P403" s="682"/>
      <c r="Q403" s="682"/>
      <c r="R403" s="682"/>
      <c r="S403" s="682"/>
      <c r="T403" s="682"/>
      <c r="U403" s="682"/>
      <c r="V403" s="682"/>
      <c r="W403" s="682"/>
      <c r="X403" s="682"/>
      <c r="Y403" s="682"/>
      <c r="Z403" s="682"/>
    </row>
    <row r="404" spans="1:26" ht="15">
      <c r="A404" s="684"/>
      <c r="B404" s="684"/>
      <c r="C404" s="684"/>
      <c r="D404" s="684"/>
      <c r="E404" s="865"/>
      <c r="F404" s="865"/>
      <c r="G404" s="1034"/>
      <c r="H404" s="684"/>
      <c r="I404" s="684"/>
      <c r="J404" s="1035"/>
      <c r="K404" s="817"/>
      <c r="L404" s="817"/>
      <c r="M404" s="682"/>
      <c r="N404" s="682"/>
      <c r="O404" s="682"/>
      <c r="P404" s="682"/>
      <c r="Q404" s="682"/>
      <c r="R404" s="682"/>
      <c r="S404" s="682"/>
      <c r="T404" s="682"/>
      <c r="U404" s="682"/>
      <c r="V404" s="682"/>
      <c r="W404" s="682"/>
      <c r="X404" s="682"/>
      <c r="Y404" s="682"/>
      <c r="Z404" s="682"/>
    </row>
    <row r="405" spans="1:26" ht="15">
      <c r="A405" s="684"/>
      <c r="B405" s="684"/>
      <c r="C405" s="684"/>
      <c r="D405" s="684"/>
      <c r="E405" s="865"/>
      <c r="F405" s="865"/>
      <c r="G405" s="1034"/>
      <c r="H405" s="684"/>
      <c r="I405" s="684"/>
      <c r="J405" s="1035"/>
      <c r="K405" s="817"/>
      <c r="L405" s="817"/>
      <c r="M405" s="682"/>
      <c r="N405" s="682"/>
      <c r="O405" s="682"/>
      <c r="P405" s="682"/>
      <c r="Q405" s="682"/>
      <c r="R405" s="682"/>
      <c r="S405" s="682"/>
      <c r="T405" s="682"/>
      <c r="U405" s="682"/>
      <c r="V405" s="682"/>
      <c r="W405" s="682"/>
      <c r="X405" s="682"/>
      <c r="Y405" s="682"/>
      <c r="Z405" s="682"/>
    </row>
    <row r="406" spans="1:26" ht="15">
      <c r="A406" s="684"/>
      <c r="B406" s="684"/>
      <c r="C406" s="684"/>
      <c r="D406" s="684"/>
      <c r="E406" s="865"/>
      <c r="F406" s="865"/>
      <c r="G406" s="1034"/>
      <c r="H406" s="684"/>
      <c r="I406" s="684"/>
      <c r="J406" s="1035"/>
      <c r="K406" s="817"/>
      <c r="L406" s="817"/>
      <c r="M406" s="682"/>
      <c r="N406" s="682"/>
      <c r="O406" s="682"/>
      <c r="P406" s="682"/>
      <c r="Q406" s="682"/>
      <c r="R406" s="682"/>
      <c r="S406" s="682"/>
      <c r="T406" s="682"/>
      <c r="U406" s="682"/>
      <c r="V406" s="682"/>
      <c r="W406" s="682"/>
      <c r="X406" s="682"/>
      <c r="Y406" s="682"/>
      <c r="Z406" s="682"/>
    </row>
    <row r="407" spans="1:26" ht="15">
      <c r="A407" s="684"/>
      <c r="B407" s="684"/>
      <c r="C407" s="684"/>
      <c r="D407" s="684"/>
      <c r="E407" s="865"/>
      <c r="F407" s="865"/>
      <c r="G407" s="1034"/>
      <c r="H407" s="684"/>
      <c r="I407" s="684"/>
      <c r="J407" s="1035"/>
      <c r="K407" s="817"/>
      <c r="L407" s="817"/>
      <c r="M407" s="682"/>
      <c r="N407" s="682"/>
      <c r="O407" s="682"/>
      <c r="P407" s="682"/>
      <c r="Q407" s="682"/>
      <c r="R407" s="682"/>
      <c r="S407" s="682"/>
      <c r="T407" s="682"/>
      <c r="U407" s="682"/>
      <c r="V407" s="682"/>
      <c r="W407" s="682"/>
      <c r="X407" s="682"/>
      <c r="Y407" s="682"/>
      <c r="Z407" s="682"/>
    </row>
    <row r="408" spans="1:26" ht="15">
      <c r="A408" s="684"/>
      <c r="B408" s="684"/>
      <c r="C408" s="684"/>
      <c r="D408" s="684"/>
      <c r="E408" s="865"/>
      <c r="F408" s="865"/>
      <c r="G408" s="1034"/>
      <c r="H408" s="684"/>
      <c r="I408" s="684"/>
      <c r="J408" s="1035"/>
      <c r="K408" s="817"/>
      <c r="L408" s="817"/>
      <c r="M408" s="682"/>
      <c r="N408" s="682"/>
      <c r="O408" s="682"/>
      <c r="P408" s="682"/>
      <c r="Q408" s="682"/>
      <c r="R408" s="682"/>
      <c r="S408" s="682"/>
      <c r="T408" s="682"/>
      <c r="U408" s="682"/>
      <c r="V408" s="682"/>
      <c r="W408" s="682"/>
      <c r="X408" s="682"/>
      <c r="Y408" s="682"/>
      <c r="Z408" s="682"/>
    </row>
    <row r="409" spans="1:26" ht="15">
      <c r="A409" s="684"/>
      <c r="B409" s="684"/>
      <c r="C409" s="684"/>
      <c r="D409" s="684"/>
      <c r="E409" s="865"/>
      <c r="F409" s="865"/>
      <c r="G409" s="1034"/>
      <c r="H409" s="684"/>
      <c r="I409" s="684"/>
      <c r="J409" s="1035"/>
      <c r="K409" s="817"/>
      <c r="L409" s="817"/>
      <c r="M409" s="682"/>
      <c r="N409" s="682"/>
      <c r="O409" s="682"/>
      <c r="P409" s="682"/>
      <c r="Q409" s="682"/>
      <c r="R409" s="682"/>
      <c r="S409" s="682"/>
      <c r="T409" s="682"/>
      <c r="U409" s="682"/>
      <c r="V409" s="682"/>
      <c r="W409" s="682"/>
      <c r="X409" s="682"/>
      <c r="Y409" s="682"/>
      <c r="Z409" s="682"/>
    </row>
    <row r="410" spans="1:26" ht="15">
      <c r="A410" s="684"/>
      <c r="B410" s="684"/>
      <c r="C410" s="684"/>
      <c r="D410" s="684"/>
      <c r="E410" s="865"/>
      <c r="F410" s="865"/>
      <c r="G410" s="1034"/>
      <c r="H410" s="684"/>
      <c r="I410" s="684"/>
      <c r="J410" s="1035"/>
      <c r="K410" s="817"/>
      <c r="L410" s="817"/>
      <c r="M410" s="682"/>
      <c r="N410" s="682"/>
      <c r="O410" s="682"/>
      <c r="P410" s="682"/>
      <c r="Q410" s="682"/>
      <c r="R410" s="682"/>
      <c r="S410" s="682"/>
      <c r="T410" s="682"/>
      <c r="U410" s="682"/>
      <c r="V410" s="682"/>
      <c r="W410" s="682"/>
      <c r="X410" s="682"/>
      <c r="Y410" s="682"/>
      <c r="Z410" s="682"/>
    </row>
    <row r="411" spans="1:26" ht="15">
      <c r="A411" s="684"/>
      <c r="B411" s="684"/>
      <c r="C411" s="684"/>
      <c r="D411" s="684"/>
      <c r="E411" s="865"/>
      <c r="F411" s="865"/>
      <c r="G411" s="1034"/>
      <c r="H411" s="684"/>
      <c r="I411" s="684"/>
      <c r="J411" s="1035"/>
      <c r="K411" s="817"/>
      <c r="L411" s="817"/>
      <c r="M411" s="682"/>
      <c r="N411" s="682"/>
      <c r="O411" s="682"/>
      <c r="P411" s="682"/>
      <c r="Q411" s="682"/>
      <c r="R411" s="682"/>
      <c r="S411" s="682"/>
      <c r="T411" s="682"/>
      <c r="U411" s="682"/>
      <c r="V411" s="682"/>
      <c r="W411" s="682"/>
      <c r="X411" s="682"/>
      <c r="Y411" s="682"/>
      <c r="Z411" s="682"/>
    </row>
    <row r="412" spans="1:26" ht="15">
      <c r="A412" s="684"/>
      <c r="B412" s="684"/>
      <c r="C412" s="684"/>
      <c r="D412" s="684"/>
      <c r="E412" s="865"/>
      <c r="F412" s="865"/>
      <c r="G412" s="1034"/>
      <c r="H412" s="684"/>
      <c r="I412" s="684"/>
      <c r="J412" s="1035"/>
      <c r="K412" s="817"/>
      <c r="L412" s="817"/>
      <c r="M412" s="682"/>
      <c r="N412" s="682"/>
      <c r="O412" s="682"/>
      <c r="P412" s="682"/>
      <c r="Q412" s="682"/>
      <c r="R412" s="682"/>
      <c r="S412" s="682"/>
      <c r="T412" s="682"/>
      <c r="U412" s="682"/>
      <c r="V412" s="682"/>
      <c r="W412" s="682"/>
      <c r="X412" s="682"/>
      <c r="Y412" s="682"/>
      <c r="Z412" s="682"/>
    </row>
    <row r="413" spans="1:26" ht="15">
      <c r="A413" s="684"/>
      <c r="B413" s="684"/>
      <c r="C413" s="684"/>
      <c r="D413" s="684"/>
      <c r="E413" s="865"/>
      <c r="F413" s="865"/>
      <c r="G413" s="1034"/>
      <c r="H413" s="684"/>
      <c r="I413" s="684"/>
      <c r="J413" s="1035"/>
      <c r="K413" s="817"/>
      <c r="L413" s="817"/>
      <c r="M413" s="682"/>
      <c r="N413" s="682"/>
      <c r="O413" s="682"/>
      <c r="P413" s="682"/>
      <c r="Q413" s="682"/>
      <c r="R413" s="682"/>
      <c r="S413" s="682"/>
      <c r="T413" s="682"/>
      <c r="U413" s="682"/>
      <c r="V413" s="682"/>
      <c r="W413" s="682"/>
      <c r="X413" s="682"/>
      <c r="Y413" s="682"/>
      <c r="Z413" s="682"/>
    </row>
    <row r="414" spans="1:26" ht="15">
      <c r="A414" s="684"/>
      <c r="B414" s="684"/>
      <c r="C414" s="684"/>
      <c r="D414" s="684"/>
      <c r="E414" s="865"/>
      <c r="F414" s="865"/>
      <c r="G414" s="1034"/>
      <c r="H414" s="684"/>
      <c r="I414" s="684"/>
      <c r="J414" s="1035"/>
      <c r="K414" s="817"/>
      <c r="L414" s="817"/>
      <c r="M414" s="682"/>
      <c r="N414" s="682"/>
      <c r="O414" s="682"/>
      <c r="P414" s="682"/>
      <c r="Q414" s="682"/>
      <c r="R414" s="682"/>
      <c r="S414" s="682"/>
      <c r="T414" s="682"/>
      <c r="U414" s="682"/>
      <c r="V414" s="682"/>
      <c r="W414" s="682"/>
      <c r="X414" s="682"/>
      <c r="Y414" s="682"/>
      <c r="Z414" s="682"/>
    </row>
    <row r="415" spans="1:26" ht="15">
      <c r="A415" s="684"/>
      <c r="B415" s="684"/>
      <c r="C415" s="684"/>
      <c r="D415" s="684"/>
      <c r="E415" s="865"/>
      <c r="F415" s="865"/>
      <c r="G415" s="1034"/>
      <c r="H415" s="684"/>
      <c r="I415" s="684"/>
      <c r="J415" s="1035"/>
      <c r="K415" s="817"/>
      <c r="L415" s="817"/>
      <c r="M415" s="682"/>
      <c r="N415" s="682"/>
      <c r="O415" s="682"/>
      <c r="P415" s="682"/>
      <c r="Q415" s="682"/>
      <c r="R415" s="682"/>
      <c r="S415" s="682"/>
      <c r="T415" s="682"/>
      <c r="U415" s="682"/>
      <c r="V415" s="682"/>
      <c r="W415" s="682"/>
      <c r="X415" s="682"/>
      <c r="Y415" s="682"/>
      <c r="Z415" s="682"/>
    </row>
    <row r="416" spans="1:26" ht="15">
      <c r="A416" s="684"/>
      <c r="B416" s="684"/>
      <c r="C416" s="684"/>
      <c r="D416" s="684"/>
      <c r="E416" s="865"/>
      <c r="F416" s="865"/>
      <c r="G416" s="1034"/>
      <c r="H416" s="684"/>
      <c r="I416" s="684"/>
      <c r="J416" s="1035"/>
      <c r="K416" s="817"/>
      <c r="L416" s="817"/>
      <c r="M416" s="682"/>
      <c r="N416" s="682"/>
      <c r="O416" s="682"/>
      <c r="P416" s="682"/>
      <c r="Q416" s="682"/>
      <c r="R416" s="682"/>
      <c r="S416" s="682"/>
      <c r="T416" s="682"/>
      <c r="U416" s="682"/>
      <c r="V416" s="682"/>
      <c r="W416" s="682"/>
      <c r="X416" s="682"/>
      <c r="Y416" s="682"/>
      <c r="Z416" s="682"/>
    </row>
    <row r="417" spans="1:26" ht="15">
      <c r="A417" s="684"/>
      <c r="B417" s="684"/>
      <c r="C417" s="684"/>
      <c r="D417" s="684"/>
      <c r="E417" s="865"/>
      <c r="F417" s="865"/>
      <c r="G417" s="1034"/>
      <c r="H417" s="684"/>
      <c r="I417" s="684"/>
      <c r="J417" s="1035"/>
      <c r="K417" s="817"/>
      <c r="L417" s="817"/>
      <c r="M417" s="682"/>
      <c r="N417" s="682"/>
      <c r="O417" s="682"/>
      <c r="P417" s="682"/>
      <c r="Q417" s="682"/>
      <c r="R417" s="682"/>
      <c r="S417" s="682"/>
      <c r="T417" s="682"/>
      <c r="U417" s="682"/>
      <c r="V417" s="682"/>
      <c r="W417" s="682"/>
      <c r="X417" s="682"/>
      <c r="Y417" s="682"/>
      <c r="Z417" s="682"/>
    </row>
    <row r="418" spans="1:26" ht="15">
      <c r="A418" s="684"/>
      <c r="B418" s="684"/>
      <c r="C418" s="684"/>
      <c r="D418" s="684"/>
      <c r="E418" s="865"/>
      <c r="F418" s="865"/>
      <c r="G418" s="1034"/>
      <c r="H418" s="684"/>
      <c r="I418" s="684"/>
      <c r="J418" s="1035"/>
      <c r="K418" s="817"/>
      <c r="L418" s="817"/>
      <c r="M418" s="682"/>
      <c r="N418" s="682"/>
      <c r="O418" s="682"/>
      <c r="P418" s="682"/>
      <c r="Q418" s="682"/>
      <c r="R418" s="682"/>
      <c r="S418" s="682"/>
      <c r="T418" s="682"/>
      <c r="U418" s="682"/>
      <c r="V418" s="682"/>
      <c r="W418" s="682"/>
      <c r="X418" s="682"/>
      <c r="Y418" s="682"/>
      <c r="Z418" s="682"/>
    </row>
    <row r="419" spans="1:26" ht="15">
      <c r="A419" s="684"/>
      <c r="B419" s="684"/>
      <c r="C419" s="684"/>
      <c r="D419" s="684"/>
      <c r="E419" s="865"/>
      <c r="F419" s="865"/>
      <c r="G419" s="1034"/>
      <c r="H419" s="684"/>
      <c r="I419" s="684"/>
      <c r="J419" s="1035"/>
      <c r="K419" s="817"/>
      <c r="L419" s="817"/>
      <c r="M419" s="682"/>
      <c r="N419" s="682"/>
      <c r="O419" s="682"/>
      <c r="P419" s="682"/>
      <c r="Q419" s="682"/>
      <c r="R419" s="682"/>
      <c r="S419" s="682"/>
      <c r="T419" s="682"/>
      <c r="U419" s="682"/>
      <c r="V419" s="682"/>
      <c r="W419" s="682"/>
      <c r="X419" s="682"/>
      <c r="Y419" s="682"/>
      <c r="Z419" s="682"/>
    </row>
    <row r="420" spans="1:26" ht="15">
      <c r="A420" s="684"/>
      <c r="B420" s="684"/>
      <c r="C420" s="684"/>
      <c r="D420" s="684"/>
      <c r="E420" s="865"/>
      <c r="F420" s="865"/>
      <c r="G420" s="1034"/>
      <c r="H420" s="684"/>
      <c r="I420" s="684"/>
      <c r="J420" s="1035"/>
      <c r="K420" s="817"/>
      <c r="L420" s="817"/>
      <c r="M420" s="682"/>
      <c r="N420" s="682"/>
      <c r="O420" s="682"/>
      <c r="P420" s="682"/>
      <c r="Q420" s="682"/>
      <c r="R420" s="682"/>
      <c r="S420" s="682"/>
      <c r="T420" s="682"/>
      <c r="U420" s="682"/>
      <c r="V420" s="682"/>
      <c r="W420" s="682"/>
      <c r="X420" s="682"/>
      <c r="Y420" s="682"/>
      <c r="Z420" s="682"/>
    </row>
    <row r="421" spans="1:26" ht="15">
      <c r="A421" s="684"/>
      <c r="B421" s="684"/>
      <c r="C421" s="684"/>
      <c r="D421" s="684"/>
      <c r="E421" s="865"/>
      <c r="F421" s="865"/>
      <c r="G421" s="1034"/>
      <c r="H421" s="684"/>
      <c r="I421" s="684"/>
      <c r="J421" s="1035"/>
      <c r="K421" s="817"/>
      <c r="L421" s="817"/>
      <c r="M421" s="682"/>
      <c r="N421" s="682"/>
      <c r="O421" s="682"/>
      <c r="P421" s="682"/>
      <c r="Q421" s="682"/>
      <c r="R421" s="682"/>
      <c r="S421" s="682"/>
      <c r="T421" s="682"/>
      <c r="U421" s="682"/>
      <c r="V421" s="682"/>
      <c r="W421" s="682"/>
      <c r="X421" s="682"/>
      <c r="Y421" s="682"/>
      <c r="Z421" s="682"/>
    </row>
    <row r="422" spans="1:26" ht="15">
      <c r="A422" s="684"/>
      <c r="B422" s="684"/>
      <c r="C422" s="684"/>
      <c r="D422" s="684"/>
      <c r="E422" s="865"/>
      <c r="F422" s="865"/>
      <c r="G422" s="1034"/>
      <c r="H422" s="684"/>
      <c r="I422" s="684"/>
      <c r="J422" s="1035"/>
      <c r="K422" s="817"/>
      <c r="L422" s="817"/>
      <c r="M422" s="682"/>
      <c r="N422" s="682"/>
      <c r="O422" s="682"/>
      <c r="P422" s="682"/>
      <c r="Q422" s="682"/>
      <c r="R422" s="682"/>
      <c r="S422" s="682"/>
      <c r="T422" s="682"/>
      <c r="U422" s="682"/>
      <c r="V422" s="682"/>
      <c r="W422" s="682"/>
      <c r="X422" s="682"/>
      <c r="Y422" s="682"/>
      <c r="Z422" s="682"/>
    </row>
    <row r="423" spans="1:26" ht="15">
      <c r="A423" s="684"/>
      <c r="B423" s="684"/>
      <c r="C423" s="684"/>
      <c r="D423" s="684"/>
      <c r="E423" s="865"/>
      <c r="F423" s="865"/>
      <c r="G423" s="1034"/>
      <c r="H423" s="684"/>
      <c r="I423" s="684"/>
      <c r="J423" s="1035"/>
      <c r="K423" s="817"/>
      <c r="L423" s="817"/>
      <c r="M423" s="682"/>
      <c r="N423" s="682"/>
      <c r="O423" s="682"/>
      <c r="P423" s="682"/>
      <c r="Q423" s="682"/>
      <c r="R423" s="682"/>
      <c r="S423" s="682"/>
      <c r="T423" s="682"/>
      <c r="U423" s="682"/>
      <c r="V423" s="682"/>
      <c r="W423" s="682"/>
      <c r="X423" s="682"/>
      <c r="Y423" s="682"/>
      <c r="Z423" s="682"/>
    </row>
    <row r="424" spans="1:26" ht="15">
      <c r="A424" s="684"/>
      <c r="B424" s="684"/>
      <c r="C424" s="684"/>
      <c r="D424" s="684"/>
      <c r="E424" s="865"/>
      <c r="F424" s="865"/>
      <c r="G424" s="1034"/>
      <c r="H424" s="684"/>
      <c r="I424" s="684"/>
      <c r="J424" s="1035"/>
      <c r="K424" s="817"/>
      <c r="L424" s="817"/>
      <c r="M424" s="682"/>
      <c r="N424" s="682"/>
      <c r="O424" s="682"/>
      <c r="P424" s="682"/>
      <c r="Q424" s="682"/>
      <c r="R424" s="682"/>
      <c r="S424" s="682"/>
      <c r="T424" s="682"/>
      <c r="U424" s="682"/>
      <c r="V424" s="682"/>
      <c r="W424" s="682"/>
      <c r="X424" s="682"/>
      <c r="Y424" s="682"/>
      <c r="Z424" s="682"/>
    </row>
    <row r="425" spans="1:26" ht="15">
      <c r="A425" s="684"/>
      <c r="B425" s="684"/>
      <c r="C425" s="684"/>
      <c r="D425" s="684"/>
      <c r="E425" s="865"/>
      <c r="F425" s="865"/>
      <c r="G425" s="1034"/>
      <c r="H425" s="684"/>
      <c r="I425" s="684"/>
      <c r="J425" s="1035"/>
      <c r="K425" s="817"/>
      <c r="L425" s="817"/>
      <c r="M425" s="682"/>
      <c r="N425" s="682"/>
      <c r="O425" s="682"/>
      <c r="P425" s="682"/>
      <c r="Q425" s="682"/>
      <c r="R425" s="682"/>
      <c r="S425" s="682"/>
      <c r="T425" s="682"/>
      <c r="U425" s="682"/>
      <c r="V425" s="682"/>
      <c r="W425" s="682"/>
      <c r="X425" s="682"/>
      <c r="Y425" s="682"/>
      <c r="Z425" s="682"/>
    </row>
    <row r="426" spans="1:26" ht="15">
      <c r="A426" s="684"/>
      <c r="B426" s="684"/>
      <c r="C426" s="684"/>
      <c r="D426" s="684"/>
      <c r="E426" s="865"/>
      <c r="F426" s="865"/>
      <c r="G426" s="1034"/>
      <c r="H426" s="684"/>
      <c r="I426" s="684"/>
      <c r="J426" s="1035"/>
      <c r="K426" s="817"/>
      <c r="L426" s="817"/>
      <c r="M426" s="682"/>
      <c r="N426" s="682"/>
      <c r="O426" s="682"/>
      <c r="P426" s="682"/>
      <c r="Q426" s="682"/>
      <c r="R426" s="682"/>
      <c r="S426" s="682"/>
      <c r="T426" s="682"/>
      <c r="U426" s="682"/>
      <c r="V426" s="682"/>
      <c r="W426" s="682"/>
      <c r="X426" s="682"/>
      <c r="Y426" s="682"/>
      <c r="Z426" s="682"/>
    </row>
    <row r="427" spans="1:26" ht="15">
      <c r="A427" s="684"/>
      <c r="B427" s="684"/>
      <c r="C427" s="684"/>
      <c r="D427" s="684"/>
      <c r="E427" s="865"/>
      <c r="F427" s="865"/>
      <c r="G427" s="1034"/>
      <c r="H427" s="684"/>
      <c r="I427" s="684"/>
      <c r="J427" s="1035"/>
      <c r="K427" s="817"/>
      <c r="L427" s="817"/>
      <c r="M427" s="682"/>
      <c r="N427" s="682"/>
      <c r="O427" s="682"/>
      <c r="P427" s="682"/>
      <c r="Q427" s="682"/>
      <c r="R427" s="682"/>
      <c r="S427" s="682"/>
      <c r="T427" s="682"/>
      <c r="U427" s="682"/>
      <c r="V427" s="682"/>
      <c r="W427" s="682"/>
      <c r="X427" s="682"/>
      <c r="Y427" s="682"/>
      <c r="Z427" s="682"/>
    </row>
    <row r="428" spans="1:26" ht="15">
      <c r="A428" s="684"/>
      <c r="B428" s="684"/>
      <c r="C428" s="684"/>
      <c r="D428" s="684"/>
      <c r="E428" s="865"/>
      <c r="F428" s="865"/>
      <c r="G428" s="1034"/>
      <c r="H428" s="684"/>
      <c r="I428" s="684"/>
      <c r="J428" s="1035"/>
      <c r="K428" s="817"/>
      <c r="L428" s="817"/>
      <c r="M428" s="682"/>
      <c r="N428" s="682"/>
      <c r="O428" s="682"/>
      <c r="P428" s="682"/>
      <c r="Q428" s="682"/>
      <c r="R428" s="682"/>
      <c r="S428" s="682"/>
      <c r="T428" s="682"/>
      <c r="U428" s="682"/>
      <c r="V428" s="682"/>
      <c r="W428" s="682"/>
      <c r="X428" s="682"/>
      <c r="Y428" s="682"/>
      <c r="Z428" s="682"/>
    </row>
    <row r="429" spans="1:26" ht="15">
      <c r="A429" s="684"/>
      <c r="B429" s="684"/>
      <c r="C429" s="684"/>
      <c r="D429" s="684"/>
      <c r="E429" s="865"/>
      <c r="F429" s="865"/>
      <c r="G429" s="1034"/>
      <c r="H429" s="684"/>
      <c r="I429" s="684"/>
      <c r="J429" s="1035"/>
      <c r="K429" s="817"/>
      <c r="L429" s="817"/>
      <c r="M429" s="682"/>
      <c r="N429" s="682"/>
      <c r="O429" s="682"/>
      <c r="P429" s="682"/>
      <c r="Q429" s="682"/>
      <c r="R429" s="682"/>
      <c r="S429" s="682"/>
      <c r="T429" s="682"/>
      <c r="U429" s="682"/>
      <c r="V429" s="682"/>
      <c r="W429" s="682"/>
      <c r="X429" s="682"/>
      <c r="Y429" s="682"/>
      <c r="Z429" s="682"/>
    </row>
    <row r="430" spans="1:26" ht="15">
      <c r="A430" s="684"/>
      <c r="B430" s="684"/>
      <c r="C430" s="684"/>
      <c r="D430" s="684"/>
      <c r="E430" s="865"/>
      <c r="F430" s="865"/>
      <c r="G430" s="1034"/>
      <c r="H430" s="684"/>
      <c r="I430" s="684"/>
      <c r="J430" s="1035"/>
      <c r="K430" s="817"/>
      <c r="L430" s="817"/>
      <c r="M430" s="682"/>
      <c r="N430" s="682"/>
      <c r="O430" s="682"/>
      <c r="P430" s="682"/>
      <c r="Q430" s="682"/>
      <c r="R430" s="682"/>
      <c r="S430" s="682"/>
      <c r="T430" s="682"/>
      <c r="U430" s="682"/>
      <c r="V430" s="682"/>
      <c r="W430" s="682"/>
      <c r="X430" s="682"/>
      <c r="Y430" s="682"/>
      <c r="Z430" s="682"/>
    </row>
    <row r="431" spans="1:26" ht="15">
      <c r="A431" s="684"/>
      <c r="B431" s="684"/>
      <c r="C431" s="684"/>
      <c r="D431" s="684"/>
      <c r="E431" s="865"/>
      <c r="F431" s="865"/>
      <c r="G431" s="1034"/>
      <c r="H431" s="684"/>
      <c r="I431" s="684"/>
      <c r="J431" s="1035"/>
      <c r="K431" s="817"/>
      <c r="L431" s="817"/>
      <c r="M431" s="682"/>
      <c r="N431" s="682"/>
      <c r="O431" s="682"/>
      <c r="P431" s="682"/>
      <c r="Q431" s="682"/>
      <c r="R431" s="682"/>
      <c r="S431" s="682"/>
      <c r="T431" s="682"/>
      <c r="U431" s="682"/>
      <c r="V431" s="682"/>
      <c r="W431" s="682"/>
      <c r="X431" s="682"/>
      <c r="Y431" s="682"/>
      <c r="Z431" s="682"/>
    </row>
    <row r="432" spans="1:26" ht="15">
      <c r="A432" s="684"/>
      <c r="B432" s="684"/>
      <c r="C432" s="684"/>
      <c r="D432" s="684"/>
      <c r="E432" s="865"/>
      <c r="F432" s="865"/>
      <c r="G432" s="1034"/>
      <c r="H432" s="684"/>
      <c r="I432" s="684"/>
      <c r="J432" s="1035"/>
      <c r="K432" s="817"/>
      <c r="L432" s="817"/>
      <c r="M432" s="682"/>
      <c r="N432" s="682"/>
      <c r="O432" s="682"/>
      <c r="P432" s="682"/>
      <c r="Q432" s="682"/>
      <c r="R432" s="682"/>
      <c r="S432" s="682"/>
      <c r="T432" s="682"/>
      <c r="U432" s="682"/>
      <c r="V432" s="682"/>
      <c r="W432" s="682"/>
      <c r="X432" s="682"/>
      <c r="Y432" s="682"/>
      <c r="Z432" s="682"/>
    </row>
    <row r="433" spans="1:26" ht="15">
      <c r="A433" s="684"/>
      <c r="B433" s="684"/>
      <c r="C433" s="684"/>
      <c r="D433" s="684"/>
      <c r="E433" s="865"/>
      <c r="F433" s="865"/>
      <c r="G433" s="1034"/>
      <c r="H433" s="684"/>
      <c r="I433" s="684"/>
      <c r="J433" s="1035"/>
      <c r="K433" s="817"/>
      <c r="L433" s="817"/>
      <c r="M433" s="682"/>
      <c r="N433" s="682"/>
      <c r="O433" s="682"/>
      <c r="P433" s="682"/>
      <c r="Q433" s="682"/>
      <c r="R433" s="682"/>
      <c r="S433" s="682"/>
      <c r="T433" s="682"/>
      <c r="U433" s="682"/>
      <c r="V433" s="682"/>
      <c r="W433" s="682"/>
      <c r="X433" s="682"/>
      <c r="Y433" s="682"/>
      <c r="Z433" s="682"/>
    </row>
    <row r="434" spans="1:26" ht="15">
      <c r="A434" s="684"/>
      <c r="B434" s="684"/>
      <c r="C434" s="684"/>
      <c r="D434" s="684"/>
      <c r="E434" s="865"/>
      <c r="F434" s="865"/>
      <c r="G434" s="1034"/>
      <c r="H434" s="684"/>
      <c r="I434" s="684"/>
      <c r="J434" s="1035"/>
      <c r="K434" s="817"/>
      <c r="L434" s="817"/>
      <c r="M434" s="682"/>
      <c r="N434" s="682"/>
      <c r="O434" s="682"/>
      <c r="P434" s="682"/>
      <c r="Q434" s="682"/>
      <c r="R434" s="682"/>
      <c r="S434" s="682"/>
      <c r="T434" s="682"/>
      <c r="U434" s="682"/>
      <c r="V434" s="682"/>
      <c r="W434" s="682"/>
      <c r="X434" s="682"/>
      <c r="Y434" s="682"/>
      <c r="Z434" s="682"/>
    </row>
    <row r="435" spans="1:26" ht="15">
      <c r="A435" s="684"/>
      <c r="B435" s="684"/>
      <c r="C435" s="684"/>
      <c r="D435" s="684"/>
      <c r="E435" s="865"/>
      <c r="F435" s="865"/>
      <c r="G435" s="1034"/>
      <c r="H435" s="684"/>
      <c r="I435" s="684"/>
      <c r="J435" s="1035"/>
      <c r="K435" s="817"/>
      <c r="L435" s="817"/>
      <c r="M435" s="682"/>
      <c r="N435" s="682"/>
      <c r="O435" s="682"/>
      <c r="P435" s="682"/>
      <c r="Q435" s="682"/>
      <c r="R435" s="682"/>
      <c r="S435" s="682"/>
      <c r="T435" s="682"/>
      <c r="U435" s="682"/>
      <c r="V435" s="682"/>
      <c r="W435" s="682"/>
      <c r="X435" s="682"/>
      <c r="Y435" s="682"/>
      <c r="Z435" s="682"/>
    </row>
    <row r="436" spans="1:26" ht="15">
      <c r="A436" s="684"/>
      <c r="B436" s="684"/>
      <c r="C436" s="684"/>
      <c r="D436" s="684"/>
      <c r="E436" s="865"/>
      <c r="F436" s="865"/>
      <c r="G436" s="1034"/>
      <c r="H436" s="684"/>
      <c r="I436" s="684"/>
      <c r="J436" s="1035"/>
      <c r="K436" s="817"/>
      <c r="L436" s="817"/>
      <c r="M436" s="682"/>
      <c r="N436" s="682"/>
      <c r="O436" s="682"/>
      <c r="P436" s="682"/>
      <c r="Q436" s="682"/>
      <c r="R436" s="682"/>
      <c r="S436" s="682"/>
      <c r="T436" s="682"/>
      <c r="U436" s="682"/>
      <c r="V436" s="682"/>
      <c r="W436" s="682"/>
      <c r="X436" s="682"/>
      <c r="Y436" s="682"/>
      <c r="Z436" s="682"/>
    </row>
    <row r="437" spans="1:26" ht="15">
      <c r="A437" s="684"/>
      <c r="B437" s="684"/>
      <c r="C437" s="684"/>
      <c r="D437" s="684"/>
      <c r="E437" s="865"/>
      <c r="F437" s="865"/>
      <c r="G437" s="1034"/>
      <c r="H437" s="684"/>
      <c r="I437" s="684"/>
      <c r="J437" s="1035"/>
      <c r="K437" s="817"/>
      <c r="L437" s="817"/>
      <c r="M437" s="682"/>
      <c r="N437" s="682"/>
      <c r="O437" s="682"/>
      <c r="P437" s="682"/>
      <c r="Q437" s="682"/>
      <c r="R437" s="682"/>
      <c r="S437" s="682"/>
      <c r="T437" s="682"/>
      <c r="U437" s="682"/>
      <c r="V437" s="682"/>
      <c r="W437" s="682"/>
      <c r="X437" s="682"/>
      <c r="Y437" s="682"/>
      <c r="Z437" s="682"/>
    </row>
    <row r="438" spans="1:26" ht="15">
      <c r="A438" s="684"/>
      <c r="B438" s="684"/>
      <c r="C438" s="684"/>
      <c r="D438" s="684"/>
      <c r="E438" s="865"/>
      <c r="F438" s="865"/>
      <c r="G438" s="1034"/>
      <c r="H438" s="684"/>
      <c r="I438" s="684"/>
      <c r="J438" s="1035"/>
      <c r="K438" s="817"/>
      <c r="L438" s="817"/>
      <c r="M438" s="682"/>
      <c r="N438" s="682"/>
      <c r="O438" s="682"/>
      <c r="P438" s="682"/>
      <c r="Q438" s="682"/>
      <c r="R438" s="682"/>
      <c r="S438" s="682"/>
      <c r="T438" s="682"/>
      <c r="U438" s="682"/>
      <c r="V438" s="682"/>
      <c r="W438" s="682"/>
      <c r="X438" s="682"/>
      <c r="Y438" s="682"/>
      <c r="Z438" s="682"/>
    </row>
    <row r="439" spans="1:26" ht="15">
      <c r="A439" s="684"/>
      <c r="B439" s="684"/>
      <c r="C439" s="684"/>
      <c r="D439" s="684"/>
      <c r="E439" s="865"/>
      <c r="F439" s="865"/>
      <c r="G439" s="1034"/>
      <c r="H439" s="684"/>
      <c r="I439" s="684"/>
      <c r="J439" s="1035"/>
      <c r="K439" s="817"/>
      <c r="L439" s="817"/>
      <c r="M439" s="682"/>
      <c r="N439" s="682"/>
      <c r="O439" s="682"/>
      <c r="P439" s="682"/>
      <c r="Q439" s="682"/>
      <c r="R439" s="682"/>
      <c r="S439" s="682"/>
      <c r="T439" s="682"/>
      <c r="U439" s="682"/>
      <c r="V439" s="682"/>
      <c r="W439" s="682"/>
      <c r="X439" s="682"/>
      <c r="Y439" s="682"/>
      <c r="Z439" s="682"/>
    </row>
    <row r="440" spans="1:26" ht="15">
      <c r="A440" s="684"/>
      <c r="B440" s="684"/>
      <c r="C440" s="684"/>
      <c r="D440" s="684"/>
      <c r="E440" s="865"/>
      <c r="F440" s="865"/>
      <c r="G440" s="1034"/>
      <c r="H440" s="684"/>
      <c r="I440" s="684"/>
      <c r="J440" s="1035"/>
      <c r="K440" s="817"/>
      <c r="L440" s="817"/>
      <c r="M440" s="682"/>
      <c r="N440" s="682"/>
      <c r="O440" s="682"/>
      <c r="P440" s="682"/>
      <c r="Q440" s="682"/>
      <c r="R440" s="682"/>
      <c r="S440" s="682"/>
      <c r="T440" s="682"/>
      <c r="U440" s="682"/>
      <c r="V440" s="682"/>
      <c r="W440" s="682"/>
      <c r="X440" s="682"/>
      <c r="Y440" s="682"/>
      <c r="Z440" s="682"/>
    </row>
    <row r="441" spans="1:26" ht="15">
      <c r="A441" s="684"/>
      <c r="B441" s="684"/>
      <c r="C441" s="684"/>
      <c r="D441" s="684"/>
      <c r="E441" s="865"/>
      <c r="F441" s="865"/>
      <c r="G441" s="1034"/>
      <c r="H441" s="684"/>
      <c r="I441" s="684"/>
      <c r="J441" s="1035"/>
      <c r="K441" s="817"/>
      <c r="L441" s="817"/>
      <c r="M441" s="682"/>
      <c r="N441" s="682"/>
      <c r="O441" s="682"/>
      <c r="P441" s="682"/>
      <c r="Q441" s="682"/>
      <c r="R441" s="682"/>
      <c r="S441" s="682"/>
      <c r="T441" s="682"/>
      <c r="U441" s="682"/>
      <c r="V441" s="682"/>
      <c r="W441" s="682"/>
      <c r="X441" s="682"/>
      <c r="Y441" s="682"/>
      <c r="Z441" s="682"/>
    </row>
    <row r="442" spans="1:26" ht="15">
      <c r="A442" s="684"/>
      <c r="B442" s="684"/>
      <c r="C442" s="684"/>
      <c r="D442" s="684"/>
      <c r="E442" s="865"/>
      <c r="F442" s="865"/>
      <c r="G442" s="1034"/>
      <c r="H442" s="684"/>
      <c r="I442" s="684"/>
      <c r="J442" s="1035"/>
      <c r="K442" s="817"/>
      <c r="L442" s="817"/>
      <c r="M442" s="682"/>
      <c r="N442" s="682"/>
      <c r="O442" s="682"/>
      <c r="P442" s="682"/>
      <c r="Q442" s="682"/>
      <c r="R442" s="682"/>
      <c r="S442" s="682"/>
      <c r="T442" s="682"/>
      <c r="U442" s="682"/>
      <c r="V442" s="682"/>
      <c r="W442" s="682"/>
      <c r="X442" s="682"/>
      <c r="Y442" s="682"/>
      <c r="Z442" s="682"/>
    </row>
    <row r="443" spans="1:26" ht="15">
      <c r="A443" s="684"/>
      <c r="B443" s="684"/>
      <c r="C443" s="684"/>
      <c r="D443" s="684"/>
      <c r="E443" s="865"/>
      <c r="F443" s="865"/>
      <c r="G443" s="1034"/>
      <c r="H443" s="684"/>
      <c r="I443" s="684"/>
      <c r="J443" s="1035"/>
      <c r="K443" s="817"/>
      <c r="L443" s="817"/>
      <c r="M443" s="682"/>
      <c r="N443" s="682"/>
      <c r="O443" s="682"/>
      <c r="P443" s="682"/>
      <c r="Q443" s="682"/>
      <c r="R443" s="682"/>
      <c r="S443" s="682"/>
      <c r="T443" s="682"/>
      <c r="U443" s="682"/>
      <c r="V443" s="682"/>
      <c r="W443" s="682"/>
      <c r="X443" s="682"/>
      <c r="Y443" s="682"/>
      <c r="Z443" s="682"/>
    </row>
    <row r="444" spans="1:26" ht="15">
      <c r="A444" s="684"/>
      <c r="B444" s="684"/>
      <c r="C444" s="684"/>
      <c r="D444" s="684"/>
      <c r="E444" s="865"/>
      <c r="F444" s="865"/>
      <c r="G444" s="1034"/>
      <c r="H444" s="684"/>
      <c r="I444" s="684"/>
      <c r="J444" s="1035"/>
      <c r="K444" s="817"/>
      <c r="L444" s="817"/>
      <c r="M444" s="682"/>
      <c r="N444" s="682"/>
      <c r="O444" s="682"/>
      <c r="P444" s="682"/>
      <c r="Q444" s="682"/>
      <c r="R444" s="682"/>
      <c r="S444" s="682"/>
      <c r="T444" s="682"/>
      <c r="U444" s="682"/>
      <c r="V444" s="682"/>
      <c r="W444" s="682"/>
      <c r="X444" s="682"/>
      <c r="Y444" s="682"/>
      <c r="Z444" s="682"/>
    </row>
    <row r="445" spans="1:26" ht="15">
      <c r="A445" s="684"/>
      <c r="B445" s="684"/>
      <c r="C445" s="684"/>
      <c r="D445" s="684"/>
      <c r="E445" s="865"/>
      <c r="F445" s="865"/>
      <c r="G445" s="1034"/>
      <c r="H445" s="684"/>
      <c r="I445" s="684"/>
      <c r="J445" s="1035"/>
      <c r="K445" s="817"/>
      <c r="L445" s="817"/>
      <c r="M445" s="682"/>
      <c r="N445" s="682"/>
      <c r="O445" s="682"/>
      <c r="P445" s="682"/>
      <c r="Q445" s="682"/>
      <c r="R445" s="682"/>
      <c r="S445" s="682"/>
      <c r="T445" s="682"/>
      <c r="U445" s="682"/>
      <c r="V445" s="682"/>
      <c r="W445" s="682"/>
      <c r="X445" s="682"/>
      <c r="Y445" s="682"/>
      <c r="Z445" s="682"/>
    </row>
    <row r="446" spans="1:26" ht="15">
      <c r="A446" s="684"/>
      <c r="B446" s="684"/>
      <c r="C446" s="684"/>
      <c r="D446" s="684"/>
      <c r="E446" s="865"/>
      <c r="F446" s="865"/>
      <c r="G446" s="1034"/>
      <c r="H446" s="684"/>
      <c r="I446" s="684"/>
      <c r="J446" s="1035"/>
      <c r="K446" s="817"/>
      <c r="L446" s="817"/>
      <c r="M446" s="682"/>
      <c r="N446" s="682"/>
      <c r="O446" s="682"/>
      <c r="P446" s="682"/>
      <c r="Q446" s="682"/>
      <c r="R446" s="682"/>
      <c r="S446" s="682"/>
      <c r="T446" s="682"/>
      <c r="U446" s="682"/>
      <c r="V446" s="682"/>
      <c r="W446" s="682"/>
      <c r="X446" s="682"/>
      <c r="Y446" s="682"/>
      <c r="Z446" s="682"/>
    </row>
    <row r="447" spans="1:26" ht="15">
      <c r="A447" s="684"/>
      <c r="B447" s="684"/>
      <c r="C447" s="684"/>
      <c r="D447" s="684"/>
      <c r="E447" s="865"/>
      <c r="F447" s="865"/>
      <c r="G447" s="1034"/>
      <c r="H447" s="684"/>
      <c r="I447" s="684"/>
      <c r="J447" s="1035"/>
      <c r="K447" s="817"/>
      <c r="L447" s="817"/>
      <c r="M447" s="682"/>
      <c r="N447" s="682"/>
      <c r="O447" s="682"/>
      <c r="P447" s="682"/>
      <c r="Q447" s="682"/>
      <c r="R447" s="682"/>
      <c r="S447" s="682"/>
      <c r="T447" s="682"/>
      <c r="U447" s="682"/>
      <c r="V447" s="682"/>
      <c r="W447" s="682"/>
      <c r="X447" s="682"/>
      <c r="Y447" s="682"/>
      <c r="Z447" s="682"/>
    </row>
    <row r="448" spans="1:26" ht="15">
      <c r="A448" s="684"/>
      <c r="B448" s="684"/>
      <c r="C448" s="684"/>
      <c r="D448" s="684"/>
      <c r="E448" s="865"/>
      <c r="F448" s="865"/>
      <c r="G448" s="1034"/>
      <c r="H448" s="684"/>
      <c r="I448" s="684"/>
      <c r="J448" s="1035"/>
      <c r="K448" s="817"/>
      <c r="L448" s="817"/>
      <c r="M448" s="682"/>
      <c r="N448" s="682"/>
      <c r="O448" s="682"/>
      <c r="P448" s="682"/>
      <c r="Q448" s="682"/>
      <c r="R448" s="682"/>
      <c r="S448" s="682"/>
      <c r="T448" s="682"/>
      <c r="U448" s="682"/>
      <c r="V448" s="682"/>
      <c r="W448" s="682"/>
      <c r="X448" s="682"/>
      <c r="Y448" s="682"/>
      <c r="Z448" s="682"/>
    </row>
    <row r="449" spans="1:26" ht="15">
      <c r="A449" s="684"/>
      <c r="B449" s="684"/>
      <c r="C449" s="684"/>
      <c r="D449" s="684"/>
      <c r="E449" s="865"/>
      <c r="F449" s="865"/>
      <c r="G449" s="1034"/>
      <c r="H449" s="684"/>
      <c r="I449" s="684"/>
      <c r="J449" s="1035"/>
      <c r="K449" s="817"/>
      <c r="L449" s="817"/>
      <c r="M449" s="682"/>
      <c r="N449" s="682"/>
      <c r="O449" s="682"/>
      <c r="P449" s="682"/>
      <c r="Q449" s="682"/>
      <c r="R449" s="682"/>
      <c r="S449" s="682"/>
      <c r="T449" s="682"/>
      <c r="U449" s="682"/>
      <c r="V449" s="682"/>
      <c r="W449" s="682"/>
      <c r="X449" s="682"/>
      <c r="Y449" s="682"/>
      <c r="Z449" s="682"/>
    </row>
    <row r="450" spans="1:26" ht="15">
      <c r="A450" s="684"/>
      <c r="B450" s="684"/>
      <c r="C450" s="684"/>
      <c r="D450" s="684"/>
      <c r="E450" s="865"/>
      <c r="F450" s="865"/>
      <c r="G450" s="1034"/>
      <c r="H450" s="684"/>
      <c r="I450" s="684"/>
      <c r="J450" s="1035"/>
      <c r="K450" s="817"/>
      <c r="L450" s="817"/>
      <c r="M450" s="682"/>
      <c r="N450" s="682"/>
      <c r="O450" s="682"/>
      <c r="P450" s="682"/>
      <c r="Q450" s="682"/>
      <c r="R450" s="682"/>
      <c r="S450" s="682"/>
      <c r="T450" s="682"/>
      <c r="U450" s="682"/>
      <c r="V450" s="682"/>
      <c r="W450" s="682"/>
      <c r="X450" s="682"/>
      <c r="Y450" s="682"/>
      <c r="Z450" s="682"/>
    </row>
    <row r="451" spans="1:26" ht="15">
      <c r="A451" s="684"/>
      <c r="B451" s="684"/>
      <c r="C451" s="684"/>
      <c r="D451" s="684"/>
      <c r="E451" s="865"/>
      <c r="F451" s="865"/>
      <c r="G451" s="1034"/>
      <c r="H451" s="684"/>
      <c r="I451" s="684"/>
      <c r="J451" s="1035"/>
      <c r="K451" s="817"/>
      <c r="L451" s="817"/>
      <c r="M451" s="682"/>
      <c r="N451" s="682"/>
      <c r="O451" s="682"/>
      <c r="P451" s="682"/>
      <c r="Q451" s="682"/>
      <c r="R451" s="682"/>
      <c r="S451" s="682"/>
      <c r="T451" s="682"/>
      <c r="U451" s="682"/>
      <c r="V451" s="682"/>
      <c r="W451" s="682"/>
      <c r="X451" s="682"/>
      <c r="Y451" s="682"/>
      <c r="Z451" s="682"/>
    </row>
    <row r="452" spans="1:26" ht="15">
      <c r="A452" s="684"/>
      <c r="B452" s="684"/>
      <c r="C452" s="684"/>
      <c r="D452" s="684"/>
      <c r="E452" s="865"/>
      <c r="F452" s="865"/>
      <c r="G452" s="1034"/>
      <c r="H452" s="684"/>
      <c r="I452" s="684"/>
      <c r="J452" s="1035"/>
      <c r="K452" s="817"/>
      <c r="L452" s="817"/>
      <c r="M452" s="682"/>
      <c r="N452" s="682"/>
      <c r="O452" s="682"/>
      <c r="P452" s="682"/>
      <c r="Q452" s="682"/>
      <c r="R452" s="682"/>
      <c r="S452" s="682"/>
      <c r="T452" s="682"/>
      <c r="U452" s="682"/>
      <c r="V452" s="682"/>
      <c r="W452" s="682"/>
      <c r="X452" s="682"/>
      <c r="Y452" s="682"/>
      <c r="Z452" s="682"/>
    </row>
    <row r="453" spans="1:26" ht="15">
      <c r="A453" s="684"/>
      <c r="B453" s="684"/>
      <c r="C453" s="684"/>
      <c r="D453" s="684"/>
      <c r="E453" s="865"/>
      <c r="F453" s="865"/>
      <c r="G453" s="1034"/>
      <c r="H453" s="684"/>
      <c r="I453" s="684"/>
      <c r="J453" s="1035"/>
      <c r="K453" s="817"/>
      <c r="L453" s="817"/>
      <c r="M453" s="682"/>
      <c r="N453" s="682"/>
      <c r="O453" s="682"/>
      <c r="P453" s="682"/>
      <c r="Q453" s="682"/>
      <c r="R453" s="682"/>
      <c r="S453" s="682"/>
      <c r="T453" s="682"/>
      <c r="U453" s="682"/>
      <c r="V453" s="682"/>
      <c r="W453" s="682"/>
      <c r="X453" s="682"/>
      <c r="Y453" s="682"/>
      <c r="Z453" s="682"/>
    </row>
    <row r="454" spans="1:26" ht="15">
      <c r="A454" s="684"/>
      <c r="B454" s="684"/>
      <c r="C454" s="684"/>
      <c r="D454" s="684"/>
      <c r="E454" s="865"/>
      <c r="F454" s="865"/>
      <c r="G454" s="1034"/>
      <c r="H454" s="684"/>
      <c r="I454" s="684"/>
      <c r="J454" s="1035"/>
      <c r="K454" s="817"/>
      <c r="L454" s="817"/>
      <c r="M454" s="682"/>
      <c r="N454" s="682"/>
      <c r="O454" s="682"/>
      <c r="P454" s="682"/>
      <c r="Q454" s="682"/>
      <c r="R454" s="682"/>
      <c r="S454" s="682"/>
      <c r="T454" s="682"/>
      <c r="U454" s="682"/>
      <c r="V454" s="682"/>
      <c r="W454" s="682"/>
      <c r="X454" s="682"/>
      <c r="Y454" s="682"/>
      <c r="Z454" s="682"/>
    </row>
    <row r="455" spans="1:26" ht="15">
      <c r="A455" s="684"/>
      <c r="B455" s="684"/>
      <c r="C455" s="684"/>
      <c r="D455" s="684"/>
      <c r="E455" s="865"/>
      <c r="F455" s="865"/>
      <c r="G455" s="1034"/>
      <c r="H455" s="684"/>
      <c r="I455" s="684"/>
      <c r="J455" s="1035"/>
      <c r="K455" s="817"/>
      <c r="L455" s="817"/>
      <c r="M455" s="682"/>
      <c r="N455" s="682"/>
      <c r="O455" s="682"/>
      <c r="P455" s="682"/>
      <c r="Q455" s="682"/>
      <c r="R455" s="682"/>
      <c r="S455" s="682"/>
      <c r="T455" s="682"/>
      <c r="U455" s="682"/>
      <c r="V455" s="682"/>
      <c r="W455" s="682"/>
      <c r="X455" s="682"/>
      <c r="Y455" s="682"/>
      <c r="Z455" s="682"/>
    </row>
    <row r="456" spans="1:26" ht="15">
      <c r="A456" s="684"/>
      <c r="B456" s="684"/>
      <c r="C456" s="684"/>
      <c r="D456" s="684"/>
      <c r="E456" s="865"/>
      <c r="F456" s="865"/>
      <c r="G456" s="1034"/>
      <c r="H456" s="684"/>
      <c r="I456" s="684"/>
      <c r="J456" s="1035"/>
      <c r="K456" s="817"/>
      <c r="L456" s="817"/>
      <c r="M456" s="682"/>
      <c r="N456" s="682"/>
      <c r="O456" s="682"/>
      <c r="P456" s="682"/>
      <c r="Q456" s="682"/>
      <c r="R456" s="682"/>
      <c r="S456" s="682"/>
      <c r="T456" s="682"/>
      <c r="U456" s="682"/>
      <c r="V456" s="682"/>
      <c r="W456" s="682"/>
      <c r="X456" s="682"/>
      <c r="Y456" s="682"/>
      <c r="Z456" s="682"/>
    </row>
    <row r="457" spans="1:26" ht="15">
      <c r="A457" s="684"/>
      <c r="B457" s="684"/>
      <c r="C457" s="684"/>
      <c r="D457" s="684"/>
      <c r="E457" s="865"/>
      <c r="F457" s="865"/>
      <c r="G457" s="1034"/>
      <c r="H457" s="684"/>
      <c r="I457" s="684"/>
      <c r="J457" s="1035"/>
      <c r="K457" s="817"/>
      <c r="L457" s="817"/>
      <c r="M457" s="682"/>
      <c r="N457" s="682"/>
      <c r="O457" s="682"/>
      <c r="P457" s="682"/>
      <c r="Q457" s="682"/>
      <c r="R457" s="682"/>
      <c r="S457" s="682"/>
      <c r="T457" s="682"/>
      <c r="U457" s="682"/>
      <c r="V457" s="682"/>
      <c r="W457" s="682"/>
      <c r="X457" s="682"/>
      <c r="Y457" s="682"/>
      <c r="Z457" s="682"/>
    </row>
    <row r="458" spans="1:26" ht="15">
      <c r="A458" s="684"/>
      <c r="B458" s="684"/>
      <c r="C458" s="684"/>
      <c r="D458" s="684"/>
      <c r="E458" s="865"/>
      <c r="F458" s="865"/>
      <c r="G458" s="1034"/>
      <c r="H458" s="684"/>
      <c r="I458" s="684"/>
      <c r="J458" s="1035"/>
      <c r="K458" s="817"/>
      <c r="L458" s="817"/>
      <c r="M458" s="682"/>
      <c r="N458" s="682"/>
      <c r="O458" s="682"/>
      <c r="P458" s="682"/>
      <c r="Q458" s="682"/>
      <c r="R458" s="682"/>
      <c r="S458" s="682"/>
      <c r="T458" s="682"/>
      <c r="U458" s="682"/>
      <c r="V458" s="682"/>
      <c r="W458" s="682"/>
      <c r="X458" s="682"/>
      <c r="Y458" s="682"/>
      <c r="Z458" s="682"/>
    </row>
    <row r="459" spans="1:26" ht="15">
      <c r="A459" s="684"/>
      <c r="B459" s="684"/>
      <c r="C459" s="684"/>
      <c r="D459" s="684"/>
      <c r="E459" s="865"/>
      <c r="F459" s="865"/>
      <c r="G459" s="1034"/>
      <c r="H459" s="684"/>
      <c r="I459" s="684"/>
      <c r="J459" s="1035"/>
      <c r="K459" s="817"/>
      <c r="L459" s="817"/>
      <c r="M459" s="682"/>
      <c r="N459" s="682"/>
      <c r="O459" s="682"/>
      <c r="P459" s="682"/>
      <c r="Q459" s="682"/>
      <c r="R459" s="682"/>
      <c r="S459" s="682"/>
      <c r="T459" s="682"/>
      <c r="U459" s="682"/>
      <c r="V459" s="682"/>
      <c r="W459" s="682"/>
      <c r="X459" s="682"/>
      <c r="Y459" s="682"/>
      <c r="Z459" s="682"/>
    </row>
    <row r="460" spans="1:26" ht="15">
      <c r="A460" s="684"/>
      <c r="B460" s="684"/>
      <c r="C460" s="684"/>
      <c r="D460" s="684"/>
      <c r="E460" s="865"/>
      <c r="F460" s="865"/>
      <c r="G460" s="1034"/>
      <c r="H460" s="684"/>
      <c r="I460" s="684"/>
      <c r="J460" s="1035"/>
      <c r="K460" s="817"/>
      <c r="L460" s="817"/>
      <c r="M460" s="682"/>
      <c r="N460" s="682"/>
      <c r="O460" s="682"/>
      <c r="P460" s="682"/>
      <c r="Q460" s="682"/>
      <c r="R460" s="682"/>
      <c r="S460" s="682"/>
      <c r="T460" s="682"/>
      <c r="U460" s="682"/>
      <c r="V460" s="682"/>
      <c r="W460" s="682"/>
      <c r="X460" s="682"/>
      <c r="Y460" s="682"/>
      <c r="Z460" s="682"/>
    </row>
    <row r="461" spans="1:26" ht="15">
      <c r="A461" s="684"/>
      <c r="B461" s="684"/>
      <c r="C461" s="684"/>
      <c r="D461" s="684"/>
      <c r="E461" s="865"/>
      <c r="F461" s="865"/>
      <c r="G461" s="1034"/>
      <c r="H461" s="684"/>
      <c r="I461" s="684"/>
      <c r="J461" s="1035"/>
      <c r="K461" s="817"/>
      <c r="L461" s="817"/>
      <c r="M461" s="682"/>
      <c r="N461" s="682"/>
      <c r="O461" s="682"/>
      <c r="P461" s="682"/>
      <c r="Q461" s="682"/>
      <c r="R461" s="682"/>
      <c r="S461" s="682"/>
      <c r="T461" s="682"/>
      <c r="U461" s="682"/>
      <c r="V461" s="682"/>
      <c r="W461" s="682"/>
      <c r="X461" s="682"/>
      <c r="Y461" s="682"/>
      <c r="Z461" s="682"/>
    </row>
    <row r="462" spans="1:26" ht="15">
      <c r="A462" s="684"/>
      <c r="B462" s="684"/>
      <c r="C462" s="684"/>
      <c r="D462" s="684"/>
      <c r="E462" s="865"/>
      <c r="F462" s="865"/>
      <c r="G462" s="1034"/>
      <c r="H462" s="684"/>
      <c r="I462" s="684"/>
      <c r="J462" s="1035"/>
      <c r="K462" s="817"/>
      <c r="L462" s="817"/>
      <c r="M462" s="682"/>
      <c r="N462" s="682"/>
      <c r="O462" s="682"/>
      <c r="P462" s="682"/>
      <c r="Q462" s="682"/>
      <c r="R462" s="682"/>
      <c r="S462" s="682"/>
      <c r="T462" s="682"/>
      <c r="U462" s="682"/>
      <c r="V462" s="682"/>
      <c r="W462" s="682"/>
      <c r="X462" s="682"/>
      <c r="Y462" s="682"/>
      <c r="Z462" s="682"/>
    </row>
    <row r="463" spans="1:26" ht="15">
      <c r="A463" s="684"/>
      <c r="B463" s="684"/>
      <c r="C463" s="684"/>
      <c r="D463" s="684"/>
      <c r="E463" s="865"/>
      <c r="F463" s="865"/>
      <c r="G463" s="1034"/>
      <c r="H463" s="684"/>
      <c r="I463" s="684"/>
      <c r="J463" s="1035"/>
      <c r="K463" s="817"/>
      <c r="L463" s="817"/>
      <c r="M463" s="682"/>
      <c r="N463" s="682"/>
      <c r="O463" s="682"/>
      <c r="P463" s="682"/>
      <c r="Q463" s="682"/>
      <c r="R463" s="682"/>
      <c r="S463" s="682"/>
      <c r="T463" s="682"/>
      <c r="U463" s="682"/>
      <c r="V463" s="682"/>
      <c r="W463" s="682"/>
      <c r="X463" s="682"/>
      <c r="Y463" s="682"/>
      <c r="Z463" s="682"/>
    </row>
    <row r="464" spans="1:26" ht="15">
      <c r="A464" s="684"/>
      <c r="B464" s="684"/>
      <c r="C464" s="684"/>
      <c r="D464" s="684"/>
      <c r="E464" s="865"/>
      <c r="F464" s="865"/>
      <c r="G464" s="1034"/>
      <c r="H464" s="684"/>
      <c r="I464" s="684"/>
      <c r="J464" s="1035"/>
      <c r="K464" s="817"/>
      <c r="L464" s="817"/>
      <c r="M464" s="682"/>
      <c r="N464" s="682"/>
      <c r="O464" s="682"/>
      <c r="P464" s="682"/>
      <c r="Q464" s="682"/>
      <c r="R464" s="682"/>
      <c r="S464" s="682"/>
      <c r="T464" s="682"/>
      <c r="U464" s="682"/>
      <c r="V464" s="682"/>
      <c r="W464" s="682"/>
      <c r="X464" s="682"/>
      <c r="Y464" s="682"/>
      <c r="Z464" s="682"/>
    </row>
    <row r="465" spans="1:26" ht="15">
      <c r="A465" s="684"/>
      <c r="B465" s="684"/>
      <c r="C465" s="684"/>
      <c r="D465" s="684"/>
      <c r="E465" s="865"/>
      <c r="F465" s="865"/>
      <c r="G465" s="1034"/>
      <c r="H465" s="684"/>
      <c r="I465" s="684"/>
      <c r="J465" s="1035"/>
      <c r="K465" s="817"/>
      <c r="L465" s="817"/>
      <c r="M465" s="682"/>
      <c r="N465" s="682"/>
      <c r="O465" s="682"/>
      <c r="P465" s="682"/>
      <c r="Q465" s="682"/>
      <c r="R465" s="682"/>
      <c r="S465" s="682"/>
      <c r="T465" s="682"/>
      <c r="U465" s="682"/>
      <c r="V465" s="682"/>
      <c r="W465" s="682"/>
      <c r="X465" s="682"/>
      <c r="Y465" s="682"/>
      <c r="Z465" s="682"/>
    </row>
    <row r="466" spans="1:26" ht="15">
      <c r="A466" s="684"/>
      <c r="B466" s="684"/>
      <c r="C466" s="684"/>
      <c r="D466" s="684"/>
      <c r="E466" s="865"/>
      <c r="F466" s="865"/>
      <c r="G466" s="1034"/>
      <c r="H466" s="684"/>
      <c r="I466" s="684"/>
      <c r="J466" s="1035"/>
      <c r="K466" s="817"/>
      <c r="L466" s="817"/>
      <c r="M466" s="682"/>
      <c r="N466" s="682"/>
      <c r="O466" s="682"/>
      <c r="P466" s="682"/>
      <c r="Q466" s="682"/>
      <c r="R466" s="682"/>
      <c r="S466" s="682"/>
      <c r="T466" s="682"/>
      <c r="U466" s="682"/>
      <c r="V466" s="682"/>
      <c r="W466" s="682"/>
      <c r="X466" s="682"/>
      <c r="Y466" s="682"/>
      <c r="Z466" s="682"/>
    </row>
    <row r="467" spans="1:26" ht="15">
      <c r="A467" s="684"/>
      <c r="B467" s="684"/>
      <c r="C467" s="684"/>
      <c r="D467" s="684"/>
      <c r="E467" s="865"/>
      <c r="F467" s="865"/>
      <c r="G467" s="1034"/>
      <c r="H467" s="684"/>
      <c r="I467" s="684"/>
      <c r="J467" s="1035"/>
      <c r="K467" s="817"/>
      <c r="L467" s="817"/>
      <c r="M467" s="682"/>
      <c r="N467" s="682"/>
      <c r="O467" s="682"/>
      <c r="P467" s="682"/>
      <c r="Q467" s="682"/>
      <c r="R467" s="682"/>
      <c r="S467" s="682"/>
      <c r="T467" s="682"/>
      <c r="U467" s="682"/>
      <c r="V467" s="682"/>
      <c r="W467" s="682"/>
      <c r="X467" s="682"/>
      <c r="Y467" s="682"/>
      <c r="Z467" s="682"/>
    </row>
    <row r="468" spans="1:26" ht="15">
      <c r="A468" s="684"/>
      <c r="B468" s="684"/>
      <c r="C468" s="684"/>
      <c r="D468" s="684"/>
      <c r="E468" s="865"/>
      <c r="F468" s="865"/>
      <c r="G468" s="1034"/>
      <c r="H468" s="684"/>
      <c r="I468" s="684"/>
      <c r="J468" s="1035"/>
      <c r="K468" s="817"/>
      <c r="L468" s="817"/>
      <c r="M468" s="682"/>
      <c r="N468" s="682"/>
      <c r="O468" s="682"/>
      <c r="P468" s="682"/>
      <c r="Q468" s="682"/>
      <c r="R468" s="682"/>
      <c r="S468" s="682"/>
      <c r="T468" s="682"/>
      <c r="U468" s="682"/>
      <c r="V468" s="682"/>
      <c r="W468" s="682"/>
      <c r="X468" s="682"/>
      <c r="Y468" s="682"/>
      <c r="Z468" s="682"/>
    </row>
    <row r="469" spans="1:26" ht="15">
      <c r="A469" s="684"/>
      <c r="B469" s="684"/>
      <c r="C469" s="684"/>
      <c r="D469" s="684"/>
      <c r="E469" s="865"/>
      <c r="F469" s="865"/>
      <c r="G469" s="1034"/>
      <c r="H469" s="684"/>
      <c r="I469" s="684"/>
      <c r="J469" s="1035"/>
      <c r="K469" s="817"/>
      <c r="L469" s="817"/>
      <c r="M469" s="682"/>
      <c r="N469" s="682"/>
      <c r="O469" s="682"/>
      <c r="P469" s="682"/>
      <c r="Q469" s="682"/>
      <c r="R469" s="682"/>
      <c r="S469" s="682"/>
      <c r="T469" s="682"/>
      <c r="U469" s="682"/>
      <c r="V469" s="682"/>
      <c r="W469" s="682"/>
      <c r="X469" s="682"/>
      <c r="Y469" s="682"/>
      <c r="Z469" s="682"/>
    </row>
    <row r="470" spans="1:26" ht="15">
      <c r="A470" s="684"/>
      <c r="B470" s="684"/>
      <c r="C470" s="684"/>
      <c r="D470" s="684"/>
      <c r="E470" s="865"/>
      <c r="F470" s="865"/>
      <c r="G470" s="1034"/>
      <c r="H470" s="684"/>
      <c r="I470" s="684"/>
      <c r="J470" s="1035"/>
      <c r="K470" s="817"/>
      <c r="L470" s="817"/>
      <c r="M470" s="682"/>
      <c r="N470" s="682"/>
      <c r="O470" s="682"/>
      <c r="P470" s="682"/>
      <c r="Q470" s="682"/>
      <c r="R470" s="682"/>
      <c r="S470" s="682"/>
      <c r="T470" s="682"/>
      <c r="U470" s="682"/>
      <c r="V470" s="682"/>
      <c r="W470" s="682"/>
      <c r="X470" s="682"/>
      <c r="Y470" s="682"/>
      <c r="Z470" s="682"/>
    </row>
    <row r="471" spans="1:26" ht="15">
      <c r="A471" s="684"/>
      <c r="B471" s="684"/>
      <c r="C471" s="684"/>
      <c r="D471" s="684"/>
      <c r="E471" s="865"/>
      <c r="F471" s="865"/>
      <c r="G471" s="1034"/>
      <c r="H471" s="684"/>
      <c r="I471" s="684"/>
      <c r="J471" s="1035"/>
      <c r="K471" s="817"/>
      <c r="L471" s="817"/>
      <c r="M471" s="682"/>
      <c r="N471" s="682"/>
      <c r="O471" s="682"/>
      <c r="P471" s="682"/>
      <c r="Q471" s="682"/>
      <c r="R471" s="682"/>
      <c r="S471" s="682"/>
      <c r="T471" s="682"/>
      <c r="U471" s="682"/>
      <c r="V471" s="682"/>
      <c r="W471" s="682"/>
      <c r="X471" s="682"/>
      <c r="Y471" s="682"/>
      <c r="Z471" s="682"/>
    </row>
    <row r="472" spans="1:26" ht="15">
      <c r="A472" s="684"/>
      <c r="B472" s="684"/>
      <c r="C472" s="684"/>
      <c r="D472" s="684"/>
      <c r="E472" s="865"/>
      <c r="F472" s="865"/>
      <c r="G472" s="1034"/>
      <c r="H472" s="684"/>
      <c r="I472" s="684"/>
      <c r="J472" s="1035"/>
      <c r="K472" s="817"/>
      <c r="L472" s="817"/>
      <c r="M472" s="682"/>
      <c r="N472" s="682"/>
      <c r="O472" s="682"/>
      <c r="P472" s="682"/>
      <c r="Q472" s="682"/>
      <c r="R472" s="682"/>
      <c r="S472" s="682"/>
      <c r="T472" s="682"/>
      <c r="U472" s="682"/>
      <c r="V472" s="682"/>
      <c r="W472" s="682"/>
      <c r="X472" s="682"/>
      <c r="Y472" s="682"/>
      <c r="Z472" s="682"/>
    </row>
    <row r="473" spans="1:26" ht="15">
      <c r="A473" s="684"/>
      <c r="B473" s="684"/>
      <c r="C473" s="684"/>
      <c r="D473" s="684"/>
      <c r="E473" s="865"/>
      <c r="F473" s="865"/>
      <c r="G473" s="1034"/>
      <c r="H473" s="684"/>
      <c r="I473" s="684"/>
      <c r="J473" s="1035"/>
      <c r="K473" s="817"/>
      <c r="L473" s="817"/>
      <c r="M473" s="682"/>
      <c r="N473" s="682"/>
      <c r="O473" s="682"/>
      <c r="P473" s="682"/>
      <c r="Q473" s="682"/>
      <c r="R473" s="682"/>
      <c r="S473" s="682"/>
      <c r="T473" s="682"/>
      <c r="U473" s="682"/>
      <c r="V473" s="682"/>
      <c r="W473" s="682"/>
      <c r="X473" s="682"/>
      <c r="Y473" s="682"/>
      <c r="Z473" s="682"/>
    </row>
    <row r="474" spans="1:26" ht="15">
      <c r="A474" s="684"/>
      <c r="B474" s="684"/>
      <c r="C474" s="684"/>
      <c r="D474" s="684"/>
      <c r="E474" s="865"/>
      <c r="F474" s="865"/>
      <c r="G474" s="1034"/>
      <c r="H474" s="684"/>
      <c r="I474" s="684"/>
      <c r="J474" s="1035"/>
      <c r="K474" s="817"/>
      <c r="L474" s="817"/>
      <c r="M474" s="682"/>
      <c r="N474" s="682"/>
      <c r="O474" s="682"/>
      <c r="P474" s="682"/>
      <c r="Q474" s="682"/>
      <c r="R474" s="682"/>
      <c r="S474" s="682"/>
      <c r="T474" s="682"/>
      <c r="U474" s="682"/>
      <c r="V474" s="682"/>
      <c r="W474" s="682"/>
      <c r="X474" s="682"/>
      <c r="Y474" s="682"/>
      <c r="Z474" s="682"/>
    </row>
    <row r="475" spans="1:26" ht="15">
      <c r="A475" s="684"/>
      <c r="B475" s="684"/>
      <c r="C475" s="684"/>
      <c r="D475" s="684"/>
      <c r="E475" s="865"/>
      <c r="F475" s="865"/>
      <c r="G475" s="1034"/>
      <c r="H475" s="684"/>
      <c r="I475" s="684"/>
      <c r="J475" s="1035"/>
      <c r="K475" s="817"/>
      <c r="L475" s="817"/>
      <c r="M475" s="682"/>
      <c r="N475" s="682"/>
      <c r="O475" s="682"/>
      <c r="P475" s="682"/>
      <c r="Q475" s="682"/>
      <c r="R475" s="682"/>
      <c r="S475" s="682"/>
      <c r="T475" s="682"/>
      <c r="U475" s="682"/>
      <c r="V475" s="682"/>
      <c r="W475" s="682"/>
      <c r="X475" s="682"/>
      <c r="Y475" s="682"/>
      <c r="Z475" s="682"/>
    </row>
    <row r="476" spans="1:26" ht="15">
      <c r="A476" s="684"/>
      <c r="B476" s="684"/>
      <c r="C476" s="684"/>
      <c r="D476" s="684"/>
      <c r="E476" s="865"/>
      <c r="F476" s="865"/>
      <c r="G476" s="1034"/>
      <c r="H476" s="684"/>
      <c r="I476" s="684"/>
      <c r="J476" s="1035"/>
      <c r="K476" s="817"/>
      <c r="L476" s="817"/>
      <c r="M476" s="682"/>
      <c r="N476" s="682"/>
      <c r="O476" s="682"/>
      <c r="P476" s="682"/>
      <c r="Q476" s="682"/>
      <c r="R476" s="682"/>
      <c r="S476" s="682"/>
      <c r="T476" s="682"/>
      <c r="U476" s="682"/>
      <c r="V476" s="682"/>
      <c r="W476" s="682"/>
      <c r="X476" s="682"/>
      <c r="Y476" s="682"/>
      <c r="Z476" s="682"/>
    </row>
    <row r="477" spans="1:26" ht="15">
      <c r="A477" s="684"/>
      <c r="B477" s="684"/>
      <c r="C477" s="684"/>
      <c r="D477" s="684"/>
      <c r="E477" s="865"/>
      <c r="F477" s="865"/>
      <c r="G477" s="1034"/>
      <c r="H477" s="684"/>
      <c r="I477" s="684"/>
      <c r="J477" s="1035"/>
      <c r="K477" s="817"/>
      <c r="L477" s="817"/>
      <c r="M477" s="682"/>
      <c r="N477" s="682"/>
      <c r="O477" s="682"/>
      <c r="P477" s="682"/>
      <c r="Q477" s="682"/>
      <c r="R477" s="682"/>
      <c r="S477" s="682"/>
      <c r="T477" s="682"/>
      <c r="U477" s="682"/>
      <c r="V477" s="682"/>
      <c r="W477" s="682"/>
      <c r="X477" s="682"/>
      <c r="Y477" s="682"/>
      <c r="Z477" s="682"/>
    </row>
    <row r="478" spans="1:26" ht="15">
      <c r="A478" s="684"/>
      <c r="B478" s="684"/>
      <c r="C478" s="684"/>
      <c r="D478" s="684"/>
      <c r="E478" s="865"/>
      <c r="F478" s="865"/>
      <c r="G478" s="1034"/>
      <c r="H478" s="684"/>
      <c r="I478" s="684"/>
      <c r="J478" s="1035"/>
      <c r="K478" s="817"/>
      <c r="L478" s="817"/>
      <c r="M478" s="682"/>
      <c r="N478" s="682"/>
      <c r="O478" s="682"/>
      <c r="P478" s="682"/>
      <c r="Q478" s="682"/>
      <c r="R478" s="682"/>
      <c r="S478" s="682"/>
      <c r="T478" s="682"/>
      <c r="U478" s="682"/>
      <c r="V478" s="682"/>
      <c r="W478" s="682"/>
      <c r="X478" s="682"/>
      <c r="Y478" s="682"/>
      <c r="Z478" s="682"/>
    </row>
    <row r="479" spans="1:26" ht="15">
      <c r="A479" s="684"/>
      <c r="B479" s="684"/>
      <c r="C479" s="684"/>
      <c r="D479" s="684"/>
      <c r="E479" s="865"/>
      <c r="F479" s="865"/>
      <c r="G479" s="1034"/>
      <c r="H479" s="684"/>
      <c r="I479" s="684"/>
      <c r="J479" s="1035"/>
      <c r="K479" s="817"/>
      <c r="L479" s="817"/>
      <c r="M479" s="682"/>
      <c r="N479" s="682"/>
      <c r="O479" s="682"/>
      <c r="P479" s="682"/>
      <c r="Q479" s="682"/>
      <c r="R479" s="682"/>
      <c r="S479" s="682"/>
      <c r="T479" s="682"/>
      <c r="U479" s="682"/>
      <c r="V479" s="682"/>
      <c r="W479" s="682"/>
      <c r="X479" s="682"/>
      <c r="Y479" s="682"/>
      <c r="Z479" s="682"/>
    </row>
    <row r="480" spans="1:26" ht="15">
      <c r="A480" s="684"/>
      <c r="B480" s="684"/>
      <c r="C480" s="684"/>
      <c r="D480" s="684"/>
      <c r="E480" s="865"/>
      <c r="F480" s="865"/>
      <c r="G480" s="1034"/>
      <c r="H480" s="684"/>
      <c r="I480" s="684"/>
      <c r="J480" s="1035"/>
      <c r="K480" s="817"/>
      <c r="L480" s="817"/>
      <c r="M480" s="682"/>
      <c r="N480" s="682"/>
      <c r="O480" s="682"/>
      <c r="P480" s="682"/>
      <c r="Q480" s="682"/>
      <c r="R480" s="682"/>
      <c r="S480" s="682"/>
      <c r="T480" s="682"/>
      <c r="U480" s="682"/>
      <c r="V480" s="682"/>
      <c r="W480" s="682"/>
      <c r="X480" s="682"/>
      <c r="Y480" s="682"/>
      <c r="Z480" s="682"/>
    </row>
    <row r="481" spans="1:26" ht="15">
      <c r="A481" s="684"/>
      <c r="B481" s="684"/>
      <c r="C481" s="684"/>
      <c r="D481" s="684"/>
      <c r="E481" s="865"/>
      <c r="F481" s="865"/>
      <c r="G481" s="1034"/>
      <c r="H481" s="684"/>
      <c r="I481" s="684"/>
      <c r="J481" s="1035"/>
      <c r="K481" s="817"/>
      <c r="L481" s="817"/>
      <c r="M481" s="682"/>
      <c r="N481" s="682"/>
      <c r="O481" s="682"/>
      <c r="P481" s="682"/>
      <c r="Q481" s="682"/>
      <c r="R481" s="682"/>
      <c r="S481" s="682"/>
      <c r="T481" s="682"/>
      <c r="U481" s="682"/>
      <c r="V481" s="682"/>
      <c r="W481" s="682"/>
      <c r="X481" s="682"/>
      <c r="Y481" s="682"/>
      <c r="Z481" s="682"/>
    </row>
    <row r="482" spans="1:26" ht="15">
      <c r="A482" s="684"/>
      <c r="B482" s="684"/>
      <c r="C482" s="684"/>
      <c r="D482" s="684"/>
      <c r="E482" s="865"/>
      <c r="F482" s="865"/>
      <c r="G482" s="1034"/>
      <c r="H482" s="684"/>
      <c r="I482" s="684"/>
      <c r="J482" s="1035"/>
      <c r="K482" s="817"/>
      <c r="L482" s="817"/>
      <c r="M482" s="682"/>
      <c r="N482" s="682"/>
      <c r="O482" s="682"/>
      <c r="P482" s="682"/>
      <c r="Q482" s="682"/>
      <c r="R482" s="682"/>
      <c r="S482" s="682"/>
      <c r="T482" s="682"/>
      <c r="U482" s="682"/>
      <c r="V482" s="682"/>
      <c r="W482" s="682"/>
      <c r="X482" s="682"/>
      <c r="Y482" s="682"/>
      <c r="Z482" s="682"/>
    </row>
    <row r="483" spans="1:26" ht="15">
      <c r="A483" s="684"/>
      <c r="B483" s="684"/>
      <c r="C483" s="684"/>
      <c r="D483" s="684"/>
      <c r="E483" s="865"/>
      <c r="F483" s="865"/>
      <c r="G483" s="1034"/>
      <c r="H483" s="684"/>
      <c r="I483" s="684"/>
      <c r="J483" s="1035"/>
      <c r="K483" s="817"/>
      <c r="L483" s="817"/>
      <c r="M483" s="682"/>
      <c r="N483" s="682"/>
      <c r="O483" s="682"/>
      <c r="P483" s="682"/>
      <c r="Q483" s="682"/>
      <c r="R483" s="682"/>
      <c r="S483" s="682"/>
      <c r="T483" s="682"/>
      <c r="U483" s="682"/>
      <c r="V483" s="682"/>
      <c r="W483" s="682"/>
      <c r="X483" s="682"/>
      <c r="Y483" s="682"/>
      <c r="Z483" s="682"/>
    </row>
    <row r="484" spans="1:26" ht="15">
      <c r="A484" s="684"/>
      <c r="B484" s="684"/>
      <c r="C484" s="684"/>
      <c r="D484" s="684"/>
      <c r="E484" s="865"/>
      <c r="F484" s="865"/>
      <c r="G484" s="1034"/>
      <c r="H484" s="684"/>
      <c r="I484" s="684"/>
      <c r="J484" s="1035"/>
      <c r="K484" s="817"/>
      <c r="L484" s="817"/>
      <c r="M484" s="682"/>
      <c r="N484" s="682"/>
      <c r="O484" s="682"/>
      <c r="P484" s="682"/>
      <c r="Q484" s="682"/>
      <c r="R484" s="682"/>
      <c r="S484" s="682"/>
      <c r="T484" s="682"/>
      <c r="U484" s="682"/>
      <c r="V484" s="682"/>
      <c r="W484" s="682"/>
      <c r="X484" s="682"/>
      <c r="Y484" s="682"/>
      <c r="Z484" s="682"/>
    </row>
    <row r="485" spans="1:26" ht="15">
      <c r="A485" s="684"/>
      <c r="B485" s="684"/>
      <c r="C485" s="684"/>
      <c r="D485" s="684"/>
      <c r="E485" s="865"/>
      <c r="F485" s="865"/>
      <c r="G485" s="1034"/>
      <c r="H485" s="684"/>
      <c r="I485" s="684"/>
      <c r="J485" s="1035"/>
      <c r="K485" s="817"/>
      <c r="L485" s="817"/>
      <c r="M485" s="682"/>
      <c r="N485" s="682"/>
      <c r="O485" s="682"/>
      <c r="P485" s="682"/>
      <c r="Q485" s="682"/>
      <c r="R485" s="682"/>
      <c r="S485" s="682"/>
      <c r="T485" s="682"/>
      <c r="U485" s="682"/>
      <c r="V485" s="682"/>
      <c r="W485" s="682"/>
      <c r="X485" s="682"/>
      <c r="Y485" s="682"/>
      <c r="Z485" s="682"/>
    </row>
    <row r="486" spans="1:26" ht="15">
      <c r="A486" s="684"/>
      <c r="B486" s="684"/>
      <c r="C486" s="684"/>
      <c r="D486" s="684"/>
      <c r="E486" s="865"/>
      <c r="F486" s="865"/>
      <c r="G486" s="1034"/>
      <c r="H486" s="684"/>
      <c r="I486" s="684"/>
      <c r="J486" s="1035"/>
      <c r="K486" s="817"/>
      <c r="L486" s="817"/>
      <c r="M486" s="682"/>
      <c r="N486" s="682"/>
      <c r="O486" s="682"/>
      <c r="P486" s="682"/>
      <c r="Q486" s="682"/>
      <c r="R486" s="682"/>
      <c r="S486" s="682"/>
      <c r="T486" s="682"/>
      <c r="U486" s="682"/>
      <c r="V486" s="682"/>
      <c r="W486" s="682"/>
      <c r="X486" s="682"/>
      <c r="Y486" s="682"/>
      <c r="Z486" s="682"/>
    </row>
    <row r="487" spans="1:26" ht="15">
      <c r="A487" s="684"/>
      <c r="B487" s="684"/>
      <c r="C487" s="684"/>
      <c r="D487" s="684"/>
      <c r="E487" s="865"/>
      <c r="F487" s="865"/>
      <c r="G487" s="1034"/>
      <c r="H487" s="684"/>
      <c r="I487" s="684"/>
      <c r="J487" s="1035"/>
      <c r="K487" s="817"/>
      <c r="L487" s="817"/>
      <c r="M487" s="682"/>
      <c r="N487" s="682"/>
      <c r="O487" s="682"/>
      <c r="P487" s="682"/>
      <c r="Q487" s="682"/>
      <c r="R487" s="682"/>
      <c r="S487" s="682"/>
      <c r="T487" s="682"/>
      <c r="U487" s="682"/>
      <c r="V487" s="682"/>
      <c r="W487" s="682"/>
      <c r="X487" s="682"/>
      <c r="Y487" s="682"/>
      <c r="Z487" s="682"/>
    </row>
    <row r="488" spans="1:26" ht="15">
      <c r="A488" s="684"/>
      <c r="B488" s="684"/>
      <c r="C488" s="684"/>
      <c r="D488" s="684"/>
      <c r="E488" s="865"/>
      <c r="F488" s="865"/>
      <c r="G488" s="1034"/>
      <c r="H488" s="684"/>
      <c r="I488" s="684"/>
      <c r="J488" s="1035"/>
      <c r="K488" s="817"/>
      <c r="L488" s="817"/>
      <c r="M488" s="682"/>
      <c r="N488" s="682"/>
      <c r="O488" s="682"/>
      <c r="P488" s="682"/>
      <c r="Q488" s="682"/>
      <c r="R488" s="682"/>
      <c r="S488" s="682"/>
      <c r="T488" s="682"/>
      <c r="U488" s="682"/>
      <c r="V488" s="682"/>
      <c r="W488" s="682"/>
      <c r="X488" s="682"/>
      <c r="Y488" s="682"/>
      <c r="Z488" s="682"/>
    </row>
    <row r="489" spans="1:26" ht="15">
      <c r="A489" s="684"/>
      <c r="B489" s="684"/>
      <c r="C489" s="684"/>
      <c r="D489" s="684"/>
      <c r="E489" s="865"/>
      <c r="F489" s="865"/>
      <c r="G489" s="1034"/>
      <c r="H489" s="684"/>
      <c r="I489" s="684"/>
      <c r="J489" s="1035"/>
      <c r="K489" s="817"/>
      <c r="L489" s="817"/>
      <c r="M489" s="682"/>
      <c r="N489" s="682"/>
      <c r="O489" s="682"/>
      <c r="P489" s="682"/>
      <c r="Q489" s="682"/>
      <c r="R489" s="682"/>
      <c r="S489" s="682"/>
      <c r="T489" s="682"/>
      <c r="U489" s="682"/>
      <c r="V489" s="682"/>
      <c r="W489" s="682"/>
      <c r="X489" s="682"/>
      <c r="Y489" s="682"/>
      <c r="Z489" s="682"/>
    </row>
    <row r="490" spans="1:26" ht="15">
      <c r="A490" s="684"/>
      <c r="B490" s="684"/>
      <c r="C490" s="684"/>
      <c r="D490" s="684"/>
      <c r="E490" s="865"/>
      <c r="F490" s="865"/>
      <c r="G490" s="1034"/>
      <c r="H490" s="684"/>
      <c r="I490" s="684"/>
      <c r="J490" s="1035"/>
      <c r="K490" s="817"/>
      <c r="L490" s="817"/>
      <c r="M490" s="682"/>
      <c r="N490" s="682"/>
      <c r="O490" s="682"/>
      <c r="P490" s="682"/>
      <c r="Q490" s="682"/>
      <c r="R490" s="682"/>
      <c r="S490" s="682"/>
      <c r="T490" s="682"/>
      <c r="U490" s="682"/>
      <c r="V490" s="682"/>
      <c r="W490" s="682"/>
      <c r="X490" s="682"/>
      <c r="Y490" s="682"/>
      <c r="Z490" s="682"/>
    </row>
    <row r="491" spans="1:26" ht="15">
      <c r="A491" s="684"/>
      <c r="B491" s="684"/>
      <c r="C491" s="684"/>
      <c r="D491" s="684"/>
      <c r="E491" s="865"/>
      <c r="F491" s="865"/>
      <c r="G491" s="1034"/>
      <c r="H491" s="684"/>
      <c r="I491" s="684"/>
      <c r="J491" s="1035"/>
      <c r="K491" s="817"/>
      <c r="L491" s="817"/>
      <c r="M491" s="682"/>
      <c r="N491" s="682"/>
      <c r="O491" s="682"/>
      <c r="P491" s="682"/>
      <c r="Q491" s="682"/>
      <c r="R491" s="682"/>
      <c r="S491" s="682"/>
      <c r="T491" s="682"/>
      <c r="U491" s="682"/>
      <c r="V491" s="682"/>
      <c r="W491" s="682"/>
      <c r="X491" s="682"/>
      <c r="Y491" s="682"/>
      <c r="Z491" s="682"/>
    </row>
    <row r="492" spans="1:26" ht="15">
      <c r="A492" s="684"/>
      <c r="B492" s="684"/>
      <c r="C492" s="684"/>
      <c r="D492" s="684"/>
      <c r="E492" s="865"/>
      <c r="F492" s="865"/>
      <c r="G492" s="1034"/>
      <c r="H492" s="684"/>
      <c r="I492" s="684"/>
      <c r="J492" s="1035"/>
      <c r="K492" s="817"/>
      <c r="L492" s="817"/>
      <c r="M492" s="682"/>
      <c r="N492" s="682"/>
      <c r="O492" s="682"/>
      <c r="P492" s="682"/>
      <c r="Q492" s="682"/>
      <c r="R492" s="682"/>
      <c r="S492" s="682"/>
      <c r="T492" s="682"/>
      <c r="U492" s="682"/>
      <c r="V492" s="682"/>
      <c r="W492" s="682"/>
      <c r="X492" s="682"/>
      <c r="Y492" s="682"/>
      <c r="Z492" s="682"/>
    </row>
    <row r="493" spans="1:26" ht="15">
      <c r="A493" s="684"/>
      <c r="B493" s="684"/>
      <c r="C493" s="684"/>
      <c r="D493" s="684"/>
      <c r="E493" s="865"/>
      <c r="F493" s="865"/>
      <c r="G493" s="1034"/>
      <c r="H493" s="684"/>
      <c r="I493" s="684"/>
      <c r="J493" s="1035"/>
      <c r="K493" s="817"/>
      <c r="L493" s="817"/>
      <c r="M493" s="682"/>
      <c r="N493" s="682"/>
      <c r="O493" s="682"/>
      <c r="P493" s="682"/>
      <c r="Q493" s="682"/>
      <c r="R493" s="682"/>
      <c r="S493" s="682"/>
      <c r="T493" s="682"/>
      <c r="U493" s="682"/>
      <c r="V493" s="682"/>
      <c r="W493" s="682"/>
      <c r="X493" s="682"/>
      <c r="Y493" s="682"/>
      <c r="Z493" s="682"/>
    </row>
    <row r="494" spans="1:26" ht="15">
      <c r="A494" s="684"/>
      <c r="B494" s="684"/>
      <c r="C494" s="684"/>
      <c r="D494" s="684"/>
      <c r="E494" s="865"/>
      <c r="F494" s="865"/>
      <c r="G494" s="1034"/>
      <c r="H494" s="684"/>
      <c r="I494" s="684"/>
      <c r="J494" s="1035"/>
      <c r="K494" s="817"/>
      <c r="L494" s="817"/>
      <c r="M494" s="682"/>
      <c r="N494" s="682"/>
      <c r="O494" s="682"/>
      <c r="P494" s="682"/>
      <c r="Q494" s="682"/>
      <c r="R494" s="682"/>
      <c r="S494" s="682"/>
      <c r="T494" s="682"/>
      <c r="U494" s="682"/>
      <c r="V494" s="682"/>
      <c r="W494" s="682"/>
      <c r="X494" s="682"/>
      <c r="Y494" s="682"/>
      <c r="Z494" s="682"/>
    </row>
    <row r="495" spans="1:26" ht="15">
      <c r="A495" s="684"/>
      <c r="B495" s="684"/>
      <c r="C495" s="684"/>
      <c r="D495" s="684"/>
      <c r="E495" s="865"/>
      <c r="F495" s="865"/>
      <c r="G495" s="1034"/>
      <c r="H495" s="684"/>
      <c r="I495" s="684"/>
      <c r="J495" s="1035"/>
      <c r="K495" s="817"/>
      <c r="L495" s="817"/>
      <c r="M495" s="682"/>
      <c r="N495" s="682"/>
      <c r="O495" s="682"/>
      <c r="P495" s="682"/>
      <c r="Q495" s="682"/>
      <c r="R495" s="682"/>
      <c r="S495" s="682"/>
      <c r="T495" s="682"/>
      <c r="U495" s="682"/>
      <c r="V495" s="682"/>
      <c r="W495" s="682"/>
      <c r="X495" s="682"/>
      <c r="Y495" s="682"/>
      <c r="Z495" s="682"/>
    </row>
    <row r="496" spans="1:26" ht="15">
      <c r="A496" s="684"/>
      <c r="B496" s="684"/>
      <c r="C496" s="684"/>
      <c r="D496" s="684"/>
      <c r="E496" s="865"/>
      <c r="F496" s="865"/>
      <c r="G496" s="1034"/>
      <c r="H496" s="684"/>
      <c r="I496" s="684"/>
      <c r="J496" s="1035"/>
      <c r="K496" s="817"/>
      <c r="L496" s="817"/>
      <c r="M496" s="682"/>
      <c r="N496" s="682"/>
      <c r="O496" s="682"/>
      <c r="P496" s="682"/>
      <c r="Q496" s="682"/>
      <c r="R496" s="682"/>
      <c r="S496" s="682"/>
      <c r="T496" s="682"/>
      <c r="U496" s="682"/>
      <c r="V496" s="682"/>
      <c r="W496" s="682"/>
      <c r="X496" s="682"/>
      <c r="Y496" s="682"/>
      <c r="Z496" s="682"/>
    </row>
    <row r="497" spans="1:26" ht="15">
      <c r="A497" s="684"/>
      <c r="B497" s="684"/>
      <c r="C497" s="684"/>
      <c r="D497" s="684"/>
      <c r="E497" s="865"/>
      <c r="F497" s="865"/>
      <c r="G497" s="1034"/>
      <c r="H497" s="684"/>
      <c r="I497" s="684"/>
      <c r="J497" s="1035"/>
      <c r="K497" s="817"/>
      <c r="L497" s="817"/>
      <c r="M497" s="682"/>
      <c r="N497" s="682"/>
      <c r="O497" s="682"/>
      <c r="P497" s="682"/>
      <c r="Q497" s="682"/>
      <c r="R497" s="682"/>
      <c r="S497" s="682"/>
      <c r="T497" s="682"/>
      <c r="U497" s="682"/>
      <c r="V497" s="682"/>
      <c r="W497" s="682"/>
      <c r="X497" s="682"/>
      <c r="Y497" s="682"/>
      <c r="Z497" s="682"/>
    </row>
    <row r="498" spans="1:26" ht="15">
      <c r="A498" s="684"/>
      <c r="B498" s="684"/>
      <c r="C498" s="684"/>
      <c r="D498" s="684"/>
      <c r="E498" s="865"/>
      <c r="F498" s="865"/>
      <c r="G498" s="1034"/>
      <c r="H498" s="684"/>
      <c r="I498" s="684"/>
      <c r="J498" s="1035"/>
      <c r="K498" s="817"/>
      <c r="L498" s="817"/>
      <c r="M498" s="682"/>
      <c r="N498" s="682"/>
      <c r="O498" s="682"/>
      <c r="P498" s="682"/>
      <c r="Q498" s="682"/>
      <c r="R498" s="682"/>
      <c r="S498" s="682"/>
      <c r="T498" s="682"/>
      <c r="U498" s="682"/>
      <c r="V498" s="682"/>
      <c r="W498" s="682"/>
      <c r="X498" s="682"/>
      <c r="Y498" s="682"/>
      <c r="Z498" s="682"/>
    </row>
    <row r="499" spans="1:26" ht="15">
      <c r="A499" s="684"/>
      <c r="B499" s="684"/>
      <c r="C499" s="684"/>
      <c r="D499" s="684"/>
      <c r="E499" s="865"/>
      <c r="F499" s="865"/>
      <c r="G499" s="1034"/>
      <c r="H499" s="684"/>
      <c r="I499" s="684"/>
      <c r="J499" s="1035"/>
      <c r="K499" s="817"/>
      <c r="L499" s="817"/>
      <c r="M499" s="682"/>
      <c r="N499" s="682"/>
      <c r="O499" s="682"/>
      <c r="P499" s="682"/>
      <c r="Q499" s="682"/>
      <c r="R499" s="682"/>
      <c r="S499" s="682"/>
      <c r="T499" s="682"/>
      <c r="U499" s="682"/>
      <c r="V499" s="682"/>
      <c r="W499" s="682"/>
      <c r="X499" s="682"/>
      <c r="Y499" s="682"/>
      <c r="Z499" s="682"/>
    </row>
    <row r="500" spans="1:26" ht="15">
      <c r="A500" s="684"/>
      <c r="B500" s="684"/>
      <c r="C500" s="684"/>
      <c r="D500" s="684"/>
      <c r="E500" s="865"/>
      <c r="F500" s="865"/>
      <c r="G500" s="1034"/>
      <c r="H500" s="684"/>
      <c r="I500" s="684"/>
      <c r="J500" s="1035"/>
      <c r="K500" s="817"/>
      <c r="L500" s="817"/>
      <c r="M500" s="682"/>
      <c r="N500" s="682"/>
      <c r="O500" s="682"/>
      <c r="P500" s="682"/>
      <c r="Q500" s="682"/>
      <c r="R500" s="682"/>
      <c r="S500" s="682"/>
      <c r="T500" s="682"/>
      <c r="U500" s="682"/>
      <c r="V500" s="682"/>
      <c r="W500" s="682"/>
      <c r="X500" s="682"/>
      <c r="Y500" s="682"/>
      <c r="Z500" s="682"/>
    </row>
    <row r="501" spans="1:26" ht="15">
      <c r="A501" s="684"/>
      <c r="B501" s="684"/>
      <c r="C501" s="684"/>
      <c r="D501" s="684"/>
      <c r="E501" s="865"/>
      <c r="F501" s="865"/>
      <c r="G501" s="1034"/>
      <c r="H501" s="684"/>
      <c r="I501" s="684"/>
      <c r="J501" s="1035"/>
      <c r="K501" s="817"/>
      <c r="L501" s="817"/>
      <c r="M501" s="682"/>
      <c r="N501" s="682"/>
      <c r="O501" s="682"/>
      <c r="P501" s="682"/>
      <c r="Q501" s="682"/>
      <c r="R501" s="682"/>
      <c r="S501" s="682"/>
      <c r="T501" s="682"/>
      <c r="U501" s="682"/>
      <c r="V501" s="682"/>
      <c r="W501" s="682"/>
      <c r="X501" s="682"/>
      <c r="Y501" s="682"/>
      <c r="Z501" s="682"/>
    </row>
    <row r="502" spans="1:26" ht="15">
      <c r="A502" s="684"/>
      <c r="B502" s="684"/>
      <c r="C502" s="684"/>
      <c r="D502" s="684"/>
      <c r="E502" s="865"/>
      <c r="F502" s="865"/>
      <c r="G502" s="1034"/>
      <c r="H502" s="684"/>
      <c r="I502" s="684"/>
      <c r="J502" s="1035"/>
      <c r="K502" s="817"/>
      <c r="L502" s="817"/>
      <c r="M502" s="682"/>
      <c r="N502" s="682"/>
      <c r="O502" s="682"/>
      <c r="P502" s="682"/>
      <c r="Q502" s="682"/>
      <c r="R502" s="682"/>
      <c r="S502" s="682"/>
      <c r="T502" s="682"/>
      <c r="U502" s="682"/>
      <c r="V502" s="682"/>
      <c r="W502" s="682"/>
      <c r="X502" s="682"/>
      <c r="Y502" s="682"/>
      <c r="Z502" s="682"/>
    </row>
    <row r="503" spans="1:26" ht="15">
      <c r="A503" s="684"/>
      <c r="B503" s="684"/>
      <c r="C503" s="684"/>
      <c r="D503" s="684"/>
      <c r="E503" s="865"/>
      <c r="F503" s="865"/>
      <c r="G503" s="1034"/>
      <c r="H503" s="684"/>
      <c r="I503" s="684"/>
      <c r="J503" s="1035"/>
      <c r="K503" s="817"/>
      <c r="L503" s="817"/>
      <c r="M503" s="682"/>
      <c r="N503" s="682"/>
      <c r="O503" s="682"/>
      <c r="P503" s="682"/>
      <c r="Q503" s="682"/>
      <c r="R503" s="682"/>
      <c r="S503" s="682"/>
      <c r="T503" s="682"/>
      <c r="U503" s="682"/>
      <c r="V503" s="682"/>
      <c r="W503" s="682"/>
      <c r="X503" s="682"/>
      <c r="Y503" s="682"/>
      <c r="Z503" s="682"/>
    </row>
    <row r="504" spans="1:26" ht="15">
      <c r="A504" s="684"/>
      <c r="B504" s="684"/>
      <c r="C504" s="684"/>
      <c r="D504" s="684"/>
      <c r="E504" s="865"/>
      <c r="F504" s="865"/>
      <c r="G504" s="1034"/>
      <c r="H504" s="684"/>
      <c r="I504" s="684"/>
      <c r="J504" s="1035"/>
      <c r="K504" s="817"/>
      <c r="L504" s="817"/>
      <c r="M504" s="682"/>
      <c r="N504" s="682"/>
      <c r="O504" s="682"/>
      <c r="P504" s="682"/>
      <c r="Q504" s="682"/>
      <c r="R504" s="682"/>
      <c r="S504" s="682"/>
      <c r="T504" s="682"/>
      <c r="U504" s="682"/>
      <c r="V504" s="682"/>
      <c r="W504" s="682"/>
      <c r="X504" s="682"/>
      <c r="Y504" s="682"/>
      <c r="Z504" s="682"/>
    </row>
    <row r="505" spans="1:26" ht="15">
      <c r="A505" s="684"/>
      <c r="B505" s="684"/>
      <c r="C505" s="684"/>
      <c r="D505" s="684"/>
      <c r="E505" s="865"/>
      <c r="F505" s="865"/>
      <c r="G505" s="1034"/>
      <c r="H505" s="684"/>
      <c r="I505" s="684"/>
      <c r="J505" s="1035"/>
      <c r="K505" s="817"/>
      <c r="L505" s="817"/>
      <c r="M505" s="682"/>
      <c r="N505" s="682"/>
      <c r="O505" s="682"/>
      <c r="P505" s="682"/>
      <c r="Q505" s="682"/>
      <c r="R505" s="682"/>
      <c r="S505" s="682"/>
      <c r="T505" s="682"/>
      <c r="U505" s="682"/>
      <c r="V505" s="682"/>
      <c r="W505" s="682"/>
      <c r="X505" s="682"/>
      <c r="Y505" s="682"/>
      <c r="Z505" s="682"/>
    </row>
    <row r="506" spans="1:26" ht="15">
      <c r="A506" s="684"/>
      <c r="B506" s="684"/>
      <c r="C506" s="684"/>
      <c r="D506" s="684"/>
      <c r="E506" s="865"/>
      <c r="F506" s="865"/>
      <c r="G506" s="1034"/>
      <c r="H506" s="684"/>
      <c r="I506" s="684"/>
      <c r="J506" s="1035"/>
      <c r="K506" s="817"/>
      <c r="L506" s="817"/>
      <c r="M506" s="682"/>
      <c r="N506" s="682"/>
      <c r="O506" s="682"/>
      <c r="P506" s="682"/>
      <c r="Q506" s="682"/>
      <c r="R506" s="682"/>
      <c r="S506" s="682"/>
      <c r="T506" s="682"/>
      <c r="U506" s="682"/>
      <c r="V506" s="682"/>
      <c r="W506" s="682"/>
      <c r="X506" s="682"/>
      <c r="Y506" s="682"/>
      <c r="Z506" s="682"/>
    </row>
    <row r="507" spans="1:26" ht="15">
      <c r="A507" s="684"/>
      <c r="B507" s="684"/>
      <c r="C507" s="684"/>
      <c r="D507" s="684"/>
      <c r="E507" s="865"/>
      <c r="F507" s="865"/>
      <c r="G507" s="1034"/>
      <c r="H507" s="684"/>
      <c r="I507" s="684"/>
      <c r="J507" s="1035"/>
      <c r="K507" s="817"/>
      <c r="L507" s="817"/>
      <c r="M507" s="682"/>
      <c r="N507" s="682"/>
      <c r="O507" s="682"/>
      <c r="P507" s="682"/>
      <c r="Q507" s="682"/>
      <c r="R507" s="682"/>
      <c r="S507" s="682"/>
      <c r="T507" s="682"/>
      <c r="U507" s="682"/>
      <c r="V507" s="682"/>
      <c r="W507" s="682"/>
      <c r="X507" s="682"/>
      <c r="Y507" s="682"/>
      <c r="Z507" s="682"/>
    </row>
    <row r="508" spans="1:26" ht="15">
      <c r="A508" s="684"/>
      <c r="B508" s="684"/>
      <c r="C508" s="684"/>
      <c r="D508" s="684"/>
      <c r="E508" s="865"/>
      <c r="F508" s="865"/>
      <c r="G508" s="1034"/>
      <c r="H508" s="684"/>
      <c r="I508" s="684"/>
      <c r="J508" s="1035"/>
      <c r="K508" s="817"/>
      <c r="L508" s="817"/>
      <c r="M508" s="682"/>
      <c r="N508" s="682"/>
      <c r="O508" s="682"/>
      <c r="P508" s="682"/>
      <c r="Q508" s="682"/>
      <c r="R508" s="682"/>
      <c r="S508" s="682"/>
      <c r="T508" s="682"/>
      <c r="U508" s="682"/>
      <c r="V508" s="682"/>
      <c r="W508" s="682"/>
      <c r="X508" s="682"/>
      <c r="Y508" s="682"/>
      <c r="Z508" s="682"/>
    </row>
    <row r="509" spans="1:26" ht="15">
      <c r="A509" s="684"/>
      <c r="B509" s="684"/>
      <c r="C509" s="684"/>
      <c r="D509" s="684"/>
      <c r="E509" s="865"/>
      <c r="F509" s="865"/>
      <c r="G509" s="1034"/>
      <c r="H509" s="684"/>
      <c r="I509" s="684"/>
      <c r="J509" s="1035"/>
      <c r="K509" s="817"/>
      <c r="L509" s="817"/>
      <c r="M509" s="682"/>
      <c r="N509" s="682"/>
      <c r="O509" s="682"/>
      <c r="P509" s="682"/>
      <c r="Q509" s="682"/>
      <c r="R509" s="682"/>
      <c r="S509" s="682"/>
      <c r="T509" s="682"/>
      <c r="U509" s="682"/>
      <c r="V509" s="682"/>
      <c r="W509" s="682"/>
      <c r="X509" s="682"/>
      <c r="Y509" s="682"/>
      <c r="Z509" s="682"/>
    </row>
    <row r="510" spans="1:26" ht="15">
      <c r="A510" s="684"/>
      <c r="B510" s="684"/>
      <c r="C510" s="684"/>
      <c r="D510" s="684"/>
      <c r="E510" s="865"/>
      <c r="F510" s="865"/>
      <c r="G510" s="1034"/>
      <c r="H510" s="684"/>
      <c r="I510" s="684"/>
      <c r="J510" s="1035"/>
      <c r="K510" s="817"/>
      <c r="L510" s="817"/>
      <c r="M510" s="682"/>
      <c r="N510" s="682"/>
      <c r="O510" s="682"/>
      <c r="P510" s="682"/>
      <c r="Q510" s="682"/>
      <c r="R510" s="682"/>
      <c r="S510" s="682"/>
      <c r="T510" s="682"/>
      <c r="U510" s="682"/>
      <c r="V510" s="682"/>
      <c r="W510" s="682"/>
      <c r="X510" s="682"/>
      <c r="Y510" s="682"/>
      <c r="Z510" s="682"/>
    </row>
    <row r="511" spans="1:26" ht="15">
      <c r="A511" s="684"/>
      <c r="B511" s="684"/>
      <c r="C511" s="684"/>
      <c r="D511" s="684"/>
      <c r="E511" s="865"/>
      <c r="F511" s="865"/>
      <c r="G511" s="1034"/>
      <c r="H511" s="684"/>
      <c r="I511" s="684"/>
      <c r="J511" s="1035"/>
      <c r="K511" s="817"/>
      <c r="L511" s="817"/>
      <c r="M511" s="682"/>
      <c r="N511" s="682"/>
      <c r="O511" s="682"/>
      <c r="P511" s="682"/>
      <c r="Q511" s="682"/>
      <c r="R511" s="682"/>
      <c r="S511" s="682"/>
      <c r="T511" s="682"/>
      <c r="U511" s="682"/>
      <c r="V511" s="682"/>
      <c r="W511" s="682"/>
      <c r="X511" s="682"/>
      <c r="Y511" s="682"/>
      <c r="Z511" s="682"/>
    </row>
    <row r="512" spans="1:26" ht="15">
      <c r="A512" s="684"/>
      <c r="B512" s="684"/>
      <c r="C512" s="684"/>
      <c r="D512" s="684"/>
      <c r="E512" s="865"/>
      <c r="F512" s="865"/>
      <c r="G512" s="1034"/>
      <c r="H512" s="684"/>
      <c r="I512" s="684"/>
      <c r="J512" s="1035"/>
      <c r="K512" s="817"/>
      <c r="L512" s="817"/>
      <c r="M512" s="682"/>
      <c r="N512" s="682"/>
      <c r="O512" s="682"/>
      <c r="P512" s="682"/>
      <c r="Q512" s="682"/>
      <c r="R512" s="682"/>
      <c r="S512" s="682"/>
      <c r="T512" s="682"/>
      <c r="U512" s="682"/>
      <c r="V512" s="682"/>
      <c r="W512" s="682"/>
      <c r="X512" s="682"/>
      <c r="Y512" s="682"/>
      <c r="Z512" s="682"/>
    </row>
    <row r="513" spans="1:26" ht="15">
      <c r="A513" s="684"/>
      <c r="B513" s="684"/>
      <c r="C513" s="684"/>
      <c r="D513" s="684"/>
      <c r="E513" s="865"/>
      <c r="F513" s="865"/>
      <c r="G513" s="1034"/>
      <c r="H513" s="684"/>
      <c r="I513" s="684"/>
      <c r="J513" s="1035"/>
      <c r="K513" s="817"/>
      <c r="L513" s="817"/>
      <c r="M513" s="682"/>
      <c r="N513" s="682"/>
      <c r="O513" s="682"/>
      <c r="P513" s="682"/>
      <c r="Q513" s="682"/>
      <c r="R513" s="682"/>
      <c r="S513" s="682"/>
      <c r="T513" s="682"/>
      <c r="U513" s="682"/>
      <c r="V513" s="682"/>
      <c r="W513" s="682"/>
      <c r="X513" s="682"/>
      <c r="Y513" s="682"/>
      <c r="Z513" s="682"/>
    </row>
    <row r="514" spans="1:26" ht="15">
      <c r="A514" s="684"/>
      <c r="B514" s="684"/>
      <c r="C514" s="684"/>
      <c r="D514" s="684"/>
      <c r="E514" s="865"/>
      <c r="F514" s="865"/>
      <c r="G514" s="1034"/>
      <c r="H514" s="684"/>
      <c r="I514" s="684"/>
      <c r="J514" s="1035"/>
      <c r="K514" s="817"/>
      <c r="L514" s="817"/>
      <c r="M514" s="682"/>
      <c r="N514" s="682"/>
      <c r="O514" s="682"/>
      <c r="P514" s="682"/>
      <c r="Q514" s="682"/>
      <c r="R514" s="682"/>
      <c r="S514" s="682"/>
      <c r="T514" s="682"/>
      <c r="U514" s="682"/>
      <c r="V514" s="682"/>
      <c r="W514" s="682"/>
      <c r="X514" s="682"/>
      <c r="Y514" s="682"/>
      <c r="Z514" s="682"/>
    </row>
    <row r="515" spans="1:26" ht="15">
      <c r="A515" s="684"/>
      <c r="B515" s="684"/>
      <c r="C515" s="684"/>
      <c r="D515" s="684"/>
      <c r="E515" s="865"/>
      <c r="F515" s="865"/>
      <c r="G515" s="1034"/>
      <c r="H515" s="684"/>
      <c r="I515" s="684"/>
      <c r="J515" s="1035"/>
      <c r="K515" s="817"/>
      <c r="L515" s="817"/>
      <c r="M515" s="682"/>
      <c r="N515" s="682"/>
      <c r="O515" s="682"/>
      <c r="P515" s="682"/>
      <c r="Q515" s="682"/>
      <c r="R515" s="682"/>
      <c r="S515" s="682"/>
      <c r="T515" s="682"/>
      <c r="U515" s="682"/>
      <c r="V515" s="682"/>
      <c r="W515" s="682"/>
      <c r="X515" s="682"/>
      <c r="Y515" s="682"/>
      <c r="Z515" s="682"/>
    </row>
    <row r="516" spans="1:26" ht="15">
      <c r="A516" s="684"/>
      <c r="B516" s="684"/>
      <c r="C516" s="684"/>
      <c r="D516" s="684"/>
      <c r="E516" s="865"/>
      <c r="F516" s="865"/>
      <c r="G516" s="1034"/>
      <c r="H516" s="684"/>
      <c r="I516" s="684"/>
      <c r="J516" s="1035"/>
      <c r="K516" s="817"/>
      <c r="L516" s="817"/>
      <c r="M516" s="682"/>
      <c r="N516" s="682"/>
      <c r="O516" s="682"/>
      <c r="P516" s="682"/>
      <c r="Q516" s="682"/>
      <c r="R516" s="682"/>
      <c r="S516" s="682"/>
      <c r="T516" s="682"/>
      <c r="U516" s="682"/>
      <c r="V516" s="682"/>
      <c r="W516" s="682"/>
      <c r="X516" s="682"/>
      <c r="Y516" s="682"/>
      <c r="Z516" s="682"/>
    </row>
    <row r="517" spans="1:26" ht="15">
      <c r="A517" s="684"/>
      <c r="B517" s="684"/>
      <c r="C517" s="684"/>
      <c r="D517" s="684"/>
      <c r="E517" s="865"/>
      <c r="F517" s="865"/>
      <c r="G517" s="1034"/>
      <c r="H517" s="684"/>
      <c r="I517" s="684"/>
      <c r="J517" s="1035"/>
      <c r="K517" s="817"/>
      <c r="L517" s="817"/>
      <c r="M517" s="682"/>
      <c r="N517" s="682"/>
      <c r="O517" s="682"/>
      <c r="P517" s="682"/>
      <c r="Q517" s="682"/>
      <c r="R517" s="682"/>
      <c r="S517" s="682"/>
      <c r="T517" s="682"/>
      <c r="U517" s="682"/>
      <c r="V517" s="682"/>
      <c r="W517" s="682"/>
      <c r="X517" s="682"/>
      <c r="Y517" s="682"/>
      <c r="Z517" s="682"/>
    </row>
    <row r="518" spans="1:26" ht="15">
      <c r="A518" s="684"/>
      <c r="B518" s="684"/>
      <c r="C518" s="684"/>
      <c r="D518" s="684"/>
      <c r="E518" s="865"/>
      <c r="F518" s="865"/>
      <c r="G518" s="1034"/>
      <c r="H518" s="684"/>
      <c r="I518" s="684"/>
      <c r="J518" s="1035"/>
      <c r="K518" s="817"/>
      <c r="L518" s="817"/>
      <c r="M518" s="682"/>
      <c r="N518" s="682"/>
      <c r="O518" s="682"/>
      <c r="P518" s="682"/>
      <c r="Q518" s="682"/>
      <c r="R518" s="682"/>
      <c r="S518" s="682"/>
      <c r="T518" s="682"/>
      <c r="U518" s="682"/>
      <c r="V518" s="682"/>
      <c r="W518" s="682"/>
      <c r="X518" s="682"/>
      <c r="Y518" s="682"/>
      <c r="Z518" s="682"/>
    </row>
    <row r="519" spans="1:26" ht="15">
      <c r="A519" s="684"/>
      <c r="B519" s="684"/>
      <c r="C519" s="684"/>
      <c r="D519" s="684"/>
      <c r="E519" s="865"/>
      <c r="F519" s="865"/>
      <c r="G519" s="1034"/>
      <c r="H519" s="684"/>
      <c r="I519" s="684"/>
      <c r="J519" s="1035"/>
      <c r="K519" s="817"/>
      <c r="L519" s="817"/>
      <c r="M519" s="682"/>
      <c r="N519" s="682"/>
      <c r="O519" s="682"/>
      <c r="P519" s="682"/>
      <c r="Q519" s="682"/>
      <c r="R519" s="682"/>
      <c r="S519" s="682"/>
      <c r="T519" s="682"/>
      <c r="U519" s="682"/>
      <c r="V519" s="682"/>
      <c r="W519" s="682"/>
      <c r="X519" s="682"/>
      <c r="Y519" s="682"/>
      <c r="Z519" s="682"/>
    </row>
    <row r="520" spans="1:26" ht="15">
      <c r="A520" s="684"/>
      <c r="B520" s="684"/>
      <c r="C520" s="684"/>
      <c r="D520" s="684"/>
      <c r="E520" s="865"/>
      <c r="F520" s="865"/>
      <c r="G520" s="1034"/>
      <c r="H520" s="684"/>
      <c r="I520" s="684"/>
      <c r="J520" s="1035"/>
      <c r="K520" s="817"/>
      <c r="L520" s="817"/>
      <c r="M520" s="682"/>
      <c r="N520" s="682"/>
      <c r="O520" s="682"/>
      <c r="P520" s="682"/>
      <c r="Q520" s="682"/>
      <c r="R520" s="682"/>
      <c r="S520" s="682"/>
      <c r="T520" s="682"/>
      <c r="U520" s="682"/>
      <c r="V520" s="682"/>
      <c r="W520" s="682"/>
      <c r="X520" s="682"/>
      <c r="Y520" s="682"/>
      <c r="Z520" s="682"/>
    </row>
    <row r="521" spans="1:26" ht="15">
      <c r="A521" s="684"/>
      <c r="B521" s="684"/>
      <c r="C521" s="684"/>
      <c r="D521" s="684"/>
      <c r="E521" s="865"/>
      <c r="F521" s="865"/>
      <c r="G521" s="1034"/>
      <c r="H521" s="684"/>
      <c r="I521" s="684"/>
      <c r="J521" s="1035"/>
      <c r="K521" s="817"/>
      <c r="L521" s="817"/>
      <c r="M521" s="682"/>
      <c r="N521" s="682"/>
      <c r="O521" s="682"/>
      <c r="P521" s="682"/>
      <c r="Q521" s="682"/>
      <c r="R521" s="682"/>
      <c r="S521" s="682"/>
      <c r="T521" s="682"/>
      <c r="U521" s="682"/>
      <c r="V521" s="682"/>
      <c r="W521" s="682"/>
      <c r="X521" s="682"/>
      <c r="Y521" s="682"/>
      <c r="Z521" s="682"/>
    </row>
    <row r="522" spans="1:26" ht="15">
      <c r="A522" s="684"/>
      <c r="B522" s="684"/>
      <c r="C522" s="684"/>
      <c r="D522" s="684"/>
      <c r="E522" s="865"/>
      <c r="F522" s="865"/>
      <c r="G522" s="1034"/>
      <c r="H522" s="684"/>
      <c r="I522" s="684"/>
      <c r="J522" s="1035"/>
      <c r="K522" s="817"/>
      <c r="L522" s="817"/>
      <c r="M522" s="682"/>
      <c r="N522" s="682"/>
      <c r="O522" s="682"/>
      <c r="P522" s="682"/>
      <c r="Q522" s="682"/>
      <c r="R522" s="682"/>
      <c r="S522" s="682"/>
      <c r="T522" s="682"/>
      <c r="U522" s="682"/>
      <c r="V522" s="682"/>
      <c r="W522" s="682"/>
      <c r="X522" s="682"/>
      <c r="Y522" s="682"/>
      <c r="Z522" s="682"/>
    </row>
    <row r="523" spans="1:26" ht="15">
      <c r="A523" s="684"/>
      <c r="B523" s="684"/>
      <c r="C523" s="684"/>
      <c r="D523" s="684"/>
      <c r="E523" s="865"/>
      <c r="F523" s="865"/>
      <c r="G523" s="1034"/>
      <c r="H523" s="684"/>
      <c r="I523" s="684"/>
      <c r="J523" s="1035"/>
      <c r="K523" s="817"/>
      <c r="L523" s="817"/>
      <c r="M523" s="682"/>
      <c r="N523" s="682"/>
      <c r="O523" s="682"/>
      <c r="P523" s="682"/>
      <c r="Q523" s="682"/>
      <c r="R523" s="682"/>
      <c r="S523" s="682"/>
      <c r="T523" s="682"/>
      <c r="U523" s="682"/>
      <c r="V523" s="682"/>
      <c r="W523" s="682"/>
      <c r="X523" s="682"/>
      <c r="Y523" s="682"/>
      <c r="Z523" s="682"/>
    </row>
    <row r="524" spans="1:26" ht="15">
      <c r="A524" s="684"/>
      <c r="B524" s="684"/>
      <c r="C524" s="684"/>
      <c r="D524" s="684"/>
      <c r="E524" s="865"/>
      <c r="F524" s="865"/>
      <c r="G524" s="1034"/>
      <c r="H524" s="684"/>
      <c r="I524" s="684"/>
      <c r="J524" s="1035"/>
      <c r="K524" s="817"/>
      <c r="L524" s="817"/>
      <c r="M524" s="682"/>
      <c r="N524" s="682"/>
      <c r="O524" s="682"/>
      <c r="P524" s="682"/>
      <c r="Q524" s="682"/>
      <c r="R524" s="682"/>
      <c r="S524" s="682"/>
      <c r="T524" s="682"/>
      <c r="U524" s="682"/>
      <c r="V524" s="682"/>
      <c r="W524" s="682"/>
      <c r="X524" s="682"/>
      <c r="Y524" s="682"/>
      <c r="Z524" s="682"/>
    </row>
    <row r="525" spans="1:26" ht="15">
      <c r="A525" s="684"/>
      <c r="B525" s="684"/>
      <c r="C525" s="684"/>
      <c r="D525" s="684"/>
      <c r="E525" s="865"/>
      <c r="F525" s="865"/>
      <c r="G525" s="1034"/>
      <c r="H525" s="684"/>
      <c r="I525" s="684"/>
      <c r="J525" s="1035"/>
      <c r="K525" s="817"/>
      <c r="L525" s="817"/>
      <c r="M525" s="682"/>
      <c r="N525" s="682"/>
      <c r="O525" s="682"/>
      <c r="P525" s="682"/>
      <c r="Q525" s="682"/>
      <c r="R525" s="682"/>
      <c r="S525" s="682"/>
      <c r="T525" s="682"/>
      <c r="U525" s="682"/>
      <c r="V525" s="682"/>
      <c r="W525" s="682"/>
      <c r="X525" s="682"/>
      <c r="Y525" s="682"/>
      <c r="Z525" s="682"/>
    </row>
    <row r="526" spans="1:26" ht="15">
      <c r="A526" s="684"/>
      <c r="B526" s="684"/>
      <c r="C526" s="684"/>
      <c r="D526" s="684"/>
      <c r="E526" s="865"/>
      <c r="F526" s="865"/>
      <c r="G526" s="1034"/>
      <c r="H526" s="684"/>
      <c r="I526" s="684"/>
      <c r="J526" s="1035"/>
      <c r="K526" s="817"/>
      <c r="L526" s="817"/>
      <c r="M526" s="682"/>
      <c r="N526" s="682"/>
      <c r="O526" s="682"/>
      <c r="P526" s="682"/>
      <c r="Q526" s="682"/>
      <c r="R526" s="682"/>
      <c r="S526" s="682"/>
      <c r="T526" s="682"/>
      <c r="U526" s="682"/>
      <c r="V526" s="682"/>
      <c r="W526" s="682"/>
      <c r="X526" s="682"/>
      <c r="Y526" s="682"/>
      <c r="Z526" s="682"/>
    </row>
    <row r="527" spans="1:26" ht="15">
      <c r="A527" s="684"/>
      <c r="B527" s="684"/>
      <c r="C527" s="684"/>
      <c r="D527" s="684"/>
      <c r="E527" s="865"/>
      <c r="F527" s="865"/>
      <c r="G527" s="1034"/>
      <c r="H527" s="684"/>
      <c r="I527" s="684"/>
      <c r="J527" s="1035"/>
      <c r="K527" s="817"/>
      <c r="L527" s="817"/>
      <c r="M527" s="682"/>
      <c r="N527" s="682"/>
      <c r="O527" s="682"/>
      <c r="P527" s="682"/>
      <c r="Q527" s="682"/>
      <c r="R527" s="682"/>
      <c r="S527" s="682"/>
      <c r="T527" s="682"/>
      <c r="U527" s="682"/>
      <c r="V527" s="682"/>
      <c r="W527" s="682"/>
      <c r="X527" s="682"/>
      <c r="Y527" s="682"/>
      <c r="Z527" s="682"/>
    </row>
    <row r="528" spans="1:26" ht="15">
      <c r="A528" s="684"/>
      <c r="B528" s="684"/>
      <c r="C528" s="684"/>
      <c r="D528" s="684"/>
      <c r="E528" s="865"/>
      <c r="F528" s="865"/>
      <c r="G528" s="1034"/>
      <c r="H528" s="684"/>
      <c r="I528" s="684"/>
      <c r="J528" s="1035"/>
      <c r="K528" s="817"/>
      <c r="L528" s="817"/>
      <c r="M528" s="682"/>
      <c r="N528" s="682"/>
      <c r="O528" s="682"/>
      <c r="P528" s="682"/>
      <c r="Q528" s="682"/>
      <c r="R528" s="682"/>
      <c r="S528" s="682"/>
      <c r="T528" s="682"/>
      <c r="U528" s="682"/>
      <c r="V528" s="682"/>
      <c r="W528" s="682"/>
      <c r="X528" s="682"/>
      <c r="Y528" s="682"/>
      <c r="Z528" s="682"/>
    </row>
    <row r="529" spans="1:26" ht="15">
      <c r="A529" s="684"/>
      <c r="B529" s="684"/>
      <c r="C529" s="684"/>
      <c r="D529" s="684"/>
      <c r="E529" s="865"/>
      <c r="F529" s="865"/>
      <c r="G529" s="1034"/>
      <c r="H529" s="684"/>
      <c r="I529" s="684"/>
      <c r="J529" s="1035"/>
      <c r="K529" s="817"/>
      <c r="L529" s="817"/>
      <c r="M529" s="682"/>
      <c r="N529" s="682"/>
      <c r="O529" s="682"/>
      <c r="P529" s="682"/>
      <c r="Q529" s="682"/>
      <c r="R529" s="682"/>
      <c r="S529" s="682"/>
      <c r="T529" s="682"/>
      <c r="U529" s="682"/>
      <c r="V529" s="682"/>
      <c r="W529" s="682"/>
      <c r="X529" s="682"/>
      <c r="Y529" s="682"/>
      <c r="Z529" s="682"/>
    </row>
    <row r="530" spans="1:26" ht="15">
      <c r="A530" s="684"/>
      <c r="B530" s="684"/>
      <c r="C530" s="684"/>
      <c r="D530" s="684"/>
      <c r="E530" s="865"/>
      <c r="F530" s="865"/>
      <c r="G530" s="1034"/>
      <c r="H530" s="684"/>
      <c r="I530" s="684"/>
      <c r="J530" s="1035"/>
      <c r="K530" s="817"/>
      <c r="L530" s="817"/>
      <c r="M530" s="682"/>
      <c r="N530" s="682"/>
      <c r="O530" s="682"/>
      <c r="P530" s="682"/>
      <c r="Q530" s="682"/>
      <c r="R530" s="682"/>
      <c r="S530" s="682"/>
      <c r="T530" s="682"/>
      <c r="U530" s="682"/>
      <c r="V530" s="682"/>
      <c r="W530" s="682"/>
      <c r="X530" s="682"/>
      <c r="Y530" s="682"/>
      <c r="Z530" s="682"/>
    </row>
    <row r="531" spans="1:26" ht="15">
      <c r="A531" s="684"/>
      <c r="B531" s="684"/>
      <c r="C531" s="684"/>
      <c r="D531" s="684"/>
      <c r="E531" s="865"/>
      <c r="F531" s="865"/>
      <c r="G531" s="1034"/>
      <c r="H531" s="684"/>
      <c r="I531" s="684"/>
      <c r="J531" s="1035"/>
      <c r="K531" s="817"/>
      <c r="L531" s="817"/>
      <c r="M531" s="682"/>
      <c r="N531" s="682"/>
      <c r="O531" s="682"/>
      <c r="P531" s="682"/>
      <c r="Q531" s="682"/>
      <c r="R531" s="682"/>
      <c r="S531" s="682"/>
      <c r="T531" s="682"/>
      <c r="U531" s="682"/>
      <c r="V531" s="682"/>
      <c r="W531" s="682"/>
      <c r="X531" s="682"/>
      <c r="Y531" s="682"/>
      <c r="Z531" s="682"/>
    </row>
    <row r="532" spans="1:26" ht="15">
      <c r="A532" s="684"/>
      <c r="B532" s="684"/>
      <c r="C532" s="684"/>
      <c r="D532" s="684"/>
      <c r="E532" s="865"/>
      <c r="F532" s="865"/>
      <c r="G532" s="1034"/>
      <c r="H532" s="684"/>
      <c r="I532" s="684"/>
      <c r="J532" s="1035"/>
      <c r="K532" s="817"/>
      <c r="L532" s="817"/>
      <c r="M532" s="682"/>
      <c r="N532" s="682"/>
      <c r="O532" s="682"/>
      <c r="P532" s="682"/>
      <c r="Q532" s="682"/>
      <c r="R532" s="682"/>
      <c r="S532" s="682"/>
      <c r="T532" s="682"/>
      <c r="U532" s="682"/>
      <c r="V532" s="682"/>
      <c r="W532" s="682"/>
      <c r="X532" s="682"/>
      <c r="Y532" s="682"/>
      <c r="Z532" s="682"/>
    </row>
    <row r="533" spans="1:26" ht="15">
      <c r="A533" s="684"/>
      <c r="B533" s="684"/>
      <c r="C533" s="684"/>
      <c r="D533" s="684"/>
      <c r="E533" s="865"/>
      <c r="F533" s="865"/>
      <c r="G533" s="1034"/>
      <c r="H533" s="684"/>
      <c r="I533" s="684"/>
      <c r="J533" s="1035"/>
      <c r="K533" s="817"/>
      <c r="L533" s="817"/>
      <c r="M533" s="682"/>
      <c r="N533" s="682"/>
      <c r="O533" s="682"/>
      <c r="P533" s="682"/>
      <c r="Q533" s="682"/>
      <c r="R533" s="682"/>
      <c r="S533" s="682"/>
      <c r="T533" s="682"/>
      <c r="U533" s="682"/>
      <c r="V533" s="682"/>
      <c r="W533" s="682"/>
      <c r="X533" s="682"/>
      <c r="Y533" s="682"/>
      <c r="Z533" s="682"/>
    </row>
    <row r="534" spans="1:26" ht="15">
      <c r="A534" s="684"/>
      <c r="B534" s="684"/>
      <c r="C534" s="684"/>
      <c r="D534" s="684"/>
      <c r="E534" s="865"/>
      <c r="F534" s="865"/>
      <c r="G534" s="1034"/>
      <c r="H534" s="684"/>
      <c r="I534" s="684"/>
      <c r="J534" s="1035"/>
      <c r="K534" s="817"/>
      <c r="L534" s="817"/>
      <c r="M534" s="682"/>
      <c r="N534" s="682"/>
      <c r="O534" s="682"/>
      <c r="P534" s="682"/>
      <c r="Q534" s="682"/>
      <c r="R534" s="682"/>
      <c r="S534" s="682"/>
      <c r="T534" s="682"/>
      <c r="U534" s="682"/>
      <c r="V534" s="682"/>
      <c r="W534" s="682"/>
      <c r="X534" s="682"/>
      <c r="Y534" s="682"/>
      <c r="Z534" s="682"/>
    </row>
    <row r="535" spans="1:26" ht="15">
      <c r="A535" s="684"/>
      <c r="B535" s="684"/>
      <c r="C535" s="684"/>
      <c r="D535" s="684"/>
      <c r="E535" s="865"/>
      <c r="F535" s="865"/>
      <c r="G535" s="1034"/>
      <c r="H535" s="684"/>
      <c r="I535" s="684"/>
      <c r="J535" s="1035"/>
      <c r="K535" s="817"/>
      <c r="L535" s="817"/>
      <c r="M535" s="682"/>
      <c r="N535" s="682"/>
      <c r="O535" s="682"/>
      <c r="P535" s="682"/>
      <c r="Q535" s="682"/>
      <c r="R535" s="682"/>
      <c r="S535" s="682"/>
      <c r="T535" s="682"/>
      <c r="U535" s="682"/>
      <c r="V535" s="682"/>
      <c r="W535" s="682"/>
      <c r="X535" s="682"/>
      <c r="Y535" s="682"/>
      <c r="Z535" s="682"/>
    </row>
    <row r="536" spans="1:26" ht="15">
      <c r="A536" s="684"/>
      <c r="B536" s="684"/>
      <c r="C536" s="684"/>
      <c r="D536" s="684"/>
      <c r="E536" s="865"/>
      <c r="F536" s="865"/>
      <c r="G536" s="1034"/>
      <c r="H536" s="684"/>
      <c r="I536" s="684"/>
      <c r="J536" s="1035"/>
      <c r="K536" s="817"/>
      <c r="L536" s="817"/>
      <c r="M536" s="682"/>
      <c r="N536" s="682"/>
      <c r="O536" s="682"/>
      <c r="P536" s="682"/>
      <c r="Q536" s="682"/>
      <c r="R536" s="682"/>
      <c r="S536" s="682"/>
      <c r="T536" s="682"/>
      <c r="U536" s="682"/>
      <c r="V536" s="682"/>
      <c r="W536" s="682"/>
      <c r="X536" s="682"/>
      <c r="Y536" s="682"/>
      <c r="Z536" s="682"/>
    </row>
    <row r="537" spans="1:26" ht="15">
      <c r="A537" s="684"/>
      <c r="B537" s="684"/>
      <c r="C537" s="684"/>
      <c r="D537" s="684"/>
      <c r="E537" s="865"/>
      <c r="F537" s="865"/>
      <c r="G537" s="1034"/>
      <c r="H537" s="684"/>
      <c r="I537" s="684"/>
      <c r="J537" s="1035"/>
      <c r="K537" s="817"/>
      <c r="L537" s="817"/>
      <c r="M537" s="682"/>
      <c r="N537" s="682"/>
      <c r="O537" s="682"/>
      <c r="P537" s="682"/>
      <c r="Q537" s="682"/>
      <c r="R537" s="682"/>
      <c r="S537" s="682"/>
      <c r="T537" s="682"/>
      <c r="U537" s="682"/>
      <c r="V537" s="682"/>
      <c r="W537" s="682"/>
      <c r="X537" s="682"/>
      <c r="Y537" s="682"/>
      <c r="Z537" s="682"/>
    </row>
    <row r="538" spans="1:26" ht="15">
      <c r="A538" s="684"/>
      <c r="B538" s="684"/>
      <c r="C538" s="684"/>
      <c r="D538" s="684"/>
      <c r="E538" s="865"/>
      <c r="F538" s="865"/>
      <c r="G538" s="1034"/>
      <c r="H538" s="684"/>
      <c r="I538" s="684"/>
      <c r="J538" s="1035"/>
      <c r="K538" s="817"/>
      <c r="L538" s="817"/>
      <c r="M538" s="682"/>
      <c r="N538" s="682"/>
      <c r="O538" s="682"/>
      <c r="P538" s="682"/>
      <c r="Q538" s="682"/>
      <c r="R538" s="682"/>
      <c r="S538" s="682"/>
      <c r="T538" s="682"/>
      <c r="U538" s="682"/>
      <c r="V538" s="682"/>
      <c r="W538" s="682"/>
      <c r="X538" s="682"/>
      <c r="Y538" s="682"/>
      <c r="Z538" s="682"/>
    </row>
    <row r="539" spans="1:26" ht="15">
      <c r="A539" s="684"/>
      <c r="B539" s="684"/>
      <c r="C539" s="684"/>
      <c r="D539" s="684"/>
      <c r="E539" s="865"/>
      <c r="F539" s="865"/>
      <c r="G539" s="1034"/>
      <c r="H539" s="684"/>
      <c r="I539" s="684"/>
      <c r="J539" s="1035"/>
      <c r="K539" s="817"/>
      <c r="L539" s="817"/>
      <c r="M539" s="682"/>
      <c r="N539" s="682"/>
      <c r="O539" s="682"/>
      <c r="P539" s="682"/>
      <c r="Q539" s="682"/>
      <c r="R539" s="682"/>
      <c r="S539" s="682"/>
      <c r="T539" s="682"/>
      <c r="U539" s="682"/>
      <c r="V539" s="682"/>
      <c r="W539" s="682"/>
      <c r="X539" s="682"/>
      <c r="Y539" s="682"/>
      <c r="Z539" s="682"/>
    </row>
    <row r="540" spans="1:26" ht="15">
      <c r="A540" s="684"/>
      <c r="B540" s="684"/>
      <c r="C540" s="684"/>
      <c r="D540" s="684"/>
      <c r="E540" s="865"/>
      <c r="F540" s="865"/>
      <c r="G540" s="1034"/>
      <c r="H540" s="684"/>
      <c r="I540" s="684"/>
      <c r="J540" s="1035"/>
      <c r="K540" s="817"/>
      <c r="L540" s="817"/>
      <c r="M540" s="682"/>
      <c r="N540" s="682"/>
      <c r="O540" s="682"/>
      <c r="P540" s="682"/>
      <c r="Q540" s="682"/>
      <c r="R540" s="682"/>
      <c r="S540" s="682"/>
      <c r="T540" s="682"/>
      <c r="U540" s="682"/>
      <c r="V540" s="682"/>
      <c r="W540" s="682"/>
      <c r="X540" s="682"/>
      <c r="Y540" s="682"/>
      <c r="Z540" s="682"/>
    </row>
    <row r="541" spans="1:26" ht="15">
      <c r="A541" s="684"/>
      <c r="B541" s="684"/>
      <c r="C541" s="684"/>
      <c r="D541" s="684"/>
      <c r="E541" s="865"/>
      <c r="F541" s="865"/>
      <c r="G541" s="1034"/>
      <c r="H541" s="684"/>
      <c r="I541" s="684"/>
      <c r="J541" s="1035"/>
      <c r="K541" s="817"/>
      <c r="L541" s="817"/>
      <c r="M541" s="682"/>
      <c r="N541" s="682"/>
      <c r="O541" s="682"/>
      <c r="P541" s="682"/>
      <c r="Q541" s="682"/>
      <c r="R541" s="682"/>
      <c r="S541" s="682"/>
      <c r="T541" s="682"/>
      <c r="U541" s="682"/>
      <c r="V541" s="682"/>
      <c r="W541" s="682"/>
      <c r="X541" s="682"/>
      <c r="Y541" s="682"/>
      <c r="Z541" s="682"/>
    </row>
    <row r="542" spans="1:26" ht="15">
      <c r="A542" s="684"/>
      <c r="B542" s="684"/>
      <c r="C542" s="684"/>
      <c r="D542" s="684"/>
      <c r="E542" s="865"/>
      <c r="F542" s="865"/>
      <c r="G542" s="1034"/>
      <c r="H542" s="684"/>
      <c r="I542" s="684"/>
      <c r="J542" s="1035"/>
      <c r="K542" s="817"/>
      <c r="L542" s="817"/>
      <c r="M542" s="682"/>
      <c r="N542" s="682"/>
      <c r="O542" s="682"/>
      <c r="P542" s="682"/>
      <c r="Q542" s="682"/>
      <c r="R542" s="682"/>
      <c r="S542" s="682"/>
      <c r="T542" s="682"/>
      <c r="U542" s="682"/>
      <c r="V542" s="682"/>
      <c r="W542" s="682"/>
      <c r="X542" s="682"/>
      <c r="Y542" s="682"/>
      <c r="Z542" s="682"/>
    </row>
    <row r="543" spans="1:26" ht="15">
      <c r="A543" s="684"/>
      <c r="B543" s="684"/>
      <c r="C543" s="684"/>
      <c r="D543" s="684"/>
      <c r="E543" s="865"/>
      <c r="F543" s="865"/>
      <c r="G543" s="1034"/>
      <c r="H543" s="684"/>
      <c r="I543" s="684"/>
      <c r="J543" s="1035"/>
      <c r="K543" s="817"/>
      <c r="L543" s="817"/>
      <c r="M543" s="682"/>
      <c r="N543" s="682"/>
      <c r="O543" s="682"/>
      <c r="P543" s="682"/>
      <c r="Q543" s="682"/>
      <c r="R543" s="682"/>
      <c r="S543" s="682"/>
      <c r="T543" s="682"/>
      <c r="U543" s="682"/>
      <c r="V543" s="682"/>
      <c r="W543" s="682"/>
      <c r="X543" s="682"/>
      <c r="Y543" s="682"/>
      <c r="Z543" s="682"/>
    </row>
    <row r="544" spans="1:26" ht="15">
      <c r="A544" s="684"/>
      <c r="B544" s="684"/>
      <c r="C544" s="684"/>
      <c r="D544" s="684"/>
      <c r="E544" s="865"/>
      <c r="F544" s="865"/>
      <c r="G544" s="1034"/>
      <c r="H544" s="684"/>
      <c r="I544" s="684"/>
      <c r="J544" s="1035"/>
      <c r="K544" s="817"/>
      <c r="L544" s="817"/>
      <c r="M544" s="682"/>
      <c r="N544" s="682"/>
      <c r="O544" s="682"/>
      <c r="P544" s="682"/>
      <c r="Q544" s="682"/>
      <c r="R544" s="682"/>
      <c r="S544" s="682"/>
      <c r="T544" s="682"/>
      <c r="U544" s="682"/>
      <c r="V544" s="682"/>
      <c r="W544" s="682"/>
      <c r="X544" s="682"/>
      <c r="Y544" s="682"/>
      <c r="Z544" s="682"/>
    </row>
    <row r="545" spans="1:26" ht="15">
      <c r="A545" s="684"/>
      <c r="B545" s="684"/>
      <c r="C545" s="684"/>
      <c r="D545" s="684"/>
      <c r="E545" s="865"/>
      <c r="F545" s="865"/>
      <c r="G545" s="1034"/>
      <c r="H545" s="684"/>
      <c r="I545" s="684"/>
      <c r="J545" s="1035"/>
      <c r="K545" s="817"/>
      <c r="L545" s="817"/>
      <c r="M545" s="682"/>
      <c r="N545" s="682"/>
      <c r="O545" s="682"/>
      <c r="P545" s="682"/>
      <c r="Q545" s="682"/>
      <c r="R545" s="682"/>
      <c r="S545" s="682"/>
      <c r="T545" s="682"/>
      <c r="U545" s="682"/>
      <c r="V545" s="682"/>
      <c r="W545" s="682"/>
      <c r="X545" s="682"/>
      <c r="Y545" s="682"/>
      <c r="Z545" s="682"/>
    </row>
    <row r="546" spans="1:26" ht="15">
      <c r="A546" s="684"/>
      <c r="B546" s="684"/>
      <c r="C546" s="684"/>
      <c r="D546" s="684"/>
      <c r="E546" s="865"/>
      <c r="F546" s="865"/>
      <c r="G546" s="1034"/>
      <c r="H546" s="684"/>
      <c r="I546" s="684"/>
      <c r="J546" s="1035"/>
      <c r="K546" s="817"/>
      <c r="L546" s="817"/>
      <c r="M546" s="682"/>
      <c r="N546" s="682"/>
      <c r="O546" s="682"/>
      <c r="P546" s="682"/>
      <c r="Q546" s="682"/>
      <c r="R546" s="682"/>
      <c r="S546" s="682"/>
      <c r="T546" s="682"/>
      <c r="U546" s="682"/>
      <c r="V546" s="682"/>
      <c r="W546" s="682"/>
      <c r="X546" s="682"/>
      <c r="Y546" s="682"/>
      <c r="Z546" s="682"/>
    </row>
    <row r="547" spans="1:26" ht="15">
      <c r="A547" s="684"/>
      <c r="B547" s="684"/>
      <c r="C547" s="684"/>
      <c r="D547" s="684"/>
      <c r="E547" s="865"/>
      <c r="F547" s="865"/>
      <c r="G547" s="1034"/>
      <c r="H547" s="684"/>
      <c r="I547" s="684"/>
      <c r="J547" s="1035"/>
      <c r="K547" s="817"/>
      <c r="L547" s="817"/>
      <c r="M547" s="682"/>
      <c r="N547" s="682"/>
      <c r="O547" s="682"/>
      <c r="P547" s="682"/>
      <c r="Q547" s="682"/>
      <c r="R547" s="682"/>
      <c r="S547" s="682"/>
      <c r="T547" s="682"/>
      <c r="U547" s="682"/>
      <c r="V547" s="682"/>
      <c r="W547" s="682"/>
      <c r="X547" s="682"/>
      <c r="Y547" s="682"/>
      <c r="Z547" s="682"/>
    </row>
    <row r="548" spans="1:26" ht="15">
      <c r="A548" s="684"/>
      <c r="B548" s="684"/>
      <c r="C548" s="684"/>
      <c r="D548" s="684"/>
      <c r="E548" s="865"/>
      <c r="F548" s="865"/>
      <c r="G548" s="1034"/>
      <c r="H548" s="684"/>
      <c r="I548" s="684"/>
      <c r="J548" s="1035"/>
      <c r="K548" s="817"/>
      <c r="L548" s="817"/>
      <c r="M548" s="682"/>
      <c r="N548" s="682"/>
      <c r="O548" s="682"/>
      <c r="P548" s="682"/>
      <c r="Q548" s="682"/>
      <c r="R548" s="682"/>
      <c r="S548" s="682"/>
      <c r="T548" s="682"/>
      <c r="U548" s="682"/>
      <c r="V548" s="682"/>
      <c r="W548" s="682"/>
      <c r="X548" s="682"/>
      <c r="Y548" s="682"/>
      <c r="Z548" s="682"/>
    </row>
    <row r="549" spans="1:26" ht="15">
      <c r="A549" s="684"/>
      <c r="B549" s="684"/>
      <c r="C549" s="684"/>
      <c r="D549" s="684"/>
      <c r="E549" s="865"/>
      <c r="F549" s="865"/>
      <c r="G549" s="1034"/>
      <c r="H549" s="684"/>
      <c r="I549" s="684"/>
      <c r="J549" s="1035"/>
      <c r="K549" s="817"/>
      <c r="L549" s="817"/>
      <c r="M549" s="682"/>
      <c r="N549" s="682"/>
      <c r="O549" s="682"/>
      <c r="P549" s="682"/>
      <c r="Q549" s="682"/>
      <c r="R549" s="682"/>
      <c r="S549" s="682"/>
      <c r="T549" s="682"/>
      <c r="U549" s="682"/>
      <c r="V549" s="682"/>
      <c r="W549" s="682"/>
      <c r="X549" s="682"/>
      <c r="Y549" s="682"/>
      <c r="Z549" s="682"/>
    </row>
    <row r="550" spans="1:26" ht="15">
      <c r="A550" s="684"/>
      <c r="B550" s="684"/>
      <c r="C550" s="684"/>
      <c r="D550" s="684"/>
      <c r="E550" s="865"/>
      <c r="F550" s="865"/>
      <c r="G550" s="1034"/>
      <c r="H550" s="684"/>
      <c r="I550" s="684"/>
      <c r="J550" s="1035"/>
      <c r="K550" s="817"/>
      <c r="L550" s="817"/>
      <c r="M550" s="682"/>
      <c r="N550" s="682"/>
      <c r="O550" s="682"/>
      <c r="P550" s="682"/>
      <c r="Q550" s="682"/>
      <c r="R550" s="682"/>
      <c r="S550" s="682"/>
      <c r="T550" s="682"/>
      <c r="U550" s="682"/>
      <c r="V550" s="682"/>
      <c r="W550" s="682"/>
      <c r="X550" s="682"/>
      <c r="Y550" s="682"/>
      <c r="Z550" s="682"/>
    </row>
    <row r="551" spans="1:26" ht="15">
      <c r="A551" s="684"/>
      <c r="B551" s="684"/>
      <c r="C551" s="684"/>
      <c r="D551" s="684"/>
      <c r="E551" s="865"/>
      <c r="F551" s="865"/>
      <c r="G551" s="1034"/>
      <c r="H551" s="684"/>
      <c r="I551" s="684"/>
      <c r="J551" s="1035"/>
      <c r="K551" s="817"/>
      <c r="L551" s="817"/>
      <c r="M551" s="682"/>
      <c r="N551" s="682"/>
      <c r="O551" s="682"/>
      <c r="P551" s="682"/>
      <c r="Q551" s="682"/>
      <c r="R551" s="682"/>
      <c r="S551" s="682"/>
      <c r="T551" s="682"/>
      <c r="U551" s="682"/>
      <c r="V551" s="682"/>
      <c r="W551" s="682"/>
      <c r="X551" s="682"/>
      <c r="Y551" s="682"/>
      <c r="Z551" s="682"/>
    </row>
    <row r="552" spans="1:26" ht="15">
      <c r="A552" s="684"/>
      <c r="B552" s="684"/>
      <c r="C552" s="684"/>
      <c r="D552" s="684"/>
      <c r="E552" s="865"/>
      <c r="F552" s="865"/>
      <c r="G552" s="1034"/>
      <c r="H552" s="684"/>
      <c r="I552" s="684"/>
      <c r="J552" s="1035"/>
      <c r="K552" s="817"/>
      <c r="L552" s="817"/>
      <c r="M552" s="682"/>
      <c r="N552" s="682"/>
      <c r="O552" s="682"/>
      <c r="P552" s="682"/>
      <c r="Q552" s="682"/>
      <c r="R552" s="682"/>
      <c r="S552" s="682"/>
      <c r="T552" s="682"/>
      <c r="U552" s="682"/>
      <c r="V552" s="682"/>
      <c r="W552" s="682"/>
      <c r="X552" s="682"/>
      <c r="Y552" s="682"/>
      <c r="Z552" s="682"/>
    </row>
    <row r="553" spans="1:26" ht="15">
      <c r="A553" s="684"/>
      <c r="B553" s="684"/>
      <c r="C553" s="684"/>
      <c r="D553" s="684"/>
      <c r="E553" s="865"/>
      <c r="F553" s="865"/>
      <c r="G553" s="1034"/>
      <c r="H553" s="684"/>
      <c r="I553" s="684"/>
      <c r="J553" s="1035"/>
      <c r="K553" s="817"/>
      <c r="L553" s="817"/>
      <c r="M553" s="682"/>
      <c r="N553" s="682"/>
      <c r="O553" s="682"/>
      <c r="P553" s="682"/>
      <c r="Q553" s="682"/>
      <c r="R553" s="682"/>
      <c r="S553" s="682"/>
      <c r="T553" s="682"/>
      <c r="U553" s="682"/>
      <c r="V553" s="682"/>
      <c r="W553" s="682"/>
      <c r="X553" s="682"/>
      <c r="Y553" s="682"/>
      <c r="Z553" s="682"/>
    </row>
    <row r="554" spans="1:26" ht="15">
      <c r="A554" s="684"/>
      <c r="B554" s="684"/>
      <c r="C554" s="684"/>
      <c r="D554" s="684"/>
      <c r="E554" s="865"/>
      <c r="F554" s="865"/>
      <c r="G554" s="1034"/>
      <c r="H554" s="684"/>
      <c r="I554" s="684"/>
      <c r="J554" s="1035"/>
      <c r="K554" s="817"/>
      <c r="L554" s="817"/>
      <c r="M554" s="682"/>
      <c r="N554" s="682"/>
      <c r="O554" s="682"/>
      <c r="P554" s="682"/>
      <c r="Q554" s="682"/>
      <c r="R554" s="682"/>
      <c r="S554" s="682"/>
      <c r="T554" s="682"/>
      <c r="U554" s="682"/>
      <c r="V554" s="682"/>
      <c r="W554" s="682"/>
      <c r="X554" s="682"/>
      <c r="Y554" s="682"/>
      <c r="Z554" s="682"/>
    </row>
    <row r="555" spans="1:26" ht="15">
      <c r="A555" s="684"/>
      <c r="B555" s="684"/>
      <c r="C555" s="684"/>
      <c r="D555" s="684"/>
      <c r="E555" s="865"/>
      <c r="F555" s="865"/>
      <c r="G555" s="1034"/>
      <c r="H555" s="684"/>
      <c r="I555" s="684"/>
      <c r="J555" s="1035"/>
      <c r="K555" s="817"/>
      <c r="L555" s="817"/>
      <c r="M555" s="682"/>
      <c r="N555" s="682"/>
      <c r="O555" s="682"/>
      <c r="P555" s="682"/>
      <c r="Q555" s="682"/>
      <c r="R555" s="682"/>
      <c r="S555" s="682"/>
      <c r="T555" s="682"/>
      <c r="U555" s="682"/>
      <c r="V555" s="682"/>
      <c r="W555" s="682"/>
      <c r="X555" s="682"/>
      <c r="Y555" s="682"/>
      <c r="Z555" s="682"/>
    </row>
    <row r="556" spans="1:26" ht="15">
      <c r="A556" s="684"/>
      <c r="B556" s="684"/>
      <c r="C556" s="684"/>
      <c r="D556" s="684"/>
      <c r="E556" s="865"/>
      <c r="F556" s="865"/>
      <c r="G556" s="1034"/>
      <c r="H556" s="684"/>
      <c r="I556" s="684"/>
      <c r="J556" s="1035"/>
      <c r="K556" s="817"/>
      <c r="L556" s="817"/>
      <c r="M556" s="682"/>
      <c r="N556" s="682"/>
      <c r="O556" s="682"/>
      <c r="P556" s="682"/>
      <c r="Q556" s="682"/>
      <c r="R556" s="682"/>
      <c r="S556" s="682"/>
      <c r="T556" s="682"/>
      <c r="U556" s="682"/>
      <c r="V556" s="682"/>
      <c r="W556" s="682"/>
      <c r="X556" s="682"/>
      <c r="Y556" s="682"/>
      <c r="Z556" s="682"/>
    </row>
    <row r="557" spans="1:26" ht="15">
      <c r="A557" s="684"/>
      <c r="B557" s="684"/>
      <c r="C557" s="684"/>
      <c r="D557" s="684"/>
      <c r="E557" s="865"/>
      <c r="F557" s="865"/>
      <c r="G557" s="1034"/>
      <c r="H557" s="684"/>
      <c r="I557" s="684"/>
      <c r="J557" s="1035"/>
      <c r="K557" s="817"/>
      <c r="L557" s="817"/>
      <c r="M557" s="682"/>
      <c r="N557" s="682"/>
      <c r="O557" s="682"/>
      <c r="P557" s="682"/>
      <c r="Q557" s="682"/>
      <c r="R557" s="682"/>
      <c r="S557" s="682"/>
      <c r="T557" s="682"/>
      <c r="U557" s="682"/>
      <c r="V557" s="682"/>
      <c r="W557" s="682"/>
      <c r="X557" s="682"/>
      <c r="Y557" s="682"/>
      <c r="Z557" s="682"/>
    </row>
    <row r="558" spans="1:26" ht="15">
      <c r="A558" s="684"/>
      <c r="B558" s="684"/>
      <c r="C558" s="684"/>
      <c r="D558" s="684"/>
      <c r="E558" s="865"/>
      <c r="F558" s="865"/>
      <c r="G558" s="1034"/>
      <c r="H558" s="684"/>
      <c r="I558" s="684"/>
      <c r="J558" s="1035"/>
      <c r="K558" s="817"/>
      <c r="L558" s="817"/>
      <c r="M558" s="682"/>
      <c r="N558" s="682"/>
      <c r="O558" s="682"/>
      <c r="P558" s="682"/>
      <c r="Q558" s="682"/>
      <c r="R558" s="682"/>
      <c r="S558" s="682"/>
      <c r="T558" s="682"/>
      <c r="U558" s="682"/>
      <c r="V558" s="682"/>
      <c r="W558" s="682"/>
      <c r="X558" s="682"/>
      <c r="Y558" s="682"/>
      <c r="Z558" s="682"/>
    </row>
    <row r="559" spans="1:26" ht="15">
      <c r="A559" s="684"/>
      <c r="B559" s="684"/>
      <c r="C559" s="684"/>
      <c r="D559" s="684"/>
      <c r="E559" s="865"/>
      <c r="F559" s="865"/>
      <c r="G559" s="1034"/>
      <c r="H559" s="684"/>
      <c r="I559" s="684"/>
      <c r="J559" s="1035"/>
      <c r="K559" s="817"/>
      <c r="L559" s="817"/>
      <c r="M559" s="682"/>
      <c r="N559" s="682"/>
      <c r="O559" s="682"/>
      <c r="P559" s="682"/>
      <c r="Q559" s="682"/>
      <c r="R559" s="682"/>
      <c r="S559" s="682"/>
      <c r="T559" s="682"/>
      <c r="U559" s="682"/>
      <c r="V559" s="682"/>
      <c r="W559" s="682"/>
      <c r="X559" s="682"/>
      <c r="Y559" s="682"/>
      <c r="Z559" s="682"/>
    </row>
    <row r="560" spans="1:26" ht="15">
      <c r="A560" s="684"/>
      <c r="B560" s="684"/>
      <c r="C560" s="684"/>
      <c r="D560" s="684"/>
      <c r="E560" s="865"/>
      <c r="F560" s="865"/>
      <c r="G560" s="1034"/>
      <c r="H560" s="684"/>
      <c r="I560" s="684"/>
      <c r="J560" s="1035"/>
      <c r="K560" s="817"/>
      <c r="L560" s="817"/>
      <c r="M560" s="682"/>
      <c r="N560" s="682"/>
      <c r="O560" s="682"/>
      <c r="P560" s="682"/>
      <c r="Q560" s="682"/>
      <c r="R560" s="682"/>
      <c r="S560" s="682"/>
      <c r="T560" s="682"/>
      <c r="U560" s="682"/>
      <c r="V560" s="682"/>
      <c r="W560" s="682"/>
      <c r="X560" s="682"/>
      <c r="Y560" s="682"/>
      <c r="Z560" s="682"/>
    </row>
    <row r="561" spans="1:26" ht="15">
      <c r="A561" s="684"/>
      <c r="B561" s="684"/>
      <c r="C561" s="684"/>
      <c r="D561" s="684"/>
      <c r="E561" s="865"/>
      <c r="F561" s="865"/>
      <c r="G561" s="1034"/>
      <c r="H561" s="684"/>
      <c r="I561" s="684"/>
      <c r="J561" s="1035"/>
      <c r="K561" s="817"/>
      <c r="L561" s="817"/>
      <c r="M561" s="682"/>
      <c r="N561" s="682"/>
      <c r="O561" s="682"/>
      <c r="P561" s="682"/>
      <c r="Q561" s="682"/>
      <c r="R561" s="682"/>
      <c r="S561" s="682"/>
      <c r="T561" s="682"/>
      <c r="U561" s="682"/>
      <c r="V561" s="682"/>
      <c r="W561" s="682"/>
      <c r="X561" s="682"/>
      <c r="Y561" s="682"/>
      <c r="Z561" s="682"/>
    </row>
    <row r="562" spans="1:26" ht="15">
      <c r="A562" s="684"/>
      <c r="B562" s="684"/>
      <c r="C562" s="684"/>
      <c r="D562" s="684"/>
      <c r="E562" s="865"/>
      <c r="F562" s="865"/>
      <c r="G562" s="1034"/>
      <c r="H562" s="684"/>
      <c r="I562" s="684"/>
      <c r="J562" s="1035"/>
      <c r="K562" s="817"/>
      <c r="L562" s="817"/>
      <c r="M562" s="682"/>
      <c r="N562" s="682"/>
      <c r="O562" s="682"/>
      <c r="P562" s="682"/>
      <c r="Q562" s="682"/>
      <c r="R562" s="682"/>
      <c r="S562" s="682"/>
      <c r="T562" s="682"/>
      <c r="U562" s="682"/>
      <c r="V562" s="682"/>
      <c r="W562" s="682"/>
      <c r="X562" s="682"/>
      <c r="Y562" s="682"/>
      <c r="Z562" s="682"/>
    </row>
    <row r="563" spans="1:26" ht="15">
      <c r="A563" s="684"/>
      <c r="B563" s="684"/>
      <c r="C563" s="684"/>
      <c r="D563" s="684"/>
      <c r="E563" s="865"/>
      <c r="F563" s="865"/>
      <c r="G563" s="1034"/>
      <c r="H563" s="684"/>
      <c r="I563" s="684"/>
      <c r="J563" s="1035"/>
      <c r="K563" s="817"/>
      <c r="L563" s="817"/>
      <c r="M563" s="682"/>
      <c r="N563" s="682"/>
      <c r="O563" s="682"/>
      <c r="P563" s="682"/>
      <c r="Q563" s="682"/>
      <c r="R563" s="682"/>
      <c r="S563" s="682"/>
      <c r="T563" s="682"/>
      <c r="U563" s="682"/>
      <c r="V563" s="682"/>
      <c r="W563" s="682"/>
      <c r="X563" s="682"/>
      <c r="Y563" s="682"/>
      <c r="Z563" s="682"/>
    </row>
    <row r="564" spans="1:26" ht="15">
      <c r="A564" s="684"/>
      <c r="B564" s="684"/>
      <c r="C564" s="684"/>
      <c r="D564" s="684"/>
      <c r="E564" s="865"/>
      <c r="F564" s="865"/>
      <c r="G564" s="1034"/>
      <c r="H564" s="684"/>
      <c r="I564" s="684"/>
      <c r="J564" s="1035"/>
      <c r="K564" s="817"/>
      <c r="L564" s="817"/>
      <c r="M564" s="682"/>
      <c r="N564" s="682"/>
      <c r="O564" s="682"/>
      <c r="P564" s="682"/>
      <c r="Q564" s="682"/>
      <c r="R564" s="682"/>
      <c r="S564" s="682"/>
      <c r="T564" s="682"/>
      <c r="U564" s="682"/>
      <c r="V564" s="682"/>
      <c r="W564" s="682"/>
      <c r="X564" s="682"/>
      <c r="Y564" s="682"/>
      <c r="Z564" s="682"/>
    </row>
    <row r="565" spans="1:26" ht="15">
      <c r="A565" s="684"/>
      <c r="B565" s="684"/>
      <c r="C565" s="684"/>
      <c r="D565" s="684"/>
      <c r="E565" s="865"/>
      <c r="F565" s="865"/>
      <c r="G565" s="1034"/>
      <c r="H565" s="684"/>
      <c r="I565" s="684"/>
      <c r="J565" s="1035"/>
      <c r="K565" s="817"/>
      <c r="L565" s="817"/>
      <c r="M565" s="682"/>
      <c r="N565" s="682"/>
      <c r="O565" s="682"/>
      <c r="P565" s="682"/>
      <c r="Q565" s="682"/>
      <c r="R565" s="682"/>
      <c r="S565" s="682"/>
      <c r="T565" s="682"/>
      <c r="U565" s="682"/>
      <c r="V565" s="682"/>
      <c r="W565" s="682"/>
      <c r="X565" s="682"/>
      <c r="Y565" s="682"/>
      <c r="Z565" s="682"/>
    </row>
    <row r="566" spans="1:26" ht="15">
      <c r="A566" s="684"/>
      <c r="B566" s="684"/>
      <c r="C566" s="684"/>
      <c r="D566" s="684"/>
      <c r="E566" s="865"/>
      <c r="F566" s="865"/>
      <c r="G566" s="1034"/>
      <c r="H566" s="684"/>
      <c r="I566" s="684"/>
      <c r="J566" s="1035"/>
      <c r="K566" s="817"/>
      <c r="L566" s="817"/>
      <c r="M566" s="682"/>
      <c r="N566" s="682"/>
      <c r="O566" s="682"/>
      <c r="P566" s="682"/>
      <c r="Q566" s="682"/>
      <c r="R566" s="682"/>
      <c r="S566" s="682"/>
      <c r="T566" s="682"/>
      <c r="U566" s="682"/>
      <c r="V566" s="682"/>
      <c r="W566" s="682"/>
      <c r="X566" s="682"/>
      <c r="Y566" s="682"/>
      <c r="Z566" s="682"/>
    </row>
    <row r="567" spans="1:26" ht="15">
      <c r="A567" s="684"/>
      <c r="B567" s="684"/>
      <c r="C567" s="684"/>
      <c r="D567" s="684"/>
      <c r="E567" s="865"/>
      <c r="F567" s="865"/>
      <c r="G567" s="1034"/>
      <c r="H567" s="684"/>
      <c r="I567" s="684"/>
      <c r="J567" s="1035"/>
      <c r="K567" s="817"/>
      <c r="L567" s="817"/>
      <c r="M567" s="682"/>
      <c r="N567" s="682"/>
      <c r="O567" s="682"/>
      <c r="P567" s="682"/>
      <c r="Q567" s="682"/>
      <c r="R567" s="682"/>
      <c r="S567" s="682"/>
      <c r="T567" s="682"/>
      <c r="U567" s="682"/>
      <c r="V567" s="682"/>
      <c r="W567" s="682"/>
      <c r="X567" s="682"/>
      <c r="Y567" s="682"/>
      <c r="Z567" s="682"/>
    </row>
    <row r="568" spans="1:26" ht="15">
      <c r="A568" s="684"/>
      <c r="B568" s="684"/>
      <c r="C568" s="684"/>
      <c r="D568" s="684"/>
      <c r="E568" s="865"/>
      <c r="F568" s="865"/>
      <c r="G568" s="1034"/>
      <c r="H568" s="684"/>
      <c r="I568" s="684"/>
      <c r="J568" s="1035"/>
      <c r="K568" s="817"/>
      <c r="L568" s="817"/>
      <c r="M568" s="682"/>
      <c r="N568" s="682"/>
      <c r="O568" s="682"/>
      <c r="P568" s="682"/>
      <c r="Q568" s="682"/>
      <c r="R568" s="682"/>
      <c r="S568" s="682"/>
      <c r="T568" s="682"/>
      <c r="U568" s="682"/>
      <c r="V568" s="682"/>
      <c r="W568" s="682"/>
      <c r="X568" s="682"/>
      <c r="Y568" s="682"/>
      <c r="Z568" s="682"/>
    </row>
    <row r="569" spans="1:26" ht="15">
      <c r="A569" s="684"/>
      <c r="B569" s="684"/>
      <c r="C569" s="684"/>
      <c r="D569" s="684"/>
      <c r="E569" s="865"/>
      <c r="F569" s="865"/>
      <c r="G569" s="1034"/>
      <c r="H569" s="684"/>
      <c r="I569" s="684"/>
      <c r="J569" s="1035"/>
      <c r="K569" s="817"/>
      <c r="L569" s="817"/>
      <c r="M569" s="682"/>
      <c r="N569" s="682"/>
      <c r="O569" s="682"/>
      <c r="P569" s="682"/>
      <c r="Q569" s="682"/>
      <c r="R569" s="682"/>
      <c r="S569" s="682"/>
      <c r="T569" s="682"/>
      <c r="U569" s="682"/>
      <c r="V569" s="682"/>
      <c r="W569" s="682"/>
      <c r="X569" s="682"/>
      <c r="Y569" s="682"/>
      <c r="Z569" s="682"/>
    </row>
    <row r="570" spans="1:26" ht="15">
      <c r="A570" s="684"/>
      <c r="B570" s="684"/>
      <c r="C570" s="684"/>
      <c r="D570" s="684"/>
      <c r="E570" s="865"/>
      <c r="F570" s="865"/>
      <c r="G570" s="1034"/>
      <c r="H570" s="684"/>
      <c r="I570" s="684"/>
      <c r="J570" s="1035"/>
      <c r="K570" s="817"/>
      <c r="L570" s="817"/>
      <c r="M570" s="682"/>
      <c r="N570" s="682"/>
      <c r="O570" s="682"/>
      <c r="P570" s="682"/>
      <c r="Q570" s="682"/>
      <c r="R570" s="682"/>
      <c r="S570" s="682"/>
      <c r="T570" s="682"/>
      <c r="U570" s="682"/>
      <c r="V570" s="682"/>
      <c r="W570" s="682"/>
      <c r="X570" s="682"/>
      <c r="Y570" s="682"/>
      <c r="Z570" s="682"/>
    </row>
    <row r="571" spans="1:26" ht="15">
      <c r="A571" s="684"/>
      <c r="B571" s="684"/>
      <c r="C571" s="684"/>
      <c r="D571" s="684"/>
      <c r="E571" s="865"/>
      <c r="F571" s="865"/>
      <c r="G571" s="1034"/>
      <c r="H571" s="684"/>
      <c r="I571" s="684"/>
      <c r="J571" s="1035"/>
      <c r="K571" s="817"/>
      <c r="L571" s="817"/>
      <c r="M571" s="682"/>
      <c r="N571" s="682"/>
      <c r="O571" s="682"/>
      <c r="P571" s="682"/>
      <c r="Q571" s="682"/>
      <c r="R571" s="682"/>
      <c r="S571" s="682"/>
      <c r="T571" s="682"/>
      <c r="U571" s="682"/>
      <c r="V571" s="682"/>
      <c r="W571" s="682"/>
      <c r="X571" s="682"/>
      <c r="Y571" s="682"/>
      <c r="Z571" s="682"/>
    </row>
    <row r="572" spans="1:26" ht="15">
      <c r="A572" s="684"/>
      <c r="B572" s="684"/>
      <c r="C572" s="684"/>
      <c r="D572" s="684"/>
      <c r="E572" s="865"/>
      <c r="F572" s="865"/>
      <c r="G572" s="1034"/>
      <c r="H572" s="684"/>
      <c r="I572" s="684"/>
      <c r="J572" s="1035"/>
      <c r="K572" s="817"/>
      <c r="L572" s="817"/>
      <c r="M572" s="682"/>
      <c r="N572" s="682"/>
      <c r="O572" s="682"/>
      <c r="P572" s="682"/>
      <c r="Q572" s="682"/>
      <c r="R572" s="682"/>
      <c r="S572" s="682"/>
      <c r="T572" s="682"/>
      <c r="U572" s="682"/>
      <c r="V572" s="682"/>
      <c r="W572" s="682"/>
      <c r="X572" s="682"/>
      <c r="Y572" s="682"/>
      <c r="Z572" s="682"/>
    </row>
    <row r="573" spans="1:26" ht="15">
      <c r="A573" s="684"/>
      <c r="B573" s="684"/>
      <c r="C573" s="684"/>
      <c r="D573" s="684"/>
      <c r="E573" s="865"/>
      <c r="F573" s="865"/>
      <c r="G573" s="1034"/>
      <c r="H573" s="684"/>
      <c r="I573" s="684"/>
      <c r="J573" s="1035"/>
      <c r="K573" s="817"/>
      <c r="L573" s="817"/>
      <c r="M573" s="682"/>
      <c r="N573" s="682"/>
      <c r="O573" s="682"/>
      <c r="P573" s="682"/>
      <c r="Q573" s="682"/>
      <c r="R573" s="682"/>
      <c r="S573" s="682"/>
      <c r="T573" s="682"/>
      <c r="U573" s="682"/>
      <c r="V573" s="682"/>
      <c r="W573" s="682"/>
      <c r="X573" s="682"/>
      <c r="Y573" s="682"/>
      <c r="Z573" s="682"/>
    </row>
    <row r="574" spans="1:26" ht="15">
      <c r="A574" s="684"/>
      <c r="B574" s="684"/>
      <c r="C574" s="684"/>
      <c r="D574" s="684"/>
      <c r="E574" s="865"/>
      <c r="F574" s="865"/>
      <c r="G574" s="1034"/>
      <c r="H574" s="684"/>
      <c r="I574" s="684"/>
      <c r="J574" s="1035"/>
      <c r="K574" s="817"/>
      <c r="L574" s="817"/>
      <c r="M574" s="682"/>
      <c r="N574" s="682"/>
      <c r="O574" s="682"/>
      <c r="P574" s="682"/>
      <c r="Q574" s="682"/>
      <c r="R574" s="682"/>
      <c r="S574" s="682"/>
      <c r="T574" s="682"/>
      <c r="U574" s="682"/>
      <c r="V574" s="682"/>
      <c r="W574" s="682"/>
      <c r="X574" s="682"/>
      <c r="Y574" s="682"/>
      <c r="Z574" s="682"/>
    </row>
    <row r="575" spans="1:26" ht="15">
      <c r="A575" s="684"/>
      <c r="B575" s="684"/>
      <c r="C575" s="684"/>
      <c r="D575" s="684"/>
      <c r="E575" s="865"/>
      <c r="F575" s="865"/>
      <c r="G575" s="1034"/>
      <c r="H575" s="684"/>
      <c r="I575" s="684"/>
      <c r="J575" s="1035"/>
      <c r="K575" s="817"/>
      <c r="L575" s="817"/>
      <c r="M575" s="682"/>
      <c r="N575" s="682"/>
      <c r="O575" s="682"/>
      <c r="P575" s="682"/>
      <c r="Q575" s="682"/>
      <c r="R575" s="682"/>
      <c r="S575" s="682"/>
      <c r="T575" s="682"/>
      <c r="U575" s="682"/>
      <c r="V575" s="682"/>
      <c r="W575" s="682"/>
      <c r="X575" s="682"/>
      <c r="Y575" s="682"/>
      <c r="Z575" s="682"/>
    </row>
    <row r="576" spans="1:26" ht="15">
      <c r="A576" s="684"/>
      <c r="B576" s="684"/>
      <c r="C576" s="684"/>
      <c r="D576" s="684"/>
      <c r="E576" s="865"/>
      <c r="F576" s="865"/>
      <c r="G576" s="1034"/>
      <c r="H576" s="684"/>
      <c r="I576" s="684"/>
      <c r="J576" s="1035"/>
      <c r="K576" s="817"/>
      <c r="L576" s="817"/>
      <c r="M576" s="682"/>
      <c r="N576" s="682"/>
      <c r="O576" s="682"/>
      <c r="P576" s="682"/>
      <c r="Q576" s="682"/>
      <c r="R576" s="682"/>
      <c r="S576" s="682"/>
      <c r="T576" s="682"/>
      <c r="U576" s="682"/>
      <c r="V576" s="682"/>
      <c r="W576" s="682"/>
      <c r="X576" s="682"/>
      <c r="Y576" s="682"/>
      <c r="Z576" s="682"/>
    </row>
    <row r="577" spans="1:26" ht="15">
      <c r="A577" s="684"/>
      <c r="B577" s="684"/>
      <c r="C577" s="684"/>
      <c r="D577" s="684"/>
      <c r="E577" s="865"/>
      <c r="F577" s="865"/>
      <c r="G577" s="1034"/>
      <c r="H577" s="684"/>
      <c r="I577" s="684"/>
      <c r="J577" s="1035"/>
      <c r="K577" s="817"/>
      <c r="L577" s="817"/>
      <c r="M577" s="682"/>
      <c r="N577" s="682"/>
      <c r="O577" s="682"/>
      <c r="P577" s="682"/>
      <c r="Q577" s="682"/>
      <c r="R577" s="682"/>
      <c r="S577" s="682"/>
      <c r="T577" s="682"/>
      <c r="U577" s="682"/>
      <c r="V577" s="682"/>
      <c r="W577" s="682"/>
      <c r="X577" s="682"/>
      <c r="Y577" s="682"/>
      <c r="Z577" s="682"/>
    </row>
    <row r="578" spans="1:26" ht="15">
      <c r="A578" s="684"/>
      <c r="B578" s="684"/>
      <c r="C578" s="684"/>
      <c r="D578" s="684"/>
      <c r="E578" s="865"/>
      <c r="F578" s="865"/>
      <c r="G578" s="1034"/>
      <c r="H578" s="684"/>
      <c r="I578" s="684"/>
      <c r="J578" s="1035"/>
      <c r="K578" s="817"/>
      <c r="L578" s="817"/>
      <c r="M578" s="682"/>
      <c r="N578" s="682"/>
      <c r="O578" s="682"/>
      <c r="P578" s="682"/>
      <c r="Q578" s="682"/>
      <c r="R578" s="682"/>
      <c r="S578" s="682"/>
      <c r="T578" s="682"/>
      <c r="U578" s="682"/>
      <c r="V578" s="682"/>
      <c r="W578" s="682"/>
      <c r="X578" s="682"/>
      <c r="Y578" s="682"/>
      <c r="Z578" s="682"/>
    </row>
    <row r="579" spans="1:26" ht="15">
      <c r="A579" s="684"/>
      <c r="B579" s="684"/>
      <c r="C579" s="684"/>
      <c r="D579" s="684"/>
      <c r="E579" s="865"/>
      <c r="F579" s="865"/>
      <c r="G579" s="1034"/>
      <c r="H579" s="684"/>
      <c r="I579" s="684"/>
      <c r="J579" s="1035"/>
      <c r="K579" s="817"/>
      <c r="L579" s="817"/>
      <c r="M579" s="682"/>
      <c r="N579" s="682"/>
      <c r="O579" s="682"/>
      <c r="P579" s="682"/>
      <c r="Q579" s="682"/>
      <c r="R579" s="682"/>
      <c r="S579" s="682"/>
      <c r="T579" s="682"/>
      <c r="U579" s="682"/>
      <c r="V579" s="682"/>
      <c r="W579" s="682"/>
      <c r="X579" s="682"/>
      <c r="Y579" s="682"/>
      <c r="Z579" s="682"/>
    </row>
    <row r="580" spans="1:26" ht="15">
      <c r="A580" s="684"/>
      <c r="B580" s="684"/>
      <c r="C580" s="684"/>
      <c r="D580" s="684"/>
      <c r="E580" s="865"/>
      <c r="F580" s="865"/>
      <c r="G580" s="1034"/>
      <c r="H580" s="684"/>
      <c r="I580" s="684"/>
      <c r="J580" s="1035"/>
      <c r="K580" s="817"/>
      <c r="L580" s="817"/>
      <c r="M580" s="682"/>
      <c r="N580" s="682"/>
      <c r="O580" s="682"/>
      <c r="P580" s="682"/>
      <c r="Q580" s="682"/>
      <c r="R580" s="682"/>
      <c r="S580" s="682"/>
      <c r="T580" s="682"/>
      <c r="U580" s="682"/>
      <c r="V580" s="682"/>
      <c r="W580" s="682"/>
      <c r="X580" s="682"/>
      <c r="Y580" s="682"/>
      <c r="Z580" s="682"/>
    </row>
    <row r="581" spans="1:26" ht="15">
      <c r="A581" s="684"/>
      <c r="B581" s="684"/>
      <c r="C581" s="684"/>
      <c r="D581" s="684"/>
      <c r="E581" s="865"/>
      <c r="F581" s="865"/>
      <c r="G581" s="1034"/>
      <c r="H581" s="684"/>
      <c r="I581" s="684"/>
      <c r="J581" s="1035"/>
      <c r="K581" s="817"/>
      <c r="L581" s="817"/>
      <c r="M581" s="682"/>
      <c r="N581" s="682"/>
      <c r="O581" s="682"/>
      <c r="P581" s="682"/>
      <c r="Q581" s="682"/>
      <c r="R581" s="682"/>
      <c r="S581" s="682"/>
      <c r="T581" s="682"/>
      <c r="U581" s="682"/>
      <c r="V581" s="682"/>
      <c r="W581" s="682"/>
      <c r="X581" s="682"/>
      <c r="Y581" s="682"/>
      <c r="Z581" s="682"/>
    </row>
    <row r="582" spans="1:26" ht="15">
      <c r="A582" s="684"/>
      <c r="B582" s="684"/>
      <c r="C582" s="684"/>
      <c r="D582" s="684"/>
      <c r="E582" s="865"/>
      <c r="F582" s="865"/>
      <c r="G582" s="1034"/>
      <c r="H582" s="684"/>
      <c r="I582" s="684"/>
      <c r="J582" s="1035"/>
      <c r="K582" s="817"/>
      <c r="L582" s="817"/>
      <c r="M582" s="682"/>
      <c r="N582" s="682"/>
      <c r="O582" s="682"/>
      <c r="P582" s="682"/>
      <c r="Q582" s="682"/>
      <c r="R582" s="682"/>
      <c r="S582" s="682"/>
      <c r="T582" s="682"/>
      <c r="U582" s="682"/>
      <c r="V582" s="682"/>
      <c r="W582" s="682"/>
      <c r="X582" s="682"/>
      <c r="Y582" s="682"/>
      <c r="Z582" s="682"/>
    </row>
    <row r="583" spans="1:26" ht="15">
      <c r="A583" s="684"/>
      <c r="B583" s="684"/>
      <c r="C583" s="684"/>
      <c r="D583" s="684"/>
      <c r="E583" s="865"/>
      <c r="F583" s="865"/>
      <c r="G583" s="1034"/>
      <c r="H583" s="684"/>
      <c r="I583" s="684"/>
      <c r="J583" s="1035"/>
      <c r="K583" s="817"/>
      <c r="L583" s="817"/>
      <c r="M583" s="682"/>
      <c r="N583" s="682"/>
      <c r="O583" s="682"/>
      <c r="P583" s="682"/>
      <c r="Q583" s="682"/>
      <c r="R583" s="682"/>
      <c r="S583" s="682"/>
      <c r="T583" s="682"/>
      <c r="U583" s="682"/>
      <c r="V583" s="682"/>
      <c r="W583" s="682"/>
      <c r="X583" s="682"/>
      <c r="Y583" s="682"/>
      <c r="Z583" s="682"/>
    </row>
    <row r="584" spans="1:26" ht="15">
      <c r="A584" s="684"/>
      <c r="B584" s="684"/>
      <c r="C584" s="684"/>
      <c r="D584" s="684"/>
      <c r="E584" s="865"/>
      <c r="F584" s="865"/>
      <c r="G584" s="1034"/>
      <c r="H584" s="684"/>
      <c r="I584" s="684"/>
      <c r="J584" s="1035"/>
      <c r="K584" s="817"/>
      <c r="L584" s="817"/>
      <c r="M584" s="682"/>
      <c r="N584" s="682"/>
      <c r="O584" s="682"/>
      <c r="P584" s="682"/>
      <c r="Q584" s="682"/>
      <c r="R584" s="682"/>
      <c r="S584" s="682"/>
      <c r="T584" s="682"/>
      <c r="U584" s="682"/>
      <c r="V584" s="682"/>
      <c r="W584" s="682"/>
      <c r="X584" s="682"/>
      <c r="Y584" s="682"/>
      <c r="Z584" s="682"/>
    </row>
    <row r="585" spans="1:26" ht="15">
      <c r="A585" s="684"/>
      <c r="B585" s="684"/>
      <c r="C585" s="684"/>
      <c r="D585" s="684"/>
      <c r="E585" s="865"/>
      <c r="F585" s="865"/>
      <c r="G585" s="1034"/>
      <c r="H585" s="684"/>
      <c r="I585" s="684"/>
      <c r="J585" s="1035"/>
      <c r="K585" s="817"/>
      <c r="L585" s="817"/>
      <c r="M585" s="682"/>
      <c r="N585" s="682"/>
      <c r="O585" s="682"/>
      <c r="P585" s="682"/>
      <c r="Q585" s="682"/>
      <c r="R585" s="682"/>
      <c r="S585" s="682"/>
      <c r="T585" s="682"/>
      <c r="U585" s="682"/>
      <c r="V585" s="682"/>
      <c r="W585" s="682"/>
      <c r="X585" s="682"/>
      <c r="Y585" s="682"/>
      <c r="Z585" s="682"/>
    </row>
    <row r="586" spans="1:26" ht="15">
      <c r="A586" s="684"/>
      <c r="B586" s="684"/>
      <c r="C586" s="684"/>
      <c r="D586" s="684"/>
      <c r="E586" s="865"/>
      <c r="F586" s="865"/>
      <c r="G586" s="1034"/>
      <c r="H586" s="684"/>
      <c r="I586" s="684"/>
      <c r="J586" s="1035"/>
      <c r="K586" s="817"/>
      <c r="L586" s="817"/>
      <c r="M586" s="682"/>
      <c r="N586" s="682"/>
      <c r="O586" s="682"/>
      <c r="P586" s="682"/>
      <c r="Q586" s="682"/>
      <c r="R586" s="682"/>
      <c r="S586" s="682"/>
      <c r="T586" s="682"/>
      <c r="U586" s="682"/>
      <c r="V586" s="682"/>
      <c r="W586" s="682"/>
      <c r="X586" s="682"/>
      <c r="Y586" s="682"/>
      <c r="Z586" s="682"/>
    </row>
    <row r="587" spans="1:26" ht="15">
      <c r="A587" s="684"/>
      <c r="B587" s="684"/>
      <c r="C587" s="684"/>
      <c r="D587" s="684"/>
      <c r="E587" s="865"/>
      <c r="F587" s="865"/>
      <c r="G587" s="1034"/>
      <c r="H587" s="684"/>
      <c r="I587" s="684"/>
      <c r="J587" s="1035"/>
      <c r="K587" s="817"/>
      <c r="L587" s="817"/>
      <c r="M587" s="682"/>
      <c r="N587" s="682"/>
      <c r="O587" s="682"/>
      <c r="P587" s="682"/>
      <c r="Q587" s="682"/>
      <c r="R587" s="682"/>
      <c r="S587" s="682"/>
      <c r="T587" s="682"/>
      <c r="U587" s="682"/>
      <c r="V587" s="682"/>
      <c r="W587" s="682"/>
      <c r="X587" s="682"/>
      <c r="Y587" s="682"/>
      <c r="Z587" s="682"/>
    </row>
    <row r="588" spans="1:26" ht="15">
      <c r="A588" s="684"/>
      <c r="B588" s="684"/>
      <c r="C588" s="684"/>
      <c r="D588" s="684"/>
      <c r="E588" s="865"/>
      <c r="F588" s="865"/>
      <c r="G588" s="1034"/>
      <c r="H588" s="684"/>
      <c r="I588" s="684"/>
      <c r="J588" s="1035"/>
      <c r="K588" s="817"/>
      <c r="L588" s="817"/>
      <c r="M588" s="682"/>
      <c r="N588" s="682"/>
      <c r="O588" s="682"/>
      <c r="P588" s="682"/>
      <c r="Q588" s="682"/>
      <c r="R588" s="682"/>
      <c r="S588" s="682"/>
      <c r="T588" s="682"/>
      <c r="U588" s="682"/>
      <c r="V588" s="682"/>
      <c r="W588" s="682"/>
      <c r="X588" s="682"/>
      <c r="Y588" s="682"/>
      <c r="Z588" s="682"/>
    </row>
    <row r="589" spans="1:26" ht="15">
      <c r="A589" s="684"/>
      <c r="B589" s="684"/>
      <c r="C589" s="684"/>
      <c r="D589" s="684"/>
      <c r="E589" s="865"/>
      <c r="F589" s="865"/>
      <c r="G589" s="1034"/>
      <c r="H589" s="684"/>
      <c r="I589" s="684"/>
      <c r="J589" s="1035"/>
      <c r="K589" s="817"/>
      <c r="L589" s="817"/>
      <c r="M589" s="682"/>
      <c r="N589" s="682"/>
      <c r="O589" s="682"/>
      <c r="P589" s="682"/>
      <c r="Q589" s="682"/>
      <c r="R589" s="682"/>
      <c r="S589" s="682"/>
      <c r="T589" s="682"/>
      <c r="U589" s="682"/>
      <c r="V589" s="682"/>
      <c r="W589" s="682"/>
      <c r="X589" s="682"/>
      <c r="Y589" s="682"/>
      <c r="Z589" s="682"/>
    </row>
    <row r="590" spans="1:26" ht="15">
      <c r="A590" s="684"/>
      <c r="B590" s="684"/>
      <c r="C590" s="684"/>
      <c r="D590" s="684"/>
      <c r="E590" s="865"/>
      <c r="F590" s="865"/>
      <c r="G590" s="1034"/>
      <c r="H590" s="684"/>
      <c r="I590" s="684"/>
      <c r="J590" s="1035"/>
      <c r="K590" s="817"/>
      <c r="L590" s="817"/>
      <c r="M590" s="682"/>
      <c r="N590" s="682"/>
      <c r="O590" s="682"/>
      <c r="P590" s="682"/>
      <c r="Q590" s="682"/>
      <c r="R590" s="682"/>
      <c r="S590" s="682"/>
      <c r="T590" s="682"/>
      <c r="U590" s="682"/>
      <c r="V590" s="682"/>
      <c r="W590" s="682"/>
      <c r="X590" s="682"/>
      <c r="Y590" s="682"/>
      <c r="Z590" s="682"/>
    </row>
    <row r="591" spans="1:26" ht="15">
      <c r="A591" s="684"/>
      <c r="B591" s="684"/>
      <c r="C591" s="684"/>
      <c r="D591" s="684"/>
      <c r="E591" s="865"/>
      <c r="F591" s="865"/>
      <c r="G591" s="1034"/>
      <c r="H591" s="684"/>
      <c r="I591" s="684"/>
      <c r="J591" s="1035"/>
      <c r="K591" s="817"/>
      <c r="L591" s="817"/>
      <c r="M591" s="682"/>
      <c r="N591" s="682"/>
      <c r="O591" s="682"/>
      <c r="P591" s="682"/>
      <c r="Q591" s="682"/>
      <c r="R591" s="682"/>
      <c r="S591" s="682"/>
      <c r="T591" s="682"/>
      <c r="U591" s="682"/>
      <c r="V591" s="682"/>
      <c r="W591" s="682"/>
      <c r="X591" s="682"/>
      <c r="Y591" s="682"/>
      <c r="Z591" s="682"/>
    </row>
    <row r="592" spans="1:26" ht="15">
      <c r="A592" s="684"/>
      <c r="B592" s="684"/>
      <c r="C592" s="684"/>
      <c r="D592" s="684"/>
      <c r="E592" s="865"/>
      <c r="F592" s="865"/>
      <c r="G592" s="1034"/>
      <c r="H592" s="684"/>
      <c r="I592" s="684"/>
      <c r="J592" s="1035"/>
      <c r="K592" s="817"/>
      <c r="L592" s="817"/>
      <c r="M592" s="682"/>
      <c r="N592" s="682"/>
      <c r="O592" s="682"/>
      <c r="P592" s="682"/>
      <c r="Q592" s="682"/>
      <c r="R592" s="682"/>
      <c r="S592" s="682"/>
      <c r="T592" s="682"/>
      <c r="U592" s="682"/>
      <c r="V592" s="682"/>
      <c r="W592" s="682"/>
      <c r="X592" s="682"/>
      <c r="Y592" s="682"/>
      <c r="Z592" s="682"/>
    </row>
    <row r="593" spans="1:26" ht="15">
      <c r="A593" s="684"/>
      <c r="B593" s="684"/>
      <c r="C593" s="684"/>
      <c r="D593" s="684"/>
      <c r="E593" s="865"/>
      <c r="F593" s="865"/>
      <c r="G593" s="1034"/>
      <c r="H593" s="684"/>
      <c r="I593" s="684"/>
      <c r="J593" s="1035"/>
      <c r="K593" s="817"/>
      <c r="L593" s="817"/>
      <c r="M593" s="682"/>
      <c r="N593" s="682"/>
      <c r="O593" s="682"/>
      <c r="P593" s="682"/>
      <c r="Q593" s="682"/>
      <c r="R593" s="682"/>
      <c r="S593" s="682"/>
      <c r="T593" s="682"/>
      <c r="U593" s="682"/>
      <c r="V593" s="682"/>
      <c r="W593" s="682"/>
      <c r="X593" s="682"/>
      <c r="Y593" s="682"/>
      <c r="Z593" s="682"/>
    </row>
    <row r="594" spans="1:26" ht="15">
      <c r="A594" s="684"/>
      <c r="B594" s="684"/>
      <c r="C594" s="684"/>
      <c r="D594" s="684"/>
      <c r="E594" s="865"/>
      <c r="F594" s="865"/>
      <c r="G594" s="1034"/>
      <c r="H594" s="684"/>
      <c r="I594" s="684"/>
      <c r="J594" s="1035"/>
      <c r="K594" s="817"/>
      <c r="L594" s="817"/>
      <c r="M594" s="682"/>
      <c r="N594" s="682"/>
      <c r="O594" s="682"/>
      <c r="P594" s="682"/>
      <c r="Q594" s="682"/>
      <c r="R594" s="682"/>
      <c r="S594" s="682"/>
      <c r="T594" s="682"/>
      <c r="U594" s="682"/>
      <c r="V594" s="682"/>
      <c r="W594" s="682"/>
      <c r="X594" s="682"/>
      <c r="Y594" s="682"/>
      <c r="Z594" s="682"/>
    </row>
    <row r="595" spans="1:26" ht="15">
      <c r="A595" s="684"/>
      <c r="B595" s="684"/>
      <c r="C595" s="684"/>
      <c r="D595" s="684"/>
      <c r="E595" s="865"/>
      <c r="F595" s="865"/>
      <c r="G595" s="1034"/>
      <c r="H595" s="684"/>
      <c r="I595" s="684"/>
      <c r="J595" s="1035"/>
      <c r="K595" s="817"/>
      <c r="L595" s="817"/>
      <c r="M595" s="682"/>
      <c r="N595" s="682"/>
      <c r="O595" s="682"/>
      <c r="P595" s="682"/>
      <c r="Q595" s="682"/>
      <c r="R595" s="682"/>
      <c r="S595" s="682"/>
      <c r="T595" s="682"/>
      <c r="U595" s="682"/>
      <c r="V595" s="682"/>
      <c r="W595" s="682"/>
      <c r="X595" s="682"/>
      <c r="Y595" s="682"/>
      <c r="Z595" s="682"/>
    </row>
    <row r="596" spans="1:26" ht="15">
      <c r="A596" s="684"/>
      <c r="B596" s="684"/>
      <c r="C596" s="684"/>
      <c r="D596" s="684"/>
      <c r="E596" s="865"/>
      <c r="F596" s="865"/>
      <c r="G596" s="1034"/>
      <c r="H596" s="684"/>
      <c r="I596" s="684"/>
      <c r="J596" s="1035"/>
      <c r="K596" s="817"/>
      <c r="L596" s="817"/>
      <c r="M596" s="682"/>
      <c r="N596" s="682"/>
      <c r="O596" s="682"/>
      <c r="P596" s="682"/>
      <c r="Q596" s="682"/>
      <c r="R596" s="682"/>
      <c r="S596" s="682"/>
      <c r="T596" s="682"/>
      <c r="U596" s="682"/>
      <c r="V596" s="682"/>
      <c r="W596" s="682"/>
      <c r="X596" s="682"/>
      <c r="Y596" s="682"/>
      <c r="Z596" s="682"/>
    </row>
    <row r="597" spans="1:26" ht="15">
      <c r="A597" s="684"/>
      <c r="B597" s="684"/>
      <c r="C597" s="684"/>
      <c r="D597" s="684"/>
      <c r="E597" s="865"/>
      <c r="F597" s="865"/>
      <c r="G597" s="1034"/>
      <c r="H597" s="684"/>
      <c r="I597" s="684"/>
      <c r="J597" s="1035"/>
      <c r="K597" s="817"/>
      <c r="L597" s="817"/>
      <c r="M597" s="682"/>
      <c r="N597" s="682"/>
      <c r="O597" s="682"/>
      <c r="P597" s="682"/>
      <c r="Q597" s="682"/>
      <c r="R597" s="682"/>
      <c r="S597" s="682"/>
      <c r="T597" s="682"/>
      <c r="U597" s="682"/>
      <c r="V597" s="682"/>
      <c r="W597" s="682"/>
      <c r="X597" s="682"/>
      <c r="Y597" s="682"/>
      <c r="Z597" s="682"/>
    </row>
    <row r="598" spans="1:26" ht="15">
      <c r="A598" s="684"/>
      <c r="B598" s="684"/>
      <c r="C598" s="684"/>
      <c r="D598" s="684"/>
      <c r="E598" s="865"/>
      <c r="F598" s="865"/>
      <c r="G598" s="1034"/>
      <c r="H598" s="684"/>
      <c r="I598" s="684"/>
      <c r="J598" s="1035"/>
      <c r="K598" s="817"/>
      <c r="L598" s="817"/>
      <c r="M598" s="682"/>
      <c r="N598" s="682"/>
      <c r="O598" s="682"/>
      <c r="P598" s="682"/>
      <c r="Q598" s="682"/>
      <c r="R598" s="682"/>
      <c r="S598" s="682"/>
      <c r="T598" s="682"/>
      <c r="U598" s="682"/>
      <c r="V598" s="682"/>
      <c r="W598" s="682"/>
      <c r="X598" s="682"/>
      <c r="Y598" s="682"/>
      <c r="Z598" s="682"/>
    </row>
    <row r="599" spans="1:26" ht="15">
      <c r="A599" s="684"/>
      <c r="B599" s="684"/>
      <c r="C599" s="684"/>
      <c r="D599" s="684"/>
      <c r="E599" s="865"/>
      <c r="F599" s="865"/>
      <c r="G599" s="1034"/>
      <c r="H599" s="684"/>
      <c r="I599" s="684"/>
      <c r="J599" s="1035"/>
      <c r="K599" s="817"/>
      <c r="L599" s="817"/>
      <c r="M599" s="682"/>
      <c r="N599" s="682"/>
      <c r="O599" s="682"/>
      <c r="P599" s="682"/>
      <c r="Q599" s="682"/>
      <c r="R599" s="682"/>
      <c r="S599" s="682"/>
      <c r="T599" s="682"/>
      <c r="U599" s="682"/>
      <c r="V599" s="682"/>
      <c r="W599" s="682"/>
      <c r="X599" s="682"/>
      <c r="Y599" s="682"/>
      <c r="Z599" s="682"/>
    </row>
    <row r="600" spans="1:26" ht="15">
      <c r="A600" s="684"/>
      <c r="B600" s="684"/>
      <c r="C600" s="684"/>
      <c r="D600" s="684"/>
      <c r="E600" s="865"/>
      <c r="F600" s="865"/>
      <c r="G600" s="1034"/>
      <c r="H600" s="684"/>
      <c r="I600" s="684"/>
      <c r="J600" s="1035"/>
      <c r="K600" s="817"/>
      <c r="L600" s="817"/>
      <c r="M600" s="682"/>
      <c r="N600" s="682"/>
      <c r="O600" s="682"/>
      <c r="P600" s="682"/>
      <c r="Q600" s="682"/>
      <c r="R600" s="682"/>
      <c r="S600" s="682"/>
      <c r="T600" s="682"/>
      <c r="U600" s="682"/>
      <c r="V600" s="682"/>
      <c r="W600" s="682"/>
      <c r="X600" s="682"/>
      <c r="Y600" s="682"/>
      <c r="Z600" s="682"/>
    </row>
    <row r="601" spans="1:26" ht="15">
      <c r="A601" s="684"/>
      <c r="B601" s="684"/>
      <c r="C601" s="684"/>
      <c r="D601" s="684"/>
      <c r="E601" s="865"/>
      <c r="F601" s="865"/>
      <c r="G601" s="1034"/>
      <c r="H601" s="684"/>
      <c r="I601" s="684"/>
      <c r="J601" s="1035"/>
      <c r="K601" s="817"/>
      <c r="L601" s="817"/>
      <c r="M601" s="682"/>
      <c r="N601" s="682"/>
      <c r="O601" s="682"/>
      <c r="P601" s="682"/>
      <c r="Q601" s="682"/>
      <c r="R601" s="682"/>
      <c r="S601" s="682"/>
      <c r="T601" s="682"/>
      <c r="U601" s="682"/>
      <c r="V601" s="682"/>
      <c r="W601" s="682"/>
      <c r="X601" s="682"/>
      <c r="Y601" s="682"/>
      <c r="Z601" s="682"/>
    </row>
    <row r="602" spans="1:26" ht="15">
      <c r="A602" s="684"/>
      <c r="B602" s="684"/>
      <c r="C602" s="684"/>
      <c r="D602" s="684"/>
      <c r="E602" s="865"/>
      <c r="F602" s="865"/>
      <c r="G602" s="1034"/>
      <c r="H602" s="684"/>
      <c r="I602" s="684"/>
      <c r="J602" s="1035"/>
      <c r="K602" s="817"/>
      <c r="L602" s="817"/>
      <c r="M602" s="682"/>
      <c r="N602" s="682"/>
      <c r="O602" s="682"/>
      <c r="P602" s="682"/>
      <c r="Q602" s="682"/>
      <c r="R602" s="682"/>
      <c r="S602" s="682"/>
      <c r="T602" s="682"/>
      <c r="U602" s="682"/>
      <c r="V602" s="682"/>
      <c r="W602" s="682"/>
      <c r="X602" s="682"/>
      <c r="Y602" s="682"/>
      <c r="Z602" s="682"/>
    </row>
    <row r="603" spans="1:26" ht="15">
      <c r="A603" s="684"/>
      <c r="B603" s="684"/>
      <c r="C603" s="684"/>
      <c r="D603" s="684"/>
      <c r="E603" s="865"/>
      <c r="F603" s="865"/>
      <c r="G603" s="1034"/>
      <c r="H603" s="684"/>
      <c r="I603" s="684"/>
      <c r="J603" s="1035"/>
      <c r="K603" s="817"/>
      <c r="L603" s="817"/>
      <c r="M603" s="682"/>
      <c r="N603" s="682"/>
      <c r="O603" s="682"/>
      <c r="P603" s="682"/>
      <c r="Q603" s="682"/>
      <c r="R603" s="682"/>
      <c r="S603" s="682"/>
      <c r="T603" s="682"/>
      <c r="U603" s="682"/>
      <c r="V603" s="682"/>
      <c r="W603" s="682"/>
      <c r="X603" s="682"/>
      <c r="Y603" s="682"/>
      <c r="Z603" s="682"/>
    </row>
    <row r="604" spans="1:26" ht="15">
      <c r="A604" s="684"/>
      <c r="B604" s="684"/>
      <c r="C604" s="684"/>
      <c r="D604" s="684"/>
      <c r="E604" s="865"/>
      <c r="F604" s="865"/>
      <c r="G604" s="1034"/>
      <c r="H604" s="684"/>
      <c r="I604" s="684"/>
      <c r="J604" s="1035"/>
      <c r="K604" s="817"/>
      <c r="L604" s="817"/>
      <c r="M604" s="682"/>
      <c r="N604" s="682"/>
      <c r="O604" s="682"/>
      <c r="P604" s="682"/>
      <c r="Q604" s="682"/>
      <c r="R604" s="682"/>
      <c r="S604" s="682"/>
      <c r="T604" s="682"/>
      <c r="U604" s="682"/>
      <c r="V604" s="682"/>
      <c r="W604" s="682"/>
      <c r="X604" s="682"/>
      <c r="Y604" s="682"/>
      <c r="Z604" s="682"/>
    </row>
    <row r="605" spans="1:26" ht="15">
      <c r="A605" s="684"/>
      <c r="B605" s="684"/>
      <c r="C605" s="684"/>
      <c r="D605" s="684"/>
      <c r="E605" s="865"/>
      <c r="F605" s="865"/>
      <c r="G605" s="1034"/>
      <c r="H605" s="684"/>
      <c r="I605" s="684"/>
      <c r="J605" s="1035"/>
      <c r="K605" s="817"/>
      <c r="L605" s="817"/>
      <c r="M605" s="682"/>
      <c r="N605" s="682"/>
      <c r="O605" s="682"/>
      <c r="P605" s="682"/>
      <c r="Q605" s="682"/>
      <c r="R605" s="682"/>
      <c r="S605" s="682"/>
      <c r="T605" s="682"/>
      <c r="U605" s="682"/>
      <c r="V605" s="682"/>
      <c r="W605" s="682"/>
      <c r="X605" s="682"/>
      <c r="Y605" s="682"/>
      <c r="Z605" s="682"/>
    </row>
    <row r="606" spans="1:26" ht="15">
      <c r="A606" s="684"/>
      <c r="B606" s="684"/>
      <c r="C606" s="684"/>
      <c r="D606" s="684"/>
      <c r="E606" s="865"/>
      <c r="F606" s="865"/>
      <c r="G606" s="1034"/>
      <c r="H606" s="684"/>
      <c r="I606" s="684"/>
      <c r="J606" s="1035"/>
      <c r="K606" s="817"/>
      <c r="L606" s="817"/>
      <c r="M606" s="682"/>
      <c r="N606" s="682"/>
      <c r="O606" s="682"/>
      <c r="P606" s="682"/>
      <c r="Q606" s="682"/>
      <c r="R606" s="682"/>
      <c r="S606" s="682"/>
      <c r="T606" s="682"/>
      <c r="U606" s="682"/>
      <c r="V606" s="682"/>
      <c r="W606" s="682"/>
      <c r="X606" s="682"/>
      <c r="Y606" s="682"/>
      <c r="Z606" s="682"/>
    </row>
    <row r="607" spans="1:26" ht="15">
      <c r="A607" s="684"/>
      <c r="B607" s="684"/>
      <c r="C607" s="684"/>
      <c r="D607" s="684"/>
      <c r="E607" s="865"/>
      <c r="F607" s="865"/>
      <c r="G607" s="1034"/>
      <c r="H607" s="684"/>
      <c r="I607" s="684"/>
      <c r="J607" s="1035"/>
      <c r="K607" s="817"/>
      <c r="L607" s="817"/>
      <c r="M607" s="682"/>
      <c r="N607" s="682"/>
      <c r="O607" s="682"/>
      <c r="P607" s="682"/>
      <c r="Q607" s="682"/>
      <c r="R607" s="682"/>
      <c r="S607" s="682"/>
      <c r="T607" s="682"/>
      <c r="U607" s="682"/>
      <c r="V607" s="682"/>
      <c r="W607" s="682"/>
      <c r="X607" s="682"/>
      <c r="Y607" s="682"/>
      <c r="Z607" s="682"/>
    </row>
    <row r="608" spans="1:26" ht="15">
      <c r="A608" s="684"/>
      <c r="B608" s="684"/>
      <c r="C608" s="684"/>
      <c r="D608" s="684"/>
      <c r="E608" s="865"/>
      <c r="F608" s="865"/>
      <c r="G608" s="1034"/>
      <c r="H608" s="684"/>
      <c r="I608" s="684"/>
      <c r="J608" s="1035"/>
      <c r="K608" s="817"/>
      <c r="L608" s="817"/>
      <c r="M608" s="682"/>
      <c r="N608" s="682"/>
      <c r="O608" s="682"/>
      <c r="P608" s="682"/>
      <c r="Q608" s="682"/>
      <c r="R608" s="682"/>
      <c r="S608" s="682"/>
      <c r="T608" s="682"/>
      <c r="U608" s="682"/>
      <c r="V608" s="682"/>
      <c r="W608" s="682"/>
      <c r="X608" s="682"/>
      <c r="Y608" s="682"/>
      <c r="Z608" s="682"/>
    </row>
    <row r="609" spans="1:26" ht="15">
      <c r="A609" s="684"/>
      <c r="B609" s="684"/>
      <c r="C609" s="684"/>
      <c r="D609" s="684"/>
      <c r="E609" s="865"/>
      <c r="F609" s="865"/>
      <c r="G609" s="1034"/>
      <c r="H609" s="684"/>
      <c r="I609" s="684"/>
      <c r="J609" s="1035"/>
      <c r="K609" s="817"/>
      <c r="L609" s="817"/>
      <c r="M609" s="682"/>
      <c r="N609" s="682"/>
      <c r="O609" s="682"/>
      <c r="P609" s="682"/>
      <c r="Q609" s="682"/>
      <c r="R609" s="682"/>
      <c r="S609" s="682"/>
      <c r="T609" s="682"/>
      <c r="U609" s="682"/>
      <c r="V609" s="682"/>
      <c r="W609" s="682"/>
      <c r="X609" s="682"/>
      <c r="Y609" s="682"/>
      <c r="Z609" s="682"/>
    </row>
    <row r="610" spans="1:26" ht="15">
      <c r="A610" s="684"/>
      <c r="B610" s="684"/>
      <c r="C610" s="684"/>
      <c r="D610" s="684"/>
      <c r="E610" s="865"/>
      <c r="F610" s="865"/>
      <c r="G610" s="1034"/>
      <c r="H610" s="684"/>
      <c r="I610" s="684"/>
      <c r="J610" s="1035"/>
      <c r="K610" s="817"/>
      <c r="L610" s="817"/>
      <c r="M610" s="682"/>
      <c r="N610" s="682"/>
      <c r="O610" s="682"/>
      <c r="P610" s="682"/>
      <c r="Q610" s="682"/>
      <c r="R610" s="682"/>
      <c r="S610" s="682"/>
      <c r="T610" s="682"/>
      <c r="U610" s="682"/>
      <c r="V610" s="682"/>
      <c r="W610" s="682"/>
      <c r="X610" s="682"/>
      <c r="Y610" s="682"/>
      <c r="Z610" s="682"/>
    </row>
    <row r="611" spans="1:26" ht="15">
      <c r="A611" s="684"/>
      <c r="B611" s="684"/>
      <c r="C611" s="684"/>
      <c r="D611" s="684"/>
      <c r="E611" s="865"/>
      <c r="F611" s="865"/>
      <c r="G611" s="1034"/>
      <c r="H611" s="684"/>
      <c r="I611" s="684"/>
      <c r="J611" s="1035"/>
      <c r="K611" s="817"/>
      <c r="L611" s="817"/>
      <c r="M611" s="682"/>
      <c r="N611" s="682"/>
      <c r="O611" s="682"/>
      <c r="P611" s="682"/>
      <c r="Q611" s="682"/>
      <c r="R611" s="682"/>
      <c r="S611" s="682"/>
      <c r="T611" s="682"/>
      <c r="U611" s="682"/>
      <c r="V611" s="682"/>
      <c r="W611" s="682"/>
      <c r="X611" s="682"/>
      <c r="Y611" s="682"/>
      <c r="Z611" s="682"/>
    </row>
    <row r="612" spans="1:26" ht="15">
      <c r="A612" s="684"/>
      <c r="B612" s="684"/>
      <c r="C612" s="684"/>
      <c r="D612" s="684"/>
      <c r="E612" s="865"/>
      <c r="F612" s="865"/>
      <c r="G612" s="1034"/>
      <c r="H612" s="684"/>
      <c r="I612" s="684"/>
      <c r="J612" s="1035"/>
      <c r="K612" s="817"/>
      <c r="L612" s="817"/>
      <c r="M612" s="682"/>
      <c r="N612" s="682"/>
      <c r="O612" s="682"/>
      <c r="P612" s="682"/>
      <c r="Q612" s="682"/>
      <c r="R612" s="682"/>
      <c r="S612" s="682"/>
      <c r="T612" s="682"/>
      <c r="U612" s="682"/>
      <c r="V612" s="682"/>
      <c r="W612" s="682"/>
      <c r="X612" s="682"/>
      <c r="Y612" s="682"/>
      <c r="Z612" s="682"/>
    </row>
    <row r="613" spans="1:26" ht="15">
      <c r="A613" s="684"/>
      <c r="B613" s="684"/>
      <c r="C613" s="684"/>
      <c r="D613" s="684"/>
      <c r="E613" s="865"/>
      <c r="F613" s="865"/>
      <c r="G613" s="1034"/>
      <c r="H613" s="684"/>
      <c r="I613" s="684"/>
      <c r="J613" s="1035"/>
      <c r="K613" s="817"/>
      <c r="L613" s="817"/>
      <c r="M613" s="682"/>
      <c r="N613" s="682"/>
      <c r="O613" s="682"/>
      <c r="P613" s="682"/>
      <c r="Q613" s="682"/>
      <c r="R613" s="682"/>
      <c r="S613" s="682"/>
      <c r="T613" s="682"/>
      <c r="U613" s="682"/>
      <c r="V613" s="682"/>
      <c r="W613" s="682"/>
      <c r="X613" s="682"/>
      <c r="Y613" s="682"/>
      <c r="Z613" s="682"/>
    </row>
    <row r="614" spans="1:26" ht="15">
      <c r="A614" s="684"/>
      <c r="B614" s="684"/>
      <c r="C614" s="684"/>
      <c r="D614" s="684"/>
      <c r="E614" s="865"/>
      <c r="F614" s="865"/>
      <c r="G614" s="1034"/>
      <c r="H614" s="684"/>
      <c r="I614" s="684"/>
      <c r="J614" s="1035"/>
      <c r="K614" s="817"/>
      <c r="L614" s="817"/>
      <c r="M614" s="682"/>
      <c r="N614" s="682"/>
      <c r="O614" s="682"/>
      <c r="P614" s="682"/>
      <c r="Q614" s="682"/>
      <c r="R614" s="682"/>
      <c r="S614" s="682"/>
      <c r="T614" s="682"/>
      <c r="U614" s="682"/>
      <c r="V614" s="682"/>
      <c r="W614" s="682"/>
      <c r="X614" s="682"/>
      <c r="Y614" s="682"/>
      <c r="Z614" s="682"/>
    </row>
    <row r="615" spans="1:26" ht="15">
      <c r="A615" s="684"/>
      <c r="B615" s="684"/>
      <c r="C615" s="684"/>
      <c r="D615" s="684"/>
      <c r="E615" s="865"/>
      <c r="F615" s="865"/>
      <c r="G615" s="1034"/>
      <c r="H615" s="684"/>
      <c r="I615" s="684"/>
      <c r="J615" s="1035"/>
      <c r="K615" s="817"/>
      <c r="L615" s="817"/>
      <c r="M615" s="682"/>
      <c r="N615" s="682"/>
      <c r="O615" s="682"/>
      <c r="P615" s="682"/>
      <c r="Q615" s="682"/>
      <c r="R615" s="682"/>
      <c r="S615" s="682"/>
      <c r="T615" s="682"/>
      <c r="U615" s="682"/>
      <c r="V615" s="682"/>
      <c r="W615" s="682"/>
      <c r="X615" s="682"/>
      <c r="Y615" s="682"/>
      <c r="Z615" s="682"/>
    </row>
    <row r="616" spans="1:26" ht="15">
      <c r="A616" s="684"/>
      <c r="B616" s="684"/>
      <c r="C616" s="684"/>
      <c r="D616" s="684"/>
      <c r="E616" s="865"/>
      <c r="F616" s="865"/>
      <c r="G616" s="1034"/>
      <c r="H616" s="684"/>
      <c r="I616" s="684"/>
      <c r="J616" s="1035"/>
      <c r="K616" s="817"/>
      <c r="L616" s="817"/>
      <c r="M616" s="682"/>
      <c r="N616" s="682"/>
      <c r="O616" s="682"/>
      <c r="P616" s="682"/>
      <c r="Q616" s="682"/>
      <c r="R616" s="682"/>
      <c r="S616" s="682"/>
      <c r="T616" s="682"/>
      <c r="U616" s="682"/>
      <c r="V616" s="682"/>
      <c r="W616" s="682"/>
      <c r="X616" s="682"/>
      <c r="Y616" s="682"/>
      <c r="Z616" s="682"/>
    </row>
    <row r="617" spans="1:26" ht="15">
      <c r="A617" s="684"/>
      <c r="B617" s="684"/>
      <c r="C617" s="684"/>
      <c r="D617" s="684"/>
      <c r="E617" s="865"/>
      <c r="F617" s="865"/>
      <c r="G617" s="1034"/>
      <c r="H617" s="684"/>
      <c r="I617" s="684"/>
      <c r="J617" s="1035"/>
      <c r="K617" s="817"/>
      <c r="L617" s="817"/>
      <c r="M617" s="682"/>
      <c r="N617" s="682"/>
      <c r="O617" s="682"/>
      <c r="P617" s="682"/>
      <c r="Q617" s="682"/>
      <c r="R617" s="682"/>
      <c r="S617" s="682"/>
      <c r="T617" s="682"/>
      <c r="U617" s="682"/>
      <c r="V617" s="682"/>
      <c r="W617" s="682"/>
      <c r="X617" s="682"/>
      <c r="Y617" s="682"/>
      <c r="Z617" s="682"/>
    </row>
    <row r="618" spans="1:26" ht="15">
      <c r="A618" s="684"/>
      <c r="B618" s="684"/>
      <c r="C618" s="684"/>
      <c r="D618" s="684"/>
      <c r="E618" s="865"/>
      <c r="F618" s="865"/>
      <c r="G618" s="1034"/>
      <c r="H618" s="684"/>
      <c r="I618" s="684"/>
      <c r="J618" s="1035"/>
      <c r="K618" s="817"/>
      <c r="L618" s="817"/>
      <c r="M618" s="682"/>
      <c r="N618" s="682"/>
      <c r="O618" s="682"/>
      <c r="P618" s="682"/>
      <c r="Q618" s="682"/>
      <c r="R618" s="682"/>
      <c r="S618" s="682"/>
      <c r="T618" s="682"/>
      <c r="U618" s="682"/>
      <c r="V618" s="682"/>
      <c r="W618" s="682"/>
      <c r="X618" s="682"/>
      <c r="Y618" s="682"/>
      <c r="Z618" s="682"/>
    </row>
    <row r="619" spans="1:26" ht="15">
      <c r="A619" s="684"/>
      <c r="B619" s="684"/>
      <c r="C619" s="684"/>
      <c r="D619" s="684"/>
      <c r="E619" s="865"/>
      <c r="F619" s="865"/>
      <c r="G619" s="1034"/>
      <c r="H619" s="684"/>
      <c r="I619" s="684"/>
      <c r="J619" s="1035"/>
      <c r="K619" s="817"/>
      <c r="L619" s="817"/>
      <c r="M619" s="682"/>
      <c r="N619" s="682"/>
      <c r="O619" s="682"/>
      <c r="P619" s="682"/>
      <c r="Q619" s="682"/>
      <c r="R619" s="682"/>
      <c r="S619" s="682"/>
      <c r="T619" s="682"/>
      <c r="U619" s="682"/>
      <c r="V619" s="682"/>
      <c r="W619" s="682"/>
      <c r="X619" s="682"/>
      <c r="Y619" s="682"/>
      <c r="Z619" s="682"/>
    </row>
    <row r="620" spans="1:26" ht="15">
      <c r="A620" s="684"/>
      <c r="B620" s="684"/>
      <c r="C620" s="684"/>
      <c r="D620" s="684"/>
      <c r="E620" s="865"/>
      <c r="F620" s="865"/>
      <c r="G620" s="1034"/>
      <c r="H620" s="684"/>
      <c r="I620" s="684"/>
      <c r="J620" s="1035"/>
      <c r="K620" s="817"/>
      <c r="L620" s="817"/>
      <c r="M620" s="682"/>
      <c r="N620" s="682"/>
      <c r="O620" s="682"/>
      <c r="P620" s="682"/>
      <c r="Q620" s="682"/>
      <c r="R620" s="682"/>
      <c r="S620" s="682"/>
      <c r="T620" s="682"/>
      <c r="U620" s="682"/>
      <c r="V620" s="682"/>
      <c r="W620" s="682"/>
      <c r="X620" s="682"/>
      <c r="Y620" s="682"/>
      <c r="Z620" s="682"/>
    </row>
    <row r="621" spans="1:26" ht="15">
      <c r="A621" s="684"/>
      <c r="B621" s="684"/>
      <c r="C621" s="684"/>
      <c r="D621" s="684"/>
      <c r="E621" s="865"/>
      <c r="F621" s="865"/>
      <c r="G621" s="1034"/>
      <c r="H621" s="684"/>
      <c r="I621" s="684"/>
      <c r="J621" s="1035"/>
      <c r="K621" s="817"/>
      <c r="L621" s="817"/>
      <c r="M621" s="682"/>
      <c r="N621" s="682"/>
      <c r="O621" s="682"/>
      <c r="P621" s="682"/>
      <c r="Q621" s="682"/>
      <c r="R621" s="682"/>
      <c r="S621" s="682"/>
      <c r="T621" s="682"/>
      <c r="U621" s="682"/>
      <c r="V621" s="682"/>
      <c r="W621" s="682"/>
      <c r="X621" s="682"/>
      <c r="Y621" s="682"/>
      <c r="Z621" s="682"/>
    </row>
    <row r="622" spans="1:26" ht="15">
      <c r="A622" s="684"/>
      <c r="B622" s="684"/>
      <c r="C622" s="684"/>
      <c r="D622" s="684"/>
      <c r="E622" s="865"/>
      <c r="F622" s="865"/>
      <c r="G622" s="1034"/>
      <c r="H622" s="684"/>
      <c r="I622" s="684"/>
      <c r="J622" s="1035"/>
      <c r="K622" s="817"/>
      <c r="L622" s="817"/>
      <c r="M622" s="682"/>
      <c r="N622" s="682"/>
      <c r="O622" s="682"/>
      <c r="P622" s="682"/>
      <c r="Q622" s="682"/>
      <c r="R622" s="682"/>
      <c r="S622" s="682"/>
      <c r="T622" s="682"/>
      <c r="U622" s="682"/>
      <c r="V622" s="682"/>
      <c r="W622" s="682"/>
      <c r="X622" s="682"/>
      <c r="Y622" s="682"/>
      <c r="Z622" s="682"/>
    </row>
    <row r="623" spans="1:26" ht="15">
      <c r="A623" s="684"/>
      <c r="B623" s="684"/>
      <c r="C623" s="684"/>
      <c r="D623" s="684"/>
      <c r="E623" s="865"/>
      <c r="F623" s="865"/>
      <c r="G623" s="1034"/>
      <c r="H623" s="684"/>
      <c r="I623" s="684"/>
      <c r="J623" s="1035"/>
      <c r="K623" s="817"/>
      <c r="L623" s="817"/>
      <c r="M623" s="682"/>
      <c r="N623" s="682"/>
      <c r="O623" s="682"/>
      <c r="P623" s="682"/>
      <c r="Q623" s="682"/>
      <c r="R623" s="682"/>
      <c r="S623" s="682"/>
      <c r="T623" s="682"/>
      <c r="U623" s="682"/>
      <c r="V623" s="682"/>
      <c r="W623" s="682"/>
      <c r="X623" s="682"/>
      <c r="Y623" s="682"/>
      <c r="Z623" s="682"/>
    </row>
    <row r="624" spans="1:26" ht="15">
      <c r="A624" s="684"/>
      <c r="B624" s="684"/>
      <c r="C624" s="684"/>
      <c r="D624" s="684"/>
      <c r="E624" s="865"/>
      <c r="F624" s="865"/>
      <c r="G624" s="1034"/>
      <c r="H624" s="684"/>
      <c r="I624" s="684"/>
      <c r="J624" s="1035"/>
      <c r="K624" s="817"/>
      <c r="L624" s="817"/>
      <c r="M624" s="682"/>
      <c r="N624" s="682"/>
      <c r="O624" s="682"/>
      <c r="P624" s="682"/>
      <c r="Q624" s="682"/>
      <c r="R624" s="682"/>
      <c r="S624" s="682"/>
      <c r="T624" s="682"/>
      <c r="U624" s="682"/>
      <c r="V624" s="682"/>
      <c r="W624" s="682"/>
      <c r="X624" s="682"/>
      <c r="Y624" s="682"/>
      <c r="Z624" s="682"/>
    </row>
    <row r="625" spans="1:26" ht="15">
      <c r="A625" s="684"/>
      <c r="B625" s="684"/>
      <c r="C625" s="684"/>
      <c r="D625" s="684"/>
      <c r="E625" s="865"/>
      <c r="F625" s="865"/>
      <c r="G625" s="1034"/>
      <c r="H625" s="684"/>
      <c r="I625" s="684"/>
      <c r="J625" s="1035"/>
      <c r="K625" s="817"/>
      <c r="L625" s="817"/>
      <c r="M625" s="682"/>
      <c r="N625" s="682"/>
      <c r="O625" s="682"/>
      <c r="P625" s="682"/>
      <c r="Q625" s="682"/>
      <c r="R625" s="682"/>
      <c r="S625" s="682"/>
      <c r="T625" s="682"/>
      <c r="U625" s="682"/>
      <c r="V625" s="682"/>
      <c r="W625" s="682"/>
      <c r="X625" s="682"/>
      <c r="Y625" s="682"/>
      <c r="Z625" s="682"/>
    </row>
    <row r="626" spans="1:26" ht="15">
      <c r="A626" s="684"/>
      <c r="B626" s="684"/>
      <c r="C626" s="684"/>
      <c r="D626" s="684"/>
      <c r="E626" s="865"/>
      <c r="F626" s="865"/>
      <c r="G626" s="1034"/>
      <c r="H626" s="684"/>
      <c r="I626" s="684"/>
      <c r="J626" s="1035"/>
      <c r="K626" s="817"/>
      <c r="L626" s="817"/>
      <c r="M626" s="682"/>
      <c r="N626" s="682"/>
      <c r="O626" s="682"/>
      <c r="P626" s="682"/>
      <c r="Q626" s="682"/>
      <c r="R626" s="682"/>
      <c r="S626" s="682"/>
      <c r="T626" s="682"/>
      <c r="U626" s="682"/>
      <c r="V626" s="682"/>
      <c r="W626" s="682"/>
      <c r="X626" s="682"/>
      <c r="Y626" s="682"/>
      <c r="Z626" s="682"/>
    </row>
    <row r="627" spans="1:26" ht="15">
      <c r="A627" s="684"/>
      <c r="B627" s="684"/>
      <c r="C627" s="684"/>
      <c r="D627" s="684"/>
      <c r="E627" s="865"/>
      <c r="F627" s="865"/>
      <c r="G627" s="1034"/>
      <c r="H627" s="684"/>
      <c r="I627" s="684"/>
      <c r="J627" s="1035"/>
      <c r="K627" s="817"/>
      <c r="L627" s="817"/>
      <c r="M627" s="682"/>
      <c r="N627" s="682"/>
      <c r="O627" s="682"/>
      <c r="P627" s="682"/>
      <c r="Q627" s="682"/>
      <c r="R627" s="682"/>
      <c r="S627" s="682"/>
      <c r="T627" s="682"/>
      <c r="U627" s="682"/>
      <c r="V627" s="682"/>
      <c r="W627" s="682"/>
      <c r="X627" s="682"/>
      <c r="Y627" s="682"/>
      <c r="Z627" s="682"/>
    </row>
    <row r="628" spans="1:26" ht="15">
      <c r="A628" s="684"/>
      <c r="B628" s="684"/>
      <c r="C628" s="684"/>
      <c r="D628" s="684"/>
      <c r="E628" s="865"/>
      <c r="F628" s="865"/>
      <c r="G628" s="1034"/>
      <c r="H628" s="684"/>
      <c r="I628" s="684"/>
      <c r="J628" s="1035"/>
      <c r="K628" s="817"/>
      <c r="L628" s="817"/>
      <c r="M628" s="682"/>
      <c r="N628" s="682"/>
      <c r="O628" s="682"/>
      <c r="P628" s="682"/>
      <c r="Q628" s="682"/>
      <c r="R628" s="682"/>
      <c r="S628" s="682"/>
      <c r="T628" s="682"/>
      <c r="U628" s="682"/>
      <c r="V628" s="682"/>
      <c r="W628" s="682"/>
      <c r="X628" s="682"/>
      <c r="Y628" s="682"/>
      <c r="Z628" s="682"/>
    </row>
    <row r="629" spans="1:26" ht="15">
      <c r="A629" s="684"/>
      <c r="B629" s="684"/>
      <c r="C629" s="684"/>
      <c r="D629" s="684"/>
      <c r="E629" s="865"/>
      <c r="F629" s="865"/>
      <c r="G629" s="1034"/>
      <c r="H629" s="684"/>
      <c r="I629" s="684"/>
      <c r="J629" s="1035"/>
      <c r="K629" s="817"/>
      <c r="L629" s="817"/>
      <c r="M629" s="682"/>
      <c r="N629" s="682"/>
      <c r="O629" s="682"/>
      <c r="P629" s="682"/>
      <c r="Q629" s="682"/>
      <c r="R629" s="682"/>
      <c r="S629" s="682"/>
      <c r="T629" s="682"/>
      <c r="U629" s="682"/>
      <c r="V629" s="682"/>
      <c r="W629" s="682"/>
      <c r="X629" s="682"/>
      <c r="Y629" s="682"/>
      <c r="Z629" s="682"/>
    </row>
    <row r="630" spans="1:26" ht="15">
      <c r="A630" s="684"/>
      <c r="B630" s="684"/>
      <c r="C630" s="684"/>
      <c r="D630" s="684"/>
      <c r="E630" s="865"/>
      <c r="F630" s="865"/>
      <c r="G630" s="1034"/>
      <c r="H630" s="684"/>
      <c r="I630" s="684"/>
      <c r="J630" s="1035"/>
      <c r="K630" s="817"/>
      <c r="L630" s="817"/>
      <c r="M630" s="682"/>
      <c r="N630" s="682"/>
      <c r="O630" s="682"/>
      <c r="P630" s="682"/>
      <c r="Q630" s="682"/>
      <c r="R630" s="682"/>
      <c r="S630" s="682"/>
      <c r="T630" s="682"/>
      <c r="U630" s="682"/>
      <c r="V630" s="682"/>
      <c r="W630" s="682"/>
      <c r="X630" s="682"/>
      <c r="Y630" s="682"/>
      <c r="Z630" s="682"/>
    </row>
    <row r="631" spans="1:26" ht="15">
      <c r="A631" s="684"/>
      <c r="B631" s="684"/>
      <c r="C631" s="684"/>
      <c r="D631" s="684"/>
      <c r="E631" s="865"/>
      <c r="F631" s="865"/>
      <c r="G631" s="1034"/>
      <c r="H631" s="684"/>
      <c r="I631" s="684"/>
      <c r="J631" s="1035"/>
      <c r="K631" s="817"/>
      <c r="L631" s="817"/>
      <c r="M631" s="682"/>
      <c r="N631" s="682"/>
      <c r="O631" s="682"/>
      <c r="P631" s="682"/>
      <c r="Q631" s="682"/>
      <c r="R631" s="682"/>
      <c r="S631" s="682"/>
      <c r="T631" s="682"/>
      <c r="U631" s="682"/>
      <c r="V631" s="682"/>
      <c r="W631" s="682"/>
      <c r="X631" s="682"/>
      <c r="Y631" s="682"/>
      <c r="Z631" s="682"/>
    </row>
    <row r="632" spans="1:26" ht="15">
      <c r="A632" s="684"/>
      <c r="B632" s="684"/>
      <c r="C632" s="684"/>
      <c r="D632" s="684"/>
      <c r="E632" s="865"/>
      <c r="F632" s="865"/>
      <c r="G632" s="1034"/>
      <c r="H632" s="684"/>
      <c r="I632" s="684"/>
      <c r="J632" s="1035"/>
      <c r="K632" s="817"/>
      <c r="L632" s="817"/>
      <c r="M632" s="682"/>
      <c r="N632" s="682"/>
      <c r="O632" s="682"/>
      <c r="P632" s="682"/>
      <c r="Q632" s="682"/>
      <c r="R632" s="682"/>
      <c r="S632" s="682"/>
      <c r="T632" s="682"/>
      <c r="U632" s="682"/>
      <c r="V632" s="682"/>
      <c r="W632" s="682"/>
      <c r="X632" s="682"/>
      <c r="Y632" s="682"/>
      <c r="Z632" s="682"/>
    </row>
    <row r="633" spans="1:26" ht="15">
      <c r="A633" s="684"/>
      <c r="B633" s="684"/>
      <c r="C633" s="684"/>
      <c r="D633" s="684"/>
      <c r="E633" s="865"/>
      <c r="F633" s="865"/>
      <c r="G633" s="1034"/>
      <c r="H633" s="684"/>
      <c r="I633" s="684"/>
      <c r="J633" s="1035"/>
      <c r="K633" s="817"/>
      <c r="L633" s="817"/>
      <c r="M633" s="682"/>
      <c r="N633" s="682"/>
      <c r="O633" s="682"/>
      <c r="P633" s="682"/>
      <c r="Q633" s="682"/>
      <c r="R633" s="682"/>
      <c r="S633" s="682"/>
      <c r="T633" s="682"/>
      <c r="U633" s="682"/>
      <c r="V633" s="682"/>
      <c r="W633" s="682"/>
      <c r="X633" s="682"/>
      <c r="Y633" s="682"/>
      <c r="Z633" s="682"/>
    </row>
    <row r="634" spans="1:26" ht="15">
      <c r="A634" s="684"/>
      <c r="B634" s="684"/>
      <c r="C634" s="684"/>
      <c r="D634" s="684"/>
      <c r="E634" s="865"/>
      <c r="F634" s="865"/>
      <c r="G634" s="1034"/>
      <c r="H634" s="684"/>
      <c r="I634" s="684"/>
      <c r="J634" s="1035"/>
      <c r="K634" s="817"/>
      <c r="L634" s="817"/>
      <c r="M634" s="682"/>
      <c r="N634" s="682"/>
      <c r="O634" s="682"/>
      <c r="P634" s="682"/>
      <c r="Q634" s="682"/>
      <c r="R634" s="682"/>
      <c r="S634" s="682"/>
      <c r="T634" s="682"/>
      <c r="U634" s="682"/>
      <c r="V634" s="682"/>
      <c r="W634" s="682"/>
      <c r="X634" s="682"/>
      <c r="Y634" s="682"/>
      <c r="Z634" s="682"/>
    </row>
    <row r="635" spans="1:26" ht="15">
      <c r="A635" s="684"/>
      <c r="B635" s="684"/>
      <c r="C635" s="684"/>
      <c r="D635" s="684"/>
      <c r="E635" s="865"/>
      <c r="F635" s="865"/>
      <c r="G635" s="1034"/>
      <c r="H635" s="684"/>
      <c r="I635" s="684"/>
      <c r="J635" s="1035"/>
      <c r="K635" s="817"/>
      <c r="L635" s="817"/>
      <c r="M635" s="682"/>
      <c r="N635" s="682"/>
      <c r="O635" s="682"/>
      <c r="P635" s="682"/>
      <c r="Q635" s="682"/>
      <c r="R635" s="682"/>
      <c r="S635" s="682"/>
      <c r="T635" s="682"/>
      <c r="U635" s="682"/>
      <c r="V635" s="682"/>
      <c r="W635" s="682"/>
      <c r="X635" s="682"/>
      <c r="Y635" s="682"/>
      <c r="Z635" s="682"/>
    </row>
    <row r="636" spans="1:26" ht="15">
      <c r="A636" s="684"/>
      <c r="B636" s="684"/>
      <c r="C636" s="684"/>
      <c r="D636" s="684"/>
      <c r="E636" s="865"/>
      <c r="F636" s="865"/>
      <c r="G636" s="1034"/>
      <c r="H636" s="684"/>
      <c r="I636" s="684"/>
      <c r="J636" s="1035"/>
      <c r="K636" s="817"/>
      <c r="L636" s="817"/>
      <c r="M636" s="682"/>
      <c r="N636" s="682"/>
      <c r="O636" s="682"/>
      <c r="P636" s="682"/>
      <c r="Q636" s="682"/>
      <c r="R636" s="682"/>
      <c r="S636" s="682"/>
      <c r="T636" s="682"/>
      <c r="U636" s="682"/>
      <c r="V636" s="682"/>
      <c r="W636" s="682"/>
      <c r="X636" s="682"/>
      <c r="Y636" s="682"/>
      <c r="Z636" s="682"/>
    </row>
    <row r="637" spans="1:26" ht="15">
      <c r="A637" s="684"/>
      <c r="B637" s="684"/>
      <c r="C637" s="684"/>
      <c r="D637" s="684"/>
      <c r="E637" s="865"/>
      <c r="F637" s="865"/>
      <c r="G637" s="1034"/>
      <c r="H637" s="684"/>
      <c r="I637" s="684"/>
      <c r="J637" s="1035"/>
      <c r="K637" s="817"/>
      <c r="L637" s="817"/>
      <c r="M637" s="682"/>
      <c r="N637" s="682"/>
      <c r="O637" s="682"/>
      <c r="P637" s="682"/>
      <c r="Q637" s="682"/>
      <c r="R637" s="682"/>
      <c r="S637" s="682"/>
      <c r="T637" s="682"/>
      <c r="U637" s="682"/>
      <c r="V637" s="682"/>
      <c r="W637" s="682"/>
      <c r="X637" s="682"/>
      <c r="Y637" s="682"/>
      <c r="Z637" s="682"/>
    </row>
    <row r="638" spans="1:26" ht="15">
      <c r="A638" s="684"/>
      <c r="B638" s="684"/>
      <c r="C638" s="684"/>
      <c r="D638" s="684"/>
      <c r="E638" s="865"/>
      <c r="F638" s="865"/>
      <c r="G638" s="1034"/>
      <c r="H638" s="684"/>
      <c r="I638" s="684"/>
      <c r="J638" s="1035"/>
      <c r="K638" s="817"/>
      <c r="L638" s="817"/>
      <c r="M638" s="682"/>
      <c r="N638" s="682"/>
      <c r="O638" s="682"/>
      <c r="P638" s="682"/>
      <c r="Q638" s="682"/>
      <c r="R638" s="682"/>
      <c r="S638" s="682"/>
      <c r="T638" s="682"/>
      <c r="U638" s="682"/>
      <c r="V638" s="682"/>
      <c r="W638" s="682"/>
      <c r="X638" s="682"/>
      <c r="Y638" s="682"/>
      <c r="Z638" s="682"/>
    </row>
    <row r="639" spans="1:26" ht="15">
      <c r="A639" s="684"/>
      <c r="B639" s="684"/>
      <c r="C639" s="684"/>
      <c r="D639" s="684"/>
      <c r="E639" s="865"/>
      <c r="F639" s="865"/>
      <c r="G639" s="1034"/>
      <c r="H639" s="684"/>
      <c r="I639" s="684"/>
      <c r="J639" s="1035"/>
      <c r="K639" s="817"/>
      <c r="L639" s="817"/>
      <c r="M639" s="682"/>
      <c r="N639" s="682"/>
      <c r="O639" s="682"/>
      <c r="P639" s="682"/>
      <c r="Q639" s="682"/>
      <c r="R639" s="682"/>
      <c r="S639" s="682"/>
      <c r="T639" s="682"/>
      <c r="U639" s="682"/>
      <c r="V639" s="682"/>
      <c r="W639" s="682"/>
      <c r="X639" s="682"/>
      <c r="Y639" s="682"/>
      <c r="Z639" s="682"/>
    </row>
    <row r="640" spans="1:26" ht="15">
      <c r="A640" s="684"/>
      <c r="B640" s="684"/>
      <c r="C640" s="684"/>
      <c r="D640" s="684"/>
      <c r="E640" s="865"/>
      <c r="F640" s="865"/>
      <c r="G640" s="1034"/>
      <c r="H640" s="684"/>
      <c r="I640" s="684"/>
      <c r="J640" s="1035"/>
      <c r="K640" s="817"/>
      <c r="L640" s="817"/>
      <c r="M640" s="682"/>
      <c r="N640" s="682"/>
      <c r="O640" s="682"/>
      <c r="P640" s="682"/>
      <c r="Q640" s="682"/>
      <c r="R640" s="682"/>
      <c r="S640" s="682"/>
      <c r="T640" s="682"/>
      <c r="U640" s="682"/>
      <c r="V640" s="682"/>
      <c r="W640" s="682"/>
      <c r="X640" s="682"/>
      <c r="Y640" s="682"/>
      <c r="Z640" s="682"/>
    </row>
    <row r="641" spans="1:26" ht="15">
      <c r="A641" s="684"/>
      <c r="B641" s="684"/>
      <c r="C641" s="684"/>
      <c r="D641" s="684"/>
      <c r="E641" s="865"/>
      <c r="F641" s="865"/>
      <c r="G641" s="1034"/>
      <c r="H641" s="684"/>
      <c r="I641" s="684"/>
      <c r="J641" s="1035"/>
      <c r="K641" s="817"/>
      <c r="L641" s="817"/>
      <c r="M641" s="682"/>
      <c r="N641" s="682"/>
      <c r="O641" s="682"/>
      <c r="P641" s="682"/>
      <c r="Q641" s="682"/>
      <c r="R641" s="682"/>
      <c r="S641" s="682"/>
      <c r="T641" s="682"/>
      <c r="U641" s="682"/>
      <c r="V641" s="682"/>
      <c r="W641" s="682"/>
      <c r="X641" s="682"/>
      <c r="Y641" s="682"/>
      <c r="Z641" s="682"/>
    </row>
    <row r="642" spans="1:26" ht="15">
      <c r="A642" s="684"/>
      <c r="B642" s="684"/>
      <c r="C642" s="684"/>
      <c r="D642" s="684"/>
      <c r="E642" s="865"/>
      <c r="F642" s="865"/>
      <c r="G642" s="1034"/>
      <c r="H642" s="684"/>
      <c r="I642" s="684"/>
      <c r="J642" s="1035"/>
      <c r="K642" s="817"/>
      <c r="L642" s="817"/>
      <c r="M642" s="682"/>
      <c r="N642" s="682"/>
      <c r="O642" s="682"/>
      <c r="P642" s="682"/>
      <c r="Q642" s="682"/>
      <c r="R642" s="682"/>
      <c r="S642" s="682"/>
      <c r="T642" s="682"/>
      <c r="U642" s="682"/>
      <c r="V642" s="682"/>
      <c r="W642" s="682"/>
      <c r="X642" s="682"/>
      <c r="Y642" s="682"/>
      <c r="Z642" s="682"/>
    </row>
    <row r="643" spans="1:26" ht="15">
      <c r="A643" s="684"/>
      <c r="B643" s="684"/>
      <c r="C643" s="684"/>
      <c r="D643" s="684"/>
      <c r="E643" s="865"/>
      <c r="F643" s="865"/>
      <c r="G643" s="1034"/>
      <c r="H643" s="684"/>
      <c r="I643" s="684"/>
      <c r="J643" s="1035"/>
      <c r="K643" s="817"/>
      <c r="L643" s="817"/>
      <c r="M643" s="682"/>
      <c r="N643" s="682"/>
      <c r="O643" s="682"/>
      <c r="P643" s="682"/>
      <c r="Q643" s="682"/>
      <c r="R643" s="682"/>
      <c r="S643" s="682"/>
      <c r="T643" s="682"/>
      <c r="U643" s="682"/>
      <c r="V643" s="682"/>
      <c r="W643" s="682"/>
      <c r="X643" s="682"/>
      <c r="Y643" s="682"/>
      <c r="Z643" s="682"/>
    </row>
    <row r="644" spans="1:26" ht="15">
      <c r="A644" s="684"/>
      <c r="B644" s="684"/>
      <c r="C644" s="684"/>
      <c r="D644" s="684"/>
      <c r="E644" s="865"/>
      <c r="F644" s="865"/>
      <c r="G644" s="1034"/>
      <c r="H644" s="684"/>
      <c r="I644" s="684"/>
      <c r="J644" s="1035"/>
      <c r="K644" s="817"/>
      <c r="L644" s="817"/>
      <c r="M644" s="682"/>
      <c r="N644" s="682"/>
      <c r="O644" s="682"/>
      <c r="P644" s="682"/>
      <c r="Q644" s="682"/>
      <c r="R644" s="682"/>
      <c r="S644" s="682"/>
      <c r="T644" s="682"/>
      <c r="U644" s="682"/>
      <c r="V644" s="682"/>
      <c r="W644" s="682"/>
      <c r="X644" s="682"/>
      <c r="Y644" s="682"/>
      <c r="Z644" s="682"/>
    </row>
    <row r="645" spans="1:26" ht="15">
      <c r="A645" s="684"/>
      <c r="B645" s="684"/>
      <c r="C645" s="684"/>
      <c r="D645" s="684"/>
      <c r="E645" s="865"/>
      <c r="F645" s="865"/>
      <c r="G645" s="1034"/>
      <c r="H645" s="684"/>
      <c r="I645" s="684"/>
      <c r="J645" s="1035"/>
      <c r="K645" s="817"/>
      <c r="L645" s="817"/>
      <c r="M645" s="682"/>
      <c r="N645" s="682"/>
      <c r="O645" s="682"/>
      <c r="P645" s="682"/>
      <c r="Q645" s="682"/>
      <c r="R645" s="682"/>
      <c r="S645" s="682"/>
      <c r="T645" s="682"/>
      <c r="U645" s="682"/>
      <c r="V645" s="682"/>
      <c r="W645" s="682"/>
      <c r="X645" s="682"/>
      <c r="Y645" s="682"/>
      <c r="Z645" s="682"/>
    </row>
    <row r="646" spans="1:26" ht="15">
      <c r="A646" s="684"/>
      <c r="B646" s="684"/>
      <c r="C646" s="684"/>
      <c r="D646" s="684"/>
      <c r="E646" s="865"/>
      <c r="F646" s="865"/>
      <c r="G646" s="1034"/>
      <c r="H646" s="684"/>
      <c r="I646" s="684"/>
      <c r="J646" s="1035"/>
      <c r="K646" s="817"/>
      <c r="L646" s="817"/>
      <c r="M646" s="682"/>
      <c r="N646" s="682"/>
      <c r="O646" s="682"/>
      <c r="P646" s="682"/>
      <c r="Q646" s="682"/>
      <c r="R646" s="682"/>
      <c r="S646" s="682"/>
      <c r="T646" s="682"/>
      <c r="U646" s="682"/>
      <c r="V646" s="682"/>
      <c r="W646" s="682"/>
      <c r="X646" s="682"/>
      <c r="Y646" s="682"/>
      <c r="Z646" s="682"/>
    </row>
    <row r="647" spans="1:26" ht="15">
      <c r="A647" s="684"/>
      <c r="B647" s="684"/>
      <c r="C647" s="684"/>
      <c r="D647" s="684"/>
      <c r="E647" s="865"/>
      <c r="F647" s="865"/>
      <c r="G647" s="1034"/>
      <c r="H647" s="684"/>
      <c r="I647" s="684"/>
      <c r="J647" s="1035"/>
      <c r="K647" s="817"/>
      <c r="L647" s="817"/>
      <c r="M647" s="682"/>
      <c r="N647" s="682"/>
      <c r="O647" s="682"/>
      <c r="P647" s="682"/>
      <c r="Q647" s="682"/>
      <c r="R647" s="682"/>
      <c r="S647" s="682"/>
      <c r="T647" s="682"/>
      <c r="U647" s="682"/>
      <c r="V647" s="682"/>
      <c r="W647" s="682"/>
      <c r="X647" s="682"/>
      <c r="Y647" s="682"/>
      <c r="Z647" s="682"/>
    </row>
    <row r="648" spans="1:26" ht="15">
      <c r="A648" s="684"/>
      <c r="B648" s="684"/>
      <c r="C648" s="684"/>
      <c r="D648" s="684"/>
      <c r="E648" s="865"/>
      <c r="F648" s="865"/>
      <c r="G648" s="1034"/>
      <c r="H648" s="684"/>
      <c r="I648" s="684"/>
      <c r="J648" s="1035"/>
      <c r="K648" s="817"/>
      <c r="L648" s="817"/>
      <c r="M648" s="682"/>
      <c r="N648" s="682"/>
      <c r="O648" s="682"/>
      <c r="P648" s="682"/>
      <c r="Q648" s="682"/>
      <c r="R648" s="682"/>
      <c r="S648" s="682"/>
      <c r="T648" s="682"/>
      <c r="U648" s="682"/>
      <c r="V648" s="682"/>
      <c r="W648" s="682"/>
      <c r="X648" s="682"/>
      <c r="Y648" s="682"/>
      <c r="Z648" s="682"/>
    </row>
    <row r="649" spans="1:26" ht="15">
      <c r="A649" s="684"/>
      <c r="B649" s="684"/>
      <c r="C649" s="684"/>
      <c r="D649" s="684"/>
      <c r="E649" s="865"/>
      <c r="F649" s="865"/>
      <c r="G649" s="1034"/>
      <c r="H649" s="684"/>
      <c r="I649" s="684"/>
      <c r="J649" s="1035"/>
      <c r="K649" s="817"/>
      <c r="L649" s="817"/>
      <c r="M649" s="682"/>
      <c r="N649" s="682"/>
      <c r="O649" s="682"/>
      <c r="P649" s="682"/>
      <c r="Q649" s="682"/>
      <c r="R649" s="682"/>
      <c r="S649" s="682"/>
      <c r="T649" s="682"/>
      <c r="U649" s="682"/>
      <c r="V649" s="682"/>
      <c r="W649" s="682"/>
      <c r="X649" s="682"/>
      <c r="Y649" s="682"/>
      <c r="Z649" s="682"/>
    </row>
    <row r="650" spans="1:26" ht="15">
      <c r="A650" s="684"/>
      <c r="B650" s="684"/>
      <c r="C650" s="684"/>
      <c r="D650" s="684"/>
      <c r="E650" s="865"/>
      <c r="F650" s="865"/>
      <c r="G650" s="1034"/>
      <c r="H650" s="684"/>
      <c r="I650" s="684"/>
      <c r="J650" s="1035"/>
      <c r="K650" s="817"/>
      <c r="L650" s="817"/>
      <c r="M650" s="682"/>
      <c r="N650" s="682"/>
      <c r="O650" s="682"/>
      <c r="P650" s="682"/>
      <c r="Q650" s="682"/>
      <c r="R650" s="682"/>
      <c r="S650" s="682"/>
      <c r="T650" s="682"/>
      <c r="U650" s="682"/>
      <c r="V650" s="682"/>
      <c r="W650" s="682"/>
      <c r="X650" s="682"/>
      <c r="Y650" s="682"/>
      <c r="Z650" s="682"/>
    </row>
    <row r="651" spans="1:26" ht="15">
      <c r="A651" s="684"/>
      <c r="B651" s="684"/>
      <c r="C651" s="684"/>
      <c r="D651" s="684"/>
      <c r="E651" s="865"/>
      <c r="F651" s="865"/>
      <c r="G651" s="1034"/>
      <c r="H651" s="684"/>
      <c r="I651" s="684"/>
      <c r="J651" s="1035"/>
      <c r="K651" s="817"/>
      <c r="L651" s="817"/>
      <c r="M651" s="682"/>
      <c r="N651" s="682"/>
      <c r="O651" s="682"/>
      <c r="P651" s="682"/>
      <c r="Q651" s="682"/>
      <c r="R651" s="682"/>
      <c r="S651" s="682"/>
      <c r="T651" s="682"/>
      <c r="U651" s="682"/>
      <c r="V651" s="682"/>
      <c r="W651" s="682"/>
      <c r="X651" s="682"/>
      <c r="Y651" s="682"/>
      <c r="Z651" s="682"/>
    </row>
    <row r="652" spans="1:26" ht="15">
      <c r="A652" s="684"/>
      <c r="B652" s="684"/>
      <c r="C652" s="684"/>
      <c r="D652" s="684"/>
      <c r="E652" s="865"/>
      <c r="F652" s="865"/>
      <c r="G652" s="1034"/>
      <c r="H652" s="684"/>
      <c r="I652" s="684"/>
      <c r="J652" s="1035"/>
      <c r="K652" s="817"/>
      <c r="L652" s="817"/>
      <c r="M652" s="682"/>
      <c r="N652" s="682"/>
      <c r="O652" s="682"/>
      <c r="P652" s="682"/>
      <c r="Q652" s="682"/>
      <c r="R652" s="682"/>
      <c r="S652" s="682"/>
      <c r="T652" s="682"/>
      <c r="U652" s="682"/>
      <c r="V652" s="682"/>
      <c r="W652" s="682"/>
      <c r="X652" s="682"/>
      <c r="Y652" s="682"/>
      <c r="Z652" s="682"/>
    </row>
    <row r="653" spans="1:26" ht="15">
      <c r="A653" s="684"/>
      <c r="B653" s="684"/>
      <c r="C653" s="684"/>
      <c r="D653" s="684"/>
      <c r="E653" s="865"/>
      <c r="F653" s="865"/>
      <c r="G653" s="1034"/>
      <c r="H653" s="684"/>
      <c r="I653" s="684"/>
      <c r="J653" s="1035"/>
      <c r="K653" s="817"/>
      <c r="L653" s="817"/>
      <c r="M653" s="682"/>
      <c r="N653" s="682"/>
      <c r="O653" s="682"/>
      <c r="P653" s="682"/>
      <c r="Q653" s="682"/>
      <c r="R653" s="682"/>
      <c r="S653" s="682"/>
      <c r="T653" s="682"/>
      <c r="U653" s="682"/>
      <c r="V653" s="682"/>
      <c r="W653" s="682"/>
      <c r="X653" s="682"/>
      <c r="Y653" s="682"/>
      <c r="Z653" s="682"/>
    </row>
    <row r="654" spans="1:26" ht="15">
      <c r="A654" s="684"/>
      <c r="B654" s="684"/>
      <c r="C654" s="684"/>
      <c r="D654" s="684"/>
      <c r="E654" s="865"/>
      <c r="F654" s="865"/>
      <c r="G654" s="1034"/>
      <c r="H654" s="684"/>
      <c r="I654" s="684"/>
      <c r="J654" s="1035"/>
      <c r="K654" s="817"/>
      <c r="L654" s="817"/>
      <c r="M654" s="682"/>
      <c r="N654" s="682"/>
      <c r="O654" s="682"/>
      <c r="P654" s="682"/>
      <c r="Q654" s="682"/>
      <c r="R654" s="682"/>
      <c r="S654" s="682"/>
      <c r="T654" s="682"/>
      <c r="U654" s="682"/>
      <c r="V654" s="682"/>
      <c r="W654" s="682"/>
      <c r="X654" s="682"/>
      <c r="Y654" s="682"/>
      <c r="Z654" s="682"/>
    </row>
    <row r="655" spans="1:26" ht="15">
      <c r="A655" s="684"/>
      <c r="B655" s="684"/>
      <c r="C655" s="684"/>
      <c r="D655" s="684"/>
      <c r="E655" s="865"/>
      <c r="F655" s="865"/>
      <c r="G655" s="1034"/>
      <c r="H655" s="684"/>
      <c r="I655" s="684"/>
      <c r="J655" s="1035"/>
      <c r="K655" s="817"/>
      <c r="L655" s="817"/>
      <c r="M655" s="682"/>
      <c r="N655" s="682"/>
      <c r="O655" s="682"/>
      <c r="P655" s="682"/>
      <c r="Q655" s="682"/>
      <c r="R655" s="682"/>
      <c r="S655" s="682"/>
      <c r="T655" s="682"/>
      <c r="U655" s="682"/>
      <c r="V655" s="682"/>
      <c r="W655" s="682"/>
      <c r="X655" s="682"/>
      <c r="Y655" s="682"/>
      <c r="Z655" s="682"/>
    </row>
    <row r="656" spans="1:26" ht="15">
      <c r="A656" s="684"/>
      <c r="B656" s="684"/>
      <c r="C656" s="684"/>
      <c r="D656" s="684"/>
      <c r="E656" s="865"/>
      <c r="F656" s="865"/>
      <c r="G656" s="1034"/>
      <c r="H656" s="684"/>
      <c r="I656" s="684"/>
      <c r="J656" s="1035"/>
      <c r="K656" s="817"/>
      <c r="L656" s="817"/>
      <c r="M656" s="682"/>
      <c r="N656" s="682"/>
      <c r="O656" s="682"/>
      <c r="P656" s="682"/>
      <c r="Q656" s="682"/>
      <c r="R656" s="682"/>
      <c r="S656" s="682"/>
      <c r="T656" s="682"/>
      <c r="U656" s="682"/>
      <c r="V656" s="682"/>
      <c r="W656" s="682"/>
      <c r="X656" s="682"/>
      <c r="Y656" s="682"/>
      <c r="Z656" s="682"/>
    </row>
    <row r="657" spans="1:26" ht="15">
      <c r="A657" s="684"/>
      <c r="B657" s="684"/>
      <c r="C657" s="684"/>
      <c r="D657" s="684"/>
      <c r="E657" s="865"/>
      <c r="F657" s="865"/>
      <c r="G657" s="1034"/>
      <c r="H657" s="684"/>
      <c r="I657" s="684"/>
      <c r="J657" s="1035"/>
      <c r="K657" s="817"/>
      <c r="L657" s="817"/>
      <c r="M657" s="682"/>
      <c r="N657" s="682"/>
      <c r="O657" s="682"/>
      <c r="P657" s="682"/>
      <c r="Q657" s="682"/>
      <c r="R657" s="682"/>
      <c r="S657" s="682"/>
      <c r="T657" s="682"/>
      <c r="U657" s="682"/>
      <c r="V657" s="682"/>
      <c r="W657" s="682"/>
      <c r="X657" s="682"/>
      <c r="Y657" s="682"/>
      <c r="Z657" s="682"/>
    </row>
    <row r="658" spans="1:26" ht="15">
      <c r="A658" s="684"/>
      <c r="B658" s="684"/>
      <c r="C658" s="684"/>
      <c r="D658" s="684"/>
      <c r="E658" s="865"/>
      <c r="F658" s="865"/>
      <c r="G658" s="1034"/>
      <c r="H658" s="684"/>
      <c r="I658" s="684"/>
      <c r="J658" s="1035"/>
      <c r="K658" s="817"/>
      <c r="L658" s="817"/>
      <c r="M658" s="682"/>
      <c r="N658" s="682"/>
      <c r="O658" s="682"/>
      <c r="P658" s="682"/>
      <c r="Q658" s="682"/>
      <c r="R658" s="682"/>
      <c r="S658" s="682"/>
      <c r="T658" s="682"/>
      <c r="U658" s="682"/>
      <c r="V658" s="682"/>
      <c r="W658" s="682"/>
      <c r="X658" s="682"/>
      <c r="Y658" s="682"/>
      <c r="Z658" s="682"/>
    </row>
    <row r="659" spans="1:26" ht="15">
      <c r="A659" s="684"/>
      <c r="B659" s="684"/>
      <c r="C659" s="684"/>
      <c r="D659" s="684"/>
      <c r="E659" s="865"/>
      <c r="F659" s="865"/>
      <c r="G659" s="1034"/>
      <c r="H659" s="684"/>
      <c r="I659" s="684"/>
      <c r="J659" s="1035"/>
      <c r="K659" s="817"/>
      <c r="L659" s="817"/>
      <c r="M659" s="682"/>
      <c r="N659" s="682"/>
      <c r="O659" s="682"/>
      <c r="P659" s="682"/>
      <c r="Q659" s="682"/>
      <c r="R659" s="682"/>
      <c r="S659" s="682"/>
      <c r="T659" s="682"/>
      <c r="U659" s="682"/>
      <c r="V659" s="682"/>
      <c r="W659" s="682"/>
      <c r="X659" s="682"/>
      <c r="Y659" s="682"/>
      <c r="Z659" s="682"/>
    </row>
    <row r="660" spans="1:26" ht="15">
      <c r="A660" s="684"/>
      <c r="B660" s="684"/>
      <c r="C660" s="684"/>
      <c r="D660" s="684"/>
      <c r="E660" s="865"/>
      <c r="F660" s="865"/>
      <c r="G660" s="1034"/>
      <c r="H660" s="684"/>
      <c r="I660" s="684"/>
      <c r="J660" s="1035"/>
      <c r="K660" s="817"/>
      <c r="L660" s="817"/>
      <c r="M660" s="682"/>
      <c r="N660" s="682"/>
      <c r="O660" s="682"/>
      <c r="P660" s="682"/>
      <c r="Q660" s="682"/>
      <c r="R660" s="682"/>
      <c r="S660" s="682"/>
      <c r="T660" s="682"/>
      <c r="U660" s="682"/>
      <c r="V660" s="682"/>
      <c r="W660" s="682"/>
      <c r="X660" s="682"/>
      <c r="Y660" s="682"/>
      <c r="Z660" s="682"/>
    </row>
    <row r="661" spans="1:26" ht="15">
      <c r="A661" s="684"/>
      <c r="B661" s="684"/>
      <c r="C661" s="684"/>
      <c r="D661" s="684"/>
      <c r="E661" s="865"/>
      <c r="F661" s="865"/>
      <c r="G661" s="1034"/>
      <c r="H661" s="684"/>
      <c r="I661" s="684"/>
      <c r="J661" s="1035"/>
      <c r="K661" s="817"/>
      <c r="L661" s="817"/>
      <c r="M661" s="682"/>
      <c r="N661" s="682"/>
      <c r="O661" s="682"/>
      <c r="P661" s="682"/>
      <c r="Q661" s="682"/>
      <c r="R661" s="682"/>
      <c r="S661" s="682"/>
      <c r="T661" s="682"/>
      <c r="U661" s="682"/>
      <c r="V661" s="682"/>
      <c r="W661" s="682"/>
      <c r="X661" s="682"/>
      <c r="Y661" s="682"/>
      <c r="Z661" s="682"/>
    </row>
    <row r="662" spans="1:26" ht="15">
      <c r="A662" s="684"/>
      <c r="B662" s="684"/>
      <c r="C662" s="684"/>
      <c r="D662" s="684"/>
      <c r="E662" s="865"/>
      <c r="F662" s="865"/>
      <c r="G662" s="1034"/>
      <c r="H662" s="684"/>
      <c r="I662" s="684"/>
      <c r="J662" s="1035"/>
      <c r="K662" s="817"/>
      <c r="L662" s="817"/>
      <c r="M662" s="682"/>
      <c r="N662" s="682"/>
      <c r="O662" s="682"/>
      <c r="P662" s="682"/>
      <c r="Q662" s="682"/>
      <c r="R662" s="682"/>
      <c r="S662" s="682"/>
      <c r="T662" s="682"/>
      <c r="U662" s="682"/>
      <c r="V662" s="682"/>
      <c r="W662" s="682"/>
      <c r="X662" s="682"/>
      <c r="Y662" s="682"/>
      <c r="Z662" s="682"/>
    </row>
    <row r="663" spans="1:26" ht="15">
      <c r="A663" s="684"/>
      <c r="B663" s="684"/>
      <c r="C663" s="684"/>
      <c r="D663" s="684"/>
      <c r="E663" s="865"/>
      <c r="F663" s="865"/>
      <c r="G663" s="1034"/>
      <c r="H663" s="684"/>
      <c r="I663" s="684"/>
      <c r="J663" s="1035"/>
      <c r="K663" s="817"/>
      <c r="L663" s="817"/>
      <c r="M663" s="682"/>
      <c r="N663" s="682"/>
      <c r="O663" s="682"/>
      <c r="P663" s="682"/>
      <c r="Q663" s="682"/>
      <c r="R663" s="682"/>
      <c r="S663" s="682"/>
      <c r="T663" s="682"/>
      <c r="U663" s="682"/>
      <c r="V663" s="682"/>
      <c r="W663" s="682"/>
      <c r="X663" s="682"/>
      <c r="Y663" s="682"/>
      <c r="Z663" s="682"/>
    </row>
    <row r="664" spans="1:26" ht="15">
      <c r="A664" s="684"/>
      <c r="B664" s="684"/>
      <c r="C664" s="684"/>
      <c r="D664" s="684"/>
      <c r="E664" s="865"/>
      <c r="F664" s="865"/>
      <c r="G664" s="1034"/>
      <c r="H664" s="684"/>
      <c r="I664" s="684"/>
      <c r="J664" s="1035"/>
      <c r="K664" s="817"/>
      <c r="L664" s="817"/>
      <c r="M664" s="682"/>
      <c r="N664" s="682"/>
      <c r="O664" s="682"/>
      <c r="P664" s="682"/>
      <c r="Q664" s="682"/>
      <c r="R664" s="682"/>
      <c r="S664" s="682"/>
      <c r="T664" s="682"/>
      <c r="U664" s="682"/>
      <c r="V664" s="682"/>
      <c r="W664" s="682"/>
      <c r="X664" s="682"/>
      <c r="Y664" s="682"/>
      <c r="Z664" s="682"/>
    </row>
    <row r="665" spans="1:26" ht="15">
      <c r="A665" s="684"/>
      <c r="B665" s="684"/>
      <c r="C665" s="684"/>
      <c r="D665" s="684"/>
      <c r="E665" s="865"/>
      <c r="F665" s="865"/>
      <c r="G665" s="1034"/>
      <c r="H665" s="684"/>
      <c r="I665" s="684"/>
      <c r="J665" s="1035"/>
      <c r="K665" s="817"/>
      <c r="L665" s="817"/>
      <c r="M665" s="682"/>
      <c r="N665" s="682"/>
      <c r="O665" s="682"/>
      <c r="P665" s="682"/>
      <c r="Q665" s="682"/>
      <c r="R665" s="682"/>
      <c r="S665" s="682"/>
      <c r="T665" s="682"/>
      <c r="U665" s="682"/>
      <c r="V665" s="682"/>
      <c r="W665" s="682"/>
      <c r="X665" s="682"/>
      <c r="Y665" s="682"/>
      <c r="Z665" s="682"/>
    </row>
    <row r="666" spans="1:26" ht="15">
      <c r="A666" s="684"/>
      <c r="B666" s="684"/>
      <c r="C666" s="684"/>
      <c r="D666" s="684"/>
      <c r="E666" s="865"/>
      <c r="F666" s="865"/>
      <c r="G666" s="1034"/>
      <c r="H666" s="684"/>
      <c r="I666" s="684"/>
      <c r="J666" s="1035"/>
      <c r="K666" s="817"/>
      <c r="L666" s="817"/>
      <c r="M666" s="682"/>
      <c r="N666" s="682"/>
      <c r="O666" s="682"/>
      <c r="P666" s="682"/>
      <c r="Q666" s="682"/>
      <c r="R666" s="682"/>
      <c r="S666" s="682"/>
      <c r="T666" s="682"/>
      <c r="U666" s="682"/>
      <c r="V666" s="682"/>
      <c r="W666" s="682"/>
      <c r="X666" s="682"/>
      <c r="Y666" s="682"/>
      <c r="Z666" s="682"/>
    </row>
    <row r="667" spans="1:26" ht="15">
      <c r="A667" s="684"/>
      <c r="B667" s="684"/>
      <c r="C667" s="684"/>
      <c r="D667" s="684"/>
      <c r="E667" s="865"/>
      <c r="F667" s="865"/>
      <c r="G667" s="1034"/>
      <c r="H667" s="684"/>
      <c r="I667" s="684"/>
      <c r="J667" s="1035"/>
      <c r="K667" s="817"/>
      <c r="L667" s="817"/>
      <c r="M667" s="682"/>
      <c r="N667" s="682"/>
      <c r="O667" s="682"/>
      <c r="P667" s="682"/>
      <c r="Q667" s="682"/>
      <c r="R667" s="682"/>
      <c r="S667" s="682"/>
      <c r="T667" s="682"/>
      <c r="U667" s="682"/>
      <c r="V667" s="682"/>
      <c r="W667" s="682"/>
      <c r="X667" s="682"/>
      <c r="Y667" s="682"/>
      <c r="Z667" s="682"/>
    </row>
    <row r="668" spans="1:26" ht="15">
      <c r="A668" s="684"/>
      <c r="B668" s="684"/>
      <c r="C668" s="684"/>
      <c r="D668" s="684"/>
      <c r="E668" s="865"/>
      <c r="F668" s="865"/>
      <c r="G668" s="1034"/>
      <c r="H668" s="684"/>
      <c r="I668" s="684"/>
      <c r="J668" s="1035"/>
      <c r="K668" s="817"/>
      <c r="L668" s="817"/>
      <c r="M668" s="682"/>
      <c r="N668" s="682"/>
      <c r="O668" s="682"/>
      <c r="P668" s="682"/>
      <c r="Q668" s="682"/>
      <c r="R668" s="682"/>
      <c r="S668" s="682"/>
      <c r="T668" s="682"/>
      <c r="U668" s="682"/>
      <c r="V668" s="682"/>
      <c r="W668" s="682"/>
      <c r="X668" s="682"/>
      <c r="Y668" s="682"/>
      <c r="Z668" s="682"/>
    </row>
    <row r="669" spans="1:26" ht="15">
      <c r="A669" s="684"/>
      <c r="B669" s="684"/>
      <c r="C669" s="684"/>
      <c r="D669" s="684"/>
      <c r="E669" s="865"/>
      <c r="F669" s="865"/>
      <c r="G669" s="1034"/>
      <c r="H669" s="684"/>
      <c r="I669" s="684"/>
      <c r="J669" s="1035"/>
      <c r="K669" s="817"/>
      <c r="L669" s="817"/>
      <c r="M669" s="682"/>
      <c r="N669" s="682"/>
      <c r="O669" s="682"/>
      <c r="P669" s="682"/>
      <c r="Q669" s="682"/>
      <c r="R669" s="682"/>
      <c r="S669" s="682"/>
      <c r="T669" s="682"/>
      <c r="U669" s="682"/>
      <c r="V669" s="682"/>
      <c r="W669" s="682"/>
      <c r="X669" s="682"/>
      <c r="Y669" s="682"/>
      <c r="Z669" s="682"/>
    </row>
    <row r="670" spans="1:26" ht="15">
      <c r="A670" s="684"/>
      <c r="B670" s="684"/>
      <c r="C670" s="684"/>
      <c r="D670" s="684"/>
      <c r="E670" s="865"/>
      <c r="F670" s="865"/>
      <c r="G670" s="1034"/>
      <c r="H670" s="684"/>
      <c r="I670" s="684"/>
      <c r="J670" s="1035"/>
      <c r="K670" s="817"/>
      <c r="L670" s="817"/>
      <c r="M670" s="682"/>
      <c r="N670" s="682"/>
      <c r="O670" s="682"/>
      <c r="P670" s="682"/>
      <c r="Q670" s="682"/>
      <c r="R670" s="682"/>
      <c r="S670" s="682"/>
      <c r="T670" s="682"/>
      <c r="U670" s="682"/>
      <c r="V670" s="682"/>
      <c r="W670" s="682"/>
      <c r="X670" s="682"/>
      <c r="Y670" s="682"/>
      <c r="Z670" s="682"/>
    </row>
    <row r="671" spans="1:26" ht="15">
      <c r="A671" s="684"/>
      <c r="B671" s="684"/>
      <c r="C671" s="684"/>
      <c r="D671" s="684"/>
      <c r="E671" s="865"/>
      <c r="F671" s="865"/>
      <c r="G671" s="1034"/>
      <c r="H671" s="684"/>
      <c r="I671" s="684"/>
      <c r="J671" s="1035"/>
      <c r="K671" s="817"/>
      <c r="L671" s="817"/>
      <c r="M671" s="682"/>
      <c r="N671" s="682"/>
      <c r="O671" s="682"/>
      <c r="P671" s="682"/>
      <c r="Q671" s="682"/>
      <c r="R671" s="682"/>
      <c r="S671" s="682"/>
      <c r="T671" s="682"/>
      <c r="U671" s="682"/>
      <c r="V671" s="682"/>
      <c r="W671" s="682"/>
      <c r="X671" s="682"/>
      <c r="Y671" s="682"/>
      <c r="Z671" s="682"/>
    </row>
    <row r="672" spans="1:26" ht="15">
      <c r="A672" s="684"/>
      <c r="B672" s="684"/>
      <c r="C672" s="684"/>
      <c r="D672" s="684"/>
      <c r="E672" s="865"/>
      <c r="F672" s="865"/>
      <c r="G672" s="1034"/>
      <c r="H672" s="684"/>
      <c r="I672" s="684"/>
      <c r="J672" s="1035"/>
      <c r="K672" s="817"/>
      <c r="L672" s="817"/>
      <c r="M672" s="682"/>
      <c r="N672" s="682"/>
      <c r="O672" s="682"/>
      <c r="P672" s="682"/>
      <c r="Q672" s="682"/>
      <c r="R672" s="682"/>
      <c r="S672" s="682"/>
      <c r="T672" s="682"/>
      <c r="U672" s="682"/>
      <c r="V672" s="682"/>
      <c r="W672" s="682"/>
      <c r="X672" s="682"/>
      <c r="Y672" s="682"/>
      <c r="Z672" s="682"/>
    </row>
    <row r="673" spans="1:26" ht="15">
      <c r="A673" s="684"/>
      <c r="B673" s="684"/>
      <c r="C673" s="684"/>
      <c r="D673" s="684"/>
      <c r="E673" s="865"/>
      <c r="F673" s="865"/>
      <c r="G673" s="1034"/>
      <c r="H673" s="684"/>
      <c r="I673" s="684"/>
      <c r="J673" s="1035"/>
      <c r="K673" s="817"/>
      <c r="L673" s="817"/>
      <c r="M673" s="682"/>
      <c r="N673" s="682"/>
      <c r="O673" s="682"/>
      <c r="P673" s="682"/>
      <c r="Q673" s="682"/>
      <c r="R673" s="682"/>
      <c r="S673" s="682"/>
      <c r="T673" s="682"/>
      <c r="U673" s="682"/>
      <c r="V673" s="682"/>
      <c r="W673" s="682"/>
      <c r="X673" s="682"/>
      <c r="Y673" s="682"/>
      <c r="Z673" s="682"/>
    </row>
    <row r="674" spans="1:26" ht="15">
      <c r="A674" s="684"/>
      <c r="B674" s="684"/>
      <c r="C674" s="684"/>
      <c r="D674" s="684"/>
      <c r="E674" s="865"/>
      <c r="F674" s="865"/>
      <c r="G674" s="1034"/>
      <c r="H674" s="684"/>
      <c r="I674" s="684"/>
      <c r="J674" s="1035"/>
      <c r="K674" s="817"/>
      <c r="L674" s="817"/>
      <c r="M674" s="682"/>
      <c r="N674" s="682"/>
      <c r="O674" s="682"/>
      <c r="P674" s="682"/>
      <c r="Q674" s="682"/>
      <c r="R674" s="682"/>
      <c r="S674" s="682"/>
      <c r="T674" s="682"/>
      <c r="U674" s="682"/>
      <c r="V674" s="682"/>
      <c r="W674" s="682"/>
      <c r="X674" s="682"/>
      <c r="Y674" s="682"/>
      <c r="Z674" s="682"/>
    </row>
    <row r="675" spans="1:26" ht="15">
      <c r="A675" s="684"/>
      <c r="B675" s="684"/>
      <c r="C675" s="684"/>
      <c r="D675" s="684"/>
      <c r="E675" s="865"/>
      <c r="F675" s="865"/>
      <c r="G675" s="1034"/>
      <c r="H675" s="684"/>
      <c r="I675" s="684"/>
      <c r="J675" s="1035"/>
      <c r="K675" s="817"/>
      <c r="L675" s="817"/>
      <c r="M675" s="682"/>
      <c r="N675" s="682"/>
      <c r="O675" s="682"/>
      <c r="P675" s="682"/>
      <c r="Q675" s="682"/>
      <c r="R675" s="682"/>
      <c r="S675" s="682"/>
      <c r="T675" s="682"/>
      <c r="U675" s="682"/>
      <c r="V675" s="682"/>
      <c r="W675" s="682"/>
      <c r="X675" s="682"/>
      <c r="Y675" s="682"/>
      <c r="Z675" s="682"/>
    </row>
    <row r="676" spans="1:26" ht="15">
      <c r="A676" s="684"/>
      <c r="B676" s="684"/>
      <c r="C676" s="684"/>
      <c r="D676" s="684"/>
      <c r="E676" s="865"/>
      <c r="F676" s="865"/>
      <c r="G676" s="1034"/>
      <c r="H676" s="684"/>
      <c r="I676" s="684"/>
      <c r="J676" s="1035"/>
      <c r="K676" s="817"/>
      <c r="L676" s="817"/>
      <c r="M676" s="682"/>
      <c r="N676" s="682"/>
      <c r="O676" s="682"/>
      <c r="P676" s="682"/>
      <c r="Q676" s="682"/>
      <c r="R676" s="682"/>
      <c r="S676" s="682"/>
      <c r="T676" s="682"/>
      <c r="U676" s="682"/>
      <c r="V676" s="682"/>
      <c r="W676" s="682"/>
      <c r="X676" s="682"/>
      <c r="Y676" s="682"/>
      <c r="Z676" s="682"/>
    </row>
    <row r="677" spans="1:26" ht="15">
      <c r="A677" s="684"/>
      <c r="B677" s="684"/>
      <c r="C677" s="684"/>
      <c r="D677" s="684"/>
      <c r="E677" s="865"/>
      <c r="F677" s="865"/>
      <c r="G677" s="1034"/>
      <c r="H677" s="684"/>
      <c r="I677" s="684"/>
      <c r="J677" s="1035"/>
      <c r="K677" s="817"/>
      <c r="L677" s="817"/>
      <c r="M677" s="682"/>
      <c r="N677" s="682"/>
      <c r="O677" s="682"/>
      <c r="P677" s="682"/>
      <c r="Q677" s="682"/>
      <c r="R677" s="682"/>
      <c r="S677" s="682"/>
      <c r="T677" s="682"/>
      <c r="U677" s="682"/>
      <c r="V677" s="682"/>
      <c r="W677" s="682"/>
      <c r="X677" s="682"/>
      <c r="Y677" s="682"/>
      <c r="Z677" s="682"/>
    </row>
    <row r="678" spans="1:26" ht="15">
      <c r="A678" s="684"/>
      <c r="B678" s="684"/>
      <c r="C678" s="684"/>
      <c r="D678" s="684"/>
      <c r="E678" s="865"/>
      <c r="F678" s="865"/>
      <c r="G678" s="1034"/>
      <c r="H678" s="684"/>
      <c r="I678" s="684"/>
      <c r="J678" s="1035"/>
      <c r="K678" s="817"/>
      <c r="L678" s="817"/>
      <c r="M678" s="682"/>
      <c r="N678" s="682"/>
      <c r="O678" s="682"/>
      <c r="P678" s="682"/>
      <c r="Q678" s="682"/>
      <c r="R678" s="682"/>
      <c r="S678" s="682"/>
      <c r="T678" s="682"/>
      <c r="U678" s="682"/>
      <c r="V678" s="682"/>
      <c r="W678" s="682"/>
      <c r="X678" s="682"/>
      <c r="Y678" s="682"/>
      <c r="Z678" s="682"/>
    </row>
    <row r="679" spans="1:26" ht="15">
      <c r="A679" s="684"/>
      <c r="B679" s="684"/>
      <c r="C679" s="684"/>
      <c r="D679" s="684"/>
      <c r="E679" s="865"/>
      <c r="F679" s="865"/>
      <c r="G679" s="1034"/>
      <c r="H679" s="684"/>
      <c r="I679" s="684"/>
      <c r="J679" s="1035"/>
      <c r="K679" s="817"/>
      <c r="L679" s="817"/>
      <c r="M679" s="682"/>
      <c r="N679" s="682"/>
      <c r="O679" s="682"/>
      <c r="P679" s="682"/>
      <c r="Q679" s="682"/>
      <c r="R679" s="682"/>
      <c r="S679" s="682"/>
      <c r="T679" s="682"/>
      <c r="U679" s="682"/>
      <c r="V679" s="682"/>
      <c r="W679" s="682"/>
      <c r="X679" s="682"/>
      <c r="Y679" s="682"/>
      <c r="Z679" s="682"/>
    </row>
    <row r="680" spans="1:26" ht="15">
      <c r="A680" s="684"/>
      <c r="B680" s="684"/>
      <c r="C680" s="684"/>
      <c r="D680" s="684"/>
      <c r="E680" s="865"/>
      <c r="F680" s="865"/>
      <c r="G680" s="1034"/>
      <c r="H680" s="684"/>
      <c r="I680" s="684"/>
      <c r="J680" s="1035"/>
      <c r="K680" s="817"/>
      <c r="L680" s="817"/>
      <c r="M680" s="682"/>
      <c r="N680" s="682"/>
      <c r="O680" s="682"/>
      <c r="P680" s="682"/>
      <c r="Q680" s="682"/>
      <c r="R680" s="682"/>
      <c r="S680" s="682"/>
      <c r="T680" s="682"/>
      <c r="U680" s="682"/>
      <c r="V680" s="682"/>
      <c r="W680" s="682"/>
      <c r="X680" s="682"/>
      <c r="Y680" s="682"/>
      <c r="Z680" s="682"/>
    </row>
    <row r="681" spans="1:26" ht="15">
      <c r="A681" s="684"/>
      <c r="B681" s="684"/>
      <c r="C681" s="684"/>
      <c r="D681" s="684"/>
      <c r="E681" s="865"/>
      <c r="F681" s="865"/>
      <c r="G681" s="1034"/>
      <c r="H681" s="684"/>
      <c r="I681" s="684"/>
      <c r="J681" s="1035"/>
      <c r="K681" s="817"/>
      <c r="L681" s="817"/>
      <c r="M681" s="682"/>
      <c r="N681" s="682"/>
      <c r="O681" s="682"/>
      <c r="P681" s="682"/>
      <c r="Q681" s="682"/>
      <c r="R681" s="682"/>
      <c r="S681" s="682"/>
      <c r="T681" s="682"/>
      <c r="U681" s="682"/>
      <c r="V681" s="682"/>
      <c r="W681" s="682"/>
      <c r="X681" s="682"/>
      <c r="Y681" s="682"/>
      <c r="Z681" s="682"/>
    </row>
    <row r="682" spans="1:26" ht="15">
      <c r="A682" s="684"/>
      <c r="B682" s="684"/>
      <c r="C682" s="684"/>
      <c r="D682" s="684"/>
      <c r="E682" s="865"/>
      <c r="F682" s="865"/>
      <c r="G682" s="1034"/>
      <c r="H682" s="684"/>
      <c r="I682" s="684"/>
      <c r="J682" s="1035"/>
      <c r="K682" s="817"/>
      <c r="L682" s="817"/>
      <c r="M682" s="682"/>
      <c r="N682" s="682"/>
      <c r="O682" s="682"/>
      <c r="P682" s="682"/>
      <c r="Q682" s="682"/>
      <c r="R682" s="682"/>
      <c r="S682" s="682"/>
      <c r="T682" s="682"/>
      <c r="U682" s="682"/>
      <c r="V682" s="682"/>
      <c r="W682" s="682"/>
      <c r="X682" s="682"/>
      <c r="Y682" s="682"/>
      <c r="Z682" s="682"/>
    </row>
    <row r="683" spans="1:26" ht="15">
      <c r="A683" s="684"/>
      <c r="B683" s="684"/>
      <c r="C683" s="684"/>
      <c r="D683" s="684"/>
      <c r="E683" s="865"/>
      <c r="F683" s="865"/>
      <c r="G683" s="1034"/>
      <c r="H683" s="684"/>
      <c r="I683" s="684"/>
      <c r="J683" s="1035"/>
      <c r="K683" s="817"/>
      <c r="L683" s="817"/>
      <c r="M683" s="682"/>
      <c r="N683" s="682"/>
      <c r="O683" s="682"/>
      <c r="P683" s="682"/>
      <c r="Q683" s="682"/>
      <c r="R683" s="682"/>
      <c r="S683" s="682"/>
      <c r="T683" s="682"/>
      <c r="U683" s="682"/>
      <c r="V683" s="682"/>
      <c r="W683" s="682"/>
      <c r="X683" s="682"/>
      <c r="Y683" s="682"/>
      <c r="Z683" s="682"/>
    </row>
    <row r="684" spans="1:26" ht="15">
      <c r="A684" s="684"/>
      <c r="B684" s="684"/>
      <c r="C684" s="684"/>
      <c r="D684" s="684"/>
      <c r="E684" s="865"/>
      <c r="F684" s="865"/>
      <c r="G684" s="1034"/>
      <c r="H684" s="684"/>
      <c r="I684" s="684"/>
      <c r="J684" s="1035"/>
      <c r="K684" s="817"/>
      <c r="L684" s="817"/>
      <c r="M684" s="682"/>
      <c r="N684" s="682"/>
      <c r="O684" s="682"/>
      <c r="P684" s="682"/>
      <c r="Q684" s="682"/>
      <c r="R684" s="682"/>
      <c r="S684" s="682"/>
      <c r="T684" s="682"/>
      <c r="U684" s="682"/>
      <c r="V684" s="682"/>
      <c r="W684" s="682"/>
      <c r="X684" s="682"/>
      <c r="Y684" s="682"/>
      <c r="Z684" s="682"/>
    </row>
    <row r="685" spans="1:26" ht="15">
      <c r="A685" s="684"/>
      <c r="B685" s="684"/>
      <c r="C685" s="684"/>
      <c r="D685" s="684"/>
      <c r="E685" s="865"/>
      <c r="F685" s="865"/>
      <c r="G685" s="1034"/>
      <c r="H685" s="684"/>
      <c r="I685" s="684"/>
      <c r="J685" s="1035"/>
      <c r="K685" s="817"/>
      <c r="L685" s="817"/>
      <c r="M685" s="682"/>
      <c r="N685" s="682"/>
      <c r="O685" s="682"/>
      <c r="P685" s="682"/>
      <c r="Q685" s="682"/>
      <c r="R685" s="682"/>
      <c r="S685" s="682"/>
      <c r="T685" s="682"/>
      <c r="U685" s="682"/>
      <c r="V685" s="682"/>
      <c r="W685" s="682"/>
      <c r="X685" s="682"/>
      <c r="Y685" s="682"/>
      <c r="Z685" s="682"/>
    </row>
    <row r="686" spans="1:26" ht="15">
      <c r="A686" s="684"/>
      <c r="B686" s="684"/>
      <c r="C686" s="684"/>
      <c r="D686" s="684"/>
      <c r="E686" s="865"/>
      <c r="F686" s="865"/>
      <c r="G686" s="1034"/>
      <c r="H686" s="684"/>
      <c r="I686" s="684"/>
      <c r="J686" s="1035"/>
      <c r="K686" s="817"/>
      <c r="L686" s="817"/>
      <c r="M686" s="682"/>
      <c r="N686" s="682"/>
      <c r="O686" s="682"/>
      <c r="P686" s="682"/>
      <c r="Q686" s="682"/>
      <c r="R686" s="682"/>
      <c r="S686" s="682"/>
      <c r="T686" s="682"/>
      <c r="U686" s="682"/>
      <c r="V686" s="682"/>
      <c r="W686" s="682"/>
      <c r="X686" s="682"/>
      <c r="Y686" s="682"/>
      <c r="Z686" s="682"/>
    </row>
    <row r="687" spans="1:26" ht="15">
      <c r="A687" s="684"/>
      <c r="B687" s="684"/>
      <c r="C687" s="684"/>
      <c r="D687" s="684"/>
      <c r="E687" s="865"/>
      <c r="F687" s="865"/>
      <c r="G687" s="1034"/>
      <c r="H687" s="684"/>
      <c r="I687" s="684"/>
      <c r="J687" s="1035"/>
      <c r="K687" s="817"/>
      <c r="L687" s="817"/>
      <c r="M687" s="682"/>
      <c r="N687" s="682"/>
      <c r="O687" s="682"/>
      <c r="P687" s="682"/>
      <c r="Q687" s="682"/>
      <c r="R687" s="682"/>
      <c r="S687" s="682"/>
      <c r="T687" s="682"/>
      <c r="U687" s="682"/>
      <c r="V687" s="682"/>
      <c r="W687" s="682"/>
      <c r="X687" s="682"/>
      <c r="Y687" s="682"/>
      <c r="Z687" s="682"/>
    </row>
    <row r="688" spans="1:26" ht="15">
      <c r="A688" s="684"/>
      <c r="B688" s="684"/>
      <c r="C688" s="684"/>
      <c r="D688" s="684"/>
      <c r="E688" s="865"/>
      <c r="F688" s="865"/>
      <c r="G688" s="1034"/>
      <c r="H688" s="684"/>
      <c r="I688" s="684"/>
      <c r="J688" s="1035"/>
      <c r="K688" s="817"/>
      <c r="L688" s="817"/>
      <c r="M688" s="682"/>
      <c r="N688" s="682"/>
      <c r="O688" s="682"/>
      <c r="P688" s="682"/>
      <c r="Q688" s="682"/>
      <c r="R688" s="682"/>
      <c r="S688" s="682"/>
      <c r="T688" s="682"/>
      <c r="U688" s="682"/>
      <c r="V688" s="682"/>
      <c r="W688" s="682"/>
      <c r="X688" s="682"/>
      <c r="Y688" s="682"/>
      <c r="Z688" s="682"/>
    </row>
    <row r="689" spans="1:26" ht="15">
      <c r="A689" s="684"/>
      <c r="B689" s="684"/>
      <c r="C689" s="684"/>
      <c r="D689" s="684"/>
      <c r="E689" s="865"/>
      <c r="F689" s="865"/>
      <c r="G689" s="1034"/>
      <c r="H689" s="684"/>
      <c r="I689" s="684"/>
      <c r="J689" s="1035"/>
      <c r="K689" s="817"/>
      <c r="L689" s="817"/>
      <c r="M689" s="682"/>
      <c r="N689" s="682"/>
      <c r="O689" s="682"/>
      <c r="P689" s="682"/>
      <c r="Q689" s="682"/>
      <c r="R689" s="682"/>
      <c r="S689" s="682"/>
      <c r="T689" s="682"/>
      <c r="U689" s="682"/>
      <c r="V689" s="682"/>
      <c r="W689" s="682"/>
      <c r="X689" s="682"/>
      <c r="Y689" s="682"/>
      <c r="Z689" s="682"/>
    </row>
    <row r="690" spans="1:26" ht="15">
      <c r="A690" s="684"/>
      <c r="B690" s="684"/>
      <c r="C690" s="684"/>
      <c r="D690" s="684"/>
      <c r="E690" s="865"/>
      <c r="F690" s="865"/>
      <c r="G690" s="1034"/>
      <c r="H690" s="684"/>
      <c r="I690" s="684"/>
      <c r="J690" s="1035"/>
      <c r="K690" s="817"/>
      <c r="L690" s="817"/>
      <c r="M690" s="682"/>
      <c r="N690" s="682"/>
      <c r="O690" s="682"/>
      <c r="P690" s="682"/>
      <c r="Q690" s="682"/>
      <c r="R690" s="682"/>
      <c r="S690" s="682"/>
      <c r="T690" s="682"/>
      <c r="U690" s="682"/>
      <c r="V690" s="682"/>
      <c r="W690" s="682"/>
      <c r="X690" s="682"/>
      <c r="Y690" s="682"/>
      <c r="Z690" s="682"/>
    </row>
    <row r="691" spans="1:26" ht="15">
      <c r="A691" s="684"/>
      <c r="B691" s="684"/>
      <c r="C691" s="684"/>
      <c r="D691" s="684"/>
      <c r="E691" s="865"/>
      <c r="F691" s="865"/>
      <c r="G691" s="1034"/>
      <c r="H691" s="684"/>
      <c r="I691" s="684"/>
      <c r="J691" s="1035"/>
      <c r="K691" s="817"/>
      <c r="L691" s="817"/>
      <c r="M691" s="682"/>
      <c r="N691" s="682"/>
      <c r="O691" s="682"/>
      <c r="P691" s="682"/>
      <c r="Q691" s="682"/>
      <c r="R691" s="682"/>
      <c r="S691" s="682"/>
      <c r="T691" s="682"/>
      <c r="U691" s="682"/>
      <c r="V691" s="682"/>
      <c r="W691" s="682"/>
      <c r="X691" s="682"/>
      <c r="Y691" s="682"/>
      <c r="Z691" s="682"/>
    </row>
    <row r="692" spans="1:26" ht="15">
      <c r="A692" s="684"/>
      <c r="B692" s="684"/>
      <c r="C692" s="684"/>
      <c r="D692" s="684"/>
      <c r="E692" s="865"/>
      <c r="F692" s="865"/>
      <c r="G692" s="1034"/>
      <c r="H692" s="684"/>
      <c r="I692" s="684"/>
      <c r="J692" s="1035"/>
      <c r="K692" s="817"/>
      <c r="L692" s="817"/>
      <c r="M692" s="682"/>
      <c r="N692" s="682"/>
      <c r="O692" s="682"/>
      <c r="P692" s="682"/>
      <c r="Q692" s="682"/>
      <c r="R692" s="682"/>
      <c r="S692" s="682"/>
      <c r="T692" s="682"/>
      <c r="U692" s="682"/>
      <c r="V692" s="682"/>
      <c r="W692" s="682"/>
      <c r="X692" s="682"/>
      <c r="Y692" s="682"/>
      <c r="Z692" s="682"/>
    </row>
    <row r="693" spans="1:26" ht="15">
      <c r="A693" s="684"/>
      <c r="B693" s="684"/>
      <c r="C693" s="684"/>
      <c r="D693" s="684"/>
      <c r="E693" s="865"/>
      <c r="F693" s="865"/>
      <c r="G693" s="1034"/>
      <c r="H693" s="684"/>
      <c r="I693" s="684"/>
      <c r="J693" s="1035"/>
      <c r="K693" s="817"/>
      <c r="L693" s="817"/>
      <c r="M693" s="682"/>
      <c r="N693" s="682"/>
      <c r="O693" s="682"/>
      <c r="P693" s="682"/>
      <c r="Q693" s="682"/>
      <c r="R693" s="682"/>
      <c r="S693" s="682"/>
      <c r="T693" s="682"/>
      <c r="U693" s="682"/>
      <c r="V693" s="682"/>
      <c r="W693" s="682"/>
      <c r="X693" s="682"/>
      <c r="Y693" s="682"/>
      <c r="Z693" s="682"/>
    </row>
    <row r="694" spans="1:26" ht="15">
      <c r="A694" s="684"/>
      <c r="B694" s="684"/>
      <c r="C694" s="684"/>
      <c r="D694" s="684"/>
      <c r="E694" s="865"/>
      <c r="F694" s="865"/>
      <c r="G694" s="1034"/>
      <c r="H694" s="684"/>
      <c r="I694" s="684"/>
      <c r="J694" s="1035"/>
      <c r="K694" s="817"/>
      <c r="L694" s="817"/>
      <c r="M694" s="682"/>
      <c r="N694" s="682"/>
      <c r="O694" s="682"/>
      <c r="P694" s="682"/>
      <c r="Q694" s="682"/>
      <c r="R694" s="682"/>
      <c r="S694" s="682"/>
      <c r="T694" s="682"/>
      <c r="U694" s="682"/>
      <c r="V694" s="682"/>
      <c r="W694" s="682"/>
      <c r="X694" s="682"/>
      <c r="Y694" s="682"/>
      <c r="Z694" s="682"/>
    </row>
    <row r="695" spans="1:26" ht="15">
      <c r="A695" s="684"/>
      <c r="B695" s="684"/>
      <c r="C695" s="684"/>
      <c r="D695" s="684"/>
      <c r="E695" s="865"/>
      <c r="F695" s="865"/>
      <c r="G695" s="1034"/>
      <c r="H695" s="684"/>
      <c r="I695" s="684"/>
      <c r="J695" s="1035"/>
      <c r="K695" s="817"/>
      <c r="L695" s="817"/>
      <c r="M695" s="682"/>
      <c r="N695" s="682"/>
      <c r="O695" s="682"/>
      <c r="P695" s="682"/>
      <c r="Q695" s="682"/>
      <c r="R695" s="682"/>
      <c r="S695" s="682"/>
      <c r="T695" s="682"/>
      <c r="U695" s="682"/>
      <c r="V695" s="682"/>
      <c r="W695" s="682"/>
      <c r="X695" s="682"/>
      <c r="Y695" s="682"/>
      <c r="Z695" s="682"/>
    </row>
    <row r="696" spans="1:26" ht="15">
      <c r="A696" s="684"/>
      <c r="B696" s="684"/>
      <c r="C696" s="684"/>
      <c r="D696" s="684"/>
      <c r="E696" s="865"/>
      <c r="F696" s="865"/>
      <c r="G696" s="1034"/>
      <c r="H696" s="684"/>
      <c r="I696" s="684"/>
      <c r="J696" s="1035"/>
      <c r="K696" s="817"/>
      <c r="L696" s="817"/>
      <c r="M696" s="682"/>
      <c r="N696" s="682"/>
      <c r="O696" s="682"/>
      <c r="P696" s="682"/>
      <c r="Q696" s="682"/>
      <c r="R696" s="682"/>
      <c r="S696" s="682"/>
      <c r="T696" s="682"/>
      <c r="U696" s="682"/>
      <c r="V696" s="682"/>
      <c r="W696" s="682"/>
      <c r="X696" s="682"/>
      <c r="Y696" s="682"/>
      <c r="Z696" s="682"/>
    </row>
    <row r="697" spans="1:26" ht="15">
      <c r="A697" s="684"/>
      <c r="B697" s="684"/>
      <c r="C697" s="684"/>
      <c r="D697" s="684"/>
      <c r="E697" s="865"/>
      <c r="F697" s="865"/>
      <c r="G697" s="1034"/>
      <c r="H697" s="684"/>
      <c r="I697" s="684"/>
      <c r="J697" s="1035"/>
      <c r="K697" s="817"/>
      <c r="L697" s="817"/>
      <c r="M697" s="682"/>
      <c r="N697" s="682"/>
      <c r="O697" s="682"/>
      <c r="P697" s="682"/>
      <c r="Q697" s="682"/>
      <c r="R697" s="682"/>
      <c r="S697" s="682"/>
      <c r="T697" s="682"/>
      <c r="U697" s="682"/>
      <c r="V697" s="682"/>
      <c r="W697" s="682"/>
      <c r="X697" s="682"/>
      <c r="Y697" s="682"/>
      <c r="Z697" s="682"/>
    </row>
    <row r="698" spans="1:26" ht="15">
      <c r="A698" s="684"/>
      <c r="B698" s="684"/>
      <c r="C698" s="684"/>
      <c r="D698" s="684"/>
      <c r="E698" s="865"/>
      <c r="F698" s="865"/>
      <c r="G698" s="1034"/>
      <c r="H698" s="684"/>
      <c r="I698" s="684"/>
      <c r="J698" s="1035"/>
      <c r="K698" s="817"/>
      <c r="L698" s="817"/>
      <c r="M698" s="682"/>
      <c r="N698" s="682"/>
      <c r="O698" s="682"/>
      <c r="P698" s="682"/>
      <c r="Q698" s="682"/>
      <c r="R698" s="682"/>
      <c r="S698" s="682"/>
      <c r="T698" s="682"/>
      <c r="U698" s="682"/>
      <c r="V698" s="682"/>
      <c r="W698" s="682"/>
      <c r="X698" s="682"/>
      <c r="Y698" s="682"/>
      <c r="Z698" s="682"/>
    </row>
    <row r="699" spans="1:26" ht="15">
      <c r="A699" s="684"/>
      <c r="B699" s="684"/>
      <c r="C699" s="684"/>
      <c r="D699" s="684"/>
      <c r="E699" s="865"/>
      <c r="F699" s="865"/>
      <c r="G699" s="1034"/>
      <c r="H699" s="684"/>
      <c r="I699" s="684"/>
      <c r="J699" s="1035"/>
      <c r="K699" s="817"/>
      <c r="L699" s="817"/>
      <c r="M699" s="682"/>
      <c r="N699" s="682"/>
      <c r="O699" s="682"/>
      <c r="P699" s="682"/>
      <c r="Q699" s="682"/>
      <c r="R699" s="682"/>
      <c r="S699" s="682"/>
      <c r="T699" s="682"/>
      <c r="U699" s="682"/>
      <c r="V699" s="682"/>
      <c r="W699" s="682"/>
      <c r="X699" s="682"/>
      <c r="Y699" s="682"/>
      <c r="Z699" s="682"/>
    </row>
    <row r="700" spans="1:26" ht="15">
      <c r="A700" s="684"/>
      <c r="B700" s="684"/>
      <c r="C700" s="684"/>
      <c r="D700" s="684"/>
      <c r="E700" s="865"/>
      <c r="F700" s="865"/>
      <c r="G700" s="1034"/>
      <c r="H700" s="684"/>
      <c r="I700" s="684"/>
      <c r="J700" s="1035"/>
      <c r="K700" s="817"/>
      <c r="L700" s="817"/>
      <c r="M700" s="682"/>
      <c r="N700" s="682"/>
      <c r="O700" s="682"/>
      <c r="P700" s="682"/>
      <c r="Q700" s="682"/>
      <c r="R700" s="682"/>
      <c r="S700" s="682"/>
      <c r="T700" s="682"/>
      <c r="U700" s="682"/>
      <c r="V700" s="682"/>
      <c r="W700" s="682"/>
      <c r="X700" s="682"/>
      <c r="Y700" s="682"/>
      <c r="Z700" s="682"/>
    </row>
    <row r="701" spans="1:26" ht="15">
      <c r="A701" s="684"/>
      <c r="B701" s="684"/>
      <c r="C701" s="684"/>
      <c r="D701" s="684"/>
      <c r="E701" s="865"/>
      <c r="F701" s="865"/>
      <c r="G701" s="1034"/>
      <c r="H701" s="684"/>
      <c r="I701" s="684"/>
      <c r="J701" s="1035"/>
      <c r="K701" s="817"/>
      <c r="L701" s="817"/>
      <c r="M701" s="682"/>
      <c r="N701" s="682"/>
      <c r="O701" s="682"/>
      <c r="P701" s="682"/>
      <c r="Q701" s="682"/>
      <c r="R701" s="682"/>
      <c r="S701" s="682"/>
      <c r="T701" s="682"/>
      <c r="U701" s="682"/>
      <c r="V701" s="682"/>
      <c r="W701" s="682"/>
      <c r="X701" s="682"/>
      <c r="Y701" s="682"/>
      <c r="Z701" s="682"/>
    </row>
    <row r="702" spans="1:26" ht="15">
      <c r="A702" s="684"/>
      <c r="B702" s="684"/>
      <c r="C702" s="684"/>
      <c r="D702" s="684"/>
      <c r="E702" s="865"/>
      <c r="F702" s="865"/>
      <c r="G702" s="1034"/>
      <c r="H702" s="684"/>
      <c r="I702" s="684"/>
      <c r="J702" s="1035"/>
      <c r="K702" s="817"/>
      <c r="L702" s="817"/>
      <c r="M702" s="682"/>
      <c r="N702" s="682"/>
      <c r="O702" s="682"/>
      <c r="P702" s="682"/>
      <c r="Q702" s="682"/>
      <c r="R702" s="682"/>
      <c r="S702" s="682"/>
      <c r="T702" s="682"/>
      <c r="U702" s="682"/>
      <c r="V702" s="682"/>
      <c r="W702" s="682"/>
      <c r="X702" s="682"/>
      <c r="Y702" s="682"/>
      <c r="Z702" s="682"/>
    </row>
    <row r="703" spans="1:26" ht="15">
      <c r="A703" s="684"/>
      <c r="B703" s="684"/>
      <c r="C703" s="684"/>
      <c r="D703" s="684"/>
      <c r="E703" s="865"/>
      <c r="F703" s="865"/>
      <c r="G703" s="1034"/>
      <c r="H703" s="684"/>
      <c r="I703" s="684"/>
      <c r="J703" s="1035"/>
      <c r="K703" s="817"/>
      <c r="L703" s="817"/>
      <c r="M703" s="682"/>
      <c r="N703" s="682"/>
      <c r="O703" s="682"/>
      <c r="P703" s="682"/>
      <c r="Q703" s="682"/>
      <c r="R703" s="682"/>
      <c r="S703" s="682"/>
      <c r="T703" s="682"/>
      <c r="U703" s="682"/>
      <c r="V703" s="682"/>
      <c r="W703" s="682"/>
      <c r="X703" s="682"/>
      <c r="Y703" s="682"/>
      <c r="Z703" s="682"/>
    </row>
    <row r="704" spans="1:26" ht="15">
      <c r="A704" s="684"/>
      <c r="B704" s="684"/>
      <c r="C704" s="684"/>
      <c r="D704" s="684"/>
      <c r="E704" s="865"/>
      <c r="F704" s="865"/>
      <c r="G704" s="1034"/>
      <c r="H704" s="684"/>
      <c r="I704" s="684"/>
      <c r="J704" s="1035"/>
      <c r="K704" s="817"/>
      <c r="L704" s="817"/>
      <c r="M704" s="682"/>
      <c r="N704" s="682"/>
      <c r="O704" s="682"/>
      <c r="P704" s="682"/>
      <c r="Q704" s="682"/>
      <c r="R704" s="682"/>
      <c r="S704" s="682"/>
      <c r="T704" s="682"/>
      <c r="U704" s="682"/>
      <c r="V704" s="682"/>
      <c r="W704" s="682"/>
      <c r="X704" s="682"/>
      <c r="Y704" s="682"/>
      <c r="Z704" s="682"/>
    </row>
    <row r="705" spans="1:26" ht="15">
      <c r="A705" s="684"/>
      <c r="B705" s="684"/>
      <c r="C705" s="684"/>
      <c r="D705" s="684"/>
      <c r="E705" s="865"/>
      <c r="F705" s="865"/>
      <c r="G705" s="1034"/>
      <c r="H705" s="684"/>
      <c r="I705" s="684"/>
      <c r="J705" s="1035"/>
      <c r="K705" s="817"/>
      <c r="L705" s="817"/>
      <c r="M705" s="682"/>
      <c r="N705" s="682"/>
      <c r="O705" s="682"/>
      <c r="P705" s="682"/>
      <c r="Q705" s="682"/>
      <c r="R705" s="682"/>
      <c r="S705" s="682"/>
      <c r="T705" s="682"/>
      <c r="U705" s="682"/>
      <c r="V705" s="682"/>
      <c r="W705" s="682"/>
      <c r="X705" s="682"/>
      <c r="Y705" s="682"/>
      <c r="Z705" s="682"/>
    </row>
    <row r="706" spans="1:26" ht="15">
      <c r="A706" s="684"/>
      <c r="B706" s="684"/>
      <c r="C706" s="684"/>
      <c r="D706" s="684"/>
      <c r="E706" s="865"/>
      <c r="F706" s="865"/>
      <c r="G706" s="1034"/>
      <c r="H706" s="684"/>
      <c r="I706" s="684"/>
      <c r="J706" s="1035"/>
      <c r="K706" s="817"/>
      <c r="L706" s="817"/>
      <c r="M706" s="682"/>
      <c r="N706" s="682"/>
      <c r="O706" s="682"/>
      <c r="P706" s="682"/>
      <c r="Q706" s="682"/>
      <c r="R706" s="682"/>
      <c r="S706" s="682"/>
      <c r="T706" s="682"/>
      <c r="U706" s="682"/>
      <c r="V706" s="682"/>
      <c r="W706" s="682"/>
      <c r="X706" s="682"/>
      <c r="Y706" s="682"/>
      <c r="Z706" s="682"/>
    </row>
    <row r="707" spans="1:26" ht="15">
      <c r="A707" s="684"/>
      <c r="B707" s="684"/>
      <c r="C707" s="684"/>
      <c r="D707" s="684"/>
      <c r="E707" s="865"/>
      <c r="F707" s="865"/>
      <c r="G707" s="1034"/>
      <c r="H707" s="684"/>
      <c r="I707" s="684"/>
      <c r="J707" s="1035"/>
      <c r="K707" s="817"/>
      <c r="L707" s="817"/>
      <c r="M707" s="682"/>
      <c r="N707" s="682"/>
      <c r="O707" s="682"/>
      <c r="P707" s="682"/>
      <c r="Q707" s="682"/>
      <c r="R707" s="682"/>
      <c r="S707" s="682"/>
      <c r="T707" s="682"/>
      <c r="U707" s="682"/>
      <c r="V707" s="682"/>
      <c r="W707" s="682"/>
      <c r="X707" s="682"/>
      <c r="Y707" s="682"/>
      <c r="Z707" s="682"/>
    </row>
    <row r="708" spans="1:26" ht="15">
      <c r="A708" s="684"/>
      <c r="B708" s="684"/>
      <c r="C708" s="684"/>
      <c r="D708" s="684"/>
      <c r="E708" s="865"/>
      <c r="F708" s="865"/>
      <c r="G708" s="1034"/>
      <c r="H708" s="684"/>
      <c r="I708" s="684"/>
      <c r="J708" s="1035"/>
      <c r="K708" s="817"/>
      <c r="L708" s="817"/>
      <c r="M708" s="682"/>
      <c r="N708" s="682"/>
      <c r="O708" s="682"/>
      <c r="P708" s="682"/>
      <c r="Q708" s="682"/>
      <c r="R708" s="682"/>
      <c r="S708" s="682"/>
      <c r="T708" s="682"/>
      <c r="U708" s="682"/>
      <c r="V708" s="682"/>
      <c r="W708" s="682"/>
      <c r="X708" s="682"/>
      <c r="Y708" s="682"/>
      <c r="Z708" s="682"/>
    </row>
    <row r="709" spans="1:26" ht="15">
      <c r="A709" s="684"/>
      <c r="B709" s="684"/>
      <c r="C709" s="684"/>
      <c r="D709" s="684"/>
      <c r="E709" s="865"/>
      <c r="F709" s="865"/>
      <c r="G709" s="1034"/>
      <c r="H709" s="684"/>
      <c r="I709" s="684"/>
      <c r="J709" s="1035"/>
      <c r="K709" s="817"/>
      <c r="L709" s="817"/>
      <c r="M709" s="682"/>
      <c r="N709" s="682"/>
      <c r="O709" s="682"/>
      <c r="P709" s="682"/>
      <c r="Q709" s="682"/>
      <c r="R709" s="682"/>
      <c r="S709" s="682"/>
      <c r="T709" s="682"/>
      <c r="U709" s="682"/>
      <c r="V709" s="682"/>
      <c r="W709" s="682"/>
      <c r="X709" s="682"/>
      <c r="Y709" s="682"/>
      <c r="Z709" s="682"/>
    </row>
    <row r="710" spans="1:26" ht="15">
      <c r="A710" s="684"/>
      <c r="B710" s="684"/>
      <c r="C710" s="684"/>
      <c r="D710" s="684"/>
      <c r="E710" s="865"/>
      <c r="F710" s="865"/>
      <c r="G710" s="1034"/>
      <c r="H710" s="684"/>
      <c r="I710" s="684"/>
      <c r="J710" s="1035"/>
      <c r="K710" s="817"/>
      <c r="L710" s="817"/>
      <c r="M710" s="682"/>
      <c r="N710" s="682"/>
      <c r="O710" s="682"/>
      <c r="P710" s="682"/>
      <c r="Q710" s="682"/>
      <c r="R710" s="682"/>
      <c r="S710" s="682"/>
      <c r="T710" s="682"/>
      <c r="U710" s="682"/>
      <c r="V710" s="682"/>
      <c r="W710" s="682"/>
      <c r="X710" s="682"/>
      <c r="Y710" s="682"/>
      <c r="Z710" s="682"/>
    </row>
    <row r="711" spans="1:26" ht="15">
      <c r="A711" s="684"/>
      <c r="B711" s="684"/>
      <c r="C711" s="684"/>
      <c r="D711" s="684"/>
      <c r="E711" s="865"/>
      <c r="F711" s="865"/>
      <c r="G711" s="1034"/>
      <c r="H711" s="684"/>
      <c r="I711" s="684"/>
      <c r="J711" s="1035"/>
      <c r="K711" s="817"/>
      <c r="L711" s="817"/>
      <c r="M711" s="682"/>
      <c r="N711" s="682"/>
      <c r="O711" s="682"/>
      <c r="P711" s="682"/>
      <c r="Q711" s="682"/>
      <c r="R711" s="682"/>
      <c r="S711" s="682"/>
      <c r="T711" s="682"/>
      <c r="U711" s="682"/>
      <c r="V711" s="682"/>
      <c r="W711" s="682"/>
      <c r="X711" s="682"/>
      <c r="Y711" s="682"/>
      <c r="Z711" s="682"/>
    </row>
    <row r="712" spans="1:26" ht="15">
      <c r="A712" s="684"/>
      <c r="B712" s="684"/>
      <c r="C712" s="684"/>
      <c r="D712" s="684"/>
      <c r="E712" s="865"/>
      <c r="F712" s="865"/>
      <c r="G712" s="1034"/>
      <c r="H712" s="684"/>
      <c r="I712" s="684"/>
      <c r="J712" s="1035"/>
      <c r="K712" s="817"/>
      <c r="L712" s="817"/>
      <c r="M712" s="682"/>
      <c r="N712" s="682"/>
      <c r="O712" s="682"/>
      <c r="P712" s="682"/>
      <c r="Q712" s="682"/>
      <c r="R712" s="682"/>
      <c r="S712" s="682"/>
      <c r="T712" s="682"/>
      <c r="U712" s="682"/>
      <c r="V712" s="682"/>
      <c r="W712" s="682"/>
      <c r="X712" s="682"/>
      <c r="Y712" s="682"/>
      <c r="Z712" s="682"/>
    </row>
    <row r="713" spans="1:26" ht="15">
      <c r="A713" s="684"/>
      <c r="B713" s="684"/>
      <c r="C713" s="684"/>
      <c r="D713" s="684"/>
      <c r="E713" s="865"/>
      <c r="F713" s="865"/>
      <c r="G713" s="1034"/>
      <c r="H713" s="684"/>
      <c r="I713" s="684"/>
      <c r="J713" s="1035"/>
      <c r="K713" s="817"/>
      <c r="L713" s="817"/>
      <c r="M713" s="682"/>
      <c r="N713" s="682"/>
      <c r="O713" s="682"/>
      <c r="P713" s="682"/>
      <c r="Q713" s="682"/>
      <c r="R713" s="682"/>
      <c r="S713" s="682"/>
      <c r="T713" s="682"/>
      <c r="U713" s="682"/>
      <c r="V713" s="682"/>
      <c r="W713" s="682"/>
      <c r="X713" s="682"/>
      <c r="Y713" s="682"/>
      <c r="Z713" s="682"/>
    </row>
    <row r="714" spans="1:26" ht="15">
      <c r="A714" s="684"/>
      <c r="B714" s="684"/>
      <c r="C714" s="684"/>
      <c r="D714" s="684"/>
      <c r="E714" s="865"/>
      <c r="F714" s="865"/>
      <c r="G714" s="1034"/>
      <c r="H714" s="684"/>
      <c r="I714" s="684"/>
      <c r="J714" s="1035"/>
      <c r="K714" s="817"/>
      <c r="L714" s="817"/>
      <c r="M714" s="682"/>
      <c r="N714" s="682"/>
      <c r="O714" s="682"/>
      <c r="P714" s="682"/>
      <c r="Q714" s="682"/>
      <c r="R714" s="682"/>
      <c r="S714" s="682"/>
      <c r="T714" s="682"/>
      <c r="U714" s="682"/>
      <c r="V714" s="682"/>
      <c r="W714" s="682"/>
      <c r="X714" s="682"/>
      <c r="Y714" s="682"/>
      <c r="Z714" s="682"/>
    </row>
    <row r="715" spans="1:26" ht="15">
      <c r="A715" s="684"/>
      <c r="B715" s="684"/>
      <c r="C715" s="684"/>
      <c r="D715" s="684"/>
      <c r="E715" s="865"/>
      <c r="F715" s="865"/>
      <c r="G715" s="1034"/>
      <c r="H715" s="684"/>
      <c r="I715" s="684"/>
      <c r="J715" s="1035"/>
      <c r="K715" s="817"/>
      <c r="L715" s="817"/>
      <c r="M715" s="682"/>
      <c r="N715" s="682"/>
      <c r="O715" s="682"/>
      <c r="P715" s="682"/>
      <c r="Q715" s="682"/>
      <c r="R715" s="682"/>
      <c r="S715" s="682"/>
      <c r="T715" s="682"/>
      <c r="U715" s="682"/>
      <c r="V715" s="682"/>
      <c r="W715" s="682"/>
      <c r="X715" s="682"/>
      <c r="Y715" s="682"/>
      <c r="Z715" s="682"/>
    </row>
    <row r="716" spans="1:26" ht="15">
      <c r="A716" s="684"/>
      <c r="B716" s="684"/>
      <c r="C716" s="684"/>
      <c r="D716" s="684"/>
      <c r="E716" s="865"/>
      <c r="F716" s="865"/>
      <c r="G716" s="1034"/>
      <c r="H716" s="684"/>
      <c r="I716" s="684"/>
      <c r="J716" s="1035"/>
      <c r="K716" s="817"/>
      <c r="L716" s="817"/>
      <c r="M716" s="682"/>
      <c r="N716" s="682"/>
      <c r="O716" s="682"/>
      <c r="P716" s="682"/>
      <c r="Q716" s="682"/>
      <c r="R716" s="682"/>
      <c r="S716" s="682"/>
      <c r="T716" s="682"/>
      <c r="U716" s="682"/>
      <c r="V716" s="682"/>
      <c r="W716" s="682"/>
      <c r="X716" s="682"/>
      <c r="Y716" s="682"/>
      <c r="Z716" s="682"/>
    </row>
    <row r="717" spans="1:26" ht="15">
      <c r="A717" s="684"/>
      <c r="B717" s="684"/>
      <c r="C717" s="684"/>
      <c r="D717" s="684"/>
      <c r="E717" s="865"/>
      <c r="F717" s="865"/>
      <c r="G717" s="1034"/>
      <c r="H717" s="684"/>
      <c r="I717" s="684"/>
      <c r="J717" s="1035"/>
      <c r="K717" s="817"/>
      <c r="L717" s="817"/>
      <c r="M717" s="682"/>
      <c r="N717" s="682"/>
      <c r="O717" s="682"/>
      <c r="P717" s="682"/>
      <c r="Q717" s="682"/>
      <c r="R717" s="682"/>
      <c r="S717" s="682"/>
      <c r="T717" s="682"/>
      <c r="U717" s="682"/>
      <c r="V717" s="682"/>
      <c r="W717" s="682"/>
      <c r="X717" s="682"/>
      <c r="Y717" s="682"/>
      <c r="Z717" s="682"/>
    </row>
    <row r="718" spans="1:26" ht="15">
      <c r="A718" s="684"/>
      <c r="B718" s="684"/>
      <c r="C718" s="684"/>
      <c r="D718" s="684"/>
      <c r="E718" s="865"/>
      <c r="F718" s="865"/>
      <c r="G718" s="1034"/>
      <c r="H718" s="684"/>
      <c r="I718" s="684"/>
      <c r="J718" s="1035"/>
      <c r="K718" s="817"/>
      <c r="L718" s="817"/>
      <c r="M718" s="682"/>
      <c r="N718" s="682"/>
      <c r="O718" s="682"/>
      <c r="P718" s="682"/>
      <c r="Q718" s="682"/>
      <c r="R718" s="682"/>
      <c r="S718" s="682"/>
      <c r="T718" s="682"/>
      <c r="U718" s="682"/>
      <c r="V718" s="682"/>
      <c r="W718" s="682"/>
      <c r="X718" s="682"/>
      <c r="Y718" s="682"/>
      <c r="Z718" s="682"/>
    </row>
    <row r="719" spans="1:26" ht="15">
      <c r="A719" s="684"/>
      <c r="B719" s="684"/>
      <c r="C719" s="684"/>
      <c r="D719" s="684"/>
      <c r="E719" s="865"/>
      <c r="F719" s="865"/>
      <c r="G719" s="1034"/>
      <c r="H719" s="684"/>
      <c r="I719" s="684"/>
      <c r="J719" s="1035"/>
      <c r="K719" s="817"/>
      <c r="L719" s="817"/>
      <c r="M719" s="682"/>
      <c r="N719" s="682"/>
      <c r="O719" s="682"/>
      <c r="P719" s="682"/>
      <c r="Q719" s="682"/>
      <c r="R719" s="682"/>
      <c r="S719" s="682"/>
      <c r="T719" s="682"/>
      <c r="U719" s="682"/>
      <c r="V719" s="682"/>
      <c r="W719" s="682"/>
      <c r="X719" s="682"/>
      <c r="Y719" s="682"/>
      <c r="Z719" s="682"/>
    </row>
    <row r="720" spans="1:26" ht="15">
      <c r="A720" s="684"/>
      <c r="B720" s="684"/>
      <c r="C720" s="684"/>
      <c r="D720" s="684"/>
      <c r="E720" s="865"/>
      <c r="F720" s="865"/>
      <c r="G720" s="1034"/>
      <c r="H720" s="684"/>
      <c r="I720" s="684"/>
      <c r="J720" s="1035"/>
      <c r="K720" s="817"/>
      <c r="L720" s="817"/>
      <c r="M720" s="682"/>
      <c r="N720" s="682"/>
      <c r="O720" s="682"/>
      <c r="P720" s="682"/>
      <c r="Q720" s="682"/>
      <c r="R720" s="682"/>
      <c r="S720" s="682"/>
      <c r="T720" s="682"/>
      <c r="U720" s="682"/>
      <c r="V720" s="682"/>
      <c r="W720" s="682"/>
      <c r="X720" s="682"/>
      <c r="Y720" s="682"/>
      <c r="Z720" s="682"/>
    </row>
    <row r="721" spans="1:26" ht="15">
      <c r="A721" s="684"/>
      <c r="B721" s="684"/>
      <c r="C721" s="684"/>
      <c r="D721" s="684"/>
      <c r="E721" s="865"/>
      <c r="F721" s="865"/>
      <c r="G721" s="1034"/>
      <c r="H721" s="684"/>
      <c r="I721" s="684"/>
      <c r="J721" s="1035"/>
      <c r="K721" s="817"/>
      <c r="L721" s="817"/>
      <c r="M721" s="682"/>
      <c r="N721" s="682"/>
      <c r="O721" s="682"/>
      <c r="P721" s="682"/>
      <c r="Q721" s="682"/>
      <c r="R721" s="682"/>
      <c r="S721" s="682"/>
      <c r="T721" s="682"/>
      <c r="U721" s="682"/>
      <c r="V721" s="682"/>
      <c r="W721" s="682"/>
      <c r="X721" s="682"/>
      <c r="Y721" s="682"/>
      <c r="Z721" s="682"/>
    </row>
    <row r="722" spans="1:26" ht="15">
      <c r="A722" s="684"/>
      <c r="B722" s="684"/>
      <c r="C722" s="684"/>
      <c r="D722" s="684"/>
      <c r="E722" s="865"/>
      <c r="F722" s="865"/>
      <c r="G722" s="1034"/>
      <c r="H722" s="684"/>
      <c r="I722" s="684"/>
      <c r="J722" s="1035"/>
      <c r="K722" s="817"/>
      <c r="L722" s="817"/>
      <c r="M722" s="682"/>
      <c r="N722" s="682"/>
      <c r="O722" s="682"/>
      <c r="P722" s="682"/>
      <c r="Q722" s="682"/>
      <c r="R722" s="682"/>
      <c r="S722" s="682"/>
      <c r="T722" s="682"/>
      <c r="U722" s="682"/>
      <c r="V722" s="682"/>
      <c r="W722" s="682"/>
      <c r="X722" s="682"/>
      <c r="Y722" s="682"/>
      <c r="Z722" s="682"/>
    </row>
    <row r="723" spans="1:26" ht="15">
      <c r="A723" s="684"/>
      <c r="B723" s="684"/>
      <c r="C723" s="684"/>
      <c r="D723" s="684"/>
      <c r="E723" s="865"/>
      <c r="F723" s="865"/>
      <c r="G723" s="1034"/>
      <c r="H723" s="684"/>
      <c r="I723" s="684"/>
      <c r="J723" s="1035"/>
      <c r="K723" s="817"/>
      <c r="L723" s="817"/>
      <c r="M723" s="682"/>
      <c r="N723" s="682"/>
      <c r="O723" s="682"/>
      <c r="P723" s="682"/>
      <c r="Q723" s="682"/>
      <c r="R723" s="682"/>
      <c r="S723" s="682"/>
      <c r="T723" s="682"/>
      <c r="U723" s="682"/>
      <c r="V723" s="682"/>
      <c r="W723" s="682"/>
      <c r="X723" s="682"/>
      <c r="Y723" s="682"/>
      <c r="Z723" s="682"/>
    </row>
    <row r="724" spans="1:26" ht="15">
      <c r="A724" s="684"/>
      <c r="B724" s="684"/>
      <c r="C724" s="684"/>
      <c r="D724" s="684"/>
      <c r="E724" s="865"/>
      <c r="F724" s="865"/>
      <c r="G724" s="1034"/>
      <c r="H724" s="684"/>
      <c r="I724" s="684"/>
      <c r="J724" s="1035"/>
      <c r="K724" s="817"/>
      <c r="L724" s="817"/>
      <c r="M724" s="682"/>
      <c r="N724" s="682"/>
      <c r="O724" s="682"/>
      <c r="P724" s="682"/>
      <c r="Q724" s="682"/>
      <c r="R724" s="682"/>
      <c r="S724" s="682"/>
      <c r="T724" s="682"/>
      <c r="U724" s="682"/>
      <c r="V724" s="682"/>
      <c r="W724" s="682"/>
      <c r="X724" s="682"/>
      <c r="Y724" s="682"/>
      <c r="Z724" s="682"/>
    </row>
    <row r="725" spans="1:26" ht="15">
      <c r="A725" s="684"/>
      <c r="B725" s="684"/>
      <c r="C725" s="684"/>
      <c r="D725" s="684"/>
      <c r="E725" s="865"/>
      <c r="F725" s="865"/>
      <c r="G725" s="1034"/>
      <c r="H725" s="684"/>
      <c r="I725" s="684"/>
      <c r="J725" s="1035"/>
      <c r="K725" s="817"/>
      <c r="L725" s="817"/>
      <c r="M725" s="682"/>
      <c r="N725" s="682"/>
      <c r="O725" s="682"/>
      <c r="P725" s="682"/>
      <c r="Q725" s="682"/>
      <c r="R725" s="682"/>
      <c r="S725" s="682"/>
      <c r="T725" s="682"/>
      <c r="U725" s="682"/>
      <c r="V725" s="682"/>
      <c r="W725" s="682"/>
      <c r="X725" s="682"/>
      <c r="Y725" s="682"/>
      <c r="Z725" s="682"/>
    </row>
    <row r="726" spans="1:26" ht="15">
      <c r="A726" s="684"/>
      <c r="B726" s="684"/>
      <c r="C726" s="684"/>
      <c r="D726" s="684"/>
      <c r="E726" s="865"/>
      <c r="F726" s="865"/>
      <c r="G726" s="1034"/>
      <c r="H726" s="684"/>
      <c r="I726" s="684"/>
      <c r="J726" s="1035"/>
      <c r="K726" s="817"/>
      <c r="L726" s="817"/>
      <c r="M726" s="682"/>
      <c r="N726" s="682"/>
      <c r="O726" s="682"/>
      <c r="P726" s="682"/>
      <c r="Q726" s="682"/>
      <c r="R726" s="682"/>
      <c r="S726" s="682"/>
      <c r="T726" s="682"/>
      <c r="U726" s="682"/>
      <c r="V726" s="682"/>
      <c r="W726" s="682"/>
      <c r="X726" s="682"/>
      <c r="Y726" s="682"/>
      <c r="Z726" s="682"/>
    </row>
    <row r="727" spans="1:26" ht="15">
      <c r="A727" s="684"/>
      <c r="B727" s="684"/>
      <c r="C727" s="684"/>
      <c r="D727" s="684"/>
      <c r="E727" s="865"/>
      <c r="F727" s="865"/>
      <c r="G727" s="1034"/>
      <c r="H727" s="684"/>
      <c r="I727" s="684"/>
      <c r="J727" s="1035"/>
      <c r="K727" s="817"/>
      <c r="L727" s="817"/>
      <c r="M727" s="682"/>
      <c r="N727" s="682"/>
      <c r="O727" s="682"/>
      <c r="P727" s="682"/>
      <c r="Q727" s="682"/>
      <c r="R727" s="682"/>
      <c r="S727" s="682"/>
      <c r="T727" s="682"/>
      <c r="U727" s="682"/>
      <c r="V727" s="682"/>
      <c r="W727" s="682"/>
      <c r="X727" s="682"/>
      <c r="Y727" s="682"/>
      <c r="Z727" s="682"/>
    </row>
    <row r="728" spans="1:26" ht="15">
      <c r="A728" s="684"/>
      <c r="B728" s="684"/>
      <c r="C728" s="684"/>
      <c r="D728" s="684"/>
      <c r="E728" s="865"/>
      <c r="F728" s="865"/>
      <c r="G728" s="1034"/>
      <c r="H728" s="684"/>
      <c r="I728" s="684"/>
      <c r="J728" s="1035"/>
      <c r="K728" s="817"/>
      <c r="L728" s="817"/>
      <c r="M728" s="682"/>
      <c r="N728" s="682"/>
      <c r="O728" s="682"/>
      <c r="P728" s="682"/>
      <c r="Q728" s="682"/>
      <c r="R728" s="682"/>
      <c r="S728" s="682"/>
      <c r="T728" s="682"/>
      <c r="U728" s="682"/>
      <c r="V728" s="682"/>
      <c r="W728" s="682"/>
      <c r="X728" s="682"/>
      <c r="Y728" s="682"/>
      <c r="Z728" s="682"/>
    </row>
    <row r="729" spans="1:26" ht="15">
      <c r="A729" s="684"/>
      <c r="B729" s="684"/>
      <c r="C729" s="684"/>
      <c r="D729" s="684"/>
      <c r="E729" s="865"/>
      <c r="F729" s="865"/>
      <c r="G729" s="1034"/>
      <c r="H729" s="684"/>
      <c r="I729" s="684"/>
      <c r="J729" s="1035"/>
      <c r="K729" s="817"/>
      <c r="L729" s="817"/>
      <c r="M729" s="682"/>
      <c r="N729" s="682"/>
      <c r="O729" s="682"/>
      <c r="P729" s="682"/>
      <c r="Q729" s="682"/>
      <c r="R729" s="682"/>
      <c r="S729" s="682"/>
      <c r="T729" s="682"/>
      <c r="U729" s="682"/>
      <c r="V729" s="682"/>
      <c r="W729" s="682"/>
      <c r="X729" s="682"/>
      <c r="Y729" s="682"/>
      <c r="Z729" s="682"/>
    </row>
    <row r="730" spans="1:26" ht="15">
      <c r="A730" s="684"/>
      <c r="B730" s="684"/>
      <c r="C730" s="684"/>
      <c r="D730" s="684"/>
      <c r="E730" s="865"/>
      <c r="F730" s="865"/>
      <c r="G730" s="1034"/>
      <c r="H730" s="684"/>
      <c r="I730" s="684"/>
      <c r="J730" s="1035"/>
      <c r="K730" s="817"/>
      <c r="L730" s="817"/>
      <c r="M730" s="682"/>
      <c r="N730" s="682"/>
      <c r="O730" s="682"/>
      <c r="P730" s="682"/>
      <c r="Q730" s="682"/>
      <c r="R730" s="682"/>
      <c r="S730" s="682"/>
      <c r="T730" s="682"/>
      <c r="U730" s="682"/>
      <c r="V730" s="682"/>
      <c r="W730" s="682"/>
      <c r="X730" s="682"/>
      <c r="Y730" s="682"/>
      <c r="Z730" s="682"/>
    </row>
    <row r="731" spans="1:26" ht="15">
      <c r="A731" s="684"/>
      <c r="B731" s="684"/>
      <c r="C731" s="684"/>
      <c r="D731" s="684"/>
      <c r="E731" s="865"/>
      <c r="F731" s="865"/>
      <c r="G731" s="1034"/>
      <c r="H731" s="684"/>
      <c r="I731" s="684"/>
      <c r="J731" s="1035"/>
      <c r="K731" s="817"/>
      <c r="L731" s="817"/>
      <c r="M731" s="682"/>
      <c r="N731" s="682"/>
      <c r="O731" s="682"/>
      <c r="P731" s="682"/>
      <c r="Q731" s="682"/>
      <c r="R731" s="682"/>
      <c r="S731" s="682"/>
      <c r="T731" s="682"/>
      <c r="U731" s="682"/>
      <c r="V731" s="682"/>
      <c r="W731" s="682"/>
      <c r="X731" s="682"/>
      <c r="Y731" s="682"/>
      <c r="Z731" s="682"/>
    </row>
    <row r="732" spans="1:26" ht="15">
      <c r="A732" s="684"/>
      <c r="B732" s="684"/>
      <c r="C732" s="684"/>
      <c r="D732" s="684"/>
      <c r="E732" s="865"/>
      <c r="F732" s="865"/>
      <c r="G732" s="1034"/>
      <c r="H732" s="684"/>
      <c r="I732" s="684"/>
      <c r="J732" s="1035"/>
      <c r="K732" s="817"/>
      <c r="L732" s="817"/>
      <c r="M732" s="682"/>
      <c r="N732" s="682"/>
      <c r="O732" s="682"/>
      <c r="P732" s="682"/>
      <c r="Q732" s="682"/>
      <c r="R732" s="682"/>
      <c r="S732" s="682"/>
      <c r="T732" s="682"/>
      <c r="U732" s="682"/>
      <c r="V732" s="682"/>
      <c r="W732" s="682"/>
      <c r="X732" s="682"/>
      <c r="Y732" s="682"/>
      <c r="Z732" s="682"/>
    </row>
    <row r="733" spans="1:26" ht="15">
      <c r="A733" s="684"/>
      <c r="B733" s="684"/>
      <c r="C733" s="684"/>
      <c r="D733" s="684"/>
      <c r="E733" s="865"/>
      <c r="F733" s="865"/>
      <c r="G733" s="1034"/>
      <c r="H733" s="684"/>
      <c r="I733" s="684"/>
      <c r="J733" s="1035"/>
      <c r="K733" s="817"/>
      <c r="L733" s="817"/>
      <c r="M733" s="682"/>
      <c r="N733" s="682"/>
      <c r="O733" s="682"/>
      <c r="P733" s="682"/>
      <c r="Q733" s="682"/>
      <c r="R733" s="682"/>
      <c r="S733" s="682"/>
      <c r="T733" s="682"/>
      <c r="U733" s="682"/>
      <c r="V733" s="682"/>
      <c r="W733" s="682"/>
      <c r="X733" s="682"/>
      <c r="Y733" s="682"/>
      <c r="Z733" s="682"/>
    </row>
    <row r="734" spans="1:26" ht="15">
      <c r="A734" s="684"/>
      <c r="B734" s="684"/>
      <c r="C734" s="684"/>
      <c r="D734" s="684"/>
      <c r="E734" s="865"/>
      <c r="F734" s="865"/>
      <c r="G734" s="1034"/>
      <c r="H734" s="684"/>
      <c r="I734" s="684"/>
      <c r="J734" s="1035"/>
      <c r="K734" s="817"/>
      <c r="L734" s="817"/>
      <c r="M734" s="682"/>
      <c r="N734" s="682"/>
      <c r="O734" s="682"/>
      <c r="P734" s="682"/>
      <c r="Q734" s="682"/>
      <c r="R734" s="682"/>
      <c r="S734" s="682"/>
      <c r="T734" s="682"/>
      <c r="U734" s="682"/>
      <c r="V734" s="682"/>
      <c r="W734" s="682"/>
      <c r="X734" s="682"/>
      <c r="Y734" s="682"/>
      <c r="Z734" s="682"/>
    </row>
    <row r="735" spans="1:26" ht="15">
      <c r="A735" s="684"/>
      <c r="B735" s="684"/>
      <c r="C735" s="684"/>
      <c r="D735" s="684"/>
      <c r="E735" s="865"/>
      <c r="F735" s="865"/>
      <c r="G735" s="1034"/>
      <c r="H735" s="684"/>
      <c r="I735" s="684"/>
      <c r="J735" s="1035"/>
      <c r="K735" s="817"/>
      <c r="L735" s="817"/>
      <c r="M735" s="682"/>
      <c r="N735" s="682"/>
      <c r="O735" s="682"/>
      <c r="P735" s="682"/>
      <c r="Q735" s="682"/>
      <c r="R735" s="682"/>
      <c r="S735" s="682"/>
      <c r="T735" s="682"/>
      <c r="U735" s="682"/>
      <c r="V735" s="682"/>
      <c r="W735" s="682"/>
      <c r="X735" s="682"/>
      <c r="Y735" s="682"/>
      <c r="Z735" s="682"/>
    </row>
    <row r="736" spans="1:26" ht="15">
      <c r="A736" s="684"/>
      <c r="B736" s="684"/>
      <c r="C736" s="684"/>
      <c r="D736" s="684"/>
      <c r="E736" s="865"/>
      <c r="F736" s="865"/>
      <c r="G736" s="1034"/>
      <c r="H736" s="684"/>
      <c r="I736" s="684"/>
      <c r="J736" s="1035"/>
      <c r="K736" s="817"/>
      <c r="L736" s="817"/>
      <c r="M736" s="682"/>
      <c r="N736" s="682"/>
      <c r="O736" s="682"/>
      <c r="P736" s="682"/>
      <c r="Q736" s="682"/>
      <c r="R736" s="682"/>
      <c r="S736" s="682"/>
      <c r="T736" s="682"/>
      <c r="U736" s="682"/>
      <c r="V736" s="682"/>
      <c r="W736" s="682"/>
      <c r="X736" s="682"/>
      <c r="Y736" s="682"/>
      <c r="Z736" s="682"/>
    </row>
    <row r="737" spans="1:26" ht="15">
      <c r="A737" s="684"/>
      <c r="B737" s="684"/>
      <c r="C737" s="684"/>
      <c r="D737" s="684"/>
      <c r="E737" s="865"/>
      <c r="F737" s="865"/>
      <c r="G737" s="1034"/>
      <c r="H737" s="684"/>
      <c r="I737" s="684"/>
      <c r="J737" s="1035"/>
      <c r="K737" s="817"/>
      <c r="L737" s="817"/>
      <c r="M737" s="682"/>
      <c r="N737" s="682"/>
      <c r="O737" s="682"/>
      <c r="P737" s="682"/>
      <c r="Q737" s="682"/>
      <c r="R737" s="682"/>
      <c r="S737" s="682"/>
      <c r="T737" s="682"/>
      <c r="U737" s="682"/>
      <c r="V737" s="682"/>
      <c r="W737" s="682"/>
      <c r="X737" s="682"/>
      <c r="Y737" s="682"/>
      <c r="Z737" s="682"/>
    </row>
    <row r="738" spans="1:26" ht="15">
      <c r="A738" s="684"/>
      <c r="B738" s="684"/>
      <c r="C738" s="684"/>
      <c r="D738" s="684"/>
      <c r="E738" s="865"/>
      <c r="F738" s="865"/>
      <c r="G738" s="1034"/>
      <c r="H738" s="684"/>
      <c r="I738" s="684"/>
      <c r="J738" s="1035"/>
      <c r="K738" s="817"/>
      <c r="L738" s="817"/>
      <c r="M738" s="682"/>
      <c r="N738" s="682"/>
      <c r="O738" s="682"/>
      <c r="P738" s="682"/>
      <c r="Q738" s="682"/>
      <c r="R738" s="682"/>
      <c r="S738" s="682"/>
      <c r="T738" s="682"/>
      <c r="U738" s="682"/>
      <c r="V738" s="682"/>
      <c r="W738" s="682"/>
      <c r="X738" s="682"/>
      <c r="Y738" s="682"/>
      <c r="Z738" s="682"/>
    </row>
    <row r="739" spans="1:26" ht="15">
      <c r="A739" s="684"/>
      <c r="B739" s="684"/>
      <c r="C739" s="684"/>
      <c r="D739" s="684"/>
      <c r="E739" s="865"/>
      <c r="F739" s="865"/>
      <c r="G739" s="1034"/>
      <c r="H739" s="684"/>
      <c r="I739" s="684"/>
      <c r="J739" s="1035"/>
      <c r="K739" s="817"/>
      <c r="L739" s="817"/>
      <c r="M739" s="682"/>
      <c r="N739" s="682"/>
      <c r="O739" s="682"/>
      <c r="P739" s="682"/>
      <c r="Q739" s="682"/>
      <c r="R739" s="682"/>
      <c r="S739" s="682"/>
      <c r="T739" s="682"/>
      <c r="U739" s="682"/>
      <c r="V739" s="682"/>
      <c r="W739" s="682"/>
      <c r="X739" s="682"/>
      <c r="Y739" s="682"/>
      <c r="Z739" s="682"/>
    </row>
    <row r="740" spans="1:26" ht="15">
      <c r="A740" s="684"/>
      <c r="B740" s="684"/>
      <c r="C740" s="684"/>
      <c r="D740" s="684"/>
      <c r="E740" s="865"/>
      <c r="F740" s="865"/>
      <c r="G740" s="1034"/>
      <c r="H740" s="684"/>
      <c r="I740" s="684"/>
      <c r="J740" s="1035"/>
      <c r="K740" s="817"/>
      <c r="L740" s="817"/>
      <c r="M740" s="682"/>
      <c r="N740" s="682"/>
      <c r="O740" s="682"/>
      <c r="P740" s="682"/>
      <c r="Q740" s="682"/>
      <c r="R740" s="682"/>
      <c r="S740" s="682"/>
      <c r="T740" s="682"/>
      <c r="U740" s="682"/>
      <c r="V740" s="682"/>
      <c r="W740" s="682"/>
      <c r="X740" s="682"/>
      <c r="Y740" s="682"/>
      <c r="Z740" s="682"/>
    </row>
    <row r="741" spans="1:26" ht="15">
      <c r="A741" s="684"/>
      <c r="B741" s="684"/>
      <c r="C741" s="684"/>
      <c r="D741" s="684"/>
      <c r="E741" s="865"/>
      <c r="F741" s="865"/>
      <c r="G741" s="1034"/>
      <c r="H741" s="684"/>
      <c r="I741" s="684"/>
      <c r="J741" s="1035"/>
      <c r="K741" s="817"/>
      <c r="L741" s="817"/>
      <c r="M741" s="682"/>
      <c r="N741" s="682"/>
      <c r="O741" s="682"/>
      <c r="P741" s="682"/>
      <c r="Q741" s="682"/>
      <c r="R741" s="682"/>
      <c r="S741" s="682"/>
      <c r="T741" s="682"/>
      <c r="U741" s="682"/>
      <c r="V741" s="682"/>
      <c r="W741" s="682"/>
      <c r="X741" s="682"/>
      <c r="Y741" s="682"/>
      <c r="Z741" s="682"/>
    </row>
    <row r="742" spans="1:26" ht="15">
      <c r="A742" s="684"/>
      <c r="B742" s="684"/>
      <c r="C742" s="684"/>
      <c r="D742" s="684"/>
      <c r="E742" s="865"/>
      <c r="F742" s="865"/>
      <c r="G742" s="1034"/>
      <c r="H742" s="684"/>
      <c r="I742" s="684"/>
      <c r="J742" s="1035"/>
      <c r="K742" s="817"/>
      <c r="L742" s="817"/>
      <c r="M742" s="682"/>
      <c r="N742" s="682"/>
      <c r="O742" s="682"/>
      <c r="P742" s="682"/>
      <c r="Q742" s="682"/>
      <c r="R742" s="682"/>
      <c r="S742" s="682"/>
      <c r="T742" s="682"/>
      <c r="U742" s="682"/>
      <c r="V742" s="682"/>
      <c r="W742" s="682"/>
      <c r="X742" s="682"/>
      <c r="Y742" s="682"/>
      <c r="Z742" s="682"/>
    </row>
    <row r="743" spans="1:26" ht="15">
      <c r="A743" s="684"/>
      <c r="B743" s="684"/>
      <c r="C743" s="684"/>
      <c r="D743" s="684"/>
      <c r="E743" s="865"/>
      <c r="F743" s="865"/>
      <c r="G743" s="1034"/>
      <c r="H743" s="684"/>
      <c r="I743" s="684"/>
      <c r="J743" s="1035"/>
      <c r="K743" s="817"/>
      <c r="L743" s="817"/>
      <c r="M743" s="682"/>
      <c r="N743" s="682"/>
      <c r="O743" s="682"/>
      <c r="P743" s="682"/>
      <c r="Q743" s="682"/>
      <c r="R743" s="682"/>
      <c r="S743" s="682"/>
      <c r="T743" s="682"/>
      <c r="U743" s="682"/>
      <c r="V743" s="682"/>
      <c r="W743" s="682"/>
      <c r="X743" s="682"/>
      <c r="Y743" s="682"/>
      <c r="Z743" s="682"/>
    </row>
    <row r="744" spans="1:26" ht="15">
      <c r="A744" s="684"/>
      <c r="B744" s="684"/>
      <c r="C744" s="684"/>
      <c r="D744" s="684"/>
      <c r="E744" s="865"/>
      <c r="F744" s="865"/>
      <c r="G744" s="1034"/>
      <c r="H744" s="684"/>
      <c r="I744" s="684"/>
      <c r="J744" s="1035"/>
      <c r="K744" s="817"/>
      <c r="L744" s="817"/>
      <c r="M744" s="682"/>
      <c r="N744" s="682"/>
      <c r="O744" s="682"/>
      <c r="P744" s="682"/>
      <c r="Q744" s="682"/>
      <c r="R744" s="682"/>
      <c r="S744" s="682"/>
      <c r="T744" s="682"/>
      <c r="U744" s="682"/>
      <c r="V744" s="682"/>
      <c r="W744" s="682"/>
      <c r="X744" s="682"/>
      <c r="Y744" s="682"/>
      <c r="Z744" s="682"/>
    </row>
    <row r="745" spans="1:26" ht="15">
      <c r="A745" s="684"/>
      <c r="B745" s="684"/>
      <c r="C745" s="684"/>
      <c r="D745" s="684"/>
      <c r="E745" s="865"/>
      <c r="F745" s="865"/>
      <c r="G745" s="1034"/>
      <c r="H745" s="684"/>
      <c r="I745" s="684"/>
      <c r="J745" s="1035"/>
      <c r="K745" s="817"/>
      <c r="L745" s="817"/>
      <c r="M745" s="682"/>
      <c r="N745" s="682"/>
      <c r="O745" s="682"/>
      <c r="P745" s="682"/>
      <c r="Q745" s="682"/>
      <c r="R745" s="682"/>
      <c r="S745" s="682"/>
      <c r="T745" s="682"/>
      <c r="U745" s="682"/>
      <c r="V745" s="682"/>
      <c r="W745" s="682"/>
      <c r="X745" s="682"/>
      <c r="Y745" s="682"/>
      <c r="Z745" s="682"/>
    </row>
    <row r="746" spans="1:26" ht="15">
      <c r="A746" s="684"/>
      <c r="B746" s="684"/>
      <c r="C746" s="684"/>
      <c r="D746" s="684"/>
      <c r="E746" s="865"/>
      <c r="F746" s="865"/>
      <c r="G746" s="1034"/>
      <c r="H746" s="684"/>
      <c r="I746" s="684"/>
      <c r="J746" s="1035"/>
      <c r="K746" s="817"/>
      <c r="L746" s="817"/>
      <c r="M746" s="682"/>
      <c r="N746" s="682"/>
      <c r="O746" s="682"/>
      <c r="P746" s="682"/>
      <c r="Q746" s="682"/>
      <c r="R746" s="682"/>
      <c r="S746" s="682"/>
      <c r="T746" s="682"/>
      <c r="U746" s="682"/>
      <c r="V746" s="682"/>
      <c r="W746" s="682"/>
      <c r="X746" s="682"/>
      <c r="Y746" s="682"/>
      <c r="Z746" s="682"/>
    </row>
    <row r="747" spans="1:26" ht="15">
      <c r="A747" s="684"/>
      <c r="B747" s="684"/>
      <c r="C747" s="684"/>
      <c r="D747" s="684"/>
      <c r="E747" s="865"/>
      <c r="F747" s="865"/>
      <c r="G747" s="1034"/>
      <c r="H747" s="684"/>
      <c r="I747" s="684"/>
      <c r="J747" s="1035"/>
      <c r="K747" s="817"/>
      <c r="L747" s="817"/>
      <c r="M747" s="682"/>
      <c r="N747" s="682"/>
      <c r="O747" s="682"/>
      <c r="P747" s="682"/>
      <c r="Q747" s="682"/>
      <c r="R747" s="682"/>
      <c r="S747" s="682"/>
      <c r="T747" s="682"/>
      <c r="U747" s="682"/>
      <c r="V747" s="682"/>
      <c r="W747" s="682"/>
      <c r="X747" s="682"/>
      <c r="Y747" s="682"/>
      <c r="Z747" s="682"/>
    </row>
    <row r="748" spans="1:26" ht="15">
      <c r="A748" s="684"/>
      <c r="B748" s="684"/>
      <c r="C748" s="684"/>
      <c r="D748" s="684"/>
      <c r="E748" s="865"/>
      <c r="F748" s="865"/>
      <c r="G748" s="1034"/>
      <c r="H748" s="684"/>
      <c r="I748" s="684"/>
      <c r="J748" s="1035"/>
      <c r="K748" s="817"/>
      <c r="L748" s="817"/>
      <c r="M748" s="682"/>
      <c r="N748" s="682"/>
      <c r="O748" s="682"/>
      <c r="P748" s="682"/>
      <c r="Q748" s="682"/>
      <c r="R748" s="682"/>
      <c r="S748" s="682"/>
      <c r="T748" s="682"/>
      <c r="U748" s="682"/>
      <c r="V748" s="682"/>
      <c r="W748" s="682"/>
      <c r="X748" s="682"/>
      <c r="Y748" s="682"/>
      <c r="Z748" s="682"/>
    </row>
    <row r="749" spans="1:26" ht="15">
      <c r="A749" s="684"/>
      <c r="B749" s="684"/>
      <c r="C749" s="684"/>
      <c r="D749" s="684"/>
      <c r="E749" s="865"/>
      <c r="F749" s="865"/>
      <c r="G749" s="1034"/>
      <c r="H749" s="684"/>
      <c r="I749" s="684"/>
      <c r="J749" s="1035"/>
      <c r="K749" s="817"/>
      <c r="L749" s="817"/>
      <c r="M749" s="682"/>
      <c r="N749" s="682"/>
      <c r="O749" s="682"/>
      <c r="P749" s="682"/>
      <c r="Q749" s="682"/>
      <c r="R749" s="682"/>
      <c r="S749" s="682"/>
      <c r="T749" s="682"/>
      <c r="U749" s="682"/>
      <c r="V749" s="682"/>
      <c r="W749" s="682"/>
      <c r="X749" s="682"/>
      <c r="Y749" s="682"/>
      <c r="Z749" s="682"/>
    </row>
    <row r="750" spans="1:26" ht="15">
      <c r="A750" s="684"/>
      <c r="B750" s="684"/>
      <c r="C750" s="684"/>
      <c r="D750" s="684"/>
      <c r="E750" s="865"/>
      <c r="F750" s="865"/>
      <c r="G750" s="1034"/>
      <c r="H750" s="684"/>
      <c r="I750" s="684"/>
      <c r="J750" s="1035"/>
      <c r="K750" s="817"/>
      <c r="L750" s="817"/>
      <c r="M750" s="682"/>
      <c r="N750" s="682"/>
      <c r="O750" s="682"/>
      <c r="P750" s="682"/>
      <c r="Q750" s="682"/>
      <c r="R750" s="682"/>
      <c r="S750" s="682"/>
      <c r="T750" s="682"/>
      <c r="U750" s="682"/>
      <c r="V750" s="682"/>
      <c r="W750" s="682"/>
      <c r="X750" s="682"/>
      <c r="Y750" s="682"/>
      <c r="Z750" s="682"/>
    </row>
    <row r="751" spans="1:26" ht="15">
      <c r="A751" s="684"/>
      <c r="B751" s="684"/>
      <c r="C751" s="684"/>
      <c r="D751" s="684"/>
      <c r="E751" s="865"/>
      <c r="F751" s="865"/>
      <c r="G751" s="1034"/>
      <c r="H751" s="684"/>
      <c r="I751" s="684"/>
      <c r="J751" s="1035"/>
      <c r="K751" s="817"/>
      <c r="L751" s="817"/>
      <c r="M751" s="682"/>
      <c r="N751" s="682"/>
      <c r="O751" s="682"/>
      <c r="P751" s="682"/>
      <c r="Q751" s="682"/>
      <c r="R751" s="682"/>
      <c r="S751" s="682"/>
      <c r="T751" s="682"/>
      <c r="U751" s="682"/>
      <c r="V751" s="682"/>
      <c r="W751" s="682"/>
      <c r="X751" s="682"/>
      <c r="Y751" s="682"/>
      <c r="Z751" s="682"/>
    </row>
    <row r="752" spans="1:26" ht="15">
      <c r="A752" s="684"/>
      <c r="B752" s="684"/>
      <c r="C752" s="684"/>
      <c r="D752" s="684"/>
      <c r="E752" s="865"/>
      <c r="F752" s="865"/>
      <c r="G752" s="1034"/>
      <c r="H752" s="684"/>
      <c r="I752" s="684"/>
      <c r="J752" s="1035"/>
      <c r="K752" s="817"/>
      <c r="L752" s="817"/>
      <c r="M752" s="682"/>
      <c r="N752" s="682"/>
      <c r="O752" s="682"/>
      <c r="P752" s="682"/>
      <c r="Q752" s="682"/>
      <c r="R752" s="682"/>
      <c r="S752" s="682"/>
      <c r="T752" s="682"/>
      <c r="U752" s="682"/>
      <c r="V752" s="682"/>
      <c r="W752" s="682"/>
      <c r="X752" s="682"/>
      <c r="Y752" s="682"/>
      <c r="Z752" s="682"/>
    </row>
    <row r="753" spans="1:26" ht="15">
      <c r="A753" s="684"/>
      <c r="B753" s="684"/>
      <c r="C753" s="684"/>
      <c r="D753" s="684"/>
      <c r="E753" s="865"/>
      <c r="F753" s="865"/>
      <c r="G753" s="1034"/>
      <c r="H753" s="684"/>
      <c r="I753" s="684"/>
      <c r="J753" s="1035"/>
      <c r="K753" s="817"/>
      <c r="L753" s="817"/>
      <c r="M753" s="682"/>
      <c r="N753" s="682"/>
      <c r="O753" s="682"/>
      <c r="P753" s="682"/>
      <c r="Q753" s="682"/>
      <c r="R753" s="682"/>
      <c r="S753" s="682"/>
      <c r="T753" s="682"/>
      <c r="U753" s="682"/>
      <c r="V753" s="682"/>
      <c r="W753" s="682"/>
      <c r="X753" s="682"/>
      <c r="Y753" s="682"/>
      <c r="Z753" s="682"/>
    </row>
    <row r="754" spans="1:26" ht="15">
      <c r="A754" s="684"/>
      <c r="B754" s="684"/>
      <c r="C754" s="684"/>
      <c r="D754" s="684"/>
      <c r="E754" s="865"/>
      <c r="F754" s="865"/>
      <c r="G754" s="1034"/>
      <c r="H754" s="684"/>
      <c r="I754" s="684"/>
      <c r="J754" s="1035"/>
      <c r="K754" s="817"/>
      <c r="L754" s="817"/>
      <c r="M754" s="682"/>
      <c r="N754" s="682"/>
      <c r="O754" s="682"/>
      <c r="P754" s="682"/>
      <c r="Q754" s="682"/>
      <c r="R754" s="682"/>
      <c r="S754" s="682"/>
      <c r="T754" s="682"/>
      <c r="U754" s="682"/>
      <c r="V754" s="682"/>
      <c r="W754" s="682"/>
      <c r="X754" s="682"/>
      <c r="Y754" s="682"/>
      <c r="Z754" s="682"/>
    </row>
    <row r="755" spans="1:26" ht="15">
      <c r="A755" s="684"/>
      <c r="B755" s="684"/>
      <c r="C755" s="684"/>
      <c r="D755" s="684"/>
      <c r="E755" s="865"/>
      <c r="F755" s="865"/>
      <c r="G755" s="1034"/>
      <c r="H755" s="684"/>
      <c r="I755" s="684"/>
      <c r="J755" s="1035"/>
      <c r="K755" s="817"/>
      <c r="L755" s="817"/>
      <c r="M755" s="682"/>
      <c r="N755" s="682"/>
      <c r="O755" s="682"/>
      <c r="P755" s="682"/>
      <c r="Q755" s="682"/>
      <c r="R755" s="682"/>
      <c r="S755" s="682"/>
      <c r="T755" s="682"/>
      <c r="U755" s="682"/>
      <c r="V755" s="682"/>
      <c r="W755" s="682"/>
      <c r="X755" s="682"/>
      <c r="Y755" s="682"/>
      <c r="Z755" s="682"/>
    </row>
    <row r="756" spans="1:26" ht="15">
      <c r="A756" s="684"/>
      <c r="B756" s="684"/>
      <c r="C756" s="684"/>
      <c r="D756" s="684"/>
      <c r="E756" s="865"/>
      <c r="F756" s="865"/>
      <c r="G756" s="1034"/>
      <c r="H756" s="684"/>
      <c r="I756" s="684"/>
      <c r="J756" s="1035"/>
      <c r="K756" s="817"/>
      <c r="L756" s="817"/>
      <c r="M756" s="682"/>
      <c r="N756" s="682"/>
      <c r="O756" s="682"/>
      <c r="P756" s="682"/>
      <c r="Q756" s="682"/>
      <c r="R756" s="682"/>
      <c r="S756" s="682"/>
      <c r="T756" s="682"/>
      <c r="U756" s="682"/>
      <c r="V756" s="682"/>
      <c r="W756" s="682"/>
      <c r="X756" s="682"/>
      <c r="Y756" s="682"/>
      <c r="Z756" s="682"/>
    </row>
    <row r="757" spans="1:26" ht="15">
      <c r="A757" s="684"/>
      <c r="B757" s="684"/>
      <c r="C757" s="684"/>
      <c r="D757" s="684"/>
      <c r="E757" s="865"/>
      <c r="F757" s="865"/>
      <c r="G757" s="1034"/>
      <c r="H757" s="684"/>
      <c r="I757" s="684"/>
      <c r="J757" s="1035"/>
      <c r="K757" s="817"/>
      <c r="L757" s="817"/>
      <c r="M757" s="682"/>
      <c r="N757" s="682"/>
      <c r="O757" s="682"/>
      <c r="P757" s="682"/>
      <c r="Q757" s="682"/>
      <c r="R757" s="682"/>
      <c r="S757" s="682"/>
      <c r="T757" s="682"/>
      <c r="U757" s="682"/>
      <c r="V757" s="682"/>
      <c r="W757" s="682"/>
      <c r="X757" s="682"/>
      <c r="Y757" s="682"/>
      <c r="Z757" s="682"/>
    </row>
    <row r="758" spans="1:26" ht="15">
      <c r="A758" s="684"/>
      <c r="B758" s="684"/>
      <c r="C758" s="684"/>
      <c r="D758" s="684"/>
      <c r="E758" s="865"/>
      <c r="F758" s="865"/>
      <c r="G758" s="1034"/>
      <c r="H758" s="684"/>
      <c r="I758" s="684"/>
      <c r="J758" s="1035"/>
      <c r="K758" s="817"/>
      <c r="L758" s="817"/>
      <c r="M758" s="682"/>
      <c r="N758" s="682"/>
      <c r="O758" s="682"/>
      <c r="P758" s="682"/>
      <c r="Q758" s="682"/>
      <c r="R758" s="682"/>
      <c r="S758" s="682"/>
      <c r="T758" s="682"/>
      <c r="U758" s="682"/>
      <c r="V758" s="682"/>
      <c r="W758" s="682"/>
      <c r="X758" s="682"/>
      <c r="Y758" s="682"/>
      <c r="Z758" s="682"/>
    </row>
    <row r="759" spans="1:26" ht="15">
      <c r="A759" s="684"/>
      <c r="B759" s="684"/>
      <c r="C759" s="684"/>
      <c r="D759" s="684"/>
      <c r="E759" s="865"/>
      <c r="F759" s="865"/>
      <c r="G759" s="1034"/>
      <c r="H759" s="684"/>
      <c r="I759" s="684"/>
      <c r="J759" s="1035"/>
      <c r="K759" s="817"/>
      <c r="L759" s="817"/>
      <c r="M759" s="682"/>
      <c r="N759" s="682"/>
      <c r="O759" s="682"/>
      <c r="P759" s="682"/>
      <c r="Q759" s="682"/>
      <c r="R759" s="682"/>
      <c r="S759" s="682"/>
      <c r="T759" s="682"/>
      <c r="U759" s="682"/>
      <c r="V759" s="682"/>
      <c r="W759" s="682"/>
      <c r="X759" s="682"/>
      <c r="Y759" s="682"/>
      <c r="Z759" s="682"/>
    </row>
    <row r="760" spans="1:26" ht="15">
      <c r="A760" s="684"/>
      <c r="B760" s="684"/>
      <c r="C760" s="684"/>
      <c r="D760" s="684"/>
      <c r="E760" s="865"/>
      <c r="F760" s="865"/>
      <c r="G760" s="1034"/>
      <c r="H760" s="684"/>
      <c r="I760" s="684"/>
      <c r="J760" s="1035"/>
      <c r="K760" s="817"/>
      <c r="L760" s="817"/>
      <c r="M760" s="682"/>
      <c r="N760" s="682"/>
      <c r="O760" s="682"/>
      <c r="P760" s="682"/>
      <c r="Q760" s="682"/>
      <c r="R760" s="682"/>
      <c r="S760" s="682"/>
      <c r="T760" s="682"/>
      <c r="U760" s="682"/>
      <c r="V760" s="682"/>
      <c r="W760" s="682"/>
      <c r="X760" s="682"/>
      <c r="Y760" s="682"/>
      <c r="Z760" s="682"/>
    </row>
    <row r="761" spans="1:26" ht="15">
      <c r="A761" s="684"/>
      <c r="B761" s="684"/>
      <c r="C761" s="684"/>
      <c r="D761" s="684"/>
      <c r="E761" s="865"/>
      <c r="F761" s="865"/>
      <c r="G761" s="1034"/>
      <c r="H761" s="684"/>
      <c r="I761" s="684"/>
      <c r="J761" s="1035"/>
      <c r="K761" s="817"/>
      <c r="L761" s="817"/>
      <c r="M761" s="682"/>
      <c r="N761" s="682"/>
      <c r="O761" s="682"/>
      <c r="P761" s="682"/>
      <c r="Q761" s="682"/>
      <c r="R761" s="682"/>
      <c r="S761" s="682"/>
      <c r="T761" s="682"/>
      <c r="U761" s="682"/>
      <c r="V761" s="682"/>
      <c r="W761" s="682"/>
      <c r="X761" s="682"/>
      <c r="Y761" s="682"/>
      <c r="Z761" s="682"/>
    </row>
    <row r="762" spans="1:26" ht="15">
      <c r="A762" s="684"/>
      <c r="B762" s="684"/>
      <c r="C762" s="684"/>
      <c r="D762" s="684"/>
      <c r="E762" s="865"/>
      <c r="F762" s="865"/>
      <c r="G762" s="1034"/>
      <c r="H762" s="684"/>
      <c r="I762" s="684"/>
      <c r="J762" s="1035"/>
      <c r="K762" s="817"/>
      <c r="L762" s="817"/>
      <c r="M762" s="682"/>
      <c r="N762" s="682"/>
      <c r="O762" s="682"/>
      <c r="P762" s="682"/>
      <c r="Q762" s="682"/>
      <c r="R762" s="682"/>
      <c r="S762" s="682"/>
      <c r="T762" s="682"/>
      <c r="U762" s="682"/>
      <c r="V762" s="682"/>
      <c r="W762" s="682"/>
      <c r="X762" s="682"/>
      <c r="Y762" s="682"/>
      <c r="Z762" s="682"/>
    </row>
    <row r="763" spans="1:26" ht="15">
      <c r="A763" s="684"/>
      <c r="B763" s="684"/>
      <c r="C763" s="684"/>
      <c r="D763" s="684"/>
      <c r="E763" s="865"/>
      <c r="F763" s="865"/>
      <c r="G763" s="1034"/>
      <c r="H763" s="684"/>
      <c r="I763" s="684"/>
      <c r="J763" s="1035"/>
      <c r="K763" s="817"/>
      <c r="L763" s="817"/>
      <c r="M763" s="682"/>
      <c r="N763" s="682"/>
      <c r="O763" s="682"/>
      <c r="P763" s="682"/>
      <c r="Q763" s="682"/>
      <c r="R763" s="682"/>
      <c r="S763" s="682"/>
      <c r="T763" s="682"/>
      <c r="U763" s="682"/>
      <c r="V763" s="682"/>
      <c r="W763" s="682"/>
      <c r="X763" s="682"/>
      <c r="Y763" s="682"/>
      <c r="Z763" s="682"/>
    </row>
    <row r="764" spans="1:26" ht="15">
      <c r="A764" s="684"/>
      <c r="B764" s="684"/>
      <c r="C764" s="684"/>
      <c r="D764" s="684"/>
      <c r="E764" s="865"/>
      <c r="F764" s="865"/>
      <c r="G764" s="1034"/>
      <c r="H764" s="684"/>
      <c r="I764" s="684"/>
      <c r="J764" s="1035"/>
      <c r="K764" s="817"/>
      <c r="L764" s="817"/>
      <c r="M764" s="682"/>
      <c r="N764" s="682"/>
      <c r="O764" s="682"/>
      <c r="P764" s="682"/>
      <c r="Q764" s="682"/>
      <c r="R764" s="682"/>
      <c r="S764" s="682"/>
      <c r="T764" s="682"/>
      <c r="U764" s="682"/>
      <c r="V764" s="682"/>
      <c r="W764" s="682"/>
      <c r="X764" s="682"/>
      <c r="Y764" s="682"/>
      <c r="Z764" s="682"/>
    </row>
    <row r="765" spans="1:26" ht="15">
      <c r="A765" s="684"/>
      <c r="B765" s="684"/>
      <c r="C765" s="684"/>
      <c r="D765" s="684"/>
      <c r="E765" s="865"/>
      <c r="F765" s="865"/>
      <c r="G765" s="1034"/>
      <c r="H765" s="684"/>
      <c r="I765" s="684"/>
      <c r="J765" s="1035"/>
      <c r="K765" s="817"/>
      <c r="L765" s="817"/>
      <c r="M765" s="682"/>
      <c r="N765" s="682"/>
      <c r="O765" s="682"/>
      <c r="P765" s="682"/>
      <c r="Q765" s="682"/>
      <c r="R765" s="682"/>
      <c r="S765" s="682"/>
      <c r="T765" s="682"/>
      <c r="U765" s="682"/>
      <c r="V765" s="682"/>
      <c r="W765" s="682"/>
      <c r="X765" s="682"/>
      <c r="Y765" s="682"/>
      <c r="Z765" s="682"/>
    </row>
    <row r="766" spans="1:26" ht="15">
      <c r="A766" s="684"/>
      <c r="B766" s="684"/>
      <c r="C766" s="684"/>
      <c r="D766" s="684"/>
      <c r="E766" s="865"/>
      <c r="F766" s="865"/>
      <c r="G766" s="1034"/>
      <c r="H766" s="684"/>
      <c r="I766" s="684"/>
      <c r="J766" s="1035"/>
      <c r="K766" s="817"/>
      <c r="L766" s="817"/>
      <c r="M766" s="682"/>
      <c r="N766" s="682"/>
      <c r="O766" s="682"/>
      <c r="P766" s="682"/>
      <c r="Q766" s="682"/>
      <c r="R766" s="682"/>
      <c r="S766" s="682"/>
      <c r="T766" s="682"/>
      <c r="U766" s="682"/>
      <c r="V766" s="682"/>
      <c r="W766" s="682"/>
      <c r="X766" s="682"/>
      <c r="Y766" s="682"/>
      <c r="Z766" s="682"/>
    </row>
    <row r="767" spans="1:26" ht="15">
      <c r="A767" s="684"/>
      <c r="B767" s="684"/>
      <c r="C767" s="684"/>
      <c r="D767" s="684"/>
      <c r="E767" s="865"/>
      <c r="F767" s="865"/>
      <c r="G767" s="1034"/>
      <c r="H767" s="684"/>
      <c r="I767" s="684"/>
      <c r="J767" s="1035"/>
      <c r="K767" s="817"/>
      <c r="L767" s="817"/>
      <c r="M767" s="682"/>
      <c r="N767" s="682"/>
      <c r="O767" s="682"/>
      <c r="P767" s="682"/>
      <c r="Q767" s="682"/>
      <c r="R767" s="682"/>
      <c r="S767" s="682"/>
      <c r="T767" s="682"/>
      <c r="U767" s="682"/>
      <c r="V767" s="682"/>
      <c r="W767" s="682"/>
      <c r="X767" s="682"/>
      <c r="Y767" s="682"/>
      <c r="Z767" s="682"/>
    </row>
    <row r="768" spans="1:26" ht="15">
      <c r="A768" s="684"/>
      <c r="B768" s="684"/>
      <c r="C768" s="684"/>
      <c r="D768" s="684"/>
      <c r="E768" s="865"/>
      <c r="F768" s="865"/>
      <c r="G768" s="1034"/>
      <c r="H768" s="684"/>
      <c r="I768" s="684"/>
      <c r="J768" s="1035"/>
      <c r="K768" s="817"/>
      <c r="L768" s="817"/>
      <c r="M768" s="682"/>
      <c r="N768" s="682"/>
      <c r="O768" s="682"/>
      <c r="P768" s="682"/>
      <c r="Q768" s="682"/>
      <c r="R768" s="682"/>
      <c r="S768" s="682"/>
      <c r="T768" s="682"/>
      <c r="U768" s="682"/>
      <c r="V768" s="682"/>
      <c r="W768" s="682"/>
      <c r="X768" s="682"/>
      <c r="Y768" s="682"/>
      <c r="Z768" s="682"/>
    </row>
    <row r="769" spans="1:26" ht="15">
      <c r="A769" s="684"/>
      <c r="B769" s="684"/>
      <c r="C769" s="684"/>
      <c r="D769" s="684"/>
      <c r="E769" s="865"/>
      <c r="F769" s="865"/>
      <c r="G769" s="1034"/>
      <c r="H769" s="684"/>
      <c r="I769" s="684"/>
      <c r="J769" s="1035"/>
      <c r="K769" s="817"/>
      <c r="L769" s="817"/>
      <c r="M769" s="682"/>
      <c r="N769" s="682"/>
      <c r="O769" s="682"/>
      <c r="P769" s="682"/>
      <c r="Q769" s="682"/>
      <c r="R769" s="682"/>
      <c r="S769" s="682"/>
      <c r="T769" s="682"/>
      <c r="U769" s="682"/>
      <c r="V769" s="682"/>
      <c r="W769" s="682"/>
      <c r="X769" s="682"/>
      <c r="Y769" s="682"/>
      <c r="Z769" s="682"/>
    </row>
    <row r="770" spans="1:26" ht="15">
      <c r="A770" s="684"/>
      <c r="B770" s="684"/>
      <c r="C770" s="684"/>
      <c r="D770" s="684"/>
      <c r="E770" s="865"/>
      <c r="F770" s="865"/>
      <c r="G770" s="1034"/>
      <c r="H770" s="684"/>
      <c r="I770" s="684"/>
      <c r="J770" s="1035"/>
      <c r="K770" s="817"/>
      <c r="L770" s="817"/>
      <c r="M770" s="682"/>
      <c r="N770" s="682"/>
      <c r="O770" s="682"/>
      <c r="P770" s="682"/>
      <c r="Q770" s="682"/>
      <c r="R770" s="682"/>
      <c r="S770" s="682"/>
      <c r="T770" s="682"/>
      <c r="U770" s="682"/>
      <c r="V770" s="682"/>
      <c r="W770" s="682"/>
      <c r="X770" s="682"/>
      <c r="Y770" s="682"/>
      <c r="Z770" s="682"/>
    </row>
    <row r="771" spans="1:26" ht="15">
      <c r="A771" s="684"/>
      <c r="B771" s="684"/>
      <c r="C771" s="684"/>
      <c r="D771" s="684"/>
      <c r="E771" s="865"/>
      <c r="F771" s="865"/>
      <c r="G771" s="1034"/>
      <c r="H771" s="684"/>
      <c r="I771" s="684"/>
      <c r="J771" s="1035"/>
      <c r="K771" s="817"/>
      <c r="L771" s="817"/>
      <c r="M771" s="682"/>
      <c r="N771" s="682"/>
      <c r="O771" s="682"/>
      <c r="P771" s="682"/>
      <c r="Q771" s="682"/>
      <c r="R771" s="682"/>
      <c r="S771" s="682"/>
      <c r="T771" s="682"/>
      <c r="U771" s="682"/>
      <c r="V771" s="682"/>
      <c r="W771" s="682"/>
      <c r="X771" s="682"/>
      <c r="Y771" s="682"/>
      <c r="Z771" s="682"/>
    </row>
    <row r="772" spans="1:26" ht="15">
      <c r="A772" s="684"/>
      <c r="B772" s="684"/>
      <c r="C772" s="684"/>
      <c r="D772" s="684"/>
      <c r="E772" s="865"/>
      <c r="F772" s="865"/>
      <c r="G772" s="1034"/>
      <c r="H772" s="684"/>
      <c r="I772" s="684"/>
      <c r="J772" s="1035"/>
      <c r="K772" s="817"/>
      <c r="L772" s="817"/>
      <c r="M772" s="682"/>
      <c r="N772" s="682"/>
      <c r="O772" s="682"/>
      <c r="P772" s="682"/>
      <c r="Q772" s="682"/>
      <c r="R772" s="682"/>
      <c r="S772" s="682"/>
      <c r="T772" s="682"/>
      <c r="U772" s="682"/>
      <c r="V772" s="682"/>
      <c r="W772" s="682"/>
      <c r="X772" s="682"/>
      <c r="Y772" s="682"/>
      <c r="Z772" s="682"/>
    </row>
    <row r="773" spans="1:26" ht="15">
      <c r="A773" s="684"/>
      <c r="B773" s="684"/>
      <c r="C773" s="684"/>
      <c r="D773" s="684"/>
      <c r="E773" s="865"/>
      <c r="F773" s="865"/>
      <c r="G773" s="1034"/>
      <c r="H773" s="684"/>
      <c r="I773" s="684"/>
      <c r="J773" s="1035"/>
      <c r="K773" s="817"/>
      <c r="L773" s="817"/>
      <c r="M773" s="682"/>
      <c r="N773" s="682"/>
      <c r="O773" s="682"/>
      <c r="P773" s="682"/>
      <c r="Q773" s="682"/>
      <c r="R773" s="682"/>
      <c r="S773" s="682"/>
      <c r="T773" s="682"/>
      <c r="U773" s="682"/>
      <c r="V773" s="682"/>
      <c r="W773" s="682"/>
      <c r="X773" s="682"/>
      <c r="Y773" s="682"/>
      <c r="Z773" s="682"/>
    </row>
    <row r="774" spans="1:26" ht="15">
      <c r="A774" s="684"/>
      <c r="B774" s="684"/>
      <c r="C774" s="684"/>
      <c r="D774" s="684"/>
      <c r="E774" s="865"/>
      <c r="F774" s="865"/>
      <c r="G774" s="1034"/>
      <c r="H774" s="684"/>
      <c r="I774" s="684"/>
      <c r="J774" s="1035"/>
      <c r="K774" s="817"/>
      <c r="L774" s="817"/>
      <c r="M774" s="682"/>
      <c r="N774" s="682"/>
      <c r="O774" s="682"/>
      <c r="P774" s="682"/>
      <c r="Q774" s="682"/>
      <c r="R774" s="682"/>
      <c r="S774" s="682"/>
      <c r="T774" s="682"/>
      <c r="U774" s="682"/>
      <c r="V774" s="682"/>
      <c r="W774" s="682"/>
      <c r="X774" s="682"/>
      <c r="Y774" s="682"/>
      <c r="Z774" s="682"/>
    </row>
    <row r="775" spans="1:26" ht="15">
      <c r="A775" s="684"/>
      <c r="B775" s="684"/>
      <c r="C775" s="684"/>
      <c r="D775" s="684"/>
      <c r="E775" s="865"/>
      <c r="F775" s="865"/>
      <c r="G775" s="1034"/>
      <c r="H775" s="684"/>
      <c r="I775" s="684"/>
      <c r="J775" s="1035"/>
      <c r="K775" s="817"/>
      <c r="L775" s="817"/>
      <c r="M775" s="682"/>
      <c r="N775" s="682"/>
      <c r="O775" s="682"/>
      <c r="P775" s="682"/>
      <c r="Q775" s="682"/>
      <c r="R775" s="682"/>
      <c r="S775" s="682"/>
      <c r="T775" s="682"/>
      <c r="U775" s="682"/>
      <c r="V775" s="682"/>
      <c r="W775" s="682"/>
      <c r="X775" s="682"/>
      <c r="Y775" s="682"/>
      <c r="Z775" s="682"/>
    </row>
    <row r="776" spans="1:26" ht="15">
      <c r="A776" s="684"/>
      <c r="B776" s="684"/>
      <c r="C776" s="684"/>
      <c r="D776" s="684"/>
      <c r="E776" s="865"/>
      <c r="F776" s="865"/>
      <c r="G776" s="1034"/>
      <c r="H776" s="684"/>
      <c r="I776" s="684"/>
      <c r="J776" s="1035"/>
      <c r="K776" s="817"/>
      <c r="L776" s="817"/>
      <c r="M776" s="682"/>
      <c r="N776" s="682"/>
      <c r="O776" s="682"/>
      <c r="P776" s="682"/>
      <c r="Q776" s="682"/>
      <c r="R776" s="682"/>
      <c r="S776" s="682"/>
      <c r="T776" s="682"/>
      <c r="U776" s="682"/>
      <c r="V776" s="682"/>
      <c r="W776" s="682"/>
      <c r="X776" s="682"/>
      <c r="Y776" s="682"/>
      <c r="Z776" s="682"/>
    </row>
    <row r="777" spans="1:26" ht="15">
      <c r="A777" s="684"/>
      <c r="B777" s="684"/>
      <c r="C777" s="684"/>
      <c r="D777" s="684"/>
      <c r="E777" s="865"/>
      <c r="F777" s="865"/>
      <c r="G777" s="1034"/>
      <c r="H777" s="684"/>
      <c r="I777" s="684"/>
      <c r="J777" s="1035"/>
      <c r="K777" s="817"/>
      <c r="L777" s="817"/>
      <c r="M777" s="682"/>
      <c r="N777" s="682"/>
      <c r="O777" s="682"/>
      <c r="P777" s="682"/>
      <c r="Q777" s="682"/>
      <c r="R777" s="682"/>
      <c r="S777" s="682"/>
      <c r="T777" s="682"/>
      <c r="U777" s="682"/>
      <c r="V777" s="682"/>
      <c r="W777" s="682"/>
      <c r="X777" s="682"/>
      <c r="Y777" s="682"/>
      <c r="Z777" s="682"/>
    </row>
    <row r="778" spans="1:26" ht="15">
      <c r="A778" s="684"/>
      <c r="B778" s="684"/>
      <c r="C778" s="684"/>
      <c r="D778" s="684"/>
      <c r="E778" s="865"/>
      <c r="F778" s="865"/>
      <c r="G778" s="1034"/>
      <c r="H778" s="684"/>
      <c r="I778" s="684"/>
      <c r="J778" s="1035"/>
      <c r="K778" s="817"/>
      <c r="L778" s="817"/>
      <c r="M778" s="682"/>
      <c r="N778" s="682"/>
      <c r="O778" s="682"/>
      <c r="P778" s="682"/>
      <c r="Q778" s="682"/>
      <c r="R778" s="682"/>
      <c r="S778" s="682"/>
      <c r="T778" s="682"/>
      <c r="U778" s="682"/>
      <c r="V778" s="682"/>
      <c r="W778" s="682"/>
      <c r="X778" s="682"/>
      <c r="Y778" s="682"/>
      <c r="Z778" s="682"/>
    </row>
    <row r="779" spans="1:26" ht="15">
      <c r="A779" s="684"/>
      <c r="B779" s="684"/>
      <c r="C779" s="684"/>
      <c r="D779" s="684"/>
      <c r="E779" s="865"/>
      <c r="F779" s="865"/>
      <c r="G779" s="1034"/>
      <c r="H779" s="684"/>
      <c r="I779" s="684"/>
      <c r="J779" s="1035"/>
      <c r="K779" s="817"/>
      <c r="L779" s="817"/>
      <c r="M779" s="682"/>
      <c r="N779" s="682"/>
      <c r="O779" s="682"/>
      <c r="P779" s="682"/>
      <c r="Q779" s="682"/>
      <c r="R779" s="682"/>
      <c r="S779" s="682"/>
      <c r="T779" s="682"/>
      <c r="U779" s="682"/>
      <c r="V779" s="682"/>
      <c r="W779" s="682"/>
      <c r="X779" s="682"/>
      <c r="Y779" s="682"/>
      <c r="Z779" s="682"/>
    </row>
    <row r="780" spans="1:26" ht="15">
      <c r="A780" s="684"/>
      <c r="B780" s="684"/>
      <c r="C780" s="684"/>
      <c r="D780" s="684"/>
      <c r="E780" s="865"/>
      <c r="F780" s="865"/>
      <c r="G780" s="1034"/>
      <c r="H780" s="684"/>
      <c r="I780" s="684"/>
      <c r="J780" s="1035"/>
      <c r="K780" s="817"/>
      <c r="L780" s="817"/>
      <c r="M780" s="682"/>
      <c r="N780" s="682"/>
      <c r="O780" s="682"/>
      <c r="P780" s="682"/>
      <c r="Q780" s="682"/>
      <c r="R780" s="682"/>
      <c r="S780" s="682"/>
      <c r="T780" s="682"/>
      <c r="U780" s="682"/>
      <c r="V780" s="682"/>
      <c r="W780" s="682"/>
      <c r="X780" s="682"/>
      <c r="Y780" s="682"/>
      <c r="Z780" s="682"/>
    </row>
    <row r="781" spans="1:26" ht="15">
      <c r="A781" s="684"/>
      <c r="B781" s="684"/>
      <c r="C781" s="684"/>
      <c r="D781" s="684"/>
      <c r="E781" s="865"/>
      <c r="F781" s="865"/>
      <c r="G781" s="1034"/>
      <c r="H781" s="684"/>
      <c r="I781" s="684"/>
      <c r="J781" s="1035"/>
      <c r="K781" s="817"/>
      <c r="L781" s="817"/>
      <c r="M781" s="682"/>
      <c r="N781" s="682"/>
      <c r="O781" s="682"/>
      <c r="P781" s="682"/>
      <c r="Q781" s="682"/>
      <c r="R781" s="682"/>
      <c r="S781" s="682"/>
      <c r="T781" s="682"/>
      <c r="U781" s="682"/>
      <c r="V781" s="682"/>
      <c r="W781" s="682"/>
      <c r="X781" s="682"/>
      <c r="Y781" s="682"/>
      <c r="Z781" s="682"/>
    </row>
    <row r="782" spans="1:26" ht="15">
      <c r="A782" s="684"/>
      <c r="B782" s="684"/>
      <c r="C782" s="684"/>
      <c r="D782" s="684"/>
      <c r="E782" s="865"/>
      <c r="F782" s="865"/>
      <c r="G782" s="1034"/>
      <c r="H782" s="684"/>
      <c r="I782" s="684"/>
      <c r="J782" s="1035"/>
      <c r="K782" s="817"/>
      <c r="L782" s="817"/>
      <c r="M782" s="682"/>
      <c r="N782" s="682"/>
      <c r="O782" s="682"/>
      <c r="P782" s="682"/>
      <c r="Q782" s="682"/>
      <c r="R782" s="682"/>
      <c r="S782" s="682"/>
      <c r="T782" s="682"/>
      <c r="U782" s="682"/>
      <c r="V782" s="682"/>
      <c r="W782" s="682"/>
      <c r="X782" s="682"/>
      <c r="Y782" s="682"/>
      <c r="Z782" s="682"/>
    </row>
    <row r="783" spans="1:26" ht="15">
      <c r="A783" s="684"/>
      <c r="B783" s="684"/>
      <c r="C783" s="684"/>
      <c r="D783" s="684"/>
      <c r="E783" s="865"/>
      <c r="F783" s="865"/>
      <c r="G783" s="1034"/>
      <c r="H783" s="684"/>
      <c r="I783" s="684"/>
      <c r="J783" s="1035"/>
      <c r="K783" s="817"/>
      <c r="L783" s="817"/>
      <c r="M783" s="682"/>
      <c r="N783" s="682"/>
      <c r="O783" s="682"/>
      <c r="P783" s="682"/>
      <c r="Q783" s="682"/>
      <c r="R783" s="682"/>
      <c r="S783" s="682"/>
      <c r="T783" s="682"/>
      <c r="U783" s="682"/>
      <c r="V783" s="682"/>
      <c r="W783" s="682"/>
      <c r="X783" s="682"/>
      <c r="Y783" s="682"/>
      <c r="Z783" s="682"/>
    </row>
    <row r="784" spans="1:26" ht="15">
      <c r="A784" s="684"/>
      <c r="B784" s="684"/>
      <c r="C784" s="684"/>
      <c r="D784" s="684"/>
      <c r="E784" s="865"/>
      <c r="F784" s="865"/>
      <c r="G784" s="1034"/>
      <c r="H784" s="684"/>
      <c r="I784" s="684"/>
      <c r="J784" s="1035"/>
      <c r="K784" s="817"/>
      <c r="L784" s="817"/>
      <c r="M784" s="682"/>
      <c r="N784" s="682"/>
      <c r="O784" s="682"/>
      <c r="P784" s="682"/>
      <c r="Q784" s="682"/>
      <c r="R784" s="682"/>
      <c r="S784" s="682"/>
      <c r="T784" s="682"/>
      <c r="U784" s="682"/>
      <c r="V784" s="682"/>
      <c r="W784" s="682"/>
      <c r="X784" s="682"/>
      <c r="Y784" s="682"/>
      <c r="Z784" s="682"/>
    </row>
    <row r="785" spans="1:26" ht="15">
      <c r="A785" s="684"/>
      <c r="B785" s="684"/>
      <c r="C785" s="684"/>
      <c r="D785" s="684"/>
      <c r="E785" s="865"/>
      <c r="F785" s="865"/>
      <c r="G785" s="1034"/>
      <c r="H785" s="684"/>
      <c r="I785" s="684"/>
      <c r="J785" s="1035"/>
      <c r="K785" s="817"/>
      <c r="L785" s="817"/>
      <c r="M785" s="682"/>
      <c r="N785" s="682"/>
      <c r="O785" s="682"/>
      <c r="P785" s="682"/>
      <c r="Q785" s="682"/>
      <c r="R785" s="682"/>
      <c r="S785" s="682"/>
      <c r="T785" s="682"/>
      <c r="U785" s="682"/>
      <c r="V785" s="682"/>
      <c r="W785" s="682"/>
      <c r="X785" s="682"/>
      <c r="Y785" s="682"/>
      <c r="Z785" s="682"/>
    </row>
    <row r="786" spans="1:26" ht="15">
      <c r="A786" s="684"/>
      <c r="B786" s="684"/>
      <c r="C786" s="684"/>
      <c r="D786" s="684"/>
      <c r="E786" s="865"/>
      <c r="F786" s="865"/>
      <c r="G786" s="1034"/>
      <c r="H786" s="684"/>
      <c r="I786" s="684"/>
      <c r="J786" s="1035"/>
      <c r="K786" s="817"/>
      <c r="L786" s="817"/>
      <c r="M786" s="682"/>
      <c r="N786" s="682"/>
      <c r="O786" s="682"/>
      <c r="P786" s="682"/>
      <c r="Q786" s="682"/>
      <c r="R786" s="682"/>
      <c r="S786" s="682"/>
      <c r="T786" s="682"/>
      <c r="U786" s="682"/>
      <c r="V786" s="682"/>
      <c r="W786" s="682"/>
      <c r="X786" s="682"/>
      <c r="Y786" s="682"/>
      <c r="Z786" s="682"/>
    </row>
    <row r="787" spans="1:26" ht="15">
      <c r="A787" s="684"/>
      <c r="B787" s="684"/>
      <c r="C787" s="684"/>
      <c r="D787" s="684"/>
      <c r="E787" s="865"/>
      <c r="F787" s="865"/>
      <c r="G787" s="1034"/>
      <c r="H787" s="684"/>
      <c r="I787" s="684"/>
      <c r="J787" s="1035"/>
      <c r="K787" s="817"/>
      <c r="L787" s="817"/>
      <c r="M787" s="682"/>
      <c r="N787" s="682"/>
      <c r="O787" s="682"/>
      <c r="P787" s="682"/>
      <c r="Q787" s="682"/>
      <c r="R787" s="682"/>
      <c r="S787" s="682"/>
      <c r="T787" s="682"/>
      <c r="U787" s="682"/>
      <c r="V787" s="682"/>
      <c r="W787" s="682"/>
      <c r="X787" s="682"/>
      <c r="Y787" s="682"/>
      <c r="Z787" s="682"/>
    </row>
    <row r="788" spans="1:26" ht="15">
      <c r="A788" s="684"/>
      <c r="B788" s="684"/>
      <c r="C788" s="684"/>
      <c r="D788" s="684"/>
      <c r="E788" s="865"/>
      <c r="F788" s="865"/>
      <c r="G788" s="1034"/>
      <c r="H788" s="684"/>
      <c r="I788" s="684"/>
      <c r="J788" s="1035"/>
      <c r="K788" s="817"/>
      <c r="L788" s="817"/>
      <c r="M788" s="682"/>
      <c r="N788" s="682"/>
      <c r="O788" s="682"/>
      <c r="P788" s="682"/>
      <c r="Q788" s="682"/>
      <c r="R788" s="682"/>
      <c r="S788" s="682"/>
      <c r="T788" s="682"/>
      <c r="U788" s="682"/>
      <c r="V788" s="682"/>
      <c r="W788" s="682"/>
      <c r="X788" s="682"/>
      <c r="Y788" s="682"/>
      <c r="Z788" s="682"/>
    </row>
    <row r="789" spans="1:26" ht="15">
      <c r="A789" s="684"/>
      <c r="B789" s="684"/>
      <c r="C789" s="684"/>
      <c r="D789" s="684"/>
      <c r="E789" s="865"/>
      <c r="F789" s="865"/>
      <c r="G789" s="1034"/>
      <c r="H789" s="684"/>
      <c r="I789" s="684"/>
      <c r="J789" s="1035"/>
      <c r="K789" s="817"/>
      <c r="L789" s="817"/>
      <c r="M789" s="682"/>
      <c r="N789" s="682"/>
      <c r="O789" s="682"/>
      <c r="P789" s="682"/>
      <c r="Q789" s="682"/>
      <c r="R789" s="682"/>
      <c r="S789" s="682"/>
      <c r="T789" s="682"/>
      <c r="U789" s="682"/>
      <c r="V789" s="682"/>
      <c r="W789" s="682"/>
      <c r="X789" s="682"/>
      <c r="Y789" s="682"/>
      <c r="Z789" s="682"/>
    </row>
    <row r="790" spans="1:26" ht="15">
      <c r="A790" s="684"/>
      <c r="B790" s="684"/>
      <c r="C790" s="684"/>
      <c r="D790" s="684"/>
      <c r="E790" s="865"/>
      <c r="F790" s="865"/>
      <c r="G790" s="1034"/>
      <c r="H790" s="684"/>
      <c r="I790" s="684"/>
      <c r="J790" s="1035"/>
      <c r="K790" s="817"/>
      <c r="L790" s="817"/>
      <c r="M790" s="682"/>
      <c r="N790" s="682"/>
      <c r="O790" s="682"/>
      <c r="P790" s="682"/>
      <c r="Q790" s="682"/>
      <c r="R790" s="682"/>
      <c r="S790" s="682"/>
      <c r="T790" s="682"/>
      <c r="U790" s="682"/>
      <c r="V790" s="682"/>
      <c r="W790" s="682"/>
      <c r="X790" s="682"/>
      <c r="Y790" s="682"/>
      <c r="Z790" s="682"/>
    </row>
    <row r="791" spans="1:26" ht="15">
      <c r="A791" s="684"/>
      <c r="B791" s="684"/>
      <c r="C791" s="684"/>
      <c r="D791" s="684"/>
      <c r="E791" s="865"/>
      <c r="F791" s="865"/>
      <c r="G791" s="1034"/>
      <c r="H791" s="684"/>
      <c r="I791" s="684"/>
      <c r="J791" s="1035"/>
      <c r="K791" s="817"/>
      <c r="L791" s="817"/>
      <c r="M791" s="682"/>
      <c r="N791" s="682"/>
      <c r="O791" s="682"/>
      <c r="P791" s="682"/>
      <c r="Q791" s="682"/>
      <c r="R791" s="682"/>
      <c r="S791" s="682"/>
      <c r="T791" s="682"/>
      <c r="U791" s="682"/>
      <c r="V791" s="682"/>
      <c r="W791" s="682"/>
      <c r="X791" s="682"/>
      <c r="Y791" s="682"/>
      <c r="Z791" s="682"/>
    </row>
    <row r="792" spans="1:26" ht="15">
      <c r="A792" s="684"/>
      <c r="B792" s="684"/>
      <c r="C792" s="684"/>
      <c r="D792" s="684"/>
      <c r="E792" s="865"/>
      <c r="F792" s="865"/>
      <c r="G792" s="1034"/>
      <c r="H792" s="684"/>
      <c r="I792" s="684"/>
      <c r="J792" s="1035"/>
      <c r="K792" s="817"/>
      <c r="L792" s="817"/>
      <c r="M792" s="682"/>
      <c r="N792" s="682"/>
      <c r="O792" s="682"/>
      <c r="P792" s="682"/>
      <c r="Q792" s="682"/>
      <c r="R792" s="682"/>
      <c r="S792" s="682"/>
      <c r="T792" s="682"/>
      <c r="U792" s="682"/>
      <c r="V792" s="682"/>
      <c r="W792" s="682"/>
      <c r="X792" s="682"/>
      <c r="Y792" s="682"/>
      <c r="Z792" s="682"/>
    </row>
    <row r="793" spans="1:26" ht="15">
      <c r="A793" s="684"/>
      <c r="B793" s="684"/>
      <c r="C793" s="684"/>
      <c r="D793" s="684"/>
      <c r="E793" s="865"/>
      <c r="F793" s="865"/>
      <c r="G793" s="1034"/>
      <c r="H793" s="684"/>
      <c r="I793" s="684"/>
      <c r="J793" s="1035"/>
      <c r="K793" s="817"/>
      <c r="L793" s="817"/>
      <c r="M793" s="682"/>
      <c r="N793" s="682"/>
      <c r="O793" s="682"/>
      <c r="P793" s="682"/>
      <c r="Q793" s="682"/>
      <c r="R793" s="682"/>
      <c r="S793" s="682"/>
      <c r="T793" s="682"/>
      <c r="U793" s="682"/>
      <c r="V793" s="682"/>
      <c r="W793" s="682"/>
      <c r="X793" s="682"/>
      <c r="Y793" s="682"/>
      <c r="Z793" s="682"/>
    </row>
    <row r="794" spans="1:26" ht="15">
      <c r="A794" s="684"/>
      <c r="B794" s="684"/>
      <c r="C794" s="684"/>
      <c r="D794" s="684"/>
      <c r="E794" s="865"/>
      <c r="F794" s="865"/>
      <c r="G794" s="1034"/>
      <c r="H794" s="684"/>
      <c r="I794" s="684"/>
      <c r="J794" s="1035"/>
      <c r="K794" s="817"/>
      <c r="L794" s="817"/>
      <c r="M794" s="682"/>
      <c r="N794" s="682"/>
      <c r="O794" s="682"/>
      <c r="P794" s="682"/>
      <c r="Q794" s="682"/>
      <c r="R794" s="682"/>
      <c r="S794" s="682"/>
      <c r="T794" s="682"/>
      <c r="U794" s="682"/>
      <c r="V794" s="682"/>
      <c r="W794" s="682"/>
      <c r="X794" s="682"/>
      <c r="Y794" s="682"/>
      <c r="Z794" s="682"/>
    </row>
    <row r="795" spans="1:26" ht="15">
      <c r="A795" s="684"/>
      <c r="B795" s="684"/>
      <c r="C795" s="684"/>
      <c r="D795" s="684"/>
      <c r="E795" s="865"/>
      <c r="F795" s="865"/>
      <c r="G795" s="1034"/>
      <c r="H795" s="684"/>
      <c r="I795" s="684"/>
      <c r="J795" s="1035"/>
      <c r="K795" s="817"/>
      <c r="L795" s="817"/>
      <c r="M795" s="682"/>
      <c r="N795" s="682"/>
      <c r="O795" s="682"/>
      <c r="P795" s="682"/>
      <c r="Q795" s="682"/>
      <c r="R795" s="682"/>
      <c r="S795" s="682"/>
      <c r="T795" s="682"/>
      <c r="U795" s="682"/>
      <c r="V795" s="682"/>
      <c r="W795" s="682"/>
      <c r="X795" s="682"/>
      <c r="Y795" s="682"/>
      <c r="Z795" s="682"/>
    </row>
    <row r="796" spans="1:26" ht="15">
      <c r="A796" s="684"/>
      <c r="B796" s="684"/>
      <c r="C796" s="684"/>
      <c r="D796" s="684"/>
      <c r="E796" s="865"/>
      <c r="F796" s="865"/>
      <c r="G796" s="1034"/>
      <c r="H796" s="684"/>
      <c r="I796" s="684"/>
      <c r="J796" s="1035"/>
      <c r="K796" s="817"/>
      <c r="L796" s="817"/>
      <c r="M796" s="682"/>
      <c r="N796" s="682"/>
      <c r="O796" s="682"/>
      <c r="P796" s="682"/>
      <c r="Q796" s="682"/>
      <c r="R796" s="682"/>
      <c r="S796" s="682"/>
      <c r="T796" s="682"/>
      <c r="U796" s="682"/>
      <c r="V796" s="682"/>
      <c r="W796" s="682"/>
      <c r="X796" s="682"/>
      <c r="Y796" s="682"/>
      <c r="Z796" s="682"/>
    </row>
    <row r="797" spans="1:26" ht="15">
      <c r="A797" s="684"/>
      <c r="B797" s="684"/>
      <c r="C797" s="684"/>
      <c r="D797" s="684"/>
      <c r="E797" s="865"/>
      <c r="F797" s="865"/>
      <c r="G797" s="1034"/>
      <c r="H797" s="684"/>
      <c r="I797" s="684"/>
      <c r="J797" s="1035"/>
      <c r="K797" s="817"/>
      <c r="L797" s="817"/>
      <c r="M797" s="682"/>
      <c r="N797" s="682"/>
      <c r="O797" s="682"/>
      <c r="P797" s="682"/>
      <c r="Q797" s="682"/>
      <c r="R797" s="682"/>
      <c r="S797" s="682"/>
      <c r="T797" s="682"/>
      <c r="U797" s="682"/>
      <c r="V797" s="682"/>
      <c r="W797" s="682"/>
      <c r="X797" s="682"/>
      <c r="Y797" s="682"/>
      <c r="Z797" s="682"/>
    </row>
    <row r="798" spans="1:26" ht="15">
      <c r="A798" s="684"/>
      <c r="B798" s="684"/>
      <c r="C798" s="684"/>
      <c r="D798" s="684"/>
      <c r="E798" s="865"/>
      <c r="F798" s="865"/>
      <c r="G798" s="1034"/>
      <c r="H798" s="684"/>
      <c r="I798" s="684"/>
      <c r="J798" s="1035"/>
      <c r="K798" s="817"/>
      <c r="L798" s="817"/>
      <c r="M798" s="682"/>
      <c r="N798" s="682"/>
      <c r="O798" s="682"/>
      <c r="P798" s="682"/>
      <c r="Q798" s="682"/>
      <c r="R798" s="682"/>
      <c r="S798" s="682"/>
      <c r="T798" s="682"/>
      <c r="U798" s="682"/>
      <c r="V798" s="682"/>
      <c r="W798" s="682"/>
      <c r="X798" s="682"/>
      <c r="Y798" s="682"/>
      <c r="Z798" s="682"/>
    </row>
    <row r="799" spans="1:26" ht="15">
      <c r="A799" s="684"/>
      <c r="B799" s="684"/>
      <c r="C799" s="684"/>
      <c r="D799" s="684"/>
      <c r="E799" s="865"/>
      <c r="F799" s="865"/>
      <c r="G799" s="1034"/>
      <c r="H799" s="684"/>
      <c r="I799" s="684"/>
      <c r="J799" s="1035"/>
      <c r="K799" s="817"/>
      <c r="L799" s="817"/>
      <c r="M799" s="682"/>
      <c r="N799" s="682"/>
      <c r="O799" s="682"/>
      <c r="P799" s="682"/>
      <c r="Q799" s="682"/>
      <c r="R799" s="682"/>
      <c r="S799" s="682"/>
      <c r="T799" s="682"/>
      <c r="U799" s="682"/>
      <c r="V799" s="682"/>
      <c r="W799" s="682"/>
      <c r="X799" s="682"/>
      <c r="Y799" s="682"/>
      <c r="Z799" s="682"/>
    </row>
    <row r="800" spans="1:26" ht="15">
      <c r="A800" s="684"/>
      <c r="B800" s="684"/>
      <c r="C800" s="684"/>
      <c r="D800" s="684"/>
      <c r="E800" s="865"/>
      <c r="F800" s="865"/>
      <c r="G800" s="1034"/>
      <c r="H800" s="684"/>
      <c r="I800" s="684"/>
      <c r="J800" s="1035"/>
      <c r="K800" s="817"/>
      <c r="L800" s="817"/>
      <c r="M800" s="682"/>
      <c r="N800" s="682"/>
      <c r="O800" s="682"/>
      <c r="P800" s="682"/>
      <c r="Q800" s="682"/>
      <c r="R800" s="682"/>
      <c r="S800" s="682"/>
      <c r="T800" s="682"/>
      <c r="U800" s="682"/>
      <c r="V800" s="682"/>
      <c r="W800" s="682"/>
      <c r="X800" s="682"/>
      <c r="Y800" s="682"/>
      <c r="Z800" s="682"/>
    </row>
    <row r="801" spans="1:26" ht="15">
      <c r="A801" s="684"/>
      <c r="B801" s="684"/>
      <c r="C801" s="684"/>
      <c r="D801" s="684"/>
      <c r="E801" s="865"/>
      <c r="F801" s="865"/>
      <c r="G801" s="1034"/>
      <c r="H801" s="684"/>
      <c r="I801" s="684"/>
      <c r="J801" s="1035"/>
      <c r="K801" s="817"/>
      <c r="L801" s="817"/>
      <c r="M801" s="682"/>
      <c r="N801" s="682"/>
      <c r="O801" s="682"/>
      <c r="P801" s="682"/>
      <c r="Q801" s="682"/>
      <c r="R801" s="682"/>
      <c r="S801" s="682"/>
      <c r="T801" s="682"/>
      <c r="U801" s="682"/>
      <c r="V801" s="682"/>
      <c r="W801" s="682"/>
      <c r="X801" s="682"/>
      <c r="Y801" s="682"/>
      <c r="Z801" s="682"/>
    </row>
    <row r="802" spans="1:26" ht="15">
      <c r="A802" s="684"/>
      <c r="B802" s="684"/>
      <c r="C802" s="684"/>
      <c r="D802" s="684"/>
      <c r="E802" s="865"/>
      <c r="F802" s="865"/>
      <c r="G802" s="1034"/>
      <c r="H802" s="684"/>
      <c r="I802" s="684"/>
      <c r="J802" s="1035"/>
      <c r="K802" s="817"/>
      <c r="L802" s="817"/>
      <c r="M802" s="682"/>
      <c r="N802" s="682"/>
      <c r="O802" s="682"/>
      <c r="P802" s="682"/>
      <c r="Q802" s="682"/>
      <c r="R802" s="682"/>
      <c r="S802" s="682"/>
      <c r="T802" s="682"/>
      <c r="U802" s="682"/>
      <c r="V802" s="682"/>
      <c r="W802" s="682"/>
      <c r="X802" s="682"/>
      <c r="Y802" s="682"/>
      <c r="Z802" s="682"/>
    </row>
    <row r="803" spans="1:26" ht="15">
      <c r="A803" s="684"/>
      <c r="B803" s="684"/>
      <c r="C803" s="684"/>
      <c r="D803" s="684"/>
      <c r="E803" s="865"/>
      <c r="F803" s="865"/>
      <c r="G803" s="1034"/>
      <c r="H803" s="684"/>
      <c r="I803" s="684"/>
      <c r="J803" s="1035"/>
      <c r="K803" s="817"/>
      <c r="L803" s="817"/>
      <c r="M803" s="682"/>
      <c r="N803" s="682"/>
      <c r="O803" s="682"/>
      <c r="P803" s="682"/>
      <c r="Q803" s="682"/>
      <c r="R803" s="682"/>
      <c r="S803" s="682"/>
      <c r="T803" s="682"/>
      <c r="U803" s="682"/>
      <c r="V803" s="682"/>
      <c r="W803" s="682"/>
      <c r="X803" s="682"/>
      <c r="Y803" s="682"/>
      <c r="Z803" s="682"/>
    </row>
    <row r="804" spans="1:26" ht="15">
      <c r="A804" s="684"/>
      <c r="B804" s="684"/>
      <c r="C804" s="684"/>
      <c r="D804" s="684"/>
      <c r="E804" s="865"/>
      <c r="F804" s="865"/>
      <c r="G804" s="1034"/>
      <c r="H804" s="684"/>
      <c r="I804" s="684"/>
      <c r="J804" s="1035"/>
      <c r="K804" s="817"/>
      <c r="L804" s="817"/>
      <c r="M804" s="682"/>
      <c r="N804" s="682"/>
      <c r="O804" s="682"/>
      <c r="P804" s="682"/>
      <c r="Q804" s="682"/>
      <c r="R804" s="682"/>
      <c r="S804" s="682"/>
      <c r="T804" s="682"/>
      <c r="U804" s="682"/>
      <c r="V804" s="682"/>
      <c r="W804" s="682"/>
      <c r="X804" s="682"/>
      <c r="Y804" s="682"/>
      <c r="Z804" s="682"/>
    </row>
    <row r="805" spans="1:26" ht="15">
      <c r="A805" s="684"/>
      <c r="B805" s="684"/>
      <c r="C805" s="684"/>
      <c r="D805" s="684"/>
      <c r="E805" s="865"/>
      <c r="F805" s="865"/>
      <c r="G805" s="1034"/>
      <c r="H805" s="684"/>
      <c r="I805" s="684"/>
      <c r="J805" s="1035"/>
      <c r="K805" s="817"/>
      <c r="L805" s="817"/>
      <c r="M805" s="682"/>
      <c r="N805" s="682"/>
      <c r="O805" s="682"/>
      <c r="P805" s="682"/>
      <c r="Q805" s="682"/>
      <c r="R805" s="682"/>
      <c r="S805" s="682"/>
      <c r="T805" s="682"/>
      <c r="U805" s="682"/>
      <c r="V805" s="682"/>
      <c r="W805" s="682"/>
      <c r="X805" s="682"/>
      <c r="Y805" s="682"/>
      <c r="Z805" s="682"/>
    </row>
    <row r="806" spans="1:26" ht="15">
      <c r="A806" s="684"/>
      <c r="B806" s="684"/>
      <c r="C806" s="684"/>
      <c r="D806" s="684"/>
      <c r="E806" s="865"/>
      <c r="F806" s="865"/>
      <c r="G806" s="1034"/>
      <c r="H806" s="684"/>
      <c r="I806" s="684"/>
      <c r="J806" s="1035"/>
      <c r="K806" s="817"/>
      <c r="L806" s="817"/>
      <c r="M806" s="682"/>
      <c r="N806" s="682"/>
      <c r="O806" s="682"/>
      <c r="P806" s="682"/>
      <c r="Q806" s="682"/>
      <c r="R806" s="682"/>
      <c r="S806" s="682"/>
      <c r="T806" s="682"/>
      <c r="U806" s="682"/>
      <c r="V806" s="682"/>
      <c r="W806" s="682"/>
      <c r="X806" s="682"/>
      <c r="Y806" s="682"/>
      <c r="Z806" s="682"/>
    </row>
    <row r="807" spans="1:26" ht="15">
      <c r="A807" s="684"/>
      <c r="B807" s="684"/>
      <c r="C807" s="684"/>
      <c r="D807" s="684"/>
      <c r="E807" s="865"/>
      <c r="F807" s="865"/>
      <c r="G807" s="1034"/>
      <c r="H807" s="684"/>
      <c r="I807" s="684"/>
      <c r="J807" s="1035"/>
      <c r="K807" s="817"/>
      <c r="L807" s="817"/>
      <c r="M807" s="682"/>
      <c r="N807" s="682"/>
      <c r="O807" s="682"/>
      <c r="P807" s="682"/>
      <c r="Q807" s="682"/>
      <c r="R807" s="682"/>
      <c r="S807" s="682"/>
      <c r="T807" s="682"/>
      <c r="U807" s="682"/>
      <c r="V807" s="682"/>
      <c r="W807" s="682"/>
      <c r="X807" s="682"/>
      <c r="Y807" s="682"/>
      <c r="Z807" s="682"/>
    </row>
    <row r="808" spans="1:26" ht="15">
      <c r="A808" s="684"/>
      <c r="B808" s="684"/>
      <c r="C808" s="684"/>
      <c r="D808" s="684"/>
      <c r="E808" s="865"/>
      <c r="F808" s="865"/>
      <c r="G808" s="1034"/>
      <c r="H808" s="684"/>
      <c r="I808" s="684"/>
      <c r="J808" s="1035"/>
      <c r="K808" s="817"/>
      <c r="L808" s="817"/>
      <c r="M808" s="682"/>
      <c r="N808" s="682"/>
      <c r="O808" s="682"/>
      <c r="P808" s="682"/>
      <c r="Q808" s="682"/>
      <c r="R808" s="682"/>
      <c r="S808" s="682"/>
      <c r="T808" s="682"/>
      <c r="U808" s="682"/>
      <c r="V808" s="682"/>
      <c r="W808" s="682"/>
      <c r="X808" s="682"/>
      <c r="Y808" s="682"/>
      <c r="Z808" s="682"/>
    </row>
    <row r="809" spans="1:26" ht="15">
      <c r="A809" s="684"/>
      <c r="B809" s="684"/>
      <c r="C809" s="684"/>
      <c r="D809" s="684"/>
      <c r="E809" s="865"/>
      <c r="F809" s="865"/>
      <c r="G809" s="1034"/>
      <c r="H809" s="684"/>
      <c r="I809" s="684"/>
      <c r="J809" s="1035"/>
      <c r="K809" s="817"/>
      <c r="L809" s="817"/>
      <c r="M809" s="682"/>
      <c r="N809" s="682"/>
      <c r="O809" s="682"/>
      <c r="P809" s="682"/>
      <c r="Q809" s="682"/>
      <c r="R809" s="682"/>
      <c r="S809" s="682"/>
      <c r="T809" s="682"/>
      <c r="U809" s="682"/>
      <c r="V809" s="682"/>
      <c r="W809" s="682"/>
      <c r="X809" s="682"/>
      <c r="Y809" s="682"/>
      <c r="Z809" s="682"/>
    </row>
    <row r="810" spans="1:26" ht="15">
      <c r="A810" s="684"/>
      <c r="B810" s="684"/>
      <c r="C810" s="684"/>
      <c r="D810" s="684"/>
      <c r="E810" s="865"/>
      <c r="F810" s="865"/>
      <c r="G810" s="1034"/>
      <c r="H810" s="684"/>
      <c r="I810" s="684"/>
      <c r="J810" s="1035"/>
      <c r="K810" s="817"/>
      <c r="L810" s="817"/>
      <c r="M810" s="682"/>
      <c r="N810" s="682"/>
      <c r="O810" s="682"/>
      <c r="P810" s="682"/>
      <c r="Q810" s="682"/>
      <c r="R810" s="682"/>
      <c r="S810" s="682"/>
      <c r="T810" s="682"/>
      <c r="U810" s="682"/>
      <c r="V810" s="682"/>
      <c r="W810" s="682"/>
      <c r="X810" s="682"/>
      <c r="Y810" s="682"/>
      <c r="Z810" s="682"/>
    </row>
    <row r="811" spans="1:26" ht="15">
      <c r="A811" s="684"/>
      <c r="B811" s="684"/>
      <c r="C811" s="684"/>
      <c r="D811" s="684"/>
      <c r="E811" s="865"/>
      <c r="F811" s="865"/>
      <c r="G811" s="1034"/>
      <c r="H811" s="684"/>
      <c r="I811" s="684"/>
      <c r="J811" s="1035"/>
      <c r="K811" s="817"/>
      <c r="L811" s="817"/>
      <c r="M811" s="682"/>
      <c r="N811" s="682"/>
      <c r="O811" s="682"/>
      <c r="P811" s="682"/>
      <c r="Q811" s="682"/>
      <c r="R811" s="682"/>
      <c r="S811" s="682"/>
      <c r="T811" s="682"/>
      <c r="U811" s="682"/>
      <c r="V811" s="682"/>
      <c r="W811" s="682"/>
      <c r="X811" s="682"/>
      <c r="Y811" s="682"/>
      <c r="Z811" s="682"/>
    </row>
    <row r="812" spans="1:26" ht="15">
      <c r="A812" s="684"/>
      <c r="B812" s="684"/>
      <c r="C812" s="684"/>
      <c r="D812" s="684"/>
      <c r="E812" s="865"/>
      <c r="F812" s="865"/>
      <c r="G812" s="1034"/>
      <c r="H812" s="684"/>
      <c r="I812" s="684"/>
      <c r="J812" s="1035"/>
      <c r="K812" s="817"/>
      <c r="L812" s="817"/>
      <c r="M812" s="682"/>
      <c r="N812" s="682"/>
      <c r="O812" s="682"/>
      <c r="P812" s="682"/>
      <c r="Q812" s="682"/>
      <c r="R812" s="682"/>
      <c r="S812" s="682"/>
      <c r="T812" s="682"/>
      <c r="U812" s="682"/>
      <c r="V812" s="682"/>
      <c r="W812" s="682"/>
      <c r="X812" s="682"/>
      <c r="Y812" s="682"/>
      <c r="Z812" s="682"/>
    </row>
    <row r="813" spans="1:26" ht="15">
      <c r="A813" s="684"/>
      <c r="B813" s="684"/>
      <c r="C813" s="684"/>
      <c r="D813" s="684"/>
      <c r="E813" s="865"/>
      <c r="F813" s="865"/>
      <c r="G813" s="1034"/>
      <c r="H813" s="684"/>
      <c r="I813" s="684"/>
      <c r="J813" s="1035"/>
      <c r="K813" s="817"/>
      <c r="L813" s="817"/>
      <c r="M813" s="682"/>
      <c r="N813" s="682"/>
      <c r="O813" s="682"/>
      <c r="P813" s="682"/>
      <c r="Q813" s="682"/>
      <c r="R813" s="682"/>
      <c r="S813" s="682"/>
      <c r="T813" s="682"/>
      <c r="U813" s="682"/>
      <c r="V813" s="682"/>
      <c r="W813" s="682"/>
      <c r="X813" s="682"/>
      <c r="Y813" s="682"/>
      <c r="Z813" s="682"/>
    </row>
    <row r="814" spans="1:26" ht="15">
      <c r="A814" s="684"/>
      <c r="B814" s="684"/>
      <c r="C814" s="684"/>
      <c r="D814" s="684"/>
      <c r="E814" s="865"/>
      <c r="F814" s="865"/>
      <c r="G814" s="1034"/>
      <c r="H814" s="684"/>
      <c r="I814" s="684"/>
      <c r="J814" s="1035"/>
      <c r="K814" s="817"/>
      <c r="L814" s="817"/>
      <c r="M814" s="682"/>
      <c r="N814" s="682"/>
      <c r="O814" s="682"/>
      <c r="P814" s="682"/>
      <c r="Q814" s="682"/>
      <c r="R814" s="682"/>
      <c r="S814" s="682"/>
      <c r="T814" s="682"/>
      <c r="U814" s="682"/>
      <c r="V814" s="682"/>
      <c r="W814" s="682"/>
      <c r="X814" s="682"/>
      <c r="Y814" s="682"/>
      <c r="Z814" s="682"/>
    </row>
    <row r="815" spans="1:26" ht="15">
      <c r="A815" s="684"/>
      <c r="B815" s="684"/>
      <c r="C815" s="684"/>
      <c r="D815" s="684"/>
      <c r="E815" s="865"/>
      <c r="F815" s="865"/>
      <c r="G815" s="1034"/>
      <c r="H815" s="684"/>
      <c r="I815" s="684"/>
      <c r="J815" s="1035"/>
      <c r="K815" s="817"/>
      <c r="L815" s="817"/>
      <c r="M815" s="682"/>
      <c r="N815" s="682"/>
      <c r="O815" s="682"/>
      <c r="P815" s="682"/>
      <c r="Q815" s="682"/>
      <c r="R815" s="682"/>
      <c r="S815" s="682"/>
      <c r="T815" s="682"/>
      <c r="U815" s="682"/>
      <c r="V815" s="682"/>
      <c r="W815" s="682"/>
      <c r="X815" s="682"/>
      <c r="Y815" s="682"/>
      <c r="Z815" s="682"/>
    </row>
    <row r="816" spans="1:26" ht="15">
      <c r="A816" s="684"/>
      <c r="B816" s="684"/>
      <c r="C816" s="684"/>
      <c r="D816" s="684"/>
      <c r="E816" s="865"/>
      <c r="F816" s="865"/>
      <c r="G816" s="1034"/>
      <c r="H816" s="684"/>
      <c r="I816" s="684"/>
      <c r="J816" s="1035"/>
      <c r="K816" s="817"/>
      <c r="L816" s="817"/>
      <c r="M816" s="682"/>
      <c r="N816" s="682"/>
      <c r="O816" s="682"/>
      <c r="P816" s="682"/>
      <c r="Q816" s="682"/>
      <c r="R816" s="682"/>
      <c r="S816" s="682"/>
      <c r="T816" s="682"/>
      <c r="U816" s="682"/>
      <c r="V816" s="682"/>
      <c r="W816" s="682"/>
      <c r="X816" s="682"/>
      <c r="Y816" s="682"/>
      <c r="Z816" s="682"/>
    </row>
    <row r="817" spans="1:26" ht="15">
      <c r="A817" s="684"/>
      <c r="B817" s="684"/>
      <c r="C817" s="684"/>
      <c r="D817" s="684"/>
      <c r="E817" s="865"/>
      <c r="F817" s="865"/>
      <c r="G817" s="1034"/>
      <c r="H817" s="684"/>
      <c r="I817" s="684"/>
      <c r="J817" s="1035"/>
      <c r="K817" s="817"/>
      <c r="L817" s="817"/>
      <c r="M817" s="682"/>
      <c r="N817" s="682"/>
      <c r="O817" s="682"/>
      <c r="P817" s="682"/>
      <c r="Q817" s="682"/>
      <c r="R817" s="682"/>
      <c r="S817" s="682"/>
      <c r="T817" s="682"/>
      <c r="U817" s="682"/>
      <c r="V817" s="682"/>
      <c r="W817" s="682"/>
      <c r="X817" s="682"/>
      <c r="Y817" s="682"/>
      <c r="Z817" s="682"/>
    </row>
    <row r="818" spans="1:26" ht="15">
      <c r="A818" s="684"/>
      <c r="B818" s="684"/>
      <c r="C818" s="684"/>
      <c r="D818" s="684"/>
      <c r="E818" s="865"/>
      <c r="F818" s="865"/>
      <c r="G818" s="1034"/>
      <c r="H818" s="684"/>
      <c r="I818" s="684"/>
      <c r="J818" s="1035"/>
      <c r="K818" s="817"/>
      <c r="L818" s="817"/>
      <c r="M818" s="682"/>
      <c r="N818" s="682"/>
      <c r="O818" s="682"/>
      <c r="P818" s="682"/>
      <c r="Q818" s="682"/>
      <c r="R818" s="682"/>
      <c r="S818" s="682"/>
      <c r="T818" s="682"/>
      <c r="U818" s="682"/>
      <c r="V818" s="682"/>
      <c r="W818" s="682"/>
      <c r="X818" s="682"/>
      <c r="Y818" s="682"/>
      <c r="Z818" s="682"/>
    </row>
    <row r="819" spans="1:26" ht="15">
      <c r="A819" s="684"/>
      <c r="B819" s="684"/>
      <c r="C819" s="684"/>
      <c r="D819" s="684"/>
      <c r="E819" s="865"/>
      <c r="F819" s="865"/>
      <c r="G819" s="1034"/>
      <c r="H819" s="684"/>
      <c r="I819" s="684"/>
      <c r="J819" s="1035"/>
      <c r="K819" s="817"/>
      <c r="L819" s="817"/>
      <c r="M819" s="682"/>
      <c r="N819" s="682"/>
      <c r="O819" s="682"/>
      <c r="P819" s="682"/>
      <c r="Q819" s="682"/>
      <c r="R819" s="682"/>
      <c r="S819" s="682"/>
      <c r="T819" s="682"/>
      <c r="U819" s="682"/>
      <c r="V819" s="682"/>
      <c r="W819" s="682"/>
      <c r="X819" s="682"/>
      <c r="Y819" s="682"/>
      <c r="Z819" s="682"/>
    </row>
    <row r="820" spans="1:26" ht="15">
      <c r="A820" s="684"/>
      <c r="B820" s="684"/>
      <c r="C820" s="684"/>
      <c r="D820" s="684"/>
      <c r="E820" s="865"/>
      <c r="F820" s="865"/>
      <c r="G820" s="1034"/>
      <c r="H820" s="684"/>
      <c r="I820" s="684"/>
      <c r="J820" s="1035"/>
      <c r="K820" s="817"/>
      <c r="L820" s="817"/>
      <c r="M820" s="682"/>
      <c r="N820" s="682"/>
      <c r="O820" s="682"/>
      <c r="P820" s="682"/>
      <c r="Q820" s="682"/>
      <c r="R820" s="682"/>
      <c r="S820" s="682"/>
      <c r="T820" s="682"/>
      <c r="U820" s="682"/>
      <c r="V820" s="682"/>
      <c r="W820" s="682"/>
      <c r="X820" s="682"/>
      <c r="Y820" s="682"/>
      <c r="Z820" s="682"/>
    </row>
    <row r="821" spans="1:26" ht="15">
      <c r="A821" s="684"/>
      <c r="B821" s="684"/>
      <c r="C821" s="684"/>
      <c r="D821" s="684"/>
      <c r="E821" s="865"/>
      <c r="F821" s="865"/>
      <c r="G821" s="1034"/>
      <c r="H821" s="684"/>
      <c r="I821" s="684"/>
      <c r="J821" s="1035"/>
      <c r="K821" s="817"/>
      <c r="L821" s="817"/>
      <c r="M821" s="682"/>
      <c r="N821" s="682"/>
      <c r="O821" s="682"/>
      <c r="P821" s="682"/>
      <c r="Q821" s="682"/>
      <c r="R821" s="682"/>
      <c r="S821" s="682"/>
      <c r="T821" s="682"/>
      <c r="U821" s="682"/>
      <c r="V821" s="682"/>
      <c r="W821" s="682"/>
      <c r="X821" s="682"/>
      <c r="Y821" s="682"/>
      <c r="Z821" s="682"/>
    </row>
    <row r="822" spans="1:26" ht="15">
      <c r="A822" s="684"/>
      <c r="B822" s="684"/>
      <c r="C822" s="684"/>
      <c r="D822" s="684"/>
      <c r="E822" s="865"/>
      <c r="F822" s="865"/>
      <c r="G822" s="1034"/>
      <c r="H822" s="684"/>
      <c r="I822" s="684"/>
      <c r="J822" s="1035"/>
      <c r="K822" s="817"/>
      <c r="L822" s="817"/>
      <c r="M822" s="682"/>
      <c r="N822" s="682"/>
      <c r="O822" s="682"/>
      <c r="P822" s="682"/>
      <c r="Q822" s="682"/>
      <c r="R822" s="682"/>
      <c r="S822" s="682"/>
      <c r="T822" s="682"/>
      <c r="U822" s="682"/>
      <c r="V822" s="682"/>
      <c r="W822" s="682"/>
      <c r="X822" s="682"/>
      <c r="Y822" s="682"/>
      <c r="Z822" s="682"/>
    </row>
    <row r="823" spans="1:26" ht="15">
      <c r="A823" s="684"/>
      <c r="B823" s="684"/>
      <c r="C823" s="684"/>
      <c r="D823" s="684"/>
      <c r="E823" s="865"/>
      <c r="F823" s="865"/>
      <c r="G823" s="1034"/>
      <c r="H823" s="684"/>
      <c r="I823" s="684"/>
      <c r="J823" s="1035"/>
      <c r="K823" s="817"/>
      <c r="L823" s="817"/>
      <c r="M823" s="682"/>
      <c r="N823" s="682"/>
      <c r="O823" s="682"/>
      <c r="P823" s="682"/>
      <c r="Q823" s="682"/>
      <c r="R823" s="682"/>
      <c r="S823" s="682"/>
      <c r="T823" s="682"/>
      <c r="U823" s="682"/>
      <c r="V823" s="682"/>
      <c r="W823" s="682"/>
      <c r="X823" s="682"/>
      <c r="Y823" s="682"/>
      <c r="Z823" s="682"/>
    </row>
    <row r="824" spans="1:26" ht="15">
      <c r="A824" s="684"/>
      <c r="B824" s="684"/>
      <c r="C824" s="684"/>
      <c r="D824" s="684"/>
      <c r="E824" s="865"/>
      <c r="F824" s="865"/>
      <c r="G824" s="1034"/>
      <c r="H824" s="684"/>
      <c r="I824" s="684"/>
      <c r="J824" s="1035"/>
      <c r="K824" s="817"/>
      <c r="L824" s="817"/>
      <c r="M824" s="682"/>
      <c r="N824" s="682"/>
      <c r="O824" s="682"/>
      <c r="P824" s="682"/>
      <c r="Q824" s="682"/>
      <c r="R824" s="682"/>
      <c r="S824" s="682"/>
      <c r="T824" s="682"/>
      <c r="U824" s="682"/>
      <c r="V824" s="682"/>
      <c r="W824" s="682"/>
      <c r="X824" s="682"/>
      <c r="Y824" s="682"/>
      <c r="Z824" s="682"/>
    </row>
    <row r="825" spans="1:26" ht="15">
      <c r="A825" s="684"/>
      <c r="B825" s="684"/>
      <c r="C825" s="684"/>
      <c r="D825" s="684"/>
      <c r="E825" s="865"/>
      <c r="F825" s="865"/>
      <c r="G825" s="1034"/>
      <c r="H825" s="684"/>
      <c r="I825" s="684"/>
      <c r="J825" s="1035"/>
      <c r="K825" s="817"/>
      <c r="L825" s="817"/>
      <c r="M825" s="682"/>
      <c r="N825" s="682"/>
      <c r="O825" s="682"/>
      <c r="P825" s="682"/>
      <c r="Q825" s="682"/>
      <c r="R825" s="682"/>
      <c r="S825" s="682"/>
      <c r="T825" s="682"/>
      <c r="U825" s="682"/>
      <c r="V825" s="682"/>
      <c r="W825" s="682"/>
      <c r="X825" s="682"/>
      <c r="Y825" s="682"/>
      <c r="Z825" s="682"/>
    </row>
    <row r="826" spans="1:26" ht="15">
      <c r="A826" s="684"/>
      <c r="B826" s="684"/>
      <c r="C826" s="684"/>
      <c r="D826" s="684"/>
      <c r="E826" s="865"/>
      <c r="F826" s="865"/>
      <c r="G826" s="1034"/>
      <c r="H826" s="684"/>
      <c r="I826" s="684"/>
      <c r="J826" s="1035"/>
      <c r="K826" s="817"/>
      <c r="L826" s="817"/>
      <c r="M826" s="682"/>
      <c r="N826" s="682"/>
      <c r="O826" s="682"/>
      <c r="P826" s="682"/>
      <c r="Q826" s="682"/>
      <c r="R826" s="682"/>
      <c r="S826" s="682"/>
      <c r="T826" s="682"/>
      <c r="U826" s="682"/>
      <c r="V826" s="682"/>
      <c r="W826" s="682"/>
      <c r="X826" s="682"/>
      <c r="Y826" s="682"/>
      <c r="Z826" s="682"/>
    </row>
    <row r="827" spans="1:26" ht="15">
      <c r="A827" s="684"/>
      <c r="B827" s="684"/>
      <c r="C827" s="684"/>
      <c r="D827" s="684"/>
      <c r="E827" s="865"/>
      <c r="F827" s="865"/>
      <c r="G827" s="1034"/>
      <c r="H827" s="684"/>
      <c r="I827" s="684"/>
      <c r="J827" s="1035"/>
      <c r="K827" s="817"/>
      <c r="L827" s="817"/>
      <c r="M827" s="682"/>
      <c r="N827" s="682"/>
      <c r="O827" s="682"/>
      <c r="P827" s="682"/>
      <c r="Q827" s="682"/>
      <c r="R827" s="682"/>
      <c r="S827" s="682"/>
      <c r="T827" s="682"/>
      <c r="U827" s="682"/>
      <c r="V827" s="682"/>
      <c r="W827" s="682"/>
      <c r="X827" s="682"/>
      <c r="Y827" s="682"/>
      <c r="Z827" s="682"/>
    </row>
    <row r="828" spans="1:26" ht="15">
      <c r="A828" s="684"/>
      <c r="B828" s="684"/>
      <c r="C828" s="684"/>
      <c r="D828" s="684"/>
      <c r="E828" s="865"/>
      <c r="F828" s="865"/>
      <c r="G828" s="1034"/>
      <c r="H828" s="684"/>
      <c r="I828" s="684"/>
      <c r="J828" s="1035"/>
      <c r="K828" s="817"/>
      <c r="L828" s="817"/>
      <c r="M828" s="682"/>
      <c r="N828" s="682"/>
      <c r="O828" s="682"/>
      <c r="P828" s="682"/>
      <c r="Q828" s="682"/>
      <c r="R828" s="682"/>
      <c r="S828" s="682"/>
      <c r="T828" s="682"/>
      <c r="U828" s="682"/>
      <c r="V828" s="682"/>
      <c r="W828" s="682"/>
      <c r="X828" s="682"/>
      <c r="Y828" s="682"/>
      <c r="Z828" s="682"/>
    </row>
    <row r="829" spans="1:26" ht="15">
      <c r="A829" s="684"/>
      <c r="B829" s="684"/>
      <c r="C829" s="684"/>
      <c r="D829" s="684"/>
      <c r="E829" s="865"/>
      <c r="F829" s="865"/>
      <c r="G829" s="1034"/>
      <c r="H829" s="684"/>
      <c r="I829" s="684"/>
      <c r="J829" s="1035"/>
      <c r="K829" s="817"/>
      <c r="L829" s="817"/>
      <c r="M829" s="682"/>
      <c r="N829" s="682"/>
      <c r="O829" s="682"/>
      <c r="P829" s="682"/>
      <c r="Q829" s="682"/>
      <c r="R829" s="682"/>
      <c r="S829" s="682"/>
      <c r="T829" s="682"/>
      <c r="U829" s="682"/>
      <c r="V829" s="682"/>
      <c r="W829" s="682"/>
      <c r="X829" s="682"/>
      <c r="Y829" s="682"/>
      <c r="Z829" s="682"/>
    </row>
    <row r="830" spans="1:26" ht="15">
      <c r="A830" s="684"/>
      <c r="B830" s="684"/>
      <c r="C830" s="684"/>
      <c r="D830" s="684"/>
      <c r="E830" s="865"/>
      <c r="F830" s="865"/>
      <c r="G830" s="1034"/>
      <c r="H830" s="684"/>
      <c r="I830" s="684"/>
      <c r="J830" s="1035"/>
      <c r="K830" s="817"/>
      <c r="L830" s="817"/>
      <c r="M830" s="682"/>
      <c r="N830" s="682"/>
      <c r="O830" s="682"/>
      <c r="P830" s="682"/>
      <c r="Q830" s="682"/>
      <c r="R830" s="682"/>
      <c r="S830" s="682"/>
      <c r="T830" s="682"/>
      <c r="U830" s="682"/>
      <c r="V830" s="682"/>
      <c r="W830" s="682"/>
      <c r="X830" s="682"/>
      <c r="Y830" s="682"/>
      <c r="Z830" s="682"/>
    </row>
    <row r="831" spans="1:26" ht="15">
      <c r="A831" s="684"/>
      <c r="B831" s="684"/>
      <c r="C831" s="684"/>
      <c r="D831" s="684"/>
      <c r="E831" s="865"/>
      <c r="F831" s="865"/>
      <c r="G831" s="1034"/>
      <c r="H831" s="684"/>
      <c r="I831" s="684"/>
      <c r="J831" s="1035"/>
      <c r="K831" s="817"/>
      <c r="L831" s="817"/>
      <c r="M831" s="682"/>
      <c r="N831" s="682"/>
      <c r="O831" s="682"/>
      <c r="P831" s="682"/>
      <c r="Q831" s="682"/>
      <c r="R831" s="682"/>
      <c r="S831" s="682"/>
      <c r="T831" s="682"/>
      <c r="U831" s="682"/>
      <c r="V831" s="682"/>
      <c r="W831" s="682"/>
      <c r="X831" s="682"/>
      <c r="Y831" s="682"/>
      <c r="Z831" s="682"/>
    </row>
    <row r="832" spans="1:26" ht="15">
      <c r="A832" s="684"/>
      <c r="B832" s="684"/>
      <c r="C832" s="684"/>
      <c r="D832" s="684"/>
      <c r="E832" s="865"/>
      <c r="F832" s="865"/>
      <c r="G832" s="1034"/>
      <c r="H832" s="684"/>
      <c r="I832" s="684"/>
      <c r="J832" s="1035"/>
      <c r="K832" s="817"/>
      <c r="L832" s="817"/>
      <c r="M832" s="682"/>
      <c r="N832" s="682"/>
      <c r="O832" s="682"/>
      <c r="P832" s="682"/>
      <c r="Q832" s="682"/>
      <c r="R832" s="682"/>
      <c r="S832" s="682"/>
      <c r="T832" s="682"/>
      <c r="U832" s="682"/>
      <c r="V832" s="682"/>
      <c r="W832" s="682"/>
      <c r="X832" s="682"/>
      <c r="Y832" s="682"/>
      <c r="Z832" s="682"/>
    </row>
    <row r="833" spans="1:26" ht="15">
      <c r="A833" s="684"/>
      <c r="B833" s="684"/>
      <c r="C833" s="684"/>
      <c r="D833" s="684"/>
      <c r="E833" s="865"/>
      <c r="F833" s="865"/>
      <c r="G833" s="1034"/>
      <c r="H833" s="684"/>
      <c r="I833" s="684"/>
      <c r="J833" s="1035"/>
      <c r="K833" s="817"/>
      <c r="L833" s="817"/>
      <c r="M833" s="682"/>
      <c r="N833" s="682"/>
      <c r="O833" s="682"/>
      <c r="P833" s="682"/>
      <c r="Q833" s="682"/>
      <c r="R833" s="682"/>
      <c r="S833" s="682"/>
      <c r="T833" s="682"/>
      <c r="U833" s="682"/>
      <c r="V833" s="682"/>
      <c r="W833" s="682"/>
      <c r="X833" s="682"/>
      <c r="Y833" s="682"/>
      <c r="Z833" s="682"/>
    </row>
    <row r="834" spans="1:26" ht="15">
      <c r="A834" s="684"/>
      <c r="B834" s="684"/>
      <c r="C834" s="684"/>
      <c r="D834" s="684"/>
      <c r="E834" s="865"/>
      <c r="F834" s="865"/>
      <c r="G834" s="1034"/>
      <c r="H834" s="684"/>
      <c r="I834" s="684"/>
      <c r="J834" s="1035"/>
      <c r="K834" s="817"/>
      <c r="L834" s="817"/>
      <c r="M834" s="682"/>
      <c r="N834" s="682"/>
      <c r="O834" s="682"/>
      <c r="P834" s="682"/>
      <c r="Q834" s="682"/>
      <c r="R834" s="682"/>
      <c r="S834" s="682"/>
      <c r="T834" s="682"/>
      <c r="U834" s="682"/>
      <c r="V834" s="682"/>
      <c r="W834" s="682"/>
      <c r="X834" s="682"/>
      <c r="Y834" s="682"/>
      <c r="Z834" s="682"/>
    </row>
    <row r="835" spans="1:26" ht="15">
      <c r="A835" s="684"/>
      <c r="B835" s="684"/>
      <c r="C835" s="684"/>
      <c r="D835" s="684"/>
      <c r="E835" s="865"/>
      <c r="F835" s="865"/>
      <c r="G835" s="1034"/>
      <c r="H835" s="684"/>
      <c r="I835" s="684"/>
      <c r="J835" s="1035"/>
      <c r="K835" s="817"/>
      <c r="L835" s="817"/>
      <c r="M835" s="682"/>
      <c r="N835" s="682"/>
      <c r="O835" s="682"/>
      <c r="P835" s="682"/>
      <c r="Q835" s="682"/>
      <c r="R835" s="682"/>
      <c r="S835" s="682"/>
      <c r="T835" s="682"/>
      <c r="U835" s="682"/>
      <c r="V835" s="682"/>
      <c r="W835" s="682"/>
      <c r="X835" s="682"/>
      <c r="Y835" s="682"/>
      <c r="Z835" s="682"/>
    </row>
    <row r="836" spans="1:26" ht="15">
      <c r="A836" s="684"/>
      <c r="B836" s="684"/>
      <c r="C836" s="684"/>
      <c r="D836" s="684"/>
      <c r="E836" s="865"/>
      <c r="F836" s="865"/>
      <c r="G836" s="1034"/>
      <c r="H836" s="684"/>
      <c r="I836" s="684"/>
      <c r="J836" s="1035"/>
      <c r="K836" s="817"/>
      <c r="L836" s="817"/>
      <c r="M836" s="682"/>
      <c r="N836" s="682"/>
      <c r="O836" s="682"/>
      <c r="P836" s="682"/>
      <c r="Q836" s="682"/>
      <c r="R836" s="682"/>
      <c r="S836" s="682"/>
      <c r="T836" s="682"/>
      <c r="U836" s="682"/>
      <c r="V836" s="682"/>
      <c r="W836" s="682"/>
      <c r="X836" s="682"/>
      <c r="Y836" s="682"/>
      <c r="Z836" s="682"/>
    </row>
    <row r="837" spans="1:26" ht="15">
      <c r="A837" s="684"/>
      <c r="B837" s="684"/>
      <c r="C837" s="684"/>
      <c r="D837" s="684"/>
      <c r="E837" s="865"/>
      <c r="F837" s="865"/>
      <c r="G837" s="1034"/>
      <c r="H837" s="684"/>
      <c r="I837" s="684"/>
      <c r="J837" s="1035"/>
      <c r="K837" s="817"/>
      <c r="L837" s="817"/>
      <c r="M837" s="682"/>
      <c r="N837" s="682"/>
      <c r="O837" s="682"/>
      <c r="P837" s="682"/>
      <c r="Q837" s="682"/>
      <c r="R837" s="682"/>
      <c r="S837" s="682"/>
      <c r="T837" s="682"/>
      <c r="U837" s="682"/>
      <c r="V837" s="682"/>
      <c r="W837" s="682"/>
      <c r="X837" s="682"/>
      <c r="Y837" s="682"/>
      <c r="Z837" s="682"/>
    </row>
    <row r="838" spans="1:26" ht="15">
      <c r="A838" s="684"/>
      <c r="B838" s="684"/>
      <c r="C838" s="684"/>
      <c r="D838" s="684"/>
      <c r="E838" s="865"/>
      <c r="F838" s="865"/>
      <c r="G838" s="1034"/>
      <c r="H838" s="684"/>
      <c r="I838" s="684"/>
      <c r="J838" s="1035"/>
      <c r="K838" s="817"/>
      <c r="L838" s="817"/>
      <c r="M838" s="682"/>
      <c r="N838" s="682"/>
      <c r="O838" s="682"/>
      <c r="P838" s="682"/>
      <c r="Q838" s="682"/>
      <c r="R838" s="682"/>
      <c r="S838" s="682"/>
      <c r="T838" s="682"/>
      <c r="U838" s="682"/>
      <c r="V838" s="682"/>
      <c r="W838" s="682"/>
      <c r="X838" s="682"/>
      <c r="Y838" s="682"/>
      <c r="Z838" s="682"/>
    </row>
    <row r="839" spans="1:26" ht="15">
      <c r="A839" s="684"/>
      <c r="B839" s="684"/>
      <c r="C839" s="684"/>
      <c r="D839" s="684"/>
      <c r="E839" s="865"/>
      <c r="F839" s="865"/>
      <c r="G839" s="1034"/>
      <c r="H839" s="684"/>
      <c r="I839" s="684"/>
      <c r="J839" s="1035"/>
      <c r="K839" s="817"/>
      <c r="L839" s="817"/>
      <c r="M839" s="682"/>
      <c r="N839" s="682"/>
      <c r="O839" s="682"/>
      <c r="P839" s="682"/>
      <c r="Q839" s="682"/>
      <c r="R839" s="682"/>
      <c r="S839" s="682"/>
      <c r="T839" s="682"/>
      <c r="U839" s="682"/>
      <c r="V839" s="682"/>
      <c r="W839" s="682"/>
      <c r="X839" s="682"/>
      <c r="Y839" s="682"/>
      <c r="Z839" s="682"/>
    </row>
    <row r="840" spans="1:26" ht="15">
      <c r="A840" s="684"/>
      <c r="B840" s="684"/>
      <c r="C840" s="684"/>
      <c r="D840" s="684"/>
      <c r="E840" s="865"/>
      <c r="F840" s="865"/>
      <c r="G840" s="1034"/>
      <c r="H840" s="684"/>
      <c r="I840" s="684"/>
      <c r="J840" s="1035"/>
      <c r="K840" s="817"/>
      <c r="L840" s="817"/>
      <c r="M840" s="682"/>
      <c r="N840" s="682"/>
      <c r="O840" s="682"/>
      <c r="P840" s="682"/>
      <c r="Q840" s="682"/>
      <c r="R840" s="682"/>
      <c r="S840" s="682"/>
      <c r="T840" s="682"/>
      <c r="U840" s="682"/>
      <c r="V840" s="682"/>
      <c r="W840" s="682"/>
      <c r="X840" s="682"/>
      <c r="Y840" s="682"/>
      <c r="Z840" s="682"/>
    </row>
    <row r="841" spans="1:26" ht="15">
      <c r="A841" s="684"/>
      <c r="B841" s="684"/>
      <c r="C841" s="684"/>
      <c r="D841" s="684"/>
      <c r="E841" s="865"/>
      <c r="F841" s="865"/>
      <c r="G841" s="1034"/>
      <c r="H841" s="684"/>
      <c r="I841" s="684"/>
      <c r="J841" s="1035"/>
      <c r="K841" s="817"/>
      <c r="L841" s="817"/>
      <c r="M841" s="682"/>
      <c r="N841" s="682"/>
      <c r="O841" s="682"/>
      <c r="P841" s="682"/>
      <c r="Q841" s="682"/>
      <c r="R841" s="682"/>
      <c r="S841" s="682"/>
      <c r="T841" s="682"/>
      <c r="U841" s="682"/>
      <c r="V841" s="682"/>
      <c r="W841" s="682"/>
      <c r="X841" s="682"/>
      <c r="Y841" s="682"/>
      <c r="Z841" s="682"/>
    </row>
    <row r="842" spans="1:26" ht="15">
      <c r="A842" s="684"/>
      <c r="B842" s="684"/>
      <c r="C842" s="684"/>
      <c r="D842" s="684"/>
      <c r="E842" s="865"/>
      <c r="F842" s="865"/>
      <c r="G842" s="1034"/>
      <c r="H842" s="684"/>
      <c r="I842" s="684"/>
      <c r="J842" s="1035"/>
      <c r="K842" s="817"/>
      <c r="L842" s="817"/>
      <c r="M842" s="682"/>
      <c r="N842" s="682"/>
      <c r="O842" s="682"/>
      <c r="P842" s="682"/>
      <c r="Q842" s="682"/>
      <c r="R842" s="682"/>
      <c r="S842" s="682"/>
      <c r="T842" s="682"/>
      <c r="U842" s="682"/>
      <c r="V842" s="682"/>
      <c r="W842" s="682"/>
      <c r="X842" s="682"/>
      <c r="Y842" s="682"/>
      <c r="Z842" s="682"/>
    </row>
    <row r="843" spans="1:26" ht="15">
      <c r="A843" s="684"/>
      <c r="B843" s="684"/>
      <c r="C843" s="684"/>
      <c r="D843" s="684"/>
      <c r="E843" s="865"/>
      <c r="F843" s="865"/>
      <c r="G843" s="1034"/>
      <c r="H843" s="684"/>
      <c r="I843" s="684"/>
      <c r="J843" s="1035"/>
      <c r="K843" s="817"/>
      <c r="L843" s="817"/>
      <c r="M843" s="682"/>
      <c r="N843" s="682"/>
      <c r="O843" s="682"/>
      <c r="P843" s="682"/>
      <c r="Q843" s="682"/>
      <c r="R843" s="682"/>
      <c r="S843" s="682"/>
      <c r="T843" s="682"/>
      <c r="U843" s="682"/>
      <c r="V843" s="682"/>
      <c r="W843" s="682"/>
      <c r="X843" s="682"/>
      <c r="Y843" s="682"/>
      <c r="Z843" s="682"/>
    </row>
    <row r="844" spans="1:26" ht="15">
      <c r="A844" s="684"/>
      <c r="B844" s="684"/>
      <c r="C844" s="684"/>
      <c r="D844" s="684"/>
      <c r="E844" s="865"/>
      <c r="F844" s="865"/>
      <c r="G844" s="1034"/>
      <c r="H844" s="684"/>
      <c r="I844" s="684"/>
      <c r="J844" s="1035"/>
      <c r="K844" s="817"/>
      <c r="L844" s="817"/>
      <c r="M844" s="682"/>
      <c r="N844" s="682"/>
      <c r="O844" s="682"/>
      <c r="P844" s="682"/>
      <c r="Q844" s="682"/>
      <c r="R844" s="682"/>
      <c r="S844" s="682"/>
      <c r="T844" s="682"/>
      <c r="U844" s="682"/>
      <c r="V844" s="682"/>
      <c r="W844" s="682"/>
      <c r="X844" s="682"/>
      <c r="Y844" s="682"/>
      <c r="Z844" s="682"/>
    </row>
    <row r="845" spans="1:26" ht="15">
      <c r="A845" s="684"/>
      <c r="B845" s="684"/>
      <c r="C845" s="684"/>
      <c r="D845" s="684"/>
      <c r="E845" s="865"/>
      <c r="F845" s="865"/>
      <c r="G845" s="1034"/>
      <c r="H845" s="684"/>
      <c r="I845" s="684"/>
      <c r="J845" s="1035"/>
      <c r="K845" s="817"/>
      <c r="L845" s="817"/>
      <c r="M845" s="682"/>
      <c r="N845" s="682"/>
      <c r="O845" s="682"/>
      <c r="P845" s="682"/>
      <c r="Q845" s="682"/>
      <c r="R845" s="682"/>
      <c r="S845" s="682"/>
      <c r="T845" s="682"/>
      <c r="U845" s="682"/>
      <c r="V845" s="682"/>
      <c r="W845" s="682"/>
      <c r="X845" s="682"/>
      <c r="Y845" s="682"/>
      <c r="Z845" s="682"/>
    </row>
    <row r="846" spans="1:26" ht="15">
      <c r="A846" s="684"/>
      <c r="B846" s="684"/>
      <c r="C846" s="684"/>
      <c r="D846" s="684"/>
      <c r="E846" s="865"/>
      <c r="F846" s="865"/>
      <c r="G846" s="1034"/>
      <c r="H846" s="684"/>
      <c r="I846" s="684"/>
      <c r="J846" s="1035"/>
      <c r="K846" s="817"/>
      <c r="L846" s="817"/>
      <c r="M846" s="682"/>
      <c r="N846" s="682"/>
      <c r="O846" s="682"/>
      <c r="P846" s="682"/>
      <c r="Q846" s="682"/>
      <c r="R846" s="682"/>
      <c r="S846" s="682"/>
      <c r="T846" s="682"/>
      <c r="U846" s="682"/>
      <c r="V846" s="682"/>
      <c r="W846" s="682"/>
      <c r="X846" s="682"/>
      <c r="Y846" s="682"/>
      <c r="Z846" s="682"/>
    </row>
    <row r="847" spans="1:26" ht="15">
      <c r="A847" s="684"/>
      <c r="B847" s="684"/>
      <c r="C847" s="684"/>
      <c r="D847" s="684"/>
      <c r="E847" s="865"/>
      <c r="F847" s="865"/>
      <c r="G847" s="1034"/>
      <c r="H847" s="684"/>
      <c r="I847" s="684"/>
      <c r="J847" s="1035"/>
      <c r="K847" s="817"/>
      <c r="L847" s="817"/>
      <c r="M847" s="682"/>
      <c r="N847" s="682"/>
      <c r="O847" s="682"/>
      <c r="P847" s="682"/>
      <c r="Q847" s="682"/>
      <c r="R847" s="682"/>
      <c r="S847" s="682"/>
      <c r="T847" s="682"/>
      <c r="U847" s="682"/>
      <c r="V847" s="682"/>
      <c r="W847" s="682"/>
      <c r="X847" s="682"/>
      <c r="Y847" s="682"/>
      <c r="Z847" s="682"/>
    </row>
    <row r="848" spans="1:26" ht="15">
      <c r="A848" s="684"/>
      <c r="B848" s="684"/>
      <c r="C848" s="684"/>
      <c r="D848" s="684"/>
      <c r="E848" s="865"/>
      <c r="F848" s="865"/>
      <c r="G848" s="1034"/>
      <c r="H848" s="684"/>
      <c r="I848" s="684"/>
      <c r="J848" s="1035"/>
      <c r="K848" s="817"/>
      <c r="L848" s="817"/>
      <c r="M848" s="682"/>
      <c r="N848" s="682"/>
      <c r="O848" s="682"/>
      <c r="P848" s="682"/>
      <c r="Q848" s="682"/>
      <c r="R848" s="682"/>
      <c r="S848" s="682"/>
      <c r="T848" s="682"/>
      <c r="U848" s="682"/>
      <c r="V848" s="682"/>
      <c r="W848" s="682"/>
      <c r="X848" s="682"/>
      <c r="Y848" s="682"/>
      <c r="Z848" s="682"/>
    </row>
    <row r="849" spans="1:26" ht="15">
      <c r="A849" s="684"/>
      <c r="B849" s="684"/>
      <c r="C849" s="684"/>
      <c r="D849" s="684"/>
      <c r="E849" s="865"/>
      <c r="F849" s="865"/>
      <c r="G849" s="1034"/>
      <c r="H849" s="684"/>
      <c r="I849" s="684"/>
      <c r="J849" s="1035"/>
      <c r="K849" s="817"/>
      <c r="L849" s="817"/>
      <c r="M849" s="682"/>
      <c r="N849" s="682"/>
      <c r="O849" s="682"/>
      <c r="P849" s="682"/>
      <c r="Q849" s="682"/>
      <c r="R849" s="682"/>
      <c r="S849" s="682"/>
      <c r="T849" s="682"/>
      <c r="U849" s="682"/>
      <c r="V849" s="682"/>
      <c r="W849" s="682"/>
      <c r="X849" s="682"/>
      <c r="Y849" s="682"/>
      <c r="Z849" s="682"/>
    </row>
    <row r="850" spans="1:26" ht="15">
      <c r="A850" s="684"/>
      <c r="B850" s="684"/>
      <c r="C850" s="684"/>
      <c r="D850" s="684"/>
      <c r="E850" s="865"/>
      <c r="F850" s="865"/>
      <c r="G850" s="1034"/>
      <c r="H850" s="684"/>
      <c r="I850" s="684"/>
      <c r="J850" s="1035"/>
      <c r="K850" s="817"/>
      <c r="L850" s="817"/>
      <c r="M850" s="682"/>
      <c r="N850" s="682"/>
      <c r="O850" s="682"/>
      <c r="P850" s="682"/>
      <c r="Q850" s="682"/>
      <c r="R850" s="682"/>
      <c r="S850" s="682"/>
      <c r="T850" s="682"/>
      <c r="U850" s="682"/>
      <c r="V850" s="682"/>
      <c r="W850" s="682"/>
      <c r="X850" s="682"/>
      <c r="Y850" s="682"/>
      <c r="Z850" s="682"/>
    </row>
    <row r="851" spans="1:26" ht="15">
      <c r="A851" s="684"/>
      <c r="B851" s="684"/>
      <c r="C851" s="684"/>
      <c r="D851" s="684"/>
      <c r="E851" s="865"/>
      <c r="F851" s="865"/>
      <c r="G851" s="1034"/>
      <c r="H851" s="684"/>
      <c r="I851" s="684"/>
      <c r="J851" s="1035"/>
      <c r="K851" s="817"/>
      <c r="L851" s="817"/>
      <c r="M851" s="682"/>
      <c r="N851" s="682"/>
      <c r="O851" s="682"/>
      <c r="P851" s="682"/>
      <c r="Q851" s="682"/>
      <c r="R851" s="682"/>
      <c r="S851" s="682"/>
      <c r="T851" s="682"/>
      <c r="U851" s="682"/>
      <c r="V851" s="682"/>
      <c r="W851" s="682"/>
      <c r="X851" s="682"/>
      <c r="Y851" s="682"/>
      <c r="Z851" s="682"/>
    </row>
    <row r="852" spans="1:26" ht="15">
      <c r="A852" s="684"/>
      <c r="B852" s="684"/>
      <c r="C852" s="684"/>
      <c r="D852" s="684"/>
      <c r="E852" s="865"/>
      <c r="F852" s="865"/>
      <c r="G852" s="1034"/>
      <c r="H852" s="684"/>
      <c r="I852" s="684"/>
      <c r="J852" s="1035"/>
      <c r="K852" s="817"/>
      <c r="L852" s="817"/>
      <c r="M852" s="682"/>
      <c r="N852" s="682"/>
      <c r="O852" s="682"/>
      <c r="P852" s="682"/>
      <c r="Q852" s="682"/>
      <c r="R852" s="682"/>
      <c r="S852" s="682"/>
      <c r="T852" s="682"/>
      <c r="U852" s="682"/>
      <c r="V852" s="682"/>
      <c r="W852" s="682"/>
      <c r="X852" s="682"/>
      <c r="Y852" s="682"/>
      <c r="Z852" s="682"/>
    </row>
    <row r="853" spans="1:26" ht="15">
      <c r="A853" s="684"/>
      <c r="B853" s="684"/>
      <c r="C853" s="684"/>
      <c r="D853" s="684"/>
      <c r="E853" s="865"/>
      <c r="F853" s="865"/>
      <c r="G853" s="1034"/>
      <c r="H853" s="684"/>
      <c r="I853" s="684"/>
      <c r="J853" s="1035"/>
      <c r="K853" s="817"/>
      <c r="L853" s="817"/>
      <c r="M853" s="682"/>
      <c r="N853" s="682"/>
      <c r="O853" s="682"/>
      <c r="P853" s="682"/>
      <c r="Q853" s="682"/>
      <c r="R853" s="682"/>
      <c r="S853" s="682"/>
      <c r="T853" s="682"/>
      <c r="U853" s="682"/>
      <c r="V853" s="682"/>
      <c r="W853" s="682"/>
      <c r="X853" s="682"/>
      <c r="Y853" s="682"/>
      <c r="Z853" s="682"/>
    </row>
    <row r="854" spans="1:26" ht="15">
      <c r="A854" s="684"/>
      <c r="B854" s="684"/>
      <c r="C854" s="684"/>
      <c r="D854" s="684"/>
      <c r="E854" s="865"/>
      <c r="F854" s="865"/>
      <c r="G854" s="1034"/>
      <c r="H854" s="684"/>
      <c r="I854" s="684"/>
      <c r="J854" s="1035"/>
      <c r="K854" s="817"/>
      <c r="L854" s="817"/>
      <c r="M854" s="682"/>
      <c r="N854" s="682"/>
      <c r="O854" s="682"/>
      <c r="P854" s="682"/>
      <c r="Q854" s="682"/>
      <c r="R854" s="682"/>
      <c r="S854" s="682"/>
      <c r="T854" s="682"/>
      <c r="U854" s="682"/>
      <c r="V854" s="682"/>
      <c r="W854" s="682"/>
      <c r="X854" s="682"/>
      <c r="Y854" s="682"/>
      <c r="Z854" s="682"/>
    </row>
    <row r="855" spans="1:26" ht="15">
      <c r="A855" s="684"/>
      <c r="B855" s="684"/>
      <c r="C855" s="684"/>
      <c r="D855" s="684"/>
      <c r="E855" s="865"/>
      <c r="F855" s="865"/>
      <c r="G855" s="1034"/>
      <c r="H855" s="684"/>
      <c r="I855" s="684"/>
      <c r="J855" s="1035"/>
      <c r="K855" s="817"/>
      <c r="L855" s="817"/>
      <c r="M855" s="682"/>
      <c r="N855" s="682"/>
      <c r="O855" s="682"/>
      <c r="P855" s="682"/>
      <c r="Q855" s="682"/>
      <c r="R855" s="682"/>
      <c r="S855" s="682"/>
      <c r="T855" s="682"/>
      <c r="U855" s="682"/>
      <c r="V855" s="682"/>
      <c r="W855" s="682"/>
      <c r="X855" s="682"/>
      <c r="Y855" s="682"/>
      <c r="Z855" s="682"/>
    </row>
    <row r="856" spans="1:26" ht="15">
      <c r="A856" s="684"/>
      <c r="B856" s="684"/>
      <c r="C856" s="684"/>
      <c r="D856" s="684"/>
      <c r="E856" s="865"/>
      <c r="F856" s="865"/>
      <c r="G856" s="1034"/>
      <c r="H856" s="684"/>
      <c r="I856" s="684"/>
      <c r="J856" s="1035"/>
      <c r="K856" s="817"/>
      <c r="L856" s="817"/>
      <c r="M856" s="682"/>
      <c r="N856" s="682"/>
      <c r="O856" s="682"/>
      <c r="P856" s="682"/>
      <c r="Q856" s="682"/>
      <c r="R856" s="682"/>
      <c r="S856" s="682"/>
      <c r="T856" s="682"/>
      <c r="U856" s="682"/>
      <c r="V856" s="682"/>
      <c r="W856" s="682"/>
      <c r="X856" s="682"/>
      <c r="Y856" s="682"/>
      <c r="Z856" s="682"/>
    </row>
    <row r="857" spans="1:26" ht="15">
      <c r="A857" s="684"/>
      <c r="B857" s="684"/>
      <c r="C857" s="684"/>
      <c r="D857" s="684"/>
      <c r="E857" s="865"/>
      <c r="F857" s="865"/>
      <c r="G857" s="1034"/>
      <c r="H857" s="684"/>
      <c r="I857" s="684"/>
      <c r="J857" s="1035"/>
      <c r="K857" s="817"/>
      <c r="L857" s="817"/>
      <c r="M857" s="682"/>
      <c r="N857" s="682"/>
      <c r="O857" s="682"/>
      <c r="P857" s="682"/>
      <c r="Q857" s="682"/>
      <c r="R857" s="682"/>
      <c r="S857" s="682"/>
      <c r="T857" s="682"/>
      <c r="U857" s="682"/>
      <c r="V857" s="682"/>
      <c r="W857" s="682"/>
      <c r="X857" s="682"/>
      <c r="Y857" s="682"/>
      <c r="Z857" s="682"/>
    </row>
    <row r="858" spans="1:26" ht="15">
      <c r="A858" s="684"/>
      <c r="B858" s="684"/>
      <c r="C858" s="684"/>
      <c r="D858" s="684"/>
      <c r="E858" s="865"/>
      <c r="F858" s="865"/>
      <c r="G858" s="1034"/>
      <c r="H858" s="684"/>
      <c r="I858" s="684"/>
      <c r="J858" s="1035"/>
      <c r="K858" s="817"/>
      <c r="L858" s="817"/>
      <c r="M858" s="682"/>
      <c r="N858" s="682"/>
      <c r="O858" s="682"/>
      <c r="P858" s="682"/>
      <c r="Q858" s="682"/>
      <c r="R858" s="682"/>
      <c r="S858" s="682"/>
      <c r="T858" s="682"/>
      <c r="U858" s="682"/>
      <c r="V858" s="682"/>
      <c r="W858" s="682"/>
      <c r="X858" s="682"/>
      <c r="Y858" s="682"/>
      <c r="Z858" s="682"/>
    </row>
    <row r="859" spans="1:26" ht="15">
      <c r="A859" s="684"/>
      <c r="B859" s="684"/>
      <c r="C859" s="684"/>
      <c r="D859" s="684"/>
      <c r="E859" s="865"/>
      <c r="F859" s="865"/>
      <c r="G859" s="1034"/>
      <c r="H859" s="684"/>
      <c r="I859" s="684"/>
      <c r="J859" s="1035"/>
      <c r="K859" s="817"/>
      <c r="L859" s="817"/>
      <c r="M859" s="682"/>
      <c r="N859" s="682"/>
      <c r="O859" s="682"/>
      <c r="P859" s="682"/>
      <c r="Q859" s="682"/>
      <c r="R859" s="682"/>
      <c r="S859" s="682"/>
      <c r="T859" s="682"/>
      <c r="U859" s="682"/>
      <c r="V859" s="682"/>
      <c r="W859" s="682"/>
      <c r="X859" s="682"/>
      <c r="Y859" s="682"/>
      <c r="Z859" s="682"/>
    </row>
    <row r="860" spans="1:26" ht="15">
      <c r="A860" s="684"/>
      <c r="B860" s="684"/>
      <c r="C860" s="684"/>
      <c r="D860" s="684"/>
      <c r="E860" s="865"/>
      <c r="F860" s="865"/>
      <c r="G860" s="1034"/>
      <c r="H860" s="684"/>
      <c r="I860" s="684"/>
      <c r="J860" s="1035"/>
      <c r="K860" s="817"/>
      <c r="L860" s="817"/>
      <c r="M860" s="682"/>
      <c r="N860" s="682"/>
      <c r="O860" s="682"/>
      <c r="P860" s="682"/>
      <c r="Q860" s="682"/>
      <c r="R860" s="682"/>
      <c r="S860" s="682"/>
      <c r="T860" s="682"/>
      <c r="U860" s="682"/>
      <c r="V860" s="682"/>
      <c r="W860" s="682"/>
      <c r="X860" s="682"/>
      <c r="Y860" s="682"/>
      <c r="Z860" s="682"/>
    </row>
    <row r="861" spans="1:26" ht="15">
      <c r="A861" s="684"/>
      <c r="B861" s="684"/>
      <c r="C861" s="684"/>
      <c r="D861" s="684"/>
      <c r="E861" s="865"/>
      <c r="F861" s="865"/>
      <c r="G861" s="1034"/>
      <c r="H861" s="684"/>
      <c r="I861" s="684"/>
      <c r="J861" s="1035"/>
      <c r="K861" s="817"/>
      <c r="L861" s="817"/>
      <c r="M861" s="682"/>
      <c r="N861" s="682"/>
      <c r="O861" s="682"/>
      <c r="P861" s="682"/>
      <c r="Q861" s="682"/>
      <c r="R861" s="682"/>
      <c r="S861" s="682"/>
      <c r="T861" s="682"/>
      <c r="U861" s="682"/>
      <c r="V861" s="682"/>
      <c r="W861" s="682"/>
      <c r="X861" s="682"/>
      <c r="Y861" s="682"/>
      <c r="Z861" s="682"/>
    </row>
    <row r="862" spans="1:26" ht="15">
      <c r="A862" s="684"/>
      <c r="B862" s="684"/>
      <c r="C862" s="684"/>
      <c r="D862" s="684"/>
      <c r="E862" s="865"/>
      <c r="F862" s="865"/>
      <c r="G862" s="1034"/>
      <c r="H862" s="684"/>
      <c r="I862" s="684"/>
      <c r="J862" s="1035"/>
      <c r="K862" s="817"/>
      <c r="L862" s="817"/>
      <c r="M862" s="682"/>
      <c r="N862" s="682"/>
      <c r="O862" s="682"/>
      <c r="P862" s="682"/>
      <c r="Q862" s="682"/>
      <c r="R862" s="682"/>
      <c r="S862" s="682"/>
      <c r="T862" s="682"/>
      <c r="U862" s="682"/>
      <c r="V862" s="682"/>
      <c r="W862" s="682"/>
      <c r="X862" s="682"/>
      <c r="Y862" s="682"/>
      <c r="Z862" s="682"/>
    </row>
    <row r="863" spans="1:26" ht="15">
      <c r="A863" s="684"/>
      <c r="B863" s="684"/>
      <c r="C863" s="684"/>
      <c r="D863" s="684"/>
      <c r="E863" s="865"/>
      <c r="F863" s="865"/>
      <c r="G863" s="1034"/>
      <c r="H863" s="684"/>
      <c r="I863" s="684"/>
      <c r="J863" s="1035"/>
      <c r="K863" s="817"/>
      <c r="L863" s="817"/>
      <c r="M863" s="682"/>
      <c r="N863" s="682"/>
      <c r="O863" s="682"/>
      <c r="P863" s="682"/>
      <c r="Q863" s="682"/>
      <c r="R863" s="682"/>
      <c r="S863" s="682"/>
      <c r="T863" s="682"/>
      <c r="U863" s="682"/>
      <c r="V863" s="682"/>
      <c r="W863" s="682"/>
      <c r="X863" s="682"/>
      <c r="Y863" s="682"/>
      <c r="Z863" s="682"/>
    </row>
    <row r="864" spans="1:26" ht="15">
      <c r="A864" s="684"/>
      <c r="B864" s="684"/>
      <c r="C864" s="684"/>
      <c r="D864" s="684"/>
      <c r="E864" s="865"/>
      <c r="F864" s="865"/>
      <c r="G864" s="1034"/>
      <c r="H864" s="684"/>
      <c r="I864" s="684"/>
      <c r="J864" s="1035"/>
      <c r="K864" s="817"/>
      <c r="L864" s="817"/>
      <c r="M864" s="682"/>
      <c r="N864" s="682"/>
      <c r="O864" s="682"/>
      <c r="P864" s="682"/>
      <c r="Q864" s="682"/>
      <c r="R864" s="682"/>
      <c r="S864" s="682"/>
      <c r="T864" s="682"/>
      <c r="U864" s="682"/>
      <c r="V864" s="682"/>
      <c r="W864" s="682"/>
      <c r="X864" s="682"/>
      <c r="Y864" s="682"/>
      <c r="Z864" s="682"/>
    </row>
    <row r="865" spans="1:26" ht="15">
      <c r="A865" s="684"/>
      <c r="B865" s="684"/>
      <c r="C865" s="684"/>
      <c r="D865" s="684"/>
      <c r="E865" s="865"/>
      <c r="F865" s="865"/>
      <c r="G865" s="1034"/>
      <c r="H865" s="684"/>
      <c r="I865" s="684"/>
      <c r="J865" s="1035"/>
      <c r="K865" s="817"/>
      <c r="L865" s="817"/>
      <c r="M865" s="682"/>
      <c r="N865" s="682"/>
      <c r="O865" s="682"/>
      <c r="P865" s="682"/>
      <c r="Q865" s="682"/>
      <c r="R865" s="682"/>
      <c r="S865" s="682"/>
      <c r="T865" s="682"/>
      <c r="U865" s="682"/>
      <c r="V865" s="682"/>
      <c r="W865" s="682"/>
      <c r="X865" s="682"/>
      <c r="Y865" s="682"/>
      <c r="Z865" s="682"/>
    </row>
    <row r="866" spans="1:26" ht="15">
      <c r="A866" s="684"/>
      <c r="B866" s="684"/>
      <c r="C866" s="684"/>
      <c r="D866" s="684"/>
      <c r="E866" s="865"/>
      <c r="F866" s="865"/>
      <c r="G866" s="1034"/>
      <c r="H866" s="684"/>
      <c r="I866" s="684"/>
      <c r="J866" s="1035"/>
      <c r="K866" s="817"/>
      <c r="L866" s="817"/>
      <c r="M866" s="682"/>
      <c r="N866" s="682"/>
      <c r="O866" s="682"/>
      <c r="P866" s="682"/>
      <c r="Q866" s="682"/>
      <c r="R866" s="682"/>
      <c r="S866" s="682"/>
      <c r="T866" s="682"/>
      <c r="U866" s="682"/>
      <c r="V866" s="682"/>
      <c r="W866" s="682"/>
      <c r="X866" s="682"/>
      <c r="Y866" s="682"/>
      <c r="Z866" s="682"/>
    </row>
    <row r="867" spans="1:26" ht="15">
      <c r="A867" s="684"/>
      <c r="B867" s="684"/>
      <c r="C867" s="684"/>
      <c r="D867" s="684"/>
      <c r="E867" s="865"/>
      <c r="F867" s="865"/>
      <c r="G867" s="1034"/>
      <c r="H867" s="684"/>
      <c r="I867" s="684"/>
      <c r="J867" s="1035"/>
      <c r="K867" s="817"/>
      <c r="L867" s="817"/>
      <c r="M867" s="682"/>
      <c r="N867" s="682"/>
      <c r="O867" s="682"/>
      <c r="P867" s="682"/>
      <c r="Q867" s="682"/>
      <c r="R867" s="682"/>
      <c r="S867" s="682"/>
      <c r="T867" s="682"/>
      <c r="U867" s="682"/>
      <c r="V867" s="682"/>
      <c r="W867" s="682"/>
      <c r="X867" s="682"/>
      <c r="Y867" s="682"/>
      <c r="Z867" s="682"/>
    </row>
    <row r="868" spans="1:26" ht="15">
      <c r="A868" s="684"/>
      <c r="B868" s="684"/>
      <c r="C868" s="684"/>
      <c r="D868" s="684"/>
      <c r="E868" s="865"/>
      <c r="F868" s="865"/>
      <c r="G868" s="1034"/>
      <c r="H868" s="684"/>
      <c r="I868" s="684"/>
      <c r="J868" s="1035"/>
      <c r="K868" s="817"/>
      <c r="L868" s="817"/>
      <c r="M868" s="682"/>
      <c r="N868" s="682"/>
      <c r="O868" s="682"/>
      <c r="P868" s="682"/>
      <c r="Q868" s="682"/>
      <c r="R868" s="682"/>
      <c r="S868" s="682"/>
      <c r="T868" s="682"/>
      <c r="U868" s="682"/>
      <c r="V868" s="682"/>
      <c r="W868" s="682"/>
      <c r="X868" s="682"/>
      <c r="Y868" s="682"/>
      <c r="Z868" s="682"/>
    </row>
    <row r="869" spans="1:26" ht="15">
      <c r="A869" s="684"/>
      <c r="B869" s="684"/>
      <c r="C869" s="684"/>
      <c r="D869" s="684"/>
      <c r="E869" s="865"/>
      <c r="F869" s="865"/>
      <c r="G869" s="1034"/>
      <c r="H869" s="684"/>
      <c r="I869" s="684"/>
      <c r="J869" s="1035"/>
      <c r="K869" s="817"/>
      <c r="L869" s="817"/>
      <c r="M869" s="682"/>
      <c r="N869" s="682"/>
      <c r="O869" s="682"/>
      <c r="P869" s="682"/>
      <c r="Q869" s="682"/>
      <c r="R869" s="682"/>
      <c r="S869" s="682"/>
      <c r="T869" s="682"/>
      <c r="U869" s="682"/>
      <c r="V869" s="682"/>
      <c r="W869" s="682"/>
      <c r="X869" s="682"/>
      <c r="Y869" s="682"/>
      <c r="Z869" s="682"/>
    </row>
    <row r="870" spans="1:26" ht="15">
      <c r="A870" s="684"/>
      <c r="B870" s="684"/>
      <c r="C870" s="684"/>
      <c r="D870" s="684"/>
      <c r="E870" s="865"/>
      <c r="F870" s="865"/>
      <c r="G870" s="1034"/>
      <c r="H870" s="684"/>
      <c r="I870" s="684"/>
      <c r="J870" s="1035"/>
      <c r="K870" s="817"/>
      <c r="L870" s="817"/>
      <c r="M870" s="682"/>
      <c r="N870" s="682"/>
      <c r="O870" s="682"/>
      <c r="P870" s="682"/>
      <c r="Q870" s="682"/>
      <c r="R870" s="682"/>
      <c r="S870" s="682"/>
      <c r="T870" s="682"/>
      <c r="U870" s="682"/>
      <c r="V870" s="682"/>
      <c r="W870" s="682"/>
      <c r="X870" s="682"/>
      <c r="Y870" s="682"/>
      <c r="Z870" s="682"/>
    </row>
    <row r="871" spans="1:26" ht="15">
      <c r="A871" s="684"/>
      <c r="B871" s="684"/>
      <c r="C871" s="684"/>
      <c r="D871" s="684"/>
      <c r="E871" s="865"/>
      <c r="F871" s="865"/>
      <c r="G871" s="1034"/>
      <c r="H871" s="684"/>
      <c r="I871" s="684"/>
      <c r="J871" s="1035"/>
      <c r="K871" s="817"/>
      <c r="L871" s="817"/>
      <c r="M871" s="682"/>
      <c r="N871" s="682"/>
      <c r="O871" s="682"/>
      <c r="P871" s="682"/>
      <c r="Q871" s="682"/>
      <c r="R871" s="682"/>
      <c r="S871" s="682"/>
      <c r="T871" s="682"/>
      <c r="U871" s="682"/>
      <c r="V871" s="682"/>
      <c r="W871" s="682"/>
      <c r="X871" s="682"/>
      <c r="Y871" s="682"/>
      <c r="Z871" s="682"/>
    </row>
    <row r="872" spans="1:26" ht="15">
      <c r="A872" s="684"/>
      <c r="B872" s="684"/>
      <c r="C872" s="684"/>
      <c r="D872" s="684"/>
      <c r="E872" s="865"/>
      <c r="F872" s="865"/>
      <c r="G872" s="1034"/>
      <c r="H872" s="684"/>
      <c r="I872" s="684"/>
      <c r="J872" s="1035"/>
      <c r="K872" s="817"/>
      <c r="L872" s="817"/>
      <c r="M872" s="682"/>
      <c r="N872" s="682"/>
      <c r="O872" s="682"/>
      <c r="P872" s="682"/>
      <c r="Q872" s="682"/>
      <c r="R872" s="682"/>
      <c r="S872" s="682"/>
      <c r="T872" s="682"/>
      <c r="U872" s="682"/>
      <c r="V872" s="682"/>
      <c r="W872" s="682"/>
      <c r="X872" s="682"/>
      <c r="Y872" s="682"/>
      <c r="Z872" s="682"/>
    </row>
    <row r="873" spans="1:26" ht="15">
      <c r="A873" s="684"/>
      <c r="B873" s="684"/>
      <c r="C873" s="684"/>
      <c r="D873" s="684"/>
      <c r="E873" s="865"/>
      <c r="F873" s="865"/>
      <c r="G873" s="1034"/>
      <c r="H873" s="684"/>
      <c r="I873" s="684"/>
      <c r="J873" s="1035"/>
      <c r="K873" s="817"/>
      <c r="L873" s="817"/>
      <c r="M873" s="682"/>
      <c r="N873" s="682"/>
      <c r="O873" s="682"/>
      <c r="P873" s="682"/>
      <c r="Q873" s="682"/>
      <c r="R873" s="682"/>
      <c r="S873" s="682"/>
      <c r="T873" s="682"/>
      <c r="U873" s="682"/>
      <c r="V873" s="682"/>
      <c r="W873" s="682"/>
      <c r="X873" s="682"/>
      <c r="Y873" s="682"/>
      <c r="Z873" s="682"/>
    </row>
    <row r="874" spans="1:26" ht="15">
      <c r="A874" s="684"/>
      <c r="B874" s="684"/>
      <c r="C874" s="684"/>
      <c r="D874" s="684"/>
      <c r="E874" s="865"/>
      <c r="F874" s="865"/>
      <c r="G874" s="1034"/>
      <c r="H874" s="684"/>
      <c r="I874" s="684"/>
      <c r="J874" s="1035"/>
      <c r="K874" s="817"/>
      <c r="L874" s="817"/>
      <c r="M874" s="682"/>
      <c r="N874" s="682"/>
      <c r="O874" s="682"/>
      <c r="P874" s="682"/>
      <c r="Q874" s="682"/>
      <c r="R874" s="682"/>
      <c r="S874" s="682"/>
      <c r="T874" s="682"/>
      <c r="U874" s="682"/>
      <c r="V874" s="682"/>
      <c r="W874" s="682"/>
      <c r="X874" s="682"/>
      <c r="Y874" s="682"/>
      <c r="Z874" s="682"/>
    </row>
    <row r="875" spans="1:26" ht="15">
      <c r="A875" s="684"/>
      <c r="B875" s="684"/>
      <c r="C875" s="684"/>
      <c r="D875" s="684"/>
      <c r="E875" s="865"/>
      <c r="F875" s="865"/>
      <c r="G875" s="1034"/>
      <c r="H875" s="684"/>
      <c r="I875" s="684"/>
      <c r="J875" s="1035"/>
      <c r="K875" s="817"/>
      <c r="L875" s="817"/>
      <c r="M875" s="682"/>
      <c r="N875" s="682"/>
      <c r="O875" s="682"/>
      <c r="P875" s="682"/>
      <c r="Q875" s="682"/>
      <c r="R875" s="682"/>
      <c r="S875" s="682"/>
      <c r="T875" s="682"/>
      <c r="U875" s="682"/>
      <c r="V875" s="682"/>
      <c r="W875" s="682"/>
      <c r="X875" s="682"/>
      <c r="Y875" s="682"/>
      <c r="Z875" s="682"/>
    </row>
    <row r="876" spans="1:26" ht="15">
      <c r="A876" s="684"/>
      <c r="B876" s="684"/>
      <c r="C876" s="684"/>
      <c r="D876" s="684"/>
      <c r="E876" s="865"/>
      <c r="F876" s="865"/>
      <c r="G876" s="1034"/>
      <c r="H876" s="684"/>
      <c r="I876" s="684"/>
      <c r="J876" s="1035"/>
      <c r="K876" s="817"/>
      <c r="L876" s="817"/>
      <c r="M876" s="682"/>
      <c r="N876" s="682"/>
      <c r="O876" s="682"/>
      <c r="P876" s="682"/>
      <c r="Q876" s="682"/>
      <c r="R876" s="682"/>
      <c r="S876" s="682"/>
      <c r="T876" s="682"/>
      <c r="U876" s="682"/>
      <c r="V876" s="682"/>
      <c r="W876" s="682"/>
      <c r="X876" s="682"/>
      <c r="Y876" s="682"/>
      <c r="Z876" s="682"/>
    </row>
    <row r="877" spans="1:26" ht="15">
      <c r="A877" s="684"/>
      <c r="B877" s="684"/>
      <c r="C877" s="684"/>
      <c r="D877" s="684"/>
      <c r="E877" s="865"/>
      <c r="F877" s="865"/>
      <c r="G877" s="1034"/>
      <c r="H877" s="684"/>
      <c r="I877" s="684"/>
      <c r="J877" s="1035"/>
      <c r="K877" s="817"/>
      <c r="L877" s="817"/>
      <c r="M877" s="682"/>
      <c r="N877" s="682"/>
      <c r="O877" s="682"/>
      <c r="P877" s="682"/>
      <c r="Q877" s="682"/>
      <c r="R877" s="682"/>
      <c r="S877" s="682"/>
      <c r="T877" s="682"/>
      <c r="U877" s="682"/>
      <c r="V877" s="682"/>
      <c r="W877" s="682"/>
      <c r="X877" s="682"/>
      <c r="Y877" s="682"/>
      <c r="Z877" s="682"/>
    </row>
    <row r="878" spans="1:26" ht="15">
      <c r="A878" s="684"/>
      <c r="B878" s="684"/>
      <c r="C878" s="684"/>
      <c r="D878" s="684"/>
      <c r="E878" s="865"/>
      <c r="F878" s="865"/>
      <c r="G878" s="1034"/>
      <c r="H878" s="684"/>
      <c r="I878" s="684"/>
      <c r="J878" s="1035"/>
      <c r="K878" s="817"/>
      <c r="L878" s="817"/>
      <c r="M878" s="682"/>
      <c r="N878" s="682"/>
      <c r="O878" s="682"/>
      <c r="P878" s="682"/>
      <c r="Q878" s="682"/>
      <c r="R878" s="682"/>
      <c r="S878" s="682"/>
      <c r="T878" s="682"/>
      <c r="U878" s="682"/>
      <c r="V878" s="682"/>
      <c r="W878" s="682"/>
      <c r="X878" s="682"/>
      <c r="Y878" s="682"/>
      <c r="Z878" s="682"/>
    </row>
    <row r="879" spans="1:26" ht="15">
      <c r="A879" s="684"/>
      <c r="B879" s="684"/>
      <c r="C879" s="684"/>
      <c r="D879" s="684"/>
      <c r="E879" s="865"/>
      <c r="F879" s="865"/>
      <c r="G879" s="1034"/>
      <c r="H879" s="684"/>
      <c r="I879" s="684"/>
      <c r="J879" s="1035"/>
      <c r="K879" s="817"/>
      <c r="L879" s="817"/>
      <c r="M879" s="682"/>
      <c r="N879" s="682"/>
      <c r="O879" s="682"/>
      <c r="P879" s="682"/>
      <c r="Q879" s="682"/>
      <c r="R879" s="682"/>
      <c r="S879" s="682"/>
      <c r="T879" s="682"/>
      <c r="U879" s="682"/>
      <c r="V879" s="682"/>
      <c r="W879" s="682"/>
      <c r="X879" s="682"/>
      <c r="Y879" s="682"/>
      <c r="Z879" s="682"/>
    </row>
    <row r="880" spans="1:26" ht="15">
      <c r="A880" s="684"/>
      <c r="B880" s="684"/>
      <c r="C880" s="684"/>
      <c r="D880" s="684"/>
      <c r="E880" s="865"/>
      <c r="F880" s="865"/>
      <c r="G880" s="1034"/>
      <c r="H880" s="684"/>
      <c r="I880" s="684"/>
      <c r="J880" s="1035"/>
      <c r="K880" s="817"/>
      <c r="L880" s="817"/>
      <c r="M880" s="682"/>
      <c r="N880" s="682"/>
      <c r="O880" s="682"/>
      <c r="P880" s="682"/>
      <c r="Q880" s="682"/>
      <c r="R880" s="682"/>
      <c r="S880" s="682"/>
      <c r="T880" s="682"/>
      <c r="U880" s="682"/>
      <c r="V880" s="682"/>
      <c r="W880" s="682"/>
      <c r="X880" s="682"/>
      <c r="Y880" s="682"/>
      <c r="Z880" s="682"/>
    </row>
    <row r="881" spans="1:26" ht="15">
      <c r="A881" s="684"/>
      <c r="B881" s="684"/>
      <c r="C881" s="684"/>
      <c r="D881" s="684"/>
      <c r="E881" s="865"/>
      <c r="F881" s="865"/>
      <c r="G881" s="1034"/>
      <c r="H881" s="684"/>
      <c r="I881" s="684"/>
      <c r="J881" s="1035"/>
      <c r="K881" s="817"/>
      <c r="L881" s="817"/>
      <c r="M881" s="682"/>
      <c r="N881" s="682"/>
      <c r="O881" s="682"/>
      <c r="P881" s="682"/>
      <c r="Q881" s="682"/>
      <c r="R881" s="682"/>
      <c r="S881" s="682"/>
      <c r="T881" s="682"/>
      <c r="U881" s="682"/>
      <c r="V881" s="682"/>
      <c r="W881" s="682"/>
      <c r="X881" s="682"/>
      <c r="Y881" s="682"/>
      <c r="Z881" s="682"/>
    </row>
    <row r="882" spans="1:26" ht="15">
      <c r="A882" s="684"/>
      <c r="B882" s="684"/>
      <c r="C882" s="684"/>
      <c r="D882" s="684"/>
      <c r="E882" s="865"/>
      <c r="F882" s="865"/>
      <c r="G882" s="1034"/>
      <c r="H882" s="684"/>
      <c r="I882" s="684"/>
      <c r="J882" s="1035"/>
      <c r="K882" s="817"/>
      <c r="L882" s="817"/>
      <c r="M882" s="682"/>
      <c r="N882" s="682"/>
      <c r="O882" s="682"/>
      <c r="P882" s="682"/>
      <c r="Q882" s="682"/>
      <c r="R882" s="682"/>
      <c r="S882" s="682"/>
      <c r="T882" s="682"/>
      <c r="U882" s="682"/>
      <c r="V882" s="682"/>
      <c r="W882" s="682"/>
      <c r="X882" s="682"/>
      <c r="Y882" s="682"/>
      <c r="Z882" s="682"/>
    </row>
    <row r="883" spans="1:26" ht="15">
      <c r="A883" s="684"/>
      <c r="B883" s="684"/>
      <c r="C883" s="684"/>
      <c r="D883" s="684"/>
      <c r="E883" s="865"/>
      <c r="F883" s="865"/>
      <c r="G883" s="1034"/>
      <c r="H883" s="684"/>
      <c r="I883" s="684"/>
      <c r="J883" s="1035"/>
      <c r="K883" s="817"/>
      <c r="L883" s="817"/>
      <c r="M883" s="682"/>
      <c r="N883" s="682"/>
      <c r="O883" s="682"/>
      <c r="P883" s="682"/>
      <c r="Q883" s="682"/>
      <c r="R883" s="682"/>
      <c r="S883" s="682"/>
      <c r="T883" s="682"/>
      <c r="U883" s="682"/>
      <c r="V883" s="682"/>
      <c r="W883" s="682"/>
      <c r="X883" s="682"/>
      <c r="Y883" s="682"/>
      <c r="Z883" s="682"/>
    </row>
    <row r="884" spans="1:26" ht="15">
      <c r="A884" s="684"/>
      <c r="B884" s="684"/>
      <c r="C884" s="684"/>
      <c r="D884" s="684"/>
      <c r="E884" s="865"/>
      <c r="F884" s="865"/>
      <c r="G884" s="1034"/>
      <c r="H884" s="684"/>
      <c r="I884" s="684"/>
      <c r="J884" s="1035"/>
      <c r="K884" s="817"/>
      <c r="L884" s="817"/>
      <c r="M884" s="682"/>
      <c r="N884" s="682"/>
      <c r="O884" s="682"/>
      <c r="P884" s="682"/>
      <c r="Q884" s="682"/>
      <c r="R884" s="682"/>
      <c r="S884" s="682"/>
      <c r="T884" s="682"/>
      <c r="U884" s="682"/>
      <c r="V884" s="682"/>
      <c r="W884" s="682"/>
      <c r="X884" s="682"/>
      <c r="Y884" s="682"/>
      <c r="Z884" s="682"/>
    </row>
    <row r="885" spans="1:26" ht="15">
      <c r="A885" s="684"/>
      <c r="B885" s="684"/>
      <c r="C885" s="684"/>
      <c r="D885" s="684"/>
      <c r="E885" s="865"/>
      <c r="F885" s="865"/>
      <c r="G885" s="1034"/>
      <c r="H885" s="684"/>
      <c r="I885" s="684"/>
      <c r="J885" s="1035"/>
      <c r="K885" s="817"/>
      <c r="L885" s="817"/>
      <c r="M885" s="682"/>
      <c r="N885" s="682"/>
      <c r="O885" s="682"/>
      <c r="P885" s="682"/>
      <c r="Q885" s="682"/>
      <c r="R885" s="682"/>
      <c r="S885" s="682"/>
      <c r="T885" s="682"/>
      <c r="U885" s="682"/>
      <c r="V885" s="682"/>
      <c r="W885" s="682"/>
      <c r="X885" s="682"/>
      <c r="Y885" s="682"/>
      <c r="Z885" s="682"/>
    </row>
    <row r="886" spans="1:26" ht="15">
      <c r="A886" s="684"/>
      <c r="B886" s="684"/>
      <c r="C886" s="684"/>
      <c r="D886" s="684"/>
      <c r="E886" s="865"/>
      <c r="F886" s="865"/>
      <c r="G886" s="1034"/>
      <c r="H886" s="684"/>
      <c r="I886" s="684"/>
      <c r="J886" s="1035"/>
      <c r="K886" s="817"/>
      <c r="L886" s="817"/>
      <c r="M886" s="682"/>
      <c r="N886" s="682"/>
      <c r="O886" s="682"/>
      <c r="P886" s="682"/>
      <c r="Q886" s="682"/>
      <c r="R886" s="682"/>
      <c r="S886" s="682"/>
      <c r="T886" s="682"/>
      <c r="U886" s="682"/>
      <c r="V886" s="682"/>
      <c r="W886" s="682"/>
      <c r="X886" s="682"/>
      <c r="Y886" s="682"/>
      <c r="Z886" s="682"/>
    </row>
    <row r="887" spans="1:26" ht="15">
      <c r="A887" s="684"/>
      <c r="B887" s="684"/>
      <c r="C887" s="684"/>
      <c r="D887" s="684"/>
      <c r="E887" s="865"/>
      <c r="F887" s="865"/>
      <c r="G887" s="1034"/>
      <c r="H887" s="684"/>
      <c r="I887" s="684"/>
      <c r="J887" s="1035"/>
      <c r="K887" s="817"/>
      <c r="L887" s="817"/>
      <c r="M887" s="682"/>
      <c r="N887" s="682"/>
      <c r="O887" s="682"/>
      <c r="P887" s="682"/>
      <c r="Q887" s="682"/>
      <c r="R887" s="682"/>
      <c r="S887" s="682"/>
      <c r="T887" s="682"/>
      <c r="U887" s="682"/>
      <c r="V887" s="682"/>
      <c r="W887" s="682"/>
      <c r="X887" s="682"/>
      <c r="Y887" s="682"/>
      <c r="Z887" s="682"/>
    </row>
    <row r="888" spans="1:26" ht="15">
      <c r="A888" s="684"/>
      <c r="B888" s="684"/>
      <c r="C888" s="684"/>
      <c r="D888" s="684"/>
      <c r="E888" s="865"/>
      <c r="F888" s="865"/>
      <c r="G888" s="1034"/>
      <c r="H888" s="684"/>
      <c r="I888" s="684"/>
      <c r="J888" s="1035"/>
      <c r="K888" s="817"/>
      <c r="L888" s="817"/>
      <c r="M888" s="682"/>
      <c r="N888" s="682"/>
      <c r="O888" s="682"/>
      <c r="P888" s="682"/>
      <c r="Q888" s="682"/>
      <c r="R888" s="682"/>
      <c r="S888" s="682"/>
      <c r="T888" s="682"/>
      <c r="U888" s="682"/>
      <c r="V888" s="682"/>
      <c r="W888" s="682"/>
      <c r="X888" s="682"/>
      <c r="Y888" s="682"/>
      <c r="Z888" s="682"/>
    </row>
    <row r="889" spans="1:26" ht="15">
      <c r="A889" s="684"/>
      <c r="B889" s="684"/>
      <c r="C889" s="684"/>
      <c r="D889" s="684"/>
      <c r="E889" s="865"/>
      <c r="F889" s="865"/>
      <c r="G889" s="1034"/>
      <c r="H889" s="684"/>
      <c r="I889" s="684"/>
      <c r="J889" s="1035"/>
      <c r="K889" s="817"/>
      <c r="L889" s="817"/>
      <c r="M889" s="682"/>
      <c r="N889" s="682"/>
      <c r="O889" s="682"/>
      <c r="P889" s="682"/>
      <c r="Q889" s="682"/>
      <c r="R889" s="682"/>
      <c r="S889" s="682"/>
      <c r="T889" s="682"/>
      <c r="U889" s="682"/>
      <c r="V889" s="682"/>
      <c r="W889" s="682"/>
      <c r="X889" s="682"/>
      <c r="Y889" s="682"/>
      <c r="Z889" s="682"/>
    </row>
    <row r="890" spans="1:26" ht="15">
      <c r="A890" s="684"/>
      <c r="B890" s="684"/>
      <c r="C890" s="684"/>
      <c r="D890" s="684"/>
      <c r="E890" s="865"/>
      <c r="F890" s="865"/>
      <c r="G890" s="1034"/>
      <c r="H890" s="684"/>
      <c r="I890" s="684"/>
      <c r="J890" s="1035"/>
      <c r="K890" s="817"/>
      <c r="L890" s="817"/>
      <c r="M890" s="682"/>
      <c r="N890" s="682"/>
      <c r="O890" s="682"/>
      <c r="P890" s="682"/>
      <c r="Q890" s="682"/>
      <c r="R890" s="682"/>
      <c r="S890" s="682"/>
      <c r="T890" s="682"/>
      <c r="U890" s="682"/>
      <c r="V890" s="682"/>
      <c r="W890" s="682"/>
      <c r="X890" s="682"/>
      <c r="Y890" s="682"/>
      <c r="Z890" s="682"/>
    </row>
    <row r="891" spans="1:26" ht="15">
      <c r="A891" s="684"/>
      <c r="B891" s="684"/>
      <c r="C891" s="684"/>
      <c r="D891" s="684"/>
      <c r="E891" s="865"/>
      <c r="F891" s="865"/>
      <c r="G891" s="1034"/>
      <c r="H891" s="684"/>
      <c r="I891" s="684"/>
      <c r="J891" s="1035"/>
      <c r="K891" s="817"/>
      <c r="L891" s="817"/>
      <c r="M891" s="682"/>
      <c r="N891" s="682"/>
      <c r="O891" s="682"/>
      <c r="P891" s="682"/>
      <c r="Q891" s="682"/>
      <c r="R891" s="682"/>
      <c r="S891" s="682"/>
      <c r="T891" s="682"/>
      <c r="U891" s="682"/>
      <c r="V891" s="682"/>
      <c r="W891" s="682"/>
      <c r="X891" s="682"/>
      <c r="Y891" s="682"/>
      <c r="Z891" s="682"/>
    </row>
    <row r="892" spans="1:26" ht="15">
      <c r="A892" s="684"/>
      <c r="B892" s="684"/>
      <c r="C892" s="684"/>
      <c r="D892" s="684"/>
      <c r="E892" s="865"/>
      <c r="F892" s="865"/>
      <c r="G892" s="1034"/>
      <c r="H892" s="684"/>
      <c r="I892" s="684"/>
      <c r="J892" s="1035"/>
      <c r="K892" s="817"/>
      <c r="L892" s="817"/>
      <c r="M892" s="682"/>
      <c r="N892" s="682"/>
      <c r="O892" s="682"/>
      <c r="P892" s="682"/>
      <c r="Q892" s="682"/>
      <c r="R892" s="682"/>
      <c r="S892" s="682"/>
      <c r="T892" s="682"/>
      <c r="U892" s="682"/>
      <c r="V892" s="682"/>
      <c r="W892" s="682"/>
      <c r="X892" s="682"/>
      <c r="Y892" s="682"/>
      <c r="Z892" s="682"/>
    </row>
    <row r="893" spans="1:26" ht="15">
      <c r="A893" s="684"/>
      <c r="B893" s="684"/>
      <c r="C893" s="684"/>
      <c r="D893" s="684"/>
      <c r="E893" s="865"/>
      <c r="F893" s="865"/>
      <c r="G893" s="1034"/>
      <c r="H893" s="684"/>
      <c r="I893" s="684"/>
      <c r="J893" s="1035"/>
      <c r="K893" s="817"/>
      <c r="L893" s="817"/>
      <c r="M893" s="682"/>
      <c r="N893" s="682"/>
      <c r="O893" s="682"/>
      <c r="P893" s="682"/>
      <c r="Q893" s="682"/>
      <c r="R893" s="682"/>
      <c r="S893" s="682"/>
      <c r="T893" s="682"/>
      <c r="U893" s="682"/>
      <c r="V893" s="682"/>
      <c r="W893" s="682"/>
      <c r="X893" s="682"/>
      <c r="Y893" s="682"/>
      <c r="Z893" s="682"/>
    </row>
    <row r="894" spans="1:26" ht="15">
      <c r="A894" s="684"/>
      <c r="B894" s="684"/>
      <c r="C894" s="684"/>
      <c r="D894" s="684"/>
      <c r="E894" s="865"/>
      <c r="F894" s="865"/>
      <c r="G894" s="1034"/>
      <c r="H894" s="684"/>
      <c r="I894" s="684"/>
      <c r="J894" s="1035"/>
      <c r="K894" s="817"/>
      <c r="L894" s="817"/>
      <c r="M894" s="682"/>
      <c r="N894" s="682"/>
      <c r="O894" s="682"/>
      <c r="P894" s="682"/>
      <c r="Q894" s="682"/>
      <c r="R894" s="682"/>
      <c r="S894" s="682"/>
      <c r="T894" s="682"/>
      <c r="U894" s="682"/>
      <c r="V894" s="682"/>
      <c r="W894" s="682"/>
      <c r="X894" s="682"/>
      <c r="Y894" s="682"/>
      <c r="Z894" s="682"/>
    </row>
    <row r="895" spans="1:26" ht="15">
      <c r="A895" s="684"/>
      <c r="B895" s="684"/>
      <c r="C895" s="684"/>
      <c r="D895" s="684"/>
      <c r="E895" s="865"/>
      <c r="F895" s="865"/>
      <c r="G895" s="1034"/>
      <c r="H895" s="684"/>
      <c r="I895" s="684"/>
      <c r="J895" s="1035"/>
      <c r="K895" s="817"/>
      <c r="L895" s="817"/>
      <c r="M895" s="682"/>
      <c r="N895" s="682"/>
      <c r="O895" s="682"/>
      <c r="P895" s="682"/>
      <c r="Q895" s="682"/>
      <c r="R895" s="682"/>
      <c r="S895" s="682"/>
      <c r="T895" s="682"/>
      <c r="U895" s="682"/>
      <c r="V895" s="682"/>
      <c r="W895" s="682"/>
      <c r="X895" s="682"/>
      <c r="Y895" s="682"/>
      <c r="Z895" s="682"/>
    </row>
    <row r="896" spans="1:26" ht="15">
      <c r="A896" s="684"/>
      <c r="B896" s="684"/>
      <c r="C896" s="684"/>
      <c r="D896" s="684"/>
      <c r="E896" s="865"/>
      <c r="F896" s="865"/>
      <c r="G896" s="1034"/>
      <c r="H896" s="684"/>
      <c r="I896" s="684"/>
      <c r="J896" s="1035"/>
      <c r="K896" s="817"/>
      <c r="L896" s="817"/>
      <c r="M896" s="682"/>
      <c r="N896" s="682"/>
      <c r="O896" s="682"/>
      <c r="P896" s="682"/>
      <c r="Q896" s="682"/>
      <c r="R896" s="682"/>
      <c r="S896" s="682"/>
      <c r="T896" s="682"/>
      <c r="U896" s="682"/>
      <c r="V896" s="682"/>
      <c r="W896" s="682"/>
      <c r="X896" s="682"/>
      <c r="Y896" s="682"/>
      <c r="Z896" s="682"/>
    </row>
    <row r="897" spans="1:26" ht="15">
      <c r="A897" s="684"/>
      <c r="B897" s="684"/>
      <c r="C897" s="684"/>
      <c r="D897" s="684"/>
      <c r="E897" s="865"/>
      <c r="F897" s="865"/>
      <c r="G897" s="1034"/>
      <c r="H897" s="684"/>
      <c r="I897" s="684"/>
      <c r="J897" s="1035"/>
      <c r="K897" s="817"/>
      <c r="L897" s="817"/>
      <c r="M897" s="682"/>
      <c r="N897" s="682"/>
      <c r="O897" s="682"/>
      <c r="P897" s="682"/>
      <c r="Q897" s="682"/>
      <c r="R897" s="682"/>
      <c r="S897" s="682"/>
      <c r="T897" s="682"/>
      <c r="U897" s="682"/>
      <c r="V897" s="682"/>
      <c r="W897" s="682"/>
      <c r="X897" s="682"/>
      <c r="Y897" s="682"/>
      <c r="Z897" s="682"/>
    </row>
    <row r="898" spans="1:26" ht="15">
      <c r="A898" s="684"/>
      <c r="B898" s="684"/>
      <c r="C898" s="684"/>
      <c r="D898" s="684"/>
      <c r="E898" s="865"/>
      <c r="F898" s="865"/>
      <c r="G898" s="1034"/>
      <c r="H898" s="684"/>
      <c r="I898" s="684"/>
      <c r="J898" s="1035"/>
      <c r="K898" s="817"/>
      <c r="L898" s="817"/>
      <c r="M898" s="682"/>
      <c r="N898" s="682"/>
      <c r="O898" s="682"/>
      <c r="P898" s="682"/>
      <c r="Q898" s="682"/>
      <c r="R898" s="682"/>
      <c r="S898" s="682"/>
      <c r="T898" s="682"/>
      <c r="U898" s="682"/>
      <c r="V898" s="682"/>
      <c r="W898" s="682"/>
      <c r="X898" s="682"/>
      <c r="Y898" s="682"/>
      <c r="Z898" s="682"/>
    </row>
    <row r="899" spans="1:26" ht="15">
      <c r="A899" s="684"/>
      <c r="B899" s="684"/>
      <c r="C899" s="684"/>
      <c r="D899" s="684"/>
      <c r="E899" s="865"/>
      <c r="F899" s="865"/>
      <c r="G899" s="1034"/>
      <c r="H899" s="684"/>
      <c r="I899" s="684"/>
      <c r="J899" s="1035"/>
      <c r="K899" s="817"/>
      <c r="L899" s="817"/>
      <c r="M899" s="682"/>
      <c r="N899" s="682"/>
      <c r="O899" s="682"/>
      <c r="P899" s="682"/>
      <c r="Q899" s="682"/>
      <c r="R899" s="682"/>
      <c r="S899" s="682"/>
      <c r="T899" s="682"/>
      <c r="U899" s="682"/>
      <c r="V899" s="682"/>
      <c r="W899" s="682"/>
      <c r="X899" s="682"/>
      <c r="Y899" s="682"/>
      <c r="Z899" s="682"/>
    </row>
    <row r="900" spans="1:26" ht="15">
      <c r="A900" s="684"/>
      <c r="B900" s="684"/>
      <c r="C900" s="684"/>
      <c r="D900" s="684"/>
      <c r="E900" s="865"/>
      <c r="F900" s="865"/>
      <c r="G900" s="1034"/>
      <c r="H900" s="684"/>
      <c r="I900" s="684"/>
      <c r="J900" s="1035"/>
      <c r="K900" s="817"/>
      <c r="L900" s="817"/>
      <c r="M900" s="682"/>
      <c r="N900" s="682"/>
      <c r="O900" s="682"/>
      <c r="P900" s="682"/>
      <c r="Q900" s="682"/>
      <c r="R900" s="682"/>
      <c r="S900" s="682"/>
      <c r="T900" s="682"/>
      <c r="U900" s="682"/>
      <c r="V900" s="682"/>
      <c r="W900" s="682"/>
      <c r="X900" s="682"/>
      <c r="Y900" s="682"/>
      <c r="Z900" s="682"/>
    </row>
    <row r="901" spans="1:26" ht="15">
      <c r="A901" s="684"/>
      <c r="B901" s="684"/>
      <c r="C901" s="684"/>
      <c r="D901" s="684"/>
      <c r="E901" s="865"/>
      <c r="F901" s="865"/>
      <c r="G901" s="1034"/>
      <c r="H901" s="684"/>
      <c r="I901" s="684"/>
      <c r="J901" s="1035"/>
      <c r="K901" s="817"/>
      <c r="L901" s="817"/>
      <c r="M901" s="682"/>
      <c r="N901" s="682"/>
      <c r="O901" s="682"/>
      <c r="P901" s="682"/>
      <c r="Q901" s="682"/>
      <c r="R901" s="682"/>
      <c r="S901" s="682"/>
      <c r="T901" s="682"/>
      <c r="U901" s="682"/>
      <c r="V901" s="682"/>
      <c r="W901" s="682"/>
      <c r="X901" s="682"/>
      <c r="Y901" s="682"/>
      <c r="Z901" s="682"/>
    </row>
    <row r="902" spans="1:26" ht="15">
      <c r="A902" s="684"/>
      <c r="B902" s="684"/>
      <c r="C902" s="684"/>
      <c r="D902" s="684"/>
      <c r="E902" s="865"/>
      <c r="F902" s="865"/>
      <c r="G902" s="1034"/>
      <c r="H902" s="684"/>
      <c r="I902" s="684"/>
      <c r="J902" s="1035"/>
      <c r="K902" s="817"/>
      <c r="L902" s="817"/>
      <c r="M902" s="682"/>
      <c r="N902" s="682"/>
      <c r="O902" s="682"/>
      <c r="P902" s="682"/>
      <c r="Q902" s="682"/>
      <c r="R902" s="682"/>
      <c r="S902" s="682"/>
      <c r="T902" s="682"/>
      <c r="U902" s="682"/>
      <c r="V902" s="682"/>
      <c r="W902" s="682"/>
      <c r="X902" s="682"/>
      <c r="Y902" s="682"/>
      <c r="Z902" s="682"/>
    </row>
    <row r="903" spans="1:26" ht="15">
      <c r="A903" s="684"/>
      <c r="B903" s="684"/>
      <c r="C903" s="684"/>
      <c r="D903" s="684"/>
      <c r="E903" s="865"/>
      <c r="F903" s="865"/>
      <c r="G903" s="1034"/>
      <c r="H903" s="684"/>
      <c r="I903" s="684"/>
      <c r="J903" s="1035"/>
      <c r="K903" s="817"/>
      <c r="L903" s="817"/>
      <c r="M903" s="682"/>
      <c r="N903" s="682"/>
      <c r="O903" s="682"/>
      <c r="P903" s="682"/>
      <c r="Q903" s="682"/>
      <c r="R903" s="682"/>
      <c r="S903" s="682"/>
      <c r="T903" s="682"/>
      <c r="U903" s="682"/>
      <c r="V903" s="682"/>
      <c r="W903" s="682"/>
      <c r="X903" s="682"/>
      <c r="Y903" s="682"/>
      <c r="Z903" s="682"/>
    </row>
    <row r="904" spans="1:26" ht="15">
      <c r="A904" s="684"/>
      <c r="B904" s="684"/>
      <c r="C904" s="684"/>
      <c r="D904" s="684"/>
      <c r="E904" s="865"/>
      <c r="F904" s="865"/>
      <c r="G904" s="1034"/>
      <c r="H904" s="684"/>
      <c r="I904" s="684"/>
      <c r="J904" s="1035"/>
      <c r="K904" s="817"/>
      <c r="L904" s="817"/>
      <c r="M904" s="682"/>
      <c r="N904" s="682"/>
      <c r="O904" s="682"/>
      <c r="P904" s="682"/>
      <c r="Q904" s="682"/>
      <c r="R904" s="682"/>
      <c r="S904" s="682"/>
      <c r="T904" s="682"/>
      <c r="U904" s="682"/>
      <c r="V904" s="682"/>
      <c r="W904" s="682"/>
      <c r="X904" s="682"/>
      <c r="Y904" s="682"/>
      <c r="Z904" s="682"/>
    </row>
    <row r="905" spans="1:26" ht="15">
      <c r="A905" s="684"/>
      <c r="B905" s="684"/>
      <c r="C905" s="684"/>
      <c r="D905" s="684"/>
      <c r="E905" s="865"/>
      <c r="F905" s="865"/>
      <c r="G905" s="1034"/>
      <c r="H905" s="684"/>
      <c r="I905" s="684"/>
      <c r="J905" s="1035"/>
      <c r="K905" s="817"/>
      <c r="L905" s="817"/>
      <c r="M905" s="682"/>
      <c r="N905" s="682"/>
      <c r="O905" s="682"/>
      <c r="P905" s="682"/>
      <c r="Q905" s="682"/>
      <c r="R905" s="682"/>
      <c r="S905" s="682"/>
      <c r="T905" s="682"/>
      <c r="U905" s="682"/>
      <c r="V905" s="682"/>
      <c r="W905" s="682"/>
      <c r="X905" s="682"/>
      <c r="Y905" s="682"/>
      <c r="Z905" s="682"/>
    </row>
    <row r="906" spans="1:26" ht="15">
      <c r="A906" s="684"/>
      <c r="B906" s="684"/>
      <c r="C906" s="684"/>
      <c r="D906" s="684"/>
      <c r="E906" s="865"/>
      <c r="F906" s="865"/>
      <c r="G906" s="1034"/>
      <c r="H906" s="684"/>
      <c r="I906" s="684"/>
      <c r="J906" s="1035"/>
      <c r="K906" s="817"/>
      <c r="L906" s="817"/>
      <c r="M906" s="682"/>
      <c r="N906" s="682"/>
      <c r="O906" s="682"/>
      <c r="P906" s="682"/>
      <c r="Q906" s="682"/>
      <c r="R906" s="682"/>
      <c r="S906" s="682"/>
      <c r="T906" s="682"/>
      <c r="U906" s="682"/>
      <c r="V906" s="682"/>
      <c r="W906" s="682"/>
      <c r="X906" s="682"/>
      <c r="Y906" s="682"/>
      <c r="Z906" s="682"/>
    </row>
    <row r="907" spans="1:26" ht="15">
      <c r="A907" s="684"/>
      <c r="B907" s="684"/>
      <c r="C907" s="684"/>
      <c r="D907" s="684"/>
      <c r="E907" s="865"/>
      <c r="F907" s="865"/>
      <c r="G907" s="1034"/>
      <c r="H907" s="684"/>
      <c r="I907" s="684"/>
      <c r="J907" s="1035"/>
      <c r="K907" s="817"/>
      <c r="L907" s="817"/>
      <c r="M907" s="682"/>
      <c r="N907" s="682"/>
      <c r="O907" s="682"/>
      <c r="P907" s="682"/>
      <c r="Q907" s="682"/>
      <c r="R907" s="682"/>
      <c r="S907" s="682"/>
      <c r="T907" s="682"/>
      <c r="U907" s="682"/>
      <c r="V907" s="682"/>
      <c r="W907" s="682"/>
      <c r="X907" s="682"/>
      <c r="Y907" s="682"/>
      <c r="Z907" s="682"/>
    </row>
    <row r="908" spans="1:26" ht="15">
      <c r="A908" s="684"/>
      <c r="B908" s="684"/>
      <c r="C908" s="684"/>
      <c r="D908" s="684"/>
      <c r="E908" s="865"/>
      <c r="F908" s="865"/>
      <c r="G908" s="1034"/>
      <c r="H908" s="684"/>
      <c r="I908" s="684"/>
      <c r="J908" s="1035"/>
      <c r="K908" s="817"/>
      <c r="L908" s="817"/>
      <c r="M908" s="682"/>
      <c r="N908" s="682"/>
      <c r="O908" s="682"/>
      <c r="P908" s="682"/>
      <c r="Q908" s="682"/>
      <c r="R908" s="682"/>
      <c r="S908" s="682"/>
      <c r="T908" s="682"/>
      <c r="U908" s="682"/>
      <c r="V908" s="682"/>
      <c r="W908" s="682"/>
      <c r="X908" s="682"/>
      <c r="Y908" s="682"/>
      <c r="Z908" s="682"/>
    </row>
    <row r="909" spans="1:26" ht="15">
      <c r="A909" s="684"/>
      <c r="B909" s="684"/>
      <c r="C909" s="684"/>
      <c r="D909" s="684"/>
      <c r="E909" s="865"/>
      <c r="F909" s="865"/>
      <c r="G909" s="1034"/>
      <c r="H909" s="684"/>
      <c r="I909" s="684"/>
      <c r="J909" s="1035"/>
      <c r="K909" s="817"/>
      <c r="L909" s="817"/>
      <c r="M909" s="682"/>
      <c r="N909" s="682"/>
      <c r="O909" s="682"/>
      <c r="P909" s="682"/>
      <c r="Q909" s="682"/>
      <c r="R909" s="682"/>
      <c r="S909" s="682"/>
      <c r="T909" s="682"/>
      <c r="U909" s="682"/>
      <c r="V909" s="682"/>
      <c r="W909" s="682"/>
      <c r="X909" s="682"/>
      <c r="Y909" s="682"/>
      <c r="Z909" s="682"/>
    </row>
    <row r="910" spans="1:26" ht="15">
      <c r="A910" s="684"/>
      <c r="B910" s="684"/>
      <c r="C910" s="684"/>
      <c r="D910" s="684"/>
      <c r="E910" s="865"/>
      <c r="F910" s="865"/>
      <c r="G910" s="1034"/>
      <c r="H910" s="684"/>
      <c r="I910" s="684"/>
      <c r="J910" s="1035"/>
      <c r="K910" s="817"/>
      <c r="L910" s="817"/>
      <c r="M910" s="682"/>
      <c r="N910" s="682"/>
      <c r="O910" s="682"/>
      <c r="P910" s="682"/>
      <c r="Q910" s="682"/>
      <c r="R910" s="682"/>
      <c r="S910" s="682"/>
      <c r="T910" s="682"/>
      <c r="U910" s="682"/>
      <c r="V910" s="682"/>
      <c r="W910" s="682"/>
      <c r="X910" s="682"/>
      <c r="Y910" s="682"/>
      <c r="Z910" s="682"/>
    </row>
    <row r="911" spans="1:26" ht="15">
      <c r="A911" s="684"/>
      <c r="B911" s="684"/>
      <c r="C911" s="684"/>
      <c r="D911" s="684"/>
      <c r="E911" s="865"/>
      <c r="F911" s="865"/>
      <c r="G911" s="1034"/>
      <c r="H911" s="684"/>
      <c r="I911" s="684"/>
      <c r="J911" s="1035"/>
      <c r="K911" s="817"/>
      <c r="L911" s="817"/>
      <c r="M911" s="682"/>
      <c r="N911" s="682"/>
      <c r="O911" s="682"/>
      <c r="P911" s="682"/>
      <c r="Q911" s="682"/>
      <c r="R911" s="682"/>
      <c r="S911" s="682"/>
      <c r="T911" s="682"/>
      <c r="U911" s="682"/>
      <c r="V911" s="682"/>
      <c r="W911" s="682"/>
      <c r="X911" s="682"/>
      <c r="Y911" s="682"/>
      <c r="Z911" s="682"/>
    </row>
    <row r="912" spans="1:26" ht="15">
      <c r="A912" s="684"/>
      <c r="B912" s="684"/>
      <c r="C912" s="684"/>
      <c r="D912" s="684"/>
      <c r="E912" s="865"/>
      <c r="F912" s="865"/>
      <c r="G912" s="1034"/>
      <c r="H912" s="684"/>
      <c r="I912" s="684"/>
      <c r="J912" s="1035"/>
      <c r="K912" s="817"/>
      <c r="L912" s="817"/>
      <c r="M912" s="682"/>
      <c r="N912" s="682"/>
      <c r="O912" s="682"/>
      <c r="P912" s="682"/>
      <c r="Q912" s="682"/>
      <c r="R912" s="682"/>
      <c r="S912" s="682"/>
      <c r="T912" s="682"/>
      <c r="U912" s="682"/>
      <c r="V912" s="682"/>
      <c r="W912" s="682"/>
      <c r="X912" s="682"/>
      <c r="Y912" s="682"/>
      <c r="Z912" s="682"/>
    </row>
    <row r="913" spans="1:26" ht="15">
      <c r="A913" s="684"/>
      <c r="B913" s="684"/>
      <c r="C913" s="684"/>
      <c r="D913" s="684"/>
      <c r="E913" s="865"/>
      <c r="F913" s="865"/>
      <c r="G913" s="1034"/>
      <c r="H913" s="684"/>
      <c r="I913" s="684"/>
      <c r="J913" s="1035"/>
      <c r="K913" s="817"/>
      <c r="L913" s="817"/>
      <c r="M913" s="682"/>
      <c r="N913" s="682"/>
      <c r="O913" s="682"/>
      <c r="P913" s="682"/>
      <c r="Q913" s="682"/>
      <c r="R913" s="682"/>
      <c r="S913" s="682"/>
      <c r="T913" s="682"/>
      <c r="U913" s="682"/>
      <c r="V913" s="682"/>
      <c r="W913" s="682"/>
      <c r="X913" s="682"/>
      <c r="Y913" s="682"/>
      <c r="Z913" s="682"/>
    </row>
    <row r="914" spans="1:26" ht="15">
      <c r="A914" s="684"/>
      <c r="B914" s="684"/>
      <c r="C914" s="684"/>
      <c r="D914" s="684"/>
      <c r="E914" s="865"/>
      <c r="F914" s="865"/>
      <c r="G914" s="1034"/>
      <c r="H914" s="684"/>
      <c r="I914" s="684"/>
      <c r="J914" s="1035"/>
      <c r="K914" s="817"/>
      <c r="L914" s="817"/>
      <c r="M914" s="682"/>
      <c r="N914" s="682"/>
      <c r="O914" s="682"/>
      <c r="P914" s="682"/>
      <c r="Q914" s="682"/>
      <c r="R914" s="682"/>
      <c r="S914" s="682"/>
      <c r="T914" s="682"/>
      <c r="U914" s="682"/>
      <c r="V914" s="682"/>
      <c r="W914" s="682"/>
      <c r="X914" s="682"/>
      <c r="Y914" s="682"/>
      <c r="Z914" s="682"/>
    </row>
    <row r="915" spans="1:26" ht="15">
      <c r="A915" s="684"/>
      <c r="B915" s="684"/>
      <c r="C915" s="684"/>
      <c r="D915" s="684"/>
      <c r="E915" s="865"/>
      <c r="F915" s="865"/>
      <c r="G915" s="1034"/>
      <c r="H915" s="684"/>
      <c r="I915" s="684"/>
      <c r="J915" s="1035"/>
      <c r="K915" s="817"/>
      <c r="L915" s="817"/>
      <c r="M915" s="682"/>
      <c r="N915" s="682"/>
      <c r="O915" s="682"/>
      <c r="P915" s="682"/>
      <c r="Q915" s="682"/>
      <c r="R915" s="682"/>
      <c r="S915" s="682"/>
      <c r="T915" s="682"/>
      <c r="U915" s="682"/>
      <c r="V915" s="682"/>
      <c r="W915" s="682"/>
      <c r="X915" s="682"/>
      <c r="Y915" s="682"/>
      <c r="Z915" s="682"/>
    </row>
    <row r="916" spans="1:26" ht="15">
      <c r="A916" s="684"/>
      <c r="B916" s="684"/>
      <c r="C916" s="684"/>
      <c r="D916" s="684"/>
      <c r="E916" s="865"/>
      <c r="F916" s="865"/>
      <c r="G916" s="1034"/>
      <c r="H916" s="684"/>
      <c r="I916" s="684"/>
      <c r="J916" s="1035"/>
      <c r="K916" s="817"/>
      <c r="L916" s="817"/>
      <c r="M916" s="682"/>
      <c r="N916" s="682"/>
      <c r="O916" s="682"/>
      <c r="P916" s="682"/>
      <c r="Q916" s="682"/>
      <c r="R916" s="682"/>
      <c r="S916" s="682"/>
      <c r="T916" s="682"/>
      <c r="U916" s="682"/>
      <c r="V916" s="682"/>
      <c r="W916" s="682"/>
      <c r="X916" s="682"/>
      <c r="Y916" s="682"/>
      <c r="Z916" s="682"/>
    </row>
    <row r="917" spans="1:26" ht="15">
      <c r="A917" s="684"/>
      <c r="B917" s="684"/>
      <c r="C917" s="684"/>
      <c r="D917" s="684"/>
      <c r="E917" s="865"/>
      <c r="F917" s="865"/>
      <c r="G917" s="1034"/>
      <c r="H917" s="684"/>
      <c r="I917" s="684"/>
      <c r="J917" s="1035"/>
      <c r="K917" s="817"/>
      <c r="L917" s="817"/>
      <c r="M917" s="682"/>
      <c r="N917" s="682"/>
      <c r="O917" s="682"/>
      <c r="P917" s="682"/>
      <c r="Q917" s="682"/>
      <c r="R917" s="682"/>
      <c r="S917" s="682"/>
      <c r="T917" s="682"/>
      <c r="U917" s="682"/>
      <c r="V917" s="682"/>
      <c r="W917" s="682"/>
      <c r="X917" s="682"/>
      <c r="Y917" s="682"/>
      <c r="Z917" s="682"/>
    </row>
    <row r="918" spans="1:26" ht="15">
      <c r="A918" s="684"/>
      <c r="B918" s="684"/>
      <c r="C918" s="684"/>
      <c r="D918" s="684"/>
      <c r="E918" s="865"/>
      <c r="F918" s="865"/>
      <c r="G918" s="1034"/>
      <c r="H918" s="684"/>
      <c r="I918" s="684"/>
      <c r="J918" s="1035"/>
      <c r="K918" s="817"/>
      <c r="L918" s="817"/>
      <c r="M918" s="682"/>
      <c r="N918" s="682"/>
      <c r="O918" s="682"/>
      <c r="P918" s="682"/>
      <c r="Q918" s="682"/>
      <c r="R918" s="682"/>
      <c r="S918" s="682"/>
      <c r="T918" s="682"/>
      <c r="U918" s="682"/>
      <c r="V918" s="682"/>
      <c r="W918" s="682"/>
      <c r="X918" s="682"/>
      <c r="Y918" s="682"/>
      <c r="Z918" s="682"/>
    </row>
    <row r="919" spans="1:26" ht="15">
      <c r="A919" s="684"/>
      <c r="B919" s="684"/>
      <c r="C919" s="684"/>
      <c r="D919" s="684"/>
      <c r="E919" s="865"/>
      <c r="F919" s="865"/>
      <c r="G919" s="1034"/>
      <c r="H919" s="684"/>
      <c r="I919" s="684"/>
      <c r="J919" s="1035"/>
      <c r="K919" s="817"/>
      <c r="L919" s="817"/>
      <c r="M919" s="682"/>
      <c r="N919" s="682"/>
      <c r="O919" s="682"/>
      <c r="P919" s="682"/>
      <c r="Q919" s="682"/>
      <c r="R919" s="682"/>
      <c r="S919" s="682"/>
      <c r="T919" s="682"/>
      <c r="U919" s="682"/>
      <c r="V919" s="682"/>
      <c r="W919" s="682"/>
      <c r="X919" s="682"/>
      <c r="Y919" s="682"/>
      <c r="Z919" s="682"/>
    </row>
    <row r="920" spans="1:26" ht="15">
      <c r="A920" s="684"/>
      <c r="B920" s="684"/>
      <c r="C920" s="684"/>
      <c r="D920" s="684"/>
      <c r="E920" s="865"/>
      <c r="F920" s="865"/>
      <c r="G920" s="1034"/>
      <c r="H920" s="684"/>
      <c r="I920" s="684"/>
      <c r="J920" s="1035"/>
      <c r="K920" s="817"/>
      <c r="L920" s="817"/>
      <c r="M920" s="682"/>
      <c r="N920" s="682"/>
      <c r="O920" s="682"/>
      <c r="P920" s="682"/>
      <c r="Q920" s="682"/>
      <c r="R920" s="682"/>
      <c r="S920" s="682"/>
      <c r="T920" s="682"/>
      <c r="U920" s="682"/>
      <c r="V920" s="682"/>
      <c r="W920" s="682"/>
      <c r="X920" s="682"/>
      <c r="Y920" s="682"/>
      <c r="Z920" s="682"/>
    </row>
    <row r="921" spans="1:26" ht="15">
      <c r="A921" s="684"/>
      <c r="B921" s="684"/>
      <c r="C921" s="684"/>
      <c r="D921" s="684"/>
      <c r="E921" s="865"/>
      <c r="F921" s="865"/>
      <c r="G921" s="1034"/>
      <c r="H921" s="684"/>
      <c r="I921" s="684"/>
      <c r="J921" s="1035"/>
      <c r="K921" s="817"/>
      <c r="L921" s="817"/>
      <c r="M921" s="682"/>
      <c r="N921" s="682"/>
      <c r="O921" s="682"/>
      <c r="P921" s="682"/>
      <c r="Q921" s="682"/>
      <c r="R921" s="682"/>
      <c r="S921" s="682"/>
      <c r="T921" s="682"/>
      <c r="U921" s="682"/>
      <c r="V921" s="682"/>
      <c r="W921" s="682"/>
      <c r="X921" s="682"/>
      <c r="Y921" s="682"/>
      <c r="Z921" s="682"/>
    </row>
    <row r="922" spans="1:26" ht="15">
      <c r="A922" s="684"/>
      <c r="B922" s="684"/>
      <c r="C922" s="684"/>
      <c r="D922" s="684"/>
      <c r="E922" s="865"/>
      <c r="F922" s="865"/>
      <c r="G922" s="1034"/>
      <c r="H922" s="684"/>
      <c r="I922" s="684"/>
      <c r="J922" s="1035"/>
      <c r="K922" s="817"/>
      <c r="L922" s="817"/>
      <c r="M922" s="682"/>
      <c r="N922" s="682"/>
      <c r="O922" s="682"/>
      <c r="P922" s="682"/>
      <c r="Q922" s="682"/>
      <c r="R922" s="682"/>
      <c r="S922" s="682"/>
      <c r="T922" s="682"/>
      <c r="U922" s="682"/>
      <c r="V922" s="682"/>
      <c r="W922" s="682"/>
      <c r="X922" s="682"/>
      <c r="Y922" s="682"/>
      <c r="Z922" s="682"/>
    </row>
    <row r="923" spans="1:26" ht="15">
      <c r="A923" s="684"/>
      <c r="B923" s="684"/>
      <c r="C923" s="684"/>
      <c r="D923" s="684"/>
      <c r="E923" s="865"/>
      <c r="F923" s="865"/>
      <c r="G923" s="1034"/>
      <c r="H923" s="684"/>
      <c r="I923" s="684"/>
      <c r="J923" s="1035"/>
      <c r="K923" s="817"/>
      <c r="L923" s="817"/>
      <c r="M923" s="682"/>
      <c r="N923" s="682"/>
      <c r="O923" s="682"/>
      <c r="P923" s="682"/>
      <c r="Q923" s="682"/>
      <c r="R923" s="682"/>
      <c r="S923" s="682"/>
      <c r="T923" s="682"/>
      <c r="U923" s="682"/>
      <c r="V923" s="682"/>
      <c r="W923" s="682"/>
      <c r="X923" s="682"/>
      <c r="Y923" s="682"/>
      <c r="Z923" s="682"/>
    </row>
    <row r="924" spans="1:26" ht="15">
      <c r="A924" s="684"/>
      <c r="B924" s="684"/>
      <c r="C924" s="684"/>
      <c r="D924" s="684"/>
      <c r="E924" s="865"/>
      <c r="F924" s="865"/>
      <c r="G924" s="1034"/>
      <c r="H924" s="684"/>
      <c r="I924" s="684"/>
      <c r="J924" s="1035"/>
      <c r="K924" s="817"/>
      <c r="L924" s="817"/>
      <c r="M924" s="682"/>
      <c r="N924" s="682"/>
      <c r="O924" s="682"/>
      <c r="P924" s="682"/>
      <c r="Q924" s="682"/>
      <c r="R924" s="682"/>
      <c r="S924" s="682"/>
      <c r="T924" s="682"/>
      <c r="U924" s="682"/>
      <c r="V924" s="682"/>
      <c r="W924" s="682"/>
      <c r="X924" s="682"/>
      <c r="Y924" s="682"/>
      <c r="Z924" s="682"/>
    </row>
    <row r="925" spans="1:26" ht="15">
      <c r="A925" s="684"/>
      <c r="B925" s="684"/>
      <c r="C925" s="684"/>
      <c r="D925" s="684"/>
      <c r="E925" s="865"/>
      <c r="F925" s="865"/>
      <c r="G925" s="1034"/>
      <c r="H925" s="684"/>
      <c r="I925" s="684"/>
      <c r="J925" s="1035"/>
      <c r="K925" s="817"/>
      <c r="L925" s="817"/>
      <c r="M925" s="682"/>
      <c r="N925" s="682"/>
      <c r="O925" s="682"/>
      <c r="P925" s="682"/>
      <c r="Q925" s="682"/>
      <c r="R925" s="682"/>
      <c r="S925" s="682"/>
      <c r="T925" s="682"/>
      <c r="U925" s="682"/>
      <c r="V925" s="682"/>
      <c r="W925" s="682"/>
      <c r="X925" s="682"/>
      <c r="Y925" s="682"/>
      <c r="Z925" s="682"/>
    </row>
    <row r="926" spans="1:26" ht="15">
      <c r="A926" s="684"/>
      <c r="B926" s="684"/>
      <c r="C926" s="684"/>
      <c r="D926" s="684"/>
      <c r="E926" s="865"/>
      <c r="F926" s="865"/>
      <c r="G926" s="1034"/>
      <c r="H926" s="684"/>
      <c r="I926" s="684"/>
      <c r="J926" s="1035"/>
      <c r="K926" s="817"/>
      <c r="L926" s="817"/>
      <c r="M926" s="682"/>
      <c r="N926" s="682"/>
      <c r="O926" s="682"/>
      <c r="P926" s="682"/>
      <c r="Q926" s="682"/>
      <c r="R926" s="682"/>
      <c r="S926" s="682"/>
      <c r="T926" s="682"/>
      <c r="U926" s="682"/>
      <c r="V926" s="682"/>
      <c r="W926" s="682"/>
      <c r="X926" s="682"/>
      <c r="Y926" s="682"/>
      <c r="Z926" s="682"/>
    </row>
    <row r="927" spans="1:26" ht="15">
      <c r="A927" s="684"/>
      <c r="B927" s="684"/>
      <c r="C927" s="684"/>
      <c r="D927" s="684"/>
      <c r="E927" s="865"/>
      <c r="F927" s="865"/>
      <c r="G927" s="1034"/>
      <c r="H927" s="684"/>
      <c r="I927" s="684"/>
      <c r="J927" s="1035"/>
      <c r="K927" s="817"/>
      <c r="L927" s="817"/>
      <c r="M927" s="682"/>
      <c r="N927" s="682"/>
      <c r="O927" s="682"/>
      <c r="P927" s="682"/>
      <c r="Q927" s="682"/>
      <c r="R927" s="682"/>
      <c r="S927" s="682"/>
      <c r="T927" s="682"/>
      <c r="U927" s="682"/>
      <c r="V927" s="682"/>
      <c r="W927" s="682"/>
      <c r="X927" s="682"/>
      <c r="Y927" s="682"/>
      <c r="Z927" s="682"/>
    </row>
    <row r="928" spans="1:26" ht="15">
      <c r="A928" s="684"/>
      <c r="B928" s="684"/>
      <c r="C928" s="684"/>
      <c r="D928" s="684"/>
      <c r="E928" s="865"/>
      <c r="F928" s="865"/>
      <c r="G928" s="1034"/>
      <c r="H928" s="684"/>
      <c r="I928" s="684"/>
      <c r="J928" s="1035"/>
      <c r="K928" s="817"/>
      <c r="L928" s="817"/>
      <c r="M928" s="682"/>
      <c r="N928" s="682"/>
      <c r="O928" s="682"/>
      <c r="P928" s="682"/>
      <c r="Q928" s="682"/>
      <c r="R928" s="682"/>
      <c r="S928" s="682"/>
      <c r="T928" s="682"/>
      <c r="U928" s="682"/>
      <c r="V928" s="682"/>
      <c r="W928" s="682"/>
      <c r="X928" s="682"/>
      <c r="Y928" s="682"/>
      <c r="Z928" s="682"/>
    </row>
    <row r="929" spans="1:26" ht="15">
      <c r="A929" s="684"/>
      <c r="B929" s="684"/>
      <c r="C929" s="684"/>
      <c r="D929" s="684"/>
      <c r="E929" s="865"/>
      <c r="F929" s="865"/>
      <c r="G929" s="1034"/>
      <c r="H929" s="684"/>
      <c r="I929" s="684"/>
      <c r="J929" s="1035"/>
      <c r="K929" s="817"/>
      <c r="L929" s="817"/>
      <c r="M929" s="682"/>
      <c r="N929" s="682"/>
      <c r="O929" s="682"/>
      <c r="P929" s="682"/>
      <c r="Q929" s="682"/>
      <c r="R929" s="682"/>
      <c r="S929" s="682"/>
      <c r="T929" s="682"/>
      <c r="U929" s="682"/>
      <c r="V929" s="682"/>
      <c r="W929" s="682"/>
      <c r="X929" s="682"/>
      <c r="Y929" s="682"/>
      <c r="Z929" s="682"/>
    </row>
    <row r="930" spans="1:26" ht="15">
      <c r="A930" s="684"/>
      <c r="B930" s="684"/>
      <c r="C930" s="684"/>
      <c r="D930" s="684"/>
      <c r="E930" s="865"/>
      <c r="F930" s="865"/>
      <c r="G930" s="1034"/>
      <c r="H930" s="684"/>
      <c r="I930" s="684"/>
      <c r="J930" s="1035"/>
      <c r="K930" s="817"/>
      <c r="L930" s="817"/>
      <c r="M930" s="682"/>
      <c r="N930" s="682"/>
      <c r="O930" s="682"/>
      <c r="P930" s="682"/>
      <c r="Q930" s="682"/>
      <c r="R930" s="682"/>
      <c r="S930" s="682"/>
      <c r="T930" s="682"/>
      <c r="U930" s="682"/>
      <c r="V930" s="682"/>
      <c r="W930" s="682"/>
      <c r="X930" s="682"/>
      <c r="Y930" s="682"/>
      <c r="Z930" s="682"/>
    </row>
    <row r="931" spans="1:26" ht="15">
      <c r="A931" s="684"/>
      <c r="B931" s="684"/>
      <c r="C931" s="684"/>
      <c r="D931" s="684"/>
      <c r="E931" s="865"/>
      <c r="F931" s="865"/>
      <c r="G931" s="1034"/>
      <c r="H931" s="684"/>
      <c r="I931" s="684"/>
      <c r="J931" s="1035"/>
      <c r="K931" s="817"/>
      <c r="L931" s="817"/>
      <c r="M931" s="682"/>
      <c r="N931" s="682"/>
      <c r="O931" s="682"/>
      <c r="P931" s="682"/>
      <c r="Q931" s="682"/>
      <c r="R931" s="682"/>
      <c r="S931" s="682"/>
      <c r="T931" s="682"/>
      <c r="U931" s="682"/>
      <c r="V931" s="682"/>
      <c r="W931" s="682"/>
      <c r="X931" s="682"/>
      <c r="Y931" s="682"/>
      <c r="Z931" s="682"/>
    </row>
    <row r="932" spans="1:26" ht="15">
      <c r="A932" s="684"/>
      <c r="B932" s="684"/>
      <c r="C932" s="684"/>
      <c r="D932" s="684"/>
      <c r="E932" s="865"/>
      <c r="F932" s="865"/>
      <c r="G932" s="1034"/>
      <c r="H932" s="684"/>
      <c r="I932" s="684"/>
      <c r="J932" s="1035"/>
      <c r="K932" s="817"/>
      <c r="L932" s="817"/>
      <c r="M932" s="682"/>
      <c r="N932" s="682"/>
      <c r="O932" s="682"/>
      <c r="P932" s="682"/>
      <c r="Q932" s="682"/>
      <c r="R932" s="682"/>
      <c r="S932" s="682"/>
      <c r="T932" s="682"/>
      <c r="U932" s="682"/>
      <c r="V932" s="682"/>
      <c r="W932" s="682"/>
      <c r="X932" s="682"/>
      <c r="Y932" s="682"/>
      <c r="Z932" s="682"/>
    </row>
    <row r="933" spans="1:26" ht="15">
      <c r="A933" s="684"/>
      <c r="B933" s="684"/>
      <c r="C933" s="684"/>
      <c r="D933" s="684"/>
      <c r="E933" s="865"/>
      <c r="F933" s="865"/>
      <c r="G933" s="1034"/>
      <c r="H933" s="684"/>
      <c r="I933" s="684"/>
      <c r="J933" s="1035"/>
      <c r="K933" s="817"/>
      <c r="L933" s="817"/>
      <c r="M933" s="682"/>
      <c r="N933" s="682"/>
      <c r="O933" s="682"/>
      <c r="P933" s="682"/>
      <c r="Q933" s="682"/>
      <c r="R933" s="682"/>
      <c r="S933" s="682"/>
      <c r="T933" s="682"/>
      <c r="U933" s="682"/>
      <c r="V933" s="682"/>
      <c r="W933" s="682"/>
      <c r="X933" s="682"/>
      <c r="Y933" s="682"/>
      <c r="Z933" s="682"/>
    </row>
    <row r="934" spans="1:26" ht="15">
      <c r="A934" s="684"/>
      <c r="B934" s="684"/>
      <c r="C934" s="684"/>
      <c r="D934" s="684"/>
      <c r="E934" s="865"/>
      <c r="F934" s="865"/>
      <c r="G934" s="1034"/>
      <c r="H934" s="684"/>
      <c r="I934" s="684"/>
      <c r="J934" s="1035"/>
      <c r="K934" s="817"/>
      <c r="L934" s="817"/>
      <c r="M934" s="682"/>
      <c r="N934" s="682"/>
      <c r="O934" s="682"/>
      <c r="P934" s="682"/>
      <c r="Q934" s="682"/>
      <c r="R934" s="682"/>
      <c r="S934" s="682"/>
      <c r="T934" s="682"/>
      <c r="U934" s="682"/>
      <c r="V934" s="682"/>
      <c r="W934" s="682"/>
      <c r="X934" s="682"/>
      <c r="Y934" s="682"/>
      <c r="Z934" s="682"/>
    </row>
    <row r="935" spans="1:26" ht="15">
      <c r="A935" s="684"/>
      <c r="B935" s="684"/>
      <c r="C935" s="684"/>
      <c r="D935" s="684"/>
      <c r="E935" s="865"/>
      <c r="F935" s="865"/>
      <c r="G935" s="1034"/>
      <c r="H935" s="684"/>
      <c r="I935" s="684"/>
      <c r="J935" s="1035"/>
      <c r="K935" s="817"/>
      <c r="L935" s="817"/>
      <c r="M935" s="682"/>
      <c r="N935" s="682"/>
      <c r="O935" s="682"/>
      <c r="P935" s="682"/>
      <c r="Q935" s="682"/>
      <c r="R935" s="682"/>
      <c r="S935" s="682"/>
      <c r="T935" s="682"/>
      <c r="U935" s="682"/>
      <c r="V935" s="682"/>
      <c r="W935" s="682"/>
      <c r="X935" s="682"/>
      <c r="Y935" s="682"/>
      <c r="Z935" s="682"/>
    </row>
    <row r="936" spans="1:26" ht="15">
      <c r="A936" s="684"/>
      <c r="B936" s="684"/>
      <c r="C936" s="684"/>
      <c r="D936" s="684"/>
      <c r="E936" s="865"/>
      <c r="F936" s="865"/>
      <c r="G936" s="1034"/>
      <c r="H936" s="684"/>
      <c r="I936" s="684"/>
      <c r="J936" s="1035"/>
      <c r="K936" s="817"/>
      <c r="L936" s="817"/>
      <c r="M936" s="682"/>
      <c r="N936" s="682"/>
      <c r="O936" s="682"/>
      <c r="P936" s="682"/>
      <c r="Q936" s="682"/>
      <c r="R936" s="682"/>
      <c r="S936" s="682"/>
      <c r="T936" s="682"/>
      <c r="U936" s="682"/>
      <c r="V936" s="682"/>
      <c r="W936" s="682"/>
      <c r="X936" s="682"/>
      <c r="Y936" s="682"/>
      <c r="Z936" s="682"/>
    </row>
    <row r="937" spans="1:26" ht="15">
      <c r="A937" s="684"/>
      <c r="B937" s="684"/>
      <c r="C937" s="684"/>
      <c r="D937" s="684"/>
      <c r="E937" s="865"/>
      <c r="F937" s="865"/>
      <c r="G937" s="1034"/>
      <c r="H937" s="684"/>
      <c r="I937" s="684"/>
      <c r="J937" s="1035"/>
      <c r="K937" s="817"/>
      <c r="L937" s="817"/>
      <c r="M937" s="682"/>
      <c r="N937" s="682"/>
      <c r="O937" s="682"/>
      <c r="P937" s="682"/>
      <c r="Q937" s="682"/>
      <c r="R937" s="682"/>
      <c r="S937" s="682"/>
      <c r="T937" s="682"/>
      <c r="U937" s="682"/>
      <c r="V937" s="682"/>
      <c r="W937" s="682"/>
      <c r="X937" s="682"/>
      <c r="Y937" s="682"/>
      <c r="Z937" s="682"/>
    </row>
    <row r="938" spans="1:26" ht="15">
      <c r="A938" s="684"/>
      <c r="B938" s="684"/>
      <c r="C938" s="684"/>
      <c r="D938" s="684"/>
      <c r="E938" s="865"/>
      <c r="F938" s="865"/>
      <c r="G938" s="1034"/>
      <c r="H938" s="684"/>
      <c r="I938" s="684"/>
      <c r="J938" s="1035"/>
      <c r="K938" s="817"/>
      <c r="L938" s="817"/>
      <c r="M938" s="682"/>
      <c r="N938" s="682"/>
      <c r="O938" s="682"/>
      <c r="P938" s="682"/>
      <c r="Q938" s="682"/>
      <c r="R938" s="682"/>
      <c r="S938" s="682"/>
      <c r="T938" s="682"/>
      <c r="U938" s="682"/>
      <c r="V938" s="682"/>
      <c r="W938" s="682"/>
      <c r="X938" s="682"/>
      <c r="Y938" s="682"/>
      <c r="Z938" s="682"/>
    </row>
    <row r="939" spans="1:26" ht="15">
      <c r="A939" s="684"/>
      <c r="B939" s="684"/>
      <c r="C939" s="684"/>
      <c r="D939" s="684"/>
      <c r="E939" s="865"/>
      <c r="F939" s="865"/>
      <c r="G939" s="1034"/>
      <c r="H939" s="684"/>
      <c r="I939" s="684"/>
      <c r="J939" s="1035"/>
      <c r="K939" s="817"/>
      <c r="L939" s="817"/>
      <c r="M939" s="682"/>
      <c r="N939" s="682"/>
      <c r="O939" s="682"/>
      <c r="P939" s="682"/>
      <c r="Q939" s="682"/>
      <c r="R939" s="682"/>
      <c r="S939" s="682"/>
      <c r="T939" s="682"/>
      <c r="U939" s="682"/>
      <c r="V939" s="682"/>
      <c r="W939" s="682"/>
      <c r="X939" s="682"/>
      <c r="Y939" s="682"/>
      <c r="Z939" s="682"/>
    </row>
    <row r="940" spans="1:26" ht="15">
      <c r="A940" s="684"/>
      <c r="B940" s="684"/>
      <c r="C940" s="684"/>
      <c r="D940" s="684"/>
      <c r="E940" s="865"/>
      <c r="F940" s="865"/>
      <c r="G940" s="1034"/>
      <c r="H940" s="684"/>
      <c r="I940" s="684"/>
      <c r="J940" s="1035"/>
      <c r="K940" s="817"/>
      <c r="L940" s="817"/>
      <c r="M940" s="682"/>
      <c r="N940" s="682"/>
      <c r="O940" s="682"/>
      <c r="P940" s="682"/>
      <c r="Q940" s="682"/>
      <c r="R940" s="682"/>
      <c r="S940" s="682"/>
      <c r="T940" s="682"/>
      <c r="U940" s="682"/>
      <c r="V940" s="682"/>
      <c r="W940" s="682"/>
      <c r="X940" s="682"/>
      <c r="Y940" s="682"/>
      <c r="Z940" s="682"/>
    </row>
    <row r="941" spans="1:26" ht="15">
      <c r="A941" s="684"/>
      <c r="B941" s="684"/>
      <c r="C941" s="684"/>
      <c r="D941" s="684"/>
      <c r="E941" s="865"/>
      <c r="F941" s="865"/>
      <c r="G941" s="1034"/>
      <c r="H941" s="684"/>
      <c r="I941" s="684"/>
      <c r="J941" s="1035"/>
      <c r="K941" s="817"/>
      <c r="L941" s="817"/>
      <c r="M941" s="682"/>
      <c r="N941" s="682"/>
      <c r="O941" s="682"/>
      <c r="P941" s="682"/>
      <c r="Q941" s="682"/>
      <c r="R941" s="682"/>
      <c r="S941" s="682"/>
      <c r="T941" s="682"/>
      <c r="U941" s="682"/>
      <c r="V941" s="682"/>
      <c r="W941" s="682"/>
      <c r="X941" s="682"/>
      <c r="Y941" s="682"/>
      <c r="Z941" s="682"/>
    </row>
    <row r="942" spans="1:26" ht="15">
      <c r="A942" s="684"/>
      <c r="B942" s="684"/>
      <c r="C942" s="684"/>
      <c r="D942" s="684"/>
      <c r="E942" s="865"/>
      <c r="F942" s="865"/>
      <c r="G942" s="1034"/>
      <c r="H942" s="684"/>
      <c r="I942" s="684"/>
      <c r="J942" s="1035"/>
      <c r="K942" s="817"/>
      <c r="L942" s="817"/>
      <c r="M942" s="682"/>
      <c r="N942" s="682"/>
      <c r="O942" s="682"/>
      <c r="P942" s="682"/>
      <c r="Q942" s="682"/>
      <c r="R942" s="682"/>
      <c r="S942" s="682"/>
      <c r="T942" s="682"/>
      <c r="U942" s="682"/>
      <c r="V942" s="682"/>
      <c r="W942" s="682"/>
      <c r="X942" s="682"/>
      <c r="Y942" s="682"/>
      <c r="Z942" s="682"/>
    </row>
    <row r="943" spans="1:26" ht="15">
      <c r="A943" s="684"/>
      <c r="B943" s="684"/>
      <c r="C943" s="684"/>
      <c r="D943" s="684"/>
      <c r="E943" s="865"/>
      <c r="F943" s="865"/>
      <c r="G943" s="1034"/>
      <c r="H943" s="684"/>
      <c r="I943" s="684"/>
      <c r="J943" s="1035"/>
      <c r="K943" s="817"/>
      <c r="L943" s="817"/>
      <c r="M943" s="682"/>
      <c r="N943" s="682"/>
      <c r="O943" s="682"/>
      <c r="P943" s="682"/>
      <c r="Q943" s="682"/>
      <c r="R943" s="682"/>
      <c r="S943" s="682"/>
      <c r="T943" s="682"/>
      <c r="U943" s="682"/>
      <c r="V943" s="682"/>
      <c r="W943" s="682"/>
      <c r="X943" s="682"/>
      <c r="Y943" s="682"/>
      <c r="Z943" s="682"/>
    </row>
    <row r="944" spans="1:26" ht="15">
      <c r="A944" s="684"/>
      <c r="B944" s="684"/>
      <c r="C944" s="684"/>
      <c r="D944" s="684"/>
      <c r="E944" s="865"/>
      <c r="F944" s="865"/>
      <c r="G944" s="1034"/>
      <c r="H944" s="684"/>
      <c r="I944" s="684"/>
      <c r="J944" s="1035"/>
      <c r="K944" s="817"/>
      <c r="L944" s="817"/>
      <c r="M944" s="682"/>
      <c r="N944" s="682"/>
      <c r="O944" s="682"/>
      <c r="P944" s="682"/>
      <c r="Q944" s="682"/>
      <c r="R944" s="682"/>
      <c r="S944" s="682"/>
      <c r="T944" s="682"/>
      <c r="U944" s="682"/>
      <c r="V944" s="682"/>
      <c r="W944" s="682"/>
      <c r="X944" s="682"/>
      <c r="Y944" s="682"/>
      <c r="Z944" s="682"/>
    </row>
    <row r="945" spans="1:26" ht="15">
      <c r="A945" s="684"/>
      <c r="B945" s="684"/>
      <c r="C945" s="684"/>
      <c r="D945" s="684"/>
      <c r="E945" s="865"/>
      <c r="F945" s="865"/>
      <c r="G945" s="1034"/>
      <c r="H945" s="684"/>
      <c r="I945" s="684"/>
      <c r="J945" s="1035"/>
      <c r="K945" s="817"/>
      <c r="L945" s="817"/>
      <c r="M945" s="682"/>
      <c r="N945" s="682"/>
      <c r="O945" s="682"/>
      <c r="P945" s="682"/>
      <c r="Q945" s="682"/>
      <c r="R945" s="682"/>
      <c r="S945" s="682"/>
      <c r="T945" s="682"/>
      <c r="U945" s="682"/>
      <c r="V945" s="682"/>
      <c r="W945" s="682"/>
      <c r="X945" s="682"/>
      <c r="Y945" s="682"/>
      <c r="Z945" s="682"/>
    </row>
    <row r="946" spans="1:26" ht="15">
      <c r="A946" s="684"/>
      <c r="B946" s="684"/>
      <c r="C946" s="684"/>
      <c r="D946" s="684"/>
      <c r="E946" s="865"/>
      <c r="F946" s="865"/>
      <c r="G946" s="1034"/>
      <c r="H946" s="684"/>
      <c r="I946" s="684"/>
      <c r="J946" s="1035"/>
      <c r="K946" s="817"/>
      <c r="L946" s="817"/>
      <c r="M946" s="682"/>
      <c r="N946" s="682"/>
      <c r="O946" s="682"/>
      <c r="P946" s="682"/>
      <c r="Q946" s="682"/>
      <c r="R946" s="682"/>
      <c r="S946" s="682"/>
      <c r="T946" s="682"/>
      <c r="U946" s="682"/>
      <c r="V946" s="682"/>
      <c r="W946" s="682"/>
      <c r="X946" s="682"/>
      <c r="Y946" s="682"/>
      <c r="Z946" s="682"/>
    </row>
    <row r="947" spans="1:26" ht="15">
      <c r="A947" s="684"/>
      <c r="B947" s="684"/>
      <c r="C947" s="684"/>
      <c r="D947" s="684"/>
      <c r="E947" s="865"/>
      <c r="F947" s="865"/>
      <c r="G947" s="1034"/>
      <c r="H947" s="684"/>
      <c r="I947" s="684"/>
      <c r="J947" s="1035"/>
      <c r="K947" s="817"/>
      <c r="L947" s="817"/>
      <c r="M947" s="682"/>
      <c r="N947" s="682"/>
      <c r="O947" s="682"/>
      <c r="P947" s="682"/>
      <c r="Q947" s="682"/>
      <c r="R947" s="682"/>
      <c r="S947" s="682"/>
      <c r="T947" s="682"/>
      <c r="U947" s="682"/>
      <c r="V947" s="682"/>
      <c r="W947" s="682"/>
      <c r="X947" s="682"/>
      <c r="Y947" s="682"/>
      <c r="Z947" s="682"/>
    </row>
    <row r="948" spans="1:26" ht="15">
      <c r="A948" s="684"/>
      <c r="B948" s="684"/>
      <c r="C948" s="684"/>
      <c r="D948" s="684"/>
      <c r="E948" s="865"/>
      <c r="F948" s="865"/>
      <c r="G948" s="1034"/>
      <c r="H948" s="684"/>
      <c r="I948" s="684"/>
      <c r="J948" s="1035"/>
      <c r="K948" s="817"/>
      <c r="L948" s="817"/>
      <c r="M948" s="682"/>
      <c r="N948" s="682"/>
      <c r="O948" s="682"/>
      <c r="P948" s="682"/>
      <c r="Q948" s="682"/>
      <c r="R948" s="682"/>
      <c r="S948" s="682"/>
      <c r="T948" s="682"/>
      <c r="U948" s="682"/>
      <c r="V948" s="682"/>
      <c r="W948" s="682"/>
      <c r="X948" s="682"/>
      <c r="Y948" s="682"/>
      <c r="Z948" s="682"/>
    </row>
    <row r="949" spans="1:26" ht="15">
      <c r="A949" s="684"/>
      <c r="B949" s="684"/>
      <c r="C949" s="684"/>
      <c r="D949" s="684"/>
      <c r="E949" s="865"/>
      <c r="F949" s="865"/>
      <c r="G949" s="1034"/>
      <c r="H949" s="684"/>
      <c r="I949" s="684"/>
      <c r="J949" s="1035"/>
      <c r="K949" s="817"/>
      <c r="L949" s="817"/>
      <c r="M949" s="682"/>
      <c r="N949" s="682"/>
      <c r="O949" s="682"/>
      <c r="P949" s="682"/>
      <c r="Q949" s="682"/>
      <c r="R949" s="682"/>
      <c r="S949" s="682"/>
      <c r="T949" s="682"/>
      <c r="U949" s="682"/>
      <c r="V949" s="682"/>
      <c r="W949" s="682"/>
      <c r="X949" s="682"/>
      <c r="Y949" s="682"/>
      <c r="Z949" s="682"/>
    </row>
    <row r="950" spans="1:26" ht="15">
      <c r="A950" s="684"/>
      <c r="B950" s="684"/>
      <c r="C950" s="684"/>
      <c r="D950" s="684"/>
      <c r="E950" s="865"/>
      <c r="F950" s="865"/>
      <c r="G950" s="1034"/>
      <c r="H950" s="684"/>
      <c r="I950" s="684"/>
      <c r="J950" s="1035"/>
      <c r="K950" s="817"/>
      <c r="L950" s="817"/>
      <c r="M950" s="682"/>
      <c r="N950" s="682"/>
      <c r="O950" s="682"/>
      <c r="P950" s="682"/>
      <c r="Q950" s="682"/>
      <c r="R950" s="682"/>
      <c r="S950" s="682"/>
      <c r="T950" s="682"/>
      <c r="U950" s="682"/>
      <c r="V950" s="682"/>
      <c r="W950" s="682"/>
      <c r="X950" s="682"/>
      <c r="Y950" s="682"/>
      <c r="Z950" s="682"/>
    </row>
    <row r="951" spans="1:26" ht="15">
      <c r="A951" s="684"/>
      <c r="B951" s="684"/>
      <c r="C951" s="684"/>
      <c r="D951" s="684"/>
      <c r="E951" s="865"/>
      <c r="F951" s="865"/>
      <c r="G951" s="1034"/>
      <c r="H951" s="684"/>
      <c r="I951" s="684"/>
      <c r="J951" s="1035"/>
      <c r="K951" s="817"/>
      <c r="L951" s="817"/>
      <c r="M951" s="682"/>
      <c r="N951" s="682"/>
      <c r="O951" s="682"/>
      <c r="P951" s="682"/>
      <c r="Q951" s="682"/>
      <c r="R951" s="682"/>
      <c r="S951" s="682"/>
      <c r="T951" s="682"/>
      <c r="U951" s="682"/>
      <c r="V951" s="682"/>
      <c r="W951" s="682"/>
      <c r="X951" s="682"/>
      <c r="Y951" s="682"/>
      <c r="Z951" s="682"/>
    </row>
    <row r="952" spans="1:26" ht="15">
      <c r="A952" s="684"/>
      <c r="B952" s="684"/>
      <c r="C952" s="684"/>
      <c r="D952" s="684"/>
      <c r="E952" s="865"/>
      <c r="F952" s="865"/>
      <c r="G952" s="1034"/>
      <c r="H952" s="684"/>
      <c r="I952" s="684"/>
      <c r="J952" s="1035"/>
      <c r="K952" s="817"/>
      <c r="L952" s="817"/>
      <c r="M952" s="682"/>
      <c r="N952" s="682"/>
      <c r="O952" s="682"/>
      <c r="P952" s="682"/>
      <c r="Q952" s="682"/>
      <c r="R952" s="682"/>
      <c r="S952" s="682"/>
      <c r="T952" s="682"/>
      <c r="U952" s="682"/>
      <c r="V952" s="682"/>
      <c r="W952" s="682"/>
      <c r="X952" s="682"/>
      <c r="Y952" s="682"/>
      <c r="Z952" s="682"/>
    </row>
    <row r="953" spans="1:26" ht="15">
      <c r="A953" s="684"/>
      <c r="B953" s="684"/>
      <c r="C953" s="684"/>
      <c r="D953" s="684"/>
      <c r="E953" s="865"/>
      <c r="F953" s="865"/>
      <c r="G953" s="1034"/>
      <c r="H953" s="684"/>
      <c r="I953" s="684"/>
      <c r="J953" s="1035"/>
      <c r="K953" s="817"/>
      <c r="L953" s="817"/>
      <c r="M953" s="682"/>
      <c r="N953" s="682"/>
      <c r="O953" s="682"/>
      <c r="P953" s="682"/>
      <c r="Q953" s="682"/>
      <c r="R953" s="682"/>
      <c r="S953" s="682"/>
      <c r="T953" s="682"/>
      <c r="U953" s="682"/>
      <c r="V953" s="682"/>
      <c r="W953" s="682"/>
      <c r="X953" s="682"/>
      <c r="Y953" s="682"/>
      <c r="Z953" s="682"/>
    </row>
    <row r="954" spans="1:26" ht="15">
      <c r="A954" s="684"/>
      <c r="B954" s="684"/>
      <c r="C954" s="684"/>
      <c r="D954" s="684"/>
      <c r="E954" s="865"/>
      <c r="F954" s="865"/>
      <c r="G954" s="1034"/>
      <c r="H954" s="684"/>
      <c r="I954" s="684"/>
      <c r="J954" s="1035"/>
      <c r="K954" s="817"/>
      <c r="L954" s="817"/>
      <c r="M954" s="682"/>
      <c r="N954" s="682"/>
      <c r="O954" s="682"/>
      <c r="P954" s="682"/>
      <c r="Q954" s="682"/>
      <c r="R954" s="682"/>
      <c r="S954" s="682"/>
      <c r="T954" s="682"/>
      <c r="U954" s="682"/>
      <c r="V954" s="682"/>
      <c r="W954" s="682"/>
      <c r="X954" s="682"/>
      <c r="Y954" s="682"/>
      <c r="Z954" s="682"/>
    </row>
    <row r="955" spans="1:26" ht="15">
      <c r="A955" s="684"/>
      <c r="B955" s="684"/>
      <c r="C955" s="684"/>
      <c r="D955" s="684"/>
      <c r="E955" s="865"/>
      <c r="F955" s="865"/>
      <c r="G955" s="1034"/>
      <c r="H955" s="684"/>
      <c r="I955" s="684"/>
      <c r="J955" s="1035"/>
      <c r="K955" s="817"/>
      <c r="L955" s="817"/>
      <c r="M955" s="682"/>
      <c r="N955" s="682"/>
      <c r="O955" s="682"/>
      <c r="P955" s="682"/>
      <c r="Q955" s="682"/>
      <c r="R955" s="682"/>
      <c r="S955" s="682"/>
      <c r="T955" s="682"/>
      <c r="U955" s="682"/>
      <c r="V955" s="682"/>
      <c r="W955" s="682"/>
      <c r="X955" s="682"/>
      <c r="Y955" s="682"/>
      <c r="Z955" s="682"/>
    </row>
    <row r="956" spans="1:26" ht="15">
      <c r="A956" s="684"/>
      <c r="B956" s="684"/>
      <c r="C956" s="684"/>
      <c r="D956" s="684"/>
      <c r="E956" s="865"/>
      <c r="F956" s="865"/>
      <c r="G956" s="1034"/>
      <c r="H956" s="684"/>
      <c r="I956" s="684"/>
      <c r="J956" s="1035"/>
      <c r="K956" s="817"/>
      <c r="L956" s="817"/>
      <c r="M956" s="682"/>
      <c r="N956" s="682"/>
      <c r="O956" s="682"/>
      <c r="P956" s="682"/>
      <c r="Q956" s="682"/>
      <c r="R956" s="682"/>
      <c r="S956" s="682"/>
      <c r="T956" s="682"/>
      <c r="U956" s="682"/>
      <c r="V956" s="682"/>
      <c r="W956" s="682"/>
      <c r="X956" s="682"/>
      <c r="Y956" s="682"/>
      <c r="Z956" s="682"/>
    </row>
    <row r="957" spans="1:26" ht="15">
      <c r="A957" s="684"/>
      <c r="B957" s="684"/>
      <c r="C957" s="684"/>
      <c r="D957" s="684"/>
      <c r="E957" s="865"/>
      <c r="F957" s="865"/>
      <c r="G957" s="1034"/>
      <c r="H957" s="684"/>
      <c r="I957" s="684"/>
      <c r="J957" s="1035"/>
      <c r="K957" s="817"/>
      <c r="L957" s="817"/>
      <c r="M957" s="682"/>
      <c r="N957" s="682"/>
      <c r="O957" s="682"/>
      <c r="P957" s="682"/>
      <c r="Q957" s="682"/>
      <c r="R957" s="682"/>
      <c r="S957" s="682"/>
      <c r="T957" s="682"/>
      <c r="U957" s="682"/>
      <c r="V957" s="682"/>
      <c r="W957" s="682"/>
      <c r="X957" s="682"/>
      <c r="Y957" s="682"/>
      <c r="Z957" s="682"/>
    </row>
    <row r="958" spans="1:26" ht="15">
      <c r="A958" s="684"/>
      <c r="B958" s="684"/>
      <c r="C958" s="684"/>
      <c r="D958" s="684"/>
      <c r="E958" s="865"/>
      <c r="F958" s="865"/>
      <c r="G958" s="1034"/>
      <c r="H958" s="684"/>
      <c r="I958" s="684"/>
      <c r="J958" s="1035"/>
      <c r="K958" s="817"/>
      <c r="L958" s="817"/>
      <c r="M958" s="682"/>
      <c r="N958" s="682"/>
      <c r="O958" s="682"/>
      <c r="P958" s="682"/>
      <c r="Q958" s="682"/>
      <c r="R958" s="682"/>
      <c r="S958" s="682"/>
      <c r="T958" s="682"/>
      <c r="U958" s="682"/>
      <c r="V958" s="682"/>
      <c r="W958" s="682"/>
      <c r="X958" s="682"/>
      <c r="Y958" s="682"/>
      <c r="Z958" s="682"/>
    </row>
    <row r="959" spans="1:26" ht="15">
      <c r="A959" s="684"/>
      <c r="B959" s="684"/>
      <c r="C959" s="684"/>
      <c r="D959" s="684"/>
      <c r="E959" s="865"/>
      <c r="F959" s="865"/>
      <c r="G959" s="1034"/>
      <c r="H959" s="684"/>
      <c r="I959" s="684"/>
      <c r="J959" s="1035"/>
      <c r="K959" s="817"/>
      <c r="L959" s="817"/>
      <c r="M959" s="682"/>
      <c r="N959" s="682"/>
      <c r="O959" s="682"/>
      <c r="P959" s="682"/>
      <c r="Q959" s="682"/>
      <c r="R959" s="682"/>
      <c r="S959" s="682"/>
      <c r="T959" s="682"/>
      <c r="U959" s="682"/>
      <c r="V959" s="682"/>
      <c r="W959" s="682"/>
      <c r="X959" s="682"/>
      <c r="Y959" s="682"/>
      <c r="Z959" s="682"/>
    </row>
    <row r="960" spans="1:26" ht="15">
      <c r="A960" s="684"/>
      <c r="B960" s="684"/>
      <c r="C960" s="684"/>
      <c r="D960" s="684"/>
      <c r="E960" s="865"/>
      <c r="F960" s="865"/>
      <c r="G960" s="1034"/>
      <c r="H960" s="684"/>
      <c r="I960" s="684"/>
      <c r="J960" s="1035"/>
      <c r="K960" s="817"/>
      <c r="L960" s="817"/>
      <c r="M960" s="682"/>
      <c r="N960" s="682"/>
      <c r="O960" s="682"/>
      <c r="P960" s="682"/>
      <c r="Q960" s="682"/>
      <c r="R960" s="682"/>
      <c r="S960" s="682"/>
      <c r="T960" s="682"/>
      <c r="U960" s="682"/>
      <c r="V960" s="682"/>
      <c r="W960" s="682"/>
      <c r="X960" s="682"/>
      <c r="Y960" s="682"/>
      <c r="Z960" s="682"/>
    </row>
    <row r="961" spans="1:26" ht="15">
      <c r="A961" s="684"/>
      <c r="B961" s="684"/>
      <c r="C961" s="684"/>
      <c r="D961" s="684"/>
      <c r="E961" s="865"/>
      <c r="F961" s="865"/>
      <c r="G961" s="1034"/>
      <c r="H961" s="684"/>
      <c r="I961" s="684"/>
      <c r="J961" s="1035"/>
      <c r="K961" s="817"/>
      <c r="L961" s="817"/>
      <c r="M961" s="682"/>
      <c r="N961" s="682"/>
      <c r="O961" s="682"/>
      <c r="P961" s="682"/>
      <c r="Q961" s="682"/>
      <c r="R961" s="682"/>
      <c r="S961" s="682"/>
      <c r="T961" s="682"/>
      <c r="U961" s="682"/>
      <c r="V961" s="682"/>
      <c r="W961" s="682"/>
      <c r="X961" s="682"/>
      <c r="Y961" s="682"/>
      <c r="Z961" s="682"/>
    </row>
    <row r="962" spans="1:26" ht="15">
      <c r="A962" s="684"/>
      <c r="B962" s="684"/>
      <c r="C962" s="684"/>
      <c r="D962" s="684"/>
      <c r="E962" s="865"/>
      <c r="F962" s="865"/>
      <c r="G962" s="1034"/>
      <c r="H962" s="684"/>
      <c r="I962" s="684"/>
      <c r="J962" s="1035"/>
      <c r="K962" s="817"/>
      <c r="L962" s="817"/>
      <c r="M962" s="682"/>
      <c r="N962" s="682"/>
      <c r="O962" s="682"/>
      <c r="P962" s="682"/>
      <c r="Q962" s="682"/>
      <c r="R962" s="682"/>
      <c r="S962" s="682"/>
      <c r="T962" s="682"/>
      <c r="U962" s="682"/>
      <c r="V962" s="682"/>
      <c r="W962" s="682"/>
      <c r="X962" s="682"/>
      <c r="Y962" s="682"/>
      <c r="Z962" s="682"/>
    </row>
    <row r="963" spans="1:26" ht="15">
      <c r="A963" s="684"/>
      <c r="B963" s="684"/>
      <c r="C963" s="684"/>
      <c r="D963" s="684"/>
      <c r="E963" s="865"/>
      <c r="F963" s="865"/>
      <c r="G963" s="1034"/>
      <c r="H963" s="684"/>
      <c r="I963" s="684"/>
      <c r="J963" s="1035"/>
      <c r="K963" s="817"/>
      <c r="L963" s="817"/>
      <c r="M963" s="682"/>
      <c r="N963" s="682"/>
      <c r="O963" s="682"/>
      <c r="P963" s="682"/>
      <c r="Q963" s="682"/>
      <c r="R963" s="682"/>
      <c r="S963" s="682"/>
      <c r="T963" s="682"/>
      <c r="U963" s="682"/>
      <c r="V963" s="682"/>
      <c r="W963" s="682"/>
      <c r="X963" s="682"/>
      <c r="Y963" s="682"/>
      <c r="Z963" s="682"/>
    </row>
    <row r="964" spans="1:26" ht="15">
      <c r="A964" s="684"/>
      <c r="B964" s="684"/>
      <c r="C964" s="684"/>
      <c r="D964" s="684"/>
      <c r="E964" s="865"/>
      <c r="F964" s="865"/>
      <c r="G964" s="1034"/>
      <c r="H964" s="684"/>
      <c r="I964" s="684"/>
      <c r="J964" s="1035"/>
      <c r="K964" s="817"/>
      <c r="L964" s="817"/>
      <c r="M964" s="682"/>
      <c r="N964" s="682"/>
      <c r="O964" s="682"/>
      <c r="P964" s="682"/>
      <c r="Q964" s="682"/>
      <c r="R964" s="682"/>
      <c r="S964" s="682"/>
      <c r="T964" s="682"/>
      <c r="U964" s="682"/>
      <c r="V964" s="682"/>
      <c r="W964" s="682"/>
      <c r="X964" s="682"/>
      <c r="Y964" s="682"/>
      <c r="Z964" s="682"/>
    </row>
    <row r="965" spans="1:26" ht="15">
      <c r="A965" s="684"/>
      <c r="B965" s="684"/>
      <c r="C965" s="684"/>
      <c r="D965" s="684"/>
      <c r="E965" s="865"/>
      <c r="F965" s="865"/>
      <c r="G965" s="1034"/>
      <c r="H965" s="684"/>
      <c r="I965" s="684"/>
      <c r="J965" s="1035"/>
      <c r="K965" s="817"/>
      <c r="L965" s="817"/>
      <c r="M965" s="682"/>
      <c r="N965" s="682"/>
      <c r="O965" s="682"/>
      <c r="P965" s="682"/>
      <c r="Q965" s="682"/>
      <c r="R965" s="682"/>
      <c r="S965" s="682"/>
      <c r="T965" s="682"/>
      <c r="U965" s="682"/>
      <c r="V965" s="682"/>
      <c r="W965" s="682"/>
      <c r="X965" s="682"/>
      <c r="Y965" s="682"/>
      <c r="Z965" s="682"/>
    </row>
    <row r="966" spans="1:26" ht="15">
      <c r="A966" s="684"/>
      <c r="B966" s="684"/>
      <c r="C966" s="684"/>
      <c r="D966" s="684"/>
      <c r="E966" s="865"/>
      <c r="F966" s="865"/>
      <c r="G966" s="1034"/>
      <c r="H966" s="684"/>
      <c r="I966" s="684"/>
      <c r="J966" s="1035"/>
      <c r="K966" s="817"/>
      <c r="L966" s="817"/>
      <c r="M966" s="682"/>
      <c r="N966" s="682"/>
      <c r="O966" s="682"/>
      <c r="P966" s="682"/>
      <c r="Q966" s="682"/>
      <c r="R966" s="682"/>
      <c r="S966" s="682"/>
      <c r="T966" s="682"/>
      <c r="U966" s="682"/>
      <c r="V966" s="682"/>
      <c r="W966" s="682"/>
      <c r="X966" s="682"/>
      <c r="Y966" s="682"/>
      <c r="Z966" s="682"/>
    </row>
    <row r="967" spans="1:26" ht="15">
      <c r="A967" s="684"/>
      <c r="B967" s="684"/>
      <c r="C967" s="684"/>
      <c r="D967" s="684"/>
      <c r="E967" s="865"/>
      <c r="F967" s="865"/>
      <c r="G967" s="1034"/>
      <c r="H967" s="684"/>
      <c r="I967" s="684"/>
      <c r="J967" s="1035"/>
      <c r="K967" s="817"/>
      <c r="L967" s="817"/>
      <c r="M967" s="682"/>
      <c r="N967" s="682"/>
      <c r="O967" s="682"/>
      <c r="P967" s="682"/>
      <c r="Q967" s="682"/>
      <c r="R967" s="682"/>
      <c r="S967" s="682"/>
      <c r="T967" s="682"/>
      <c r="U967" s="682"/>
      <c r="V967" s="682"/>
      <c r="W967" s="682"/>
      <c r="X967" s="682"/>
      <c r="Y967" s="682"/>
      <c r="Z967" s="682"/>
    </row>
    <row r="968" spans="1:26" ht="15">
      <c r="A968" s="684"/>
      <c r="B968" s="684"/>
      <c r="C968" s="684"/>
      <c r="D968" s="684"/>
      <c r="E968" s="865"/>
      <c r="F968" s="865"/>
      <c r="G968" s="1034"/>
      <c r="H968" s="684"/>
      <c r="I968" s="684"/>
      <c r="J968" s="1035"/>
      <c r="K968" s="817"/>
      <c r="L968" s="817"/>
      <c r="M968" s="682"/>
      <c r="N968" s="682"/>
      <c r="O968" s="682"/>
      <c r="P968" s="682"/>
      <c r="Q968" s="682"/>
      <c r="R968" s="682"/>
      <c r="S968" s="682"/>
      <c r="T968" s="682"/>
      <c r="U968" s="682"/>
      <c r="V968" s="682"/>
      <c r="W968" s="682"/>
      <c r="X968" s="682"/>
      <c r="Y968" s="682"/>
      <c r="Z968" s="682"/>
    </row>
    <row r="969" spans="1:26" ht="15">
      <c r="A969" s="684"/>
      <c r="B969" s="684"/>
      <c r="C969" s="684"/>
      <c r="D969" s="684"/>
      <c r="E969" s="865"/>
      <c r="F969" s="865"/>
      <c r="G969" s="1034"/>
      <c r="H969" s="684"/>
      <c r="I969" s="684"/>
      <c r="J969" s="1035"/>
      <c r="K969" s="817"/>
      <c r="L969" s="817"/>
      <c r="M969" s="682"/>
      <c r="N969" s="682"/>
      <c r="O969" s="682"/>
      <c r="P969" s="682"/>
      <c r="Q969" s="682"/>
      <c r="R969" s="682"/>
      <c r="S969" s="682"/>
      <c r="T969" s="682"/>
      <c r="U969" s="682"/>
      <c r="V969" s="682"/>
      <c r="W969" s="682"/>
      <c r="X969" s="682"/>
      <c r="Y969" s="682"/>
      <c r="Z969" s="682"/>
    </row>
    <row r="970" spans="1:26" ht="15">
      <c r="A970" s="684"/>
      <c r="B970" s="684"/>
      <c r="C970" s="684"/>
      <c r="D970" s="684"/>
      <c r="E970" s="865"/>
      <c r="F970" s="865"/>
      <c r="G970" s="1034"/>
      <c r="H970" s="684"/>
      <c r="I970" s="684"/>
      <c r="J970" s="1035"/>
      <c r="K970" s="817"/>
      <c r="L970" s="817"/>
      <c r="M970" s="682"/>
      <c r="N970" s="682"/>
      <c r="O970" s="682"/>
      <c r="P970" s="682"/>
      <c r="Q970" s="682"/>
      <c r="R970" s="682"/>
      <c r="S970" s="682"/>
      <c r="T970" s="682"/>
      <c r="U970" s="682"/>
      <c r="V970" s="682"/>
      <c r="W970" s="682"/>
      <c r="X970" s="682"/>
      <c r="Y970" s="682"/>
      <c r="Z970" s="682"/>
    </row>
    <row r="971" spans="1:26" ht="15">
      <c r="A971" s="684"/>
      <c r="B971" s="684"/>
      <c r="C971" s="684"/>
      <c r="D971" s="684"/>
      <c r="E971" s="865"/>
      <c r="F971" s="865"/>
      <c r="G971" s="1034"/>
      <c r="H971" s="684"/>
      <c r="I971" s="684"/>
      <c r="J971" s="1035"/>
      <c r="K971" s="817"/>
      <c r="L971" s="817"/>
      <c r="M971" s="682"/>
      <c r="N971" s="682"/>
      <c r="O971" s="682"/>
      <c r="P971" s="682"/>
      <c r="Q971" s="682"/>
      <c r="R971" s="682"/>
      <c r="S971" s="682"/>
      <c r="T971" s="682"/>
      <c r="U971" s="682"/>
      <c r="V971" s="682"/>
      <c r="W971" s="682"/>
      <c r="X971" s="682"/>
      <c r="Y971" s="682"/>
      <c r="Z971" s="682"/>
    </row>
    <row r="972" spans="1:26" ht="15">
      <c r="A972" s="684"/>
      <c r="B972" s="684"/>
      <c r="C972" s="684"/>
      <c r="D972" s="684"/>
      <c r="E972" s="865"/>
      <c r="F972" s="865"/>
      <c r="G972" s="1034"/>
      <c r="H972" s="684"/>
      <c r="I972" s="684"/>
      <c r="J972" s="1035"/>
      <c r="K972" s="817"/>
      <c r="L972" s="817"/>
      <c r="M972" s="682"/>
      <c r="N972" s="682"/>
      <c r="O972" s="682"/>
      <c r="P972" s="682"/>
      <c r="Q972" s="682"/>
      <c r="R972" s="682"/>
      <c r="S972" s="682"/>
      <c r="T972" s="682"/>
      <c r="U972" s="682"/>
      <c r="V972" s="682"/>
      <c r="W972" s="682"/>
      <c r="X972" s="682"/>
      <c r="Y972" s="682"/>
      <c r="Z972" s="682"/>
    </row>
    <row r="973" spans="1:26" ht="15">
      <c r="A973" s="684"/>
      <c r="B973" s="684"/>
      <c r="C973" s="684"/>
      <c r="D973" s="684"/>
      <c r="E973" s="865"/>
      <c r="F973" s="865"/>
      <c r="G973" s="1034"/>
      <c r="H973" s="684"/>
      <c r="I973" s="684"/>
      <c r="J973" s="1035"/>
      <c r="K973" s="817"/>
      <c r="L973" s="817"/>
      <c r="M973" s="682"/>
      <c r="N973" s="682"/>
      <c r="O973" s="682"/>
      <c r="P973" s="682"/>
      <c r="Q973" s="682"/>
      <c r="R973" s="682"/>
      <c r="S973" s="682"/>
      <c r="T973" s="682"/>
      <c r="U973" s="682"/>
      <c r="V973" s="682"/>
      <c r="W973" s="682"/>
      <c r="X973" s="682"/>
      <c r="Y973" s="682"/>
      <c r="Z973" s="682"/>
    </row>
    <row r="974" spans="1:26" ht="15">
      <c r="A974" s="684"/>
      <c r="B974" s="684"/>
      <c r="C974" s="684"/>
      <c r="D974" s="684"/>
      <c r="E974" s="865"/>
      <c r="F974" s="865"/>
      <c r="G974" s="1034"/>
      <c r="H974" s="684"/>
      <c r="I974" s="684"/>
      <c r="J974" s="1035"/>
      <c r="K974" s="817"/>
      <c r="L974" s="817"/>
      <c r="M974" s="682"/>
      <c r="N974" s="682"/>
      <c r="O974" s="682"/>
      <c r="P974" s="682"/>
      <c r="Q974" s="682"/>
      <c r="R974" s="682"/>
      <c r="S974" s="682"/>
      <c r="T974" s="682"/>
      <c r="U974" s="682"/>
      <c r="V974" s="682"/>
      <c r="W974" s="682"/>
      <c r="X974" s="682"/>
      <c r="Y974" s="682"/>
      <c r="Z974" s="682"/>
    </row>
    <row r="975" spans="1:26" ht="15">
      <c r="A975" s="684"/>
      <c r="B975" s="684"/>
      <c r="C975" s="684"/>
      <c r="D975" s="684"/>
      <c r="E975" s="865"/>
      <c r="F975" s="865"/>
      <c r="G975" s="1034"/>
      <c r="H975" s="684"/>
      <c r="I975" s="684"/>
      <c r="J975" s="1035"/>
      <c r="K975" s="817"/>
      <c r="L975" s="817"/>
      <c r="M975" s="682"/>
      <c r="N975" s="682"/>
      <c r="O975" s="682"/>
      <c r="P975" s="682"/>
      <c r="Q975" s="682"/>
      <c r="R975" s="682"/>
      <c r="S975" s="682"/>
      <c r="T975" s="682"/>
      <c r="U975" s="682"/>
      <c r="V975" s="682"/>
      <c r="W975" s="682"/>
      <c r="X975" s="682"/>
      <c r="Y975" s="682"/>
      <c r="Z975" s="682"/>
    </row>
    <row r="976" spans="1:26" ht="15">
      <c r="A976" s="684"/>
      <c r="B976" s="684"/>
      <c r="C976" s="684"/>
      <c r="D976" s="684"/>
      <c r="E976" s="865"/>
      <c r="F976" s="865"/>
      <c r="G976" s="1034"/>
      <c r="H976" s="684"/>
      <c r="I976" s="684"/>
      <c r="J976" s="1035"/>
      <c r="K976" s="817"/>
      <c r="L976" s="817"/>
      <c r="M976" s="682"/>
      <c r="N976" s="682"/>
      <c r="O976" s="682"/>
      <c r="P976" s="682"/>
      <c r="Q976" s="682"/>
      <c r="R976" s="682"/>
      <c r="S976" s="682"/>
      <c r="T976" s="682"/>
      <c r="U976" s="682"/>
      <c r="V976" s="682"/>
      <c r="W976" s="682"/>
      <c r="X976" s="682"/>
      <c r="Y976" s="682"/>
      <c r="Z976" s="682"/>
    </row>
    <row r="977" spans="1:26" ht="15">
      <c r="A977" s="684"/>
      <c r="B977" s="684"/>
      <c r="C977" s="684"/>
      <c r="D977" s="684"/>
      <c r="E977" s="865"/>
      <c r="F977" s="865"/>
      <c r="G977" s="1034"/>
      <c r="H977" s="684"/>
      <c r="I977" s="684"/>
      <c r="J977" s="1035"/>
      <c r="K977" s="817"/>
      <c r="L977" s="817"/>
      <c r="M977" s="682"/>
      <c r="N977" s="682"/>
      <c r="O977" s="682"/>
      <c r="P977" s="682"/>
      <c r="Q977" s="682"/>
      <c r="R977" s="682"/>
      <c r="S977" s="682"/>
      <c r="T977" s="682"/>
      <c r="U977" s="682"/>
      <c r="V977" s="682"/>
      <c r="W977" s="682"/>
      <c r="X977" s="682"/>
      <c r="Y977" s="682"/>
      <c r="Z977" s="682"/>
    </row>
    <row r="978" spans="1:26" ht="15">
      <c r="A978" s="684"/>
      <c r="B978" s="684"/>
      <c r="C978" s="684"/>
      <c r="D978" s="684"/>
      <c r="E978" s="865"/>
      <c r="F978" s="865"/>
      <c r="G978" s="1034"/>
      <c r="H978" s="684"/>
      <c r="I978" s="684"/>
      <c r="J978" s="1035"/>
      <c r="K978" s="817"/>
      <c r="L978" s="817"/>
      <c r="M978" s="682"/>
      <c r="N978" s="682"/>
      <c r="O978" s="682"/>
      <c r="P978" s="682"/>
      <c r="Q978" s="682"/>
      <c r="R978" s="682"/>
      <c r="S978" s="682"/>
      <c r="T978" s="682"/>
      <c r="U978" s="682"/>
      <c r="V978" s="682"/>
      <c r="W978" s="682"/>
      <c r="X978" s="682"/>
      <c r="Y978" s="682"/>
      <c r="Z978" s="682"/>
    </row>
    <row r="979" spans="1:26" ht="15">
      <c r="A979" s="684"/>
      <c r="B979" s="684"/>
      <c r="C979" s="684"/>
      <c r="D979" s="684"/>
      <c r="E979" s="865"/>
      <c r="F979" s="865"/>
      <c r="G979" s="1034"/>
      <c r="H979" s="684"/>
      <c r="I979" s="684"/>
      <c r="J979" s="1035"/>
      <c r="K979" s="817"/>
      <c r="L979" s="817"/>
      <c r="M979" s="682"/>
      <c r="N979" s="682"/>
      <c r="O979" s="682"/>
      <c r="P979" s="682"/>
      <c r="Q979" s="682"/>
      <c r="R979" s="682"/>
      <c r="S979" s="682"/>
      <c r="T979" s="682"/>
      <c r="U979" s="682"/>
      <c r="V979" s="682"/>
      <c r="W979" s="682"/>
      <c r="X979" s="682"/>
      <c r="Y979" s="682"/>
      <c r="Z979" s="682"/>
    </row>
    <row r="980" spans="1:26" ht="15">
      <c r="A980" s="684"/>
      <c r="B980" s="684"/>
      <c r="C980" s="684"/>
      <c r="D980" s="684"/>
      <c r="E980" s="865"/>
      <c r="F980" s="865"/>
      <c r="G980" s="1034"/>
      <c r="H980" s="684"/>
      <c r="I980" s="684"/>
      <c r="J980" s="1035"/>
      <c r="K980" s="817"/>
      <c r="L980" s="817"/>
      <c r="M980" s="682"/>
      <c r="N980" s="682"/>
      <c r="O980" s="682"/>
      <c r="P980" s="682"/>
      <c r="Q980" s="682"/>
      <c r="R980" s="682"/>
      <c r="S980" s="682"/>
      <c r="T980" s="682"/>
      <c r="U980" s="682"/>
      <c r="V980" s="682"/>
      <c r="W980" s="682"/>
      <c r="X980" s="682"/>
      <c r="Y980" s="682"/>
      <c r="Z980" s="682"/>
    </row>
    <row r="981" spans="1:26" ht="15">
      <c r="A981" s="684"/>
      <c r="B981" s="684"/>
      <c r="C981" s="684"/>
      <c r="D981" s="684"/>
      <c r="E981" s="865"/>
      <c r="F981" s="865"/>
      <c r="G981" s="1034"/>
      <c r="H981" s="684"/>
      <c r="I981" s="684"/>
      <c r="J981" s="1035"/>
      <c r="K981" s="817"/>
      <c r="L981" s="817"/>
      <c r="M981" s="682"/>
      <c r="N981" s="682"/>
      <c r="O981" s="682"/>
      <c r="P981" s="682"/>
      <c r="Q981" s="682"/>
      <c r="R981" s="682"/>
      <c r="S981" s="682"/>
      <c r="T981" s="682"/>
      <c r="U981" s="682"/>
      <c r="V981" s="682"/>
      <c r="W981" s="682"/>
      <c r="X981" s="682"/>
      <c r="Y981" s="682"/>
      <c r="Z981" s="682"/>
    </row>
    <row r="982" spans="1:26" ht="15">
      <c r="A982" s="684"/>
      <c r="B982" s="684"/>
      <c r="C982" s="684"/>
      <c r="D982" s="684"/>
      <c r="E982" s="865"/>
      <c r="F982" s="865"/>
      <c r="G982" s="1034"/>
      <c r="H982" s="684"/>
      <c r="I982" s="684"/>
      <c r="J982" s="1035"/>
      <c r="K982" s="817"/>
      <c r="L982" s="817"/>
      <c r="M982" s="682"/>
      <c r="N982" s="682"/>
      <c r="O982" s="682"/>
      <c r="P982" s="682"/>
      <c r="Q982" s="682"/>
      <c r="R982" s="682"/>
      <c r="S982" s="682"/>
      <c r="T982" s="682"/>
      <c r="U982" s="682"/>
      <c r="V982" s="682"/>
      <c r="W982" s="682"/>
      <c r="X982" s="682"/>
      <c r="Y982" s="682"/>
      <c r="Z982" s="682"/>
    </row>
    <row r="983" spans="1:26" ht="15">
      <c r="A983" s="684"/>
      <c r="B983" s="684"/>
      <c r="C983" s="684"/>
      <c r="D983" s="684"/>
      <c r="E983" s="865"/>
      <c r="F983" s="865"/>
      <c r="G983" s="1034"/>
      <c r="H983" s="684"/>
      <c r="I983" s="684"/>
      <c r="J983" s="1035"/>
      <c r="K983" s="817"/>
      <c r="L983" s="817"/>
      <c r="M983" s="682"/>
      <c r="N983" s="682"/>
      <c r="O983" s="682"/>
      <c r="P983" s="682"/>
      <c r="Q983" s="682"/>
      <c r="R983" s="682"/>
      <c r="S983" s="682"/>
      <c r="T983" s="682"/>
      <c r="U983" s="682"/>
      <c r="V983" s="682"/>
      <c r="W983" s="682"/>
      <c r="X983" s="682"/>
      <c r="Y983" s="682"/>
      <c r="Z983" s="682"/>
    </row>
    <row r="984" spans="1:26" ht="15">
      <c r="A984" s="684"/>
      <c r="B984" s="684"/>
      <c r="C984" s="684"/>
      <c r="D984" s="684"/>
      <c r="E984" s="865"/>
      <c r="F984" s="865"/>
      <c r="G984" s="1034"/>
      <c r="H984" s="684"/>
      <c r="I984" s="684"/>
      <c r="J984" s="1035"/>
      <c r="K984" s="817"/>
      <c r="L984" s="817"/>
      <c r="M984" s="682"/>
      <c r="N984" s="682"/>
      <c r="O984" s="682"/>
      <c r="P984" s="682"/>
      <c r="Q984" s="682"/>
      <c r="R984" s="682"/>
      <c r="S984" s="682"/>
      <c r="T984" s="682"/>
      <c r="U984" s="682"/>
      <c r="V984" s="682"/>
      <c r="W984" s="682"/>
      <c r="X984" s="682"/>
      <c r="Y984" s="682"/>
      <c r="Z984" s="682"/>
    </row>
    <row r="985" spans="1:26" ht="15">
      <c r="A985" s="684"/>
      <c r="B985" s="684"/>
      <c r="C985" s="684"/>
      <c r="D985" s="684"/>
      <c r="E985" s="865"/>
      <c r="F985" s="865"/>
      <c r="G985" s="1034"/>
      <c r="H985" s="684"/>
      <c r="I985" s="684"/>
      <c r="J985" s="1035"/>
      <c r="K985" s="817"/>
      <c r="L985" s="817"/>
      <c r="M985" s="682"/>
      <c r="N985" s="682"/>
      <c r="O985" s="682"/>
      <c r="P985" s="682"/>
      <c r="Q985" s="682"/>
      <c r="R985" s="682"/>
      <c r="S985" s="682"/>
      <c r="T985" s="682"/>
      <c r="U985" s="682"/>
      <c r="V985" s="682"/>
      <c r="W985" s="682"/>
      <c r="X985" s="682"/>
      <c r="Y985" s="682"/>
      <c r="Z985" s="682"/>
    </row>
    <row r="986" spans="1:26" ht="15">
      <c r="A986" s="684"/>
      <c r="B986" s="684"/>
      <c r="C986" s="684"/>
      <c r="D986" s="684"/>
      <c r="E986" s="865"/>
      <c r="F986" s="865"/>
      <c r="G986" s="1034"/>
      <c r="H986" s="684"/>
      <c r="I986" s="684"/>
      <c r="J986" s="1035"/>
      <c r="K986" s="817"/>
      <c r="L986" s="817"/>
      <c r="M986" s="682"/>
      <c r="N986" s="682"/>
      <c r="O986" s="682"/>
      <c r="P986" s="682"/>
      <c r="Q986" s="682"/>
      <c r="R986" s="682"/>
      <c r="S986" s="682"/>
      <c r="T986" s="682"/>
      <c r="U986" s="682"/>
      <c r="V986" s="682"/>
      <c r="W986" s="682"/>
      <c r="X986" s="682"/>
      <c r="Y986" s="682"/>
      <c r="Z986" s="682"/>
    </row>
    <row r="987" spans="1:26" ht="15">
      <c r="A987" s="684"/>
      <c r="B987" s="684"/>
      <c r="C987" s="684"/>
      <c r="D987" s="684"/>
      <c r="E987" s="865"/>
      <c r="F987" s="865"/>
      <c r="G987" s="1034"/>
      <c r="H987" s="684"/>
      <c r="I987" s="684"/>
      <c r="J987" s="1035"/>
      <c r="K987" s="817"/>
      <c r="L987" s="817"/>
      <c r="M987" s="682"/>
      <c r="N987" s="682"/>
      <c r="O987" s="682"/>
      <c r="P987" s="682"/>
      <c r="Q987" s="682"/>
      <c r="R987" s="682"/>
      <c r="S987" s="682"/>
      <c r="T987" s="682"/>
      <c r="U987" s="682"/>
      <c r="V987" s="682"/>
      <c r="W987" s="682"/>
      <c r="X987" s="682"/>
      <c r="Y987" s="682"/>
      <c r="Z987" s="682"/>
    </row>
    <row r="988" spans="1:26" ht="15">
      <c r="A988" s="684"/>
      <c r="B988" s="684"/>
      <c r="C988" s="684"/>
      <c r="D988" s="684"/>
      <c r="E988" s="865"/>
      <c r="F988" s="865"/>
      <c r="G988" s="1034"/>
      <c r="H988" s="684"/>
      <c r="I988" s="684"/>
      <c r="J988" s="1035"/>
      <c r="K988" s="817"/>
      <c r="L988" s="817"/>
      <c r="M988" s="682"/>
      <c r="N988" s="682"/>
      <c r="O988" s="682"/>
      <c r="P988" s="682"/>
      <c r="Q988" s="682"/>
      <c r="R988" s="682"/>
      <c r="S988" s="682"/>
      <c r="T988" s="682"/>
      <c r="U988" s="682"/>
      <c r="V988" s="682"/>
      <c r="W988" s="682"/>
      <c r="X988" s="682"/>
      <c r="Y988" s="682"/>
      <c r="Z988" s="682"/>
    </row>
    <row r="989" spans="1:26" ht="15">
      <c r="A989" s="684"/>
      <c r="B989" s="684"/>
      <c r="C989" s="684"/>
      <c r="D989" s="684"/>
      <c r="E989" s="865"/>
      <c r="F989" s="865"/>
      <c r="G989" s="1034"/>
      <c r="H989" s="684"/>
      <c r="I989" s="684"/>
      <c r="J989" s="1035"/>
      <c r="K989" s="817"/>
      <c r="L989" s="817"/>
      <c r="M989" s="682"/>
      <c r="N989" s="682"/>
      <c r="O989" s="682"/>
      <c r="P989" s="682"/>
      <c r="Q989" s="682"/>
      <c r="R989" s="682"/>
      <c r="S989" s="682"/>
      <c r="T989" s="682"/>
      <c r="U989" s="682"/>
      <c r="V989" s="682"/>
      <c r="W989" s="682"/>
      <c r="X989" s="682"/>
      <c r="Y989" s="682"/>
      <c r="Z989" s="682"/>
    </row>
    <row r="990" spans="1:26" ht="15">
      <c r="A990" s="684"/>
      <c r="B990" s="684"/>
      <c r="C990" s="684"/>
      <c r="D990" s="684"/>
      <c r="E990" s="865"/>
      <c r="F990" s="865"/>
      <c r="G990" s="1034"/>
      <c r="H990" s="684"/>
      <c r="I990" s="684"/>
      <c r="J990" s="1035"/>
      <c r="K990" s="817"/>
      <c r="L990" s="817"/>
      <c r="M990" s="682"/>
      <c r="N990" s="682"/>
      <c r="O990" s="682"/>
      <c r="P990" s="682"/>
      <c r="Q990" s="682"/>
      <c r="R990" s="682"/>
      <c r="S990" s="682"/>
      <c r="T990" s="682"/>
      <c r="U990" s="682"/>
      <c r="V990" s="682"/>
      <c r="W990" s="682"/>
      <c r="X990" s="682"/>
      <c r="Y990" s="682"/>
      <c r="Z990" s="682"/>
    </row>
    <row r="991" spans="1:26" ht="15">
      <c r="A991" s="684"/>
      <c r="B991" s="684"/>
      <c r="C991" s="684"/>
      <c r="D991" s="684"/>
      <c r="E991" s="865"/>
      <c r="F991" s="865"/>
      <c r="G991" s="1034"/>
      <c r="H991" s="684"/>
      <c r="I991" s="684"/>
      <c r="J991" s="1035"/>
      <c r="K991" s="817"/>
      <c r="L991" s="817"/>
      <c r="M991" s="682"/>
      <c r="N991" s="682"/>
      <c r="O991" s="682"/>
      <c r="P991" s="682"/>
      <c r="Q991" s="682"/>
      <c r="R991" s="682"/>
      <c r="S991" s="682"/>
      <c r="T991" s="682"/>
      <c r="U991" s="682"/>
      <c r="V991" s="682"/>
      <c r="W991" s="682"/>
      <c r="X991" s="682"/>
      <c r="Y991" s="682"/>
      <c r="Z991" s="682"/>
    </row>
    <row r="992" spans="1:26" ht="15">
      <c r="A992" s="684"/>
      <c r="B992" s="684"/>
      <c r="C992" s="684"/>
      <c r="D992" s="684"/>
      <c r="E992" s="865"/>
      <c r="F992" s="865"/>
      <c r="G992" s="1034"/>
      <c r="H992" s="684"/>
      <c r="I992" s="684"/>
      <c r="J992" s="1035"/>
      <c r="K992" s="817"/>
      <c r="L992" s="817"/>
      <c r="M992" s="682"/>
      <c r="N992" s="682"/>
      <c r="O992" s="682"/>
      <c r="P992" s="682"/>
      <c r="Q992" s="682"/>
      <c r="R992" s="682"/>
      <c r="S992" s="682"/>
      <c r="T992" s="682"/>
      <c r="U992" s="682"/>
      <c r="V992" s="682"/>
      <c r="W992" s="682"/>
      <c r="X992" s="682"/>
      <c r="Y992" s="682"/>
      <c r="Z992" s="682"/>
    </row>
    <row r="993" spans="1:26" ht="15">
      <c r="A993" s="684"/>
      <c r="B993" s="684"/>
      <c r="C993" s="684"/>
      <c r="D993" s="684"/>
      <c r="E993" s="865"/>
      <c r="F993" s="865"/>
      <c r="G993" s="1034"/>
      <c r="H993" s="684"/>
      <c r="I993" s="684"/>
      <c r="J993" s="1035"/>
      <c r="K993" s="817"/>
      <c r="L993" s="817"/>
      <c r="M993" s="682"/>
      <c r="N993" s="682"/>
      <c r="O993" s="682"/>
      <c r="P993" s="682"/>
      <c r="Q993" s="682"/>
      <c r="R993" s="682"/>
      <c r="S993" s="682"/>
      <c r="T993" s="682"/>
      <c r="U993" s="682"/>
      <c r="V993" s="682"/>
      <c r="W993" s="682"/>
      <c r="X993" s="682"/>
      <c r="Y993" s="682"/>
      <c r="Z993" s="682"/>
    </row>
    <row r="994" spans="1:26" ht="15">
      <c r="A994" s="684"/>
      <c r="B994" s="684"/>
      <c r="C994" s="684"/>
      <c r="D994" s="684"/>
      <c r="E994" s="865"/>
      <c r="F994" s="865"/>
      <c r="G994" s="1034"/>
      <c r="H994" s="684"/>
      <c r="I994" s="684"/>
      <c r="J994" s="1035"/>
      <c r="K994" s="817"/>
      <c r="L994" s="817"/>
      <c r="M994" s="682"/>
      <c r="N994" s="682"/>
      <c r="O994" s="682"/>
      <c r="P994" s="682"/>
      <c r="Q994" s="682"/>
      <c r="R994" s="682"/>
      <c r="S994" s="682"/>
      <c r="T994" s="682"/>
      <c r="U994" s="682"/>
      <c r="V994" s="682"/>
      <c r="W994" s="682"/>
      <c r="X994" s="682"/>
      <c r="Y994" s="682"/>
      <c r="Z994" s="682"/>
    </row>
    <row r="995" spans="1:26" ht="15">
      <c r="A995" s="684"/>
      <c r="B995" s="684"/>
      <c r="C995" s="684"/>
      <c r="D995" s="684"/>
      <c r="E995" s="865"/>
      <c r="F995" s="865"/>
      <c r="G995" s="1034"/>
      <c r="H995" s="684"/>
      <c r="I995" s="684"/>
      <c r="J995" s="1035"/>
      <c r="K995" s="817"/>
      <c r="L995" s="817"/>
      <c r="M995" s="682"/>
      <c r="N995" s="682"/>
      <c r="O995" s="682"/>
      <c r="P995" s="682"/>
      <c r="Q995" s="682"/>
      <c r="R995" s="682"/>
      <c r="S995" s="682"/>
      <c r="T995" s="682"/>
      <c r="U995" s="682"/>
      <c r="V995" s="682"/>
      <c r="W995" s="682"/>
      <c r="X995" s="682"/>
      <c r="Y995" s="682"/>
      <c r="Z995" s="682"/>
    </row>
    <row r="996" spans="1:26" ht="15">
      <c r="A996" s="684"/>
      <c r="B996" s="684"/>
      <c r="C996" s="684"/>
      <c r="D996" s="684"/>
      <c r="E996" s="865"/>
      <c r="F996" s="865"/>
      <c r="G996" s="1034"/>
      <c r="H996" s="684"/>
      <c r="I996" s="684"/>
      <c r="J996" s="1035"/>
      <c r="K996" s="817"/>
      <c r="L996" s="817"/>
      <c r="M996" s="682"/>
      <c r="N996" s="682"/>
      <c r="O996" s="682"/>
      <c r="P996" s="682"/>
      <c r="Q996" s="682"/>
      <c r="R996" s="682"/>
      <c r="S996" s="682"/>
      <c r="T996" s="682"/>
      <c r="U996" s="682"/>
      <c r="V996" s="682"/>
      <c r="W996" s="682"/>
      <c r="X996" s="682"/>
      <c r="Y996" s="682"/>
      <c r="Z996" s="682"/>
    </row>
    <row r="997" spans="1:26" ht="15">
      <c r="A997" s="684"/>
      <c r="B997" s="684"/>
      <c r="C997" s="684"/>
      <c r="D997" s="684"/>
      <c r="E997" s="865"/>
      <c r="F997" s="865"/>
      <c r="G997" s="1034"/>
      <c r="H997" s="684"/>
      <c r="I997" s="684"/>
      <c r="J997" s="1035"/>
      <c r="K997" s="817"/>
      <c r="L997" s="817"/>
      <c r="M997" s="682"/>
      <c r="N997" s="682"/>
      <c r="O997" s="682"/>
      <c r="P997" s="682"/>
      <c r="Q997" s="682"/>
      <c r="R997" s="682"/>
      <c r="S997" s="682"/>
      <c r="T997" s="682"/>
      <c r="U997" s="682"/>
      <c r="V997" s="682"/>
      <c r="W997" s="682"/>
      <c r="X997" s="682"/>
      <c r="Y997" s="682"/>
      <c r="Z997" s="682"/>
    </row>
    <row r="998" spans="1:26" ht="15">
      <c r="A998" s="684"/>
      <c r="B998" s="684"/>
      <c r="C998" s="684"/>
      <c r="D998" s="684"/>
      <c r="E998" s="865"/>
      <c r="F998" s="865"/>
      <c r="G998" s="1034"/>
      <c r="H998" s="684"/>
      <c r="I998" s="684"/>
      <c r="J998" s="1035"/>
      <c r="K998" s="817"/>
      <c r="L998" s="817"/>
      <c r="M998" s="682"/>
      <c r="N998" s="682"/>
      <c r="O998" s="682"/>
      <c r="P998" s="682"/>
      <c r="Q998" s="682"/>
      <c r="R998" s="682"/>
      <c r="S998" s="682"/>
      <c r="T998" s="682"/>
      <c r="U998" s="682"/>
      <c r="V998" s="682"/>
      <c r="W998" s="682"/>
      <c r="X998" s="682"/>
      <c r="Y998" s="682"/>
      <c r="Z998" s="682"/>
    </row>
    <row r="999" spans="1:26" ht="15">
      <c r="A999" s="684"/>
      <c r="B999" s="684"/>
      <c r="C999" s="684"/>
      <c r="D999" s="684"/>
      <c r="E999" s="865"/>
      <c r="F999" s="865"/>
      <c r="G999" s="1034"/>
      <c r="H999" s="684"/>
      <c r="I999" s="684"/>
      <c r="J999" s="1035"/>
      <c r="K999" s="817"/>
      <c r="L999" s="817"/>
      <c r="M999" s="682"/>
      <c r="N999" s="682"/>
      <c r="O999" s="682"/>
      <c r="P999" s="682"/>
      <c r="Q999" s="682"/>
      <c r="R999" s="682"/>
      <c r="S999" s="682"/>
      <c r="T999" s="682"/>
      <c r="U999" s="682"/>
      <c r="V999" s="682"/>
      <c r="W999" s="682"/>
      <c r="X999" s="682"/>
      <c r="Y999" s="682"/>
      <c r="Z999" s="682"/>
    </row>
    <row r="1000" spans="1:26" ht="15">
      <c r="A1000" s="684"/>
      <c r="B1000" s="684"/>
      <c r="C1000" s="684"/>
      <c r="D1000" s="684"/>
      <c r="E1000" s="865"/>
      <c r="F1000" s="865"/>
      <c r="G1000" s="1034"/>
      <c r="H1000" s="684"/>
      <c r="I1000" s="684"/>
      <c r="J1000" s="1035"/>
      <c r="K1000" s="817"/>
      <c r="L1000" s="817"/>
      <c r="M1000" s="682"/>
      <c r="N1000" s="682"/>
      <c r="O1000" s="682"/>
      <c r="P1000" s="682"/>
      <c r="Q1000" s="682"/>
      <c r="R1000" s="682"/>
      <c r="S1000" s="682"/>
      <c r="T1000" s="682"/>
      <c r="U1000" s="682"/>
      <c r="V1000" s="682"/>
      <c r="W1000" s="682"/>
      <c r="X1000" s="682"/>
      <c r="Y1000" s="682"/>
      <c r="Z1000" s="682"/>
    </row>
    <row r="1001" spans="1:26" ht="15">
      <c r="A1001" s="684"/>
      <c r="B1001" s="684"/>
      <c r="C1001" s="684"/>
      <c r="D1001" s="684"/>
      <c r="E1001" s="865"/>
      <c r="F1001" s="865"/>
      <c r="G1001" s="1034"/>
      <c r="H1001" s="684"/>
      <c r="I1001" s="684"/>
      <c r="J1001" s="1035"/>
      <c r="K1001" s="817"/>
      <c r="L1001" s="817"/>
      <c r="M1001" s="682"/>
      <c r="N1001" s="682"/>
      <c r="O1001" s="682"/>
      <c r="P1001" s="682"/>
      <c r="Q1001" s="682"/>
      <c r="R1001" s="682"/>
      <c r="S1001" s="682"/>
      <c r="T1001" s="682"/>
      <c r="U1001" s="682"/>
      <c r="V1001" s="682"/>
      <c r="W1001" s="682"/>
      <c r="X1001" s="682"/>
      <c r="Y1001" s="682"/>
      <c r="Z1001" s="682"/>
    </row>
    <row r="1002" spans="1:26" ht="15">
      <c r="A1002" s="684"/>
      <c r="B1002" s="684"/>
      <c r="C1002" s="684"/>
      <c r="D1002" s="684"/>
      <c r="E1002" s="865"/>
      <c r="F1002" s="865"/>
      <c r="G1002" s="1034"/>
      <c r="H1002" s="684"/>
      <c r="I1002" s="684"/>
      <c r="J1002" s="1035"/>
      <c r="K1002" s="817"/>
      <c r="L1002" s="817"/>
      <c r="M1002" s="682"/>
      <c r="N1002" s="682"/>
      <c r="O1002" s="682"/>
      <c r="P1002" s="682"/>
      <c r="Q1002" s="682"/>
      <c r="R1002" s="682"/>
      <c r="S1002" s="682"/>
      <c r="T1002" s="682"/>
      <c r="U1002" s="682"/>
      <c r="V1002" s="682"/>
      <c r="W1002" s="682"/>
      <c r="X1002" s="682"/>
      <c r="Y1002" s="682"/>
      <c r="Z1002" s="682"/>
    </row>
  </sheetData>
  <mergeCells count="4">
    <mergeCell ref="B2:G2"/>
    <mergeCell ref="H2:I2"/>
    <mergeCell ref="B3:J3"/>
    <mergeCell ref="D4:G4"/>
  </mergeCells>
  <printOptions horizontalCentered="1" gridLines="1"/>
  <pageMargins left="0.70866141732283472" right="0.70866141732283472" top="0.74803149606299213" bottom="0.74803149606299213" header="0" footer="0"/>
  <pageSetup paperSize="9" fitToHeight="0" pageOrder="overThenDown" orientation="landscape" cellComments="atEnd" r:id="rId1"/>
  <headerFooter>
    <oddFooter>Page &amp;P of &amp;N</oddFooter>
  </headerFooter>
  <rowBreaks count="1" manualBreakCount="1">
    <brk id="16" max="8"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pageSetUpPr fitToPage="1"/>
  </sheetPr>
  <dimension ref="A1:X1005"/>
  <sheetViews>
    <sheetView view="pageBreakPreview" zoomScale="60" zoomScaleNormal="100" workbookViewId="0">
      <pane ySplit="3" topLeftCell="A4" activePane="bottomLeft" state="frozen"/>
      <selection pane="bottomLeft" activeCell="S13" sqref="S13"/>
    </sheetView>
  </sheetViews>
  <sheetFormatPr defaultColWidth="12.5703125" defaultRowHeight="15.75" customHeight="1"/>
  <cols>
    <col min="1" max="1" width="1.28515625" customWidth="1"/>
    <col min="2" max="2" width="14.85546875" customWidth="1"/>
    <col min="3" max="3" width="17.140625" customWidth="1"/>
    <col min="4" max="4" width="30.28515625" customWidth="1"/>
    <col min="5" max="5" width="49.28515625" customWidth="1"/>
    <col min="9" max="9" width="17.85546875" customWidth="1"/>
    <col min="10" max="10" width="16.42578125" customWidth="1"/>
    <col min="12" max="17" width="12.5703125" hidden="1"/>
  </cols>
  <sheetData>
    <row r="1" spans="2:15" ht="6.75" customHeight="1">
      <c r="B1" s="1054"/>
      <c r="C1" s="1054"/>
      <c r="D1" s="1054"/>
      <c r="E1" s="1055"/>
      <c r="F1" s="1056"/>
      <c r="G1" s="1057"/>
      <c r="H1" s="149"/>
      <c r="I1" s="149"/>
      <c r="J1" s="149"/>
      <c r="K1" s="3"/>
      <c r="L1" s="3"/>
      <c r="O1" s="212"/>
    </row>
    <row r="2" spans="2:15" ht="24.75" customHeight="1">
      <c r="B2" s="1827" t="s">
        <v>137</v>
      </c>
      <c r="C2" s="1676"/>
      <c r="D2" s="1676"/>
      <c r="E2" s="1676"/>
      <c r="F2" s="1676"/>
      <c r="G2" s="1676"/>
      <c r="H2" s="1676"/>
      <c r="I2" s="1676"/>
      <c r="J2" s="1676"/>
      <c r="K2" s="1677"/>
      <c r="L2" s="1033"/>
      <c r="M2" s="1058"/>
      <c r="O2" s="212"/>
    </row>
    <row r="3" spans="2:15" ht="30">
      <c r="B3" s="1587" t="s">
        <v>99</v>
      </c>
      <c r="C3" s="1588" t="s">
        <v>100</v>
      </c>
      <c r="D3" s="1588" t="s">
        <v>101</v>
      </c>
      <c r="E3" s="1589" t="s">
        <v>102</v>
      </c>
      <c r="F3" s="1590" t="s">
        <v>114</v>
      </c>
      <c r="G3" s="1591" t="s">
        <v>115</v>
      </c>
      <c r="H3" s="1587" t="s">
        <v>116</v>
      </c>
      <c r="I3" s="1587" t="s">
        <v>2089</v>
      </c>
      <c r="J3" s="1592" t="s">
        <v>11</v>
      </c>
      <c r="K3" s="1593" t="s">
        <v>10</v>
      </c>
      <c r="L3" s="1033"/>
      <c r="M3" s="1058"/>
      <c r="O3" s="212"/>
    </row>
    <row r="4" spans="2:15" ht="114.75">
      <c r="B4" s="1061" t="s">
        <v>2090</v>
      </c>
      <c r="C4" s="1062" t="s">
        <v>2091</v>
      </c>
      <c r="D4" s="1063" t="s">
        <v>2092</v>
      </c>
      <c r="E4" s="1064" t="s">
        <v>2093</v>
      </c>
      <c r="F4" s="1065" t="s">
        <v>2094</v>
      </c>
      <c r="G4" s="1066">
        <v>111780</v>
      </c>
      <c r="H4" s="1065">
        <v>1.05</v>
      </c>
      <c r="I4" s="1067">
        <f t="shared" ref="I4:I34" si="0">G4*H4</f>
        <v>117369</v>
      </c>
      <c r="J4" s="1067"/>
      <c r="K4" s="1068"/>
      <c r="L4" s="1033"/>
      <c r="M4" s="1058"/>
      <c r="O4" s="212">
        <v>4568</v>
      </c>
    </row>
    <row r="5" spans="2:15" ht="15">
      <c r="B5" s="1061" t="s">
        <v>2095</v>
      </c>
      <c r="C5" s="1062" t="s">
        <v>2091</v>
      </c>
      <c r="D5" s="1063" t="s">
        <v>2096</v>
      </c>
      <c r="E5" s="1064" t="s">
        <v>2097</v>
      </c>
      <c r="F5" s="1065" t="s">
        <v>2094</v>
      </c>
      <c r="G5" s="1066">
        <v>38975</v>
      </c>
      <c r="H5" s="1065">
        <v>0.52500000000000002</v>
      </c>
      <c r="I5" s="1067">
        <f t="shared" si="0"/>
        <v>20461.875</v>
      </c>
      <c r="J5" s="1067"/>
      <c r="K5" s="1068"/>
      <c r="L5" s="1033"/>
      <c r="M5" s="1058"/>
      <c r="O5" s="212">
        <v>3500</v>
      </c>
    </row>
    <row r="6" spans="2:15" ht="15">
      <c r="B6" s="1061" t="s">
        <v>2098</v>
      </c>
      <c r="C6" s="1062" t="s">
        <v>2091</v>
      </c>
      <c r="D6" s="1063" t="s">
        <v>2099</v>
      </c>
      <c r="E6" s="1064" t="s">
        <v>2100</v>
      </c>
      <c r="F6" s="1065" t="s">
        <v>2094</v>
      </c>
      <c r="G6" s="1069">
        <v>9180</v>
      </c>
      <c r="H6" s="1070">
        <v>0.7</v>
      </c>
      <c r="I6" s="1067">
        <f t="shared" si="0"/>
        <v>6426</v>
      </c>
      <c r="J6" s="1070">
        <f t="shared" ref="J6:J9" si="1">H6*G6</f>
        <v>6426</v>
      </c>
      <c r="K6" s="1071"/>
      <c r="L6" s="1033"/>
      <c r="M6" s="1058"/>
      <c r="O6" s="212"/>
    </row>
    <row r="7" spans="2:15" ht="15">
      <c r="B7" s="1061" t="s">
        <v>2101</v>
      </c>
      <c r="C7" s="1062" t="s">
        <v>2091</v>
      </c>
      <c r="D7" s="1063" t="s">
        <v>2099</v>
      </c>
      <c r="E7" s="1064" t="s">
        <v>2102</v>
      </c>
      <c r="F7" s="1065" t="s">
        <v>2094</v>
      </c>
      <c r="G7" s="1069">
        <v>12615</v>
      </c>
      <c r="H7" s="1070">
        <v>1.575</v>
      </c>
      <c r="I7" s="1067">
        <f t="shared" si="0"/>
        <v>19868.625</v>
      </c>
      <c r="J7" s="1070">
        <f t="shared" si="1"/>
        <v>19868.625</v>
      </c>
      <c r="K7" s="1071"/>
      <c r="L7" s="1033"/>
      <c r="M7" s="1058"/>
      <c r="O7" s="212"/>
    </row>
    <row r="8" spans="2:15" ht="15">
      <c r="B8" s="1061" t="s">
        <v>2103</v>
      </c>
      <c r="C8" s="1062" t="s">
        <v>2091</v>
      </c>
      <c r="D8" s="1063" t="s">
        <v>2099</v>
      </c>
      <c r="E8" s="1064" t="s">
        <v>2104</v>
      </c>
      <c r="F8" s="1065" t="s">
        <v>2094</v>
      </c>
      <c r="G8" s="1069">
        <v>3090</v>
      </c>
      <c r="H8" s="1070">
        <v>2.1</v>
      </c>
      <c r="I8" s="1067">
        <f t="shared" si="0"/>
        <v>6489</v>
      </c>
      <c r="J8" s="1070">
        <f t="shared" si="1"/>
        <v>6489</v>
      </c>
      <c r="K8" s="1071"/>
      <c r="L8" s="1033"/>
      <c r="M8" s="1058"/>
      <c r="O8" s="212"/>
    </row>
    <row r="9" spans="2:15" ht="15">
      <c r="B9" s="1061" t="s">
        <v>2105</v>
      </c>
      <c r="C9" s="1062" t="s">
        <v>2091</v>
      </c>
      <c r="D9" s="1063" t="s">
        <v>2099</v>
      </c>
      <c r="E9" s="1064" t="s">
        <v>2106</v>
      </c>
      <c r="F9" s="1065" t="s">
        <v>2094</v>
      </c>
      <c r="G9" s="1069">
        <v>4080</v>
      </c>
      <c r="H9" s="1070">
        <v>4.2</v>
      </c>
      <c r="I9" s="1067">
        <f t="shared" si="0"/>
        <v>17136</v>
      </c>
      <c r="J9" s="1070">
        <f t="shared" si="1"/>
        <v>17136</v>
      </c>
      <c r="K9" s="1071"/>
      <c r="L9" s="1033"/>
      <c r="M9" s="1072">
        <f>H9*5828.7</f>
        <v>24480.54</v>
      </c>
      <c r="O9" s="212"/>
    </row>
    <row r="10" spans="2:15" ht="90">
      <c r="B10" s="1073" t="s">
        <v>2107</v>
      </c>
      <c r="C10" s="1074" t="s">
        <v>2108</v>
      </c>
      <c r="D10" s="1074" t="s">
        <v>2109</v>
      </c>
      <c r="E10" s="1075" t="s">
        <v>2110</v>
      </c>
      <c r="F10" s="1076" t="s">
        <v>2094</v>
      </c>
      <c r="G10" s="1067">
        <v>1500</v>
      </c>
      <c r="H10" s="1077">
        <v>2.1</v>
      </c>
      <c r="I10" s="1067">
        <f t="shared" si="0"/>
        <v>3150</v>
      </c>
      <c r="J10" s="1077"/>
      <c r="K10" s="1078"/>
      <c r="L10" s="1033"/>
      <c r="M10" s="1058"/>
      <c r="O10" s="212"/>
    </row>
    <row r="11" spans="2:15" ht="60">
      <c r="B11" s="1073" t="s">
        <v>2111</v>
      </c>
      <c r="C11" s="1079" t="s">
        <v>2112</v>
      </c>
      <c r="D11" s="1074" t="s">
        <v>2109</v>
      </c>
      <c r="E11" s="1075" t="s">
        <v>2113</v>
      </c>
      <c r="F11" s="1076" t="s">
        <v>2094</v>
      </c>
      <c r="G11" s="1067">
        <v>4050</v>
      </c>
      <c r="H11" s="1077">
        <v>2.1</v>
      </c>
      <c r="I11" s="1067">
        <f t="shared" si="0"/>
        <v>8505</v>
      </c>
      <c r="J11" s="1077"/>
      <c r="K11" s="1078"/>
      <c r="L11" s="1033"/>
      <c r="M11" s="1058"/>
      <c r="O11" s="212"/>
    </row>
    <row r="12" spans="2:15" ht="60">
      <c r="B12" s="1073" t="s">
        <v>2114</v>
      </c>
      <c r="C12" s="1079" t="s">
        <v>2115</v>
      </c>
      <c r="D12" s="1074" t="s">
        <v>2109</v>
      </c>
      <c r="E12" s="1075" t="s">
        <v>2116</v>
      </c>
      <c r="F12" s="1076" t="s">
        <v>2094</v>
      </c>
      <c r="G12" s="1067">
        <v>280</v>
      </c>
      <c r="H12" s="1077">
        <v>12.6</v>
      </c>
      <c r="I12" s="1067">
        <f t="shared" si="0"/>
        <v>3528</v>
      </c>
      <c r="J12" s="1077"/>
      <c r="K12" s="1078"/>
      <c r="L12" s="1033"/>
      <c r="M12" s="1058"/>
      <c r="O12" s="212"/>
    </row>
    <row r="13" spans="2:15" ht="89.25">
      <c r="B13" s="1061" t="s">
        <v>2117</v>
      </c>
      <c r="C13" s="1062" t="s">
        <v>2118</v>
      </c>
      <c r="D13" s="1063" t="s">
        <v>2119</v>
      </c>
      <c r="E13" s="1064" t="s">
        <v>2120</v>
      </c>
      <c r="F13" s="1065" t="s">
        <v>2094</v>
      </c>
      <c r="G13" s="1066">
        <v>130</v>
      </c>
      <c r="H13" s="1065">
        <v>13.65</v>
      </c>
      <c r="I13" s="1067">
        <f t="shared" si="0"/>
        <v>1774.5</v>
      </c>
      <c r="J13" s="1067"/>
      <c r="K13" s="1068"/>
      <c r="L13" s="1033"/>
      <c r="M13" s="1058"/>
      <c r="O13" s="212"/>
    </row>
    <row r="14" spans="2:15" ht="89.25">
      <c r="B14" s="1061" t="s">
        <v>2121</v>
      </c>
      <c r="C14" s="1062" t="s">
        <v>2118</v>
      </c>
      <c r="D14" s="1063" t="s">
        <v>2119</v>
      </c>
      <c r="E14" s="1064" t="s">
        <v>2122</v>
      </c>
      <c r="F14" s="1065" t="s">
        <v>2094</v>
      </c>
      <c r="G14" s="1066">
        <v>375</v>
      </c>
      <c r="H14" s="1065">
        <v>12.6</v>
      </c>
      <c r="I14" s="1067">
        <f t="shared" si="0"/>
        <v>4725</v>
      </c>
      <c r="J14" s="1067"/>
      <c r="K14" s="1068"/>
      <c r="L14" s="1033"/>
      <c r="M14" s="1058"/>
      <c r="O14" s="212"/>
    </row>
    <row r="15" spans="2:15" ht="15" hidden="1">
      <c r="B15" s="1061"/>
      <c r="C15" s="1062"/>
      <c r="D15" s="1063"/>
      <c r="E15" s="1064"/>
      <c r="F15" s="1065"/>
      <c r="G15" s="1066"/>
      <c r="H15" s="1065"/>
      <c r="I15" s="1067">
        <f t="shared" si="0"/>
        <v>0</v>
      </c>
      <c r="J15" s="1067"/>
      <c r="K15" s="1068"/>
      <c r="L15" s="1033"/>
      <c r="M15" s="1058"/>
      <c r="O15" s="212"/>
    </row>
    <row r="16" spans="2:15" ht="72" customHeight="1">
      <c r="B16" s="1061" t="s">
        <v>2123</v>
      </c>
      <c r="C16" s="1062" t="s">
        <v>2124</v>
      </c>
      <c r="D16" s="1063" t="s">
        <v>2119</v>
      </c>
      <c r="E16" s="1064" t="s">
        <v>2125</v>
      </c>
      <c r="F16" s="1065" t="s">
        <v>1755</v>
      </c>
      <c r="G16" s="1066">
        <v>55</v>
      </c>
      <c r="H16" s="1065">
        <v>94.5</v>
      </c>
      <c r="I16" s="1067">
        <f t="shared" si="0"/>
        <v>5197.5</v>
      </c>
      <c r="J16" s="1067"/>
      <c r="K16" s="1068"/>
      <c r="L16" s="1033" t="s">
        <v>2126</v>
      </c>
      <c r="M16" s="1058"/>
      <c r="O16" s="212"/>
    </row>
    <row r="17" spans="2:15" ht="105">
      <c r="B17" s="1073" t="s">
        <v>2127</v>
      </c>
      <c r="C17" s="1074" t="s">
        <v>2124</v>
      </c>
      <c r="D17" s="1074" t="s">
        <v>2119</v>
      </c>
      <c r="E17" s="1080" t="s">
        <v>2128</v>
      </c>
      <c r="F17" s="1076" t="s">
        <v>2129</v>
      </c>
      <c r="G17" s="1067">
        <v>1420</v>
      </c>
      <c r="H17" s="1077">
        <v>1.05</v>
      </c>
      <c r="I17" s="1067">
        <f t="shared" si="0"/>
        <v>1491</v>
      </c>
      <c r="J17" s="1077"/>
      <c r="K17" s="1078"/>
      <c r="L17" s="1033"/>
      <c r="M17" s="1058"/>
      <c r="O17" s="212"/>
    </row>
    <row r="18" spans="2:15" ht="105">
      <c r="B18" s="1073" t="s">
        <v>2130</v>
      </c>
      <c r="C18" s="1074" t="s">
        <v>2124</v>
      </c>
      <c r="D18" s="1074" t="s">
        <v>2119</v>
      </c>
      <c r="E18" s="1080" t="s">
        <v>2131</v>
      </c>
      <c r="F18" s="1076" t="s">
        <v>2129</v>
      </c>
      <c r="G18" s="1067">
        <v>15500</v>
      </c>
      <c r="H18" s="1077">
        <v>1.05</v>
      </c>
      <c r="I18" s="1067">
        <f t="shared" si="0"/>
        <v>16275</v>
      </c>
      <c r="J18" s="1077"/>
      <c r="K18" s="1078"/>
      <c r="L18" s="1033"/>
      <c r="M18" s="1058"/>
      <c r="O18" s="212"/>
    </row>
    <row r="19" spans="2:15" ht="15">
      <c r="B19" s="1061" t="s">
        <v>2132</v>
      </c>
      <c r="C19" s="1062" t="s">
        <v>2133</v>
      </c>
      <c r="D19" s="1062" t="s">
        <v>2134</v>
      </c>
      <c r="E19" s="1081" t="s">
        <v>2135</v>
      </c>
      <c r="F19" s="1065" t="s">
        <v>1099</v>
      </c>
      <c r="G19" s="1069">
        <v>315</v>
      </c>
      <c r="H19" s="1070">
        <v>3.15</v>
      </c>
      <c r="I19" s="1067">
        <f t="shared" si="0"/>
        <v>992.25</v>
      </c>
      <c r="J19" s="1070">
        <f t="shared" ref="J19:J32" si="2">H19*G19</f>
        <v>992.25</v>
      </c>
      <c r="K19" s="1071"/>
      <c r="L19" s="1033"/>
      <c r="M19" s="1058"/>
      <c r="O19" s="212"/>
    </row>
    <row r="20" spans="2:15" ht="15">
      <c r="B20" s="1061" t="s">
        <v>2136</v>
      </c>
      <c r="C20" s="1062" t="s">
        <v>2133</v>
      </c>
      <c r="D20" s="1062" t="s">
        <v>2134</v>
      </c>
      <c r="E20" s="1081" t="s">
        <v>2137</v>
      </c>
      <c r="F20" s="1065" t="s">
        <v>1099</v>
      </c>
      <c r="G20" s="1069">
        <v>1270</v>
      </c>
      <c r="H20" s="1070">
        <v>2.1</v>
      </c>
      <c r="I20" s="1067">
        <f t="shared" si="0"/>
        <v>2667</v>
      </c>
      <c r="J20" s="1070">
        <f t="shared" si="2"/>
        <v>2667</v>
      </c>
      <c r="K20" s="1071"/>
      <c r="L20" s="1033"/>
      <c r="M20" s="1058"/>
      <c r="O20" s="212"/>
    </row>
    <row r="21" spans="2:15" ht="15">
      <c r="B21" s="1061" t="s">
        <v>2138</v>
      </c>
      <c r="C21" s="1062" t="s">
        <v>2133</v>
      </c>
      <c r="D21" s="1062" t="s">
        <v>2134</v>
      </c>
      <c r="E21" s="1081" t="s">
        <v>2139</v>
      </c>
      <c r="F21" s="1065" t="s">
        <v>1099</v>
      </c>
      <c r="G21" s="1069">
        <v>345</v>
      </c>
      <c r="H21" s="1070">
        <v>1.575</v>
      </c>
      <c r="I21" s="1067">
        <f t="shared" si="0"/>
        <v>543.375</v>
      </c>
      <c r="J21" s="1070">
        <f t="shared" si="2"/>
        <v>543.375</v>
      </c>
      <c r="K21" s="1071"/>
      <c r="L21" s="1033"/>
      <c r="M21" s="1058"/>
      <c r="O21" s="212"/>
    </row>
    <row r="22" spans="2:15" ht="15">
      <c r="B22" s="1061" t="s">
        <v>2140</v>
      </c>
      <c r="C22" s="1062" t="s">
        <v>2133</v>
      </c>
      <c r="D22" s="1062" t="s">
        <v>2134</v>
      </c>
      <c r="E22" s="1081" t="s">
        <v>2141</v>
      </c>
      <c r="F22" s="1065" t="s">
        <v>1099</v>
      </c>
      <c r="G22" s="1069">
        <v>865</v>
      </c>
      <c r="H22" s="1070">
        <v>1.575</v>
      </c>
      <c r="I22" s="1067">
        <f t="shared" si="0"/>
        <v>1362.375</v>
      </c>
      <c r="J22" s="1070">
        <f t="shared" si="2"/>
        <v>1362.375</v>
      </c>
      <c r="K22" s="1071"/>
      <c r="L22" s="1033"/>
      <c r="M22" s="1058"/>
      <c r="O22" s="212"/>
    </row>
    <row r="23" spans="2:15" ht="15">
      <c r="B23" s="1061" t="s">
        <v>2142</v>
      </c>
      <c r="C23" s="1062" t="s">
        <v>2133</v>
      </c>
      <c r="D23" s="1062" t="s">
        <v>2134</v>
      </c>
      <c r="E23" s="1081" t="s">
        <v>2143</v>
      </c>
      <c r="F23" s="1065" t="s">
        <v>1099</v>
      </c>
      <c r="G23" s="1069">
        <v>1090</v>
      </c>
      <c r="H23" s="1070">
        <v>2.1</v>
      </c>
      <c r="I23" s="1067">
        <f t="shared" si="0"/>
        <v>2289</v>
      </c>
      <c r="J23" s="1070">
        <f t="shared" si="2"/>
        <v>2289</v>
      </c>
      <c r="K23" s="1071"/>
      <c r="L23" s="1033" t="s">
        <v>140</v>
      </c>
      <c r="M23" s="1058"/>
      <c r="O23" s="212"/>
    </row>
    <row r="24" spans="2:15" ht="15">
      <c r="B24" s="1061" t="s">
        <v>2144</v>
      </c>
      <c r="C24" s="1062" t="s">
        <v>2133</v>
      </c>
      <c r="D24" s="1062" t="s">
        <v>2134</v>
      </c>
      <c r="E24" s="1081" t="s">
        <v>2145</v>
      </c>
      <c r="F24" s="1065" t="s">
        <v>1099</v>
      </c>
      <c r="G24" s="1069">
        <v>460</v>
      </c>
      <c r="H24" s="1070">
        <v>2.1</v>
      </c>
      <c r="I24" s="1067">
        <f t="shared" si="0"/>
        <v>966</v>
      </c>
      <c r="J24" s="1070">
        <f t="shared" si="2"/>
        <v>966</v>
      </c>
      <c r="K24" s="1071"/>
      <c r="L24" s="1033"/>
      <c r="M24" s="1058"/>
      <c r="O24" s="212"/>
    </row>
    <row r="25" spans="2:15" ht="15">
      <c r="B25" s="1061" t="s">
        <v>2146</v>
      </c>
      <c r="C25" s="1062" t="s">
        <v>2133</v>
      </c>
      <c r="D25" s="1062" t="s">
        <v>2134</v>
      </c>
      <c r="E25" s="1081" t="s">
        <v>2147</v>
      </c>
      <c r="F25" s="1065" t="s">
        <v>1099</v>
      </c>
      <c r="G25" s="1069">
        <v>130</v>
      </c>
      <c r="H25" s="1070">
        <v>3.15</v>
      </c>
      <c r="I25" s="1067">
        <f t="shared" si="0"/>
        <v>409.5</v>
      </c>
      <c r="J25" s="1070">
        <f t="shared" si="2"/>
        <v>409.5</v>
      </c>
      <c r="K25" s="1071"/>
      <c r="L25" s="1033"/>
      <c r="M25" s="1058"/>
      <c r="O25" s="212"/>
    </row>
    <row r="26" spans="2:15" ht="15">
      <c r="B26" s="1061" t="s">
        <v>2148</v>
      </c>
      <c r="C26" s="1062" t="s">
        <v>2133</v>
      </c>
      <c r="D26" s="1062" t="s">
        <v>2134</v>
      </c>
      <c r="E26" s="1081" t="s">
        <v>2149</v>
      </c>
      <c r="F26" s="1065" t="s">
        <v>1099</v>
      </c>
      <c r="G26" s="1069">
        <v>490</v>
      </c>
      <c r="H26" s="1070">
        <v>3.15</v>
      </c>
      <c r="I26" s="1067">
        <f t="shared" si="0"/>
        <v>1543.5</v>
      </c>
      <c r="J26" s="1070">
        <f t="shared" si="2"/>
        <v>1543.5</v>
      </c>
      <c r="K26" s="1071"/>
      <c r="L26" s="1033"/>
      <c r="M26" s="1058"/>
      <c r="O26" s="212"/>
    </row>
    <row r="27" spans="2:15" ht="15">
      <c r="B27" s="1061" t="s">
        <v>2150</v>
      </c>
      <c r="C27" s="1062" t="s">
        <v>2133</v>
      </c>
      <c r="D27" s="1062" t="s">
        <v>2151</v>
      </c>
      <c r="E27" s="1064" t="s">
        <v>2152</v>
      </c>
      <c r="F27" s="1065" t="s">
        <v>783</v>
      </c>
      <c r="G27" s="1069">
        <v>48</v>
      </c>
      <c r="H27" s="1065">
        <v>3.15</v>
      </c>
      <c r="I27" s="1067">
        <f t="shared" si="0"/>
        <v>151.19999999999999</v>
      </c>
      <c r="J27" s="1065">
        <f t="shared" si="2"/>
        <v>151.19999999999999</v>
      </c>
      <c r="K27" s="1082"/>
      <c r="L27" s="1033"/>
      <c r="M27" s="1058"/>
      <c r="O27" s="212"/>
    </row>
    <row r="28" spans="2:15" ht="15">
      <c r="B28" s="1061" t="s">
        <v>2153</v>
      </c>
      <c r="C28" s="1062" t="s">
        <v>2133</v>
      </c>
      <c r="D28" s="1062" t="s">
        <v>2151</v>
      </c>
      <c r="E28" s="1064" t="s">
        <v>2154</v>
      </c>
      <c r="F28" s="1065" t="s">
        <v>783</v>
      </c>
      <c r="G28" s="1069">
        <v>21</v>
      </c>
      <c r="H28" s="1065">
        <v>4.2</v>
      </c>
      <c r="I28" s="1067">
        <f t="shared" si="0"/>
        <v>88.2</v>
      </c>
      <c r="J28" s="1065">
        <f t="shared" si="2"/>
        <v>88.2</v>
      </c>
      <c r="K28" s="1082"/>
      <c r="L28" s="1033"/>
      <c r="M28" s="1058"/>
      <c r="O28" s="212"/>
    </row>
    <row r="29" spans="2:15" ht="15">
      <c r="B29" s="1061" t="s">
        <v>2155</v>
      </c>
      <c r="C29" s="1062" t="s">
        <v>2133</v>
      </c>
      <c r="D29" s="1062" t="s">
        <v>2151</v>
      </c>
      <c r="E29" s="1064" t="s">
        <v>2156</v>
      </c>
      <c r="F29" s="1065" t="s">
        <v>783</v>
      </c>
      <c r="G29" s="1069">
        <v>9</v>
      </c>
      <c r="H29" s="1065">
        <v>4.2</v>
      </c>
      <c r="I29" s="1067">
        <f t="shared" si="0"/>
        <v>37.800000000000004</v>
      </c>
      <c r="J29" s="1065">
        <f t="shared" si="2"/>
        <v>37.800000000000004</v>
      </c>
      <c r="K29" s="1082"/>
      <c r="L29" s="1033"/>
      <c r="M29" s="1058"/>
      <c r="O29" s="212"/>
    </row>
    <row r="30" spans="2:15" ht="15">
      <c r="B30" s="1061" t="s">
        <v>2157</v>
      </c>
      <c r="C30" s="1062" t="s">
        <v>2133</v>
      </c>
      <c r="D30" s="1062" t="s">
        <v>2151</v>
      </c>
      <c r="E30" s="1064" t="s">
        <v>2158</v>
      </c>
      <c r="F30" s="1065" t="s">
        <v>783</v>
      </c>
      <c r="G30" s="1069">
        <v>8</v>
      </c>
      <c r="H30" s="1065">
        <v>4.2</v>
      </c>
      <c r="I30" s="1067">
        <f t="shared" si="0"/>
        <v>33.6</v>
      </c>
      <c r="J30" s="1065">
        <f t="shared" si="2"/>
        <v>33.6</v>
      </c>
      <c r="K30" s="1082"/>
      <c r="L30" s="1033"/>
      <c r="M30" s="1058"/>
      <c r="O30" s="212"/>
    </row>
    <row r="31" spans="2:15" ht="15">
      <c r="B31" s="1061" t="s">
        <v>2159</v>
      </c>
      <c r="C31" s="1062" t="s">
        <v>2133</v>
      </c>
      <c r="D31" s="1062" t="s">
        <v>2151</v>
      </c>
      <c r="E31" s="1064" t="s">
        <v>2160</v>
      </c>
      <c r="F31" s="1065" t="s">
        <v>783</v>
      </c>
      <c r="G31" s="1069">
        <v>145</v>
      </c>
      <c r="H31" s="1065">
        <v>4.3049999999999997</v>
      </c>
      <c r="I31" s="1067">
        <f t="shared" si="0"/>
        <v>624.22499999999991</v>
      </c>
      <c r="J31" s="1065">
        <f t="shared" si="2"/>
        <v>624.22499999999991</v>
      </c>
      <c r="K31" s="1082"/>
      <c r="L31" s="1033"/>
      <c r="M31" s="1058"/>
      <c r="O31" s="212"/>
    </row>
    <row r="32" spans="2:15" ht="25.5">
      <c r="B32" s="1061" t="s">
        <v>2161</v>
      </c>
      <c r="C32" s="1062" t="s">
        <v>2133</v>
      </c>
      <c r="D32" s="1062" t="s">
        <v>2151</v>
      </c>
      <c r="E32" s="1064" t="s">
        <v>2162</v>
      </c>
      <c r="F32" s="1065" t="s">
        <v>783</v>
      </c>
      <c r="G32" s="1069">
        <v>2010</v>
      </c>
      <c r="H32" s="1065">
        <v>4.3049999999999997</v>
      </c>
      <c r="I32" s="1067">
        <f t="shared" si="0"/>
        <v>8653.0499999999993</v>
      </c>
      <c r="J32" s="1065">
        <f t="shared" si="2"/>
        <v>8653.0499999999993</v>
      </c>
      <c r="K32" s="1082"/>
      <c r="L32" s="1033"/>
      <c r="M32" s="1058"/>
      <c r="O32" s="212"/>
    </row>
    <row r="33" spans="1:24" ht="25.5">
      <c r="B33" s="1083" t="s">
        <v>2163</v>
      </c>
      <c r="C33" s="1062" t="s">
        <v>2164</v>
      </c>
      <c r="D33" s="1084" t="s">
        <v>2164</v>
      </c>
      <c r="E33" s="1064" t="s">
        <v>2165</v>
      </c>
      <c r="F33" s="1065" t="s">
        <v>2094</v>
      </c>
      <c r="G33" s="1069">
        <v>15315</v>
      </c>
      <c r="H33" s="1065">
        <v>0.84</v>
      </c>
      <c r="I33" s="1067">
        <f t="shared" si="0"/>
        <v>12864.6</v>
      </c>
      <c r="J33" s="1065"/>
      <c r="K33" s="1082"/>
      <c r="L33" s="1033"/>
      <c r="M33" s="1058"/>
      <c r="O33" s="212"/>
    </row>
    <row r="34" spans="1:24" ht="51">
      <c r="B34" s="1061" t="s">
        <v>2166</v>
      </c>
      <c r="C34" s="1062" t="s">
        <v>2167</v>
      </c>
      <c r="D34" s="1062" t="s">
        <v>2168</v>
      </c>
      <c r="E34" s="1064" t="s">
        <v>2169</v>
      </c>
      <c r="F34" s="1065" t="s">
        <v>153</v>
      </c>
      <c r="G34" s="1069">
        <v>1</v>
      </c>
      <c r="H34" s="1065">
        <v>52.5</v>
      </c>
      <c r="I34" s="1067">
        <f t="shared" si="0"/>
        <v>52.5</v>
      </c>
      <c r="J34" s="1065"/>
      <c r="K34" s="1082"/>
      <c r="L34" s="1033"/>
      <c r="M34" s="1058"/>
      <c r="O34" s="212">
        <v>3250</v>
      </c>
    </row>
    <row r="35" spans="1:24">
      <c r="A35" s="1085"/>
      <c r="B35" s="1086"/>
      <c r="C35" s="1087" t="s">
        <v>2170</v>
      </c>
      <c r="D35" s="1088"/>
      <c r="E35" s="1089"/>
      <c r="F35" s="1088"/>
      <c r="G35" s="1089"/>
      <c r="H35" s="1090"/>
      <c r="I35" s="1091">
        <f>SUM(I4:I34)</f>
        <v>265674.67499999999</v>
      </c>
      <c r="J35" s="1092">
        <f>SUM(J6:J34)</f>
        <v>70280.7</v>
      </c>
      <c r="K35" s="1093">
        <f>SUM(K4:K34)</f>
        <v>0</v>
      </c>
      <c r="L35" s="1094"/>
      <c r="M35" s="1095"/>
      <c r="N35" s="1096">
        <f>I37-J35</f>
        <v>-70280.7</v>
      </c>
      <c r="O35" s="1097"/>
      <c r="P35" s="1085"/>
      <c r="Q35" s="1085"/>
      <c r="R35" s="1085"/>
      <c r="S35" s="1085"/>
      <c r="T35" s="1085"/>
      <c r="U35" s="1085"/>
      <c r="V35" s="1085"/>
      <c r="W35" s="1085"/>
      <c r="X35" s="1085"/>
    </row>
    <row r="36" spans="1:24" ht="12.75">
      <c r="B36" s="1098"/>
      <c r="C36" s="1099"/>
      <c r="D36" s="1100"/>
      <c r="E36" s="1101"/>
      <c r="F36" s="1100"/>
      <c r="G36" s="1101"/>
      <c r="H36" s="1102"/>
      <c r="I36" s="1103"/>
      <c r="J36" s="1104"/>
      <c r="K36" s="1105"/>
      <c r="L36" s="1033"/>
      <c r="M36" s="1058"/>
      <c r="O36" s="214">
        <f>SUM(O4:O35)</f>
        <v>11318</v>
      </c>
    </row>
    <row r="37" spans="1:24">
      <c r="B37" s="1106"/>
      <c r="C37" s="1107"/>
      <c r="D37" s="1108"/>
      <c r="E37" s="1109"/>
      <c r="F37" s="1108"/>
      <c r="G37" s="1109"/>
      <c r="H37" s="1108"/>
      <c r="I37" s="1828"/>
      <c r="J37" s="1595"/>
      <c r="K37" s="1110"/>
      <c r="L37" s="1111"/>
      <c r="M37" s="1058"/>
      <c r="O37" s="212"/>
    </row>
    <row r="38" spans="1:24" ht="12.75">
      <c r="B38" s="1112"/>
      <c r="C38" s="1112"/>
      <c r="D38" s="1112"/>
      <c r="E38" s="1113"/>
      <c r="F38" s="1112"/>
      <c r="G38" s="1113"/>
      <c r="H38" s="1112"/>
      <c r="I38" s="1112"/>
      <c r="J38" s="1114"/>
      <c r="K38" s="1115"/>
      <c r="L38" s="1033"/>
      <c r="M38" s="1058"/>
      <c r="O38" s="212"/>
    </row>
    <row r="39" spans="1:24" ht="12.75">
      <c r="B39" s="1112"/>
      <c r="C39" s="1112"/>
      <c r="D39" s="1112"/>
      <c r="E39" s="1113"/>
      <c r="F39" s="1112"/>
      <c r="G39" s="1113"/>
      <c r="H39" s="1112"/>
      <c r="I39" s="1112"/>
      <c r="J39" s="1114"/>
      <c r="K39" s="1115"/>
      <c r="L39" s="1033"/>
      <c r="M39" s="1058"/>
      <c r="O39" s="212"/>
    </row>
    <row r="40" spans="1:24" ht="12.75">
      <c r="B40" s="1112"/>
      <c r="C40" s="1112"/>
      <c r="D40" s="1112"/>
      <c r="E40" s="1113"/>
      <c r="F40" s="1112"/>
      <c r="G40" s="1113"/>
      <c r="H40" s="1112"/>
      <c r="I40" s="1112"/>
      <c r="J40" s="1114"/>
      <c r="K40" s="1115"/>
      <c r="L40" s="1033"/>
      <c r="M40" s="1058"/>
      <c r="O40" s="212"/>
    </row>
    <row r="41" spans="1:24" ht="12.75">
      <c r="B41" s="1112"/>
      <c r="C41" s="1112"/>
      <c r="D41" s="1112"/>
      <c r="E41" s="1113"/>
      <c r="F41" s="1112"/>
      <c r="G41" s="1113"/>
      <c r="H41" s="1112"/>
      <c r="I41" s="1112"/>
      <c r="J41" s="1114"/>
      <c r="K41" s="1115"/>
      <c r="L41" s="1033"/>
      <c r="M41" s="1058"/>
      <c r="O41" s="212"/>
    </row>
    <row r="42" spans="1:24" ht="12.75">
      <c r="B42" s="1112"/>
      <c r="C42" s="1112"/>
      <c r="D42" s="1112"/>
      <c r="E42" s="1113"/>
      <c r="F42" s="1112"/>
      <c r="G42" s="1113"/>
      <c r="H42" s="1112"/>
      <c r="I42" s="1112"/>
      <c r="J42" s="1114"/>
      <c r="K42" s="1115"/>
      <c r="L42" s="1033"/>
      <c r="M42" s="1058"/>
      <c r="O42" s="212"/>
    </row>
    <row r="43" spans="1:24" ht="12.75">
      <c r="B43" s="1112"/>
      <c r="C43" s="1112"/>
      <c r="D43" s="1112"/>
      <c r="E43" s="1113"/>
      <c r="F43" s="1112"/>
      <c r="G43" s="1113"/>
      <c r="H43" s="1112"/>
      <c r="I43" s="1112"/>
      <c r="J43" s="1114"/>
      <c r="K43" s="1115"/>
      <c r="L43" s="1033"/>
      <c r="M43" s="1058"/>
      <c r="O43" s="212"/>
    </row>
    <row r="44" spans="1:24" ht="12.75">
      <c r="B44" s="1112"/>
      <c r="C44" s="1112"/>
      <c r="D44" s="1112"/>
      <c r="E44" s="1113"/>
      <c r="F44" s="1112"/>
      <c r="G44" s="1113"/>
      <c r="H44" s="1112"/>
      <c r="I44" s="1112"/>
      <c r="J44" s="1114"/>
      <c r="K44" s="1115"/>
      <c r="L44" s="1033"/>
      <c r="M44" s="1058"/>
      <c r="O44" s="212"/>
    </row>
    <row r="45" spans="1:24" ht="12.75">
      <c r="B45" s="1112"/>
      <c r="C45" s="1112"/>
      <c r="D45" s="1112"/>
      <c r="E45" s="1113"/>
      <c r="F45" s="1112"/>
      <c r="G45" s="1113"/>
      <c r="H45" s="1112"/>
      <c r="I45" s="1112"/>
      <c r="J45" s="1114"/>
      <c r="K45" s="1115"/>
      <c r="L45" s="1033"/>
      <c r="M45" s="1058"/>
      <c r="O45" s="212"/>
    </row>
    <row r="46" spans="1:24" ht="12.75">
      <c r="B46" s="1112"/>
      <c r="C46" s="1112"/>
      <c r="D46" s="1112"/>
      <c r="E46" s="1113"/>
      <c r="F46" s="1112"/>
      <c r="G46" s="1113"/>
      <c r="H46" s="1112"/>
      <c r="I46" s="1112"/>
      <c r="J46" s="1114"/>
      <c r="K46" s="1115"/>
      <c r="L46" s="1033"/>
      <c r="M46" s="1058"/>
      <c r="O46" s="212"/>
    </row>
    <row r="47" spans="1:24" ht="12.75">
      <c r="B47" s="1112"/>
      <c r="C47" s="1112"/>
      <c r="D47" s="1112"/>
      <c r="E47" s="1113"/>
      <c r="F47" s="1112"/>
      <c r="G47" s="1113"/>
      <c r="H47" s="1112"/>
      <c r="I47" s="1112"/>
      <c r="J47" s="1114"/>
      <c r="K47" s="1115"/>
      <c r="L47" s="1033"/>
      <c r="M47" s="1058"/>
      <c r="O47" s="212"/>
    </row>
    <row r="48" spans="1:24" ht="12.75">
      <c r="B48" s="1112"/>
      <c r="C48" s="1112"/>
      <c r="D48" s="1112"/>
      <c r="E48" s="1112"/>
      <c r="F48" s="1112"/>
      <c r="G48" s="1113"/>
      <c r="H48" s="1112"/>
      <c r="I48" s="1112"/>
      <c r="J48" s="1114"/>
      <c r="K48" s="1115"/>
      <c r="L48" s="1033"/>
      <c r="M48" s="1058"/>
      <c r="O48" s="212"/>
    </row>
    <row r="49" spans="2:15" ht="12.75">
      <c r="B49" s="1112"/>
      <c r="C49" s="1112"/>
      <c r="D49" s="1112"/>
      <c r="E49" s="1113"/>
      <c r="F49" s="1112"/>
      <c r="G49" s="1113"/>
      <c r="H49" s="1112"/>
      <c r="I49" s="1112"/>
      <c r="J49" s="1114"/>
      <c r="K49" s="1115"/>
      <c r="L49" s="1033"/>
      <c r="M49" s="1058"/>
      <c r="O49" s="212"/>
    </row>
    <row r="50" spans="2:15" ht="12.75">
      <c r="B50" s="1112"/>
      <c r="C50" s="1112"/>
      <c r="D50" s="1112"/>
      <c r="E50" s="1113"/>
      <c r="F50" s="1112"/>
      <c r="G50" s="1113"/>
      <c r="H50" s="1112"/>
      <c r="I50" s="1112"/>
      <c r="J50" s="1114"/>
      <c r="K50" s="1115"/>
      <c r="L50" s="1033"/>
      <c r="M50" s="1058"/>
      <c r="O50" s="212"/>
    </row>
    <row r="51" spans="2:15" ht="12.75">
      <c r="B51" s="1112"/>
      <c r="C51" s="1112"/>
      <c r="D51" s="1112"/>
      <c r="E51" s="1113"/>
      <c r="F51" s="1112"/>
      <c r="G51" s="1113"/>
      <c r="H51" s="1112"/>
      <c r="I51" s="1112"/>
      <c r="J51" s="1114"/>
      <c r="K51" s="1115"/>
      <c r="L51" s="1033"/>
      <c r="M51" s="1058"/>
      <c r="O51" s="212"/>
    </row>
    <row r="52" spans="2:15" ht="12.75">
      <c r="B52" s="1112"/>
      <c r="C52" s="1112"/>
      <c r="D52" s="1112"/>
      <c r="E52" s="1113"/>
      <c r="F52" s="1112"/>
      <c r="G52" s="1113"/>
      <c r="H52" s="1112"/>
      <c r="I52" s="1112"/>
      <c r="J52" s="1114"/>
      <c r="K52" s="1115"/>
      <c r="L52" s="1033"/>
      <c r="M52" s="1058"/>
      <c r="O52" s="212"/>
    </row>
    <row r="53" spans="2:15" ht="12.75">
      <c r="B53" s="1112"/>
      <c r="C53" s="1112"/>
      <c r="D53" s="1112"/>
      <c r="E53" s="1113"/>
      <c r="F53" s="1112"/>
      <c r="G53" s="1113"/>
      <c r="H53" s="1112"/>
      <c r="I53" s="1112"/>
      <c r="J53" s="1114"/>
      <c r="K53" s="1115"/>
      <c r="L53" s="1033"/>
      <c r="M53" s="1058"/>
      <c r="O53" s="212"/>
    </row>
    <row r="54" spans="2:15" ht="12.75">
      <c r="B54" s="1112"/>
      <c r="C54" s="1112"/>
      <c r="D54" s="1112"/>
      <c r="E54" s="1113"/>
      <c r="F54" s="1112"/>
      <c r="G54" s="1113"/>
      <c r="H54" s="1112"/>
      <c r="I54" s="1112"/>
      <c r="J54" s="1114"/>
      <c r="K54" s="1115"/>
      <c r="L54" s="1033"/>
      <c r="M54" s="1058"/>
      <c r="O54" s="212"/>
    </row>
    <row r="55" spans="2:15" ht="12.75">
      <c r="B55" s="1112"/>
      <c r="C55" s="1112"/>
      <c r="D55" s="1112"/>
      <c r="E55" s="1113"/>
      <c r="F55" s="1112"/>
      <c r="G55" s="1113"/>
      <c r="H55" s="1112"/>
      <c r="I55" s="1112"/>
      <c r="J55" s="1114"/>
      <c r="K55" s="1115"/>
      <c r="L55" s="1033"/>
      <c r="M55" s="1058"/>
      <c r="O55" s="212"/>
    </row>
    <row r="56" spans="2:15" ht="12.75">
      <c r="B56" s="1112"/>
      <c r="C56" s="1112"/>
      <c r="D56" s="1112"/>
      <c r="E56" s="1113"/>
      <c r="F56" s="1112"/>
      <c r="G56" s="1113"/>
      <c r="H56" s="1112"/>
      <c r="I56" s="1112"/>
      <c r="J56" s="1114"/>
      <c r="K56" s="1115"/>
      <c r="L56" s="1033"/>
      <c r="M56" s="1058"/>
      <c r="O56" s="212"/>
    </row>
    <row r="57" spans="2:15" ht="12.75">
      <c r="B57" s="1112"/>
      <c r="C57" s="1112"/>
      <c r="D57" s="1112"/>
      <c r="E57" s="1113"/>
      <c r="F57" s="1112"/>
      <c r="G57" s="1113"/>
      <c r="H57" s="1112"/>
      <c r="I57" s="1112"/>
      <c r="J57" s="1114"/>
      <c r="K57" s="1115"/>
      <c r="L57" s="1033"/>
      <c r="M57" s="1058"/>
      <c r="O57" s="212"/>
    </row>
    <row r="58" spans="2:15" ht="12.75">
      <c r="B58" s="1112"/>
      <c r="C58" s="1112"/>
      <c r="D58" s="1112"/>
      <c r="E58" s="1113"/>
      <c r="F58" s="1112"/>
      <c r="G58" s="1113"/>
      <c r="H58" s="1112"/>
      <c r="I58" s="1112"/>
      <c r="J58" s="1114"/>
      <c r="K58" s="1115"/>
      <c r="L58" s="1033"/>
      <c r="M58" s="1058"/>
      <c r="O58" s="212"/>
    </row>
    <row r="59" spans="2:15" ht="12.75">
      <c r="B59" s="1112"/>
      <c r="C59" s="1112"/>
      <c r="D59" s="1112"/>
      <c r="E59" s="1113"/>
      <c r="F59" s="1112"/>
      <c r="G59" s="1113"/>
      <c r="H59" s="1112"/>
      <c r="I59" s="1112"/>
      <c r="J59" s="1114"/>
      <c r="K59" s="1115"/>
      <c r="L59" s="1033"/>
      <c r="M59" s="1058"/>
      <c r="O59" s="212"/>
    </row>
    <row r="60" spans="2:15" ht="12.75">
      <c r="B60" s="1112"/>
      <c r="C60" s="1112"/>
      <c r="D60" s="1112"/>
      <c r="E60" s="1113"/>
      <c r="F60" s="1112"/>
      <c r="G60" s="1113"/>
      <c r="H60" s="1112"/>
      <c r="I60" s="1112"/>
      <c r="J60" s="1114"/>
      <c r="K60" s="1115"/>
      <c r="L60" s="1033"/>
      <c r="M60" s="1058"/>
      <c r="O60" s="212"/>
    </row>
    <row r="61" spans="2:15" ht="12.75">
      <c r="B61" s="1112"/>
      <c r="C61" s="1112"/>
      <c r="D61" s="1112"/>
      <c r="E61" s="1113"/>
      <c r="F61" s="1112"/>
      <c r="G61" s="1113"/>
      <c r="H61" s="1112"/>
      <c r="I61" s="1112"/>
      <c r="J61" s="1114"/>
      <c r="K61" s="1115"/>
      <c r="L61" s="1033"/>
      <c r="M61" s="1058"/>
      <c r="O61" s="212"/>
    </row>
    <row r="62" spans="2:15" ht="12.75">
      <c r="B62" s="1112"/>
      <c r="C62" s="1112"/>
      <c r="D62" s="1112"/>
      <c r="E62" s="1113"/>
      <c r="F62" s="1112"/>
      <c r="G62" s="1113"/>
      <c r="H62" s="1112"/>
      <c r="I62" s="1112"/>
      <c r="J62" s="1114"/>
      <c r="K62" s="1115"/>
      <c r="L62" s="1033"/>
      <c r="M62" s="1058"/>
      <c r="O62" s="212"/>
    </row>
    <row r="63" spans="2:15" ht="12.75">
      <c r="B63" s="1112"/>
      <c r="C63" s="1112"/>
      <c r="D63" s="1112"/>
      <c r="E63" s="1113"/>
      <c r="F63" s="1112"/>
      <c r="G63" s="1113"/>
      <c r="H63" s="1112"/>
      <c r="I63" s="1112"/>
      <c r="J63" s="1114"/>
      <c r="K63" s="1115"/>
      <c r="L63" s="1033"/>
      <c r="M63" s="1058"/>
      <c r="O63" s="212"/>
    </row>
    <row r="64" spans="2:15" ht="12.75">
      <c r="B64" s="1112"/>
      <c r="C64" s="1112"/>
      <c r="D64" s="1112"/>
      <c r="E64" s="1113"/>
      <c r="F64" s="1112"/>
      <c r="G64" s="1113"/>
      <c r="H64" s="1112"/>
      <c r="I64" s="1112"/>
      <c r="J64" s="1114"/>
      <c r="K64" s="1115"/>
      <c r="L64" s="1033"/>
      <c r="M64" s="1058"/>
      <c r="O64" s="212"/>
    </row>
    <row r="65" spans="2:15" ht="12.75">
      <c r="B65" s="1112"/>
      <c r="C65" s="1112"/>
      <c r="D65" s="1112"/>
      <c r="E65" s="1113"/>
      <c r="F65" s="1112"/>
      <c r="G65" s="1113"/>
      <c r="H65" s="1112"/>
      <c r="I65" s="1112"/>
      <c r="J65" s="1114"/>
      <c r="K65" s="1115"/>
      <c r="L65" s="1033"/>
      <c r="M65" s="1058"/>
      <c r="O65" s="212"/>
    </row>
    <row r="66" spans="2:15" ht="12.75">
      <c r="B66" s="1112"/>
      <c r="C66" s="1112"/>
      <c r="D66" s="1112"/>
      <c r="E66" s="1113"/>
      <c r="F66" s="1112"/>
      <c r="G66" s="1113"/>
      <c r="H66" s="1112"/>
      <c r="I66" s="1112"/>
      <c r="J66" s="1114"/>
      <c r="K66" s="1115"/>
      <c r="L66" s="1033"/>
      <c r="M66" s="1058"/>
      <c r="O66" s="212"/>
    </row>
    <row r="67" spans="2:15" ht="12.75">
      <c r="B67" s="1112"/>
      <c r="C67" s="1112"/>
      <c r="D67" s="1112"/>
      <c r="E67" s="1113"/>
      <c r="F67" s="1112"/>
      <c r="G67" s="1113"/>
      <c r="H67" s="1112"/>
      <c r="I67" s="1112"/>
      <c r="J67" s="1114"/>
      <c r="K67" s="1115"/>
      <c r="L67" s="1033"/>
      <c r="M67" s="1058"/>
      <c r="O67" s="212"/>
    </row>
    <row r="68" spans="2:15" ht="12.75">
      <c r="B68" s="1112"/>
      <c r="C68" s="1112"/>
      <c r="D68" s="1112"/>
      <c r="E68" s="1113"/>
      <c r="F68" s="1112"/>
      <c r="G68" s="1113"/>
      <c r="H68" s="1112"/>
      <c r="I68" s="1112"/>
      <c r="J68" s="1114"/>
      <c r="K68" s="1115"/>
      <c r="L68" s="1033"/>
      <c r="M68" s="1058"/>
      <c r="O68" s="212"/>
    </row>
    <row r="69" spans="2:15" ht="12.75">
      <c r="B69" s="1112"/>
      <c r="C69" s="1112"/>
      <c r="D69" s="1112"/>
      <c r="E69" s="1113"/>
      <c r="F69" s="1112"/>
      <c r="G69" s="1113"/>
      <c r="H69" s="1112"/>
      <c r="I69" s="1112"/>
      <c r="J69" s="1114"/>
      <c r="K69" s="1115"/>
      <c r="L69" s="1033"/>
      <c r="M69" s="1058"/>
      <c r="O69" s="212"/>
    </row>
    <row r="70" spans="2:15" ht="12.75">
      <c r="B70" s="1112"/>
      <c r="C70" s="1112"/>
      <c r="D70" s="1112"/>
      <c r="E70" s="1113"/>
      <c r="F70" s="1112"/>
      <c r="G70" s="1113"/>
      <c r="H70" s="1112"/>
      <c r="I70" s="1112"/>
      <c r="J70" s="1114"/>
      <c r="K70" s="1115"/>
      <c r="L70" s="1033"/>
      <c r="M70" s="1058"/>
      <c r="O70" s="212"/>
    </row>
    <row r="71" spans="2:15" ht="12.75">
      <c r="B71" s="1112"/>
      <c r="C71" s="1112"/>
      <c r="D71" s="1112"/>
      <c r="E71" s="1113"/>
      <c r="F71" s="1112"/>
      <c r="G71" s="1113"/>
      <c r="H71" s="1112"/>
      <c r="I71" s="1112"/>
      <c r="J71" s="1114"/>
      <c r="K71" s="1115"/>
      <c r="L71" s="1033"/>
      <c r="M71" s="1058"/>
      <c r="O71" s="212"/>
    </row>
    <row r="72" spans="2:15" ht="12.75">
      <c r="B72" s="1112"/>
      <c r="C72" s="1112"/>
      <c r="D72" s="1112"/>
      <c r="E72" s="1113"/>
      <c r="F72" s="1112"/>
      <c r="G72" s="1113"/>
      <c r="H72" s="1112"/>
      <c r="I72" s="1112"/>
      <c r="J72" s="1114"/>
      <c r="K72" s="1115"/>
      <c r="L72" s="1033"/>
      <c r="M72" s="1058"/>
      <c r="O72" s="212"/>
    </row>
    <row r="73" spans="2:15" ht="12.75">
      <c r="B73" s="1112"/>
      <c r="C73" s="1112"/>
      <c r="D73" s="1112"/>
      <c r="E73" s="1113"/>
      <c r="F73" s="1112"/>
      <c r="G73" s="1113"/>
      <c r="H73" s="1112"/>
      <c r="I73" s="1112"/>
      <c r="J73" s="1114"/>
      <c r="K73" s="1115"/>
      <c r="L73" s="1033"/>
      <c r="M73" s="1058"/>
      <c r="O73" s="212"/>
    </row>
    <row r="74" spans="2:15" ht="12.75">
      <c r="B74" s="1112"/>
      <c r="C74" s="1112"/>
      <c r="D74" s="1112"/>
      <c r="E74" s="1113"/>
      <c r="F74" s="1112"/>
      <c r="G74" s="1113"/>
      <c r="H74" s="1112"/>
      <c r="I74" s="1112"/>
      <c r="J74" s="1114"/>
      <c r="K74" s="1115"/>
      <c r="L74" s="1033"/>
      <c r="M74" s="1058"/>
      <c r="O74" s="212"/>
    </row>
    <row r="75" spans="2:15" ht="12.75">
      <c r="B75" s="1112"/>
      <c r="C75" s="1112"/>
      <c r="D75" s="1112"/>
      <c r="E75" s="1113"/>
      <c r="F75" s="1112"/>
      <c r="G75" s="1113"/>
      <c r="H75" s="1112"/>
      <c r="I75" s="1112"/>
      <c r="J75" s="1114"/>
      <c r="K75" s="1115"/>
      <c r="L75" s="1033"/>
      <c r="M75" s="1058"/>
      <c r="O75" s="212"/>
    </row>
    <row r="76" spans="2:15" ht="12.75">
      <c r="B76" s="1112"/>
      <c r="C76" s="1112"/>
      <c r="D76" s="1112"/>
      <c r="E76" s="1113"/>
      <c r="F76" s="1112"/>
      <c r="G76" s="1113"/>
      <c r="H76" s="1112"/>
      <c r="I76" s="1112"/>
      <c r="J76" s="1114"/>
      <c r="K76" s="1115"/>
      <c r="L76" s="1033"/>
      <c r="M76" s="1058"/>
      <c r="O76" s="212"/>
    </row>
    <row r="77" spans="2:15" ht="12.75">
      <c r="B77" s="1112"/>
      <c r="C77" s="1112"/>
      <c r="D77" s="1112"/>
      <c r="E77" s="1113"/>
      <c r="F77" s="1112"/>
      <c r="G77" s="1113"/>
      <c r="H77" s="1112"/>
      <c r="I77" s="1112"/>
      <c r="J77" s="1114"/>
      <c r="K77" s="1115"/>
      <c r="L77" s="1033"/>
      <c r="M77" s="1058"/>
      <c r="O77" s="212"/>
    </row>
    <row r="78" spans="2:15" ht="12.75">
      <c r="B78" s="1112"/>
      <c r="C78" s="1112"/>
      <c r="D78" s="1112"/>
      <c r="E78" s="1113"/>
      <c r="F78" s="1112"/>
      <c r="G78" s="1113"/>
      <c r="H78" s="1112"/>
      <c r="I78" s="1112"/>
      <c r="J78" s="1114"/>
      <c r="K78" s="1115"/>
      <c r="L78" s="1033"/>
      <c r="M78" s="1058"/>
      <c r="O78" s="212"/>
    </row>
    <row r="79" spans="2:15" ht="12.75">
      <c r="B79" s="1112"/>
      <c r="C79" s="1112"/>
      <c r="D79" s="1112"/>
      <c r="E79" s="1113"/>
      <c r="F79" s="1112"/>
      <c r="G79" s="1113"/>
      <c r="H79" s="1112"/>
      <c r="I79" s="1112"/>
      <c r="J79" s="1114"/>
      <c r="K79" s="1115"/>
      <c r="L79" s="1033"/>
      <c r="M79" s="1058"/>
      <c r="O79" s="212"/>
    </row>
    <row r="80" spans="2:15" ht="12.75">
      <c r="B80" s="1112"/>
      <c r="C80" s="1112"/>
      <c r="D80" s="1112"/>
      <c r="E80" s="1113"/>
      <c r="F80" s="1112"/>
      <c r="G80" s="1113"/>
      <c r="H80" s="1112"/>
      <c r="I80" s="1112"/>
      <c r="J80" s="1114"/>
      <c r="K80" s="1115"/>
      <c r="L80" s="1033"/>
      <c r="M80" s="1058"/>
      <c r="O80" s="212"/>
    </row>
    <row r="81" spans="2:15" ht="12.75">
      <c r="B81" s="1112"/>
      <c r="C81" s="1112"/>
      <c r="D81" s="1112"/>
      <c r="E81" s="1113"/>
      <c r="F81" s="1112"/>
      <c r="G81" s="1113"/>
      <c r="H81" s="1112"/>
      <c r="I81" s="1112"/>
      <c r="J81" s="1114"/>
      <c r="K81" s="1115"/>
      <c r="L81" s="1033"/>
      <c r="M81" s="1058"/>
      <c r="O81" s="212"/>
    </row>
    <row r="82" spans="2:15" ht="12.75">
      <c r="B82" s="1112"/>
      <c r="C82" s="1112"/>
      <c r="D82" s="1112"/>
      <c r="E82" s="1113"/>
      <c r="F82" s="1112"/>
      <c r="G82" s="1113"/>
      <c r="H82" s="1112"/>
      <c r="I82" s="1112"/>
      <c r="J82" s="1114"/>
      <c r="K82" s="1115"/>
      <c r="L82" s="1033"/>
      <c r="M82" s="1058"/>
      <c r="O82" s="212"/>
    </row>
    <row r="83" spans="2:15" ht="12.75">
      <c r="B83" s="1112"/>
      <c r="C83" s="1112"/>
      <c r="D83" s="1112"/>
      <c r="E83" s="1113"/>
      <c r="F83" s="1112"/>
      <c r="G83" s="1113"/>
      <c r="H83" s="1112"/>
      <c r="I83" s="1112"/>
      <c r="J83" s="1114"/>
      <c r="K83" s="1115"/>
      <c r="L83" s="1033"/>
      <c r="M83" s="1058"/>
      <c r="O83" s="212"/>
    </row>
    <row r="84" spans="2:15" ht="12.75">
      <c r="B84" s="1112"/>
      <c r="C84" s="1112"/>
      <c r="D84" s="1112"/>
      <c r="E84" s="1113"/>
      <c r="F84" s="1112"/>
      <c r="G84" s="1113"/>
      <c r="H84" s="1112"/>
      <c r="I84" s="1112"/>
      <c r="J84" s="1114"/>
      <c r="K84" s="1115"/>
      <c r="L84" s="1033"/>
      <c r="M84" s="1058"/>
      <c r="O84" s="212"/>
    </row>
    <row r="85" spans="2:15" ht="12.75">
      <c r="B85" s="1112"/>
      <c r="C85" s="1112"/>
      <c r="D85" s="1112"/>
      <c r="E85" s="1113"/>
      <c r="F85" s="1112"/>
      <c r="G85" s="1113"/>
      <c r="H85" s="1112"/>
      <c r="I85" s="1112"/>
      <c r="J85" s="1114"/>
      <c r="K85" s="1115"/>
      <c r="L85" s="1033"/>
      <c r="M85" s="1058"/>
      <c r="O85" s="212"/>
    </row>
    <row r="86" spans="2:15" ht="12.75">
      <c r="B86" s="1112"/>
      <c r="C86" s="1112"/>
      <c r="D86" s="1112"/>
      <c r="E86" s="1113"/>
      <c r="F86" s="1112"/>
      <c r="G86" s="1113"/>
      <c r="H86" s="1112"/>
      <c r="I86" s="1112"/>
      <c r="J86" s="1114"/>
      <c r="K86" s="1115"/>
      <c r="L86" s="1033"/>
      <c r="M86" s="1058"/>
      <c r="O86" s="212"/>
    </row>
    <row r="87" spans="2:15" ht="12.75">
      <c r="B87" s="1112"/>
      <c r="C87" s="1112"/>
      <c r="D87" s="1112"/>
      <c r="E87" s="1113"/>
      <c r="F87" s="1112"/>
      <c r="G87" s="1113"/>
      <c r="H87" s="1112"/>
      <c r="I87" s="1112"/>
      <c r="J87" s="1114"/>
      <c r="K87" s="1115"/>
      <c r="L87" s="1033"/>
      <c r="M87" s="1058"/>
      <c r="O87" s="212"/>
    </row>
    <row r="88" spans="2:15" ht="12.75">
      <c r="B88" s="1112"/>
      <c r="C88" s="1112"/>
      <c r="D88" s="1112"/>
      <c r="E88" s="1113"/>
      <c r="F88" s="1112"/>
      <c r="G88" s="1113"/>
      <c r="H88" s="1112"/>
      <c r="I88" s="1112"/>
      <c r="J88" s="1114"/>
      <c r="K88" s="1115"/>
      <c r="L88" s="1033"/>
      <c r="M88" s="1058"/>
      <c r="O88" s="212"/>
    </row>
    <row r="89" spans="2:15" ht="12.75">
      <c r="B89" s="1112"/>
      <c r="C89" s="1112"/>
      <c r="D89" s="1112"/>
      <c r="E89" s="1113"/>
      <c r="F89" s="1112"/>
      <c r="G89" s="1113"/>
      <c r="H89" s="1112"/>
      <c r="I89" s="1112"/>
      <c r="J89" s="1114"/>
      <c r="K89" s="1115"/>
      <c r="L89" s="1033"/>
      <c r="M89" s="1058"/>
      <c r="O89" s="212"/>
    </row>
    <row r="90" spans="2:15" ht="12.75">
      <c r="B90" s="1112"/>
      <c r="C90" s="1112"/>
      <c r="D90" s="1112"/>
      <c r="E90" s="1113"/>
      <c r="F90" s="1112"/>
      <c r="G90" s="1113"/>
      <c r="H90" s="1112"/>
      <c r="I90" s="1112"/>
      <c r="J90" s="1114"/>
      <c r="K90" s="1115"/>
      <c r="L90" s="1033"/>
      <c r="M90" s="1058"/>
      <c r="O90" s="212"/>
    </row>
    <row r="91" spans="2:15" ht="12.75">
      <c r="B91" s="1112"/>
      <c r="C91" s="1112"/>
      <c r="D91" s="1112"/>
      <c r="E91" s="1113"/>
      <c r="F91" s="1112"/>
      <c r="G91" s="1113"/>
      <c r="H91" s="1112"/>
      <c r="I91" s="1112"/>
      <c r="J91" s="1114"/>
      <c r="K91" s="1115"/>
      <c r="L91" s="1033"/>
      <c r="M91" s="1058"/>
      <c r="O91" s="212"/>
    </row>
    <row r="92" spans="2:15" ht="12.75">
      <c r="B92" s="1112"/>
      <c r="C92" s="1112"/>
      <c r="D92" s="1112"/>
      <c r="E92" s="1113"/>
      <c r="F92" s="1112"/>
      <c r="G92" s="1113"/>
      <c r="H92" s="1112"/>
      <c r="I92" s="1112"/>
      <c r="J92" s="1114"/>
      <c r="K92" s="1115"/>
      <c r="L92" s="1033"/>
      <c r="M92" s="1058"/>
      <c r="O92" s="212"/>
    </row>
    <row r="93" spans="2:15" ht="12.75">
      <c r="B93" s="1112"/>
      <c r="C93" s="1112"/>
      <c r="D93" s="1112"/>
      <c r="E93" s="1113"/>
      <c r="F93" s="1112"/>
      <c r="G93" s="1113"/>
      <c r="H93" s="1112"/>
      <c r="I93" s="1112"/>
      <c r="J93" s="1114"/>
      <c r="K93" s="1115"/>
      <c r="L93" s="1033"/>
      <c r="M93" s="1058"/>
      <c r="O93" s="212"/>
    </row>
    <row r="94" spans="2:15" ht="12.75">
      <c r="B94" s="1112"/>
      <c r="C94" s="1112"/>
      <c r="D94" s="1112"/>
      <c r="E94" s="1113"/>
      <c r="F94" s="1112"/>
      <c r="G94" s="1113"/>
      <c r="H94" s="1112"/>
      <c r="I94" s="1112"/>
      <c r="J94" s="1114"/>
      <c r="K94" s="1115"/>
      <c r="L94" s="1033"/>
      <c r="M94" s="1058"/>
      <c r="O94" s="212"/>
    </row>
    <row r="95" spans="2:15" ht="12.75">
      <c r="B95" s="1112"/>
      <c r="C95" s="1112"/>
      <c r="D95" s="1112"/>
      <c r="E95" s="1113"/>
      <c r="F95" s="1112"/>
      <c r="G95" s="1113"/>
      <c r="H95" s="1112"/>
      <c r="I95" s="1112"/>
      <c r="J95" s="1114"/>
      <c r="K95" s="1115"/>
      <c r="L95" s="1033"/>
      <c r="M95" s="1058"/>
      <c r="O95" s="212"/>
    </row>
    <row r="96" spans="2:15" ht="12.75">
      <c r="B96" s="1112"/>
      <c r="C96" s="1112"/>
      <c r="D96" s="1112"/>
      <c r="E96" s="1113"/>
      <c r="F96" s="1112"/>
      <c r="G96" s="1113"/>
      <c r="H96" s="1112"/>
      <c r="I96" s="1112"/>
      <c r="J96" s="1114"/>
      <c r="K96" s="1115"/>
      <c r="L96" s="1033"/>
      <c r="M96" s="1058"/>
      <c r="O96" s="212"/>
    </row>
    <row r="97" spans="2:15" ht="12.75">
      <c r="B97" s="1112"/>
      <c r="C97" s="1112"/>
      <c r="D97" s="1112"/>
      <c r="E97" s="1113"/>
      <c r="F97" s="1112"/>
      <c r="G97" s="1113"/>
      <c r="H97" s="1112"/>
      <c r="I97" s="1112"/>
      <c r="J97" s="1114"/>
      <c r="K97" s="1115"/>
      <c r="L97" s="1033"/>
      <c r="M97" s="1058"/>
      <c r="O97" s="212"/>
    </row>
    <row r="98" spans="2:15" ht="12.75">
      <c r="B98" s="1112"/>
      <c r="C98" s="1112"/>
      <c r="D98" s="1112"/>
      <c r="E98" s="1113"/>
      <c r="F98" s="1112"/>
      <c r="G98" s="1113"/>
      <c r="H98" s="1112"/>
      <c r="I98" s="1112"/>
      <c r="J98" s="1114"/>
      <c r="K98" s="1115"/>
      <c r="L98" s="1033"/>
      <c r="M98" s="1058"/>
      <c r="O98" s="212"/>
    </row>
    <row r="99" spans="2:15" ht="12.75">
      <c r="B99" s="1112"/>
      <c r="C99" s="1112"/>
      <c r="D99" s="1112"/>
      <c r="E99" s="1113"/>
      <c r="F99" s="1112"/>
      <c r="G99" s="1113"/>
      <c r="H99" s="1112"/>
      <c r="I99" s="1112"/>
      <c r="J99" s="1114"/>
      <c r="K99" s="1115"/>
      <c r="L99" s="1033"/>
      <c r="M99" s="1058"/>
      <c r="O99" s="212"/>
    </row>
    <row r="100" spans="2:15" ht="12.75">
      <c r="B100" s="1112"/>
      <c r="C100" s="1112"/>
      <c r="D100" s="1112"/>
      <c r="E100" s="1113"/>
      <c r="F100" s="1112"/>
      <c r="G100" s="1113"/>
      <c r="H100" s="1112"/>
      <c r="I100" s="1112"/>
      <c r="J100" s="1114"/>
      <c r="K100" s="1115"/>
      <c r="L100" s="1033"/>
      <c r="M100" s="1058"/>
      <c r="O100" s="212"/>
    </row>
    <row r="101" spans="2:15" ht="12.75">
      <c r="B101" s="1112"/>
      <c r="C101" s="1112"/>
      <c r="D101" s="1112"/>
      <c r="E101" s="1113"/>
      <c r="F101" s="1112"/>
      <c r="G101" s="1113"/>
      <c r="H101" s="1112"/>
      <c r="I101" s="1112"/>
      <c r="J101" s="1114"/>
      <c r="K101" s="1115"/>
      <c r="L101" s="1033"/>
      <c r="M101" s="1058"/>
      <c r="O101" s="212"/>
    </row>
    <row r="102" spans="2:15" ht="12.75">
      <c r="B102" s="1112"/>
      <c r="C102" s="1112"/>
      <c r="D102" s="1112"/>
      <c r="E102" s="1113"/>
      <c r="F102" s="1112"/>
      <c r="G102" s="1113"/>
      <c r="H102" s="1112"/>
      <c r="I102" s="1112"/>
      <c r="J102" s="1114"/>
      <c r="K102" s="1115"/>
      <c r="L102" s="1033"/>
      <c r="M102" s="1058"/>
      <c r="O102" s="212"/>
    </row>
    <row r="103" spans="2:15" ht="12.75">
      <c r="B103" s="1112"/>
      <c r="C103" s="1112"/>
      <c r="D103" s="1112"/>
      <c r="E103" s="1113"/>
      <c r="F103" s="1112"/>
      <c r="G103" s="1113"/>
      <c r="H103" s="1112"/>
      <c r="I103" s="1112"/>
      <c r="J103" s="1114"/>
      <c r="K103" s="1115"/>
      <c r="L103" s="1033"/>
      <c r="M103" s="1058"/>
      <c r="O103" s="212"/>
    </row>
    <row r="104" spans="2:15" ht="12.75">
      <c r="B104" s="1112"/>
      <c r="C104" s="1112"/>
      <c r="D104" s="1112"/>
      <c r="E104" s="1113"/>
      <c r="F104" s="1112"/>
      <c r="G104" s="1113"/>
      <c r="H104" s="1112"/>
      <c r="I104" s="1112"/>
      <c r="J104" s="1114"/>
      <c r="K104" s="1115"/>
      <c r="L104" s="1033"/>
      <c r="M104" s="1058"/>
      <c r="O104" s="212"/>
    </row>
    <row r="105" spans="2:15" ht="12.75">
      <c r="B105" s="1112"/>
      <c r="C105" s="1112"/>
      <c r="D105" s="1112"/>
      <c r="E105" s="1113"/>
      <c r="F105" s="1112"/>
      <c r="G105" s="1113"/>
      <c r="H105" s="1112"/>
      <c r="I105" s="1112"/>
      <c r="J105" s="1114"/>
      <c r="K105" s="1115"/>
      <c r="L105" s="1033"/>
      <c r="M105" s="1058"/>
      <c r="O105" s="212"/>
    </row>
    <row r="106" spans="2:15" ht="12.75">
      <c r="B106" s="1112"/>
      <c r="C106" s="1112"/>
      <c r="D106" s="1112"/>
      <c r="E106" s="1113"/>
      <c r="F106" s="1112"/>
      <c r="G106" s="1113"/>
      <c r="H106" s="1112"/>
      <c r="I106" s="1112"/>
      <c r="J106" s="1114"/>
      <c r="K106" s="1115"/>
      <c r="L106" s="1033"/>
      <c r="M106" s="1058"/>
      <c r="O106" s="212"/>
    </row>
    <row r="107" spans="2:15" ht="12.75">
      <c r="B107" s="1112"/>
      <c r="C107" s="1112"/>
      <c r="D107" s="1112"/>
      <c r="E107" s="1113"/>
      <c r="F107" s="1112"/>
      <c r="G107" s="1113"/>
      <c r="H107" s="1112"/>
      <c r="I107" s="1112"/>
      <c r="J107" s="1114"/>
      <c r="K107" s="1115"/>
      <c r="L107" s="1033"/>
      <c r="M107" s="1058"/>
      <c r="O107" s="212"/>
    </row>
    <row r="108" spans="2:15" ht="12.75">
      <c r="B108" s="1112"/>
      <c r="C108" s="1112"/>
      <c r="D108" s="1112"/>
      <c r="E108" s="1113"/>
      <c r="F108" s="1112"/>
      <c r="G108" s="1113"/>
      <c r="H108" s="1112"/>
      <c r="I108" s="1112"/>
      <c r="J108" s="1114"/>
      <c r="K108" s="1115"/>
      <c r="L108" s="1033"/>
      <c r="M108" s="1058"/>
      <c r="O108" s="212"/>
    </row>
    <row r="109" spans="2:15" ht="12.75">
      <c r="B109" s="1112"/>
      <c r="C109" s="1112"/>
      <c r="D109" s="1112"/>
      <c r="E109" s="1113"/>
      <c r="F109" s="1112"/>
      <c r="G109" s="1113"/>
      <c r="H109" s="1112"/>
      <c r="I109" s="1112"/>
      <c r="J109" s="1114"/>
      <c r="K109" s="1115"/>
      <c r="L109" s="1033"/>
      <c r="M109" s="1058"/>
      <c r="O109" s="212"/>
    </row>
    <row r="110" spans="2:15" ht="12.75">
      <c r="B110" s="1112"/>
      <c r="C110" s="1112"/>
      <c r="D110" s="1112"/>
      <c r="E110" s="1113"/>
      <c r="F110" s="1112"/>
      <c r="G110" s="1113"/>
      <c r="H110" s="1112"/>
      <c r="I110" s="1112"/>
      <c r="J110" s="1114"/>
      <c r="K110" s="1115"/>
      <c r="L110" s="1033"/>
      <c r="M110" s="1058"/>
      <c r="O110" s="212"/>
    </row>
    <row r="111" spans="2:15" ht="12.75">
      <c r="B111" s="1112"/>
      <c r="C111" s="1112"/>
      <c r="D111" s="1112"/>
      <c r="E111" s="1113"/>
      <c r="F111" s="1112"/>
      <c r="G111" s="1113"/>
      <c r="H111" s="1112"/>
      <c r="I111" s="1112"/>
      <c r="J111" s="1114"/>
      <c r="K111" s="1115"/>
      <c r="L111" s="1033"/>
      <c r="M111" s="1058"/>
      <c r="O111" s="212"/>
    </row>
    <row r="112" spans="2:15" ht="12.75">
      <c r="B112" s="1112"/>
      <c r="C112" s="1112"/>
      <c r="D112" s="1112"/>
      <c r="E112" s="1113"/>
      <c r="F112" s="1112"/>
      <c r="G112" s="1113"/>
      <c r="H112" s="1112"/>
      <c r="I112" s="1112"/>
      <c r="J112" s="1114"/>
      <c r="K112" s="1115"/>
      <c r="L112" s="1033"/>
      <c r="M112" s="1058"/>
      <c r="O112" s="212"/>
    </row>
    <row r="113" spans="2:15" ht="12.75">
      <c r="B113" s="1112"/>
      <c r="C113" s="1112"/>
      <c r="D113" s="1112"/>
      <c r="E113" s="1113"/>
      <c r="F113" s="1112"/>
      <c r="G113" s="1113"/>
      <c r="H113" s="1112"/>
      <c r="I113" s="1112"/>
      <c r="J113" s="1114"/>
      <c r="K113" s="1115"/>
      <c r="L113" s="1033"/>
      <c r="M113" s="1058"/>
      <c r="O113" s="212"/>
    </row>
    <row r="114" spans="2:15" ht="12.75">
      <c r="B114" s="1112"/>
      <c r="C114" s="1112"/>
      <c r="D114" s="1112"/>
      <c r="E114" s="1113"/>
      <c r="F114" s="1112"/>
      <c r="G114" s="1113"/>
      <c r="H114" s="1112"/>
      <c r="I114" s="1112"/>
      <c r="J114" s="1114"/>
      <c r="K114" s="1115"/>
      <c r="L114" s="1033"/>
      <c r="M114" s="1058"/>
      <c r="O114" s="212"/>
    </row>
    <row r="115" spans="2:15" ht="12.75">
      <c r="B115" s="1112"/>
      <c r="C115" s="1112"/>
      <c r="D115" s="1112"/>
      <c r="E115" s="1113"/>
      <c r="F115" s="1112"/>
      <c r="G115" s="1113"/>
      <c r="H115" s="1112"/>
      <c r="I115" s="1112"/>
      <c r="J115" s="1114"/>
      <c r="K115" s="1115"/>
      <c r="L115" s="1033"/>
      <c r="M115" s="1058"/>
      <c r="O115" s="212"/>
    </row>
    <row r="116" spans="2:15" ht="12.75">
      <c r="B116" s="1112"/>
      <c r="C116" s="1112"/>
      <c r="D116" s="1112"/>
      <c r="E116" s="1113"/>
      <c r="F116" s="1112"/>
      <c r="G116" s="1113"/>
      <c r="H116" s="1112"/>
      <c r="I116" s="1112"/>
      <c r="J116" s="1114"/>
      <c r="K116" s="1115"/>
      <c r="L116" s="1033"/>
      <c r="M116" s="1058"/>
      <c r="O116" s="212"/>
    </row>
    <row r="117" spans="2:15" ht="12.75">
      <c r="B117" s="1112"/>
      <c r="C117" s="1112"/>
      <c r="D117" s="1112"/>
      <c r="E117" s="1113"/>
      <c r="F117" s="1112"/>
      <c r="G117" s="1113"/>
      <c r="H117" s="1112"/>
      <c r="I117" s="1112"/>
      <c r="J117" s="1114"/>
      <c r="K117" s="1115"/>
      <c r="L117" s="1033"/>
      <c r="M117" s="1058"/>
      <c r="O117" s="212"/>
    </row>
    <row r="118" spans="2:15" ht="12.75">
      <c r="B118" s="1112"/>
      <c r="C118" s="1112"/>
      <c r="D118" s="1112"/>
      <c r="E118" s="1113"/>
      <c r="F118" s="1112"/>
      <c r="G118" s="1113"/>
      <c r="H118" s="1112"/>
      <c r="I118" s="1112"/>
      <c r="J118" s="1114"/>
      <c r="K118" s="1115"/>
      <c r="L118" s="1033"/>
      <c r="M118" s="1058"/>
      <c r="O118" s="212"/>
    </row>
    <row r="119" spans="2:15" ht="12.75">
      <c r="B119" s="1112"/>
      <c r="C119" s="1112"/>
      <c r="D119" s="1112"/>
      <c r="E119" s="1113"/>
      <c r="F119" s="1112"/>
      <c r="G119" s="1113"/>
      <c r="H119" s="1112"/>
      <c r="I119" s="1112"/>
      <c r="J119" s="1114"/>
      <c r="K119" s="1115"/>
      <c r="L119" s="1033"/>
      <c r="M119" s="1058"/>
      <c r="O119" s="212"/>
    </row>
    <row r="120" spans="2:15" ht="12.75">
      <c r="B120" s="1112"/>
      <c r="C120" s="1112"/>
      <c r="D120" s="1112"/>
      <c r="E120" s="1113"/>
      <c r="F120" s="1112"/>
      <c r="G120" s="1113"/>
      <c r="H120" s="1112"/>
      <c r="I120" s="1112"/>
      <c r="J120" s="1114"/>
      <c r="K120" s="1115"/>
      <c r="L120" s="1033"/>
      <c r="M120" s="1058"/>
      <c r="O120" s="212"/>
    </row>
    <row r="121" spans="2:15" ht="12.75">
      <c r="B121" s="1112"/>
      <c r="C121" s="1112"/>
      <c r="D121" s="1112"/>
      <c r="E121" s="1113"/>
      <c r="F121" s="1112"/>
      <c r="G121" s="1113"/>
      <c r="H121" s="1112"/>
      <c r="I121" s="1112"/>
      <c r="J121" s="1114"/>
      <c r="K121" s="1115"/>
      <c r="L121" s="1033"/>
      <c r="M121" s="1058"/>
      <c r="O121" s="212"/>
    </row>
    <row r="122" spans="2:15" ht="12.75">
      <c r="B122" s="1112"/>
      <c r="C122" s="1112"/>
      <c r="D122" s="1112"/>
      <c r="E122" s="1113"/>
      <c r="F122" s="1112"/>
      <c r="G122" s="1113"/>
      <c r="H122" s="1112"/>
      <c r="I122" s="1112"/>
      <c r="J122" s="1114"/>
      <c r="K122" s="1115"/>
      <c r="L122" s="1033"/>
      <c r="M122" s="1058"/>
      <c r="O122" s="212"/>
    </row>
    <row r="123" spans="2:15" ht="12.75">
      <c r="B123" s="1112"/>
      <c r="C123" s="1112"/>
      <c r="D123" s="1112"/>
      <c r="E123" s="1113"/>
      <c r="F123" s="1112"/>
      <c r="G123" s="1113"/>
      <c r="H123" s="1112"/>
      <c r="I123" s="1112"/>
      <c r="J123" s="1114"/>
      <c r="K123" s="1115"/>
      <c r="L123" s="1033"/>
      <c r="M123" s="1058"/>
      <c r="O123" s="212"/>
    </row>
    <row r="124" spans="2:15" ht="12.75">
      <c r="B124" s="1112"/>
      <c r="C124" s="1112"/>
      <c r="D124" s="1112"/>
      <c r="E124" s="1113"/>
      <c r="F124" s="1112"/>
      <c r="G124" s="1113"/>
      <c r="H124" s="1112"/>
      <c r="I124" s="1112"/>
      <c r="J124" s="1114"/>
      <c r="K124" s="1115"/>
      <c r="L124" s="1033"/>
      <c r="M124" s="1058"/>
      <c r="O124" s="212"/>
    </row>
    <row r="125" spans="2:15" ht="12.75">
      <c r="B125" s="1112"/>
      <c r="C125" s="1112"/>
      <c r="D125" s="1112"/>
      <c r="E125" s="1113"/>
      <c r="F125" s="1112"/>
      <c r="G125" s="1113"/>
      <c r="H125" s="1112"/>
      <c r="I125" s="1112"/>
      <c r="J125" s="1114"/>
      <c r="K125" s="1115"/>
      <c r="L125" s="1033"/>
      <c r="M125" s="1058"/>
      <c r="O125" s="212"/>
    </row>
    <row r="126" spans="2:15" ht="12.75">
      <c r="B126" s="1112"/>
      <c r="C126" s="1112"/>
      <c r="D126" s="1112"/>
      <c r="E126" s="1113"/>
      <c r="F126" s="1112"/>
      <c r="G126" s="1113"/>
      <c r="H126" s="1112"/>
      <c r="I126" s="1112"/>
      <c r="J126" s="1114"/>
      <c r="K126" s="1115"/>
      <c r="L126" s="1033"/>
      <c r="M126" s="1058"/>
      <c r="O126" s="212"/>
    </row>
    <row r="127" spans="2:15" ht="12.75">
      <c r="B127" s="1112"/>
      <c r="C127" s="1112"/>
      <c r="D127" s="1112"/>
      <c r="E127" s="1113"/>
      <c r="F127" s="1112"/>
      <c r="G127" s="1113"/>
      <c r="H127" s="1112"/>
      <c r="I127" s="1112"/>
      <c r="J127" s="1114"/>
      <c r="K127" s="1115"/>
      <c r="L127" s="1033"/>
      <c r="M127" s="1058"/>
      <c r="O127" s="212"/>
    </row>
    <row r="128" spans="2:15" ht="12.75">
      <c r="B128" s="1112"/>
      <c r="C128" s="1112"/>
      <c r="D128" s="1112"/>
      <c r="E128" s="1113"/>
      <c r="F128" s="1112"/>
      <c r="G128" s="1113"/>
      <c r="H128" s="1112"/>
      <c r="I128" s="1112"/>
      <c r="J128" s="1114"/>
      <c r="K128" s="1115"/>
      <c r="L128" s="1033"/>
      <c r="M128" s="1058"/>
      <c r="O128" s="212"/>
    </row>
    <row r="129" spans="2:15" ht="12.75">
      <c r="B129" s="1112"/>
      <c r="C129" s="1112"/>
      <c r="D129" s="1112"/>
      <c r="E129" s="1113"/>
      <c r="F129" s="1112"/>
      <c r="G129" s="1113"/>
      <c r="H129" s="1112"/>
      <c r="I129" s="1112"/>
      <c r="J129" s="1114"/>
      <c r="K129" s="1115"/>
      <c r="L129" s="1033"/>
      <c r="M129" s="1058"/>
      <c r="O129" s="212"/>
    </row>
    <row r="130" spans="2:15" ht="12.75">
      <c r="B130" s="1112"/>
      <c r="C130" s="1112"/>
      <c r="D130" s="1112"/>
      <c r="E130" s="1113"/>
      <c r="F130" s="1112"/>
      <c r="G130" s="1113"/>
      <c r="H130" s="1112"/>
      <c r="I130" s="1112"/>
      <c r="J130" s="1114"/>
      <c r="K130" s="1115"/>
      <c r="L130" s="1033"/>
      <c r="M130" s="1058"/>
      <c r="O130" s="212"/>
    </row>
    <row r="131" spans="2:15" ht="12.75">
      <c r="B131" s="1112"/>
      <c r="C131" s="1112"/>
      <c r="D131" s="1112"/>
      <c r="E131" s="1113"/>
      <c r="F131" s="1112"/>
      <c r="G131" s="1113"/>
      <c r="H131" s="1112"/>
      <c r="I131" s="1112"/>
      <c r="J131" s="1114"/>
      <c r="K131" s="1115"/>
      <c r="L131" s="1033"/>
      <c r="M131" s="1058"/>
      <c r="O131" s="212"/>
    </row>
    <row r="132" spans="2:15" ht="12.75">
      <c r="B132" s="1112"/>
      <c r="C132" s="1112"/>
      <c r="D132" s="1112"/>
      <c r="E132" s="1113"/>
      <c r="F132" s="1112"/>
      <c r="G132" s="1113"/>
      <c r="H132" s="1112"/>
      <c r="I132" s="1112"/>
      <c r="J132" s="1114"/>
      <c r="K132" s="1115"/>
      <c r="L132" s="1033"/>
      <c r="M132" s="1058"/>
      <c r="O132" s="212"/>
    </row>
    <row r="133" spans="2:15" ht="12.75">
      <c r="B133" s="1112"/>
      <c r="C133" s="1112"/>
      <c r="D133" s="1112"/>
      <c r="E133" s="1113"/>
      <c r="F133" s="1112"/>
      <c r="G133" s="1113"/>
      <c r="H133" s="1112"/>
      <c r="I133" s="1112"/>
      <c r="J133" s="1114"/>
      <c r="K133" s="1115"/>
      <c r="L133" s="1033"/>
      <c r="M133" s="1058"/>
      <c r="O133" s="212"/>
    </row>
    <row r="134" spans="2:15" ht="12.75">
      <c r="B134" s="1112"/>
      <c r="C134" s="1112"/>
      <c r="D134" s="1112"/>
      <c r="E134" s="1113"/>
      <c r="F134" s="1112"/>
      <c r="G134" s="1113"/>
      <c r="H134" s="1112"/>
      <c r="I134" s="1112"/>
      <c r="J134" s="1114"/>
      <c r="K134" s="1115"/>
      <c r="L134" s="1033"/>
      <c r="M134" s="1058"/>
      <c r="O134" s="212"/>
    </row>
    <row r="135" spans="2:15" ht="12.75">
      <c r="B135" s="1112"/>
      <c r="C135" s="1112"/>
      <c r="D135" s="1112"/>
      <c r="E135" s="1113"/>
      <c r="F135" s="1112"/>
      <c r="G135" s="1113"/>
      <c r="H135" s="1112"/>
      <c r="I135" s="1112"/>
      <c r="J135" s="1114"/>
      <c r="K135" s="1115"/>
      <c r="L135" s="1033"/>
      <c r="M135" s="1058"/>
      <c r="O135" s="212"/>
    </row>
    <row r="136" spans="2:15" ht="12.75">
      <c r="B136" s="1112"/>
      <c r="C136" s="1112"/>
      <c r="D136" s="1112"/>
      <c r="E136" s="1113"/>
      <c r="F136" s="1112"/>
      <c r="G136" s="1113"/>
      <c r="H136" s="1112"/>
      <c r="I136" s="1112"/>
      <c r="J136" s="1114"/>
      <c r="K136" s="1115"/>
      <c r="L136" s="1033"/>
      <c r="M136" s="1058"/>
      <c r="O136" s="212"/>
    </row>
    <row r="137" spans="2:15" ht="12.75">
      <c r="B137" s="1112"/>
      <c r="C137" s="1112"/>
      <c r="D137" s="1112"/>
      <c r="E137" s="1113"/>
      <c r="F137" s="1112"/>
      <c r="G137" s="1113"/>
      <c r="H137" s="1112"/>
      <c r="I137" s="1112"/>
      <c r="J137" s="1114"/>
      <c r="K137" s="1115"/>
      <c r="L137" s="1033"/>
      <c r="M137" s="1058"/>
      <c r="O137" s="212"/>
    </row>
    <row r="138" spans="2:15" ht="12.75">
      <c r="B138" s="1112"/>
      <c r="C138" s="1112"/>
      <c r="D138" s="1112"/>
      <c r="E138" s="1113"/>
      <c r="F138" s="1112"/>
      <c r="G138" s="1113"/>
      <c r="H138" s="1112"/>
      <c r="I138" s="1112"/>
      <c r="J138" s="1114"/>
      <c r="K138" s="1115"/>
      <c r="L138" s="1033"/>
      <c r="M138" s="1058"/>
      <c r="O138" s="212"/>
    </row>
    <row r="139" spans="2:15" ht="12.75">
      <c r="B139" s="1112"/>
      <c r="C139" s="1112"/>
      <c r="D139" s="1112"/>
      <c r="E139" s="1113"/>
      <c r="F139" s="1112"/>
      <c r="G139" s="1113"/>
      <c r="H139" s="1112"/>
      <c r="I139" s="1112"/>
      <c r="J139" s="1114"/>
      <c r="K139" s="1115"/>
      <c r="L139" s="1033"/>
      <c r="M139" s="1058"/>
      <c r="O139" s="212"/>
    </row>
    <row r="140" spans="2:15" ht="12.75">
      <c r="B140" s="1112"/>
      <c r="C140" s="1112"/>
      <c r="D140" s="1112"/>
      <c r="E140" s="1113"/>
      <c r="F140" s="1112"/>
      <c r="G140" s="1113"/>
      <c r="H140" s="1112"/>
      <c r="I140" s="1112"/>
      <c r="J140" s="1114"/>
      <c r="K140" s="1115"/>
      <c r="L140" s="1033"/>
      <c r="M140" s="1058"/>
      <c r="O140" s="212"/>
    </row>
    <row r="141" spans="2:15" ht="12.75">
      <c r="B141" s="1112"/>
      <c r="C141" s="1112"/>
      <c r="D141" s="1112"/>
      <c r="E141" s="1113"/>
      <c r="F141" s="1112"/>
      <c r="G141" s="1113"/>
      <c r="H141" s="1112"/>
      <c r="I141" s="1112"/>
      <c r="J141" s="1114"/>
      <c r="K141" s="1115"/>
      <c r="L141" s="1033"/>
      <c r="M141" s="1058"/>
      <c r="O141" s="212"/>
    </row>
    <row r="142" spans="2:15" ht="12.75">
      <c r="B142" s="1112"/>
      <c r="C142" s="1112"/>
      <c r="D142" s="1112"/>
      <c r="E142" s="1113"/>
      <c r="F142" s="1112"/>
      <c r="G142" s="1113"/>
      <c r="H142" s="1112"/>
      <c r="I142" s="1112"/>
      <c r="J142" s="1114"/>
      <c r="K142" s="1115"/>
      <c r="L142" s="1033"/>
      <c r="M142" s="1058"/>
      <c r="O142" s="212"/>
    </row>
    <row r="143" spans="2:15" ht="12.75">
      <c r="B143" s="1112"/>
      <c r="C143" s="1112"/>
      <c r="D143" s="1112"/>
      <c r="E143" s="1113"/>
      <c r="F143" s="1112"/>
      <c r="G143" s="1113"/>
      <c r="H143" s="1112"/>
      <c r="I143" s="1112"/>
      <c r="J143" s="1114"/>
      <c r="K143" s="1115"/>
      <c r="L143" s="1033"/>
      <c r="M143" s="1058"/>
      <c r="O143" s="212"/>
    </row>
    <row r="144" spans="2:15" ht="12.75">
      <c r="B144" s="1112"/>
      <c r="C144" s="1112"/>
      <c r="D144" s="1112"/>
      <c r="E144" s="1113"/>
      <c r="F144" s="1112"/>
      <c r="G144" s="1113"/>
      <c r="H144" s="1112"/>
      <c r="I144" s="1112"/>
      <c r="J144" s="1114"/>
      <c r="K144" s="1115"/>
      <c r="L144" s="1033"/>
      <c r="M144" s="1058"/>
      <c r="O144" s="212"/>
    </row>
    <row r="145" spans="2:15" ht="12.75">
      <c r="B145" s="1112"/>
      <c r="C145" s="1112"/>
      <c r="D145" s="1112"/>
      <c r="E145" s="1113"/>
      <c r="F145" s="1112"/>
      <c r="G145" s="1113"/>
      <c r="H145" s="1112"/>
      <c r="I145" s="1112"/>
      <c r="J145" s="1114"/>
      <c r="K145" s="1115"/>
      <c r="L145" s="1033"/>
      <c r="M145" s="1058"/>
      <c r="O145" s="212"/>
    </row>
    <row r="146" spans="2:15" ht="12.75">
      <c r="B146" s="1112"/>
      <c r="C146" s="1112"/>
      <c r="D146" s="1112"/>
      <c r="E146" s="1113"/>
      <c r="F146" s="1112"/>
      <c r="G146" s="1113"/>
      <c r="H146" s="1112"/>
      <c r="I146" s="1112"/>
      <c r="J146" s="1114"/>
      <c r="K146" s="1115"/>
      <c r="L146" s="1033"/>
      <c r="M146" s="1058"/>
      <c r="O146" s="212"/>
    </row>
    <row r="147" spans="2:15" ht="12.75">
      <c r="B147" s="1112"/>
      <c r="C147" s="1112"/>
      <c r="D147" s="1112"/>
      <c r="E147" s="1113"/>
      <c r="F147" s="1112"/>
      <c r="G147" s="1113"/>
      <c r="H147" s="1112"/>
      <c r="I147" s="1112"/>
      <c r="J147" s="1114"/>
      <c r="K147" s="1115"/>
      <c r="L147" s="1033"/>
      <c r="M147" s="1058"/>
      <c r="O147" s="212"/>
    </row>
    <row r="148" spans="2:15" ht="12.75">
      <c r="B148" s="1112"/>
      <c r="C148" s="1112"/>
      <c r="D148" s="1112"/>
      <c r="E148" s="1113"/>
      <c r="F148" s="1112"/>
      <c r="G148" s="1113"/>
      <c r="H148" s="1112"/>
      <c r="I148" s="1112"/>
      <c r="J148" s="1114"/>
      <c r="K148" s="1115"/>
      <c r="L148" s="1033"/>
      <c r="M148" s="1058"/>
      <c r="O148" s="212"/>
    </row>
    <row r="149" spans="2:15" ht="12.75">
      <c r="B149" s="1112"/>
      <c r="C149" s="1112"/>
      <c r="D149" s="1112"/>
      <c r="E149" s="1113"/>
      <c r="F149" s="1112"/>
      <c r="G149" s="1113"/>
      <c r="H149" s="1112"/>
      <c r="I149" s="1112"/>
      <c r="J149" s="1114"/>
      <c r="K149" s="1115"/>
      <c r="L149" s="1033"/>
      <c r="M149" s="1058"/>
      <c r="O149" s="212"/>
    </row>
    <row r="150" spans="2:15" ht="12.75">
      <c r="B150" s="1112"/>
      <c r="C150" s="1112"/>
      <c r="D150" s="1112"/>
      <c r="E150" s="1113"/>
      <c r="F150" s="1112"/>
      <c r="G150" s="1113"/>
      <c r="H150" s="1112"/>
      <c r="I150" s="1112"/>
      <c r="J150" s="1114"/>
      <c r="K150" s="1115"/>
      <c r="L150" s="1033"/>
      <c r="M150" s="1058"/>
      <c r="O150" s="212"/>
    </row>
    <row r="151" spans="2:15" ht="12.75">
      <c r="B151" s="1112"/>
      <c r="C151" s="1112"/>
      <c r="D151" s="1112"/>
      <c r="E151" s="1113"/>
      <c r="F151" s="1112"/>
      <c r="G151" s="1113"/>
      <c r="H151" s="1112"/>
      <c r="I151" s="1112"/>
      <c r="J151" s="1114"/>
      <c r="K151" s="1115"/>
      <c r="L151" s="1033"/>
      <c r="M151" s="1058"/>
      <c r="O151" s="212"/>
    </row>
    <row r="152" spans="2:15" ht="12.75">
      <c r="B152" s="1112"/>
      <c r="C152" s="1112"/>
      <c r="D152" s="1112"/>
      <c r="E152" s="1113"/>
      <c r="F152" s="1112"/>
      <c r="G152" s="1113"/>
      <c r="H152" s="1112"/>
      <c r="I152" s="1112"/>
      <c r="J152" s="1114"/>
      <c r="K152" s="1115"/>
      <c r="L152" s="1033"/>
      <c r="M152" s="1058"/>
      <c r="O152" s="212"/>
    </row>
    <row r="153" spans="2:15" ht="12.75">
      <c r="B153" s="1112"/>
      <c r="C153" s="1112"/>
      <c r="D153" s="1112"/>
      <c r="E153" s="1113"/>
      <c r="F153" s="1112"/>
      <c r="G153" s="1113"/>
      <c r="H153" s="1112"/>
      <c r="I153" s="1112"/>
      <c r="J153" s="1114"/>
      <c r="K153" s="1115"/>
      <c r="L153" s="1033"/>
      <c r="M153" s="1058"/>
      <c r="O153" s="212"/>
    </row>
    <row r="154" spans="2:15" ht="12.75">
      <c r="B154" s="1112"/>
      <c r="C154" s="1112"/>
      <c r="D154" s="1112"/>
      <c r="E154" s="1113"/>
      <c r="F154" s="1112"/>
      <c r="G154" s="1113"/>
      <c r="H154" s="1112"/>
      <c r="I154" s="1112"/>
      <c r="J154" s="1114"/>
      <c r="K154" s="1115"/>
      <c r="L154" s="1033"/>
      <c r="M154" s="1058"/>
      <c r="O154" s="212"/>
    </row>
    <row r="155" spans="2:15" ht="12.75">
      <c r="B155" s="1112"/>
      <c r="C155" s="1112"/>
      <c r="D155" s="1112"/>
      <c r="E155" s="1113"/>
      <c r="F155" s="1112"/>
      <c r="G155" s="1113"/>
      <c r="H155" s="1112"/>
      <c r="I155" s="1112"/>
      <c r="J155" s="1114"/>
      <c r="K155" s="1115"/>
      <c r="L155" s="1033"/>
      <c r="M155" s="1058"/>
      <c r="O155" s="212"/>
    </row>
    <row r="156" spans="2:15" ht="12.75">
      <c r="B156" s="1112"/>
      <c r="C156" s="1112"/>
      <c r="D156" s="1112"/>
      <c r="E156" s="1113"/>
      <c r="F156" s="1112"/>
      <c r="G156" s="1113"/>
      <c r="H156" s="1112"/>
      <c r="I156" s="1112"/>
      <c r="J156" s="1114"/>
      <c r="K156" s="1115"/>
      <c r="L156" s="1033"/>
      <c r="M156" s="1058"/>
      <c r="O156" s="212"/>
    </row>
    <row r="157" spans="2:15" ht="12.75">
      <c r="B157" s="1112"/>
      <c r="C157" s="1112"/>
      <c r="D157" s="1112"/>
      <c r="E157" s="1113"/>
      <c r="F157" s="1112"/>
      <c r="G157" s="1113"/>
      <c r="H157" s="1112"/>
      <c r="I157" s="1112"/>
      <c r="J157" s="1114"/>
      <c r="K157" s="1115"/>
      <c r="L157" s="1033"/>
      <c r="M157" s="1058"/>
      <c r="O157" s="212"/>
    </row>
    <row r="158" spans="2:15" ht="12.75">
      <c r="B158" s="1112"/>
      <c r="C158" s="1112"/>
      <c r="D158" s="1112"/>
      <c r="E158" s="1113"/>
      <c r="F158" s="1112"/>
      <c r="G158" s="1113"/>
      <c r="H158" s="1112"/>
      <c r="I158" s="1112"/>
      <c r="J158" s="1114"/>
      <c r="K158" s="1115"/>
      <c r="L158" s="1033"/>
      <c r="M158" s="1058"/>
      <c r="O158" s="212"/>
    </row>
    <row r="159" spans="2:15" ht="12.75">
      <c r="B159" s="1112"/>
      <c r="C159" s="1112"/>
      <c r="D159" s="1112"/>
      <c r="E159" s="1113"/>
      <c r="F159" s="1112"/>
      <c r="G159" s="1113"/>
      <c r="H159" s="1112"/>
      <c r="I159" s="1112"/>
      <c r="J159" s="1114"/>
      <c r="K159" s="1115"/>
      <c r="L159" s="1033"/>
      <c r="M159" s="1058"/>
      <c r="O159" s="212"/>
    </row>
    <row r="160" spans="2:15" ht="12.75">
      <c r="B160" s="1112"/>
      <c r="C160" s="1112"/>
      <c r="D160" s="1112"/>
      <c r="E160" s="1113"/>
      <c r="F160" s="1112"/>
      <c r="G160" s="1113"/>
      <c r="H160" s="1112"/>
      <c r="I160" s="1112"/>
      <c r="J160" s="1114"/>
      <c r="K160" s="1115"/>
      <c r="L160" s="1033"/>
      <c r="M160" s="1058"/>
      <c r="O160" s="212"/>
    </row>
    <row r="161" spans="2:15" ht="12.75">
      <c r="B161" s="1112"/>
      <c r="C161" s="1112"/>
      <c r="D161" s="1112"/>
      <c r="E161" s="1113"/>
      <c r="F161" s="1112"/>
      <c r="G161" s="1113"/>
      <c r="H161" s="1112"/>
      <c r="I161" s="1112"/>
      <c r="J161" s="1114"/>
      <c r="K161" s="1115"/>
      <c r="L161" s="1033"/>
      <c r="M161" s="1058"/>
      <c r="O161" s="212"/>
    </row>
    <row r="162" spans="2:15" ht="12.75">
      <c r="B162" s="1112"/>
      <c r="C162" s="1112"/>
      <c r="D162" s="1112"/>
      <c r="E162" s="1113"/>
      <c r="F162" s="1112"/>
      <c r="G162" s="1113"/>
      <c r="H162" s="1112"/>
      <c r="I162" s="1112"/>
      <c r="J162" s="1114"/>
      <c r="K162" s="1115"/>
      <c r="L162" s="1033"/>
      <c r="M162" s="1058"/>
      <c r="O162" s="212"/>
    </row>
    <row r="163" spans="2:15" ht="12.75">
      <c r="B163" s="1112"/>
      <c r="C163" s="1112"/>
      <c r="D163" s="1112"/>
      <c r="E163" s="1113"/>
      <c r="F163" s="1112"/>
      <c r="G163" s="1113"/>
      <c r="H163" s="1112"/>
      <c r="I163" s="1112"/>
      <c r="J163" s="1114"/>
      <c r="K163" s="1115"/>
      <c r="L163" s="1033"/>
      <c r="M163" s="1058"/>
      <c r="O163" s="212"/>
    </row>
    <row r="164" spans="2:15" ht="12.75">
      <c r="B164" s="1112"/>
      <c r="C164" s="1112"/>
      <c r="D164" s="1112"/>
      <c r="E164" s="1113"/>
      <c r="F164" s="1112"/>
      <c r="G164" s="1113"/>
      <c r="H164" s="1112"/>
      <c r="I164" s="1112"/>
      <c r="J164" s="1114"/>
      <c r="K164" s="1115"/>
      <c r="L164" s="1033"/>
      <c r="M164" s="1058"/>
      <c r="O164" s="212"/>
    </row>
    <row r="165" spans="2:15" ht="12.75">
      <c r="B165" s="1112"/>
      <c r="C165" s="1112"/>
      <c r="D165" s="1112"/>
      <c r="E165" s="1113"/>
      <c r="F165" s="1112"/>
      <c r="G165" s="1113"/>
      <c r="H165" s="1112"/>
      <c r="I165" s="1112"/>
      <c r="J165" s="1114"/>
      <c r="K165" s="1115"/>
      <c r="L165" s="1033"/>
      <c r="M165" s="1058"/>
      <c r="O165" s="212"/>
    </row>
    <row r="166" spans="2:15" ht="12.75">
      <c r="B166" s="1112"/>
      <c r="C166" s="1112"/>
      <c r="D166" s="1112"/>
      <c r="E166" s="1113"/>
      <c r="F166" s="1112"/>
      <c r="G166" s="1113"/>
      <c r="H166" s="1112"/>
      <c r="I166" s="1112"/>
      <c r="J166" s="1114"/>
      <c r="K166" s="1115"/>
      <c r="L166" s="1033"/>
      <c r="M166" s="1058"/>
      <c r="O166" s="212"/>
    </row>
    <row r="167" spans="2:15" ht="12.75">
      <c r="B167" s="1112"/>
      <c r="C167" s="1112"/>
      <c r="D167" s="1112"/>
      <c r="E167" s="1113"/>
      <c r="F167" s="1112"/>
      <c r="G167" s="1113"/>
      <c r="H167" s="1112"/>
      <c r="I167" s="1112"/>
      <c r="J167" s="1114"/>
      <c r="K167" s="1115"/>
      <c r="L167" s="1033"/>
      <c r="M167" s="1058"/>
      <c r="O167" s="212"/>
    </row>
    <row r="168" spans="2:15" ht="12.75">
      <c r="B168" s="1112"/>
      <c r="C168" s="1112"/>
      <c r="D168" s="1112"/>
      <c r="E168" s="1113"/>
      <c r="F168" s="1112"/>
      <c r="G168" s="1113"/>
      <c r="H168" s="1112"/>
      <c r="I168" s="1112"/>
      <c r="J168" s="1114"/>
      <c r="K168" s="1115"/>
      <c r="L168" s="1033"/>
      <c r="M168" s="1058"/>
      <c r="O168" s="212"/>
    </row>
    <row r="169" spans="2:15" ht="12.75">
      <c r="B169" s="1112"/>
      <c r="C169" s="1112"/>
      <c r="D169" s="1112"/>
      <c r="E169" s="1113"/>
      <c r="F169" s="1112"/>
      <c r="G169" s="1113"/>
      <c r="H169" s="1112"/>
      <c r="I169" s="1112"/>
      <c r="J169" s="1114"/>
      <c r="K169" s="1115"/>
      <c r="L169" s="1033"/>
      <c r="M169" s="1058"/>
      <c r="O169" s="212"/>
    </row>
    <row r="170" spans="2:15" ht="12.75">
      <c r="B170" s="1112"/>
      <c r="C170" s="1112"/>
      <c r="D170" s="1112"/>
      <c r="E170" s="1113"/>
      <c r="F170" s="1112"/>
      <c r="G170" s="1113"/>
      <c r="H170" s="1112"/>
      <c r="I170" s="1112"/>
      <c r="J170" s="1114"/>
      <c r="K170" s="1115"/>
      <c r="L170" s="1033"/>
      <c r="M170" s="1058"/>
      <c r="O170" s="212"/>
    </row>
    <row r="171" spans="2:15" ht="12.75">
      <c r="B171" s="1112"/>
      <c r="C171" s="1112"/>
      <c r="D171" s="1112"/>
      <c r="E171" s="1113"/>
      <c r="F171" s="1112"/>
      <c r="G171" s="1113"/>
      <c r="H171" s="1112"/>
      <c r="I171" s="1112"/>
      <c r="J171" s="1114"/>
      <c r="K171" s="1115"/>
      <c r="L171" s="1033"/>
      <c r="M171" s="1058"/>
      <c r="O171" s="212"/>
    </row>
    <row r="172" spans="2:15" ht="12.75">
      <c r="B172" s="1112"/>
      <c r="C172" s="1112"/>
      <c r="D172" s="1112"/>
      <c r="E172" s="1113"/>
      <c r="F172" s="1112"/>
      <c r="G172" s="1113"/>
      <c r="H172" s="1112"/>
      <c r="I172" s="1112"/>
      <c r="J172" s="1114"/>
      <c r="K172" s="1115"/>
      <c r="L172" s="1033"/>
      <c r="M172" s="1058"/>
      <c r="O172" s="212"/>
    </row>
    <row r="173" spans="2:15" ht="12.75">
      <c r="B173" s="1112"/>
      <c r="C173" s="1112"/>
      <c r="D173" s="1112"/>
      <c r="E173" s="1113"/>
      <c r="F173" s="1112"/>
      <c r="G173" s="1113"/>
      <c r="H173" s="1112"/>
      <c r="I173" s="1112"/>
      <c r="J173" s="1114"/>
      <c r="K173" s="1115"/>
      <c r="L173" s="1033"/>
      <c r="M173" s="1058"/>
      <c r="O173" s="212"/>
    </row>
    <row r="174" spans="2:15" ht="12.75">
      <c r="B174" s="1112"/>
      <c r="C174" s="1112"/>
      <c r="D174" s="1112"/>
      <c r="E174" s="1113"/>
      <c r="F174" s="1112"/>
      <c r="G174" s="1113"/>
      <c r="H174" s="1112"/>
      <c r="I174" s="1112"/>
      <c r="J174" s="1114"/>
      <c r="K174" s="1115"/>
      <c r="L174" s="1033"/>
      <c r="M174" s="1058"/>
      <c r="O174" s="212"/>
    </row>
    <row r="175" spans="2:15" ht="12.75">
      <c r="B175" s="1112"/>
      <c r="C175" s="1112"/>
      <c r="D175" s="1112"/>
      <c r="E175" s="1113"/>
      <c r="F175" s="1112"/>
      <c r="G175" s="1113"/>
      <c r="H175" s="1112"/>
      <c r="I175" s="1112"/>
      <c r="J175" s="1114"/>
      <c r="K175" s="1115"/>
      <c r="L175" s="1033"/>
      <c r="M175" s="1058"/>
      <c r="O175" s="212"/>
    </row>
    <row r="176" spans="2:15" ht="12.75">
      <c r="B176" s="1112"/>
      <c r="C176" s="1112"/>
      <c r="D176" s="1112"/>
      <c r="E176" s="1113"/>
      <c r="F176" s="1112"/>
      <c r="G176" s="1113"/>
      <c r="H176" s="1112"/>
      <c r="I176" s="1112"/>
      <c r="J176" s="1114"/>
      <c r="K176" s="1115"/>
      <c r="L176" s="1033"/>
      <c r="M176" s="1058"/>
      <c r="O176" s="212"/>
    </row>
    <row r="177" spans="2:15" ht="12.75">
      <c r="B177" s="1112"/>
      <c r="C177" s="1112"/>
      <c r="D177" s="1112"/>
      <c r="E177" s="1113"/>
      <c r="F177" s="1112"/>
      <c r="G177" s="1113"/>
      <c r="H177" s="1112"/>
      <c r="I177" s="1112"/>
      <c r="J177" s="1114"/>
      <c r="K177" s="1115"/>
      <c r="L177" s="1033"/>
      <c r="M177" s="1058"/>
      <c r="O177" s="212"/>
    </row>
    <row r="178" spans="2:15" ht="12.75">
      <c r="B178" s="1112"/>
      <c r="C178" s="1112"/>
      <c r="D178" s="1112"/>
      <c r="E178" s="1113"/>
      <c r="F178" s="1112"/>
      <c r="G178" s="1113"/>
      <c r="H178" s="1112"/>
      <c r="I178" s="1112"/>
      <c r="J178" s="1114"/>
      <c r="K178" s="1115"/>
      <c r="L178" s="1033"/>
      <c r="M178" s="1058"/>
      <c r="O178" s="212"/>
    </row>
    <row r="179" spans="2:15" ht="12.75">
      <c r="B179" s="1112"/>
      <c r="C179" s="1112"/>
      <c r="D179" s="1112"/>
      <c r="E179" s="1113"/>
      <c r="F179" s="1112"/>
      <c r="G179" s="1113"/>
      <c r="H179" s="1112"/>
      <c r="I179" s="1112"/>
      <c r="J179" s="1114"/>
      <c r="K179" s="1115"/>
      <c r="L179" s="1033"/>
      <c r="M179" s="1058"/>
      <c r="O179" s="212"/>
    </row>
    <row r="180" spans="2:15" ht="12.75">
      <c r="B180" s="1112"/>
      <c r="C180" s="1112"/>
      <c r="D180" s="1112"/>
      <c r="E180" s="1113"/>
      <c r="F180" s="1112"/>
      <c r="G180" s="1113"/>
      <c r="H180" s="1112"/>
      <c r="I180" s="1112"/>
      <c r="J180" s="1114"/>
      <c r="K180" s="1115"/>
      <c r="L180" s="1033"/>
      <c r="M180" s="1058"/>
      <c r="O180" s="212"/>
    </row>
    <row r="181" spans="2:15" ht="12.75">
      <c r="B181" s="1112"/>
      <c r="C181" s="1112"/>
      <c r="D181" s="1112"/>
      <c r="E181" s="1113"/>
      <c r="F181" s="1112"/>
      <c r="G181" s="1113"/>
      <c r="H181" s="1112"/>
      <c r="I181" s="1112"/>
      <c r="J181" s="1114"/>
      <c r="K181" s="1115"/>
      <c r="L181" s="1033"/>
      <c r="M181" s="1058"/>
      <c r="O181" s="212"/>
    </row>
    <row r="182" spans="2:15" ht="12.75">
      <c r="B182" s="1112"/>
      <c r="C182" s="1112"/>
      <c r="D182" s="1112"/>
      <c r="E182" s="1113"/>
      <c r="F182" s="1112"/>
      <c r="G182" s="1113"/>
      <c r="H182" s="1112"/>
      <c r="I182" s="1112"/>
      <c r="J182" s="1114"/>
      <c r="K182" s="1115"/>
      <c r="L182" s="1033"/>
      <c r="M182" s="1058"/>
      <c r="O182" s="212"/>
    </row>
    <row r="183" spans="2:15" ht="12.75">
      <c r="B183" s="1112"/>
      <c r="C183" s="1112"/>
      <c r="D183" s="1112"/>
      <c r="E183" s="1113"/>
      <c r="F183" s="1112"/>
      <c r="G183" s="1113"/>
      <c r="H183" s="1112"/>
      <c r="I183" s="1112"/>
      <c r="J183" s="1114"/>
      <c r="K183" s="1115"/>
      <c r="L183" s="1033"/>
      <c r="M183" s="1058"/>
      <c r="O183" s="212"/>
    </row>
    <row r="184" spans="2:15" ht="12.75">
      <c r="B184" s="1112"/>
      <c r="C184" s="1112"/>
      <c r="D184" s="1112"/>
      <c r="E184" s="1113"/>
      <c r="F184" s="1112"/>
      <c r="G184" s="1113"/>
      <c r="H184" s="1112"/>
      <c r="I184" s="1112"/>
      <c r="J184" s="1114"/>
      <c r="K184" s="1115"/>
      <c r="L184" s="1033"/>
      <c r="M184" s="1058"/>
      <c r="O184" s="212"/>
    </row>
    <row r="185" spans="2:15" ht="12.75">
      <c r="B185" s="1112"/>
      <c r="C185" s="1112"/>
      <c r="D185" s="1112"/>
      <c r="E185" s="1113"/>
      <c r="F185" s="1112"/>
      <c r="G185" s="1113"/>
      <c r="H185" s="1112"/>
      <c r="I185" s="1112"/>
      <c r="J185" s="1114"/>
      <c r="K185" s="1115"/>
      <c r="L185" s="1033"/>
      <c r="M185" s="1058"/>
      <c r="O185" s="212"/>
    </row>
    <row r="186" spans="2:15" ht="12.75">
      <c r="B186" s="1112"/>
      <c r="C186" s="1112"/>
      <c r="D186" s="1112"/>
      <c r="E186" s="1113"/>
      <c r="F186" s="1112"/>
      <c r="G186" s="1113"/>
      <c r="H186" s="1112"/>
      <c r="I186" s="1112"/>
      <c r="J186" s="1114"/>
      <c r="K186" s="1115"/>
      <c r="L186" s="1033"/>
      <c r="M186" s="1058"/>
      <c r="O186" s="212"/>
    </row>
    <row r="187" spans="2:15" ht="12.75">
      <c r="B187" s="1112"/>
      <c r="C187" s="1112"/>
      <c r="D187" s="1112"/>
      <c r="E187" s="1113"/>
      <c r="F187" s="1112"/>
      <c r="G187" s="1113"/>
      <c r="H187" s="1112"/>
      <c r="I187" s="1112"/>
      <c r="J187" s="1114"/>
      <c r="K187" s="1115"/>
      <c r="L187" s="1033"/>
      <c r="M187" s="1058"/>
      <c r="O187" s="212"/>
    </row>
    <row r="188" spans="2:15" ht="12.75">
      <c r="B188" s="1112"/>
      <c r="C188" s="1112"/>
      <c r="D188" s="1112"/>
      <c r="E188" s="1113"/>
      <c r="F188" s="1112"/>
      <c r="G188" s="1113"/>
      <c r="H188" s="1112"/>
      <c r="I188" s="1112"/>
      <c r="J188" s="1114"/>
      <c r="K188" s="1115"/>
      <c r="L188" s="1033"/>
      <c r="M188" s="1058"/>
      <c r="O188" s="212"/>
    </row>
    <row r="189" spans="2:15" ht="12.75">
      <c r="B189" s="1112"/>
      <c r="C189" s="1112"/>
      <c r="D189" s="1112"/>
      <c r="E189" s="1113"/>
      <c r="F189" s="1112"/>
      <c r="G189" s="1113"/>
      <c r="H189" s="1112"/>
      <c r="I189" s="1112"/>
      <c r="J189" s="1114"/>
      <c r="K189" s="1115"/>
      <c r="L189" s="1033"/>
      <c r="M189" s="1058"/>
      <c r="O189" s="212"/>
    </row>
    <row r="190" spans="2:15" ht="12.75">
      <c r="B190" s="1112"/>
      <c r="C190" s="1112"/>
      <c r="D190" s="1112"/>
      <c r="E190" s="1113"/>
      <c r="F190" s="1112"/>
      <c r="G190" s="1113"/>
      <c r="H190" s="1112"/>
      <c r="I190" s="1112"/>
      <c r="J190" s="1114"/>
      <c r="K190" s="1115"/>
      <c r="L190" s="1033"/>
      <c r="M190" s="1058"/>
      <c r="O190" s="212"/>
    </row>
    <row r="191" spans="2:15" ht="12.75">
      <c r="B191" s="1112"/>
      <c r="C191" s="1112"/>
      <c r="D191" s="1112"/>
      <c r="E191" s="1113"/>
      <c r="F191" s="1112"/>
      <c r="G191" s="1113"/>
      <c r="H191" s="1112"/>
      <c r="I191" s="1112"/>
      <c r="J191" s="1114"/>
      <c r="K191" s="1115"/>
      <c r="L191" s="1033"/>
      <c r="M191" s="1058"/>
      <c r="O191" s="212"/>
    </row>
    <row r="192" spans="2:15" ht="12.75">
      <c r="B192" s="1112"/>
      <c r="C192" s="1112"/>
      <c r="D192" s="1112"/>
      <c r="E192" s="1113"/>
      <c r="F192" s="1112"/>
      <c r="G192" s="1113"/>
      <c r="H192" s="1112"/>
      <c r="I192" s="1112"/>
      <c r="J192" s="1114"/>
      <c r="K192" s="1115"/>
      <c r="L192" s="1033"/>
      <c r="M192" s="1058"/>
      <c r="O192" s="212"/>
    </row>
    <row r="193" spans="2:15" ht="12.75">
      <c r="B193" s="1112"/>
      <c r="C193" s="1112"/>
      <c r="D193" s="1112"/>
      <c r="E193" s="1113"/>
      <c r="F193" s="1112"/>
      <c r="G193" s="1113"/>
      <c r="H193" s="1112"/>
      <c r="I193" s="1112"/>
      <c r="J193" s="1114"/>
      <c r="K193" s="1115"/>
      <c r="L193" s="1033"/>
      <c r="M193" s="1058"/>
      <c r="O193" s="212"/>
    </row>
    <row r="194" spans="2:15" ht="12.75">
      <c r="B194" s="1112"/>
      <c r="C194" s="1112"/>
      <c r="D194" s="1112"/>
      <c r="E194" s="1113"/>
      <c r="F194" s="1112"/>
      <c r="G194" s="1113"/>
      <c r="H194" s="1112"/>
      <c r="I194" s="1112"/>
      <c r="J194" s="1114"/>
      <c r="K194" s="1115"/>
      <c r="L194" s="1033"/>
      <c r="M194" s="1058"/>
      <c r="O194" s="212"/>
    </row>
    <row r="195" spans="2:15" ht="12.75">
      <c r="B195" s="1112"/>
      <c r="C195" s="1112"/>
      <c r="D195" s="1112"/>
      <c r="E195" s="1113"/>
      <c r="F195" s="1112"/>
      <c r="G195" s="1113"/>
      <c r="H195" s="1112"/>
      <c r="I195" s="1112"/>
      <c r="J195" s="1114"/>
      <c r="K195" s="1115"/>
      <c r="L195" s="1033"/>
      <c r="M195" s="1058"/>
      <c r="O195" s="212"/>
    </row>
    <row r="196" spans="2:15" ht="12.75">
      <c r="B196" s="1112"/>
      <c r="C196" s="1112"/>
      <c r="D196" s="1112"/>
      <c r="E196" s="1113"/>
      <c r="F196" s="1112"/>
      <c r="G196" s="1113"/>
      <c r="H196" s="1112"/>
      <c r="I196" s="1112"/>
      <c r="J196" s="1114"/>
      <c r="K196" s="1115"/>
      <c r="L196" s="1033"/>
      <c r="M196" s="1058"/>
      <c r="O196" s="212"/>
    </row>
    <row r="197" spans="2:15" ht="12.75">
      <c r="B197" s="1112"/>
      <c r="C197" s="1112"/>
      <c r="D197" s="1112"/>
      <c r="E197" s="1113"/>
      <c r="F197" s="1112"/>
      <c r="G197" s="1113"/>
      <c r="H197" s="1112"/>
      <c r="I197" s="1112"/>
      <c r="J197" s="1114"/>
      <c r="K197" s="1115"/>
      <c r="L197" s="1033"/>
      <c r="M197" s="1058"/>
      <c r="O197" s="212"/>
    </row>
    <row r="198" spans="2:15" ht="12.75">
      <c r="B198" s="1112"/>
      <c r="C198" s="1112"/>
      <c r="D198" s="1112"/>
      <c r="E198" s="1113"/>
      <c r="F198" s="1112"/>
      <c r="G198" s="1113"/>
      <c r="H198" s="1112"/>
      <c r="I198" s="1112"/>
      <c r="J198" s="1114"/>
      <c r="K198" s="1115"/>
      <c r="L198" s="1033"/>
      <c r="M198" s="1058"/>
      <c r="O198" s="212"/>
    </row>
    <row r="199" spans="2:15" ht="12.75">
      <c r="B199" s="1112"/>
      <c r="C199" s="1112"/>
      <c r="D199" s="1112"/>
      <c r="E199" s="1113"/>
      <c r="F199" s="1112"/>
      <c r="G199" s="1113"/>
      <c r="H199" s="1112"/>
      <c r="I199" s="1112"/>
      <c r="J199" s="1114"/>
      <c r="K199" s="1115"/>
      <c r="L199" s="1033"/>
      <c r="M199" s="1058"/>
      <c r="O199" s="212"/>
    </row>
    <row r="200" spans="2:15" ht="12.75">
      <c r="B200" s="1112"/>
      <c r="C200" s="1112"/>
      <c r="D200" s="1112"/>
      <c r="E200" s="1113"/>
      <c r="F200" s="1112"/>
      <c r="G200" s="1113"/>
      <c r="H200" s="1112"/>
      <c r="I200" s="1112"/>
      <c r="J200" s="1114"/>
      <c r="K200" s="1115"/>
      <c r="L200" s="1033"/>
      <c r="M200" s="1058"/>
      <c r="O200" s="212"/>
    </row>
    <row r="201" spans="2:15" ht="12.75">
      <c r="B201" s="1112"/>
      <c r="C201" s="1112"/>
      <c r="D201" s="1112"/>
      <c r="E201" s="1113"/>
      <c r="F201" s="1112"/>
      <c r="G201" s="1113"/>
      <c r="H201" s="1112"/>
      <c r="I201" s="1112"/>
      <c r="J201" s="1114"/>
      <c r="K201" s="1115"/>
      <c r="L201" s="1033"/>
      <c r="M201" s="1058"/>
      <c r="O201" s="212"/>
    </row>
    <row r="202" spans="2:15" ht="12.75">
      <c r="B202" s="1112"/>
      <c r="C202" s="1112"/>
      <c r="D202" s="1112"/>
      <c r="E202" s="1113"/>
      <c r="F202" s="1112"/>
      <c r="G202" s="1113"/>
      <c r="H202" s="1112"/>
      <c r="I202" s="1112"/>
      <c r="J202" s="1114"/>
      <c r="K202" s="1115"/>
      <c r="L202" s="1033"/>
      <c r="M202" s="1058"/>
      <c r="O202" s="212"/>
    </row>
    <row r="203" spans="2:15" ht="12.75">
      <c r="B203" s="1112"/>
      <c r="C203" s="1112"/>
      <c r="D203" s="1112"/>
      <c r="E203" s="1113"/>
      <c r="F203" s="1112"/>
      <c r="G203" s="1113"/>
      <c r="H203" s="1112"/>
      <c r="I203" s="1112"/>
      <c r="J203" s="1114"/>
      <c r="K203" s="1115"/>
      <c r="L203" s="1033"/>
      <c r="M203" s="1058"/>
      <c r="O203" s="212"/>
    </row>
    <row r="204" spans="2:15" ht="12.75">
      <c r="B204" s="1112"/>
      <c r="C204" s="1112"/>
      <c r="D204" s="1112"/>
      <c r="E204" s="1113"/>
      <c r="F204" s="1112"/>
      <c r="G204" s="1113"/>
      <c r="H204" s="1112"/>
      <c r="I204" s="1112"/>
      <c r="J204" s="1114"/>
      <c r="K204" s="1115"/>
      <c r="L204" s="1033"/>
      <c r="M204" s="1058"/>
      <c r="O204" s="212"/>
    </row>
    <row r="205" spans="2:15" ht="12.75">
      <c r="B205" s="1112"/>
      <c r="C205" s="1112"/>
      <c r="D205" s="1112"/>
      <c r="E205" s="1113"/>
      <c r="F205" s="1112"/>
      <c r="G205" s="1113"/>
      <c r="H205" s="1112"/>
      <c r="I205" s="1112"/>
      <c r="J205" s="1114"/>
      <c r="K205" s="1115"/>
      <c r="L205" s="1033"/>
      <c r="M205" s="1058"/>
      <c r="O205" s="212"/>
    </row>
    <row r="206" spans="2:15" ht="12.75">
      <c r="B206" s="1112"/>
      <c r="C206" s="1112"/>
      <c r="D206" s="1112"/>
      <c r="E206" s="1113"/>
      <c r="F206" s="1112"/>
      <c r="G206" s="1113"/>
      <c r="H206" s="1112"/>
      <c r="I206" s="1112"/>
      <c r="J206" s="1114"/>
      <c r="K206" s="1115"/>
      <c r="L206" s="1033"/>
      <c r="M206" s="1058"/>
      <c r="O206" s="212"/>
    </row>
    <row r="207" spans="2:15" ht="12.75">
      <c r="B207" s="1112"/>
      <c r="C207" s="1112"/>
      <c r="D207" s="1112"/>
      <c r="E207" s="1113"/>
      <c r="F207" s="1112"/>
      <c r="G207" s="1113"/>
      <c r="H207" s="1112"/>
      <c r="I207" s="1112"/>
      <c r="J207" s="1114"/>
      <c r="K207" s="1115"/>
      <c r="L207" s="1033"/>
      <c r="M207" s="1058"/>
      <c r="O207" s="212"/>
    </row>
    <row r="208" spans="2:15" ht="12.75">
      <c r="B208" s="1112"/>
      <c r="C208" s="1112"/>
      <c r="D208" s="1112"/>
      <c r="E208" s="1113"/>
      <c r="F208" s="1112"/>
      <c r="G208" s="1113"/>
      <c r="H208" s="1112"/>
      <c r="I208" s="1112"/>
      <c r="J208" s="1114"/>
      <c r="K208" s="1115"/>
      <c r="L208" s="1033"/>
      <c r="M208" s="1058"/>
      <c r="O208" s="212"/>
    </row>
    <row r="209" spans="2:15" ht="12.75">
      <c r="B209" s="1112"/>
      <c r="C209" s="1112"/>
      <c r="D209" s="1112"/>
      <c r="E209" s="1113"/>
      <c r="F209" s="1112"/>
      <c r="G209" s="1113"/>
      <c r="H209" s="1112"/>
      <c r="I209" s="1112"/>
      <c r="J209" s="1114"/>
      <c r="K209" s="1115"/>
      <c r="L209" s="1033"/>
      <c r="M209" s="1058"/>
      <c r="O209" s="212"/>
    </row>
    <row r="210" spans="2:15" ht="12.75">
      <c r="B210" s="1112"/>
      <c r="C210" s="1112"/>
      <c r="D210" s="1112"/>
      <c r="E210" s="1113"/>
      <c r="F210" s="1112"/>
      <c r="G210" s="1113"/>
      <c r="H210" s="1112"/>
      <c r="I210" s="1112"/>
      <c r="J210" s="1114"/>
      <c r="K210" s="1115"/>
      <c r="L210" s="1033"/>
      <c r="M210" s="1058"/>
      <c r="O210" s="212"/>
    </row>
    <row r="211" spans="2:15" ht="12.75">
      <c r="B211" s="1112"/>
      <c r="C211" s="1112"/>
      <c r="D211" s="1112"/>
      <c r="E211" s="1113"/>
      <c r="F211" s="1112"/>
      <c r="G211" s="1113"/>
      <c r="H211" s="1112"/>
      <c r="I211" s="1112"/>
      <c r="J211" s="1114"/>
      <c r="K211" s="1115"/>
      <c r="L211" s="1033"/>
      <c r="M211" s="1058"/>
      <c r="O211" s="212"/>
    </row>
    <row r="212" spans="2:15" ht="12.75">
      <c r="B212" s="1112"/>
      <c r="C212" s="1112"/>
      <c r="D212" s="1112"/>
      <c r="E212" s="1113"/>
      <c r="F212" s="1112"/>
      <c r="G212" s="1113"/>
      <c r="H212" s="1112"/>
      <c r="I212" s="1112"/>
      <c r="J212" s="1114"/>
      <c r="K212" s="1115"/>
      <c r="L212" s="1033"/>
      <c r="M212" s="1058"/>
      <c r="O212" s="212"/>
    </row>
    <row r="213" spans="2:15" ht="12.75">
      <c r="B213" s="1112"/>
      <c r="C213" s="1112"/>
      <c r="D213" s="1112"/>
      <c r="E213" s="1113"/>
      <c r="F213" s="1112"/>
      <c r="G213" s="1113"/>
      <c r="H213" s="1112"/>
      <c r="I213" s="1112"/>
      <c r="J213" s="1114"/>
      <c r="K213" s="1115"/>
      <c r="L213" s="1033"/>
      <c r="M213" s="1058"/>
      <c r="O213" s="212"/>
    </row>
    <row r="214" spans="2:15" ht="12.75">
      <c r="B214" s="1112"/>
      <c r="C214" s="1112"/>
      <c r="D214" s="1112"/>
      <c r="E214" s="1113"/>
      <c r="F214" s="1112"/>
      <c r="G214" s="1113"/>
      <c r="H214" s="1112"/>
      <c r="I214" s="1112"/>
      <c r="J214" s="1114"/>
      <c r="K214" s="1115"/>
      <c r="L214" s="1033"/>
      <c r="M214" s="1058"/>
      <c r="O214" s="212"/>
    </row>
    <row r="215" spans="2:15" ht="12.75">
      <c r="B215" s="1112"/>
      <c r="C215" s="1112"/>
      <c r="D215" s="1112"/>
      <c r="E215" s="1113"/>
      <c r="F215" s="1112"/>
      <c r="G215" s="1113"/>
      <c r="H215" s="1112"/>
      <c r="I215" s="1112"/>
      <c r="J215" s="1114"/>
      <c r="K215" s="1115"/>
      <c r="L215" s="1033"/>
      <c r="M215" s="1058"/>
      <c r="O215" s="212"/>
    </row>
    <row r="216" spans="2:15" ht="12.75">
      <c r="B216" s="1112"/>
      <c r="C216" s="1112"/>
      <c r="D216" s="1112"/>
      <c r="E216" s="1113"/>
      <c r="F216" s="1112"/>
      <c r="G216" s="1113"/>
      <c r="H216" s="1112"/>
      <c r="I216" s="1112"/>
      <c r="J216" s="1114"/>
      <c r="K216" s="1115"/>
      <c r="L216" s="1033"/>
      <c r="M216" s="1058"/>
      <c r="O216" s="212"/>
    </row>
    <row r="217" spans="2:15" ht="12.75">
      <c r="B217" s="1112"/>
      <c r="C217" s="1112"/>
      <c r="D217" s="1112"/>
      <c r="E217" s="1113"/>
      <c r="F217" s="1112"/>
      <c r="G217" s="1113"/>
      <c r="H217" s="1112"/>
      <c r="I217" s="1112"/>
      <c r="J217" s="1114"/>
      <c r="K217" s="1115"/>
      <c r="L217" s="1033"/>
      <c r="M217" s="1058"/>
      <c r="O217" s="212"/>
    </row>
    <row r="218" spans="2:15" ht="12.75">
      <c r="B218" s="1112"/>
      <c r="C218" s="1112"/>
      <c r="D218" s="1112"/>
      <c r="E218" s="1113"/>
      <c r="F218" s="1112"/>
      <c r="G218" s="1113"/>
      <c r="H218" s="1112"/>
      <c r="I218" s="1112"/>
      <c r="J218" s="1114"/>
      <c r="K218" s="1115"/>
      <c r="L218" s="1033"/>
      <c r="M218" s="1058"/>
      <c r="O218" s="212"/>
    </row>
    <row r="219" spans="2:15" ht="12.75">
      <c r="B219" s="1112"/>
      <c r="C219" s="1112"/>
      <c r="D219" s="1112"/>
      <c r="E219" s="1113"/>
      <c r="F219" s="1112"/>
      <c r="G219" s="1113"/>
      <c r="H219" s="1112"/>
      <c r="I219" s="1112"/>
      <c r="J219" s="1114"/>
      <c r="K219" s="1115"/>
      <c r="L219" s="1033"/>
      <c r="M219" s="1058"/>
      <c r="O219" s="212"/>
    </row>
    <row r="220" spans="2:15" ht="12.75">
      <c r="B220" s="1112"/>
      <c r="C220" s="1112"/>
      <c r="D220" s="1112"/>
      <c r="E220" s="1113"/>
      <c r="F220" s="1112"/>
      <c r="G220" s="1113"/>
      <c r="H220" s="1112"/>
      <c r="I220" s="1112"/>
      <c r="J220" s="1114"/>
      <c r="K220" s="1115"/>
      <c r="L220" s="1033"/>
      <c r="M220" s="1058"/>
      <c r="O220" s="212"/>
    </row>
    <row r="221" spans="2:15" ht="12.75">
      <c r="B221" s="1112"/>
      <c r="C221" s="1112"/>
      <c r="D221" s="1112"/>
      <c r="E221" s="1113"/>
      <c r="F221" s="1112"/>
      <c r="G221" s="1113"/>
      <c r="H221" s="1112"/>
      <c r="I221" s="1112"/>
      <c r="J221" s="1114"/>
      <c r="K221" s="1115"/>
      <c r="L221" s="1033"/>
      <c r="M221" s="1058"/>
      <c r="O221" s="212"/>
    </row>
    <row r="222" spans="2:15" ht="12.75">
      <c r="B222" s="1112"/>
      <c r="C222" s="1112"/>
      <c r="D222" s="1112"/>
      <c r="E222" s="1113"/>
      <c r="F222" s="1112"/>
      <c r="G222" s="1113"/>
      <c r="H222" s="1112"/>
      <c r="I222" s="1112"/>
      <c r="J222" s="1114"/>
      <c r="K222" s="1115"/>
      <c r="L222" s="1033"/>
      <c r="M222" s="1058"/>
      <c r="O222" s="212"/>
    </row>
    <row r="223" spans="2:15" ht="12.75">
      <c r="B223" s="1112"/>
      <c r="C223" s="1112"/>
      <c r="D223" s="1112"/>
      <c r="E223" s="1113"/>
      <c r="F223" s="1112"/>
      <c r="G223" s="1113"/>
      <c r="H223" s="1112"/>
      <c r="I223" s="1112"/>
      <c r="J223" s="1114"/>
      <c r="K223" s="1115"/>
      <c r="L223" s="1033"/>
      <c r="M223" s="1058"/>
      <c r="O223" s="212"/>
    </row>
    <row r="224" spans="2:15" ht="12.75">
      <c r="B224" s="1112"/>
      <c r="C224" s="1112"/>
      <c r="D224" s="1112"/>
      <c r="E224" s="1113"/>
      <c r="F224" s="1112"/>
      <c r="G224" s="1113"/>
      <c r="H224" s="1112"/>
      <c r="I224" s="1112"/>
      <c r="J224" s="1114"/>
      <c r="K224" s="1115"/>
      <c r="L224" s="1033"/>
      <c r="M224" s="1058"/>
      <c r="O224" s="212"/>
    </row>
    <row r="225" spans="2:15" ht="12.75">
      <c r="B225" s="1112"/>
      <c r="C225" s="1112"/>
      <c r="D225" s="1112"/>
      <c r="E225" s="1113"/>
      <c r="F225" s="1112"/>
      <c r="G225" s="1113"/>
      <c r="H225" s="1112"/>
      <c r="I225" s="1112"/>
      <c r="J225" s="1114"/>
      <c r="K225" s="1115"/>
      <c r="L225" s="1033"/>
      <c r="M225" s="1058"/>
      <c r="O225" s="212"/>
    </row>
    <row r="226" spans="2:15" ht="12.75">
      <c r="B226" s="1112"/>
      <c r="C226" s="1112"/>
      <c r="D226" s="1112"/>
      <c r="E226" s="1113"/>
      <c r="F226" s="1112"/>
      <c r="G226" s="1113"/>
      <c r="H226" s="1112"/>
      <c r="I226" s="1112"/>
      <c r="J226" s="1114"/>
      <c r="K226" s="1115"/>
      <c r="L226" s="1033"/>
      <c r="M226" s="1058"/>
      <c r="O226" s="212"/>
    </row>
    <row r="227" spans="2:15" ht="12.75">
      <c r="B227" s="1112"/>
      <c r="C227" s="1112"/>
      <c r="D227" s="1112"/>
      <c r="E227" s="1113"/>
      <c r="F227" s="1112"/>
      <c r="G227" s="1113"/>
      <c r="H227" s="1112"/>
      <c r="I227" s="1112"/>
      <c r="J227" s="1114"/>
      <c r="K227" s="1115"/>
      <c r="L227" s="1033"/>
      <c r="M227" s="1058"/>
      <c r="O227" s="212"/>
    </row>
    <row r="228" spans="2:15" ht="12.75">
      <c r="B228" s="1112"/>
      <c r="C228" s="1112"/>
      <c r="D228" s="1112"/>
      <c r="E228" s="1113"/>
      <c r="F228" s="1112"/>
      <c r="G228" s="1113"/>
      <c r="H228" s="1112"/>
      <c r="I228" s="1112"/>
      <c r="J228" s="1114"/>
      <c r="K228" s="1115"/>
      <c r="L228" s="1033"/>
      <c r="M228" s="1058"/>
      <c r="O228" s="212"/>
    </row>
    <row r="229" spans="2:15" ht="12.75">
      <c r="B229" s="1112"/>
      <c r="C229" s="1112"/>
      <c r="D229" s="1112"/>
      <c r="E229" s="1113"/>
      <c r="F229" s="1112"/>
      <c r="G229" s="1113"/>
      <c r="H229" s="1112"/>
      <c r="I229" s="1112"/>
      <c r="J229" s="1114"/>
      <c r="K229" s="1115"/>
      <c r="L229" s="1033"/>
      <c r="M229" s="1058"/>
      <c r="O229" s="212"/>
    </row>
    <row r="230" spans="2:15" ht="12.75">
      <c r="B230" s="1112"/>
      <c r="C230" s="1112"/>
      <c r="D230" s="1112"/>
      <c r="E230" s="1113"/>
      <c r="F230" s="1112"/>
      <c r="G230" s="1113"/>
      <c r="H230" s="1112"/>
      <c r="I230" s="1112"/>
      <c r="J230" s="1114"/>
      <c r="K230" s="1115"/>
      <c r="L230" s="1033"/>
      <c r="M230" s="1058"/>
      <c r="O230" s="212"/>
    </row>
    <row r="231" spans="2:15" ht="12.75">
      <c r="B231" s="1112"/>
      <c r="C231" s="1112"/>
      <c r="D231" s="1112"/>
      <c r="E231" s="1113"/>
      <c r="F231" s="1112"/>
      <c r="G231" s="1113"/>
      <c r="H231" s="1112"/>
      <c r="I231" s="1112"/>
      <c r="J231" s="1114"/>
      <c r="K231" s="1115"/>
      <c r="L231" s="1033"/>
      <c r="M231" s="1058"/>
      <c r="O231" s="212"/>
    </row>
    <row r="232" spans="2:15" ht="12.75">
      <c r="B232" s="1112"/>
      <c r="C232" s="1112"/>
      <c r="D232" s="1112"/>
      <c r="E232" s="1113"/>
      <c r="F232" s="1112"/>
      <c r="G232" s="1113"/>
      <c r="H232" s="1112"/>
      <c r="I232" s="1112"/>
      <c r="J232" s="1114"/>
      <c r="K232" s="1115"/>
      <c r="L232" s="1033"/>
      <c r="M232" s="1058"/>
      <c r="O232" s="212"/>
    </row>
    <row r="233" spans="2:15" ht="12.75">
      <c r="B233" s="1112"/>
      <c r="C233" s="1112"/>
      <c r="D233" s="1112"/>
      <c r="E233" s="1113"/>
      <c r="F233" s="1112"/>
      <c r="G233" s="1113"/>
      <c r="H233" s="1112"/>
      <c r="I233" s="1112"/>
      <c r="J233" s="1114"/>
      <c r="K233" s="1115"/>
      <c r="L233" s="1033"/>
      <c r="M233" s="1058"/>
      <c r="O233" s="212"/>
    </row>
    <row r="234" spans="2:15" ht="12.75">
      <c r="B234" s="1112"/>
      <c r="C234" s="1112"/>
      <c r="D234" s="1112"/>
      <c r="E234" s="1113"/>
      <c r="F234" s="1112"/>
      <c r="G234" s="1113"/>
      <c r="H234" s="1112"/>
      <c r="I234" s="1112"/>
      <c r="J234" s="1114"/>
      <c r="K234" s="1115"/>
      <c r="L234" s="1033"/>
      <c r="M234" s="1058"/>
      <c r="O234" s="212"/>
    </row>
    <row r="235" spans="2:15" ht="12.75">
      <c r="B235" s="1112"/>
      <c r="C235" s="1112"/>
      <c r="D235" s="1112"/>
      <c r="E235" s="1113"/>
      <c r="F235" s="1112"/>
      <c r="G235" s="1113"/>
      <c r="H235" s="1112"/>
      <c r="I235" s="1112"/>
      <c r="J235" s="1114"/>
      <c r="K235" s="1115"/>
      <c r="L235" s="1033"/>
      <c r="M235" s="1058"/>
      <c r="O235" s="212"/>
    </row>
    <row r="236" spans="2:15" ht="12.75">
      <c r="B236" s="1112"/>
      <c r="C236" s="1112"/>
      <c r="D236" s="1112"/>
      <c r="E236" s="1113"/>
      <c r="F236" s="1112"/>
      <c r="G236" s="1113"/>
      <c r="H236" s="1112"/>
      <c r="I236" s="1112"/>
      <c r="J236" s="1114"/>
      <c r="K236" s="1115"/>
      <c r="L236" s="1033"/>
      <c r="M236" s="1058"/>
      <c r="O236" s="212"/>
    </row>
    <row r="237" spans="2:15" ht="12.75">
      <c r="B237" s="1112"/>
      <c r="C237" s="1112"/>
      <c r="D237" s="1112"/>
      <c r="E237" s="1113"/>
      <c r="F237" s="1112"/>
      <c r="G237" s="1113"/>
      <c r="H237" s="1112"/>
      <c r="I237" s="1112"/>
      <c r="J237" s="1114"/>
      <c r="K237" s="1115"/>
      <c r="L237" s="1033"/>
      <c r="M237" s="1058"/>
      <c r="O237" s="212"/>
    </row>
    <row r="238" spans="2:15" ht="12.75">
      <c r="B238" s="1112"/>
      <c r="C238" s="1112"/>
      <c r="D238" s="1112"/>
      <c r="E238" s="1113"/>
      <c r="F238" s="1112"/>
      <c r="G238" s="1113"/>
      <c r="H238" s="1112"/>
      <c r="I238" s="1112"/>
      <c r="J238" s="1114"/>
      <c r="K238" s="1115"/>
      <c r="L238" s="1033"/>
      <c r="M238" s="1058"/>
      <c r="O238" s="212"/>
    </row>
    <row r="239" spans="2:15" ht="12.75">
      <c r="B239" s="1112"/>
      <c r="C239" s="1112"/>
      <c r="D239" s="1112"/>
      <c r="E239" s="1113"/>
      <c r="F239" s="1112"/>
      <c r="G239" s="1113"/>
      <c r="H239" s="1112"/>
      <c r="I239" s="1112"/>
      <c r="J239" s="1114"/>
      <c r="K239" s="1115"/>
      <c r="L239" s="1033"/>
      <c r="M239" s="1058"/>
      <c r="O239" s="212"/>
    </row>
    <row r="240" spans="2:15" ht="12.75">
      <c r="B240" s="1112"/>
      <c r="C240" s="1112"/>
      <c r="D240" s="1112"/>
      <c r="E240" s="1113"/>
      <c r="F240" s="1112"/>
      <c r="G240" s="1113"/>
      <c r="H240" s="1112"/>
      <c r="I240" s="1112"/>
      <c r="J240" s="1114"/>
      <c r="K240" s="1115"/>
      <c r="L240" s="1033"/>
      <c r="M240" s="1058"/>
      <c r="O240" s="212"/>
    </row>
    <row r="241" spans="2:15" ht="12.75">
      <c r="B241" s="1112"/>
      <c r="C241" s="1112"/>
      <c r="D241" s="1112"/>
      <c r="E241" s="1113"/>
      <c r="F241" s="1112"/>
      <c r="G241" s="1113"/>
      <c r="H241" s="1112"/>
      <c r="I241" s="1112"/>
      <c r="J241" s="1114"/>
      <c r="K241" s="1115"/>
      <c r="L241" s="1033"/>
      <c r="M241" s="1058"/>
      <c r="O241" s="212"/>
    </row>
    <row r="242" spans="2:15" ht="12.75">
      <c r="B242" s="1112"/>
      <c r="C242" s="1112"/>
      <c r="D242" s="1112"/>
      <c r="E242" s="1113"/>
      <c r="F242" s="1112"/>
      <c r="G242" s="1113"/>
      <c r="H242" s="1112"/>
      <c r="I242" s="1112"/>
      <c r="J242" s="1114"/>
      <c r="K242" s="1115"/>
      <c r="L242" s="1033"/>
      <c r="M242" s="1058"/>
      <c r="O242" s="212"/>
    </row>
    <row r="243" spans="2:15" ht="12.75">
      <c r="B243" s="1112"/>
      <c r="C243" s="1112"/>
      <c r="D243" s="1112"/>
      <c r="E243" s="1113"/>
      <c r="F243" s="1112"/>
      <c r="G243" s="1113"/>
      <c r="H243" s="1112"/>
      <c r="I243" s="1112"/>
      <c r="J243" s="1114"/>
      <c r="K243" s="1115"/>
      <c r="L243" s="1033"/>
      <c r="M243" s="1058"/>
      <c r="O243" s="212"/>
    </row>
    <row r="244" spans="2:15" ht="12.75">
      <c r="B244" s="1112"/>
      <c r="C244" s="1112"/>
      <c r="D244" s="1112"/>
      <c r="E244" s="1113"/>
      <c r="F244" s="1112"/>
      <c r="G244" s="1113"/>
      <c r="H244" s="1112"/>
      <c r="I244" s="1112"/>
      <c r="J244" s="1114"/>
      <c r="K244" s="1115"/>
      <c r="L244" s="1033"/>
      <c r="M244" s="1058"/>
      <c r="O244" s="212"/>
    </row>
    <row r="245" spans="2:15" ht="12.75">
      <c r="B245" s="1112"/>
      <c r="C245" s="1112"/>
      <c r="D245" s="1112"/>
      <c r="E245" s="1113"/>
      <c r="F245" s="1112"/>
      <c r="G245" s="1113"/>
      <c r="H245" s="1112"/>
      <c r="I245" s="1112"/>
      <c r="J245" s="1114"/>
      <c r="K245" s="1115"/>
      <c r="L245" s="1033"/>
      <c r="M245" s="1058"/>
      <c r="O245" s="212"/>
    </row>
    <row r="246" spans="2:15" ht="12.75">
      <c r="B246" s="1112"/>
      <c r="C246" s="1112"/>
      <c r="D246" s="1112"/>
      <c r="E246" s="1113"/>
      <c r="F246" s="1112"/>
      <c r="G246" s="1113"/>
      <c r="H246" s="1112"/>
      <c r="I246" s="1112"/>
      <c r="J246" s="1114"/>
      <c r="K246" s="1115"/>
      <c r="L246" s="1033"/>
      <c r="M246" s="1058"/>
      <c r="O246" s="212"/>
    </row>
    <row r="247" spans="2:15" ht="12.75">
      <c r="B247" s="1112"/>
      <c r="C247" s="1112"/>
      <c r="D247" s="1112"/>
      <c r="E247" s="1113"/>
      <c r="F247" s="1112"/>
      <c r="G247" s="1113"/>
      <c r="H247" s="1112"/>
      <c r="I247" s="1112"/>
      <c r="J247" s="1114"/>
      <c r="K247" s="1115"/>
      <c r="L247" s="1033"/>
      <c r="M247" s="1058"/>
      <c r="O247" s="212"/>
    </row>
    <row r="248" spans="2:15" ht="12.75">
      <c r="B248" s="1112"/>
      <c r="C248" s="1112"/>
      <c r="D248" s="1112"/>
      <c r="E248" s="1113"/>
      <c r="F248" s="1112"/>
      <c r="G248" s="1113"/>
      <c r="H248" s="1112"/>
      <c r="I248" s="1112"/>
      <c r="J248" s="1114"/>
      <c r="K248" s="1115"/>
      <c r="L248" s="1033"/>
      <c r="M248" s="1058"/>
      <c r="O248" s="212"/>
    </row>
    <row r="249" spans="2:15" ht="12.75">
      <c r="B249" s="1112"/>
      <c r="C249" s="1112"/>
      <c r="D249" s="1112"/>
      <c r="E249" s="1113"/>
      <c r="F249" s="1112"/>
      <c r="G249" s="1113"/>
      <c r="H249" s="1112"/>
      <c r="I249" s="1112"/>
      <c r="J249" s="1114"/>
      <c r="K249" s="1115"/>
      <c r="L249" s="1033"/>
      <c r="M249" s="1058"/>
      <c r="O249" s="212"/>
    </row>
    <row r="250" spans="2:15" ht="12.75">
      <c r="B250" s="1112"/>
      <c r="C250" s="1112"/>
      <c r="D250" s="1112"/>
      <c r="E250" s="1113"/>
      <c r="F250" s="1112"/>
      <c r="G250" s="1113"/>
      <c r="H250" s="1112"/>
      <c r="I250" s="1112"/>
      <c r="J250" s="1114"/>
      <c r="K250" s="1115"/>
      <c r="L250" s="1033"/>
      <c r="M250" s="1058"/>
      <c r="O250" s="212"/>
    </row>
    <row r="251" spans="2:15" ht="12.75">
      <c r="B251" s="1112"/>
      <c r="C251" s="1112"/>
      <c r="D251" s="1112"/>
      <c r="E251" s="1113"/>
      <c r="F251" s="1112"/>
      <c r="G251" s="1113"/>
      <c r="H251" s="1112"/>
      <c r="I251" s="1112"/>
      <c r="J251" s="1114"/>
      <c r="K251" s="1115"/>
      <c r="L251" s="1033"/>
      <c r="M251" s="1058"/>
      <c r="O251" s="212"/>
    </row>
    <row r="252" spans="2:15" ht="12.75">
      <c r="B252" s="1112"/>
      <c r="C252" s="1112"/>
      <c r="D252" s="1112"/>
      <c r="E252" s="1113"/>
      <c r="F252" s="1112"/>
      <c r="G252" s="1113"/>
      <c r="H252" s="1112"/>
      <c r="I252" s="1112"/>
      <c r="J252" s="1114"/>
      <c r="K252" s="1115"/>
      <c r="L252" s="1033"/>
      <c r="M252" s="1058"/>
      <c r="O252" s="212"/>
    </row>
    <row r="253" spans="2:15" ht="12.75">
      <c r="B253" s="1112"/>
      <c r="C253" s="1112"/>
      <c r="D253" s="1112"/>
      <c r="E253" s="1113"/>
      <c r="F253" s="1112"/>
      <c r="G253" s="1113"/>
      <c r="H253" s="1112"/>
      <c r="I253" s="1112"/>
      <c r="J253" s="1114"/>
      <c r="K253" s="1115"/>
      <c r="L253" s="1033"/>
      <c r="M253" s="1058"/>
      <c r="O253" s="212"/>
    </row>
    <row r="254" spans="2:15" ht="12.75">
      <c r="B254" s="1112"/>
      <c r="C254" s="1112"/>
      <c r="D254" s="1112"/>
      <c r="E254" s="1113"/>
      <c r="F254" s="1112"/>
      <c r="G254" s="1113"/>
      <c r="H254" s="1112"/>
      <c r="I254" s="1112"/>
      <c r="J254" s="1114"/>
      <c r="K254" s="1115"/>
      <c r="L254" s="1033"/>
      <c r="M254" s="1058"/>
      <c r="O254" s="212"/>
    </row>
    <row r="255" spans="2:15" ht="12.75">
      <c r="B255" s="1112"/>
      <c r="C255" s="1112"/>
      <c r="D255" s="1112"/>
      <c r="E255" s="1113"/>
      <c r="F255" s="1112"/>
      <c r="G255" s="1113"/>
      <c r="H255" s="1112"/>
      <c r="I255" s="1112"/>
      <c r="J255" s="1114"/>
      <c r="K255" s="1115"/>
      <c r="L255" s="1033"/>
      <c r="M255" s="1058"/>
      <c r="O255" s="212"/>
    </row>
    <row r="256" spans="2:15" ht="12.75">
      <c r="B256" s="1112"/>
      <c r="C256" s="1112"/>
      <c r="D256" s="1112"/>
      <c r="E256" s="1113"/>
      <c r="F256" s="1112"/>
      <c r="G256" s="1113"/>
      <c r="H256" s="1112"/>
      <c r="I256" s="1112"/>
      <c r="J256" s="1114"/>
      <c r="K256" s="1115"/>
      <c r="L256" s="1033"/>
      <c r="M256" s="1058"/>
      <c r="O256" s="212"/>
    </row>
    <row r="257" spans="2:15" ht="12.75">
      <c r="B257" s="1112"/>
      <c r="C257" s="1112"/>
      <c r="D257" s="1112"/>
      <c r="E257" s="1113"/>
      <c r="F257" s="1112"/>
      <c r="G257" s="1113"/>
      <c r="H257" s="1112"/>
      <c r="I257" s="1112"/>
      <c r="J257" s="1114"/>
      <c r="K257" s="1115"/>
      <c r="L257" s="1033"/>
      <c r="M257" s="1058"/>
      <c r="O257" s="212"/>
    </row>
    <row r="258" spans="2:15" ht="12.75">
      <c r="B258" s="1112"/>
      <c r="C258" s="1112"/>
      <c r="D258" s="1112"/>
      <c r="E258" s="1113"/>
      <c r="F258" s="1112"/>
      <c r="G258" s="1113"/>
      <c r="H258" s="1112"/>
      <c r="I258" s="1112"/>
      <c r="J258" s="1114"/>
      <c r="K258" s="1115"/>
      <c r="L258" s="1033"/>
      <c r="M258" s="1058"/>
      <c r="O258" s="212"/>
    </row>
    <row r="259" spans="2:15" ht="12.75">
      <c r="B259" s="1112"/>
      <c r="C259" s="1112"/>
      <c r="D259" s="1112"/>
      <c r="E259" s="1113"/>
      <c r="F259" s="1112"/>
      <c r="G259" s="1113"/>
      <c r="H259" s="1112"/>
      <c r="I259" s="1112"/>
      <c r="J259" s="1114"/>
      <c r="K259" s="1115"/>
      <c r="L259" s="1033"/>
      <c r="M259" s="1058"/>
      <c r="O259" s="212"/>
    </row>
    <row r="260" spans="2:15" ht="12.75">
      <c r="B260" s="1112"/>
      <c r="C260" s="1112"/>
      <c r="D260" s="1112"/>
      <c r="E260" s="1113"/>
      <c r="F260" s="1112"/>
      <c r="G260" s="1113"/>
      <c r="H260" s="1112"/>
      <c r="I260" s="1112"/>
      <c r="J260" s="1114"/>
      <c r="K260" s="1115"/>
      <c r="L260" s="1033"/>
      <c r="M260" s="1058"/>
      <c r="O260" s="212"/>
    </row>
    <row r="261" spans="2:15" ht="12.75">
      <c r="B261" s="1112"/>
      <c r="C261" s="1112"/>
      <c r="D261" s="1112"/>
      <c r="E261" s="1113"/>
      <c r="F261" s="1112"/>
      <c r="G261" s="1113"/>
      <c r="H261" s="1112"/>
      <c r="I261" s="1112"/>
      <c r="J261" s="1114"/>
      <c r="K261" s="1115"/>
      <c r="L261" s="1033"/>
      <c r="M261" s="1058"/>
      <c r="O261" s="212"/>
    </row>
    <row r="262" spans="2:15" ht="12.75">
      <c r="B262" s="1112"/>
      <c r="C262" s="1112"/>
      <c r="D262" s="1112"/>
      <c r="E262" s="1113"/>
      <c r="F262" s="1112"/>
      <c r="G262" s="1113"/>
      <c r="H262" s="1112"/>
      <c r="I262" s="1112"/>
      <c r="J262" s="1114"/>
      <c r="K262" s="1115"/>
      <c r="L262" s="1033"/>
      <c r="M262" s="1058"/>
      <c r="O262" s="212"/>
    </row>
    <row r="263" spans="2:15" ht="12.75">
      <c r="B263" s="1112"/>
      <c r="C263" s="1112"/>
      <c r="D263" s="1112"/>
      <c r="E263" s="1113"/>
      <c r="F263" s="1112"/>
      <c r="G263" s="1113"/>
      <c r="H263" s="1112"/>
      <c r="I263" s="1112"/>
      <c r="J263" s="1114"/>
      <c r="K263" s="1115"/>
      <c r="L263" s="1033"/>
      <c r="M263" s="1058"/>
      <c r="O263" s="212"/>
    </row>
    <row r="264" spans="2:15" ht="12.75">
      <c r="B264" s="1112"/>
      <c r="C264" s="1112"/>
      <c r="D264" s="1112"/>
      <c r="E264" s="1113"/>
      <c r="F264" s="1112"/>
      <c r="G264" s="1113"/>
      <c r="H264" s="1112"/>
      <c r="I264" s="1112"/>
      <c r="J264" s="1114"/>
      <c r="K264" s="1115"/>
      <c r="L264" s="1033"/>
      <c r="M264" s="1058"/>
      <c r="O264" s="212"/>
    </row>
    <row r="265" spans="2:15" ht="12.75">
      <c r="B265" s="1112"/>
      <c r="C265" s="1112"/>
      <c r="D265" s="1112"/>
      <c r="E265" s="1113"/>
      <c r="F265" s="1112"/>
      <c r="G265" s="1113"/>
      <c r="H265" s="1112"/>
      <c r="I265" s="1112"/>
      <c r="J265" s="1114"/>
      <c r="K265" s="1115"/>
      <c r="L265" s="1033"/>
      <c r="M265" s="1058"/>
      <c r="O265" s="212"/>
    </row>
    <row r="266" spans="2:15" ht="12.75">
      <c r="B266" s="1112"/>
      <c r="C266" s="1112"/>
      <c r="D266" s="1112"/>
      <c r="E266" s="1113"/>
      <c r="F266" s="1112"/>
      <c r="G266" s="1113"/>
      <c r="H266" s="1112"/>
      <c r="I266" s="1112"/>
      <c r="J266" s="1114"/>
      <c r="K266" s="1115"/>
      <c r="L266" s="1033"/>
      <c r="M266" s="1058"/>
      <c r="O266" s="212"/>
    </row>
    <row r="267" spans="2:15" ht="12.75">
      <c r="B267" s="1112"/>
      <c r="C267" s="1112"/>
      <c r="D267" s="1112"/>
      <c r="E267" s="1113"/>
      <c r="F267" s="1112"/>
      <c r="G267" s="1113"/>
      <c r="H267" s="1112"/>
      <c r="I267" s="1112"/>
      <c r="J267" s="1114"/>
      <c r="K267" s="1115"/>
      <c r="L267" s="1033"/>
      <c r="M267" s="1058"/>
      <c r="O267" s="212"/>
    </row>
    <row r="268" spans="2:15" ht="12.75">
      <c r="B268" s="1112"/>
      <c r="C268" s="1112"/>
      <c r="D268" s="1112"/>
      <c r="E268" s="1113"/>
      <c r="F268" s="1112"/>
      <c r="G268" s="1113"/>
      <c r="H268" s="1112"/>
      <c r="I268" s="1112"/>
      <c r="J268" s="1114"/>
      <c r="K268" s="1115"/>
      <c r="L268" s="1033"/>
      <c r="M268" s="1058"/>
      <c r="O268" s="212"/>
    </row>
    <row r="269" spans="2:15" ht="12.75">
      <c r="B269" s="1112"/>
      <c r="C269" s="1112"/>
      <c r="D269" s="1112"/>
      <c r="E269" s="1113"/>
      <c r="F269" s="1112"/>
      <c r="G269" s="1113"/>
      <c r="H269" s="1112"/>
      <c r="I269" s="1112"/>
      <c r="J269" s="1114"/>
      <c r="K269" s="1115"/>
      <c r="L269" s="1033"/>
      <c r="M269" s="1058"/>
      <c r="O269" s="212"/>
    </row>
    <row r="270" spans="2:15" ht="12.75">
      <c r="B270" s="1112"/>
      <c r="C270" s="1112"/>
      <c r="D270" s="1112"/>
      <c r="E270" s="1113"/>
      <c r="F270" s="1112"/>
      <c r="G270" s="1113"/>
      <c r="H270" s="1112"/>
      <c r="I270" s="1112"/>
      <c r="J270" s="1114"/>
      <c r="K270" s="1115"/>
      <c r="L270" s="1033"/>
      <c r="M270" s="1058"/>
      <c r="O270" s="212"/>
    </row>
    <row r="271" spans="2:15" ht="12.75">
      <c r="B271" s="1112"/>
      <c r="C271" s="1112"/>
      <c r="D271" s="1112"/>
      <c r="E271" s="1113"/>
      <c r="F271" s="1112"/>
      <c r="G271" s="1113"/>
      <c r="H271" s="1112"/>
      <c r="I271" s="1112"/>
      <c r="J271" s="1114"/>
      <c r="K271" s="1115"/>
      <c r="L271" s="1033"/>
      <c r="M271" s="1058"/>
      <c r="O271" s="212"/>
    </row>
    <row r="272" spans="2:15" ht="12.75">
      <c r="B272" s="1112"/>
      <c r="C272" s="1112"/>
      <c r="D272" s="1112"/>
      <c r="E272" s="1113"/>
      <c r="F272" s="1112"/>
      <c r="G272" s="1113"/>
      <c r="H272" s="1112"/>
      <c r="I272" s="1112"/>
      <c r="J272" s="1114"/>
      <c r="K272" s="1115"/>
      <c r="L272" s="1033"/>
      <c r="M272" s="1058"/>
      <c r="O272" s="212"/>
    </row>
    <row r="273" spans="2:15" ht="12.75">
      <c r="B273" s="1112"/>
      <c r="C273" s="1112"/>
      <c r="D273" s="1112"/>
      <c r="E273" s="1113"/>
      <c r="F273" s="1112"/>
      <c r="G273" s="1113"/>
      <c r="H273" s="1112"/>
      <c r="I273" s="1112"/>
      <c r="J273" s="1114"/>
      <c r="K273" s="1115"/>
      <c r="L273" s="1033"/>
      <c r="M273" s="1058"/>
      <c r="O273" s="212"/>
    </row>
    <row r="274" spans="2:15" ht="12.75">
      <c r="B274" s="1112"/>
      <c r="C274" s="1112"/>
      <c r="D274" s="1112"/>
      <c r="E274" s="1113"/>
      <c r="F274" s="1112"/>
      <c r="G274" s="1113"/>
      <c r="H274" s="1112"/>
      <c r="I274" s="1112"/>
      <c r="J274" s="1114"/>
      <c r="K274" s="1115"/>
      <c r="L274" s="1033"/>
      <c r="M274" s="1058"/>
      <c r="O274" s="212"/>
    </row>
    <row r="275" spans="2:15" ht="12.75">
      <c r="B275" s="1112"/>
      <c r="C275" s="1112"/>
      <c r="D275" s="1112"/>
      <c r="E275" s="1113"/>
      <c r="F275" s="1112"/>
      <c r="G275" s="1113"/>
      <c r="H275" s="1112"/>
      <c r="I275" s="1112"/>
      <c r="J275" s="1114"/>
      <c r="K275" s="1115"/>
      <c r="L275" s="1033"/>
      <c r="M275" s="1058"/>
      <c r="O275" s="212"/>
    </row>
    <row r="276" spans="2:15" ht="12.75">
      <c r="B276" s="1112"/>
      <c r="C276" s="1112"/>
      <c r="D276" s="1112"/>
      <c r="E276" s="1113"/>
      <c r="F276" s="1112"/>
      <c r="G276" s="1113"/>
      <c r="H276" s="1112"/>
      <c r="I276" s="1112"/>
      <c r="J276" s="1114"/>
      <c r="K276" s="1115"/>
      <c r="L276" s="1033"/>
      <c r="M276" s="1058"/>
      <c r="O276" s="212"/>
    </row>
    <row r="277" spans="2:15" ht="12.75">
      <c r="B277" s="1112"/>
      <c r="C277" s="1112"/>
      <c r="D277" s="1112"/>
      <c r="E277" s="1113"/>
      <c r="F277" s="1112"/>
      <c r="G277" s="1113"/>
      <c r="H277" s="1112"/>
      <c r="I277" s="1112"/>
      <c r="J277" s="1114"/>
      <c r="K277" s="1115"/>
      <c r="L277" s="1033"/>
      <c r="M277" s="1058"/>
      <c r="O277" s="212"/>
    </row>
    <row r="278" spans="2:15" ht="12.75">
      <c r="B278" s="1112"/>
      <c r="C278" s="1112"/>
      <c r="D278" s="1112"/>
      <c r="E278" s="1113"/>
      <c r="F278" s="1112"/>
      <c r="G278" s="1113"/>
      <c r="H278" s="1112"/>
      <c r="I278" s="1112"/>
      <c r="J278" s="1114"/>
      <c r="K278" s="1115"/>
      <c r="L278" s="1033"/>
      <c r="M278" s="1058"/>
      <c r="O278" s="212"/>
    </row>
    <row r="279" spans="2:15" ht="12.75">
      <c r="B279" s="1112"/>
      <c r="C279" s="1112"/>
      <c r="D279" s="1112"/>
      <c r="E279" s="1113"/>
      <c r="F279" s="1112"/>
      <c r="G279" s="1113"/>
      <c r="H279" s="1112"/>
      <c r="I279" s="1112"/>
      <c r="J279" s="1114"/>
      <c r="K279" s="1115"/>
      <c r="L279" s="1033"/>
      <c r="M279" s="1058"/>
      <c r="O279" s="212"/>
    </row>
    <row r="280" spans="2:15" ht="12.75">
      <c r="B280" s="1112"/>
      <c r="C280" s="1112"/>
      <c r="D280" s="1112"/>
      <c r="E280" s="1113"/>
      <c r="F280" s="1112"/>
      <c r="G280" s="1113"/>
      <c r="H280" s="1112"/>
      <c r="I280" s="1112"/>
      <c r="J280" s="1114"/>
      <c r="K280" s="1115"/>
      <c r="L280" s="1033"/>
      <c r="M280" s="1058"/>
      <c r="O280" s="212"/>
    </row>
    <row r="281" spans="2:15" ht="12.75">
      <c r="B281" s="1112"/>
      <c r="C281" s="1112"/>
      <c r="D281" s="1112"/>
      <c r="E281" s="1113"/>
      <c r="F281" s="1112"/>
      <c r="G281" s="1113"/>
      <c r="H281" s="1112"/>
      <c r="I281" s="1112"/>
      <c r="J281" s="1114"/>
      <c r="K281" s="1115"/>
      <c r="L281" s="1033"/>
      <c r="M281" s="1058"/>
      <c r="O281" s="212"/>
    </row>
    <row r="282" spans="2:15" ht="12.75">
      <c r="B282" s="1112"/>
      <c r="C282" s="1112"/>
      <c r="D282" s="1112"/>
      <c r="E282" s="1113"/>
      <c r="F282" s="1112"/>
      <c r="G282" s="1113"/>
      <c r="H282" s="1112"/>
      <c r="I282" s="1112"/>
      <c r="J282" s="1114"/>
      <c r="K282" s="1115"/>
      <c r="L282" s="1033"/>
      <c r="M282" s="1058"/>
      <c r="O282" s="212"/>
    </row>
    <row r="283" spans="2:15" ht="12.75">
      <c r="B283" s="1112"/>
      <c r="C283" s="1112"/>
      <c r="D283" s="1112"/>
      <c r="E283" s="1113"/>
      <c r="F283" s="1112"/>
      <c r="G283" s="1113"/>
      <c r="H283" s="1112"/>
      <c r="I283" s="1112"/>
      <c r="J283" s="1114"/>
      <c r="K283" s="1115"/>
      <c r="L283" s="1033"/>
      <c r="M283" s="1058"/>
      <c r="O283" s="212"/>
    </row>
    <row r="284" spans="2:15" ht="12.75">
      <c r="B284" s="1112"/>
      <c r="C284" s="1112"/>
      <c r="D284" s="1112"/>
      <c r="E284" s="1113"/>
      <c r="F284" s="1112"/>
      <c r="G284" s="1113"/>
      <c r="H284" s="1112"/>
      <c r="I284" s="1112"/>
      <c r="J284" s="1114"/>
      <c r="K284" s="1115"/>
      <c r="L284" s="1033"/>
      <c r="M284" s="1058"/>
      <c r="O284" s="212"/>
    </row>
    <row r="285" spans="2:15" ht="12.75">
      <c r="B285" s="1112"/>
      <c r="C285" s="1112"/>
      <c r="D285" s="1112"/>
      <c r="E285" s="1113"/>
      <c r="F285" s="1112"/>
      <c r="G285" s="1113"/>
      <c r="H285" s="1112"/>
      <c r="I285" s="1112"/>
      <c r="J285" s="1114"/>
      <c r="K285" s="1115"/>
      <c r="L285" s="1033"/>
      <c r="M285" s="1058"/>
      <c r="O285" s="212"/>
    </row>
    <row r="286" spans="2:15" ht="12.75">
      <c r="B286" s="1112"/>
      <c r="C286" s="1112"/>
      <c r="D286" s="1112"/>
      <c r="E286" s="1113"/>
      <c r="F286" s="1112"/>
      <c r="G286" s="1113"/>
      <c r="H286" s="1112"/>
      <c r="I286" s="1112"/>
      <c r="J286" s="1114"/>
      <c r="K286" s="1115"/>
      <c r="L286" s="1033"/>
      <c r="M286" s="1058"/>
      <c r="O286" s="212"/>
    </row>
    <row r="287" spans="2:15" ht="12.75">
      <c r="B287" s="1112"/>
      <c r="C287" s="1112"/>
      <c r="D287" s="1112"/>
      <c r="E287" s="1113"/>
      <c r="F287" s="1112"/>
      <c r="G287" s="1113"/>
      <c r="H287" s="1112"/>
      <c r="I287" s="1112"/>
      <c r="J287" s="1114"/>
      <c r="K287" s="1115"/>
      <c r="L287" s="1033"/>
      <c r="M287" s="1058"/>
      <c r="O287" s="212"/>
    </row>
    <row r="288" spans="2:15" ht="12.75">
      <c r="B288" s="1112"/>
      <c r="C288" s="1112"/>
      <c r="D288" s="1112"/>
      <c r="E288" s="1113"/>
      <c r="F288" s="1112"/>
      <c r="G288" s="1113"/>
      <c r="H288" s="1112"/>
      <c r="I288" s="1112"/>
      <c r="J288" s="1114"/>
      <c r="K288" s="1115"/>
      <c r="L288" s="1033"/>
      <c r="M288" s="1058"/>
      <c r="O288" s="212"/>
    </row>
    <row r="289" spans="2:15" ht="12.75">
      <c r="B289" s="1112"/>
      <c r="C289" s="1112"/>
      <c r="D289" s="1112"/>
      <c r="E289" s="1113"/>
      <c r="F289" s="1112"/>
      <c r="G289" s="1113"/>
      <c r="H289" s="1112"/>
      <c r="I289" s="1112"/>
      <c r="J289" s="1114"/>
      <c r="K289" s="1115"/>
      <c r="L289" s="1033"/>
      <c r="M289" s="1058"/>
      <c r="O289" s="212"/>
    </row>
    <row r="290" spans="2:15" ht="12.75">
      <c r="B290" s="1112"/>
      <c r="C290" s="1112"/>
      <c r="D290" s="1112"/>
      <c r="E290" s="1113"/>
      <c r="F290" s="1112"/>
      <c r="G290" s="1113"/>
      <c r="H290" s="1112"/>
      <c r="I290" s="1112"/>
      <c r="J290" s="1114"/>
      <c r="K290" s="1115"/>
      <c r="L290" s="1033"/>
      <c r="M290" s="1058"/>
      <c r="O290" s="212"/>
    </row>
    <row r="291" spans="2:15" ht="12.75">
      <c r="B291" s="1112"/>
      <c r="C291" s="1112"/>
      <c r="D291" s="1112"/>
      <c r="E291" s="1113"/>
      <c r="F291" s="1112"/>
      <c r="G291" s="1113"/>
      <c r="H291" s="1112"/>
      <c r="I291" s="1112"/>
      <c r="J291" s="1114"/>
      <c r="K291" s="1115"/>
      <c r="L291" s="1033"/>
      <c r="M291" s="1058"/>
      <c r="O291" s="212"/>
    </row>
    <row r="292" spans="2:15" ht="12.75">
      <c r="B292" s="1112"/>
      <c r="C292" s="1112"/>
      <c r="D292" s="1112"/>
      <c r="E292" s="1113"/>
      <c r="F292" s="1112"/>
      <c r="G292" s="1113"/>
      <c r="H292" s="1112"/>
      <c r="I292" s="1112"/>
      <c r="J292" s="1114"/>
      <c r="K292" s="1115"/>
      <c r="L292" s="1033"/>
      <c r="M292" s="1058"/>
      <c r="O292" s="212"/>
    </row>
    <row r="293" spans="2:15" ht="12.75">
      <c r="B293" s="1112"/>
      <c r="C293" s="1112"/>
      <c r="D293" s="1112"/>
      <c r="E293" s="1113"/>
      <c r="F293" s="1112"/>
      <c r="G293" s="1113"/>
      <c r="H293" s="1112"/>
      <c r="I293" s="1112"/>
      <c r="J293" s="1114"/>
      <c r="K293" s="1115"/>
      <c r="L293" s="1033"/>
      <c r="M293" s="1058"/>
      <c r="O293" s="212"/>
    </row>
    <row r="294" spans="2:15" ht="12.75">
      <c r="B294" s="1112"/>
      <c r="C294" s="1112"/>
      <c r="D294" s="1112"/>
      <c r="E294" s="1113"/>
      <c r="F294" s="1112"/>
      <c r="G294" s="1113"/>
      <c r="H294" s="1112"/>
      <c r="I294" s="1112"/>
      <c r="J294" s="1114"/>
      <c r="K294" s="1115"/>
      <c r="L294" s="1033"/>
      <c r="M294" s="1058"/>
      <c r="O294" s="212"/>
    </row>
    <row r="295" spans="2:15" ht="12.75">
      <c r="B295" s="1112"/>
      <c r="C295" s="1112"/>
      <c r="D295" s="1112"/>
      <c r="E295" s="1113"/>
      <c r="F295" s="1112"/>
      <c r="G295" s="1113"/>
      <c r="H295" s="1112"/>
      <c r="I295" s="1112"/>
      <c r="J295" s="1114"/>
      <c r="K295" s="1115"/>
      <c r="L295" s="1033"/>
      <c r="M295" s="1058"/>
      <c r="O295" s="212"/>
    </row>
    <row r="296" spans="2:15" ht="12.75">
      <c r="B296" s="1112"/>
      <c r="C296" s="1112"/>
      <c r="D296" s="1112"/>
      <c r="E296" s="1113"/>
      <c r="F296" s="1112"/>
      <c r="G296" s="1113"/>
      <c r="H296" s="1112"/>
      <c r="I296" s="1112"/>
      <c r="J296" s="1114"/>
      <c r="K296" s="1115"/>
      <c r="L296" s="1033"/>
      <c r="M296" s="1058"/>
      <c r="O296" s="212"/>
    </row>
    <row r="297" spans="2:15" ht="12.75">
      <c r="B297" s="1112"/>
      <c r="C297" s="1112"/>
      <c r="D297" s="1112"/>
      <c r="E297" s="1113"/>
      <c r="F297" s="1112"/>
      <c r="G297" s="1113"/>
      <c r="H297" s="1112"/>
      <c r="I297" s="1112"/>
      <c r="J297" s="1114"/>
      <c r="K297" s="1115"/>
      <c r="L297" s="1033"/>
      <c r="M297" s="1058"/>
      <c r="O297" s="212"/>
    </row>
    <row r="298" spans="2:15" ht="12.75">
      <c r="B298" s="1112"/>
      <c r="C298" s="1112"/>
      <c r="D298" s="1112"/>
      <c r="E298" s="1113"/>
      <c r="F298" s="1112"/>
      <c r="G298" s="1113"/>
      <c r="H298" s="1112"/>
      <c r="I298" s="1112"/>
      <c r="J298" s="1114"/>
      <c r="K298" s="1115"/>
      <c r="L298" s="1033"/>
      <c r="M298" s="1058"/>
      <c r="O298" s="212"/>
    </row>
    <row r="299" spans="2:15" ht="12.75">
      <c r="B299" s="1112"/>
      <c r="C299" s="1112"/>
      <c r="D299" s="1112"/>
      <c r="E299" s="1113"/>
      <c r="F299" s="1112"/>
      <c r="G299" s="1113"/>
      <c r="H299" s="1112"/>
      <c r="I299" s="1112"/>
      <c r="J299" s="1114"/>
      <c r="K299" s="1115"/>
      <c r="L299" s="1033"/>
      <c r="M299" s="1058"/>
      <c r="O299" s="212"/>
    </row>
    <row r="300" spans="2:15" ht="12.75">
      <c r="B300" s="1112"/>
      <c r="C300" s="1112"/>
      <c r="D300" s="1112"/>
      <c r="E300" s="1113"/>
      <c r="F300" s="1112"/>
      <c r="G300" s="1113"/>
      <c r="H300" s="1112"/>
      <c r="I300" s="1112"/>
      <c r="J300" s="1114"/>
      <c r="K300" s="1115"/>
      <c r="L300" s="1033"/>
      <c r="M300" s="1058"/>
      <c r="O300" s="212"/>
    </row>
    <row r="301" spans="2:15" ht="12.75">
      <c r="B301" s="1112"/>
      <c r="C301" s="1112"/>
      <c r="D301" s="1112"/>
      <c r="E301" s="1113"/>
      <c r="F301" s="1112"/>
      <c r="G301" s="1113"/>
      <c r="H301" s="1112"/>
      <c r="I301" s="1112"/>
      <c r="J301" s="1114"/>
      <c r="K301" s="1115"/>
      <c r="L301" s="1033"/>
      <c r="M301" s="1058"/>
      <c r="O301" s="212"/>
    </row>
    <row r="302" spans="2:15" ht="12.75">
      <c r="B302" s="1112"/>
      <c r="C302" s="1112"/>
      <c r="D302" s="1112"/>
      <c r="E302" s="1113"/>
      <c r="F302" s="1112"/>
      <c r="G302" s="1113"/>
      <c r="H302" s="1112"/>
      <c r="I302" s="1112"/>
      <c r="J302" s="1114"/>
      <c r="K302" s="1115"/>
      <c r="L302" s="1033"/>
      <c r="M302" s="1058"/>
      <c r="O302" s="212"/>
    </row>
    <row r="303" spans="2:15" ht="12.75">
      <c r="B303" s="1112"/>
      <c r="C303" s="1112"/>
      <c r="D303" s="1112"/>
      <c r="E303" s="1113"/>
      <c r="F303" s="1112"/>
      <c r="G303" s="1113"/>
      <c r="H303" s="1112"/>
      <c r="I303" s="1112"/>
      <c r="J303" s="1114"/>
      <c r="K303" s="1115"/>
      <c r="L303" s="1033"/>
      <c r="M303" s="1058"/>
      <c r="O303" s="212"/>
    </row>
    <row r="304" spans="2:15" ht="12.75">
      <c r="B304" s="1112"/>
      <c r="C304" s="1112"/>
      <c r="D304" s="1112"/>
      <c r="E304" s="1113"/>
      <c r="F304" s="1112"/>
      <c r="G304" s="1113"/>
      <c r="H304" s="1112"/>
      <c r="I304" s="1112"/>
      <c r="J304" s="1114"/>
      <c r="K304" s="1115"/>
      <c r="L304" s="1033"/>
      <c r="M304" s="1058"/>
      <c r="O304" s="212"/>
    </row>
    <row r="305" spans="2:15" ht="12.75">
      <c r="B305" s="1112"/>
      <c r="C305" s="1112"/>
      <c r="D305" s="1112"/>
      <c r="E305" s="1113"/>
      <c r="F305" s="1112"/>
      <c r="G305" s="1113"/>
      <c r="H305" s="1112"/>
      <c r="I305" s="1112"/>
      <c r="J305" s="1114"/>
      <c r="K305" s="1115"/>
      <c r="L305" s="1033"/>
      <c r="M305" s="1058"/>
      <c r="O305" s="212"/>
    </row>
    <row r="306" spans="2:15" ht="12.75">
      <c r="B306" s="1112"/>
      <c r="C306" s="1112"/>
      <c r="D306" s="1112"/>
      <c r="E306" s="1113"/>
      <c r="F306" s="1112"/>
      <c r="G306" s="1113"/>
      <c r="H306" s="1112"/>
      <c r="I306" s="1112"/>
      <c r="J306" s="1114"/>
      <c r="K306" s="1115"/>
      <c r="L306" s="1033"/>
      <c r="M306" s="1058"/>
      <c r="O306" s="212"/>
    </row>
    <row r="307" spans="2:15" ht="12.75">
      <c r="B307" s="1112"/>
      <c r="C307" s="1112"/>
      <c r="D307" s="1112"/>
      <c r="E307" s="1113"/>
      <c r="F307" s="1112"/>
      <c r="G307" s="1113"/>
      <c r="H307" s="1112"/>
      <c r="I307" s="1112"/>
      <c r="J307" s="1114"/>
      <c r="K307" s="1115"/>
      <c r="L307" s="1033"/>
      <c r="M307" s="1058"/>
      <c r="O307" s="212"/>
    </row>
    <row r="308" spans="2:15" ht="12.75">
      <c r="B308" s="1112"/>
      <c r="C308" s="1112"/>
      <c r="D308" s="1112"/>
      <c r="E308" s="1113"/>
      <c r="F308" s="1112"/>
      <c r="G308" s="1113"/>
      <c r="H308" s="1112"/>
      <c r="I308" s="1112"/>
      <c r="J308" s="1114"/>
      <c r="K308" s="1115"/>
      <c r="L308" s="1033"/>
      <c r="M308" s="1058"/>
      <c r="O308" s="212"/>
    </row>
    <row r="309" spans="2:15" ht="12.75">
      <c r="B309" s="1112"/>
      <c r="C309" s="1112"/>
      <c r="D309" s="1112"/>
      <c r="E309" s="1113"/>
      <c r="F309" s="1112"/>
      <c r="G309" s="1113"/>
      <c r="H309" s="1112"/>
      <c r="I309" s="1112"/>
      <c r="J309" s="1114"/>
      <c r="K309" s="1115"/>
      <c r="L309" s="1033"/>
      <c r="M309" s="1058"/>
      <c r="O309" s="212"/>
    </row>
    <row r="310" spans="2:15" ht="12.75">
      <c r="B310" s="1112"/>
      <c r="C310" s="1112"/>
      <c r="D310" s="1112"/>
      <c r="E310" s="1113"/>
      <c r="F310" s="1112"/>
      <c r="G310" s="1113"/>
      <c r="H310" s="1112"/>
      <c r="I310" s="1112"/>
      <c r="J310" s="1114"/>
      <c r="K310" s="1115"/>
      <c r="L310" s="1033"/>
      <c r="M310" s="1058"/>
      <c r="O310" s="212"/>
    </row>
    <row r="311" spans="2:15" ht="12.75">
      <c r="B311" s="1112"/>
      <c r="C311" s="1112"/>
      <c r="D311" s="1112"/>
      <c r="E311" s="1113"/>
      <c r="F311" s="1112"/>
      <c r="G311" s="1113"/>
      <c r="H311" s="1112"/>
      <c r="I311" s="1112"/>
      <c r="J311" s="1114"/>
      <c r="K311" s="1115"/>
      <c r="L311" s="1033"/>
      <c r="M311" s="1058"/>
      <c r="O311" s="212"/>
    </row>
    <row r="312" spans="2:15" ht="12.75">
      <c r="B312" s="1112"/>
      <c r="C312" s="1112"/>
      <c r="D312" s="1112"/>
      <c r="E312" s="1113"/>
      <c r="F312" s="1112"/>
      <c r="G312" s="1113"/>
      <c r="H312" s="1112"/>
      <c r="I312" s="1112"/>
      <c r="J312" s="1114"/>
      <c r="K312" s="1115"/>
      <c r="L312" s="1033"/>
      <c r="M312" s="1058"/>
      <c r="O312" s="212"/>
    </row>
    <row r="313" spans="2:15" ht="12.75">
      <c r="B313" s="1112"/>
      <c r="C313" s="1112"/>
      <c r="D313" s="1112"/>
      <c r="E313" s="1113"/>
      <c r="F313" s="1112"/>
      <c r="G313" s="1113"/>
      <c r="H313" s="1112"/>
      <c r="I313" s="1112"/>
      <c r="J313" s="1114"/>
      <c r="K313" s="1115"/>
      <c r="L313" s="1033"/>
      <c r="M313" s="1058"/>
      <c r="O313" s="212"/>
    </row>
    <row r="314" spans="2:15" ht="12.75">
      <c r="B314" s="1112"/>
      <c r="C314" s="1112"/>
      <c r="D314" s="1112"/>
      <c r="E314" s="1113"/>
      <c r="F314" s="1112"/>
      <c r="G314" s="1113"/>
      <c r="H314" s="1112"/>
      <c r="I314" s="1112"/>
      <c r="J314" s="1114"/>
      <c r="K314" s="1115"/>
      <c r="L314" s="1033"/>
      <c r="M314" s="1058"/>
      <c r="O314" s="212"/>
    </row>
    <row r="315" spans="2:15" ht="12.75">
      <c r="B315" s="1112"/>
      <c r="C315" s="1112"/>
      <c r="D315" s="1112"/>
      <c r="E315" s="1113"/>
      <c r="F315" s="1112"/>
      <c r="G315" s="1113"/>
      <c r="H315" s="1112"/>
      <c r="I315" s="1112"/>
      <c r="J315" s="1114"/>
      <c r="K315" s="1115"/>
      <c r="L315" s="1033"/>
      <c r="M315" s="1058"/>
      <c r="O315" s="212"/>
    </row>
    <row r="316" spans="2:15" ht="12.75">
      <c r="B316" s="1112"/>
      <c r="C316" s="1112"/>
      <c r="D316" s="1112"/>
      <c r="E316" s="1113"/>
      <c r="F316" s="1112"/>
      <c r="G316" s="1113"/>
      <c r="H316" s="1112"/>
      <c r="I316" s="1112"/>
      <c r="J316" s="1114"/>
      <c r="K316" s="1115"/>
      <c r="L316" s="1033"/>
      <c r="M316" s="1058"/>
      <c r="O316" s="212"/>
    </row>
    <row r="317" spans="2:15" ht="12.75">
      <c r="B317" s="1112"/>
      <c r="C317" s="1112"/>
      <c r="D317" s="1112"/>
      <c r="E317" s="1113"/>
      <c r="F317" s="1112"/>
      <c r="G317" s="1113"/>
      <c r="H317" s="1112"/>
      <c r="I317" s="1112"/>
      <c r="J317" s="1114"/>
      <c r="K317" s="1115"/>
      <c r="L317" s="1033"/>
      <c r="M317" s="1058"/>
      <c r="O317" s="212"/>
    </row>
    <row r="318" spans="2:15" ht="12.75">
      <c r="B318" s="1112"/>
      <c r="C318" s="1112"/>
      <c r="D318" s="1112"/>
      <c r="E318" s="1113"/>
      <c r="F318" s="1112"/>
      <c r="G318" s="1113"/>
      <c r="H318" s="1112"/>
      <c r="I318" s="1112"/>
      <c r="J318" s="1114"/>
      <c r="K318" s="1115"/>
      <c r="L318" s="1033"/>
      <c r="M318" s="1058"/>
      <c r="O318" s="212"/>
    </row>
    <row r="319" spans="2:15" ht="12.75">
      <c r="B319" s="1112"/>
      <c r="C319" s="1112"/>
      <c r="D319" s="1112"/>
      <c r="E319" s="1113"/>
      <c r="F319" s="1112"/>
      <c r="G319" s="1113"/>
      <c r="H319" s="1112"/>
      <c r="I319" s="1112"/>
      <c r="J319" s="1114"/>
      <c r="K319" s="1115"/>
      <c r="L319" s="1033"/>
      <c r="M319" s="1058"/>
      <c r="O319" s="212"/>
    </row>
    <row r="320" spans="2:15" ht="12.75">
      <c r="B320" s="1112"/>
      <c r="C320" s="1112"/>
      <c r="D320" s="1112"/>
      <c r="E320" s="1113"/>
      <c r="F320" s="1112"/>
      <c r="G320" s="1113"/>
      <c r="H320" s="1112"/>
      <c r="I320" s="1112"/>
      <c r="J320" s="1114"/>
      <c r="K320" s="1115"/>
      <c r="L320" s="1033"/>
      <c r="M320" s="1058"/>
      <c r="O320" s="212"/>
    </row>
    <row r="321" spans="2:15" ht="12.75">
      <c r="B321" s="1112"/>
      <c r="C321" s="1112"/>
      <c r="D321" s="1112"/>
      <c r="E321" s="1113"/>
      <c r="F321" s="1112"/>
      <c r="G321" s="1113"/>
      <c r="H321" s="1112"/>
      <c r="I321" s="1112"/>
      <c r="J321" s="1114"/>
      <c r="K321" s="1115"/>
      <c r="L321" s="1033"/>
      <c r="M321" s="1058"/>
      <c r="O321" s="212"/>
    </row>
    <row r="322" spans="2:15" ht="12.75">
      <c r="B322" s="1112"/>
      <c r="C322" s="1112"/>
      <c r="D322" s="1112"/>
      <c r="E322" s="1113"/>
      <c r="F322" s="1112"/>
      <c r="G322" s="1113"/>
      <c r="H322" s="1112"/>
      <c r="I322" s="1112"/>
      <c r="J322" s="1114"/>
      <c r="K322" s="1115"/>
      <c r="L322" s="1033"/>
      <c r="M322" s="1058"/>
      <c r="O322" s="212"/>
    </row>
    <row r="323" spans="2:15" ht="12.75">
      <c r="B323" s="1112"/>
      <c r="C323" s="1112"/>
      <c r="D323" s="1112"/>
      <c r="E323" s="1113"/>
      <c r="F323" s="1112"/>
      <c r="G323" s="1113"/>
      <c r="H323" s="1112"/>
      <c r="I323" s="1112"/>
      <c r="J323" s="1114"/>
      <c r="K323" s="1115"/>
      <c r="L323" s="1033"/>
      <c r="M323" s="1058"/>
      <c r="O323" s="212"/>
    </row>
    <row r="324" spans="2:15" ht="12.75">
      <c r="B324" s="1112"/>
      <c r="C324" s="1112"/>
      <c r="D324" s="1112"/>
      <c r="E324" s="1113"/>
      <c r="F324" s="1112"/>
      <c r="G324" s="1113"/>
      <c r="H324" s="1112"/>
      <c r="I324" s="1112"/>
      <c r="J324" s="1114"/>
      <c r="K324" s="1115"/>
      <c r="L324" s="1033"/>
      <c r="M324" s="1058"/>
      <c r="O324" s="212"/>
    </row>
    <row r="325" spans="2:15" ht="12.75">
      <c r="B325" s="1112"/>
      <c r="C325" s="1112"/>
      <c r="D325" s="1112"/>
      <c r="E325" s="1113"/>
      <c r="F325" s="1112"/>
      <c r="G325" s="1113"/>
      <c r="H325" s="1112"/>
      <c r="I325" s="1112"/>
      <c r="J325" s="1114"/>
      <c r="K325" s="1115"/>
      <c r="L325" s="1033"/>
      <c r="M325" s="1058"/>
      <c r="O325" s="212"/>
    </row>
    <row r="326" spans="2:15" ht="12.75">
      <c r="B326" s="1112"/>
      <c r="C326" s="1112"/>
      <c r="D326" s="1112"/>
      <c r="E326" s="1113"/>
      <c r="F326" s="1112"/>
      <c r="G326" s="1113"/>
      <c r="H326" s="1112"/>
      <c r="I326" s="1112"/>
      <c r="J326" s="1114"/>
      <c r="K326" s="1115"/>
      <c r="L326" s="1033"/>
      <c r="M326" s="1058"/>
      <c r="O326" s="212"/>
    </row>
    <row r="327" spans="2:15" ht="12.75">
      <c r="B327" s="1112"/>
      <c r="C327" s="1112"/>
      <c r="D327" s="1112"/>
      <c r="E327" s="1113"/>
      <c r="F327" s="1112"/>
      <c r="G327" s="1113"/>
      <c r="H327" s="1112"/>
      <c r="I327" s="1112"/>
      <c r="J327" s="1114"/>
      <c r="K327" s="1115"/>
      <c r="L327" s="1033"/>
      <c r="M327" s="1058"/>
      <c r="O327" s="212"/>
    </row>
    <row r="328" spans="2:15" ht="12.75">
      <c r="B328" s="1112"/>
      <c r="C328" s="1112"/>
      <c r="D328" s="1112"/>
      <c r="E328" s="1113"/>
      <c r="F328" s="1112"/>
      <c r="G328" s="1113"/>
      <c r="H328" s="1112"/>
      <c r="I328" s="1112"/>
      <c r="J328" s="1114"/>
      <c r="K328" s="1115"/>
      <c r="L328" s="1033"/>
      <c r="M328" s="1058"/>
      <c r="O328" s="212"/>
    </row>
    <row r="329" spans="2:15" ht="12.75">
      <c r="B329" s="1112"/>
      <c r="C329" s="1112"/>
      <c r="D329" s="1112"/>
      <c r="E329" s="1113"/>
      <c r="F329" s="1112"/>
      <c r="G329" s="1113"/>
      <c r="H329" s="1112"/>
      <c r="I329" s="1112"/>
      <c r="J329" s="1114"/>
      <c r="K329" s="1115"/>
      <c r="L329" s="1033"/>
      <c r="M329" s="1058"/>
      <c r="O329" s="212"/>
    </row>
    <row r="330" spans="2:15" ht="12.75">
      <c r="B330" s="1112"/>
      <c r="C330" s="1112"/>
      <c r="D330" s="1112"/>
      <c r="E330" s="1113"/>
      <c r="F330" s="1112"/>
      <c r="G330" s="1113"/>
      <c r="H330" s="1112"/>
      <c r="I330" s="1112"/>
      <c r="J330" s="1114"/>
      <c r="K330" s="1115"/>
      <c r="L330" s="1033"/>
      <c r="M330" s="1058"/>
      <c r="O330" s="212"/>
    </row>
    <row r="331" spans="2:15" ht="12.75">
      <c r="B331" s="1112"/>
      <c r="C331" s="1112"/>
      <c r="D331" s="1112"/>
      <c r="E331" s="1113"/>
      <c r="F331" s="1112"/>
      <c r="G331" s="1113"/>
      <c r="H331" s="1112"/>
      <c r="I331" s="1112"/>
      <c r="J331" s="1114"/>
      <c r="K331" s="1115"/>
      <c r="L331" s="1033"/>
      <c r="M331" s="1058"/>
      <c r="O331" s="212"/>
    </row>
    <row r="332" spans="2:15" ht="12.75">
      <c r="B332" s="1112"/>
      <c r="C332" s="1112"/>
      <c r="D332" s="1112"/>
      <c r="E332" s="1113"/>
      <c r="F332" s="1112"/>
      <c r="G332" s="1113"/>
      <c r="H332" s="1112"/>
      <c r="I332" s="1112"/>
      <c r="J332" s="1114"/>
      <c r="K332" s="1115"/>
      <c r="L332" s="1033"/>
      <c r="M332" s="1058"/>
      <c r="O332" s="212"/>
    </row>
    <row r="333" spans="2:15" ht="12.75">
      <c r="B333" s="1112"/>
      <c r="C333" s="1112"/>
      <c r="D333" s="1112"/>
      <c r="E333" s="1113"/>
      <c r="F333" s="1112"/>
      <c r="G333" s="1113"/>
      <c r="H333" s="1112"/>
      <c r="I333" s="1112"/>
      <c r="J333" s="1114"/>
      <c r="K333" s="1115"/>
      <c r="L333" s="1033"/>
      <c r="M333" s="1058"/>
      <c r="O333" s="212"/>
    </row>
    <row r="334" spans="2:15" ht="12.75">
      <c r="B334" s="1112"/>
      <c r="C334" s="1112"/>
      <c r="D334" s="1112"/>
      <c r="E334" s="1113"/>
      <c r="F334" s="1112"/>
      <c r="G334" s="1113"/>
      <c r="H334" s="1112"/>
      <c r="I334" s="1112"/>
      <c r="J334" s="1114"/>
      <c r="K334" s="1115"/>
      <c r="L334" s="1033"/>
      <c r="M334" s="1058"/>
      <c r="O334" s="212"/>
    </row>
    <row r="335" spans="2:15" ht="12.75">
      <c r="B335" s="1112"/>
      <c r="C335" s="1112"/>
      <c r="D335" s="1112"/>
      <c r="E335" s="1113"/>
      <c r="F335" s="1112"/>
      <c r="G335" s="1113"/>
      <c r="H335" s="1112"/>
      <c r="I335" s="1112"/>
      <c r="J335" s="1114"/>
      <c r="K335" s="1115"/>
      <c r="L335" s="1033"/>
      <c r="M335" s="1058"/>
      <c r="O335" s="212"/>
    </row>
    <row r="336" spans="2:15" ht="12.75">
      <c r="B336" s="1112"/>
      <c r="C336" s="1112"/>
      <c r="D336" s="1112"/>
      <c r="E336" s="1113"/>
      <c r="F336" s="1112"/>
      <c r="G336" s="1113"/>
      <c r="H336" s="1112"/>
      <c r="I336" s="1112"/>
      <c r="J336" s="1114"/>
      <c r="K336" s="1115"/>
      <c r="L336" s="1033"/>
      <c r="M336" s="1058"/>
      <c r="O336" s="212"/>
    </row>
    <row r="337" spans="2:15" ht="12.75">
      <c r="B337" s="1112"/>
      <c r="C337" s="1112"/>
      <c r="D337" s="1112"/>
      <c r="E337" s="1113"/>
      <c r="F337" s="1112"/>
      <c r="G337" s="1113"/>
      <c r="H337" s="1112"/>
      <c r="I337" s="1112"/>
      <c r="J337" s="1114"/>
      <c r="K337" s="1115"/>
      <c r="L337" s="1033"/>
      <c r="M337" s="1058"/>
      <c r="O337" s="212"/>
    </row>
    <row r="338" spans="2:15" ht="12.75">
      <c r="B338" s="1112"/>
      <c r="C338" s="1112"/>
      <c r="D338" s="1112"/>
      <c r="E338" s="1113"/>
      <c r="F338" s="1112"/>
      <c r="G338" s="1113"/>
      <c r="H338" s="1112"/>
      <c r="I338" s="1112"/>
      <c r="J338" s="1114"/>
      <c r="K338" s="1115"/>
      <c r="L338" s="1033"/>
      <c r="M338" s="1058"/>
      <c r="O338" s="212"/>
    </row>
    <row r="339" spans="2:15" ht="12.75">
      <c r="B339" s="1112"/>
      <c r="C339" s="1112"/>
      <c r="D339" s="1112"/>
      <c r="E339" s="1113"/>
      <c r="F339" s="1112"/>
      <c r="G339" s="1113"/>
      <c r="H339" s="1112"/>
      <c r="I339" s="1112"/>
      <c r="J339" s="1114"/>
      <c r="K339" s="1115"/>
      <c r="L339" s="1033"/>
      <c r="M339" s="1058"/>
      <c r="O339" s="212"/>
    </row>
    <row r="340" spans="2:15" ht="12.75">
      <c r="B340" s="1112"/>
      <c r="C340" s="1112"/>
      <c r="D340" s="1112"/>
      <c r="E340" s="1113"/>
      <c r="F340" s="1112"/>
      <c r="G340" s="1113"/>
      <c r="H340" s="1112"/>
      <c r="I340" s="1112"/>
      <c r="J340" s="1114"/>
      <c r="K340" s="1115"/>
      <c r="L340" s="1033"/>
      <c r="M340" s="1058"/>
      <c r="O340" s="212"/>
    </row>
    <row r="341" spans="2:15" ht="12.75">
      <c r="B341" s="1112"/>
      <c r="C341" s="1112"/>
      <c r="D341" s="1112"/>
      <c r="E341" s="1113"/>
      <c r="F341" s="1112"/>
      <c r="G341" s="1113"/>
      <c r="H341" s="1112"/>
      <c r="I341" s="1112"/>
      <c r="J341" s="1114"/>
      <c r="K341" s="1115"/>
      <c r="L341" s="1033"/>
      <c r="M341" s="1058"/>
      <c r="O341" s="212"/>
    </row>
    <row r="342" spans="2:15" ht="12.75">
      <c r="B342" s="1112"/>
      <c r="C342" s="1112"/>
      <c r="D342" s="1112"/>
      <c r="E342" s="1113"/>
      <c r="F342" s="1112"/>
      <c r="G342" s="1113"/>
      <c r="H342" s="1112"/>
      <c r="I342" s="1112"/>
      <c r="J342" s="1114"/>
      <c r="K342" s="1115"/>
      <c r="L342" s="1033"/>
      <c r="M342" s="1058"/>
      <c r="O342" s="212"/>
    </row>
    <row r="343" spans="2:15" ht="12.75">
      <c r="B343" s="1112"/>
      <c r="C343" s="1112"/>
      <c r="D343" s="1112"/>
      <c r="E343" s="1113"/>
      <c r="F343" s="1112"/>
      <c r="G343" s="1113"/>
      <c r="H343" s="1112"/>
      <c r="I343" s="1112"/>
      <c r="J343" s="1114"/>
      <c r="K343" s="1115"/>
      <c r="L343" s="1033"/>
      <c r="M343" s="1058"/>
      <c r="O343" s="212"/>
    </row>
    <row r="344" spans="2:15" ht="12.75">
      <c r="B344" s="1112"/>
      <c r="C344" s="1112"/>
      <c r="D344" s="1112"/>
      <c r="E344" s="1113"/>
      <c r="F344" s="1112"/>
      <c r="G344" s="1113"/>
      <c r="H344" s="1112"/>
      <c r="I344" s="1112"/>
      <c r="J344" s="1114"/>
      <c r="K344" s="1115"/>
      <c r="L344" s="1033"/>
      <c r="M344" s="1058"/>
      <c r="O344" s="212"/>
    </row>
    <row r="345" spans="2:15" ht="12.75">
      <c r="B345" s="1112"/>
      <c r="C345" s="1112"/>
      <c r="D345" s="1112"/>
      <c r="E345" s="1113"/>
      <c r="F345" s="1112"/>
      <c r="G345" s="1113"/>
      <c r="H345" s="1112"/>
      <c r="I345" s="1112"/>
      <c r="J345" s="1114"/>
      <c r="K345" s="1115"/>
      <c r="L345" s="1033"/>
      <c r="M345" s="1058"/>
      <c r="O345" s="212"/>
    </row>
    <row r="346" spans="2:15" ht="12.75">
      <c r="B346" s="1112"/>
      <c r="C346" s="1112"/>
      <c r="D346" s="1112"/>
      <c r="E346" s="1113"/>
      <c r="F346" s="1112"/>
      <c r="G346" s="1113"/>
      <c r="H346" s="1112"/>
      <c r="I346" s="1112"/>
      <c r="J346" s="1114"/>
      <c r="K346" s="1115"/>
      <c r="L346" s="1033"/>
      <c r="M346" s="1058"/>
      <c r="O346" s="212"/>
    </row>
    <row r="347" spans="2:15" ht="12.75">
      <c r="B347" s="1112"/>
      <c r="C347" s="1112"/>
      <c r="D347" s="1112"/>
      <c r="E347" s="1113"/>
      <c r="F347" s="1112"/>
      <c r="G347" s="1113"/>
      <c r="H347" s="1112"/>
      <c r="I347" s="1112"/>
      <c r="J347" s="1114"/>
      <c r="K347" s="1115"/>
      <c r="L347" s="1033"/>
      <c r="M347" s="1058"/>
      <c r="O347" s="212"/>
    </row>
    <row r="348" spans="2:15" ht="12.75">
      <c r="B348" s="1112"/>
      <c r="C348" s="1112"/>
      <c r="D348" s="1112"/>
      <c r="E348" s="1113"/>
      <c r="F348" s="1112"/>
      <c r="G348" s="1113"/>
      <c r="H348" s="1112"/>
      <c r="I348" s="1112"/>
      <c r="J348" s="1114"/>
      <c r="K348" s="1115"/>
      <c r="L348" s="1033"/>
      <c r="M348" s="1058"/>
      <c r="O348" s="212"/>
    </row>
    <row r="349" spans="2:15" ht="12.75">
      <c r="B349" s="1112"/>
      <c r="C349" s="1112"/>
      <c r="D349" s="1112"/>
      <c r="E349" s="1113"/>
      <c r="F349" s="1112"/>
      <c r="G349" s="1113"/>
      <c r="H349" s="1112"/>
      <c r="I349" s="1112"/>
      <c r="J349" s="1114"/>
      <c r="K349" s="1115"/>
      <c r="L349" s="1033"/>
      <c r="M349" s="1058"/>
      <c r="O349" s="212"/>
    </row>
    <row r="350" spans="2:15" ht="12.75">
      <c r="B350" s="1112"/>
      <c r="C350" s="1112"/>
      <c r="D350" s="1112"/>
      <c r="E350" s="1113"/>
      <c r="F350" s="1112"/>
      <c r="G350" s="1113"/>
      <c r="H350" s="1112"/>
      <c r="I350" s="1112"/>
      <c r="J350" s="1114"/>
      <c r="K350" s="1115"/>
      <c r="L350" s="1033"/>
      <c r="M350" s="1058"/>
      <c r="O350" s="212"/>
    </row>
    <row r="351" spans="2:15" ht="12.75">
      <c r="B351" s="1112"/>
      <c r="C351" s="1112"/>
      <c r="D351" s="1112"/>
      <c r="E351" s="1113"/>
      <c r="F351" s="1112"/>
      <c r="G351" s="1113"/>
      <c r="H351" s="1112"/>
      <c r="I351" s="1112"/>
      <c r="J351" s="1114"/>
      <c r="K351" s="1115"/>
      <c r="L351" s="1033"/>
      <c r="M351" s="1058"/>
      <c r="O351" s="212"/>
    </row>
    <row r="352" spans="2:15" ht="12.75">
      <c r="B352" s="1112"/>
      <c r="C352" s="1112"/>
      <c r="D352" s="1112"/>
      <c r="E352" s="1113"/>
      <c r="F352" s="1112"/>
      <c r="G352" s="1113"/>
      <c r="H352" s="1112"/>
      <c r="I352" s="1112"/>
      <c r="J352" s="1114"/>
      <c r="K352" s="1115"/>
      <c r="L352" s="1033"/>
      <c r="M352" s="1058"/>
      <c r="O352" s="212"/>
    </row>
    <row r="353" spans="2:15" ht="12.75">
      <c r="B353" s="1112"/>
      <c r="C353" s="1112"/>
      <c r="D353" s="1112"/>
      <c r="E353" s="1113"/>
      <c r="F353" s="1112"/>
      <c r="G353" s="1113"/>
      <c r="H353" s="1112"/>
      <c r="I353" s="1112"/>
      <c r="J353" s="1114"/>
      <c r="K353" s="1115"/>
      <c r="L353" s="1033"/>
      <c r="M353" s="1058"/>
      <c r="O353" s="212"/>
    </row>
    <row r="354" spans="2:15" ht="12.75">
      <c r="B354" s="1112"/>
      <c r="C354" s="1112"/>
      <c r="D354" s="1112"/>
      <c r="E354" s="1113"/>
      <c r="F354" s="1112"/>
      <c r="G354" s="1113"/>
      <c r="H354" s="1112"/>
      <c r="I354" s="1112"/>
      <c r="J354" s="1114"/>
      <c r="K354" s="1115"/>
      <c r="L354" s="1033"/>
      <c r="M354" s="1058"/>
      <c r="O354" s="212"/>
    </row>
    <row r="355" spans="2:15" ht="12.75">
      <c r="B355" s="1112"/>
      <c r="C355" s="1112"/>
      <c r="D355" s="1112"/>
      <c r="E355" s="1113"/>
      <c r="F355" s="1112"/>
      <c r="G355" s="1113"/>
      <c r="H355" s="1112"/>
      <c r="I355" s="1112"/>
      <c r="J355" s="1114"/>
      <c r="K355" s="1115"/>
      <c r="L355" s="1033"/>
      <c r="M355" s="1058"/>
      <c r="O355" s="212"/>
    </row>
    <row r="356" spans="2:15" ht="12.75">
      <c r="B356" s="1112"/>
      <c r="C356" s="1112"/>
      <c r="D356" s="1112"/>
      <c r="E356" s="1113"/>
      <c r="F356" s="1112"/>
      <c r="G356" s="1113"/>
      <c r="H356" s="1112"/>
      <c r="I356" s="1112"/>
      <c r="J356" s="1114"/>
      <c r="K356" s="1115"/>
      <c r="L356" s="1033"/>
      <c r="M356" s="1058"/>
      <c r="O356" s="212"/>
    </row>
    <row r="357" spans="2:15" ht="12.75">
      <c r="B357" s="1112"/>
      <c r="C357" s="1112"/>
      <c r="D357" s="1112"/>
      <c r="E357" s="1113"/>
      <c r="F357" s="1112"/>
      <c r="G357" s="1113"/>
      <c r="H357" s="1112"/>
      <c r="I357" s="1112"/>
      <c r="J357" s="1114"/>
      <c r="K357" s="1115"/>
      <c r="L357" s="1033"/>
      <c r="M357" s="1058"/>
      <c r="O357" s="212"/>
    </row>
    <row r="358" spans="2:15" ht="12.75">
      <c r="B358" s="1112"/>
      <c r="C358" s="1112"/>
      <c r="D358" s="1112"/>
      <c r="E358" s="1113"/>
      <c r="F358" s="1112"/>
      <c r="G358" s="1113"/>
      <c r="H358" s="1112"/>
      <c r="I358" s="1112"/>
      <c r="J358" s="1114"/>
      <c r="K358" s="1115"/>
      <c r="L358" s="1033"/>
      <c r="M358" s="1058"/>
      <c r="O358" s="212"/>
    </row>
    <row r="359" spans="2:15" ht="12.75">
      <c r="B359" s="1112"/>
      <c r="C359" s="1112"/>
      <c r="D359" s="1112"/>
      <c r="E359" s="1113"/>
      <c r="F359" s="1112"/>
      <c r="G359" s="1113"/>
      <c r="H359" s="1112"/>
      <c r="I359" s="1112"/>
      <c r="J359" s="1114"/>
      <c r="K359" s="1115"/>
      <c r="L359" s="1033"/>
      <c r="M359" s="1058"/>
      <c r="O359" s="212"/>
    </row>
    <row r="360" spans="2:15" ht="12.75">
      <c r="B360" s="1112"/>
      <c r="C360" s="1112"/>
      <c r="D360" s="1112"/>
      <c r="E360" s="1113"/>
      <c r="F360" s="1112"/>
      <c r="G360" s="1113"/>
      <c r="H360" s="1112"/>
      <c r="I360" s="1112"/>
      <c r="J360" s="1114"/>
      <c r="K360" s="1115"/>
      <c r="L360" s="1033"/>
      <c r="M360" s="1058"/>
      <c r="O360" s="212"/>
    </row>
    <row r="361" spans="2:15" ht="12.75">
      <c r="B361" s="1112"/>
      <c r="C361" s="1112"/>
      <c r="D361" s="1112"/>
      <c r="E361" s="1113"/>
      <c r="F361" s="1112"/>
      <c r="G361" s="1113"/>
      <c r="H361" s="1112"/>
      <c r="I361" s="1112"/>
      <c r="J361" s="1114"/>
      <c r="K361" s="1115"/>
      <c r="L361" s="1033"/>
      <c r="M361" s="1058"/>
      <c r="O361" s="212"/>
    </row>
    <row r="362" spans="2:15" ht="12.75">
      <c r="B362" s="1112"/>
      <c r="C362" s="1112"/>
      <c r="D362" s="1112"/>
      <c r="E362" s="1113"/>
      <c r="F362" s="1112"/>
      <c r="G362" s="1113"/>
      <c r="H362" s="1112"/>
      <c r="I362" s="1112"/>
      <c r="J362" s="1114"/>
      <c r="K362" s="1115"/>
      <c r="L362" s="1033"/>
      <c r="M362" s="1058"/>
      <c r="O362" s="212"/>
    </row>
    <row r="363" spans="2:15" ht="12.75">
      <c r="B363" s="1112"/>
      <c r="C363" s="1112"/>
      <c r="D363" s="1112"/>
      <c r="E363" s="1113"/>
      <c r="F363" s="1112"/>
      <c r="G363" s="1113"/>
      <c r="H363" s="1112"/>
      <c r="I363" s="1112"/>
      <c r="J363" s="1114"/>
      <c r="K363" s="1115"/>
      <c r="L363" s="1033"/>
      <c r="M363" s="1058"/>
      <c r="O363" s="212"/>
    </row>
    <row r="364" spans="2:15" ht="12.75">
      <c r="B364" s="1112"/>
      <c r="C364" s="1112"/>
      <c r="D364" s="1112"/>
      <c r="E364" s="1113"/>
      <c r="F364" s="1112"/>
      <c r="G364" s="1113"/>
      <c r="H364" s="1112"/>
      <c r="I364" s="1112"/>
      <c r="J364" s="1114"/>
      <c r="K364" s="1115"/>
      <c r="L364" s="1033"/>
      <c r="M364" s="1058"/>
      <c r="O364" s="212"/>
    </row>
    <row r="365" spans="2:15" ht="12.75">
      <c r="B365" s="1112"/>
      <c r="C365" s="1112"/>
      <c r="D365" s="1112"/>
      <c r="E365" s="1113"/>
      <c r="F365" s="1112"/>
      <c r="G365" s="1113"/>
      <c r="H365" s="1112"/>
      <c r="I365" s="1112"/>
      <c r="J365" s="1114"/>
      <c r="K365" s="1115"/>
      <c r="L365" s="1033"/>
      <c r="M365" s="1058"/>
      <c r="O365" s="212"/>
    </row>
    <row r="366" spans="2:15" ht="12.75">
      <c r="B366" s="1112"/>
      <c r="C366" s="1112"/>
      <c r="D366" s="1112"/>
      <c r="E366" s="1113"/>
      <c r="F366" s="1112"/>
      <c r="G366" s="1113"/>
      <c r="H366" s="1112"/>
      <c r="I366" s="1112"/>
      <c r="J366" s="1114"/>
      <c r="K366" s="1115"/>
      <c r="L366" s="1033"/>
      <c r="M366" s="1058"/>
      <c r="O366" s="212"/>
    </row>
    <row r="367" spans="2:15" ht="12.75">
      <c r="B367" s="1112"/>
      <c r="C367" s="1112"/>
      <c r="D367" s="1112"/>
      <c r="E367" s="1113"/>
      <c r="F367" s="1112"/>
      <c r="G367" s="1113"/>
      <c r="H367" s="1112"/>
      <c r="I367" s="1112"/>
      <c r="J367" s="1114"/>
      <c r="K367" s="1115"/>
      <c r="L367" s="1033"/>
      <c r="M367" s="1058"/>
      <c r="O367" s="212"/>
    </row>
    <row r="368" spans="2:15" ht="12.75">
      <c r="B368" s="1112"/>
      <c r="C368" s="1112"/>
      <c r="D368" s="1112"/>
      <c r="E368" s="1113"/>
      <c r="F368" s="1112"/>
      <c r="G368" s="1113"/>
      <c r="H368" s="1112"/>
      <c r="I368" s="1112"/>
      <c r="J368" s="1114"/>
      <c r="K368" s="1115"/>
      <c r="L368" s="1033"/>
      <c r="M368" s="1058"/>
      <c r="O368" s="212"/>
    </row>
    <row r="369" spans="2:15" ht="12.75">
      <c r="B369" s="1112"/>
      <c r="C369" s="1112"/>
      <c r="D369" s="1112"/>
      <c r="E369" s="1113"/>
      <c r="F369" s="1112"/>
      <c r="G369" s="1113"/>
      <c r="H369" s="1112"/>
      <c r="I369" s="1112"/>
      <c r="J369" s="1114"/>
      <c r="K369" s="1115"/>
      <c r="L369" s="1033"/>
      <c r="M369" s="1058"/>
      <c r="O369" s="212"/>
    </row>
    <row r="370" spans="2:15" ht="12.75">
      <c r="B370" s="1112"/>
      <c r="C370" s="1112"/>
      <c r="D370" s="1112"/>
      <c r="E370" s="1113"/>
      <c r="F370" s="1112"/>
      <c r="G370" s="1113"/>
      <c r="H370" s="1112"/>
      <c r="I370" s="1112"/>
      <c r="J370" s="1114"/>
      <c r="K370" s="1115"/>
      <c r="L370" s="1033"/>
      <c r="M370" s="1058"/>
      <c r="O370" s="212"/>
    </row>
    <row r="371" spans="2:15" ht="12.75">
      <c r="B371" s="1112"/>
      <c r="C371" s="1112"/>
      <c r="D371" s="1112"/>
      <c r="E371" s="1113"/>
      <c r="F371" s="1112"/>
      <c r="G371" s="1113"/>
      <c r="H371" s="1112"/>
      <c r="I371" s="1112"/>
      <c r="J371" s="1114"/>
      <c r="K371" s="1115"/>
      <c r="L371" s="1033"/>
      <c r="M371" s="1058"/>
      <c r="O371" s="212"/>
    </row>
    <row r="372" spans="2:15" ht="12.75">
      <c r="B372" s="1112"/>
      <c r="C372" s="1112"/>
      <c r="D372" s="1112"/>
      <c r="E372" s="1113"/>
      <c r="F372" s="1112"/>
      <c r="G372" s="1113"/>
      <c r="H372" s="1112"/>
      <c r="I372" s="1112"/>
      <c r="J372" s="1114"/>
      <c r="K372" s="1115"/>
      <c r="L372" s="1033"/>
      <c r="M372" s="1058"/>
      <c r="O372" s="212"/>
    </row>
    <row r="373" spans="2:15" ht="12.75">
      <c r="B373" s="1112"/>
      <c r="C373" s="1112"/>
      <c r="D373" s="1112"/>
      <c r="E373" s="1113"/>
      <c r="F373" s="1112"/>
      <c r="G373" s="1113"/>
      <c r="H373" s="1112"/>
      <c r="I373" s="1112"/>
      <c r="J373" s="1114"/>
      <c r="K373" s="1115"/>
      <c r="L373" s="1033"/>
      <c r="M373" s="1058"/>
      <c r="O373" s="212"/>
    </row>
    <row r="374" spans="2:15" ht="12.75">
      <c r="B374" s="1112"/>
      <c r="C374" s="1112"/>
      <c r="D374" s="1112"/>
      <c r="E374" s="1113"/>
      <c r="F374" s="1112"/>
      <c r="G374" s="1113"/>
      <c r="H374" s="1112"/>
      <c r="I374" s="1112"/>
      <c r="J374" s="1114"/>
      <c r="K374" s="1115"/>
      <c r="L374" s="1033"/>
      <c r="M374" s="1058"/>
      <c r="O374" s="212"/>
    </row>
    <row r="375" spans="2:15" ht="12.75">
      <c r="B375" s="1112"/>
      <c r="C375" s="1112"/>
      <c r="D375" s="1112"/>
      <c r="E375" s="1113"/>
      <c r="F375" s="1112"/>
      <c r="G375" s="1113"/>
      <c r="H375" s="1112"/>
      <c r="I375" s="1112"/>
      <c r="J375" s="1114"/>
      <c r="K375" s="1115"/>
      <c r="L375" s="1033"/>
      <c r="M375" s="1058"/>
      <c r="O375" s="212"/>
    </row>
    <row r="376" spans="2:15" ht="12.75">
      <c r="B376" s="1112"/>
      <c r="C376" s="1112"/>
      <c r="D376" s="1112"/>
      <c r="E376" s="1113"/>
      <c r="F376" s="1112"/>
      <c r="G376" s="1113"/>
      <c r="H376" s="1112"/>
      <c r="I376" s="1112"/>
      <c r="J376" s="1114"/>
      <c r="K376" s="1115"/>
      <c r="L376" s="1033"/>
      <c r="M376" s="1058"/>
      <c r="O376" s="212"/>
    </row>
    <row r="377" spans="2:15" ht="12.75">
      <c r="B377" s="1112"/>
      <c r="C377" s="1112"/>
      <c r="D377" s="1112"/>
      <c r="E377" s="1113"/>
      <c r="F377" s="1112"/>
      <c r="G377" s="1113"/>
      <c r="H377" s="1112"/>
      <c r="I377" s="1112"/>
      <c r="J377" s="1114"/>
      <c r="K377" s="1115"/>
      <c r="L377" s="1033"/>
      <c r="M377" s="1058"/>
      <c r="O377" s="212"/>
    </row>
    <row r="378" spans="2:15" ht="12.75">
      <c r="B378" s="1112"/>
      <c r="C378" s="1112"/>
      <c r="D378" s="1112"/>
      <c r="E378" s="1113"/>
      <c r="F378" s="1112"/>
      <c r="G378" s="1113"/>
      <c r="H378" s="1112"/>
      <c r="I378" s="1112"/>
      <c r="J378" s="1114"/>
      <c r="K378" s="1115"/>
      <c r="L378" s="1033"/>
      <c r="M378" s="1058"/>
      <c r="O378" s="212"/>
    </row>
    <row r="379" spans="2:15" ht="12.75">
      <c r="B379" s="1112"/>
      <c r="C379" s="1112"/>
      <c r="D379" s="1112"/>
      <c r="E379" s="1113"/>
      <c r="F379" s="1112"/>
      <c r="G379" s="1113"/>
      <c r="H379" s="1112"/>
      <c r="I379" s="1112"/>
      <c r="J379" s="1114"/>
      <c r="K379" s="1115"/>
      <c r="L379" s="1033"/>
      <c r="M379" s="1058"/>
      <c r="O379" s="212"/>
    </row>
    <row r="380" spans="2:15" ht="12.75">
      <c r="B380" s="1112"/>
      <c r="C380" s="1112"/>
      <c r="D380" s="1112"/>
      <c r="E380" s="1113"/>
      <c r="F380" s="1112"/>
      <c r="G380" s="1113"/>
      <c r="H380" s="1112"/>
      <c r="I380" s="1112"/>
      <c r="J380" s="1114"/>
      <c r="K380" s="1115"/>
      <c r="L380" s="1033"/>
      <c r="M380" s="1058"/>
      <c r="O380" s="212"/>
    </row>
    <row r="381" spans="2:15" ht="12.75">
      <c r="B381" s="1112"/>
      <c r="C381" s="1112"/>
      <c r="D381" s="1112"/>
      <c r="E381" s="1113"/>
      <c r="F381" s="1112"/>
      <c r="G381" s="1113"/>
      <c r="H381" s="1112"/>
      <c r="I381" s="1112"/>
      <c r="J381" s="1114"/>
      <c r="K381" s="1115"/>
      <c r="L381" s="1033"/>
      <c r="M381" s="1058"/>
      <c r="O381" s="212"/>
    </row>
    <row r="382" spans="2:15" ht="12.75">
      <c r="B382" s="1112"/>
      <c r="C382" s="1112"/>
      <c r="D382" s="1112"/>
      <c r="E382" s="1113"/>
      <c r="F382" s="1112"/>
      <c r="G382" s="1113"/>
      <c r="H382" s="1112"/>
      <c r="I382" s="1112"/>
      <c r="J382" s="1114"/>
      <c r="K382" s="1115"/>
      <c r="L382" s="1033"/>
      <c r="M382" s="1058"/>
      <c r="O382" s="212"/>
    </row>
    <row r="383" spans="2:15" ht="12.75">
      <c r="B383" s="1112"/>
      <c r="C383" s="1112"/>
      <c r="D383" s="1112"/>
      <c r="E383" s="1113"/>
      <c r="F383" s="1112"/>
      <c r="G383" s="1113"/>
      <c r="H383" s="1112"/>
      <c r="I383" s="1112"/>
      <c r="J383" s="1114"/>
      <c r="K383" s="1115"/>
      <c r="L383" s="1033"/>
      <c r="M383" s="1058"/>
      <c r="O383" s="212"/>
    </row>
    <row r="384" spans="2:15" ht="12.75">
      <c r="B384" s="1112"/>
      <c r="C384" s="1112"/>
      <c r="D384" s="1112"/>
      <c r="E384" s="1113"/>
      <c r="F384" s="1112"/>
      <c r="G384" s="1113"/>
      <c r="H384" s="1112"/>
      <c r="I384" s="1112"/>
      <c r="J384" s="1114"/>
      <c r="K384" s="1115"/>
      <c r="L384" s="1033"/>
      <c r="M384" s="1058"/>
      <c r="O384" s="212"/>
    </row>
    <row r="385" spans="2:15" ht="12.75">
      <c r="B385" s="1112"/>
      <c r="C385" s="1112"/>
      <c r="D385" s="1112"/>
      <c r="E385" s="1113"/>
      <c r="F385" s="1112"/>
      <c r="G385" s="1113"/>
      <c r="H385" s="1112"/>
      <c r="I385" s="1112"/>
      <c r="J385" s="1114"/>
      <c r="K385" s="1115"/>
      <c r="L385" s="1033"/>
      <c r="M385" s="1058"/>
      <c r="O385" s="212"/>
    </row>
    <row r="386" spans="2:15" ht="12.75">
      <c r="B386" s="1112"/>
      <c r="C386" s="1112"/>
      <c r="D386" s="1112"/>
      <c r="E386" s="1113"/>
      <c r="F386" s="1112"/>
      <c r="G386" s="1113"/>
      <c r="H386" s="1112"/>
      <c r="I386" s="1112"/>
      <c r="J386" s="1114"/>
      <c r="K386" s="1115"/>
      <c r="L386" s="1033"/>
      <c r="M386" s="1058"/>
      <c r="O386" s="212"/>
    </row>
    <row r="387" spans="2:15" ht="12.75">
      <c r="B387" s="1112"/>
      <c r="C387" s="1112"/>
      <c r="D387" s="1112"/>
      <c r="E387" s="1113"/>
      <c r="F387" s="1112"/>
      <c r="G387" s="1113"/>
      <c r="H387" s="1112"/>
      <c r="I387" s="1112"/>
      <c r="J387" s="1114"/>
      <c r="K387" s="1115"/>
      <c r="L387" s="1033"/>
      <c r="M387" s="1058"/>
      <c r="O387" s="212"/>
    </row>
    <row r="388" spans="2:15" ht="12.75">
      <c r="B388" s="1112"/>
      <c r="C388" s="1112"/>
      <c r="D388" s="1112"/>
      <c r="E388" s="1113"/>
      <c r="F388" s="1112"/>
      <c r="G388" s="1113"/>
      <c r="H388" s="1112"/>
      <c r="I388" s="1112"/>
      <c r="J388" s="1114"/>
      <c r="K388" s="1115"/>
      <c r="L388" s="1033"/>
      <c r="M388" s="1058"/>
      <c r="O388" s="212"/>
    </row>
    <row r="389" spans="2:15" ht="12.75">
      <c r="B389" s="1112"/>
      <c r="C389" s="1112"/>
      <c r="D389" s="1112"/>
      <c r="E389" s="1113"/>
      <c r="F389" s="1112"/>
      <c r="G389" s="1113"/>
      <c r="H389" s="1112"/>
      <c r="I389" s="1112"/>
      <c r="J389" s="1114"/>
      <c r="K389" s="1115"/>
      <c r="L389" s="1033"/>
      <c r="M389" s="1058"/>
      <c r="O389" s="212"/>
    </row>
    <row r="390" spans="2:15" ht="12.75">
      <c r="B390" s="1112"/>
      <c r="C390" s="1112"/>
      <c r="D390" s="1112"/>
      <c r="E390" s="1113"/>
      <c r="F390" s="1112"/>
      <c r="G390" s="1113"/>
      <c r="H390" s="1112"/>
      <c r="I390" s="1112"/>
      <c r="J390" s="1114"/>
      <c r="K390" s="1115"/>
      <c r="L390" s="1033"/>
      <c r="M390" s="1058"/>
      <c r="O390" s="212"/>
    </row>
    <row r="391" spans="2:15" ht="12.75">
      <c r="B391" s="1112"/>
      <c r="C391" s="1112"/>
      <c r="D391" s="1112"/>
      <c r="E391" s="1113"/>
      <c r="F391" s="1112"/>
      <c r="G391" s="1113"/>
      <c r="H391" s="1112"/>
      <c r="I391" s="1112"/>
      <c r="J391" s="1114"/>
      <c r="K391" s="1115"/>
      <c r="L391" s="1033"/>
      <c r="M391" s="1058"/>
      <c r="O391" s="212"/>
    </row>
    <row r="392" spans="2:15" ht="12.75">
      <c r="B392" s="1112"/>
      <c r="C392" s="1112"/>
      <c r="D392" s="1112"/>
      <c r="E392" s="1113"/>
      <c r="F392" s="1112"/>
      <c r="G392" s="1113"/>
      <c r="H392" s="1112"/>
      <c r="I392" s="1112"/>
      <c r="J392" s="1114"/>
      <c r="K392" s="1115"/>
      <c r="L392" s="1033"/>
      <c r="M392" s="1058"/>
      <c r="O392" s="212"/>
    </row>
    <row r="393" spans="2:15" ht="12.75">
      <c r="B393" s="1112"/>
      <c r="C393" s="1112"/>
      <c r="D393" s="1112"/>
      <c r="E393" s="1113"/>
      <c r="F393" s="1112"/>
      <c r="G393" s="1113"/>
      <c r="H393" s="1112"/>
      <c r="I393" s="1112"/>
      <c r="J393" s="1114"/>
      <c r="K393" s="1115"/>
      <c r="L393" s="1033"/>
      <c r="M393" s="1058"/>
      <c r="O393" s="212"/>
    </row>
    <row r="394" spans="2:15" ht="12.75">
      <c r="B394" s="1112"/>
      <c r="C394" s="1112"/>
      <c r="D394" s="1112"/>
      <c r="E394" s="1113"/>
      <c r="F394" s="1112"/>
      <c r="G394" s="1113"/>
      <c r="H394" s="1112"/>
      <c r="I394" s="1112"/>
      <c r="J394" s="1114"/>
      <c r="K394" s="1115"/>
      <c r="L394" s="1033"/>
      <c r="M394" s="1058"/>
      <c r="O394" s="212"/>
    </row>
    <row r="395" spans="2:15" ht="12.75">
      <c r="B395" s="1112"/>
      <c r="C395" s="1112"/>
      <c r="D395" s="1112"/>
      <c r="E395" s="1113"/>
      <c r="F395" s="1112"/>
      <c r="G395" s="1113"/>
      <c r="H395" s="1112"/>
      <c r="I395" s="1112"/>
      <c r="J395" s="1114"/>
      <c r="K395" s="1115"/>
      <c r="L395" s="1033"/>
      <c r="M395" s="1058"/>
      <c r="O395" s="212"/>
    </row>
    <row r="396" spans="2:15" ht="12.75">
      <c r="B396" s="1112"/>
      <c r="C396" s="1112"/>
      <c r="D396" s="1112"/>
      <c r="E396" s="1113"/>
      <c r="F396" s="1112"/>
      <c r="G396" s="1113"/>
      <c r="H396" s="1112"/>
      <c r="I396" s="1112"/>
      <c r="J396" s="1114"/>
      <c r="K396" s="1115"/>
      <c r="L396" s="1033"/>
      <c r="M396" s="1058"/>
      <c r="O396" s="212"/>
    </row>
    <row r="397" spans="2:15" ht="12.75">
      <c r="B397" s="1112"/>
      <c r="C397" s="1112"/>
      <c r="D397" s="1112"/>
      <c r="E397" s="1113"/>
      <c r="F397" s="1112"/>
      <c r="G397" s="1113"/>
      <c r="H397" s="1112"/>
      <c r="I397" s="1112"/>
      <c r="J397" s="1114"/>
      <c r="K397" s="1115"/>
      <c r="L397" s="1033"/>
      <c r="M397" s="1058"/>
      <c r="O397" s="212"/>
    </row>
    <row r="398" spans="2:15" ht="12.75">
      <c r="B398" s="1112"/>
      <c r="C398" s="1112"/>
      <c r="D398" s="1112"/>
      <c r="E398" s="1113"/>
      <c r="F398" s="1112"/>
      <c r="G398" s="1113"/>
      <c r="H398" s="1112"/>
      <c r="I398" s="1112"/>
      <c r="J398" s="1114"/>
      <c r="K398" s="1115"/>
      <c r="L398" s="1033"/>
      <c r="M398" s="1058"/>
      <c r="O398" s="212"/>
    </row>
    <row r="399" spans="2:15" ht="12.75">
      <c r="B399" s="1112"/>
      <c r="C399" s="1112"/>
      <c r="D399" s="1112"/>
      <c r="E399" s="1113"/>
      <c r="F399" s="1112"/>
      <c r="G399" s="1113"/>
      <c r="H399" s="1112"/>
      <c r="I399" s="1112"/>
      <c r="J399" s="1114"/>
      <c r="K399" s="1115"/>
      <c r="L399" s="1033"/>
      <c r="M399" s="1058"/>
      <c r="O399" s="212"/>
    </row>
    <row r="400" spans="2:15" ht="12.75">
      <c r="B400" s="1112"/>
      <c r="C400" s="1112"/>
      <c r="D400" s="1112"/>
      <c r="E400" s="1113"/>
      <c r="F400" s="1112"/>
      <c r="G400" s="1113"/>
      <c r="H400" s="1112"/>
      <c r="I400" s="1112"/>
      <c r="J400" s="1114"/>
      <c r="K400" s="1115"/>
      <c r="L400" s="1033"/>
      <c r="M400" s="1058"/>
      <c r="O400" s="212"/>
    </row>
    <row r="401" spans="2:15" ht="12.75">
      <c r="B401" s="1112"/>
      <c r="C401" s="1112"/>
      <c r="D401" s="1112"/>
      <c r="E401" s="1113"/>
      <c r="F401" s="1112"/>
      <c r="G401" s="1113"/>
      <c r="H401" s="1112"/>
      <c r="I401" s="1112"/>
      <c r="J401" s="1114"/>
      <c r="K401" s="1115"/>
      <c r="L401" s="1033"/>
      <c r="M401" s="1058"/>
      <c r="O401" s="212"/>
    </row>
    <row r="402" spans="2:15" ht="12.75">
      <c r="B402" s="1112"/>
      <c r="C402" s="1112"/>
      <c r="D402" s="1112"/>
      <c r="E402" s="1113"/>
      <c r="F402" s="1112"/>
      <c r="G402" s="1113"/>
      <c r="H402" s="1112"/>
      <c r="I402" s="1112"/>
      <c r="J402" s="1114"/>
      <c r="K402" s="1115"/>
      <c r="L402" s="1033"/>
      <c r="M402" s="1058"/>
      <c r="O402" s="212"/>
    </row>
    <row r="403" spans="2:15" ht="12.75">
      <c r="B403" s="1112"/>
      <c r="C403" s="1112"/>
      <c r="D403" s="1112"/>
      <c r="E403" s="1113"/>
      <c r="F403" s="1112"/>
      <c r="G403" s="1113"/>
      <c r="H403" s="1112"/>
      <c r="I403" s="1112"/>
      <c r="J403" s="1114"/>
      <c r="K403" s="1115"/>
      <c r="L403" s="1033"/>
      <c r="M403" s="1058"/>
      <c r="O403" s="212"/>
    </row>
    <row r="404" spans="2:15" ht="12.75">
      <c r="B404" s="1112"/>
      <c r="C404" s="1112"/>
      <c r="D404" s="1112"/>
      <c r="E404" s="1113"/>
      <c r="F404" s="1112"/>
      <c r="G404" s="1113"/>
      <c r="H404" s="1112"/>
      <c r="I404" s="1112"/>
      <c r="J404" s="1114"/>
      <c r="K404" s="1115"/>
      <c r="L404" s="1033"/>
      <c r="M404" s="1058"/>
      <c r="O404" s="212"/>
    </row>
    <row r="405" spans="2:15" ht="12.75">
      <c r="B405" s="1112"/>
      <c r="C405" s="1112"/>
      <c r="D405" s="1112"/>
      <c r="E405" s="1113"/>
      <c r="F405" s="1112"/>
      <c r="G405" s="1113"/>
      <c r="H405" s="1112"/>
      <c r="I405" s="1112"/>
      <c r="J405" s="1114"/>
      <c r="K405" s="1115"/>
      <c r="L405" s="1033"/>
      <c r="M405" s="1058"/>
      <c r="O405" s="212"/>
    </row>
    <row r="406" spans="2:15" ht="12.75">
      <c r="B406" s="1112"/>
      <c r="C406" s="1112"/>
      <c r="D406" s="1112"/>
      <c r="E406" s="1113"/>
      <c r="F406" s="1112"/>
      <c r="G406" s="1113"/>
      <c r="H406" s="1112"/>
      <c r="I406" s="1112"/>
      <c r="J406" s="1114"/>
      <c r="K406" s="1115"/>
      <c r="L406" s="1033"/>
      <c r="M406" s="1058"/>
      <c r="O406" s="212"/>
    </row>
    <row r="407" spans="2:15" ht="12.75">
      <c r="B407" s="1112"/>
      <c r="C407" s="1112"/>
      <c r="D407" s="1112"/>
      <c r="E407" s="1113"/>
      <c r="F407" s="1112"/>
      <c r="G407" s="1113"/>
      <c r="H407" s="1112"/>
      <c r="I407" s="1112"/>
      <c r="J407" s="1114"/>
      <c r="K407" s="1115"/>
      <c r="L407" s="1033"/>
      <c r="M407" s="1058"/>
      <c r="O407" s="212"/>
    </row>
    <row r="408" spans="2:15" ht="12.75">
      <c r="B408" s="1112"/>
      <c r="C408" s="1112"/>
      <c r="D408" s="1112"/>
      <c r="E408" s="1113"/>
      <c r="F408" s="1112"/>
      <c r="G408" s="1113"/>
      <c r="H408" s="1112"/>
      <c r="I408" s="1112"/>
      <c r="J408" s="1114"/>
      <c r="K408" s="1115"/>
      <c r="L408" s="1033"/>
      <c r="M408" s="1058"/>
      <c r="O408" s="212"/>
    </row>
    <row r="409" spans="2:15" ht="12.75">
      <c r="B409" s="1112"/>
      <c r="C409" s="1112"/>
      <c r="D409" s="1112"/>
      <c r="E409" s="1113"/>
      <c r="F409" s="1112"/>
      <c r="G409" s="1113"/>
      <c r="H409" s="1112"/>
      <c r="I409" s="1112"/>
      <c r="J409" s="1114"/>
      <c r="K409" s="1115"/>
      <c r="L409" s="1033"/>
      <c r="M409" s="1058"/>
      <c r="O409" s="212"/>
    </row>
    <row r="410" spans="2:15" ht="12.75">
      <c r="B410" s="1112"/>
      <c r="C410" s="1112"/>
      <c r="D410" s="1112"/>
      <c r="E410" s="1113"/>
      <c r="F410" s="1112"/>
      <c r="G410" s="1113"/>
      <c r="H410" s="1112"/>
      <c r="I410" s="1112"/>
      <c r="J410" s="1114"/>
      <c r="K410" s="1115"/>
      <c r="L410" s="1033"/>
      <c r="M410" s="1058"/>
      <c r="O410" s="212"/>
    </row>
    <row r="411" spans="2:15" ht="12.75">
      <c r="B411" s="1112"/>
      <c r="C411" s="1112"/>
      <c r="D411" s="1112"/>
      <c r="E411" s="1113"/>
      <c r="F411" s="1112"/>
      <c r="G411" s="1113"/>
      <c r="H411" s="1112"/>
      <c r="I411" s="1112"/>
      <c r="J411" s="1114"/>
      <c r="K411" s="1115"/>
      <c r="L411" s="1033"/>
      <c r="M411" s="1058"/>
      <c r="O411" s="212"/>
    </row>
    <row r="412" spans="2:15" ht="12.75">
      <c r="B412" s="1112"/>
      <c r="C412" s="1112"/>
      <c r="D412" s="1112"/>
      <c r="E412" s="1113"/>
      <c r="F412" s="1112"/>
      <c r="G412" s="1113"/>
      <c r="H412" s="1112"/>
      <c r="I412" s="1112"/>
      <c r="J412" s="1114"/>
      <c r="K412" s="1115"/>
      <c r="L412" s="1033"/>
      <c r="M412" s="1058"/>
      <c r="O412" s="212"/>
    </row>
    <row r="413" spans="2:15" ht="12.75">
      <c r="B413" s="1112"/>
      <c r="C413" s="1112"/>
      <c r="D413" s="1112"/>
      <c r="E413" s="1113"/>
      <c r="F413" s="1112"/>
      <c r="G413" s="1113"/>
      <c r="H413" s="1112"/>
      <c r="I413" s="1112"/>
      <c r="J413" s="1114"/>
      <c r="K413" s="1115"/>
      <c r="L413" s="1033"/>
      <c r="M413" s="1058"/>
      <c r="O413" s="212"/>
    </row>
    <row r="414" spans="2:15" ht="12.75">
      <c r="B414" s="1112"/>
      <c r="C414" s="1112"/>
      <c r="D414" s="1112"/>
      <c r="E414" s="1113"/>
      <c r="F414" s="1112"/>
      <c r="G414" s="1113"/>
      <c r="H414" s="1112"/>
      <c r="I414" s="1112"/>
      <c r="J414" s="1114"/>
      <c r="K414" s="1115"/>
      <c r="L414" s="1033"/>
      <c r="M414" s="1058"/>
      <c r="O414" s="212"/>
    </row>
    <row r="415" spans="2:15" ht="12.75">
      <c r="B415" s="1112"/>
      <c r="C415" s="1112"/>
      <c r="D415" s="1112"/>
      <c r="E415" s="1113"/>
      <c r="F415" s="1112"/>
      <c r="G415" s="1113"/>
      <c r="H415" s="1112"/>
      <c r="I415" s="1112"/>
      <c r="J415" s="1114"/>
      <c r="K415" s="1115"/>
      <c r="L415" s="1033"/>
      <c r="M415" s="1058"/>
      <c r="O415" s="212"/>
    </row>
    <row r="416" spans="2:15" ht="12.75">
      <c r="B416" s="1112"/>
      <c r="C416" s="1112"/>
      <c r="D416" s="1112"/>
      <c r="E416" s="1113"/>
      <c r="F416" s="1112"/>
      <c r="G416" s="1113"/>
      <c r="H416" s="1112"/>
      <c r="I416" s="1112"/>
      <c r="J416" s="1114"/>
      <c r="K416" s="1115"/>
      <c r="L416" s="1033"/>
      <c r="M416" s="1058"/>
      <c r="O416" s="212"/>
    </row>
    <row r="417" spans="2:15" ht="12.75">
      <c r="B417" s="1112"/>
      <c r="C417" s="1112"/>
      <c r="D417" s="1112"/>
      <c r="E417" s="1113"/>
      <c r="F417" s="1112"/>
      <c r="G417" s="1113"/>
      <c r="H417" s="1112"/>
      <c r="I417" s="1112"/>
      <c r="J417" s="1114"/>
      <c r="K417" s="1115"/>
      <c r="L417" s="1033"/>
      <c r="M417" s="1058"/>
      <c r="O417" s="212"/>
    </row>
    <row r="418" spans="2:15" ht="12.75">
      <c r="B418" s="1112"/>
      <c r="C418" s="1112"/>
      <c r="D418" s="1112"/>
      <c r="E418" s="1113"/>
      <c r="F418" s="1112"/>
      <c r="G418" s="1113"/>
      <c r="H418" s="1112"/>
      <c r="I418" s="1112"/>
      <c r="J418" s="1114"/>
      <c r="K418" s="1115"/>
      <c r="L418" s="1033"/>
      <c r="M418" s="1058"/>
      <c r="O418" s="212"/>
    </row>
    <row r="419" spans="2:15" ht="12.75">
      <c r="B419" s="1112"/>
      <c r="C419" s="1112"/>
      <c r="D419" s="1112"/>
      <c r="E419" s="1113"/>
      <c r="F419" s="1112"/>
      <c r="G419" s="1113"/>
      <c r="H419" s="1112"/>
      <c r="I419" s="1112"/>
      <c r="J419" s="1114"/>
      <c r="K419" s="1115"/>
      <c r="L419" s="1033"/>
      <c r="M419" s="1058"/>
      <c r="O419" s="212"/>
    </row>
    <row r="420" spans="2:15" ht="12.75">
      <c r="B420" s="1112"/>
      <c r="C420" s="1112"/>
      <c r="D420" s="1112"/>
      <c r="E420" s="1113"/>
      <c r="F420" s="1112"/>
      <c r="G420" s="1113"/>
      <c r="H420" s="1112"/>
      <c r="I420" s="1112"/>
      <c r="J420" s="1114"/>
      <c r="K420" s="1115"/>
      <c r="L420" s="1033"/>
      <c r="M420" s="1058"/>
      <c r="O420" s="212"/>
    </row>
    <row r="421" spans="2:15" ht="12.75">
      <c r="B421" s="1112"/>
      <c r="C421" s="1112"/>
      <c r="D421" s="1112"/>
      <c r="E421" s="1113"/>
      <c r="F421" s="1112"/>
      <c r="G421" s="1113"/>
      <c r="H421" s="1112"/>
      <c r="I421" s="1112"/>
      <c r="J421" s="1114"/>
      <c r="K421" s="1115"/>
      <c r="L421" s="1033"/>
      <c r="M421" s="1058"/>
      <c r="O421" s="212"/>
    </row>
    <row r="422" spans="2:15" ht="12.75">
      <c r="B422" s="1112"/>
      <c r="C422" s="1112"/>
      <c r="D422" s="1112"/>
      <c r="E422" s="1113"/>
      <c r="F422" s="1112"/>
      <c r="G422" s="1113"/>
      <c r="H422" s="1112"/>
      <c r="I422" s="1112"/>
      <c r="J422" s="1114"/>
      <c r="K422" s="1115"/>
      <c r="L422" s="1033"/>
      <c r="M422" s="1058"/>
      <c r="O422" s="212"/>
    </row>
    <row r="423" spans="2:15" ht="12.75">
      <c r="B423" s="1112"/>
      <c r="C423" s="1112"/>
      <c r="D423" s="1112"/>
      <c r="E423" s="1113"/>
      <c r="F423" s="1112"/>
      <c r="G423" s="1113"/>
      <c r="H423" s="1112"/>
      <c r="I423" s="1112"/>
      <c r="J423" s="1114"/>
      <c r="K423" s="1115"/>
      <c r="L423" s="1033"/>
      <c r="M423" s="1058"/>
      <c r="O423" s="212"/>
    </row>
    <row r="424" spans="2:15" ht="12.75">
      <c r="B424" s="1112"/>
      <c r="C424" s="1112"/>
      <c r="D424" s="1112"/>
      <c r="E424" s="1113"/>
      <c r="F424" s="1112"/>
      <c r="G424" s="1113"/>
      <c r="H424" s="1112"/>
      <c r="I424" s="1112"/>
      <c r="J424" s="1114"/>
      <c r="K424" s="1115"/>
      <c r="L424" s="1033"/>
      <c r="M424" s="1058"/>
      <c r="O424" s="212"/>
    </row>
    <row r="425" spans="2:15" ht="12.75">
      <c r="B425" s="1112"/>
      <c r="C425" s="1112"/>
      <c r="D425" s="1112"/>
      <c r="E425" s="1113"/>
      <c r="F425" s="1112"/>
      <c r="G425" s="1113"/>
      <c r="H425" s="1112"/>
      <c r="I425" s="1112"/>
      <c r="J425" s="1114"/>
      <c r="K425" s="1115"/>
      <c r="L425" s="1033"/>
      <c r="M425" s="1058"/>
      <c r="O425" s="212"/>
    </row>
    <row r="426" spans="2:15" ht="12.75">
      <c r="B426" s="1112"/>
      <c r="C426" s="1112"/>
      <c r="D426" s="1112"/>
      <c r="E426" s="1113"/>
      <c r="F426" s="1112"/>
      <c r="G426" s="1113"/>
      <c r="H426" s="1112"/>
      <c r="I426" s="1112"/>
      <c r="J426" s="1114"/>
      <c r="K426" s="1115"/>
      <c r="L426" s="1033"/>
      <c r="M426" s="1058"/>
      <c r="O426" s="212"/>
    </row>
    <row r="427" spans="2:15" ht="12.75">
      <c r="B427" s="1112"/>
      <c r="C427" s="1112"/>
      <c r="D427" s="1112"/>
      <c r="E427" s="1113"/>
      <c r="F427" s="1112"/>
      <c r="G427" s="1113"/>
      <c r="H427" s="1112"/>
      <c r="I427" s="1112"/>
      <c r="J427" s="1114"/>
      <c r="K427" s="1115"/>
      <c r="L427" s="1033"/>
      <c r="M427" s="1058"/>
      <c r="O427" s="212"/>
    </row>
    <row r="428" spans="2:15" ht="12.75">
      <c r="B428" s="1112"/>
      <c r="C428" s="1112"/>
      <c r="D428" s="1112"/>
      <c r="E428" s="1113"/>
      <c r="F428" s="1112"/>
      <c r="G428" s="1113"/>
      <c r="H428" s="1112"/>
      <c r="I428" s="1112"/>
      <c r="J428" s="1114"/>
      <c r="K428" s="1115"/>
      <c r="L428" s="1033"/>
      <c r="M428" s="1058"/>
      <c r="O428" s="212"/>
    </row>
    <row r="429" spans="2:15" ht="12.75">
      <c r="B429" s="1112"/>
      <c r="C429" s="1112"/>
      <c r="D429" s="1112"/>
      <c r="E429" s="1113"/>
      <c r="F429" s="1112"/>
      <c r="G429" s="1113"/>
      <c r="H429" s="1112"/>
      <c r="I429" s="1112"/>
      <c r="J429" s="1114"/>
      <c r="K429" s="1115"/>
      <c r="L429" s="1033"/>
      <c r="M429" s="1058"/>
      <c r="O429" s="212"/>
    </row>
    <row r="430" spans="2:15" ht="12.75">
      <c r="B430" s="1112"/>
      <c r="C430" s="1112"/>
      <c r="D430" s="1112"/>
      <c r="E430" s="1113"/>
      <c r="F430" s="1112"/>
      <c r="G430" s="1113"/>
      <c r="H430" s="1112"/>
      <c r="I430" s="1112"/>
      <c r="J430" s="1114"/>
      <c r="K430" s="1115"/>
      <c r="L430" s="1033"/>
      <c r="M430" s="1058"/>
      <c r="O430" s="212"/>
    </row>
    <row r="431" spans="2:15" ht="12.75">
      <c r="B431" s="1112"/>
      <c r="C431" s="1112"/>
      <c r="D431" s="1112"/>
      <c r="E431" s="1113"/>
      <c r="F431" s="1112"/>
      <c r="G431" s="1113"/>
      <c r="H431" s="1112"/>
      <c r="I431" s="1112"/>
      <c r="J431" s="1114"/>
      <c r="K431" s="1115"/>
      <c r="L431" s="1033"/>
      <c r="M431" s="1058"/>
      <c r="O431" s="212"/>
    </row>
    <row r="432" spans="2:15" ht="12.75">
      <c r="B432" s="1112"/>
      <c r="C432" s="1112"/>
      <c r="D432" s="1112"/>
      <c r="E432" s="1113"/>
      <c r="F432" s="1112"/>
      <c r="G432" s="1113"/>
      <c r="H432" s="1112"/>
      <c r="I432" s="1112"/>
      <c r="J432" s="1114"/>
      <c r="K432" s="1115"/>
      <c r="L432" s="1033"/>
      <c r="M432" s="1058"/>
      <c r="O432" s="212"/>
    </row>
    <row r="433" spans="2:15" ht="12.75">
      <c r="B433" s="1112"/>
      <c r="C433" s="1112"/>
      <c r="D433" s="1112"/>
      <c r="E433" s="1113"/>
      <c r="F433" s="1112"/>
      <c r="G433" s="1113"/>
      <c r="H433" s="1112"/>
      <c r="I433" s="1112"/>
      <c r="J433" s="1114"/>
      <c r="K433" s="1115"/>
      <c r="L433" s="1033"/>
      <c r="M433" s="1058"/>
      <c r="O433" s="212"/>
    </row>
    <row r="434" spans="2:15" ht="12.75">
      <c r="B434" s="1112"/>
      <c r="C434" s="1112"/>
      <c r="D434" s="1112"/>
      <c r="E434" s="1113"/>
      <c r="F434" s="1112"/>
      <c r="G434" s="1113"/>
      <c r="H434" s="1112"/>
      <c r="I434" s="1112"/>
      <c r="J434" s="1114"/>
      <c r="K434" s="1115"/>
      <c r="L434" s="1033"/>
      <c r="M434" s="1058"/>
      <c r="O434" s="212"/>
    </row>
    <row r="435" spans="2:15" ht="12.75">
      <c r="B435" s="1112"/>
      <c r="C435" s="1112"/>
      <c r="D435" s="1112"/>
      <c r="E435" s="1113"/>
      <c r="F435" s="1112"/>
      <c r="G435" s="1113"/>
      <c r="H435" s="1112"/>
      <c r="I435" s="1112"/>
      <c r="J435" s="1114"/>
      <c r="K435" s="1115"/>
      <c r="L435" s="1033"/>
      <c r="M435" s="1058"/>
      <c r="O435" s="212"/>
    </row>
    <row r="436" spans="2:15" ht="12.75">
      <c r="B436" s="1112"/>
      <c r="C436" s="1112"/>
      <c r="D436" s="1112"/>
      <c r="E436" s="1113"/>
      <c r="F436" s="1112"/>
      <c r="G436" s="1113"/>
      <c r="H436" s="1112"/>
      <c r="I436" s="1112"/>
      <c r="J436" s="1114"/>
      <c r="K436" s="1115"/>
      <c r="L436" s="1033"/>
      <c r="M436" s="1058"/>
      <c r="O436" s="212"/>
    </row>
    <row r="437" spans="2:15" ht="12.75">
      <c r="B437" s="1112"/>
      <c r="C437" s="1112"/>
      <c r="D437" s="1112"/>
      <c r="E437" s="1113"/>
      <c r="F437" s="1112"/>
      <c r="G437" s="1113"/>
      <c r="H437" s="1112"/>
      <c r="I437" s="1112"/>
      <c r="J437" s="1114"/>
      <c r="K437" s="1115"/>
      <c r="L437" s="1033"/>
      <c r="M437" s="1058"/>
      <c r="O437" s="212"/>
    </row>
    <row r="438" spans="2:15" ht="12.75">
      <c r="B438" s="1112"/>
      <c r="C438" s="1112"/>
      <c r="D438" s="1112"/>
      <c r="E438" s="1113"/>
      <c r="F438" s="1112"/>
      <c r="G438" s="1113"/>
      <c r="H438" s="1112"/>
      <c r="I438" s="1112"/>
      <c r="J438" s="1114"/>
      <c r="K438" s="1115"/>
      <c r="L438" s="1033"/>
      <c r="M438" s="1058"/>
      <c r="O438" s="212"/>
    </row>
    <row r="439" spans="2:15" ht="12.75">
      <c r="B439" s="1112"/>
      <c r="C439" s="1112"/>
      <c r="D439" s="1112"/>
      <c r="E439" s="1113"/>
      <c r="F439" s="1112"/>
      <c r="G439" s="1113"/>
      <c r="H439" s="1112"/>
      <c r="I439" s="1112"/>
      <c r="J439" s="1114"/>
      <c r="K439" s="1115"/>
      <c r="L439" s="1033"/>
      <c r="M439" s="1058"/>
      <c r="O439" s="212"/>
    </row>
    <row r="440" spans="2:15" ht="12.75">
      <c r="B440" s="1112"/>
      <c r="C440" s="1112"/>
      <c r="D440" s="1112"/>
      <c r="E440" s="1113"/>
      <c r="F440" s="1112"/>
      <c r="G440" s="1113"/>
      <c r="H440" s="1112"/>
      <c r="I440" s="1112"/>
      <c r="J440" s="1114"/>
      <c r="K440" s="1115"/>
      <c r="L440" s="1033"/>
      <c r="M440" s="1058"/>
      <c r="O440" s="212"/>
    </row>
    <row r="441" spans="2:15" ht="12.75">
      <c r="B441" s="1112"/>
      <c r="C441" s="1112"/>
      <c r="D441" s="1112"/>
      <c r="E441" s="1113"/>
      <c r="F441" s="1112"/>
      <c r="G441" s="1113"/>
      <c r="H441" s="1112"/>
      <c r="I441" s="1112"/>
      <c r="J441" s="1114"/>
      <c r="K441" s="1115"/>
      <c r="L441" s="1033"/>
      <c r="M441" s="1058"/>
      <c r="O441" s="212"/>
    </row>
    <row r="442" spans="2:15" ht="12.75">
      <c r="B442" s="1112"/>
      <c r="C442" s="1112"/>
      <c r="D442" s="1112"/>
      <c r="E442" s="1113"/>
      <c r="F442" s="1112"/>
      <c r="G442" s="1113"/>
      <c r="H442" s="1112"/>
      <c r="I442" s="1112"/>
      <c r="J442" s="1114"/>
      <c r="K442" s="1115"/>
      <c r="L442" s="1033"/>
      <c r="M442" s="1058"/>
      <c r="O442" s="212"/>
    </row>
    <row r="443" spans="2:15" ht="12.75">
      <c r="B443" s="1112"/>
      <c r="C443" s="1112"/>
      <c r="D443" s="1112"/>
      <c r="E443" s="1113"/>
      <c r="F443" s="1112"/>
      <c r="G443" s="1113"/>
      <c r="H443" s="1112"/>
      <c r="I443" s="1112"/>
      <c r="J443" s="1114"/>
      <c r="K443" s="1115"/>
      <c r="L443" s="1033"/>
      <c r="M443" s="1058"/>
      <c r="O443" s="212"/>
    </row>
    <row r="444" spans="2:15" ht="12.75">
      <c r="B444" s="1112"/>
      <c r="C444" s="1112"/>
      <c r="D444" s="1112"/>
      <c r="E444" s="1113"/>
      <c r="F444" s="1112"/>
      <c r="G444" s="1113"/>
      <c r="H444" s="1112"/>
      <c r="I444" s="1112"/>
      <c r="J444" s="1114"/>
      <c r="K444" s="1115"/>
      <c r="L444" s="1033"/>
      <c r="M444" s="1058"/>
      <c r="O444" s="212"/>
    </row>
    <row r="445" spans="2:15" ht="12.75">
      <c r="B445" s="1112"/>
      <c r="C445" s="1112"/>
      <c r="D445" s="1112"/>
      <c r="E445" s="1113"/>
      <c r="F445" s="1112"/>
      <c r="G445" s="1113"/>
      <c r="H445" s="1112"/>
      <c r="I445" s="1112"/>
      <c r="J445" s="1114"/>
      <c r="K445" s="1115"/>
      <c r="L445" s="1033"/>
      <c r="M445" s="1058"/>
      <c r="O445" s="212"/>
    </row>
    <row r="446" spans="2:15" ht="12.75">
      <c r="B446" s="1112"/>
      <c r="C446" s="1112"/>
      <c r="D446" s="1112"/>
      <c r="E446" s="1113"/>
      <c r="F446" s="1112"/>
      <c r="G446" s="1113"/>
      <c r="H446" s="1112"/>
      <c r="I446" s="1112"/>
      <c r="J446" s="1114"/>
      <c r="K446" s="1115"/>
      <c r="L446" s="1033"/>
      <c r="M446" s="1058"/>
      <c r="O446" s="212"/>
    </row>
    <row r="447" spans="2:15" ht="12.75">
      <c r="B447" s="1112"/>
      <c r="C447" s="1112"/>
      <c r="D447" s="1112"/>
      <c r="E447" s="1113"/>
      <c r="F447" s="1112"/>
      <c r="G447" s="1113"/>
      <c r="H447" s="1112"/>
      <c r="I447" s="1112"/>
      <c r="J447" s="1114"/>
      <c r="K447" s="1115"/>
      <c r="L447" s="1033"/>
      <c r="M447" s="1058"/>
      <c r="O447" s="212"/>
    </row>
    <row r="448" spans="2:15" ht="12.75">
      <c r="B448" s="1112"/>
      <c r="C448" s="1112"/>
      <c r="D448" s="1112"/>
      <c r="E448" s="1113"/>
      <c r="F448" s="1112"/>
      <c r="G448" s="1113"/>
      <c r="H448" s="1112"/>
      <c r="I448" s="1112"/>
      <c r="J448" s="1114"/>
      <c r="K448" s="1115"/>
      <c r="L448" s="1033"/>
      <c r="M448" s="1058"/>
      <c r="O448" s="212"/>
    </row>
    <row r="449" spans="2:15" ht="12.75">
      <c r="B449" s="1112"/>
      <c r="C449" s="1112"/>
      <c r="D449" s="1112"/>
      <c r="E449" s="1113"/>
      <c r="F449" s="1112"/>
      <c r="G449" s="1113"/>
      <c r="H449" s="1112"/>
      <c r="I449" s="1112"/>
      <c r="J449" s="1114"/>
      <c r="K449" s="1115"/>
      <c r="L449" s="1033"/>
      <c r="M449" s="1058"/>
      <c r="O449" s="212"/>
    </row>
    <row r="450" spans="2:15" ht="12.75">
      <c r="B450" s="1112"/>
      <c r="C450" s="1112"/>
      <c r="D450" s="1112"/>
      <c r="E450" s="1113"/>
      <c r="F450" s="1112"/>
      <c r="G450" s="1113"/>
      <c r="H450" s="1112"/>
      <c r="I450" s="1112"/>
      <c r="J450" s="1114"/>
      <c r="K450" s="1115"/>
      <c r="L450" s="1033"/>
      <c r="M450" s="1058"/>
      <c r="O450" s="212"/>
    </row>
    <row r="451" spans="2:15" ht="12.75">
      <c r="B451" s="1112"/>
      <c r="C451" s="1112"/>
      <c r="D451" s="1112"/>
      <c r="E451" s="1113"/>
      <c r="F451" s="1112"/>
      <c r="G451" s="1113"/>
      <c r="H451" s="1112"/>
      <c r="I451" s="1112"/>
      <c r="J451" s="1114"/>
      <c r="K451" s="1115"/>
      <c r="L451" s="1033"/>
      <c r="M451" s="1058"/>
      <c r="O451" s="212"/>
    </row>
    <row r="452" spans="2:15" ht="12.75">
      <c r="B452" s="1112"/>
      <c r="C452" s="1112"/>
      <c r="D452" s="1112"/>
      <c r="E452" s="1113"/>
      <c r="F452" s="1112"/>
      <c r="G452" s="1113"/>
      <c r="H452" s="1112"/>
      <c r="I452" s="1112"/>
      <c r="J452" s="1114"/>
      <c r="K452" s="1115"/>
      <c r="L452" s="1033"/>
      <c r="M452" s="1058"/>
      <c r="O452" s="212"/>
    </row>
    <row r="453" spans="2:15" ht="12.75">
      <c r="B453" s="1112"/>
      <c r="C453" s="1112"/>
      <c r="D453" s="1112"/>
      <c r="E453" s="1113"/>
      <c r="F453" s="1112"/>
      <c r="G453" s="1113"/>
      <c r="H453" s="1112"/>
      <c r="I453" s="1112"/>
      <c r="J453" s="1114"/>
      <c r="K453" s="1115"/>
      <c r="L453" s="1033"/>
      <c r="M453" s="1058"/>
      <c r="O453" s="212"/>
    </row>
    <row r="454" spans="2:15" ht="12.75">
      <c r="B454" s="1112"/>
      <c r="C454" s="1112"/>
      <c r="D454" s="1112"/>
      <c r="E454" s="1113"/>
      <c r="F454" s="1112"/>
      <c r="G454" s="1113"/>
      <c r="H454" s="1112"/>
      <c r="I454" s="1112"/>
      <c r="J454" s="1114"/>
      <c r="K454" s="1115"/>
      <c r="L454" s="1033"/>
      <c r="M454" s="1058"/>
      <c r="O454" s="212"/>
    </row>
    <row r="455" spans="2:15" ht="12.75">
      <c r="B455" s="1112"/>
      <c r="C455" s="1112"/>
      <c r="D455" s="1112"/>
      <c r="E455" s="1113"/>
      <c r="F455" s="1112"/>
      <c r="G455" s="1113"/>
      <c r="H455" s="1112"/>
      <c r="I455" s="1112"/>
      <c r="J455" s="1114"/>
      <c r="K455" s="1115"/>
      <c r="L455" s="1033"/>
      <c r="M455" s="1058"/>
      <c r="O455" s="212"/>
    </row>
    <row r="456" spans="2:15" ht="12.75">
      <c r="B456" s="1112"/>
      <c r="C456" s="1112"/>
      <c r="D456" s="1112"/>
      <c r="E456" s="1113"/>
      <c r="F456" s="1112"/>
      <c r="G456" s="1113"/>
      <c r="H456" s="1112"/>
      <c r="I456" s="1112"/>
      <c r="J456" s="1114"/>
      <c r="K456" s="1115"/>
      <c r="L456" s="1033"/>
      <c r="M456" s="1058"/>
      <c r="O456" s="212"/>
    </row>
    <row r="457" spans="2:15" ht="12.75">
      <c r="B457" s="1112"/>
      <c r="C457" s="1112"/>
      <c r="D457" s="1112"/>
      <c r="E457" s="1113"/>
      <c r="F457" s="1112"/>
      <c r="G457" s="1113"/>
      <c r="H457" s="1112"/>
      <c r="I457" s="1112"/>
      <c r="J457" s="1114"/>
      <c r="K457" s="1115"/>
      <c r="L457" s="1033"/>
      <c r="M457" s="1058"/>
      <c r="O457" s="212"/>
    </row>
    <row r="458" spans="2:15" ht="12.75">
      <c r="B458" s="1112"/>
      <c r="C458" s="1112"/>
      <c r="D458" s="1112"/>
      <c r="E458" s="1113"/>
      <c r="F458" s="1112"/>
      <c r="G458" s="1113"/>
      <c r="H458" s="1112"/>
      <c r="I458" s="1112"/>
      <c r="J458" s="1114"/>
      <c r="K458" s="1115"/>
      <c r="L458" s="1033"/>
      <c r="M458" s="1058"/>
      <c r="O458" s="212"/>
    </row>
    <row r="459" spans="2:15" ht="12.75">
      <c r="B459" s="1112"/>
      <c r="C459" s="1112"/>
      <c r="D459" s="1112"/>
      <c r="E459" s="1113"/>
      <c r="F459" s="1112"/>
      <c r="G459" s="1113"/>
      <c r="H459" s="1112"/>
      <c r="I459" s="1112"/>
      <c r="J459" s="1114"/>
      <c r="K459" s="1115"/>
      <c r="L459" s="1033"/>
      <c r="M459" s="1058"/>
      <c r="O459" s="212"/>
    </row>
    <row r="460" spans="2:15" ht="12.75">
      <c r="B460" s="1112"/>
      <c r="C460" s="1112"/>
      <c r="D460" s="1112"/>
      <c r="E460" s="1113"/>
      <c r="F460" s="1112"/>
      <c r="G460" s="1113"/>
      <c r="H460" s="1112"/>
      <c r="I460" s="1112"/>
      <c r="J460" s="1114"/>
      <c r="K460" s="1115"/>
      <c r="L460" s="1033"/>
      <c r="M460" s="1058"/>
      <c r="O460" s="212"/>
    </row>
    <row r="461" spans="2:15" ht="12.75">
      <c r="B461" s="1112"/>
      <c r="C461" s="1112"/>
      <c r="D461" s="1112"/>
      <c r="E461" s="1113"/>
      <c r="F461" s="1112"/>
      <c r="G461" s="1113"/>
      <c r="H461" s="1112"/>
      <c r="I461" s="1112"/>
      <c r="J461" s="1114"/>
      <c r="K461" s="1115"/>
      <c r="L461" s="1033"/>
      <c r="M461" s="1058"/>
      <c r="O461" s="212"/>
    </row>
    <row r="462" spans="2:15" ht="12.75">
      <c r="B462" s="1112"/>
      <c r="C462" s="1112"/>
      <c r="D462" s="1112"/>
      <c r="E462" s="1113"/>
      <c r="F462" s="1112"/>
      <c r="G462" s="1113"/>
      <c r="H462" s="1112"/>
      <c r="I462" s="1112"/>
      <c r="J462" s="1114"/>
      <c r="K462" s="1115"/>
      <c r="L462" s="1033"/>
      <c r="M462" s="1058"/>
      <c r="O462" s="212"/>
    </row>
    <row r="463" spans="2:15" ht="12.75">
      <c r="B463" s="1112"/>
      <c r="C463" s="1112"/>
      <c r="D463" s="1112"/>
      <c r="E463" s="1113"/>
      <c r="F463" s="1112"/>
      <c r="G463" s="1113"/>
      <c r="H463" s="1112"/>
      <c r="I463" s="1112"/>
      <c r="J463" s="1114"/>
      <c r="K463" s="1115"/>
      <c r="L463" s="1033"/>
      <c r="M463" s="1058"/>
      <c r="O463" s="212"/>
    </row>
    <row r="464" spans="2:15" ht="12.75">
      <c r="B464" s="1112"/>
      <c r="C464" s="1112"/>
      <c r="D464" s="1112"/>
      <c r="E464" s="1113"/>
      <c r="F464" s="1112"/>
      <c r="G464" s="1113"/>
      <c r="H464" s="1112"/>
      <c r="I464" s="1112"/>
      <c r="J464" s="1114"/>
      <c r="K464" s="1115"/>
      <c r="L464" s="1033"/>
      <c r="M464" s="1058"/>
      <c r="O464" s="212"/>
    </row>
    <row r="465" spans="2:15" ht="12.75">
      <c r="B465" s="1112"/>
      <c r="C465" s="1112"/>
      <c r="D465" s="1112"/>
      <c r="E465" s="1113"/>
      <c r="F465" s="1112"/>
      <c r="G465" s="1113"/>
      <c r="H465" s="1112"/>
      <c r="I465" s="1112"/>
      <c r="J465" s="1114"/>
      <c r="K465" s="1115"/>
      <c r="L465" s="1033"/>
      <c r="M465" s="1058"/>
      <c r="O465" s="212"/>
    </row>
    <row r="466" spans="2:15" ht="12.75">
      <c r="B466" s="1112"/>
      <c r="C466" s="1112"/>
      <c r="D466" s="1112"/>
      <c r="E466" s="1113"/>
      <c r="F466" s="1112"/>
      <c r="G466" s="1113"/>
      <c r="H466" s="1112"/>
      <c r="I466" s="1112"/>
      <c r="J466" s="1114"/>
      <c r="K466" s="1115"/>
      <c r="L466" s="1033"/>
      <c r="M466" s="1058"/>
      <c r="O466" s="212"/>
    </row>
    <row r="467" spans="2:15" ht="12.75">
      <c r="B467" s="1112"/>
      <c r="C467" s="1112"/>
      <c r="D467" s="1112"/>
      <c r="E467" s="1113"/>
      <c r="F467" s="1112"/>
      <c r="G467" s="1113"/>
      <c r="H467" s="1112"/>
      <c r="I467" s="1112"/>
      <c r="J467" s="1114"/>
      <c r="K467" s="1115"/>
      <c r="L467" s="1033"/>
      <c r="M467" s="1058"/>
      <c r="O467" s="212"/>
    </row>
    <row r="468" spans="2:15" ht="12.75">
      <c r="B468" s="1112"/>
      <c r="C468" s="1112"/>
      <c r="D468" s="1112"/>
      <c r="E468" s="1113"/>
      <c r="F468" s="1112"/>
      <c r="G468" s="1113"/>
      <c r="H468" s="1112"/>
      <c r="I468" s="1112"/>
      <c r="J468" s="1114"/>
      <c r="K468" s="1115"/>
      <c r="L468" s="1033"/>
      <c r="M468" s="1058"/>
      <c r="O468" s="212"/>
    </row>
    <row r="469" spans="2:15" ht="12.75">
      <c r="B469" s="1112"/>
      <c r="C469" s="1112"/>
      <c r="D469" s="1112"/>
      <c r="E469" s="1113"/>
      <c r="F469" s="1112"/>
      <c r="G469" s="1113"/>
      <c r="H469" s="1112"/>
      <c r="I469" s="1112"/>
      <c r="J469" s="1114"/>
      <c r="K469" s="1115"/>
      <c r="L469" s="1033"/>
      <c r="M469" s="1058"/>
      <c r="O469" s="212"/>
    </row>
    <row r="470" spans="2:15" ht="12.75">
      <c r="B470" s="1112"/>
      <c r="C470" s="1112"/>
      <c r="D470" s="1112"/>
      <c r="E470" s="1113"/>
      <c r="F470" s="1112"/>
      <c r="G470" s="1113"/>
      <c r="H470" s="1112"/>
      <c r="I470" s="1112"/>
      <c r="J470" s="1114"/>
      <c r="K470" s="1115"/>
      <c r="L470" s="1033"/>
      <c r="M470" s="1058"/>
      <c r="O470" s="212"/>
    </row>
    <row r="471" spans="2:15" ht="12.75">
      <c r="B471" s="1112"/>
      <c r="C471" s="1112"/>
      <c r="D471" s="1112"/>
      <c r="E471" s="1113"/>
      <c r="F471" s="1112"/>
      <c r="G471" s="1113"/>
      <c r="H471" s="1112"/>
      <c r="I471" s="1112"/>
      <c r="J471" s="1114"/>
      <c r="K471" s="1115"/>
      <c r="L471" s="1033"/>
      <c r="M471" s="1058"/>
      <c r="O471" s="212"/>
    </row>
    <row r="472" spans="2:15" ht="12.75">
      <c r="B472" s="1112"/>
      <c r="C472" s="1112"/>
      <c r="D472" s="1112"/>
      <c r="E472" s="1113"/>
      <c r="F472" s="1112"/>
      <c r="G472" s="1113"/>
      <c r="H472" s="1112"/>
      <c r="I472" s="1112"/>
      <c r="J472" s="1114"/>
      <c r="K472" s="1115"/>
      <c r="L472" s="1033"/>
      <c r="M472" s="1058"/>
      <c r="O472" s="212"/>
    </row>
    <row r="473" spans="2:15" ht="12.75">
      <c r="B473" s="1112"/>
      <c r="C473" s="1112"/>
      <c r="D473" s="1112"/>
      <c r="E473" s="1113"/>
      <c r="F473" s="1112"/>
      <c r="G473" s="1113"/>
      <c r="H473" s="1112"/>
      <c r="I473" s="1112"/>
      <c r="J473" s="1114"/>
      <c r="K473" s="1115"/>
      <c r="L473" s="1033"/>
      <c r="M473" s="1058"/>
      <c r="O473" s="212"/>
    </row>
    <row r="474" spans="2:15" ht="12.75">
      <c r="B474" s="1112"/>
      <c r="C474" s="1112"/>
      <c r="D474" s="1112"/>
      <c r="E474" s="1113"/>
      <c r="F474" s="1112"/>
      <c r="G474" s="1113"/>
      <c r="H474" s="1112"/>
      <c r="I474" s="1112"/>
      <c r="J474" s="1114"/>
      <c r="K474" s="1115"/>
      <c r="L474" s="1033"/>
      <c r="M474" s="1058"/>
      <c r="O474" s="212"/>
    </row>
    <row r="475" spans="2:15" ht="12.75">
      <c r="B475" s="1112"/>
      <c r="C475" s="1112"/>
      <c r="D475" s="1112"/>
      <c r="E475" s="1113"/>
      <c r="F475" s="1112"/>
      <c r="G475" s="1113"/>
      <c r="H475" s="1112"/>
      <c r="I475" s="1112"/>
      <c r="J475" s="1114"/>
      <c r="K475" s="1115"/>
      <c r="L475" s="1033"/>
      <c r="M475" s="1058"/>
      <c r="O475" s="212"/>
    </row>
    <row r="476" spans="2:15" ht="12.75">
      <c r="B476" s="1112"/>
      <c r="C476" s="1112"/>
      <c r="D476" s="1112"/>
      <c r="E476" s="1113"/>
      <c r="F476" s="1112"/>
      <c r="G476" s="1113"/>
      <c r="H476" s="1112"/>
      <c r="I476" s="1112"/>
      <c r="J476" s="1114"/>
      <c r="K476" s="1115"/>
      <c r="L476" s="1033"/>
      <c r="M476" s="1058"/>
      <c r="O476" s="212"/>
    </row>
    <row r="477" spans="2:15" ht="12.75">
      <c r="B477" s="1112"/>
      <c r="C477" s="1112"/>
      <c r="D477" s="1112"/>
      <c r="E477" s="1113"/>
      <c r="F477" s="1112"/>
      <c r="G477" s="1113"/>
      <c r="H477" s="1112"/>
      <c r="I477" s="1112"/>
      <c r="J477" s="1114"/>
      <c r="K477" s="1115"/>
      <c r="L477" s="1033"/>
      <c r="M477" s="1058"/>
      <c r="O477" s="212"/>
    </row>
    <row r="478" spans="2:15" ht="12.75">
      <c r="B478" s="1112"/>
      <c r="C478" s="1112"/>
      <c r="D478" s="1112"/>
      <c r="E478" s="1113"/>
      <c r="F478" s="1112"/>
      <c r="G478" s="1113"/>
      <c r="H478" s="1112"/>
      <c r="I478" s="1112"/>
      <c r="J478" s="1114"/>
      <c r="K478" s="1115"/>
      <c r="L478" s="1033"/>
      <c r="M478" s="1058"/>
      <c r="O478" s="212"/>
    </row>
    <row r="479" spans="2:15" ht="12.75">
      <c r="B479" s="1112"/>
      <c r="C479" s="1112"/>
      <c r="D479" s="1112"/>
      <c r="E479" s="1113"/>
      <c r="F479" s="1112"/>
      <c r="G479" s="1113"/>
      <c r="H479" s="1112"/>
      <c r="I479" s="1112"/>
      <c r="J479" s="1114"/>
      <c r="K479" s="1115"/>
      <c r="L479" s="1033"/>
      <c r="M479" s="1058"/>
      <c r="O479" s="212"/>
    </row>
    <row r="480" spans="2:15" ht="12.75">
      <c r="B480" s="1112"/>
      <c r="C480" s="1112"/>
      <c r="D480" s="1112"/>
      <c r="E480" s="1113"/>
      <c r="F480" s="1112"/>
      <c r="G480" s="1113"/>
      <c r="H480" s="1112"/>
      <c r="I480" s="1112"/>
      <c r="J480" s="1114"/>
      <c r="K480" s="1115"/>
      <c r="L480" s="1033"/>
      <c r="M480" s="1058"/>
      <c r="O480" s="212"/>
    </row>
    <row r="481" spans="2:15" ht="12.75">
      <c r="B481" s="1112"/>
      <c r="C481" s="1112"/>
      <c r="D481" s="1112"/>
      <c r="E481" s="1113"/>
      <c r="F481" s="1112"/>
      <c r="G481" s="1113"/>
      <c r="H481" s="1112"/>
      <c r="I481" s="1112"/>
      <c r="J481" s="1114"/>
      <c r="K481" s="1115"/>
      <c r="L481" s="1033"/>
      <c r="M481" s="1058"/>
      <c r="O481" s="212"/>
    </row>
    <row r="482" spans="2:15" ht="12.75">
      <c r="B482" s="1112"/>
      <c r="C482" s="1112"/>
      <c r="D482" s="1112"/>
      <c r="E482" s="1113"/>
      <c r="F482" s="1112"/>
      <c r="G482" s="1113"/>
      <c r="H482" s="1112"/>
      <c r="I482" s="1112"/>
      <c r="J482" s="1114"/>
      <c r="K482" s="1115"/>
      <c r="L482" s="1033"/>
      <c r="M482" s="1058"/>
      <c r="O482" s="212"/>
    </row>
    <row r="483" spans="2:15" ht="12.75">
      <c r="B483" s="1112"/>
      <c r="C483" s="1112"/>
      <c r="D483" s="1112"/>
      <c r="E483" s="1113"/>
      <c r="F483" s="1112"/>
      <c r="G483" s="1113"/>
      <c r="H483" s="1112"/>
      <c r="I483" s="1112"/>
      <c r="J483" s="1114"/>
      <c r="K483" s="1115"/>
      <c r="L483" s="1033"/>
      <c r="M483" s="1058"/>
      <c r="O483" s="212"/>
    </row>
    <row r="484" spans="2:15" ht="12.75">
      <c r="B484" s="1112"/>
      <c r="C484" s="1112"/>
      <c r="D484" s="1112"/>
      <c r="E484" s="1113"/>
      <c r="F484" s="1112"/>
      <c r="G484" s="1113"/>
      <c r="H484" s="1112"/>
      <c r="I484" s="1112"/>
      <c r="J484" s="1114"/>
      <c r="K484" s="1115"/>
      <c r="L484" s="1033"/>
      <c r="M484" s="1058"/>
      <c r="O484" s="212"/>
    </row>
    <row r="485" spans="2:15" ht="12.75">
      <c r="B485" s="1112"/>
      <c r="C485" s="1112"/>
      <c r="D485" s="1112"/>
      <c r="E485" s="1113"/>
      <c r="F485" s="1112"/>
      <c r="G485" s="1113"/>
      <c r="H485" s="1112"/>
      <c r="I485" s="1112"/>
      <c r="J485" s="1114"/>
      <c r="K485" s="1115"/>
      <c r="L485" s="1033"/>
      <c r="M485" s="1058"/>
      <c r="O485" s="212"/>
    </row>
    <row r="486" spans="2:15" ht="12.75">
      <c r="B486" s="1112"/>
      <c r="C486" s="1112"/>
      <c r="D486" s="1112"/>
      <c r="E486" s="1113"/>
      <c r="F486" s="1112"/>
      <c r="G486" s="1113"/>
      <c r="H486" s="1112"/>
      <c r="I486" s="1112"/>
      <c r="J486" s="1114"/>
      <c r="K486" s="1115"/>
      <c r="L486" s="1033"/>
      <c r="M486" s="1058"/>
      <c r="O486" s="212"/>
    </row>
    <row r="487" spans="2:15" ht="12.75">
      <c r="B487" s="1112"/>
      <c r="C487" s="1112"/>
      <c r="D487" s="1112"/>
      <c r="E487" s="1113"/>
      <c r="F487" s="1112"/>
      <c r="G487" s="1113"/>
      <c r="H487" s="1112"/>
      <c r="I487" s="1112"/>
      <c r="J487" s="1114"/>
      <c r="K487" s="1115"/>
      <c r="L487" s="1033"/>
      <c r="M487" s="1058"/>
      <c r="O487" s="212"/>
    </row>
    <row r="488" spans="2:15" ht="12.75">
      <c r="B488" s="1112"/>
      <c r="C488" s="1112"/>
      <c r="D488" s="1112"/>
      <c r="E488" s="1113"/>
      <c r="F488" s="1112"/>
      <c r="G488" s="1113"/>
      <c r="H488" s="1112"/>
      <c r="I488" s="1112"/>
      <c r="J488" s="1114"/>
      <c r="K488" s="1115"/>
      <c r="L488" s="1033"/>
      <c r="M488" s="1058"/>
      <c r="O488" s="212"/>
    </row>
    <row r="489" spans="2:15" ht="12.75">
      <c r="B489" s="1112"/>
      <c r="C489" s="1112"/>
      <c r="D489" s="1112"/>
      <c r="E489" s="1113"/>
      <c r="F489" s="1112"/>
      <c r="G489" s="1113"/>
      <c r="H489" s="1112"/>
      <c r="I489" s="1112"/>
      <c r="J489" s="1114"/>
      <c r="K489" s="1115"/>
      <c r="L489" s="1033"/>
      <c r="M489" s="1058"/>
      <c r="O489" s="212"/>
    </row>
    <row r="490" spans="2:15" ht="12.75">
      <c r="B490" s="1112"/>
      <c r="C490" s="1112"/>
      <c r="D490" s="1112"/>
      <c r="E490" s="1113"/>
      <c r="F490" s="1112"/>
      <c r="G490" s="1113"/>
      <c r="H490" s="1112"/>
      <c r="I490" s="1112"/>
      <c r="J490" s="1114"/>
      <c r="K490" s="1115"/>
      <c r="L490" s="1033"/>
      <c r="M490" s="1058"/>
      <c r="O490" s="212"/>
    </row>
    <row r="491" spans="2:15" ht="12.75">
      <c r="B491" s="1112"/>
      <c r="C491" s="1112"/>
      <c r="D491" s="1112"/>
      <c r="E491" s="1113"/>
      <c r="F491" s="1112"/>
      <c r="G491" s="1113"/>
      <c r="H491" s="1112"/>
      <c r="I491" s="1112"/>
      <c r="J491" s="1114"/>
      <c r="K491" s="1115"/>
      <c r="L491" s="1033"/>
      <c r="M491" s="1058"/>
      <c r="O491" s="212"/>
    </row>
    <row r="492" spans="2:15" ht="12.75">
      <c r="B492" s="1112"/>
      <c r="C492" s="1112"/>
      <c r="D492" s="1112"/>
      <c r="E492" s="1113"/>
      <c r="F492" s="1112"/>
      <c r="G492" s="1113"/>
      <c r="H492" s="1112"/>
      <c r="I492" s="1112"/>
      <c r="J492" s="1114"/>
      <c r="K492" s="1115"/>
      <c r="L492" s="1033"/>
      <c r="M492" s="1058"/>
      <c r="O492" s="212"/>
    </row>
    <row r="493" spans="2:15" ht="12.75">
      <c r="B493" s="1112"/>
      <c r="C493" s="1112"/>
      <c r="D493" s="1112"/>
      <c r="E493" s="1113"/>
      <c r="F493" s="1112"/>
      <c r="G493" s="1113"/>
      <c r="H493" s="1112"/>
      <c r="I493" s="1112"/>
      <c r="J493" s="1114"/>
      <c r="K493" s="1115"/>
      <c r="L493" s="1033"/>
      <c r="M493" s="1058"/>
      <c r="O493" s="212"/>
    </row>
    <row r="494" spans="2:15" ht="12.75">
      <c r="B494" s="1112"/>
      <c r="C494" s="1112"/>
      <c r="D494" s="1112"/>
      <c r="E494" s="1113"/>
      <c r="F494" s="1112"/>
      <c r="G494" s="1113"/>
      <c r="H494" s="1112"/>
      <c r="I494" s="1112"/>
      <c r="J494" s="1114"/>
      <c r="K494" s="1115"/>
      <c r="L494" s="1033"/>
      <c r="M494" s="1058"/>
      <c r="O494" s="212"/>
    </row>
    <row r="495" spans="2:15" ht="12.75">
      <c r="B495" s="1112"/>
      <c r="C495" s="1112"/>
      <c r="D495" s="1112"/>
      <c r="E495" s="1113"/>
      <c r="F495" s="1112"/>
      <c r="G495" s="1113"/>
      <c r="H495" s="1112"/>
      <c r="I495" s="1112"/>
      <c r="J495" s="1114"/>
      <c r="K495" s="1115"/>
      <c r="L495" s="1033"/>
      <c r="M495" s="1058"/>
      <c r="O495" s="212"/>
    </row>
    <row r="496" spans="2:15" ht="12.75">
      <c r="B496" s="1112"/>
      <c r="C496" s="1112"/>
      <c r="D496" s="1112"/>
      <c r="E496" s="1113"/>
      <c r="F496" s="1112"/>
      <c r="G496" s="1113"/>
      <c r="H496" s="1112"/>
      <c r="I496" s="1112"/>
      <c r="J496" s="1114"/>
      <c r="K496" s="1115"/>
      <c r="L496" s="1033"/>
      <c r="M496" s="1058"/>
      <c r="O496" s="212"/>
    </row>
    <row r="497" spans="2:15" ht="12.75">
      <c r="B497" s="1112"/>
      <c r="C497" s="1112"/>
      <c r="D497" s="1112"/>
      <c r="E497" s="1113"/>
      <c r="F497" s="1112"/>
      <c r="G497" s="1113"/>
      <c r="H497" s="1112"/>
      <c r="I497" s="1112"/>
      <c r="J497" s="1114"/>
      <c r="K497" s="1115"/>
      <c r="L497" s="1033"/>
      <c r="M497" s="1058"/>
      <c r="O497" s="212"/>
    </row>
    <row r="498" spans="2:15" ht="12.75">
      <c r="B498" s="1112"/>
      <c r="C498" s="1112"/>
      <c r="D498" s="1112"/>
      <c r="E498" s="1113"/>
      <c r="F498" s="1112"/>
      <c r="G498" s="1113"/>
      <c r="H498" s="1112"/>
      <c r="I498" s="1112"/>
      <c r="J498" s="1114"/>
      <c r="K498" s="1115"/>
      <c r="L498" s="1033"/>
      <c r="M498" s="1058"/>
      <c r="O498" s="212"/>
    </row>
    <row r="499" spans="2:15" ht="12.75">
      <c r="B499" s="1112"/>
      <c r="C499" s="1112"/>
      <c r="D499" s="1112"/>
      <c r="E499" s="1113"/>
      <c r="F499" s="1112"/>
      <c r="G499" s="1113"/>
      <c r="H499" s="1112"/>
      <c r="I499" s="1112"/>
      <c r="J499" s="1114"/>
      <c r="K499" s="1115"/>
      <c r="L499" s="1033"/>
      <c r="M499" s="1058"/>
      <c r="O499" s="212"/>
    </row>
    <row r="500" spans="2:15" ht="12.75">
      <c r="B500" s="1112"/>
      <c r="C500" s="1112"/>
      <c r="D500" s="1112"/>
      <c r="E500" s="1113"/>
      <c r="F500" s="1112"/>
      <c r="G500" s="1113"/>
      <c r="H500" s="1112"/>
      <c r="I500" s="1112"/>
      <c r="J500" s="1114"/>
      <c r="K500" s="1115"/>
      <c r="L500" s="1033"/>
      <c r="M500" s="1058"/>
      <c r="O500" s="212"/>
    </row>
    <row r="501" spans="2:15" ht="12.75">
      <c r="B501" s="1112"/>
      <c r="C501" s="1112"/>
      <c r="D501" s="1112"/>
      <c r="E501" s="1113"/>
      <c r="F501" s="1112"/>
      <c r="G501" s="1113"/>
      <c r="H501" s="1112"/>
      <c r="I501" s="1112"/>
      <c r="J501" s="1114"/>
      <c r="K501" s="1115"/>
      <c r="L501" s="1033"/>
      <c r="M501" s="1058"/>
      <c r="O501" s="212"/>
    </row>
    <row r="502" spans="2:15" ht="12.75">
      <c r="B502" s="1112"/>
      <c r="C502" s="1112"/>
      <c r="D502" s="1112"/>
      <c r="E502" s="1113"/>
      <c r="F502" s="1112"/>
      <c r="G502" s="1113"/>
      <c r="H502" s="1112"/>
      <c r="I502" s="1112"/>
      <c r="J502" s="1114"/>
      <c r="K502" s="1115"/>
      <c r="L502" s="1033"/>
      <c r="M502" s="1058"/>
      <c r="O502" s="212"/>
    </row>
    <row r="503" spans="2:15" ht="12.75">
      <c r="B503" s="1112"/>
      <c r="C503" s="1112"/>
      <c r="D503" s="1112"/>
      <c r="E503" s="1113"/>
      <c r="F503" s="1112"/>
      <c r="G503" s="1113"/>
      <c r="H503" s="1112"/>
      <c r="I503" s="1112"/>
      <c r="J503" s="1114"/>
      <c r="K503" s="1115"/>
      <c r="L503" s="1033"/>
      <c r="M503" s="1058"/>
      <c r="O503" s="212"/>
    </row>
    <row r="504" spans="2:15" ht="12.75">
      <c r="B504" s="1112"/>
      <c r="C504" s="1112"/>
      <c r="D504" s="1112"/>
      <c r="E504" s="1113"/>
      <c r="F504" s="1112"/>
      <c r="G504" s="1113"/>
      <c r="H504" s="1112"/>
      <c r="I504" s="1112"/>
      <c r="J504" s="1114"/>
      <c r="K504" s="1115"/>
      <c r="L504" s="1033"/>
      <c r="M504" s="1058"/>
      <c r="O504" s="212"/>
    </row>
    <row r="505" spans="2:15" ht="12.75">
      <c r="B505" s="1112"/>
      <c r="C505" s="1112"/>
      <c r="D505" s="1112"/>
      <c r="E505" s="1113"/>
      <c r="F505" s="1112"/>
      <c r="G505" s="1113"/>
      <c r="H505" s="1112"/>
      <c r="I505" s="1112"/>
      <c r="J505" s="1114"/>
      <c r="K505" s="1115"/>
      <c r="L505" s="1033"/>
      <c r="M505" s="1058"/>
      <c r="O505" s="212"/>
    </row>
    <row r="506" spans="2:15" ht="12.75">
      <c r="B506" s="1112"/>
      <c r="C506" s="1112"/>
      <c r="D506" s="1112"/>
      <c r="E506" s="1113"/>
      <c r="F506" s="1112"/>
      <c r="G506" s="1113"/>
      <c r="H506" s="1112"/>
      <c r="I506" s="1112"/>
      <c r="J506" s="1114"/>
      <c r="K506" s="1115"/>
      <c r="L506" s="1033"/>
      <c r="M506" s="1058"/>
      <c r="O506" s="212"/>
    </row>
    <row r="507" spans="2:15" ht="12.75">
      <c r="B507" s="1112"/>
      <c r="C507" s="1112"/>
      <c r="D507" s="1112"/>
      <c r="E507" s="1113"/>
      <c r="F507" s="1112"/>
      <c r="G507" s="1113"/>
      <c r="H507" s="1112"/>
      <c r="I507" s="1112"/>
      <c r="J507" s="1114"/>
      <c r="K507" s="1115"/>
      <c r="L507" s="1033"/>
      <c r="M507" s="1058"/>
      <c r="O507" s="212"/>
    </row>
    <row r="508" spans="2:15" ht="12.75">
      <c r="B508" s="1112"/>
      <c r="C508" s="1112"/>
      <c r="D508" s="1112"/>
      <c r="E508" s="1113"/>
      <c r="F508" s="1112"/>
      <c r="G508" s="1113"/>
      <c r="H508" s="1112"/>
      <c r="I508" s="1112"/>
      <c r="J508" s="1114"/>
      <c r="K508" s="1115"/>
      <c r="L508" s="1033"/>
      <c r="M508" s="1058"/>
      <c r="O508" s="212"/>
    </row>
    <row r="509" spans="2:15" ht="12.75">
      <c r="B509" s="1112"/>
      <c r="C509" s="1112"/>
      <c r="D509" s="1112"/>
      <c r="E509" s="1113"/>
      <c r="F509" s="1112"/>
      <c r="G509" s="1113"/>
      <c r="H509" s="1112"/>
      <c r="I509" s="1112"/>
      <c r="J509" s="1114"/>
      <c r="K509" s="1115"/>
      <c r="L509" s="1033"/>
      <c r="M509" s="1058"/>
      <c r="O509" s="212"/>
    </row>
    <row r="510" spans="2:15" ht="12.75">
      <c r="B510" s="1112"/>
      <c r="C510" s="1112"/>
      <c r="D510" s="1112"/>
      <c r="E510" s="1113"/>
      <c r="F510" s="1112"/>
      <c r="G510" s="1113"/>
      <c r="H510" s="1112"/>
      <c r="I510" s="1112"/>
      <c r="J510" s="1114"/>
      <c r="K510" s="1115"/>
      <c r="L510" s="1033"/>
      <c r="M510" s="1058"/>
      <c r="O510" s="212"/>
    </row>
    <row r="511" spans="2:15" ht="12.75">
      <c r="B511" s="1112"/>
      <c r="C511" s="1112"/>
      <c r="D511" s="1112"/>
      <c r="E511" s="1113"/>
      <c r="F511" s="1112"/>
      <c r="G511" s="1113"/>
      <c r="H511" s="1112"/>
      <c r="I511" s="1112"/>
      <c r="J511" s="1114"/>
      <c r="K511" s="1115"/>
      <c r="L511" s="1033"/>
      <c r="M511" s="1058"/>
      <c r="O511" s="212"/>
    </row>
    <row r="512" spans="2:15" ht="12.75">
      <c r="B512" s="1112"/>
      <c r="C512" s="1112"/>
      <c r="D512" s="1112"/>
      <c r="E512" s="1113"/>
      <c r="F512" s="1112"/>
      <c r="G512" s="1113"/>
      <c r="H512" s="1112"/>
      <c r="I512" s="1112"/>
      <c r="J512" s="1114"/>
      <c r="K512" s="1115"/>
      <c r="L512" s="1033"/>
      <c r="M512" s="1058"/>
      <c r="O512" s="212"/>
    </row>
    <row r="513" spans="2:15" ht="12.75">
      <c r="B513" s="1112"/>
      <c r="C513" s="1112"/>
      <c r="D513" s="1112"/>
      <c r="E513" s="1113"/>
      <c r="F513" s="1112"/>
      <c r="G513" s="1113"/>
      <c r="H513" s="1112"/>
      <c r="I513" s="1112"/>
      <c r="J513" s="1114"/>
      <c r="K513" s="1115"/>
      <c r="L513" s="1033"/>
      <c r="M513" s="1058"/>
      <c r="O513" s="212"/>
    </row>
    <row r="514" spans="2:15" ht="12.75">
      <c r="B514" s="1112"/>
      <c r="C514" s="1112"/>
      <c r="D514" s="1112"/>
      <c r="E514" s="1113"/>
      <c r="F514" s="1112"/>
      <c r="G514" s="1113"/>
      <c r="H514" s="1112"/>
      <c r="I514" s="1112"/>
      <c r="J514" s="1114"/>
      <c r="K514" s="1115"/>
      <c r="L514" s="1033"/>
      <c r="M514" s="1058"/>
      <c r="O514" s="212"/>
    </row>
    <row r="515" spans="2:15" ht="12.75">
      <c r="B515" s="1112"/>
      <c r="C515" s="1112"/>
      <c r="D515" s="1112"/>
      <c r="E515" s="1113"/>
      <c r="F515" s="1112"/>
      <c r="G515" s="1113"/>
      <c r="H515" s="1112"/>
      <c r="I515" s="1112"/>
      <c r="J515" s="1114"/>
      <c r="K515" s="1115"/>
      <c r="L515" s="1033"/>
      <c r="M515" s="1058"/>
      <c r="O515" s="212"/>
    </row>
    <row r="516" spans="2:15" ht="12.75">
      <c r="B516" s="1112"/>
      <c r="C516" s="1112"/>
      <c r="D516" s="1112"/>
      <c r="E516" s="1113"/>
      <c r="F516" s="1112"/>
      <c r="G516" s="1113"/>
      <c r="H516" s="1112"/>
      <c r="I516" s="1112"/>
      <c r="J516" s="1114"/>
      <c r="K516" s="1115"/>
      <c r="L516" s="1033"/>
      <c r="M516" s="1058"/>
      <c r="O516" s="212"/>
    </row>
    <row r="517" spans="2:15" ht="12.75">
      <c r="B517" s="1112"/>
      <c r="C517" s="1112"/>
      <c r="D517" s="1112"/>
      <c r="E517" s="1113"/>
      <c r="F517" s="1112"/>
      <c r="G517" s="1113"/>
      <c r="H517" s="1112"/>
      <c r="I517" s="1112"/>
      <c r="J517" s="1114"/>
      <c r="K517" s="1115"/>
      <c r="L517" s="1033"/>
      <c r="M517" s="1058"/>
      <c r="O517" s="212"/>
    </row>
    <row r="518" spans="2:15" ht="12.75">
      <c r="B518" s="1112"/>
      <c r="C518" s="1112"/>
      <c r="D518" s="1112"/>
      <c r="E518" s="1113"/>
      <c r="F518" s="1112"/>
      <c r="G518" s="1113"/>
      <c r="H518" s="1112"/>
      <c r="I518" s="1112"/>
      <c r="J518" s="1114"/>
      <c r="K518" s="1115"/>
      <c r="L518" s="1033"/>
      <c r="M518" s="1058"/>
      <c r="O518" s="212"/>
    </row>
    <row r="519" spans="2:15" ht="12.75">
      <c r="B519" s="1112"/>
      <c r="C519" s="1112"/>
      <c r="D519" s="1112"/>
      <c r="E519" s="1113"/>
      <c r="F519" s="1112"/>
      <c r="G519" s="1113"/>
      <c r="H519" s="1112"/>
      <c r="I519" s="1112"/>
      <c r="J519" s="1114"/>
      <c r="K519" s="1115"/>
      <c r="L519" s="1033"/>
      <c r="M519" s="1058"/>
      <c r="O519" s="212"/>
    </row>
    <row r="520" spans="2:15" ht="12.75">
      <c r="B520" s="1112"/>
      <c r="C520" s="1112"/>
      <c r="D520" s="1112"/>
      <c r="E520" s="1113"/>
      <c r="F520" s="1112"/>
      <c r="G520" s="1113"/>
      <c r="H520" s="1112"/>
      <c r="I520" s="1112"/>
      <c r="J520" s="1114"/>
      <c r="K520" s="1115"/>
      <c r="L520" s="1033"/>
      <c r="M520" s="1058"/>
      <c r="O520" s="212"/>
    </row>
    <row r="521" spans="2:15" ht="12.75">
      <c r="B521" s="1112"/>
      <c r="C521" s="1112"/>
      <c r="D521" s="1112"/>
      <c r="E521" s="1113"/>
      <c r="F521" s="1112"/>
      <c r="G521" s="1113"/>
      <c r="H521" s="1112"/>
      <c r="I521" s="1112"/>
      <c r="J521" s="1114"/>
      <c r="K521" s="1115"/>
      <c r="L521" s="1033"/>
      <c r="M521" s="1058"/>
      <c r="O521" s="212"/>
    </row>
    <row r="522" spans="2:15" ht="12.75">
      <c r="B522" s="1112"/>
      <c r="C522" s="1112"/>
      <c r="D522" s="1112"/>
      <c r="E522" s="1113"/>
      <c r="F522" s="1112"/>
      <c r="G522" s="1113"/>
      <c r="H522" s="1112"/>
      <c r="I522" s="1112"/>
      <c r="J522" s="1114"/>
      <c r="K522" s="1115"/>
      <c r="L522" s="1033"/>
      <c r="M522" s="1058"/>
      <c r="O522" s="212"/>
    </row>
    <row r="523" spans="2:15" ht="12.75">
      <c r="B523" s="1112"/>
      <c r="C523" s="1112"/>
      <c r="D523" s="1112"/>
      <c r="E523" s="1113"/>
      <c r="F523" s="1112"/>
      <c r="G523" s="1113"/>
      <c r="H523" s="1112"/>
      <c r="I523" s="1112"/>
      <c r="J523" s="1114"/>
      <c r="K523" s="1115"/>
      <c r="L523" s="1033"/>
      <c r="M523" s="1058"/>
      <c r="O523" s="212"/>
    </row>
    <row r="524" spans="2:15" ht="12.75">
      <c r="B524" s="1112"/>
      <c r="C524" s="1112"/>
      <c r="D524" s="1112"/>
      <c r="E524" s="1113"/>
      <c r="F524" s="1112"/>
      <c r="G524" s="1113"/>
      <c r="H524" s="1112"/>
      <c r="I524" s="1112"/>
      <c r="J524" s="1114"/>
      <c r="K524" s="1115"/>
      <c r="L524" s="1033"/>
      <c r="M524" s="1058"/>
      <c r="O524" s="212"/>
    </row>
    <row r="525" spans="2:15" ht="12.75">
      <c r="B525" s="1112"/>
      <c r="C525" s="1112"/>
      <c r="D525" s="1112"/>
      <c r="E525" s="1113"/>
      <c r="F525" s="1112"/>
      <c r="G525" s="1113"/>
      <c r="H525" s="1112"/>
      <c r="I525" s="1112"/>
      <c r="J525" s="1114"/>
      <c r="K525" s="1115"/>
      <c r="L525" s="1033"/>
      <c r="M525" s="1058"/>
      <c r="O525" s="212"/>
    </row>
    <row r="526" spans="2:15" ht="12.75">
      <c r="B526" s="1112"/>
      <c r="C526" s="1112"/>
      <c r="D526" s="1112"/>
      <c r="E526" s="1113"/>
      <c r="F526" s="1112"/>
      <c r="G526" s="1113"/>
      <c r="H526" s="1112"/>
      <c r="I526" s="1112"/>
      <c r="J526" s="1114"/>
      <c r="K526" s="1115"/>
      <c r="L526" s="1033"/>
      <c r="M526" s="1058"/>
      <c r="O526" s="212"/>
    </row>
    <row r="527" spans="2:15" ht="12.75">
      <c r="B527" s="1112"/>
      <c r="C527" s="1112"/>
      <c r="D527" s="1112"/>
      <c r="E527" s="1113"/>
      <c r="F527" s="1112"/>
      <c r="G527" s="1113"/>
      <c r="H527" s="1112"/>
      <c r="I527" s="1112"/>
      <c r="J527" s="1114"/>
      <c r="K527" s="1115"/>
      <c r="L527" s="1033"/>
      <c r="M527" s="1058"/>
      <c r="O527" s="212"/>
    </row>
    <row r="528" spans="2:15" ht="12.75">
      <c r="B528" s="1112"/>
      <c r="C528" s="1112"/>
      <c r="D528" s="1112"/>
      <c r="E528" s="1113"/>
      <c r="F528" s="1112"/>
      <c r="G528" s="1113"/>
      <c r="H528" s="1112"/>
      <c r="I528" s="1112"/>
      <c r="J528" s="1114"/>
      <c r="K528" s="1115"/>
      <c r="L528" s="1033"/>
      <c r="M528" s="1058"/>
      <c r="O528" s="212"/>
    </row>
    <row r="529" spans="2:15" ht="12.75">
      <c r="B529" s="1112"/>
      <c r="C529" s="1112"/>
      <c r="D529" s="1112"/>
      <c r="E529" s="1113"/>
      <c r="F529" s="1112"/>
      <c r="G529" s="1113"/>
      <c r="H529" s="1112"/>
      <c r="I529" s="1112"/>
      <c r="J529" s="1114"/>
      <c r="K529" s="1115"/>
      <c r="L529" s="1033"/>
      <c r="M529" s="1058"/>
      <c r="O529" s="212"/>
    </row>
    <row r="530" spans="2:15" ht="12.75">
      <c r="B530" s="1112"/>
      <c r="C530" s="1112"/>
      <c r="D530" s="1112"/>
      <c r="E530" s="1113"/>
      <c r="F530" s="1112"/>
      <c r="G530" s="1113"/>
      <c r="H530" s="1112"/>
      <c r="I530" s="1112"/>
      <c r="J530" s="1114"/>
      <c r="K530" s="1115"/>
      <c r="L530" s="1033"/>
      <c r="M530" s="1058"/>
      <c r="O530" s="212"/>
    </row>
    <row r="531" spans="2:15" ht="12.75">
      <c r="B531" s="1112"/>
      <c r="C531" s="1112"/>
      <c r="D531" s="1112"/>
      <c r="E531" s="1113"/>
      <c r="F531" s="1112"/>
      <c r="G531" s="1113"/>
      <c r="H531" s="1112"/>
      <c r="I531" s="1112"/>
      <c r="J531" s="1114"/>
      <c r="K531" s="1115"/>
      <c r="L531" s="1033"/>
      <c r="M531" s="1058"/>
      <c r="O531" s="212"/>
    </row>
    <row r="532" spans="2:15" ht="12.75">
      <c r="B532" s="1112"/>
      <c r="C532" s="1112"/>
      <c r="D532" s="1112"/>
      <c r="E532" s="1113"/>
      <c r="F532" s="1112"/>
      <c r="G532" s="1113"/>
      <c r="H532" s="1112"/>
      <c r="I532" s="1112"/>
      <c r="J532" s="1114"/>
      <c r="K532" s="1115"/>
      <c r="L532" s="1033"/>
      <c r="M532" s="1058"/>
      <c r="O532" s="212"/>
    </row>
    <row r="533" spans="2:15" ht="12.75">
      <c r="B533" s="1112"/>
      <c r="C533" s="1112"/>
      <c r="D533" s="1112"/>
      <c r="E533" s="1113"/>
      <c r="F533" s="1112"/>
      <c r="G533" s="1113"/>
      <c r="H533" s="1112"/>
      <c r="I533" s="1112"/>
      <c r="J533" s="1114"/>
      <c r="K533" s="1115"/>
      <c r="L533" s="1033"/>
      <c r="M533" s="1058"/>
      <c r="O533" s="212"/>
    </row>
    <row r="534" spans="2:15" ht="12.75">
      <c r="B534" s="1112"/>
      <c r="C534" s="1112"/>
      <c r="D534" s="1112"/>
      <c r="E534" s="1113"/>
      <c r="F534" s="1112"/>
      <c r="G534" s="1113"/>
      <c r="H534" s="1112"/>
      <c r="I534" s="1112"/>
      <c r="J534" s="1114"/>
      <c r="K534" s="1115"/>
      <c r="L534" s="1033"/>
      <c r="M534" s="1058"/>
      <c r="O534" s="212"/>
    </row>
    <row r="535" spans="2:15" ht="12.75">
      <c r="B535" s="1112"/>
      <c r="C535" s="1112"/>
      <c r="D535" s="1112"/>
      <c r="E535" s="1113"/>
      <c r="F535" s="1112"/>
      <c r="G535" s="1113"/>
      <c r="H535" s="1112"/>
      <c r="I535" s="1112"/>
      <c r="J535" s="1114"/>
      <c r="K535" s="1115"/>
      <c r="L535" s="1033"/>
      <c r="M535" s="1058"/>
      <c r="O535" s="212"/>
    </row>
    <row r="536" spans="2:15" ht="12.75">
      <c r="B536" s="1112"/>
      <c r="C536" s="1112"/>
      <c r="D536" s="1112"/>
      <c r="E536" s="1113"/>
      <c r="F536" s="1112"/>
      <c r="G536" s="1113"/>
      <c r="H536" s="1112"/>
      <c r="I536" s="1112"/>
      <c r="J536" s="1114"/>
      <c r="K536" s="1115"/>
      <c r="L536" s="1033"/>
      <c r="M536" s="1058"/>
      <c r="O536" s="212"/>
    </row>
    <row r="537" spans="2:15" ht="12.75">
      <c r="B537" s="1112"/>
      <c r="C537" s="1112"/>
      <c r="D537" s="1112"/>
      <c r="E537" s="1113"/>
      <c r="F537" s="1112"/>
      <c r="G537" s="1113"/>
      <c r="H537" s="1112"/>
      <c r="I537" s="1112"/>
      <c r="J537" s="1114"/>
      <c r="K537" s="1115"/>
      <c r="L537" s="1033"/>
      <c r="M537" s="1058"/>
      <c r="O537" s="212"/>
    </row>
    <row r="538" spans="2:15" ht="12.75">
      <c r="B538" s="1112"/>
      <c r="C538" s="1112"/>
      <c r="D538" s="1112"/>
      <c r="E538" s="1113"/>
      <c r="F538" s="1112"/>
      <c r="G538" s="1113"/>
      <c r="H538" s="1112"/>
      <c r="I538" s="1112"/>
      <c r="J538" s="1114"/>
      <c r="K538" s="1115"/>
      <c r="L538" s="1033"/>
      <c r="M538" s="1058"/>
      <c r="O538" s="212"/>
    </row>
    <row r="539" spans="2:15" ht="12.75">
      <c r="B539" s="1112"/>
      <c r="C539" s="1112"/>
      <c r="D539" s="1112"/>
      <c r="E539" s="1113"/>
      <c r="F539" s="1112"/>
      <c r="G539" s="1113"/>
      <c r="H539" s="1112"/>
      <c r="I539" s="1112"/>
      <c r="J539" s="1114"/>
      <c r="K539" s="1115"/>
      <c r="L539" s="1033"/>
      <c r="M539" s="1058"/>
      <c r="O539" s="212"/>
    </row>
    <row r="540" spans="2:15" ht="12.75">
      <c r="B540" s="1112"/>
      <c r="C540" s="1112"/>
      <c r="D540" s="1112"/>
      <c r="E540" s="1113"/>
      <c r="F540" s="1112"/>
      <c r="G540" s="1113"/>
      <c r="H540" s="1112"/>
      <c r="I540" s="1112"/>
      <c r="J540" s="1114"/>
      <c r="K540" s="1115"/>
      <c r="L540" s="1033"/>
      <c r="M540" s="1058"/>
      <c r="O540" s="212"/>
    </row>
    <row r="541" spans="2:15" ht="12.75">
      <c r="B541" s="1112"/>
      <c r="C541" s="1112"/>
      <c r="D541" s="1112"/>
      <c r="E541" s="1113"/>
      <c r="F541" s="1112"/>
      <c r="G541" s="1113"/>
      <c r="H541" s="1112"/>
      <c r="I541" s="1112"/>
      <c r="J541" s="1114"/>
      <c r="K541" s="1115"/>
      <c r="L541" s="1033"/>
      <c r="M541" s="1058"/>
      <c r="O541" s="212"/>
    </row>
    <row r="542" spans="2:15" ht="12.75">
      <c r="B542" s="1112"/>
      <c r="C542" s="1112"/>
      <c r="D542" s="1112"/>
      <c r="E542" s="1113"/>
      <c r="F542" s="1112"/>
      <c r="G542" s="1113"/>
      <c r="H542" s="1112"/>
      <c r="I542" s="1112"/>
      <c r="J542" s="1114"/>
      <c r="K542" s="1115"/>
      <c r="L542" s="1033"/>
      <c r="M542" s="1058"/>
      <c r="O542" s="212"/>
    </row>
    <row r="543" spans="2:15" ht="12.75">
      <c r="B543" s="1112"/>
      <c r="C543" s="1112"/>
      <c r="D543" s="1112"/>
      <c r="E543" s="1113"/>
      <c r="F543" s="1112"/>
      <c r="G543" s="1113"/>
      <c r="H543" s="1112"/>
      <c r="I543" s="1112"/>
      <c r="J543" s="1114"/>
      <c r="K543" s="1115"/>
      <c r="L543" s="1033"/>
      <c r="M543" s="1058"/>
      <c r="O543" s="212"/>
    </row>
    <row r="544" spans="2:15" ht="12.75">
      <c r="B544" s="1112"/>
      <c r="C544" s="1112"/>
      <c r="D544" s="1112"/>
      <c r="E544" s="1113"/>
      <c r="F544" s="1112"/>
      <c r="G544" s="1113"/>
      <c r="H544" s="1112"/>
      <c r="I544" s="1112"/>
      <c r="J544" s="1114"/>
      <c r="K544" s="1115"/>
      <c r="L544" s="1033"/>
      <c r="M544" s="1058"/>
      <c r="O544" s="212"/>
    </row>
    <row r="545" spans="2:15" ht="12.75">
      <c r="B545" s="1112"/>
      <c r="C545" s="1112"/>
      <c r="D545" s="1112"/>
      <c r="E545" s="1113"/>
      <c r="F545" s="1112"/>
      <c r="G545" s="1113"/>
      <c r="H545" s="1112"/>
      <c r="I545" s="1112"/>
      <c r="J545" s="1114"/>
      <c r="K545" s="1115"/>
      <c r="L545" s="1033"/>
      <c r="M545" s="1058"/>
      <c r="O545" s="212"/>
    </row>
    <row r="546" spans="2:15" ht="12.75">
      <c r="B546" s="1112"/>
      <c r="C546" s="1112"/>
      <c r="D546" s="1112"/>
      <c r="E546" s="1113"/>
      <c r="F546" s="1112"/>
      <c r="G546" s="1113"/>
      <c r="H546" s="1112"/>
      <c r="I546" s="1112"/>
      <c r="J546" s="1114"/>
      <c r="K546" s="1115"/>
      <c r="L546" s="1033"/>
      <c r="M546" s="1058"/>
      <c r="O546" s="212"/>
    </row>
    <row r="547" spans="2:15" ht="12.75">
      <c r="B547" s="1112"/>
      <c r="C547" s="1112"/>
      <c r="D547" s="1112"/>
      <c r="E547" s="1113"/>
      <c r="F547" s="1112"/>
      <c r="G547" s="1113"/>
      <c r="H547" s="1112"/>
      <c r="I547" s="1112"/>
      <c r="J547" s="1114"/>
      <c r="K547" s="1115"/>
      <c r="L547" s="1033"/>
      <c r="M547" s="1058"/>
      <c r="O547" s="212"/>
    </row>
    <row r="548" spans="2:15" ht="12.75">
      <c r="B548" s="1112"/>
      <c r="C548" s="1112"/>
      <c r="D548" s="1112"/>
      <c r="E548" s="1113"/>
      <c r="F548" s="1112"/>
      <c r="G548" s="1113"/>
      <c r="H548" s="1112"/>
      <c r="I548" s="1112"/>
      <c r="J548" s="1114"/>
      <c r="K548" s="1115"/>
      <c r="L548" s="1033"/>
      <c r="M548" s="1058"/>
      <c r="O548" s="212"/>
    </row>
    <row r="549" spans="2:15" ht="12.75">
      <c r="B549" s="1112"/>
      <c r="C549" s="1112"/>
      <c r="D549" s="1112"/>
      <c r="E549" s="1113"/>
      <c r="F549" s="1112"/>
      <c r="G549" s="1113"/>
      <c r="H549" s="1112"/>
      <c r="I549" s="1112"/>
      <c r="J549" s="1114"/>
      <c r="K549" s="1115"/>
      <c r="L549" s="1033"/>
      <c r="M549" s="1058"/>
      <c r="O549" s="212"/>
    </row>
    <row r="550" spans="2:15" ht="12.75">
      <c r="B550" s="1112"/>
      <c r="C550" s="1112"/>
      <c r="D550" s="1112"/>
      <c r="E550" s="1113"/>
      <c r="F550" s="1112"/>
      <c r="G550" s="1113"/>
      <c r="H550" s="1112"/>
      <c r="I550" s="1112"/>
      <c r="J550" s="1114"/>
      <c r="K550" s="1115"/>
      <c r="L550" s="1033"/>
      <c r="M550" s="1058"/>
      <c r="O550" s="212"/>
    </row>
    <row r="551" spans="2:15" ht="12.75">
      <c r="B551" s="1112"/>
      <c r="C551" s="1112"/>
      <c r="D551" s="1112"/>
      <c r="E551" s="1113"/>
      <c r="F551" s="1112"/>
      <c r="G551" s="1113"/>
      <c r="H551" s="1112"/>
      <c r="I551" s="1112"/>
      <c r="J551" s="1114"/>
      <c r="K551" s="1115"/>
      <c r="L551" s="1033"/>
      <c r="M551" s="1058"/>
      <c r="O551" s="212"/>
    </row>
    <row r="552" spans="2:15" ht="12.75">
      <c r="B552" s="1112"/>
      <c r="C552" s="1112"/>
      <c r="D552" s="1112"/>
      <c r="E552" s="1113"/>
      <c r="F552" s="1112"/>
      <c r="G552" s="1113"/>
      <c r="H552" s="1112"/>
      <c r="I552" s="1112"/>
      <c r="J552" s="1114"/>
      <c r="K552" s="1115"/>
      <c r="L552" s="1033"/>
      <c r="M552" s="1058"/>
      <c r="O552" s="212"/>
    </row>
    <row r="553" spans="2:15" ht="12.75">
      <c r="B553" s="1112"/>
      <c r="C553" s="1112"/>
      <c r="D553" s="1112"/>
      <c r="E553" s="1113"/>
      <c r="F553" s="1112"/>
      <c r="G553" s="1113"/>
      <c r="H553" s="1112"/>
      <c r="I553" s="1112"/>
      <c r="J553" s="1114"/>
      <c r="K553" s="1115"/>
      <c r="L553" s="1033"/>
      <c r="M553" s="1058"/>
      <c r="O553" s="212"/>
    </row>
    <row r="554" spans="2:15" ht="12.75">
      <c r="B554" s="1112"/>
      <c r="C554" s="1112"/>
      <c r="D554" s="1112"/>
      <c r="E554" s="1113"/>
      <c r="F554" s="1112"/>
      <c r="G554" s="1113"/>
      <c r="H554" s="1112"/>
      <c r="I554" s="1112"/>
      <c r="J554" s="1114"/>
      <c r="K554" s="1115"/>
      <c r="L554" s="1033"/>
      <c r="M554" s="1058"/>
      <c r="O554" s="212"/>
    </row>
    <row r="555" spans="2:15" ht="12.75">
      <c r="B555" s="1112"/>
      <c r="C555" s="1112"/>
      <c r="D555" s="1112"/>
      <c r="E555" s="1113"/>
      <c r="F555" s="1112"/>
      <c r="G555" s="1113"/>
      <c r="H555" s="1112"/>
      <c r="I555" s="1112"/>
      <c r="J555" s="1114"/>
      <c r="K555" s="1115"/>
      <c r="L555" s="1033"/>
      <c r="M555" s="1058"/>
      <c r="O555" s="212"/>
    </row>
    <row r="556" spans="2:15" ht="12.75">
      <c r="B556" s="1112"/>
      <c r="C556" s="1112"/>
      <c r="D556" s="1112"/>
      <c r="E556" s="1113"/>
      <c r="F556" s="1112"/>
      <c r="G556" s="1113"/>
      <c r="H556" s="1112"/>
      <c r="I556" s="1112"/>
      <c r="J556" s="1114"/>
      <c r="K556" s="1115"/>
      <c r="L556" s="1033"/>
      <c r="M556" s="1058"/>
      <c r="O556" s="212"/>
    </row>
    <row r="557" spans="2:15" ht="12.75">
      <c r="B557" s="1112"/>
      <c r="C557" s="1112"/>
      <c r="D557" s="1112"/>
      <c r="E557" s="1113"/>
      <c r="F557" s="1112"/>
      <c r="G557" s="1113"/>
      <c r="H557" s="1112"/>
      <c r="I557" s="1112"/>
      <c r="J557" s="1114"/>
      <c r="K557" s="1115"/>
      <c r="L557" s="1033"/>
      <c r="M557" s="1058"/>
      <c r="O557" s="212"/>
    </row>
    <row r="558" spans="2:15" ht="12.75">
      <c r="B558" s="1112"/>
      <c r="C558" s="1112"/>
      <c r="D558" s="1112"/>
      <c r="E558" s="1113"/>
      <c r="F558" s="1112"/>
      <c r="G558" s="1113"/>
      <c r="H558" s="1112"/>
      <c r="I558" s="1112"/>
      <c r="J558" s="1114"/>
      <c r="K558" s="1115"/>
      <c r="L558" s="1033"/>
      <c r="M558" s="1058"/>
      <c r="O558" s="212"/>
    </row>
    <row r="559" spans="2:15" ht="12.75">
      <c r="B559" s="1112"/>
      <c r="C559" s="1112"/>
      <c r="D559" s="1112"/>
      <c r="E559" s="1113"/>
      <c r="F559" s="1112"/>
      <c r="G559" s="1113"/>
      <c r="H559" s="1112"/>
      <c r="I559" s="1112"/>
      <c r="J559" s="1114"/>
      <c r="K559" s="1115"/>
      <c r="L559" s="1033"/>
      <c r="M559" s="1058"/>
      <c r="O559" s="212"/>
    </row>
    <row r="560" spans="2:15" ht="12.75">
      <c r="B560" s="1112"/>
      <c r="C560" s="1112"/>
      <c r="D560" s="1112"/>
      <c r="E560" s="1113"/>
      <c r="F560" s="1112"/>
      <c r="G560" s="1113"/>
      <c r="H560" s="1112"/>
      <c r="I560" s="1112"/>
      <c r="J560" s="1114"/>
      <c r="K560" s="1115"/>
      <c r="L560" s="1033"/>
      <c r="M560" s="1058"/>
      <c r="O560" s="212"/>
    </row>
    <row r="561" spans="2:15" ht="12.75">
      <c r="B561" s="1112"/>
      <c r="C561" s="1112"/>
      <c r="D561" s="1112"/>
      <c r="E561" s="1113"/>
      <c r="F561" s="1112"/>
      <c r="G561" s="1113"/>
      <c r="H561" s="1112"/>
      <c r="I561" s="1112"/>
      <c r="J561" s="1114"/>
      <c r="K561" s="1115"/>
      <c r="L561" s="1033"/>
      <c r="M561" s="1058"/>
      <c r="O561" s="212"/>
    </row>
    <row r="562" spans="2:15" ht="12.75">
      <c r="B562" s="1112"/>
      <c r="C562" s="1112"/>
      <c r="D562" s="1112"/>
      <c r="E562" s="1113"/>
      <c r="F562" s="1112"/>
      <c r="G562" s="1113"/>
      <c r="H562" s="1112"/>
      <c r="I562" s="1112"/>
      <c r="J562" s="1114"/>
      <c r="K562" s="1115"/>
      <c r="L562" s="1033"/>
      <c r="M562" s="1058"/>
      <c r="O562" s="212"/>
    </row>
    <row r="563" spans="2:15" ht="12.75">
      <c r="B563" s="1112"/>
      <c r="C563" s="1112"/>
      <c r="D563" s="1112"/>
      <c r="E563" s="1113"/>
      <c r="F563" s="1112"/>
      <c r="G563" s="1113"/>
      <c r="H563" s="1112"/>
      <c r="I563" s="1112"/>
      <c r="J563" s="1114"/>
      <c r="K563" s="1115"/>
      <c r="L563" s="1033"/>
      <c r="M563" s="1058"/>
      <c r="O563" s="212"/>
    </row>
    <row r="564" spans="2:15" ht="12.75">
      <c r="B564" s="1112"/>
      <c r="C564" s="1112"/>
      <c r="D564" s="1112"/>
      <c r="E564" s="1113"/>
      <c r="F564" s="1112"/>
      <c r="G564" s="1113"/>
      <c r="H564" s="1112"/>
      <c r="I564" s="1112"/>
      <c r="J564" s="1114"/>
      <c r="K564" s="1115"/>
      <c r="L564" s="1033"/>
      <c r="M564" s="1058"/>
      <c r="O564" s="212"/>
    </row>
    <row r="565" spans="2:15" ht="12.75">
      <c r="B565" s="1112"/>
      <c r="C565" s="1112"/>
      <c r="D565" s="1112"/>
      <c r="E565" s="1113"/>
      <c r="F565" s="1112"/>
      <c r="G565" s="1113"/>
      <c r="H565" s="1112"/>
      <c r="I565" s="1112"/>
      <c r="J565" s="1114"/>
      <c r="K565" s="1115"/>
      <c r="L565" s="1033"/>
      <c r="M565" s="1058"/>
      <c r="O565" s="212"/>
    </row>
    <row r="566" spans="2:15" ht="12.75">
      <c r="B566" s="1112"/>
      <c r="C566" s="1112"/>
      <c r="D566" s="1112"/>
      <c r="E566" s="1113"/>
      <c r="F566" s="1112"/>
      <c r="G566" s="1113"/>
      <c r="H566" s="1112"/>
      <c r="I566" s="1112"/>
      <c r="J566" s="1114"/>
      <c r="K566" s="1115"/>
      <c r="L566" s="1033"/>
      <c r="M566" s="1058"/>
      <c r="O566" s="212"/>
    </row>
    <row r="567" spans="2:15" ht="12.75">
      <c r="B567" s="1112"/>
      <c r="C567" s="1112"/>
      <c r="D567" s="1112"/>
      <c r="E567" s="1113"/>
      <c r="F567" s="1112"/>
      <c r="G567" s="1113"/>
      <c r="H567" s="1112"/>
      <c r="I567" s="1112"/>
      <c r="J567" s="1114"/>
      <c r="K567" s="1115"/>
      <c r="L567" s="1033"/>
      <c r="M567" s="1058"/>
      <c r="O567" s="212"/>
    </row>
    <row r="568" spans="2:15" ht="12.75">
      <c r="B568" s="1112"/>
      <c r="C568" s="1112"/>
      <c r="D568" s="1112"/>
      <c r="E568" s="1113"/>
      <c r="F568" s="1112"/>
      <c r="G568" s="1113"/>
      <c r="H568" s="1112"/>
      <c r="I568" s="1112"/>
      <c r="J568" s="1114"/>
      <c r="K568" s="1115"/>
      <c r="L568" s="1033"/>
      <c r="M568" s="1058"/>
      <c r="O568" s="212"/>
    </row>
    <row r="569" spans="2:15" ht="12.75">
      <c r="B569" s="1112"/>
      <c r="C569" s="1112"/>
      <c r="D569" s="1112"/>
      <c r="E569" s="1113"/>
      <c r="F569" s="1112"/>
      <c r="G569" s="1113"/>
      <c r="H569" s="1112"/>
      <c r="I569" s="1112"/>
      <c r="J569" s="1114"/>
      <c r="K569" s="1115"/>
      <c r="L569" s="1033"/>
      <c r="M569" s="1058"/>
      <c r="O569" s="212"/>
    </row>
    <row r="570" spans="2:15" ht="12.75">
      <c r="B570" s="1112"/>
      <c r="C570" s="1112"/>
      <c r="D570" s="1112"/>
      <c r="E570" s="1113"/>
      <c r="F570" s="1112"/>
      <c r="G570" s="1113"/>
      <c r="H570" s="1112"/>
      <c r="I570" s="1112"/>
      <c r="J570" s="1114"/>
      <c r="K570" s="1115"/>
      <c r="L570" s="1033"/>
      <c r="M570" s="1058"/>
      <c r="O570" s="212"/>
    </row>
    <row r="571" spans="2:15" ht="12.75">
      <c r="B571" s="1112"/>
      <c r="C571" s="1112"/>
      <c r="D571" s="1112"/>
      <c r="E571" s="1113"/>
      <c r="F571" s="1112"/>
      <c r="G571" s="1113"/>
      <c r="H571" s="1112"/>
      <c r="I571" s="1112"/>
      <c r="J571" s="1114"/>
      <c r="K571" s="1115"/>
      <c r="L571" s="1033"/>
      <c r="M571" s="1058"/>
      <c r="O571" s="212"/>
    </row>
    <row r="572" spans="2:15" ht="12.75">
      <c r="B572" s="1112"/>
      <c r="C572" s="1112"/>
      <c r="D572" s="1112"/>
      <c r="E572" s="1113"/>
      <c r="F572" s="1112"/>
      <c r="G572" s="1113"/>
      <c r="H572" s="1112"/>
      <c r="I572" s="1112"/>
      <c r="J572" s="1114"/>
      <c r="K572" s="1115"/>
      <c r="L572" s="1033"/>
      <c r="M572" s="1058"/>
      <c r="O572" s="212"/>
    </row>
    <row r="573" spans="2:15" ht="12.75">
      <c r="B573" s="1112"/>
      <c r="C573" s="1112"/>
      <c r="D573" s="1112"/>
      <c r="E573" s="1113"/>
      <c r="F573" s="1112"/>
      <c r="G573" s="1113"/>
      <c r="H573" s="1112"/>
      <c r="I573" s="1112"/>
      <c r="J573" s="1114"/>
      <c r="K573" s="1115"/>
      <c r="L573" s="1033"/>
      <c r="M573" s="1058"/>
      <c r="O573" s="212"/>
    </row>
    <row r="574" spans="2:15" ht="12.75">
      <c r="B574" s="1112"/>
      <c r="C574" s="1112"/>
      <c r="D574" s="1112"/>
      <c r="E574" s="1113"/>
      <c r="F574" s="1112"/>
      <c r="G574" s="1113"/>
      <c r="H574" s="1112"/>
      <c r="I574" s="1112"/>
      <c r="J574" s="1114"/>
      <c r="K574" s="1115"/>
      <c r="L574" s="1033"/>
      <c r="M574" s="1058"/>
      <c r="O574" s="212"/>
    </row>
    <row r="575" spans="2:15" ht="12.75">
      <c r="B575" s="1112"/>
      <c r="C575" s="1112"/>
      <c r="D575" s="1112"/>
      <c r="E575" s="1113"/>
      <c r="F575" s="1112"/>
      <c r="G575" s="1113"/>
      <c r="H575" s="1112"/>
      <c r="I575" s="1112"/>
      <c r="J575" s="1114"/>
      <c r="K575" s="1115"/>
      <c r="L575" s="1033"/>
      <c r="M575" s="1058"/>
      <c r="O575" s="212"/>
    </row>
    <row r="576" spans="2:15" ht="12.75">
      <c r="B576" s="1112"/>
      <c r="C576" s="1112"/>
      <c r="D576" s="1112"/>
      <c r="E576" s="1113"/>
      <c r="F576" s="1112"/>
      <c r="G576" s="1113"/>
      <c r="H576" s="1112"/>
      <c r="I576" s="1112"/>
      <c r="J576" s="1114"/>
      <c r="K576" s="1115"/>
      <c r="L576" s="1033"/>
      <c r="M576" s="1058"/>
      <c r="O576" s="212"/>
    </row>
    <row r="577" spans="2:15" ht="12.75">
      <c r="B577" s="1112"/>
      <c r="C577" s="1112"/>
      <c r="D577" s="1112"/>
      <c r="E577" s="1113"/>
      <c r="F577" s="1112"/>
      <c r="G577" s="1113"/>
      <c r="H577" s="1112"/>
      <c r="I577" s="1112"/>
      <c r="J577" s="1114"/>
      <c r="K577" s="1115"/>
      <c r="L577" s="1033"/>
      <c r="M577" s="1058"/>
      <c r="O577" s="212"/>
    </row>
    <row r="578" spans="2:15" ht="12.75">
      <c r="B578" s="1112"/>
      <c r="C578" s="1112"/>
      <c r="D578" s="1112"/>
      <c r="E578" s="1113"/>
      <c r="F578" s="1112"/>
      <c r="G578" s="1113"/>
      <c r="H578" s="1112"/>
      <c r="I578" s="1112"/>
      <c r="J578" s="1114"/>
      <c r="K578" s="1115"/>
      <c r="L578" s="1033"/>
      <c r="M578" s="1058"/>
      <c r="O578" s="212"/>
    </row>
    <row r="579" spans="2:15" ht="12.75">
      <c r="B579" s="1112"/>
      <c r="C579" s="1112"/>
      <c r="D579" s="1112"/>
      <c r="E579" s="1113"/>
      <c r="F579" s="1112"/>
      <c r="G579" s="1113"/>
      <c r="H579" s="1112"/>
      <c r="I579" s="1112"/>
      <c r="J579" s="1114"/>
      <c r="K579" s="1115"/>
      <c r="L579" s="1033"/>
      <c r="M579" s="1058"/>
      <c r="O579" s="212"/>
    </row>
    <row r="580" spans="2:15" ht="12.75">
      <c r="B580" s="1112"/>
      <c r="C580" s="1112"/>
      <c r="D580" s="1112"/>
      <c r="E580" s="1113"/>
      <c r="F580" s="1112"/>
      <c r="G580" s="1113"/>
      <c r="H580" s="1112"/>
      <c r="I580" s="1112"/>
      <c r="J580" s="1114"/>
      <c r="K580" s="1115"/>
      <c r="L580" s="1033"/>
      <c r="M580" s="1058"/>
      <c r="O580" s="212"/>
    </row>
    <row r="581" spans="2:15" ht="12.75">
      <c r="B581" s="1112"/>
      <c r="C581" s="1112"/>
      <c r="D581" s="1112"/>
      <c r="E581" s="1113"/>
      <c r="F581" s="1112"/>
      <c r="G581" s="1113"/>
      <c r="H581" s="1112"/>
      <c r="I581" s="1112"/>
      <c r="J581" s="1114"/>
      <c r="K581" s="1115"/>
      <c r="L581" s="1033"/>
      <c r="M581" s="1058"/>
      <c r="O581" s="212"/>
    </row>
    <row r="582" spans="2:15" ht="12.75">
      <c r="B582" s="1112"/>
      <c r="C582" s="1112"/>
      <c r="D582" s="1112"/>
      <c r="E582" s="1113"/>
      <c r="F582" s="1112"/>
      <c r="G582" s="1113"/>
      <c r="H582" s="1112"/>
      <c r="I582" s="1112"/>
      <c r="J582" s="1114"/>
      <c r="K582" s="1115"/>
      <c r="L582" s="1033"/>
      <c r="M582" s="1058"/>
      <c r="O582" s="212"/>
    </row>
    <row r="583" spans="2:15" ht="12.75">
      <c r="B583" s="1112"/>
      <c r="C583" s="1112"/>
      <c r="D583" s="1112"/>
      <c r="E583" s="1113"/>
      <c r="F583" s="1112"/>
      <c r="G583" s="1113"/>
      <c r="H583" s="1112"/>
      <c r="I583" s="1112"/>
      <c r="J583" s="1114"/>
      <c r="K583" s="1115"/>
      <c r="L583" s="1033"/>
      <c r="M583" s="1058"/>
      <c r="O583" s="212"/>
    </row>
    <row r="584" spans="2:15" ht="12.75">
      <c r="B584" s="1112"/>
      <c r="C584" s="1112"/>
      <c r="D584" s="1112"/>
      <c r="E584" s="1113"/>
      <c r="F584" s="1112"/>
      <c r="G584" s="1113"/>
      <c r="H584" s="1112"/>
      <c r="I584" s="1112"/>
      <c r="J584" s="1114"/>
      <c r="K584" s="1115"/>
      <c r="L584" s="1033"/>
      <c r="M584" s="1058"/>
      <c r="O584" s="212"/>
    </row>
    <row r="585" spans="2:15" ht="12.75">
      <c r="B585" s="1112"/>
      <c r="C585" s="1112"/>
      <c r="D585" s="1112"/>
      <c r="E585" s="1113"/>
      <c r="F585" s="1112"/>
      <c r="G585" s="1113"/>
      <c r="H585" s="1112"/>
      <c r="I585" s="1112"/>
      <c r="J585" s="1114"/>
      <c r="K585" s="1115"/>
      <c r="L585" s="1033"/>
      <c r="M585" s="1058"/>
      <c r="O585" s="212"/>
    </row>
    <row r="586" spans="2:15" ht="12.75">
      <c r="B586" s="1112"/>
      <c r="C586" s="1112"/>
      <c r="D586" s="1112"/>
      <c r="E586" s="1113"/>
      <c r="F586" s="1112"/>
      <c r="G586" s="1113"/>
      <c r="H586" s="1112"/>
      <c r="I586" s="1112"/>
      <c r="J586" s="1114"/>
      <c r="K586" s="1115"/>
      <c r="L586" s="1033"/>
      <c r="M586" s="1058"/>
      <c r="O586" s="212"/>
    </row>
    <row r="587" spans="2:15" ht="12.75">
      <c r="B587" s="1112"/>
      <c r="C587" s="1112"/>
      <c r="D587" s="1112"/>
      <c r="E587" s="1113"/>
      <c r="F587" s="1112"/>
      <c r="G587" s="1113"/>
      <c r="H587" s="1112"/>
      <c r="I587" s="1112"/>
      <c r="J587" s="1114"/>
      <c r="K587" s="1115"/>
      <c r="L587" s="1033"/>
      <c r="M587" s="1058"/>
      <c r="O587" s="212"/>
    </row>
    <row r="588" spans="2:15" ht="12.75">
      <c r="B588" s="1112"/>
      <c r="C588" s="1112"/>
      <c r="D588" s="1112"/>
      <c r="E588" s="1113"/>
      <c r="F588" s="1112"/>
      <c r="G588" s="1113"/>
      <c r="H588" s="1112"/>
      <c r="I588" s="1112"/>
      <c r="J588" s="1114"/>
      <c r="K588" s="1115"/>
      <c r="L588" s="1033"/>
      <c r="M588" s="1058"/>
      <c r="O588" s="212"/>
    </row>
    <row r="589" spans="2:15" ht="12.75">
      <c r="B589" s="1112"/>
      <c r="C589" s="1112"/>
      <c r="D589" s="1112"/>
      <c r="E589" s="1113"/>
      <c r="F589" s="1112"/>
      <c r="G589" s="1113"/>
      <c r="H589" s="1112"/>
      <c r="I589" s="1112"/>
      <c r="J589" s="1114"/>
      <c r="K589" s="1115"/>
      <c r="L589" s="1033"/>
      <c r="M589" s="1058"/>
      <c r="O589" s="212"/>
    </row>
    <row r="590" spans="2:15" ht="12.75">
      <c r="B590" s="1112"/>
      <c r="C590" s="1112"/>
      <c r="D590" s="1112"/>
      <c r="E590" s="1113"/>
      <c r="F590" s="1112"/>
      <c r="G590" s="1113"/>
      <c r="H590" s="1112"/>
      <c r="I590" s="1112"/>
      <c r="J590" s="1114"/>
      <c r="K590" s="1115"/>
      <c r="L590" s="1033"/>
      <c r="M590" s="1058"/>
      <c r="O590" s="212"/>
    </row>
    <row r="591" spans="2:15" ht="12.75">
      <c r="B591" s="1112"/>
      <c r="C591" s="1112"/>
      <c r="D591" s="1112"/>
      <c r="E591" s="1113"/>
      <c r="F591" s="1112"/>
      <c r="G591" s="1113"/>
      <c r="H591" s="1112"/>
      <c r="I591" s="1112"/>
      <c r="J591" s="1114"/>
      <c r="K591" s="1115"/>
      <c r="L591" s="1033"/>
      <c r="M591" s="1058"/>
      <c r="O591" s="212"/>
    </row>
    <row r="592" spans="2:15" ht="12.75">
      <c r="B592" s="1112"/>
      <c r="C592" s="1112"/>
      <c r="D592" s="1112"/>
      <c r="E592" s="1113"/>
      <c r="F592" s="1112"/>
      <c r="G592" s="1113"/>
      <c r="H592" s="1112"/>
      <c r="I592" s="1112"/>
      <c r="J592" s="1114"/>
      <c r="K592" s="1115"/>
      <c r="L592" s="1033"/>
      <c r="M592" s="1058"/>
      <c r="O592" s="212"/>
    </row>
    <row r="593" spans="2:15" ht="12.75">
      <c r="B593" s="1112"/>
      <c r="C593" s="1112"/>
      <c r="D593" s="1112"/>
      <c r="E593" s="1113"/>
      <c r="F593" s="1112"/>
      <c r="G593" s="1113"/>
      <c r="H593" s="1112"/>
      <c r="I593" s="1112"/>
      <c r="J593" s="1114"/>
      <c r="K593" s="1115"/>
      <c r="L593" s="1033"/>
      <c r="M593" s="1058"/>
      <c r="O593" s="212"/>
    </row>
    <row r="594" spans="2:15" ht="12.75">
      <c r="B594" s="1112"/>
      <c r="C594" s="1112"/>
      <c r="D594" s="1112"/>
      <c r="E594" s="1113"/>
      <c r="F594" s="1112"/>
      <c r="G594" s="1113"/>
      <c r="H594" s="1112"/>
      <c r="I594" s="1112"/>
      <c r="J594" s="1114"/>
      <c r="K594" s="1115"/>
      <c r="L594" s="1033"/>
      <c r="M594" s="1058"/>
      <c r="O594" s="212"/>
    </row>
    <row r="595" spans="2:15" ht="12.75">
      <c r="B595" s="1112"/>
      <c r="C595" s="1112"/>
      <c r="D595" s="1112"/>
      <c r="E595" s="1113"/>
      <c r="F595" s="1112"/>
      <c r="G595" s="1113"/>
      <c r="H595" s="1112"/>
      <c r="I595" s="1112"/>
      <c r="J595" s="1114"/>
      <c r="K595" s="1115"/>
      <c r="L595" s="1033"/>
      <c r="M595" s="1058"/>
      <c r="O595" s="212"/>
    </row>
    <row r="596" spans="2:15" ht="12.75">
      <c r="B596" s="1112"/>
      <c r="C596" s="1112"/>
      <c r="D596" s="1112"/>
      <c r="E596" s="1113"/>
      <c r="F596" s="1112"/>
      <c r="G596" s="1113"/>
      <c r="H596" s="1112"/>
      <c r="I596" s="1112"/>
      <c r="J596" s="1114"/>
      <c r="K596" s="1115"/>
      <c r="L596" s="1033"/>
      <c r="M596" s="1058"/>
      <c r="O596" s="212"/>
    </row>
    <row r="597" spans="2:15" ht="12.75">
      <c r="B597" s="1112"/>
      <c r="C597" s="1112"/>
      <c r="D597" s="1112"/>
      <c r="E597" s="1113"/>
      <c r="F597" s="1112"/>
      <c r="G597" s="1113"/>
      <c r="H597" s="1112"/>
      <c r="I597" s="1112"/>
      <c r="J597" s="1114"/>
      <c r="K597" s="1115"/>
      <c r="L597" s="1033"/>
      <c r="M597" s="1058"/>
      <c r="O597" s="212"/>
    </row>
    <row r="598" spans="2:15" ht="12.75">
      <c r="B598" s="1112"/>
      <c r="C598" s="1112"/>
      <c r="D598" s="1112"/>
      <c r="E598" s="1113"/>
      <c r="F598" s="1112"/>
      <c r="G598" s="1113"/>
      <c r="H598" s="1112"/>
      <c r="I598" s="1112"/>
      <c r="J598" s="1114"/>
      <c r="K598" s="1115"/>
      <c r="L598" s="1033"/>
      <c r="M598" s="1058"/>
      <c r="O598" s="212"/>
    </row>
    <row r="599" spans="2:15" ht="12.75">
      <c r="B599" s="1112"/>
      <c r="C599" s="1112"/>
      <c r="D599" s="1112"/>
      <c r="E599" s="1113"/>
      <c r="F599" s="1112"/>
      <c r="G599" s="1113"/>
      <c r="H599" s="1112"/>
      <c r="I599" s="1112"/>
      <c r="J599" s="1114"/>
      <c r="K599" s="1115"/>
      <c r="L599" s="1033"/>
      <c r="M599" s="1058"/>
      <c r="O599" s="212"/>
    </row>
    <row r="600" spans="2:15" ht="12.75">
      <c r="B600" s="1112"/>
      <c r="C600" s="1112"/>
      <c r="D600" s="1112"/>
      <c r="E600" s="1113"/>
      <c r="F600" s="1112"/>
      <c r="G600" s="1113"/>
      <c r="H600" s="1112"/>
      <c r="I600" s="1112"/>
      <c r="J600" s="1114"/>
      <c r="K600" s="1115"/>
      <c r="L600" s="1033"/>
      <c r="M600" s="1058"/>
      <c r="O600" s="212"/>
    </row>
    <row r="601" spans="2:15" ht="12.75">
      <c r="B601" s="1112"/>
      <c r="C601" s="1112"/>
      <c r="D601" s="1112"/>
      <c r="E601" s="1113"/>
      <c r="F601" s="1112"/>
      <c r="G601" s="1113"/>
      <c r="H601" s="1112"/>
      <c r="I601" s="1112"/>
      <c r="J601" s="1114"/>
      <c r="K601" s="1115"/>
      <c r="L601" s="1033"/>
      <c r="M601" s="1058"/>
      <c r="O601" s="212"/>
    </row>
    <row r="602" spans="2:15" ht="12.75">
      <c r="B602" s="1112"/>
      <c r="C602" s="1112"/>
      <c r="D602" s="1112"/>
      <c r="E602" s="1113"/>
      <c r="F602" s="1112"/>
      <c r="G602" s="1113"/>
      <c r="H602" s="1112"/>
      <c r="I602" s="1112"/>
      <c r="J602" s="1114"/>
      <c r="K602" s="1115"/>
      <c r="L602" s="1033"/>
      <c r="M602" s="1058"/>
      <c r="O602" s="212"/>
    </row>
    <row r="603" spans="2:15" ht="12.75">
      <c r="B603" s="1112"/>
      <c r="C603" s="1112"/>
      <c r="D603" s="1112"/>
      <c r="E603" s="1113"/>
      <c r="F603" s="1112"/>
      <c r="G603" s="1113"/>
      <c r="H603" s="1112"/>
      <c r="I603" s="1112"/>
      <c r="J603" s="1114"/>
      <c r="K603" s="1115"/>
      <c r="L603" s="1033"/>
      <c r="M603" s="1058"/>
      <c r="O603" s="212"/>
    </row>
    <row r="604" spans="2:15" ht="12.75">
      <c r="B604" s="1112"/>
      <c r="C604" s="1112"/>
      <c r="D604" s="1112"/>
      <c r="E604" s="1113"/>
      <c r="F604" s="1112"/>
      <c r="G604" s="1113"/>
      <c r="H604" s="1112"/>
      <c r="I604" s="1112"/>
      <c r="J604" s="1114"/>
      <c r="K604" s="1115"/>
      <c r="L604" s="1033"/>
      <c r="M604" s="1058"/>
      <c r="O604" s="212"/>
    </row>
    <row r="605" spans="2:15" ht="12.75">
      <c r="B605" s="1112"/>
      <c r="C605" s="1112"/>
      <c r="D605" s="1112"/>
      <c r="E605" s="1113"/>
      <c r="F605" s="1112"/>
      <c r="G605" s="1113"/>
      <c r="H605" s="1112"/>
      <c r="I605" s="1112"/>
      <c r="J605" s="1114"/>
      <c r="K605" s="1115"/>
      <c r="L605" s="1033"/>
      <c r="M605" s="1058"/>
      <c r="O605" s="212"/>
    </row>
    <row r="606" spans="2:15" ht="12.75">
      <c r="B606" s="1112"/>
      <c r="C606" s="1112"/>
      <c r="D606" s="1112"/>
      <c r="E606" s="1113"/>
      <c r="F606" s="1112"/>
      <c r="G606" s="1113"/>
      <c r="H606" s="1112"/>
      <c r="I606" s="1112"/>
      <c r="J606" s="1114"/>
      <c r="K606" s="1115"/>
      <c r="L606" s="1033"/>
      <c r="M606" s="1058"/>
      <c r="O606" s="212"/>
    </row>
    <row r="607" spans="2:15" ht="12.75">
      <c r="B607" s="1112"/>
      <c r="C607" s="1112"/>
      <c r="D607" s="1112"/>
      <c r="E607" s="1113"/>
      <c r="F607" s="1112"/>
      <c r="G607" s="1113"/>
      <c r="H607" s="1112"/>
      <c r="I607" s="1112"/>
      <c r="J607" s="1114"/>
      <c r="K607" s="1115"/>
      <c r="L607" s="1033"/>
      <c r="M607" s="1058"/>
      <c r="O607" s="212"/>
    </row>
    <row r="608" spans="2:15" ht="12.75">
      <c r="B608" s="1112"/>
      <c r="C608" s="1112"/>
      <c r="D608" s="1112"/>
      <c r="E608" s="1113"/>
      <c r="F608" s="1112"/>
      <c r="G608" s="1113"/>
      <c r="H608" s="1112"/>
      <c r="I608" s="1112"/>
      <c r="J608" s="1114"/>
      <c r="K608" s="1115"/>
      <c r="L608" s="1033"/>
      <c r="M608" s="1058"/>
      <c r="O608" s="212"/>
    </row>
    <row r="609" spans="2:15" ht="12.75">
      <c r="B609" s="1112"/>
      <c r="C609" s="1112"/>
      <c r="D609" s="1112"/>
      <c r="E609" s="1113"/>
      <c r="F609" s="1112"/>
      <c r="G609" s="1113"/>
      <c r="H609" s="1112"/>
      <c r="I609" s="1112"/>
      <c r="J609" s="1114"/>
      <c r="K609" s="1115"/>
      <c r="L609" s="1033"/>
      <c r="M609" s="1058"/>
      <c r="O609" s="212"/>
    </row>
    <row r="610" spans="2:15" ht="12.75">
      <c r="B610" s="1112"/>
      <c r="C610" s="1112"/>
      <c r="D610" s="1112"/>
      <c r="E610" s="1113"/>
      <c r="F610" s="1112"/>
      <c r="G610" s="1113"/>
      <c r="H610" s="1112"/>
      <c r="I610" s="1112"/>
      <c r="J610" s="1114"/>
      <c r="K610" s="1115"/>
      <c r="L610" s="1033"/>
      <c r="M610" s="1058"/>
      <c r="O610" s="212"/>
    </row>
    <row r="611" spans="2:15" ht="12.75">
      <c r="B611" s="1112"/>
      <c r="C611" s="1112"/>
      <c r="D611" s="1112"/>
      <c r="E611" s="1113"/>
      <c r="F611" s="1112"/>
      <c r="G611" s="1113"/>
      <c r="H611" s="1112"/>
      <c r="I611" s="1112"/>
      <c r="J611" s="1114"/>
      <c r="K611" s="1115"/>
      <c r="L611" s="1033"/>
      <c r="M611" s="1058"/>
      <c r="O611" s="212"/>
    </row>
    <row r="612" spans="2:15" ht="12.75">
      <c r="B612" s="1112"/>
      <c r="C612" s="1112"/>
      <c r="D612" s="1112"/>
      <c r="E612" s="1113"/>
      <c r="F612" s="1112"/>
      <c r="G612" s="1113"/>
      <c r="H612" s="1112"/>
      <c r="I612" s="1112"/>
      <c r="J612" s="1114"/>
      <c r="K612" s="1115"/>
      <c r="L612" s="1033"/>
      <c r="M612" s="1058"/>
      <c r="O612" s="212"/>
    </row>
    <row r="613" spans="2:15" ht="12.75">
      <c r="B613" s="1112"/>
      <c r="C613" s="1112"/>
      <c r="D613" s="1112"/>
      <c r="E613" s="1113"/>
      <c r="F613" s="1112"/>
      <c r="G613" s="1113"/>
      <c r="H613" s="1112"/>
      <c r="I613" s="1112"/>
      <c r="J613" s="1114"/>
      <c r="K613" s="1115"/>
      <c r="L613" s="1033"/>
      <c r="M613" s="1058"/>
      <c r="O613" s="212"/>
    </row>
    <row r="614" spans="2:15" ht="12.75">
      <c r="B614" s="1112"/>
      <c r="C614" s="1112"/>
      <c r="D614" s="1112"/>
      <c r="E614" s="1113"/>
      <c r="F614" s="1112"/>
      <c r="G614" s="1113"/>
      <c r="H614" s="1112"/>
      <c r="I614" s="1112"/>
      <c r="J614" s="1114"/>
      <c r="K614" s="1115"/>
      <c r="L614" s="1033"/>
      <c r="M614" s="1058"/>
      <c r="O614" s="212"/>
    </row>
    <row r="615" spans="2:15" ht="12.75">
      <c r="B615" s="1112"/>
      <c r="C615" s="1112"/>
      <c r="D615" s="1112"/>
      <c r="E615" s="1113"/>
      <c r="F615" s="1112"/>
      <c r="G615" s="1113"/>
      <c r="H615" s="1112"/>
      <c r="I615" s="1112"/>
      <c r="J615" s="1114"/>
      <c r="K615" s="1115"/>
      <c r="L615" s="1033"/>
      <c r="M615" s="1058"/>
      <c r="O615" s="212"/>
    </row>
    <row r="616" spans="2:15" ht="12.75">
      <c r="B616" s="1112"/>
      <c r="C616" s="1112"/>
      <c r="D616" s="1112"/>
      <c r="E616" s="1113"/>
      <c r="F616" s="1112"/>
      <c r="G616" s="1113"/>
      <c r="H616" s="1112"/>
      <c r="I616" s="1112"/>
      <c r="J616" s="1114"/>
      <c r="K616" s="1115"/>
      <c r="L616" s="1033"/>
      <c r="M616" s="1058"/>
      <c r="O616" s="212"/>
    </row>
    <row r="617" spans="2:15" ht="12.75">
      <c r="B617" s="1112"/>
      <c r="C617" s="1112"/>
      <c r="D617" s="1112"/>
      <c r="E617" s="1113"/>
      <c r="F617" s="1112"/>
      <c r="G617" s="1113"/>
      <c r="H617" s="1112"/>
      <c r="I617" s="1112"/>
      <c r="J617" s="1114"/>
      <c r="K617" s="1115"/>
      <c r="L617" s="1033"/>
      <c r="M617" s="1058"/>
      <c r="O617" s="212"/>
    </row>
    <row r="618" spans="2:15" ht="12.75">
      <c r="B618" s="1112"/>
      <c r="C618" s="1112"/>
      <c r="D618" s="1112"/>
      <c r="E618" s="1113"/>
      <c r="F618" s="1112"/>
      <c r="G618" s="1113"/>
      <c r="H618" s="1112"/>
      <c r="I618" s="1112"/>
      <c r="J618" s="1114"/>
      <c r="K618" s="1115"/>
      <c r="L618" s="1033"/>
      <c r="M618" s="1058"/>
      <c r="O618" s="212"/>
    </row>
    <row r="619" spans="2:15" ht="12.75">
      <c r="B619" s="1112"/>
      <c r="C619" s="1112"/>
      <c r="D619" s="1112"/>
      <c r="E619" s="1113"/>
      <c r="F619" s="1112"/>
      <c r="G619" s="1113"/>
      <c r="H619" s="1112"/>
      <c r="I619" s="1112"/>
      <c r="J619" s="1114"/>
      <c r="K619" s="1115"/>
      <c r="L619" s="1033"/>
      <c r="M619" s="1058"/>
      <c r="O619" s="212"/>
    </row>
    <row r="620" spans="2:15" ht="12.75">
      <c r="B620" s="1112"/>
      <c r="C620" s="1112"/>
      <c r="D620" s="1112"/>
      <c r="E620" s="1113"/>
      <c r="F620" s="1112"/>
      <c r="G620" s="1113"/>
      <c r="H620" s="1112"/>
      <c r="I620" s="1112"/>
      <c r="J620" s="1114"/>
      <c r="K620" s="1115"/>
      <c r="L620" s="1033"/>
      <c r="M620" s="1058"/>
      <c r="O620" s="212"/>
    </row>
    <row r="621" spans="2:15" ht="12.75">
      <c r="B621" s="1112"/>
      <c r="C621" s="1112"/>
      <c r="D621" s="1112"/>
      <c r="E621" s="1113"/>
      <c r="F621" s="1112"/>
      <c r="G621" s="1113"/>
      <c r="H621" s="1112"/>
      <c r="I621" s="1112"/>
      <c r="J621" s="1114"/>
      <c r="K621" s="1115"/>
      <c r="L621" s="1033"/>
      <c r="M621" s="1058"/>
      <c r="O621" s="212"/>
    </row>
    <row r="622" spans="2:15" ht="12.75">
      <c r="B622" s="1112"/>
      <c r="C622" s="1112"/>
      <c r="D622" s="1112"/>
      <c r="E622" s="1113"/>
      <c r="F622" s="1112"/>
      <c r="G622" s="1113"/>
      <c r="H622" s="1112"/>
      <c r="I622" s="1112"/>
      <c r="J622" s="1114"/>
      <c r="K622" s="1115"/>
      <c r="L622" s="1033"/>
      <c r="M622" s="1058"/>
      <c r="O622" s="212"/>
    </row>
    <row r="623" spans="2:15" ht="12.75">
      <c r="B623" s="1112"/>
      <c r="C623" s="1112"/>
      <c r="D623" s="1112"/>
      <c r="E623" s="1113"/>
      <c r="F623" s="1112"/>
      <c r="G623" s="1113"/>
      <c r="H623" s="1112"/>
      <c r="I623" s="1112"/>
      <c r="J623" s="1114"/>
      <c r="K623" s="1115"/>
      <c r="L623" s="1033"/>
      <c r="M623" s="1058"/>
      <c r="O623" s="212"/>
    </row>
    <row r="624" spans="2:15" ht="12.75">
      <c r="B624" s="1112"/>
      <c r="C624" s="1112"/>
      <c r="D624" s="1112"/>
      <c r="E624" s="1113"/>
      <c r="F624" s="1112"/>
      <c r="G624" s="1113"/>
      <c r="H624" s="1112"/>
      <c r="I624" s="1112"/>
      <c r="J624" s="1114"/>
      <c r="K624" s="1115"/>
      <c r="L624" s="1033"/>
      <c r="M624" s="1058"/>
      <c r="O624" s="212"/>
    </row>
    <row r="625" spans="2:15" ht="12.75">
      <c r="B625" s="1112"/>
      <c r="C625" s="1112"/>
      <c r="D625" s="1112"/>
      <c r="E625" s="1113"/>
      <c r="F625" s="1112"/>
      <c r="G625" s="1113"/>
      <c r="H625" s="1112"/>
      <c r="I625" s="1112"/>
      <c r="J625" s="1114"/>
      <c r="K625" s="1115"/>
      <c r="L625" s="1033"/>
      <c r="M625" s="1058"/>
      <c r="O625" s="212"/>
    </row>
    <row r="626" spans="2:15" ht="12.75">
      <c r="B626" s="1112"/>
      <c r="C626" s="1112"/>
      <c r="D626" s="1112"/>
      <c r="E626" s="1113"/>
      <c r="F626" s="1112"/>
      <c r="G626" s="1113"/>
      <c r="H626" s="1112"/>
      <c r="I626" s="1112"/>
      <c r="J626" s="1114"/>
      <c r="K626" s="1115"/>
      <c r="L626" s="1033"/>
      <c r="M626" s="1058"/>
      <c r="O626" s="212"/>
    </row>
    <row r="627" spans="2:15" ht="12.75">
      <c r="B627" s="1112"/>
      <c r="C627" s="1112"/>
      <c r="D627" s="1112"/>
      <c r="E627" s="1113"/>
      <c r="F627" s="1112"/>
      <c r="G627" s="1113"/>
      <c r="H627" s="1112"/>
      <c r="I627" s="1112"/>
      <c r="J627" s="1114"/>
      <c r="K627" s="1115"/>
      <c r="L627" s="1033"/>
      <c r="M627" s="1058"/>
      <c r="O627" s="212"/>
    </row>
    <row r="628" spans="2:15" ht="12.75">
      <c r="B628" s="1112"/>
      <c r="C628" s="1112"/>
      <c r="D628" s="1112"/>
      <c r="E628" s="1113"/>
      <c r="F628" s="1112"/>
      <c r="G628" s="1113"/>
      <c r="H628" s="1112"/>
      <c r="I628" s="1112"/>
      <c r="J628" s="1114"/>
      <c r="K628" s="1115"/>
      <c r="L628" s="1033"/>
      <c r="M628" s="1058"/>
      <c r="O628" s="212"/>
    </row>
    <row r="629" spans="2:15" ht="12.75">
      <c r="B629" s="1112"/>
      <c r="C629" s="1112"/>
      <c r="D629" s="1112"/>
      <c r="E629" s="1113"/>
      <c r="F629" s="1112"/>
      <c r="G629" s="1113"/>
      <c r="H629" s="1112"/>
      <c r="I629" s="1112"/>
      <c r="J629" s="1114"/>
      <c r="K629" s="1115"/>
      <c r="L629" s="1033"/>
      <c r="M629" s="1058"/>
      <c r="O629" s="212"/>
    </row>
    <row r="630" spans="2:15" ht="12.75">
      <c r="B630" s="1112"/>
      <c r="C630" s="1112"/>
      <c r="D630" s="1112"/>
      <c r="E630" s="1113"/>
      <c r="F630" s="1112"/>
      <c r="G630" s="1113"/>
      <c r="H630" s="1112"/>
      <c r="I630" s="1112"/>
      <c r="J630" s="1114"/>
      <c r="K630" s="1115"/>
      <c r="L630" s="1033"/>
      <c r="M630" s="1058"/>
      <c r="O630" s="212"/>
    </row>
    <row r="631" spans="2:15" ht="12.75">
      <c r="B631" s="1112"/>
      <c r="C631" s="1112"/>
      <c r="D631" s="1112"/>
      <c r="E631" s="1113"/>
      <c r="F631" s="1112"/>
      <c r="G631" s="1113"/>
      <c r="H631" s="1112"/>
      <c r="I631" s="1112"/>
      <c r="J631" s="1114"/>
      <c r="K631" s="1115"/>
      <c r="L631" s="1033"/>
      <c r="M631" s="1058"/>
      <c r="O631" s="212"/>
    </row>
    <row r="632" spans="2:15" ht="12.75">
      <c r="B632" s="1112"/>
      <c r="C632" s="1112"/>
      <c r="D632" s="1112"/>
      <c r="E632" s="1113"/>
      <c r="F632" s="1112"/>
      <c r="G632" s="1113"/>
      <c r="H632" s="1112"/>
      <c r="I632" s="1112"/>
      <c r="J632" s="1114"/>
      <c r="K632" s="1115"/>
      <c r="L632" s="1033"/>
      <c r="M632" s="1058"/>
      <c r="O632" s="212"/>
    </row>
    <row r="633" spans="2:15" ht="12.75">
      <c r="B633" s="1112"/>
      <c r="C633" s="1112"/>
      <c r="D633" s="1112"/>
      <c r="E633" s="1113"/>
      <c r="F633" s="1112"/>
      <c r="G633" s="1113"/>
      <c r="H633" s="1112"/>
      <c r="I633" s="1112"/>
      <c r="J633" s="1114"/>
      <c r="K633" s="1115"/>
      <c r="L633" s="1033"/>
      <c r="M633" s="1058"/>
      <c r="O633" s="212"/>
    </row>
    <row r="634" spans="2:15" ht="12.75">
      <c r="B634" s="1112"/>
      <c r="C634" s="1112"/>
      <c r="D634" s="1112"/>
      <c r="E634" s="1113"/>
      <c r="F634" s="1112"/>
      <c r="G634" s="1113"/>
      <c r="H634" s="1112"/>
      <c r="I634" s="1112"/>
      <c r="J634" s="1114"/>
      <c r="K634" s="1115"/>
      <c r="L634" s="1033"/>
      <c r="M634" s="1058"/>
      <c r="O634" s="212"/>
    </row>
    <row r="635" spans="2:15" ht="12.75">
      <c r="B635" s="1112"/>
      <c r="C635" s="1112"/>
      <c r="D635" s="1112"/>
      <c r="E635" s="1113"/>
      <c r="F635" s="1112"/>
      <c r="G635" s="1113"/>
      <c r="H635" s="1112"/>
      <c r="I635" s="1112"/>
      <c r="J635" s="1114"/>
      <c r="K635" s="1115"/>
      <c r="L635" s="1033"/>
      <c r="M635" s="1058"/>
      <c r="O635" s="212"/>
    </row>
    <row r="636" spans="2:15" ht="12.75">
      <c r="B636" s="1112"/>
      <c r="C636" s="1112"/>
      <c r="D636" s="1112"/>
      <c r="E636" s="1113"/>
      <c r="F636" s="1112"/>
      <c r="G636" s="1113"/>
      <c r="H636" s="1112"/>
      <c r="I636" s="1112"/>
      <c r="J636" s="1114"/>
      <c r="K636" s="1115"/>
      <c r="L636" s="1033"/>
      <c r="M636" s="1058"/>
      <c r="O636" s="212"/>
    </row>
    <row r="637" spans="2:15" ht="12.75">
      <c r="B637" s="1112"/>
      <c r="C637" s="1112"/>
      <c r="D637" s="1112"/>
      <c r="E637" s="1113"/>
      <c r="F637" s="1112"/>
      <c r="G637" s="1113"/>
      <c r="H637" s="1112"/>
      <c r="I637" s="1112"/>
      <c r="J637" s="1114"/>
      <c r="K637" s="1115"/>
      <c r="L637" s="1033"/>
      <c r="M637" s="1058"/>
      <c r="O637" s="212"/>
    </row>
    <row r="638" spans="2:15" ht="12.75">
      <c r="B638" s="1112"/>
      <c r="C638" s="1112"/>
      <c r="D638" s="1112"/>
      <c r="E638" s="1113"/>
      <c r="F638" s="1112"/>
      <c r="G638" s="1113"/>
      <c r="H638" s="1112"/>
      <c r="I638" s="1112"/>
      <c r="J638" s="1114"/>
      <c r="K638" s="1115"/>
      <c r="L638" s="1033"/>
      <c r="M638" s="1058"/>
      <c r="O638" s="212"/>
    </row>
    <row r="639" spans="2:15" ht="12.75">
      <c r="B639" s="1112"/>
      <c r="C639" s="1112"/>
      <c r="D639" s="1112"/>
      <c r="E639" s="1113"/>
      <c r="F639" s="1112"/>
      <c r="G639" s="1113"/>
      <c r="H639" s="1112"/>
      <c r="I639" s="1112"/>
      <c r="J639" s="1114"/>
      <c r="K639" s="1115"/>
      <c r="L639" s="1033"/>
      <c r="M639" s="1058"/>
      <c r="O639" s="212"/>
    </row>
    <row r="640" spans="2:15" ht="12.75">
      <c r="B640" s="1112"/>
      <c r="C640" s="1112"/>
      <c r="D640" s="1112"/>
      <c r="E640" s="1113"/>
      <c r="F640" s="1112"/>
      <c r="G640" s="1113"/>
      <c r="H640" s="1112"/>
      <c r="I640" s="1112"/>
      <c r="J640" s="1114"/>
      <c r="K640" s="1115"/>
      <c r="L640" s="1033"/>
      <c r="M640" s="1058"/>
      <c r="O640" s="212"/>
    </row>
    <row r="641" spans="2:15" ht="12.75">
      <c r="B641" s="1112"/>
      <c r="C641" s="1112"/>
      <c r="D641" s="1112"/>
      <c r="E641" s="1113"/>
      <c r="F641" s="1112"/>
      <c r="G641" s="1113"/>
      <c r="H641" s="1112"/>
      <c r="I641" s="1112"/>
      <c r="J641" s="1114"/>
      <c r="K641" s="1115"/>
      <c r="L641" s="1033"/>
      <c r="M641" s="1058"/>
      <c r="O641" s="212"/>
    </row>
    <row r="642" spans="2:15" ht="12.75">
      <c r="B642" s="1112"/>
      <c r="C642" s="1112"/>
      <c r="D642" s="1112"/>
      <c r="E642" s="1113"/>
      <c r="F642" s="1112"/>
      <c r="G642" s="1113"/>
      <c r="H642" s="1112"/>
      <c r="I642" s="1112"/>
      <c r="J642" s="1114"/>
      <c r="K642" s="1115"/>
      <c r="L642" s="1033"/>
      <c r="M642" s="1058"/>
      <c r="O642" s="212"/>
    </row>
    <row r="643" spans="2:15" ht="12.75">
      <c r="B643" s="1112"/>
      <c r="C643" s="1112"/>
      <c r="D643" s="1112"/>
      <c r="E643" s="1113"/>
      <c r="F643" s="1112"/>
      <c r="G643" s="1113"/>
      <c r="H643" s="1112"/>
      <c r="I643" s="1112"/>
      <c r="J643" s="1114"/>
      <c r="K643" s="1115"/>
      <c r="L643" s="1033"/>
      <c r="M643" s="1058"/>
      <c r="O643" s="212"/>
    </row>
    <row r="644" spans="2:15" ht="12.75">
      <c r="B644" s="1112"/>
      <c r="C644" s="1112"/>
      <c r="D644" s="1112"/>
      <c r="E644" s="1113"/>
      <c r="F644" s="1112"/>
      <c r="G644" s="1113"/>
      <c r="H644" s="1112"/>
      <c r="I644" s="1112"/>
      <c r="J644" s="1114"/>
      <c r="K644" s="1115"/>
      <c r="L644" s="1033"/>
      <c r="M644" s="1058"/>
      <c r="O644" s="212"/>
    </row>
    <row r="645" spans="2:15" ht="12.75">
      <c r="B645" s="1112"/>
      <c r="C645" s="1112"/>
      <c r="D645" s="1112"/>
      <c r="E645" s="1113"/>
      <c r="F645" s="1112"/>
      <c r="G645" s="1113"/>
      <c r="H645" s="1112"/>
      <c r="I645" s="1112"/>
      <c r="J645" s="1114"/>
      <c r="K645" s="1115"/>
      <c r="L645" s="1033"/>
      <c r="M645" s="1058"/>
      <c r="O645" s="212"/>
    </row>
    <row r="646" spans="2:15" ht="12.75">
      <c r="B646" s="1112"/>
      <c r="C646" s="1112"/>
      <c r="D646" s="1112"/>
      <c r="E646" s="1113"/>
      <c r="F646" s="1112"/>
      <c r="G646" s="1113"/>
      <c r="H646" s="1112"/>
      <c r="I646" s="1112"/>
      <c r="J646" s="1114"/>
      <c r="K646" s="1115"/>
      <c r="L646" s="1033"/>
      <c r="M646" s="1058"/>
      <c r="O646" s="212"/>
    </row>
    <row r="647" spans="2:15" ht="12.75">
      <c r="B647" s="1112"/>
      <c r="C647" s="1112"/>
      <c r="D647" s="1112"/>
      <c r="E647" s="1113"/>
      <c r="F647" s="1112"/>
      <c r="G647" s="1113"/>
      <c r="H647" s="1112"/>
      <c r="I647" s="1112"/>
      <c r="J647" s="1114"/>
      <c r="K647" s="1115"/>
      <c r="L647" s="1033"/>
      <c r="M647" s="1058"/>
      <c r="O647" s="212"/>
    </row>
    <row r="648" spans="2:15" ht="12.75">
      <c r="B648" s="1112"/>
      <c r="C648" s="1112"/>
      <c r="D648" s="1112"/>
      <c r="E648" s="1113"/>
      <c r="F648" s="1112"/>
      <c r="G648" s="1113"/>
      <c r="H648" s="1112"/>
      <c r="I648" s="1112"/>
      <c r="J648" s="1114"/>
      <c r="K648" s="1115"/>
      <c r="L648" s="1033"/>
      <c r="M648" s="1058"/>
      <c r="O648" s="212"/>
    </row>
    <row r="649" spans="2:15" ht="12.75">
      <c r="B649" s="1112"/>
      <c r="C649" s="1112"/>
      <c r="D649" s="1112"/>
      <c r="E649" s="1113"/>
      <c r="F649" s="1112"/>
      <c r="G649" s="1113"/>
      <c r="H649" s="1112"/>
      <c r="I649" s="1112"/>
      <c r="J649" s="1114"/>
      <c r="K649" s="1115"/>
      <c r="L649" s="1033"/>
      <c r="M649" s="1058"/>
      <c r="O649" s="212"/>
    </row>
    <row r="650" spans="2:15" ht="12.75">
      <c r="B650" s="1112"/>
      <c r="C650" s="1112"/>
      <c r="D650" s="1112"/>
      <c r="E650" s="1113"/>
      <c r="F650" s="1112"/>
      <c r="G650" s="1113"/>
      <c r="H650" s="1112"/>
      <c r="I650" s="1112"/>
      <c r="J650" s="1114"/>
      <c r="K650" s="1115"/>
      <c r="L650" s="1033"/>
      <c r="M650" s="1058"/>
      <c r="O650" s="212"/>
    </row>
    <row r="651" spans="2:15" ht="12.75">
      <c r="B651" s="1112"/>
      <c r="C651" s="1112"/>
      <c r="D651" s="1112"/>
      <c r="E651" s="1113"/>
      <c r="F651" s="1112"/>
      <c r="G651" s="1113"/>
      <c r="H651" s="1112"/>
      <c r="I651" s="1112"/>
      <c r="J651" s="1114"/>
      <c r="K651" s="1115"/>
      <c r="L651" s="1033"/>
      <c r="M651" s="1058"/>
      <c r="O651" s="212"/>
    </row>
    <row r="652" spans="2:15" ht="12.75">
      <c r="B652" s="1112"/>
      <c r="C652" s="1112"/>
      <c r="D652" s="1112"/>
      <c r="E652" s="1113"/>
      <c r="F652" s="1112"/>
      <c r="G652" s="1113"/>
      <c r="H652" s="1112"/>
      <c r="I652" s="1112"/>
      <c r="J652" s="1114"/>
      <c r="K652" s="1115"/>
      <c r="L652" s="1033"/>
      <c r="M652" s="1058"/>
      <c r="O652" s="212"/>
    </row>
    <row r="653" spans="2:15" ht="12.75">
      <c r="B653" s="1112"/>
      <c r="C653" s="1112"/>
      <c r="D653" s="1112"/>
      <c r="E653" s="1113"/>
      <c r="F653" s="1112"/>
      <c r="G653" s="1113"/>
      <c r="H653" s="1112"/>
      <c r="I653" s="1112"/>
      <c r="J653" s="1114"/>
      <c r="K653" s="1115"/>
      <c r="L653" s="1033"/>
      <c r="M653" s="1058"/>
      <c r="O653" s="212"/>
    </row>
    <row r="654" spans="2:15" ht="12.75">
      <c r="B654" s="1112"/>
      <c r="C654" s="1112"/>
      <c r="D654" s="1112"/>
      <c r="E654" s="1113"/>
      <c r="F654" s="1112"/>
      <c r="G654" s="1113"/>
      <c r="H654" s="1112"/>
      <c r="I654" s="1112"/>
      <c r="J654" s="1114"/>
      <c r="K654" s="1115"/>
      <c r="L654" s="1033"/>
      <c r="M654" s="1058"/>
      <c r="O654" s="212"/>
    </row>
    <row r="655" spans="2:15" ht="12.75">
      <c r="B655" s="1112"/>
      <c r="C655" s="1112"/>
      <c r="D655" s="1112"/>
      <c r="E655" s="1113"/>
      <c r="F655" s="1112"/>
      <c r="G655" s="1113"/>
      <c r="H655" s="1112"/>
      <c r="I655" s="1112"/>
      <c r="J655" s="1114"/>
      <c r="K655" s="1115"/>
      <c r="L655" s="1033"/>
      <c r="M655" s="1058"/>
      <c r="O655" s="212"/>
    </row>
    <row r="656" spans="2:15" ht="12.75">
      <c r="B656" s="1112"/>
      <c r="C656" s="1112"/>
      <c r="D656" s="1112"/>
      <c r="E656" s="1113"/>
      <c r="F656" s="1112"/>
      <c r="G656" s="1113"/>
      <c r="H656" s="1112"/>
      <c r="I656" s="1112"/>
      <c r="J656" s="1114"/>
      <c r="K656" s="1115"/>
      <c r="L656" s="1033"/>
      <c r="M656" s="1058"/>
      <c r="O656" s="212"/>
    </row>
    <row r="657" spans="2:15" ht="12.75">
      <c r="B657" s="1112"/>
      <c r="C657" s="1112"/>
      <c r="D657" s="1112"/>
      <c r="E657" s="1113"/>
      <c r="F657" s="1112"/>
      <c r="G657" s="1113"/>
      <c r="H657" s="1112"/>
      <c r="I657" s="1112"/>
      <c r="J657" s="1114"/>
      <c r="K657" s="1115"/>
      <c r="L657" s="1033"/>
      <c r="M657" s="1058"/>
      <c r="O657" s="212"/>
    </row>
    <row r="658" spans="2:15" ht="12.75">
      <c r="B658" s="1112"/>
      <c r="C658" s="1112"/>
      <c r="D658" s="1112"/>
      <c r="E658" s="1113"/>
      <c r="F658" s="1112"/>
      <c r="G658" s="1113"/>
      <c r="H658" s="1112"/>
      <c r="I658" s="1112"/>
      <c r="J658" s="1114"/>
      <c r="K658" s="1115"/>
      <c r="L658" s="1033"/>
      <c r="M658" s="1058"/>
      <c r="O658" s="212"/>
    </row>
    <row r="659" spans="2:15" ht="12.75">
      <c r="B659" s="1112"/>
      <c r="C659" s="1112"/>
      <c r="D659" s="1112"/>
      <c r="E659" s="1113"/>
      <c r="F659" s="1112"/>
      <c r="G659" s="1113"/>
      <c r="H659" s="1112"/>
      <c r="I659" s="1112"/>
      <c r="J659" s="1114"/>
      <c r="K659" s="1115"/>
      <c r="L659" s="1033"/>
      <c r="M659" s="1058"/>
      <c r="O659" s="212"/>
    </row>
    <row r="660" spans="2:15" ht="12.75">
      <c r="B660" s="1112"/>
      <c r="C660" s="1112"/>
      <c r="D660" s="1112"/>
      <c r="E660" s="1113"/>
      <c r="F660" s="1112"/>
      <c r="G660" s="1113"/>
      <c r="H660" s="1112"/>
      <c r="I660" s="1112"/>
      <c r="J660" s="1114"/>
      <c r="K660" s="1115"/>
      <c r="L660" s="1033"/>
      <c r="M660" s="1058"/>
      <c r="O660" s="212"/>
    </row>
    <row r="661" spans="2:15" ht="12.75">
      <c r="B661" s="1112"/>
      <c r="C661" s="1112"/>
      <c r="D661" s="1112"/>
      <c r="E661" s="1113"/>
      <c r="F661" s="1112"/>
      <c r="G661" s="1113"/>
      <c r="H661" s="1112"/>
      <c r="I661" s="1112"/>
      <c r="J661" s="1114"/>
      <c r="K661" s="1115"/>
      <c r="L661" s="1033"/>
      <c r="M661" s="1058"/>
      <c r="O661" s="212"/>
    </row>
    <row r="662" spans="2:15" ht="12.75">
      <c r="B662" s="1112"/>
      <c r="C662" s="1112"/>
      <c r="D662" s="1112"/>
      <c r="E662" s="1113"/>
      <c r="F662" s="1112"/>
      <c r="G662" s="1113"/>
      <c r="H662" s="1112"/>
      <c r="I662" s="1112"/>
      <c r="J662" s="1114"/>
      <c r="K662" s="1115"/>
      <c r="L662" s="1033"/>
      <c r="M662" s="1058"/>
      <c r="O662" s="212"/>
    </row>
    <row r="663" spans="2:15" ht="12.75">
      <c r="B663" s="1112"/>
      <c r="C663" s="1112"/>
      <c r="D663" s="1112"/>
      <c r="E663" s="1113"/>
      <c r="F663" s="1112"/>
      <c r="G663" s="1113"/>
      <c r="H663" s="1112"/>
      <c r="I663" s="1112"/>
      <c r="J663" s="1114"/>
      <c r="K663" s="1115"/>
      <c r="L663" s="1033"/>
      <c r="M663" s="1058"/>
      <c r="O663" s="212"/>
    </row>
    <row r="664" spans="2:15" ht="12.75">
      <c r="B664" s="1112"/>
      <c r="C664" s="1112"/>
      <c r="D664" s="1112"/>
      <c r="E664" s="1113"/>
      <c r="F664" s="1112"/>
      <c r="G664" s="1113"/>
      <c r="H664" s="1112"/>
      <c r="I664" s="1112"/>
      <c r="J664" s="1114"/>
      <c r="K664" s="1115"/>
      <c r="L664" s="1033"/>
      <c r="M664" s="1058"/>
      <c r="O664" s="212"/>
    </row>
    <row r="665" spans="2:15" ht="12.75">
      <c r="B665" s="1112"/>
      <c r="C665" s="1112"/>
      <c r="D665" s="1112"/>
      <c r="E665" s="1113"/>
      <c r="F665" s="1112"/>
      <c r="G665" s="1113"/>
      <c r="H665" s="1112"/>
      <c r="I665" s="1112"/>
      <c r="J665" s="1114"/>
      <c r="K665" s="1115"/>
      <c r="L665" s="1033"/>
      <c r="M665" s="1058"/>
      <c r="O665" s="212"/>
    </row>
    <row r="666" spans="2:15" ht="12.75">
      <c r="B666" s="1112"/>
      <c r="C666" s="1112"/>
      <c r="D666" s="1112"/>
      <c r="E666" s="1113"/>
      <c r="F666" s="1112"/>
      <c r="G666" s="1113"/>
      <c r="H666" s="1112"/>
      <c r="I666" s="1112"/>
      <c r="J666" s="1114"/>
      <c r="K666" s="1115"/>
      <c r="L666" s="1033"/>
      <c r="M666" s="1058"/>
      <c r="O666" s="212"/>
    </row>
    <row r="667" spans="2:15" ht="12.75">
      <c r="B667" s="1112"/>
      <c r="C667" s="1112"/>
      <c r="D667" s="1112"/>
      <c r="E667" s="1113"/>
      <c r="F667" s="1112"/>
      <c r="G667" s="1113"/>
      <c r="H667" s="1112"/>
      <c r="I667" s="1112"/>
      <c r="J667" s="1114"/>
      <c r="K667" s="1115"/>
      <c r="L667" s="1033"/>
      <c r="M667" s="1058"/>
      <c r="O667" s="212"/>
    </row>
    <row r="668" spans="2:15" ht="12.75">
      <c r="B668" s="1112"/>
      <c r="C668" s="1112"/>
      <c r="D668" s="1112"/>
      <c r="E668" s="1113"/>
      <c r="F668" s="1112"/>
      <c r="G668" s="1113"/>
      <c r="H668" s="1112"/>
      <c r="I668" s="1112"/>
      <c r="J668" s="1114"/>
      <c r="K668" s="1115"/>
      <c r="L668" s="1033"/>
      <c r="M668" s="1058"/>
      <c r="O668" s="212"/>
    </row>
    <row r="669" spans="2:15" ht="12.75">
      <c r="B669" s="1112"/>
      <c r="C669" s="1112"/>
      <c r="D669" s="1112"/>
      <c r="E669" s="1113"/>
      <c r="F669" s="1112"/>
      <c r="G669" s="1113"/>
      <c r="H669" s="1112"/>
      <c r="I669" s="1112"/>
      <c r="J669" s="1114"/>
      <c r="K669" s="1115"/>
      <c r="L669" s="1033"/>
      <c r="M669" s="1058"/>
      <c r="O669" s="212"/>
    </row>
    <row r="670" spans="2:15" ht="12.75">
      <c r="B670" s="1112"/>
      <c r="C670" s="1112"/>
      <c r="D670" s="1112"/>
      <c r="E670" s="1113"/>
      <c r="F670" s="1112"/>
      <c r="G670" s="1113"/>
      <c r="H670" s="1112"/>
      <c r="I670" s="1112"/>
      <c r="J670" s="1114"/>
      <c r="K670" s="1115"/>
      <c r="L670" s="1033"/>
      <c r="M670" s="1058"/>
      <c r="O670" s="212"/>
    </row>
    <row r="671" spans="2:15" ht="12.75">
      <c r="B671" s="1112"/>
      <c r="C671" s="1112"/>
      <c r="D671" s="1112"/>
      <c r="E671" s="1113"/>
      <c r="F671" s="1112"/>
      <c r="G671" s="1113"/>
      <c r="H671" s="1112"/>
      <c r="I671" s="1112"/>
      <c r="J671" s="1114"/>
      <c r="K671" s="1115"/>
      <c r="L671" s="1033"/>
      <c r="M671" s="1058"/>
      <c r="O671" s="212"/>
    </row>
    <row r="672" spans="2:15" ht="12.75">
      <c r="B672" s="1112"/>
      <c r="C672" s="1112"/>
      <c r="D672" s="1112"/>
      <c r="E672" s="1113"/>
      <c r="F672" s="1112"/>
      <c r="G672" s="1113"/>
      <c r="H672" s="1112"/>
      <c r="I672" s="1112"/>
      <c r="J672" s="1114"/>
      <c r="K672" s="1115"/>
      <c r="L672" s="1033"/>
      <c r="M672" s="1058"/>
      <c r="O672" s="212"/>
    </row>
    <row r="673" spans="2:15" ht="12.75">
      <c r="B673" s="1112"/>
      <c r="C673" s="1112"/>
      <c r="D673" s="1112"/>
      <c r="E673" s="1113"/>
      <c r="F673" s="1112"/>
      <c r="G673" s="1113"/>
      <c r="H673" s="1112"/>
      <c r="I673" s="1112"/>
      <c r="J673" s="1114"/>
      <c r="K673" s="1115"/>
      <c r="L673" s="1033"/>
      <c r="M673" s="1058"/>
      <c r="O673" s="212"/>
    </row>
    <row r="674" spans="2:15" ht="12.75">
      <c r="B674" s="1112"/>
      <c r="C674" s="1112"/>
      <c r="D674" s="1112"/>
      <c r="E674" s="1113"/>
      <c r="F674" s="1112"/>
      <c r="G674" s="1113"/>
      <c r="H674" s="1112"/>
      <c r="I674" s="1112"/>
      <c r="J674" s="1114"/>
      <c r="K674" s="1115"/>
      <c r="L674" s="1033"/>
      <c r="M674" s="1058"/>
      <c r="O674" s="212"/>
    </row>
    <row r="675" spans="2:15" ht="12.75">
      <c r="B675" s="1112"/>
      <c r="C675" s="1112"/>
      <c r="D675" s="1112"/>
      <c r="E675" s="1113"/>
      <c r="F675" s="1112"/>
      <c r="G675" s="1113"/>
      <c r="H675" s="1112"/>
      <c r="I675" s="1112"/>
      <c r="J675" s="1114"/>
      <c r="K675" s="1115"/>
      <c r="L675" s="1033"/>
      <c r="M675" s="1058"/>
      <c r="O675" s="212"/>
    </row>
    <row r="676" spans="2:15" ht="12.75">
      <c r="B676" s="1112"/>
      <c r="C676" s="1112"/>
      <c r="D676" s="1112"/>
      <c r="E676" s="1113"/>
      <c r="F676" s="1112"/>
      <c r="G676" s="1113"/>
      <c r="H676" s="1112"/>
      <c r="I676" s="1112"/>
      <c r="J676" s="1114"/>
      <c r="K676" s="1115"/>
      <c r="L676" s="1033"/>
      <c r="M676" s="1058"/>
      <c r="O676" s="212"/>
    </row>
    <row r="677" spans="2:15" ht="12.75">
      <c r="B677" s="1112"/>
      <c r="C677" s="1112"/>
      <c r="D677" s="1112"/>
      <c r="E677" s="1113"/>
      <c r="F677" s="1112"/>
      <c r="G677" s="1113"/>
      <c r="H677" s="1112"/>
      <c r="I677" s="1112"/>
      <c r="J677" s="1114"/>
      <c r="K677" s="1115"/>
      <c r="L677" s="1033"/>
      <c r="M677" s="1058"/>
      <c r="O677" s="212"/>
    </row>
    <row r="678" spans="2:15" ht="12.75">
      <c r="B678" s="1112"/>
      <c r="C678" s="1112"/>
      <c r="D678" s="1112"/>
      <c r="E678" s="1113"/>
      <c r="F678" s="1112"/>
      <c r="G678" s="1113"/>
      <c r="H678" s="1112"/>
      <c r="I678" s="1112"/>
      <c r="J678" s="1114"/>
      <c r="K678" s="1115"/>
      <c r="L678" s="1033"/>
      <c r="M678" s="1058"/>
      <c r="O678" s="212"/>
    </row>
    <row r="679" spans="2:15" ht="12.75">
      <c r="B679" s="1112"/>
      <c r="C679" s="1112"/>
      <c r="D679" s="1112"/>
      <c r="E679" s="1113"/>
      <c r="F679" s="1112"/>
      <c r="G679" s="1113"/>
      <c r="H679" s="1112"/>
      <c r="I679" s="1112"/>
      <c r="J679" s="1114"/>
      <c r="K679" s="1115"/>
      <c r="L679" s="1033"/>
      <c r="M679" s="1058"/>
      <c r="O679" s="212"/>
    </row>
    <row r="680" spans="2:15" ht="12.75">
      <c r="B680" s="1112"/>
      <c r="C680" s="1112"/>
      <c r="D680" s="1112"/>
      <c r="E680" s="1113"/>
      <c r="F680" s="1112"/>
      <c r="G680" s="1113"/>
      <c r="H680" s="1112"/>
      <c r="I680" s="1112"/>
      <c r="J680" s="1114"/>
      <c r="K680" s="1115"/>
      <c r="L680" s="1033"/>
      <c r="M680" s="1058"/>
      <c r="O680" s="212"/>
    </row>
    <row r="681" spans="2:15" ht="12.75">
      <c r="B681" s="1112"/>
      <c r="C681" s="1112"/>
      <c r="D681" s="1112"/>
      <c r="E681" s="1113"/>
      <c r="F681" s="1112"/>
      <c r="G681" s="1113"/>
      <c r="H681" s="1112"/>
      <c r="I681" s="1112"/>
      <c r="J681" s="1114"/>
      <c r="K681" s="1115"/>
      <c r="L681" s="1033"/>
      <c r="M681" s="1058"/>
      <c r="O681" s="212"/>
    </row>
    <row r="682" spans="2:15" ht="12.75">
      <c r="B682" s="1112"/>
      <c r="C682" s="1112"/>
      <c r="D682" s="1112"/>
      <c r="E682" s="1113"/>
      <c r="F682" s="1112"/>
      <c r="G682" s="1113"/>
      <c r="H682" s="1112"/>
      <c r="I682" s="1112"/>
      <c r="J682" s="1114"/>
      <c r="K682" s="1115"/>
      <c r="L682" s="1033"/>
      <c r="M682" s="1058"/>
      <c r="O682" s="212"/>
    </row>
    <row r="683" spans="2:15" ht="12.75">
      <c r="B683" s="1112"/>
      <c r="C683" s="1112"/>
      <c r="D683" s="1112"/>
      <c r="E683" s="1113"/>
      <c r="F683" s="1112"/>
      <c r="G683" s="1113"/>
      <c r="H683" s="1112"/>
      <c r="I683" s="1112"/>
      <c r="J683" s="1114"/>
      <c r="K683" s="1115"/>
      <c r="L683" s="1033"/>
      <c r="M683" s="1058"/>
      <c r="O683" s="212"/>
    </row>
    <row r="684" spans="2:15" ht="12.75">
      <c r="B684" s="1112"/>
      <c r="C684" s="1112"/>
      <c r="D684" s="1112"/>
      <c r="E684" s="1113"/>
      <c r="F684" s="1112"/>
      <c r="G684" s="1113"/>
      <c r="H684" s="1112"/>
      <c r="I684" s="1112"/>
      <c r="J684" s="1114"/>
      <c r="K684" s="1115"/>
      <c r="L684" s="1033"/>
      <c r="M684" s="1058"/>
      <c r="O684" s="212"/>
    </row>
    <row r="685" spans="2:15" ht="12.75">
      <c r="B685" s="1112"/>
      <c r="C685" s="1112"/>
      <c r="D685" s="1112"/>
      <c r="E685" s="1113"/>
      <c r="F685" s="1112"/>
      <c r="G685" s="1113"/>
      <c r="H685" s="1112"/>
      <c r="I685" s="1112"/>
      <c r="J685" s="1114"/>
      <c r="K685" s="1115"/>
      <c r="L685" s="1033"/>
      <c r="M685" s="1058"/>
      <c r="O685" s="212"/>
    </row>
    <row r="686" spans="2:15" ht="12.75">
      <c r="B686" s="1112"/>
      <c r="C686" s="1112"/>
      <c r="D686" s="1112"/>
      <c r="E686" s="1113"/>
      <c r="F686" s="1112"/>
      <c r="G686" s="1113"/>
      <c r="H686" s="1112"/>
      <c r="I686" s="1112"/>
      <c r="J686" s="1114"/>
      <c r="K686" s="1115"/>
      <c r="L686" s="1033"/>
      <c r="M686" s="1058"/>
      <c r="O686" s="212"/>
    </row>
    <row r="687" spans="2:15" ht="12.75">
      <c r="B687" s="1112"/>
      <c r="C687" s="1112"/>
      <c r="D687" s="1112"/>
      <c r="E687" s="1113"/>
      <c r="F687" s="1112"/>
      <c r="G687" s="1113"/>
      <c r="H687" s="1112"/>
      <c r="I687" s="1112"/>
      <c r="J687" s="1114"/>
      <c r="K687" s="1115"/>
      <c r="L687" s="1033"/>
      <c r="M687" s="1058"/>
      <c r="O687" s="212"/>
    </row>
    <row r="688" spans="2:15" ht="12.75">
      <c r="B688" s="1112"/>
      <c r="C688" s="1112"/>
      <c r="D688" s="1112"/>
      <c r="E688" s="1113"/>
      <c r="F688" s="1112"/>
      <c r="G688" s="1113"/>
      <c r="H688" s="1112"/>
      <c r="I688" s="1112"/>
      <c r="J688" s="1114"/>
      <c r="K688" s="1115"/>
      <c r="L688" s="1033"/>
      <c r="M688" s="1058"/>
      <c r="O688" s="212"/>
    </row>
    <row r="689" spans="2:15" ht="12.75">
      <c r="B689" s="1112"/>
      <c r="C689" s="1112"/>
      <c r="D689" s="1112"/>
      <c r="E689" s="1113"/>
      <c r="F689" s="1112"/>
      <c r="G689" s="1113"/>
      <c r="H689" s="1112"/>
      <c r="I689" s="1112"/>
      <c r="J689" s="1114"/>
      <c r="K689" s="1115"/>
      <c r="L689" s="1033"/>
      <c r="M689" s="1058"/>
      <c r="O689" s="212"/>
    </row>
    <row r="690" spans="2:15" ht="12.75">
      <c r="B690" s="1112"/>
      <c r="C690" s="1112"/>
      <c r="D690" s="1112"/>
      <c r="E690" s="1113"/>
      <c r="F690" s="1112"/>
      <c r="G690" s="1113"/>
      <c r="H690" s="1112"/>
      <c r="I690" s="1112"/>
      <c r="J690" s="1114"/>
      <c r="K690" s="1115"/>
      <c r="L690" s="1033"/>
      <c r="M690" s="1058"/>
      <c r="O690" s="212"/>
    </row>
    <row r="691" spans="2:15" ht="12.75">
      <c r="B691" s="1112"/>
      <c r="C691" s="1112"/>
      <c r="D691" s="1112"/>
      <c r="E691" s="1113"/>
      <c r="F691" s="1112"/>
      <c r="G691" s="1113"/>
      <c r="H691" s="1112"/>
      <c r="I691" s="1112"/>
      <c r="J691" s="1114"/>
      <c r="K691" s="1115"/>
      <c r="L691" s="1033"/>
      <c r="M691" s="1058"/>
      <c r="O691" s="212"/>
    </row>
    <row r="692" spans="2:15" ht="12.75">
      <c r="B692" s="1112"/>
      <c r="C692" s="1112"/>
      <c r="D692" s="1112"/>
      <c r="E692" s="1113"/>
      <c r="F692" s="1112"/>
      <c r="G692" s="1113"/>
      <c r="H692" s="1112"/>
      <c r="I692" s="1112"/>
      <c r="J692" s="1114"/>
      <c r="K692" s="1115"/>
      <c r="L692" s="1033"/>
      <c r="M692" s="1058"/>
      <c r="O692" s="212"/>
    </row>
    <row r="693" spans="2:15" ht="12.75">
      <c r="B693" s="1112"/>
      <c r="C693" s="1112"/>
      <c r="D693" s="1112"/>
      <c r="E693" s="1113"/>
      <c r="F693" s="1112"/>
      <c r="G693" s="1113"/>
      <c r="H693" s="1112"/>
      <c r="I693" s="1112"/>
      <c r="J693" s="1114"/>
      <c r="K693" s="1115"/>
      <c r="L693" s="1033"/>
      <c r="M693" s="1058"/>
      <c r="O693" s="212"/>
    </row>
    <row r="694" spans="2:15" ht="12.75">
      <c r="B694" s="1112"/>
      <c r="C694" s="1112"/>
      <c r="D694" s="1112"/>
      <c r="E694" s="1113"/>
      <c r="F694" s="1112"/>
      <c r="G694" s="1113"/>
      <c r="H694" s="1112"/>
      <c r="I694" s="1112"/>
      <c r="J694" s="1114"/>
      <c r="K694" s="1115"/>
      <c r="L694" s="1033"/>
      <c r="M694" s="1058"/>
      <c r="O694" s="212"/>
    </row>
    <row r="695" spans="2:15" ht="12.75">
      <c r="B695" s="1112"/>
      <c r="C695" s="1112"/>
      <c r="D695" s="1112"/>
      <c r="E695" s="1113"/>
      <c r="F695" s="1112"/>
      <c r="G695" s="1113"/>
      <c r="H695" s="1112"/>
      <c r="I695" s="1112"/>
      <c r="J695" s="1114"/>
      <c r="K695" s="1115"/>
      <c r="L695" s="1033"/>
      <c r="M695" s="1058"/>
      <c r="O695" s="212"/>
    </row>
    <row r="696" spans="2:15" ht="12.75">
      <c r="B696" s="1112"/>
      <c r="C696" s="1112"/>
      <c r="D696" s="1112"/>
      <c r="E696" s="1113"/>
      <c r="F696" s="1112"/>
      <c r="G696" s="1113"/>
      <c r="H696" s="1112"/>
      <c r="I696" s="1112"/>
      <c r="J696" s="1114"/>
      <c r="K696" s="1115"/>
      <c r="L696" s="1033"/>
      <c r="M696" s="1058"/>
      <c r="O696" s="212"/>
    </row>
    <row r="697" spans="2:15" ht="12.75">
      <c r="B697" s="1112"/>
      <c r="C697" s="1112"/>
      <c r="D697" s="1112"/>
      <c r="E697" s="1113"/>
      <c r="F697" s="1112"/>
      <c r="G697" s="1113"/>
      <c r="H697" s="1112"/>
      <c r="I697" s="1112"/>
      <c r="J697" s="1114"/>
      <c r="K697" s="1115"/>
      <c r="L697" s="1033"/>
      <c r="M697" s="1058"/>
      <c r="O697" s="212"/>
    </row>
    <row r="698" spans="2:15" ht="12.75">
      <c r="B698" s="1112"/>
      <c r="C698" s="1112"/>
      <c r="D698" s="1112"/>
      <c r="E698" s="1113"/>
      <c r="F698" s="1112"/>
      <c r="G698" s="1113"/>
      <c r="H698" s="1112"/>
      <c r="I698" s="1112"/>
      <c r="J698" s="1114"/>
      <c r="K698" s="1115"/>
      <c r="L698" s="1033"/>
      <c r="M698" s="1058"/>
      <c r="O698" s="212"/>
    </row>
    <row r="699" spans="2:15" ht="12.75">
      <c r="B699" s="1112"/>
      <c r="C699" s="1112"/>
      <c r="D699" s="1112"/>
      <c r="E699" s="1113"/>
      <c r="F699" s="1112"/>
      <c r="G699" s="1113"/>
      <c r="H699" s="1112"/>
      <c r="I699" s="1112"/>
      <c r="J699" s="1114"/>
      <c r="K699" s="1115"/>
      <c r="L699" s="1033"/>
      <c r="M699" s="1058"/>
      <c r="O699" s="212"/>
    </row>
    <row r="700" spans="2:15" ht="12.75">
      <c r="B700" s="1112"/>
      <c r="C700" s="1112"/>
      <c r="D700" s="1112"/>
      <c r="E700" s="1113"/>
      <c r="F700" s="1112"/>
      <c r="G700" s="1113"/>
      <c r="H700" s="1112"/>
      <c r="I700" s="1112"/>
      <c r="J700" s="1114"/>
      <c r="K700" s="1115"/>
      <c r="L700" s="1033"/>
      <c r="M700" s="1058"/>
      <c r="O700" s="212"/>
    </row>
    <row r="701" spans="2:15" ht="12.75">
      <c r="B701" s="1112"/>
      <c r="C701" s="1112"/>
      <c r="D701" s="1112"/>
      <c r="E701" s="1113"/>
      <c r="F701" s="1112"/>
      <c r="G701" s="1113"/>
      <c r="H701" s="1112"/>
      <c r="I701" s="1112"/>
      <c r="J701" s="1114"/>
      <c r="K701" s="1115"/>
      <c r="L701" s="1033"/>
      <c r="M701" s="1058"/>
      <c r="O701" s="212"/>
    </row>
    <row r="702" spans="2:15" ht="12.75">
      <c r="B702" s="1112"/>
      <c r="C702" s="1112"/>
      <c r="D702" s="1112"/>
      <c r="E702" s="1113"/>
      <c r="F702" s="1112"/>
      <c r="G702" s="1113"/>
      <c r="H702" s="1112"/>
      <c r="I702" s="1112"/>
      <c r="J702" s="1114"/>
      <c r="K702" s="1115"/>
      <c r="L702" s="1033"/>
      <c r="M702" s="1058"/>
      <c r="O702" s="212"/>
    </row>
    <row r="703" spans="2:15" ht="12.75">
      <c r="B703" s="1112"/>
      <c r="C703" s="1112"/>
      <c r="D703" s="1112"/>
      <c r="E703" s="1113"/>
      <c r="F703" s="1112"/>
      <c r="G703" s="1113"/>
      <c r="H703" s="1112"/>
      <c r="I703" s="1112"/>
      <c r="J703" s="1114"/>
      <c r="K703" s="1115"/>
      <c r="L703" s="1033"/>
      <c r="M703" s="1058"/>
      <c r="O703" s="212"/>
    </row>
    <row r="704" spans="2:15" ht="12.75">
      <c r="B704" s="1112"/>
      <c r="C704" s="1112"/>
      <c r="D704" s="1112"/>
      <c r="E704" s="1113"/>
      <c r="F704" s="1112"/>
      <c r="G704" s="1113"/>
      <c r="H704" s="1112"/>
      <c r="I704" s="1112"/>
      <c r="J704" s="1114"/>
      <c r="K704" s="1115"/>
      <c r="L704" s="1033"/>
      <c r="M704" s="1058"/>
      <c r="O704" s="212"/>
    </row>
    <row r="705" spans="2:15" ht="12.75">
      <c r="B705" s="1112"/>
      <c r="C705" s="1112"/>
      <c r="D705" s="1112"/>
      <c r="E705" s="1113"/>
      <c r="F705" s="1112"/>
      <c r="G705" s="1113"/>
      <c r="H705" s="1112"/>
      <c r="I705" s="1112"/>
      <c r="J705" s="1114"/>
      <c r="K705" s="1115"/>
      <c r="L705" s="1033"/>
      <c r="M705" s="1058"/>
      <c r="O705" s="212"/>
    </row>
    <row r="706" spans="2:15" ht="12.75">
      <c r="B706" s="1112"/>
      <c r="C706" s="1112"/>
      <c r="D706" s="1112"/>
      <c r="E706" s="1113"/>
      <c r="F706" s="1112"/>
      <c r="G706" s="1113"/>
      <c r="H706" s="1112"/>
      <c r="I706" s="1112"/>
      <c r="J706" s="1114"/>
      <c r="K706" s="1115"/>
      <c r="L706" s="1033"/>
      <c r="M706" s="1058"/>
      <c r="O706" s="212"/>
    </row>
    <row r="707" spans="2:15" ht="12.75">
      <c r="B707" s="1112"/>
      <c r="C707" s="1112"/>
      <c r="D707" s="1112"/>
      <c r="E707" s="1113"/>
      <c r="F707" s="1112"/>
      <c r="G707" s="1113"/>
      <c r="H707" s="1112"/>
      <c r="I707" s="1112"/>
      <c r="J707" s="1114"/>
      <c r="K707" s="1115"/>
      <c r="L707" s="1033"/>
      <c r="M707" s="1058"/>
      <c r="O707" s="212"/>
    </row>
    <row r="708" spans="2:15" ht="12.75">
      <c r="B708" s="1112"/>
      <c r="C708" s="1112"/>
      <c r="D708" s="1112"/>
      <c r="E708" s="1113"/>
      <c r="F708" s="1112"/>
      <c r="G708" s="1113"/>
      <c r="H708" s="1112"/>
      <c r="I708" s="1112"/>
      <c r="J708" s="1114"/>
      <c r="K708" s="1115"/>
      <c r="L708" s="1033"/>
      <c r="M708" s="1058"/>
      <c r="O708" s="212"/>
    </row>
    <row r="709" spans="2:15" ht="12.75">
      <c r="B709" s="1112"/>
      <c r="C709" s="1112"/>
      <c r="D709" s="1112"/>
      <c r="E709" s="1113"/>
      <c r="F709" s="1112"/>
      <c r="G709" s="1113"/>
      <c r="H709" s="1112"/>
      <c r="I709" s="1112"/>
      <c r="J709" s="1114"/>
      <c r="K709" s="1115"/>
      <c r="L709" s="1033"/>
      <c r="M709" s="1058"/>
      <c r="O709" s="212"/>
    </row>
    <row r="710" spans="2:15" ht="12.75">
      <c r="B710" s="1112"/>
      <c r="C710" s="1112"/>
      <c r="D710" s="1112"/>
      <c r="E710" s="1113"/>
      <c r="F710" s="1112"/>
      <c r="G710" s="1113"/>
      <c r="H710" s="1112"/>
      <c r="I710" s="1112"/>
      <c r="J710" s="1114"/>
      <c r="K710" s="1115"/>
      <c r="L710" s="1033"/>
      <c r="M710" s="1058"/>
      <c r="O710" s="212"/>
    </row>
    <row r="711" spans="2:15" ht="12.75">
      <c r="B711" s="1112"/>
      <c r="C711" s="1112"/>
      <c r="D711" s="1112"/>
      <c r="E711" s="1113"/>
      <c r="F711" s="1112"/>
      <c r="G711" s="1113"/>
      <c r="H711" s="1112"/>
      <c r="I711" s="1112"/>
      <c r="J711" s="1114"/>
      <c r="K711" s="1115"/>
      <c r="L711" s="1033"/>
      <c r="M711" s="1058"/>
      <c r="O711" s="212"/>
    </row>
    <row r="712" spans="2:15" ht="12.75">
      <c r="B712" s="1112"/>
      <c r="C712" s="1112"/>
      <c r="D712" s="1112"/>
      <c r="E712" s="1113"/>
      <c r="F712" s="1112"/>
      <c r="G712" s="1113"/>
      <c r="H712" s="1112"/>
      <c r="I712" s="1112"/>
      <c r="J712" s="1114"/>
      <c r="K712" s="1115"/>
      <c r="L712" s="1033"/>
      <c r="M712" s="1058"/>
      <c r="O712" s="212"/>
    </row>
    <row r="713" spans="2:15" ht="12.75">
      <c r="B713" s="1112"/>
      <c r="C713" s="1112"/>
      <c r="D713" s="1112"/>
      <c r="E713" s="1113"/>
      <c r="F713" s="1112"/>
      <c r="G713" s="1113"/>
      <c r="H713" s="1112"/>
      <c r="I713" s="1112"/>
      <c r="J713" s="1114"/>
      <c r="K713" s="1115"/>
      <c r="L713" s="1033"/>
      <c r="M713" s="1058"/>
      <c r="O713" s="212"/>
    </row>
    <row r="714" spans="2:15" ht="12.75">
      <c r="B714" s="1112"/>
      <c r="C714" s="1112"/>
      <c r="D714" s="1112"/>
      <c r="E714" s="1113"/>
      <c r="F714" s="1112"/>
      <c r="G714" s="1113"/>
      <c r="H714" s="1112"/>
      <c r="I714" s="1112"/>
      <c r="J714" s="1114"/>
      <c r="K714" s="1115"/>
      <c r="L714" s="1033"/>
      <c r="M714" s="1058"/>
      <c r="O714" s="212"/>
    </row>
    <row r="715" spans="2:15" ht="12.75">
      <c r="B715" s="1112"/>
      <c r="C715" s="1112"/>
      <c r="D715" s="1112"/>
      <c r="E715" s="1113"/>
      <c r="F715" s="1112"/>
      <c r="G715" s="1113"/>
      <c r="H715" s="1112"/>
      <c r="I715" s="1112"/>
      <c r="J715" s="1114"/>
      <c r="K715" s="1115"/>
      <c r="L715" s="1033"/>
      <c r="M715" s="1058"/>
      <c r="O715" s="212"/>
    </row>
    <row r="716" spans="2:15" ht="12.75">
      <c r="B716" s="1112"/>
      <c r="C716" s="1112"/>
      <c r="D716" s="1112"/>
      <c r="E716" s="1113"/>
      <c r="F716" s="1112"/>
      <c r="G716" s="1113"/>
      <c r="H716" s="1112"/>
      <c r="I716" s="1112"/>
      <c r="J716" s="1114"/>
      <c r="K716" s="1115"/>
      <c r="L716" s="1033"/>
      <c r="M716" s="1058"/>
      <c r="O716" s="212"/>
    </row>
    <row r="717" spans="2:15" ht="12.75">
      <c r="B717" s="1112"/>
      <c r="C717" s="1112"/>
      <c r="D717" s="1112"/>
      <c r="E717" s="1113"/>
      <c r="F717" s="1112"/>
      <c r="G717" s="1113"/>
      <c r="H717" s="1112"/>
      <c r="I717" s="1112"/>
      <c r="J717" s="1114"/>
      <c r="K717" s="1115"/>
      <c r="L717" s="1033"/>
      <c r="M717" s="1058"/>
      <c r="O717" s="212"/>
    </row>
    <row r="718" spans="2:15" ht="12.75">
      <c r="B718" s="1112"/>
      <c r="C718" s="1112"/>
      <c r="D718" s="1112"/>
      <c r="E718" s="1113"/>
      <c r="F718" s="1112"/>
      <c r="G718" s="1113"/>
      <c r="H718" s="1112"/>
      <c r="I718" s="1112"/>
      <c r="J718" s="1114"/>
      <c r="K718" s="1115"/>
      <c r="L718" s="1033"/>
      <c r="M718" s="1058"/>
      <c r="O718" s="212"/>
    </row>
    <row r="719" spans="2:15" ht="12.75">
      <c r="B719" s="1112"/>
      <c r="C719" s="1112"/>
      <c r="D719" s="1112"/>
      <c r="E719" s="1113"/>
      <c r="F719" s="1112"/>
      <c r="G719" s="1113"/>
      <c r="H719" s="1112"/>
      <c r="I719" s="1112"/>
      <c r="J719" s="1114"/>
      <c r="K719" s="1115"/>
      <c r="L719" s="1033"/>
      <c r="M719" s="1058"/>
      <c r="O719" s="212"/>
    </row>
    <row r="720" spans="2:15" ht="12.75">
      <c r="B720" s="1112"/>
      <c r="C720" s="1112"/>
      <c r="D720" s="1112"/>
      <c r="E720" s="1113"/>
      <c r="F720" s="1112"/>
      <c r="G720" s="1113"/>
      <c r="H720" s="1112"/>
      <c r="I720" s="1112"/>
      <c r="J720" s="1114"/>
      <c r="K720" s="1115"/>
      <c r="L720" s="1033"/>
      <c r="M720" s="1058"/>
      <c r="O720" s="212"/>
    </row>
    <row r="721" spans="2:15" ht="12.75">
      <c r="B721" s="1112"/>
      <c r="C721" s="1112"/>
      <c r="D721" s="1112"/>
      <c r="E721" s="1113"/>
      <c r="F721" s="1112"/>
      <c r="G721" s="1113"/>
      <c r="H721" s="1112"/>
      <c r="I721" s="1112"/>
      <c r="J721" s="1114"/>
      <c r="K721" s="1115"/>
      <c r="L721" s="1033"/>
      <c r="M721" s="1058"/>
      <c r="O721" s="212"/>
    </row>
    <row r="722" spans="2:15" ht="12.75">
      <c r="B722" s="1112"/>
      <c r="C722" s="1112"/>
      <c r="D722" s="1112"/>
      <c r="E722" s="1113"/>
      <c r="F722" s="1112"/>
      <c r="G722" s="1113"/>
      <c r="H722" s="1112"/>
      <c r="I722" s="1112"/>
      <c r="J722" s="1114"/>
      <c r="K722" s="1115"/>
      <c r="L722" s="1033"/>
      <c r="M722" s="1058"/>
      <c r="O722" s="212"/>
    </row>
    <row r="723" spans="2:15" ht="12.75">
      <c r="B723" s="1112"/>
      <c r="C723" s="1112"/>
      <c r="D723" s="1112"/>
      <c r="E723" s="1113"/>
      <c r="F723" s="1112"/>
      <c r="G723" s="1113"/>
      <c r="H723" s="1112"/>
      <c r="I723" s="1112"/>
      <c r="J723" s="1114"/>
      <c r="K723" s="1115"/>
      <c r="L723" s="1033"/>
      <c r="M723" s="1058"/>
      <c r="O723" s="212"/>
    </row>
    <row r="724" spans="2:15" ht="12.75">
      <c r="B724" s="1112"/>
      <c r="C724" s="1112"/>
      <c r="D724" s="1112"/>
      <c r="E724" s="1113"/>
      <c r="F724" s="1112"/>
      <c r="G724" s="1113"/>
      <c r="H724" s="1112"/>
      <c r="I724" s="1112"/>
      <c r="J724" s="1114"/>
      <c r="K724" s="1115"/>
      <c r="L724" s="1033"/>
      <c r="M724" s="1058"/>
      <c r="O724" s="212"/>
    </row>
    <row r="725" spans="2:15" ht="12.75">
      <c r="B725" s="1112"/>
      <c r="C725" s="1112"/>
      <c r="D725" s="1112"/>
      <c r="E725" s="1113"/>
      <c r="F725" s="1112"/>
      <c r="G725" s="1113"/>
      <c r="H725" s="1112"/>
      <c r="I725" s="1112"/>
      <c r="J725" s="1114"/>
      <c r="K725" s="1115"/>
      <c r="L725" s="1033"/>
      <c r="M725" s="1058"/>
      <c r="O725" s="212"/>
    </row>
    <row r="726" spans="2:15" ht="12.75">
      <c r="B726" s="1112"/>
      <c r="C726" s="1112"/>
      <c r="D726" s="1112"/>
      <c r="E726" s="1113"/>
      <c r="F726" s="1112"/>
      <c r="G726" s="1113"/>
      <c r="H726" s="1112"/>
      <c r="I726" s="1112"/>
      <c r="J726" s="1114"/>
      <c r="K726" s="1115"/>
      <c r="L726" s="1033"/>
      <c r="M726" s="1058"/>
      <c r="O726" s="212"/>
    </row>
    <row r="727" spans="2:15" ht="12.75">
      <c r="B727" s="1112"/>
      <c r="C727" s="1112"/>
      <c r="D727" s="1112"/>
      <c r="E727" s="1113"/>
      <c r="F727" s="1112"/>
      <c r="G727" s="1113"/>
      <c r="H727" s="1112"/>
      <c r="I727" s="1112"/>
      <c r="J727" s="1114"/>
      <c r="K727" s="1115"/>
      <c r="L727" s="1033"/>
      <c r="M727" s="1058"/>
      <c r="O727" s="212"/>
    </row>
    <row r="728" spans="2:15" ht="12.75">
      <c r="B728" s="1112"/>
      <c r="C728" s="1112"/>
      <c r="D728" s="1112"/>
      <c r="E728" s="1113"/>
      <c r="F728" s="1112"/>
      <c r="G728" s="1113"/>
      <c r="H728" s="1112"/>
      <c r="I728" s="1112"/>
      <c r="J728" s="1114"/>
      <c r="K728" s="1115"/>
      <c r="L728" s="1033"/>
      <c r="M728" s="1058"/>
      <c r="O728" s="212"/>
    </row>
    <row r="729" spans="2:15" ht="12.75">
      <c r="B729" s="1112"/>
      <c r="C729" s="1112"/>
      <c r="D729" s="1112"/>
      <c r="E729" s="1113"/>
      <c r="F729" s="1112"/>
      <c r="G729" s="1113"/>
      <c r="H729" s="1112"/>
      <c r="I729" s="1112"/>
      <c r="J729" s="1114"/>
      <c r="K729" s="1115"/>
      <c r="L729" s="1033"/>
      <c r="M729" s="1058"/>
      <c r="O729" s="212"/>
    </row>
    <row r="730" spans="2:15" ht="12.75">
      <c r="B730" s="1112"/>
      <c r="C730" s="1112"/>
      <c r="D730" s="1112"/>
      <c r="E730" s="1113"/>
      <c r="F730" s="1112"/>
      <c r="G730" s="1113"/>
      <c r="H730" s="1112"/>
      <c r="I730" s="1112"/>
      <c r="J730" s="1114"/>
      <c r="K730" s="1115"/>
      <c r="L730" s="1033"/>
      <c r="M730" s="1058"/>
      <c r="O730" s="212"/>
    </row>
    <row r="731" spans="2:15" ht="12.75">
      <c r="B731" s="1112"/>
      <c r="C731" s="1112"/>
      <c r="D731" s="1112"/>
      <c r="E731" s="1113"/>
      <c r="F731" s="1112"/>
      <c r="G731" s="1113"/>
      <c r="H731" s="1112"/>
      <c r="I731" s="1112"/>
      <c r="J731" s="1114"/>
      <c r="K731" s="1115"/>
      <c r="L731" s="1033"/>
      <c r="M731" s="1058"/>
      <c r="O731" s="212"/>
    </row>
    <row r="732" spans="2:15" ht="12.75">
      <c r="B732" s="1112"/>
      <c r="C732" s="1112"/>
      <c r="D732" s="1112"/>
      <c r="E732" s="1113"/>
      <c r="F732" s="1112"/>
      <c r="G732" s="1113"/>
      <c r="H732" s="1112"/>
      <c r="I732" s="1112"/>
      <c r="J732" s="1114"/>
      <c r="K732" s="1115"/>
      <c r="L732" s="1033"/>
      <c r="M732" s="1058"/>
      <c r="O732" s="212"/>
    </row>
    <row r="733" spans="2:15" ht="12.75">
      <c r="B733" s="1112"/>
      <c r="C733" s="1112"/>
      <c r="D733" s="1112"/>
      <c r="E733" s="1113"/>
      <c r="F733" s="1112"/>
      <c r="G733" s="1113"/>
      <c r="H733" s="1112"/>
      <c r="I733" s="1112"/>
      <c r="J733" s="1114"/>
      <c r="K733" s="1115"/>
      <c r="L733" s="1033"/>
      <c r="M733" s="1058"/>
      <c r="O733" s="212"/>
    </row>
    <row r="734" spans="2:15" ht="12.75">
      <c r="B734" s="1112"/>
      <c r="C734" s="1112"/>
      <c r="D734" s="1112"/>
      <c r="E734" s="1113"/>
      <c r="F734" s="1112"/>
      <c r="G734" s="1113"/>
      <c r="H734" s="1112"/>
      <c r="I734" s="1112"/>
      <c r="J734" s="1114"/>
      <c r="K734" s="1115"/>
      <c r="L734" s="1033"/>
      <c r="M734" s="1058"/>
      <c r="O734" s="212"/>
    </row>
    <row r="735" spans="2:15" ht="12.75">
      <c r="B735" s="1112"/>
      <c r="C735" s="1112"/>
      <c r="D735" s="1112"/>
      <c r="E735" s="1113"/>
      <c r="F735" s="1112"/>
      <c r="G735" s="1113"/>
      <c r="H735" s="1112"/>
      <c r="I735" s="1112"/>
      <c r="J735" s="1114"/>
      <c r="K735" s="1115"/>
      <c r="L735" s="1033"/>
      <c r="M735" s="1058"/>
      <c r="O735" s="212"/>
    </row>
    <row r="736" spans="2:15" ht="12.75">
      <c r="B736" s="1112"/>
      <c r="C736" s="1112"/>
      <c r="D736" s="1112"/>
      <c r="E736" s="1113"/>
      <c r="F736" s="1112"/>
      <c r="G736" s="1113"/>
      <c r="H736" s="1112"/>
      <c r="I736" s="1112"/>
      <c r="J736" s="1114"/>
      <c r="K736" s="1115"/>
      <c r="L736" s="1033"/>
      <c r="M736" s="1058"/>
      <c r="O736" s="212"/>
    </row>
    <row r="737" spans="2:15" ht="12.75">
      <c r="B737" s="1112"/>
      <c r="C737" s="1112"/>
      <c r="D737" s="1112"/>
      <c r="E737" s="1113"/>
      <c r="F737" s="1112"/>
      <c r="G737" s="1113"/>
      <c r="H737" s="1112"/>
      <c r="I737" s="1112"/>
      <c r="J737" s="1114"/>
      <c r="K737" s="1115"/>
      <c r="L737" s="1033"/>
      <c r="M737" s="1058"/>
      <c r="O737" s="212"/>
    </row>
    <row r="738" spans="2:15" ht="12.75">
      <c r="B738" s="1112"/>
      <c r="C738" s="1112"/>
      <c r="D738" s="1112"/>
      <c r="E738" s="1113"/>
      <c r="F738" s="1112"/>
      <c r="G738" s="1113"/>
      <c r="H738" s="1112"/>
      <c r="I738" s="1112"/>
      <c r="J738" s="1114"/>
      <c r="K738" s="1115"/>
      <c r="L738" s="1033"/>
      <c r="M738" s="1058"/>
      <c r="O738" s="212"/>
    </row>
    <row r="739" spans="2:15" ht="12.75">
      <c r="B739" s="1112"/>
      <c r="C739" s="1112"/>
      <c r="D739" s="1112"/>
      <c r="E739" s="1113"/>
      <c r="F739" s="1112"/>
      <c r="G739" s="1113"/>
      <c r="H739" s="1112"/>
      <c r="I739" s="1112"/>
      <c r="J739" s="1114"/>
      <c r="K739" s="1115"/>
      <c r="L739" s="1033"/>
      <c r="M739" s="1058"/>
      <c r="O739" s="212"/>
    </row>
    <row r="740" spans="2:15" ht="12.75">
      <c r="B740" s="1112"/>
      <c r="C740" s="1112"/>
      <c r="D740" s="1112"/>
      <c r="E740" s="1113"/>
      <c r="F740" s="1112"/>
      <c r="G740" s="1113"/>
      <c r="H740" s="1112"/>
      <c r="I740" s="1112"/>
      <c r="J740" s="1114"/>
      <c r="K740" s="1115"/>
      <c r="L740" s="1033"/>
      <c r="M740" s="1058"/>
      <c r="O740" s="212"/>
    </row>
    <row r="741" spans="2:15" ht="12.75">
      <c r="B741" s="1112"/>
      <c r="C741" s="1112"/>
      <c r="D741" s="1112"/>
      <c r="E741" s="1113"/>
      <c r="F741" s="1112"/>
      <c r="G741" s="1113"/>
      <c r="H741" s="1112"/>
      <c r="I741" s="1112"/>
      <c r="J741" s="1114"/>
      <c r="K741" s="1115"/>
      <c r="L741" s="1033"/>
      <c r="M741" s="1058"/>
      <c r="O741" s="212"/>
    </row>
    <row r="742" spans="2:15" ht="12.75">
      <c r="B742" s="1112"/>
      <c r="C742" s="1112"/>
      <c r="D742" s="1112"/>
      <c r="E742" s="1113"/>
      <c r="F742" s="1112"/>
      <c r="G742" s="1113"/>
      <c r="H742" s="1112"/>
      <c r="I742" s="1112"/>
      <c r="J742" s="1114"/>
      <c r="K742" s="1115"/>
      <c r="L742" s="1033"/>
      <c r="M742" s="1058"/>
      <c r="O742" s="212"/>
    </row>
    <row r="743" spans="2:15" ht="12.75">
      <c r="B743" s="1112"/>
      <c r="C743" s="1112"/>
      <c r="D743" s="1112"/>
      <c r="E743" s="1113"/>
      <c r="F743" s="1112"/>
      <c r="G743" s="1113"/>
      <c r="H743" s="1112"/>
      <c r="I743" s="1112"/>
      <c r="J743" s="1114"/>
      <c r="K743" s="1115"/>
      <c r="L743" s="1033"/>
      <c r="M743" s="1058"/>
      <c r="O743" s="212"/>
    </row>
    <row r="744" spans="2:15" ht="12.75">
      <c r="B744" s="1112"/>
      <c r="C744" s="1112"/>
      <c r="D744" s="1112"/>
      <c r="E744" s="1113"/>
      <c r="F744" s="1112"/>
      <c r="G744" s="1113"/>
      <c r="H744" s="1112"/>
      <c r="I744" s="1112"/>
      <c r="J744" s="1114"/>
      <c r="K744" s="1115"/>
      <c r="L744" s="1033"/>
      <c r="M744" s="1058"/>
      <c r="O744" s="212"/>
    </row>
    <row r="745" spans="2:15" ht="12.75">
      <c r="B745" s="1112"/>
      <c r="C745" s="1112"/>
      <c r="D745" s="1112"/>
      <c r="E745" s="1113"/>
      <c r="F745" s="1112"/>
      <c r="G745" s="1113"/>
      <c r="H745" s="1112"/>
      <c r="I745" s="1112"/>
      <c r="J745" s="1114"/>
      <c r="K745" s="1115"/>
      <c r="L745" s="1033"/>
      <c r="M745" s="1058"/>
      <c r="O745" s="212"/>
    </row>
    <row r="746" spans="2:15" ht="12.75">
      <c r="B746" s="1112"/>
      <c r="C746" s="1112"/>
      <c r="D746" s="1112"/>
      <c r="E746" s="1113"/>
      <c r="F746" s="1112"/>
      <c r="G746" s="1113"/>
      <c r="H746" s="1112"/>
      <c r="I746" s="1112"/>
      <c r="J746" s="1114"/>
      <c r="K746" s="1115"/>
      <c r="L746" s="1033"/>
      <c r="M746" s="1058"/>
      <c r="O746" s="212"/>
    </row>
    <row r="747" spans="2:15" ht="12.75">
      <c r="B747" s="1112"/>
      <c r="C747" s="1112"/>
      <c r="D747" s="1112"/>
      <c r="E747" s="1113"/>
      <c r="F747" s="1112"/>
      <c r="G747" s="1113"/>
      <c r="H747" s="1112"/>
      <c r="I747" s="1112"/>
      <c r="J747" s="1114"/>
      <c r="K747" s="1115"/>
      <c r="L747" s="1033"/>
      <c r="M747" s="1058"/>
      <c r="O747" s="212"/>
    </row>
    <row r="748" spans="2:15" ht="12.75">
      <c r="B748" s="1112"/>
      <c r="C748" s="1112"/>
      <c r="D748" s="1112"/>
      <c r="E748" s="1113"/>
      <c r="F748" s="1112"/>
      <c r="G748" s="1113"/>
      <c r="H748" s="1112"/>
      <c r="I748" s="1112"/>
      <c r="J748" s="1114"/>
      <c r="K748" s="1115"/>
      <c r="L748" s="1033"/>
      <c r="M748" s="1058"/>
      <c r="O748" s="212"/>
    </row>
    <row r="749" spans="2:15" ht="12.75">
      <c r="B749" s="1112"/>
      <c r="C749" s="1112"/>
      <c r="D749" s="1112"/>
      <c r="E749" s="1113"/>
      <c r="F749" s="1112"/>
      <c r="G749" s="1113"/>
      <c r="H749" s="1112"/>
      <c r="I749" s="1112"/>
      <c r="J749" s="1114"/>
      <c r="K749" s="1115"/>
      <c r="L749" s="1033"/>
      <c r="M749" s="1058"/>
      <c r="O749" s="212"/>
    </row>
    <row r="750" spans="2:15" ht="12.75">
      <c r="B750" s="1112"/>
      <c r="C750" s="1112"/>
      <c r="D750" s="1112"/>
      <c r="E750" s="1113"/>
      <c r="F750" s="1112"/>
      <c r="G750" s="1113"/>
      <c r="H750" s="1112"/>
      <c r="I750" s="1112"/>
      <c r="J750" s="1114"/>
      <c r="K750" s="1115"/>
      <c r="L750" s="1033"/>
      <c r="M750" s="1058"/>
      <c r="O750" s="212"/>
    </row>
    <row r="751" spans="2:15" ht="12.75">
      <c r="B751" s="1112"/>
      <c r="C751" s="1112"/>
      <c r="D751" s="1112"/>
      <c r="E751" s="1113"/>
      <c r="F751" s="1112"/>
      <c r="G751" s="1113"/>
      <c r="H751" s="1112"/>
      <c r="I751" s="1112"/>
      <c r="J751" s="1114"/>
      <c r="K751" s="1115"/>
      <c r="L751" s="1033"/>
      <c r="M751" s="1058"/>
      <c r="O751" s="212"/>
    </row>
    <row r="752" spans="2:15" ht="12.75">
      <c r="B752" s="1112"/>
      <c r="C752" s="1112"/>
      <c r="D752" s="1112"/>
      <c r="E752" s="1113"/>
      <c r="F752" s="1112"/>
      <c r="G752" s="1113"/>
      <c r="H752" s="1112"/>
      <c r="I752" s="1112"/>
      <c r="J752" s="1114"/>
      <c r="K752" s="1115"/>
      <c r="L752" s="1033"/>
      <c r="M752" s="1058"/>
      <c r="O752" s="212"/>
    </row>
    <row r="753" spans="2:15" ht="12.75">
      <c r="B753" s="1112"/>
      <c r="C753" s="1112"/>
      <c r="D753" s="1112"/>
      <c r="E753" s="1113"/>
      <c r="F753" s="1112"/>
      <c r="G753" s="1113"/>
      <c r="H753" s="1112"/>
      <c r="I753" s="1112"/>
      <c r="J753" s="1114"/>
      <c r="K753" s="1115"/>
      <c r="L753" s="1033"/>
      <c r="M753" s="1058"/>
      <c r="O753" s="212"/>
    </row>
    <row r="754" spans="2:15" ht="12.75">
      <c r="B754" s="1112"/>
      <c r="C754" s="1112"/>
      <c r="D754" s="1112"/>
      <c r="E754" s="1113"/>
      <c r="F754" s="1112"/>
      <c r="G754" s="1113"/>
      <c r="H754" s="1112"/>
      <c r="I754" s="1112"/>
      <c r="J754" s="1114"/>
      <c r="K754" s="1115"/>
      <c r="L754" s="1033"/>
      <c r="M754" s="1058"/>
      <c r="O754" s="212"/>
    </row>
    <row r="755" spans="2:15" ht="12.75">
      <c r="B755" s="1112"/>
      <c r="C755" s="1112"/>
      <c r="D755" s="1112"/>
      <c r="E755" s="1113"/>
      <c r="F755" s="1112"/>
      <c r="G755" s="1113"/>
      <c r="H755" s="1112"/>
      <c r="I755" s="1112"/>
      <c r="J755" s="1114"/>
      <c r="K755" s="1115"/>
      <c r="L755" s="1033"/>
      <c r="M755" s="1058"/>
      <c r="O755" s="212"/>
    </row>
    <row r="756" spans="2:15" ht="12.75">
      <c r="B756" s="1112"/>
      <c r="C756" s="1112"/>
      <c r="D756" s="1112"/>
      <c r="E756" s="1113"/>
      <c r="F756" s="1112"/>
      <c r="G756" s="1113"/>
      <c r="H756" s="1112"/>
      <c r="I756" s="1112"/>
      <c r="J756" s="1114"/>
      <c r="K756" s="1115"/>
      <c r="L756" s="1033"/>
      <c r="M756" s="1058"/>
      <c r="O756" s="212"/>
    </row>
    <row r="757" spans="2:15" ht="12.75">
      <c r="B757" s="1112"/>
      <c r="C757" s="1112"/>
      <c r="D757" s="1112"/>
      <c r="E757" s="1113"/>
      <c r="F757" s="1112"/>
      <c r="G757" s="1113"/>
      <c r="H757" s="1112"/>
      <c r="I757" s="1112"/>
      <c r="J757" s="1114"/>
      <c r="K757" s="1115"/>
      <c r="L757" s="1033"/>
      <c r="M757" s="1058"/>
      <c r="O757" s="212"/>
    </row>
    <row r="758" spans="2:15" ht="12.75">
      <c r="B758" s="1112"/>
      <c r="C758" s="1112"/>
      <c r="D758" s="1112"/>
      <c r="E758" s="1113"/>
      <c r="F758" s="1112"/>
      <c r="G758" s="1113"/>
      <c r="H758" s="1112"/>
      <c r="I758" s="1112"/>
      <c r="J758" s="1114"/>
      <c r="K758" s="1115"/>
      <c r="L758" s="1033"/>
      <c r="M758" s="1058"/>
      <c r="O758" s="212"/>
    </row>
    <row r="759" spans="2:15" ht="12.75">
      <c r="B759" s="1112"/>
      <c r="C759" s="1112"/>
      <c r="D759" s="1112"/>
      <c r="E759" s="1113"/>
      <c r="F759" s="1112"/>
      <c r="G759" s="1113"/>
      <c r="H759" s="1112"/>
      <c r="I759" s="1112"/>
      <c r="J759" s="1114"/>
      <c r="K759" s="1115"/>
      <c r="L759" s="1033"/>
      <c r="M759" s="1058"/>
      <c r="O759" s="212"/>
    </row>
    <row r="760" spans="2:15" ht="12.75">
      <c r="B760" s="1112"/>
      <c r="C760" s="1112"/>
      <c r="D760" s="1112"/>
      <c r="E760" s="1113"/>
      <c r="F760" s="1112"/>
      <c r="G760" s="1113"/>
      <c r="H760" s="1112"/>
      <c r="I760" s="1112"/>
      <c r="J760" s="1114"/>
      <c r="K760" s="1115"/>
      <c r="L760" s="1033"/>
      <c r="M760" s="1058"/>
      <c r="O760" s="212"/>
    </row>
    <row r="761" spans="2:15" ht="12.75">
      <c r="B761" s="1112"/>
      <c r="C761" s="1112"/>
      <c r="D761" s="1112"/>
      <c r="E761" s="1113"/>
      <c r="F761" s="1112"/>
      <c r="G761" s="1113"/>
      <c r="H761" s="1112"/>
      <c r="I761" s="1112"/>
      <c r="J761" s="1114"/>
      <c r="K761" s="1115"/>
      <c r="L761" s="1033"/>
      <c r="M761" s="1058"/>
      <c r="O761" s="212"/>
    </row>
    <row r="762" spans="2:15" ht="12.75">
      <c r="B762" s="1112"/>
      <c r="C762" s="1112"/>
      <c r="D762" s="1112"/>
      <c r="E762" s="1113"/>
      <c r="F762" s="1112"/>
      <c r="G762" s="1113"/>
      <c r="H762" s="1112"/>
      <c r="I762" s="1112"/>
      <c r="J762" s="1114"/>
      <c r="K762" s="1115"/>
      <c r="L762" s="1033"/>
      <c r="M762" s="1058"/>
      <c r="O762" s="212"/>
    </row>
    <row r="763" spans="2:15" ht="12.75">
      <c r="B763" s="1112"/>
      <c r="C763" s="1112"/>
      <c r="D763" s="1112"/>
      <c r="E763" s="1113"/>
      <c r="F763" s="1112"/>
      <c r="G763" s="1113"/>
      <c r="H763" s="1112"/>
      <c r="I763" s="1112"/>
      <c r="J763" s="1114"/>
      <c r="K763" s="1115"/>
      <c r="L763" s="1033"/>
      <c r="M763" s="1058"/>
      <c r="O763" s="212"/>
    </row>
    <row r="764" spans="2:15" ht="12.75">
      <c r="B764" s="1112"/>
      <c r="C764" s="1112"/>
      <c r="D764" s="1112"/>
      <c r="E764" s="1113"/>
      <c r="F764" s="1112"/>
      <c r="G764" s="1113"/>
      <c r="H764" s="1112"/>
      <c r="I764" s="1112"/>
      <c r="J764" s="1114"/>
      <c r="K764" s="1115"/>
      <c r="L764" s="1033"/>
      <c r="M764" s="1058"/>
      <c r="O764" s="212"/>
    </row>
    <row r="765" spans="2:15" ht="12.75">
      <c r="B765" s="1112"/>
      <c r="C765" s="1112"/>
      <c r="D765" s="1112"/>
      <c r="E765" s="1113"/>
      <c r="F765" s="1112"/>
      <c r="G765" s="1113"/>
      <c r="H765" s="1112"/>
      <c r="I765" s="1112"/>
      <c r="J765" s="1114"/>
      <c r="K765" s="1115"/>
      <c r="L765" s="1033"/>
      <c r="M765" s="1058"/>
      <c r="O765" s="212"/>
    </row>
    <row r="766" spans="2:15" ht="12.75">
      <c r="B766" s="1112"/>
      <c r="C766" s="1112"/>
      <c r="D766" s="1112"/>
      <c r="E766" s="1113"/>
      <c r="F766" s="1112"/>
      <c r="G766" s="1113"/>
      <c r="H766" s="1112"/>
      <c r="I766" s="1112"/>
      <c r="J766" s="1114"/>
      <c r="K766" s="1115"/>
      <c r="L766" s="1033"/>
      <c r="M766" s="1058"/>
      <c r="O766" s="212"/>
    </row>
    <row r="767" spans="2:15" ht="12.75">
      <c r="B767" s="1112"/>
      <c r="C767" s="1112"/>
      <c r="D767" s="1112"/>
      <c r="E767" s="1113"/>
      <c r="F767" s="1112"/>
      <c r="G767" s="1113"/>
      <c r="H767" s="1112"/>
      <c r="I767" s="1112"/>
      <c r="J767" s="1114"/>
      <c r="K767" s="1115"/>
      <c r="L767" s="1033"/>
      <c r="M767" s="1058"/>
      <c r="O767" s="212"/>
    </row>
    <row r="768" spans="2:15" ht="12.75">
      <c r="B768" s="1112"/>
      <c r="C768" s="1112"/>
      <c r="D768" s="1112"/>
      <c r="E768" s="1113"/>
      <c r="F768" s="1112"/>
      <c r="G768" s="1113"/>
      <c r="H768" s="1112"/>
      <c r="I768" s="1112"/>
      <c r="J768" s="1114"/>
      <c r="K768" s="1115"/>
      <c r="L768" s="1033"/>
      <c r="M768" s="1058"/>
      <c r="O768" s="212"/>
    </row>
    <row r="769" spans="2:15" ht="12.75">
      <c r="B769" s="1112"/>
      <c r="C769" s="1112"/>
      <c r="D769" s="1112"/>
      <c r="E769" s="1113"/>
      <c r="F769" s="1112"/>
      <c r="G769" s="1113"/>
      <c r="H769" s="1112"/>
      <c r="I769" s="1112"/>
      <c r="J769" s="1114"/>
      <c r="K769" s="1115"/>
      <c r="L769" s="1033"/>
      <c r="M769" s="1058"/>
      <c r="O769" s="212"/>
    </row>
    <row r="770" spans="2:15" ht="12.75">
      <c r="B770" s="1112"/>
      <c r="C770" s="1112"/>
      <c r="D770" s="1112"/>
      <c r="E770" s="1113"/>
      <c r="F770" s="1112"/>
      <c r="G770" s="1113"/>
      <c r="H770" s="1112"/>
      <c r="I770" s="1112"/>
      <c r="J770" s="1114"/>
      <c r="K770" s="1115"/>
      <c r="L770" s="1033"/>
      <c r="M770" s="1058"/>
      <c r="O770" s="212"/>
    </row>
    <row r="771" spans="2:15" ht="12.75">
      <c r="B771" s="1112"/>
      <c r="C771" s="1112"/>
      <c r="D771" s="1112"/>
      <c r="E771" s="1113"/>
      <c r="F771" s="1112"/>
      <c r="G771" s="1113"/>
      <c r="H771" s="1112"/>
      <c r="I771" s="1112"/>
      <c r="J771" s="1114"/>
      <c r="K771" s="1115"/>
      <c r="L771" s="1033"/>
      <c r="M771" s="1058"/>
      <c r="O771" s="212"/>
    </row>
    <row r="772" spans="2:15" ht="12.75">
      <c r="B772" s="1112"/>
      <c r="C772" s="1112"/>
      <c r="D772" s="1112"/>
      <c r="E772" s="1113"/>
      <c r="F772" s="1112"/>
      <c r="G772" s="1113"/>
      <c r="H772" s="1112"/>
      <c r="I772" s="1112"/>
      <c r="J772" s="1114"/>
      <c r="K772" s="1115"/>
      <c r="L772" s="1033"/>
      <c r="M772" s="1058"/>
      <c r="O772" s="212"/>
    </row>
    <row r="773" spans="2:15" ht="12.75">
      <c r="B773" s="1112"/>
      <c r="C773" s="1112"/>
      <c r="D773" s="1112"/>
      <c r="E773" s="1113"/>
      <c r="F773" s="1112"/>
      <c r="G773" s="1113"/>
      <c r="H773" s="1112"/>
      <c r="I773" s="1112"/>
      <c r="J773" s="1114"/>
      <c r="K773" s="1115"/>
      <c r="L773" s="1033"/>
      <c r="M773" s="1058"/>
      <c r="O773" s="212"/>
    </row>
    <row r="774" spans="2:15" ht="12.75">
      <c r="B774" s="1112"/>
      <c r="C774" s="1112"/>
      <c r="D774" s="1112"/>
      <c r="E774" s="1113"/>
      <c r="F774" s="1112"/>
      <c r="G774" s="1113"/>
      <c r="H774" s="1112"/>
      <c r="I774" s="1112"/>
      <c r="J774" s="1114"/>
      <c r="K774" s="1115"/>
      <c r="L774" s="1033"/>
      <c r="M774" s="1058"/>
      <c r="O774" s="212"/>
    </row>
    <row r="775" spans="2:15" ht="12.75">
      <c r="B775" s="1112"/>
      <c r="C775" s="1112"/>
      <c r="D775" s="1112"/>
      <c r="E775" s="1113"/>
      <c r="F775" s="1112"/>
      <c r="G775" s="1113"/>
      <c r="H775" s="1112"/>
      <c r="I775" s="1112"/>
      <c r="J775" s="1114"/>
      <c r="K775" s="1115"/>
      <c r="L775" s="1033"/>
      <c r="M775" s="1058"/>
      <c r="O775" s="212"/>
    </row>
    <row r="776" spans="2:15" ht="12.75">
      <c r="B776" s="1112"/>
      <c r="C776" s="1112"/>
      <c r="D776" s="1112"/>
      <c r="E776" s="1113"/>
      <c r="F776" s="1112"/>
      <c r="G776" s="1113"/>
      <c r="H776" s="1112"/>
      <c r="I776" s="1112"/>
      <c r="J776" s="1114"/>
      <c r="K776" s="1115"/>
      <c r="L776" s="1033"/>
      <c r="M776" s="1058"/>
      <c r="O776" s="212"/>
    </row>
    <row r="777" spans="2:15" ht="12.75">
      <c r="B777" s="1112"/>
      <c r="C777" s="1112"/>
      <c r="D777" s="1112"/>
      <c r="E777" s="1113"/>
      <c r="F777" s="1112"/>
      <c r="G777" s="1113"/>
      <c r="H777" s="1112"/>
      <c r="I777" s="1112"/>
      <c r="J777" s="1114"/>
      <c r="K777" s="1115"/>
      <c r="L777" s="1033"/>
      <c r="M777" s="1058"/>
      <c r="O777" s="212"/>
    </row>
    <row r="778" spans="2:15" ht="12.75">
      <c r="B778" s="1112"/>
      <c r="C778" s="1112"/>
      <c r="D778" s="1112"/>
      <c r="E778" s="1113"/>
      <c r="F778" s="1112"/>
      <c r="G778" s="1113"/>
      <c r="H778" s="1112"/>
      <c r="I778" s="1112"/>
      <c r="J778" s="1114"/>
      <c r="K778" s="1115"/>
      <c r="L778" s="1033"/>
      <c r="M778" s="1058"/>
      <c r="O778" s="212"/>
    </row>
    <row r="779" spans="2:15" ht="12.75">
      <c r="B779" s="1112"/>
      <c r="C779" s="1112"/>
      <c r="D779" s="1112"/>
      <c r="E779" s="1113"/>
      <c r="F779" s="1112"/>
      <c r="G779" s="1113"/>
      <c r="H779" s="1112"/>
      <c r="I779" s="1112"/>
      <c r="J779" s="1114"/>
      <c r="K779" s="1115"/>
      <c r="L779" s="1033"/>
      <c r="M779" s="1058"/>
      <c r="O779" s="212"/>
    </row>
    <row r="780" spans="2:15" ht="12.75">
      <c r="B780" s="1112"/>
      <c r="C780" s="1112"/>
      <c r="D780" s="1112"/>
      <c r="E780" s="1113"/>
      <c r="F780" s="1112"/>
      <c r="G780" s="1113"/>
      <c r="H780" s="1112"/>
      <c r="I780" s="1112"/>
      <c r="J780" s="1114"/>
      <c r="K780" s="1115"/>
      <c r="L780" s="1033"/>
      <c r="M780" s="1058"/>
      <c r="O780" s="212"/>
    </row>
    <row r="781" spans="2:15" ht="12.75">
      <c r="B781" s="1112"/>
      <c r="C781" s="1112"/>
      <c r="D781" s="1112"/>
      <c r="E781" s="1113"/>
      <c r="F781" s="1112"/>
      <c r="G781" s="1113"/>
      <c r="H781" s="1112"/>
      <c r="I781" s="1112"/>
      <c r="J781" s="1114"/>
      <c r="K781" s="1115"/>
      <c r="L781" s="1033"/>
      <c r="M781" s="1058"/>
      <c r="O781" s="212"/>
    </row>
    <row r="782" spans="2:15" ht="12.75">
      <c r="B782" s="1112"/>
      <c r="C782" s="1112"/>
      <c r="D782" s="1112"/>
      <c r="E782" s="1113"/>
      <c r="F782" s="1112"/>
      <c r="G782" s="1113"/>
      <c r="H782" s="1112"/>
      <c r="I782" s="1112"/>
      <c r="J782" s="1114"/>
      <c r="K782" s="1115"/>
      <c r="L782" s="1033"/>
      <c r="M782" s="1058"/>
      <c r="O782" s="212"/>
    </row>
    <row r="783" spans="2:15" ht="12.75">
      <c r="B783" s="1112"/>
      <c r="C783" s="1112"/>
      <c r="D783" s="1112"/>
      <c r="E783" s="1113"/>
      <c r="F783" s="1112"/>
      <c r="G783" s="1113"/>
      <c r="H783" s="1112"/>
      <c r="I783" s="1112"/>
      <c r="J783" s="1114"/>
      <c r="K783" s="1115"/>
      <c r="L783" s="1033"/>
      <c r="M783" s="1058"/>
      <c r="O783" s="212"/>
    </row>
    <row r="784" spans="2:15" ht="12.75">
      <c r="B784" s="1112"/>
      <c r="C784" s="1112"/>
      <c r="D784" s="1112"/>
      <c r="E784" s="1113"/>
      <c r="F784" s="1112"/>
      <c r="G784" s="1113"/>
      <c r="H784" s="1112"/>
      <c r="I784" s="1112"/>
      <c r="J784" s="1114"/>
      <c r="K784" s="1115"/>
      <c r="L784" s="1033"/>
      <c r="M784" s="1058"/>
      <c r="O784" s="212"/>
    </row>
    <row r="785" spans="2:15" ht="12.75">
      <c r="B785" s="1112"/>
      <c r="C785" s="1112"/>
      <c r="D785" s="1112"/>
      <c r="E785" s="1113"/>
      <c r="F785" s="1112"/>
      <c r="G785" s="1113"/>
      <c r="H785" s="1112"/>
      <c r="I785" s="1112"/>
      <c r="J785" s="1114"/>
      <c r="K785" s="1115"/>
      <c r="L785" s="1033"/>
      <c r="M785" s="1058"/>
      <c r="O785" s="212"/>
    </row>
    <row r="786" spans="2:15" ht="12.75">
      <c r="B786" s="1112"/>
      <c r="C786" s="1112"/>
      <c r="D786" s="1112"/>
      <c r="E786" s="1113"/>
      <c r="F786" s="1112"/>
      <c r="G786" s="1113"/>
      <c r="H786" s="1112"/>
      <c r="I786" s="1112"/>
      <c r="J786" s="1114"/>
      <c r="K786" s="1115"/>
      <c r="L786" s="1033"/>
      <c r="M786" s="1058"/>
      <c r="O786" s="212"/>
    </row>
    <row r="787" spans="2:15" ht="12.75">
      <c r="B787" s="1112"/>
      <c r="C787" s="1112"/>
      <c r="D787" s="1112"/>
      <c r="E787" s="1113"/>
      <c r="F787" s="1112"/>
      <c r="G787" s="1113"/>
      <c r="H787" s="1112"/>
      <c r="I787" s="1112"/>
      <c r="J787" s="1114"/>
      <c r="K787" s="1115"/>
      <c r="L787" s="1033"/>
      <c r="M787" s="1058"/>
      <c r="O787" s="212"/>
    </row>
    <row r="788" spans="2:15" ht="12.75">
      <c r="B788" s="1112"/>
      <c r="C788" s="1112"/>
      <c r="D788" s="1112"/>
      <c r="E788" s="1113"/>
      <c r="F788" s="1112"/>
      <c r="G788" s="1113"/>
      <c r="H788" s="1112"/>
      <c r="I788" s="1112"/>
      <c r="J788" s="1114"/>
      <c r="K788" s="1115"/>
      <c r="L788" s="1033"/>
      <c r="M788" s="1058"/>
      <c r="O788" s="212"/>
    </row>
    <row r="789" spans="2:15" ht="12.75">
      <c r="B789" s="1112"/>
      <c r="C789" s="1112"/>
      <c r="D789" s="1112"/>
      <c r="E789" s="1113"/>
      <c r="F789" s="1112"/>
      <c r="G789" s="1113"/>
      <c r="H789" s="1112"/>
      <c r="I789" s="1112"/>
      <c r="J789" s="1114"/>
      <c r="K789" s="1115"/>
      <c r="L789" s="1033"/>
      <c r="M789" s="1058"/>
      <c r="O789" s="212"/>
    </row>
    <row r="790" spans="2:15" ht="12.75">
      <c r="B790" s="1112"/>
      <c r="C790" s="1112"/>
      <c r="D790" s="1112"/>
      <c r="E790" s="1113"/>
      <c r="F790" s="1112"/>
      <c r="G790" s="1113"/>
      <c r="H790" s="1112"/>
      <c r="I790" s="1112"/>
      <c r="J790" s="1114"/>
      <c r="K790" s="1115"/>
      <c r="L790" s="1033"/>
      <c r="M790" s="1058"/>
      <c r="O790" s="212"/>
    </row>
    <row r="791" spans="2:15" ht="12.75">
      <c r="B791" s="1112"/>
      <c r="C791" s="1112"/>
      <c r="D791" s="1112"/>
      <c r="E791" s="1113"/>
      <c r="F791" s="1112"/>
      <c r="G791" s="1113"/>
      <c r="H791" s="1112"/>
      <c r="I791" s="1112"/>
      <c r="J791" s="1114"/>
      <c r="K791" s="1115"/>
      <c r="L791" s="1033"/>
      <c r="M791" s="1058"/>
      <c r="O791" s="212"/>
    </row>
    <row r="792" spans="2:15" ht="12.75">
      <c r="B792" s="1112"/>
      <c r="C792" s="1112"/>
      <c r="D792" s="1112"/>
      <c r="E792" s="1113"/>
      <c r="F792" s="1112"/>
      <c r="G792" s="1113"/>
      <c r="H792" s="1112"/>
      <c r="I792" s="1112"/>
      <c r="J792" s="1114"/>
      <c r="K792" s="1115"/>
      <c r="L792" s="1033"/>
      <c r="M792" s="1058"/>
      <c r="O792" s="212"/>
    </row>
    <row r="793" spans="2:15" ht="12.75">
      <c r="B793" s="1112"/>
      <c r="C793" s="1112"/>
      <c r="D793" s="1112"/>
      <c r="E793" s="1113"/>
      <c r="F793" s="1112"/>
      <c r="G793" s="1113"/>
      <c r="H793" s="1112"/>
      <c r="I793" s="1112"/>
      <c r="J793" s="1114"/>
      <c r="K793" s="1115"/>
      <c r="L793" s="1033"/>
      <c r="M793" s="1058"/>
      <c r="O793" s="212"/>
    </row>
    <row r="794" spans="2:15" ht="12.75">
      <c r="B794" s="1112"/>
      <c r="C794" s="1112"/>
      <c r="D794" s="1112"/>
      <c r="E794" s="1113"/>
      <c r="F794" s="1112"/>
      <c r="G794" s="1113"/>
      <c r="H794" s="1112"/>
      <c r="I794" s="1112"/>
      <c r="J794" s="1114"/>
      <c r="K794" s="1115"/>
      <c r="L794" s="1033"/>
      <c r="M794" s="1058"/>
      <c r="O794" s="212"/>
    </row>
    <row r="795" spans="2:15" ht="12.75">
      <c r="B795" s="1112"/>
      <c r="C795" s="1112"/>
      <c r="D795" s="1112"/>
      <c r="E795" s="1113"/>
      <c r="F795" s="1112"/>
      <c r="G795" s="1113"/>
      <c r="H795" s="1112"/>
      <c r="I795" s="1112"/>
      <c r="J795" s="1114"/>
      <c r="K795" s="1115"/>
      <c r="L795" s="1033"/>
      <c r="M795" s="1058"/>
      <c r="O795" s="212"/>
    </row>
    <row r="796" spans="2:15" ht="12.75">
      <c r="B796" s="1112"/>
      <c r="C796" s="1112"/>
      <c r="D796" s="1112"/>
      <c r="E796" s="1113"/>
      <c r="F796" s="1112"/>
      <c r="G796" s="1113"/>
      <c r="H796" s="1112"/>
      <c r="I796" s="1112"/>
      <c r="J796" s="1114"/>
      <c r="K796" s="1115"/>
      <c r="L796" s="1033"/>
      <c r="M796" s="1058"/>
      <c r="O796" s="212"/>
    </row>
    <row r="797" spans="2:15" ht="12.75">
      <c r="B797" s="1112"/>
      <c r="C797" s="1112"/>
      <c r="D797" s="1112"/>
      <c r="E797" s="1113"/>
      <c r="F797" s="1112"/>
      <c r="G797" s="1113"/>
      <c r="H797" s="1112"/>
      <c r="I797" s="1112"/>
      <c r="J797" s="1114"/>
      <c r="K797" s="1115"/>
      <c r="L797" s="1033"/>
      <c r="M797" s="1058"/>
      <c r="O797" s="212"/>
    </row>
    <row r="798" spans="2:15" ht="12.75">
      <c r="B798" s="1112"/>
      <c r="C798" s="1112"/>
      <c r="D798" s="1112"/>
      <c r="E798" s="1113"/>
      <c r="F798" s="1112"/>
      <c r="G798" s="1113"/>
      <c r="H798" s="1112"/>
      <c r="I798" s="1112"/>
      <c r="J798" s="1114"/>
      <c r="K798" s="1115"/>
      <c r="L798" s="1033"/>
      <c r="M798" s="1058"/>
      <c r="O798" s="212"/>
    </row>
    <row r="799" spans="2:15" ht="12.75">
      <c r="B799" s="1112"/>
      <c r="C799" s="1112"/>
      <c r="D799" s="1112"/>
      <c r="E799" s="1113"/>
      <c r="F799" s="1112"/>
      <c r="G799" s="1113"/>
      <c r="H799" s="1112"/>
      <c r="I799" s="1112"/>
      <c r="J799" s="1114"/>
      <c r="K799" s="1115"/>
      <c r="L799" s="1033"/>
      <c r="M799" s="1058"/>
      <c r="O799" s="212"/>
    </row>
    <row r="800" spans="2:15" ht="12.75">
      <c r="B800" s="1112"/>
      <c r="C800" s="1112"/>
      <c r="D800" s="1112"/>
      <c r="E800" s="1113"/>
      <c r="F800" s="1112"/>
      <c r="G800" s="1113"/>
      <c r="H800" s="1112"/>
      <c r="I800" s="1112"/>
      <c r="J800" s="1114"/>
      <c r="K800" s="1115"/>
      <c r="L800" s="1033"/>
      <c r="M800" s="1058"/>
      <c r="O800" s="212"/>
    </row>
    <row r="801" spans="2:15" ht="12.75">
      <c r="B801" s="1112"/>
      <c r="C801" s="1112"/>
      <c r="D801" s="1112"/>
      <c r="E801" s="1113"/>
      <c r="F801" s="1112"/>
      <c r="G801" s="1113"/>
      <c r="H801" s="1112"/>
      <c r="I801" s="1112"/>
      <c r="J801" s="1114"/>
      <c r="K801" s="1115"/>
      <c r="L801" s="1033"/>
      <c r="M801" s="1058"/>
      <c r="O801" s="212"/>
    </row>
    <row r="802" spans="2:15" ht="12.75">
      <c r="B802" s="1112"/>
      <c r="C802" s="1112"/>
      <c r="D802" s="1112"/>
      <c r="E802" s="1113"/>
      <c r="F802" s="1112"/>
      <c r="G802" s="1113"/>
      <c r="H802" s="1112"/>
      <c r="I802" s="1112"/>
      <c r="J802" s="1114"/>
      <c r="K802" s="1115"/>
      <c r="L802" s="1033"/>
      <c r="M802" s="1058"/>
      <c r="O802" s="212"/>
    </row>
    <row r="803" spans="2:15" ht="12.75">
      <c r="B803" s="1112"/>
      <c r="C803" s="1112"/>
      <c r="D803" s="1112"/>
      <c r="E803" s="1113"/>
      <c r="F803" s="1112"/>
      <c r="G803" s="1113"/>
      <c r="H803" s="1112"/>
      <c r="I803" s="1112"/>
      <c r="J803" s="1114"/>
      <c r="K803" s="1115"/>
      <c r="L803" s="1033"/>
      <c r="M803" s="1058"/>
      <c r="O803" s="212"/>
    </row>
    <row r="804" spans="2:15" ht="12.75">
      <c r="B804" s="1112"/>
      <c r="C804" s="1112"/>
      <c r="D804" s="1112"/>
      <c r="E804" s="1113"/>
      <c r="F804" s="1112"/>
      <c r="G804" s="1113"/>
      <c r="H804" s="1112"/>
      <c r="I804" s="1112"/>
      <c r="J804" s="1114"/>
      <c r="K804" s="1115"/>
      <c r="L804" s="1033"/>
      <c r="M804" s="1058"/>
      <c r="O804" s="212"/>
    </row>
    <row r="805" spans="2:15" ht="12.75">
      <c r="B805" s="1112"/>
      <c r="C805" s="1112"/>
      <c r="D805" s="1112"/>
      <c r="E805" s="1113"/>
      <c r="F805" s="1112"/>
      <c r="G805" s="1113"/>
      <c r="H805" s="1112"/>
      <c r="I805" s="1112"/>
      <c r="J805" s="1114"/>
      <c r="K805" s="1115"/>
      <c r="L805" s="1033"/>
      <c r="M805" s="1058"/>
      <c r="O805" s="212"/>
    </row>
    <row r="806" spans="2:15" ht="12.75">
      <c r="B806" s="1112"/>
      <c r="C806" s="1112"/>
      <c r="D806" s="1112"/>
      <c r="E806" s="1113"/>
      <c r="F806" s="1112"/>
      <c r="G806" s="1113"/>
      <c r="H806" s="1112"/>
      <c r="I806" s="1112"/>
      <c r="J806" s="1114"/>
      <c r="K806" s="1115"/>
      <c r="L806" s="1033"/>
      <c r="M806" s="1058"/>
      <c r="O806" s="212"/>
    </row>
    <row r="807" spans="2:15" ht="12.75">
      <c r="B807" s="1112"/>
      <c r="C807" s="1112"/>
      <c r="D807" s="1112"/>
      <c r="E807" s="1113"/>
      <c r="F807" s="1112"/>
      <c r="G807" s="1113"/>
      <c r="H807" s="1112"/>
      <c r="I807" s="1112"/>
      <c r="J807" s="1114"/>
      <c r="K807" s="1115"/>
      <c r="L807" s="1033"/>
      <c r="M807" s="1058"/>
      <c r="O807" s="212"/>
    </row>
    <row r="808" spans="2:15" ht="12.75">
      <c r="B808" s="1112"/>
      <c r="C808" s="1112"/>
      <c r="D808" s="1112"/>
      <c r="E808" s="1113"/>
      <c r="F808" s="1112"/>
      <c r="G808" s="1113"/>
      <c r="H808" s="1112"/>
      <c r="I808" s="1112"/>
      <c r="J808" s="1114"/>
      <c r="K808" s="1115"/>
      <c r="L808" s="1033"/>
      <c r="M808" s="1058"/>
      <c r="O808" s="212"/>
    </row>
    <row r="809" spans="2:15" ht="12.75">
      <c r="B809" s="1112"/>
      <c r="C809" s="1112"/>
      <c r="D809" s="1112"/>
      <c r="E809" s="1113"/>
      <c r="F809" s="1112"/>
      <c r="G809" s="1113"/>
      <c r="H809" s="1112"/>
      <c r="I809" s="1112"/>
      <c r="J809" s="1114"/>
      <c r="K809" s="1115"/>
      <c r="L809" s="1033"/>
      <c r="M809" s="1058"/>
      <c r="O809" s="212"/>
    </row>
    <row r="810" spans="2:15" ht="12.75">
      <c r="B810" s="1112"/>
      <c r="C810" s="1112"/>
      <c r="D810" s="1112"/>
      <c r="E810" s="1113"/>
      <c r="F810" s="1112"/>
      <c r="G810" s="1113"/>
      <c r="H810" s="1112"/>
      <c r="I810" s="1112"/>
      <c r="J810" s="1114"/>
      <c r="K810" s="1115"/>
      <c r="L810" s="1033"/>
      <c r="M810" s="1058"/>
      <c r="O810" s="212"/>
    </row>
    <row r="811" spans="2:15" ht="12.75">
      <c r="B811" s="1112"/>
      <c r="C811" s="1112"/>
      <c r="D811" s="1112"/>
      <c r="E811" s="1113"/>
      <c r="F811" s="1112"/>
      <c r="G811" s="1113"/>
      <c r="H811" s="1112"/>
      <c r="I811" s="1112"/>
      <c r="J811" s="1114"/>
      <c r="K811" s="1115"/>
      <c r="L811" s="1033"/>
      <c r="M811" s="1058"/>
      <c r="O811" s="212"/>
    </row>
    <row r="812" spans="2:15" ht="12.75">
      <c r="B812" s="1112"/>
      <c r="C812" s="1112"/>
      <c r="D812" s="1112"/>
      <c r="E812" s="1113"/>
      <c r="F812" s="1112"/>
      <c r="G812" s="1113"/>
      <c r="H812" s="1112"/>
      <c r="I812" s="1112"/>
      <c r="J812" s="1114"/>
      <c r="K812" s="1115"/>
      <c r="L812" s="1033"/>
      <c r="M812" s="1058"/>
      <c r="O812" s="212"/>
    </row>
    <row r="813" spans="2:15" ht="12.75">
      <c r="B813" s="1112"/>
      <c r="C813" s="1112"/>
      <c r="D813" s="1112"/>
      <c r="E813" s="1113"/>
      <c r="F813" s="1112"/>
      <c r="G813" s="1113"/>
      <c r="H813" s="1112"/>
      <c r="I813" s="1112"/>
      <c r="J813" s="1114"/>
      <c r="K813" s="1115"/>
      <c r="L813" s="1033"/>
      <c r="M813" s="1058"/>
      <c r="O813" s="212"/>
    </row>
    <row r="814" spans="2:15" ht="12.75">
      <c r="B814" s="1112"/>
      <c r="C814" s="1112"/>
      <c r="D814" s="1112"/>
      <c r="E814" s="1113"/>
      <c r="F814" s="1112"/>
      <c r="G814" s="1113"/>
      <c r="H814" s="1112"/>
      <c r="I814" s="1112"/>
      <c r="J814" s="1114"/>
      <c r="K814" s="1115"/>
      <c r="L814" s="1033"/>
      <c r="M814" s="1058"/>
      <c r="O814" s="212"/>
    </row>
    <row r="815" spans="2:15" ht="12.75">
      <c r="B815" s="1112"/>
      <c r="C815" s="1112"/>
      <c r="D815" s="1112"/>
      <c r="E815" s="1113"/>
      <c r="F815" s="1112"/>
      <c r="G815" s="1113"/>
      <c r="H815" s="1112"/>
      <c r="I815" s="1112"/>
      <c r="J815" s="1114"/>
      <c r="K815" s="1115"/>
      <c r="L815" s="1033"/>
      <c r="M815" s="1058"/>
      <c r="O815" s="212"/>
    </row>
    <row r="816" spans="2:15" ht="12.75">
      <c r="B816" s="1112"/>
      <c r="C816" s="1112"/>
      <c r="D816" s="1112"/>
      <c r="E816" s="1113"/>
      <c r="F816" s="1112"/>
      <c r="G816" s="1113"/>
      <c r="H816" s="1112"/>
      <c r="I816" s="1112"/>
      <c r="J816" s="1114"/>
      <c r="K816" s="1115"/>
      <c r="L816" s="1033"/>
      <c r="M816" s="1058"/>
      <c r="O816" s="212"/>
    </row>
    <row r="817" spans="2:15" ht="12.75">
      <c r="B817" s="1112"/>
      <c r="C817" s="1112"/>
      <c r="D817" s="1112"/>
      <c r="E817" s="1113"/>
      <c r="F817" s="1112"/>
      <c r="G817" s="1113"/>
      <c r="H817" s="1112"/>
      <c r="I817" s="1112"/>
      <c r="J817" s="1114"/>
      <c r="K817" s="1115"/>
      <c r="L817" s="1033"/>
      <c r="M817" s="1058"/>
      <c r="O817" s="212"/>
    </row>
    <row r="818" spans="2:15" ht="12.75">
      <c r="B818" s="1112"/>
      <c r="C818" s="1112"/>
      <c r="D818" s="1112"/>
      <c r="E818" s="1113"/>
      <c r="F818" s="1112"/>
      <c r="G818" s="1113"/>
      <c r="H818" s="1112"/>
      <c r="I818" s="1112"/>
      <c r="J818" s="1114"/>
      <c r="K818" s="1115"/>
      <c r="L818" s="1033"/>
      <c r="M818" s="1058"/>
      <c r="O818" s="212"/>
    </row>
    <row r="819" spans="2:15" ht="12.75">
      <c r="B819" s="1112"/>
      <c r="C819" s="1112"/>
      <c r="D819" s="1112"/>
      <c r="E819" s="1113"/>
      <c r="F819" s="1112"/>
      <c r="G819" s="1113"/>
      <c r="H819" s="1112"/>
      <c r="I819" s="1112"/>
      <c r="J819" s="1114"/>
      <c r="K819" s="1115"/>
      <c r="L819" s="1033"/>
      <c r="M819" s="1058"/>
      <c r="O819" s="212"/>
    </row>
    <row r="820" spans="2:15" ht="12.75">
      <c r="B820" s="1112"/>
      <c r="C820" s="1112"/>
      <c r="D820" s="1112"/>
      <c r="E820" s="1113"/>
      <c r="F820" s="1112"/>
      <c r="G820" s="1113"/>
      <c r="H820" s="1112"/>
      <c r="I820" s="1112"/>
      <c r="J820" s="1114"/>
      <c r="K820" s="1115"/>
      <c r="L820" s="1033"/>
      <c r="M820" s="1058"/>
      <c r="O820" s="212"/>
    </row>
    <row r="821" spans="2:15" ht="12.75">
      <c r="B821" s="1112"/>
      <c r="C821" s="1112"/>
      <c r="D821" s="1112"/>
      <c r="E821" s="1113"/>
      <c r="F821" s="1112"/>
      <c r="G821" s="1113"/>
      <c r="H821" s="1112"/>
      <c r="I821" s="1112"/>
      <c r="J821" s="1114"/>
      <c r="K821" s="1115"/>
      <c r="L821" s="1033"/>
      <c r="M821" s="1058"/>
      <c r="O821" s="212"/>
    </row>
    <row r="822" spans="2:15" ht="12.75">
      <c r="B822" s="1112"/>
      <c r="C822" s="1112"/>
      <c r="D822" s="1112"/>
      <c r="E822" s="1113"/>
      <c r="F822" s="1112"/>
      <c r="G822" s="1113"/>
      <c r="H822" s="1112"/>
      <c r="I822" s="1112"/>
      <c r="J822" s="1114"/>
      <c r="K822" s="1115"/>
      <c r="L822" s="1033"/>
      <c r="M822" s="1058"/>
      <c r="O822" s="212"/>
    </row>
    <row r="823" spans="2:15" ht="12.75">
      <c r="B823" s="1112"/>
      <c r="C823" s="1112"/>
      <c r="D823" s="1112"/>
      <c r="E823" s="1113"/>
      <c r="F823" s="1112"/>
      <c r="G823" s="1113"/>
      <c r="H823" s="1112"/>
      <c r="I823" s="1112"/>
      <c r="J823" s="1114"/>
      <c r="K823" s="1115"/>
      <c r="L823" s="1033"/>
      <c r="M823" s="1058"/>
      <c r="O823" s="212"/>
    </row>
    <row r="824" spans="2:15" ht="12.75">
      <c r="B824" s="1112"/>
      <c r="C824" s="1112"/>
      <c r="D824" s="1112"/>
      <c r="E824" s="1113"/>
      <c r="F824" s="1112"/>
      <c r="G824" s="1113"/>
      <c r="H824" s="1112"/>
      <c r="I824" s="1112"/>
      <c r="J824" s="1114"/>
      <c r="K824" s="1115"/>
      <c r="L824" s="1033"/>
      <c r="M824" s="1058"/>
      <c r="O824" s="212"/>
    </row>
    <row r="825" spans="2:15" ht="12.75">
      <c r="B825" s="1112"/>
      <c r="C825" s="1112"/>
      <c r="D825" s="1112"/>
      <c r="E825" s="1113"/>
      <c r="F825" s="1112"/>
      <c r="G825" s="1113"/>
      <c r="H825" s="1112"/>
      <c r="I825" s="1112"/>
      <c r="J825" s="1114"/>
      <c r="K825" s="1115"/>
      <c r="L825" s="1033"/>
      <c r="M825" s="1058"/>
      <c r="O825" s="212"/>
    </row>
    <row r="826" spans="2:15" ht="12.75">
      <c r="B826" s="1112"/>
      <c r="C826" s="1112"/>
      <c r="D826" s="1112"/>
      <c r="E826" s="1113"/>
      <c r="F826" s="1112"/>
      <c r="G826" s="1113"/>
      <c r="H826" s="1112"/>
      <c r="I826" s="1112"/>
      <c r="J826" s="1114"/>
      <c r="K826" s="1115"/>
      <c r="L826" s="1033"/>
      <c r="M826" s="1058"/>
      <c r="O826" s="212"/>
    </row>
    <row r="827" spans="2:15" ht="12.75">
      <c r="B827" s="1112"/>
      <c r="C827" s="1112"/>
      <c r="D827" s="1112"/>
      <c r="E827" s="1113"/>
      <c r="F827" s="1112"/>
      <c r="G827" s="1113"/>
      <c r="H827" s="1112"/>
      <c r="I827" s="1112"/>
      <c r="J827" s="1114"/>
      <c r="K827" s="1115"/>
      <c r="L827" s="1033"/>
      <c r="M827" s="1058"/>
      <c r="O827" s="212"/>
    </row>
    <row r="828" spans="2:15" ht="12.75">
      <c r="B828" s="1112"/>
      <c r="C828" s="1112"/>
      <c r="D828" s="1112"/>
      <c r="E828" s="1113"/>
      <c r="F828" s="1112"/>
      <c r="G828" s="1113"/>
      <c r="H828" s="1112"/>
      <c r="I828" s="1112"/>
      <c r="J828" s="1114"/>
      <c r="K828" s="1115"/>
      <c r="L828" s="1033"/>
      <c r="M828" s="1058"/>
      <c r="O828" s="212"/>
    </row>
    <row r="829" spans="2:15" ht="12.75">
      <c r="B829" s="1112"/>
      <c r="C829" s="1112"/>
      <c r="D829" s="1112"/>
      <c r="E829" s="1113"/>
      <c r="F829" s="1112"/>
      <c r="G829" s="1113"/>
      <c r="H829" s="1112"/>
      <c r="I829" s="1112"/>
      <c r="J829" s="1114"/>
      <c r="K829" s="1115"/>
      <c r="L829" s="1033"/>
      <c r="M829" s="1058"/>
      <c r="O829" s="212"/>
    </row>
    <row r="830" spans="2:15" ht="12.75">
      <c r="B830" s="1112"/>
      <c r="C830" s="1112"/>
      <c r="D830" s="1112"/>
      <c r="E830" s="1113"/>
      <c r="F830" s="1112"/>
      <c r="G830" s="1113"/>
      <c r="H830" s="1112"/>
      <c r="I830" s="1112"/>
      <c r="J830" s="1114"/>
      <c r="K830" s="1115"/>
      <c r="L830" s="1033"/>
      <c r="M830" s="1058"/>
      <c r="O830" s="212"/>
    </row>
    <row r="831" spans="2:15" ht="12.75">
      <c r="B831" s="1112"/>
      <c r="C831" s="1112"/>
      <c r="D831" s="1112"/>
      <c r="E831" s="1113"/>
      <c r="F831" s="1112"/>
      <c r="G831" s="1113"/>
      <c r="H831" s="1112"/>
      <c r="I831" s="1112"/>
      <c r="J831" s="1114"/>
      <c r="K831" s="1115"/>
      <c r="L831" s="1033"/>
      <c r="M831" s="1058"/>
      <c r="O831" s="212"/>
    </row>
    <row r="832" spans="2:15" ht="12.75">
      <c r="B832" s="1112"/>
      <c r="C832" s="1112"/>
      <c r="D832" s="1112"/>
      <c r="E832" s="1113"/>
      <c r="F832" s="1112"/>
      <c r="G832" s="1113"/>
      <c r="H832" s="1112"/>
      <c r="I832" s="1112"/>
      <c r="J832" s="1114"/>
      <c r="K832" s="1115"/>
      <c r="L832" s="1033"/>
      <c r="M832" s="1058"/>
      <c r="O832" s="212"/>
    </row>
    <row r="833" spans="2:15" ht="12.75">
      <c r="B833" s="1112"/>
      <c r="C833" s="1112"/>
      <c r="D833" s="1112"/>
      <c r="E833" s="1113"/>
      <c r="F833" s="1112"/>
      <c r="G833" s="1113"/>
      <c r="H833" s="1112"/>
      <c r="I833" s="1112"/>
      <c r="J833" s="1114"/>
      <c r="K833" s="1115"/>
      <c r="L833" s="1033"/>
      <c r="M833" s="1058"/>
      <c r="O833" s="212"/>
    </row>
    <row r="834" spans="2:15" ht="12.75">
      <c r="B834" s="1112"/>
      <c r="C834" s="1112"/>
      <c r="D834" s="1112"/>
      <c r="E834" s="1113"/>
      <c r="F834" s="1112"/>
      <c r="G834" s="1113"/>
      <c r="H834" s="1112"/>
      <c r="I834" s="1112"/>
      <c r="J834" s="1114"/>
      <c r="K834" s="1115"/>
      <c r="L834" s="1033"/>
      <c r="M834" s="1058"/>
      <c r="O834" s="212"/>
    </row>
    <row r="835" spans="2:15" ht="12.75">
      <c r="B835" s="1112"/>
      <c r="C835" s="1112"/>
      <c r="D835" s="1112"/>
      <c r="E835" s="1113"/>
      <c r="F835" s="1112"/>
      <c r="G835" s="1113"/>
      <c r="H835" s="1112"/>
      <c r="I835" s="1112"/>
      <c r="J835" s="1114"/>
      <c r="K835" s="1115"/>
      <c r="L835" s="1033"/>
      <c r="M835" s="1058"/>
      <c r="O835" s="212"/>
    </row>
    <row r="836" spans="2:15" ht="12.75">
      <c r="B836" s="1112"/>
      <c r="C836" s="1112"/>
      <c r="D836" s="1112"/>
      <c r="E836" s="1113"/>
      <c r="F836" s="1112"/>
      <c r="G836" s="1113"/>
      <c r="H836" s="1112"/>
      <c r="I836" s="1112"/>
      <c r="J836" s="1114"/>
      <c r="K836" s="1115"/>
      <c r="L836" s="1033"/>
      <c r="M836" s="1058"/>
      <c r="O836" s="212"/>
    </row>
    <row r="837" spans="2:15" ht="12.75">
      <c r="B837" s="1112"/>
      <c r="C837" s="1112"/>
      <c r="D837" s="1112"/>
      <c r="E837" s="1113"/>
      <c r="F837" s="1112"/>
      <c r="G837" s="1113"/>
      <c r="H837" s="1112"/>
      <c r="I837" s="1112"/>
      <c r="J837" s="1114"/>
      <c r="K837" s="1115"/>
      <c r="L837" s="1033"/>
      <c r="M837" s="1058"/>
      <c r="O837" s="212"/>
    </row>
    <row r="838" spans="2:15" ht="12.75">
      <c r="B838" s="1112"/>
      <c r="C838" s="1112"/>
      <c r="D838" s="1112"/>
      <c r="E838" s="1113"/>
      <c r="F838" s="1112"/>
      <c r="G838" s="1113"/>
      <c r="H838" s="1112"/>
      <c r="I838" s="1112"/>
      <c r="J838" s="1114"/>
      <c r="K838" s="1115"/>
      <c r="L838" s="1033"/>
      <c r="M838" s="1058"/>
      <c r="O838" s="212"/>
    </row>
    <row r="839" spans="2:15" ht="12.75">
      <c r="B839" s="1112"/>
      <c r="C839" s="1112"/>
      <c r="D839" s="1112"/>
      <c r="E839" s="1113"/>
      <c r="F839" s="1112"/>
      <c r="G839" s="1113"/>
      <c r="H839" s="1112"/>
      <c r="I839" s="1112"/>
      <c r="J839" s="1114"/>
      <c r="K839" s="1115"/>
      <c r="L839" s="1033"/>
      <c r="M839" s="1058"/>
      <c r="O839" s="212"/>
    </row>
    <row r="840" spans="2:15" ht="12.75">
      <c r="B840" s="1112"/>
      <c r="C840" s="1112"/>
      <c r="D840" s="1112"/>
      <c r="E840" s="1113"/>
      <c r="F840" s="1112"/>
      <c r="G840" s="1113"/>
      <c r="H840" s="1112"/>
      <c r="I840" s="1112"/>
      <c r="J840" s="1114"/>
      <c r="K840" s="1115"/>
      <c r="L840" s="1033"/>
      <c r="M840" s="1058"/>
      <c r="O840" s="212"/>
    </row>
    <row r="841" spans="2:15" ht="12.75">
      <c r="B841" s="1112"/>
      <c r="C841" s="1112"/>
      <c r="D841" s="1112"/>
      <c r="E841" s="1113"/>
      <c r="F841" s="1112"/>
      <c r="G841" s="1113"/>
      <c r="H841" s="1112"/>
      <c r="I841" s="1112"/>
      <c r="J841" s="1114"/>
      <c r="K841" s="1115"/>
      <c r="L841" s="1033"/>
      <c r="M841" s="1058"/>
      <c r="O841" s="212"/>
    </row>
    <row r="842" spans="2:15" ht="12.75">
      <c r="B842" s="1112"/>
      <c r="C842" s="1112"/>
      <c r="D842" s="1112"/>
      <c r="E842" s="1113"/>
      <c r="F842" s="1112"/>
      <c r="G842" s="1113"/>
      <c r="H842" s="1112"/>
      <c r="I842" s="1112"/>
      <c r="J842" s="1114"/>
      <c r="K842" s="1115"/>
      <c r="L842" s="1033"/>
      <c r="M842" s="1058"/>
      <c r="O842" s="212"/>
    </row>
    <row r="843" spans="2:15" ht="12.75">
      <c r="B843" s="1112"/>
      <c r="C843" s="1112"/>
      <c r="D843" s="1112"/>
      <c r="E843" s="1113"/>
      <c r="F843" s="1112"/>
      <c r="G843" s="1113"/>
      <c r="H843" s="1112"/>
      <c r="I843" s="1112"/>
      <c r="J843" s="1114"/>
      <c r="K843" s="1115"/>
      <c r="L843" s="1033"/>
      <c r="M843" s="1058"/>
      <c r="O843" s="212"/>
    </row>
    <row r="844" spans="2:15" ht="12.75">
      <c r="B844" s="1112"/>
      <c r="C844" s="1112"/>
      <c r="D844" s="1112"/>
      <c r="E844" s="1113"/>
      <c r="F844" s="1112"/>
      <c r="G844" s="1113"/>
      <c r="H844" s="1112"/>
      <c r="I844" s="1112"/>
      <c r="J844" s="1114"/>
      <c r="K844" s="1115"/>
      <c r="L844" s="1033"/>
      <c r="M844" s="1058"/>
      <c r="O844" s="212"/>
    </row>
    <row r="845" spans="2:15" ht="12.75">
      <c r="B845" s="1112"/>
      <c r="C845" s="1112"/>
      <c r="D845" s="1112"/>
      <c r="E845" s="1113"/>
      <c r="F845" s="1112"/>
      <c r="G845" s="1113"/>
      <c r="H845" s="1112"/>
      <c r="I845" s="1112"/>
      <c r="J845" s="1114"/>
      <c r="K845" s="1115"/>
      <c r="L845" s="1033"/>
      <c r="M845" s="1058"/>
      <c r="O845" s="212"/>
    </row>
    <row r="846" spans="2:15" ht="12.75">
      <c r="B846" s="1112"/>
      <c r="C846" s="1112"/>
      <c r="D846" s="1112"/>
      <c r="E846" s="1113"/>
      <c r="F846" s="1112"/>
      <c r="G846" s="1113"/>
      <c r="H846" s="1112"/>
      <c r="I846" s="1112"/>
      <c r="J846" s="1114"/>
      <c r="K846" s="1115"/>
      <c r="L846" s="1033"/>
      <c r="M846" s="1058"/>
      <c r="O846" s="212"/>
    </row>
    <row r="847" spans="2:15" ht="12.75">
      <c r="B847" s="1112"/>
      <c r="C847" s="1112"/>
      <c r="D847" s="1112"/>
      <c r="E847" s="1113"/>
      <c r="F847" s="1112"/>
      <c r="G847" s="1113"/>
      <c r="H847" s="1112"/>
      <c r="I847" s="1112"/>
      <c r="J847" s="1114"/>
      <c r="K847" s="1115"/>
      <c r="L847" s="1033"/>
      <c r="M847" s="1058"/>
      <c r="O847" s="212"/>
    </row>
    <row r="848" spans="2:15" ht="12.75">
      <c r="B848" s="1112"/>
      <c r="C848" s="1112"/>
      <c r="D848" s="1112"/>
      <c r="E848" s="1113"/>
      <c r="F848" s="1112"/>
      <c r="G848" s="1113"/>
      <c r="H848" s="1112"/>
      <c r="I848" s="1112"/>
      <c r="J848" s="1114"/>
      <c r="K848" s="1115"/>
      <c r="L848" s="1033"/>
      <c r="M848" s="1058"/>
      <c r="O848" s="212"/>
    </row>
    <row r="849" spans="2:15" ht="12.75">
      <c r="B849" s="1112"/>
      <c r="C849" s="1112"/>
      <c r="D849" s="1112"/>
      <c r="E849" s="1113"/>
      <c r="F849" s="1112"/>
      <c r="G849" s="1113"/>
      <c r="H849" s="1112"/>
      <c r="I849" s="1112"/>
      <c r="J849" s="1114"/>
      <c r="K849" s="1115"/>
      <c r="L849" s="1033"/>
      <c r="M849" s="1058"/>
      <c r="O849" s="212"/>
    </row>
    <row r="850" spans="2:15" ht="12.75">
      <c r="B850" s="1112"/>
      <c r="C850" s="1112"/>
      <c r="D850" s="1112"/>
      <c r="E850" s="1113"/>
      <c r="F850" s="1112"/>
      <c r="G850" s="1113"/>
      <c r="H850" s="1112"/>
      <c r="I850" s="1112"/>
      <c r="J850" s="1114"/>
      <c r="K850" s="1115"/>
      <c r="L850" s="1033"/>
      <c r="M850" s="1058"/>
      <c r="O850" s="212"/>
    </row>
    <row r="851" spans="2:15" ht="12.75">
      <c r="B851" s="1112"/>
      <c r="C851" s="1112"/>
      <c r="D851" s="1112"/>
      <c r="E851" s="1113"/>
      <c r="F851" s="1112"/>
      <c r="G851" s="1113"/>
      <c r="H851" s="1112"/>
      <c r="I851" s="1112"/>
      <c r="J851" s="1114"/>
      <c r="K851" s="1115"/>
      <c r="L851" s="1033"/>
      <c r="M851" s="1058"/>
      <c r="O851" s="212"/>
    </row>
    <row r="852" spans="2:15" ht="12.75">
      <c r="B852" s="1112"/>
      <c r="C852" s="1112"/>
      <c r="D852" s="1112"/>
      <c r="E852" s="1113"/>
      <c r="F852" s="1112"/>
      <c r="G852" s="1113"/>
      <c r="H852" s="1112"/>
      <c r="I852" s="1112"/>
      <c r="J852" s="1114"/>
      <c r="K852" s="1115"/>
      <c r="L852" s="1033"/>
      <c r="M852" s="1058"/>
      <c r="O852" s="212"/>
    </row>
    <row r="853" spans="2:15" ht="12.75">
      <c r="B853" s="1112"/>
      <c r="C853" s="1112"/>
      <c r="D853" s="1112"/>
      <c r="E853" s="1113"/>
      <c r="F853" s="1112"/>
      <c r="G853" s="1113"/>
      <c r="H853" s="1112"/>
      <c r="I853" s="1112"/>
      <c r="J853" s="1114"/>
      <c r="K853" s="1115"/>
      <c r="L853" s="1033"/>
      <c r="M853" s="1058"/>
      <c r="O853" s="212"/>
    </row>
    <row r="854" spans="2:15" ht="12.75">
      <c r="B854" s="1112"/>
      <c r="C854" s="1112"/>
      <c r="D854" s="1112"/>
      <c r="E854" s="1113"/>
      <c r="F854" s="1112"/>
      <c r="G854" s="1113"/>
      <c r="H854" s="1112"/>
      <c r="I854" s="1112"/>
      <c r="J854" s="1114"/>
      <c r="K854" s="1115"/>
      <c r="L854" s="1033"/>
      <c r="M854" s="1058"/>
      <c r="O854" s="212"/>
    </row>
    <row r="855" spans="2:15" ht="12.75">
      <c r="B855" s="1112"/>
      <c r="C855" s="1112"/>
      <c r="D855" s="1112"/>
      <c r="E855" s="1113"/>
      <c r="F855" s="1112"/>
      <c r="G855" s="1113"/>
      <c r="H855" s="1112"/>
      <c r="I855" s="1112"/>
      <c r="J855" s="1114"/>
      <c r="K855" s="1115"/>
      <c r="L855" s="1033"/>
      <c r="M855" s="1058"/>
      <c r="O855" s="212"/>
    </row>
    <row r="856" spans="2:15" ht="12.75">
      <c r="B856" s="1112"/>
      <c r="C856" s="1112"/>
      <c r="D856" s="1112"/>
      <c r="E856" s="1113"/>
      <c r="F856" s="1112"/>
      <c r="G856" s="1113"/>
      <c r="H856" s="1112"/>
      <c r="I856" s="1112"/>
      <c r="J856" s="1114"/>
      <c r="K856" s="1115"/>
      <c r="L856" s="1033"/>
      <c r="M856" s="1058"/>
      <c r="O856" s="212"/>
    </row>
    <row r="857" spans="2:15" ht="12.75">
      <c r="B857" s="1112"/>
      <c r="C857" s="1112"/>
      <c r="D857" s="1112"/>
      <c r="E857" s="1113"/>
      <c r="F857" s="1112"/>
      <c r="G857" s="1113"/>
      <c r="H857" s="1112"/>
      <c r="I857" s="1112"/>
      <c r="J857" s="1114"/>
      <c r="K857" s="1115"/>
      <c r="L857" s="1033"/>
      <c r="M857" s="1058"/>
      <c r="O857" s="212"/>
    </row>
    <row r="858" spans="2:15" ht="12.75">
      <c r="B858" s="1112"/>
      <c r="C858" s="1112"/>
      <c r="D858" s="1112"/>
      <c r="E858" s="1113"/>
      <c r="F858" s="1112"/>
      <c r="G858" s="1113"/>
      <c r="H858" s="1112"/>
      <c r="I858" s="1112"/>
      <c r="J858" s="1114"/>
      <c r="K858" s="1115"/>
      <c r="L858" s="1033"/>
      <c r="M858" s="1058"/>
      <c r="O858" s="212"/>
    </row>
    <row r="859" spans="2:15" ht="12.75">
      <c r="B859" s="1112"/>
      <c r="C859" s="1112"/>
      <c r="D859" s="1112"/>
      <c r="E859" s="1113"/>
      <c r="F859" s="1112"/>
      <c r="G859" s="1113"/>
      <c r="H859" s="1112"/>
      <c r="I859" s="1112"/>
      <c r="J859" s="1114"/>
      <c r="K859" s="1115"/>
      <c r="L859" s="1033"/>
      <c r="M859" s="1058"/>
      <c r="O859" s="212"/>
    </row>
    <row r="860" spans="2:15" ht="12.75">
      <c r="B860" s="1112"/>
      <c r="C860" s="1112"/>
      <c r="D860" s="1112"/>
      <c r="E860" s="1113"/>
      <c r="F860" s="1112"/>
      <c r="G860" s="1113"/>
      <c r="H860" s="1112"/>
      <c r="I860" s="1112"/>
      <c r="J860" s="1114"/>
      <c r="K860" s="1115"/>
      <c r="L860" s="1033"/>
      <c r="M860" s="1058"/>
      <c r="O860" s="212"/>
    </row>
    <row r="861" spans="2:15" ht="12.75">
      <c r="B861" s="1112"/>
      <c r="C861" s="1112"/>
      <c r="D861" s="1112"/>
      <c r="E861" s="1113"/>
      <c r="F861" s="1112"/>
      <c r="G861" s="1113"/>
      <c r="H861" s="1112"/>
      <c r="I861" s="1112"/>
      <c r="J861" s="1114"/>
      <c r="K861" s="1115"/>
      <c r="L861" s="1033"/>
      <c r="M861" s="1058"/>
      <c r="O861" s="212"/>
    </row>
    <row r="862" spans="2:15" ht="12.75">
      <c r="B862" s="1112"/>
      <c r="C862" s="1112"/>
      <c r="D862" s="1112"/>
      <c r="E862" s="1113"/>
      <c r="F862" s="1112"/>
      <c r="G862" s="1113"/>
      <c r="H862" s="1112"/>
      <c r="I862" s="1112"/>
      <c r="J862" s="1114"/>
      <c r="K862" s="1115"/>
      <c r="L862" s="1033"/>
      <c r="M862" s="1058"/>
      <c r="O862" s="212"/>
    </row>
    <row r="863" spans="2:15" ht="12.75">
      <c r="B863" s="1112"/>
      <c r="C863" s="1112"/>
      <c r="D863" s="1112"/>
      <c r="E863" s="1113"/>
      <c r="F863" s="1112"/>
      <c r="G863" s="1113"/>
      <c r="H863" s="1112"/>
      <c r="I863" s="1112"/>
      <c r="J863" s="1114"/>
      <c r="K863" s="1115"/>
      <c r="L863" s="1033"/>
      <c r="M863" s="1058"/>
      <c r="O863" s="212"/>
    </row>
    <row r="864" spans="2:15" ht="12.75">
      <c r="B864" s="1112"/>
      <c r="C864" s="1112"/>
      <c r="D864" s="1112"/>
      <c r="E864" s="1113"/>
      <c r="F864" s="1112"/>
      <c r="G864" s="1113"/>
      <c r="H864" s="1112"/>
      <c r="I864" s="1112"/>
      <c r="J864" s="1114"/>
      <c r="K864" s="1115"/>
      <c r="L864" s="1033"/>
      <c r="M864" s="1058"/>
      <c r="O864" s="212"/>
    </row>
    <row r="865" spans="2:15" ht="12.75">
      <c r="B865" s="1112"/>
      <c r="C865" s="1112"/>
      <c r="D865" s="1112"/>
      <c r="E865" s="1113"/>
      <c r="F865" s="1112"/>
      <c r="G865" s="1113"/>
      <c r="H865" s="1112"/>
      <c r="I865" s="1112"/>
      <c r="J865" s="1114"/>
      <c r="K865" s="1115"/>
      <c r="L865" s="1033"/>
      <c r="M865" s="1058"/>
      <c r="O865" s="212"/>
    </row>
    <row r="866" spans="2:15" ht="12.75">
      <c r="B866" s="1112"/>
      <c r="C866" s="1112"/>
      <c r="D866" s="1112"/>
      <c r="E866" s="1113"/>
      <c r="F866" s="1112"/>
      <c r="G866" s="1113"/>
      <c r="H866" s="1112"/>
      <c r="I866" s="1112"/>
      <c r="J866" s="1114"/>
      <c r="K866" s="1115"/>
      <c r="L866" s="1033"/>
      <c r="M866" s="1058"/>
      <c r="O866" s="212"/>
    </row>
    <row r="867" spans="2:15" ht="12.75">
      <c r="B867" s="1112"/>
      <c r="C867" s="1112"/>
      <c r="D867" s="1112"/>
      <c r="E867" s="1113"/>
      <c r="F867" s="1112"/>
      <c r="G867" s="1113"/>
      <c r="H867" s="1112"/>
      <c r="I867" s="1112"/>
      <c r="J867" s="1114"/>
      <c r="K867" s="1115"/>
      <c r="L867" s="1033"/>
      <c r="M867" s="1058"/>
      <c r="O867" s="212"/>
    </row>
    <row r="868" spans="2:15" ht="12.75">
      <c r="B868" s="1112"/>
      <c r="C868" s="1112"/>
      <c r="D868" s="1112"/>
      <c r="E868" s="1113"/>
      <c r="F868" s="1112"/>
      <c r="G868" s="1113"/>
      <c r="H868" s="1112"/>
      <c r="I868" s="1112"/>
      <c r="J868" s="1114"/>
      <c r="K868" s="1115"/>
      <c r="L868" s="1033"/>
      <c r="M868" s="1058"/>
      <c r="O868" s="212"/>
    </row>
    <row r="869" spans="2:15" ht="12.75">
      <c r="B869" s="1112"/>
      <c r="C869" s="1112"/>
      <c r="D869" s="1112"/>
      <c r="E869" s="1113"/>
      <c r="F869" s="1112"/>
      <c r="G869" s="1113"/>
      <c r="H869" s="1112"/>
      <c r="I869" s="1112"/>
      <c r="J869" s="1114"/>
      <c r="K869" s="1115"/>
      <c r="L869" s="1033"/>
      <c r="M869" s="1058"/>
      <c r="O869" s="212"/>
    </row>
    <row r="870" spans="2:15" ht="12.75">
      <c r="B870" s="1112"/>
      <c r="C870" s="1112"/>
      <c r="D870" s="1112"/>
      <c r="E870" s="1113"/>
      <c r="F870" s="1112"/>
      <c r="G870" s="1113"/>
      <c r="H870" s="1112"/>
      <c r="I870" s="1112"/>
      <c r="J870" s="1114"/>
      <c r="K870" s="1115"/>
      <c r="L870" s="1033"/>
      <c r="M870" s="1058"/>
      <c r="O870" s="212"/>
    </row>
    <row r="871" spans="2:15" ht="12.75">
      <c r="B871" s="1112"/>
      <c r="C871" s="1112"/>
      <c r="D871" s="1112"/>
      <c r="E871" s="1113"/>
      <c r="F871" s="1112"/>
      <c r="G871" s="1113"/>
      <c r="H871" s="1112"/>
      <c r="I871" s="1112"/>
      <c r="J871" s="1114"/>
      <c r="K871" s="1115"/>
      <c r="L871" s="1033"/>
      <c r="M871" s="1058"/>
      <c r="O871" s="212"/>
    </row>
    <row r="872" spans="2:15" ht="12.75">
      <c r="B872" s="1112"/>
      <c r="C872" s="1112"/>
      <c r="D872" s="1112"/>
      <c r="E872" s="1113"/>
      <c r="F872" s="1112"/>
      <c r="G872" s="1113"/>
      <c r="H872" s="1112"/>
      <c r="I872" s="1112"/>
      <c r="J872" s="1114"/>
      <c r="K872" s="1115"/>
      <c r="L872" s="1033"/>
      <c r="M872" s="1058"/>
      <c r="O872" s="212"/>
    </row>
    <row r="873" spans="2:15" ht="12.75">
      <c r="B873" s="1112"/>
      <c r="C873" s="1112"/>
      <c r="D873" s="1112"/>
      <c r="E873" s="1113"/>
      <c r="F873" s="1112"/>
      <c r="G873" s="1113"/>
      <c r="H873" s="1112"/>
      <c r="I873" s="1112"/>
      <c r="J873" s="1114"/>
      <c r="K873" s="1115"/>
      <c r="L873" s="1033"/>
      <c r="M873" s="1058"/>
      <c r="O873" s="212"/>
    </row>
    <row r="874" spans="2:15" ht="12.75">
      <c r="B874" s="1112"/>
      <c r="C874" s="1112"/>
      <c r="D874" s="1112"/>
      <c r="E874" s="1113"/>
      <c r="F874" s="1112"/>
      <c r="G874" s="1113"/>
      <c r="H874" s="1112"/>
      <c r="I874" s="1112"/>
      <c r="J874" s="1114"/>
      <c r="K874" s="1115"/>
      <c r="L874" s="1033"/>
      <c r="M874" s="1058"/>
      <c r="O874" s="212"/>
    </row>
    <row r="875" spans="2:15" ht="12.75">
      <c r="B875" s="1112"/>
      <c r="C875" s="1112"/>
      <c r="D875" s="1112"/>
      <c r="E875" s="1113"/>
      <c r="F875" s="1112"/>
      <c r="G875" s="1113"/>
      <c r="H875" s="1112"/>
      <c r="I875" s="1112"/>
      <c r="J875" s="1114"/>
      <c r="K875" s="1115"/>
      <c r="L875" s="1033"/>
      <c r="M875" s="1058"/>
      <c r="O875" s="212"/>
    </row>
    <row r="876" spans="2:15" ht="12.75">
      <c r="B876" s="1112"/>
      <c r="C876" s="1112"/>
      <c r="D876" s="1112"/>
      <c r="E876" s="1113"/>
      <c r="F876" s="1112"/>
      <c r="G876" s="1113"/>
      <c r="H876" s="1112"/>
      <c r="I876" s="1112"/>
      <c r="J876" s="1114"/>
      <c r="K876" s="1115"/>
      <c r="L876" s="1033"/>
      <c r="M876" s="1058"/>
      <c r="O876" s="212"/>
    </row>
    <row r="877" spans="2:15" ht="12.75">
      <c r="B877" s="1112"/>
      <c r="C877" s="1112"/>
      <c r="D877" s="1112"/>
      <c r="E877" s="1113"/>
      <c r="F877" s="1112"/>
      <c r="G877" s="1113"/>
      <c r="H877" s="1112"/>
      <c r="I877" s="1112"/>
      <c r="J877" s="1114"/>
      <c r="K877" s="1115"/>
      <c r="L877" s="1033"/>
      <c r="M877" s="1058"/>
      <c r="O877" s="212"/>
    </row>
    <row r="878" spans="2:15" ht="12.75">
      <c r="B878" s="1112"/>
      <c r="C878" s="1112"/>
      <c r="D878" s="1112"/>
      <c r="E878" s="1113"/>
      <c r="F878" s="1112"/>
      <c r="G878" s="1113"/>
      <c r="H878" s="1112"/>
      <c r="I878" s="1112"/>
      <c r="J878" s="1114"/>
      <c r="K878" s="1115"/>
      <c r="L878" s="1033"/>
      <c r="M878" s="1058"/>
      <c r="O878" s="212"/>
    </row>
    <row r="879" spans="2:15" ht="12.75">
      <c r="B879" s="1112"/>
      <c r="C879" s="1112"/>
      <c r="D879" s="1112"/>
      <c r="E879" s="1113"/>
      <c r="F879" s="1112"/>
      <c r="G879" s="1113"/>
      <c r="H879" s="1112"/>
      <c r="I879" s="1112"/>
      <c r="J879" s="1114"/>
      <c r="K879" s="1115"/>
      <c r="L879" s="1033"/>
      <c r="M879" s="1058"/>
      <c r="O879" s="212"/>
    </row>
    <row r="880" spans="2:15" ht="12.75">
      <c r="B880" s="1112"/>
      <c r="C880" s="1112"/>
      <c r="D880" s="1112"/>
      <c r="E880" s="1113"/>
      <c r="F880" s="1112"/>
      <c r="G880" s="1113"/>
      <c r="H880" s="1112"/>
      <c r="I880" s="1112"/>
      <c r="J880" s="1114"/>
      <c r="K880" s="1115"/>
      <c r="L880" s="1033"/>
      <c r="M880" s="1058"/>
      <c r="O880" s="212"/>
    </row>
    <row r="881" spans="2:15" ht="12.75">
      <c r="B881" s="1112"/>
      <c r="C881" s="1112"/>
      <c r="D881" s="1112"/>
      <c r="E881" s="1113"/>
      <c r="F881" s="1112"/>
      <c r="G881" s="1113"/>
      <c r="H881" s="1112"/>
      <c r="I881" s="1112"/>
      <c r="J881" s="1114"/>
      <c r="K881" s="1115"/>
      <c r="L881" s="1033"/>
      <c r="M881" s="1058"/>
      <c r="O881" s="212"/>
    </row>
    <row r="882" spans="2:15" ht="12.75">
      <c r="B882" s="1112"/>
      <c r="C882" s="1112"/>
      <c r="D882" s="1112"/>
      <c r="E882" s="1113"/>
      <c r="F882" s="1112"/>
      <c r="G882" s="1113"/>
      <c r="H882" s="1112"/>
      <c r="I882" s="1112"/>
      <c r="J882" s="1114"/>
      <c r="K882" s="1115"/>
      <c r="L882" s="1033"/>
      <c r="M882" s="1058"/>
      <c r="O882" s="212"/>
    </row>
    <row r="883" spans="2:15" ht="12.75">
      <c r="B883" s="1112"/>
      <c r="C883" s="1112"/>
      <c r="D883" s="1112"/>
      <c r="E883" s="1113"/>
      <c r="F883" s="1112"/>
      <c r="G883" s="1113"/>
      <c r="H883" s="1112"/>
      <c r="I883" s="1112"/>
      <c r="J883" s="1114"/>
      <c r="K883" s="1115"/>
      <c r="L883" s="1033"/>
      <c r="M883" s="1058"/>
      <c r="O883" s="212"/>
    </row>
    <row r="884" spans="2:15" ht="12.75">
      <c r="B884" s="1112"/>
      <c r="C884" s="1112"/>
      <c r="D884" s="1112"/>
      <c r="E884" s="1113"/>
      <c r="F884" s="1112"/>
      <c r="G884" s="1113"/>
      <c r="H884" s="1112"/>
      <c r="I884" s="1112"/>
      <c r="J884" s="1114"/>
      <c r="K884" s="1115"/>
      <c r="L884" s="1033"/>
      <c r="M884" s="1058"/>
      <c r="O884" s="212"/>
    </row>
    <row r="885" spans="2:15" ht="12.75">
      <c r="B885" s="1112"/>
      <c r="C885" s="1112"/>
      <c r="D885" s="1112"/>
      <c r="E885" s="1113"/>
      <c r="F885" s="1112"/>
      <c r="G885" s="1113"/>
      <c r="H885" s="1112"/>
      <c r="I885" s="1112"/>
      <c r="J885" s="1114"/>
      <c r="K885" s="1115"/>
      <c r="L885" s="1033"/>
      <c r="M885" s="1058"/>
      <c r="O885" s="212"/>
    </row>
    <row r="886" spans="2:15" ht="12.75">
      <c r="B886" s="1112"/>
      <c r="C886" s="1112"/>
      <c r="D886" s="1112"/>
      <c r="E886" s="1113"/>
      <c r="F886" s="1112"/>
      <c r="G886" s="1113"/>
      <c r="H886" s="1112"/>
      <c r="I886" s="1112"/>
      <c r="J886" s="1114"/>
      <c r="K886" s="1115"/>
      <c r="L886" s="1033"/>
      <c r="M886" s="1058"/>
      <c r="O886" s="212"/>
    </row>
    <row r="887" spans="2:15" ht="12.75">
      <c r="B887" s="1112"/>
      <c r="C887" s="1112"/>
      <c r="D887" s="1112"/>
      <c r="E887" s="1113"/>
      <c r="F887" s="1112"/>
      <c r="G887" s="1113"/>
      <c r="H887" s="1112"/>
      <c r="I887" s="1112"/>
      <c r="J887" s="1114"/>
      <c r="K887" s="1115"/>
      <c r="L887" s="1033"/>
      <c r="M887" s="1058"/>
      <c r="O887" s="212"/>
    </row>
    <row r="888" spans="2:15" ht="12.75">
      <c r="B888" s="1112"/>
      <c r="C888" s="1112"/>
      <c r="D888" s="1112"/>
      <c r="E888" s="1113"/>
      <c r="F888" s="1112"/>
      <c r="G888" s="1113"/>
      <c r="H888" s="1112"/>
      <c r="I888" s="1112"/>
      <c r="J888" s="1114"/>
      <c r="K888" s="1115"/>
      <c r="L888" s="1033"/>
      <c r="M888" s="1058"/>
      <c r="O888" s="212"/>
    </row>
    <row r="889" spans="2:15" ht="12.75">
      <c r="B889" s="1112"/>
      <c r="C889" s="1112"/>
      <c r="D889" s="1112"/>
      <c r="E889" s="1113"/>
      <c r="F889" s="1112"/>
      <c r="G889" s="1113"/>
      <c r="H889" s="1112"/>
      <c r="I889" s="1112"/>
      <c r="J889" s="1114"/>
      <c r="K889" s="1115"/>
      <c r="L889" s="1033"/>
      <c r="M889" s="1058"/>
      <c r="O889" s="212"/>
    </row>
    <row r="890" spans="2:15" ht="12.75">
      <c r="B890" s="1112"/>
      <c r="C890" s="1112"/>
      <c r="D890" s="1112"/>
      <c r="E890" s="1113"/>
      <c r="F890" s="1112"/>
      <c r="G890" s="1113"/>
      <c r="H890" s="1112"/>
      <c r="I890" s="1112"/>
      <c r="J890" s="1114"/>
      <c r="K890" s="1115"/>
      <c r="L890" s="1033"/>
      <c r="M890" s="1058"/>
      <c r="O890" s="212"/>
    </row>
    <row r="891" spans="2:15" ht="12.75">
      <c r="B891" s="1112"/>
      <c r="C891" s="1112"/>
      <c r="D891" s="1112"/>
      <c r="E891" s="1113"/>
      <c r="F891" s="1112"/>
      <c r="G891" s="1113"/>
      <c r="H891" s="1112"/>
      <c r="I891" s="1112"/>
      <c r="J891" s="1114"/>
      <c r="K891" s="1115"/>
      <c r="L891" s="1033"/>
      <c r="M891" s="1058"/>
      <c r="O891" s="212"/>
    </row>
    <row r="892" spans="2:15" ht="12.75">
      <c r="B892" s="1112"/>
      <c r="C892" s="1112"/>
      <c r="D892" s="1112"/>
      <c r="E892" s="1113"/>
      <c r="F892" s="1112"/>
      <c r="G892" s="1113"/>
      <c r="H892" s="1112"/>
      <c r="I892" s="1112"/>
      <c r="J892" s="1114"/>
      <c r="K892" s="1115"/>
      <c r="L892" s="1033"/>
      <c r="M892" s="1058"/>
      <c r="O892" s="212"/>
    </row>
    <row r="893" spans="2:15" ht="12.75">
      <c r="B893" s="1112"/>
      <c r="C893" s="1112"/>
      <c r="D893" s="1112"/>
      <c r="E893" s="1113"/>
      <c r="F893" s="1112"/>
      <c r="G893" s="1113"/>
      <c r="H893" s="1112"/>
      <c r="I893" s="1112"/>
      <c r="J893" s="1114"/>
      <c r="K893" s="1115"/>
      <c r="L893" s="1033"/>
      <c r="M893" s="1058"/>
      <c r="O893" s="212"/>
    </row>
    <row r="894" spans="2:15" ht="12.75">
      <c r="B894" s="1112"/>
      <c r="C894" s="1112"/>
      <c r="D894" s="1112"/>
      <c r="E894" s="1113"/>
      <c r="F894" s="1112"/>
      <c r="G894" s="1113"/>
      <c r="H894" s="1112"/>
      <c r="I894" s="1112"/>
      <c r="J894" s="1114"/>
      <c r="K894" s="1115"/>
      <c r="L894" s="1033"/>
      <c r="M894" s="1058"/>
      <c r="O894" s="212"/>
    </row>
    <row r="895" spans="2:15" ht="12.75">
      <c r="B895" s="1112"/>
      <c r="C895" s="1112"/>
      <c r="D895" s="1112"/>
      <c r="E895" s="1113"/>
      <c r="F895" s="1112"/>
      <c r="G895" s="1113"/>
      <c r="H895" s="1112"/>
      <c r="I895" s="1112"/>
      <c r="J895" s="1114"/>
      <c r="K895" s="1115"/>
      <c r="L895" s="1033"/>
      <c r="M895" s="1058"/>
      <c r="O895" s="212"/>
    </row>
    <row r="896" spans="2:15" ht="12.75">
      <c r="B896" s="1112"/>
      <c r="C896" s="1112"/>
      <c r="D896" s="1112"/>
      <c r="E896" s="1113"/>
      <c r="F896" s="1112"/>
      <c r="G896" s="1113"/>
      <c r="H896" s="1112"/>
      <c r="I896" s="1112"/>
      <c r="J896" s="1114"/>
      <c r="K896" s="1115"/>
      <c r="L896" s="1033"/>
      <c r="M896" s="1058"/>
      <c r="O896" s="212"/>
    </row>
    <row r="897" spans="2:15" ht="12.75">
      <c r="B897" s="1112"/>
      <c r="C897" s="1112"/>
      <c r="D897" s="1112"/>
      <c r="E897" s="1113"/>
      <c r="F897" s="1112"/>
      <c r="G897" s="1113"/>
      <c r="H897" s="1112"/>
      <c r="I897" s="1112"/>
      <c r="J897" s="1114"/>
      <c r="K897" s="1115"/>
      <c r="L897" s="1033"/>
      <c r="M897" s="1058"/>
      <c r="O897" s="212"/>
    </row>
    <row r="898" spans="2:15" ht="12.75">
      <c r="B898" s="1112"/>
      <c r="C898" s="1112"/>
      <c r="D898" s="1112"/>
      <c r="E898" s="1113"/>
      <c r="F898" s="1112"/>
      <c r="G898" s="1113"/>
      <c r="H898" s="1112"/>
      <c r="I898" s="1112"/>
      <c r="J898" s="1114"/>
      <c r="K898" s="1115"/>
      <c r="L898" s="1033"/>
      <c r="M898" s="1058"/>
      <c r="O898" s="212"/>
    </row>
    <row r="899" spans="2:15" ht="12.75">
      <c r="B899" s="1112"/>
      <c r="C899" s="1112"/>
      <c r="D899" s="1112"/>
      <c r="E899" s="1113"/>
      <c r="F899" s="1112"/>
      <c r="G899" s="1113"/>
      <c r="H899" s="1112"/>
      <c r="I899" s="1112"/>
      <c r="J899" s="1114"/>
      <c r="K899" s="1115"/>
      <c r="L899" s="1033"/>
      <c r="M899" s="1058"/>
      <c r="O899" s="212"/>
    </row>
    <row r="900" spans="2:15" ht="12.75">
      <c r="B900" s="1112"/>
      <c r="C900" s="1112"/>
      <c r="D900" s="1112"/>
      <c r="E900" s="1113"/>
      <c r="F900" s="1112"/>
      <c r="G900" s="1113"/>
      <c r="H900" s="1112"/>
      <c r="I900" s="1112"/>
      <c r="J900" s="1114"/>
      <c r="K900" s="1115"/>
      <c r="L900" s="1033"/>
      <c r="M900" s="1058"/>
      <c r="O900" s="212"/>
    </row>
    <row r="901" spans="2:15" ht="12.75">
      <c r="B901" s="1112"/>
      <c r="C901" s="1112"/>
      <c r="D901" s="1112"/>
      <c r="E901" s="1113"/>
      <c r="F901" s="1112"/>
      <c r="G901" s="1113"/>
      <c r="H901" s="1112"/>
      <c r="I901" s="1112"/>
      <c r="J901" s="1114"/>
      <c r="K901" s="1115"/>
      <c r="L901" s="1033"/>
      <c r="M901" s="1058"/>
      <c r="O901" s="212"/>
    </row>
    <row r="902" spans="2:15" ht="12.75">
      <c r="B902" s="1112"/>
      <c r="C902" s="1112"/>
      <c r="D902" s="1112"/>
      <c r="E902" s="1113"/>
      <c r="F902" s="1112"/>
      <c r="G902" s="1113"/>
      <c r="H902" s="1112"/>
      <c r="I902" s="1112"/>
      <c r="J902" s="1114"/>
      <c r="K902" s="1115"/>
      <c r="L902" s="1033"/>
      <c r="M902" s="1058"/>
      <c r="O902" s="212"/>
    </row>
    <row r="903" spans="2:15" ht="12.75">
      <c r="B903" s="1112"/>
      <c r="C903" s="1112"/>
      <c r="D903" s="1112"/>
      <c r="E903" s="1113"/>
      <c r="F903" s="1112"/>
      <c r="G903" s="1113"/>
      <c r="H903" s="1112"/>
      <c r="I903" s="1112"/>
      <c r="J903" s="1114"/>
      <c r="K903" s="1115"/>
      <c r="L903" s="1033"/>
      <c r="M903" s="1058"/>
      <c r="O903" s="212"/>
    </row>
    <row r="904" spans="2:15" ht="12.75">
      <c r="B904" s="1112"/>
      <c r="C904" s="1112"/>
      <c r="D904" s="1112"/>
      <c r="E904" s="1113"/>
      <c r="F904" s="1112"/>
      <c r="G904" s="1113"/>
      <c r="H904" s="1112"/>
      <c r="I904" s="1112"/>
      <c r="J904" s="1114"/>
      <c r="K904" s="1115"/>
      <c r="L904" s="1033"/>
      <c r="M904" s="1058"/>
      <c r="O904" s="212"/>
    </row>
    <row r="905" spans="2:15" ht="12.75">
      <c r="B905" s="1112"/>
      <c r="C905" s="1112"/>
      <c r="D905" s="1112"/>
      <c r="E905" s="1113"/>
      <c r="F905" s="1112"/>
      <c r="G905" s="1113"/>
      <c r="H905" s="1112"/>
      <c r="I905" s="1112"/>
      <c r="J905" s="1114"/>
      <c r="K905" s="1115"/>
      <c r="L905" s="1033"/>
      <c r="M905" s="1058"/>
      <c r="O905" s="212"/>
    </row>
    <row r="906" spans="2:15" ht="12.75">
      <c r="B906" s="1112"/>
      <c r="C906" s="1112"/>
      <c r="D906" s="1112"/>
      <c r="E906" s="1113"/>
      <c r="F906" s="1112"/>
      <c r="G906" s="1113"/>
      <c r="H906" s="1112"/>
      <c r="I906" s="1112"/>
      <c r="J906" s="1114"/>
      <c r="K906" s="1115"/>
      <c r="L906" s="1033"/>
      <c r="M906" s="1058"/>
      <c r="O906" s="212"/>
    </row>
    <row r="907" spans="2:15" ht="12.75">
      <c r="B907" s="1112"/>
      <c r="C907" s="1112"/>
      <c r="D907" s="1112"/>
      <c r="E907" s="1113"/>
      <c r="F907" s="1112"/>
      <c r="G907" s="1113"/>
      <c r="H907" s="1112"/>
      <c r="I907" s="1112"/>
      <c r="J907" s="1114"/>
      <c r="K907" s="1115"/>
      <c r="L907" s="1033"/>
      <c r="M907" s="1058"/>
      <c r="O907" s="212"/>
    </row>
    <row r="908" spans="2:15" ht="12.75">
      <c r="B908" s="1112"/>
      <c r="C908" s="1112"/>
      <c r="D908" s="1112"/>
      <c r="E908" s="1113"/>
      <c r="F908" s="1112"/>
      <c r="G908" s="1113"/>
      <c r="H908" s="1112"/>
      <c r="I908" s="1112"/>
      <c r="J908" s="1114"/>
      <c r="K908" s="1115"/>
      <c r="L908" s="1033"/>
      <c r="M908" s="1058"/>
      <c r="O908" s="212"/>
    </row>
    <row r="909" spans="2:15" ht="12.75">
      <c r="B909" s="1112"/>
      <c r="C909" s="1112"/>
      <c r="D909" s="1112"/>
      <c r="E909" s="1113"/>
      <c r="F909" s="1112"/>
      <c r="G909" s="1113"/>
      <c r="H909" s="1112"/>
      <c r="I909" s="1112"/>
      <c r="J909" s="1114"/>
      <c r="K909" s="1115"/>
      <c r="L909" s="1033"/>
      <c r="M909" s="1058"/>
      <c r="O909" s="212"/>
    </row>
    <row r="910" spans="2:15" ht="12.75">
      <c r="B910" s="1112"/>
      <c r="C910" s="1112"/>
      <c r="D910" s="1112"/>
      <c r="E910" s="1113"/>
      <c r="F910" s="1112"/>
      <c r="G910" s="1113"/>
      <c r="H910" s="1112"/>
      <c r="I910" s="1112"/>
      <c r="J910" s="1114"/>
      <c r="K910" s="1115"/>
      <c r="L910" s="1033"/>
      <c r="M910" s="1058"/>
      <c r="O910" s="212"/>
    </row>
    <row r="911" spans="2:15" ht="12.75">
      <c r="B911" s="1112"/>
      <c r="C911" s="1112"/>
      <c r="D911" s="1112"/>
      <c r="E911" s="1113"/>
      <c r="F911" s="1112"/>
      <c r="G911" s="1113"/>
      <c r="H911" s="1112"/>
      <c r="I911" s="1112"/>
      <c r="J911" s="1114"/>
      <c r="K911" s="1115"/>
      <c r="L911" s="1033"/>
      <c r="M911" s="1058"/>
      <c r="O911" s="212"/>
    </row>
    <row r="912" spans="2:15" ht="12.75">
      <c r="B912" s="1112"/>
      <c r="C912" s="1112"/>
      <c r="D912" s="1112"/>
      <c r="E912" s="1113"/>
      <c r="F912" s="1112"/>
      <c r="G912" s="1113"/>
      <c r="H912" s="1112"/>
      <c r="I912" s="1112"/>
      <c r="J912" s="1114"/>
      <c r="K912" s="1115"/>
      <c r="L912" s="1033"/>
      <c r="M912" s="1058"/>
      <c r="O912" s="212"/>
    </row>
    <row r="913" spans="2:15" ht="12.75">
      <c r="B913" s="1112"/>
      <c r="C913" s="1112"/>
      <c r="D913" s="1112"/>
      <c r="E913" s="1113"/>
      <c r="F913" s="1112"/>
      <c r="G913" s="1113"/>
      <c r="H913" s="1112"/>
      <c r="I913" s="1112"/>
      <c r="J913" s="1114"/>
      <c r="K913" s="1115"/>
      <c r="L913" s="1033"/>
      <c r="M913" s="1058"/>
      <c r="O913" s="212"/>
    </row>
    <row r="914" spans="2:15" ht="12.75">
      <c r="B914" s="1112"/>
      <c r="C914" s="1112"/>
      <c r="D914" s="1112"/>
      <c r="E914" s="1113"/>
      <c r="F914" s="1112"/>
      <c r="G914" s="1113"/>
      <c r="H914" s="1112"/>
      <c r="I914" s="1112"/>
      <c r="J914" s="1114"/>
      <c r="K914" s="1115"/>
      <c r="L914" s="1033"/>
      <c r="M914" s="1058"/>
      <c r="O914" s="212"/>
    </row>
    <row r="915" spans="2:15" ht="12.75">
      <c r="B915" s="1112"/>
      <c r="C915" s="1112"/>
      <c r="D915" s="1112"/>
      <c r="E915" s="1113"/>
      <c r="F915" s="1112"/>
      <c r="G915" s="1113"/>
      <c r="H915" s="1112"/>
      <c r="I915" s="1112"/>
      <c r="J915" s="1114"/>
      <c r="K915" s="1115"/>
      <c r="L915" s="1033"/>
      <c r="M915" s="1058"/>
      <c r="O915" s="212"/>
    </row>
    <row r="916" spans="2:15" ht="12.75">
      <c r="B916" s="1112"/>
      <c r="C916" s="1112"/>
      <c r="D916" s="1112"/>
      <c r="E916" s="1113"/>
      <c r="F916" s="1112"/>
      <c r="G916" s="1113"/>
      <c r="H916" s="1112"/>
      <c r="I916" s="1112"/>
      <c r="J916" s="1114"/>
      <c r="K916" s="1115"/>
      <c r="L916" s="1033"/>
      <c r="M916" s="1058"/>
      <c r="O916" s="212"/>
    </row>
    <row r="917" spans="2:15" ht="12.75">
      <c r="B917" s="1112"/>
      <c r="C917" s="1112"/>
      <c r="D917" s="1112"/>
      <c r="E917" s="1113"/>
      <c r="F917" s="1112"/>
      <c r="G917" s="1113"/>
      <c r="H917" s="1112"/>
      <c r="I917" s="1112"/>
      <c r="J917" s="1114"/>
      <c r="K917" s="1115"/>
      <c r="L917" s="1033"/>
      <c r="M917" s="1058"/>
      <c r="O917" s="212"/>
    </row>
    <row r="918" spans="2:15" ht="12.75">
      <c r="B918" s="1112"/>
      <c r="C918" s="1112"/>
      <c r="D918" s="1112"/>
      <c r="E918" s="1113"/>
      <c r="F918" s="1112"/>
      <c r="G918" s="1113"/>
      <c r="H918" s="1112"/>
      <c r="I918" s="1112"/>
      <c r="J918" s="1114"/>
      <c r="K918" s="1115"/>
      <c r="L918" s="1033"/>
      <c r="M918" s="1058"/>
      <c r="O918" s="212"/>
    </row>
    <row r="919" spans="2:15" ht="12.75">
      <c r="B919" s="1112"/>
      <c r="C919" s="1112"/>
      <c r="D919" s="1112"/>
      <c r="E919" s="1113"/>
      <c r="F919" s="1112"/>
      <c r="G919" s="1113"/>
      <c r="H919" s="1112"/>
      <c r="I919" s="1112"/>
      <c r="J919" s="1114"/>
      <c r="K919" s="1115"/>
      <c r="L919" s="1033"/>
      <c r="M919" s="1058"/>
      <c r="O919" s="212"/>
    </row>
    <row r="920" spans="2:15" ht="12.75">
      <c r="B920" s="1112"/>
      <c r="C920" s="1112"/>
      <c r="D920" s="1112"/>
      <c r="E920" s="1113"/>
      <c r="F920" s="1112"/>
      <c r="G920" s="1113"/>
      <c r="H920" s="1112"/>
      <c r="I920" s="1112"/>
      <c r="J920" s="1114"/>
      <c r="K920" s="1115"/>
      <c r="L920" s="1033"/>
      <c r="M920" s="1058"/>
      <c r="O920" s="212"/>
    </row>
    <row r="921" spans="2:15" ht="12.75">
      <c r="B921" s="1112"/>
      <c r="C921" s="1112"/>
      <c r="D921" s="1112"/>
      <c r="E921" s="1113"/>
      <c r="F921" s="1112"/>
      <c r="G921" s="1113"/>
      <c r="H921" s="1112"/>
      <c r="I921" s="1112"/>
      <c r="J921" s="1114"/>
      <c r="K921" s="1115"/>
      <c r="L921" s="1033"/>
      <c r="M921" s="1058"/>
      <c r="O921" s="212"/>
    </row>
    <row r="922" spans="2:15" ht="12.75">
      <c r="B922" s="1112"/>
      <c r="C922" s="1112"/>
      <c r="D922" s="1112"/>
      <c r="E922" s="1113"/>
      <c r="F922" s="1112"/>
      <c r="G922" s="1113"/>
      <c r="H922" s="1112"/>
      <c r="I922" s="1112"/>
      <c r="J922" s="1114"/>
      <c r="K922" s="1115"/>
      <c r="L922" s="1033"/>
      <c r="M922" s="1058"/>
      <c r="O922" s="212"/>
    </row>
    <row r="923" spans="2:15" ht="12.75">
      <c r="B923" s="1112"/>
      <c r="C923" s="1112"/>
      <c r="D923" s="1112"/>
      <c r="E923" s="1113"/>
      <c r="F923" s="1112"/>
      <c r="G923" s="1113"/>
      <c r="H923" s="1112"/>
      <c r="I923" s="1112"/>
      <c r="J923" s="1114"/>
      <c r="K923" s="1115"/>
      <c r="L923" s="1033"/>
      <c r="M923" s="1058"/>
      <c r="O923" s="212"/>
    </row>
    <row r="924" spans="2:15" ht="12.75">
      <c r="B924" s="1112"/>
      <c r="C924" s="1112"/>
      <c r="D924" s="1112"/>
      <c r="E924" s="1113"/>
      <c r="F924" s="1112"/>
      <c r="G924" s="1113"/>
      <c r="H924" s="1112"/>
      <c r="I924" s="1112"/>
      <c r="J924" s="1114"/>
      <c r="K924" s="1115"/>
      <c r="L924" s="1033"/>
      <c r="M924" s="1058"/>
      <c r="O924" s="212"/>
    </row>
    <row r="925" spans="2:15" ht="12.75">
      <c r="B925" s="1112"/>
      <c r="C925" s="1112"/>
      <c r="D925" s="1112"/>
      <c r="E925" s="1113"/>
      <c r="F925" s="1112"/>
      <c r="G925" s="1113"/>
      <c r="H925" s="1112"/>
      <c r="I925" s="1112"/>
      <c r="J925" s="1114"/>
      <c r="K925" s="1115"/>
      <c r="L925" s="1033"/>
      <c r="M925" s="1058"/>
      <c r="O925" s="212"/>
    </row>
    <row r="926" spans="2:15" ht="12.75">
      <c r="B926" s="1112"/>
      <c r="C926" s="1112"/>
      <c r="D926" s="1112"/>
      <c r="E926" s="1113"/>
      <c r="F926" s="1112"/>
      <c r="G926" s="1113"/>
      <c r="H926" s="1112"/>
      <c r="I926" s="1112"/>
      <c r="J926" s="1114"/>
      <c r="K926" s="1115"/>
      <c r="L926" s="1033"/>
      <c r="M926" s="1058"/>
      <c r="O926" s="212"/>
    </row>
    <row r="927" spans="2:15" ht="12.75">
      <c r="B927" s="1112"/>
      <c r="C927" s="1112"/>
      <c r="D927" s="1112"/>
      <c r="E927" s="1113"/>
      <c r="F927" s="1112"/>
      <c r="G927" s="1113"/>
      <c r="H927" s="1112"/>
      <c r="I927" s="1112"/>
      <c r="J927" s="1114"/>
      <c r="K927" s="1115"/>
      <c r="L927" s="1033"/>
      <c r="M927" s="1058"/>
      <c r="O927" s="212"/>
    </row>
    <row r="928" spans="2:15" ht="12.75">
      <c r="B928" s="1112"/>
      <c r="C928" s="1112"/>
      <c r="D928" s="1112"/>
      <c r="E928" s="1113"/>
      <c r="F928" s="1112"/>
      <c r="G928" s="1113"/>
      <c r="H928" s="1112"/>
      <c r="I928" s="1112"/>
      <c r="J928" s="1114"/>
      <c r="K928" s="1115"/>
      <c r="L928" s="1033"/>
      <c r="M928" s="1058"/>
      <c r="O928" s="212"/>
    </row>
    <row r="929" spans="2:15" ht="12.75">
      <c r="B929" s="1112"/>
      <c r="C929" s="1112"/>
      <c r="D929" s="1112"/>
      <c r="E929" s="1113"/>
      <c r="F929" s="1112"/>
      <c r="G929" s="1113"/>
      <c r="H929" s="1112"/>
      <c r="I929" s="1112"/>
      <c r="J929" s="1114"/>
      <c r="K929" s="1115"/>
      <c r="L929" s="1033"/>
      <c r="M929" s="1058"/>
      <c r="O929" s="212"/>
    </row>
    <row r="930" spans="2:15" ht="12.75">
      <c r="B930" s="1112"/>
      <c r="C930" s="1112"/>
      <c r="D930" s="1112"/>
      <c r="E930" s="1113"/>
      <c r="F930" s="1112"/>
      <c r="G930" s="1113"/>
      <c r="H930" s="1112"/>
      <c r="I930" s="1112"/>
      <c r="J930" s="1114"/>
      <c r="K930" s="1115"/>
      <c r="L930" s="1033"/>
      <c r="M930" s="1058"/>
      <c r="O930" s="212"/>
    </row>
    <row r="931" spans="2:15" ht="12.75">
      <c r="B931" s="1112"/>
      <c r="C931" s="1112"/>
      <c r="D931" s="1112"/>
      <c r="E931" s="1113"/>
      <c r="F931" s="1112"/>
      <c r="G931" s="1113"/>
      <c r="H931" s="1112"/>
      <c r="I931" s="1112"/>
      <c r="J931" s="1114"/>
      <c r="K931" s="1115"/>
      <c r="L931" s="1033"/>
      <c r="M931" s="1058"/>
      <c r="O931" s="212"/>
    </row>
    <row r="932" spans="2:15" ht="12.75">
      <c r="B932" s="1112"/>
      <c r="C932" s="1112"/>
      <c r="D932" s="1112"/>
      <c r="E932" s="1113"/>
      <c r="F932" s="1112"/>
      <c r="G932" s="1113"/>
      <c r="H932" s="1112"/>
      <c r="I932" s="1112"/>
      <c r="J932" s="1114"/>
      <c r="K932" s="1115"/>
      <c r="L932" s="1033"/>
      <c r="M932" s="1058"/>
      <c r="O932" s="212"/>
    </row>
    <row r="933" spans="2:15" ht="12.75">
      <c r="B933" s="1112"/>
      <c r="C933" s="1112"/>
      <c r="D933" s="1112"/>
      <c r="E933" s="1113"/>
      <c r="F933" s="1112"/>
      <c r="G933" s="1113"/>
      <c r="H933" s="1112"/>
      <c r="I933" s="1112"/>
      <c r="J933" s="1114"/>
      <c r="K933" s="1115"/>
      <c r="L933" s="1033"/>
      <c r="M933" s="1058"/>
      <c r="O933" s="212"/>
    </row>
    <row r="934" spans="2:15" ht="12.75">
      <c r="B934" s="1112"/>
      <c r="C934" s="1112"/>
      <c r="D934" s="1112"/>
      <c r="E934" s="1113"/>
      <c r="F934" s="1112"/>
      <c r="G934" s="1113"/>
      <c r="H934" s="1112"/>
      <c r="I934" s="1112"/>
      <c r="J934" s="1114"/>
      <c r="K934" s="1115"/>
      <c r="L934" s="1033"/>
      <c r="M934" s="1058"/>
      <c r="O934" s="212"/>
    </row>
    <row r="935" spans="2:15" ht="12.75">
      <c r="B935" s="1112"/>
      <c r="C935" s="1112"/>
      <c r="D935" s="1112"/>
      <c r="E935" s="1113"/>
      <c r="F935" s="1112"/>
      <c r="G935" s="1113"/>
      <c r="H935" s="1112"/>
      <c r="I935" s="1112"/>
      <c r="J935" s="1114"/>
      <c r="K935" s="1115"/>
      <c r="L935" s="1033"/>
      <c r="M935" s="1058"/>
      <c r="O935" s="212"/>
    </row>
    <row r="936" spans="2:15" ht="12.75">
      <c r="B936" s="1112"/>
      <c r="C936" s="1112"/>
      <c r="D936" s="1112"/>
      <c r="E936" s="1113"/>
      <c r="F936" s="1112"/>
      <c r="G936" s="1113"/>
      <c r="H936" s="1112"/>
      <c r="I936" s="1112"/>
      <c r="J936" s="1114"/>
      <c r="K936" s="1115"/>
      <c r="L936" s="1033"/>
      <c r="M936" s="1058"/>
      <c r="O936" s="212"/>
    </row>
    <row r="937" spans="2:15" ht="12.75">
      <c r="B937" s="1112"/>
      <c r="C937" s="1112"/>
      <c r="D937" s="1112"/>
      <c r="E937" s="1113"/>
      <c r="F937" s="1112"/>
      <c r="G937" s="1113"/>
      <c r="H937" s="1112"/>
      <c r="I937" s="1112"/>
      <c r="J937" s="1114"/>
      <c r="K937" s="1115"/>
      <c r="L937" s="1033"/>
      <c r="M937" s="1058"/>
      <c r="O937" s="212"/>
    </row>
    <row r="938" spans="2:15" ht="12.75">
      <c r="B938" s="1112"/>
      <c r="C938" s="1112"/>
      <c r="D938" s="1112"/>
      <c r="E938" s="1113"/>
      <c r="F938" s="1112"/>
      <c r="G938" s="1113"/>
      <c r="H938" s="1112"/>
      <c r="I938" s="1112"/>
      <c r="J938" s="1114"/>
      <c r="K938" s="1115"/>
      <c r="L938" s="1033"/>
      <c r="M938" s="1058"/>
      <c r="O938" s="212"/>
    </row>
    <row r="939" spans="2:15" ht="12.75">
      <c r="B939" s="1112"/>
      <c r="C939" s="1112"/>
      <c r="D939" s="1112"/>
      <c r="E939" s="1113"/>
      <c r="F939" s="1112"/>
      <c r="G939" s="1113"/>
      <c r="H939" s="1112"/>
      <c r="I939" s="1112"/>
      <c r="J939" s="1114"/>
      <c r="K939" s="1115"/>
      <c r="L939" s="1033"/>
      <c r="M939" s="1058"/>
      <c r="O939" s="212"/>
    </row>
    <row r="940" spans="2:15" ht="12.75">
      <c r="B940" s="1112"/>
      <c r="C940" s="1112"/>
      <c r="D940" s="1112"/>
      <c r="E940" s="1113"/>
      <c r="F940" s="1112"/>
      <c r="G940" s="1113"/>
      <c r="H940" s="1112"/>
      <c r="I940" s="1112"/>
      <c r="J940" s="1114"/>
      <c r="K940" s="1115"/>
      <c r="L940" s="1033"/>
      <c r="M940" s="1058"/>
      <c r="O940" s="212"/>
    </row>
    <row r="941" spans="2:15" ht="12.75">
      <c r="B941" s="1112"/>
      <c r="C941" s="1112"/>
      <c r="D941" s="1112"/>
      <c r="E941" s="1113"/>
      <c r="F941" s="1112"/>
      <c r="G941" s="1113"/>
      <c r="H941" s="1112"/>
      <c r="I941" s="1112"/>
      <c r="J941" s="1114"/>
      <c r="K941" s="1115"/>
      <c r="L941" s="1033"/>
      <c r="M941" s="1058"/>
      <c r="O941" s="212"/>
    </row>
    <row r="942" spans="2:15" ht="12.75">
      <c r="B942" s="1112"/>
      <c r="C942" s="1112"/>
      <c r="D942" s="1112"/>
      <c r="E942" s="1113"/>
      <c r="F942" s="1112"/>
      <c r="G942" s="1113"/>
      <c r="H942" s="1112"/>
      <c r="I942" s="1112"/>
      <c r="J942" s="1114"/>
      <c r="K942" s="1115"/>
      <c r="L942" s="1033"/>
      <c r="M942" s="1058"/>
      <c r="O942" s="212"/>
    </row>
    <row r="943" spans="2:15" ht="12.75">
      <c r="B943" s="1112"/>
      <c r="C943" s="1112"/>
      <c r="D943" s="1112"/>
      <c r="E943" s="1113"/>
      <c r="F943" s="1112"/>
      <c r="G943" s="1113"/>
      <c r="H943" s="1112"/>
      <c r="I943" s="1112"/>
      <c r="J943" s="1114"/>
      <c r="K943" s="1115"/>
      <c r="L943" s="1033"/>
      <c r="M943" s="1058"/>
      <c r="O943" s="212"/>
    </row>
    <row r="944" spans="2:15" ht="12.75">
      <c r="B944" s="1112"/>
      <c r="C944" s="1112"/>
      <c r="D944" s="1112"/>
      <c r="E944" s="1113"/>
      <c r="F944" s="1112"/>
      <c r="G944" s="1113"/>
      <c r="H944" s="1112"/>
      <c r="I944" s="1112"/>
      <c r="J944" s="1114"/>
      <c r="K944" s="1115"/>
      <c r="L944" s="1033"/>
      <c r="M944" s="1058"/>
      <c r="O944" s="212"/>
    </row>
    <row r="945" spans="2:15" ht="12.75">
      <c r="B945" s="1112"/>
      <c r="C945" s="1112"/>
      <c r="D945" s="1112"/>
      <c r="E945" s="1113"/>
      <c r="F945" s="1112"/>
      <c r="G945" s="1113"/>
      <c r="H945" s="1112"/>
      <c r="I945" s="1112"/>
      <c r="J945" s="1114"/>
      <c r="K945" s="1115"/>
      <c r="L945" s="1033"/>
      <c r="M945" s="1058"/>
      <c r="O945" s="212"/>
    </row>
    <row r="946" spans="2:15" ht="12.75">
      <c r="B946" s="1112"/>
      <c r="C946" s="1112"/>
      <c r="D946" s="1112"/>
      <c r="E946" s="1113"/>
      <c r="F946" s="1112"/>
      <c r="G946" s="1113"/>
      <c r="H946" s="1112"/>
      <c r="I946" s="1112"/>
      <c r="J946" s="1114"/>
      <c r="K946" s="1115"/>
      <c r="L946" s="1033"/>
      <c r="M946" s="1058"/>
      <c r="O946" s="212"/>
    </row>
    <row r="947" spans="2:15" ht="12.75">
      <c r="B947" s="1112"/>
      <c r="C947" s="1112"/>
      <c r="D947" s="1112"/>
      <c r="E947" s="1113"/>
      <c r="F947" s="1112"/>
      <c r="G947" s="1113"/>
      <c r="H947" s="1112"/>
      <c r="I947" s="1112"/>
      <c r="J947" s="1114"/>
      <c r="K947" s="1115"/>
      <c r="L947" s="1033"/>
      <c r="M947" s="1058"/>
      <c r="O947" s="212"/>
    </row>
    <row r="948" spans="2:15" ht="12.75">
      <c r="B948" s="1112"/>
      <c r="C948" s="1112"/>
      <c r="D948" s="1112"/>
      <c r="E948" s="1113"/>
      <c r="F948" s="1112"/>
      <c r="G948" s="1113"/>
      <c r="H948" s="1112"/>
      <c r="I948" s="1112"/>
      <c r="J948" s="1114"/>
      <c r="K948" s="1115"/>
      <c r="L948" s="1033"/>
      <c r="M948" s="1058"/>
      <c r="O948" s="212"/>
    </row>
    <row r="949" spans="2:15" ht="12.75">
      <c r="B949" s="1112"/>
      <c r="C949" s="1112"/>
      <c r="D949" s="1112"/>
      <c r="E949" s="1113"/>
      <c r="F949" s="1112"/>
      <c r="G949" s="1113"/>
      <c r="H949" s="1112"/>
      <c r="I949" s="1112"/>
      <c r="J949" s="1114"/>
      <c r="K949" s="1115"/>
      <c r="L949" s="1033"/>
      <c r="M949" s="1058"/>
      <c r="O949" s="212"/>
    </row>
    <row r="950" spans="2:15" ht="12.75">
      <c r="B950" s="1112"/>
      <c r="C950" s="1112"/>
      <c r="D950" s="1112"/>
      <c r="E950" s="1113"/>
      <c r="F950" s="1112"/>
      <c r="G950" s="1113"/>
      <c r="H950" s="1112"/>
      <c r="I950" s="1112"/>
      <c r="J950" s="1114"/>
      <c r="K950" s="1115"/>
      <c r="L950" s="1033"/>
      <c r="M950" s="1058"/>
      <c r="O950" s="212"/>
    </row>
    <row r="951" spans="2:15" ht="12.75">
      <c r="B951" s="1112"/>
      <c r="C951" s="1112"/>
      <c r="D951" s="1112"/>
      <c r="E951" s="1113"/>
      <c r="F951" s="1112"/>
      <c r="G951" s="1113"/>
      <c r="H951" s="1112"/>
      <c r="I951" s="1112"/>
      <c r="J951" s="1114"/>
      <c r="K951" s="1115"/>
      <c r="L951" s="1033"/>
      <c r="M951" s="1058"/>
      <c r="O951" s="212"/>
    </row>
    <row r="952" spans="2:15" ht="12.75">
      <c r="B952" s="1112"/>
      <c r="C952" s="1112"/>
      <c r="D952" s="1112"/>
      <c r="E952" s="1113"/>
      <c r="F952" s="1112"/>
      <c r="G952" s="1113"/>
      <c r="H952" s="1112"/>
      <c r="I952" s="1112"/>
      <c r="J952" s="1114"/>
      <c r="K952" s="1115"/>
      <c r="L952" s="1033"/>
      <c r="M952" s="1058"/>
      <c r="O952" s="212"/>
    </row>
    <row r="953" spans="2:15" ht="12.75">
      <c r="B953" s="1112"/>
      <c r="C953" s="1112"/>
      <c r="D953" s="1112"/>
      <c r="E953" s="1113"/>
      <c r="F953" s="1112"/>
      <c r="G953" s="1113"/>
      <c r="H953" s="1112"/>
      <c r="I953" s="1112"/>
      <c r="J953" s="1114"/>
      <c r="K953" s="1115"/>
      <c r="L953" s="1033"/>
      <c r="M953" s="1058"/>
      <c r="O953" s="212"/>
    </row>
    <row r="954" spans="2:15" ht="12.75">
      <c r="B954" s="1112"/>
      <c r="C954" s="1112"/>
      <c r="D954" s="1112"/>
      <c r="E954" s="1113"/>
      <c r="F954" s="1112"/>
      <c r="G954" s="1113"/>
      <c r="H954" s="1112"/>
      <c r="I954" s="1112"/>
      <c r="J954" s="1114"/>
      <c r="K954" s="1115"/>
      <c r="L954" s="1033"/>
      <c r="M954" s="1058"/>
      <c r="O954" s="212"/>
    </row>
    <row r="955" spans="2:15" ht="12.75">
      <c r="B955" s="1112"/>
      <c r="C955" s="1112"/>
      <c r="D955" s="1112"/>
      <c r="E955" s="1113"/>
      <c r="F955" s="1112"/>
      <c r="G955" s="1113"/>
      <c r="H955" s="1112"/>
      <c r="I955" s="1112"/>
      <c r="J955" s="1114"/>
      <c r="K955" s="1115"/>
      <c r="L955" s="1033"/>
      <c r="M955" s="1058"/>
      <c r="O955" s="212"/>
    </row>
    <row r="956" spans="2:15" ht="12.75">
      <c r="B956" s="1112"/>
      <c r="C956" s="1112"/>
      <c r="D956" s="1112"/>
      <c r="E956" s="1113"/>
      <c r="F956" s="1112"/>
      <c r="G956" s="1113"/>
      <c r="H956" s="1112"/>
      <c r="I956" s="1112"/>
      <c r="J956" s="1114"/>
      <c r="K956" s="1115"/>
      <c r="L956" s="1033"/>
      <c r="M956" s="1058"/>
      <c r="O956" s="212"/>
    </row>
    <row r="957" spans="2:15" ht="12.75">
      <c r="B957" s="1112"/>
      <c r="C957" s="1112"/>
      <c r="D957" s="1112"/>
      <c r="E957" s="1113"/>
      <c r="F957" s="1112"/>
      <c r="G957" s="1113"/>
      <c r="H957" s="1112"/>
      <c r="I957" s="1112"/>
      <c r="J957" s="1114"/>
      <c r="K957" s="1115"/>
      <c r="L957" s="1033"/>
      <c r="M957" s="1058"/>
      <c r="O957" s="212"/>
    </row>
    <row r="958" spans="2:15" ht="12.75">
      <c r="B958" s="1112"/>
      <c r="C958" s="1112"/>
      <c r="D958" s="1112"/>
      <c r="E958" s="1113"/>
      <c r="F958" s="1112"/>
      <c r="G958" s="1113"/>
      <c r="H958" s="1112"/>
      <c r="I958" s="1112"/>
      <c r="J958" s="1114"/>
      <c r="K958" s="1115"/>
      <c r="L958" s="1033"/>
      <c r="M958" s="1058"/>
      <c r="O958" s="212"/>
    </row>
    <row r="959" spans="2:15" ht="12.75">
      <c r="B959" s="1112"/>
      <c r="C959" s="1112"/>
      <c r="D959" s="1112"/>
      <c r="E959" s="1113"/>
      <c r="F959" s="1112"/>
      <c r="G959" s="1113"/>
      <c r="H959" s="1112"/>
      <c r="I959" s="1112"/>
      <c r="J959" s="1114"/>
      <c r="K959" s="1115"/>
      <c r="L959" s="1033"/>
      <c r="M959" s="1058"/>
      <c r="O959" s="212"/>
    </row>
    <row r="960" spans="2:15" ht="12.75">
      <c r="B960" s="1112"/>
      <c r="C960" s="1112"/>
      <c r="D960" s="1112"/>
      <c r="E960" s="1113"/>
      <c r="F960" s="1112"/>
      <c r="G960" s="1113"/>
      <c r="H960" s="1112"/>
      <c r="I960" s="1112"/>
      <c r="J960" s="1114"/>
      <c r="K960" s="1115"/>
      <c r="L960" s="1033"/>
      <c r="M960" s="1058"/>
      <c r="O960" s="212"/>
    </row>
    <row r="961" spans="2:15" ht="12.75">
      <c r="B961" s="1112"/>
      <c r="C961" s="1112"/>
      <c r="D961" s="1112"/>
      <c r="E961" s="1113"/>
      <c r="F961" s="1112"/>
      <c r="G961" s="1113"/>
      <c r="H961" s="1112"/>
      <c r="I961" s="1112"/>
      <c r="J961" s="1114"/>
      <c r="K961" s="1115"/>
      <c r="L961" s="1033"/>
      <c r="M961" s="1058"/>
      <c r="O961" s="212"/>
    </row>
    <row r="962" spans="2:15" ht="12.75">
      <c r="B962" s="1112"/>
      <c r="C962" s="1112"/>
      <c r="D962" s="1112"/>
      <c r="E962" s="1113"/>
      <c r="F962" s="1112"/>
      <c r="G962" s="1113"/>
      <c r="H962" s="1112"/>
      <c r="I962" s="1112"/>
      <c r="J962" s="1114"/>
      <c r="K962" s="1115"/>
      <c r="L962" s="1033"/>
      <c r="M962" s="1058"/>
      <c r="O962" s="212"/>
    </row>
    <row r="963" spans="2:15" ht="12.75">
      <c r="B963" s="1112"/>
      <c r="C963" s="1112"/>
      <c r="D963" s="1112"/>
      <c r="E963" s="1113"/>
      <c r="F963" s="1112"/>
      <c r="G963" s="1113"/>
      <c r="H963" s="1112"/>
      <c r="I963" s="1112"/>
      <c r="J963" s="1114"/>
      <c r="K963" s="1115"/>
      <c r="L963" s="1033"/>
      <c r="M963" s="1058"/>
      <c r="O963" s="212"/>
    </row>
    <row r="964" spans="2:15" ht="12.75">
      <c r="B964" s="1112"/>
      <c r="C964" s="1112"/>
      <c r="D964" s="1112"/>
      <c r="E964" s="1113"/>
      <c r="F964" s="1112"/>
      <c r="G964" s="1113"/>
      <c r="H964" s="1112"/>
      <c r="I964" s="1112"/>
      <c r="J964" s="1114"/>
      <c r="K964" s="1115"/>
      <c r="L964" s="1033"/>
      <c r="M964" s="1058"/>
      <c r="O964" s="212"/>
    </row>
    <row r="965" spans="2:15" ht="12.75">
      <c r="B965" s="1112"/>
      <c r="C965" s="1112"/>
      <c r="D965" s="1112"/>
      <c r="E965" s="1113"/>
      <c r="F965" s="1112"/>
      <c r="G965" s="1113"/>
      <c r="H965" s="1112"/>
      <c r="I965" s="1112"/>
      <c r="J965" s="1114"/>
      <c r="K965" s="1115"/>
      <c r="L965" s="1033"/>
      <c r="M965" s="1058"/>
      <c r="O965" s="212"/>
    </row>
    <row r="966" spans="2:15" ht="12.75">
      <c r="B966" s="1112"/>
      <c r="C966" s="1112"/>
      <c r="D966" s="1112"/>
      <c r="E966" s="1113"/>
      <c r="F966" s="1112"/>
      <c r="G966" s="1113"/>
      <c r="H966" s="1112"/>
      <c r="I966" s="1112"/>
      <c r="J966" s="1114"/>
      <c r="K966" s="1115"/>
      <c r="L966" s="1033"/>
      <c r="M966" s="1058"/>
      <c r="O966" s="212"/>
    </row>
    <row r="967" spans="2:15" ht="12.75">
      <c r="B967" s="1112"/>
      <c r="C967" s="1112"/>
      <c r="D967" s="1112"/>
      <c r="E967" s="1113"/>
      <c r="F967" s="1112"/>
      <c r="G967" s="1113"/>
      <c r="H967" s="1112"/>
      <c r="I967" s="1112"/>
      <c r="J967" s="1114"/>
      <c r="K967" s="1115"/>
      <c r="L967" s="1033"/>
      <c r="M967" s="1058"/>
      <c r="O967" s="212"/>
    </row>
    <row r="968" spans="2:15" ht="12.75">
      <c r="B968" s="1112"/>
      <c r="C968" s="1112"/>
      <c r="D968" s="1112"/>
      <c r="E968" s="1113"/>
      <c r="F968" s="1112"/>
      <c r="G968" s="1113"/>
      <c r="H968" s="1112"/>
      <c r="I968" s="1112"/>
      <c r="J968" s="1114"/>
      <c r="K968" s="1115"/>
      <c r="L968" s="1033"/>
      <c r="M968" s="1058"/>
      <c r="O968" s="212"/>
    </row>
    <row r="969" spans="2:15" ht="12.75">
      <c r="B969" s="1112"/>
      <c r="C969" s="1112"/>
      <c r="D969" s="1112"/>
      <c r="E969" s="1113"/>
      <c r="F969" s="1112"/>
      <c r="G969" s="1113"/>
      <c r="H969" s="1112"/>
      <c r="I969" s="1112"/>
      <c r="J969" s="1114"/>
      <c r="K969" s="1115"/>
      <c r="L969" s="1033"/>
      <c r="M969" s="1058"/>
      <c r="O969" s="212"/>
    </row>
    <row r="970" spans="2:15" ht="12.75">
      <c r="B970" s="1112"/>
      <c r="C970" s="1112"/>
      <c r="D970" s="1112"/>
      <c r="E970" s="1113"/>
      <c r="F970" s="1112"/>
      <c r="G970" s="1113"/>
      <c r="H970" s="1112"/>
      <c r="I970" s="1112"/>
      <c r="J970" s="1114"/>
      <c r="K970" s="1115"/>
      <c r="L970" s="1033"/>
      <c r="M970" s="1058"/>
      <c r="O970" s="212"/>
    </row>
    <row r="971" spans="2:15" ht="12.75">
      <c r="B971" s="1112"/>
      <c r="C971" s="1112"/>
      <c r="D971" s="1112"/>
      <c r="E971" s="1113"/>
      <c r="F971" s="1112"/>
      <c r="G971" s="1113"/>
      <c r="H971" s="1112"/>
      <c r="I971" s="1112"/>
      <c r="J971" s="1114"/>
      <c r="K971" s="1115"/>
      <c r="L971" s="1033"/>
      <c r="M971" s="1058"/>
      <c r="O971" s="212"/>
    </row>
    <row r="972" spans="2:15" ht="12.75">
      <c r="B972" s="1112"/>
      <c r="C972" s="1112"/>
      <c r="D972" s="1112"/>
      <c r="E972" s="1113"/>
      <c r="F972" s="1112"/>
      <c r="G972" s="1113"/>
      <c r="H972" s="1112"/>
      <c r="I972" s="1112"/>
      <c r="J972" s="1114"/>
      <c r="K972" s="1115"/>
      <c r="L972" s="1033"/>
      <c r="M972" s="1058"/>
      <c r="O972" s="212"/>
    </row>
    <row r="973" spans="2:15" ht="12.75">
      <c r="B973" s="1112"/>
      <c r="C973" s="1112"/>
      <c r="D973" s="1112"/>
      <c r="E973" s="1113"/>
      <c r="F973" s="1112"/>
      <c r="G973" s="1113"/>
      <c r="H973" s="1112"/>
      <c r="I973" s="1112"/>
      <c r="J973" s="1114"/>
      <c r="K973" s="1115"/>
      <c r="L973" s="1033"/>
      <c r="M973" s="1058"/>
      <c r="O973" s="212"/>
    </row>
    <row r="974" spans="2:15" ht="12.75">
      <c r="B974" s="1112"/>
      <c r="C974" s="1112"/>
      <c r="D974" s="1112"/>
      <c r="E974" s="1113"/>
      <c r="F974" s="1112"/>
      <c r="G974" s="1113"/>
      <c r="H974" s="1112"/>
      <c r="I974" s="1112"/>
      <c r="J974" s="1114"/>
      <c r="K974" s="1115"/>
      <c r="L974" s="1033"/>
      <c r="M974" s="1058"/>
      <c r="O974" s="212"/>
    </row>
    <row r="975" spans="2:15" ht="12.75">
      <c r="B975" s="1112"/>
      <c r="C975" s="1112"/>
      <c r="D975" s="1112"/>
      <c r="E975" s="1113"/>
      <c r="F975" s="1112"/>
      <c r="G975" s="1113"/>
      <c r="H975" s="1112"/>
      <c r="I975" s="1112"/>
      <c r="J975" s="1114"/>
      <c r="K975" s="1115"/>
      <c r="L975" s="1033"/>
      <c r="M975" s="1058"/>
      <c r="O975" s="212"/>
    </row>
    <row r="976" spans="2:15" ht="12.75">
      <c r="B976" s="1112"/>
      <c r="C976" s="1112"/>
      <c r="D976" s="1112"/>
      <c r="E976" s="1113"/>
      <c r="F976" s="1112"/>
      <c r="G976" s="1113"/>
      <c r="H976" s="1112"/>
      <c r="I976" s="1112"/>
      <c r="J976" s="1114"/>
      <c r="K976" s="1115"/>
      <c r="L976" s="1033"/>
      <c r="M976" s="1058"/>
      <c r="O976" s="212"/>
    </row>
    <row r="977" spans="2:15" ht="12.75">
      <c r="B977" s="1112"/>
      <c r="C977" s="1112"/>
      <c r="D977" s="1112"/>
      <c r="E977" s="1113"/>
      <c r="F977" s="1112"/>
      <c r="G977" s="1113"/>
      <c r="H977" s="1112"/>
      <c r="I977" s="1112"/>
      <c r="J977" s="1114"/>
      <c r="K977" s="1115"/>
      <c r="L977" s="1033"/>
      <c r="M977" s="1058"/>
      <c r="O977" s="212"/>
    </row>
    <row r="978" spans="2:15" ht="12.75">
      <c r="B978" s="1112"/>
      <c r="C978" s="1112"/>
      <c r="D978" s="1112"/>
      <c r="E978" s="1113"/>
      <c r="F978" s="1112"/>
      <c r="G978" s="1113"/>
      <c r="H978" s="1112"/>
      <c r="I978" s="1112"/>
      <c r="J978" s="1114"/>
      <c r="K978" s="1115"/>
      <c r="L978" s="1033"/>
      <c r="M978" s="1058"/>
      <c r="O978" s="212"/>
    </row>
    <row r="979" spans="2:15" ht="12.75">
      <c r="B979" s="1112"/>
      <c r="C979" s="1112"/>
      <c r="D979" s="1112"/>
      <c r="E979" s="1113"/>
      <c r="F979" s="1112"/>
      <c r="G979" s="1113"/>
      <c r="H979" s="1112"/>
      <c r="I979" s="1112"/>
      <c r="J979" s="1114"/>
      <c r="K979" s="1115"/>
      <c r="L979" s="1033"/>
      <c r="M979" s="1058"/>
      <c r="O979" s="212"/>
    </row>
    <row r="980" spans="2:15" ht="12.75">
      <c r="B980" s="1112"/>
      <c r="C980" s="1112"/>
      <c r="D980" s="1112"/>
      <c r="E980" s="1113"/>
      <c r="F980" s="1112"/>
      <c r="G980" s="1113"/>
      <c r="H980" s="1112"/>
      <c r="I980" s="1112"/>
      <c r="J980" s="1114"/>
      <c r="K980" s="1115"/>
      <c r="L980" s="1033"/>
      <c r="M980" s="1058"/>
      <c r="O980" s="212"/>
    </row>
    <row r="981" spans="2:15" ht="12.75">
      <c r="B981" s="1112"/>
      <c r="C981" s="1112"/>
      <c r="D981" s="1112"/>
      <c r="E981" s="1113"/>
      <c r="F981" s="1112"/>
      <c r="G981" s="1113"/>
      <c r="H981" s="1112"/>
      <c r="I981" s="1112"/>
      <c r="J981" s="1114"/>
      <c r="K981" s="1115"/>
      <c r="L981" s="1033"/>
      <c r="M981" s="1058"/>
      <c r="O981" s="212"/>
    </row>
    <row r="982" spans="2:15" ht="12.75">
      <c r="B982" s="1112"/>
      <c r="C982" s="1112"/>
      <c r="D982" s="1112"/>
      <c r="E982" s="1113"/>
      <c r="F982" s="1112"/>
      <c r="G982" s="1113"/>
      <c r="H982" s="1112"/>
      <c r="I982" s="1112"/>
      <c r="J982" s="1114"/>
      <c r="K982" s="1115"/>
      <c r="L982" s="1033"/>
      <c r="M982" s="1058"/>
      <c r="O982" s="212"/>
    </row>
    <row r="983" spans="2:15" ht="12.75">
      <c r="B983" s="1112"/>
      <c r="C983" s="1112"/>
      <c r="D983" s="1112"/>
      <c r="E983" s="1113"/>
      <c r="F983" s="1112"/>
      <c r="G983" s="1113"/>
      <c r="H983" s="1112"/>
      <c r="I983" s="1112"/>
      <c r="J983" s="1114"/>
      <c r="K983" s="1115"/>
      <c r="L983" s="1033"/>
      <c r="M983" s="1058"/>
      <c r="O983" s="212"/>
    </row>
    <row r="984" spans="2:15" ht="12.75">
      <c r="B984" s="1112"/>
      <c r="C984" s="1112"/>
      <c r="D984" s="1112"/>
      <c r="E984" s="1113"/>
      <c r="F984" s="1112"/>
      <c r="G984" s="1113"/>
      <c r="H984" s="1112"/>
      <c r="I984" s="1112"/>
      <c r="J984" s="1114"/>
      <c r="K984" s="1115"/>
      <c r="L984" s="1033"/>
      <c r="M984" s="1058"/>
      <c r="O984" s="212"/>
    </row>
    <row r="985" spans="2:15" ht="12.75">
      <c r="B985" s="1112"/>
      <c r="C985" s="1112"/>
      <c r="D985" s="1112"/>
      <c r="E985" s="1113"/>
      <c r="F985" s="1112"/>
      <c r="G985" s="1113"/>
      <c r="H985" s="1112"/>
      <c r="I985" s="1112"/>
      <c r="J985" s="1114"/>
      <c r="K985" s="1115"/>
      <c r="L985" s="1033"/>
      <c r="M985" s="1058"/>
      <c r="O985" s="212"/>
    </row>
    <row r="986" spans="2:15" ht="12.75">
      <c r="B986" s="1112"/>
      <c r="C986" s="1112"/>
      <c r="D986" s="1112"/>
      <c r="E986" s="1113"/>
      <c r="F986" s="1112"/>
      <c r="G986" s="1113"/>
      <c r="H986" s="1112"/>
      <c r="I986" s="1112"/>
      <c r="J986" s="1114"/>
      <c r="K986" s="1115"/>
      <c r="L986" s="1033"/>
      <c r="M986" s="1058"/>
      <c r="O986" s="212"/>
    </row>
    <row r="987" spans="2:15" ht="12.75">
      <c r="B987" s="1112"/>
      <c r="C987" s="1112"/>
      <c r="D987" s="1112"/>
      <c r="E987" s="1113"/>
      <c r="F987" s="1112"/>
      <c r="G987" s="1113"/>
      <c r="H987" s="1112"/>
      <c r="I987" s="1112"/>
      <c r="J987" s="1114"/>
      <c r="K987" s="1115"/>
      <c r="L987" s="1033"/>
      <c r="M987" s="1058"/>
      <c r="O987" s="212"/>
    </row>
    <row r="988" spans="2:15" ht="12.75">
      <c r="B988" s="1112"/>
      <c r="C988" s="1112"/>
      <c r="D988" s="1112"/>
      <c r="E988" s="1113"/>
      <c r="F988" s="1112"/>
      <c r="G988" s="1113"/>
      <c r="H988" s="1112"/>
      <c r="I988" s="1112"/>
      <c r="J988" s="1114"/>
      <c r="K988" s="1115"/>
      <c r="L988" s="1033"/>
      <c r="M988" s="1058"/>
      <c r="O988" s="212"/>
    </row>
    <row r="989" spans="2:15" ht="12.75">
      <c r="B989" s="1112"/>
      <c r="C989" s="1112"/>
      <c r="D989" s="1112"/>
      <c r="E989" s="1113"/>
      <c r="F989" s="1112"/>
      <c r="G989" s="1113"/>
      <c r="H989" s="1112"/>
      <c r="I989" s="1112"/>
      <c r="J989" s="1114"/>
      <c r="K989" s="1115"/>
      <c r="L989" s="1033"/>
      <c r="M989" s="1058"/>
      <c r="O989" s="212"/>
    </row>
    <row r="990" spans="2:15" ht="12.75">
      <c r="B990" s="1112"/>
      <c r="C990" s="1112"/>
      <c r="D990" s="1112"/>
      <c r="E990" s="1113"/>
      <c r="F990" s="1112"/>
      <c r="G990" s="1113"/>
      <c r="H990" s="1112"/>
      <c r="I990" s="1112"/>
      <c r="J990" s="1114"/>
      <c r="K990" s="1115"/>
      <c r="L990" s="1033"/>
      <c r="M990" s="1058"/>
      <c r="O990" s="212"/>
    </row>
    <row r="991" spans="2:15" ht="12.75">
      <c r="B991" s="1112"/>
      <c r="C991" s="1112"/>
      <c r="D991" s="1112"/>
      <c r="E991" s="1113"/>
      <c r="F991" s="1112"/>
      <c r="G991" s="1113"/>
      <c r="H991" s="1112"/>
      <c r="I991" s="1112"/>
      <c r="J991" s="1114"/>
      <c r="K991" s="1115"/>
      <c r="L991" s="1033"/>
      <c r="M991" s="1058"/>
      <c r="O991" s="212"/>
    </row>
    <row r="992" spans="2:15" ht="12.75">
      <c r="B992" s="1112"/>
      <c r="C992" s="1112"/>
      <c r="D992" s="1112"/>
      <c r="E992" s="1113"/>
      <c r="F992" s="1112"/>
      <c r="G992" s="1113"/>
      <c r="H992" s="1112"/>
      <c r="I992" s="1112"/>
      <c r="J992" s="1114"/>
      <c r="K992" s="1115"/>
      <c r="L992" s="1033"/>
      <c r="M992" s="1058"/>
      <c r="O992" s="212"/>
    </row>
    <row r="993" spans="2:15" ht="12.75">
      <c r="B993" s="1112"/>
      <c r="C993" s="1112"/>
      <c r="D993" s="1112"/>
      <c r="E993" s="1113"/>
      <c r="F993" s="1112"/>
      <c r="G993" s="1113"/>
      <c r="H993" s="1112"/>
      <c r="I993" s="1112"/>
      <c r="J993" s="1114"/>
      <c r="K993" s="1115"/>
      <c r="L993" s="1033"/>
      <c r="M993" s="1058"/>
      <c r="O993" s="212"/>
    </row>
    <row r="994" spans="2:15" ht="12.75">
      <c r="B994" s="1112"/>
      <c r="C994" s="1112"/>
      <c r="D994" s="1112"/>
      <c r="E994" s="1113"/>
      <c r="F994" s="1112"/>
      <c r="G994" s="1113"/>
      <c r="H994" s="1112"/>
      <c r="I994" s="1112"/>
      <c r="J994" s="1114"/>
      <c r="K994" s="1115"/>
      <c r="L994" s="1033"/>
      <c r="M994" s="1058"/>
      <c r="O994" s="212"/>
    </row>
    <row r="995" spans="2:15" ht="12.75">
      <c r="B995" s="1112"/>
      <c r="C995" s="1112"/>
      <c r="D995" s="1112"/>
      <c r="E995" s="1113"/>
      <c r="F995" s="1112"/>
      <c r="G995" s="1113"/>
      <c r="H995" s="1112"/>
      <c r="I995" s="1112"/>
      <c r="J995" s="1114"/>
      <c r="K995" s="1115"/>
      <c r="L995" s="1033"/>
      <c r="M995" s="1058"/>
      <c r="O995" s="212"/>
    </row>
    <row r="996" spans="2:15" ht="12.75">
      <c r="B996" s="1112"/>
      <c r="C996" s="1112"/>
      <c r="D996" s="1112"/>
      <c r="E996" s="1113"/>
      <c r="F996" s="1112"/>
      <c r="G996" s="1113"/>
      <c r="H996" s="1112"/>
      <c r="I996" s="1112"/>
      <c r="J996" s="1114"/>
      <c r="K996" s="1115"/>
      <c r="L996" s="1033"/>
      <c r="M996" s="1058"/>
      <c r="O996" s="212"/>
    </row>
    <row r="997" spans="2:15" ht="12.75">
      <c r="B997" s="1112"/>
      <c r="C997" s="1112"/>
      <c r="D997" s="1112"/>
      <c r="E997" s="1113"/>
      <c r="F997" s="1112"/>
      <c r="G997" s="1113"/>
      <c r="H997" s="1112"/>
      <c r="I997" s="1112"/>
      <c r="J997" s="1114"/>
      <c r="K997" s="1115"/>
      <c r="L997" s="1033"/>
      <c r="M997" s="1058"/>
      <c r="O997" s="212"/>
    </row>
    <row r="998" spans="2:15" ht="12.75">
      <c r="B998" s="1112"/>
      <c r="C998" s="1112"/>
      <c r="D998" s="1112"/>
      <c r="E998" s="1113"/>
      <c r="F998" s="1112"/>
      <c r="G998" s="1113"/>
      <c r="H998" s="1112"/>
      <c r="I998" s="1112"/>
      <c r="J998" s="1114"/>
      <c r="K998" s="1115"/>
      <c r="L998" s="1033"/>
      <c r="M998" s="1058"/>
      <c r="O998" s="212"/>
    </row>
    <row r="999" spans="2:15" ht="12.75">
      <c r="B999" s="1112"/>
      <c r="C999" s="1112"/>
      <c r="D999" s="1112"/>
      <c r="E999" s="1113"/>
      <c r="F999" s="1112"/>
      <c r="G999" s="1113"/>
      <c r="H999" s="1112"/>
      <c r="I999" s="1112"/>
      <c r="J999" s="1114"/>
      <c r="K999" s="1115"/>
      <c r="L999" s="1033"/>
      <c r="M999" s="1058"/>
      <c r="O999" s="212"/>
    </row>
    <row r="1000" spans="2:15" ht="12.75">
      <c r="B1000" s="1112"/>
      <c r="C1000" s="1112"/>
      <c r="D1000" s="1112"/>
      <c r="E1000" s="1113"/>
      <c r="F1000" s="1112"/>
      <c r="G1000" s="1113"/>
      <c r="H1000" s="1112"/>
      <c r="I1000" s="1112"/>
      <c r="J1000" s="1114"/>
      <c r="K1000" s="1115"/>
      <c r="L1000" s="1033"/>
      <c r="M1000" s="1058"/>
      <c r="O1000" s="212"/>
    </row>
    <row r="1001" spans="2:15" ht="12.75">
      <c r="B1001" s="1112"/>
      <c r="C1001" s="1112"/>
      <c r="D1001" s="1112"/>
      <c r="E1001" s="1113"/>
      <c r="F1001" s="1112"/>
      <c r="G1001" s="1113"/>
      <c r="H1001" s="1112"/>
      <c r="I1001" s="1112"/>
      <c r="J1001" s="1114"/>
      <c r="K1001" s="1115"/>
      <c r="L1001" s="1033"/>
      <c r="M1001" s="1058"/>
      <c r="O1001" s="212"/>
    </row>
    <row r="1002" spans="2:15" ht="12.75">
      <c r="B1002" s="1112"/>
      <c r="C1002" s="1112"/>
      <c r="D1002" s="1112"/>
      <c r="E1002" s="1113"/>
      <c r="F1002" s="1112"/>
      <c r="G1002" s="1113"/>
      <c r="H1002" s="1112"/>
      <c r="I1002" s="1112"/>
      <c r="J1002" s="1114"/>
      <c r="K1002" s="1115"/>
      <c r="L1002" s="1033"/>
      <c r="M1002" s="1058"/>
      <c r="O1002" s="212"/>
    </row>
    <row r="1003" spans="2:15" ht="12.75">
      <c r="B1003" s="1112"/>
      <c r="C1003" s="1112"/>
      <c r="D1003" s="1112"/>
      <c r="E1003" s="1113"/>
      <c r="F1003" s="1112"/>
      <c r="G1003" s="1113"/>
      <c r="H1003" s="1112"/>
      <c r="I1003" s="1112"/>
      <c r="J1003" s="1114"/>
      <c r="K1003" s="1115"/>
      <c r="L1003" s="1033"/>
      <c r="M1003" s="1058"/>
      <c r="O1003" s="212"/>
    </row>
    <row r="1004" spans="2:15" ht="12.75">
      <c r="B1004" s="1112"/>
      <c r="C1004" s="1112"/>
      <c r="D1004" s="1112"/>
      <c r="E1004" s="1113"/>
      <c r="F1004" s="1112"/>
      <c r="G1004" s="1113"/>
      <c r="H1004" s="1112"/>
      <c r="I1004" s="1112"/>
      <c r="J1004" s="1114"/>
      <c r="K1004" s="1115"/>
      <c r="L1004" s="1033"/>
      <c r="M1004" s="1058"/>
      <c r="O1004" s="212"/>
    </row>
    <row r="1005" spans="2:15" ht="12.75">
      <c r="B1005" s="1112"/>
      <c r="C1005" s="1112"/>
      <c r="D1005" s="1112"/>
      <c r="E1005" s="1113"/>
      <c r="F1005" s="1112"/>
      <c r="G1005" s="1113"/>
      <c r="H1005" s="1112"/>
      <c r="I1005" s="1112"/>
      <c r="J1005" s="1114"/>
      <c r="K1005" s="1115"/>
      <c r="L1005" s="1033"/>
      <c r="M1005" s="1058"/>
      <c r="O1005" s="212"/>
    </row>
  </sheetData>
  <mergeCells count="2">
    <mergeCell ref="B2:K2"/>
    <mergeCell ref="I37:J37"/>
  </mergeCells>
  <printOptions horizontalCentered="1" gridLines="1"/>
  <pageMargins left="0.70866141732283472" right="0.70866141732283472" top="0.74803149606299213" bottom="0.74803149606299213" header="0" footer="0"/>
  <pageSetup paperSize="9" scale="67" fitToHeight="0" pageOrder="overThenDown" orientation="landscape" cellComments="atEnd" r:id="rId1"/>
  <headerFooter>
    <oddHeader>&amp;C&amp;"-,Bold"&amp;14
BILL NO. 6 (STORM WATER PROTECTION)</oddHeader>
    <oddFooter>Page &amp;P of &amp;N</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pageSetUpPr fitToPage="1"/>
  </sheetPr>
  <dimension ref="A1:N1021"/>
  <sheetViews>
    <sheetView workbookViewId="0">
      <pane ySplit="3" topLeftCell="A4" activePane="bottomLeft" state="frozen"/>
      <selection pane="bottomLeft" activeCell="B5" sqref="B5"/>
    </sheetView>
  </sheetViews>
  <sheetFormatPr defaultColWidth="12.5703125" defaultRowHeight="15.75" customHeight="1"/>
  <cols>
    <col min="1" max="1" width="1.28515625" customWidth="1"/>
    <col min="2" max="2" width="14.85546875" customWidth="1"/>
    <col min="3" max="3" width="17.140625" hidden="1" customWidth="1"/>
    <col min="4" max="4" width="30.28515625" customWidth="1"/>
    <col min="5" max="5" width="49.28515625" customWidth="1"/>
    <col min="9" max="9" width="11.85546875" customWidth="1"/>
  </cols>
  <sheetData>
    <row r="1" spans="1:13" ht="6.75" customHeight="1">
      <c r="A1" s="1" t="s">
        <v>140</v>
      </c>
      <c r="B1" s="1054"/>
      <c r="C1" s="1054"/>
      <c r="D1" s="1054"/>
      <c r="E1" s="1055"/>
      <c r="F1" s="1056"/>
      <c r="G1" s="1057"/>
      <c r="H1" s="149"/>
      <c r="I1" s="149"/>
      <c r="J1" s="149"/>
      <c r="K1" s="3"/>
      <c r="L1" s="3"/>
    </row>
    <row r="2" spans="1:13" ht="12.75">
      <c r="B2" s="1112"/>
      <c r="C2" s="1112"/>
      <c r="D2" s="1112"/>
      <c r="E2" s="1113"/>
      <c r="F2" s="1112"/>
      <c r="G2" s="1113"/>
      <c r="H2" s="1112"/>
      <c r="I2" s="1112"/>
      <c r="J2" s="1112"/>
      <c r="K2" s="1115"/>
      <c r="L2" s="1033"/>
      <c r="M2" s="1058"/>
    </row>
    <row r="3" spans="1:13" ht="30">
      <c r="B3" s="354" t="s">
        <v>99</v>
      </c>
      <c r="C3" s="1059" t="s">
        <v>100</v>
      </c>
      <c r="D3" s="1059" t="s">
        <v>101</v>
      </c>
      <c r="E3" s="1060" t="s">
        <v>102</v>
      </c>
      <c r="F3" s="355" t="s">
        <v>114</v>
      </c>
      <c r="G3" s="357" t="s">
        <v>115</v>
      </c>
      <c r="H3" s="354" t="s">
        <v>116</v>
      </c>
      <c r="I3" s="1116" t="s">
        <v>2171</v>
      </c>
      <c r="J3" s="1117" t="s">
        <v>2172</v>
      </c>
      <c r="K3" s="1118" t="s">
        <v>11</v>
      </c>
      <c r="L3" s="1033"/>
      <c r="M3" s="1058"/>
    </row>
    <row r="4" spans="1:13" ht="34.5" customHeight="1">
      <c r="B4" s="1119" t="s">
        <v>2090</v>
      </c>
      <c r="C4" s="1120" t="s">
        <v>2091</v>
      </c>
      <c r="D4" s="1121" t="s">
        <v>2092</v>
      </c>
      <c r="E4" s="1122" t="s">
        <v>2093</v>
      </c>
      <c r="F4" s="1119" t="s">
        <v>2094</v>
      </c>
      <c r="G4" s="1123">
        <v>111780</v>
      </c>
      <c r="H4" s="1119">
        <v>1.05</v>
      </c>
      <c r="I4" s="1124"/>
      <c r="J4" s="1125"/>
      <c r="K4" s="1126">
        <f>G4*H4</f>
        <v>117369</v>
      </c>
      <c r="L4" s="1033"/>
      <c r="M4" s="1058"/>
    </row>
    <row r="5" spans="1:13" ht="12.75">
      <c r="B5" s="1119"/>
      <c r="C5" s="1120"/>
      <c r="D5" s="1121" t="s">
        <v>2173</v>
      </c>
      <c r="E5" s="1122"/>
      <c r="F5" s="1119" t="s">
        <v>2094</v>
      </c>
      <c r="G5" s="1123"/>
      <c r="H5" s="1119">
        <v>1.05</v>
      </c>
      <c r="I5" s="1127">
        <v>1142.4100000000001</v>
      </c>
      <c r="J5" s="1125">
        <f t="shared" ref="J5:J11" si="0">I5*H5</f>
        <v>1199.5305000000001</v>
      </c>
      <c r="K5" s="1126"/>
      <c r="L5" s="1033"/>
      <c r="M5" s="1058"/>
    </row>
    <row r="6" spans="1:13" ht="12.75">
      <c r="B6" s="1119"/>
      <c r="C6" s="1120"/>
      <c r="D6" s="1121" t="s">
        <v>2174</v>
      </c>
      <c r="E6" s="1122"/>
      <c r="F6" s="1119" t="s">
        <v>2094</v>
      </c>
      <c r="G6" s="1123"/>
      <c r="H6" s="1119">
        <v>1.05</v>
      </c>
      <c r="I6" s="1127">
        <v>1088.8399999999999</v>
      </c>
      <c r="J6" s="1125">
        <f t="shared" si="0"/>
        <v>1143.2819999999999</v>
      </c>
      <c r="K6" s="1126"/>
      <c r="L6" s="1033"/>
      <c r="M6" s="1058"/>
    </row>
    <row r="7" spans="1:13" ht="12.75">
      <c r="B7" s="1119"/>
      <c r="C7" s="1120"/>
      <c r="D7" s="1121" t="s">
        <v>2175</v>
      </c>
      <c r="E7" s="1122"/>
      <c r="F7" s="1119" t="s">
        <v>2094</v>
      </c>
      <c r="G7" s="1123"/>
      <c r="H7" s="1119">
        <v>1.05</v>
      </c>
      <c r="I7" s="1127">
        <v>257.02999999999997</v>
      </c>
      <c r="J7" s="1125">
        <f t="shared" si="0"/>
        <v>269.88149999999996</v>
      </c>
      <c r="K7" s="1126"/>
      <c r="L7" s="1033"/>
      <c r="M7" s="1058"/>
    </row>
    <row r="8" spans="1:13" ht="12.75">
      <c r="B8" s="1119"/>
      <c r="C8" s="1120"/>
      <c r="D8" s="1121" t="s">
        <v>2176</v>
      </c>
      <c r="E8" s="1122"/>
      <c r="F8" s="1119" t="s">
        <v>2094</v>
      </c>
      <c r="G8" s="1123"/>
      <c r="H8" s="1119">
        <v>1.05</v>
      </c>
      <c r="I8" s="1127">
        <v>1269.3499999999999</v>
      </c>
      <c r="J8" s="1125">
        <f t="shared" si="0"/>
        <v>1332.8174999999999</v>
      </c>
      <c r="K8" s="1126"/>
      <c r="L8" s="1033"/>
      <c r="M8" s="1058"/>
    </row>
    <row r="9" spans="1:13" ht="12.75">
      <c r="B9" s="1119"/>
      <c r="C9" s="1120"/>
      <c r="D9" s="1121" t="s">
        <v>2177</v>
      </c>
      <c r="E9" s="1122"/>
      <c r="F9" s="1119" t="s">
        <v>2094</v>
      </c>
      <c r="G9" s="1123"/>
      <c r="H9" s="1119">
        <v>1.05</v>
      </c>
      <c r="I9" s="1127">
        <v>1416.92</v>
      </c>
      <c r="J9" s="1125">
        <f t="shared" si="0"/>
        <v>1487.7660000000001</v>
      </c>
      <c r="K9" s="1126"/>
      <c r="L9" s="1033"/>
      <c r="M9" s="1058"/>
    </row>
    <row r="10" spans="1:13" ht="12.75">
      <c r="B10" s="1119"/>
      <c r="C10" s="1120"/>
      <c r="D10" s="1121" t="s">
        <v>2178</v>
      </c>
      <c r="E10" s="1122"/>
      <c r="F10" s="1119" t="s">
        <v>2094</v>
      </c>
      <c r="G10" s="1119"/>
      <c r="H10" s="1119">
        <v>1.05</v>
      </c>
      <c r="I10" s="1127">
        <v>5828.7</v>
      </c>
      <c r="J10" s="1125">
        <f t="shared" si="0"/>
        <v>6120.1350000000002</v>
      </c>
      <c r="K10" s="1126"/>
      <c r="L10" s="1033"/>
      <c r="M10" s="1058"/>
    </row>
    <row r="11" spans="1:13" ht="12.75">
      <c r="B11" s="1119"/>
      <c r="C11" s="1120"/>
      <c r="D11" s="1121" t="s">
        <v>2179</v>
      </c>
      <c r="E11" s="1122"/>
      <c r="F11" s="1119" t="s">
        <v>2094</v>
      </c>
      <c r="G11" s="1123"/>
      <c r="H11" s="1119">
        <v>1.05</v>
      </c>
      <c r="I11" s="1127">
        <v>2686.96</v>
      </c>
      <c r="J11" s="1125">
        <f t="shared" si="0"/>
        <v>2821.308</v>
      </c>
      <c r="K11" s="1126"/>
      <c r="L11" s="1033"/>
      <c r="M11" s="1058"/>
    </row>
    <row r="12" spans="1:13" ht="12.75">
      <c r="B12" s="1119" t="s">
        <v>2095</v>
      </c>
      <c r="C12" s="1120" t="s">
        <v>2091</v>
      </c>
      <c r="D12" s="1121" t="s">
        <v>2096</v>
      </c>
      <c r="E12" s="1122" t="s">
        <v>2097</v>
      </c>
      <c r="F12" s="1119" t="s">
        <v>2094</v>
      </c>
      <c r="G12" s="1123">
        <v>38975</v>
      </c>
      <c r="H12" s="1119">
        <v>0.52500000000000002</v>
      </c>
      <c r="I12" s="1128"/>
      <c r="J12" s="1129"/>
      <c r="K12" s="1126">
        <f>G12*H12</f>
        <v>20461.875</v>
      </c>
      <c r="L12" s="1033"/>
      <c r="M12" s="1058"/>
    </row>
    <row r="13" spans="1:13" ht="12.75">
      <c r="B13" s="1119"/>
      <c r="C13" s="1120"/>
      <c r="D13" s="1121" t="s">
        <v>2177</v>
      </c>
      <c r="E13" s="1122"/>
      <c r="F13" s="1119" t="s">
        <v>2094</v>
      </c>
      <c r="G13" s="1123"/>
      <c r="H13" s="1119">
        <v>0.52500000000000002</v>
      </c>
      <c r="I13" s="1127">
        <v>1416</v>
      </c>
      <c r="J13" s="1125">
        <f t="shared" ref="J13:J16" si="1">I13*H13</f>
        <v>743.4</v>
      </c>
      <c r="K13" s="1126"/>
      <c r="L13" s="1033"/>
      <c r="M13" s="1058"/>
    </row>
    <row r="14" spans="1:13" ht="12.75">
      <c r="B14" s="1119"/>
      <c r="C14" s="1120"/>
      <c r="D14" s="1121" t="s">
        <v>2173</v>
      </c>
      <c r="E14" s="1122"/>
      <c r="F14" s="1119" t="s">
        <v>2094</v>
      </c>
      <c r="G14" s="1123"/>
      <c r="H14" s="1119">
        <v>0.52500000000000002</v>
      </c>
      <c r="I14" s="1127">
        <v>405</v>
      </c>
      <c r="J14" s="1125">
        <f t="shared" si="1"/>
        <v>212.625</v>
      </c>
      <c r="K14" s="1126"/>
      <c r="L14" s="1033"/>
      <c r="M14" s="1058"/>
    </row>
    <row r="15" spans="1:13" ht="12.75">
      <c r="B15" s="1119"/>
      <c r="C15" s="1120"/>
      <c r="D15" s="1121" t="s">
        <v>2174</v>
      </c>
      <c r="E15" s="1122"/>
      <c r="F15" s="1119" t="s">
        <v>2094</v>
      </c>
      <c r="G15" s="1123"/>
      <c r="H15" s="1119">
        <v>0.52500000000000002</v>
      </c>
      <c r="I15" s="1127">
        <v>12656.86</v>
      </c>
      <c r="J15" s="1125">
        <f t="shared" si="1"/>
        <v>6644.8515000000007</v>
      </c>
      <c r="K15" s="1126"/>
      <c r="L15" s="1033"/>
      <c r="M15" s="1058"/>
    </row>
    <row r="16" spans="1:13" ht="12.75">
      <c r="B16" s="1119"/>
      <c r="C16" s="1120"/>
      <c r="D16" s="1121" t="s">
        <v>2175</v>
      </c>
      <c r="E16" s="1122"/>
      <c r="F16" s="1119" t="s">
        <v>2094</v>
      </c>
      <c r="G16" s="1123"/>
      <c r="H16" s="1119">
        <v>0.52500000000000002</v>
      </c>
      <c r="I16" s="1127">
        <v>257.02999999999997</v>
      </c>
      <c r="J16" s="1125">
        <f t="shared" si="1"/>
        <v>134.94074999999998</v>
      </c>
      <c r="K16" s="1126"/>
      <c r="L16" s="1130"/>
      <c r="M16" s="1058"/>
    </row>
    <row r="17" spans="2:13" ht="12.75">
      <c r="B17" s="1131" t="s">
        <v>2098</v>
      </c>
      <c r="C17" s="1132" t="s">
        <v>2091</v>
      </c>
      <c r="D17" s="1133" t="s">
        <v>2099</v>
      </c>
      <c r="E17" s="1134" t="s">
        <v>2100</v>
      </c>
      <c r="F17" s="1131" t="s">
        <v>2094</v>
      </c>
      <c r="G17" s="1135">
        <v>9180</v>
      </c>
      <c r="H17" s="1136">
        <v>0.7</v>
      </c>
      <c r="I17" s="1137"/>
      <c r="J17" s="1129"/>
      <c r="K17" s="1126">
        <f t="shared" ref="K17:K24" si="2">H17*G17</f>
        <v>6426</v>
      </c>
      <c r="L17" s="1033"/>
      <c r="M17" s="1058"/>
    </row>
    <row r="18" spans="2:13" ht="12.75">
      <c r="B18" s="1131" t="s">
        <v>2101</v>
      </c>
      <c r="C18" s="1132" t="s">
        <v>2091</v>
      </c>
      <c r="D18" s="1133" t="s">
        <v>2099</v>
      </c>
      <c r="E18" s="1134" t="s">
        <v>2102</v>
      </c>
      <c r="F18" s="1131" t="s">
        <v>2094</v>
      </c>
      <c r="G18" s="1135">
        <v>12615</v>
      </c>
      <c r="H18" s="1136">
        <v>1.575</v>
      </c>
      <c r="I18" s="1137"/>
      <c r="J18" s="1125"/>
      <c r="K18" s="1126">
        <f t="shared" si="2"/>
        <v>19868.625</v>
      </c>
      <c r="L18" s="1033"/>
      <c r="M18" s="1058"/>
    </row>
    <row r="19" spans="2:13" ht="12.75">
      <c r="B19" s="1131" t="s">
        <v>2103</v>
      </c>
      <c r="C19" s="1132" t="s">
        <v>2091</v>
      </c>
      <c r="D19" s="1133" t="s">
        <v>2099</v>
      </c>
      <c r="E19" s="1134" t="s">
        <v>2104</v>
      </c>
      <c r="F19" s="1131" t="s">
        <v>2094</v>
      </c>
      <c r="G19" s="1135">
        <v>3090</v>
      </c>
      <c r="H19" s="1136">
        <v>2.1</v>
      </c>
      <c r="I19" s="1137"/>
      <c r="J19" s="1125"/>
      <c r="K19" s="1126">
        <f t="shared" si="2"/>
        <v>6489</v>
      </c>
      <c r="L19" s="1033"/>
      <c r="M19" s="1058"/>
    </row>
    <row r="20" spans="2:13" ht="12.75">
      <c r="B20" s="1131" t="s">
        <v>2105</v>
      </c>
      <c r="C20" s="1132" t="s">
        <v>2091</v>
      </c>
      <c r="D20" s="1133" t="s">
        <v>2099</v>
      </c>
      <c r="E20" s="1134" t="s">
        <v>2106</v>
      </c>
      <c r="F20" s="1131" t="s">
        <v>2094</v>
      </c>
      <c r="G20" s="1135">
        <v>4080</v>
      </c>
      <c r="H20" s="1136">
        <v>4.2</v>
      </c>
      <c r="I20" s="1137"/>
      <c r="J20" s="1125"/>
      <c r="K20" s="1126">
        <f t="shared" si="2"/>
        <v>17136</v>
      </c>
      <c r="L20" s="1033"/>
      <c r="M20" s="1072"/>
    </row>
    <row r="21" spans="2:13" ht="24.75" customHeight="1">
      <c r="B21" s="1138" t="s">
        <v>2107</v>
      </c>
      <c r="C21" s="1139" t="s">
        <v>2108</v>
      </c>
      <c r="D21" s="1139" t="s">
        <v>2109</v>
      </c>
      <c r="E21" s="1140" t="s">
        <v>2110</v>
      </c>
      <c r="F21" s="1138" t="s">
        <v>2094</v>
      </c>
      <c r="G21" s="1141">
        <v>1500</v>
      </c>
      <c r="H21" s="1142">
        <v>2.1</v>
      </c>
      <c r="I21" s="1143"/>
      <c r="J21" s="1144"/>
      <c r="K21" s="1145">
        <f t="shared" si="2"/>
        <v>3150</v>
      </c>
      <c r="L21" s="1033"/>
      <c r="M21" s="1058"/>
    </row>
    <row r="22" spans="2:13" ht="24.75" customHeight="1">
      <c r="B22" s="1138" t="s">
        <v>2111</v>
      </c>
      <c r="C22" s="1146" t="s">
        <v>2112</v>
      </c>
      <c r="D22" s="1139" t="s">
        <v>2109</v>
      </c>
      <c r="E22" s="1140" t="s">
        <v>2113</v>
      </c>
      <c r="F22" s="1138" t="s">
        <v>2094</v>
      </c>
      <c r="G22" s="1141">
        <v>4050</v>
      </c>
      <c r="H22" s="1142">
        <v>2.1</v>
      </c>
      <c r="I22" s="1143"/>
      <c r="J22" s="1144"/>
      <c r="K22" s="1145">
        <f t="shared" si="2"/>
        <v>8505</v>
      </c>
      <c r="L22" s="1033"/>
      <c r="M22" s="1058"/>
    </row>
    <row r="23" spans="2:13" ht="24.75" customHeight="1">
      <c r="B23" s="1138" t="s">
        <v>2114</v>
      </c>
      <c r="C23" s="1146" t="s">
        <v>2115</v>
      </c>
      <c r="D23" s="1139" t="s">
        <v>2109</v>
      </c>
      <c r="E23" s="1140" t="s">
        <v>2116</v>
      </c>
      <c r="F23" s="1138" t="s">
        <v>2094</v>
      </c>
      <c r="G23" s="1141">
        <v>280</v>
      </c>
      <c r="H23" s="1142">
        <v>12.6</v>
      </c>
      <c r="I23" s="1143"/>
      <c r="J23" s="1144"/>
      <c r="K23" s="1145">
        <f t="shared" si="2"/>
        <v>3528</v>
      </c>
      <c r="L23" s="1033"/>
      <c r="M23" s="1058"/>
    </row>
    <row r="24" spans="2:13" ht="24.75" customHeight="1">
      <c r="B24" s="1131" t="s">
        <v>2117</v>
      </c>
      <c r="C24" s="1132" t="s">
        <v>2118</v>
      </c>
      <c r="D24" s="1133" t="s">
        <v>2119</v>
      </c>
      <c r="E24" s="1134" t="s">
        <v>2120</v>
      </c>
      <c r="F24" s="1131" t="s">
        <v>2094</v>
      </c>
      <c r="G24" s="1147">
        <v>130</v>
      </c>
      <c r="H24" s="1131">
        <v>13.65</v>
      </c>
      <c r="I24" s="1124"/>
      <c r="J24" s="1144"/>
      <c r="K24" s="1145">
        <f t="shared" si="2"/>
        <v>1774.5</v>
      </c>
      <c r="L24" s="1033"/>
      <c r="M24" s="1058"/>
    </row>
    <row r="25" spans="2:13" ht="24.75" customHeight="1">
      <c r="B25" s="1119"/>
      <c r="C25" s="1120"/>
      <c r="D25" s="1121" t="s">
        <v>2180</v>
      </c>
      <c r="E25" s="1122"/>
      <c r="F25" s="1119" t="s">
        <v>2094</v>
      </c>
      <c r="G25" s="1123"/>
      <c r="H25" s="1119">
        <v>13.65</v>
      </c>
      <c r="I25" s="1148">
        <v>45</v>
      </c>
      <c r="J25" s="1144">
        <f>I25*H25</f>
        <v>614.25</v>
      </c>
      <c r="K25" s="1145"/>
      <c r="L25" s="1033"/>
      <c r="M25" s="1058"/>
    </row>
    <row r="26" spans="2:13" ht="41.25" customHeight="1">
      <c r="B26" s="1138" t="s">
        <v>2121</v>
      </c>
      <c r="C26" s="1139" t="s">
        <v>2118</v>
      </c>
      <c r="D26" s="1139" t="s">
        <v>2119</v>
      </c>
      <c r="E26" s="1149" t="s">
        <v>2122</v>
      </c>
      <c r="F26" s="1138" t="s">
        <v>2094</v>
      </c>
      <c r="G26" s="1141">
        <v>375</v>
      </c>
      <c r="H26" s="1142">
        <v>12.6</v>
      </c>
      <c r="I26" s="1150"/>
      <c r="J26" s="1144"/>
      <c r="K26" s="1151">
        <f t="shared" ref="K26:K27" si="3">H26*G26</f>
        <v>4725</v>
      </c>
      <c r="L26" s="1033"/>
      <c r="M26" s="1058"/>
    </row>
    <row r="27" spans="2:13" ht="105">
      <c r="B27" s="1138" t="s">
        <v>2123</v>
      </c>
      <c r="C27" s="1146" t="s">
        <v>2124</v>
      </c>
      <c r="D27" s="1139" t="s">
        <v>2119</v>
      </c>
      <c r="E27" s="1149" t="s">
        <v>2125</v>
      </c>
      <c r="F27" s="1138" t="s">
        <v>1755</v>
      </c>
      <c r="G27" s="1141">
        <v>55</v>
      </c>
      <c r="H27" s="1142">
        <v>94.5</v>
      </c>
      <c r="I27" s="1150"/>
      <c r="J27" s="1144"/>
      <c r="K27" s="1145">
        <f t="shared" si="3"/>
        <v>5197.5</v>
      </c>
      <c r="L27" s="1033"/>
      <c r="M27" s="1058"/>
    </row>
    <row r="28" spans="2:13" ht="34.5" customHeight="1">
      <c r="B28" s="1138"/>
      <c r="C28" s="1139"/>
      <c r="D28" s="1139" t="s">
        <v>2181</v>
      </c>
      <c r="E28" s="1149"/>
      <c r="F28" s="1138"/>
      <c r="G28" s="1141"/>
      <c r="H28" s="1142">
        <v>94.5</v>
      </c>
      <c r="I28" s="1143">
        <f>'ADD. WORK ON CHANNEL -Msheet'!J20</f>
        <v>61.859999999999992</v>
      </c>
      <c r="J28" s="1144">
        <f t="shared" ref="J28:J29" si="4">H28*I28</f>
        <v>5845.7699999999995</v>
      </c>
      <c r="K28" s="1145"/>
      <c r="L28" s="1033"/>
      <c r="M28" s="1058"/>
    </row>
    <row r="29" spans="2:13" ht="34.5" customHeight="1">
      <c r="B29" s="1138"/>
      <c r="C29" s="1139"/>
      <c r="D29" s="1139" t="s">
        <v>2182</v>
      </c>
      <c r="E29" s="1149"/>
      <c r="F29" s="1138"/>
      <c r="G29" s="1141"/>
      <c r="H29" s="1142">
        <v>94.5</v>
      </c>
      <c r="I29" s="1143">
        <f>449.85+50</f>
        <v>499.85</v>
      </c>
      <c r="J29" s="1144">
        <f t="shared" si="4"/>
        <v>47235.825000000004</v>
      </c>
      <c r="K29" s="1145"/>
      <c r="L29" s="1033"/>
      <c r="M29" s="1058"/>
    </row>
    <row r="30" spans="2:13" ht="24.75" hidden="1" customHeight="1">
      <c r="B30" s="1138"/>
      <c r="C30" s="1139"/>
      <c r="D30" s="1139"/>
      <c r="E30" s="1149"/>
      <c r="F30" s="1138"/>
      <c r="G30" s="1141"/>
      <c r="H30" s="1142">
        <v>94.5</v>
      </c>
      <c r="I30" s="1143">
        <v>250</v>
      </c>
      <c r="J30" s="1144"/>
      <c r="K30" s="1145"/>
      <c r="L30" s="1033"/>
      <c r="M30" s="1058"/>
    </row>
    <row r="31" spans="2:13" ht="24.75" customHeight="1">
      <c r="B31" s="1138" t="s">
        <v>2127</v>
      </c>
      <c r="C31" s="1139" t="s">
        <v>2124</v>
      </c>
      <c r="D31" s="1139" t="s">
        <v>2119</v>
      </c>
      <c r="E31" s="1149" t="s">
        <v>2128</v>
      </c>
      <c r="F31" s="1138" t="s">
        <v>2129</v>
      </c>
      <c r="G31" s="1141">
        <v>1420</v>
      </c>
      <c r="H31" s="1142">
        <v>1.05</v>
      </c>
      <c r="I31" s="1143"/>
      <c r="J31" s="1144"/>
      <c r="K31" s="1145">
        <f t="shared" ref="K31:K47" si="5">H31*G31</f>
        <v>1491</v>
      </c>
      <c r="L31" s="1033"/>
      <c r="M31" s="1058"/>
    </row>
    <row r="32" spans="2:13" ht="24.75" customHeight="1">
      <c r="B32" s="1138" t="s">
        <v>2130</v>
      </c>
      <c r="C32" s="1139" t="s">
        <v>2124</v>
      </c>
      <c r="D32" s="1139" t="s">
        <v>2119</v>
      </c>
      <c r="E32" s="1149" t="s">
        <v>2131</v>
      </c>
      <c r="F32" s="1138" t="s">
        <v>2129</v>
      </c>
      <c r="G32" s="1141">
        <v>15500</v>
      </c>
      <c r="H32" s="1142">
        <v>1.05</v>
      </c>
      <c r="I32" s="1143"/>
      <c r="J32" s="1144"/>
      <c r="K32" s="1145">
        <f t="shared" si="5"/>
        <v>16275</v>
      </c>
      <c r="L32" s="1033"/>
      <c r="M32" s="1058"/>
    </row>
    <row r="33" spans="2:13" ht="12.75">
      <c r="B33" s="1131" t="s">
        <v>2132</v>
      </c>
      <c r="C33" s="1132" t="s">
        <v>2133</v>
      </c>
      <c r="D33" s="1132" t="s">
        <v>2134</v>
      </c>
      <c r="E33" s="1152" t="s">
        <v>2135</v>
      </c>
      <c r="F33" s="1131" t="s">
        <v>1099</v>
      </c>
      <c r="G33" s="1135">
        <v>315</v>
      </c>
      <c r="H33" s="1136">
        <v>3.15</v>
      </c>
      <c r="I33" s="1137"/>
      <c r="J33" s="1125"/>
      <c r="K33" s="1126">
        <f t="shared" si="5"/>
        <v>992.25</v>
      </c>
      <c r="L33" s="1033"/>
      <c r="M33" s="1058"/>
    </row>
    <row r="34" spans="2:13" ht="12.75">
      <c r="B34" s="1131" t="s">
        <v>2136</v>
      </c>
      <c r="C34" s="1132" t="s">
        <v>2133</v>
      </c>
      <c r="D34" s="1132" t="s">
        <v>2134</v>
      </c>
      <c r="E34" s="1152" t="s">
        <v>2137</v>
      </c>
      <c r="F34" s="1131" t="s">
        <v>1099</v>
      </c>
      <c r="G34" s="1135">
        <v>1270</v>
      </c>
      <c r="H34" s="1136">
        <v>2.1</v>
      </c>
      <c r="I34" s="1137"/>
      <c r="J34" s="1125"/>
      <c r="K34" s="1126">
        <f t="shared" si="5"/>
        <v>2667</v>
      </c>
      <c r="L34" s="1033"/>
      <c r="M34" s="1058"/>
    </row>
    <row r="35" spans="2:13" ht="12.75">
      <c r="B35" s="1131" t="s">
        <v>2138</v>
      </c>
      <c r="C35" s="1132" t="s">
        <v>2133</v>
      </c>
      <c r="D35" s="1132" t="s">
        <v>2134</v>
      </c>
      <c r="E35" s="1152" t="s">
        <v>2139</v>
      </c>
      <c r="F35" s="1131" t="s">
        <v>1099</v>
      </c>
      <c r="G35" s="1135">
        <v>345</v>
      </c>
      <c r="H35" s="1136">
        <v>1.575</v>
      </c>
      <c r="I35" s="1137"/>
      <c r="J35" s="1125"/>
      <c r="K35" s="1126">
        <f t="shared" si="5"/>
        <v>543.375</v>
      </c>
      <c r="L35" s="1033"/>
      <c r="M35" s="1058"/>
    </row>
    <row r="36" spans="2:13" ht="12.75">
      <c r="B36" s="1131" t="s">
        <v>2140</v>
      </c>
      <c r="C36" s="1132" t="s">
        <v>2133</v>
      </c>
      <c r="D36" s="1132" t="s">
        <v>2134</v>
      </c>
      <c r="E36" s="1152" t="s">
        <v>2141</v>
      </c>
      <c r="F36" s="1131" t="s">
        <v>1099</v>
      </c>
      <c r="G36" s="1135">
        <v>865</v>
      </c>
      <c r="H36" s="1136">
        <v>1.575</v>
      </c>
      <c r="I36" s="1137"/>
      <c r="J36" s="1125"/>
      <c r="K36" s="1126">
        <f t="shared" si="5"/>
        <v>1362.375</v>
      </c>
      <c r="L36" s="1033"/>
      <c r="M36" s="1058"/>
    </row>
    <row r="37" spans="2:13" ht="12.75">
      <c r="B37" s="1131" t="s">
        <v>2142</v>
      </c>
      <c r="C37" s="1132" t="s">
        <v>2133</v>
      </c>
      <c r="D37" s="1132" t="s">
        <v>2134</v>
      </c>
      <c r="E37" s="1152" t="s">
        <v>2143</v>
      </c>
      <c r="F37" s="1131" t="s">
        <v>1099</v>
      </c>
      <c r="G37" s="1135">
        <v>1090</v>
      </c>
      <c r="H37" s="1136">
        <v>2.1</v>
      </c>
      <c r="I37" s="1137"/>
      <c r="J37" s="1125"/>
      <c r="K37" s="1126">
        <f t="shared" si="5"/>
        <v>2289</v>
      </c>
      <c r="L37" s="1033"/>
      <c r="M37" s="1058"/>
    </row>
    <row r="38" spans="2:13" ht="12.75">
      <c r="B38" s="1131" t="s">
        <v>2144</v>
      </c>
      <c r="C38" s="1132" t="s">
        <v>2133</v>
      </c>
      <c r="D38" s="1132" t="s">
        <v>2134</v>
      </c>
      <c r="E38" s="1152" t="s">
        <v>2145</v>
      </c>
      <c r="F38" s="1131" t="s">
        <v>1099</v>
      </c>
      <c r="G38" s="1135">
        <v>460</v>
      </c>
      <c r="H38" s="1136">
        <v>2.1</v>
      </c>
      <c r="I38" s="1137"/>
      <c r="J38" s="1125"/>
      <c r="K38" s="1126">
        <f t="shared" si="5"/>
        <v>966</v>
      </c>
      <c r="L38" s="1033"/>
      <c r="M38" s="1058"/>
    </row>
    <row r="39" spans="2:13" ht="12.75">
      <c r="B39" s="1131" t="s">
        <v>2146</v>
      </c>
      <c r="C39" s="1132" t="s">
        <v>2133</v>
      </c>
      <c r="D39" s="1132" t="s">
        <v>2134</v>
      </c>
      <c r="E39" s="1152" t="s">
        <v>2147</v>
      </c>
      <c r="F39" s="1131" t="s">
        <v>1099</v>
      </c>
      <c r="G39" s="1135">
        <v>130</v>
      </c>
      <c r="H39" s="1136">
        <v>3.15</v>
      </c>
      <c r="I39" s="1137"/>
      <c r="J39" s="1125"/>
      <c r="K39" s="1126">
        <f t="shared" si="5"/>
        <v>409.5</v>
      </c>
      <c r="L39" s="1033"/>
      <c r="M39" s="1058"/>
    </row>
    <row r="40" spans="2:13" ht="12.75">
      <c r="B40" s="1131" t="s">
        <v>2148</v>
      </c>
      <c r="C40" s="1132" t="s">
        <v>2133</v>
      </c>
      <c r="D40" s="1132" t="s">
        <v>2134</v>
      </c>
      <c r="E40" s="1152" t="s">
        <v>2149</v>
      </c>
      <c r="F40" s="1131" t="s">
        <v>1099</v>
      </c>
      <c r="G40" s="1135">
        <v>490</v>
      </c>
      <c r="H40" s="1136">
        <v>3.15</v>
      </c>
      <c r="I40" s="1137"/>
      <c r="J40" s="1125"/>
      <c r="K40" s="1126">
        <f t="shared" si="5"/>
        <v>1543.5</v>
      </c>
      <c r="L40" s="1033"/>
      <c r="M40" s="1058"/>
    </row>
    <row r="41" spans="2:13" ht="12.75">
      <c r="B41" s="1131" t="s">
        <v>2150</v>
      </c>
      <c r="C41" s="1132" t="s">
        <v>2133</v>
      </c>
      <c r="D41" s="1132" t="s">
        <v>2151</v>
      </c>
      <c r="E41" s="1134" t="s">
        <v>2152</v>
      </c>
      <c r="F41" s="1131" t="s">
        <v>783</v>
      </c>
      <c r="G41" s="1135">
        <v>48</v>
      </c>
      <c r="H41" s="1131">
        <v>3.15</v>
      </c>
      <c r="I41" s="1127"/>
      <c r="J41" s="1125"/>
      <c r="K41" s="1153">
        <f t="shared" si="5"/>
        <v>151.19999999999999</v>
      </c>
      <c r="L41" s="1033"/>
      <c r="M41" s="1058"/>
    </row>
    <row r="42" spans="2:13" ht="12.75">
      <c r="B42" s="1131" t="s">
        <v>2153</v>
      </c>
      <c r="C42" s="1132" t="s">
        <v>2133</v>
      </c>
      <c r="D42" s="1132" t="s">
        <v>2151</v>
      </c>
      <c r="E42" s="1134" t="s">
        <v>2154</v>
      </c>
      <c r="F42" s="1131" t="s">
        <v>783</v>
      </c>
      <c r="G42" s="1135">
        <v>21</v>
      </c>
      <c r="H42" s="1131">
        <v>4.2</v>
      </c>
      <c r="I42" s="1127"/>
      <c r="J42" s="1125"/>
      <c r="K42" s="1153">
        <f t="shared" si="5"/>
        <v>88.2</v>
      </c>
      <c r="L42" s="1033"/>
      <c r="M42" s="1058"/>
    </row>
    <row r="43" spans="2:13" ht="12.75">
      <c r="B43" s="1131" t="s">
        <v>2155</v>
      </c>
      <c r="C43" s="1132" t="s">
        <v>2133</v>
      </c>
      <c r="D43" s="1132" t="s">
        <v>2151</v>
      </c>
      <c r="E43" s="1134" t="s">
        <v>2156</v>
      </c>
      <c r="F43" s="1131" t="s">
        <v>783</v>
      </c>
      <c r="G43" s="1135">
        <v>9</v>
      </c>
      <c r="H43" s="1131">
        <v>4.2</v>
      </c>
      <c r="I43" s="1127"/>
      <c r="J43" s="1125"/>
      <c r="K43" s="1153">
        <f t="shared" si="5"/>
        <v>37.800000000000004</v>
      </c>
      <c r="L43" s="1033"/>
      <c r="M43" s="1058"/>
    </row>
    <row r="44" spans="2:13" ht="20.25" customHeight="1">
      <c r="B44" s="1131" t="s">
        <v>2157</v>
      </c>
      <c r="C44" s="1132" t="s">
        <v>2133</v>
      </c>
      <c r="D44" s="1132" t="s">
        <v>2151</v>
      </c>
      <c r="E44" s="1134" t="s">
        <v>2158</v>
      </c>
      <c r="F44" s="1131" t="s">
        <v>783</v>
      </c>
      <c r="G44" s="1135">
        <v>8</v>
      </c>
      <c r="H44" s="1131">
        <v>4.2</v>
      </c>
      <c r="I44" s="1127"/>
      <c r="J44" s="1125"/>
      <c r="K44" s="1153">
        <f t="shared" si="5"/>
        <v>33.6</v>
      </c>
      <c r="L44" s="1033"/>
      <c r="M44" s="1058"/>
    </row>
    <row r="45" spans="2:13" ht="12.75">
      <c r="B45" s="1131" t="s">
        <v>2159</v>
      </c>
      <c r="C45" s="1132" t="s">
        <v>2133</v>
      </c>
      <c r="D45" s="1132" t="s">
        <v>2151</v>
      </c>
      <c r="E45" s="1134" t="s">
        <v>2160</v>
      </c>
      <c r="F45" s="1131" t="s">
        <v>783</v>
      </c>
      <c r="G45" s="1135">
        <v>145</v>
      </c>
      <c r="H45" s="1131">
        <v>4.3049999999999997</v>
      </c>
      <c r="I45" s="1127"/>
      <c r="J45" s="1125"/>
      <c r="K45" s="1153">
        <f t="shared" si="5"/>
        <v>624.22499999999991</v>
      </c>
      <c r="L45" s="1033"/>
      <c r="M45" s="1058"/>
    </row>
    <row r="46" spans="2:13" ht="25.5">
      <c r="B46" s="1131" t="s">
        <v>2161</v>
      </c>
      <c r="C46" s="1132" t="s">
        <v>2133</v>
      </c>
      <c r="D46" s="1132" t="s">
        <v>2151</v>
      </c>
      <c r="E46" s="1134" t="s">
        <v>2162</v>
      </c>
      <c r="F46" s="1131" t="s">
        <v>783</v>
      </c>
      <c r="G46" s="1135">
        <v>2010</v>
      </c>
      <c r="H46" s="1131">
        <v>4.3049999999999997</v>
      </c>
      <c r="I46" s="1127"/>
      <c r="J46" s="1125"/>
      <c r="K46" s="1153">
        <f t="shared" si="5"/>
        <v>8653.0499999999993</v>
      </c>
      <c r="L46" s="1033"/>
      <c r="M46" s="1058"/>
    </row>
    <row r="47" spans="2:13" ht="35.25" customHeight="1">
      <c r="B47" s="1154" t="s">
        <v>2163</v>
      </c>
      <c r="C47" s="1120" t="s">
        <v>2164</v>
      </c>
      <c r="D47" s="1155" t="s">
        <v>2164</v>
      </c>
      <c r="E47" s="1122" t="s">
        <v>2165</v>
      </c>
      <c r="F47" s="1119" t="s">
        <v>2094</v>
      </c>
      <c r="G47" s="1156">
        <v>15315</v>
      </c>
      <c r="H47" s="1119">
        <v>0.84</v>
      </c>
      <c r="I47" s="1127"/>
      <c r="J47" s="1125"/>
      <c r="K47" s="1153">
        <f t="shared" si="5"/>
        <v>12864.6</v>
      </c>
      <c r="L47" s="1033"/>
      <c r="M47" s="1058"/>
    </row>
    <row r="48" spans="2:13" ht="23.25" customHeight="1">
      <c r="B48" s="1154"/>
      <c r="C48" s="1120" t="s">
        <v>2164</v>
      </c>
      <c r="D48" s="1157" t="s">
        <v>2164</v>
      </c>
      <c r="E48" s="1122"/>
      <c r="F48" s="1119" t="s">
        <v>2094</v>
      </c>
      <c r="G48" s="1156"/>
      <c r="H48" s="1119">
        <v>0.84</v>
      </c>
      <c r="I48" s="1158">
        <v>729.97</v>
      </c>
      <c r="J48" s="1125">
        <f t="shared" ref="J48:J49" si="6">I48*H48</f>
        <v>613.1748</v>
      </c>
      <c r="K48" s="1153"/>
      <c r="L48" s="1033"/>
      <c r="M48" s="1058"/>
    </row>
    <row r="49" spans="2:14" ht="23.25" customHeight="1">
      <c r="B49" s="1154"/>
      <c r="C49" s="1120" t="s">
        <v>2183</v>
      </c>
      <c r="D49" s="1157" t="s">
        <v>2184</v>
      </c>
      <c r="E49" s="1122"/>
      <c r="F49" s="1119"/>
      <c r="G49" s="1156"/>
      <c r="H49" s="1123">
        <v>2</v>
      </c>
      <c r="I49" s="1158">
        <v>1440</v>
      </c>
      <c r="J49" s="1125">
        <f t="shared" si="6"/>
        <v>2880</v>
      </c>
      <c r="K49" s="1153"/>
      <c r="L49" s="1033"/>
      <c r="M49" s="1058"/>
    </row>
    <row r="50" spans="2:14" ht="40.5" customHeight="1">
      <c r="B50" s="1131" t="s">
        <v>2166</v>
      </c>
      <c r="C50" s="1132" t="s">
        <v>2167</v>
      </c>
      <c r="D50" s="1132" t="s">
        <v>2168</v>
      </c>
      <c r="E50" s="1134" t="s">
        <v>2169</v>
      </c>
      <c r="F50" s="1131" t="s">
        <v>153</v>
      </c>
      <c r="G50" s="1135">
        <v>1</v>
      </c>
      <c r="H50" s="1131">
        <v>52.5</v>
      </c>
      <c r="I50" s="1127"/>
      <c r="J50" s="1125"/>
      <c r="K50" s="1153">
        <f>H50*G50</f>
        <v>52.5</v>
      </c>
      <c r="L50" s="1033"/>
      <c r="M50" s="1058"/>
    </row>
    <row r="51" spans="2:14" ht="12.75">
      <c r="B51" s="1159" t="s">
        <v>178</v>
      </c>
      <c r="C51" s="1160" t="s">
        <v>2170</v>
      </c>
      <c r="D51" s="1161"/>
      <c r="E51" s="1162"/>
      <c r="F51" s="1161"/>
      <c r="G51" s="1162"/>
      <c r="H51" s="1161"/>
      <c r="I51" s="1161"/>
      <c r="J51" s="1163">
        <f t="shared" ref="J51:K51" si="7">SUM(J4:J50)</f>
        <v>79299.557549999998</v>
      </c>
      <c r="K51" s="1164">
        <f t="shared" si="7"/>
        <v>265674.67499999999</v>
      </c>
      <c r="L51" s="1033"/>
      <c r="M51" s="1058"/>
      <c r="N51" s="86"/>
    </row>
    <row r="52" spans="2:14" ht="12.75">
      <c r="B52" s="1165" t="s">
        <v>206</v>
      </c>
      <c r="C52" s="1099" t="s">
        <v>2185</v>
      </c>
      <c r="D52" s="1100"/>
      <c r="E52" s="1101"/>
      <c r="F52" s="1100"/>
      <c r="G52" s="1101"/>
      <c r="H52" s="1100"/>
      <c r="I52" s="1100"/>
      <c r="J52" s="1166">
        <f>K51-J51</f>
        <v>186375.11744999999</v>
      </c>
      <c r="K52" s="1167"/>
      <c r="L52" s="1033"/>
      <c r="M52" s="1058"/>
    </row>
    <row r="53" spans="2:14">
      <c r="B53" s="1168" t="s">
        <v>2186</v>
      </c>
      <c r="C53" s="1169" t="s">
        <v>2187</v>
      </c>
      <c r="D53" s="1170"/>
      <c r="E53" s="1171"/>
      <c r="F53" s="1170"/>
      <c r="G53" s="1171"/>
      <c r="H53" s="1170"/>
      <c r="I53" s="1170"/>
      <c r="J53" s="1170"/>
      <c r="K53" s="1172"/>
      <c r="L53" s="1111"/>
      <c r="M53" s="1058"/>
    </row>
    <row r="54" spans="2:14" ht="12.75">
      <c r="B54" s="1112"/>
      <c r="C54" s="1112"/>
      <c r="D54" s="1112"/>
      <c r="E54" s="1113"/>
      <c r="F54" s="1112"/>
      <c r="G54" s="1113"/>
      <c r="H54" s="1112"/>
      <c r="I54" s="1112"/>
      <c r="J54" s="1112"/>
      <c r="K54" s="1115"/>
      <c r="L54" s="1033"/>
      <c r="M54" s="1058"/>
    </row>
    <row r="55" spans="2:14" ht="12.75">
      <c r="B55" s="1112"/>
      <c r="C55" s="1112"/>
      <c r="D55" s="1112"/>
      <c r="E55" s="1113"/>
      <c r="F55" s="1112"/>
      <c r="G55" s="1113"/>
      <c r="H55" s="1112"/>
      <c r="I55" s="1112"/>
      <c r="J55" s="1112"/>
      <c r="K55" s="1115"/>
      <c r="L55" s="1033"/>
      <c r="M55" s="1058"/>
    </row>
    <row r="56" spans="2:14" ht="12.75">
      <c r="B56" s="1112"/>
      <c r="C56" s="1112"/>
      <c r="D56" s="1112"/>
      <c r="E56" s="1113"/>
      <c r="F56" s="1112"/>
      <c r="G56" s="1113"/>
      <c r="H56" s="1112"/>
      <c r="I56" s="1112"/>
      <c r="J56" s="1112"/>
      <c r="K56" s="1115"/>
      <c r="L56" s="1033"/>
      <c r="M56" s="1058"/>
    </row>
    <row r="57" spans="2:14" ht="12.75">
      <c r="B57" s="1112"/>
      <c r="C57" s="1112"/>
      <c r="D57" s="1112"/>
      <c r="E57" s="1113"/>
      <c r="F57" s="1112"/>
      <c r="G57" s="1113"/>
      <c r="H57" s="1112"/>
      <c r="I57" s="1112"/>
      <c r="J57" s="1112"/>
      <c r="K57" s="1115"/>
      <c r="L57" s="1033"/>
      <c r="M57" s="1058"/>
    </row>
    <row r="58" spans="2:14" ht="12.75">
      <c r="B58" s="1112"/>
      <c r="C58" s="1112"/>
      <c r="D58" s="1112"/>
      <c r="E58" s="1113"/>
      <c r="F58" s="1112"/>
      <c r="G58" s="1113"/>
      <c r="H58" s="1112"/>
      <c r="I58" s="1112"/>
      <c r="J58" s="1112"/>
      <c r="K58" s="1115"/>
      <c r="L58" s="1033"/>
      <c r="M58" s="1058"/>
    </row>
    <row r="59" spans="2:14" ht="12.75">
      <c r="B59" s="1112"/>
      <c r="C59" s="1112"/>
      <c r="D59" s="1112"/>
      <c r="E59" s="1113"/>
      <c r="F59" s="1112"/>
      <c r="G59" s="1113"/>
      <c r="H59" s="1112"/>
      <c r="I59" s="1112"/>
      <c r="J59" s="1112"/>
      <c r="K59" s="1115"/>
      <c r="L59" s="1033"/>
      <c r="M59" s="1058"/>
    </row>
    <row r="60" spans="2:14" ht="12.75">
      <c r="B60" s="1112"/>
      <c r="C60" s="1112"/>
      <c r="D60" s="1112"/>
      <c r="E60" s="1113"/>
      <c r="F60" s="1112"/>
      <c r="G60" s="1113"/>
      <c r="H60" s="1112"/>
      <c r="I60" s="1112"/>
      <c r="J60" s="1112"/>
      <c r="K60" s="1115"/>
      <c r="L60" s="1033"/>
      <c r="M60" s="1058"/>
    </row>
    <row r="61" spans="2:14" ht="12.75">
      <c r="B61" s="1112"/>
      <c r="C61" s="1112"/>
      <c r="D61" s="1112"/>
      <c r="E61" s="1113"/>
      <c r="F61" s="1112"/>
      <c r="G61" s="1113"/>
      <c r="H61" s="1112"/>
      <c r="I61" s="1112"/>
      <c r="J61" s="1112"/>
      <c r="K61" s="1115"/>
      <c r="L61" s="1033"/>
      <c r="M61" s="1058"/>
    </row>
    <row r="62" spans="2:14" ht="12.75">
      <c r="B62" s="1112"/>
      <c r="C62" s="1112"/>
      <c r="D62" s="1112"/>
      <c r="E62" s="1113"/>
      <c r="F62" s="1112"/>
      <c r="G62" s="1113"/>
      <c r="H62" s="1112"/>
      <c r="I62" s="1112"/>
      <c r="J62" s="1112"/>
      <c r="K62" s="1115"/>
      <c r="L62" s="1033"/>
      <c r="M62" s="1058"/>
    </row>
    <row r="63" spans="2:14" ht="12.75">
      <c r="B63" s="1112"/>
      <c r="C63" s="1112"/>
      <c r="D63" s="1112"/>
      <c r="E63" s="1113"/>
      <c r="F63" s="1112"/>
      <c r="G63" s="1113"/>
      <c r="H63" s="1112"/>
      <c r="I63" s="1112"/>
      <c r="J63" s="1112"/>
      <c r="K63" s="1115"/>
      <c r="L63" s="1033"/>
      <c r="M63" s="1058"/>
    </row>
    <row r="64" spans="2:14" ht="12.75">
      <c r="B64" s="1112"/>
      <c r="C64" s="1112"/>
      <c r="D64" s="1112"/>
      <c r="E64" s="1112"/>
      <c r="F64" s="1112"/>
      <c r="G64" s="1113"/>
      <c r="H64" s="1112"/>
      <c r="I64" s="1112"/>
      <c r="J64" s="1112"/>
      <c r="K64" s="1115"/>
      <c r="L64" s="1033"/>
      <c r="M64" s="1058"/>
    </row>
    <row r="65" spans="2:13" ht="12.75">
      <c r="B65" s="1112"/>
      <c r="C65" s="1112"/>
      <c r="D65" s="1112"/>
      <c r="E65" s="1113"/>
      <c r="F65" s="1112"/>
      <c r="G65" s="1113"/>
      <c r="H65" s="1112"/>
      <c r="I65" s="1112"/>
      <c r="J65" s="1112"/>
      <c r="K65" s="1115"/>
      <c r="L65" s="1033"/>
      <c r="M65" s="1058"/>
    </row>
    <row r="66" spans="2:13" ht="12.75">
      <c r="B66" s="1112"/>
      <c r="C66" s="1112"/>
      <c r="D66" s="1112"/>
      <c r="E66" s="1113"/>
      <c r="F66" s="1112"/>
      <c r="G66" s="1113"/>
      <c r="H66" s="1112"/>
      <c r="I66" s="1112"/>
      <c r="J66" s="1112"/>
      <c r="K66" s="1115"/>
      <c r="L66" s="1033"/>
      <c r="M66" s="1058"/>
    </row>
    <row r="67" spans="2:13" ht="12.75">
      <c r="B67" s="1112"/>
      <c r="C67" s="1112"/>
      <c r="D67" s="1112"/>
      <c r="E67" s="1113"/>
      <c r="F67" s="1112"/>
      <c r="G67" s="1113"/>
      <c r="H67" s="1112"/>
      <c r="I67" s="1112"/>
      <c r="J67" s="1112"/>
      <c r="K67" s="1115"/>
      <c r="L67" s="1033"/>
      <c r="M67" s="1058"/>
    </row>
    <row r="68" spans="2:13" ht="12.75">
      <c r="B68" s="1112"/>
      <c r="C68" s="1112"/>
      <c r="D68" s="1112"/>
      <c r="E68" s="1113"/>
      <c r="F68" s="1112"/>
      <c r="G68" s="1113"/>
      <c r="H68" s="1112"/>
      <c r="I68" s="1112"/>
      <c r="J68" s="1112"/>
      <c r="K68" s="1115"/>
      <c r="L68" s="1033"/>
      <c r="M68" s="1058"/>
    </row>
    <row r="69" spans="2:13" ht="12.75">
      <c r="B69" s="1112"/>
      <c r="C69" s="1112"/>
      <c r="D69" s="1112"/>
      <c r="E69" s="1113"/>
      <c r="F69" s="1112"/>
      <c r="G69" s="1113"/>
      <c r="H69" s="1112"/>
      <c r="I69" s="1112"/>
      <c r="J69" s="1112"/>
      <c r="K69" s="1115"/>
      <c r="L69" s="1033"/>
      <c r="M69" s="1058"/>
    </row>
    <row r="70" spans="2:13" ht="12.75">
      <c r="B70" s="1112"/>
      <c r="C70" s="1112"/>
      <c r="D70" s="1112"/>
      <c r="E70" s="1113"/>
      <c r="F70" s="1112"/>
      <c r="G70" s="1113"/>
      <c r="H70" s="1112"/>
      <c r="I70" s="1112"/>
      <c r="J70" s="1112"/>
      <c r="K70" s="1115"/>
      <c r="L70" s="1033"/>
      <c r="M70" s="1058"/>
    </row>
    <row r="71" spans="2:13" ht="12.75">
      <c r="B71" s="1112"/>
      <c r="C71" s="1112"/>
      <c r="D71" s="1112"/>
      <c r="E71" s="1113"/>
      <c r="F71" s="1112"/>
      <c r="G71" s="1113"/>
      <c r="H71" s="1112"/>
      <c r="I71" s="1112"/>
      <c r="J71" s="1112"/>
      <c r="K71" s="1115"/>
      <c r="L71" s="1033"/>
      <c r="M71" s="1058"/>
    </row>
    <row r="72" spans="2:13" ht="12.75">
      <c r="B72" s="1112"/>
      <c r="C72" s="1112"/>
      <c r="D72" s="1112"/>
      <c r="E72" s="1113"/>
      <c r="F72" s="1112"/>
      <c r="G72" s="1113"/>
      <c r="H72" s="1112"/>
      <c r="I72" s="1112"/>
      <c r="J72" s="1112"/>
      <c r="K72" s="1115"/>
      <c r="L72" s="1033"/>
      <c r="M72" s="1058"/>
    </row>
    <row r="73" spans="2:13" ht="12.75">
      <c r="B73" s="1112"/>
      <c r="C73" s="1112"/>
      <c r="D73" s="1112"/>
      <c r="E73" s="1113"/>
      <c r="F73" s="1112"/>
      <c r="G73" s="1113"/>
      <c r="H73" s="1112"/>
      <c r="I73" s="1112"/>
      <c r="J73" s="1112"/>
      <c r="K73" s="1115"/>
      <c r="L73" s="1033"/>
      <c r="M73" s="1058"/>
    </row>
    <row r="74" spans="2:13" ht="12.75">
      <c r="B74" s="1112"/>
      <c r="C74" s="1112"/>
      <c r="D74" s="1112"/>
      <c r="E74" s="1113"/>
      <c r="F74" s="1112"/>
      <c r="G74" s="1113"/>
      <c r="H74" s="1112"/>
      <c r="I74" s="1112"/>
      <c r="J74" s="1112"/>
      <c r="K74" s="1115"/>
      <c r="L74" s="1033"/>
      <c r="M74" s="1058"/>
    </row>
    <row r="75" spans="2:13" ht="12.75">
      <c r="B75" s="1112"/>
      <c r="C75" s="1112"/>
      <c r="D75" s="1112"/>
      <c r="E75" s="1113"/>
      <c r="F75" s="1112"/>
      <c r="G75" s="1113"/>
      <c r="H75" s="1112"/>
      <c r="I75" s="1112"/>
      <c r="J75" s="1112"/>
      <c r="K75" s="1115"/>
      <c r="L75" s="1033"/>
      <c r="M75" s="1058"/>
    </row>
    <row r="76" spans="2:13" ht="12.75">
      <c r="B76" s="1112"/>
      <c r="C76" s="1112"/>
      <c r="D76" s="1112"/>
      <c r="E76" s="1113"/>
      <c r="F76" s="1112"/>
      <c r="G76" s="1113"/>
      <c r="H76" s="1112"/>
      <c r="I76" s="1112"/>
      <c r="J76" s="1112"/>
      <c r="K76" s="1115"/>
      <c r="L76" s="1033"/>
      <c r="M76" s="1058"/>
    </row>
    <row r="77" spans="2:13" ht="12.75">
      <c r="B77" s="1112"/>
      <c r="C77" s="1112"/>
      <c r="D77" s="1112"/>
      <c r="E77" s="1113"/>
      <c r="F77" s="1112"/>
      <c r="G77" s="1113"/>
      <c r="H77" s="1112"/>
      <c r="I77" s="1112"/>
      <c r="J77" s="1112"/>
      <c r="K77" s="1115"/>
      <c r="L77" s="1033"/>
      <c r="M77" s="1058"/>
    </row>
    <row r="78" spans="2:13" ht="12.75">
      <c r="B78" s="1112"/>
      <c r="C78" s="1112"/>
      <c r="D78" s="1112"/>
      <c r="E78" s="1113"/>
      <c r="F78" s="1112"/>
      <c r="G78" s="1113"/>
      <c r="H78" s="1112"/>
      <c r="I78" s="1112"/>
      <c r="J78" s="1112"/>
      <c r="K78" s="1115"/>
      <c r="L78" s="1033"/>
      <c r="M78" s="1058"/>
    </row>
    <row r="79" spans="2:13" ht="12.75">
      <c r="B79" s="1112"/>
      <c r="C79" s="1112"/>
      <c r="D79" s="1112"/>
      <c r="E79" s="1113"/>
      <c r="F79" s="1112"/>
      <c r="G79" s="1113"/>
      <c r="H79" s="1112"/>
      <c r="I79" s="1112"/>
      <c r="J79" s="1112"/>
      <c r="K79" s="1115"/>
      <c r="L79" s="1033"/>
      <c r="M79" s="1058"/>
    </row>
    <row r="80" spans="2:13" ht="12.75">
      <c r="B80" s="1112"/>
      <c r="C80" s="1112"/>
      <c r="D80" s="1112"/>
      <c r="E80" s="1113"/>
      <c r="F80" s="1112"/>
      <c r="G80" s="1113"/>
      <c r="H80" s="1112"/>
      <c r="I80" s="1112"/>
      <c r="J80" s="1112"/>
      <c r="K80" s="1115"/>
      <c r="L80" s="1033"/>
      <c r="M80" s="1058"/>
    </row>
    <row r="81" spans="2:13" ht="12.75">
      <c r="B81" s="1112"/>
      <c r="C81" s="1112"/>
      <c r="D81" s="1112"/>
      <c r="E81" s="1113"/>
      <c r="F81" s="1112"/>
      <c r="G81" s="1113"/>
      <c r="H81" s="1112"/>
      <c r="I81" s="1112"/>
      <c r="J81" s="1112"/>
      <c r="K81" s="1115"/>
      <c r="L81" s="1033"/>
      <c r="M81" s="1058"/>
    </row>
    <row r="82" spans="2:13" ht="12.75">
      <c r="B82" s="1112"/>
      <c r="C82" s="1112"/>
      <c r="D82" s="1112"/>
      <c r="E82" s="1113"/>
      <c r="F82" s="1112"/>
      <c r="G82" s="1113"/>
      <c r="H82" s="1112"/>
      <c r="I82" s="1112"/>
      <c r="J82" s="1112"/>
      <c r="K82" s="1115"/>
      <c r="L82" s="1033"/>
      <c r="M82" s="1058"/>
    </row>
    <row r="83" spans="2:13" ht="12.75">
      <c r="B83" s="1112"/>
      <c r="C83" s="1112"/>
      <c r="D83" s="1112"/>
      <c r="E83" s="1113"/>
      <c r="F83" s="1112"/>
      <c r="G83" s="1113"/>
      <c r="H83" s="1112"/>
      <c r="I83" s="1112"/>
      <c r="J83" s="1112"/>
      <c r="K83" s="1115"/>
      <c r="L83" s="1033"/>
      <c r="M83" s="1058"/>
    </row>
    <row r="84" spans="2:13" ht="12.75">
      <c r="B84" s="1112"/>
      <c r="C84" s="1112"/>
      <c r="D84" s="1112"/>
      <c r="E84" s="1113"/>
      <c r="F84" s="1112"/>
      <c r="G84" s="1113"/>
      <c r="H84" s="1112"/>
      <c r="I84" s="1112"/>
      <c r="J84" s="1112"/>
      <c r="K84" s="1115"/>
      <c r="L84" s="1033"/>
      <c r="M84" s="1058"/>
    </row>
    <row r="85" spans="2:13" ht="12.75">
      <c r="B85" s="1112"/>
      <c r="C85" s="1112"/>
      <c r="D85" s="1112"/>
      <c r="E85" s="1113"/>
      <c r="F85" s="1112"/>
      <c r="G85" s="1113"/>
      <c r="H85" s="1112"/>
      <c r="I85" s="1112"/>
      <c r="J85" s="1112"/>
      <c r="K85" s="1115"/>
      <c r="L85" s="1033"/>
      <c r="M85" s="1058"/>
    </row>
    <row r="86" spans="2:13" ht="12.75">
      <c r="B86" s="1112"/>
      <c r="C86" s="1112"/>
      <c r="D86" s="1112"/>
      <c r="E86" s="1113"/>
      <c r="F86" s="1112"/>
      <c r="G86" s="1113"/>
      <c r="H86" s="1112"/>
      <c r="I86" s="1112"/>
      <c r="J86" s="1112"/>
      <c r="K86" s="1115"/>
      <c r="L86" s="1033"/>
      <c r="M86" s="1058"/>
    </row>
    <row r="87" spans="2:13" ht="12.75">
      <c r="B87" s="1112"/>
      <c r="C87" s="1112"/>
      <c r="D87" s="1112"/>
      <c r="E87" s="1113"/>
      <c r="F87" s="1112"/>
      <c r="G87" s="1113"/>
      <c r="H87" s="1112"/>
      <c r="I87" s="1112"/>
      <c r="J87" s="1112"/>
      <c r="K87" s="1115"/>
      <c r="L87" s="1033"/>
      <c r="M87" s="1058"/>
    </row>
    <row r="88" spans="2:13" ht="12.75">
      <c r="B88" s="1112"/>
      <c r="C88" s="1112"/>
      <c r="D88" s="1112"/>
      <c r="E88" s="1113"/>
      <c r="F88" s="1112"/>
      <c r="G88" s="1113"/>
      <c r="H88" s="1112"/>
      <c r="I88" s="1112"/>
      <c r="J88" s="1112"/>
      <c r="K88" s="1115"/>
      <c r="L88" s="1033"/>
      <c r="M88" s="1058"/>
    </row>
    <row r="89" spans="2:13" ht="12.75">
      <c r="B89" s="1112"/>
      <c r="C89" s="1112"/>
      <c r="D89" s="1112"/>
      <c r="E89" s="1113"/>
      <c r="F89" s="1112"/>
      <c r="G89" s="1113"/>
      <c r="H89" s="1112"/>
      <c r="I89" s="1112"/>
      <c r="J89" s="1112"/>
      <c r="K89" s="1115"/>
      <c r="L89" s="1033"/>
      <c r="M89" s="1058"/>
    </row>
    <row r="90" spans="2:13" ht="12.75">
      <c r="B90" s="1112"/>
      <c r="C90" s="1112"/>
      <c r="D90" s="1112"/>
      <c r="E90" s="1113"/>
      <c r="F90" s="1112"/>
      <c r="G90" s="1113"/>
      <c r="H90" s="1112"/>
      <c r="I90" s="1112"/>
      <c r="J90" s="1112"/>
      <c r="K90" s="1115"/>
      <c r="L90" s="1033"/>
      <c r="M90" s="1058"/>
    </row>
    <row r="91" spans="2:13" ht="12.75">
      <c r="B91" s="1112"/>
      <c r="C91" s="1112"/>
      <c r="D91" s="1112"/>
      <c r="E91" s="1113"/>
      <c r="F91" s="1112"/>
      <c r="G91" s="1113"/>
      <c r="H91" s="1112"/>
      <c r="I91" s="1112"/>
      <c r="J91" s="1112"/>
      <c r="K91" s="1115"/>
      <c r="L91" s="1033"/>
      <c r="M91" s="1058"/>
    </row>
    <row r="92" spans="2:13" ht="12.75">
      <c r="B92" s="1112"/>
      <c r="C92" s="1112"/>
      <c r="D92" s="1112"/>
      <c r="E92" s="1113"/>
      <c r="F92" s="1112"/>
      <c r="G92" s="1113"/>
      <c r="H92" s="1112"/>
      <c r="I92" s="1112"/>
      <c r="J92" s="1112"/>
      <c r="K92" s="1115"/>
      <c r="L92" s="1033"/>
      <c r="M92" s="1058"/>
    </row>
    <row r="93" spans="2:13" ht="12.75">
      <c r="B93" s="1112"/>
      <c r="C93" s="1112"/>
      <c r="D93" s="1112"/>
      <c r="E93" s="1113"/>
      <c r="F93" s="1112"/>
      <c r="G93" s="1113"/>
      <c r="H93" s="1112"/>
      <c r="I93" s="1112"/>
      <c r="J93" s="1112"/>
      <c r="K93" s="1115"/>
      <c r="L93" s="1033"/>
      <c r="M93" s="1058"/>
    </row>
    <row r="94" spans="2:13" ht="12.75">
      <c r="B94" s="1112"/>
      <c r="C94" s="1112"/>
      <c r="D94" s="1112"/>
      <c r="E94" s="1113"/>
      <c r="F94" s="1112"/>
      <c r="G94" s="1113"/>
      <c r="H94" s="1112"/>
      <c r="I94" s="1112"/>
      <c r="J94" s="1112"/>
      <c r="K94" s="1115"/>
      <c r="L94" s="1033"/>
      <c r="M94" s="1058"/>
    </row>
    <row r="95" spans="2:13" ht="12.75">
      <c r="B95" s="1112"/>
      <c r="C95" s="1112"/>
      <c r="D95" s="1112"/>
      <c r="E95" s="1113"/>
      <c r="F95" s="1112"/>
      <c r="G95" s="1113"/>
      <c r="H95" s="1112"/>
      <c r="I95" s="1112"/>
      <c r="J95" s="1112"/>
      <c r="K95" s="1115"/>
      <c r="L95" s="1033"/>
      <c r="M95" s="1058"/>
    </row>
    <row r="96" spans="2:13" ht="12.75">
      <c r="B96" s="1112"/>
      <c r="C96" s="1112"/>
      <c r="D96" s="1112"/>
      <c r="E96" s="1113"/>
      <c r="F96" s="1112"/>
      <c r="G96" s="1113"/>
      <c r="H96" s="1112"/>
      <c r="I96" s="1112"/>
      <c r="J96" s="1112"/>
      <c r="K96" s="1115"/>
      <c r="L96" s="1033"/>
      <c r="M96" s="1058"/>
    </row>
    <row r="97" spans="2:13" ht="12.75">
      <c r="B97" s="1112"/>
      <c r="C97" s="1112"/>
      <c r="D97" s="1112"/>
      <c r="E97" s="1113"/>
      <c r="F97" s="1112"/>
      <c r="G97" s="1113"/>
      <c r="H97" s="1112"/>
      <c r="I97" s="1112"/>
      <c r="J97" s="1112"/>
      <c r="K97" s="1115"/>
      <c r="L97" s="1033"/>
      <c r="M97" s="1058"/>
    </row>
    <row r="98" spans="2:13" ht="12.75">
      <c r="B98" s="1112"/>
      <c r="C98" s="1112"/>
      <c r="D98" s="1112"/>
      <c r="E98" s="1113"/>
      <c r="F98" s="1112"/>
      <c r="G98" s="1113"/>
      <c r="H98" s="1112"/>
      <c r="I98" s="1112"/>
      <c r="J98" s="1112"/>
      <c r="K98" s="1115"/>
      <c r="L98" s="1033"/>
      <c r="M98" s="1058"/>
    </row>
    <row r="99" spans="2:13" ht="12.75">
      <c r="B99" s="1112"/>
      <c r="C99" s="1112"/>
      <c r="D99" s="1112"/>
      <c r="E99" s="1113"/>
      <c r="F99" s="1112"/>
      <c r="G99" s="1113"/>
      <c r="H99" s="1112"/>
      <c r="I99" s="1112"/>
      <c r="J99" s="1112"/>
      <c r="K99" s="1115"/>
      <c r="L99" s="1033"/>
      <c r="M99" s="1058"/>
    </row>
    <row r="100" spans="2:13" ht="12.75">
      <c r="B100" s="1112"/>
      <c r="C100" s="1112"/>
      <c r="D100" s="1112"/>
      <c r="E100" s="1113"/>
      <c r="F100" s="1112"/>
      <c r="G100" s="1113"/>
      <c r="H100" s="1112"/>
      <c r="I100" s="1112"/>
      <c r="J100" s="1112"/>
      <c r="K100" s="1115"/>
      <c r="L100" s="1033"/>
      <c r="M100" s="1058"/>
    </row>
    <row r="101" spans="2:13" ht="12.75">
      <c r="B101" s="1112"/>
      <c r="C101" s="1112"/>
      <c r="D101" s="1112"/>
      <c r="E101" s="1113"/>
      <c r="F101" s="1112"/>
      <c r="G101" s="1113"/>
      <c r="H101" s="1112"/>
      <c r="I101" s="1112"/>
      <c r="J101" s="1112"/>
      <c r="K101" s="1115"/>
      <c r="L101" s="1033"/>
      <c r="M101" s="1058"/>
    </row>
    <row r="102" spans="2:13" ht="12.75">
      <c r="B102" s="1112"/>
      <c r="C102" s="1112"/>
      <c r="D102" s="1112"/>
      <c r="E102" s="1113"/>
      <c r="F102" s="1112"/>
      <c r="G102" s="1113"/>
      <c r="H102" s="1112"/>
      <c r="I102" s="1112"/>
      <c r="J102" s="1112"/>
      <c r="K102" s="1115"/>
      <c r="L102" s="1033"/>
      <c r="M102" s="1058"/>
    </row>
    <row r="103" spans="2:13" ht="12.75">
      <c r="B103" s="1112"/>
      <c r="C103" s="1112"/>
      <c r="D103" s="1112"/>
      <c r="E103" s="1113"/>
      <c r="F103" s="1112"/>
      <c r="G103" s="1113"/>
      <c r="H103" s="1112"/>
      <c r="I103" s="1112"/>
      <c r="J103" s="1112"/>
      <c r="K103" s="1115"/>
      <c r="L103" s="1033"/>
      <c r="M103" s="1058"/>
    </row>
    <row r="104" spans="2:13" ht="12.75">
      <c r="B104" s="1112"/>
      <c r="C104" s="1112"/>
      <c r="D104" s="1112"/>
      <c r="E104" s="1113"/>
      <c r="F104" s="1112"/>
      <c r="G104" s="1113"/>
      <c r="H104" s="1112"/>
      <c r="I104" s="1112"/>
      <c r="J104" s="1112"/>
      <c r="K104" s="1115"/>
      <c r="L104" s="1033"/>
      <c r="M104" s="1058"/>
    </row>
    <row r="105" spans="2:13" ht="12.75">
      <c r="B105" s="1112"/>
      <c r="C105" s="1112"/>
      <c r="D105" s="1112"/>
      <c r="E105" s="1113"/>
      <c r="F105" s="1112"/>
      <c r="G105" s="1113"/>
      <c r="H105" s="1112"/>
      <c r="I105" s="1112"/>
      <c r="J105" s="1112"/>
      <c r="K105" s="1115"/>
      <c r="L105" s="1033"/>
      <c r="M105" s="1058"/>
    </row>
    <row r="106" spans="2:13" ht="12.75">
      <c r="B106" s="1112"/>
      <c r="C106" s="1112"/>
      <c r="D106" s="1112"/>
      <c r="E106" s="1113"/>
      <c r="F106" s="1112"/>
      <c r="G106" s="1113"/>
      <c r="H106" s="1112"/>
      <c r="I106" s="1112"/>
      <c r="J106" s="1112"/>
      <c r="K106" s="1115"/>
      <c r="L106" s="1033"/>
      <c r="M106" s="1058"/>
    </row>
    <row r="107" spans="2:13" ht="12.75">
      <c r="B107" s="1112"/>
      <c r="C107" s="1112"/>
      <c r="D107" s="1112"/>
      <c r="E107" s="1113"/>
      <c r="F107" s="1112"/>
      <c r="G107" s="1113"/>
      <c r="H107" s="1112"/>
      <c r="I107" s="1112"/>
      <c r="J107" s="1112"/>
      <c r="K107" s="1115"/>
      <c r="L107" s="1033"/>
      <c r="M107" s="1058"/>
    </row>
    <row r="108" spans="2:13" ht="12.75">
      <c r="B108" s="1112"/>
      <c r="C108" s="1112"/>
      <c r="D108" s="1112"/>
      <c r="E108" s="1113"/>
      <c r="F108" s="1112"/>
      <c r="G108" s="1113"/>
      <c r="H108" s="1112"/>
      <c r="I108" s="1112"/>
      <c r="J108" s="1112"/>
      <c r="K108" s="1115"/>
      <c r="L108" s="1033"/>
      <c r="M108" s="1058"/>
    </row>
    <row r="109" spans="2:13" ht="12.75">
      <c r="B109" s="1112"/>
      <c r="C109" s="1112"/>
      <c r="D109" s="1112"/>
      <c r="E109" s="1113"/>
      <c r="F109" s="1112"/>
      <c r="G109" s="1113"/>
      <c r="H109" s="1112"/>
      <c r="I109" s="1112"/>
      <c r="J109" s="1112"/>
      <c r="K109" s="1115"/>
      <c r="L109" s="1033"/>
      <c r="M109" s="1058"/>
    </row>
    <row r="110" spans="2:13" ht="12.75">
      <c r="B110" s="1112"/>
      <c r="C110" s="1112"/>
      <c r="D110" s="1112"/>
      <c r="E110" s="1113"/>
      <c r="F110" s="1112"/>
      <c r="G110" s="1113"/>
      <c r="H110" s="1112"/>
      <c r="I110" s="1112"/>
      <c r="J110" s="1112"/>
      <c r="K110" s="1115"/>
      <c r="L110" s="1033"/>
      <c r="M110" s="1058"/>
    </row>
    <row r="111" spans="2:13" ht="12.75">
      <c r="B111" s="1112"/>
      <c r="C111" s="1112"/>
      <c r="D111" s="1112"/>
      <c r="E111" s="1113"/>
      <c r="F111" s="1112"/>
      <c r="G111" s="1113"/>
      <c r="H111" s="1112"/>
      <c r="I111" s="1112"/>
      <c r="J111" s="1112"/>
      <c r="K111" s="1115"/>
      <c r="L111" s="1033"/>
      <c r="M111" s="1058"/>
    </row>
    <row r="112" spans="2:13" ht="12.75">
      <c r="B112" s="1112"/>
      <c r="C112" s="1112"/>
      <c r="D112" s="1112"/>
      <c r="E112" s="1113"/>
      <c r="F112" s="1112"/>
      <c r="G112" s="1113"/>
      <c r="H112" s="1112"/>
      <c r="I112" s="1112"/>
      <c r="J112" s="1112"/>
      <c r="K112" s="1115"/>
      <c r="L112" s="1033"/>
      <c r="M112" s="1058"/>
    </row>
    <row r="113" spans="2:13" ht="12.75">
      <c r="B113" s="1112"/>
      <c r="C113" s="1112"/>
      <c r="D113" s="1112"/>
      <c r="E113" s="1113"/>
      <c r="F113" s="1112"/>
      <c r="G113" s="1113"/>
      <c r="H113" s="1112"/>
      <c r="I113" s="1112"/>
      <c r="J113" s="1112"/>
      <c r="K113" s="1115"/>
      <c r="L113" s="1033"/>
      <c r="M113" s="1058"/>
    </row>
    <row r="114" spans="2:13" ht="12.75">
      <c r="B114" s="1112"/>
      <c r="C114" s="1112"/>
      <c r="D114" s="1112"/>
      <c r="E114" s="1113"/>
      <c r="F114" s="1112"/>
      <c r="G114" s="1113"/>
      <c r="H114" s="1112"/>
      <c r="I114" s="1112"/>
      <c r="J114" s="1112"/>
      <c r="K114" s="1115"/>
      <c r="L114" s="1033"/>
      <c r="M114" s="1058"/>
    </row>
    <row r="115" spans="2:13" ht="12.75">
      <c r="B115" s="1112"/>
      <c r="C115" s="1112"/>
      <c r="D115" s="1112"/>
      <c r="E115" s="1113"/>
      <c r="F115" s="1112"/>
      <c r="G115" s="1113"/>
      <c r="H115" s="1112"/>
      <c r="I115" s="1112"/>
      <c r="J115" s="1112"/>
      <c r="K115" s="1115"/>
      <c r="L115" s="1033"/>
      <c r="M115" s="1058"/>
    </row>
    <row r="116" spans="2:13" ht="12.75">
      <c r="B116" s="1112"/>
      <c r="C116" s="1112"/>
      <c r="D116" s="1112"/>
      <c r="E116" s="1113"/>
      <c r="F116" s="1112"/>
      <c r="G116" s="1113"/>
      <c r="H116" s="1112"/>
      <c r="I116" s="1112"/>
      <c r="J116" s="1112"/>
      <c r="K116" s="1115"/>
      <c r="L116" s="1033"/>
      <c r="M116" s="1058"/>
    </row>
    <row r="117" spans="2:13" ht="12.75">
      <c r="B117" s="1112"/>
      <c r="C117" s="1112"/>
      <c r="D117" s="1112"/>
      <c r="E117" s="1113"/>
      <c r="F117" s="1112"/>
      <c r="G117" s="1113"/>
      <c r="H117" s="1112"/>
      <c r="I117" s="1112"/>
      <c r="J117" s="1112"/>
      <c r="K117" s="1115"/>
      <c r="L117" s="1033"/>
      <c r="M117" s="1058"/>
    </row>
    <row r="118" spans="2:13" ht="12.75">
      <c r="B118" s="1112"/>
      <c r="C118" s="1112"/>
      <c r="D118" s="1112"/>
      <c r="E118" s="1113"/>
      <c r="F118" s="1112"/>
      <c r="G118" s="1113"/>
      <c r="H118" s="1112"/>
      <c r="I118" s="1112"/>
      <c r="J118" s="1112"/>
      <c r="K118" s="1115"/>
      <c r="L118" s="1033"/>
      <c r="M118" s="1058"/>
    </row>
    <row r="119" spans="2:13" ht="12.75">
      <c r="B119" s="1112"/>
      <c r="C119" s="1112"/>
      <c r="D119" s="1112"/>
      <c r="E119" s="1113"/>
      <c r="F119" s="1112"/>
      <c r="G119" s="1113"/>
      <c r="H119" s="1112"/>
      <c r="I119" s="1112"/>
      <c r="J119" s="1112"/>
      <c r="K119" s="1115"/>
      <c r="L119" s="1033"/>
      <c r="M119" s="1058"/>
    </row>
    <row r="120" spans="2:13" ht="12.75">
      <c r="B120" s="1112"/>
      <c r="C120" s="1112"/>
      <c r="D120" s="1112"/>
      <c r="E120" s="1113"/>
      <c r="F120" s="1112"/>
      <c r="G120" s="1113"/>
      <c r="H120" s="1112"/>
      <c r="I120" s="1112"/>
      <c r="J120" s="1112"/>
      <c r="K120" s="1115"/>
      <c r="L120" s="1033"/>
      <c r="M120" s="1058"/>
    </row>
    <row r="121" spans="2:13" ht="12.75">
      <c r="B121" s="1112"/>
      <c r="C121" s="1112"/>
      <c r="D121" s="1112"/>
      <c r="E121" s="1113"/>
      <c r="F121" s="1112"/>
      <c r="G121" s="1113"/>
      <c r="H121" s="1112"/>
      <c r="I121" s="1112"/>
      <c r="J121" s="1112"/>
      <c r="K121" s="1115"/>
      <c r="L121" s="1033"/>
      <c r="M121" s="1058"/>
    </row>
    <row r="122" spans="2:13" ht="12.75">
      <c r="B122" s="1112"/>
      <c r="C122" s="1112"/>
      <c r="D122" s="1112"/>
      <c r="E122" s="1113"/>
      <c r="F122" s="1112"/>
      <c r="G122" s="1113"/>
      <c r="H122" s="1112"/>
      <c r="I122" s="1112"/>
      <c r="J122" s="1112"/>
      <c r="K122" s="1115"/>
      <c r="L122" s="1033"/>
      <c r="M122" s="1058"/>
    </row>
    <row r="123" spans="2:13" ht="12.75">
      <c r="B123" s="1112"/>
      <c r="C123" s="1112"/>
      <c r="D123" s="1112"/>
      <c r="E123" s="1113"/>
      <c r="F123" s="1112"/>
      <c r="G123" s="1113"/>
      <c r="H123" s="1112"/>
      <c r="I123" s="1112"/>
      <c r="J123" s="1112"/>
      <c r="K123" s="1115"/>
      <c r="L123" s="1033"/>
      <c r="M123" s="1058"/>
    </row>
    <row r="124" spans="2:13" ht="12.75">
      <c r="B124" s="1112"/>
      <c r="C124" s="1112"/>
      <c r="D124" s="1112"/>
      <c r="E124" s="1113"/>
      <c r="F124" s="1112"/>
      <c r="G124" s="1113"/>
      <c r="H124" s="1112"/>
      <c r="I124" s="1112"/>
      <c r="J124" s="1112"/>
      <c r="K124" s="1115"/>
      <c r="L124" s="1033"/>
      <c r="M124" s="1058"/>
    </row>
    <row r="125" spans="2:13" ht="12.75">
      <c r="B125" s="1112"/>
      <c r="C125" s="1112"/>
      <c r="D125" s="1112"/>
      <c r="E125" s="1113"/>
      <c r="F125" s="1112"/>
      <c r="G125" s="1113"/>
      <c r="H125" s="1112"/>
      <c r="I125" s="1112"/>
      <c r="J125" s="1112"/>
      <c r="K125" s="1115"/>
      <c r="L125" s="1033"/>
      <c r="M125" s="1058"/>
    </row>
    <row r="126" spans="2:13" ht="12.75">
      <c r="B126" s="1112"/>
      <c r="C126" s="1112"/>
      <c r="D126" s="1112"/>
      <c r="E126" s="1113"/>
      <c r="F126" s="1112"/>
      <c r="G126" s="1113"/>
      <c r="H126" s="1112"/>
      <c r="I126" s="1112"/>
      <c r="J126" s="1112"/>
      <c r="K126" s="1115"/>
      <c r="L126" s="1033"/>
      <c r="M126" s="1058"/>
    </row>
    <row r="127" spans="2:13" ht="12.75">
      <c r="B127" s="1112"/>
      <c r="C127" s="1112"/>
      <c r="D127" s="1112"/>
      <c r="E127" s="1113"/>
      <c r="F127" s="1112"/>
      <c r="G127" s="1113"/>
      <c r="H127" s="1112"/>
      <c r="I127" s="1112"/>
      <c r="J127" s="1112"/>
      <c r="K127" s="1115"/>
      <c r="L127" s="1033"/>
      <c r="M127" s="1058"/>
    </row>
    <row r="128" spans="2:13" ht="12.75">
      <c r="B128" s="1112"/>
      <c r="C128" s="1112"/>
      <c r="D128" s="1112"/>
      <c r="E128" s="1113"/>
      <c r="F128" s="1112"/>
      <c r="G128" s="1113"/>
      <c r="H128" s="1112"/>
      <c r="I128" s="1112"/>
      <c r="J128" s="1112"/>
      <c r="K128" s="1115"/>
      <c r="L128" s="1033"/>
      <c r="M128" s="1058"/>
    </row>
    <row r="129" spans="2:13" ht="12.75">
      <c r="B129" s="1112"/>
      <c r="C129" s="1112"/>
      <c r="D129" s="1112"/>
      <c r="E129" s="1113"/>
      <c r="F129" s="1112"/>
      <c r="G129" s="1113"/>
      <c r="H129" s="1112"/>
      <c r="I129" s="1112"/>
      <c r="J129" s="1112"/>
      <c r="K129" s="1115"/>
      <c r="L129" s="1033"/>
      <c r="M129" s="1058"/>
    </row>
    <row r="130" spans="2:13" ht="12.75">
      <c r="B130" s="1112"/>
      <c r="C130" s="1112"/>
      <c r="D130" s="1112"/>
      <c r="E130" s="1113"/>
      <c r="F130" s="1112"/>
      <c r="G130" s="1113"/>
      <c r="H130" s="1112"/>
      <c r="I130" s="1112"/>
      <c r="J130" s="1112"/>
      <c r="K130" s="1115"/>
      <c r="L130" s="1033"/>
      <c r="M130" s="1058"/>
    </row>
    <row r="131" spans="2:13" ht="12.75">
      <c r="B131" s="1112"/>
      <c r="C131" s="1112"/>
      <c r="D131" s="1112"/>
      <c r="E131" s="1113"/>
      <c r="F131" s="1112"/>
      <c r="G131" s="1113"/>
      <c r="H131" s="1112"/>
      <c r="I131" s="1112"/>
      <c r="J131" s="1112"/>
      <c r="K131" s="1115"/>
      <c r="L131" s="1033"/>
      <c r="M131" s="1058"/>
    </row>
    <row r="132" spans="2:13" ht="12.75">
      <c r="B132" s="1112"/>
      <c r="C132" s="1112"/>
      <c r="D132" s="1112"/>
      <c r="E132" s="1113"/>
      <c r="F132" s="1112"/>
      <c r="G132" s="1113"/>
      <c r="H132" s="1112"/>
      <c r="I132" s="1112"/>
      <c r="J132" s="1112"/>
      <c r="K132" s="1115"/>
      <c r="L132" s="1033"/>
      <c r="M132" s="1058"/>
    </row>
    <row r="133" spans="2:13" ht="12.75">
      <c r="B133" s="1112"/>
      <c r="C133" s="1112"/>
      <c r="D133" s="1112"/>
      <c r="E133" s="1113"/>
      <c r="F133" s="1112"/>
      <c r="G133" s="1113"/>
      <c r="H133" s="1112"/>
      <c r="I133" s="1112"/>
      <c r="J133" s="1112"/>
      <c r="K133" s="1115"/>
      <c r="L133" s="1033"/>
      <c r="M133" s="1058"/>
    </row>
    <row r="134" spans="2:13" ht="12.75">
      <c r="B134" s="1112"/>
      <c r="C134" s="1112"/>
      <c r="D134" s="1112"/>
      <c r="E134" s="1113"/>
      <c r="F134" s="1112"/>
      <c r="G134" s="1113"/>
      <c r="H134" s="1112"/>
      <c r="I134" s="1112"/>
      <c r="J134" s="1112"/>
      <c r="K134" s="1115"/>
      <c r="L134" s="1033"/>
      <c r="M134" s="1058"/>
    </row>
    <row r="135" spans="2:13" ht="12.75">
      <c r="B135" s="1112"/>
      <c r="C135" s="1112"/>
      <c r="D135" s="1112"/>
      <c r="E135" s="1113"/>
      <c r="F135" s="1112"/>
      <c r="G135" s="1113"/>
      <c r="H135" s="1112"/>
      <c r="I135" s="1112"/>
      <c r="J135" s="1112"/>
      <c r="K135" s="1115"/>
      <c r="L135" s="1033"/>
      <c r="M135" s="1058"/>
    </row>
    <row r="136" spans="2:13" ht="12.75">
      <c r="B136" s="1112"/>
      <c r="C136" s="1112"/>
      <c r="D136" s="1112"/>
      <c r="E136" s="1113"/>
      <c r="F136" s="1112"/>
      <c r="G136" s="1113"/>
      <c r="H136" s="1112"/>
      <c r="I136" s="1112"/>
      <c r="J136" s="1112"/>
      <c r="K136" s="1115"/>
      <c r="L136" s="1033"/>
      <c r="M136" s="1058"/>
    </row>
    <row r="137" spans="2:13" ht="12.75">
      <c r="B137" s="1112"/>
      <c r="C137" s="1112"/>
      <c r="D137" s="1112"/>
      <c r="E137" s="1113"/>
      <c r="F137" s="1112"/>
      <c r="G137" s="1113"/>
      <c r="H137" s="1112"/>
      <c r="I137" s="1112"/>
      <c r="J137" s="1112"/>
      <c r="K137" s="1115"/>
      <c r="L137" s="1033"/>
      <c r="M137" s="1058"/>
    </row>
    <row r="138" spans="2:13" ht="12.75">
      <c r="B138" s="1112"/>
      <c r="C138" s="1112"/>
      <c r="D138" s="1112"/>
      <c r="E138" s="1113"/>
      <c r="F138" s="1112"/>
      <c r="G138" s="1113"/>
      <c r="H138" s="1112"/>
      <c r="I138" s="1112"/>
      <c r="J138" s="1112"/>
      <c r="K138" s="1115"/>
      <c r="L138" s="1033"/>
      <c r="M138" s="1058"/>
    </row>
    <row r="139" spans="2:13" ht="12.75">
      <c r="B139" s="1112"/>
      <c r="C139" s="1112"/>
      <c r="D139" s="1112"/>
      <c r="E139" s="1113"/>
      <c r="F139" s="1112"/>
      <c r="G139" s="1113"/>
      <c r="H139" s="1112"/>
      <c r="I139" s="1112"/>
      <c r="J139" s="1112"/>
      <c r="K139" s="1115"/>
      <c r="L139" s="1033"/>
      <c r="M139" s="1058"/>
    </row>
    <row r="140" spans="2:13" ht="12.75">
      <c r="B140" s="1112"/>
      <c r="C140" s="1112"/>
      <c r="D140" s="1112"/>
      <c r="E140" s="1113"/>
      <c r="F140" s="1112"/>
      <c r="G140" s="1113"/>
      <c r="H140" s="1112"/>
      <c r="I140" s="1112"/>
      <c r="J140" s="1112"/>
      <c r="K140" s="1115"/>
      <c r="L140" s="1033"/>
      <c r="M140" s="1058"/>
    </row>
    <row r="141" spans="2:13" ht="12.75">
      <c r="B141" s="1112"/>
      <c r="C141" s="1112"/>
      <c r="D141" s="1112"/>
      <c r="E141" s="1113"/>
      <c r="F141" s="1112"/>
      <c r="G141" s="1113"/>
      <c r="H141" s="1112"/>
      <c r="I141" s="1112"/>
      <c r="J141" s="1112"/>
      <c r="K141" s="1115"/>
      <c r="L141" s="1033"/>
      <c r="M141" s="1058"/>
    </row>
    <row r="142" spans="2:13" ht="12.75">
      <c r="B142" s="1112"/>
      <c r="C142" s="1112"/>
      <c r="D142" s="1112"/>
      <c r="E142" s="1113"/>
      <c r="F142" s="1112"/>
      <c r="G142" s="1113"/>
      <c r="H142" s="1112"/>
      <c r="I142" s="1112"/>
      <c r="J142" s="1112"/>
      <c r="K142" s="1115"/>
      <c r="L142" s="1033"/>
      <c r="M142" s="1058"/>
    </row>
    <row r="143" spans="2:13" ht="12.75">
      <c r="B143" s="1112"/>
      <c r="C143" s="1112"/>
      <c r="D143" s="1112"/>
      <c r="E143" s="1113"/>
      <c r="F143" s="1112"/>
      <c r="G143" s="1113"/>
      <c r="H143" s="1112"/>
      <c r="I143" s="1112"/>
      <c r="J143" s="1112"/>
      <c r="K143" s="1115"/>
      <c r="L143" s="1033"/>
      <c r="M143" s="1058"/>
    </row>
    <row r="144" spans="2:13" ht="12.75">
      <c r="B144" s="1112"/>
      <c r="C144" s="1112"/>
      <c r="D144" s="1112"/>
      <c r="E144" s="1113"/>
      <c r="F144" s="1112"/>
      <c r="G144" s="1113"/>
      <c r="H144" s="1112"/>
      <c r="I144" s="1112"/>
      <c r="J144" s="1112"/>
      <c r="K144" s="1115"/>
      <c r="L144" s="1033"/>
      <c r="M144" s="1058"/>
    </row>
    <row r="145" spans="2:13" ht="12.75">
      <c r="B145" s="1112"/>
      <c r="C145" s="1112"/>
      <c r="D145" s="1112"/>
      <c r="E145" s="1113"/>
      <c r="F145" s="1112"/>
      <c r="G145" s="1113"/>
      <c r="H145" s="1112"/>
      <c r="I145" s="1112"/>
      <c r="J145" s="1112"/>
      <c r="K145" s="1115"/>
      <c r="L145" s="1033"/>
      <c r="M145" s="1058"/>
    </row>
    <row r="146" spans="2:13" ht="12.75">
      <c r="B146" s="1112"/>
      <c r="C146" s="1112"/>
      <c r="D146" s="1112"/>
      <c r="E146" s="1113"/>
      <c r="F146" s="1112"/>
      <c r="G146" s="1113"/>
      <c r="H146" s="1112"/>
      <c r="I146" s="1112"/>
      <c r="J146" s="1112"/>
      <c r="K146" s="1115"/>
      <c r="L146" s="1033"/>
      <c r="M146" s="1058"/>
    </row>
    <row r="147" spans="2:13" ht="12.75">
      <c r="B147" s="1112"/>
      <c r="C147" s="1112"/>
      <c r="D147" s="1112"/>
      <c r="E147" s="1113"/>
      <c r="F147" s="1112"/>
      <c r="G147" s="1113"/>
      <c r="H147" s="1112"/>
      <c r="I147" s="1112"/>
      <c r="J147" s="1112"/>
      <c r="K147" s="1115"/>
      <c r="L147" s="1033"/>
      <c r="M147" s="1058"/>
    </row>
    <row r="148" spans="2:13" ht="12.75">
      <c r="B148" s="1112"/>
      <c r="C148" s="1112"/>
      <c r="D148" s="1112"/>
      <c r="E148" s="1113"/>
      <c r="F148" s="1112"/>
      <c r="G148" s="1113"/>
      <c r="H148" s="1112"/>
      <c r="I148" s="1112"/>
      <c r="J148" s="1112"/>
      <c r="K148" s="1115"/>
      <c r="L148" s="1033"/>
      <c r="M148" s="1058"/>
    </row>
    <row r="149" spans="2:13" ht="12.75">
      <c r="B149" s="1112"/>
      <c r="C149" s="1112"/>
      <c r="D149" s="1112"/>
      <c r="E149" s="1113"/>
      <c r="F149" s="1112"/>
      <c r="G149" s="1113"/>
      <c r="H149" s="1112"/>
      <c r="I149" s="1112"/>
      <c r="J149" s="1112"/>
      <c r="K149" s="1115"/>
      <c r="L149" s="1033"/>
      <c r="M149" s="1058"/>
    </row>
    <row r="150" spans="2:13" ht="12.75">
      <c r="B150" s="1112"/>
      <c r="C150" s="1112"/>
      <c r="D150" s="1112"/>
      <c r="E150" s="1113"/>
      <c r="F150" s="1112"/>
      <c r="G150" s="1113"/>
      <c r="H150" s="1112"/>
      <c r="I150" s="1112"/>
      <c r="J150" s="1112"/>
      <c r="K150" s="1115"/>
      <c r="L150" s="1033"/>
      <c r="M150" s="1058"/>
    </row>
    <row r="151" spans="2:13" ht="12.75">
      <c r="B151" s="1112"/>
      <c r="C151" s="1112"/>
      <c r="D151" s="1112"/>
      <c r="E151" s="1113"/>
      <c r="F151" s="1112"/>
      <c r="G151" s="1113"/>
      <c r="H151" s="1112"/>
      <c r="I151" s="1112"/>
      <c r="J151" s="1112"/>
      <c r="K151" s="1115"/>
      <c r="L151" s="1033"/>
      <c r="M151" s="1058"/>
    </row>
    <row r="152" spans="2:13" ht="12.75">
      <c r="B152" s="1112"/>
      <c r="C152" s="1112"/>
      <c r="D152" s="1112"/>
      <c r="E152" s="1113"/>
      <c r="F152" s="1112"/>
      <c r="G152" s="1113"/>
      <c r="H152" s="1112"/>
      <c r="I152" s="1112"/>
      <c r="J152" s="1112"/>
      <c r="K152" s="1115"/>
      <c r="L152" s="1033"/>
      <c r="M152" s="1058"/>
    </row>
    <row r="153" spans="2:13" ht="12.75">
      <c r="B153" s="1112"/>
      <c r="C153" s="1112"/>
      <c r="D153" s="1112"/>
      <c r="E153" s="1113"/>
      <c r="F153" s="1112"/>
      <c r="G153" s="1113"/>
      <c r="H153" s="1112"/>
      <c r="I153" s="1112"/>
      <c r="J153" s="1112"/>
      <c r="K153" s="1115"/>
      <c r="L153" s="1033"/>
      <c r="M153" s="1058"/>
    </row>
    <row r="154" spans="2:13" ht="12.75">
      <c r="B154" s="1112"/>
      <c r="C154" s="1112"/>
      <c r="D154" s="1112"/>
      <c r="E154" s="1113"/>
      <c r="F154" s="1112"/>
      <c r="G154" s="1113"/>
      <c r="H154" s="1112"/>
      <c r="I154" s="1112"/>
      <c r="J154" s="1112"/>
      <c r="K154" s="1115"/>
      <c r="L154" s="1033"/>
      <c r="M154" s="1058"/>
    </row>
    <row r="155" spans="2:13" ht="12.75">
      <c r="B155" s="1112"/>
      <c r="C155" s="1112"/>
      <c r="D155" s="1112"/>
      <c r="E155" s="1113"/>
      <c r="F155" s="1112"/>
      <c r="G155" s="1113"/>
      <c r="H155" s="1112"/>
      <c r="I155" s="1112"/>
      <c r="J155" s="1112"/>
      <c r="K155" s="1115"/>
      <c r="L155" s="1033"/>
      <c r="M155" s="1058"/>
    </row>
    <row r="156" spans="2:13" ht="12.75">
      <c r="B156" s="1112"/>
      <c r="C156" s="1112"/>
      <c r="D156" s="1112"/>
      <c r="E156" s="1113"/>
      <c r="F156" s="1112"/>
      <c r="G156" s="1113"/>
      <c r="H156" s="1112"/>
      <c r="I156" s="1112"/>
      <c r="J156" s="1112"/>
      <c r="K156" s="1115"/>
      <c r="L156" s="1033"/>
      <c r="M156" s="1058"/>
    </row>
    <row r="157" spans="2:13" ht="12.75">
      <c r="B157" s="1112"/>
      <c r="C157" s="1112"/>
      <c r="D157" s="1112"/>
      <c r="E157" s="1113"/>
      <c r="F157" s="1112"/>
      <c r="G157" s="1113"/>
      <c r="H157" s="1112"/>
      <c r="I157" s="1112"/>
      <c r="J157" s="1112"/>
      <c r="K157" s="1115"/>
      <c r="L157" s="1033"/>
      <c r="M157" s="1058"/>
    </row>
    <row r="158" spans="2:13" ht="12.75">
      <c r="B158" s="1112"/>
      <c r="C158" s="1112"/>
      <c r="D158" s="1112"/>
      <c r="E158" s="1113"/>
      <c r="F158" s="1112"/>
      <c r="G158" s="1113"/>
      <c r="H158" s="1112"/>
      <c r="I158" s="1112"/>
      <c r="J158" s="1112"/>
      <c r="K158" s="1115"/>
      <c r="L158" s="1033"/>
      <c r="M158" s="1058"/>
    </row>
    <row r="159" spans="2:13" ht="12.75">
      <c r="B159" s="1112"/>
      <c r="C159" s="1112"/>
      <c r="D159" s="1112"/>
      <c r="E159" s="1113"/>
      <c r="F159" s="1112"/>
      <c r="G159" s="1113"/>
      <c r="H159" s="1112"/>
      <c r="I159" s="1112"/>
      <c r="J159" s="1112"/>
      <c r="K159" s="1115"/>
      <c r="L159" s="1033"/>
      <c r="M159" s="1058"/>
    </row>
    <row r="160" spans="2:13" ht="12.75">
      <c r="B160" s="1112"/>
      <c r="C160" s="1112"/>
      <c r="D160" s="1112"/>
      <c r="E160" s="1113"/>
      <c r="F160" s="1112"/>
      <c r="G160" s="1113"/>
      <c r="H160" s="1112"/>
      <c r="I160" s="1112"/>
      <c r="J160" s="1112"/>
      <c r="K160" s="1115"/>
      <c r="L160" s="1033"/>
      <c r="M160" s="1058"/>
    </row>
    <row r="161" spans="2:13" ht="12.75">
      <c r="B161" s="1112"/>
      <c r="C161" s="1112"/>
      <c r="D161" s="1112"/>
      <c r="E161" s="1113"/>
      <c r="F161" s="1112"/>
      <c r="G161" s="1113"/>
      <c r="H161" s="1112"/>
      <c r="I161" s="1112"/>
      <c r="J161" s="1112"/>
      <c r="K161" s="1115"/>
      <c r="L161" s="1033"/>
      <c r="M161" s="1058"/>
    </row>
    <row r="162" spans="2:13" ht="12.75">
      <c r="B162" s="1112"/>
      <c r="C162" s="1112"/>
      <c r="D162" s="1112"/>
      <c r="E162" s="1113"/>
      <c r="F162" s="1112"/>
      <c r="G162" s="1113"/>
      <c r="H162" s="1112"/>
      <c r="I162" s="1112"/>
      <c r="J162" s="1112"/>
      <c r="K162" s="1115"/>
      <c r="L162" s="1033"/>
      <c r="M162" s="1058"/>
    </row>
    <row r="163" spans="2:13" ht="12.75">
      <c r="B163" s="1112"/>
      <c r="C163" s="1112"/>
      <c r="D163" s="1112"/>
      <c r="E163" s="1113"/>
      <c r="F163" s="1112"/>
      <c r="G163" s="1113"/>
      <c r="H163" s="1112"/>
      <c r="I163" s="1112"/>
      <c r="J163" s="1112"/>
      <c r="K163" s="1115"/>
      <c r="L163" s="1033"/>
      <c r="M163" s="1058"/>
    </row>
    <row r="164" spans="2:13" ht="12.75">
      <c r="B164" s="1112"/>
      <c r="C164" s="1112"/>
      <c r="D164" s="1112"/>
      <c r="E164" s="1113"/>
      <c r="F164" s="1112"/>
      <c r="G164" s="1113"/>
      <c r="H164" s="1112"/>
      <c r="I164" s="1112"/>
      <c r="J164" s="1112"/>
      <c r="K164" s="1115"/>
      <c r="L164" s="1033"/>
      <c r="M164" s="1058"/>
    </row>
    <row r="165" spans="2:13" ht="12.75">
      <c r="B165" s="1112"/>
      <c r="C165" s="1112"/>
      <c r="D165" s="1112"/>
      <c r="E165" s="1113"/>
      <c r="F165" s="1112"/>
      <c r="G165" s="1113"/>
      <c r="H165" s="1112"/>
      <c r="I165" s="1112"/>
      <c r="J165" s="1112"/>
      <c r="K165" s="1115"/>
      <c r="L165" s="1033"/>
      <c r="M165" s="1058"/>
    </row>
    <row r="166" spans="2:13" ht="12.75">
      <c r="B166" s="1112"/>
      <c r="C166" s="1112"/>
      <c r="D166" s="1112"/>
      <c r="E166" s="1113"/>
      <c r="F166" s="1112"/>
      <c r="G166" s="1113"/>
      <c r="H166" s="1112"/>
      <c r="I166" s="1112"/>
      <c r="J166" s="1112"/>
      <c r="K166" s="1115"/>
      <c r="L166" s="1033"/>
      <c r="M166" s="1058"/>
    </row>
    <row r="167" spans="2:13" ht="12.75">
      <c r="B167" s="1112"/>
      <c r="C167" s="1112"/>
      <c r="D167" s="1112"/>
      <c r="E167" s="1113"/>
      <c r="F167" s="1112"/>
      <c r="G167" s="1113"/>
      <c r="H167" s="1112"/>
      <c r="I167" s="1112"/>
      <c r="J167" s="1112"/>
      <c r="K167" s="1115"/>
      <c r="L167" s="1033"/>
      <c r="M167" s="1058"/>
    </row>
    <row r="168" spans="2:13" ht="12.75">
      <c r="B168" s="1112"/>
      <c r="C168" s="1112"/>
      <c r="D168" s="1112"/>
      <c r="E168" s="1113"/>
      <c r="F168" s="1112"/>
      <c r="G168" s="1113"/>
      <c r="H168" s="1112"/>
      <c r="I168" s="1112"/>
      <c r="J168" s="1112"/>
      <c r="K168" s="1115"/>
      <c r="L168" s="1033"/>
      <c r="M168" s="1058"/>
    </row>
    <row r="169" spans="2:13" ht="12.75">
      <c r="B169" s="1112"/>
      <c r="C169" s="1112"/>
      <c r="D169" s="1112"/>
      <c r="E169" s="1113"/>
      <c r="F169" s="1112"/>
      <c r="G169" s="1113"/>
      <c r="H169" s="1112"/>
      <c r="I169" s="1112"/>
      <c r="J169" s="1112"/>
      <c r="K169" s="1115"/>
      <c r="L169" s="1033"/>
      <c r="M169" s="1058"/>
    </row>
    <row r="170" spans="2:13" ht="12.75">
      <c r="B170" s="1112"/>
      <c r="C170" s="1112"/>
      <c r="D170" s="1112"/>
      <c r="E170" s="1113"/>
      <c r="F170" s="1112"/>
      <c r="G170" s="1113"/>
      <c r="H170" s="1112"/>
      <c r="I170" s="1112"/>
      <c r="J170" s="1112"/>
      <c r="K170" s="1115"/>
      <c r="L170" s="1033"/>
      <c r="M170" s="1058"/>
    </row>
    <row r="171" spans="2:13" ht="12.75">
      <c r="B171" s="1112"/>
      <c r="C171" s="1112"/>
      <c r="D171" s="1112"/>
      <c r="E171" s="1113"/>
      <c r="F171" s="1112"/>
      <c r="G171" s="1113"/>
      <c r="H171" s="1112"/>
      <c r="I171" s="1112"/>
      <c r="J171" s="1112"/>
      <c r="K171" s="1115"/>
      <c r="L171" s="1033"/>
      <c r="M171" s="1058"/>
    </row>
    <row r="172" spans="2:13" ht="12.75">
      <c r="B172" s="1112"/>
      <c r="C172" s="1112"/>
      <c r="D172" s="1112"/>
      <c r="E172" s="1113"/>
      <c r="F172" s="1112"/>
      <c r="G172" s="1113"/>
      <c r="H172" s="1112"/>
      <c r="I172" s="1112"/>
      <c r="J172" s="1112"/>
      <c r="K172" s="1115"/>
      <c r="L172" s="1033"/>
      <c r="M172" s="1058"/>
    </row>
    <row r="173" spans="2:13" ht="12.75">
      <c r="B173" s="1112"/>
      <c r="C173" s="1112"/>
      <c r="D173" s="1112"/>
      <c r="E173" s="1113"/>
      <c r="F173" s="1112"/>
      <c r="G173" s="1113"/>
      <c r="H173" s="1112"/>
      <c r="I173" s="1112"/>
      <c r="J173" s="1112"/>
      <c r="K173" s="1115"/>
      <c r="L173" s="1033"/>
      <c r="M173" s="1058"/>
    </row>
    <row r="174" spans="2:13" ht="12.75">
      <c r="B174" s="1112"/>
      <c r="C174" s="1112"/>
      <c r="D174" s="1112"/>
      <c r="E174" s="1113"/>
      <c r="F174" s="1112"/>
      <c r="G174" s="1113"/>
      <c r="H174" s="1112"/>
      <c r="I174" s="1112"/>
      <c r="J174" s="1112"/>
      <c r="K174" s="1115"/>
      <c r="L174" s="1033"/>
      <c r="M174" s="1058"/>
    </row>
    <row r="175" spans="2:13" ht="12.75">
      <c r="B175" s="1112"/>
      <c r="C175" s="1112"/>
      <c r="D175" s="1112"/>
      <c r="E175" s="1113"/>
      <c r="F175" s="1112"/>
      <c r="G175" s="1113"/>
      <c r="H175" s="1112"/>
      <c r="I175" s="1112"/>
      <c r="J175" s="1112"/>
      <c r="K175" s="1115"/>
      <c r="L175" s="1033"/>
      <c r="M175" s="1058"/>
    </row>
    <row r="176" spans="2:13" ht="12.75">
      <c r="B176" s="1112"/>
      <c r="C176" s="1112"/>
      <c r="D176" s="1112"/>
      <c r="E176" s="1113"/>
      <c r="F176" s="1112"/>
      <c r="G176" s="1113"/>
      <c r="H176" s="1112"/>
      <c r="I176" s="1112"/>
      <c r="J176" s="1112"/>
      <c r="K176" s="1115"/>
      <c r="L176" s="1033"/>
      <c r="M176" s="1058"/>
    </row>
    <row r="177" spans="2:13" ht="12.75">
      <c r="B177" s="1112"/>
      <c r="C177" s="1112"/>
      <c r="D177" s="1112"/>
      <c r="E177" s="1113"/>
      <c r="F177" s="1112"/>
      <c r="G177" s="1113"/>
      <c r="H177" s="1112"/>
      <c r="I177" s="1112"/>
      <c r="J177" s="1112"/>
      <c r="K177" s="1115"/>
      <c r="L177" s="1033"/>
      <c r="M177" s="1058"/>
    </row>
    <row r="178" spans="2:13" ht="12.75">
      <c r="B178" s="1112"/>
      <c r="C178" s="1112"/>
      <c r="D178" s="1112"/>
      <c r="E178" s="1113"/>
      <c r="F178" s="1112"/>
      <c r="G178" s="1113"/>
      <c r="H178" s="1112"/>
      <c r="I178" s="1112"/>
      <c r="J178" s="1112"/>
      <c r="K178" s="1115"/>
      <c r="L178" s="1033"/>
      <c r="M178" s="1058"/>
    </row>
    <row r="179" spans="2:13" ht="12.75">
      <c r="B179" s="1112"/>
      <c r="C179" s="1112"/>
      <c r="D179" s="1112"/>
      <c r="E179" s="1113"/>
      <c r="F179" s="1112"/>
      <c r="G179" s="1113"/>
      <c r="H179" s="1112"/>
      <c r="I179" s="1112"/>
      <c r="J179" s="1112"/>
      <c r="K179" s="1115"/>
      <c r="L179" s="1033"/>
      <c r="M179" s="1058"/>
    </row>
    <row r="180" spans="2:13" ht="12.75">
      <c r="B180" s="1112"/>
      <c r="C180" s="1112"/>
      <c r="D180" s="1112"/>
      <c r="E180" s="1113"/>
      <c r="F180" s="1112"/>
      <c r="G180" s="1113"/>
      <c r="H180" s="1112"/>
      <c r="I180" s="1112"/>
      <c r="J180" s="1112"/>
      <c r="K180" s="1115"/>
      <c r="L180" s="1033"/>
      <c r="M180" s="1058"/>
    </row>
    <row r="181" spans="2:13" ht="12.75">
      <c r="B181" s="1112"/>
      <c r="C181" s="1112"/>
      <c r="D181" s="1112"/>
      <c r="E181" s="1113"/>
      <c r="F181" s="1112"/>
      <c r="G181" s="1113"/>
      <c r="H181" s="1112"/>
      <c r="I181" s="1112"/>
      <c r="J181" s="1112"/>
      <c r="K181" s="1115"/>
      <c r="L181" s="1033"/>
      <c r="M181" s="1058"/>
    </row>
    <row r="182" spans="2:13" ht="12.75">
      <c r="B182" s="1112"/>
      <c r="C182" s="1112"/>
      <c r="D182" s="1112"/>
      <c r="E182" s="1113"/>
      <c r="F182" s="1112"/>
      <c r="G182" s="1113"/>
      <c r="H182" s="1112"/>
      <c r="I182" s="1112"/>
      <c r="J182" s="1112"/>
      <c r="K182" s="1115"/>
      <c r="L182" s="1033"/>
      <c r="M182" s="1058"/>
    </row>
    <row r="183" spans="2:13" ht="12.75">
      <c r="B183" s="1112"/>
      <c r="C183" s="1112"/>
      <c r="D183" s="1112"/>
      <c r="E183" s="1113"/>
      <c r="F183" s="1112"/>
      <c r="G183" s="1113"/>
      <c r="H183" s="1112"/>
      <c r="I183" s="1112"/>
      <c r="J183" s="1112"/>
      <c r="K183" s="1115"/>
      <c r="L183" s="1033"/>
      <c r="M183" s="1058"/>
    </row>
    <row r="184" spans="2:13" ht="12.75">
      <c r="B184" s="1112"/>
      <c r="C184" s="1112"/>
      <c r="D184" s="1112"/>
      <c r="E184" s="1113"/>
      <c r="F184" s="1112"/>
      <c r="G184" s="1113"/>
      <c r="H184" s="1112"/>
      <c r="I184" s="1112"/>
      <c r="J184" s="1112"/>
      <c r="K184" s="1115"/>
      <c r="L184" s="1033"/>
      <c r="M184" s="1058"/>
    </row>
    <row r="185" spans="2:13" ht="12.75">
      <c r="B185" s="1112"/>
      <c r="C185" s="1112"/>
      <c r="D185" s="1112"/>
      <c r="E185" s="1113"/>
      <c r="F185" s="1112"/>
      <c r="G185" s="1113"/>
      <c r="H185" s="1112"/>
      <c r="I185" s="1112"/>
      <c r="J185" s="1112"/>
      <c r="K185" s="1115"/>
      <c r="L185" s="1033"/>
      <c r="M185" s="1058"/>
    </row>
    <row r="186" spans="2:13" ht="12.75">
      <c r="B186" s="1112"/>
      <c r="C186" s="1112"/>
      <c r="D186" s="1112"/>
      <c r="E186" s="1113"/>
      <c r="F186" s="1112"/>
      <c r="G186" s="1113"/>
      <c r="H186" s="1112"/>
      <c r="I186" s="1112"/>
      <c r="J186" s="1112"/>
      <c r="K186" s="1115"/>
      <c r="L186" s="1033"/>
      <c r="M186" s="1058"/>
    </row>
    <row r="187" spans="2:13" ht="12.75">
      <c r="B187" s="1112"/>
      <c r="C187" s="1112"/>
      <c r="D187" s="1112"/>
      <c r="E187" s="1113"/>
      <c r="F187" s="1112"/>
      <c r="G187" s="1113"/>
      <c r="H187" s="1112"/>
      <c r="I187" s="1112"/>
      <c r="J187" s="1112"/>
      <c r="K187" s="1115"/>
      <c r="L187" s="1033"/>
      <c r="M187" s="1058"/>
    </row>
    <row r="188" spans="2:13" ht="12.75">
      <c r="B188" s="1112"/>
      <c r="C188" s="1112"/>
      <c r="D188" s="1112"/>
      <c r="E188" s="1113"/>
      <c r="F188" s="1112"/>
      <c r="G188" s="1113"/>
      <c r="H188" s="1112"/>
      <c r="I188" s="1112"/>
      <c r="J188" s="1112"/>
      <c r="K188" s="1115"/>
      <c r="L188" s="1033"/>
      <c r="M188" s="1058"/>
    </row>
    <row r="189" spans="2:13" ht="12.75">
      <c r="B189" s="1112"/>
      <c r="C189" s="1112"/>
      <c r="D189" s="1112"/>
      <c r="E189" s="1113"/>
      <c r="F189" s="1112"/>
      <c r="G189" s="1113"/>
      <c r="H189" s="1112"/>
      <c r="I189" s="1112"/>
      <c r="J189" s="1112"/>
      <c r="K189" s="1115"/>
      <c r="L189" s="1033"/>
      <c r="M189" s="1058"/>
    </row>
    <row r="190" spans="2:13" ht="12.75">
      <c r="B190" s="1112"/>
      <c r="C190" s="1112"/>
      <c r="D190" s="1112"/>
      <c r="E190" s="1113"/>
      <c r="F190" s="1112"/>
      <c r="G190" s="1113"/>
      <c r="H190" s="1112"/>
      <c r="I190" s="1112"/>
      <c r="J190" s="1112"/>
      <c r="K190" s="1115"/>
      <c r="L190" s="1033"/>
      <c r="M190" s="1058"/>
    </row>
    <row r="191" spans="2:13" ht="12.75">
      <c r="B191" s="1112"/>
      <c r="C191" s="1112"/>
      <c r="D191" s="1112"/>
      <c r="E191" s="1113"/>
      <c r="F191" s="1112"/>
      <c r="G191" s="1113"/>
      <c r="H191" s="1112"/>
      <c r="I191" s="1112"/>
      <c r="J191" s="1112"/>
      <c r="K191" s="1115"/>
      <c r="L191" s="1033"/>
      <c r="M191" s="1058"/>
    </row>
    <row r="192" spans="2:13" ht="12.75">
      <c r="B192" s="1112"/>
      <c r="C192" s="1112"/>
      <c r="D192" s="1112"/>
      <c r="E192" s="1113"/>
      <c r="F192" s="1112"/>
      <c r="G192" s="1113"/>
      <c r="H192" s="1112"/>
      <c r="I192" s="1112"/>
      <c r="J192" s="1112"/>
      <c r="K192" s="1115"/>
      <c r="L192" s="1033"/>
      <c r="M192" s="1058"/>
    </row>
    <row r="193" spans="2:13" ht="12.75">
      <c r="B193" s="1112"/>
      <c r="C193" s="1112"/>
      <c r="D193" s="1112"/>
      <c r="E193" s="1113"/>
      <c r="F193" s="1112"/>
      <c r="G193" s="1113"/>
      <c r="H193" s="1112"/>
      <c r="I193" s="1112"/>
      <c r="J193" s="1112"/>
      <c r="K193" s="1115"/>
      <c r="L193" s="1033"/>
      <c r="M193" s="1058"/>
    </row>
    <row r="194" spans="2:13" ht="12.75">
      <c r="B194" s="1112"/>
      <c r="C194" s="1112"/>
      <c r="D194" s="1112"/>
      <c r="E194" s="1113"/>
      <c r="F194" s="1112"/>
      <c r="G194" s="1113"/>
      <c r="H194" s="1112"/>
      <c r="I194" s="1112"/>
      <c r="J194" s="1112"/>
      <c r="K194" s="1115"/>
      <c r="L194" s="1033"/>
      <c r="M194" s="1058"/>
    </row>
    <row r="195" spans="2:13" ht="12.75">
      <c r="B195" s="1112"/>
      <c r="C195" s="1112"/>
      <c r="D195" s="1112"/>
      <c r="E195" s="1113"/>
      <c r="F195" s="1112"/>
      <c r="G195" s="1113"/>
      <c r="H195" s="1112"/>
      <c r="I195" s="1112"/>
      <c r="J195" s="1112"/>
      <c r="K195" s="1115"/>
      <c r="L195" s="1033"/>
      <c r="M195" s="1058"/>
    </row>
    <row r="196" spans="2:13" ht="12.75">
      <c r="B196" s="1112"/>
      <c r="C196" s="1112"/>
      <c r="D196" s="1112"/>
      <c r="E196" s="1113"/>
      <c r="F196" s="1112"/>
      <c r="G196" s="1113"/>
      <c r="H196" s="1112"/>
      <c r="I196" s="1112"/>
      <c r="J196" s="1112"/>
      <c r="K196" s="1115"/>
      <c r="L196" s="1033"/>
      <c r="M196" s="1058"/>
    </row>
    <row r="197" spans="2:13" ht="12.75">
      <c r="B197" s="1112"/>
      <c r="C197" s="1112"/>
      <c r="D197" s="1112"/>
      <c r="E197" s="1113"/>
      <c r="F197" s="1112"/>
      <c r="G197" s="1113"/>
      <c r="H197" s="1112"/>
      <c r="I197" s="1112"/>
      <c r="J197" s="1112"/>
      <c r="K197" s="1115"/>
      <c r="L197" s="1033"/>
      <c r="M197" s="1058"/>
    </row>
    <row r="198" spans="2:13" ht="12.75">
      <c r="B198" s="1112"/>
      <c r="C198" s="1112"/>
      <c r="D198" s="1112"/>
      <c r="E198" s="1113"/>
      <c r="F198" s="1112"/>
      <c r="G198" s="1113"/>
      <c r="H198" s="1112"/>
      <c r="I198" s="1112"/>
      <c r="J198" s="1112"/>
      <c r="K198" s="1115"/>
      <c r="L198" s="1033"/>
      <c r="M198" s="1058"/>
    </row>
    <row r="199" spans="2:13" ht="12.75">
      <c r="B199" s="1112"/>
      <c r="C199" s="1112"/>
      <c r="D199" s="1112"/>
      <c r="E199" s="1113"/>
      <c r="F199" s="1112"/>
      <c r="G199" s="1113"/>
      <c r="H199" s="1112"/>
      <c r="I199" s="1112"/>
      <c r="J199" s="1112"/>
      <c r="K199" s="1115"/>
      <c r="L199" s="1033"/>
      <c r="M199" s="1058"/>
    </row>
    <row r="200" spans="2:13" ht="12.75">
      <c r="B200" s="1112"/>
      <c r="C200" s="1112"/>
      <c r="D200" s="1112"/>
      <c r="E200" s="1113"/>
      <c r="F200" s="1112"/>
      <c r="G200" s="1113"/>
      <c r="H200" s="1112"/>
      <c r="I200" s="1112"/>
      <c r="J200" s="1112"/>
      <c r="K200" s="1115"/>
      <c r="L200" s="1033"/>
      <c r="M200" s="1058"/>
    </row>
    <row r="201" spans="2:13" ht="12.75">
      <c r="B201" s="1112"/>
      <c r="C201" s="1112"/>
      <c r="D201" s="1112"/>
      <c r="E201" s="1113"/>
      <c r="F201" s="1112"/>
      <c r="G201" s="1113"/>
      <c r="H201" s="1112"/>
      <c r="I201" s="1112"/>
      <c r="J201" s="1112"/>
      <c r="K201" s="1115"/>
      <c r="L201" s="1033"/>
      <c r="M201" s="1058"/>
    </row>
    <row r="202" spans="2:13" ht="12.75">
      <c r="B202" s="1112"/>
      <c r="C202" s="1112"/>
      <c r="D202" s="1112"/>
      <c r="E202" s="1113"/>
      <c r="F202" s="1112"/>
      <c r="G202" s="1113"/>
      <c r="H202" s="1112"/>
      <c r="I202" s="1112"/>
      <c r="J202" s="1112"/>
      <c r="K202" s="1115"/>
      <c r="L202" s="1033"/>
      <c r="M202" s="1058"/>
    </row>
    <row r="203" spans="2:13" ht="12.75">
      <c r="B203" s="1112"/>
      <c r="C203" s="1112"/>
      <c r="D203" s="1112"/>
      <c r="E203" s="1113"/>
      <c r="F203" s="1112"/>
      <c r="G203" s="1113"/>
      <c r="H203" s="1112"/>
      <c r="I203" s="1112"/>
      <c r="J203" s="1112"/>
      <c r="K203" s="1115"/>
      <c r="L203" s="1033"/>
      <c r="M203" s="1058"/>
    </row>
    <row r="204" spans="2:13" ht="12.75">
      <c r="B204" s="1112"/>
      <c r="C204" s="1112"/>
      <c r="D204" s="1112"/>
      <c r="E204" s="1113"/>
      <c r="F204" s="1112"/>
      <c r="G204" s="1113"/>
      <c r="H204" s="1112"/>
      <c r="I204" s="1112"/>
      <c r="J204" s="1112"/>
      <c r="K204" s="1115"/>
      <c r="L204" s="1033"/>
      <c r="M204" s="1058"/>
    </row>
    <row r="205" spans="2:13" ht="12.75">
      <c r="B205" s="1112"/>
      <c r="C205" s="1112"/>
      <c r="D205" s="1112"/>
      <c r="E205" s="1113"/>
      <c r="F205" s="1112"/>
      <c r="G205" s="1113"/>
      <c r="H205" s="1112"/>
      <c r="I205" s="1112"/>
      <c r="J205" s="1112"/>
      <c r="K205" s="1115"/>
      <c r="L205" s="1033"/>
      <c r="M205" s="1058"/>
    </row>
    <row r="206" spans="2:13" ht="12.75">
      <c r="B206" s="1112"/>
      <c r="C206" s="1112"/>
      <c r="D206" s="1112"/>
      <c r="E206" s="1113"/>
      <c r="F206" s="1112"/>
      <c r="G206" s="1113"/>
      <c r="H206" s="1112"/>
      <c r="I206" s="1112"/>
      <c r="J206" s="1112"/>
      <c r="K206" s="1115"/>
      <c r="L206" s="1033"/>
      <c r="M206" s="1058"/>
    </row>
    <row r="207" spans="2:13" ht="12.75">
      <c r="B207" s="1112"/>
      <c r="C207" s="1112"/>
      <c r="D207" s="1112"/>
      <c r="E207" s="1113"/>
      <c r="F207" s="1112"/>
      <c r="G207" s="1113"/>
      <c r="H207" s="1112"/>
      <c r="I207" s="1112"/>
      <c r="J207" s="1112"/>
      <c r="K207" s="1115"/>
      <c r="L207" s="1033"/>
      <c r="M207" s="1058"/>
    </row>
    <row r="208" spans="2:13" ht="12.75">
      <c r="B208" s="1112"/>
      <c r="C208" s="1112"/>
      <c r="D208" s="1112"/>
      <c r="E208" s="1113"/>
      <c r="F208" s="1112"/>
      <c r="G208" s="1113"/>
      <c r="H208" s="1112"/>
      <c r="I208" s="1112"/>
      <c r="J208" s="1112"/>
      <c r="K208" s="1115"/>
      <c r="L208" s="1033"/>
      <c r="M208" s="1058"/>
    </row>
    <row r="209" spans="2:13" ht="12.75">
      <c r="B209" s="1112"/>
      <c r="C209" s="1112"/>
      <c r="D209" s="1112"/>
      <c r="E209" s="1113"/>
      <c r="F209" s="1112"/>
      <c r="G209" s="1113"/>
      <c r="H209" s="1112"/>
      <c r="I209" s="1112"/>
      <c r="J209" s="1112"/>
      <c r="K209" s="1115"/>
      <c r="L209" s="1033"/>
      <c r="M209" s="1058"/>
    </row>
    <row r="210" spans="2:13" ht="12.75">
      <c r="B210" s="1112"/>
      <c r="C210" s="1112"/>
      <c r="D210" s="1112"/>
      <c r="E210" s="1113"/>
      <c r="F210" s="1112"/>
      <c r="G210" s="1113"/>
      <c r="H210" s="1112"/>
      <c r="I210" s="1112"/>
      <c r="J210" s="1112"/>
      <c r="K210" s="1115"/>
      <c r="L210" s="1033"/>
      <c r="M210" s="1058"/>
    </row>
    <row r="211" spans="2:13" ht="12.75">
      <c r="B211" s="1112"/>
      <c r="C211" s="1112"/>
      <c r="D211" s="1112"/>
      <c r="E211" s="1113"/>
      <c r="F211" s="1112"/>
      <c r="G211" s="1113"/>
      <c r="H211" s="1112"/>
      <c r="I211" s="1112"/>
      <c r="J211" s="1112"/>
      <c r="K211" s="1115"/>
      <c r="L211" s="1033"/>
      <c r="M211" s="1058"/>
    </row>
    <row r="212" spans="2:13" ht="12.75">
      <c r="B212" s="1112"/>
      <c r="C212" s="1112"/>
      <c r="D212" s="1112"/>
      <c r="E212" s="1113"/>
      <c r="F212" s="1112"/>
      <c r="G212" s="1113"/>
      <c r="H212" s="1112"/>
      <c r="I212" s="1112"/>
      <c r="J212" s="1112"/>
      <c r="K212" s="1115"/>
      <c r="L212" s="1033"/>
      <c r="M212" s="1058"/>
    </row>
    <row r="213" spans="2:13" ht="12.75">
      <c r="B213" s="1112"/>
      <c r="C213" s="1112"/>
      <c r="D213" s="1112"/>
      <c r="E213" s="1113"/>
      <c r="F213" s="1112"/>
      <c r="G213" s="1113"/>
      <c r="H213" s="1112"/>
      <c r="I213" s="1112"/>
      <c r="J213" s="1112"/>
      <c r="K213" s="1115"/>
      <c r="L213" s="1033"/>
      <c r="M213" s="1058"/>
    </row>
    <row r="214" spans="2:13" ht="12.75">
      <c r="B214" s="1112"/>
      <c r="C214" s="1112"/>
      <c r="D214" s="1112"/>
      <c r="E214" s="1113"/>
      <c r="F214" s="1112"/>
      <c r="G214" s="1113"/>
      <c r="H214" s="1112"/>
      <c r="I214" s="1112"/>
      <c r="J214" s="1112"/>
      <c r="K214" s="1115"/>
      <c r="L214" s="1033"/>
      <c r="M214" s="1058"/>
    </row>
    <row r="215" spans="2:13" ht="12.75">
      <c r="B215" s="1112"/>
      <c r="C215" s="1112"/>
      <c r="D215" s="1112"/>
      <c r="E215" s="1113"/>
      <c r="F215" s="1112"/>
      <c r="G215" s="1113"/>
      <c r="H215" s="1112"/>
      <c r="I215" s="1112"/>
      <c r="J215" s="1112"/>
      <c r="K215" s="1115"/>
      <c r="L215" s="1033"/>
      <c r="M215" s="1058"/>
    </row>
    <row r="216" spans="2:13" ht="12.75">
      <c r="B216" s="1112"/>
      <c r="C216" s="1112"/>
      <c r="D216" s="1112"/>
      <c r="E216" s="1113"/>
      <c r="F216" s="1112"/>
      <c r="G216" s="1113"/>
      <c r="H216" s="1112"/>
      <c r="I216" s="1112"/>
      <c r="J216" s="1112"/>
      <c r="K216" s="1115"/>
      <c r="L216" s="1033"/>
      <c r="M216" s="1058"/>
    </row>
    <row r="217" spans="2:13" ht="12.75">
      <c r="B217" s="1112"/>
      <c r="C217" s="1112"/>
      <c r="D217" s="1112"/>
      <c r="E217" s="1113"/>
      <c r="F217" s="1112"/>
      <c r="G217" s="1113"/>
      <c r="H217" s="1112"/>
      <c r="I217" s="1112"/>
      <c r="J217" s="1112"/>
      <c r="K217" s="1115"/>
      <c r="L217" s="1033"/>
      <c r="M217" s="1058"/>
    </row>
    <row r="218" spans="2:13" ht="12.75">
      <c r="B218" s="1112"/>
      <c r="C218" s="1112"/>
      <c r="D218" s="1112"/>
      <c r="E218" s="1113"/>
      <c r="F218" s="1112"/>
      <c r="G218" s="1113"/>
      <c r="H218" s="1112"/>
      <c r="I218" s="1112"/>
      <c r="J218" s="1112"/>
      <c r="K218" s="1115"/>
      <c r="L218" s="1033"/>
      <c r="M218" s="1058"/>
    </row>
    <row r="219" spans="2:13" ht="12.75">
      <c r="B219" s="1112"/>
      <c r="C219" s="1112"/>
      <c r="D219" s="1112"/>
      <c r="E219" s="1113"/>
      <c r="F219" s="1112"/>
      <c r="G219" s="1113"/>
      <c r="H219" s="1112"/>
      <c r="I219" s="1112"/>
      <c r="J219" s="1112"/>
      <c r="K219" s="1115"/>
      <c r="L219" s="1033"/>
      <c r="M219" s="1058"/>
    </row>
    <row r="220" spans="2:13" ht="12.75">
      <c r="B220" s="1112"/>
      <c r="C220" s="1112"/>
      <c r="D220" s="1112"/>
      <c r="E220" s="1113"/>
      <c r="F220" s="1112"/>
      <c r="G220" s="1113"/>
      <c r="H220" s="1112"/>
      <c r="I220" s="1112"/>
      <c r="J220" s="1112"/>
      <c r="K220" s="1115"/>
      <c r="L220" s="1033"/>
      <c r="M220" s="1058"/>
    </row>
    <row r="221" spans="2:13" ht="12.75">
      <c r="B221" s="1112"/>
      <c r="C221" s="1112"/>
      <c r="D221" s="1112"/>
      <c r="E221" s="1113"/>
      <c r="F221" s="1112"/>
      <c r="G221" s="1113"/>
      <c r="H221" s="1112"/>
      <c r="I221" s="1112"/>
      <c r="J221" s="1112"/>
      <c r="K221" s="1115"/>
      <c r="L221" s="1033"/>
      <c r="M221" s="1058"/>
    </row>
    <row r="222" spans="2:13" ht="12.75">
      <c r="B222" s="1112"/>
      <c r="C222" s="1112"/>
      <c r="D222" s="1112"/>
      <c r="E222" s="1113"/>
      <c r="F222" s="1112"/>
      <c r="G222" s="1113"/>
      <c r="H222" s="1112"/>
      <c r="I222" s="1112"/>
      <c r="J222" s="1112"/>
      <c r="K222" s="1115"/>
      <c r="L222" s="1033"/>
      <c r="M222" s="1058"/>
    </row>
    <row r="223" spans="2:13" ht="12.75">
      <c r="B223" s="1112"/>
      <c r="C223" s="1112"/>
      <c r="D223" s="1112"/>
      <c r="E223" s="1113"/>
      <c r="F223" s="1112"/>
      <c r="G223" s="1113"/>
      <c r="H223" s="1112"/>
      <c r="I223" s="1112"/>
      <c r="J223" s="1112"/>
      <c r="K223" s="1115"/>
      <c r="L223" s="1033"/>
      <c r="M223" s="1058"/>
    </row>
    <row r="224" spans="2:13" ht="12.75">
      <c r="B224" s="1112"/>
      <c r="C224" s="1112"/>
      <c r="D224" s="1112"/>
      <c r="E224" s="1113"/>
      <c r="F224" s="1112"/>
      <c r="G224" s="1113"/>
      <c r="H224" s="1112"/>
      <c r="I224" s="1112"/>
      <c r="J224" s="1112"/>
      <c r="K224" s="1115"/>
      <c r="L224" s="1033"/>
      <c r="M224" s="1058"/>
    </row>
    <row r="225" spans="2:13" ht="12.75">
      <c r="B225" s="1112"/>
      <c r="C225" s="1112"/>
      <c r="D225" s="1112"/>
      <c r="E225" s="1113"/>
      <c r="F225" s="1112"/>
      <c r="G225" s="1113"/>
      <c r="H225" s="1112"/>
      <c r="I225" s="1112"/>
      <c r="J225" s="1112"/>
      <c r="K225" s="1115"/>
      <c r="L225" s="1033"/>
      <c r="M225" s="1058"/>
    </row>
    <row r="226" spans="2:13" ht="12.75">
      <c r="B226" s="1112"/>
      <c r="C226" s="1112"/>
      <c r="D226" s="1112"/>
      <c r="E226" s="1113"/>
      <c r="F226" s="1112"/>
      <c r="G226" s="1113"/>
      <c r="H226" s="1112"/>
      <c r="I226" s="1112"/>
      <c r="J226" s="1112"/>
      <c r="K226" s="1115"/>
      <c r="L226" s="1033"/>
      <c r="M226" s="1058"/>
    </row>
    <row r="227" spans="2:13" ht="12.75">
      <c r="B227" s="1112"/>
      <c r="C227" s="1112"/>
      <c r="D227" s="1112"/>
      <c r="E227" s="1113"/>
      <c r="F227" s="1112"/>
      <c r="G227" s="1113"/>
      <c r="H227" s="1112"/>
      <c r="I227" s="1112"/>
      <c r="J227" s="1112"/>
      <c r="K227" s="1115"/>
      <c r="L227" s="1033"/>
      <c r="M227" s="1058"/>
    </row>
    <row r="228" spans="2:13" ht="12.75">
      <c r="B228" s="1112"/>
      <c r="C228" s="1112"/>
      <c r="D228" s="1112"/>
      <c r="E228" s="1113"/>
      <c r="F228" s="1112"/>
      <c r="G228" s="1113"/>
      <c r="H228" s="1112"/>
      <c r="I228" s="1112"/>
      <c r="J228" s="1112"/>
      <c r="K228" s="1115"/>
      <c r="L228" s="1033"/>
      <c r="M228" s="1058"/>
    </row>
    <row r="229" spans="2:13" ht="12.75">
      <c r="B229" s="1112"/>
      <c r="C229" s="1112"/>
      <c r="D229" s="1112"/>
      <c r="E229" s="1113"/>
      <c r="F229" s="1112"/>
      <c r="G229" s="1113"/>
      <c r="H229" s="1112"/>
      <c r="I229" s="1112"/>
      <c r="J229" s="1112"/>
      <c r="K229" s="1115"/>
      <c r="L229" s="1033"/>
      <c r="M229" s="1058"/>
    </row>
    <row r="230" spans="2:13" ht="12.75">
      <c r="B230" s="1112"/>
      <c r="C230" s="1112"/>
      <c r="D230" s="1112"/>
      <c r="E230" s="1113"/>
      <c r="F230" s="1112"/>
      <c r="G230" s="1113"/>
      <c r="H230" s="1112"/>
      <c r="I230" s="1112"/>
      <c r="J230" s="1112"/>
      <c r="K230" s="1115"/>
      <c r="L230" s="1033"/>
      <c r="M230" s="1058"/>
    </row>
    <row r="231" spans="2:13" ht="12.75">
      <c r="B231" s="1112"/>
      <c r="C231" s="1112"/>
      <c r="D231" s="1112"/>
      <c r="E231" s="1113"/>
      <c r="F231" s="1112"/>
      <c r="G231" s="1113"/>
      <c r="H231" s="1112"/>
      <c r="I231" s="1112"/>
      <c r="J231" s="1112"/>
      <c r="K231" s="1115"/>
      <c r="L231" s="1033"/>
      <c r="M231" s="1058"/>
    </row>
    <row r="232" spans="2:13" ht="12.75">
      <c r="B232" s="1112"/>
      <c r="C232" s="1112"/>
      <c r="D232" s="1112"/>
      <c r="E232" s="1113"/>
      <c r="F232" s="1112"/>
      <c r="G232" s="1113"/>
      <c r="H232" s="1112"/>
      <c r="I232" s="1112"/>
      <c r="J232" s="1112"/>
      <c r="K232" s="1115"/>
      <c r="L232" s="1033"/>
      <c r="M232" s="1058"/>
    </row>
    <row r="233" spans="2:13" ht="12.75">
      <c r="B233" s="1112"/>
      <c r="C233" s="1112"/>
      <c r="D233" s="1112"/>
      <c r="E233" s="1113"/>
      <c r="F233" s="1112"/>
      <c r="G233" s="1113"/>
      <c r="H233" s="1112"/>
      <c r="I233" s="1112"/>
      <c r="J233" s="1112"/>
      <c r="K233" s="1115"/>
      <c r="L233" s="1033"/>
      <c r="M233" s="1058"/>
    </row>
    <row r="234" spans="2:13" ht="12.75">
      <c r="B234" s="1112"/>
      <c r="C234" s="1112"/>
      <c r="D234" s="1112"/>
      <c r="E234" s="1113"/>
      <c r="F234" s="1112"/>
      <c r="G234" s="1113"/>
      <c r="H234" s="1112"/>
      <c r="I234" s="1112"/>
      <c r="J234" s="1112"/>
      <c r="K234" s="1115"/>
      <c r="L234" s="1033"/>
      <c r="M234" s="1058"/>
    </row>
    <row r="235" spans="2:13" ht="12.75">
      <c r="B235" s="1112"/>
      <c r="C235" s="1112"/>
      <c r="D235" s="1112"/>
      <c r="E235" s="1113"/>
      <c r="F235" s="1112"/>
      <c r="G235" s="1113"/>
      <c r="H235" s="1112"/>
      <c r="I235" s="1112"/>
      <c r="J235" s="1112"/>
      <c r="K235" s="1115"/>
      <c r="L235" s="1033"/>
      <c r="M235" s="1058"/>
    </row>
    <row r="236" spans="2:13" ht="12.75">
      <c r="B236" s="1112"/>
      <c r="C236" s="1112"/>
      <c r="D236" s="1112"/>
      <c r="E236" s="1113"/>
      <c r="F236" s="1112"/>
      <c r="G236" s="1113"/>
      <c r="H236" s="1112"/>
      <c r="I236" s="1112"/>
      <c r="J236" s="1112"/>
      <c r="K236" s="1115"/>
      <c r="L236" s="1033"/>
      <c r="M236" s="1058"/>
    </row>
    <row r="237" spans="2:13" ht="12.75">
      <c r="B237" s="1112"/>
      <c r="C237" s="1112"/>
      <c r="D237" s="1112"/>
      <c r="E237" s="1113"/>
      <c r="F237" s="1112"/>
      <c r="G237" s="1113"/>
      <c r="H237" s="1112"/>
      <c r="I237" s="1112"/>
      <c r="J237" s="1112"/>
      <c r="K237" s="1115"/>
      <c r="L237" s="1033"/>
      <c r="M237" s="1058"/>
    </row>
    <row r="238" spans="2:13" ht="12.75">
      <c r="B238" s="1112"/>
      <c r="C238" s="1112"/>
      <c r="D238" s="1112"/>
      <c r="E238" s="1113"/>
      <c r="F238" s="1112"/>
      <c r="G238" s="1113"/>
      <c r="H238" s="1112"/>
      <c r="I238" s="1112"/>
      <c r="J238" s="1112"/>
      <c r="K238" s="1115"/>
      <c r="L238" s="1033"/>
      <c r="M238" s="1058"/>
    </row>
    <row r="239" spans="2:13" ht="12.75">
      <c r="B239" s="1112"/>
      <c r="C239" s="1112"/>
      <c r="D239" s="1112"/>
      <c r="E239" s="1113"/>
      <c r="F239" s="1112"/>
      <c r="G239" s="1113"/>
      <c r="H239" s="1112"/>
      <c r="I239" s="1112"/>
      <c r="J239" s="1112"/>
      <c r="K239" s="1115"/>
      <c r="L239" s="1033"/>
      <c r="M239" s="1058"/>
    </row>
    <row r="240" spans="2:13" ht="12.75">
      <c r="B240" s="1112"/>
      <c r="C240" s="1112"/>
      <c r="D240" s="1112"/>
      <c r="E240" s="1113"/>
      <c r="F240" s="1112"/>
      <c r="G240" s="1113"/>
      <c r="H240" s="1112"/>
      <c r="I240" s="1112"/>
      <c r="J240" s="1112"/>
      <c r="K240" s="1115"/>
      <c r="L240" s="1033"/>
      <c r="M240" s="1058"/>
    </row>
    <row r="241" spans="2:13" ht="12.75">
      <c r="B241" s="1112"/>
      <c r="C241" s="1112"/>
      <c r="D241" s="1112"/>
      <c r="E241" s="1113"/>
      <c r="F241" s="1112"/>
      <c r="G241" s="1113"/>
      <c r="H241" s="1112"/>
      <c r="I241" s="1112"/>
      <c r="J241" s="1112"/>
      <c r="K241" s="1115"/>
      <c r="L241" s="1033"/>
      <c r="M241" s="1058"/>
    </row>
    <row r="242" spans="2:13" ht="12.75">
      <c r="B242" s="1112"/>
      <c r="C242" s="1112"/>
      <c r="D242" s="1112"/>
      <c r="E242" s="1113"/>
      <c r="F242" s="1112"/>
      <c r="G242" s="1113"/>
      <c r="H242" s="1112"/>
      <c r="I242" s="1112"/>
      <c r="J242" s="1112"/>
      <c r="K242" s="1115"/>
      <c r="L242" s="1033"/>
      <c r="M242" s="1058"/>
    </row>
    <row r="243" spans="2:13" ht="12.75">
      <c r="B243" s="1112"/>
      <c r="C243" s="1112"/>
      <c r="D243" s="1112"/>
      <c r="E243" s="1113"/>
      <c r="F243" s="1112"/>
      <c r="G243" s="1113"/>
      <c r="H243" s="1112"/>
      <c r="I243" s="1112"/>
      <c r="J243" s="1112"/>
      <c r="K243" s="1115"/>
      <c r="L243" s="1033"/>
      <c r="M243" s="1058"/>
    </row>
    <row r="244" spans="2:13" ht="12.75">
      <c r="B244" s="1112"/>
      <c r="C244" s="1112"/>
      <c r="D244" s="1112"/>
      <c r="E244" s="1113"/>
      <c r="F244" s="1112"/>
      <c r="G244" s="1113"/>
      <c r="H244" s="1112"/>
      <c r="I244" s="1112"/>
      <c r="J244" s="1112"/>
      <c r="K244" s="1115"/>
      <c r="L244" s="1033"/>
      <c r="M244" s="1058"/>
    </row>
    <row r="245" spans="2:13" ht="12.75">
      <c r="B245" s="1112"/>
      <c r="C245" s="1112"/>
      <c r="D245" s="1112"/>
      <c r="E245" s="1113"/>
      <c r="F245" s="1112"/>
      <c r="G245" s="1113"/>
      <c r="H245" s="1112"/>
      <c r="I245" s="1112"/>
      <c r="J245" s="1112"/>
      <c r="K245" s="1115"/>
      <c r="L245" s="1033"/>
      <c r="M245" s="1058"/>
    </row>
    <row r="246" spans="2:13" ht="12.75">
      <c r="B246" s="1112"/>
      <c r="C246" s="1112"/>
      <c r="D246" s="1112"/>
      <c r="E246" s="1113"/>
      <c r="F246" s="1112"/>
      <c r="G246" s="1113"/>
      <c r="H246" s="1112"/>
      <c r="I246" s="1112"/>
      <c r="J246" s="1112"/>
      <c r="K246" s="1115"/>
      <c r="L246" s="1033"/>
      <c r="M246" s="1058"/>
    </row>
    <row r="247" spans="2:13" ht="12.75">
      <c r="B247" s="1112"/>
      <c r="C247" s="1112"/>
      <c r="D247" s="1112"/>
      <c r="E247" s="1113"/>
      <c r="F247" s="1112"/>
      <c r="G247" s="1113"/>
      <c r="H247" s="1112"/>
      <c r="I247" s="1112"/>
      <c r="J247" s="1112"/>
      <c r="K247" s="1115"/>
      <c r="L247" s="1033"/>
      <c r="M247" s="1058"/>
    </row>
    <row r="248" spans="2:13" ht="12.75">
      <c r="B248" s="1112"/>
      <c r="C248" s="1112"/>
      <c r="D248" s="1112"/>
      <c r="E248" s="1113"/>
      <c r="F248" s="1112"/>
      <c r="G248" s="1113"/>
      <c r="H248" s="1112"/>
      <c r="I248" s="1112"/>
      <c r="J248" s="1112"/>
      <c r="K248" s="1115"/>
      <c r="L248" s="1033"/>
      <c r="M248" s="1058"/>
    </row>
    <row r="249" spans="2:13" ht="12.75">
      <c r="B249" s="1112"/>
      <c r="C249" s="1112"/>
      <c r="D249" s="1112"/>
      <c r="E249" s="1113"/>
      <c r="F249" s="1112"/>
      <c r="G249" s="1113"/>
      <c r="H249" s="1112"/>
      <c r="I249" s="1112"/>
      <c r="J249" s="1112"/>
      <c r="K249" s="1115"/>
      <c r="L249" s="1033"/>
      <c r="M249" s="1058"/>
    </row>
    <row r="250" spans="2:13" ht="12.75">
      <c r="B250" s="1112"/>
      <c r="C250" s="1112"/>
      <c r="D250" s="1112"/>
      <c r="E250" s="1113"/>
      <c r="F250" s="1112"/>
      <c r="G250" s="1113"/>
      <c r="H250" s="1112"/>
      <c r="I250" s="1112"/>
      <c r="J250" s="1112"/>
      <c r="K250" s="1115"/>
      <c r="L250" s="1033"/>
      <c r="M250" s="1058"/>
    </row>
    <row r="251" spans="2:13" ht="12.75">
      <c r="B251" s="1112"/>
      <c r="C251" s="1112"/>
      <c r="D251" s="1112"/>
      <c r="E251" s="1113"/>
      <c r="F251" s="1112"/>
      <c r="G251" s="1113"/>
      <c r="H251" s="1112"/>
      <c r="I251" s="1112"/>
      <c r="J251" s="1112"/>
      <c r="K251" s="1115"/>
      <c r="L251" s="1033"/>
      <c r="M251" s="1058"/>
    </row>
    <row r="252" spans="2:13" ht="12.75">
      <c r="B252" s="1112"/>
      <c r="C252" s="1112"/>
      <c r="D252" s="1112"/>
      <c r="E252" s="1113"/>
      <c r="F252" s="1112"/>
      <c r="G252" s="1113"/>
      <c r="H252" s="1112"/>
      <c r="I252" s="1112"/>
      <c r="J252" s="1112"/>
      <c r="K252" s="1115"/>
      <c r="L252" s="1033"/>
      <c r="M252" s="1058"/>
    </row>
    <row r="253" spans="2:13" ht="12.75">
      <c r="B253" s="1112"/>
      <c r="C253" s="1112"/>
      <c r="D253" s="1112"/>
      <c r="E253" s="1113"/>
      <c r="F253" s="1112"/>
      <c r="G253" s="1113"/>
      <c r="H253" s="1112"/>
      <c r="I253" s="1112"/>
      <c r="J253" s="1112"/>
      <c r="K253" s="1115"/>
      <c r="L253" s="1033"/>
      <c r="M253" s="1058"/>
    </row>
    <row r="254" spans="2:13" ht="12.75">
      <c r="B254" s="1112"/>
      <c r="C254" s="1112"/>
      <c r="D254" s="1112"/>
      <c r="E254" s="1113"/>
      <c r="F254" s="1112"/>
      <c r="G254" s="1113"/>
      <c r="H254" s="1112"/>
      <c r="I254" s="1112"/>
      <c r="J254" s="1112"/>
      <c r="K254" s="1115"/>
      <c r="L254" s="1033"/>
      <c r="M254" s="1058"/>
    </row>
    <row r="255" spans="2:13" ht="12.75">
      <c r="B255" s="1112"/>
      <c r="C255" s="1112"/>
      <c r="D255" s="1112"/>
      <c r="E255" s="1113"/>
      <c r="F255" s="1112"/>
      <c r="G255" s="1113"/>
      <c r="H255" s="1112"/>
      <c r="I255" s="1112"/>
      <c r="J255" s="1112"/>
      <c r="K255" s="1115"/>
      <c r="L255" s="1033"/>
      <c r="M255" s="1058"/>
    </row>
    <row r="256" spans="2:13" ht="12.75">
      <c r="B256" s="1112"/>
      <c r="C256" s="1112"/>
      <c r="D256" s="1112"/>
      <c r="E256" s="1113"/>
      <c r="F256" s="1112"/>
      <c r="G256" s="1113"/>
      <c r="H256" s="1112"/>
      <c r="I256" s="1112"/>
      <c r="J256" s="1112"/>
      <c r="K256" s="1115"/>
      <c r="L256" s="1033"/>
      <c r="M256" s="1058"/>
    </row>
    <row r="257" spans="2:13" ht="12.75">
      <c r="B257" s="1112"/>
      <c r="C257" s="1112"/>
      <c r="D257" s="1112"/>
      <c r="E257" s="1113"/>
      <c r="F257" s="1112"/>
      <c r="G257" s="1113"/>
      <c r="H257" s="1112"/>
      <c r="I257" s="1112"/>
      <c r="J257" s="1112"/>
      <c r="K257" s="1115"/>
      <c r="L257" s="1033"/>
      <c r="M257" s="1058"/>
    </row>
    <row r="258" spans="2:13" ht="12.75">
      <c r="B258" s="1112"/>
      <c r="C258" s="1112"/>
      <c r="D258" s="1112"/>
      <c r="E258" s="1113"/>
      <c r="F258" s="1112"/>
      <c r="G258" s="1113"/>
      <c r="H258" s="1112"/>
      <c r="I258" s="1112"/>
      <c r="J258" s="1112"/>
      <c r="K258" s="1115"/>
      <c r="L258" s="1033"/>
      <c r="M258" s="1058"/>
    </row>
    <row r="259" spans="2:13" ht="12.75">
      <c r="B259" s="1112"/>
      <c r="C259" s="1112"/>
      <c r="D259" s="1112"/>
      <c r="E259" s="1113"/>
      <c r="F259" s="1112"/>
      <c r="G259" s="1113"/>
      <c r="H259" s="1112"/>
      <c r="I259" s="1112"/>
      <c r="J259" s="1112"/>
      <c r="K259" s="1115"/>
      <c r="L259" s="1033"/>
      <c r="M259" s="1058"/>
    </row>
    <row r="260" spans="2:13" ht="12.75">
      <c r="B260" s="1112"/>
      <c r="C260" s="1112"/>
      <c r="D260" s="1112"/>
      <c r="E260" s="1113"/>
      <c r="F260" s="1112"/>
      <c r="G260" s="1113"/>
      <c r="H260" s="1112"/>
      <c r="I260" s="1112"/>
      <c r="J260" s="1112"/>
      <c r="K260" s="1115"/>
      <c r="L260" s="1033"/>
      <c r="M260" s="1058"/>
    </row>
    <row r="261" spans="2:13" ht="12.75">
      <c r="B261" s="1112"/>
      <c r="C261" s="1112"/>
      <c r="D261" s="1112"/>
      <c r="E261" s="1113"/>
      <c r="F261" s="1112"/>
      <c r="G261" s="1113"/>
      <c r="H261" s="1112"/>
      <c r="I261" s="1112"/>
      <c r="J261" s="1112"/>
      <c r="K261" s="1115"/>
      <c r="L261" s="1033"/>
      <c r="M261" s="1058"/>
    </row>
    <row r="262" spans="2:13" ht="12.75">
      <c r="B262" s="1112"/>
      <c r="C262" s="1112"/>
      <c r="D262" s="1112"/>
      <c r="E262" s="1113"/>
      <c r="F262" s="1112"/>
      <c r="G262" s="1113"/>
      <c r="H262" s="1112"/>
      <c r="I262" s="1112"/>
      <c r="J262" s="1112"/>
      <c r="K262" s="1115"/>
      <c r="L262" s="1033"/>
      <c r="M262" s="1058"/>
    </row>
    <row r="263" spans="2:13" ht="12.75">
      <c r="B263" s="1112"/>
      <c r="C263" s="1112"/>
      <c r="D263" s="1112"/>
      <c r="E263" s="1113"/>
      <c r="F263" s="1112"/>
      <c r="G263" s="1113"/>
      <c r="H263" s="1112"/>
      <c r="I263" s="1112"/>
      <c r="J263" s="1112"/>
      <c r="K263" s="1115"/>
      <c r="L263" s="1033"/>
      <c r="M263" s="1058"/>
    </row>
    <row r="264" spans="2:13" ht="12.75">
      <c r="B264" s="1112"/>
      <c r="C264" s="1112"/>
      <c r="D264" s="1112"/>
      <c r="E264" s="1113"/>
      <c r="F264" s="1112"/>
      <c r="G264" s="1113"/>
      <c r="H264" s="1112"/>
      <c r="I264" s="1112"/>
      <c r="J264" s="1112"/>
      <c r="K264" s="1115"/>
      <c r="L264" s="1033"/>
      <c r="M264" s="1058"/>
    </row>
    <row r="265" spans="2:13" ht="12.75">
      <c r="B265" s="1112"/>
      <c r="C265" s="1112"/>
      <c r="D265" s="1112"/>
      <c r="E265" s="1113"/>
      <c r="F265" s="1112"/>
      <c r="G265" s="1113"/>
      <c r="H265" s="1112"/>
      <c r="I265" s="1112"/>
      <c r="J265" s="1112"/>
      <c r="K265" s="1115"/>
      <c r="L265" s="1033"/>
      <c r="M265" s="1058"/>
    </row>
    <row r="266" spans="2:13" ht="12.75">
      <c r="B266" s="1112"/>
      <c r="C266" s="1112"/>
      <c r="D266" s="1112"/>
      <c r="E266" s="1113"/>
      <c r="F266" s="1112"/>
      <c r="G266" s="1113"/>
      <c r="H266" s="1112"/>
      <c r="I266" s="1112"/>
      <c r="J266" s="1112"/>
      <c r="K266" s="1115"/>
      <c r="L266" s="1033"/>
      <c r="M266" s="1058"/>
    </row>
    <row r="267" spans="2:13" ht="12.75">
      <c r="B267" s="1112"/>
      <c r="C267" s="1112"/>
      <c r="D267" s="1112"/>
      <c r="E267" s="1113"/>
      <c r="F267" s="1112"/>
      <c r="G267" s="1113"/>
      <c r="H267" s="1112"/>
      <c r="I267" s="1112"/>
      <c r="J267" s="1112"/>
      <c r="K267" s="1115"/>
      <c r="L267" s="1033"/>
      <c r="M267" s="1058"/>
    </row>
    <row r="268" spans="2:13" ht="12.75">
      <c r="B268" s="1112"/>
      <c r="C268" s="1112"/>
      <c r="D268" s="1112"/>
      <c r="E268" s="1113"/>
      <c r="F268" s="1112"/>
      <c r="G268" s="1113"/>
      <c r="H268" s="1112"/>
      <c r="I268" s="1112"/>
      <c r="J268" s="1112"/>
      <c r="K268" s="1115"/>
      <c r="L268" s="1033"/>
      <c r="M268" s="1058"/>
    </row>
    <row r="269" spans="2:13" ht="12.75">
      <c r="B269" s="1112"/>
      <c r="C269" s="1112"/>
      <c r="D269" s="1112"/>
      <c r="E269" s="1113"/>
      <c r="F269" s="1112"/>
      <c r="G269" s="1113"/>
      <c r="H269" s="1112"/>
      <c r="I269" s="1112"/>
      <c r="J269" s="1112"/>
      <c r="K269" s="1115"/>
      <c r="L269" s="1033"/>
      <c r="M269" s="1058"/>
    </row>
    <row r="270" spans="2:13" ht="12.75">
      <c r="B270" s="1112"/>
      <c r="C270" s="1112"/>
      <c r="D270" s="1112"/>
      <c r="E270" s="1113"/>
      <c r="F270" s="1112"/>
      <c r="G270" s="1113"/>
      <c r="H270" s="1112"/>
      <c r="I270" s="1112"/>
      <c r="J270" s="1112"/>
      <c r="K270" s="1115"/>
      <c r="L270" s="1033"/>
      <c r="M270" s="1058"/>
    </row>
    <row r="271" spans="2:13" ht="12.75">
      <c r="B271" s="1112"/>
      <c r="C271" s="1112"/>
      <c r="D271" s="1112"/>
      <c r="E271" s="1113"/>
      <c r="F271" s="1112"/>
      <c r="G271" s="1113"/>
      <c r="H271" s="1112"/>
      <c r="I271" s="1112"/>
      <c r="J271" s="1112"/>
      <c r="K271" s="1115"/>
      <c r="L271" s="1033"/>
      <c r="M271" s="1058"/>
    </row>
    <row r="272" spans="2:13" ht="12.75">
      <c r="B272" s="1112"/>
      <c r="C272" s="1112"/>
      <c r="D272" s="1112"/>
      <c r="E272" s="1113"/>
      <c r="F272" s="1112"/>
      <c r="G272" s="1113"/>
      <c r="H272" s="1112"/>
      <c r="I272" s="1112"/>
      <c r="J272" s="1112"/>
      <c r="K272" s="1115"/>
      <c r="L272" s="1033"/>
      <c r="M272" s="1058"/>
    </row>
    <row r="273" spans="2:13" ht="12.75">
      <c r="B273" s="1112"/>
      <c r="C273" s="1112"/>
      <c r="D273" s="1112"/>
      <c r="E273" s="1113"/>
      <c r="F273" s="1112"/>
      <c r="G273" s="1113"/>
      <c r="H273" s="1112"/>
      <c r="I273" s="1112"/>
      <c r="J273" s="1112"/>
      <c r="K273" s="1115"/>
      <c r="L273" s="1033"/>
      <c r="M273" s="1058"/>
    </row>
    <row r="274" spans="2:13" ht="12.75">
      <c r="B274" s="1112"/>
      <c r="C274" s="1112"/>
      <c r="D274" s="1112"/>
      <c r="E274" s="1113"/>
      <c r="F274" s="1112"/>
      <c r="G274" s="1113"/>
      <c r="H274" s="1112"/>
      <c r="I274" s="1112"/>
      <c r="J274" s="1112"/>
      <c r="K274" s="1115"/>
      <c r="L274" s="1033"/>
      <c r="M274" s="1058"/>
    </row>
    <row r="275" spans="2:13" ht="12.75">
      <c r="B275" s="1112"/>
      <c r="C275" s="1112"/>
      <c r="D275" s="1112"/>
      <c r="E275" s="1113"/>
      <c r="F275" s="1112"/>
      <c r="G275" s="1113"/>
      <c r="H275" s="1112"/>
      <c r="I275" s="1112"/>
      <c r="J275" s="1112"/>
      <c r="K275" s="1115"/>
      <c r="L275" s="1033"/>
      <c r="M275" s="1058"/>
    </row>
    <row r="276" spans="2:13" ht="12.75">
      <c r="B276" s="1112"/>
      <c r="C276" s="1112"/>
      <c r="D276" s="1112"/>
      <c r="E276" s="1113"/>
      <c r="F276" s="1112"/>
      <c r="G276" s="1113"/>
      <c r="H276" s="1112"/>
      <c r="I276" s="1112"/>
      <c r="J276" s="1112"/>
      <c r="K276" s="1115"/>
      <c r="L276" s="1033"/>
      <c r="M276" s="1058"/>
    </row>
    <row r="277" spans="2:13" ht="12.75">
      <c r="B277" s="1112"/>
      <c r="C277" s="1112"/>
      <c r="D277" s="1112"/>
      <c r="E277" s="1113"/>
      <c r="F277" s="1112"/>
      <c r="G277" s="1113"/>
      <c r="H277" s="1112"/>
      <c r="I277" s="1112"/>
      <c r="J277" s="1112"/>
      <c r="K277" s="1115"/>
      <c r="L277" s="1033"/>
      <c r="M277" s="1058"/>
    </row>
    <row r="278" spans="2:13" ht="12.75">
      <c r="B278" s="1112"/>
      <c r="C278" s="1112"/>
      <c r="D278" s="1112"/>
      <c r="E278" s="1113"/>
      <c r="F278" s="1112"/>
      <c r="G278" s="1113"/>
      <c r="H278" s="1112"/>
      <c r="I278" s="1112"/>
      <c r="J278" s="1112"/>
      <c r="K278" s="1115"/>
      <c r="L278" s="1033"/>
      <c r="M278" s="1058"/>
    </row>
    <row r="279" spans="2:13" ht="12.75">
      <c r="B279" s="1112"/>
      <c r="C279" s="1112"/>
      <c r="D279" s="1112"/>
      <c r="E279" s="1113"/>
      <c r="F279" s="1112"/>
      <c r="G279" s="1113"/>
      <c r="H279" s="1112"/>
      <c r="I279" s="1112"/>
      <c r="J279" s="1112"/>
      <c r="K279" s="1115"/>
      <c r="L279" s="1033"/>
      <c r="M279" s="1058"/>
    </row>
    <row r="280" spans="2:13" ht="12.75">
      <c r="B280" s="1112"/>
      <c r="C280" s="1112"/>
      <c r="D280" s="1112"/>
      <c r="E280" s="1113"/>
      <c r="F280" s="1112"/>
      <c r="G280" s="1113"/>
      <c r="H280" s="1112"/>
      <c r="I280" s="1112"/>
      <c r="J280" s="1112"/>
      <c r="K280" s="1115"/>
      <c r="L280" s="1033"/>
      <c r="M280" s="1058"/>
    </row>
    <row r="281" spans="2:13" ht="12.75">
      <c r="B281" s="1112"/>
      <c r="C281" s="1112"/>
      <c r="D281" s="1112"/>
      <c r="E281" s="1113"/>
      <c r="F281" s="1112"/>
      <c r="G281" s="1113"/>
      <c r="H281" s="1112"/>
      <c r="I281" s="1112"/>
      <c r="J281" s="1112"/>
      <c r="K281" s="1115"/>
      <c r="L281" s="1033"/>
      <c r="M281" s="1058"/>
    </row>
    <row r="282" spans="2:13" ht="12.75">
      <c r="B282" s="1112"/>
      <c r="C282" s="1112"/>
      <c r="D282" s="1112"/>
      <c r="E282" s="1113"/>
      <c r="F282" s="1112"/>
      <c r="G282" s="1113"/>
      <c r="H282" s="1112"/>
      <c r="I282" s="1112"/>
      <c r="J282" s="1112"/>
      <c r="K282" s="1115"/>
      <c r="L282" s="1033"/>
      <c r="M282" s="1058"/>
    </row>
    <row r="283" spans="2:13" ht="12.75">
      <c r="B283" s="1112"/>
      <c r="C283" s="1112"/>
      <c r="D283" s="1112"/>
      <c r="E283" s="1113"/>
      <c r="F283" s="1112"/>
      <c r="G283" s="1113"/>
      <c r="H283" s="1112"/>
      <c r="I283" s="1112"/>
      <c r="J283" s="1112"/>
      <c r="K283" s="1115"/>
      <c r="L283" s="1033"/>
      <c r="M283" s="1058"/>
    </row>
    <row r="284" spans="2:13" ht="12.75">
      <c r="B284" s="1112"/>
      <c r="C284" s="1112"/>
      <c r="D284" s="1112"/>
      <c r="E284" s="1113"/>
      <c r="F284" s="1112"/>
      <c r="G284" s="1113"/>
      <c r="H284" s="1112"/>
      <c r="I284" s="1112"/>
      <c r="J284" s="1112"/>
      <c r="K284" s="1115"/>
      <c r="L284" s="1033"/>
      <c r="M284" s="1058"/>
    </row>
    <row r="285" spans="2:13" ht="12.75">
      <c r="B285" s="1112"/>
      <c r="C285" s="1112"/>
      <c r="D285" s="1112"/>
      <c r="E285" s="1113"/>
      <c r="F285" s="1112"/>
      <c r="G285" s="1113"/>
      <c r="H285" s="1112"/>
      <c r="I285" s="1112"/>
      <c r="J285" s="1112"/>
      <c r="K285" s="1115"/>
      <c r="L285" s="1033"/>
      <c r="M285" s="1058"/>
    </row>
    <row r="286" spans="2:13" ht="12.75">
      <c r="B286" s="1112"/>
      <c r="C286" s="1112"/>
      <c r="D286" s="1112"/>
      <c r="E286" s="1113"/>
      <c r="F286" s="1112"/>
      <c r="G286" s="1113"/>
      <c r="H286" s="1112"/>
      <c r="I286" s="1112"/>
      <c r="J286" s="1112"/>
      <c r="K286" s="1115"/>
      <c r="L286" s="1033"/>
      <c r="M286" s="1058"/>
    </row>
    <row r="287" spans="2:13" ht="12.75">
      <c r="B287" s="1112"/>
      <c r="C287" s="1112"/>
      <c r="D287" s="1112"/>
      <c r="E287" s="1113"/>
      <c r="F287" s="1112"/>
      <c r="G287" s="1113"/>
      <c r="H287" s="1112"/>
      <c r="I287" s="1112"/>
      <c r="J287" s="1112"/>
      <c r="K287" s="1115"/>
      <c r="L287" s="1033"/>
      <c r="M287" s="1058"/>
    </row>
    <row r="288" spans="2:13" ht="12.75">
      <c r="B288" s="1112"/>
      <c r="C288" s="1112"/>
      <c r="D288" s="1112"/>
      <c r="E288" s="1113"/>
      <c r="F288" s="1112"/>
      <c r="G288" s="1113"/>
      <c r="H288" s="1112"/>
      <c r="I288" s="1112"/>
      <c r="J288" s="1112"/>
      <c r="K288" s="1115"/>
      <c r="L288" s="1033"/>
      <c r="M288" s="1058"/>
    </row>
    <row r="289" spans="2:13" ht="12.75">
      <c r="B289" s="1112"/>
      <c r="C289" s="1112"/>
      <c r="D289" s="1112"/>
      <c r="E289" s="1113"/>
      <c r="F289" s="1112"/>
      <c r="G289" s="1113"/>
      <c r="H289" s="1112"/>
      <c r="I289" s="1112"/>
      <c r="J289" s="1112"/>
      <c r="K289" s="1115"/>
      <c r="L289" s="1033"/>
      <c r="M289" s="1058"/>
    </row>
    <row r="290" spans="2:13" ht="12.75">
      <c r="B290" s="1112"/>
      <c r="C290" s="1112"/>
      <c r="D290" s="1112"/>
      <c r="E290" s="1113"/>
      <c r="F290" s="1112"/>
      <c r="G290" s="1113"/>
      <c r="H290" s="1112"/>
      <c r="I290" s="1112"/>
      <c r="J290" s="1112"/>
      <c r="K290" s="1115"/>
      <c r="L290" s="1033"/>
      <c r="M290" s="1058"/>
    </row>
    <row r="291" spans="2:13" ht="12.75">
      <c r="B291" s="1112"/>
      <c r="C291" s="1112"/>
      <c r="D291" s="1112"/>
      <c r="E291" s="1113"/>
      <c r="F291" s="1112"/>
      <c r="G291" s="1113"/>
      <c r="H291" s="1112"/>
      <c r="I291" s="1112"/>
      <c r="J291" s="1112"/>
      <c r="K291" s="1115"/>
      <c r="L291" s="1033"/>
      <c r="M291" s="1058"/>
    </row>
    <row r="292" spans="2:13" ht="12.75">
      <c r="B292" s="1112"/>
      <c r="C292" s="1112"/>
      <c r="D292" s="1112"/>
      <c r="E292" s="1113"/>
      <c r="F292" s="1112"/>
      <c r="G292" s="1113"/>
      <c r="H292" s="1112"/>
      <c r="I292" s="1112"/>
      <c r="J292" s="1112"/>
      <c r="K292" s="1115"/>
      <c r="L292" s="1033"/>
      <c r="M292" s="1058"/>
    </row>
    <row r="293" spans="2:13" ht="12.75">
      <c r="B293" s="1112"/>
      <c r="C293" s="1112"/>
      <c r="D293" s="1112"/>
      <c r="E293" s="1113"/>
      <c r="F293" s="1112"/>
      <c r="G293" s="1113"/>
      <c r="H293" s="1112"/>
      <c r="I293" s="1112"/>
      <c r="J293" s="1112"/>
      <c r="K293" s="1115"/>
      <c r="L293" s="1033"/>
      <c r="M293" s="1058"/>
    </row>
    <row r="294" spans="2:13" ht="12.75">
      <c r="B294" s="1112"/>
      <c r="C294" s="1112"/>
      <c r="D294" s="1112"/>
      <c r="E294" s="1113"/>
      <c r="F294" s="1112"/>
      <c r="G294" s="1113"/>
      <c r="H294" s="1112"/>
      <c r="I294" s="1112"/>
      <c r="J294" s="1112"/>
      <c r="K294" s="1115"/>
      <c r="L294" s="1033"/>
      <c r="M294" s="1058"/>
    </row>
    <row r="295" spans="2:13" ht="12.75">
      <c r="B295" s="1112"/>
      <c r="C295" s="1112"/>
      <c r="D295" s="1112"/>
      <c r="E295" s="1113"/>
      <c r="F295" s="1112"/>
      <c r="G295" s="1113"/>
      <c r="H295" s="1112"/>
      <c r="I295" s="1112"/>
      <c r="J295" s="1112"/>
      <c r="K295" s="1115"/>
      <c r="L295" s="1033"/>
      <c r="M295" s="1058"/>
    </row>
    <row r="296" spans="2:13" ht="12.75">
      <c r="B296" s="1112"/>
      <c r="C296" s="1112"/>
      <c r="D296" s="1112"/>
      <c r="E296" s="1113"/>
      <c r="F296" s="1112"/>
      <c r="G296" s="1113"/>
      <c r="H296" s="1112"/>
      <c r="I296" s="1112"/>
      <c r="J296" s="1112"/>
      <c r="K296" s="1115"/>
      <c r="L296" s="1033"/>
      <c r="M296" s="1058"/>
    </row>
    <row r="297" spans="2:13" ht="12.75">
      <c r="B297" s="1112"/>
      <c r="C297" s="1112"/>
      <c r="D297" s="1112"/>
      <c r="E297" s="1113"/>
      <c r="F297" s="1112"/>
      <c r="G297" s="1113"/>
      <c r="H297" s="1112"/>
      <c r="I297" s="1112"/>
      <c r="J297" s="1112"/>
      <c r="K297" s="1115"/>
      <c r="L297" s="1033"/>
      <c r="M297" s="1058"/>
    </row>
    <row r="298" spans="2:13" ht="12.75">
      <c r="B298" s="1112"/>
      <c r="C298" s="1112"/>
      <c r="D298" s="1112"/>
      <c r="E298" s="1113"/>
      <c r="F298" s="1112"/>
      <c r="G298" s="1113"/>
      <c r="H298" s="1112"/>
      <c r="I298" s="1112"/>
      <c r="J298" s="1112"/>
      <c r="K298" s="1115"/>
      <c r="L298" s="1033"/>
      <c r="M298" s="1058"/>
    </row>
    <row r="299" spans="2:13" ht="12.75">
      <c r="B299" s="1112"/>
      <c r="C299" s="1112"/>
      <c r="D299" s="1112"/>
      <c r="E299" s="1113"/>
      <c r="F299" s="1112"/>
      <c r="G299" s="1113"/>
      <c r="H299" s="1112"/>
      <c r="I299" s="1112"/>
      <c r="J299" s="1112"/>
      <c r="K299" s="1115"/>
      <c r="L299" s="1033"/>
      <c r="M299" s="1058"/>
    </row>
    <row r="300" spans="2:13" ht="12.75">
      <c r="B300" s="1112"/>
      <c r="C300" s="1112"/>
      <c r="D300" s="1112"/>
      <c r="E300" s="1113"/>
      <c r="F300" s="1112"/>
      <c r="G300" s="1113"/>
      <c r="H300" s="1112"/>
      <c r="I300" s="1112"/>
      <c r="J300" s="1112"/>
      <c r="K300" s="1115"/>
      <c r="L300" s="1033"/>
      <c r="M300" s="1058"/>
    </row>
    <row r="301" spans="2:13" ht="12.75">
      <c r="B301" s="1112"/>
      <c r="C301" s="1112"/>
      <c r="D301" s="1112"/>
      <c r="E301" s="1113"/>
      <c r="F301" s="1112"/>
      <c r="G301" s="1113"/>
      <c r="H301" s="1112"/>
      <c r="I301" s="1112"/>
      <c r="J301" s="1112"/>
      <c r="K301" s="1115"/>
      <c r="L301" s="1033"/>
      <c r="M301" s="1058"/>
    </row>
    <row r="302" spans="2:13" ht="12.75">
      <c r="B302" s="1112"/>
      <c r="C302" s="1112"/>
      <c r="D302" s="1112"/>
      <c r="E302" s="1113"/>
      <c r="F302" s="1112"/>
      <c r="G302" s="1113"/>
      <c r="H302" s="1112"/>
      <c r="I302" s="1112"/>
      <c r="J302" s="1112"/>
      <c r="K302" s="1115"/>
      <c r="L302" s="1033"/>
      <c r="M302" s="1058"/>
    </row>
    <row r="303" spans="2:13" ht="12.75">
      <c r="B303" s="1112"/>
      <c r="C303" s="1112"/>
      <c r="D303" s="1112"/>
      <c r="E303" s="1113"/>
      <c r="F303" s="1112"/>
      <c r="G303" s="1113"/>
      <c r="H303" s="1112"/>
      <c r="I303" s="1112"/>
      <c r="J303" s="1112"/>
      <c r="K303" s="1115"/>
      <c r="L303" s="1033"/>
      <c r="M303" s="1058"/>
    </row>
    <row r="304" spans="2:13" ht="12.75">
      <c r="B304" s="1112"/>
      <c r="C304" s="1112"/>
      <c r="D304" s="1112"/>
      <c r="E304" s="1113"/>
      <c r="F304" s="1112"/>
      <c r="G304" s="1113"/>
      <c r="H304" s="1112"/>
      <c r="I304" s="1112"/>
      <c r="J304" s="1112"/>
      <c r="K304" s="1115"/>
      <c r="L304" s="1033"/>
      <c r="M304" s="1058"/>
    </row>
    <row r="305" spans="2:13" ht="12.75">
      <c r="B305" s="1112"/>
      <c r="C305" s="1112"/>
      <c r="D305" s="1112"/>
      <c r="E305" s="1113"/>
      <c r="F305" s="1112"/>
      <c r="G305" s="1113"/>
      <c r="H305" s="1112"/>
      <c r="I305" s="1112"/>
      <c r="J305" s="1112"/>
      <c r="K305" s="1115"/>
      <c r="L305" s="1033"/>
      <c r="M305" s="1058"/>
    </row>
    <row r="306" spans="2:13" ht="12.75">
      <c r="B306" s="1112"/>
      <c r="C306" s="1112"/>
      <c r="D306" s="1112"/>
      <c r="E306" s="1113"/>
      <c r="F306" s="1112"/>
      <c r="G306" s="1113"/>
      <c r="H306" s="1112"/>
      <c r="I306" s="1112"/>
      <c r="J306" s="1112"/>
      <c r="K306" s="1115"/>
      <c r="L306" s="1033"/>
      <c r="M306" s="1058"/>
    </row>
    <row r="307" spans="2:13" ht="12.75">
      <c r="B307" s="1112"/>
      <c r="C307" s="1112"/>
      <c r="D307" s="1112"/>
      <c r="E307" s="1113"/>
      <c r="F307" s="1112"/>
      <c r="G307" s="1113"/>
      <c r="H307" s="1112"/>
      <c r="I307" s="1112"/>
      <c r="J307" s="1112"/>
      <c r="K307" s="1115"/>
      <c r="L307" s="1033"/>
      <c r="M307" s="1058"/>
    </row>
    <row r="308" spans="2:13" ht="12.75">
      <c r="B308" s="1112"/>
      <c r="C308" s="1112"/>
      <c r="D308" s="1112"/>
      <c r="E308" s="1113"/>
      <c r="F308" s="1112"/>
      <c r="G308" s="1113"/>
      <c r="H308" s="1112"/>
      <c r="I308" s="1112"/>
      <c r="J308" s="1112"/>
      <c r="K308" s="1115"/>
      <c r="L308" s="1033"/>
      <c r="M308" s="1058"/>
    </row>
    <row r="309" spans="2:13" ht="12.75">
      <c r="B309" s="1112"/>
      <c r="C309" s="1112"/>
      <c r="D309" s="1112"/>
      <c r="E309" s="1113"/>
      <c r="F309" s="1112"/>
      <c r="G309" s="1113"/>
      <c r="H309" s="1112"/>
      <c r="I309" s="1112"/>
      <c r="J309" s="1112"/>
      <c r="K309" s="1115"/>
      <c r="L309" s="1033"/>
      <c r="M309" s="1058"/>
    </row>
    <row r="310" spans="2:13" ht="12.75">
      <c r="B310" s="1112"/>
      <c r="C310" s="1112"/>
      <c r="D310" s="1112"/>
      <c r="E310" s="1113"/>
      <c r="F310" s="1112"/>
      <c r="G310" s="1113"/>
      <c r="H310" s="1112"/>
      <c r="I310" s="1112"/>
      <c r="J310" s="1112"/>
      <c r="K310" s="1115"/>
      <c r="L310" s="1033"/>
      <c r="M310" s="1058"/>
    </row>
    <row r="311" spans="2:13" ht="12.75">
      <c r="B311" s="1112"/>
      <c r="C311" s="1112"/>
      <c r="D311" s="1112"/>
      <c r="E311" s="1113"/>
      <c r="F311" s="1112"/>
      <c r="G311" s="1113"/>
      <c r="H311" s="1112"/>
      <c r="I311" s="1112"/>
      <c r="J311" s="1112"/>
      <c r="K311" s="1115"/>
      <c r="L311" s="1033"/>
      <c r="M311" s="1058"/>
    </row>
    <row r="312" spans="2:13" ht="12.75">
      <c r="B312" s="1112"/>
      <c r="C312" s="1112"/>
      <c r="D312" s="1112"/>
      <c r="E312" s="1113"/>
      <c r="F312" s="1112"/>
      <c r="G312" s="1113"/>
      <c r="H312" s="1112"/>
      <c r="I312" s="1112"/>
      <c r="J312" s="1112"/>
      <c r="K312" s="1115"/>
      <c r="L312" s="1033"/>
      <c r="M312" s="1058"/>
    </row>
    <row r="313" spans="2:13" ht="12.75">
      <c r="B313" s="1112"/>
      <c r="C313" s="1112"/>
      <c r="D313" s="1112"/>
      <c r="E313" s="1113"/>
      <c r="F313" s="1112"/>
      <c r="G313" s="1113"/>
      <c r="H313" s="1112"/>
      <c r="I313" s="1112"/>
      <c r="J313" s="1112"/>
      <c r="K313" s="1115"/>
      <c r="L313" s="1033"/>
      <c r="M313" s="1058"/>
    </row>
    <row r="314" spans="2:13" ht="12.75">
      <c r="B314" s="1112"/>
      <c r="C314" s="1112"/>
      <c r="D314" s="1112"/>
      <c r="E314" s="1113"/>
      <c r="F314" s="1112"/>
      <c r="G314" s="1113"/>
      <c r="H314" s="1112"/>
      <c r="I314" s="1112"/>
      <c r="J314" s="1112"/>
      <c r="K314" s="1115"/>
      <c r="L314" s="1033"/>
      <c r="M314" s="1058"/>
    </row>
    <row r="315" spans="2:13" ht="12.75">
      <c r="B315" s="1112"/>
      <c r="C315" s="1112"/>
      <c r="D315" s="1112"/>
      <c r="E315" s="1113"/>
      <c r="F315" s="1112"/>
      <c r="G315" s="1113"/>
      <c r="H315" s="1112"/>
      <c r="I315" s="1112"/>
      <c r="J315" s="1112"/>
      <c r="K315" s="1115"/>
      <c r="L315" s="1033"/>
      <c r="M315" s="1058"/>
    </row>
    <row r="316" spans="2:13" ht="12.75">
      <c r="B316" s="1112"/>
      <c r="C316" s="1112"/>
      <c r="D316" s="1112"/>
      <c r="E316" s="1113"/>
      <c r="F316" s="1112"/>
      <c r="G316" s="1113"/>
      <c r="H316" s="1112"/>
      <c r="I316" s="1112"/>
      <c r="J316" s="1112"/>
      <c r="K316" s="1115"/>
      <c r="L316" s="1033"/>
      <c r="M316" s="1058"/>
    </row>
    <row r="317" spans="2:13" ht="12.75">
      <c r="B317" s="1112"/>
      <c r="C317" s="1112"/>
      <c r="D317" s="1112"/>
      <c r="E317" s="1113"/>
      <c r="F317" s="1112"/>
      <c r="G317" s="1113"/>
      <c r="H317" s="1112"/>
      <c r="I317" s="1112"/>
      <c r="J317" s="1112"/>
      <c r="K317" s="1115"/>
      <c r="L317" s="1033"/>
      <c r="M317" s="1058"/>
    </row>
    <row r="318" spans="2:13" ht="12.75">
      <c r="B318" s="1112"/>
      <c r="C318" s="1112"/>
      <c r="D318" s="1112"/>
      <c r="E318" s="1113"/>
      <c r="F318" s="1112"/>
      <c r="G318" s="1113"/>
      <c r="H318" s="1112"/>
      <c r="I318" s="1112"/>
      <c r="J318" s="1112"/>
      <c r="K318" s="1115"/>
      <c r="L318" s="1033"/>
      <c r="M318" s="1058"/>
    </row>
    <row r="319" spans="2:13" ht="12.75">
      <c r="B319" s="1112"/>
      <c r="C319" s="1112"/>
      <c r="D319" s="1112"/>
      <c r="E319" s="1113"/>
      <c r="F319" s="1112"/>
      <c r="G319" s="1113"/>
      <c r="H319" s="1112"/>
      <c r="I319" s="1112"/>
      <c r="J319" s="1112"/>
      <c r="K319" s="1115"/>
      <c r="L319" s="1033"/>
      <c r="M319" s="1058"/>
    </row>
    <row r="320" spans="2:13" ht="12.75">
      <c r="B320" s="1112"/>
      <c r="C320" s="1112"/>
      <c r="D320" s="1112"/>
      <c r="E320" s="1113"/>
      <c r="F320" s="1112"/>
      <c r="G320" s="1113"/>
      <c r="H320" s="1112"/>
      <c r="I320" s="1112"/>
      <c r="J320" s="1112"/>
      <c r="K320" s="1115"/>
      <c r="L320" s="1033"/>
      <c r="M320" s="1058"/>
    </row>
    <row r="321" spans="2:13" ht="12.75">
      <c r="B321" s="1112"/>
      <c r="C321" s="1112"/>
      <c r="D321" s="1112"/>
      <c r="E321" s="1113"/>
      <c r="F321" s="1112"/>
      <c r="G321" s="1113"/>
      <c r="H321" s="1112"/>
      <c r="I321" s="1112"/>
      <c r="J321" s="1112"/>
      <c r="K321" s="1115"/>
      <c r="L321" s="1033"/>
      <c r="M321" s="1058"/>
    </row>
    <row r="322" spans="2:13" ht="12.75">
      <c r="B322" s="1112"/>
      <c r="C322" s="1112"/>
      <c r="D322" s="1112"/>
      <c r="E322" s="1113"/>
      <c r="F322" s="1112"/>
      <c r="G322" s="1113"/>
      <c r="H322" s="1112"/>
      <c r="I322" s="1112"/>
      <c r="J322" s="1112"/>
      <c r="K322" s="1115"/>
      <c r="L322" s="1033"/>
      <c r="M322" s="1058"/>
    </row>
    <row r="323" spans="2:13" ht="12.75">
      <c r="B323" s="1112"/>
      <c r="C323" s="1112"/>
      <c r="D323" s="1112"/>
      <c r="E323" s="1113"/>
      <c r="F323" s="1112"/>
      <c r="G323" s="1113"/>
      <c r="H323" s="1112"/>
      <c r="I323" s="1112"/>
      <c r="J323" s="1112"/>
      <c r="K323" s="1115"/>
      <c r="L323" s="1033"/>
      <c r="M323" s="1058"/>
    </row>
    <row r="324" spans="2:13" ht="12.75">
      <c r="B324" s="1112"/>
      <c r="C324" s="1112"/>
      <c r="D324" s="1112"/>
      <c r="E324" s="1113"/>
      <c r="F324" s="1112"/>
      <c r="G324" s="1113"/>
      <c r="H324" s="1112"/>
      <c r="I324" s="1112"/>
      <c r="J324" s="1112"/>
      <c r="K324" s="1115"/>
      <c r="L324" s="1033"/>
      <c r="M324" s="1058"/>
    </row>
    <row r="325" spans="2:13" ht="12.75">
      <c r="B325" s="1112"/>
      <c r="C325" s="1112"/>
      <c r="D325" s="1112"/>
      <c r="E325" s="1113"/>
      <c r="F325" s="1112"/>
      <c r="G325" s="1113"/>
      <c r="H325" s="1112"/>
      <c r="I325" s="1112"/>
      <c r="J325" s="1112"/>
      <c r="K325" s="1115"/>
      <c r="L325" s="1033"/>
      <c r="M325" s="1058"/>
    </row>
    <row r="326" spans="2:13" ht="12.75">
      <c r="B326" s="1112"/>
      <c r="C326" s="1112"/>
      <c r="D326" s="1112"/>
      <c r="E326" s="1113"/>
      <c r="F326" s="1112"/>
      <c r="G326" s="1113"/>
      <c r="H326" s="1112"/>
      <c r="I326" s="1112"/>
      <c r="J326" s="1112"/>
      <c r="K326" s="1115"/>
      <c r="L326" s="1033"/>
      <c r="M326" s="1058"/>
    </row>
    <row r="327" spans="2:13" ht="12.75">
      <c r="B327" s="1112"/>
      <c r="C327" s="1112"/>
      <c r="D327" s="1112"/>
      <c r="E327" s="1113"/>
      <c r="F327" s="1112"/>
      <c r="G327" s="1113"/>
      <c r="H327" s="1112"/>
      <c r="I327" s="1112"/>
      <c r="J327" s="1112"/>
      <c r="K327" s="1115"/>
      <c r="L327" s="1033"/>
      <c r="M327" s="1058"/>
    </row>
    <row r="328" spans="2:13" ht="12.75">
      <c r="B328" s="1112"/>
      <c r="C328" s="1112"/>
      <c r="D328" s="1112"/>
      <c r="E328" s="1113"/>
      <c r="F328" s="1112"/>
      <c r="G328" s="1113"/>
      <c r="H328" s="1112"/>
      <c r="I328" s="1112"/>
      <c r="J328" s="1112"/>
      <c r="K328" s="1115"/>
      <c r="L328" s="1033"/>
      <c r="M328" s="1058"/>
    </row>
    <row r="329" spans="2:13" ht="12.75">
      <c r="B329" s="1112"/>
      <c r="C329" s="1112"/>
      <c r="D329" s="1112"/>
      <c r="E329" s="1113"/>
      <c r="F329" s="1112"/>
      <c r="G329" s="1113"/>
      <c r="H329" s="1112"/>
      <c r="I329" s="1112"/>
      <c r="J329" s="1112"/>
      <c r="K329" s="1115"/>
      <c r="L329" s="1033"/>
      <c r="M329" s="1058"/>
    </row>
    <row r="330" spans="2:13" ht="12.75">
      <c r="B330" s="1112"/>
      <c r="C330" s="1112"/>
      <c r="D330" s="1112"/>
      <c r="E330" s="1113"/>
      <c r="F330" s="1112"/>
      <c r="G330" s="1113"/>
      <c r="H330" s="1112"/>
      <c r="I330" s="1112"/>
      <c r="J330" s="1112"/>
      <c r="K330" s="1115"/>
      <c r="L330" s="1033"/>
      <c r="M330" s="1058"/>
    </row>
    <row r="331" spans="2:13" ht="12.75">
      <c r="B331" s="1112"/>
      <c r="C331" s="1112"/>
      <c r="D331" s="1112"/>
      <c r="E331" s="1113"/>
      <c r="F331" s="1112"/>
      <c r="G331" s="1113"/>
      <c r="H331" s="1112"/>
      <c r="I331" s="1112"/>
      <c r="J331" s="1112"/>
      <c r="K331" s="1115"/>
      <c r="L331" s="1033"/>
      <c r="M331" s="1058"/>
    </row>
    <row r="332" spans="2:13" ht="12.75">
      <c r="B332" s="1112"/>
      <c r="C332" s="1112"/>
      <c r="D332" s="1112"/>
      <c r="E332" s="1113"/>
      <c r="F332" s="1112"/>
      <c r="G332" s="1113"/>
      <c r="H332" s="1112"/>
      <c r="I332" s="1112"/>
      <c r="J332" s="1112"/>
      <c r="K332" s="1115"/>
      <c r="L332" s="1033"/>
      <c r="M332" s="1058"/>
    </row>
    <row r="333" spans="2:13" ht="12.75">
      <c r="B333" s="1112"/>
      <c r="C333" s="1112"/>
      <c r="D333" s="1112"/>
      <c r="E333" s="1113"/>
      <c r="F333" s="1112"/>
      <c r="G333" s="1113"/>
      <c r="H333" s="1112"/>
      <c r="I333" s="1112"/>
      <c r="J333" s="1112"/>
      <c r="K333" s="1115"/>
      <c r="L333" s="1033"/>
      <c r="M333" s="1058"/>
    </row>
    <row r="334" spans="2:13" ht="12.75">
      <c r="B334" s="1112"/>
      <c r="C334" s="1112"/>
      <c r="D334" s="1112"/>
      <c r="E334" s="1113"/>
      <c r="F334" s="1112"/>
      <c r="G334" s="1113"/>
      <c r="H334" s="1112"/>
      <c r="I334" s="1112"/>
      <c r="J334" s="1112"/>
      <c r="K334" s="1115"/>
      <c r="L334" s="1033"/>
      <c r="M334" s="1058"/>
    </row>
    <row r="335" spans="2:13" ht="12.75">
      <c r="B335" s="1112"/>
      <c r="C335" s="1112"/>
      <c r="D335" s="1112"/>
      <c r="E335" s="1113"/>
      <c r="F335" s="1112"/>
      <c r="G335" s="1113"/>
      <c r="H335" s="1112"/>
      <c r="I335" s="1112"/>
      <c r="J335" s="1112"/>
      <c r="K335" s="1115"/>
      <c r="L335" s="1033"/>
      <c r="M335" s="1058"/>
    </row>
    <row r="336" spans="2:13" ht="12.75">
      <c r="B336" s="1112"/>
      <c r="C336" s="1112"/>
      <c r="D336" s="1112"/>
      <c r="E336" s="1113"/>
      <c r="F336" s="1112"/>
      <c r="G336" s="1113"/>
      <c r="H336" s="1112"/>
      <c r="I336" s="1112"/>
      <c r="J336" s="1112"/>
      <c r="K336" s="1115"/>
      <c r="L336" s="1033"/>
      <c r="M336" s="1058"/>
    </row>
    <row r="337" spans="2:13" ht="12.75">
      <c r="B337" s="1112"/>
      <c r="C337" s="1112"/>
      <c r="D337" s="1112"/>
      <c r="E337" s="1113"/>
      <c r="F337" s="1112"/>
      <c r="G337" s="1113"/>
      <c r="H337" s="1112"/>
      <c r="I337" s="1112"/>
      <c r="J337" s="1112"/>
      <c r="K337" s="1115"/>
      <c r="L337" s="1033"/>
      <c r="M337" s="1058"/>
    </row>
    <row r="338" spans="2:13" ht="12.75">
      <c r="B338" s="1112"/>
      <c r="C338" s="1112"/>
      <c r="D338" s="1112"/>
      <c r="E338" s="1113"/>
      <c r="F338" s="1112"/>
      <c r="G338" s="1113"/>
      <c r="H338" s="1112"/>
      <c r="I338" s="1112"/>
      <c r="J338" s="1112"/>
      <c r="K338" s="1115"/>
      <c r="L338" s="1033"/>
      <c r="M338" s="1058"/>
    </row>
    <row r="339" spans="2:13" ht="12.75">
      <c r="B339" s="1112"/>
      <c r="C339" s="1112"/>
      <c r="D339" s="1112"/>
      <c r="E339" s="1113"/>
      <c r="F339" s="1112"/>
      <c r="G339" s="1113"/>
      <c r="H339" s="1112"/>
      <c r="I339" s="1112"/>
      <c r="J339" s="1112"/>
      <c r="K339" s="1115"/>
      <c r="L339" s="1033"/>
      <c r="M339" s="1058"/>
    </row>
    <row r="340" spans="2:13" ht="12.75">
      <c r="B340" s="1112"/>
      <c r="C340" s="1112"/>
      <c r="D340" s="1112"/>
      <c r="E340" s="1113"/>
      <c r="F340" s="1112"/>
      <c r="G340" s="1113"/>
      <c r="H340" s="1112"/>
      <c r="I340" s="1112"/>
      <c r="J340" s="1112"/>
      <c r="K340" s="1115"/>
      <c r="L340" s="1033"/>
      <c r="M340" s="1058"/>
    </row>
    <row r="341" spans="2:13" ht="12.75">
      <c r="B341" s="1112"/>
      <c r="C341" s="1112"/>
      <c r="D341" s="1112"/>
      <c r="E341" s="1113"/>
      <c r="F341" s="1112"/>
      <c r="G341" s="1113"/>
      <c r="H341" s="1112"/>
      <c r="I341" s="1112"/>
      <c r="J341" s="1112"/>
      <c r="K341" s="1115"/>
      <c r="L341" s="1033"/>
      <c r="M341" s="1058"/>
    </row>
    <row r="342" spans="2:13" ht="12.75">
      <c r="B342" s="1112"/>
      <c r="C342" s="1112"/>
      <c r="D342" s="1112"/>
      <c r="E342" s="1113"/>
      <c r="F342" s="1112"/>
      <c r="G342" s="1113"/>
      <c r="H342" s="1112"/>
      <c r="I342" s="1112"/>
      <c r="J342" s="1112"/>
      <c r="K342" s="1115"/>
      <c r="L342" s="1033"/>
      <c r="M342" s="1058"/>
    </row>
    <row r="343" spans="2:13" ht="12.75">
      <c r="B343" s="1112"/>
      <c r="C343" s="1112"/>
      <c r="D343" s="1112"/>
      <c r="E343" s="1113"/>
      <c r="F343" s="1112"/>
      <c r="G343" s="1113"/>
      <c r="H343" s="1112"/>
      <c r="I343" s="1112"/>
      <c r="J343" s="1112"/>
      <c r="K343" s="1115"/>
      <c r="L343" s="1033"/>
      <c r="M343" s="1058"/>
    </row>
    <row r="344" spans="2:13" ht="12.75">
      <c r="B344" s="1112"/>
      <c r="C344" s="1112"/>
      <c r="D344" s="1112"/>
      <c r="E344" s="1113"/>
      <c r="F344" s="1112"/>
      <c r="G344" s="1113"/>
      <c r="H344" s="1112"/>
      <c r="I344" s="1112"/>
      <c r="J344" s="1112"/>
      <c r="K344" s="1115"/>
      <c r="L344" s="1033"/>
      <c r="M344" s="1058"/>
    </row>
    <row r="345" spans="2:13" ht="12.75">
      <c r="B345" s="1112"/>
      <c r="C345" s="1112"/>
      <c r="D345" s="1112"/>
      <c r="E345" s="1113"/>
      <c r="F345" s="1112"/>
      <c r="G345" s="1113"/>
      <c r="H345" s="1112"/>
      <c r="I345" s="1112"/>
      <c r="J345" s="1112"/>
      <c r="K345" s="1115"/>
      <c r="L345" s="1033"/>
      <c r="M345" s="1058"/>
    </row>
    <row r="346" spans="2:13" ht="12.75">
      <c r="B346" s="1112"/>
      <c r="C346" s="1112"/>
      <c r="D346" s="1112"/>
      <c r="E346" s="1113"/>
      <c r="F346" s="1112"/>
      <c r="G346" s="1113"/>
      <c r="H346" s="1112"/>
      <c r="I346" s="1112"/>
      <c r="J346" s="1112"/>
      <c r="K346" s="1115"/>
      <c r="L346" s="1033"/>
      <c r="M346" s="1058"/>
    </row>
    <row r="347" spans="2:13" ht="12.75">
      <c r="B347" s="1112"/>
      <c r="C347" s="1112"/>
      <c r="D347" s="1112"/>
      <c r="E347" s="1113"/>
      <c r="F347" s="1112"/>
      <c r="G347" s="1113"/>
      <c r="H347" s="1112"/>
      <c r="I347" s="1112"/>
      <c r="J347" s="1112"/>
      <c r="K347" s="1115"/>
      <c r="L347" s="1033"/>
      <c r="M347" s="1058"/>
    </row>
    <row r="348" spans="2:13" ht="12.75">
      <c r="B348" s="1112"/>
      <c r="C348" s="1112"/>
      <c r="D348" s="1112"/>
      <c r="E348" s="1113"/>
      <c r="F348" s="1112"/>
      <c r="G348" s="1113"/>
      <c r="H348" s="1112"/>
      <c r="I348" s="1112"/>
      <c r="J348" s="1112"/>
      <c r="K348" s="1115"/>
      <c r="L348" s="1033"/>
      <c r="M348" s="1058"/>
    </row>
    <row r="349" spans="2:13" ht="12.75">
      <c r="B349" s="1112"/>
      <c r="C349" s="1112"/>
      <c r="D349" s="1112"/>
      <c r="E349" s="1113"/>
      <c r="F349" s="1112"/>
      <c r="G349" s="1113"/>
      <c r="H349" s="1112"/>
      <c r="I349" s="1112"/>
      <c r="J349" s="1112"/>
      <c r="K349" s="1115"/>
      <c r="L349" s="1033"/>
      <c r="M349" s="1058"/>
    </row>
    <row r="350" spans="2:13" ht="12.75">
      <c r="B350" s="1112"/>
      <c r="C350" s="1112"/>
      <c r="D350" s="1112"/>
      <c r="E350" s="1113"/>
      <c r="F350" s="1112"/>
      <c r="G350" s="1113"/>
      <c r="H350" s="1112"/>
      <c r="I350" s="1112"/>
      <c r="J350" s="1112"/>
      <c r="K350" s="1115"/>
      <c r="L350" s="1033"/>
      <c r="M350" s="1058"/>
    </row>
    <row r="351" spans="2:13" ht="12.75">
      <c r="B351" s="1112"/>
      <c r="C351" s="1112"/>
      <c r="D351" s="1112"/>
      <c r="E351" s="1113"/>
      <c r="F351" s="1112"/>
      <c r="G351" s="1113"/>
      <c r="H351" s="1112"/>
      <c r="I351" s="1112"/>
      <c r="J351" s="1112"/>
      <c r="K351" s="1115"/>
      <c r="L351" s="1033"/>
      <c r="M351" s="1058"/>
    </row>
    <row r="352" spans="2:13" ht="12.75">
      <c r="B352" s="1112"/>
      <c r="C352" s="1112"/>
      <c r="D352" s="1112"/>
      <c r="E352" s="1113"/>
      <c r="F352" s="1112"/>
      <c r="G352" s="1113"/>
      <c r="H352" s="1112"/>
      <c r="I352" s="1112"/>
      <c r="J352" s="1112"/>
      <c r="K352" s="1115"/>
      <c r="L352" s="1033"/>
      <c r="M352" s="1058"/>
    </row>
    <row r="353" spans="2:13" ht="12.75">
      <c r="B353" s="1112"/>
      <c r="C353" s="1112"/>
      <c r="D353" s="1112"/>
      <c r="E353" s="1113"/>
      <c r="F353" s="1112"/>
      <c r="G353" s="1113"/>
      <c r="H353" s="1112"/>
      <c r="I353" s="1112"/>
      <c r="J353" s="1112"/>
      <c r="K353" s="1115"/>
      <c r="L353" s="1033"/>
      <c r="M353" s="1058"/>
    </row>
    <row r="354" spans="2:13" ht="12.75">
      <c r="B354" s="1112"/>
      <c r="C354" s="1112"/>
      <c r="D354" s="1112"/>
      <c r="E354" s="1113"/>
      <c r="F354" s="1112"/>
      <c r="G354" s="1113"/>
      <c r="H354" s="1112"/>
      <c r="I354" s="1112"/>
      <c r="J354" s="1112"/>
      <c r="K354" s="1115"/>
      <c r="L354" s="1033"/>
      <c r="M354" s="1058"/>
    </row>
    <row r="355" spans="2:13" ht="12.75">
      <c r="B355" s="1112"/>
      <c r="C355" s="1112"/>
      <c r="D355" s="1112"/>
      <c r="E355" s="1113"/>
      <c r="F355" s="1112"/>
      <c r="G355" s="1113"/>
      <c r="H355" s="1112"/>
      <c r="I355" s="1112"/>
      <c r="J355" s="1112"/>
      <c r="K355" s="1115"/>
      <c r="L355" s="1033"/>
      <c r="M355" s="1058"/>
    </row>
    <row r="356" spans="2:13" ht="12.75">
      <c r="B356" s="1112"/>
      <c r="C356" s="1112"/>
      <c r="D356" s="1112"/>
      <c r="E356" s="1113"/>
      <c r="F356" s="1112"/>
      <c r="G356" s="1113"/>
      <c r="H356" s="1112"/>
      <c r="I356" s="1112"/>
      <c r="J356" s="1112"/>
      <c r="K356" s="1115"/>
      <c r="L356" s="1033"/>
      <c r="M356" s="1058"/>
    </row>
    <row r="357" spans="2:13" ht="12.75">
      <c r="B357" s="1112"/>
      <c r="C357" s="1112"/>
      <c r="D357" s="1112"/>
      <c r="E357" s="1113"/>
      <c r="F357" s="1112"/>
      <c r="G357" s="1113"/>
      <c r="H357" s="1112"/>
      <c r="I357" s="1112"/>
      <c r="J357" s="1112"/>
      <c r="K357" s="1115"/>
      <c r="L357" s="1033"/>
      <c r="M357" s="1058"/>
    </row>
    <row r="358" spans="2:13" ht="12.75">
      <c r="B358" s="1112"/>
      <c r="C358" s="1112"/>
      <c r="D358" s="1112"/>
      <c r="E358" s="1113"/>
      <c r="F358" s="1112"/>
      <c r="G358" s="1113"/>
      <c r="H358" s="1112"/>
      <c r="I358" s="1112"/>
      <c r="J358" s="1112"/>
      <c r="K358" s="1115"/>
      <c r="L358" s="1033"/>
      <c r="M358" s="1058"/>
    </row>
    <row r="359" spans="2:13" ht="12.75">
      <c r="B359" s="1112"/>
      <c r="C359" s="1112"/>
      <c r="D359" s="1112"/>
      <c r="E359" s="1113"/>
      <c r="F359" s="1112"/>
      <c r="G359" s="1113"/>
      <c r="H359" s="1112"/>
      <c r="I359" s="1112"/>
      <c r="J359" s="1112"/>
      <c r="K359" s="1115"/>
      <c r="L359" s="1033"/>
      <c r="M359" s="1058"/>
    </row>
    <row r="360" spans="2:13" ht="12.75">
      <c r="B360" s="1112"/>
      <c r="C360" s="1112"/>
      <c r="D360" s="1112"/>
      <c r="E360" s="1113"/>
      <c r="F360" s="1112"/>
      <c r="G360" s="1113"/>
      <c r="H360" s="1112"/>
      <c r="I360" s="1112"/>
      <c r="J360" s="1112"/>
      <c r="K360" s="1115"/>
      <c r="L360" s="1033"/>
      <c r="M360" s="1058"/>
    </row>
    <row r="361" spans="2:13" ht="12.75">
      <c r="B361" s="1112"/>
      <c r="C361" s="1112"/>
      <c r="D361" s="1112"/>
      <c r="E361" s="1113"/>
      <c r="F361" s="1112"/>
      <c r="G361" s="1113"/>
      <c r="H361" s="1112"/>
      <c r="I361" s="1112"/>
      <c r="J361" s="1112"/>
      <c r="K361" s="1115"/>
      <c r="L361" s="1033"/>
      <c r="M361" s="1058"/>
    </row>
    <row r="362" spans="2:13" ht="12.75">
      <c r="B362" s="1112"/>
      <c r="C362" s="1112"/>
      <c r="D362" s="1112"/>
      <c r="E362" s="1113"/>
      <c r="F362" s="1112"/>
      <c r="G362" s="1113"/>
      <c r="H362" s="1112"/>
      <c r="I362" s="1112"/>
      <c r="J362" s="1112"/>
      <c r="K362" s="1115"/>
      <c r="L362" s="1033"/>
      <c r="M362" s="1058"/>
    </row>
    <row r="363" spans="2:13" ht="12.75">
      <c r="B363" s="1112"/>
      <c r="C363" s="1112"/>
      <c r="D363" s="1112"/>
      <c r="E363" s="1113"/>
      <c r="F363" s="1112"/>
      <c r="G363" s="1113"/>
      <c r="H363" s="1112"/>
      <c r="I363" s="1112"/>
      <c r="J363" s="1112"/>
      <c r="K363" s="1115"/>
      <c r="L363" s="1033"/>
      <c r="M363" s="1058"/>
    </row>
    <row r="364" spans="2:13" ht="12.75">
      <c r="B364" s="1112"/>
      <c r="C364" s="1112"/>
      <c r="D364" s="1112"/>
      <c r="E364" s="1113"/>
      <c r="F364" s="1112"/>
      <c r="G364" s="1113"/>
      <c r="H364" s="1112"/>
      <c r="I364" s="1112"/>
      <c r="J364" s="1112"/>
      <c r="K364" s="1115"/>
      <c r="L364" s="1033"/>
      <c r="M364" s="1058"/>
    </row>
    <row r="365" spans="2:13" ht="12.75">
      <c r="B365" s="1112"/>
      <c r="C365" s="1112"/>
      <c r="D365" s="1112"/>
      <c r="E365" s="1113"/>
      <c r="F365" s="1112"/>
      <c r="G365" s="1113"/>
      <c r="H365" s="1112"/>
      <c r="I365" s="1112"/>
      <c r="J365" s="1112"/>
      <c r="K365" s="1115"/>
      <c r="L365" s="1033"/>
      <c r="M365" s="1058"/>
    </row>
    <row r="366" spans="2:13" ht="12.75">
      <c r="B366" s="1112"/>
      <c r="C366" s="1112"/>
      <c r="D366" s="1112"/>
      <c r="E366" s="1113"/>
      <c r="F366" s="1112"/>
      <c r="G366" s="1113"/>
      <c r="H366" s="1112"/>
      <c r="I366" s="1112"/>
      <c r="J366" s="1112"/>
      <c r="K366" s="1115"/>
      <c r="L366" s="1033"/>
      <c r="M366" s="1058"/>
    </row>
    <row r="367" spans="2:13" ht="12.75">
      <c r="B367" s="1112"/>
      <c r="C367" s="1112"/>
      <c r="D367" s="1112"/>
      <c r="E367" s="1113"/>
      <c r="F367" s="1112"/>
      <c r="G367" s="1113"/>
      <c r="H367" s="1112"/>
      <c r="I367" s="1112"/>
      <c r="J367" s="1112"/>
      <c r="K367" s="1115"/>
      <c r="L367" s="1033"/>
      <c r="M367" s="1058"/>
    </row>
    <row r="368" spans="2:13" ht="12.75">
      <c r="B368" s="1112"/>
      <c r="C368" s="1112"/>
      <c r="D368" s="1112"/>
      <c r="E368" s="1113"/>
      <c r="F368" s="1112"/>
      <c r="G368" s="1113"/>
      <c r="H368" s="1112"/>
      <c r="I368" s="1112"/>
      <c r="J368" s="1112"/>
      <c r="K368" s="1115"/>
      <c r="L368" s="1033"/>
      <c r="M368" s="1058"/>
    </row>
    <row r="369" spans="2:13" ht="12.75">
      <c r="B369" s="1112"/>
      <c r="C369" s="1112"/>
      <c r="D369" s="1112"/>
      <c r="E369" s="1113"/>
      <c r="F369" s="1112"/>
      <c r="G369" s="1113"/>
      <c r="H369" s="1112"/>
      <c r="I369" s="1112"/>
      <c r="J369" s="1112"/>
      <c r="K369" s="1115"/>
      <c r="L369" s="1033"/>
      <c r="M369" s="1058"/>
    </row>
    <row r="370" spans="2:13" ht="12.75">
      <c r="B370" s="1112"/>
      <c r="C370" s="1112"/>
      <c r="D370" s="1112"/>
      <c r="E370" s="1113"/>
      <c r="F370" s="1112"/>
      <c r="G370" s="1113"/>
      <c r="H370" s="1112"/>
      <c r="I370" s="1112"/>
      <c r="J370" s="1112"/>
      <c r="K370" s="1115"/>
      <c r="L370" s="1033"/>
      <c r="M370" s="1058"/>
    </row>
    <row r="371" spans="2:13" ht="12.75">
      <c r="B371" s="1112"/>
      <c r="C371" s="1112"/>
      <c r="D371" s="1112"/>
      <c r="E371" s="1113"/>
      <c r="F371" s="1112"/>
      <c r="G371" s="1113"/>
      <c r="H371" s="1112"/>
      <c r="I371" s="1112"/>
      <c r="J371" s="1112"/>
      <c r="K371" s="1115"/>
      <c r="L371" s="1033"/>
      <c r="M371" s="1058"/>
    </row>
    <row r="372" spans="2:13" ht="12.75">
      <c r="B372" s="1112"/>
      <c r="C372" s="1112"/>
      <c r="D372" s="1112"/>
      <c r="E372" s="1113"/>
      <c r="F372" s="1112"/>
      <c r="G372" s="1113"/>
      <c r="H372" s="1112"/>
      <c r="I372" s="1112"/>
      <c r="J372" s="1112"/>
      <c r="K372" s="1115"/>
      <c r="L372" s="1033"/>
      <c r="M372" s="1058"/>
    </row>
    <row r="373" spans="2:13" ht="12.75">
      <c r="B373" s="1112"/>
      <c r="C373" s="1112"/>
      <c r="D373" s="1112"/>
      <c r="E373" s="1113"/>
      <c r="F373" s="1112"/>
      <c r="G373" s="1113"/>
      <c r="H373" s="1112"/>
      <c r="I373" s="1112"/>
      <c r="J373" s="1112"/>
      <c r="K373" s="1115"/>
      <c r="L373" s="1033"/>
      <c r="M373" s="1058"/>
    </row>
    <row r="374" spans="2:13" ht="12.75">
      <c r="B374" s="1112"/>
      <c r="C374" s="1112"/>
      <c r="D374" s="1112"/>
      <c r="E374" s="1113"/>
      <c r="F374" s="1112"/>
      <c r="G374" s="1113"/>
      <c r="H374" s="1112"/>
      <c r="I374" s="1112"/>
      <c r="J374" s="1112"/>
      <c r="K374" s="1115"/>
      <c r="L374" s="1033"/>
      <c r="M374" s="1058"/>
    </row>
    <row r="375" spans="2:13" ht="12.75">
      <c r="B375" s="1112"/>
      <c r="C375" s="1112"/>
      <c r="D375" s="1112"/>
      <c r="E375" s="1113"/>
      <c r="F375" s="1112"/>
      <c r="G375" s="1113"/>
      <c r="H375" s="1112"/>
      <c r="I375" s="1112"/>
      <c r="J375" s="1112"/>
      <c r="K375" s="1115"/>
      <c r="L375" s="1033"/>
      <c r="M375" s="1058"/>
    </row>
    <row r="376" spans="2:13" ht="12.75">
      <c r="B376" s="1112"/>
      <c r="C376" s="1112"/>
      <c r="D376" s="1112"/>
      <c r="E376" s="1113"/>
      <c r="F376" s="1112"/>
      <c r="G376" s="1113"/>
      <c r="H376" s="1112"/>
      <c r="I376" s="1112"/>
      <c r="J376" s="1112"/>
      <c r="K376" s="1115"/>
      <c r="L376" s="1033"/>
      <c r="M376" s="1058"/>
    </row>
    <row r="377" spans="2:13" ht="12.75">
      <c r="B377" s="1112"/>
      <c r="C377" s="1112"/>
      <c r="D377" s="1112"/>
      <c r="E377" s="1113"/>
      <c r="F377" s="1112"/>
      <c r="G377" s="1113"/>
      <c r="H377" s="1112"/>
      <c r="I377" s="1112"/>
      <c r="J377" s="1112"/>
      <c r="K377" s="1115"/>
      <c r="L377" s="1033"/>
      <c r="M377" s="1058"/>
    </row>
    <row r="378" spans="2:13" ht="12.75">
      <c r="B378" s="1112"/>
      <c r="C378" s="1112"/>
      <c r="D378" s="1112"/>
      <c r="E378" s="1113"/>
      <c r="F378" s="1112"/>
      <c r="G378" s="1113"/>
      <c r="H378" s="1112"/>
      <c r="I378" s="1112"/>
      <c r="J378" s="1112"/>
      <c r="K378" s="1115"/>
      <c r="L378" s="1033"/>
      <c r="M378" s="1058"/>
    </row>
    <row r="379" spans="2:13" ht="12.75">
      <c r="B379" s="1112"/>
      <c r="C379" s="1112"/>
      <c r="D379" s="1112"/>
      <c r="E379" s="1113"/>
      <c r="F379" s="1112"/>
      <c r="G379" s="1113"/>
      <c r="H379" s="1112"/>
      <c r="I379" s="1112"/>
      <c r="J379" s="1112"/>
      <c r="K379" s="1115"/>
      <c r="L379" s="1033"/>
      <c r="M379" s="1058"/>
    </row>
    <row r="380" spans="2:13" ht="12.75">
      <c r="B380" s="1112"/>
      <c r="C380" s="1112"/>
      <c r="D380" s="1112"/>
      <c r="E380" s="1113"/>
      <c r="F380" s="1112"/>
      <c r="G380" s="1113"/>
      <c r="H380" s="1112"/>
      <c r="I380" s="1112"/>
      <c r="J380" s="1112"/>
      <c r="K380" s="1115"/>
      <c r="L380" s="1033"/>
      <c r="M380" s="1058"/>
    </row>
    <row r="381" spans="2:13" ht="12.75">
      <c r="B381" s="1112"/>
      <c r="C381" s="1112"/>
      <c r="D381" s="1112"/>
      <c r="E381" s="1113"/>
      <c r="F381" s="1112"/>
      <c r="G381" s="1113"/>
      <c r="H381" s="1112"/>
      <c r="I381" s="1112"/>
      <c r="J381" s="1112"/>
      <c r="K381" s="1115"/>
      <c r="L381" s="1033"/>
      <c r="M381" s="1058"/>
    </row>
    <row r="382" spans="2:13" ht="12.75">
      <c r="B382" s="1112"/>
      <c r="C382" s="1112"/>
      <c r="D382" s="1112"/>
      <c r="E382" s="1113"/>
      <c r="F382" s="1112"/>
      <c r="G382" s="1113"/>
      <c r="H382" s="1112"/>
      <c r="I382" s="1112"/>
      <c r="J382" s="1112"/>
      <c r="K382" s="1115"/>
      <c r="L382" s="1033"/>
      <c r="M382" s="1058"/>
    </row>
    <row r="383" spans="2:13" ht="12.75">
      <c r="B383" s="1112"/>
      <c r="C383" s="1112"/>
      <c r="D383" s="1112"/>
      <c r="E383" s="1113"/>
      <c r="F383" s="1112"/>
      <c r="G383" s="1113"/>
      <c r="H383" s="1112"/>
      <c r="I383" s="1112"/>
      <c r="J383" s="1112"/>
      <c r="K383" s="1115"/>
      <c r="L383" s="1033"/>
      <c r="M383" s="1058"/>
    </row>
    <row r="384" spans="2:13" ht="12.75">
      <c r="B384" s="1112"/>
      <c r="C384" s="1112"/>
      <c r="D384" s="1112"/>
      <c r="E384" s="1113"/>
      <c r="F384" s="1112"/>
      <c r="G384" s="1113"/>
      <c r="H384" s="1112"/>
      <c r="I384" s="1112"/>
      <c r="J384" s="1112"/>
      <c r="K384" s="1115"/>
      <c r="L384" s="1033"/>
      <c r="M384" s="1058"/>
    </row>
    <row r="385" spans="2:13" ht="12.75">
      <c r="B385" s="1112"/>
      <c r="C385" s="1112"/>
      <c r="D385" s="1112"/>
      <c r="E385" s="1113"/>
      <c r="F385" s="1112"/>
      <c r="G385" s="1113"/>
      <c r="H385" s="1112"/>
      <c r="I385" s="1112"/>
      <c r="J385" s="1112"/>
      <c r="K385" s="1115"/>
      <c r="L385" s="1033"/>
      <c r="M385" s="1058"/>
    </row>
    <row r="386" spans="2:13" ht="12.75">
      <c r="B386" s="1112"/>
      <c r="C386" s="1112"/>
      <c r="D386" s="1112"/>
      <c r="E386" s="1113"/>
      <c r="F386" s="1112"/>
      <c r="G386" s="1113"/>
      <c r="H386" s="1112"/>
      <c r="I386" s="1112"/>
      <c r="J386" s="1112"/>
      <c r="K386" s="1115"/>
      <c r="L386" s="1033"/>
      <c r="M386" s="1058"/>
    </row>
    <row r="387" spans="2:13" ht="12.75">
      <c r="B387" s="1112"/>
      <c r="C387" s="1112"/>
      <c r="D387" s="1112"/>
      <c r="E387" s="1113"/>
      <c r="F387" s="1112"/>
      <c r="G387" s="1113"/>
      <c r="H387" s="1112"/>
      <c r="I387" s="1112"/>
      <c r="J387" s="1112"/>
      <c r="K387" s="1115"/>
      <c r="L387" s="1033"/>
      <c r="M387" s="1058"/>
    </row>
    <row r="388" spans="2:13" ht="12.75">
      <c r="B388" s="1112"/>
      <c r="C388" s="1112"/>
      <c r="D388" s="1112"/>
      <c r="E388" s="1113"/>
      <c r="F388" s="1112"/>
      <c r="G388" s="1113"/>
      <c r="H388" s="1112"/>
      <c r="I388" s="1112"/>
      <c r="J388" s="1112"/>
      <c r="K388" s="1115"/>
      <c r="L388" s="1033"/>
      <c r="M388" s="1058"/>
    </row>
    <row r="389" spans="2:13" ht="12.75">
      <c r="B389" s="1112"/>
      <c r="C389" s="1112"/>
      <c r="D389" s="1112"/>
      <c r="E389" s="1113"/>
      <c r="F389" s="1112"/>
      <c r="G389" s="1113"/>
      <c r="H389" s="1112"/>
      <c r="I389" s="1112"/>
      <c r="J389" s="1112"/>
      <c r="K389" s="1115"/>
      <c r="L389" s="1033"/>
      <c r="M389" s="1058"/>
    </row>
    <row r="390" spans="2:13" ht="12.75">
      <c r="B390" s="1112"/>
      <c r="C390" s="1112"/>
      <c r="D390" s="1112"/>
      <c r="E390" s="1113"/>
      <c r="F390" s="1112"/>
      <c r="G390" s="1113"/>
      <c r="H390" s="1112"/>
      <c r="I390" s="1112"/>
      <c r="J390" s="1112"/>
      <c r="K390" s="1115"/>
      <c r="L390" s="1033"/>
      <c r="M390" s="1058"/>
    </row>
    <row r="391" spans="2:13" ht="12.75">
      <c r="B391" s="1112"/>
      <c r="C391" s="1112"/>
      <c r="D391" s="1112"/>
      <c r="E391" s="1113"/>
      <c r="F391" s="1112"/>
      <c r="G391" s="1113"/>
      <c r="H391" s="1112"/>
      <c r="I391" s="1112"/>
      <c r="J391" s="1112"/>
      <c r="K391" s="1115"/>
      <c r="L391" s="1033"/>
      <c r="M391" s="1058"/>
    </row>
    <row r="392" spans="2:13" ht="12.75">
      <c r="B392" s="1112"/>
      <c r="C392" s="1112"/>
      <c r="D392" s="1112"/>
      <c r="E392" s="1113"/>
      <c r="F392" s="1112"/>
      <c r="G392" s="1113"/>
      <c r="H392" s="1112"/>
      <c r="I392" s="1112"/>
      <c r="J392" s="1112"/>
      <c r="K392" s="1115"/>
      <c r="L392" s="1033"/>
      <c r="M392" s="1058"/>
    </row>
    <row r="393" spans="2:13" ht="12.75">
      <c r="B393" s="1112"/>
      <c r="C393" s="1112"/>
      <c r="D393" s="1112"/>
      <c r="E393" s="1113"/>
      <c r="F393" s="1112"/>
      <c r="G393" s="1113"/>
      <c r="H393" s="1112"/>
      <c r="I393" s="1112"/>
      <c r="J393" s="1112"/>
      <c r="K393" s="1115"/>
      <c r="L393" s="1033"/>
      <c r="M393" s="1058"/>
    </row>
    <row r="394" spans="2:13" ht="12.75">
      <c r="B394" s="1112"/>
      <c r="C394" s="1112"/>
      <c r="D394" s="1112"/>
      <c r="E394" s="1113"/>
      <c r="F394" s="1112"/>
      <c r="G394" s="1113"/>
      <c r="H394" s="1112"/>
      <c r="I394" s="1112"/>
      <c r="J394" s="1112"/>
      <c r="K394" s="1115"/>
      <c r="L394" s="1033"/>
      <c r="M394" s="1058"/>
    </row>
    <row r="395" spans="2:13" ht="12.75">
      <c r="B395" s="1112"/>
      <c r="C395" s="1112"/>
      <c r="D395" s="1112"/>
      <c r="E395" s="1113"/>
      <c r="F395" s="1112"/>
      <c r="G395" s="1113"/>
      <c r="H395" s="1112"/>
      <c r="I395" s="1112"/>
      <c r="J395" s="1112"/>
      <c r="K395" s="1115"/>
      <c r="L395" s="1033"/>
      <c r="M395" s="1058"/>
    </row>
    <row r="396" spans="2:13" ht="12.75">
      <c r="B396" s="1112"/>
      <c r="C396" s="1112"/>
      <c r="D396" s="1112"/>
      <c r="E396" s="1113"/>
      <c r="F396" s="1112"/>
      <c r="G396" s="1113"/>
      <c r="H396" s="1112"/>
      <c r="I396" s="1112"/>
      <c r="J396" s="1112"/>
      <c r="K396" s="1115"/>
      <c r="L396" s="1033"/>
      <c r="M396" s="1058"/>
    </row>
    <row r="397" spans="2:13" ht="12.75">
      <c r="B397" s="1112"/>
      <c r="C397" s="1112"/>
      <c r="D397" s="1112"/>
      <c r="E397" s="1113"/>
      <c r="F397" s="1112"/>
      <c r="G397" s="1113"/>
      <c r="H397" s="1112"/>
      <c r="I397" s="1112"/>
      <c r="J397" s="1112"/>
      <c r="K397" s="1115"/>
      <c r="L397" s="1033"/>
      <c r="M397" s="1058"/>
    </row>
    <row r="398" spans="2:13" ht="12.75">
      <c r="B398" s="1112"/>
      <c r="C398" s="1112"/>
      <c r="D398" s="1112"/>
      <c r="E398" s="1113"/>
      <c r="F398" s="1112"/>
      <c r="G398" s="1113"/>
      <c r="H398" s="1112"/>
      <c r="I398" s="1112"/>
      <c r="J398" s="1112"/>
      <c r="K398" s="1115"/>
      <c r="L398" s="1033"/>
      <c r="M398" s="1058"/>
    </row>
    <row r="399" spans="2:13" ht="12.75">
      <c r="B399" s="1112"/>
      <c r="C399" s="1112"/>
      <c r="D399" s="1112"/>
      <c r="E399" s="1113"/>
      <c r="F399" s="1112"/>
      <c r="G399" s="1113"/>
      <c r="H399" s="1112"/>
      <c r="I399" s="1112"/>
      <c r="J399" s="1112"/>
      <c r="K399" s="1115"/>
      <c r="L399" s="1033"/>
      <c r="M399" s="1058"/>
    </row>
    <row r="400" spans="2:13" ht="12.75">
      <c r="B400" s="1112"/>
      <c r="C400" s="1112"/>
      <c r="D400" s="1112"/>
      <c r="E400" s="1113"/>
      <c r="F400" s="1112"/>
      <c r="G400" s="1113"/>
      <c r="H400" s="1112"/>
      <c r="I400" s="1112"/>
      <c r="J400" s="1112"/>
      <c r="K400" s="1115"/>
      <c r="L400" s="1033"/>
      <c r="M400" s="1058"/>
    </row>
    <row r="401" spans="2:13" ht="12.75">
      <c r="B401" s="1112"/>
      <c r="C401" s="1112"/>
      <c r="D401" s="1112"/>
      <c r="E401" s="1113"/>
      <c r="F401" s="1112"/>
      <c r="G401" s="1113"/>
      <c r="H401" s="1112"/>
      <c r="I401" s="1112"/>
      <c r="J401" s="1112"/>
      <c r="K401" s="1115"/>
      <c r="L401" s="1033"/>
      <c r="M401" s="1058"/>
    </row>
    <row r="402" spans="2:13" ht="12.75">
      <c r="B402" s="1112"/>
      <c r="C402" s="1112"/>
      <c r="D402" s="1112"/>
      <c r="E402" s="1113"/>
      <c r="F402" s="1112"/>
      <c r="G402" s="1113"/>
      <c r="H402" s="1112"/>
      <c r="I402" s="1112"/>
      <c r="J402" s="1112"/>
      <c r="K402" s="1115"/>
      <c r="L402" s="1033"/>
      <c r="M402" s="1058"/>
    </row>
    <row r="403" spans="2:13" ht="12.75">
      <c r="B403" s="1112"/>
      <c r="C403" s="1112"/>
      <c r="D403" s="1112"/>
      <c r="E403" s="1113"/>
      <c r="F403" s="1112"/>
      <c r="G403" s="1113"/>
      <c r="H403" s="1112"/>
      <c r="I403" s="1112"/>
      <c r="J403" s="1112"/>
      <c r="K403" s="1115"/>
      <c r="L403" s="1033"/>
      <c r="M403" s="1058"/>
    </row>
    <row r="404" spans="2:13" ht="12.75">
      <c r="B404" s="1112"/>
      <c r="C404" s="1112"/>
      <c r="D404" s="1112"/>
      <c r="E404" s="1113"/>
      <c r="F404" s="1112"/>
      <c r="G404" s="1113"/>
      <c r="H404" s="1112"/>
      <c r="I404" s="1112"/>
      <c r="J404" s="1112"/>
      <c r="K404" s="1115"/>
      <c r="L404" s="1033"/>
      <c r="M404" s="1058"/>
    </row>
    <row r="405" spans="2:13" ht="12.75">
      <c r="B405" s="1112"/>
      <c r="C405" s="1112"/>
      <c r="D405" s="1112"/>
      <c r="E405" s="1113"/>
      <c r="F405" s="1112"/>
      <c r="G405" s="1113"/>
      <c r="H405" s="1112"/>
      <c r="I405" s="1112"/>
      <c r="J405" s="1112"/>
      <c r="K405" s="1115"/>
      <c r="L405" s="1033"/>
      <c r="M405" s="1058"/>
    </row>
    <row r="406" spans="2:13" ht="12.75">
      <c r="B406" s="1112"/>
      <c r="C406" s="1112"/>
      <c r="D406" s="1112"/>
      <c r="E406" s="1113"/>
      <c r="F406" s="1112"/>
      <c r="G406" s="1113"/>
      <c r="H406" s="1112"/>
      <c r="I406" s="1112"/>
      <c r="J406" s="1112"/>
      <c r="K406" s="1115"/>
      <c r="L406" s="1033"/>
      <c r="M406" s="1058"/>
    </row>
    <row r="407" spans="2:13" ht="12.75">
      <c r="B407" s="1112"/>
      <c r="C407" s="1112"/>
      <c r="D407" s="1112"/>
      <c r="E407" s="1113"/>
      <c r="F407" s="1112"/>
      <c r="G407" s="1113"/>
      <c r="H407" s="1112"/>
      <c r="I407" s="1112"/>
      <c r="J407" s="1112"/>
      <c r="K407" s="1115"/>
      <c r="L407" s="1033"/>
      <c r="M407" s="1058"/>
    </row>
    <row r="408" spans="2:13" ht="12.75">
      <c r="B408" s="1112"/>
      <c r="C408" s="1112"/>
      <c r="D408" s="1112"/>
      <c r="E408" s="1113"/>
      <c r="F408" s="1112"/>
      <c r="G408" s="1113"/>
      <c r="H408" s="1112"/>
      <c r="I408" s="1112"/>
      <c r="J408" s="1112"/>
      <c r="K408" s="1115"/>
      <c r="L408" s="1033"/>
      <c r="M408" s="1058"/>
    </row>
    <row r="409" spans="2:13" ht="12.75">
      <c r="B409" s="1112"/>
      <c r="C409" s="1112"/>
      <c r="D409" s="1112"/>
      <c r="E409" s="1113"/>
      <c r="F409" s="1112"/>
      <c r="G409" s="1113"/>
      <c r="H409" s="1112"/>
      <c r="I409" s="1112"/>
      <c r="J409" s="1112"/>
      <c r="K409" s="1115"/>
      <c r="L409" s="1033"/>
      <c r="M409" s="1058"/>
    </row>
    <row r="410" spans="2:13" ht="12.75">
      <c r="B410" s="1112"/>
      <c r="C410" s="1112"/>
      <c r="D410" s="1112"/>
      <c r="E410" s="1113"/>
      <c r="F410" s="1112"/>
      <c r="G410" s="1113"/>
      <c r="H410" s="1112"/>
      <c r="I410" s="1112"/>
      <c r="J410" s="1112"/>
      <c r="K410" s="1115"/>
      <c r="L410" s="1033"/>
      <c r="M410" s="1058"/>
    </row>
    <row r="411" spans="2:13" ht="12.75">
      <c r="B411" s="1112"/>
      <c r="C411" s="1112"/>
      <c r="D411" s="1112"/>
      <c r="E411" s="1113"/>
      <c r="F411" s="1112"/>
      <c r="G411" s="1113"/>
      <c r="H411" s="1112"/>
      <c r="I411" s="1112"/>
      <c r="J411" s="1112"/>
      <c r="K411" s="1115"/>
      <c r="L411" s="1033"/>
      <c r="M411" s="1058"/>
    </row>
    <row r="412" spans="2:13" ht="12.75">
      <c r="B412" s="1112"/>
      <c r="C412" s="1112"/>
      <c r="D412" s="1112"/>
      <c r="E412" s="1113"/>
      <c r="F412" s="1112"/>
      <c r="G412" s="1113"/>
      <c r="H412" s="1112"/>
      <c r="I412" s="1112"/>
      <c r="J412" s="1112"/>
      <c r="K412" s="1115"/>
      <c r="L412" s="1033"/>
      <c r="M412" s="1058"/>
    </row>
    <row r="413" spans="2:13" ht="12.75">
      <c r="B413" s="1112"/>
      <c r="C413" s="1112"/>
      <c r="D413" s="1112"/>
      <c r="E413" s="1113"/>
      <c r="F413" s="1112"/>
      <c r="G413" s="1113"/>
      <c r="H413" s="1112"/>
      <c r="I413" s="1112"/>
      <c r="J413" s="1112"/>
      <c r="K413" s="1115"/>
      <c r="L413" s="1033"/>
      <c r="M413" s="1058"/>
    </row>
    <row r="414" spans="2:13" ht="12.75">
      <c r="B414" s="1112"/>
      <c r="C414" s="1112"/>
      <c r="D414" s="1112"/>
      <c r="E414" s="1113"/>
      <c r="F414" s="1112"/>
      <c r="G414" s="1113"/>
      <c r="H414" s="1112"/>
      <c r="I414" s="1112"/>
      <c r="J414" s="1112"/>
      <c r="K414" s="1115"/>
      <c r="L414" s="1033"/>
      <c r="M414" s="1058"/>
    </row>
    <row r="415" spans="2:13" ht="12.75">
      <c r="B415" s="1112"/>
      <c r="C415" s="1112"/>
      <c r="D415" s="1112"/>
      <c r="E415" s="1113"/>
      <c r="F415" s="1112"/>
      <c r="G415" s="1113"/>
      <c r="H415" s="1112"/>
      <c r="I415" s="1112"/>
      <c r="J415" s="1112"/>
      <c r="K415" s="1115"/>
      <c r="L415" s="1033"/>
      <c r="M415" s="1058"/>
    </row>
    <row r="416" spans="2:13" ht="12.75">
      <c r="B416" s="1112"/>
      <c r="C416" s="1112"/>
      <c r="D416" s="1112"/>
      <c r="E416" s="1113"/>
      <c r="F416" s="1112"/>
      <c r="G416" s="1113"/>
      <c r="H416" s="1112"/>
      <c r="I416" s="1112"/>
      <c r="J416" s="1112"/>
      <c r="K416" s="1115"/>
      <c r="L416" s="1033"/>
      <c r="M416" s="1058"/>
    </row>
    <row r="417" spans="2:13" ht="12.75">
      <c r="B417" s="1112"/>
      <c r="C417" s="1112"/>
      <c r="D417" s="1112"/>
      <c r="E417" s="1113"/>
      <c r="F417" s="1112"/>
      <c r="G417" s="1113"/>
      <c r="H417" s="1112"/>
      <c r="I417" s="1112"/>
      <c r="J417" s="1112"/>
      <c r="K417" s="1115"/>
      <c r="L417" s="1033"/>
      <c r="M417" s="1058"/>
    </row>
    <row r="418" spans="2:13" ht="12.75">
      <c r="B418" s="1112"/>
      <c r="C418" s="1112"/>
      <c r="D418" s="1112"/>
      <c r="E418" s="1113"/>
      <c r="F418" s="1112"/>
      <c r="G418" s="1113"/>
      <c r="H418" s="1112"/>
      <c r="I418" s="1112"/>
      <c r="J418" s="1112"/>
      <c r="K418" s="1115"/>
      <c r="L418" s="1033"/>
      <c r="M418" s="1058"/>
    </row>
    <row r="419" spans="2:13" ht="12.75">
      <c r="B419" s="1112"/>
      <c r="C419" s="1112"/>
      <c r="D419" s="1112"/>
      <c r="E419" s="1113"/>
      <c r="F419" s="1112"/>
      <c r="G419" s="1113"/>
      <c r="H419" s="1112"/>
      <c r="I419" s="1112"/>
      <c r="J419" s="1112"/>
      <c r="K419" s="1115"/>
      <c r="L419" s="1033"/>
      <c r="M419" s="1058"/>
    </row>
    <row r="420" spans="2:13" ht="12.75">
      <c r="B420" s="1112"/>
      <c r="C420" s="1112"/>
      <c r="D420" s="1112"/>
      <c r="E420" s="1113"/>
      <c r="F420" s="1112"/>
      <c r="G420" s="1113"/>
      <c r="H420" s="1112"/>
      <c r="I420" s="1112"/>
      <c r="J420" s="1112"/>
      <c r="K420" s="1115"/>
      <c r="L420" s="1033"/>
      <c r="M420" s="1058"/>
    </row>
    <row r="421" spans="2:13" ht="12.75">
      <c r="B421" s="1112"/>
      <c r="C421" s="1112"/>
      <c r="D421" s="1112"/>
      <c r="E421" s="1113"/>
      <c r="F421" s="1112"/>
      <c r="G421" s="1113"/>
      <c r="H421" s="1112"/>
      <c r="I421" s="1112"/>
      <c r="J421" s="1112"/>
      <c r="K421" s="1115"/>
      <c r="L421" s="1033"/>
      <c r="M421" s="1058"/>
    </row>
    <row r="422" spans="2:13" ht="12.75">
      <c r="B422" s="1112"/>
      <c r="C422" s="1112"/>
      <c r="D422" s="1112"/>
      <c r="E422" s="1113"/>
      <c r="F422" s="1112"/>
      <c r="G422" s="1113"/>
      <c r="H422" s="1112"/>
      <c r="I422" s="1112"/>
      <c r="J422" s="1112"/>
      <c r="K422" s="1115"/>
      <c r="L422" s="1033"/>
      <c r="M422" s="1058"/>
    </row>
    <row r="423" spans="2:13" ht="12.75">
      <c r="B423" s="1112"/>
      <c r="C423" s="1112"/>
      <c r="D423" s="1112"/>
      <c r="E423" s="1113"/>
      <c r="F423" s="1112"/>
      <c r="G423" s="1113"/>
      <c r="H423" s="1112"/>
      <c r="I423" s="1112"/>
      <c r="J423" s="1112"/>
      <c r="K423" s="1115"/>
      <c r="L423" s="1033"/>
      <c r="M423" s="1058"/>
    </row>
    <row r="424" spans="2:13" ht="12.75">
      <c r="B424" s="1112"/>
      <c r="C424" s="1112"/>
      <c r="D424" s="1112"/>
      <c r="E424" s="1113"/>
      <c r="F424" s="1112"/>
      <c r="G424" s="1113"/>
      <c r="H424" s="1112"/>
      <c r="I424" s="1112"/>
      <c r="J424" s="1112"/>
      <c r="K424" s="1115"/>
      <c r="L424" s="1033"/>
      <c r="M424" s="1058"/>
    </row>
    <row r="425" spans="2:13" ht="12.75">
      <c r="B425" s="1112"/>
      <c r="C425" s="1112"/>
      <c r="D425" s="1112"/>
      <c r="E425" s="1113"/>
      <c r="F425" s="1112"/>
      <c r="G425" s="1113"/>
      <c r="H425" s="1112"/>
      <c r="I425" s="1112"/>
      <c r="J425" s="1112"/>
      <c r="K425" s="1115"/>
      <c r="L425" s="1033"/>
      <c r="M425" s="1058"/>
    </row>
    <row r="426" spans="2:13" ht="12.75">
      <c r="B426" s="1112"/>
      <c r="C426" s="1112"/>
      <c r="D426" s="1112"/>
      <c r="E426" s="1113"/>
      <c r="F426" s="1112"/>
      <c r="G426" s="1113"/>
      <c r="H426" s="1112"/>
      <c r="I426" s="1112"/>
      <c r="J426" s="1112"/>
      <c r="K426" s="1115"/>
      <c r="L426" s="1033"/>
      <c r="M426" s="1058"/>
    </row>
    <row r="427" spans="2:13" ht="12.75">
      <c r="B427" s="1112"/>
      <c r="C427" s="1112"/>
      <c r="D427" s="1112"/>
      <c r="E427" s="1113"/>
      <c r="F427" s="1112"/>
      <c r="G427" s="1113"/>
      <c r="H427" s="1112"/>
      <c r="I427" s="1112"/>
      <c r="J427" s="1112"/>
      <c r="K427" s="1115"/>
      <c r="L427" s="1033"/>
      <c r="M427" s="1058"/>
    </row>
    <row r="428" spans="2:13" ht="12.75">
      <c r="B428" s="1112"/>
      <c r="C428" s="1112"/>
      <c r="D428" s="1112"/>
      <c r="E428" s="1113"/>
      <c r="F428" s="1112"/>
      <c r="G428" s="1113"/>
      <c r="H428" s="1112"/>
      <c r="I428" s="1112"/>
      <c r="J428" s="1112"/>
      <c r="K428" s="1115"/>
      <c r="L428" s="1033"/>
      <c r="M428" s="1058"/>
    </row>
    <row r="429" spans="2:13" ht="12.75">
      <c r="B429" s="1112"/>
      <c r="C429" s="1112"/>
      <c r="D429" s="1112"/>
      <c r="E429" s="1113"/>
      <c r="F429" s="1112"/>
      <c r="G429" s="1113"/>
      <c r="H429" s="1112"/>
      <c r="I429" s="1112"/>
      <c r="J429" s="1112"/>
      <c r="K429" s="1115"/>
      <c r="L429" s="1033"/>
      <c r="M429" s="1058"/>
    </row>
    <row r="430" spans="2:13" ht="12.75">
      <c r="B430" s="1112"/>
      <c r="C430" s="1112"/>
      <c r="D430" s="1112"/>
      <c r="E430" s="1113"/>
      <c r="F430" s="1112"/>
      <c r="G430" s="1113"/>
      <c r="H430" s="1112"/>
      <c r="I430" s="1112"/>
      <c r="J430" s="1112"/>
      <c r="K430" s="1115"/>
      <c r="L430" s="1033"/>
      <c r="M430" s="1058"/>
    </row>
    <row r="431" spans="2:13" ht="12.75">
      <c r="B431" s="1112"/>
      <c r="C431" s="1112"/>
      <c r="D431" s="1112"/>
      <c r="E431" s="1113"/>
      <c r="F431" s="1112"/>
      <c r="G431" s="1113"/>
      <c r="H431" s="1112"/>
      <c r="I431" s="1112"/>
      <c r="J431" s="1112"/>
      <c r="K431" s="1115"/>
      <c r="L431" s="1033"/>
      <c r="M431" s="1058"/>
    </row>
    <row r="432" spans="2:13" ht="12.75">
      <c r="B432" s="1112"/>
      <c r="C432" s="1112"/>
      <c r="D432" s="1112"/>
      <c r="E432" s="1113"/>
      <c r="F432" s="1112"/>
      <c r="G432" s="1113"/>
      <c r="H432" s="1112"/>
      <c r="I432" s="1112"/>
      <c r="J432" s="1112"/>
      <c r="K432" s="1115"/>
      <c r="L432" s="1033"/>
      <c r="M432" s="1058"/>
    </row>
    <row r="433" spans="2:13" ht="12.75">
      <c r="B433" s="1112"/>
      <c r="C433" s="1112"/>
      <c r="D433" s="1112"/>
      <c r="E433" s="1113"/>
      <c r="F433" s="1112"/>
      <c r="G433" s="1113"/>
      <c r="H433" s="1112"/>
      <c r="I433" s="1112"/>
      <c r="J433" s="1112"/>
      <c r="K433" s="1115"/>
      <c r="L433" s="1033"/>
      <c r="M433" s="1058"/>
    </row>
    <row r="434" spans="2:13" ht="12.75">
      <c r="B434" s="1112"/>
      <c r="C434" s="1112"/>
      <c r="D434" s="1112"/>
      <c r="E434" s="1113"/>
      <c r="F434" s="1112"/>
      <c r="G434" s="1113"/>
      <c r="H434" s="1112"/>
      <c r="I434" s="1112"/>
      <c r="J434" s="1112"/>
      <c r="K434" s="1115"/>
      <c r="L434" s="1033"/>
      <c r="M434" s="1058"/>
    </row>
    <row r="435" spans="2:13" ht="12.75">
      <c r="B435" s="1112"/>
      <c r="C435" s="1112"/>
      <c r="D435" s="1112"/>
      <c r="E435" s="1113"/>
      <c r="F435" s="1112"/>
      <c r="G435" s="1113"/>
      <c r="H435" s="1112"/>
      <c r="I435" s="1112"/>
      <c r="J435" s="1112"/>
      <c r="K435" s="1115"/>
      <c r="L435" s="1033"/>
      <c r="M435" s="1058"/>
    </row>
    <row r="436" spans="2:13" ht="12.75">
      <c r="B436" s="1112"/>
      <c r="C436" s="1112"/>
      <c r="D436" s="1112"/>
      <c r="E436" s="1113"/>
      <c r="F436" s="1112"/>
      <c r="G436" s="1113"/>
      <c r="H436" s="1112"/>
      <c r="I436" s="1112"/>
      <c r="J436" s="1112"/>
      <c r="K436" s="1115"/>
      <c r="L436" s="1033"/>
      <c r="M436" s="1058"/>
    </row>
    <row r="437" spans="2:13" ht="12.75">
      <c r="B437" s="1112"/>
      <c r="C437" s="1112"/>
      <c r="D437" s="1112"/>
      <c r="E437" s="1113"/>
      <c r="F437" s="1112"/>
      <c r="G437" s="1113"/>
      <c r="H437" s="1112"/>
      <c r="I437" s="1112"/>
      <c r="J437" s="1112"/>
      <c r="K437" s="1115"/>
      <c r="L437" s="1033"/>
      <c r="M437" s="1058"/>
    </row>
    <row r="438" spans="2:13" ht="12.75">
      <c r="B438" s="1112"/>
      <c r="C438" s="1112"/>
      <c r="D438" s="1112"/>
      <c r="E438" s="1113"/>
      <c r="F438" s="1112"/>
      <c r="G438" s="1113"/>
      <c r="H438" s="1112"/>
      <c r="I438" s="1112"/>
      <c r="J438" s="1112"/>
      <c r="K438" s="1115"/>
      <c r="L438" s="1033"/>
      <c r="M438" s="1058"/>
    </row>
    <row r="439" spans="2:13" ht="12.75">
      <c r="B439" s="1112"/>
      <c r="C439" s="1112"/>
      <c r="D439" s="1112"/>
      <c r="E439" s="1113"/>
      <c r="F439" s="1112"/>
      <c r="G439" s="1113"/>
      <c r="H439" s="1112"/>
      <c r="I439" s="1112"/>
      <c r="J439" s="1112"/>
      <c r="K439" s="1115"/>
      <c r="L439" s="1033"/>
      <c r="M439" s="1058"/>
    </row>
    <row r="440" spans="2:13" ht="12.75">
      <c r="B440" s="1112"/>
      <c r="C440" s="1112"/>
      <c r="D440" s="1112"/>
      <c r="E440" s="1113"/>
      <c r="F440" s="1112"/>
      <c r="G440" s="1113"/>
      <c r="H440" s="1112"/>
      <c r="I440" s="1112"/>
      <c r="J440" s="1112"/>
      <c r="K440" s="1115"/>
      <c r="L440" s="1033"/>
      <c r="M440" s="1058"/>
    </row>
    <row r="441" spans="2:13" ht="12.75">
      <c r="B441" s="1112"/>
      <c r="C441" s="1112"/>
      <c r="D441" s="1112"/>
      <c r="E441" s="1113"/>
      <c r="F441" s="1112"/>
      <c r="G441" s="1113"/>
      <c r="H441" s="1112"/>
      <c r="I441" s="1112"/>
      <c r="J441" s="1112"/>
      <c r="K441" s="1115"/>
      <c r="L441" s="1033"/>
      <c r="M441" s="1058"/>
    </row>
    <row r="442" spans="2:13" ht="12.75">
      <c r="B442" s="1112"/>
      <c r="C442" s="1112"/>
      <c r="D442" s="1112"/>
      <c r="E442" s="1113"/>
      <c r="F442" s="1112"/>
      <c r="G442" s="1113"/>
      <c r="H442" s="1112"/>
      <c r="I442" s="1112"/>
      <c r="J442" s="1112"/>
      <c r="K442" s="1115"/>
      <c r="L442" s="1033"/>
      <c r="M442" s="1058"/>
    </row>
    <row r="443" spans="2:13" ht="12.75">
      <c r="B443" s="1112"/>
      <c r="C443" s="1112"/>
      <c r="D443" s="1112"/>
      <c r="E443" s="1113"/>
      <c r="F443" s="1112"/>
      <c r="G443" s="1113"/>
      <c r="H443" s="1112"/>
      <c r="I443" s="1112"/>
      <c r="J443" s="1112"/>
      <c r="K443" s="1115"/>
      <c r="L443" s="1033"/>
      <c r="M443" s="1058"/>
    </row>
    <row r="444" spans="2:13" ht="12.75">
      <c r="B444" s="1112"/>
      <c r="C444" s="1112"/>
      <c r="D444" s="1112"/>
      <c r="E444" s="1113"/>
      <c r="F444" s="1112"/>
      <c r="G444" s="1113"/>
      <c r="H444" s="1112"/>
      <c r="I444" s="1112"/>
      <c r="J444" s="1112"/>
      <c r="K444" s="1115"/>
      <c r="L444" s="1033"/>
      <c r="M444" s="1058"/>
    </row>
    <row r="445" spans="2:13" ht="12.75">
      <c r="B445" s="1112"/>
      <c r="C445" s="1112"/>
      <c r="D445" s="1112"/>
      <c r="E445" s="1113"/>
      <c r="F445" s="1112"/>
      <c r="G445" s="1113"/>
      <c r="H445" s="1112"/>
      <c r="I445" s="1112"/>
      <c r="J445" s="1112"/>
      <c r="K445" s="1115"/>
      <c r="L445" s="1033"/>
      <c r="M445" s="1058"/>
    </row>
    <row r="446" spans="2:13" ht="12.75">
      <c r="B446" s="1112"/>
      <c r="C446" s="1112"/>
      <c r="D446" s="1112"/>
      <c r="E446" s="1113"/>
      <c r="F446" s="1112"/>
      <c r="G446" s="1113"/>
      <c r="H446" s="1112"/>
      <c r="I446" s="1112"/>
      <c r="J446" s="1112"/>
      <c r="K446" s="1115"/>
      <c r="L446" s="1033"/>
      <c r="M446" s="1058"/>
    </row>
    <row r="447" spans="2:13" ht="12.75">
      <c r="B447" s="1112"/>
      <c r="C447" s="1112"/>
      <c r="D447" s="1112"/>
      <c r="E447" s="1113"/>
      <c r="F447" s="1112"/>
      <c r="G447" s="1113"/>
      <c r="H447" s="1112"/>
      <c r="I447" s="1112"/>
      <c r="J447" s="1112"/>
      <c r="K447" s="1115"/>
      <c r="L447" s="1033"/>
      <c r="M447" s="1058"/>
    </row>
    <row r="448" spans="2:13" ht="12.75">
      <c r="B448" s="1112"/>
      <c r="C448" s="1112"/>
      <c r="D448" s="1112"/>
      <c r="E448" s="1113"/>
      <c r="F448" s="1112"/>
      <c r="G448" s="1113"/>
      <c r="H448" s="1112"/>
      <c r="I448" s="1112"/>
      <c r="J448" s="1112"/>
      <c r="K448" s="1115"/>
      <c r="L448" s="1033"/>
      <c r="M448" s="1058"/>
    </row>
    <row r="449" spans="2:13" ht="12.75">
      <c r="B449" s="1112"/>
      <c r="C449" s="1112"/>
      <c r="D449" s="1112"/>
      <c r="E449" s="1113"/>
      <c r="F449" s="1112"/>
      <c r="G449" s="1113"/>
      <c r="H449" s="1112"/>
      <c r="I449" s="1112"/>
      <c r="J449" s="1112"/>
      <c r="K449" s="1115"/>
      <c r="L449" s="1033"/>
      <c r="M449" s="1058"/>
    </row>
    <row r="450" spans="2:13" ht="12.75">
      <c r="B450" s="1112"/>
      <c r="C450" s="1112"/>
      <c r="D450" s="1112"/>
      <c r="E450" s="1113"/>
      <c r="F450" s="1112"/>
      <c r="G450" s="1113"/>
      <c r="H450" s="1112"/>
      <c r="I450" s="1112"/>
      <c r="J450" s="1112"/>
      <c r="K450" s="1115"/>
      <c r="L450" s="1033"/>
      <c r="M450" s="1058"/>
    </row>
    <row r="451" spans="2:13" ht="12.75">
      <c r="B451" s="1112"/>
      <c r="C451" s="1112"/>
      <c r="D451" s="1112"/>
      <c r="E451" s="1113"/>
      <c r="F451" s="1112"/>
      <c r="G451" s="1113"/>
      <c r="H451" s="1112"/>
      <c r="I451" s="1112"/>
      <c r="J451" s="1112"/>
      <c r="K451" s="1115"/>
      <c r="L451" s="1033"/>
      <c r="M451" s="1058"/>
    </row>
    <row r="452" spans="2:13" ht="12.75">
      <c r="B452" s="1112"/>
      <c r="C452" s="1112"/>
      <c r="D452" s="1112"/>
      <c r="E452" s="1113"/>
      <c r="F452" s="1112"/>
      <c r="G452" s="1113"/>
      <c r="H452" s="1112"/>
      <c r="I452" s="1112"/>
      <c r="J452" s="1112"/>
      <c r="K452" s="1115"/>
      <c r="L452" s="1033"/>
      <c r="M452" s="1058"/>
    </row>
    <row r="453" spans="2:13" ht="12.75">
      <c r="B453" s="1112"/>
      <c r="C453" s="1112"/>
      <c r="D453" s="1112"/>
      <c r="E453" s="1113"/>
      <c r="F453" s="1112"/>
      <c r="G453" s="1113"/>
      <c r="H453" s="1112"/>
      <c r="I453" s="1112"/>
      <c r="J453" s="1112"/>
      <c r="K453" s="1115"/>
      <c r="L453" s="1033"/>
      <c r="M453" s="1058"/>
    </row>
    <row r="454" spans="2:13" ht="12.75">
      <c r="B454" s="1112"/>
      <c r="C454" s="1112"/>
      <c r="D454" s="1112"/>
      <c r="E454" s="1113"/>
      <c r="F454" s="1112"/>
      <c r="G454" s="1113"/>
      <c r="H454" s="1112"/>
      <c r="I454" s="1112"/>
      <c r="J454" s="1112"/>
      <c r="K454" s="1115"/>
      <c r="L454" s="1033"/>
      <c r="M454" s="1058"/>
    </row>
    <row r="455" spans="2:13" ht="12.75">
      <c r="B455" s="1112"/>
      <c r="C455" s="1112"/>
      <c r="D455" s="1112"/>
      <c r="E455" s="1113"/>
      <c r="F455" s="1112"/>
      <c r="G455" s="1113"/>
      <c r="H455" s="1112"/>
      <c r="I455" s="1112"/>
      <c r="J455" s="1112"/>
      <c r="K455" s="1115"/>
      <c r="L455" s="1033"/>
      <c r="M455" s="1058"/>
    </row>
    <row r="456" spans="2:13" ht="12.75">
      <c r="B456" s="1112"/>
      <c r="C456" s="1112"/>
      <c r="D456" s="1112"/>
      <c r="E456" s="1113"/>
      <c r="F456" s="1112"/>
      <c r="G456" s="1113"/>
      <c r="H456" s="1112"/>
      <c r="I456" s="1112"/>
      <c r="J456" s="1112"/>
      <c r="K456" s="1115"/>
      <c r="L456" s="1033"/>
      <c r="M456" s="1058"/>
    </row>
    <row r="457" spans="2:13" ht="12.75">
      <c r="B457" s="1112"/>
      <c r="C457" s="1112"/>
      <c r="D457" s="1112"/>
      <c r="E457" s="1113"/>
      <c r="F457" s="1112"/>
      <c r="G457" s="1113"/>
      <c r="H457" s="1112"/>
      <c r="I457" s="1112"/>
      <c r="J457" s="1112"/>
      <c r="K457" s="1115"/>
      <c r="L457" s="1033"/>
      <c r="M457" s="1058"/>
    </row>
    <row r="458" spans="2:13" ht="12.75">
      <c r="B458" s="1112"/>
      <c r="C458" s="1112"/>
      <c r="D458" s="1112"/>
      <c r="E458" s="1113"/>
      <c r="F458" s="1112"/>
      <c r="G458" s="1113"/>
      <c r="H458" s="1112"/>
      <c r="I458" s="1112"/>
      <c r="J458" s="1112"/>
      <c r="K458" s="1115"/>
      <c r="L458" s="1033"/>
      <c r="M458" s="1058"/>
    </row>
    <row r="459" spans="2:13" ht="12.75">
      <c r="B459" s="1112"/>
      <c r="C459" s="1112"/>
      <c r="D459" s="1112"/>
      <c r="E459" s="1113"/>
      <c r="F459" s="1112"/>
      <c r="G459" s="1113"/>
      <c r="H459" s="1112"/>
      <c r="I459" s="1112"/>
      <c r="J459" s="1112"/>
      <c r="K459" s="1115"/>
      <c r="L459" s="1033"/>
      <c r="M459" s="1058"/>
    </row>
    <row r="460" spans="2:13" ht="12.75">
      <c r="B460" s="1112"/>
      <c r="C460" s="1112"/>
      <c r="D460" s="1112"/>
      <c r="E460" s="1113"/>
      <c r="F460" s="1112"/>
      <c r="G460" s="1113"/>
      <c r="H460" s="1112"/>
      <c r="I460" s="1112"/>
      <c r="J460" s="1112"/>
      <c r="K460" s="1115"/>
      <c r="L460" s="1033"/>
      <c r="M460" s="1058"/>
    </row>
    <row r="461" spans="2:13" ht="12.75">
      <c r="B461" s="1112"/>
      <c r="C461" s="1112"/>
      <c r="D461" s="1112"/>
      <c r="E461" s="1113"/>
      <c r="F461" s="1112"/>
      <c r="G461" s="1113"/>
      <c r="H461" s="1112"/>
      <c r="I461" s="1112"/>
      <c r="J461" s="1112"/>
      <c r="K461" s="1115"/>
      <c r="L461" s="1033"/>
      <c r="M461" s="1058"/>
    </row>
    <row r="462" spans="2:13" ht="12.75">
      <c r="B462" s="1112"/>
      <c r="C462" s="1112"/>
      <c r="D462" s="1112"/>
      <c r="E462" s="1113"/>
      <c r="F462" s="1112"/>
      <c r="G462" s="1113"/>
      <c r="H462" s="1112"/>
      <c r="I462" s="1112"/>
      <c r="J462" s="1112"/>
      <c r="K462" s="1115"/>
      <c r="L462" s="1033"/>
      <c r="M462" s="1058"/>
    </row>
    <row r="463" spans="2:13" ht="12.75">
      <c r="B463" s="1112"/>
      <c r="C463" s="1112"/>
      <c r="D463" s="1112"/>
      <c r="E463" s="1113"/>
      <c r="F463" s="1112"/>
      <c r="G463" s="1113"/>
      <c r="H463" s="1112"/>
      <c r="I463" s="1112"/>
      <c r="J463" s="1112"/>
      <c r="K463" s="1115"/>
      <c r="L463" s="1033"/>
      <c r="M463" s="1058"/>
    </row>
    <row r="464" spans="2:13" ht="12.75">
      <c r="B464" s="1112"/>
      <c r="C464" s="1112"/>
      <c r="D464" s="1112"/>
      <c r="E464" s="1113"/>
      <c r="F464" s="1112"/>
      <c r="G464" s="1113"/>
      <c r="H464" s="1112"/>
      <c r="I464" s="1112"/>
      <c r="J464" s="1112"/>
      <c r="K464" s="1115"/>
      <c r="L464" s="1033"/>
      <c r="M464" s="1058"/>
    </row>
    <row r="465" spans="2:13" ht="12.75">
      <c r="B465" s="1112"/>
      <c r="C465" s="1112"/>
      <c r="D465" s="1112"/>
      <c r="E465" s="1113"/>
      <c r="F465" s="1112"/>
      <c r="G465" s="1113"/>
      <c r="H465" s="1112"/>
      <c r="I465" s="1112"/>
      <c r="J465" s="1112"/>
      <c r="K465" s="1115"/>
      <c r="L465" s="1033"/>
      <c r="M465" s="1058"/>
    </row>
    <row r="466" spans="2:13" ht="12.75">
      <c r="B466" s="1112"/>
      <c r="C466" s="1112"/>
      <c r="D466" s="1112"/>
      <c r="E466" s="1113"/>
      <c r="F466" s="1112"/>
      <c r="G466" s="1113"/>
      <c r="H466" s="1112"/>
      <c r="I466" s="1112"/>
      <c r="J466" s="1112"/>
      <c r="K466" s="1115"/>
      <c r="L466" s="1033"/>
      <c r="M466" s="1058"/>
    </row>
    <row r="467" spans="2:13" ht="12.75">
      <c r="B467" s="1112"/>
      <c r="C467" s="1112"/>
      <c r="D467" s="1112"/>
      <c r="E467" s="1113"/>
      <c r="F467" s="1112"/>
      <c r="G467" s="1113"/>
      <c r="H467" s="1112"/>
      <c r="I467" s="1112"/>
      <c r="J467" s="1112"/>
      <c r="K467" s="1115"/>
      <c r="L467" s="1033"/>
      <c r="M467" s="1058"/>
    </row>
    <row r="468" spans="2:13" ht="12.75">
      <c r="B468" s="1112"/>
      <c r="C468" s="1112"/>
      <c r="D468" s="1112"/>
      <c r="E468" s="1113"/>
      <c r="F468" s="1112"/>
      <c r="G468" s="1113"/>
      <c r="H468" s="1112"/>
      <c r="I468" s="1112"/>
      <c r="J468" s="1112"/>
      <c r="K468" s="1115"/>
      <c r="L468" s="1033"/>
      <c r="M468" s="1058"/>
    </row>
    <row r="469" spans="2:13" ht="12.75">
      <c r="B469" s="1112"/>
      <c r="C469" s="1112"/>
      <c r="D469" s="1112"/>
      <c r="E469" s="1113"/>
      <c r="F469" s="1112"/>
      <c r="G469" s="1113"/>
      <c r="H469" s="1112"/>
      <c r="I469" s="1112"/>
      <c r="J469" s="1112"/>
      <c r="K469" s="1115"/>
      <c r="L469" s="1033"/>
      <c r="M469" s="1058"/>
    </row>
    <row r="470" spans="2:13" ht="12.75">
      <c r="B470" s="1112"/>
      <c r="C470" s="1112"/>
      <c r="D470" s="1112"/>
      <c r="E470" s="1113"/>
      <c r="F470" s="1112"/>
      <c r="G470" s="1113"/>
      <c r="H470" s="1112"/>
      <c r="I470" s="1112"/>
      <c r="J470" s="1112"/>
      <c r="K470" s="1115"/>
      <c r="L470" s="1033"/>
      <c r="M470" s="1058"/>
    </row>
    <row r="471" spans="2:13" ht="12.75">
      <c r="B471" s="1112"/>
      <c r="C471" s="1112"/>
      <c r="D471" s="1112"/>
      <c r="E471" s="1113"/>
      <c r="F471" s="1112"/>
      <c r="G471" s="1113"/>
      <c r="H471" s="1112"/>
      <c r="I471" s="1112"/>
      <c r="J471" s="1112"/>
      <c r="K471" s="1115"/>
      <c r="L471" s="1033"/>
      <c r="M471" s="1058"/>
    </row>
    <row r="472" spans="2:13" ht="12.75">
      <c r="B472" s="1112"/>
      <c r="C472" s="1112"/>
      <c r="D472" s="1112"/>
      <c r="E472" s="1113"/>
      <c r="F472" s="1112"/>
      <c r="G472" s="1113"/>
      <c r="H472" s="1112"/>
      <c r="I472" s="1112"/>
      <c r="J472" s="1112"/>
      <c r="K472" s="1115"/>
      <c r="L472" s="1033"/>
      <c r="M472" s="1058"/>
    </row>
    <row r="473" spans="2:13" ht="12.75">
      <c r="B473" s="1112"/>
      <c r="C473" s="1112"/>
      <c r="D473" s="1112"/>
      <c r="E473" s="1113"/>
      <c r="F473" s="1112"/>
      <c r="G473" s="1113"/>
      <c r="H473" s="1112"/>
      <c r="I473" s="1112"/>
      <c r="J473" s="1112"/>
      <c r="K473" s="1115"/>
      <c r="L473" s="1033"/>
      <c r="M473" s="1058"/>
    </row>
    <row r="474" spans="2:13" ht="12.75">
      <c r="B474" s="1112"/>
      <c r="C474" s="1112"/>
      <c r="D474" s="1112"/>
      <c r="E474" s="1113"/>
      <c r="F474" s="1112"/>
      <c r="G474" s="1113"/>
      <c r="H474" s="1112"/>
      <c r="I474" s="1112"/>
      <c r="J474" s="1112"/>
      <c r="K474" s="1115"/>
      <c r="L474" s="1033"/>
      <c r="M474" s="1058"/>
    </row>
    <row r="475" spans="2:13" ht="12.75">
      <c r="B475" s="1112"/>
      <c r="C475" s="1112"/>
      <c r="D475" s="1112"/>
      <c r="E475" s="1113"/>
      <c r="F475" s="1112"/>
      <c r="G475" s="1113"/>
      <c r="H475" s="1112"/>
      <c r="I475" s="1112"/>
      <c r="J475" s="1112"/>
      <c r="K475" s="1115"/>
      <c r="L475" s="1033"/>
      <c r="M475" s="1058"/>
    </row>
    <row r="476" spans="2:13" ht="12.75">
      <c r="B476" s="1112"/>
      <c r="C476" s="1112"/>
      <c r="D476" s="1112"/>
      <c r="E476" s="1113"/>
      <c r="F476" s="1112"/>
      <c r="G476" s="1113"/>
      <c r="H476" s="1112"/>
      <c r="I476" s="1112"/>
      <c r="J476" s="1112"/>
      <c r="K476" s="1115"/>
      <c r="L476" s="1033"/>
      <c r="M476" s="1058"/>
    </row>
    <row r="477" spans="2:13" ht="12.75">
      <c r="B477" s="1112"/>
      <c r="C477" s="1112"/>
      <c r="D477" s="1112"/>
      <c r="E477" s="1113"/>
      <c r="F477" s="1112"/>
      <c r="G477" s="1113"/>
      <c r="H477" s="1112"/>
      <c r="I477" s="1112"/>
      <c r="J477" s="1112"/>
      <c r="K477" s="1115"/>
      <c r="L477" s="1033"/>
      <c r="M477" s="1058"/>
    </row>
    <row r="478" spans="2:13" ht="12.75">
      <c r="B478" s="1112"/>
      <c r="C478" s="1112"/>
      <c r="D478" s="1112"/>
      <c r="E478" s="1113"/>
      <c r="F478" s="1112"/>
      <c r="G478" s="1113"/>
      <c r="H478" s="1112"/>
      <c r="I478" s="1112"/>
      <c r="J478" s="1112"/>
      <c r="K478" s="1115"/>
      <c r="L478" s="1033"/>
      <c r="M478" s="1058"/>
    </row>
    <row r="479" spans="2:13" ht="12.75">
      <c r="B479" s="1112"/>
      <c r="C479" s="1112"/>
      <c r="D479" s="1112"/>
      <c r="E479" s="1113"/>
      <c r="F479" s="1112"/>
      <c r="G479" s="1113"/>
      <c r="H479" s="1112"/>
      <c r="I479" s="1112"/>
      <c r="J479" s="1112"/>
      <c r="K479" s="1115"/>
      <c r="L479" s="1033"/>
      <c r="M479" s="1058"/>
    </row>
    <row r="480" spans="2:13" ht="12.75">
      <c r="B480" s="1112"/>
      <c r="C480" s="1112"/>
      <c r="D480" s="1112"/>
      <c r="E480" s="1113"/>
      <c r="F480" s="1112"/>
      <c r="G480" s="1113"/>
      <c r="H480" s="1112"/>
      <c r="I480" s="1112"/>
      <c r="J480" s="1112"/>
      <c r="K480" s="1115"/>
      <c r="L480" s="1033"/>
      <c r="M480" s="1058"/>
    </row>
    <row r="481" spans="2:13" ht="12.75">
      <c r="B481" s="1112"/>
      <c r="C481" s="1112"/>
      <c r="D481" s="1112"/>
      <c r="E481" s="1113"/>
      <c r="F481" s="1112"/>
      <c r="G481" s="1113"/>
      <c r="H481" s="1112"/>
      <c r="I481" s="1112"/>
      <c r="J481" s="1112"/>
      <c r="K481" s="1115"/>
      <c r="L481" s="1033"/>
      <c r="M481" s="1058"/>
    </row>
    <row r="482" spans="2:13" ht="12.75">
      <c r="B482" s="1112"/>
      <c r="C482" s="1112"/>
      <c r="D482" s="1112"/>
      <c r="E482" s="1113"/>
      <c r="F482" s="1112"/>
      <c r="G482" s="1113"/>
      <c r="H482" s="1112"/>
      <c r="I482" s="1112"/>
      <c r="J482" s="1112"/>
      <c r="K482" s="1115"/>
      <c r="L482" s="1033"/>
      <c r="M482" s="1058"/>
    </row>
    <row r="483" spans="2:13" ht="12.75">
      <c r="B483" s="1112"/>
      <c r="C483" s="1112"/>
      <c r="D483" s="1112"/>
      <c r="E483" s="1113"/>
      <c r="F483" s="1112"/>
      <c r="G483" s="1113"/>
      <c r="H483" s="1112"/>
      <c r="I483" s="1112"/>
      <c r="J483" s="1112"/>
      <c r="K483" s="1115"/>
      <c r="L483" s="1033"/>
      <c r="M483" s="1058"/>
    </row>
    <row r="484" spans="2:13" ht="12.75">
      <c r="B484" s="1112"/>
      <c r="C484" s="1112"/>
      <c r="D484" s="1112"/>
      <c r="E484" s="1113"/>
      <c r="F484" s="1112"/>
      <c r="G484" s="1113"/>
      <c r="H484" s="1112"/>
      <c r="I484" s="1112"/>
      <c r="J484" s="1112"/>
      <c r="K484" s="1115"/>
      <c r="L484" s="1033"/>
      <c r="M484" s="1058"/>
    </row>
    <row r="485" spans="2:13" ht="12.75">
      <c r="B485" s="1112"/>
      <c r="C485" s="1112"/>
      <c r="D485" s="1112"/>
      <c r="E485" s="1113"/>
      <c r="F485" s="1112"/>
      <c r="G485" s="1113"/>
      <c r="H485" s="1112"/>
      <c r="I485" s="1112"/>
      <c r="J485" s="1112"/>
      <c r="K485" s="1115"/>
      <c r="L485" s="1033"/>
      <c r="M485" s="1058"/>
    </row>
    <row r="486" spans="2:13" ht="12.75">
      <c r="B486" s="1112"/>
      <c r="C486" s="1112"/>
      <c r="D486" s="1112"/>
      <c r="E486" s="1113"/>
      <c r="F486" s="1112"/>
      <c r="G486" s="1113"/>
      <c r="H486" s="1112"/>
      <c r="I486" s="1112"/>
      <c r="J486" s="1112"/>
      <c r="K486" s="1115"/>
      <c r="L486" s="1033"/>
      <c r="M486" s="1058"/>
    </row>
    <row r="487" spans="2:13" ht="12.75">
      <c r="B487" s="1112"/>
      <c r="C487" s="1112"/>
      <c r="D487" s="1112"/>
      <c r="E487" s="1113"/>
      <c r="F487" s="1112"/>
      <c r="G487" s="1113"/>
      <c r="H487" s="1112"/>
      <c r="I487" s="1112"/>
      <c r="J487" s="1112"/>
      <c r="K487" s="1115"/>
      <c r="L487" s="1033"/>
      <c r="M487" s="1058"/>
    </row>
    <row r="488" spans="2:13" ht="12.75">
      <c r="B488" s="1112"/>
      <c r="C488" s="1112"/>
      <c r="D488" s="1112"/>
      <c r="E488" s="1113"/>
      <c r="F488" s="1112"/>
      <c r="G488" s="1113"/>
      <c r="H488" s="1112"/>
      <c r="I488" s="1112"/>
      <c r="J488" s="1112"/>
      <c r="K488" s="1115"/>
      <c r="L488" s="1033"/>
      <c r="M488" s="1058"/>
    </row>
    <row r="489" spans="2:13" ht="12.75">
      <c r="B489" s="1112"/>
      <c r="C489" s="1112"/>
      <c r="D489" s="1112"/>
      <c r="E489" s="1113"/>
      <c r="F489" s="1112"/>
      <c r="G489" s="1113"/>
      <c r="H489" s="1112"/>
      <c r="I489" s="1112"/>
      <c r="J489" s="1112"/>
      <c r="K489" s="1115"/>
      <c r="L489" s="1033"/>
      <c r="M489" s="1058"/>
    </row>
    <row r="490" spans="2:13" ht="12.75">
      <c r="B490" s="1112"/>
      <c r="C490" s="1112"/>
      <c r="D490" s="1112"/>
      <c r="E490" s="1113"/>
      <c r="F490" s="1112"/>
      <c r="G490" s="1113"/>
      <c r="H490" s="1112"/>
      <c r="I490" s="1112"/>
      <c r="J490" s="1112"/>
      <c r="K490" s="1115"/>
      <c r="L490" s="1033"/>
      <c r="M490" s="1058"/>
    </row>
    <row r="491" spans="2:13" ht="12.75">
      <c r="B491" s="1112"/>
      <c r="C491" s="1112"/>
      <c r="D491" s="1112"/>
      <c r="E491" s="1113"/>
      <c r="F491" s="1112"/>
      <c r="G491" s="1113"/>
      <c r="H491" s="1112"/>
      <c r="I491" s="1112"/>
      <c r="J491" s="1112"/>
      <c r="K491" s="1115"/>
      <c r="L491" s="1033"/>
      <c r="M491" s="1058"/>
    </row>
    <row r="492" spans="2:13" ht="12.75">
      <c r="B492" s="1112"/>
      <c r="C492" s="1112"/>
      <c r="D492" s="1112"/>
      <c r="E492" s="1113"/>
      <c r="F492" s="1112"/>
      <c r="G492" s="1113"/>
      <c r="H492" s="1112"/>
      <c r="I492" s="1112"/>
      <c r="J492" s="1112"/>
      <c r="K492" s="1115"/>
      <c r="L492" s="1033"/>
      <c r="M492" s="1058"/>
    </row>
    <row r="493" spans="2:13" ht="12.75">
      <c r="B493" s="1112"/>
      <c r="C493" s="1112"/>
      <c r="D493" s="1112"/>
      <c r="E493" s="1113"/>
      <c r="F493" s="1112"/>
      <c r="G493" s="1113"/>
      <c r="H493" s="1112"/>
      <c r="I493" s="1112"/>
      <c r="J493" s="1112"/>
      <c r="K493" s="1115"/>
      <c r="L493" s="1033"/>
      <c r="M493" s="1058"/>
    </row>
    <row r="494" spans="2:13" ht="12.75">
      <c r="B494" s="1112"/>
      <c r="C494" s="1112"/>
      <c r="D494" s="1112"/>
      <c r="E494" s="1113"/>
      <c r="F494" s="1112"/>
      <c r="G494" s="1113"/>
      <c r="H494" s="1112"/>
      <c r="I494" s="1112"/>
      <c r="J494" s="1112"/>
      <c r="K494" s="1115"/>
      <c r="L494" s="1033"/>
      <c r="M494" s="1058"/>
    </row>
    <row r="495" spans="2:13" ht="12.75">
      <c r="B495" s="1112"/>
      <c r="C495" s="1112"/>
      <c r="D495" s="1112"/>
      <c r="E495" s="1113"/>
      <c r="F495" s="1112"/>
      <c r="G495" s="1113"/>
      <c r="H495" s="1112"/>
      <c r="I495" s="1112"/>
      <c r="J495" s="1112"/>
      <c r="K495" s="1115"/>
      <c r="L495" s="1033"/>
      <c r="M495" s="1058"/>
    </row>
    <row r="496" spans="2:13" ht="12.75">
      <c r="B496" s="1112"/>
      <c r="C496" s="1112"/>
      <c r="D496" s="1112"/>
      <c r="E496" s="1113"/>
      <c r="F496" s="1112"/>
      <c r="G496" s="1113"/>
      <c r="H496" s="1112"/>
      <c r="I496" s="1112"/>
      <c r="J496" s="1112"/>
      <c r="K496" s="1115"/>
      <c r="L496" s="1033"/>
      <c r="M496" s="1058"/>
    </row>
    <row r="497" spans="2:13" ht="12.75">
      <c r="B497" s="1112"/>
      <c r="C497" s="1112"/>
      <c r="D497" s="1112"/>
      <c r="E497" s="1113"/>
      <c r="F497" s="1112"/>
      <c r="G497" s="1113"/>
      <c r="H497" s="1112"/>
      <c r="I497" s="1112"/>
      <c r="J497" s="1112"/>
      <c r="K497" s="1115"/>
      <c r="L497" s="1033"/>
      <c r="M497" s="1058"/>
    </row>
    <row r="498" spans="2:13" ht="12.75">
      <c r="B498" s="1112"/>
      <c r="C498" s="1112"/>
      <c r="D498" s="1112"/>
      <c r="E498" s="1113"/>
      <c r="F498" s="1112"/>
      <c r="G498" s="1113"/>
      <c r="H498" s="1112"/>
      <c r="I498" s="1112"/>
      <c r="J498" s="1112"/>
      <c r="K498" s="1115"/>
      <c r="L498" s="1033"/>
      <c r="M498" s="1058"/>
    </row>
    <row r="499" spans="2:13" ht="12.75">
      <c r="B499" s="1112"/>
      <c r="C499" s="1112"/>
      <c r="D499" s="1112"/>
      <c r="E499" s="1113"/>
      <c r="F499" s="1112"/>
      <c r="G499" s="1113"/>
      <c r="H499" s="1112"/>
      <c r="I499" s="1112"/>
      <c r="J499" s="1112"/>
      <c r="K499" s="1115"/>
      <c r="L499" s="1033"/>
      <c r="M499" s="1058"/>
    </row>
    <row r="500" spans="2:13" ht="12.75">
      <c r="B500" s="1112"/>
      <c r="C500" s="1112"/>
      <c r="D500" s="1112"/>
      <c r="E500" s="1113"/>
      <c r="F500" s="1112"/>
      <c r="G500" s="1113"/>
      <c r="H500" s="1112"/>
      <c r="I500" s="1112"/>
      <c r="J500" s="1112"/>
      <c r="K500" s="1115"/>
      <c r="L500" s="1033"/>
      <c r="M500" s="1058"/>
    </row>
    <row r="501" spans="2:13" ht="12.75">
      <c r="B501" s="1112"/>
      <c r="C501" s="1112"/>
      <c r="D501" s="1112"/>
      <c r="E501" s="1113"/>
      <c r="F501" s="1112"/>
      <c r="G501" s="1113"/>
      <c r="H501" s="1112"/>
      <c r="I501" s="1112"/>
      <c r="J501" s="1112"/>
      <c r="K501" s="1115"/>
      <c r="L501" s="1033"/>
      <c r="M501" s="1058"/>
    </row>
    <row r="502" spans="2:13" ht="12.75">
      <c r="B502" s="1112"/>
      <c r="C502" s="1112"/>
      <c r="D502" s="1112"/>
      <c r="E502" s="1113"/>
      <c r="F502" s="1112"/>
      <c r="G502" s="1113"/>
      <c r="H502" s="1112"/>
      <c r="I502" s="1112"/>
      <c r="J502" s="1112"/>
      <c r="K502" s="1115"/>
      <c r="L502" s="1033"/>
      <c r="M502" s="1058"/>
    </row>
    <row r="503" spans="2:13" ht="12.75">
      <c r="B503" s="1112"/>
      <c r="C503" s="1112"/>
      <c r="D503" s="1112"/>
      <c r="E503" s="1113"/>
      <c r="F503" s="1112"/>
      <c r="G503" s="1113"/>
      <c r="H503" s="1112"/>
      <c r="I503" s="1112"/>
      <c r="J503" s="1112"/>
      <c r="K503" s="1115"/>
      <c r="L503" s="1033"/>
      <c r="M503" s="1058"/>
    </row>
    <row r="504" spans="2:13" ht="12.75">
      <c r="B504" s="1112"/>
      <c r="C504" s="1112"/>
      <c r="D504" s="1112"/>
      <c r="E504" s="1113"/>
      <c r="F504" s="1112"/>
      <c r="G504" s="1113"/>
      <c r="H504" s="1112"/>
      <c r="I504" s="1112"/>
      <c r="J504" s="1112"/>
      <c r="K504" s="1115"/>
      <c r="L504" s="1033"/>
      <c r="M504" s="1058"/>
    </row>
    <row r="505" spans="2:13" ht="12.75">
      <c r="B505" s="1112"/>
      <c r="C505" s="1112"/>
      <c r="D505" s="1112"/>
      <c r="E505" s="1113"/>
      <c r="F505" s="1112"/>
      <c r="G505" s="1113"/>
      <c r="H505" s="1112"/>
      <c r="I505" s="1112"/>
      <c r="J505" s="1112"/>
      <c r="K505" s="1115"/>
      <c r="L505" s="1033"/>
      <c r="M505" s="1058"/>
    </row>
    <row r="506" spans="2:13" ht="12.75">
      <c r="B506" s="1112"/>
      <c r="C506" s="1112"/>
      <c r="D506" s="1112"/>
      <c r="E506" s="1113"/>
      <c r="F506" s="1112"/>
      <c r="G506" s="1113"/>
      <c r="H506" s="1112"/>
      <c r="I506" s="1112"/>
      <c r="J506" s="1112"/>
      <c r="K506" s="1115"/>
      <c r="L506" s="1033"/>
      <c r="M506" s="1058"/>
    </row>
    <row r="507" spans="2:13" ht="12.75">
      <c r="B507" s="1112"/>
      <c r="C507" s="1112"/>
      <c r="D507" s="1112"/>
      <c r="E507" s="1113"/>
      <c r="F507" s="1112"/>
      <c r="G507" s="1113"/>
      <c r="H507" s="1112"/>
      <c r="I507" s="1112"/>
      <c r="J507" s="1112"/>
      <c r="K507" s="1115"/>
      <c r="L507" s="1033"/>
      <c r="M507" s="1058"/>
    </row>
    <row r="508" spans="2:13" ht="12.75">
      <c r="B508" s="1112"/>
      <c r="C508" s="1112"/>
      <c r="D508" s="1112"/>
      <c r="E508" s="1113"/>
      <c r="F508" s="1112"/>
      <c r="G508" s="1113"/>
      <c r="H508" s="1112"/>
      <c r="I508" s="1112"/>
      <c r="J508" s="1112"/>
      <c r="K508" s="1115"/>
      <c r="L508" s="1033"/>
      <c r="M508" s="1058"/>
    </row>
    <row r="509" spans="2:13" ht="12.75">
      <c r="B509" s="1112"/>
      <c r="C509" s="1112"/>
      <c r="D509" s="1112"/>
      <c r="E509" s="1113"/>
      <c r="F509" s="1112"/>
      <c r="G509" s="1113"/>
      <c r="H509" s="1112"/>
      <c r="I509" s="1112"/>
      <c r="J509" s="1112"/>
      <c r="K509" s="1115"/>
      <c r="L509" s="1033"/>
      <c r="M509" s="1058"/>
    </row>
    <row r="510" spans="2:13" ht="12.75">
      <c r="B510" s="1112"/>
      <c r="C510" s="1112"/>
      <c r="D510" s="1112"/>
      <c r="E510" s="1113"/>
      <c r="F510" s="1112"/>
      <c r="G510" s="1113"/>
      <c r="H510" s="1112"/>
      <c r="I510" s="1112"/>
      <c r="J510" s="1112"/>
      <c r="K510" s="1115"/>
      <c r="L510" s="1033"/>
      <c r="M510" s="1058"/>
    </row>
    <row r="511" spans="2:13" ht="12.75">
      <c r="B511" s="1112"/>
      <c r="C511" s="1112"/>
      <c r="D511" s="1112"/>
      <c r="E511" s="1113"/>
      <c r="F511" s="1112"/>
      <c r="G511" s="1113"/>
      <c r="H511" s="1112"/>
      <c r="I511" s="1112"/>
      <c r="J511" s="1112"/>
      <c r="K511" s="1115"/>
      <c r="L511" s="1033"/>
      <c r="M511" s="1058"/>
    </row>
    <row r="512" spans="2:13" ht="12.75">
      <c r="B512" s="1112"/>
      <c r="C512" s="1112"/>
      <c r="D512" s="1112"/>
      <c r="E512" s="1113"/>
      <c r="F512" s="1112"/>
      <c r="G512" s="1113"/>
      <c r="H512" s="1112"/>
      <c r="I512" s="1112"/>
      <c r="J512" s="1112"/>
      <c r="K512" s="1115"/>
      <c r="L512" s="1033"/>
      <c r="M512" s="1058"/>
    </row>
    <row r="513" spans="2:13" ht="12.75">
      <c r="B513" s="1112"/>
      <c r="C513" s="1112"/>
      <c r="D513" s="1112"/>
      <c r="E513" s="1113"/>
      <c r="F513" s="1112"/>
      <c r="G513" s="1113"/>
      <c r="H513" s="1112"/>
      <c r="I513" s="1112"/>
      <c r="J513" s="1112"/>
      <c r="K513" s="1115"/>
      <c r="L513" s="1033"/>
      <c r="M513" s="1058"/>
    </row>
    <row r="514" spans="2:13" ht="12.75">
      <c r="B514" s="1112"/>
      <c r="C514" s="1112"/>
      <c r="D514" s="1112"/>
      <c r="E514" s="1113"/>
      <c r="F514" s="1112"/>
      <c r="G514" s="1113"/>
      <c r="H514" s="1112"/>
      <c r="I514" s="1112"/>
      <c r="J514" s="1112"/>
      <c r="K514" s="1115"/>
      <c r="L514" s="1033"/>
      <c r="M514" s="1058"/>
    </row>
    <row r="515" spans="2:13" ht="12.75">
      <c r="B515" s="1112"/>
      <c r="C515" s="1112"/>
      <c r="D515" s="1112"/>
      <c r="E515" s="1113"/>
      <c r="F515" s="1112"/>
      <c r="G515" s="1113"/>
      <c r="H515" s="1112"/>
      <c r="I515" s="1112"/>
      <c r="J515" s="1112"/>
      <c r="K515" s="1115"/>
      <c r="L515" s="1033"/>
      <c r="M515" s="1058"/>
    </row>
    <row r="516" spans="2:13" ht="12.75">
      <c r="B516" s="1112"/>
      <c r="C516" s="1112"/>
      <c r="D516" s="1112"/>
      <c r="E516" s="1113"/>
      <c r="F516" s="1112"/>
      <c r="G516" s="1113"/>
      <c r="H516" s="1112"/>
      <c r="I516" s="1112"/>
      <c r="J516" s="1112"/>
      <c r="K516" s="1115"/>
      <c r="L516" s="1033"/>
      <c r="M516" s="1058"/>
    </row>
    <row r="517" spans="2:13" ht="12.75">
      <c r="B517" s="1112"/>
      <c r="C517" s="1112"/>
      <c r="D517" s="1112"/>
      <c r="E517" s="1113"/>
      <c r="F517" s="1112"/>
      <c r="G517" s="1113"/>
      <c r="H517" s="1112"/>
      <c r="I517" s="1112"/>
      <c r="J517" s="1112"/>
      <c r="K517" s="1115"/>
      <c r="L517" s="1033"/>
      <c r="M517" s="1058"/>
    </row>
    <row r="518" spans="2:13" ht="12.75">
      <c r="B518" s="1112"/>
      <c r="C518" s="1112"/>
      <c r="D518" s="1112"/>
      <c r="E518" s="1113"/>
      <c r="F518" s="1112"/>
      <c r="G518" s="1113"/>
      <c r="H518" s="1112"/>
      <c r="I518" s="1112"/>
      <c r="J518" s="1112"/>
      <c r="K518" s="1115"/>
      <c r="L518" s="1033"/>
      <c r="M518" s="1058"/>
    </row>
    <row r="519" spans="2:13" ht="12.75">
      <c r="B519" s="1112"/>
      <c r="C519" s="1112"/>
      <c r="D519" s="1112"/>
      <c r="E519" s="1113"/>
      <c r="F519" s="1112"/>
      <c r="G519" s="1113"/>
      <c r="H519" s="1112"/>
      <c r="I519" s="1112"/>
      <c r="J519" s="1112"/>
      <c r="K519" s="1115"/>
      <c r="L519" s="1033"/>
      <c r="M519" s="1058"/>
    </row>
    <row r="520" spans="2:13" ht="12.75">
      <c r="B520" s="1112"/>
      <c r="C520" s="1112"/>
      <c r="D520" s="1112"/>
      <c r="E520" s="1113"/>
      <c r="F520" s="1112"/>
      <c r="G520" s="1113"/>
      <c r="H520" s="1112"/>
      <c r="I520" s="1112"/>
      <c r="J520" s="1112"/>
      <c r="K520" s="1115"/>
      <c r="L520" s="1033"/>
      <c r="M520" s="1058"/>
    </row>
    <row r="521" spans="2:13" ht="12.75">
      <c r="B521" s="1112"/>
      <c r="C521" s="1112"/>
      <c r="D521" s="1112"/>
      <c r="E521" s="1113"/>
      <c r="F521" s="1112"/>
      <c r="G521" s="1113"/>
      <c r="H521" s="1112"/>
      <c r="I521" s="1112"/>
      <c r="J521" s="1112"/>
      <c r="K521" s="1115"/>
      <c r="L521" s="1033"/>
      <c r="M521" s="1058"/>
    </row>
    <row r="522" spans="2:13" ht="12.75">
      <c r="B522" s="1112"/>
      <c r="C522" s="1112"/>
      <c r="D522" s="1112"/>
      <c r="E522" s="1113"/>
      <c r="F522" s="1112"/>
      <c r="G522" s="1113"/>
      <c r="H522" s="1112"/>
      <c r="I522" s="1112"/>
      <c r="J522" s="1112"/>
      <c r="K522" s="1115"/>
      <c r="L522" s="1033"/>
      <c r="M522" s="1058"/>
    </row>
    <row r="523" spans="2:13" ht="12.75">
      <c r="B523" s="1112"/>
      <c r="C523" s="1112"/>
      <c r="D523" s="1112"/>
      <c r="E523" s="1113"/>
      <c r="F523" s="1112"/>
      <c r="G523" s="1113"/>
      <c r="H523" s="1112"/>
      <c r="I523" s="1112"/>
      <c r="J523" s="1112"/>
      <c r="K523" s="1115"/>
      <c r="L523" s="1033"/>
      <c r="M523" s="1058"/>
    </row>
    <row r="524" spans="2:13" ht="12.75">
      <c r="B524" s="1112"/>
      <c r="C524" s="1112"/>
      <c r="D524" s="1112"/>
      <c r="E524" s="1113"/>
      <c r="F524" s="1112"/>
      <c r="G524" s="1113"/>
      <c r="H524" s="1112"/>
      <c r="I524" s="1112"/>
      <c r="J524" s="1112"/>
      <c r="K524" s="1115"/>
      <c r="L524" s="1033"/>
      <c r="M524" s="1058"/>
    </row>
    <row r="525" spans="2:13" ht="12.75">
      <c r="B525" s="1112"/>
      <c r="C525" s="1112"/>
      <c r="D525" s="1112"/>
      <c r="E525" s="1113"/>
      <c r="F525" s="1112"/>
      <c r="G525" s="1113"/>
      <c r="H525" s="1112"/>
      <c r="I525" s="1112"/>
      <c r="J525" s="1112"/>
      <c r="K525" s="1115"/>
      <c r="L525" s="1033"/>
      <c r="M525" s="1058"/>
    </row>
    <row r="526" spans="2:13" ht="12.75">
      <c r="B526" s="1112"/>
      <c r="C526" s="1112"/>
      <c r="D526" s="1112"/>
      <c r="E526" s="1113"/>
      <c r="F526" s="1112"/>
      <c r="G526" s="1113"/>
      <c r="H526" s="1112"/>
      <c r="I526" s="1112"/>
      <c r="J526" s="1112"/>
      <c r="K526" s="1115"/>
      <c r="L526" s="1033"/>
      <c r="M526" s="1058"/>
    </row>
    <row r="527" spans="2:13" ht="12.75">
      <c r="B527" s="1112"/>
      <c r="C527" s="1112"/>
      <c r="D527" s="1112"/>
      <c r="E527" s="1113"/>
      <c r="F527" s="1112"/>
      <c r="G527" s="1113"/>
      <c r="H527" s="1112"/>
      <c r="I527" s="1112"/>
      <c r="J527" s="1112"/>
      <c r="K527" s="1115"/>
      <c r="L527" s="1033"/>
      <c r="M527" s="1058"/>
    </row>
    <row r="528" spans="2:13" ht="12.75">
      <c r="B528" s="1112"/>
      <c r="C528" s="1112"/>
      <c r="D528" s="1112"/>
      <c r="E528" s="1113"/>
      <c r="F528" s="1112"/>
      <c r="G528" s="1113"/>
      <c r="H528" s="1112"/>
      <c r="I528" s="1112"/>
      <c r="J528" s="1112"/>
      <c r="K528" s="1115"/>
      <c r="L528" s="1033"/>
      <c r="M528" s="1058"/>
    </row>
    <row r="529" spans="2:13" ht="12.75">
      <c r="B529" s="1112"/>
      <c r="C529" s="1112"/>
      <c r="D529" s="1112"/>
      <c r="E529" s="1113"/>
      <c r="F529" s="1112"/>
      <c r="G529" s="1113"/>
      <c r="H529" s="1112"/>
      <c r="I529" s="1112"/>
      <c r="J529" s="1112"/>
      <c r="K529" s="1115"/>
      <c r="L529" s="1033"/>
      <c r="M529" s="1058"/>
    </row>
    <row r="530" spans="2:13" ht="12.75">
      <c r="B530" s="1112"/>
      <c r="C530" s="1112"/>
      <c r="D530" s="1112"/>
      <c r="E530" s="1113"/>
      <c r="F530" s="1112"/>
      <c r="G530" s="1113"/>
      <c r="H530" s="1112"/>
      <c r="I530" s="1112"/>
      <c r="J530" s="1112"/>
      <c r="K530" s="1115"/>
      <c r="L530" s="1033"/>
      <c r="M530" s="1058"/>
    </row>
    <row r="531" spans="2:13" ht="12.75">
      <c r="B531" s="1112"/>
      <c r="C531" s="1112"/>
      <c r="D531" s="1112"/>
      <c r="E531" s="1113"/>
      <c r="F531" s="1112"/>
      <c r="G531" s="1113"/>
      <c r="H531" s="1112"/>
      <c r="I531" s="1112"/>
      <c r="J531" s="1112"/>
      <c r="K531" s="1115"/>
      <c r="L531" s="1033"/>
      <c r="M531" s="1058"/>
    </row>
    <row r="532" spans="2:13" ht="12.75">
      <c r="B532" s="1112"/>
      <c r="C532" s="1112"/>
      <c r="D532" s="1112"/>
      <c r="E532" s="1113"/>
      <c r="F532" s="1112"/>
      <c r="G532" s="1113"/>
      <c r="H532" s="1112"/>
      <c r="I532" s="1112"/>
      <c r="J532" s="1112"/>
      <c r="K532" s="1115"/>
      <c r="L532" s="1033"/>
      <c r="M532" s="1058"/>
    </row>
    <row r="533" spans="2:13" ht="12.75">
      <c r="B533" s="1112"/>
      <c r="C533" s="1112"/>
      <c r="D533" s="1112"/>
      <c r="E533" s="1113"/>
      <c r="F533" s="1112"/>
      <c r="G533" s="1113"/>
      <c r="H533" s="1112"/>
      <c r="I533" s="1112"/>
      <c r="J533" s="1112"/>
      <c r="K533" s="1115"/>
      <c r="L533" s="1033"/>
      <c r="M533" s="1058"/>
    </row>
    <row r="534" spans="2:13" ht="12.75">
      <c r="B534" s="1112"/>
      <c r="C534" s="1112"/>
      <c r="D534" s="1112"/>
      <c r="E534" s="1113"/>
      <c r="F534" s="1112"/>
      <c r="G534" s="1113"/>
      <c r="H534" s="1112"/>
      <c r="I534" s="1112"/>
      <c r="J534" s="1112"/>
      <c r="K534" s="1115"/>
      <c r="L534" s="1033"/>
      <c r="M534" s="1058"/>
    </row>
    <row r="535" spans="2:13" ht="12.75">
      <c r="B535" s="1112"/>
      <c r="C535" s="1112"/>
      <c r="D535" s="1112"/>
      <c r="E535" s="1113"/>
      <c r="F535" s="1112"/>
      <c r="G535" s="1113"/>
      <c r="H535" s="1112"/>
      <c r="I535" s="1112"/>
      <c r="J535" s="1112"/>
      <c r="K535" s="1115"/>
      <c r="L535" s="1033"/>
      <c r="M535" s="1058"/>
    </row>
    <row r="536" spans="2:13" ht="12.75">
      <c r="B536" s="1112"/>
      <c r="C536" s="1112"/>
      <c r="D536" s="1112"/>
      <c r="E536" s="1113"/>
      <c r="F536" s="1112"/>
      <c r="G536" s="1113"/>
      <c r="H536" s="1112"/>
      <c r="I536" s="1112"/>
      <c r="J536" s="1112"/>
      <c r="K536" s="1115"/>
      <c r="L536" s="1033"/>
      <c r="M536" s="1058"/>
    </row>
    <row r="537" spans="2:13" ht="12.75">
      <c r="B537" s="1112"/>
      <c r="C537" s="1112"/>
      <c r="D537" s="1112"/>
      <c r="E537" s="1113"/>
      <c r="F537" s="1112"/>
      <c r="G537" s="1113"/>
      <c r="H537" s="1112"/>
      <c r="I537" s="1112"/>
      <c r="J537" s="1112"/>
      <c r="K537" s="1115"/>
      <c r="L537" s="1033"/>
      <c r="M537" s="1058"/>
    </row>
    <row r="538" spans="2:13" ht="12.75">
      <c r="B538" s="1112"/>
      <c r="C538" s="1112"/>
      <c r="D538" s="1112"/>
      <c r="E538" s="1113"/>
      <c r="F538" s="1112"/>
      <c r="G538" s="1113"/>
      <c r="H538" s="1112"/>
      <c r="I538" s="1112"/>
      <c r="J538" s="1112"/>
      <c r="K538" s="1115"/>
      <c r="L538" s="1033"/>
      <c r="M538" s="1058"/>
    </row>
    <row r="539" spans="2:13" ht="12.75">
      <c r="B539" s="1112"/>
      <c r="C539" s="1112"/>
      <c r="D539" s="1112"/>
      <c r="E539" s="1113"/>
      <c r="F539" s="1112"/>
      <c r="G539" s="1113"/>
      <c r="H539" s="1112"/>
      <c r="I539" s="1112"/>
      <c r="J539" s="1112"/>
      <c r="K539" s="1115"/>
      <c r="L539" s="1033"/>
      <c r="M539" s="1058"/>
    </row>
    <row r="540" spans="2:13" ht="12.75">
      <c r="B540" s="1112"/>
      <c r="C540" s="1112"/>
      <c r="D540" s="1112"/>
      <c r="E540" s="1113"/>
      <c r="F540" s="1112"/>
      <c r="G540" s="1113"/>
      <c r="H540" s="1112"/>
      <c r="I540" s="1112"/>
      <c r="J540" s="1112"/>
      <c r="K540" s="1115"/>
      <c r="L540" s="1033"/>
      <c r="M540" s="1058"/>
    </row>
    <row r="541" spans="2:13" ht="12.75">
      <c r="B541" s="1112"/>
      <c r="C541" s="1112"/>
      <c r="D541" s="1112"/>
      <c r="E541" s="1113"/>
      <c r="F541" s="1112"/>
      <c r="G541" s="1113"/>
      <c r="H541" s="1112"/>
      <c r="I541" s="1112"/>
      <c r="J541" s="1112"/>
      <c r="K541" s="1115"/>
      <c r="L541" s="1033"/>
      <c r="M541" s="1058"/>
    </row>
    <row r="542" spans="2:13" ht="12.75">
      <c r="B542" s="1112"/>
      <c r="C542" s="1112"/>
      <c r="D542" s="1112"/>
      <c r="E542" s="1113"/>
      <c r="F542" s="1112"/>
      <c r="G542" s="1113"/>
      <c r="H542" s="1112"/>
      <c r="I542" s="1112"/>
      <c r="J542" s="1112"/>
      <c r="K542" s="1115"/>
      <c r="L542" s="1033"/>
      <c r="M542" s="1058"/>
    </row>
    <row r="543" spans="2:13" ht="12.75">
      <c r="B543" s="1112"/>
      <c r="C543" s="1112"/>
      <c r="D543" s="1112"/>
      <c r="E543" s="1113"/>
      <c r="F543" s="1112"/>
      <c r="G543" s="1113"/>
      <c r="H543" s="1112"/>
      <c r="I543" s="1112"/>
      <c r="J543" s="1112"/>
      <c r="K543" s="1115"/>
      <c r="L543" s="1033"/>
      <c r="M543" s="1058"/>
    </row>
    <row r="544" spans="2:13" ht="12.75">
      <c r="B544" s="1112"/>
      <c r="C544" s="1112"/>
      <c r="D544" s="1112"/>
      <c r="E544" s="1113"/>
      <c r="F544" s="1112"/>
      <c r="G544" s="1113"/>
      <c r="H544" s="1112"/>
      <c r="I544" s="1112"/>
      <c r="J544" s="1112"/>
      <c r="K544" s="1115"/>
      <c r="L544" s="1033"/>
      <c r="M544" s="1058"/>
    </row>
    <row r="545" spans="2:13" ht="12.75">
      <c r="B545" s="1112"/>
      <c r="C545" s="1112"/>
      <c r="D545" s="1112"/>
      <c r="E545" s="1113"/>
      <c r="F545" s="1112"/>
      <c r="G545" s="1113"/>
      <c r="H545" s="1112"/>
      <c r="I545" s="1112"/>
      <c r="J545" s="1112"/>
      <c r="K545" s="1115"/>
      <c r="L545" s="1033"/>
      <c r="M545" s="1058"/>
    </row>
    <row r="546" spans="2:13" ht="12.75">
      <c r="B546" s="1112"/>
      <c r="C546" s="1112"/>
      <c r="D546" s="1112"/>
      <c r="E546" s="1113"/>
      <c r="F546" s="1112"/>
      <c r="G546" s="1113"/>
      <c r="H546" s="1112"/>
      <c r="I546" s="1112"/>
      <c r="J546" s="1112"/>
      <c r="K546" s="1115"/>
      <c r="L546" s="1033"/>
      <c r="M546" s="1058"/>
    </row>
    <row r="547" spans="2:13" ht="12.75">
      <c r="B547" s="1112"/>
      <c r="C547" s="1112"/>
      <c r="D547" s="1112"/>
      <c r="E547" s="1113"/>
      <c r="F547" s="1112"/>
      <c r="G547" s="1113"/>
      <c r="H547" s="1112"/>
      <c r="I547" s="1112"/>
      <c r="J547" s="1112"/>
      <c r="K547" s="1115"/>
      <c r="L547" s="1033"/>
      <c r="M547" s="1058"/>
    </row>
    <row r="548" spans="2:13" ht="12.75">
      <c r="B548" s="1112"/>
      <c r="C548" s="1112"/>
      <c r="D548" s="1112"/>
      <c r="E548" s="1113"/>
      <c r="F548" s="1112"/>
      <c r="G548" s="1113"/>
      <c r="H548" s="1112"/>
      <c r="I548" s="1112"/>
      <c r="J548" s="1112"/>
      <c r="K548" s="1115"/>
      <c r="L548" s="1033"/>
      <c r="M548" s="1058"/>
    </row>
    <row r="549" spans="2:13" ht="12.75">
      <c r="B549" s="1112"/>
      <c r="C549" s="1112"/>
      <c r="D549" s="1112"/>
      <c r="E549" s="1113"/>
      <c r="F549" s="1112"/>
      <c r="G549" s="1113"/>
      <c r="H549" s="1112"/>
      <c r="I549" s="1112"/>
      <c r="J549" s="1112"/>
      <c r="K549" s="1115"/>
      <c r="L549" s="1033"/>
      <c r="M549" s="1058"/>
    </row>
    <row r="550" spans="2:13" ht="12.75">
      <c r="B550" s="1112"/>
      <c r="C550" s="1112"/>
      <c r="D550" s="1112"/>
      <c r="E550" s="1113"/>
      <c r="F550" s="1112"/>
      <c r="G550" s="1113"/>
      <c r="H550" s="1112"/>
      <c r="I550" s="1112"/>
      <c r="J550" s="1112"/>
      <c r="K550" s="1115"/>
      <c r="L550" s="1033"/>
      <c r="M550" s="1058"/>
    </row>
    <row r="551" spans="2:13" ht="12.75">
      <c r="B551" s="1112"/>
      <c r="C551" s="1112"/>
      <c r="D551" s="1112"/>
      <c r="E551" s="1113"/>
      <c r="F551" s="1112"/>
      <c r="G551" s="1113"/>
      <c r="H551" s="1112"/>
      <c r="I551" s="1112"/>
      <c r="J551" s="1112"/>
      <c r="K551" s="1115"/>
      <c r="L551" s="1033"/>
      <c r="M551" s="1058"/>
    </row>
    <row r="552" spans="2:13" ht="12.75">
      <c r="B552" s="1112"/>
      <c r="C552" s="1112"/>
      <c r="D552" s="1112"/>
      <c r="E552" s="1113"/>
      <c r="F552" s="1112"/>
      <c r="G552" s="1113"/>
      <c r="H552" s="1112"/>
      <c r="I552" s="1112"/>
      <c r="J552" s="1112"/>
      <c r="K552" s="1115"/>
      <c r="L552" s="1033"/>
      <c r="M552" s="1058"/>
    </row>
    <row r="553" spans="2:13" ht="12.75">
      <c r="B553" s="1112"/>
      <c r="C553" s="1112"/>
      <c r="D553" s="1112"/>
      <c r="E553" s="1113"/>
      <c r="F553" s="1112"/>
      <c r="G553" s="1113"/>
      <c r="H553" s="1112"/>
      <c r="I553" s="1112"/>
      <c r="J553" s="1112"/>
      <c r="K553" s="1115"/>
      <c r="L553" s="1033"/>
      <c r="M553" s="1058"/>
    </row>
    <row r="554" spans="2:13" ht="12.75">
      <c r="B554" s="1112"/>
      <c r="C554" s="1112"/>
      <c r="D554" s="1112"/>
      <c r="E554" s="1113"/>
      <c r="F554" s="1112"/>
      <c r="G554" s="1113"/>
      <c r="H554" s="1112"/>
      <c r="I554" s="1112"/>
      <c r="J554" s="1112"/>
      <c r="K554" s="1115"/>
      <c r="L554" s="1033"/>
      <c r="M554" s="1058"/>
    </row>
    <row r="555" spans="2:13" ht="12.75">
      <c r="B555" s="1112"/>
      <c r="C555" s="1112"/>
      <c r="D555" s="1112"/>
      <c r="E555" s="1113"/>
      <c r="F555" s="1112"/>
      <c r="G555" s="1113"/>
      <c r="H555" s="1112"/>
      <c r="I555" s="1112"/>
      <c r="J555" s="1112"/>
      <c r="K555" s="1115"/>
      <c r="L555" s="1033"/>
      <c r="M555" s="1058"/>
    </row>
    <row r="556" spans="2:13" ht="12.75">
      <c r="B556" s="1112"/>
      <c r="C556" s="1112"/>
      <c r="D556" s="1112"/>
      <c r="E556" s="1113"/>
      <c r="F556" s="1112"/>
      <c r="G556" s="1113"/>
      <c r="H556" s="1112"/>
      <c r="I556" s="1112"/>
      <c r="J556" s="1112"/>
      <c r="K556" s="1115"/>
      <c r="L556" s="1033"/>
      <c r="M556" s="1058"/>
    </row>
    <row r="557" spans="2:13" ht="12.75">
      <c r="B557" s="1112"/>
      <c r="C557" s="1112"/>
      <c r="D557" s="1112"/>
      <c r="E557" s="1113"/>
      <c r="F557" s="1112"/>
      <c r="G557" s="1113"/>
      <c r="H557" s="1112"/>
      <c r="I557" s="1112"/>
      <c r="J557" s="1112"/>
      <c r="K557" s="1115"/>
      <c r="L557" s="1033"/>
      <c r="M557" s="1058"/>
    </row>
    <row r="558" spans="2:13" ht="12.75">
      <c r="B558" s="1112"/>
      <c r="C558" s="1112"/>
      <c r="D558" s="1112"/>
      <c r="E558" s="1113"/>
      <c r="F558" s="1112"/>
      <c r="G558" s="1113"/>
      <c r="H558" s="1112"/>
      <c r="I558" s="1112"/>
      <c r="J558" s="1112"/>
      <c r="K558" s="1115"/>
      <c r="L558" s="1033"/>
      <c r="M558" s="1058"/>
    </row>
    <row r="559" spans="2:13" ht="12.75">
      <c r="B559" s="1112"/>
      <c r="C559" s="1112"/>
      <c r="D559" s="1112"/>
      <c r="E559" s="1113"/>
      <c r="F559" s="1112"/>
      <c r="G559" s="1113"/>
      <c r="H559" s="1112"/>
      <c r="I559" s="1112"/>
      <c r="J559" s="1112"/>
      <c r="K559" s="1115"/>
      <c r="L559" s="1033"/>
      <c r="M559" s="1058"/>
    </row>
    <row r="560" spans="2:13" ht="12.75">
      <c r="B560" s="1112"/>
      <c r="C560" s="1112"/>
      <c r="D560" s="1112"/>
      <c r="E560" s="1113"/>
      <c r="F560" s="1112"/>
      <c r="G560" s="1113"/>
      <c r="H560" s="1112"/>
      <c r="I560" s="1112"/>
      <c r="J560" s="1112"/>
      <c r="K560" s="1115"/>
      <c r="L560" s="1033"/>
      <c r="M560" s="1058"/>
    </row>
    <row r="561" spans="2:13" ht="12.75">
      <c r="B561" s="1112"/>
      <c r="C561" s="1112"/>
      <c r="D561" s="1112"/>
      <c r="E561" s="1113"/>
      <c r="F561" s="1112"/>
      <c r="G561" s="1113"/>
      <c r="H561" s="1112"/>
      <c r="I561" s="1112"/>
      <c r="J561" s="1112"/>
      <c r="K561" s="1115"/>
      <c r="L561" s="1033"/>
      <c r="M561" s="1058"/>
    </row>
    <row r="562" spans="2:13" ht="12.75">
      <c r="B562" s="1112"/>
      <c r="C562" s="1112"/>
      <c r="D562" s="1112"/>
      <c r="E562" s="1113"/>
      <c r="F562" s="1112"/>
      <c r="G562" s="1113"/>
      <c r="H562" s="1112"/>
      <c r="I562" s="1112"/>
      <c r="J562" s="1112"/>
      <c r="K562" s="1115"/>
      <c r="L562" s="1033"/>
      <c r="M562" s="1058"/>
    </row>
    <row r="563" spans="2:13" ht="12.75">
      <c r="B563" s="1112"/>
      <c r="C563" s="1112"/>
      <c r="D563" s="1112"/>
      <c r="E563" s="1113"/>
      <c r="F563" s="1112"/>
      <c r="G563" s="1113"/>
      <c r="H563" s="1112"/>
      <c r="I563" s="1112"/>
      <c r="J563" s="1112"/>
      <c r="K563" s="1115"/>
      <c r="L563" s="1033"/>
      <c r="M563" s="1058"/>
    </row>
    <row r="564" spans="2:13" ht="12.75">
      <c r="B564" s="1112"/>
      <c r="C564" s="1112"/>
      <c r="D564" s="1112"/>
      <c r="E564" s="1113"/>
      <c r="F564" s="1112"/>
      <c r="G564" s="1113"/>
      <c r="H564" s="1112"/>
      <c r="I564" s="1112"/>
      <c r="J564" s="1112"/>
      <c r="K564" s="1115"/>
      <c r="L564" s="1033"/>
      <c r="M564" s="1058"/>
    </row>
    <row r="565" spans="2:13" ht="12.75">
      <c r="B565" s="1112"/>
      <c r="C565" s="1112"/>
      <c r="D565" s="1112"/>
      <c r="E565" s="1113"/>
      <c r="F565" s="1112"/>
      <c r="G565" s="1113"/>
      <c r="H565" s="1112"/>
      <c r="I565" s="1112"/>
      <c r="J565" s="1112"/>
      <c r="K565" s="1115"/>
      <c r="L565" s="1033"/>
      <c r="M565" s="1058"/>
    </row>
    <row r="566" spans="2:13" ht="12.75">
      <c r="B566" s="1112"/>
      <c r="C566" s="1112"/>
      <c r="D566" s="1112"/>
      <c r="E566" s="1113"/>
      <c r="F566" s="1112"/>
      <c r="G566" s="1113"/>
      <c r="H566" s="1112"/>
      <c r="I566" s="1112"/>
      <c r="J566" s="1112"/>
      <c r="K566" s="1115"/>
      <c r="L566" s="1033"/>
      <c r="M566" s="1058"/>
    </row>
    <row r="567" spans="2:13" ht="12.75">
      <c r="B567" s="1112"/>
      <c r="C567" s="1112"/>
      <c r="D567" s="1112"/>
      <c r="E567" s="1113"/>
      <c r="F567" s="1112"/>
      <c r="G567" s="1113"/>
      <c r="H567" s="1112"/>
      <c r="I567" s="1112"/>
      <c r="J567" s="1112"/>
      <c r="K567" s="1115"/>
      <c r="L567" s="1033"/>
      <c r="M567" s="1058"/>
    </row>
    <row r="568" spans="2:13" ht="12.75">
      <c r="B568" s="1112"/>
      <c r="C568" s="1112"/>
      <c r="D568" s="1112"/>
      <c r="E568" s="1113"/>
      <c r="F568" s="1112"/>
      <c r="G568" s="1113"/>
      <c r="H568" s="1112"/>
      <c r="I568" s="1112"/>
      <c r="J568" s="1112"/>
      <c r="K568" s="1115"/>
      <c r="L568" s="1033"/>
      <c r="M568" s="1058"/>
    </row>
    <row r="569" spans="2:13" ht="12.75">
      <c r="B569" s="1112"/>
      <c r="C569" s="1112"/>
      <c r="D569" s="1112"/>
      <c r="E569" s="1113"/>
      <c r="F569" s="1112"/>
      <c r="G569" s="1113"/>
      <c r="H569" s="1112"/>
      <c r="I569" s="1112"/>
      <c r="J569" s="1112"/>
      <c r="K569" s="1115"/>
      <c r="L569" s="1033"/>
      <c r="M569" s="1058"/>
    </row>
    <row r="570" spans="2:13" ht="12.75">
      <c r="B570" s="1112"/>
      <c r="C570" s="1112"/>
      <c r="D570" s="1112"/>
      <c r="E570" s="1113"/>
      <c r="F570" s="1112"/>
      <c r="G570" s="1113"/>
      <c r="H570" s="1112"/>
      <c r="I570" s="1112"/>
      <c r="J570" s="1112"/>
      <c r="K570" s="1115"/>
      <c r="L570" s="1033"/>
      <c r="M570" s="1058"/>
    </row>
    <row r="571" spans="2:13" ht="12.75">
      <c r="B571" s="1112"/>
      <c r="C571" s="1112"/>
      <c r="D571" s="1112"/>
      <c r="E571" s="1113"/>
      <c r="F571" s="1112"/>
      <c r="G571" s="1113"/>
      <c r="H571" s="1112"/>
      <c r="I571" s="1112"/>
      <c r="J571" s="1112"/>
      <c r="K571" s="1115"/>
      <c r="L571" s="1033"/>
      <c r="M571" s="1058"/>
    </row>
    <row r="572" spans="2:13" ht="12.75">
      <c r="B572" s="1112"/>
      <c r="C572" s="1112"/>
      <c r="D572" s="1112"/>
      <c r="E572" s="1113"/>
      <c r="F572" s="1112"/>
      <c r="G572" s="1113"/>
      <c r="H572" s="1112"/>
      <c r="I572" s="1112"/>
      <c r="J572" s="1112"/>
      <c r="K572" s="1115"/>
      <c r="L572" s="1033"/>
      <c r="M572" s="1058"/>
    </row>
    <row r="573" spans="2:13" ht="12.75">
      <c r="B573" s="1112"/>
      <c r="C573" s="1112"/>
      <c r="D573" s="1112"/>
      <c r="E573" s="1113"/>
      <c r="F573" s="1112"/>
      <c r="G573" s="1113"/>
      <c r="H573" s="1112"/>
      <c r="I573" s="1112"/>
      <c r="J573" s="1112"/>
      <c r="K573" s="1115"/>
      <c r="L573" s="1033"/>
      <c r="M573" s="1058"/>
    </row>
    <row r="574" spans="2:13" ht="12.75">
      <c r="B574" s="1112"/>
      <c r="C574" s="1112"/>
      <c r="D574" s="1112"/>
      <c r="E574" s="1113"/>
      <c r="F574" s="1112"/>
      <c r="G574" s="1113"/>
      <c r="H574" s="1112"/>
      <c r="I574" s="1112"/>
      <c r="J574" s="1112"/>
      <c r="K574" s="1115"/>
      <c r="L574" s="1033"/>
      <c r="M574" s="1058"/>
    </row>
    <row r="575" spans="2:13" ht="12.75">
      <c r="B575" s="1112"/>
      <c r="C575" s="1112"/>
      <c r="D575" s="1112"/>
      <c r="E575" s="1113"/>
      <c r="F575" s="1112"/>
      <c r="G575" s="1113"/>
      <c r="H575" s="1112"/>
      <c r="I575" s="1112"/>
      <c r="J575" s="1112"/>
      <c r="K575" s="1115"/>
      <c r="L575" s="1033"/>
      <c r="M575" s="1058"/>
    </row>
    <row r="576" spans="2:13" ht="12.75">
      <c r="B576" s="1112"/>
      <c r="C576" s="1112"/>
      <c r="D576" s="1112"/>
      <c r="E576" s="1113"/>
      <c r="F576" s="1112"/>
      <c r="G576" s="1113"/>
      <c r="H576" s="1112"/>
      <c r="I576" s="1112"/>
      <c r="J576" s="1112"/>
      <c r="K576" s="1115"/>
      <c r="L576" s="1033"/>
      <c r="M576" s="1058"/>
    </row>
    <row r="577" spans="2:13" ht="12.75">
      <c r="B577" s="1112"/>
      <c r="C577" s="1112"/>
      <c r="D577" s="1112"/>
      <c r="E577" s="1113"/>
      <c r="F577" s="1112"/>
      <c r="G577" s="1113"/>
      <c r="H577" s="1112"/>
      <c r="I577" s="1112"/>
      <c r="J577" s="1112"/>
      <c r="K577" s="1115"/>
      <c r="L577" s="1033"/>
      <c r="M577" s="1058"/>
    </row>
    <row r="578" spans="2:13" ht="12.75">
      <c r="B578" s="1112"/>
      <c r="C578" s="1112"/>
      <c r="D578" s="1112"/>
      <c r="E578" s="1113"/>
      <c r="F578" s="1112"/>
      <c r="G578" s="1113"/>
      <c r="H578" s="1112"/>
      <c r="I578" s="1112"/>
      <c r="J578" s="1112"/>
      <c r="K578" s="1115"/>
      <c r="L578" s="1033"/>
      <c r="M578" s="1058"/>
    </row>
    <row r="579" spans="2:13" ht="12.75">
      <c r="B579" s="1112"/>
      <c r="C579" s="1112"/>
      <c r="D579" s="1112"/>
      <c r="E579" s="1113"/>
      <c r="F579" s="1112"/>
      <c r="G579" s="1113"/>
      <c r="H579" s="1112"/>
      <c r="I579" s="1112"/>
      <c r="J579" s="1112"/>
      <c r="K579" s="1115"/>
      <c r="L579" s="1033"/>
      <c r="M579" s="1058"/>
    </row>
    <row r="580" spans="2:13" ht="12.75">
      <c r="B580" s="1112"/>
      <c r="C580" s="1112"/>
      <c r="D580" s="1112"/>
      <c r="E580" s="1113"/>
      <c r="F580" s="1112"/>
      <c r="G580" s="1113"/>
      <c r="H580" s="1112"/>
      <c r="I580" s="1112"/>
      <c r="J580" s="1112"/>
      <c r="K580" s="1115"/>
      <c r="L580" s="1033"/>
      <c r="M580" s="1058"/>
    </row>
    <row r="581" spans="2:13" ht="12.75">
      <c r="B581" s="1112"/>
      <c r="C581" s="1112"/>
      <c r="D581" s="1112"/>
      <c r="E581" s="1113"/>
      <c r="F581" s="1112"/>
      <c r="G581" s="1113"/>
      <c r="H581" s="1112"/>
      <c r="I581" s="1112"/>
      <c r="J581" s="1112"/>
      <c r="K581" s="1115"/>
      <c r="L581" s="1033"/>
      <c r="M581" s="1058"/>
    </row>
    <row r="582" spans="2:13" ht="12.75">
      <c r="B582" s="1112"/>
      <c r="C582" s="1112"/>
      <c r="D582" s="1112"/>
      <c r="E582" s="1113"/>
      <c r="F582" s="1112"/>
      <c r="G582" s="1113"/>
      <c r="H582" s="1112"/>
      <c r="I582" s="1112"/>
      <c r="J582" s="1112"/>
      <c r="K582" s="1115"/>
      <c r="L582" s="1033"/>
      <c r="M582" s="1058"/>
    </row>
    <row r="583" spans="2:13" ht="12.75">
      <c r="B583" s="1112"/>
      <c r="C583" s="1112"/>
      <c r="D583" s="1112"/>
      <c r="E583" s="1113"/>
      <c r="F583" s="1112"/>
      <c r="G583" s="1113"/>
      <c r="H583" s="1112"/>
      <c r="I583" s="1112"/>
      <c r="J583" s="1112"/>
      <c r="K583" s="1115"/>
      <c r="L583" s="1033"/>
      <c r="M583" s="1058"/>
    </row>
    <row r="584" spans="2:13" ht="12.75">
      <c r="B584" s="1112"/>
      <c r="C584" s="1112"/>
      <c r="D584" s="1112"/>
      <c r="E584" s="1113"/>
      <c r="F584" s="1112"/>
      <c r="G584" s="1113"/>
      <c r="H584" s="1112"/>
      <c r="I584" s="1112"/>
      <c r="J584" s="1112"/>
      <c r="K584" s="1115"/>
      <c r="L584" s="1033"/>
      <c r="M584" s="1058"/>
    </row>
    <row r="585" spans="2:13" ht="12.75">
      <c r="B585" s="1112"/>
      <c r="C585" s="1112"/>
      <c r="D585" s="1112"/>
      <c r="E585" s="1113"/>
      <c r="F585" s="1112"/>
      <c r="G585" s="1113"/>
      <c r="H585" s="1112"/>
      <c r="I585" s="1112"/>
      <c r="J585" s="1112"/>
      <c r="K585" s="1115"/>
      <c r="L585" s="1033"/>
      <c r="M585" s="1058"/>
    </row>
    <row r="586" spans="2:13" ht="12.75">
      <c r="B586" s="1112"/>
      <c r="C586" s="1112"/>
      <c r="D586" s="1112"/>
      <c r="E586" s="1113"/>
      <c r="F586" s="1112"/>
      <c r="G586" s="1113"/>
      <c r="H586" s="1112"/>
      <c r="I586" s="1112"/>
      <c r="J586" s="1112"/>
      <c r="K586" s="1115"/>
      <c r="L586" s="1033"/>
      <c r="M586" s="1058"/>
    </row>
    <row r="587" spans="2:13" ht="12.75">
      <c r="B587" s="1112"/>
      <c r="C587" s="1112"/>
      <c r="D587" s="1112"/>
      <c r="E587" s="1113"/>
      <c r="F587" s="1112"/>
      <c r="G587" s="1113"/>
      <c r="H587" s="1112"/>
      <c r="I587" s="1112"/>
      <c r="J587" s="1112"/>
      <c r="K587" s="1115"/>
      <c r="L587" s="1033"/>
      <c r="M587" s="1058"/>
    </row>
    <row r="588" spans="2:13" ht="12.75">
      <c r="B588" s="1112"/>
      <c r="C588" s="1112"/>
      <c r="D588" s="1112"/>
      <c r="E588" s="1113"/>
      <c r="F588" s="1112"/>
      <c r="G588" s="1113"/>
      <c r="H588" s="1112"/>
      <c r="I588" s="1112"/>
      <c r="J588" s="1112"/>
      <c r="K588" s="1115"/>
      <c r="L588" s="1033"/>
      <c r="M588" s="1058"/>
    </row>
    <row r="589" spans="2:13" ht="12.75">
      <c r="B589" s="1112"/>
      <c r="C589" s="1112"/>
      <c r="D589" s="1112"/>
      <c r="E589" s="1113"/>
      <c r="F589" s="1112"/>
      <c r="G589" s="1113"/>
      <c r="H589" s="1112"/>
      <c r="I589" s="1112"/>
      <c r="J589" s="1112"/>
      <c r="K589" s="1115"/>
      <c r="L589" s="1033"/>
      <c r="M589" s="1058"/>
    </row>
    <row r="590" spans="2:13" ht="12.75">
      <c r="B590" s="1112"/>
      <c r="C590" s="1112"/>
      <c r="D590" s="1112"/>
      <c r="E590" s="1113"/>
      <c r="F590" s="1112"/>
      <c r="G590" s="1113"/>
      <c r="H590" s="1112"/>
      <c r="I590" s="1112"/>
      <c r="J590" s="1112"/>
      <c r="K590" s="1115"/>
      <c r="L590" s="1033"/>
      <c r="M590" s="1058"/>
    </row>
    <row r="591" spans="2:13" ht="12.75">
      <c r="B591" s="1112"/>
      <c r="C591" s="1112"/>
      <c r="D591" s="1112"/>
      <c r="E591" s="1113"/>
      <c r="F591" s="1112"/>
      <c r="G591" s="1113"/>
      <c r="H591" s="1112"/>
      <c r="I591" s="1112"/>
      <c r="J591" s="1112"/>
      <c r="K591" s="1115"/>
      <c r="L591" s="1033"/>
      <c r="M591" s="1058"/>
    </row>
    <row r="592" spans="2:13" ht="12.75">
      <c r="B592" s="1112"/>
      <c r="C592" s="1112"/>
      <c r="D592" s="1112"/>
      <c r="E592" s="1113"/>
      <c r="F592" s="1112"/>
      <c r="G592" s="1113"/>
      <c r="H592" s="1112"/>
      <c r="I592" s="1112"/>
      <c r="J592" s="1112"/>
      <c r="K592" s="1115"/>
      <c r="L592" s="1033"/>
      <c r="M592" s="1058"/>
    </row>
    <row r="593" spans="2:13" ht="12.75">
      <c r="B593" s="1112"/>
      <c r="C593" s="1112"/>
      <c r="D593" s="1112"/>
      <c r="E593" s="1113"/>
      <c r="F593" s="1112"/>
      <c r="G593" s="1113"/>
      <c r="H593" s="1112"/>
      <c r="I593" s="1112"/>
      <c r="J593" s="1112"/>
      <c r="K593" s="1115"/>
      <c r="L593" s="1033"/>
      <c r="M593" s="1058"/>
    </row>
    <row r="594" spans="2:13" ht="12.75">
      <c r="B594" s="1112"/>
      <c r="C594" s="1112"/>
      <c r="D594" s="1112"/>
      <c r="E594" s="1113"/>
      <c r="F594" s="1112"/>
      <c r="G594" s="1113"/>
      <c r="H594" s="1112"/>
      <c r="I594" s="1112"/>
      <c r="J594" s="1112"/>
      <c r="K594" s="1115"/>
      <c r="L594" s="1033"/>
      <c r="M594" s="1058"/>
    </row>
    <row r="595" spans="2:13" ht="12.75">
      <c r="B595" s="1112"/>
      <c r="C595" s="1112"/>
      <c r="D595" s="1112"/>
      <c r="E595" s="1113"/>
      <c r="F595" s="1112"/>
      <c r="G595" s="1113"/>
      <c r="H595" s="1112"/>
      <c r="I595" s="1112"/>
      <c r="J595" s="1112"/>
      <c r="K595" s="1115"/>
      <c r="L595" s="1033"/>
      <c r="M595" s="1058"/>
    </row>
    <row r="596" spans="2:13" ht="12.75">
      <c r="B596" s="1112"/>
      <c r="C596" s="1112"/>
      <c r="D596" s="1112"/>
      <c r="E596" s="1113"/>
      <c r="F596" s="1112"/>
      <c r="G596" s="1113"/>
      <c r="H596" s="1112"/>
      <c r="I596" s="1112"/>
      <c r="J596" s="1112"/>
      <c r="K596" s="1115"/>
      <c r="L596" s="1033"/>
      <c r="M596" s="1058"/>
    </row>
    <row r="597" spans="2:13" ht="12.75">
      <c r="B597" s="1112"/>
      <c r="C597" s="1112"/>
      <c r="D597" s="1112"/>
      <c r="E597" s="1113"/>
      <c r="F597" s="1112"/>
      <c r="G597" s="1113"/>
      <c r="H597" s="1112"/>
      <c r="I597" s="1112"/>
      <c r="J597" s="1112"/>
      <c r="K597" s="1115"/>
      <c r="L597" s="1033"/>
      <c r="M597" s="1058"/>
    </row>
    <row r="598" spans="2:13" ht="12.75">
      <c r="B598" s="1112"/>
      <c r="C598" s="1112"/>
      <c r="D598" s="1112"/>
      <c r="E598" s="1113"/>
      <c r="F598" s="1112"/>
      <c r="G598" s="1113"/>
      <c r="H598" s="1112"/>
      <c r="I598" s="1112"/>
      <c r="J598" s="1112"/>
      <c r="K598" s="1115"/>
      <c r="L598" s="1033"/>
      <c r="M598" s="1058"/>
    </row>
    <row r="599" spans="2:13" ht="12.75">
      <c r="B599" s="1112"/>
      <c r="C599" s="1112"/>
      <c r="D599" s="1112"/>
      <c r="E599" s="1113"/>
      <c r="F599" s="1112"/>
      <c r="G599" s="1113"/>
      <c r="H599" s="1112"/>
      <c r="I599" s="1112"/>
      <c r="J599" s="1112"/>
      <c r="K599" s="1115"/>
      <c r="L599" s="1033"/>
      <c r="M599" s="1058"/>
    </row>
    <row r="600" spans="2:13" ht="12.75">
      <c r="B600" s="1112"/>
      <c r="C600" s="1112"/>
      <c r="D600" s="1112"/>
      <c r="E600" s="1113"/>
      <c r="F600" s="1112"/>
      <c r="G600" s="1113"/>
      <c r="H600" s="1112"/>
      <c r="I600" s="1112"/>
      <c r="J600" s="1112"/>
      <c r="K600" s="1115"/>
      <c r="L600" s="1033"/>
      <c r="M600" s="1058"/>
    </row>
    <row r="601" spans="2:13" ht="12.75">
      <c r="B601" s="1112"/>
      <c r="C601" s="1112"/>
      <c r="D601" s="1112"/>
      <c r="E601" s="1113"/>
      <c r="F601" s="1112"/>
      <c r="G601" s="1113"/>
      <c r="H601" s="1112"/>
      <c r="I601" s="1112"/>
      <c r="J601" s="1112"/>
      <c r="K601" s="1115"/>
      <c r="L601" s="1033"/>
      <c r="M601" s="1058"/>
    </row>
    <row r="602" spans="2:13" ht="12.75">
      <c r="B602" s="1112"/>
      <c r="C602" s="1112"/>
      <c r="D602" s="1112"/>
      <c r="E602" s="1113"/>
      <c r="F602" s="1112"/>
      <c r="G602" s="1113"/>
      <c r="H602" s="1112"/>
      <c r="I602" s="1112"/>
      <c r="J602" s="1112"/>
      <c r="K602" s="1115"/>
      <c r="L602" s="1033"/>
      <c r="M602" s="1058"/>
    </row>
    <row r="603" spans="2:13" ht="12.75">
      <c r="B603" s="1112"/>
      <c r="C603" s="1112"/>
      <c r="D603" s="1112"/>
      <c r="E603" s="1113"/>
      <c r="F603" s="1112"/>
      <c r="G603" s="1113"/>
      <c r="H603" s="1112"/>
      <c r="I603" s="1112"/>
      <c r="J603" s="1112"/>
      <c r="K603" s="1115"/>
      <c r="L603" s="1033"/>
      <c r="M603" s="1058"/>
    </row>
    <row r="604" spans="2:13" ht="12.75">
      <c r="B604" s="1112"/>
      <c r="C604" s="1112"/>
      <c r="D604" s="1112"/>
      <c r="E604" s="1113"/>
      <c r="F604" s="1112"/>
      <c r="G604" s="1113"/>
      <c r="H604" s="1112"/>
      <c r="I604" s="1112"/>
      <c r="J604" s="1112"/>
      <c r="K604" s="1115"/>
      <c r="L604" s="1033"/>
      <c r="M604" s="1058"/>
    </row>
    <row r="605" spans="2:13" ht="12.75">
      <c r="B605" s="1112"/>
      <c r="C605" s="1112"/>
      <c r="D605" s="1112"/>
      <c r="E605" s="1113"/>
      <c r="F605" s="1112"/>
      <c r="G605" s="1113"/>
      <c r="H605" s="1112"/>
      <c r="I605" s="1112"/>
      <c r="J605" s="1112"/>
      <c r="K605" s="1115"/>
      <c r="L605" s="1033"/>
      <c r="M605" s="1058"/>
    </row>
    <row r="606" spans="2:13" ht="12.75">
      <c r="B606" s="1112"/>
      <c r="C606" s="1112"/>
      <c r="D606" s="1112"/>
      <c r="E606" s="1113"/>
      <c r="F606" s="1112"/>
      <c r="G606" s="1113"/>
      <c r="H606" s="1112"/>
      <c r="I606" s="1112"/>
      <c r="J606" s="1112"/>
      <c r="K606" s="1115"/>
      <c r="L606" s="1033"/>
      <c r="M606" s="1058"/>
    </row>
    <row r="607" spans="2:13" ht="12.75">
      <c r="B607" s="1112"/>
      <c r="C607" s="1112"/>
      <c r="D607" s="1112"/>
      <c r="E607" s="1113"/>
      <c r="F607" s="1112"/>
      <c r="G607" s="1113"/>
      <c r="H607" s="1112"/>
      <c r="I607" s="1112"/>
      <c r="J607" s="1112"/>
      <c r="K607" s="1115"/>
      <c r="L607" s="1033"/>
      <c r="M607" s="1058"/>
    </row>
    <row r="608" spans="2:13" ht="12.75">
      <c r="B608" s="1112"/>
      <c r="C608" s="1112"/>
      <c r="D608" s="1112"/>
      <c r="E608" s="1113"/>
      <c r="F608" s="1112"/>
      <c r="G608" s="1113"/>
      <c r="H608" s="1112"/>
      <c r="I608" s="1112"/>
      <c r="J608" s="1112"/>
      <c r="K608" s="1115"/>
      <c r="L608" s="1033"/>
      <c r="M608" s="1058"/>
    </row>
    <row r="609" spans="2:13" ht="12.75">
      <c r="B609" s="1112"/>
      <c r="C609" s="1112"/>
      <c r="D609" s="1112"/>
      <c r="E609" s="1113"/>
      <c r="F609" s="1112"/>
      <c r="G609" s="1113"/>
      <c r="H609" s="1112"/>
      <c r="I609" s="1112"/>
      <c r="J609" s="1112"/>
      <c r="K609" s="1115"/>
      <c r="L609" s="1033"/>
      <c r="M609" s="1058"/>
    </row>
    <row r="610" spans="2:13" ht="12.75">
      <c r="B610" s="1112"/>
      <c r="C610" s="1112"/>
      <c r="D610" s="1112"/>
      <c r="E610" s="1113"/>
      <c r="F610" s="1112"/>
      <c r="G610" s="1113"/>
      <c r="H610" s="1112"/>
      <c r="I610" s="1112"/>
      <c r="J610" s="1112"/>
      <c r="K610" s="1115"/>
      <c r="L610" s="1033"/>
      <c r="M610" s="1058"/>
    </row>
    <row r="611" spans="2:13" ht="12.75">
      <c r="B611" s="1112"/>
      <c r="C611" s="1112"/>
      <c r="D611" s="1112"/>
      <c r="E611" s="1113"/>
      <c r="F611" s="1112"/>
      <c r="G611" s="1113"/>
      <c r="H611" s="1112"/>
      <c r="I611" s="1112"/>
      <c r="J611" s="1112"/>
      <c r="K611" s="1115"/>
      <c r="L611" s="1033"/>
      <c r="M611" s="1058"/>
    </row>
    <row r="612" spans="2:13" ht="12.75">
      <c r="B612" s="1112"/>
      <c r="C612" s="1112"/>
      <c r="D612" s="1112"/>
      <c r="E612" s="1113"/>
      <c r="F612" s="1112"/>
      <c r="G612" s="1113"/>
      <c r="H612" s="1112"/>
      <c r="I612" s="1112"/>
      <c r="J612" s="1112"/>
      <c r="K612" s="1115"/>
      <c r="L612" s="1033"/>
      <c r="M612" s="1058"/>
    </row>
    <row r="613" spans="2:13" ht="12.75">
      <c r="B613" s="1112"/>
      <c r="C613" s="1112"/>
      <c r="D613" s="1112"/>
      <c r="E613" s="1113"/>
      <c r="F613" s="1112"/>
      <c r="G613" s="1113"/>
      <c r="H613" s="1112"/>
      <c r="I613" s="1112"/>
      <c r="J613" s="1112"/>
      <c r="K613" s="1115"/>
      <c r="L613" s="1033"/>
      <c r="M613" s="1058"/>
    </row>
    <row r="614" spans="2:13" ht="12.75">
      <c r="B614" s="1112"/>
      <c r="C614" s="1112"/>
      <c r="D614" s="1112"/>
      <c r="E614" s="1113"/>
      <c r="F614" s="1112"/>
      <c r="G614" s="1113"/>
      <c r="H614" s="1112"/>
      <c r="I614" s="1112"/>
      <c r="J614" s="1112"/>
      <c r="K614" s="1115"/>
      <c r="L614" s="1033"/>
      <c r="M614" s="1058"/>
    </row>
    <row r="615" spans="2:13" ht="12.75">
      <c r="B615" s="1112"/>
      <c r="C615" s="1112"/>
      <c r="D615" s="1112"/>
      <c r="E615" s="1113"/>
      <c r="F615" s="1112"/>
      <c r="G615" s="1113"/>
      <c r="H615" s="1112"/>
      <c r="I615" s="1112"/>
      <c r="J615" s="1112"/>
      <c r="K615" s="1115"/>
      <c r="L615" s="1033"/>
      <c r="M615" s="1058"/>
    </row>
    <row r="616" spans="2:13" ht="12.75">
      <c r="B616" s="1112"/>
      <c r="C616" s="1112"/>
      <c r="D616" s="1112"/>
      <c r="E616" s="1113"/>
      <c r="F616" s="1112"/>
      <c r="G616" s="1113"/>
      <c r="H616" s="1112"/>
      <c r="I616" s="1112"/>
      <c r="J616" s="1112"/>
      <c r="K616" s="1115"/>
      <c r="L616" s="1033"/>
      <c r="M616" s="1058"/>
    </row>
    <row r="617" spans="2:13" ht="12.75">
      <c r="B617" s="1112"/>
      <c r="C617" s="1112"/>
      <c r="D617" s="1112"/>
      <c r="E617" s="1113"/>
      <c r="F617" s="1112"/>
      <c r="G617" s="1113"/>
      <c r="H617" s="1112"/>
      <c r="I617" s="1112"/>
      <c r="J617" s="1112"/>
      <c r="K617" s="1115"/>
      <c r="L617" s="1033"/>
      <c r="M617" s="1058"/>
    </row>
    <row r="618" spans="2:13" ht="12.75">
      <c r="B618" s="1112"/>
      <c r="C618" s="1112"/>
      <c r="D618" s="1112"/>
      <c r="E618" s="1113"/>
      <c r="F618" s="1112"/>
      <c r="G618" s="1113"/>
      <c r="H618" s="1112"/>
      <c r="I618" s="1112"/>
      <c r="J618" s="1112"/>
      <c r="K618" s="1115"/>
      <c r="L618" s="1033"/>
      <c r="M618" s="1058"/>
    </row>
    <row r="619" spans="2:13" ht="12.75">
      <c r="B619" s="1112"/>
      <c r="C619" s="1112"/>
      <c r="D619" s="1112"/>
      <c r="E619" s="1113"/>
      <c r="F619" s="1112"/>
      <c r="G619" s="1113"/>
      <c r="H619" s="1112"/>
      <c r="I619" s="1112"/>
      <c r="J619" s="1112"/>
      <c r="K619" s="1115"/>
      <c r="L619" s="1033"/>
      <c r="M619" s="1058"/>
    </row>
    <row r="620" spans="2:13" ht="12.75">
      <c r="B620" s="1112"/>
      <c r="C620" s="1112"/>
      <c r="D620" s="1112"/>
      <c r="E620" s="1113"/>
      <c r="F620" s="1112"/>
      <c r="G620" s="1113"/>
      <c r="H620" s="1112"/>
      <c r="I620" s="1112"/>
      <c r="J620" s="1112"/>
      <c r="K620" s="1115"/>
      <c r="L620" s="1033"/>
      <c r="M620" s="1058"/>
    </row>
    <row r="621" spans="2:13" ht="12.75">
      <c r="B621" s="1112"/>
      <c r="C621" s="1112"/>
      <c r="D621" s="1112"/>
      <c r="E621" s="1113"/>
      <c r="F621" s="1112"/>
      <c r="G621" s="1113"/>
      <c r="H621" s="1112"/>
      <c r="I621" s="1112"/>
      <c r="J621" s="1112"/>
      <c r="K621" s="1115"/>
      <c r="L621" s="1033"/>
      <c r="M621" s="1058"/>
    </row>
    <row r="622" spans="2:13" ht="12.75">
      <c r="B622" s="1112"/>
      <c r="C622" s="1112"/>
      <c r="D622" s="1112"/>
      <c r="E622" s="1113"/>
      <c r="F622" s="1112"/>
      <c r="G622" s="1113"/>
      <c r="H622" s="1112"/>
      <c r="I622" s="1112"/>
      <c r="J622" s="1112"/>
      <c r="K622" s="1115"/>
      <c r="L622" s="1033"/>
      <c r="M622" s="1058"/>
    </row>
    <row r="623" spans="2:13" ht="12.75">
      <c r="B623" s="1112"/>
      <c r="C623" s="1112"/>
      <c r="D623" s="1112"/>
      <c r="E623" s="1113"/>
      <c r="F623" s="1112"/>
      <c r="G623" s="1113"/>
      <c r="H623" s="1112"/>
      <c r="I623" s="1112"/>
      <c r="J623" s="1112"/>
      <c r="K623" s="1115"/>
      <c r="L623" s="1033"/>
      <c r="M623" s="1058"/>
    </row>
    <row r="624" spans="2:13" ht="12.75">
      <c r="B624" s="1112"/>
      <c r="C624" s="1112"/>
      <c r="D624" s="1112"/>
      <c r="E624" s="1113"/>
      <c r="F624" s="1112"/>
      <c r="G624" s="1113"/>
      <c r="H624" s="1112"/>
      <c r="I624" s="1112"/>
      <c r="J624" s="1112"/>
      <c r="K624" s="1115"/>
      <c r="L624" s="1033"/>
      <c r="M624" s="1058"/>
    </row>
    <row r="625" spans="2:13" ht="12.75">
      <c r="B625" s="1112"/>
      <c r="C625" s="1112"/>
      <c r="D625" s="1112"/>
      <c r="E625" s="1113"/>
      <c r="F625" s="1112"/>
      <c r="G625" s="1113"/>
      <c r="H625" s="1112"/>
      <c r="I625" s="1112"/>
      <c r="J625" s="1112"/>
      <c r="K625" s="1115"/>
      <c r="L625" s="1033"/>
      <c r="M625" s="1058"/>
    </row>
    <row r="626" spans="2:13" ht="12.75">
      <c r="B626" s="1112"/>
      <c r="C626" s="1112"/>
      <c r="D626" s="1112"/>
      <c r="E626" s="1113"/>
      <c r="F626" s="1112"/>
      <c r="G626" s="1113"/>
      <c r="H626" s="1112"/>
      <c r="I626" s="1112"/>
      <c r="J626" s="1112"/>
      <c r="K626" s="1115"/>
      <c r="L626" s="1033"/>
      <c r="M626" s="1058"/>
    </row>
    <row r="627" spans="2:13" ht="12.75">
      <c r="B627" s="1112"/>
      <c r="C627" s="1112"/>
      <c r="D627" s="1112"/>
      <c r="E627" s="1113"/>
      <c r="F627" s="1112"/>
      <c r="G627" s="1113"/>
      <c r="H627" s="1112"/>
      <c r="I627" s="1112"/>
      <c r="J627" s="1112"/>
      <c r="K627" s="1115"/>
      <c r="L627" s="1033"/>
      <c r="M627" s="1058"/>
    </row>
    <row r="628" spans="2:13" ht="12.75">
      <c r="B628" s="1112"/>
      <c r="C628" s="1112"/>
      <c r="D628" s="1112"/>
      <c r="E628" s="1113"/>
      <c r="F628" s="1112"/>
      <c r="G628" s="1113"/>
      <c r="H628" s="1112"/>
      <c r="I628" s="1112"/>
      <c r="J628" s="1112"/>
      <c r="K628" s="1115"/>
      <c r="L628" s="1033"/>
      <c r="M628" s="1058"/>
    </row>
    <row r="629" spans="2:13" ht="12.75">
      <c r="B629" s="1112"/>
      <c r="C629" s="1112"/>
      <c r="D629" s="1112"/>
      <c r="E629" s="1113"/>
      <c r="F629" s="1112"/>
      <c r="G629" s="1113"/>
      <c r="H629" s="1112"/>
      <c r="I629" s="1112"/>
      <c r="J629" s="1112"/>
      <c r="K629" s="1115"/>
      <c r="L629" s="1033"/>
      <c r="M629" s="1058"/>
    </row>
    <row r="630" spans="2:13" ht="12.75">
      <c r="B630" s="1112"/>
      <c r="C630" s="1112"/>
      <c r="D630" s="1112"/>
      <c r="E630" s="1113"/>
      <c r="F630" s="1112"/>
      <c r="G630" s="1113"/>
      <c r="H630" s="1112"/>
      <c r="I630" s="1112"/>
      <c r="J630" s="1112"/>
      <c r="K630" s="1115"/>
      <c r="L630" s="1033"/>
      <c r="M630" s="1058"/>
    </row>
    <row r="631" spans="2:13" ht="12.75">
      <c r="B631" s="1112"/>
      <c r="C631" s="1112"/>
      <c r="D631" s="1112"/>
      <c r="E631" s="1113"/>
      <c r="F631" s="1112"/>
      <c r="G631" s="1113"/>
      <c r="H631" s="1112"/>
      <c r="I631" s="1112"/>
      <c r="J631" s="1112"/>
      <c r="K631" s="1115"/>
      <c r="L631" s="1033"/>
      <c r="M631" s="1058"/>
    </row>
    <row r="632" spans="2:13" ht="12.75">
      <c r="B632" s="1112"/>
      <c r="C632" s="1112"/>
      <c r="D632" s="1112"/>
      <c r="E632" s="1113"/>
      <c r="F632" s="1112"/>
      <c r="G632" s="1113"/>
      <c r="H632" s="1112"/>
      <c r="I632" s="1112"/>
      <c r="J632" s="1112"/>
      <c r="K632" s="1115"/>
      <c r="L632" s="1033"/>
      <c r="M632" s="1058"/>
    </row>
    <row r="633" spans="2:13" ht="12.75">
      <c r="B633" s="1112"/>
      <c r="C633" s="1112"/>
      <c r="D633" s="1112"/>
      <c r="E633" s="1113"/>
      <c r="F633" s="1112"/>
      <c r="G633" s="1113"/>
      <c r="H633" s="1112"/>
      <c r="I633" s="1112"/>
      <c r="J633" s="1112"/>
      <c r="K633" s="1115"/>
      <c r="L633" s="1033"/>
      <c r="M633" s="1058"/>
    </row>
    <row r="634" spans="2:13" ht="12.75">
      <c r="B634" s="1112"/>
      <c r="C634" s="1112"/>
      <c r="D634" s="1112"/>
      <c r="E634" s="1113"/>
      <c r="F634" s="1112"/>
      <c r="G634" s="1113"/>
      <c r="H634" s="1112"/>
      <c r="I634" s="1112"/>
      <c r="J634" s="1112"/>
      <c r="K634" s="1115"/>
      <c r="L634" s="1033"/>
      <c r="M634" s="1058"/>
    </row>
    <row r="635" spans="2:13" ht="12.75">
      <c r="B635" s="1112"/>
      <c r="C635" s="1112"/>
      <c r="D635" s="1112"/>
      <c r="E635" s="1113"/>
      <c r="F635" s="1112"/>
      <c r="G635" s="1113"/>
      <c r="H635" s="1112"/>
      <c r="I635" s="1112"/>
      <c r="J635" s="1112"/>
      <c r="K635" s="1115"/>
      <c r="L635" s="1033"/>
      <c r="M635" s="1058"/>
    </row>
    <row r="636" spans="2:13" ht="12.75">
      <c r="B636" s="1112"/>
      <c r="C636" s="1112"/>
      <c r="D636" s="1112"/>
      <c r="E636" s="1113"/>
      <c r="F636" s="1112"/>
      <c r="G636" s="1113"/>
      <c r="H636" s="1112"/>
      <c r="I636" s="1112"/>
      <c r="J636" s="1112"/>
      <c r="K636" s="1115"/>
      <c r="L636" s="1033"/>
      <c r="M636" s="1058"/>
    </row>
    <row r="637" spans="2:13" ht="12.75">
      <c r="B637" s="1112"/>
      <c r="C637" s="1112"/>
      <c r="D637" s="1112"/>
      <c r="E637" s="1113"/>
      <c r="F637" s="1112"/>
      <c r="G637" s="1113"/>
      <c r="H637" s="1112"/>
      <c r="I637" s="1112"/>
      <c r="J637" s="1112"/>
      <c r="K637" s="1115"/>
      <c r="L637" s="1033"/>
      <c r="M637" s="1058"/>
    </row>
    <row r="638" spans="2:13" ht="12.75">
      <c r="B638" s="1112"/>
      <c r="C638" s="1112"/>
      <c r="D638" s="1112"/>
      <c r="E638" s="1113"/>
      <c r="F638" s="1112"/>
      <c r="G638" s="1113"/>
      <c r="H638" s="1112"/>
      <c r="I638" s="1112"/>
      <c r="J638" s="1112"/>
      <c r="K638" s="1115"/>
      <c r="L638" s="1033"/>
      <c r="M638" s="1058"/>
    </row>
    <row r="639" spans="2:13" ht="12.75">
      <c r="B639" s="1112"/>
      <c r="C639" s="1112"/>
      <c r="D639" s="1112"/>
      <c r="E639" s="1113"/>
      <c r="F639" s="1112"/>
      <c r="G639" s="1113"/>
      <c r="H639" s="1112"/>
      <c r="I639" s="1112"/>
      <c r="J639" s="1112"/>
      <c r="K639" s="1115"/>
      <c r="L639" s="1033"/>
      <c r="M639" s="1058"/>
    </row>
    <row r="640" spans="2:13" ht="12.75">
      <c r="B640" s="1112"/>
      <c r="C640" s="1112"/>
      <c r="D640" s="1112"/>
      <c r="E640" s="1113"/>
      <c r="F640" s="1112"/>
      <c r="G640" s="1113"/>
      <c r="H640" s="1112"/>
      <c r="I640" s="1112"/>
      <c r="J640" s="1112"/>
      <c r="K640" s="1115"/>
      <c r="L640" s="1033"/>
      <c r="M640" s="1058"/>
    </row>
    <row r="641" spans="2:13" ht="12.75">
      <c r="B641" s="1112"/>
      <c r="C641" s="1112"/>
      <c r="D641" s="1112"/>
      <c r="E641" s="1113"/>
      <c r="F641" s="1112"/>
      <c r="G641" s="1113"/>
      <c r="H641" s="1112"/>
      <c r="I641" s="1112"/>
      <c r="J641" s="1112"/>
      <c r="K641" s="1115"/>
      <c r="L641" s="1033"/>
      <c r="M641" s="1058"/>
    </row>
    <row r="642" spans="2:13" ht="12.75">
      <c r="B642" s="1112"/>
      <c r="C642" s="1112"/>
      <c r="D642" s="1112"/>
      <c r="E642" s="1113"/>
      <c r="F642" s="1112"/>
      <c r="G642" s="1113"/>
      <c r="H642" s="1112"/>
      <c r="I642" s="1112"/>
      <c r="J642" s="1112"/>
      <c r="K642" s="1115"/>
      <c r="L642" s="1033"/>
      <c r="M642" s="1058"/>
    </row>
    <row r="643" spans="2:13" ht="12.75">
      <c r="B643" s="1112"/>
      <c r="C643" s="1112"/>
      <c r="D643" s="1112"/>
      <c r="E643" s="1113"/>
      <c r="F643" s="1112"/>
      <c r="G643" s="1113"/>
      <c r="H643" s="1112"/>
      <c r="I643" s="1112"/>
      <c r="J643" s="1112"/>
      <c r="K643" s="1115"/>
      <c r="L643" s="1033"/>
      <c r="M643" s="1058"/>
    </row>
    <row r="644" spans="2:13" ht="12.75">
      <c r="B644" s="1112"/>
      <c r="C644" s="1112"/>
      <c r="D644" s="1112"/>
      <c r="E644" s="1113"/>
      <c r="F644" s="1112"/>
      <c r="G644" s="1113"/>
      <c r="H644" s="1112"/>
      <c r="I644" s="1112"/>
      <c r="J644" s="1112"/>
      <c r="K644" s="1115"/>
      <c r="L644" s="1033"/>
      <c r="M644" s="1058"/>
    </row>
    <row r="645" spans="2:13" ht="12.75">
      <c r="B645" s="1112"/>
      <c r="C645" s="1112"/>
      <c r="D645" s="1112"/>
      <c r="E645" s="1113"/>
      <c r="F645" s="1112"/>
      <c r="G645" s="1113"/>
      <c r="H645" s="1112"/>
      <c r="I645" s="1112"/>
      <c r="J645" s="1112"/>
      <c r="K645" s="1115"/>
      <c r="L645" s="1033"/>
      <c r="M645" s="1058"/>
    </row>
    <row r="646" spans="2:13" ht="12.75">
      <c r="B646" s="1112"/>
      <c r="C646" s="1112"/>
      <c r="D646" s="1112"/>
      <c r="E646" s="1113"/>
      <c r="F646" s="1112"/>
      <c r="G646" s="1113"/>
      <c r="H646" s="1112"/>
      <c r="I646" s="1112"/>
      <c r="J646" s="1112"/>
      <c r="K646" s="1115"/>
      <c r="L646" s="1033"/>
      <c r="M646" s="1058"/>
    </row>
    <row r="647" spans="2:13" ht="12.75">
      <c r="B647" s="1112"/>
      <c r="C647" s="1112"/>
      <c r="D647" s="1112"/>
      <c r="E647" s="1113"/>
      <c r="F647" s="1112"/>
      <c r="G647" s="1113"/>
      <c r="H647" s="1112"/>
      <c r="I647" s="1112"/>
      <c r="J647" s="1112"/>
      <c r="K647" s="1115"/>
      <c r="L647" s="1033"/>
      <c r="M647" s="1058"/>
    </row>
    <row r="648" spans="2:13" ht="12.75">
      <c r="B648" s="1112"/>
      <c r="C648" s="1112"/>
      <c r="D648" s="1112"/>
      <c r="E648" s="1113"/>
      <c r="F648" s="1112"/>
      <c r="G648" s="1113"/>
      <c r="H648" s="1112"/>
      <c r="I648" s="1112"/>
      <c r="J648" s="1112"/>
      <c r="K648" s="1115"/>
      <c r="L648" s="1033"/>
      <c r="M648" s="1058"/>
    </row>
    <row r="649" spans="2:13" ht="12.75">
      <c r="B649" s="1112"/>
      <c r="C649" s="1112"/>
      <c r="D649" s="1112"/>
      <c r="E649" s="1113"/>
      <c r="F649" s="1112"/>
      <c r="G649" s="1113"/>
      <c r="H649" s="1112"/>
      <c r="I649" s="1112"/>
      <c r="J649" s="1112"/>
      <c r="K649" s="1115"/>
      <c r="L649" s="1033"/>
      <c r="M649" s="1058"/>
    </row>
    <row r="650" spans="2:13" ht="12.75">
      <c r="B650" s="1112"/>
      <c r="C650" s="1112"/>
      <c r="D650" s="1112"/>
      <c r="E650" s="1113"/>
      <c r="F650" s="1112"/>
      <c r="G650" s="1113"/>
      <c r="H650" s="1112"/>
      <c r="I650" s="1112"/>
      <c r="J650" s="1112"/>
      <c r="K650" s="1115"/>
      <c r="L650" s="1033"/>
      <c r="M650" s="1058"/>
    </row>
    <row r="651" spans="2:13" ht="12.75">
      <c r="B651" s="1112"/>
      <c r="C651" s="1112"/>
      <c r="D651" s="1112"/>
      <c r="E651" s="1113"/>
      <c r="F651" s="1112"/>
      <c r="G651" s="1113"/>
      <c r="H651" s="1112"/>
      <c r="I651" s="1112"/>
      <c r="J651" s="1112"/>
      <c r="K651" s="1115"/>
      <c r="L651" s="1033"/>
      <c r="M651" s="1058"/>
    </row>
    <row r="652" spans="2:13" ht="12.75">
      <c r="B652" s="1112"/>
      <c r="C652" s="1112"/>
      <c r="D652" s="1112"/>
      <c r="E652" s="1113"/>
      <c r="F652" s="1112"/>
      <c r="G652" s="1113"/>
      <c r="H652" s="1112"/>
      <c r="I652" s="1112"/>
      <c r="J652" s="1112"/>
      <c r="K652" s="1115"/>
      <c r="L652" s="1033"/>
      <c r="M652" s="1058"/>
    </row>
    <row r="653" spans="2:13" ht="12.75">
      <c r="B653" s="1112"/>
      <c r="C653" s="1112"/>
      <c r="D653" s="1112"/>
      <c r="E653" s="1113"/>
      <c r="F653" s="1112"/>
      <c r="G653" s="1113"/>
      <c r="H653" s="1112"/>
      <c r="I653" s="1112"/>
      <c r="J653" s="1112"/>
      <c r="K653" s="1115"/>
      <c r="L653" s="1033"/>
      <c r="M653" s="1058"/>
    </row>
    <row r="654" spans="2:13" ht="12.75">
      <c r="B654" s="1112"/>
      <c r="C654" s="1112"/>
      <c r="D654" s="1112"/>
      <c r="E654" s="1113"/>
      <c r="F654" s="1112"/>
      <c r="G654" s="1113"/>
      <c r="H654" s="1112"/>
      <c r="I654" s="1112"/>
      <c r="J654" s="1112"/>
      <c r="K654" s="1115"/>
      <c r="L654" s="1033"/>
      <c r="M654" s="1058"/>
    </row>
    <row r="655" spans="2:13" ht="12.75">
      <c r="B655" s="1112"/>
      <c r="C655" s="1112"/>
      <c r="D655" s="1112"/>
      <c r="E655" s="1113"/>
      <c r="F655" s="1112"/>
      <c r="G655" s="1113"/>
      <c r="H655" s="1112"/>
      <c r="I655" s="1112"/>
      <c r="J655" s="1112"/>
      <c r="K655" s="1115"/>
      <c r="L655" s="1033"/>
      <c r="M655" s="1058"/>
    </row>
    <row r="656" spans="2:13" ht="12.75">
      <c r="B656" s="1112"/>
      <c r="C656" s="1112"/>
      <c r="D656" s="1112"/>
      <c r="E656" s="1113"/>
      <c r="F656" s="1112"/>
      <c r="G656" s="1113"/>
      <c r="H656" s="1112"/>
      <c r="I656" s="1112"/>
      <c r="J656" s="1112"/>
      <c r="K656" s="1115"/>
      <c r="L656" s="1033"/>
      <c r="M656" s="1058"/>
    </row>
    <row r="657" spans="2:13" ht="12.75">
      <c r="B657" s="1112"/>
      <c r="C657" s="1112"/>
      <c r="D657" s="1112"/>
      <c r="E657" s="1113"/>
      <c r="F657" s="1112"/>
      <c r="G657" s="1113"/>
      <c r="H657" s="1112"/>
      <c r="I657" s="1112"/>
      <c r="J657" s="1112"/>
      <c r="K657" s="1115"/>
      <c r="L657" s="1033"/>
      <c r="M657" s="1058"/>
    </row>
    <row r="658" spans="2:13" ht="12.75">
      <c r="B658" s="1112"/>
      <c r="C658" s="1112"/>
      <c r="D658" s="1112"/>
      <c r="E658" s="1113"/>
      <c r="F658" s="1112"/>
      <c r="G658" s="1113"/>
      <c r="H658" s="1112"/>
      <c r="I658" s="1112"/>
      <c r="J658" s="1112"/>
      <c r="K658" s="1115"/>
      <c r="L658" s="1033"/>
      <c r="M658" s="1058"/>
    </row>
    <row r="659" spans="2:13" ht="12.75">
      <c r="B659" s="1112"/>
      <c r="C659" s="1112"/>
      <c r="D659" s="1112"/>
      <c r="E659" s="1113"/>
      <c r="F659" s="1112"/>
      <c r="G659" s="1113"/>
      <c r="H659" s="1112"/>
      <c r="I659" s="1112"/>
      <c r="J659" s="1112"/>
      <c r="K659" s="1115"/>
      <c r="L659" s="1033"/>
      <c r="M659" s="1058"/>
    </row>
    <row r="660" spans="2:13" ht="12.75">
      <c r="B660" s="1112"/>
      <c r="C660" s="1112"/>
      <c r="D660" s="1112"/>
      <c r="E660" s="1113"/>
      <c r="F660" s="1112"/>
      <c r="G660" s="1113"/>
      <c r="H660" s="1112"/>
      <c r="I660" s="1112"/>
      <c r="J660" s="1112"/>
      <c r="K660" s="1115"/>
      <c r="L660" s="1033"/>
      <c r="M660" s="1058"/>
    </row>
    <row r="661" spans="2:13" ht="12.75">
      <c r="B661" s="1112"/>
      <c r="C661" s="1112"/>
      <c r="D661" s="1112"/>
      <c r="E661" s="1113"/>
      <c r="F661" s="1112"/>
      <c r="G661" s="1113"/>
      <c r="H661" s="1112"/>
      <c r="I661" s="1112"/>
      <c r="J661" s="1112"/>
      <c r="K661" s="1115"/>
      <c r="L661" s="1033"/>
      <c r="M661" s="1058"/>
    </row>
    <row r="662" spans="2:13" ht="12.75">
      <c r="B662" s="1112"/>
      <c r="C662" s="1112"/>
      <c r="D662" s="1112"/>
      <c r="E662" s="1113"/>
      <c r="F662" s="1112"/>
      <c r="G662" s="1113"/>
      <c r="H662" s="1112"/>
      <c r="I662" s="1112"/>
      <c r="J662" s="1112"/>
      <c r="K662" s="1115"/>
      <c r="L662" s="1033"/>
      <c r="M662" s="1058"/>
    </row>
    <row r="663" spans="2:13" ht="12.75">
      <c r="B663" s="1112"/>
      <c r="C663" s="1112"/>
      <c r="D663" s="1112"/>
      <c r="E663" s="1113"/>
      <c r="F663" s="1112"/>
      <c r="G663" s="1113"/>
      <c r="H663" s="1112"/>
      <c r="I663" s="1112"/>
      <c r="J663" s="1112"/>
      <c r="K663" s="1115"/>
      <c r="L663" s="1033"/>
      <c r="M663" s="1058"/>
    </row>
    <row r="664" spans="2:13" ht="12.75">
      <c r="B664" s="1112"/>
      <c r="C664" s="1112"/>
      <c r="D664" s="1112"/>
      <c r="E664" s="1113"/>
      <c r="F664" s="1112"/>
      <c r="G664" s="1113"/>
      <c r="H664" s="1112"/>
      <c r="I664" s="1112"/>
      <c r="J664" s="1112"/>
      <c r="K664" s="1115"/>
      <c r="L664" s="1033"/>
      <c r="M664" s="1058"/>
    </row>
    <row r="665" spans="2:13" ht="12.75">
      <c r="B665" s="1112"/>
      <c r="C665" s="1112"/>
      <c r="D665" s="1112"/>
      <c r="E665" s="1113"/>
      <c r="F665" s="1112"/>
      <c r="G665" s="1113"/>
      <c r="H665" s="1112"/>
      <c r="I665" s="1112"/>
      <c r="J665" s="1112"/>
      <c r="K665" s="1115"/>
      <c r="L665" s="1033"/>
      <c r="M665" s="1058"/>
    </row>
    <row r="666" spans="2:13" ht="12.75">
      <c r="B666" s="1112"/>
      <c r="C666" s="1112"/>
      <c r="D666" s="1112"/>
      <c r="E666" s="1113"/>
      <c r="F666" s="1112"/>
      <c r="G666" s="1113"/>
      <c r="H666" s="1112"/>
      <c r="I666" s="1112"/>
      <c r="J666" s="1112"/>
      <c r="K666" s="1115"/>
      <c r="L666" s="1033"/>
      <c r="M666" s="1058"/>
    </row>
    <row r="667" spans="2:13" ht="12.75">
      <c r="B667" s="1112"/>
      <c r="C667" s="1112"/>
      <c r="D667" s="1112"/>
      <c r="E667" s="1113"/>
      <c r="F667" s="1112"/>
      <c r="G667" s="1113"/>
      <c r="H667" s="1112"/>
      <c r="I667" s="1112"/>
      <c r="J667" s="1112"/>
      <c r="K667" s="1115"/>
      <c r="L667" s="1033"/>
      <c r="M667" s="1058"/>
    </row>
    <row r="668" spans="2:13" ht="12.75">
      <c r="B668" s="1112"/>
      <c r="C668" s="1112"/>
      <c r="D668" s="1112"/>
      <c r="E668" s="1113"/>
      <c r="F668" s="1112"/>
      <c r="G668" s="1113"/>
      <c r="H668" s="1112"/>
      <c r="I668" s="1112"/>
      <c r="J668" s="1112"/>
      <c r="K668" s="1115"/>
      <c r="L668" s="1033"/>
      <c r="M668" s="1058"/>
    </row>
    <row r="669" spans="2:13" ht="12.75">
      <c r="B669" s="1112"/>
      <c r="C669" s="1112"/>
      <c r="D669" s="1112"/>
      <c r="E669" s="1113"/>
      <c r="F669" s="1112"/>
      <c r="G669" s="1113"/>
      <c r="H669" s="1112"/>
      <c r="I669" s="1112"/>
      <c r="J669" s="1112"/>
      <c r="K669" s="1115"/>
      <c r="L669" s="1033"/>
      <c r="M669" s="1058"/>
    </row>
    <row r="670" spans="2:13" ht="12.75">
      <c r="B670" s="1112"/>
      <c r="C670" s="1112"/>
      <c r="D670" s="1112"/>
      <c r="E670" s="1113"/>
      <c r="F670" s="1112"/>
      <c r="G670" s="1113"/>
      <c r="H670" s="1112"/>
      <c r="I670" s="1112"/>
      <c r="J670" s="1112"/>
      <c r="K670" s="1115"/>
      <c r="L670" s="1033"/>
      <c r="M670" s="1058"/>
    </row>
    <row r="671" spans="2:13" ht="12.75">
      <c r="B671" s="1112"/>
      <c r="C671" s="1112"/>
      <c r="D671" s="1112"/>
      <c r="E671" s="1113"/>
      <c r="F671" s="1112"/>
      <c r="G671" s="1113"/>
      <c r="H671" s="1112"/>
      <c r="I671" s="1112"/>
      <c r="J671" s="1112"/>
      <c r="K671" s="1115"/>
      <c r="L671" s="1033"/>
      <c r="M671" s="1058"/>
    </row>
    <row r="672" spans="2:13" ht="12.75">
      <c r="B672" s="1112"/>
      <c r="C672" s="1112"/>
      <c r="D672" s="1112"/>
      <c r="E672" s="1113"/>
      <c r="F672" s="1112"/>
      <c r="G672" s="1113"/>
      <c r="H672" s="1112"/>
      <c r="I672" s="1112"/>
      <c r="J672" s="1112"/>
      <c r="K672" s="1115"/>
      <c r="L672" s="1033"/>
      <c r="M672" s="1058"/>
    </row>
    <row r="673" spans="2:13" ht="12.75">
      <c r="B673" s="1112"/>
      <c r="C673" s="1112"/>
      <c r="D673" s="1112"/>
      <c r="E673" s="1113"/>
      <c r="F673" s="1112"/>
      <c r="G673" s="1113"/>
      <c r="H673" s="1112"/>
      <c r="I673" s="1112"/>
      <c r="J673" s="1112"/>
      <c r="K673" s="1115"/>
      <c r="L673" s="1033"/>
      <c r="M673" s="1058"/>
    </row>
    <row r="674" spans="2:13" ht="12.75">
      <c r="B674" s="1112"/>
      <c r="C674" s="1112"/>
      <c r="D674" s="1112"/>
      <c r="E674" s="1113"/>
      <c r="F674" s="1112"/>
      <c r="G674" s="1113"/>
      <c r="H674" s="1112"/>
      <c r="I674" s="1112"/>
      <c r="J674" s="1112"/>
      <c r="K674" s="1115"/>
      <c r="L674" s="1033"/>
      <c r="M674" s="1058"/>
    </row>
    <row r="675" spans="2:13" ht="12.75">
      <c r="B675" s="1112"/>
      <c r="C675" s="1112"/>
      <c r="D675" s="1112"/>
      <c r="E675" s="1113"/>
      <c r="F675" s="1112"/>
      <c r="G675" s="1113"/>
      <c r="H675" s="1112"/>
      <c r="I675" s="1112"/>
      <c r="J675" s="1112"/>
      <c r="K675" s="1115"/>
      <c r="L675" s="1033"/>
      <c r="M675" s="1058"/>
    </row>
    <row r="676" spans="2:13" ht="12.75">
      <c r="B676" s="1112"/>
      <c r="C676" s="1112"/>
      <c r="D676" s="1112"/>
      <c r="E676" s="1113"/>
      <c r="F676" s="1112"/>
      <c r="G676" s="1113"/>
      <c r="H676" s="1112"/>
      <c r="I676" s="1112"/>
      <c r="J676" s="1112"/>
      <c r="K676" s="1115"/>
      <c r="L676" s="1033"/>
      <c r="M676" s="1058"/>
    </row>
    <row r="677" spans="2:13" ht="12.75">
      <c r="B677" s="1112"/>
      <c r="C677" s="1112"/>
      <c r="D677" s="1112"/>
      <c r="E677" s="1113"/>
      <c r="F677" s="1112"/>
      <c r="G677" s="1113"/>
      <c r="H677" s="1112"/>
      <c r="I677" s="1112"/>
      <c r="J677" s="1112"/>
      <c r="K677" s="1115"/>
      <c r="L677" s="1033"/>
      <c r="M677" s="1058"/>
    </row>
    <row r="678" spans="2:13" ht="12.75">
      <c r="B678" s="1112"/>
      <c r="C678" s="1112"/>
      <c r="D678" s="1112"/>
      <c r="E678" s="1113"/>
      <c r="F678" s="1112"/>
      <c r="G678" s="1113"/>
      <c r="H678" s="1112"/>
      <c r="I678" s="1112"/>
      <c r="J678" s="1112"/>
      <c r="K678" s="1115"/>
      <c r="L678" s="1033"/>
      <c r="M678" s="1058"/>
    </row>
    <row r="679" spans="2:13" ht="12.75">
      <c r="B679" s="1112"/>
      <c r="C679" s="1112"/>
      <c r="D679" s="1112"/>
      <c r="E679" s="1113"/>
      <c r="F679" s="1112"/>
      <c r="G679" s="1113"/>
      <c r="H679" s="1112"/>
      <c r="I679" s="1112"/>
      <c r="J679" s="1112"/>
      <c r="K679" s="1115"/>
      <c r="L679" s="1033"/>
      <c r="M679" s="1058"/>
    </row>
    <row r="680" spans="2:13" ht="12.75">
      <c r="B680" s="1112"/>
      <c r="C680" s="1112"/>
      <c r="D680" s="1112"/>
      <c r="E680" s="1113"/>
      <c r="F680" s="1112"/>
      <c r="G680" s="1113"/>
      <c r="H680" s="1112"/>
      <c r="I680" s="1112"/>
      <c r="J680" s="1112"/>
      <c r="K680" s="1115"/>
      <c r="L680" s="1033"/>
      <c r="M680" s="1058"/>
    </row>
    <row r="681" spans="2:13" ht="12.75">
      <c r="B681" s="1112"/>
      <c r="C681" s="1112"/>
      <c r="D681" s="1112"/>
      <c r="E681" s="1113"/>
      <c r="F681" s="1112"/>
      <c r="G681" s="1113"/>
      <c r="H681" s="1112"/>
      <c r="I681" s="1112"/>
      <c r="J681" s="1112"/>
      <c r="K681" s="1115"/>
      <c r="L681" s="1033"/>
      <c r="M681" s="1058"/>
    </row>
    <row r="682" spans="2:13" ht="12.75">
      <c r="B682" s="1112"/>
      <c r="C682" s="1112"/>
      <c r="D682" s="1112"/>
      <c r="E682" s="1113"/>
      <c r="F682" s="1112"/>
      <c r="G682" s="1113"/>
      <c r="H682" s="1112"/>
      <c r="I682" s="1112"/>
      <c r="J682" s="1112"/>
      <c r="K682" s="1115"/>
      <c r="L682" s="1033"/>
      <c r="M682" s="1058"/>
    </row>
    <row r="683" spans="2:13" ht="12.75">
      <c r="B683" s="1112"/>
      <c r="C683" s="1112"/>
      <c r="D683" s="1112"/>
      <c r="E683" s="1113"/>
      <c r="F683" s="1112"/>
      <c r="G683" s="1113"/>
      <c r="H683" s="1112"/>
      <c r="I683" s="1112"/>
      <c r="J683" s="1112"/>
      <c r="K683" s="1115"/>
      <c r="L683" s="1033"/>
      <c r="M683" s="1058"/>
    </row>
    <row r="684" spans="2:13" ht="12.75">
      <c r="B684" s="1112"/>
      <c r="C684" s="1112"/>
      <c r="D684" s="1112"/>
      <c r="E684" s="1113"/>
      <c r="F684" s="1112"/>
      <c r="G684" s="1113"/>
      <c r="H684" s="1112"/>
      <c r="I684" s="1112"/>
      <c r="J684" s="1112"/>
      <c r="K684" s="1115"/>
      <c r="L684" s="1033"/>
      <c r="M684" s="1058"/>
    </row>
    <row r="685" spans="2:13" ht="12.75">
      <c r="B685" s="1112"/>
      <c r="C685" s="1112"/>
      <c r="D685" s="1112"/>
      <c r="E685" s="1113"/>
      <c r="F685" s="1112"/>
      <c r="G685" s="1113"/>
      <c r="H685" s="1112"/>
      <c r="I685" s="1112"/>
      <c r="J685" s="1112"/>
      <c r="K685" s="1115"/>
      <c r="L685" s="1033"/>
      <c r="M685" s="1058"/>
    </row>
    <row r="686" spans="2:13" ht="12.75">
      <c r="B686" s="1112"/>
      <c r="C686" s="1112"/>
      <c r="D686" s="1112"/>
      <c r="E686" s="1113"/>
      <c r="F686" s="1112"/>
      <c r="G686" s="1113"/>
      <c r="H686" s="1112"/>
      <c r="I686" s="1112"/>
      <c r="J686" s="1112"/>
      <c r="K686" s="1115"/>
      <c r="L686" s="1033"/>
      <c r="M686" s="1058"/>
    </row>
    <row r="687" spans="2:13" ht="12.75">
      <c r="B687" s="1112"/>
      <c r="C687" s="1112"/>
      <c r="D687" s="1112"/>
      <c r="E687" s="1113"/>
      <c r="F687" s="1112"/>
      <c r="G687" s="1113"/>
      <c r="H687" s="1112"/>
      <c r="I687" s="1112"/>
      <c r="J687" s="1112"/>
      <c r="K687" s="1115"/>
      <c r="L687" s="1033"/>
      <c r="M687" s="1058"/>
    </row>
    <row r="688" spans="2:13" ht="12.75">
      <c r="B688" s="1112"/>
      <c r="C688" s="1112"/>
      <c r="D688" s="1112"/>
      <c r="E688" s="1113"/>
      <c r="F688" s="1112"/>
      <c r="G688" s="1113"/>
      <c r="H688" s="1112"/>
      <c r="I688" s="1112"/>
      <c r="J688" s="1112"/>
      <c r="K688" s="1115"/>
      <c r="L688" s="1033"/>
      <c r="M688" s="1058"/>
    </row>
    <row r="689" spans="2:13" ht="12.75">
      <c r="B689" s="1112"/>
      <c r="C689" s="1112"/>
      <c r="D689" s="1112"/>
      <c r="E689" s="1113"/>
      <c r="F689" s="1112"/>
      <c r="G689" s="1113"/>
      <c r="H689" s="1112"/>
      <c r="I689" s="1112"/>
      <c r="J689" s="1112"/>
      <c r="K689" s="1115"/>
      <c r="L689" s="1033"/>
      <c r="M689" s="1058"/>
    </row>
    <row r="690" spans="2:13" ht="12.75">
      <c r="B690" s="1112"/>
      <c r="C690" s="1112"/>
      <c r="D690" s="1112"/>
      <c r="E690" s="1113"/>
      <c r="F690" s="1112"/>
      <c r="G690" s="1113"/>
      <c r="H690" s="1112"/>
      <c r="I690" s="1112"/>
      <c r="J690" s="1112"/>
      <c r="K690" s="1115"/>
      <c r="L690" s="1033"/>
      <c r="M690" s="1058"/>
    </row>
    <row r="691" spans="2:13" ht="12.75">
      <c r="B691" s="1112"/>
      <c r="C691" s="1112"/>
      <c r="D691" s="1112"/>
      <c r="E691" s="1113"/>
      <c r="F691" s="1112"/>
      <c r="G691" s="1113"/>
      <c r="H691" s="1112"/>
      <c r="I691" s="1112"/>
      <c r="J691" s="1112"/>
      <c r="K691" s="1115"/>
      <c r="L691" s="1033"/>
      <c r="M691" s="1058"/>
    </row>
    <row r="692" spans="2:13" ht="12.75">
      <c r="B692" s="1112"/>
      <c r="C692" s="1112"/>
      <c r="D692" s="1112"/>
      <c r="E692" s="1113"/>
      <c r="F692" s="1112"/>
      <c r="G692" s="1113"/>
      <c r="H692" s="1112"/>
      <c r="I692" s="1112"/>
      <c r="J692" s="1112"/>
      <c r="K692" s="1115"/>
      <c r="L692" s="1033"/>
      <c r="M692" s="1058"/>
    </row>
    <row r="693" spans="2:13" ht="12.75">
      <c r="B693" s="1112"/>
      <c r="C693" s="1112"/>
      <c r="D693" s="1112"/>
      <c r="E693" s="1113"/>
      <c r="F693" s="1112"/>
      <c r="G693" s="1113"/>
      <c r="H693" s="1112"/>
      <c r="I693" s="1112"/>
      <c r="J693" s="1112"/>
      <c r="K693" s="1115"/>
      <c r="L693" s="1033"/>
      <c r="M693" s="1058"/>
    </row>
    <row r="694" spans="2:13" ht="12.75">
      <c r="B694" s="1112"/>
      <c r="C694" s="1112"/>
      <c r="D694" s="1112"/>
      <c r="E694" s="1113"/>
      <c r="F694" s="1112"/>
      <c r="G694" s="1113"/>
      <c r="H694" s="1112"/>
      <c r="I694" s="1112"/>
      <c r="J694" s="1112"/>
      <c r="K694" s="1115"/>
      <c r="L694" s="1033"/>
      <c r="M694" s="1058"/>
    </row>
    <row r="695" spans="2:13" ht="12.75">
      <c r="B695" s="1112"/>
      <c r="C695" s="1112"/>
      <c r="D695" s="1112"/>
      <c r="E695" s="1113"/>
      <c r="F695" s="1112"/>
      <c r="G695" s="1113"/>
      <c r="H695" s="1112"/>
      <c r="I695" s="1112"/>
      <c r="J695" s="1112"/>
      <c r="K695" s="1115"/>
      <c r="L695" s="1033"/>
      <c r="M695" s="1058"/>
    </row>
    <row r="696" spans="2:13" ht="12.75">
      <c r="B696" s="1112"/>
      <c r="C696" s="1112"/>
      <c r="D696" s="1112"/>
      <c r="E696" s="1113"/>
      <c r="F696" s="1112"/>
      <c r="G696" s="1113"/>
      <c r="H696" s="1112"/>
      <c r="I696" s="1112"/>
      <c r="J696" s="1112"/>
      <c r="K696" s="1115"/>
      <c r="L696" s="1033"/>
      <c r="M696" s="1058"/>
    </row>
    <row r="697" spans="2:13" ht="12.75">
      <c r="B697" s="1112"/>
      <c r="C697" s="1112"/>
      <c r="D697" s="1112"/>
      <c r="E697" s="1113"/>
      <c r="F697" s="1112"/>
      <c r="G697" s="1113"/>
      <c r="H697" s="1112"/>
      <c r="I697" s="1112"/>
      <c r="J697" s="1112"/>
      <c r="K697" s="1115"/>
      <c r="L697" s="1033"/>
      <c r="M697" s="1058"/>
    </row>
    <row r="698" spans="2:13" ht="12.75">
      <c r="B698" s="1112"/>
      <c r="C698" s="1112"/>
      <c r="D698" s="1112"/>
      <c r="E698" s="1113"/>
      <c r="F698" s="1112"/>
      <c r="G698" s="1113"/>
      <c r="H698" s="1112"/>
      <c r="I698" s="1112"/>
      <c r="J698" s="1112"/>
      <c r="K698" s="1115"/>
      <c r="L698" s="1033"/>
      <c r="M698" s="1058"/>
    </row>
    <row r="699" spans="2:13" ht="12.75">
      <c r="B699" s="1112"/>
      <c r="C699" s="1112"/>
      <c r="D699" s="1112"/>
      <c r="E699" s="1113"/>
      <c r="F699" s="1112"/>
      <c r="G699" s="1113"/>
      <c r="H699" s="1112"/>
      <c r="I699" s="1112"/>
      <c r="J699" s="1112"/>
      <c r="K699" s="1115"/>
      <c r="L699" s="1033"/>
      <c r="M699" s="1058"/>
    </row>
    <row r="700" spans="2:13" ht="12.75">
      <c r="B700" s="1112"/>
      <c r="C700" s="1112"/>
      <c r="D700" s="1112"/>
      <c r="E700" s="1113"/>
      <c r="F700" s="1112"/>
      <c r="G700" s="1113"/>
      <c r="H700" s="1112"/>
      <c r="I700" s="1112"/>
      <c r="J700" s="1112"/>
      <c r="K700" s="1115"/>
      <c r="L700" s="1033"/>
      <c r="M700" s="1058"/>
    </row>
    <row r="701" spans="2:13" ht="12.75">
      <c r="B701" s="1112"/>
      <c r="C701" s="1112"/>
      <c r="D701" s="1112"/>
      <c r="E701" s="1113"/>
      <c r="F701" s="1112"/>
      <c r="G701" s="1113"/>
      <c r="H701" s="1112"/>
      <c r="I701" s="1112"/>
      <c r="J701" s="1112"/>
      <c r="K701" s="1115"/>
      <c r="L701" s="1033"/>
      <c r="M701" s="1058"/>
    </row>
    <row r="702" spans="2:13" ht="12.75">
      <c r="B702" s="1112"/>
      <c r="C702" s="1112"/>
      <c r="D702" s="1112"/>
      <c r="E702" s="1113"/>
      <c r="F702" s="1112"/>
      <c r="G702" s="1113"/>
      <c r="H702" s="1112"/>
      <c r="I702" s="1112"/>
      <c r="J702" s="1112"/>
      <c r="K702" s="1115"/>
      <c r="L702" s="1033"/>
      <c r="M702" s="1058"/>
    </row>
    <row r="703" spans="2:13" ht="12.75">
      <c r="B703" s="1112"/>
      <c r="C703" s="1112"/>
      <c r="D703" s="1112"/>
      <c r="E703" s="1113"/>
      <c r="F703" s="1112"/>
      <c r="G703" s="1113"/>
      <c r="H703" s="1112"/>
      <c r="I703" s="1112"/>
      <c r="J703" s="1112"/>
      <c r="K703" s="1115"/>
      <c r="L703" s="1033"/>
      <c r="M703" s="1058"/>
    </row>
    <row r="704" spans="2:13" ht="12.75">
      <c r="B704" s="1112"/>
      <c r="C704" s="1112"/>
      <c r="D704" s="1112"/>
      <c r="E704" s="1113"/>
      <c r="F704" s="1112"/>
      <c r="G704" s="1113"/>
      <c r="H704" s="1112"/>
      <c r="I704" s="1112"/>
      <c r="J704" s="1112"/>
      <c r="K704" s="1115"/>
      <c r="L704" s="1033"/>
      <c r="M704" s="1058"/>
    </row>
    <row r="705" spans="2:13" ht="12.75">
      <c r="B705" s="1112"/>
      <c r="C705" s="1112"/>
      <c r="D705" s="1112"/>
      <c r="E705" s="1113"/>
      <c r="F705" s="1112"/>
      <c r="G705" s="1113"/>
      <c r="H705" s="1112"/>
      <c r="I705" s="1112"/>
      <c r="J705" s="1112"/>
      <c r="K705" s="1115"/>
      <c r="L705" s="1033"/>
      <c r="M705" s="1058"/>
    </row>
    <row r="706" spans="2:13" ht="12.75">
      <c r="B706" s="1112"/>
      <c r="C706" s="1112"/>
      <c r="D706" s="1112"/>
      <c r="E706" s="1113"/>
      <c r="F706" s="1112"/>
      <c r="G706" s="1113"/>
      <c r="H706" s="1112"/>
      <c r="I706" s="1112"/>
      <c r="J706" s="1112"/>
      <c r="K706" s="1115"/>
      <c r="L706" s="1033"/>
      <c r="M706" s="1058"/>
    </row>
    <row r="707" spans="2:13" ht="12.75">
      <c r="B707" s="1112"/>
      <c r="C707" s="1112"/>
      <c r="D707" s="1112"/>
      <c r="E707" s="1113"/>
      <c r="F707" s="1112"/>
      <c r="G707" s="1113"/>
      <c r="H707" s="1112"/>
      <c r="I707" s="1112"/>
      <c r="J707" s="1112"/>
      <c r="K707" s="1115"/>
      <c r="L707" s="1033"/>
      <c r="M707" s="1058"/>
    </row>
    <row r="708" spans="2:13" ht="12.75">
      <c r="B708" s="1112"/>
      <c r="C708" s="1112"/>
      <c r="D708" s="1112"/>
      <c r="E708" s="1113"/>
      <c r="F708" s="1112"/>
      <c r="G708" s="1113"/>
      <c r="H708" s="1112"/>
      <c r="I708" s="1112"/>
      <c r="J708" s="1112"/>
      <c r="K708" s="1115"/>
      <c r="L708" s="1033"/>
      <c r="M708" s="1058"/>
    </row>
    <row r="709" spans="2:13" ht="12.75">
      <c r="B709" s="1112"/>
      <c r="C709" s="1112"/>
      <c r="D709" s="1112"/>
      <c r="E709" s="1113"/>
      <c r="F709" s="1112"/>
      <c r="G709" s="1113"/>
      <c r="H709" s="1112"/>
      <c r="I709" s="1112"/>
      <c r="J709" s="1112"/>
      <c r="K709" s="1115"/>
      <c r="L709" s="1033"/>
      <c r="M709" s="1058"/>
    </row>
    <row r="710" spans="2:13" ht="12.75">
      <c r="B710" s="1112"/>
      <c r="C710" s="1112"/>
      <c r="D710" s="1112"/>
      <c r="E710" s="1113"/>
      <c r="F710" s="1112"/>
      <c r="G710" s="1113"/>
      <c r="H710" s="1112"/>
      <c r="I710" s="1112"/>
      <c r="J710" s="1112"/>
      <c r="K710" s="1115"/>
      <c r="L710" s="1033"/>
      <c r="M710" s="1058"/>
    </row>
    <row r="711" spans="2:13" ht="12.75">
      <c r="B711" s="1112"/>
      <c r="C711" s="1112"/>
      <c r="D711" s="1112"/>
      <c r="E711" s="1113"/>
      <c r="F711" s="1112"/>
      <c r="G711" s="1113"/>
      <c r="H711" s="1112"/>
      <c r="I711" s="1112"/>
      <c r="J711" s="1112"/>
      <c r="K711" s="1115"/>
      <c r="L711" s="1033"/>
      <c r="M711" s="1058"/>
    </row>
    <row r="712" spans="2:13" ht="12.75">
      <c r="B712" s="1112"/>
      <c r="C712" s="1112"/>
      <c r="D712" s="1112"/>
      <c r="E712" s="1113"/>
      <c r="F712" s="1112"/>
      <c r="G712" s="1113"/>
      <c r="H712" s="1112"/>
      <c r="I712" s="1112"/>
      <c r="J712" s="1112"/>
      <c r="K712" s="1115"/>
      <c r="L712" s="1033"/>
      <c r="M712" s="1058"/>
    </row>
    <row r="713" spans="2:13" ht="12.75">
      <c r="B713" s="1112"/>
      <c r="C713" s="1112"/>
      <c r="D713" s="1112"/>
      <c r="E713" s="1113"/>
      <c r="F713" s="1112"/>
      <c r="G713" s="1113"/>
      <c r="H713" s="1112"/>
      <c r="I713" s="1112"/>
      <c r="J713" s="1112"/>
      <c r="K713" s="1115"/>
      <c r="L713" s="1033"/>
      <c r="M713" s="1058"/>
    </row>
    <row r="714" spans="2:13" ht="12.75">
      <c r="B714" s="1112"/>
      <c r="C714" s="1112"/>
      <c r="D714" s="1112"/>
      <c r="E714" s="1113"/>
      <c r="F714" s="1112"/>
      <c r="G714" s="1113"/>
      <c r="H714" s="1112"/>
      <c r="I714" s="1112"/>
      <c r="J714" s="1112"/>
      <c r="K714" s="1115"/>
      <c r="L714" s="1033"/>
      <c r="M714" s="1058"/>
    </row>
    <row r="715" spans="2:13" ht="12.75">
      <c r="B715" s="1112"/>
      <c r="C715" s="1112"/>
      <c r="D715" s="1112"/>
      <c r="E715" s="1113"/>
      <c r="F715" s="1112"/>
      <c r="G715" s="1113"/>
      <c r="H715" s="1112"/>
      <c r="I715" s="1112"/>
      <c r="J715" s="1112"/>
      <c r="K715" s="1115"/>
      <c r="L715" s="1033"/>
      <c r="M715" s="1058"/>
    </row>
    <row r="716" spans="2:13" ht="12.75">
      <c r="B716" s="1112"/>
      <c r="C716" s="1112"/>
      <c r="D716" s="1112"/>
      <c r="E716" s="1113"/>
      <c r="F716" s="1112"/>
      <c r="G716" s="1113"/>
      <c r="H716" s="1112"/>
      <c r="I716" s="1112"/>
      <c r="J716" s="1112"/>
      <c r="K716" s="1115"/>
      <c r="L716" s="1033"/>
      <c r="M716" s="1058"/>
    </row>
    <row r="717" spans="2:13" ht="12.75">
      <c r="B717" s="1112"/>
      <c r="C717" s="1112"/>
      <c r="D717" s="1112"/>
      <c r="E717" s="1113"/>
      <c r="F717" s="1112"/>
      <c r="G717" s="1113"/>
      <c r="H717" s="1112"/>
      <c r="I717" s="1112"/>
      <c r="J717" s="1112"/>
      <c r="K717" s="1115"/>
      <c r="L717" s="1033"/>
      <c r="M717" s="1058"/>
    </row>
    <row r="718" spans="2:13" ht="12.75">
      <c r="B718" s="1112"/>
      <c r="C718" s="1112"/>
      <c r="D718" s="1112"/>
      <c r="E718" s="1113"/>
      <c r="F718" s="1112"/>
      <c r="G718" s="1113"/>
      <c r="H718" s="1112"/>
      <c r="I718" s="1112"/>
      <c r="J718" s="1112"/>
      <c r="K718" s="1115"/>
      <c r="L718" s="1033"/>
      <c r="M718" s="1058"/>
    </row>
    <row r="719" spans="2:13" ht="12.75">
      <c r="B719" s="1112"/>
      <c r="C719" s="1112"/>
      <c r="D719" s="1112"/>
      <c r="E719" s="1113"/>
      <c r="F719" s="1112"/>
      <c r="G719" s="1113"/>
      <c r="H719" s="1112"/>
      <c r="I719" s="1112"/>
      <c r="J719" s="1112"/>
      <c r="K719" s="1115"/>
      <c r="L719" s="1033"/>
      <c r="M719" s="1058"/>
    </row>
    <row r="720" spans="2:13" ht="12.75">
      <c r="B720" s="1112"/>
      <c r="C720" s="1112"/>
      <c r="D720" s="1112"/>
      <c r="E720" s="1113"/>
      <c r="F720" s="1112"/>
      <c r="G720" s="1113"/>
      <c r="H720" s="1112"/>
      <c r="I720" s="1112"/>
      <c r="J720" s="1112"/>
      <c r="K720" s="1115"/>
      <c r="L720" s="1033"/>
      <c r="M720" s="1058"/>
    </row>
    <row r="721" spans="2:13" ht="12.75">
      <c r="B721" s="1112"/>
      <c r="C721" s="1112"/>
      <c r="D721" s="1112"/>
      <c r="E721" s="1113"/>
      <c r="F721" s="1112"/>
      <c r="G721" s="1113"/>
      <c r="H721" s="1112"/>
      <c r="I721" s="1112"/>
      <c r="J721" s="1112"/>
      <c r="K721" s="1115"/>
      <c r="L721" s="1033"/>
      <c r="M721" s="1058"/>
    </row>
    <row r="722" spans="2:13" ht="12.75">
      <c r="B722" s="1112"/>
      <c r="C722" s="1112"/>
      <c r="D722" s="1112"/>
      <c r="E722" s="1113"/>
      <c r="F722" s="1112"/>
      <c r="G722" s="1113"/>
      <c r="H722" s="1112"/>
      <c r="I722" s="1112"/>
      <c r="J722" s="1112"/>
      <c r="K722" s="1115"/>
      <c r="L722" s="1033"/>
      <c r="M722" s="1058"/>
    </row>
    <row r="723" spans="2:13" ht="12.75">
      <c r="B723" s="1112"/>
      <c r="C723" s="1112"/>
      <c r="D723" s="1112"/>
      <c r="E723" s="1113"/>
      <c r="F723" s="1112"/>
      <c r="G723" s="1113"/>
      <c r="H723" s="1112"/>
      <c r="I723" s="1112"/>
      <c r="J723" s="1112"/>
      <c r="K723" s="1115"/>
      <c r="L723" s="1033"/>
      <c r="M723" s="1058"/>
    </row>
    <row r="724" spans="2:13" ht="12.75">
      <c r="B724" s="1112"/>
      <c r="C724" s="1112"/>
      <c r="D724" s="1112"/>
      <c r="E724" s="1113"/>
      <c r="F724" s="1112"/>
      <c r="G724" s="1113"/>
      <c r="H724" s="1112"/>
      <c r="I724" s="1112"/>
      <c r="J724" s="1112"/>
      <c r="K724" s="1115"/>
      <c r="L724" s="1033"/>
      <c r="M724" s="1058"/>
    </row>
    <row r="725" spans="2:13" ht="12.75">
      <c r="B725" s="1112"/>
      <c r="C725" s="1112"/>
      <c r="D725" s="1112"/>
      <c r="E725" s="1113"/>
      <c r="F725" s="1112"/>
      <c r="G725" s="1113"/>
      <c r="H725" s="1112"/>
      <c r="I725" s="1112"/>
      <c r="J725" s="1112"/>
      <c r="K725" s="1115"/>
      <c r="L725" s="1033"/>
      <c r="M725" s="1058"/>
    </row>
    <row r="726" spans="2:13" ht="12.75">
      <c r="B726" s="1112"/>
      <c r="C726" s="1112"/>
      <c r="D726" s="1112"/>
      <c r="E726" s="1113"/>
      <c r="F726" s="1112"/>
      <c r="G726" s="1113"/>
      <c r="H726" s="1112"/>
      <c r="I726" s="1112"/>
      <c r="J726" s="1112"/>
      <c r="K726" s="1115"/>
      <c r="L726" s="1033"/>
      <c r="M726" s="1058"/>
    </row>
    <row r="727" spans="2:13" ht="12.75">
      <c r="B727" s="1112"/>
      <c r="C727" s="1112"/>
      <c r="D727" s="1112"/>
      <c r="E727" s="1113"/>
      <c r="F727" s="1112"/>
      <c r="G727" s="1113"/>
      <c r="H727" s="1112"/>
      <c r="I727" s="1112"/>
      <c r="J727" s="1112"/>
      <c r="K727" s="1115"/>
      <c r="L727" s="1033"/>
      <c r="M727" s="1058"/>
    </row>
    <row r="728" spans="2:13" ht="12.75">
      <c r="B728" s="1112"/>
      <c r="C728" s="1112"/>
      <c r="D728" s="1112"/>
      <c r="E728" s="1113"/>
      <c r="F728" s="1112"/>
      <c r="G728" s="1113"/>
      <c r="H728" s="1112"/>
      <c r="I728" s="1112"/>
      <c r="J728" s="1112"/>
      <c r="K728" s="1115"/>
      <c r="L728" s="1033"/>
      <c r="M728" s="1058"/>
    </row>
    <row r="729" spans="2:13" ht="12.75">
      <c r="B729" s="1112"/>
      <c r="C729" s="1112"/>
      <c r="D729" s="1112"/>
      <c r="E729" s="1113"/>
      <c r="F729" s="1112"/>
      <c r="G729" s="1113"/>
      <c r="H729" s="1112"/>
      <c r="I729" s="1112"/>
      <c r="J729" s="1112"/>
      <c r="K729" s="1115"/>
      <c r="L729" s="1033"/>
      <c r="M729" s="1058"/>
    </row>
    <row r="730" spans="2:13" ht="12.75">
      <c r="B730" s="1112"/>
      <c r="C730" s="1112"/>
      <c r="D730" s="1112"/>
      <c r="E730" s="1113"/>
      <c r="F730" s="1112"/>
      <c r="G730" s="1113"/>
      <c r="H730" s="1112"/>
      <c r="I730" s="1112"/>
      <c r="J730" s="1112"/>
      <c r="K730" s="1115"/>
      <c r="L730" s="1033"/>
      <c r="M730" s="1058"/>
    </row>
    <row r="731" spans="2:13" ht="12.75">
      <c r="B731" s="1112"/>
      <c r="C731" s="1112"/>
      <c r="D731" s="1112"/>
      <c r="E731" s="1113"/>
      <c r="F731" s="1112"/>
      <c r="G731" s="1113"/>
      <c r="H731" s="1112"/>
      <c r="I731" s="1112"/>
      <c r="J731" s="1112"/>
      <c r="K731" s="1115"/>
      <c r="L731" s="1033"/>
      <c r="M731" s="1058"/>
    </row>
    <row r="732" spans="2:13" ht="12.75">
      <c r="B732" s="1112"/>
      <c r="C732" s="1112"/>
      <c r="D732" s="1112"/>
      <c r="E732" s="1113"/>
      <c r="F732" s="1112"/>
      <c r="G732" s="1113"/>
      <c r="H732" s="1112"/>
      <c r="I732" s="1112"/>
      <c r="J732" s="1112"/>
      <c r="K732" s="1115"/>
      <c r="L732" s="1033"/>
      <c r="M732" s="1058"/>
    </row>
    <row r="733" spans="2:13" ht="12.75">
      <c r="B733" s="1112"/>
      <c r="C733" s="1112"/>
      <c r="D733" s="1112"/>
      <c r="E733" s="1113"/>
      <c r="F733" s="1112"/>
      <c r="G733" s="1113"/>
      <c r="H733" s="1112"/>
      <c r="I733" s="1112"/>
      <c r="J733" s="1112"/>
      <c r="K733" s="1115"/>
      <c r="L733" s="1033"/>
      <c r="M733" s="1058"/>
    </row>
    <row r="734" spans="2:13" ht="12.75">
      <c r="B734" s="1112"/>
      <c r="C734" s="1112"/>
      <c r="D734" s="1112"/>
      <c r="E734" s="1113"/>
      <c r="F734" s="1112"/>
      <c r="G734" s="1113"/>
      <c r="H734" s="1112"/>
      <c r="I734" s="1112"/>
      <c r="J734" s="1112"/>
      <c r="K734" s="1115"/>
      <c r="L734" s="1033"/>
      <c r="M734" s="1058"/>
    </row>
    <row r="735" spans="2:13" ht="12.75">
      <c r="B735" s="1112"/>
      <c r="C735" s="1112"/>
      <c r="D735" s="1112"/>
      <c r="E735" s="1113"/>
      <c r="F735" s="1112"/>
      <c r="G735" s="1113"/>
      <c r="H735" s="1112"/>
      <c r="I735" s="1112"/>
      <c r="J735" s="1112"/>
      <c r="K735" s="1115"/>
      <c r="L735" s="1033"/>
      <c r="M735" s="1058"/>
    </row>
    <row r="736" spans="2:13" ht="12.75">
      <c r="B736" s="1112"/>
      <c r="C736" s="1112"/>
      <c r="D736" s="1112"/>
      <c r="E736" s="1113"/>
      <c r="F736" s="1112"/>
      <c r="G736" s="1113"/>
      <c r="H736" s="1112"/>
      <c r="I736" s="1112"/>
      <c r="J736" s="1112"/>
      <c r="K736" s="1115"/>
      <c r="L736" s="1033"/>
      <c r="M736" s="1058"/>
    </row>
    <row r="737" spans="2:13" ht="12.75">
      <c r="B737" s="1112"/>
      <c r="C737" s="1112"/>
      <c r="D737" s="1112"/>
      <c r="E737" s="1113"/>
      <c r="F737" s="1112"/>
      <c r="G737" s="1113"/>
      <c r="H737" s="1112"/>
      <c r="I737" s="1112"/>
      <c r="J737" s="1112"/>
      <c r="K737" s="1115"/>
      <c r="L737" s="1033"/>
      <c r="M737" s="1058"/>
    </row>
    <row r="738" spans="2:13" ht="12.75">
      <c r="B738" s="1112"/>
      <c r="C738" s="1112"/>
      <c r="D738" s="1112"/>
      <c r="E738" s="1113"/>
      <c r="F738" s="1112"/>
      <c r="G738" s="1113"/>
      <c r="H738" s="1112"/>
      <c r="I738" s="1112"/>
      <c r="J738" s="1112"/>
      <c r="K738" s="1115"/>
      <c r="L738" s="1033"/>
      <c r="M738" s="1058"/>
    </row>
    <row r="739" spans="2:13" ht="12.75">
      <c r="B739" s="1112"/>
      <c r="C739" s="1112"/>
      <c r="D739" s="1112"/>
      <c r="E739" s="1113"/>
      <c r="F739" s="1112"/>
      <c r="G739" s="1113"/>
      <c r="H739" s="1112"/>
      <c r="I739" s="1112"/>
      <c r="J739" s="1112"/>
      <c r="K739" s="1115"/>
      <c r="L739" s="1033"/>
      <c r="M739" s="1058"/>
    </row>
    <row r="740" spans="2:13" ht="12.75">
      <c r="B740" s="1112"/>
      <c r="C740" s="1112"/>
      <c r="D740" s="1112"/>
      <c r="E740" s="1113"/>
      <c r="F740" s="1112"/>
      <c r="G740" s="1113"/>
      <c r="H740" s="1112"/>
      <c r="I740" s="1112"/>
      <c r="J740" s="1112"/>
      <c r="K740" s="1115"/>
      <c r="L740" s="1033"/>
      <c r="M740" s="1058"/>
    </row>
    <row r="741" spans="2:13" ht="12.75">
      <c r="B741" s="1112"/>
      <c r="C741" s="1112"/>
      <c r="D741" s="1112"/>
      <c r="E741" s="1113"/>
      <c r="F741" s="1112"/>
      <c r="G741" s="1113"/>
      <c r="H741" s="1112"/>
      <c r="I741" s="1112"/>
      <c r="J741" s="1112"/>
      <c r="K741" s="1115"/>
      <c r="L741" s="1033"/>
      <c r="M741" s="1058"/>
    </row>
    <row r="742" spans="2:13" ht="12.75">
      <c r="B742" s="1112"/>
      <c r="C742" s="1112"/>
      <c r="D742" s="1112"/>
      <c r="E742" s="1113"/>
      <c r="F742" s="1112"/>
      <c r="G742" s="1113"/>
      <c r="H742" s="1112"/>
      <c r="I742" s="1112"/>
      <c r="J742" s="1112"/>
      <c r="K742" s="1115"/>
      <c r="L742" s="1033"/>
      <c r="M742" s="1058"/>
    </row>
    <row r="743" spans="2:13" ht="12.75">
      <c r="B743" s="1112"/>
      <c r="C743" s="1112"/>
      <c r="D743" s="1112"/>
      <c r="E743" s="1113"/>
      <c r="F743" s="1112"/>
      <c r="G743" s="1113"/>
      <c r="H743" s="1112"/>
      <c r="I743" s="1112"/>
      <c r="J743" s="1112"/>
      <c r="K743" s="1115"/>
      <c r="L743" s="1033"/>
      <c r="M743" s="1058"/>
    </row>
    <row r="744" spans="2:13" ht="12.75">
      <c r="B744" s="1112"/>
      <c r="C744" s="1112"/>
      <c r="D744" s="1112"/>
      <c r="E744" s="1113"/>
      <c r="F744" s="1112"/>
      <c r="G744" s="1113"/>
      <c r="H744" s="1112"/>
      <c r="I744" s="1112"/>
      <c r="J744" s="1112"/>
      <c r="K744" s="1115"/>
      <c r="L744" s="1033"/>
      <c r="M744" s="1058"/>
    </row>
    <row r="745" spans="2:13" ht="12.75">
      <c r="B745" s="1112"/>
      <c r="C745" s="1112"/>
      <c r="D745" s="1112"/>
      <c r="E745" s="1113"/>
      <c r="F745" s="1112"/>
      <c r="G745" s="1113"/>
      <c r="H745" s="1112"/>
      <c r="I745" s="1112"/>
      <c r="J745" s="1112"/>
      <c r="K745" s="1115"/>
      <c r="L745" s="1033"/>
      <c r="M745" s="1058"/>
    </row>
    <row r="746" spans="2:13" ht="12.75">
      <c r="B746" s="1112"/>
      <c r="C746" s="1112"/>
      <c r="D746" s="1112"/>
      <c r="E746" s="1113"/>
      <c r="F746" s="1112"/>
      <c r="G746" s="1113"/>
      <c r="H746" s="1112"/>
      <c r="I746" s="1112"/>
      <c r="J746" s="1112"/>
      <c r="K746" s="1115"/>
      <c r="L746" s="1033"/>
      <c r="M746" s="1058"/>
    </row>
    <row r="747" spans="2:13" ht="12.75">
      <c r="B747" s="1112"/>
      <c r="C747" s="1112"/>
      <c r="D747" s="1112"/>
      <c r="E747" s="1113"/>
      <c r="F747" s="1112"/>
      <c r="G747" s="1113"/>
      <c r="H747" s="1112"/>
      <c r="I747" s="1112"/>
      <c r="J747" s="1112"/>
      <c r="K747" s="1115"/>
      <c r="L747" s="1033"/>
      <c r="M747" s="1058"/>
    </row>
    <row r="748" spans="2:13" ht="12.75">
      <c r="B748" s="1112"/>
      <c r="C748" s="1112"/>
      <c r="D748" s="1112"/>
      <c r="E748" s="1113"/>
      <c r="F748" s="1112"/>
      <c r="G748" s="1113"/>
      <c r="H748" s="1112"/>
      <c r="I748" s="1112"/>
      <c r="J748" s="1112"/>
      <c r="K748" s="1115"/>
      <c r="L748" s="1033"/>
      <c r="M748" s="1058"/>
    </row>
    <row r="749" spans="2:13" ht="12.75">
      <c r="B749" s="1112"/>
      <c r="C749" s="1112"/>
      <c r="D749" s="1112"/>
      <c r="E749" s="1113"/>
      <c r="F749" s="1112"/>
      <c r="G749" s="1113"/>
      <c r="H749" s="1112"/>
      <c r="I749" s="1112"/>
      <c r="J749" s="1112"/>
      <c r="K749" s="1115"/>
      <c r="L749" s="1033"/>
      <c r="M749" s="1058"/>
    </row>
    <row r="750" spans="2:13" ht="12.75">
      <c r="B750" s="1112"/>
      <c r="C750" s="1112"/>
      <c r="D750" s="1112"/>
      <c r="E750" s="1113"/>
      <c r="F750" s="1112"/>
      <c r="G750" s="1113"/>
      <c r="H750" s="1112"/>
      <c r="I750" s="1112"/>
      <c r="J750" s="1112"/>
      <c r="K750" s="1115"/>
      <c r="L750" s="1033"/>
      <c r="M750" s="1058"/>
    </row>
    <row r="751" spans="2:13" ht="12.75">
      <c r="B751" s="1112"/>
      <c r="C751" s="1112"/>
      <c r="D751" s="1112"/>
      <c r="E751" s="1113"/>
      <c r="F751" s="1112"/>
      <c r="G751" s="1113"/>
      <c r="H751" s="1112"/>
      <c r="I751" s="1112"/>
      <c r="J751" s="1112"/>
      <c r="K751" s="1115"/>
      <c r="L751" s="1033"/>
      <c r="M751" s="1058"/>
    </row>
    <row r="752" spans="2:13" ht="12.75">
      <c r="B752" s="1112"/>
      <c r="C752" s="1112"/>
      <c r="D752" s="1112"/>
      <c r="E752" s="1113"/>
      <c r="F752" s="1112"/>
      <c r="G752" s="1113"/>
      <c r="H752" s="1112"/>
      <c r="I752" s="1112"/>
      <c r="J752" s="1112"/>
      <c r="K752" s="1115"/>
      <c r="L752" s="1033"/>
      <c r="M752" s="1058"/>
    </row>
    <row r="753" spans="2:13" ht="12.75">
      <c r="B753" s="1112"/>
      <c r="C753" s="1112"/>
      <c r="D753" s="1112"/>
      <c r="E753" s="1113"/>
      <c r="F753" s="1112"/>
      <c r="G753" s="1113"/>
      <c r="H753" s="1112"/>
      <c r="I753" s="1112"/>
      <c r="J753" s="1112"/>
      <c r="K753" s="1115"/>
      <c r="L753" s="1033"/>
      <c r="M753" s="1058"/>
    </row>
    <row r="754" spans="2:13" ht="12.75">
      <c r="B754" s="1112"/>
      <c r="C754" s="1112"/>
      <c r="D754" s="1112"/>
      <c r="E754" s="1113"/>
      <c r="F754" s="1112"/>
      <c r="G754" s="1113"/>
      <c r="H754" s="1112"/>
      <c r="I754" s="1112"/>
      <c r="J754" s="1112"/>
      <c r="K754" s="1115"/>
      <c r="L754" s="1033"/>
      <c r="M754" s="1058"/>
    </row>
    <row r="755" spans="2:13" ht="12.75">
      <c r="B755" s="1112"/>
      <c r="C755" s="1112"/>
      <c r="D755" s="1112"/>
      <c r="E755" s="1113"/>
      <c r="F755" s="1112"/>
      <c r="G755" s="1113"/>
      <c r="H755" s="1112"/>
      <c r="I755" s="1112"/>
      <c r="J755" s="1112"/>
      <c r="K755" s="1115"/>
      <c r="L755" s="1033"/>
      <c r="M755" s="1058"/>
    </row>
    <row r="756" spans="2:13" ht="12.75">
      <c r="B756" s="1112"/>
      <c r="C756" s="1112"/>
      <c r="D756" s="1112"/>
      <c r="E756" s="1113"/>
      <c r="F756" s="1112"/>
      <c r="G756" s="1113"/>
      <c r="H756" s="1112"/>
      <c r="I756" s="1112"/>
      <c r="J756" s="1112"/>
      <c r="K756" s="1115"/>
      <c r="L756" s="1033"/>
      <c r="M756" s="1058"/>
    </row>
    <row r="757" spans="2:13" ht="12.75">
      <c r="B757" s="1112"/>
      <c r="C757" s="1112"/>
      <c r="D757" s="1112"/>
      <c r="E757" s="1113"/>
      <c r="F757" s="1112"/>
      <c r="G757" s="1113"/>
      <c r="H757" s="1112"/>
      <c r="I757" s="1112"/>
      <c r="J757" s="1112"/>
      <c r="K757" s="1115"/>
      <c r="L757" s="1033"/>
      <c r="M757" s="1058"/>
    </row>
    <row r="758" spans="2:13" ht="12.75">
      <c r="B758" s="1112"/>
      <c r="C758" s="1112"/>
      <c r="D758" s="1112"/>
      <c r="E758" s="1113"/>
      <c r="F758" s="1112"/>
      <c r="G758" s="1113"/>
      <c r="H758" s="1112"/>
      <c r="I758" s="1112"/>
      <c r="J758" s="1112"/>
      <c r="K758" s="1115"/>
      <c r="L758" s="1033"/>
      <c r="M758" s="1058"/>
    </row>
    <row r="759" spans="2:13" ht="12.75">
      <c r="B759" s="1112"/>
      <c r="C759" s="1112"/>
      <c r="D759" s="1112"/>
      <c r="E759" s="1113"/>
      <c r="F759" s="1112"/>
      <c r="G759" s="1113"/>
      <c r="H759" s="1112"/>
      <c r="I759" s="1112"/>
      <c r="J759" s="1112"/>
      <c r="K759" s="1115"/>
      <c r="L759" s="1033"/>
      <c r="M759" s="1058"/>
    </row>
    <row r="760" spans="2:13" ht="12.75">
      <c r="B760" s="1112"/>
      <c r="C760" s="1112"/>
      <c r="D760" s="1112"/>
      <c r="E760" s="1113"/>
      <c r="F760" s="1112"/>
      <c r="G760" s="1113"/>
      <c r="H760" s="1112"/>
      <c r="I760" s="1112"/>
      <c r="J760" s="1112"/>
      <c r="K760" s="1115"/>
      <c r="L760" s="1033"/>
      <c r="M760" s="1058"/>
    </row>
    <row r="761" spans="2:13" ht="12.75">
      <c r="B761" s="1112"/>
      <c r="C761" s="1112"/>
      <c r="D761" s="1112"/>
      <c r="E761" s="1113"/>
      <c r="F761" s="1112"/>
      <c r="G761" s="1113"/>
      <c r="H761" s="1112"/>
      <c r="I761" s="1112"/>
      <c r="J761" s="1112"/>
      <c r="K761" s="1115"/>
      <c r="L761" s="1033"/>
      <c r="M761" s="1058"/>
    </row>
    <row r="762" spans="2:13" ht="12.75">
      <c r="B762" s="1112"/>
      <c r="C762" s="1112"/>
      <c r="D762" s="1112"/>
      <c r="E762" s="1113"/>
      <c r="F762" s="1112"/>
      <c r="G762" s="1113"/>
      <c r="H762" s="1112"/>
      <c r="I762" s="1112"/>
      <c r="J762" s="1112"/>
      <c r="K762" s="1115"/>
      <c r="L762" s="1033"/>
      <c r="M762" s="1058"/>
    </row>
    <row r="763" spans="2:13" ht="12.75">
      <c r="B763" s="1112"/>
      <c r="C763" s="1112"/>
      <c r="D763" s="1112"/>
      <c r="E763" s="1113"/>
      <c r="F763" s="1112"/>
      <c r="G763" s="1113"/>
      <c r="H763" s="1112"/>
      <c r="I763" s="1112"/>
      <c r="J763" s="1112"/>
      <c r="K763" s="1115"/>
      <c r="L763" s="1033"/>
      <c r="M763" s="1058"/>
    </row>
    <row r="764" spans="2:13" ht="12.75">
      <c r="B764" s="1112"/>
      <c r="C764" s="1112"/>
      <c r="D764" s="1112"/>
      <c r="E764" s="1113"/>
      <c r="F764" s="1112"/>
      <c r="G764" s="1113"/>
      <c r="H764" s="1112"/>
      <c r="I764" s="1112"/>
      <c r="J764" s="1112"/>
      <c r="K764" s="1115"/>
      <c r="L764" s="1033"/>
      <c r="M764" s="1058"/>
    </row>
    <row r="765" spans="2:13" ht="12.75">
      <c r="B765" s="1112"/>
      <c r="C765" s="1112"/>
      <c r="D765" s="1112"/>
      <c r="E765" s="1113"/>
      <c r="F765" s="1112"/>
      <c r="G765" s="1113"/>
      <c r="H765" s="1112"/>
      <c r="I765" s="1112"/>
      <c r="J765" s="1112"/>
      <c r="K765" s="1115"/>
      <c r="L765" s="1033"/>
      <c r="M765" s="1058"/>
    </row>
    <row r="766" spans="2:13" ht="12.75">
      <c r="B766" s="1112"/>
      <c r="C766" s="1112"/>
      <c r="D766" s="1112"/>
      <c r="E766" s="1113"/>
      <c r="F766" s="1112"/>
      <c r="G766" s="1113"/>
      <c r="H766" s="1112"/>
      <c r="I766" s="1112"/>
      <c r="J766" s="1112"/>
      <c r="K766" s="1115"/>
      <c r="L766" s="1033"/>
      <c r="M766" s="1058"/>
    </row>
    <row r="767" spans="2:13" ht="12.75">
      <c r="B767" s="1112"/>
      <c r="C767" s="1112"/>
      <c r="D767" s="1112"/>
      <c r="E767" s="1113"/>
      <c r="F767" s="1112"/>
      <c r="G767" s="1113"/>
      <c r="H767" s="1112"/>
      <c r="I767" s="1112"/>
      <c r="J767" s="1112"/>
      <c r="K767" s="1115"/>
      <c r="L767" s="1033"/>
      <c r="M767" s="1058"/>
    </row>
    <row r="768" spans="2:13" ht="12.75">
      <c r="B768" s="1112"/>
      <c r="C768" s="1112"/>
      <c r="D768" s="1112"/>
      <c r="E768" s="1113"/>
      <c r="F768" s="1112"/>
      <c r="G768" s="1113"/>
      <c r="H768" s="1112"/>
      <c r="I768" s="1112"/>
      <c r="J768" s="1112"/>
      <c r="K768" s="1115"/>
      <c r="L768" s="1033"/>
      <c r="M768" s="1058"/>
    </row>
    <row r="769" spans="2:13" ht="12.75">
      <c r="B769" s="1112"/>
      <c r="C769" s="1112"/>
      <c r="D769" s="1112"/>
      <c r="E769" s="1113"/>
      <c r="F769" s="1112"/>
      <c r="G769" s="1113"/>
      <c r="H769" s="1112"/>
      <c r="I769" s="1112"/>
      <c r="J769" s="1112"/>
      <c r="K769" s="1115"/>
      <c r="L769" s="1033"/>
      <c r="M769" s="1058"/>
    </row>
    <row r="770" spans="2:13" ht="12.75">
      <c r="B770" s="1112"/>
      <c r="C770" s="1112"/>
      <c r="D770" s="1112"/>
      <c r="E770" s="1113"/>
      <c r="F770" s="1112"/>
      <c r="G770" s="1113"/>
      <c r="H770" s="1112"/>
      <c r="I770" s="1112"/>
      <c r="J770" s="1112"/>
      <c r="K770" s="1115"/>
      <c r="L770" s="1033"/>
      <c r="M770" s="1058"/>
    </row>
    <row r="771" spans="2:13" ht="12.75">
      <c r="B771" s="1112"/>
      <c r="C771" s="1112"/>
      <c r="D771" s="1112"/>
      <c r="E771" s="1113"/>
      <c r="F771" s="1112"/>
      <c r="G771" s="1113"/>
      <c r="H771" s="1112"/>
      <c r="I771" s="1112"/>
      <c r="J771" s="1112"/>
      <c r="K771" s="1115"/>
      <c r="L771" s="1033"/>
      <c r="M771" s="1058"/>
    </row>
    <row r="772" spans="2:13" ht="12.75">
      <c r="B772" s="1112"/>
      <c r="C772" s="1112"/>
      <c r="D772" s="1112"/>
      <c r="E772" s="1113"/>
      <c r="F772" s="1112"/>
      <c r="G772" s="1113"/>
      <c r="H772" s="1112"/>
      <c r="I772" s="1112"/>
      <c r="J772" s="1112"/>
      <c r="K772" s="1115"/>
      <c r="L772" s="1033"/>
      <c r="M772" s="1058"/>
    </row>
    <row r="773" spans="2:13" ht="12.75">
      <c r="B773" s="1112"/>
      <c r="C773" s="1112"/>
      <c r="D773" s="1112"/>
      <c r="E773" s="1113"/>
      <c r="F773" s="1112"/>
      <c r="G773" s="1113"/>
      <c r="H773" s="1112"/>
      <c r="I773" s="1112"/>
      <c r="J773" s="1112"/>
      <c r="K773" s="1115"/>
      <c r="L773" s="1033"/>
      <c r="M773" s="1058"/>
    </row>
    <row r="774" spans="2:13" ht="12.75">
      <c r="B774" s="1112"/>
      <c r="C774" s="1112"/>
      <c r="D774" s="1112"/>
      <c r="E774" s="1113"/>
      <c r="F774" s="1112"/>
      <c r="G774" s="1113"/>
      <c r="H774" s="1112"/>
      <c r="I774" s="1112"/>
      <c r="J774" s="1112"/>
      <c r="K774" s="1115"/>
      <c r="L774" s="1033"/>
      <c r="M774" s="1058"/>
    </row>
    <row r="775" spans="2:13" ht="12.75">
      <c r="B775" s="1112"/>
      <c r="C775" s="1112"/>
      <c r="D775" s="1112"/>
      <c r="E775" s="1113"/>
      <c r="F775" s="1112"/>
      <c r="G775" s="1113"/>
      <c r="H775" s="1112"/>
      <c r="I775" s="1112"/>
      <c r="J775" s="1112"/>
      <c r="K775" s="1115"/>
      <c r="L775" s="1033"/>
      <c r="M775" s="1058"/>
    </row>
    <row r="776" spans="2:13" ht="12.75">
      <c r="B776" s="1112"/>
      <c r="C776" s="1112"/>
      <c r="D776" s="1112"/>
      <c r="E776" s="1113"/>
      <c r="F776" s="1112"/>
      <c r="G776" s="1113"/>
      <c r="H776" s="1112"/>
      <c r="I776" s="1112"/>
      <c r="J776" s="1112"/>
      <c r="K776" s="1115"/>
      <c r="L776" s="1033"/>
      <c r="M776" s="1058"/>
    </row>
    <row r="777" spans="2:13" ht="12.75">
      <c r="B777" s="1112"/>
      <c r="C777" s="1112"/>
      <c r="D777" s="1112"/>
      <c r="E777" s="1113"/>
      <c r="F777" s="1112"/>
      <c r="G777" s="1113"/>
      <c r="H777" s="1112"/>
      <c r="I777" s="1112"/>
      <c r="J777" s="1112"/>
      <c r="K777" s="1115"/>
      <c r="L777" s="1033"/>
      <c r="M777" s="1058"/>
    </row>
    <row r="778" spans="2:13" ht="12.75">
      <c r="B778" s="1112"/>
      <c r="C778" s="1112"/>
      <c r="D778" s="1112"/>
      <c r="E778" s="1113"/>
      <c r="F778" s="1112"/>
      <c r="G778" s="1113"/>
      <c r="H778" s="1112"/>
      <c r="I778" s="1112"/>
      <c r="J778" s="1112"/>
      <c r="K778" s="1115"/>
      <c r="L778" s="1033"/>
      <c r="M778" s="1058"/>
    </row>
    <row r="779" spans="2:13" ht="12.75">
      <c r="B779" s="1112"/>
      <c r="C779" s="1112"/>
      <c r="D779" s="1112"/>
      <c r="E779" s="1113"/>
      <c r="F779" s="1112"/>
      <c r="G779" s="1113"/>
      <c r="H779" s="1112"/>
      <c r="I779" s="1112"/>
      <c r="J779" s="1112"/>
      <c r="K779" s="1115"/>
      <c r="L779" s="1033"/>
      <c r="M779" s="1058"/>
    </row>
    <row r="780" spans="2:13" ht="12.75">
      <c r="B780" s="1112"/>
      <c r="C780" s="1112"/>
      <c r="D780" s="1112"/>
      <c r="E780" s="1113"/>
      <c r="F780" s="1112"/>
      <c r="G780" s="1113"/>
      <c r="H780" s="1112"/>
      <c r="I780" s="1112"/>
      <c r="J780" s="1112"/>
      <c r="K780" s="1115"/>
      <c r="L780" s="1033"/>
      <c r="M780" s="1058"/>
    </row>
    <row r="781" spans="2:13" ht="12.75">
      <c r="B781" s="1112"/>
      <c r="C781" s="1112"/>
      <c r="D781" s="1112"/>
      <c r="E781" s="1113"/>
      <c r="F781" s="1112"/>
      <c r="G781" s="1113"/>
      <c r="H781" s="1112"/>
      <c r="I781" s="1112"/>
      <c r="J781" s="1112"/>
      <c r="K781" s="1115"/>
      <c r="L781" s="1033"/>
      <c r="M781" s="1058"/>
    </row>
    <row r="782" spans="2:13" ht="12.75">
      <c r="B782" s="1112"/>
      <c r="C782" s="1112"/>
      <c r="D782" s="1112"/>
      <c r="E782" s="1113"/>
      <c r="F782" s="1112"/>
      <c r="G782" s="1113"/>
      <c r="H782" s="1112"/>
      <c r="I782" s="1112"/>
      <c r="J782" s="1112"/>
      <c r="K782" s="1115"/>
      <c r="L782" s="1033"/>
      <c r="M782" s="1058"/>
    </row>
    <row r="783" spans="2:13" ht="12.75">
      <c r="B783" s="1112"/>
      <c r="C783" s="1112"/>
      <c r="D783" s="1112"/>
      <c r="E783" s="1113"/>
      <c r="F783" s="1112"/>
      <c r="G783" s="1113"/>
      <c r="H783" s="1112"/>
      <c r="I783" s="1112"/>
      <c r="J783" s="1112"/>
      <c r="K783" s="1115"/>
      <c r="L783" s="1033"/>
      <c r="M783" s="1058"/>
    </row>
    <row r="784" spans="2:13" ht="12.75">
      <c r="B784" s="1112"/>
      <c r="C784" s="1112"/>
      <c r="D784" s="1112"/>
      <c r="E784" s="1113"/>
      <c r="F784" s="1112"/>
      <c r="G784" s="1113"/>
      <c r="H784" s="1112"/>
      <c r="I784" s="1112"/>
      <c r="J784" s="1112"/>
      <c r="K784" s="1115"/>
      <c r="L784" s="1033"/>
      <c r="M784" s="1058"/>
    </row>
    <row r="785" spans="2:13" ht="12.75">
      <c r="B785" s="1112"/>
      <c r="C785" s="1112"/>
      <c r="D785" s="1112"/>
      <c r="E785" s="1113"/>
      <c r="F785" s="1112"/>
      <c r="G785" s="1113"/>
      <c r="H785" s="1112"/>
      <c r="I785" s="1112"/>
      <c r="J785" s="1112"/>
      <c r="K785" s="1115"/>
      <c r="L785" s="1033"/>
      <c r="M785" s="1058"/>
    </row>
    <row r="786" spans="2:13" ht="12.75">
      <c r="B786" s="1112"/>
      <c r="C786" s="1112"/>
      <c r="D786" s="1112"/>
      <c r="E786" s="1113"/>
      <c r="F786" s="1112"/>
      <c r="G786" s="1113"/>
      <c r="H786" s="1112"/>
      <c r="I786" s="1112"/>
      <c r="J786" s="1112"/>
      <c r="K786" s="1115"/>
      <c r="L786" s="1033"/>
      <c r="M786" s="1058"/>
    </row>
    <row r="787" spans="2:13" ht="12.75">
      <c r="B787" s="1112"/>
      <c r="C787" s="1112"/>
      <c r="D787" s="1112"/>
      <c r="E787" s="1113"/>
      <c r="F787" s="1112"/>
      <c r="G787" s="1113"/>
      <c r="H787" s="1112"/>
      <c r="I787" s="1112"/>
      <c r="J787" s="1112"/>
      <c r="K787" s="1115"/>
      <c r="L787" s="1033"/>
      <c r="M787" s="1058"/>
    </row>
    <row r="788" spans="2:13" ht="12.75">
      <c r="B788" s="1112"/>
      <c r="C788" s="1112"/>
      <c r="D788" s="1112"/>
      <c r="E788" s="1113"/>
      <c r="F788" s="1112"/>
      <c r="G788" s="1113"/>
      <c r="H788" s="1112"/>
      <c r="I788" s="1112"/>
      <c r="J788" s="1112"/>
      <c r="K788" s="1115"/>
      <c r="L788" s="1033"/>
      <c r="M788" s="1058"/>
    </row>
    <row r="789" spans="2:13" ht="12.75">
      <c r="B789" s="1112"/>
      <c r="C789" s="1112"/>
      <c r="D789" s="1112"/>
      <c r="E789" s="1113"/>
      <c r="F789" s="1112"/>
      <c r="G789" s="1113"/>
      <c r="H789" s="1112"/>
      <c r="I789" s="1112"/>
      <c r="J789" s="1112"/>
      <c r="K789" s="1115"/>
      <c r="L789" s="1033"/>
      <c r="M789" s="1058"/>
    </row>
    <row r="790" spans="2:13" ht="12.75">
      <c r="B790" s="1112"/>
      <c r="C790" s="1112"/>
      <c r="D790" s="1112"/>
      <c r="E790" s="1113"/>
      <c r="F790" s="1112"/>
      <c r="G790" s="1113"/>
      <c r="H790" s="1112"/>
      <c r="I790" s="1112"/>
      <c r="J790" s="1112"/>
      <c r="K790" s="1115"/>
      <c r="L790" s="1033"/>
      <c r="M790" s="1058"/>
    </row>
    <row r="791" spans="2:13" ht="12.75">
      <c r="B791" s="1112"/>
      <c r="C791" s="1112"/>
      <c r="D791" s="1112"/>
      <c r="E791" s="1113"/>
      <c r="F791" s="1112"/>
      <c r="G791" s="1113"/>
      <c r="H791" s="1112"/>
      <c r="I791" s="1112"/>
      <c r="J791" s="1112"/>
      <c r="K791" s="1115"/>
      <c r="L791" s="1033"/>
      <c r="M791" s="1058"/>
    </row>
    <row r="792" spans="2:13" ht="12.75">
      <c r="B792" s="1112"/>
      <c r="C792" s="1112"/>
      <c r="D792" s="1112"/>
      <c r="E792" s="1113"/>
      <c r="F792" s="1112"/>
      <c r="G792" s="1113"/>
      <c r="H792" s="1112"/>
      <c r="I792" s="1112"/>
      <c r="J792" s="1112"/>
      <c r="K792" s="1115"/>
      <c r="L792" s="1033"/>
      <c r="M792" s="1058"/>
    </row>
    <row r="793" spans="2:13" ht="12.75">
      <c r="B793" s="1112"/>
      <c r="C793" s="1112"/>
      <c r="D793" s="1112"/>
      <c r="E793" s="1113"/>
      <c r="F793" s="1112"/>
      <c r="G793" s="1113"/>
      <c r="H793" s="1112"/>
      <c r="I793" s="1112"/>
      <c r="J793" s="1112"/>
      <c r="K793" s="1115"/>
      <c r="L793" s="1033"/>
      <c r="M793" s="1058"/>
    </row>
    <row r="794" spans="2:13" ht="12.75">
      <c r="B794" s="1112"/>
      <c r="C794" s="1112"/>
      <c r="D794" s="1112"/>
      <c r="E794" s="1113"/>
      <c r="F794" s="1112"/>
      <c r="G794" s="1113"/>
      <c r="H794" s="1112"/>
      <c r="I794" s="1112"/>
      <c r="J794" s="1112"/>
      <c r="K794" s="1115"/>
      <c r="L794" s="1033"/>
      <c r="M794" s="1058"/>
    </row>
    <row r="795" spans="2:13" ht="12.75">
      <c r="B795" s="1112"/>
      <c r="C795" s="1112"/>
      <c r="D795" s="1112"/>
      <c r="E795" s="1113"/>
      <c r="F795" s="1112"/>
      <c r="G795" s="1113"/>
      <c r="H795" s="1112"/>
      <c r="I795" s="1112"/>
      <c r="J795" s="1112"/>
      <c r="K795" s="1115"/>
      <c r="L795" s="1033"/>
      <c r="M795" s="1058"/>
    </row>
    <row r="796" spans="2:13" ht="12.75">
      <c r="B796" s="1112"/>
      <c r="C796" s="1112"/>
      <c r="D796" s="1112"/>
      <c r="E796" s="1113"/>
      <c r="F796" s="1112"/>
      <c r="G796" s="1113"/>
      <c r="H796" s="1112"/>
      <c r="I796" s="1112"/>
      <c r="J796" s="1112"/>
      <c r="K796" s="1115"/>
      <c r="L796" s="1033"/>
      <c r="M796" s="1058"/>
    </row>
    <row r="797" spans="2:13" ht="12.75">
      <c r="B797" s="1112"/>
      <c r="C797" s="1112"/>
      <c r="D797" s="1112"/>
      <c r="E797" s="1113"/>
      <c r="F797" s="1112"/>
      <c r="G797" s="1113"/>
      <c r="H797" s="1112"/>
      <c r="I797" s="1112"/>
      <c r="J797" s="1112"/>
      <c r="K797" s="1115"/>
      <c r="L797" s="1033"/>
      <c r="M797" s="1058"/>
    </row>
    <row r="798" spans="2:13" ht="12.75">
      <c r="B798" s="1112"/>
      <c r="C798" s="1112"/>
      <c r="D798" s="1112"/>
      <c r="E798" s="1113"/>
      <c r="F798" s="1112"/>
      <c r="G798" s="1113"/>
      <c r="H798" s="1112"/>
      <c r="I798" s="1112"/>
      <c r="J798" s="1112"/>
      <c r="K798" s="1115"/>
      <c r="L798" s="1033"/>
      <c r="M798" s="1058"/>
    </row>
    <row r="799" spans="2:13" ht="12.75">
      <c r="B799" s="1112"/>
      <c r="C799" s="1112"/>
      <c r="D799" s="1112"/>
      <c r="E799" s="1113"/>
      <c r="F799" s="1112"/>
      <c r="G799" s="1113"/>
      <c r="H799" s="1112"/>
      <c r="I799" s="1112"/>
      <c r="J799" s="1112"/>
      <c r="K799" s="1115"/>
      <c r="L799" s="1033"/>
      <c r="M799" s="1058"/>
    </row>
    <row r="800" spans="2:13" ht="12.75">
      <c r="B800" s="1112"/>
      <c r="C800" s="1112"/>
      <c r="D800" s="1112"/>
      <c r="E800" s="1113"/>
      <c r="F800" s="1112"/>
      <c r="G800" s="1113"/>
      <c r="H800" s="1112"/>
      <c r="I800" s="1112"/>
      <c r="J800" s="1112"/>
      <c r="K800" s="1115"/>
      <c r="L800" s="1033"/>
      <c r="M800" s="1058"/>
    </row>
    <row r="801" spans="2:13" ht="12.75">
      <c r="B801" s="1112"/>
      <c r="C801" s="1112"/>
      <c r="D801" s="1112"/>
      <c r="E801" s="1113"/>
      <c r="F801" s="1112"/>
      <c r="G801" s="1113"/>
      <c r="H801" s="1112"/>
      <c r="I801" s="1112"/>
      <c r="J801" s="1112"/>
      <c r="K801" s="1115"/>
      <c r="L801" s="1033"/>
      <c r="M801" s="1058"/>
    </row>
    <row r="802" spans="2:13" ht="12.75">
      <c r="B802" s="1112"/>
      <c r="C802" s="1112"/>
      <c r="D802" s="1112"/>
      <c r="E802" s="1113"/>
      <c r="F802" s="1112"/>
      <c r="G802" s="1113"/>
      <c r="H802" s="1112"/>
      <c r="I802" s="1112"/>
      <c r="J802" s="1112"/>
      <c r="K802" s="1115"/>
      <c r="L802" s="1033"/>
      <c r="M802" s="1058"/>
    </row>
    <row r="803" spans="2:13" ht="12.75">
      <c r="B803" s="1112"/>
      <c r="C803" s="1112"/>
      <c r="D803" s="1112"/>
      <c r="E803" s="1113"/>
      <c r="F803" s="1112"/>
      <c r="G803" s="1113"/>
      <c r="H803" s="1112"/>
      <c r="I803" s="1112"/>
      <c r="J803" s="1112"/>
      <c r="K803" s="1115"/>
      <c r="L803" s="1033"/>
      <c r="M803" s="1058"/>
    </row>
    <row r="804" spans="2:13" ht="12.75">
      <c r="B804" s="1112"/>
      <c r="C804" s="1112"/>
      <c r="D804" s="1112"/>
      <c r="E804" s="1113"/>
      <c r="F804" s="1112"/>
      <c r="G804" s="1113"/>
      <c r="H804" s="1112"/>
      <c r="I804" s="1112"/>
      <c r="J804" s="1112"/>
      <c r="K804" s="1115"/>
      <c r="L804" s="1033"/>
      <c r="M804" s="1058"/>
    </row>
    <row r="805" spans="2:13" ht="12.75">
      <c r="B805" s="1112"/>
      <c r="C805" s="1112"/>
      <c r="D805" s="1112"/>
      <c r="E805" s="1113"/>
      <c r="F805" s="1112"/>
      <c r="G805" s="1113"/>
      <c r="H805" s="1112"/>
      <c r="I805" s="1112"/>
      <c r="J805" s="1112"/>
      <c r="K805" s="1115"/>
      <c r="L805" s="1033"/>
      <c r="M805" s="1058"/>
    </row>
    <row r="806" spans="2:13" ht="12.75">
      <c r="B806" s="1112"/>
      <c r="C806" s="1112"/>
      <c r="D806" s="1112"/>
      <c r="E806" s="1113"/>
      <c r="F806" s="1112"/>
      <c r="G806" s="1113"/>
      <c r="H806" s="1112"/>
      <c r="I806" s="1112"/>
      <c r="J806" s="1112"/>
      <c r="K806" s="1115"/>
      <c r="L806" s="1033"/>
      <c r="M806" s="1058"/>
    </row>
    <row r="807" spans="2:13" ht="12.75">
      <c r="B807" s="1112"/>
      <c r="C807" s="1112"/>
      <c r="D807" s="1112"/>
      <c r="E807" s="1113"/>
      <c r="F807" s="1112"/>
      <c r="G807" s="1113"/>
      <c r="H807" s="1112"/>
      <c r="I807" s="1112"/>
      <c r="J807" s="1112"/>
      <c r="K807" s="1115"/>
      <c r="L807" s="1033"/>
      <c r="M807" s="1058"/>
    </row>
    <row r="808" spans="2:13" ht="12.75">
      <c r="B808" s="1112"/>
      <c r="C808" s="1112"/>
      <c r="D808" s="1112"/>
      <c r="E808" s="1113"/>
      <c r="F808" s="1112"/>
      <c r="G808" s="1113"/>
      <c r="H808" s="1112"/>
      <c r="I808" s="1112"/>
      <c r="J808" s="1112"/>
      <c r="K808" s="1115"/>
      <c r="L808" s="1033"/>
      <c r="M808" s="1058"/>
    </row>
    <row r="809" spans="2:13" ht="12.75">
      <c r="B809" s="1112"/>
      <c r="C809" s="1112"/>
      <c r="D809" s="1112"/>
      <c r="E809" s="1113"/>
      <c r="F809" s="1112"/>
      <c r="G809" s="1113"/>
      <c r="H809" s="1112"/>
      <c r="I809" s="1112"/>
      <c r="J809" s="1112"/>
      <c r="K809" s="1115"/>
      <c r="L809" s="1033"/>
      <c r="M809" s="1058"/>
    </row>
    <row r="810" spans="2:13" ht="12.75">
      <c r="B810" s="1112"/>
      <c r="C810" s="1112"/>
      <c r="D810" s="1112"/>
      <c r="E810" s="1113"/>
      <c r="F810" s="1112"/>
      <c r="G810" s="1113"/>
      <c r="H810" s="1112"/>
      <c r="I810" s="1112"/>
      <c r="J810" s="1112"/>
      <c r="K810" s="1115"/>
      <c r="L810" s="1033"/>
      <c r="M810" s="1058"/>
    </row>
    <row r="811" spans="2:13" ht="12.75">
      <c r="B811" s="1112"/>
      <c r="C811" s="1112"/>
      <c r="D811" s="1112"/>
      <c r="E811" s="1113"/>
      <c r="F811" s="1112"/>
      <c r="G811" s="1113"/>
      <c r="H811" s="1112"/>
      <c r="I811" s="1112"/>
      <c r="J811" s="1112"/>
      <c r="K811" s="1115"/>
      <c r="L811" s="1033"/>
      <c r="M811" s="1058"/>
    </row>
    <row r="812" spans="2:13" ht="12.75">
      <c r="B812" s="1112"/>
      <c r="C812" s="1112"/>
      <c r="D812" s="1112"/>
      <c r="E812" s="1113"/>
      <c r="F812" s="1112"/>
      <c r="G812" s="1113"/>
      <c r="H812" s="1112"/>
      <c r="I812" s="1112"/>
      <c r="J812" s="1112"/>
      <c r="K812" s="1115"/>
      <c r="L812" s="1033"/>
      <c r="M812" s="1058"/>
    </row>
    <row r="813" spans="2:13" ht="12.75">
      <c r="B813" s="1112"/>
      <c r="C813" s="1112"/>
      <c r="D813" s="1112"/>
      <c r="E813" s="1113"/>
      <c r="F813" s="1112"/>
      <c r="G813" s="1113"/>
      <c r="H813" s="1112"/>
      <c r="I813" s="1112"/>
      <c r="J813" s="1112"/>
      <c r="K813" s="1115"/>
      <c r="L813" s="1033"/>
      <c r="M813" s="1058"/>
    </row>
    <row r="814" spans="2:13" ht="12.75">
      <c r="B814" s="1112"/>
      <c r="C814" s="1112"/>
      <c r="D814" s="1112"/>
      <c r="E814" s="1113"/>
      <c r="F814" s="1112"/>
      <c r="G814" s="1113"/>
      <c r="H814" s="1112"/>
      <c r="I814" s="1112"/>
      <c r="J814" s="1112"/>
      <c r="K814" s="1115"/>
      <c r="L814" s="1033"/>
      <c r="M814" s="1058"/>
    </row>
    <row r="815" spans="2:13" ht="12.75">
      <c r="B815" s="1112"/>
      <c r="C815" s="1112"/>
      <c r="D815" s="1112"/>
      <c r="E815" s="1113"/>
      <c r="F815" s="1112"/>
      <c r="G815" s="1113"/>
      <c r="H815" s="1112"/>
      <c r="I815" s="1112"/>
      <c r="J815" s="1112"/>
      <c r="K815" s="1115"/>
      <c r="L815" s="1033"/>
      <c r="M815" s="1058"/>
    </row>
    <row r="816" spans="2:13" ht="12.75">
      <c r="B816" s="1112"/>
      <c r="C816" s="1112"/>
      <c r="D816" s="1112"/>
      <c r="E816" s="1113"/>
      <c r="F816" s="1112"/>
      <c r="G816" s="1113"/>
      <c r="H816" s="1112"/>
      <c r="I816" s="1112"/>
      <c r="J816" s="1112"/>
      <c r="K816" s="1115"/>
      <c r="L816" s="1033"/>
      <c r="M816" s="1058"/>
    </row>
    <row r="817" spans="2:13" ht="12.75">
      <c r="B817" s="1112"/>
      <c r="C817" s="1112"/>
      <c r="D817" s="1112"/>
      <c r="E817" s="1113"/>
      <c r="F817" s="1112"/>
      <c r="G817" s="1113"/>
      <c r="H817" s="1112"/>
      <c r="I817" s="1112"/>
      <c r="J817" s="1112"/>
      <c r="K817" s="1115"/>
      <c r="L817" s="1033"/>
      <c r="M817" s="1058"/>
    </row>
    <row r="818" spans="2:13" ht="12.75">
      <c r="B818" s="1112"/>
      <c r="C818" s="1112"/>
      <c r="D818" s="1112"/>
      <c r="E818" s="1113"/>
      <c r="F818" s="1112"/>
      <c r="G818" s="1113"/>
      <c r="H818" s="1112"/>
      <c r="I818" s="1112"/>
      <c r="J818" s="1112"/>
      <c r="K818" s="1115"/>
      <c r="L818" s="1033"/>
      <c r="M818" s="1058"/>
    </row>
    <row r="819" spans="2:13" ht="12.75">
      <c r="B819" s="1112"/>
      <c r="C819" s="1112"/>
      <c r="D819" s="1112"/>
      <c r="E819" s="1113"/>
      <c r="F819" s="1112"/>
      <c r="G819" s="1113"/>
      <c r="H819" s="1112"/>
      <c r="I819" s="1112"/>
      <c r="J819" s="1112"/>
      <c r="K819" s="1115"/>
      <c r="L819" s="1033"/>
      <c r="M819" s="1058"/>
    </row>
    <row r="820" spans="2:13" ht="12.75">
      <c r="B820" s="1112"/>
      <c r="C820" s="1112"/>
      <c r="D820" s="1112"/>
      <c r="E820" s="1113"/>
      <c r="F820" s="1112"/>
      <c r="G820" s="1113"/>
      <c r="H820" s="1112"/>
      <c r="I820" s="1112"/>
      <c r="J820" s="1112"/>
      <c r="K820" s="1115"/>
      <c r="L820" s="1033"/>
      <c r="M820" s="1058"/>
    </row>
    <row r="821" spans="2:13" ht="12.75">
      <c r="B821" s="1112"/>
      <c r="C821" s="1112"/>
      <c r="D821" s="1112"/>
      <c r="E821" s="1113"/>
      <c r="F821" s="1112"/>
      <c r="G821" s="1113"/>
      <c r="H821" s="1112"/>
      <c r="I821" s="1112"/>
      <c r="J821" s="1112"/>
      <c r="K821" s="1115"/>
      <c r="L821" s="1033"/>
      <c r="M821" s="1058"/>
    </row>
    <row r="822" spans="2:13" ht="12.75">
      <c r="B822" s="1112"/>
      <c r="C822" s="1112"/>
      <c r="D822" s="1112"/>
      <c r="E822" s="1113"/>
      <c r="F822" s="1112"/>
      <c r="G822" s="1113"/>
      <c r="H822" s="1112"/>
      <c r="I822" s="1112"/>
      <c r="J822" s="1112"/>
      <c r="K822" s="1115"/>
      <c r="L822" s="1033"/>
      <c r="M822" s="1058"/>
    </row>
    <row r="823" spans="2:13" ht="12.75">
      <c r="B823" s="1112"/>
      <c r="C823" s="1112"/>
      <c r="D823" s="1112"/>
      <c r="E823" s="1113"/>
      <c r="F823" s="1112"/>
      <c r="G823" s="1113"/>
      <c r="H823" s="1112"/>
      <c r="I823" s="1112"/>
      <c r="J823" s="1112"/>
      <c r="K823" s="1115"/>
      <c r="L823" s="1033"/>
      <c r="M823" s="1058"/>
    </row>
    <row r="824" spans="2:13" ht="12.75">
      <c r="B824" s="1112"/>
      <c r="C824" s="1112"/>
      <c r="D824" s="1112"/>
      <c r="E824" s="1113"/>
      <c r="F824" s="1112"/>
      <c r="G824" s="1113"/>
      <c r="H824" s="1112"/>
      <c r="I824" s="1112"/>
      <c r="J824" s="1112"/>
      <c r="K824" s="1115"/>
      <c r="L824" s="1033"/>
      <c r="M824" s="1058"/>
    </row>
    <row r="825" spans="2:13" ht="12.75">
      <c r="B825" s="1112"/>
      <c r="C825" s="1112"/>
      <c r="D825" s="1112"/>
      <c r="E825" s="1113"/>
      <c r="F825" s="1112"/>
      <c r="G825" s="1113"/>
      <c r="H825" s="1112"/>
      <c r="I825" s="1112"/>
      <c r="J825" s="1112"/>
      <c r="K825" s="1115"/>
      <c r="L825" s="1033"/>
      <c r="M825" s="1058"/>
    </row>
    <row r="826" spans="2:13" ht="12.75">
      <c r="B826" s="1112"/>
      <c r="C826" s="1112"/>
      <c r="D826" s="1112"/>
      <c r="E826" s="1113"/>
      <c r="F826" s="1112"/>
      <c r="G826" s="1113"/>
      <c r="H826" s="1112"/>
      <c r="I826" s="1112"/>
      <c r="J826" s="1112"/>
      <c r="K826" s="1115"/>
      <c r="L826" s="1033"/>
      <c r="M826" s="1058"/>
    </row>
    <row r="827" spans="2:13" ht="12.75">
      <c r="B827" s="1112"/>
      <c r="C827" s="1112"/>
      <c r="D827" s="1112"/>
      <c r="E827" s="1113"/>
      <c r="F827" s="1112"/>
      <c r="G827" s="1113"/>
      <c r="H827" s="1112"/>
      <c r="I827" s="1112"/>
      <c r="J827" s="1112"/>
      <c r="K827" s="1115"/>
      <c r="L827" s="1033"/>
      <c r="M827" s="1058"/>
    </row>
    <row r="828" spans="2:13" ht="12.75">
      <c r="B828" s="1112"/>
      <c r="C828" s="1112"/>
      <c r="D828" s="1112"/>
      <c r="E828" s="1113"/>
      <c r="F828" s="1112"/>
      <c r="G828" s="1113"/>
      <c r="H828" s="1112"/>
      <c r="I828" s="1112"/>
      <c r="J828" s="1112"/>
      <c r="K828" s="1115"/>
      <c r="L828" s="1033"/>
      <c r="M828" s="1058"/>
    </row>
    <row r="829" spans="2:13" ht="12.75">
      <c r="B829" s="1112"/>
      <c r="C829" s="1112"/>
      <c r="D829" s="1112"/>
      <c r="E829" s="1113"/>
      <c r="F829" s="1112"/>
      <c r="G829" s="1113"/>
      <c r="H829" s="1112"/>
      <c r="I829" s="1112"/>
      <c r="J829" s="1112"/>
      <c r="K829" s="1115"/>
      <c r="L829" s="1033"/>
      <c r="M829" s="1058"/>
    </row>
    <row r="830" spans="2:13" ht="12.75">
      <c r="B830" s="1112"/>
      <c r="C830" s="1112"/>
      <c r="D830" s="1112"/>
      <c r="E830" s="1113"/>
      <c r="F830" s="1112"/>
      <c r="G830" s="1113"/>
      <c r="H830" s="1112"/>
      <c r="I830" s="1112"/>
      <c r="J830" s="1112"/>
      <c r="K830" s="1115"/>
      <c r="L830" s="1033"/>
      <c r="M830" s="1058"/>
    </row>
    <row r="831" spans="2:13" ht="12.75">
      <c r="B831" s="1112"/>
      <c r="C831" s="1112"/>
      <c r="D831" s="1112"/>
      <c r="E831" s="1113"/>
      <c r="F831" s="1112"/>
      <c r="G831" s="1113"/>
      <c r="H831" s="1112"/>
      <c r="I831" s="1112"/>
      <c r="J831" s="1112"/>
      <c r="K831" s="1115"/>
      <c r="L831" s="1033"/>
      <c r="M831" s="1058"/>
    </row>
    <row r="832" spans="2:13" ht="12.75">
      <c r="B832" s="1112"/>
      <c r="C832" s="1112"/>
      <c r="D832" s="1112"/>
      <c r="E832" s="1113"/>
      <c r="F832" s="1112"/>
      <c r="G832" s="1113"/>
      <c r="H832" s="1112"/>
      <c r="I832" s="1112"/>
      <c r="J832" s="1112"/>
      <c r="K832" s="1115"/>
      <c r="L832" s="1033"/>
      <c r="M832" s="1058"/>
    </row>
    <row r="833" spans="2:13" ht="12.75">
      <c r="B833" s="1112"/>
      <c r="C833" s="1112"/>
      <c r="D833" s="1112"/>
      <c r="E833" s="1113"/>
      <c r="F833" s="1112"/>
      <c r="G833" s="1113"/>
      <c r="H833" s="1112"/>
      <c r="I833" s="1112"/>
      <c r="J833" s="1112"/>
      <c r="K833" s="1115"/>
      <c r="L833" s="1033"/>
      <c r="M833" s="1058"/>
    </row>
    <row r="834" spans="2:13" ht="12.75">
      <c r="B834" s="1112"/>
      <c r="C834" s="1112"/>
      <c r="D834" s="1112"/>
      <c r="E834" s="1113"/>
      <c r="F834" s="1112"/>
      <c r="G834" s="1113"/>
      <c r="H834" s="1112"/>
      <c r="I834" s="1112"/>
      <c r="J834" s="1112"/>
      <c r="K834" s="1115"/>
      <c r="L834" s="1033"/>
      <c r="M834" s="1058"/>
    </row>
    <row r="835" spans="2:13" ht="12.75">
      <c r="B835" s="1112"/>
      <c r="C835" s="1112"/>
      <c r="D835" s="1112"/>
      <c r="E835" s="1113"/>
      <c r="F835" s="1112"/>
      <c r="G835" s="1113"/>
      <c r="H835" s="1112"/>
      <c r="I835" s="1112"/>
      <c r="J835" s="1112"/>
      <c r="K835" s="1115"/>
      <c r="L835" s="1033"/>
      <c r="M835" s="1058"/>
    </row>
    <row r="836" spans="2:13" ht="12.75">
      <c r="B836" s="1112"/>
      <c r="C836" s="1112"/>
      <c r="D836" s="1112"/>
      <c r="E836" s="1113"/>
      <c r="F836" s="1112"/>
      <c r="G836" s="1113"/>
      <c r="H836" s="1112"/>
      <c r="I836" s="1112"/>
      <c r="J836" s="1112"/>
      <c r="K836" s="1115"/>
      <c r="L836" s="1033"/>
      <c r="M836" s="1058"/>
    </row>
    <row r="837" spans="2:13" ht="12.75">
      <c r="B837" s="1112"/>
      <c r="C837" s="1112"/>
      <c r="D837" s="1112"/>
      <c r="E837" s="1113"/>
      <c r="F837" s="1112"/>
      <c r="G837" s="1113"/>
      <c r="H837" s="1112"/>
      <c r="I837" s="1112"/>
      <c r="J837" s="1112"/>
      <c r="K837" s="1115"/>
      <c r="L837" s="1033"/>
      <c r="M837" s="1058"/>
    </row>
    <row r="838" spans="2:13" ht="12.75">
      <c r="B838" s="1112"/>
      <c r="C838" s="1112"/>
      <c r="D838" s="1112"/>
      <c r="E838" s="1113"/>
      <c r="F838" s="1112"/>
      <c r="G838" s="1113"/>
      <c r="H838" s="1112"/>
      <c r="I838" s="1112"/>
      <c r="J838" s="1112"/>
      <c r="K838" s="1115"/>
      <c r="L838" s="1033"/>
      <c r="M838" s="1058"/>
    </row>
    <row r="839" spans="2:13" ht="12.75">
      <c r="B839" s="1112"/>
      <c r="C839" s="1112"/>
      <c r="D839" s="1112"/>
      <c r="E839" s="1113"/>
      <c r="F839" s="1112"/>
      <c r="G839" s="1113"/>
      <c r="H839" s="1112"/>
      <c r="I839" s="1112"/>
      <c r="J839" s="1112"/>
      <c r="K839" s="1115"/>
      <c r="L839" s="1033"/>
      <c r="M839" s="1058"/>
    </row>
    <row r="840" spans="2:13" ht="12.75">
      <c r="B840" s="1112"/>
      <c r="C840" s="1112"/>
      <c r="D840" s="1112"/>
      <c r="E840" s="1113"/>
      <c r="F840" s="1112"/>
      <c r="G840" s="1113"/>
      <c r="H840" s="1112"/>
      <c r="I840" s="1112"/>
      <c r="J840" s="1112"/>
      <c r="K840" s="1115"/>
      <c r="L840" s="1033"/>
      <c r="M840" s="1058"/>
    </row>
    <row r="841" spans="2:13" ht="12.75">
      <c r="B841" s="1112"/>
      <c r="C841" s="1112"/>
      <c r="D841" s="1112"/>
      <c r="E841" s="1113"/>
      <c r="F841" s="1112"/>
      <c r="G841" s="1113"/>
      <c r="H841" s="1112"/>
      <c r="I841" s="1112"/>
      <c r="J841" s="1112"/>
      <c r="K841" s="1115"/>
      <c r="L841" s="1033"/>
      <c r="M841" s="1058"/>
    </row>
    <row r="842" spans="2:13" ht="12.75">
      <c r="B842" s="1112"/>
      <c r="C842" s="1112"/>
      <c r="D842" s="1112"/>
      <c r="E842" s="1113"/>
      <c r="F842" s="1112"/>
      <c r="G842" s="1113"/>
      <c r="H842" s="1112"/>
      <c r="I842" s="1112"/>
      <c r="J842" s="1112"/>
      <c r="K842" s="1115"/>
      <c r="L842" s="1033"/>
      <c r="M842" s="1058"/>
    </row>
    <row r="843" spans="2:13" ht="12.75">
      <c r="B843" s="1112"/>
      <c r="C843" s="1112"/>
      <c r="D843" s="1112"/>
      <c r="E843" s="1113"/>
      <c r="F843" s="1112"/>
      <c r="G843" s="1113"/>
      <c r="H843" s="1112"/>
      <c r="I843" s="1112"/>
      <c r="J843" s="1112"/>
      <c r="K843" s="1115"/>
      <c r="L843" s="1033"/>
      <c r="M843" s="1058"/>
    </row>
    <row r="844" spans="2:13" ht="12.75">
      <c r="B844" s="1112"/>
      <c r="C844" s="1112"/>
      <c r="D844" s="1112"/>
      <c r="E844" s="1113"/>
      <c r="F844" s="1112"/>
      <c r="G844" s="1113"/>
      <c r="H844" s="1112"/>
      <c r="I844" s="1112"/>
      <c r="J844" s="1112"/>
      <c r="K844" s="1115"/>
      <c r="L844" s="1033"/>
      <c r="M844" s="1058"/>
    </row>
    <row r="845" spans="2:13" ht="12.75">
      <c r="B845" s="1112"/>
      <c r="C845" s="1112"/>
      <c r="D845" s="1112"/>
      <c r="E845" s="1113"/>
      <c r="F845" s="1112"/>
      <c r="G845" s="1113"/>
      <c r="H845" s="1112"/>
      <c r="I845" s="1112"/>
      <c r="J845" s="1112"/>
      <c r="K845" s="1115"/>
      <c r="L845" s="1033"/>
      <c r="M845" s="1058"/>
    </row>
    <row r="846" spans="2:13" ht="12.75">
      <c r="B846" s="1112"/>
      <c r="C846" s="1112"/>
      <c r="D846" s="1112"/>
      <c r="E846" s="1113"/>
      <c r="F846" s="1112"/>
      <c r="G846" s="1113"/>
      <c r="H846" s="1112"/>
      <c r="I846" s="1112"/>
      <c r="J846" s="1112"/>
      <c r="K846" s="1115"/>
      <c r="L846" s="1033"/>
      <c r="M846" s="1058"/>
    </row>
    <row r="847" spans="2:13" ht="12.75">
      <c r="B847" s="1112"/>
      <c r="C847" s="1112"/>
      <c r="D847" s="1112"/>
      <c r="E847" s="1113"/>
      <c r="F847" s="1112"/>
      <c r="G847" s="1113"/>
      <c r="H847" s="1112"/>
      <c r="I847" s="1112"/>
      <c r="J847" s="1112"/>
      <c r="K847" s="1115"/>
      <c r="L847" s="1033"/>
      <c r="M847" s="1058"/>
    </row>
    <row r="848" spans="2:13" ht="12.75">
      <c r="B848" s="1112"/>
      <c r="C848" s="1112"/>
      <c r="D848" s="1112"/>
      <c r="E848" s="1113"/>
      <c r="F848" s="1112"/>
      <c r="G848" s="1113"/>
      <c r="H848" s="1112"/>
      <c r="I848" s="1112"/>
      <c r="J848" s="1112"/>
      <c r="K848" s="1115"/>
      <c r="L848" s="1033"/>
      <c r="M848" s="1058"/>
    </row>
    <row r="849" spans="2:13" ht="12.75">
      <c r="B849" s="1112"/>
      <c r="C849" s="1112"/>
      <c r="D849" s="1112"/>
      <c r="E849" s="1113"/>
      <c r="F849" s="1112"/>
      <c r="G849" s="1113"/>
      <c r="H849" s="1112"/>
      <c r="I849" s="1112"/>
      <c r="J849" s="1112"/>
      <c r="K849" s="1115"/>
      <c r="L849" s="1033"/>
      <c r="M849" s="1058"/>
    </row>
    <row r="850" spans="2:13" ht="12.75">
      <c r="B850" s="1112"/>
      <c r="C850" s="1112"/>
      <c r="D850" s="1112"/>
      <c r="E850" s="1113"/>
      <c r="F850" s="1112"/>
      <c r="G850" s="1113"/>
      <c r="H850" s="1112"/>
      <c r="I850" s="1112"/>
      <c r="J850" s="1112"/>
      <c r="K850" s="1115"/>
      <c r="L850" s="1033"/>
      <c r="M850" s="1058"/>
    </row>
    <row r="851" spans="2:13" ht="12.75">
      <c r="B851" s="1112"/>
      <c r="C851" s="1112"/>
      <c r="D851" s="1112"/>
      <c r="E851" s="1113"/>
      <c r="F851" s="1112"/>
      <c r="G851" s="1113"/>
      <c r="H851" s="1112"/>
      <c r="I851" s="1112"/>
      <c r="J851" s="1112"/>
      <c r="K851" s="1115"/>
      <c r="L851" s="1033"/>
      <c r="M851" s="1058"/>
    </row>
    <row r="852" spans="2:13" ht="12.75">
      <c r="B852" s="1112"/>
      <c r="C852" s="1112"/>
      <c r="D852" s="1112"/>
      <c r="E852" s="1113"/>
      <c r="F852" s="1112"/>
      <c r="G852" s="1113"/>
      <c r="H852" s="1112"/>
      <c r="I852" s="1112"/>
      <c r="J852" s="1112"/>
      <c r="K852" s="1115"/>
      <c r="L852" s="1033"/>
      <c r="M852" s="1058"/>
    </row>
    <row r="853" spans="2:13" ht="12.75">
      <c r="B853" s="1112"/>
      <c r="C853" s="1112"/>
      <c r="D853" s="1112"/>
      <c r="E853" s="1113"/>
      <c r="F853" s="1112"/>
      <c r="G853" s="1113"/>
      <c r="H853" s="1112"/>
      <c r="I853" s="1112"/>
      <c r="J853" s="1112"/>
      <c r="K853" s="1115"/>
      <c r="L853" s="1033"/>
      <c r="M853" s="1058"/>
    </row>
    <row r="854" spans="2:13" ht="12.75">
      <c r="B854" s="1112"/>
      <c r="C854" s="1112"/>
      <c r="D854" s="1112"/>
      <c r="E854" s="1113"/>
      <c r="F854" s="1112"/>
      <c r="G854" s="1113"/>
      <c r="H854" s="1112"/>
      <c r="I854" s="1112"/>
      <c r="J854" s="1112"/>
      <c r="K854" s="1115"/>
      <c r="L854" s="1033"/>
      <c r="M854" s="1058"/>
    </row>
    <row r="855" spans="2:13" ht="12.75">
      <c r="B855" s="1112"/>
      <c r="C855" s="1112"/>
      <c r="D855" s="1112"/>
      <c r="E855" s="1113"/>
      <c r="F855" s="1112"/>
      <c r="G855" s="1113"/>
      <c r="H855" s="1112"/>
      <c r="I855" s="1112"/>
      <c r="J855" s="1112"/>
      <c r="K855" s="1115"/>
      <c r="L855" s="1033"/>
      <c r="M855" s="1058"/>
    </row>
    <row r="856" spans="2:13" ht="12.75">
      <c r="B856" s="1112"/>
      <c r="C856" s="1112"/>
      <c r="D856" s="1112"/>
      <c r="E856" s="1113"/>
      <c r="F856" s="1112"/>
      <c r="G856" s="1113"/>
      <c r="H856" s="1112"/>
      <c r="I856" s="1112"/>
      <c r="J856" s="1112"/>
      <c r="K856" s="1115"/>
      <c r="L856" s="1033"/>
      <c r="M856" s="1058"/>
    </row>
    <row r="857" spans="2:13" ht="12.75">
      <c r="B857" s="1112"/>
      <c r="C857" s="1112"/>
      <c r="D857" s="1112"/>
      <c r="E857" s="1113"/>
      <c r="F857" s="1112"/>
      <c r="G857" s="1113"/>
      <c r="H857" s="1112"/>
      <c r="I857" s="1112"/>
      <c r="J857" s="1112"/>
      <c r="K857" s="1115"/>
      <c r="L857" s="1033"/>
      <c r="M857" s="1058"/>
    </row>
    <row r="858" spans="2:13" ht="12.75">
      <c r="B858" s="1112"/>
      <c r="C858" s="1112"/>
      <c r="D858" s="1112"/>
      <c r="E858" s="1113"/>
      <c r="F858" s="1112"/>
      <c r="G858" s="1113"/>
      <c r="H858" s="1112"/>
      <c r="I858" s="1112"/>
      <c r="J858" s="1112"/>
      <c r="K858" s="1115"/>
      <c r="L858" s="1033"/>
      <c r="M858" s="1058"/>
    </row>
    <row r="859" spans="2:13" ht="12.75">
      <c r="B859" s="1112"/>
      <c r="C859" s="1112"/>
      <c r="D859" s="1112"/>
      <c r="E859" s="1113"/>
      <c r="F859" s="1112"/>
      <c r="G859" s="1113"/>
      <c r="H859" s="1112"/>
      <c r="I859" s="1112"/>
      <c r="J859" s="1112"/>
      <c r="K859" s="1115"/>
      <c r="L859" s="1033"/>
      <c r="M859" s="1058"/>
    </row>
    <row r="860" spans="2:13" ht="12.75">
      <c r="B860" s="1112"/>
      <c r="C860" s="1112"/>
      <c r="D860" s="1112"/>
      <c r="E860" s="1113"/>
      <c r="F860" s="1112"/>
      <c r="G860" s="1113"/>
      <c r="H860" s="1112"/>
      <c r="I860" s="1112"/>
      <c r="J860" s="1112"/>
      <c r="K860" s="1115"/>
      <c r="L860" s="1033"/>
      <c r="M860" s="1058"/>
    </row>
    <row r="861" spans="2:13" ht="12.75">
      <c r="B861" s="1112"/>
      <c r="C861" s="1112"/>
      <c r="D861" s="1112"/>
      <c r="E861" s="1113"/>
      <c r="F861" s="1112"/>
      <c r="G861" s="1113"/>
      <c r="H861" s="1112"/>
      <c r="I861" s="1112"/>
      <c r="J861" s="1112"/>
      <c r="K861" s="1115"/>
      <c r="L861" s="1033"/>
      <c r="M861" s="1058"/>
    </row>
    <row r="862" spans="2:13" ht="12.75">
      <c r="B862" s="1112"/>
      <c r="C862" s="1112"/>
      <c r="D862" s="1112"/>
      <c r="E862" s="1113"/>
      <c r="F862" s="1112"/>
      <c r="G862" s="1113"/>
      <c r="H862" s="1112"/>
      <c r="I862" s="1112"/>
      <c r="J862" s="1112"/>
      <c r="K862" s="1115"/>
      <c r="L862" s="1033"/>
      <c r="M862" s="1058"/>
    </row>
    <row r="863" spans="2:13" ht="12.75">
      <c r="B863" s="1112"/>
      <c r="C863" s="1112"/>
      <c r="D863" s="1112"/>
      <c r="E863" s="1113"/>
      <c r="F863" s="1112"/>
      <c r="G863" s="1113"/>
      <c r="H863" s="1112"/>
      <c r="I863" s="1112"/>
      <c r="J863" s="1112"/>
      <c r="K863" s="1115"/>
      <c r="L863" s="1033"/>
      <c r="M863" s="1058"/>
    </row>
    <row r="864" spans="2:13" ht="12.75">
      <c r="B864" s="1112"/>
      <c r="C864" s="1112"/>
      <c r="D864" s="1112"/>
      <c r="E864" s="1113"/>
      <c r="F864" s="1112"/>
      <c r="G864" s="1113"/>
      <c r="H864" s="1112"/>
      <c r="I864" s="1112"/>
      <c r="J864" s="1112"/>
      <c r="K864" s="1115"/>
      <c r="L864" s="1033"/>
      <c r="M864" s="1058"/>
    </row>
    <row r="865" spans="2:13" ht="12.75">
      <c r="B865" s="1112"/>
      <c r="C865" s="1112"/>
      <c r="D865" s="1112"/>
      <c r="E865" s="1113"/>
      <c r="F865" s="1112"/>
      <c r="G865" s="1113"/>
      <c r="H865" s="1112"/>
      <c r="I865" s="1112"/>
      <c r="J865" s="1112"/>
      <c r="K865" s="1115"/>
      <c r="L865" s="1033"/>
      <c r="M865" s="1058"/>
    </row>
    <row r="866" spans="2:13" ht="12.75">
      <c r="B866" s="1112"/>
      <c r="C866" s="1112"/>
      <c r="D866" s="1112"/>
      <c r="E866" s="1113"/>
      <c r="F866" s="1112"/>
      <c r="G866" s="1113"/>
      <c r="H866" s="1112"/>
      <c r="I866" s="1112"/>
      <c r="J866" s="1112"/>
      <c r="K866" s="1115"/>
      <c r="L866" s="1033"/>
      <c r="M866" s="1058"/>
    </row>
    <row r="867" spans="2:13" ht="12.75">
      <c r="B867" s="1112"/>
      <c r="C867" s="1112"/>
      <c r="D867" s="1112"/>
      <c r="E867" s="1113"/>
      <c r="F867" s="1112"/>
      <c r="G867" s="1113"/>
      <c r="H867" s="1112"/>
      <c r="I867" s="1112"/>
      <c r="J867" s="1112"/>
      <c r="K867" s="1115"/>
      <c r="L867" s="1033"/>
      <c r="M867" s="1058"/>
    </row>
    <row r="868" spans="2:13" ht="12.75">
      <c r="B868" s="1112"/>
      <c r="C868" s="1112"/>
      <c r="D868" s="1112"/>
      <c r="E868" s="1113"/>
      <c r="F868" s="1112"/>
      <c r="G868" s="1113"/>
      <c r="H868" s="1112"/>
      <c r="I868" s="1112"/>
      <c r="J868" s="1112"/>
      <c r="K868" s="1115"/>
      <c r="L868" s="1033"/>
      <c r="M868" s="1058"/>
    </row>
    <row r="869" spans="2:13" ht="12.75">
      <c r="B869" s="1112"/>
      <c r="C869" s="1112"/>
      <c r="D869" s="1112"/>
      <c r="E869" s="1113"/>
      <c r="F869" s="1112"/>
      <c r="G869" s="1113"/>
      <c r="H869" s="1112"/>
      <c r="I869" s="1112"/>
      <c r="J869" s="1112"/>
      <c r="K869" s="1115"/>
      <c r="L869" s="1033"/>
      <c r="M869" s="1058"/>
    </row>
    <row r="870" spans="2:13" ht="12.75">
      <c r="B870" s="1112"/>
      <c r="C870" s="1112"/>
      <c r="D870" s="1112"/>
      <c r="E870" s="1113"/>
      <c r="F870" s="1112"/>
      <c r="G870" s="1113"/>
      <c r="H870" s="1112"/>
      <c r="I870" s="1112"/>
      <c r="J870" s="1112"/>
      <c r="K870" s="1115"/>
      <c r="L870" s="1033"/>
      <c r="M870" s="1058"/>
    </row>
    <row r="871" spans="2:13" ht="12.75">
      <c r="B871" s="1112"/>
      <c r="C871" s="1112"/>
      <c r="D871" s="1112"/>
      <c r="E871" s="1113"/>
      <c r="F871" s="1112"/>
      <c r="G871" s="1113"/>
      <c r="H871" s="1112"/>
      <c r="I871" s="1112"/>
      <c r="J871" s="1112"/>
      <c r="K871" s="1115"/>
      <c r="L871" s="1033"/>
      <c r="M871" s="1058"/>
    </row>
    <row r="872" spans="2:13" ht="12.75">
      <c r="B872" s="1112"/>
      <c r="C872" s="1112"/>
      <c r="D872" s="1112"/>
      <c r="E872" s="1113"/>
      <c r="F872" s="1112"/>
      <c r="G872" s="1113"/>
      <c r="H872" s="1112"/>
      <c r="I872" s="1112"/>
      <c r="J872" s="1112"/>
      <c r="K872" s="1115"/>
      <c r="L872" s="1033"/>
      <c r="M872" s="1058"/>
    </row>
    <row r="873" spans="2:13" ht="12.75">
      <c r="B873" s="1112"/>
      <c r="C873" s="1112"/>
      <c r="D873" s="1112"/>
      <c r="E873" s="1113"/>
      <c r="F873" s="1112"/>
      <c r="G873" s="1113"/>
      <c r="H873" s="1112"/>
      <c r="I873" s="1112"/>
      <c r="J873" s="1112"/>
      <c r="K873" s="1115"/>
      <c r="L873" s="1033"/>
      <c r="M873" s="1058"/>
    </row>
    <row r="874" spans="2:13" ht="12.75">
      <c r="B874" s="1112"/>
      <c r="C874" s="1112"/>
      <c r="D874" s="1112"/>
      <c r="E874" s="1113"/>
      <c r="F874" s="1112"/>
      <c r="G874" s="1113"/>
      <c r="H874" s="1112"/>
      <c r="I874" s="1112"/>
      <c r="J874" s="1112"/>
      <c r="K874" s="1115"/>
      <c r="L874" s="1033"/>
      <c r="M874" s="1058"/>
    </row>
    <row r="875" spans="2:13" ht="12.75">
      <c r="B875" s="1112"/>
      <c r="C875" s="1112"/>
      <c r="D875" s="1112"/>
      <c r="E875" s="1113"/>
      <c r="F875" s="1112"/>
      <c r="G875" s="1113"/>
      <c r="H875" s="1112"/>
      <c r="I875" s="1112"/>
      <c r="J875" s="1112"/>
      <c r="K875" s="1115"/>
      <c r="L875" s="1033"/>
      <c r="M875" s="1058"/>
    </row>
    <row r="876" spans="2:13" ht="12.75">
      <c r="B876" s="1112"/>
      <c r="C876" s="1112"/>
      <c r="D876" s="1112"/>
      <c r="E876" s="1113"/>
      <c r="F876" s="1112"/>
      <c r="G876" s="1113"/>
      <c r="H876" s="1112"/>
      <c r="I876" s="1112"/>
      <c r="J876" s="1112"/>
      <c r="K876" s="1115"/>
      <c r="L876" s="1033"/>
      <c r="M876" s="1058"/>
    </row>
    <row r="877" spans="2:13" ht="12.75">
      <c r="B877" s="1112"/>
      <c r="C877" s="1112"/>
      <c r="D877" s="1112"/>
      <c r="E877" s="1113"/>
      <c r="F877" s="1112"/>
      <c r="G877" s="1113"/>
      <c r="H877" s="1112"/>
      <c r="I877" s="1112"/>
      <c r="J877" s="1112"/>
      <c r="K877" s="1115"/>
      <c r="L877" s="1033"/>
      <c r="M877" s="1058"/>
    </row>
    <row r="878" spans="2:13" ht="12.75">
      <c r="B878" s="1112"/>
      <c r="C878" s="1112"/>
      <c r="D878" s="1112"/>
      <c r="E878" s="1113"/>
      <c r="F878" s="1112"/>
      <c r="G878" s="1113"/>
      <c r="H878" s="1112"/>
      <c r="I878" s="1112"/>
      <c r="J878" s="1112"/>
      <c r="K878" s="1115"/>
      <c r="L878" s="1033"/>
      <c r="M878" s="1058"/>
    </row>
    <row r="879" spans="2:13" ht="12.75">
      <c r="B879" s="1112"/>
      <c r="C879" s="1112"/>
      <c r="D879" s="1112"/>
      <c r="E879" s="1113"/>
      <c r="F879" s="1112"/>
      <c r="G879" s="1113"/>
      <c r="H879" s="1112"/>
      <c r="I879" s="1112"/>
      <c r="J879" s="1112"/>
      <c r="K879" s="1115"/>
      <c r="L879" s="1033"/>
      <c r="M879" s="1058"/>
    </row>
    <row r="880" spans="2:13" ht="12.75">
      <c r="B880" s="1112"/>
      <c r="C880" s="1112"/>
      <c r="D880" s="1112"/>
      <c r="E880" s="1113"/>
      <c r="F880" s="1112"/>
      <c r="G880" s="1113"/>
      <c r="H880" s="1112"/>
      <c r="I880" s="1112"/>
      <c r="J880" s="1112"/>
      <c r="K880" s="1115"/>
      <c r="L880" s="1033"/>
      <c r="M880" s="1058"/>
    </row>
    <row r="881" spans="2:13" ht="12.75">
      <c r="B881" s="1112"/>
      <c r="C881" s="1112"/>
      <c r="D881" s="1112"/>
      <c r="E881" s="1113"/>
      <c r="F881" s="1112"/>
      <c r="G881" s="1113"/>
      <c r="H881" s="1112"/>
      <c r="I881" s="1112"/>
      <c r="J881" s="1112"/>
      <c r="K881" s="1115"/>
      <c r="L881" s="1033"/>
      <c r="M881" s="1058"/>
    </row>
    <row r="882" spans="2:13" ht="12.75">
      <c r="B882" s="1112"/>
      <c r="C882" s="1112"/>
      <c r="D882" s="1112"/>
      <c r="E882" s="1113"/>
      <c r="F882" s="1112"/>
      <c r="G882" s="1113"/>
      <c r="H882" s="1112"/>
      <c r="I882" s="1112"/>
      <c r="J882" s="1112"/>
      <c r="K882" s="1115"/>
      <c r="L882" s="1033"/>
      <c r="M882" s="1058"/>
    </row>
    <row r="883" spans="2:13" ht="12.75">
      <c r="B883" s="1112"/>
      <c r="C883" s="1112"/>
      <c r="D883" s="1112"/>
      <c r="E883" s="1113"/>
      <c r="F883" s="1112"/>
      <c r="G883" s="1113"/>
      <c r="H883" s="1112"/>
      <c r="I883" s="1112"/>
      <c r="J883" s="1112"/>
      <c r="K883" s="1115"/>
      <c r="L883" s="1033"/>
      <c r="M883" s="1058"/>
    </row>
    <row r="884" spans="2:13" ht="12.75">
      <c r="B884" s="1112"/>
      <c r="C884" s="1112"/>
      <c r="D884" s="1112"/>
      <c r="E884" s="1113"/>
      <c r="F884" s="1112"/>
      <c r="G884" s="1113"/>
      <c r="H884" s="1112"/>
      <c r="I884" s="1112"/>
      <c r="J884" s="1112"/>
      <c r="K884" s="1115"/>
      <c r="L884" s="1033"/>
      <c r="M884" s="1058"/>
    </row>
    <row r="885" spans="2:13" ht="12.75">
      <c r="B885" s="1112"/>
      <c r="C885" s="1112"/>
      <c r="D885" s="1112"/>
      <c r="E885" s="1113"/>
      <c r="F885" s="1112"/>
      <c r="G885" s="1113"/>
      <c r="H885" s="1112"/>
      <c r="I885" s="1112"/>
      <c r="J885" s="1112"/>
      <c r="K885" s="1115"/>
      <c r="L885" s="1033"/>
      <c r="M885" s="1058"/>
    </row>
    <row r="886" spans="2:13" ht="12.75">
      <c r="B886" s="1112"/>
      <c r="C886" s="1112"/>
      <c r="D886" s="1112"/>
      <c r="E886" s="1113"/>
      <c r="F886" s="1112"/>
      <c r="G886" s="1113"/>
      <c r="H886" s="1112"/>
      <c r="I886" s="1112"/>
      <c r="J886" s="1112"/>
      <c r="K886" s="1115"/>
      <c r="L886" s="1033"/>
      <c r="M886" s="1058"/>
    </row>
    <row r="887" spans="2:13" ht="12.75">
      <c r="B887" s="1112"/>
      <c r="C887" s="1112"/>
      <c r="D887" s="1112"/>
      <c r="E887" s="1113"/>
      <c r="F887" s="1112"/>
      <c r="G887" s="1113"/>
      <c r="H887" s="1112"/>
      <c r="I887" s="1112"/>
      <c r="J887" s="1112"/>
      <c r="K887" s="1115"/>
      <c r="L887" s="1033"/>
      <c r="M887" s="1058"/>
    </row>
    <row r="888" spans="2:13" ht="12.75">
      <c r="B888" s="1112"/>
      <c r="C888" s="1112"/>
      <c r="D888" s="1112"/>
      <c r="E888" s="1113"/>
      <c r="F888" s="1112"/>
      <c r="G888" s="1113"/>
      <c r="H888" s="1112"/>
      <c r="I888" s="1112"/>
      <c r="J888" s="1112"/>
      <c r="K888" s="1115"/>
      <c r="L888" s="1033"/>
      <c r="M888" s="1058"/>
    </row>
    <row r="889" spans="2:13" ht="12.75">
      <c r="B889" s="1112"/>
      <c r="C889" s="1112"/>
      <c r="D889" s="1112"/>
      <c r="E889" s="1113"/>
      <c r="F889" s="1112"/>
      <c r="G889" s="1113"/>
      <c r="H889" s="1112"/>
      <c r="I889" s="1112"/>
      <c r="J889" s="1112"/>
      <c r="K889" s="1115"/>
      <c r="L889" s="1033"/>
      <c r="M889" s="1058"/>
    </row>
    <row r="890" spans="2:13" ht="12.75">
      <c r="B890" s="1112"/>
      <c r="C890" s="1112"/>
      <c r="D890" s="1112"/>
      <c r="E890" s="1113"/>
      <c r="F890" s="1112"/>
      <c r="G890" s="1113"/>
      <c r="H890" s="1112"/>
      <c r="I890" s="1112"/>
      <c r="J890" s="1112"/>
      <c r="K890" s="1115"/>
      <c r="L890" s="1033"/>
      <c r="M890" s="1058"/>
    </row>
    <row r="891" spans="2:13" ht="12.75">
      <c r="B891" s="1112"/>
      <c r="C891" s="1112"/>
      <c r="D891" s="1112"/>
      <c r="E891" s="1113"/>
      <c r="F891" s="1112"/>
      <c r="G891" s="1113"/>
      <c r="H891" s="1112"/>
      <c r="I891" s="1112"/>
      <c r="J891" s="1112"/>
      <c r="K891" s="1115"/>
      <c r="L891" s="1033"/>
      <c r="M891" s="1058"/>
    </row>
    <row r="892" spans="2:13" ht="12.75">
      <c r="B892" s="1112"/>
      <c r="C892" s="1112"/>
      <c r="D892" s="1112"/>
      <c r="E892" s="1113"/>
      <c r="F892" s="1112"/>
      <c r="G892" s="1113"/>
      <c r="H892" s="1112"/>
      <c r="I892" s="1112"/>
      <c r="J892" s="1112"/>
      <c r="K892" s="1115"/>
      <c r="L892" s="1033"/>
      <c r="M892" s="1058"/>
    </row>
    <row r="893" spans="2:13" ht="12.75">
      <c r="B893" s="1112"/>
      <c r="C893" s="1112"/>
      <c r="D893" s="1112"/>
      <c r="E893" s="1113"/>
      <c r="F893" s="1112"/>
      <c r="G893" s="1113"/>
      <c r="H893" s="1112"/>
      <c r="I893" s="1112"/>
      <c r="J893" s="1112"/>
      <c r="K893" s="1115"/>
      <c r="L893" s="1033"/>
      <c r="M893" s="1058"/>
    </row>
    <row r="894" spans="2:13" ht="12.75">
      <c r="B894" s="1112"/>
      <c r="C894" s="1112"/>
      <c r="D894" s="1112"/>
      <c r="E894" s="1113"/>
      <c r="F894" s="1112"/>
      <c r="G894" s="1113"/>
      <c r="H894" s="1112"/>
      <c r="I894" s="1112"/>
      <c r="J894" s="1112"/>
      <c r="K894" s="1115"/>
      <c r="L894" s="1033"/>
      <c r="M894" s="1058"/>
    </row>
    <row r="895" spans="2:13" ht="12.75">
      <c r="B895" s="1112"/>
      <c r="C895" s="1112"/>
      <c r="D895" s="1112"/>
      <c r="E895" s="1113"/>
      <c r="F895" s="1112"/>
      <c r="G895" s="1113"/>
      <c r="H895" s="1112"/>
      <c r="I895" s="1112"/>
      <c r="J895" s="1112"/>
      <c r="K895" s="1115"/>
      <c r="L895" s="1033"/>
      <c r="M895" s="1058"/>
    </row>
    <row r="896" spans="2:13" ht="12.75">
      <c r="B896" s="1112"/>
      <c r="C896" s="1112"/>
      <c r="D896" s="1112"/>
      <c r="E896" s="1113"/>
      <c r="F896" s="1112"/>
      <c r="G896" s="1113"/>
      <c r="H896" s="1112"/>
      <c r="I896" s="1112"/>
      <c r="J896" s="1112"/>
      <c r="K896" s="1115"/>
      <c r="L896" s="1033"/>
      <c r="M896" s="1058"/>
    </row>
    <row r="897" spans="2:13" ht="12.75">
      <c r="B897" s="1112"/>
      <c r="C897" s="1112"/>
      <c r="D897" s="1112"/>
      <c r="E897" s="1113"/>
      <c r="F897" s="1112"/>
      <c r="G897" s="1113"/>
      <c r="H897" s="1112"/>
      <c r="I897" s="1112"/>
      <c r="J897" s="1112"/>
      <c r="K897" s="1115"/>
      <c r="L897" s="1033"/>
      <c r="M897" s="1058"/>
    </row>
    <row r="898" spans="2:13" ht="12.75">
      <c r="B898" s="1112"/>
      <c r="C898" s="1112"/>
      <c r="D898" s="1112"/>
      <c r="E898" s="1113"/>
      <c r="F898" s="1112"/>
      <c r="G898" s="1113"/>
      <c r="H898" s="1112"/>
      <c r="I898" s="1112"/>
      <c r="J898" s="1112"/>
      <c r="K898" s="1115"/>
      <c r="L898" s="1033"/>
      <c r="M898" s="1058"/>
    </row>
    <row r="899" spans="2:13" ht="12.75">
      <c r="B899" s="1112"/>
      <c r="C899" s="1112"/>
      <c r="D899" s="1112"/>
      <c r="E899" s="1113"/>
      <c r="F899" s="1112"/>
      <c r="G899" s="1113"/>
      <c r="H899" s="1112"/>
      <c r="I899" s="1112"/>
      <c r="J899" s="1112"/>
      <c r="K899" s="1115"/>
      <c r="L899" s="1033"/>
      <c r="M899" s="1058"/>
    </row>
    <row r="900" spans="2:13" ht="12.75">
      <c r="B900" s="1112"/>
      <c r="C900" s="1112"/>
      <c r="D900" s="1112"/>
      <c r="E900" s="1113"/>
      <c r="F900" s="1112"/>
      <c r="G900" s="1113"/>
      <c r="H900" s="1112"/>
      <c r="I900" s="1112"/>
      <c r="J900" s="1112"/>
      <c r="K900" s="1115"/>
      <c r="L900" s="1033"/>
      <c r="M900" s="1058"/>
    </row>
    <row r="901" spans="2:13" ht="12.75">
      <c r="B901" s="1112"/>
      <c r="C901" s="1112"/>
      <c r="D901" s="1112"/>
      <c r="E901" s="1113"/>
      <c r="F901" s="1112"/>
      <c r="G901" s="1113"/>
      <c r="H901" s="1112"/>
      <c r="I901" s="1112"/>
      <c r="J901" s="1112"/>
      <c r="K901" s="1115"/>
      <c r="L901" s="1033"/>
      <c r="M901" s="1058"/>
    </row>
    <row r="902" spans="2:13" ht="12.75">
      <c r="B902" s="1112"/>
      <c r="C902" s="1112"/>
      <c r="D902" s="1112"/>
      <c r="E902" s="1113"/>
      <c r="F902" s="1112"/>
      <c r="G902" s="1113"/>
      <c r="H902" s="1112"/>
      <c r="I902" s="1112"/>
      <c r="J902" s="1112"/>
      <c r="K902" s="1115"/>
      <c r="L902" s="1033"/>
      <c r="M902" s="1058"/>
    </row>
    <row r="903" spans="2:13" ht="12.75">
      <c r="B903" s="1112"/>
      <c r="C903" s="1112"/>
      <c r="D903" s="1112"/>
      <c r="E903" s="1113"/>
      <c r="F903" s="1112"/>
      <c r="G903" s="1113"/>
      <c r="H903" s="1112"/>
      <c r="I903" s="1112"/>
      <c r="J903" s="1112"/>
      <c r="K903" s="1115"/>
      <c r="L903" s="1033"/>
      <c r="M903" s="1058"/>
    </row>
    <row r="904" spans="2:13" ht="12.75">
      <c r="B904" s="1112"/>
      <c r="C904" s="1112"/>
      <c r="D904" s="1112"/>
      <c r="E904" s="1113"/>
      <c r="F904" s="1112"/>
      <c r="G904" s="1113"/>
      <c r="H904" s="1112"/>
      <c r="I904" s="1112"/>
      <c r="J904" s="1112"/>
      <c r="K904" s="1115"/>
      <c r="L904" s="1033"/>
      <c r="M904" s="1058"/>
    </row>
    <row r="905" spans="2:13" ht="12.75">
      <c r="B905" s="1112"/>
      <c r="C905" s="1112"/>
      <c r="D905" s="1112"/>
      <c r="E905" s="1113"/>
      <c r="F905" s="1112"/>
      <c r="G905" s="1113"/>
      <c r="H905" s="1112"/>
      <c r="I905" s="1112"/>
      <c r="J905" s="1112"/>
      <c r="K905" s="1115"/>
      <c r="L905" s="1033"/>
      <c r="M905" s="1058"/>
    </row>
    <row r="906" spans="2:13" ht="12.75">
      <c r="B906" s="1112"/>
      <c r="C906" s="1112"/>
      <c r="D906" s="1112"/>
      <c r="E906" s="1113"/>
      <c r="F906" s="1112"/>
      <c r="G906" s="1113"/>
      <c r="H906" s="1112"/>
      <c r="I906" s="1112"/>
      <c r="J906" s="1112"/>
      <c r="K906" s="1115"/>
      <c r="L906" s="1033"/>
      <c r="M906" s="1058"/>
    </row>
    <row r="907" spans="2:13" ht="12.75">
      <c r="B907" s="1112"/>
      <c r="C907" s="1112"/>
      <c r="D907" s="1112"/>
      <c r="E907" s="1113"/>
      <c r="F907" s="1112"/>
      <c r="G907" s="1113"/>
      <c r="H907" s="1112"/>
      <c r="I907" s="1112"/>
      <c r="J907" s="1112"/>
      <c r="K907" s="1115"/>
      <c r="L907" s="1033"/>
      <c r="M907" s="1058"/>
    </row>
    <row r="908" spans="2:13" ht="12.75">
      <c r="B908" s="1112"/>
      <c r="C908" s="1112"/>
      <c r="D908" s="1112"/>
      <c r="E908" s="1113"/>
      <c r="F908" s="1112"/>
      <c r="G908" s="1113"/>
      <c r="H908" s="1112"/>
      <c r="I908" s="1112"/>
      <c r="J908" s="1112"/>
      <c r="K908" s="1115"/>
      <c r="L908" s="1033"/>
      <c r="M908" s="1058"/>
    </row>
    <row r="909" spans="2:13" ht="12.75">
      <c r="B909" s="1112"/>
      <c r="C909" s="1112"/>
      <c r="D909" s="1112"/>
      <c r="E909" s="1113"/>
      <c r="F909" s="1112"/>
      <c r="G909" s="1113"/>
      <c r="H909" s="1112"/>
      <c r="I909" s="1112"/>
      <c r="J909" s="1112"/>
      <c r="K909" s="1115"/>
      <c r="L909" s="1033"/>
      <c r="M909" s="1058"/>
    </row>
    <row r="910" spans="2:13" ht="12.75">
      <c r="B910" s="1112"/>
      <c r="C910" s="1112"/>
      <c r="D910" s="1112"/>
      <c r="E910" s="1113"/>
      <c r="F910" s="1112"/>
      <c r="G910" s="1113"/>
      <c r="H910" s="1112"/>
      <c r="I910" s="1112"/>
      <c r="J910" s="1112"/>
      <c r="K910" s="1115"/>
      <c r="L910" s="1033"/>
      <c r="M910" s="1058"/>
    </row>
    <row r="911" spans="2:13" ht="12.75">
      <c r="B911" s="1112"/>
      <c r="C911" s="1112"/>
      <c r="D911" s="1112"/>
      <c r="E911" s="1113"/>
      <c r="F911" s="1112"/>
      <c r="G911" s="1113"/>
      <c r="H911" s="1112"/>
      <c r="I911" s="1112"/>
      <c r="J911" s="1112"/>
      <c r="K911" s="1115"/>
      <c r="L911" s="1033"/>
      <c r="M911" s="1058"/>
    </row>
    <row r="912" spans="2:13" ht="12.75">
      <c r="B912" s="1112"/>
      <c r="C912" s="1112"/>
      <c r="D912" s="1112"/>
      <c r="E912" s="1113"/>
      <c r="F912" s="1112"/>
      <c r="G912" s="1113"/>
      <c r="H912" s="1112"/>
      <c r="I912" s="1112"/>
      <c r="J912" s="1112"/>
      <c r="K912" s="1115"/>
      <c r="L912" s="1033"/>
      <c r="M912" s="1058"/>
    </row>
    <row r="913" spans="2:13" ht="12.75">
      <c r="B913" s="1112"/>
      <c r="C913" s="1112"/>
      <c r="D913" s="1112"/>
      <c r="E913" s="1113"/>
      <c r="F913" s="1112"/>
      <c r="G913" s="1113"/>
      <c r="H913" s="1112"/>
      <c r="I913" s="1112"/>
      <c r="J913" s="1112"/>
      <c r="K913" s="1115"/>
      <c r="L913" s="1033"/>
      <c r="M913" s="1058"/>
    </row>
    <row r="914" spans="2:13" ht="12.75">
      <c r="B914" s="1112"/>
      <c r="C914" s="1112"/>
      <c r="D914" s="1112"/>
      <c r="E914" s="1113"/>
      <c r="F914" s="1112"/>
      <c r="G914" s="1113"/>
      <c r="H914" s="1112"/>
      <c r="I914" s="1112"/>
      <c r="J914" s="1112"/>
      <c r="K914" s="1115"/>
      <c r="L914" s="1033"/>
      <c r="M914" s="1058"/>
    </row>
    <row r="915" spans="2:13" ht="12.75">
      <c r="B915" s="1112"/>
      <c r="C915" s="1112"/>
      <c r="D915" s="1112"/>
      <c r="E915" s="1113"/>
      <c r="F915" s="1112"/>
      <c r="G915" s="1113"/>
      <c r="H915" s="1112"/>
      <c r="I915" s="1112"/>
      <c r="J915" s="1112"/>
      <c r="K915" s="1115"/>
      <c r="L915" s="1033"/>
      <c r="M915" s="1058"/>
    </row>
    <row r="916" spans="2:13" ht="12.75">
      <c r="B916" s="1112"/>
      <c r="C916" s="1112"/>
      <c r="D916" s="1112"/>
      <c r="E916" s="1113"/>
      <c r="F916" s="1112"/>
      <c r="G916" s="1113"/>
      <c r="H916" s="1112"/>
      <c r="I916" s="1112"/>
      <c r="J916" s="1112"/>
      <c r="K916" s="1115"/>
      <c r="L916" s="1033"/>
      <c r="M916" s="1058"/>
    </row>
    <row r="917" spans="2:13" ht="12.75">
      <c r="B917" s="1112"/>
      <c r="C917" s="1112"/>
      <c r="D917" s="1112"/>
      <c r="E917" s="1113"/>
      <c r="F917" s="1112"/>
      <c r="G917" s="1113"/>
      <c r="H917" s="1112"/>
      <c r="I917" s="1112"/>
      <c r="J917" s="1112"/>
      <c r="K917" s="1115"/>
      <c r="L917" s="1033"/>
      <c r="M917" s="1058"/>
    </row>
    <row r="918" spans="2:13" ht="12.75">
      <c r="B918" s="1112"/>
      <c r="C918" s="1112"/>
      <c r="D918" s="1112"/>
      <c r="E918" s="1113"/>
      <c r="F918" s="1112"/>
      <c r="G918" s="1113"/>
      <c r="H918" s="1112"/>
      <c r="I918" s="1112"/>
      <c r="J918" s="1112"/>
      <c r="K918" s="1115"/>
      <c r="L918" s="1033"/>
      <c r="M918" s="1058"/>
    </row>
    <row r="919" spans="2:13" ht="12.75">
      <c r="B919" s="1112"/>
      <c r="C919" s="1112"/>
      <c r="D919" s="1112"/>
      <c r="E919" s="1113"/>
      <c r="F919" s="1112"/>
      <c r="G919" s="1113"/>
      <c r="H919" s="1112"/>
      <c r="I919" s="1112"/>
      <c r="J919" s="1112"/>
      <c r="K919" s="1115"/>
      <c r="L919" s="1033"/>
      <c r="M919" s="1058"/>
    </row>
    <row r="920" spans="2:13" ht="12.75">
      <c r="B920" s="1112"/>
      <c r="C920" s="1112"/>
      <c r="D920" s="1112"/>
      <c r="E920" s="1113"/>
      <c r="F920" s="1112"/>
      <c r="G920" s="1113"/>
      <c r="H920" s="1112"/>
      <c r="I920" s="1112"/>
      <c r="J920" s="1112"/>
      <c r="K920" s="1115"/>
      <c r="L920" s="1033"/>
      <c r="M920" s="1058"/>
    </row>
    <row r="921" spans="2:13" ht="12.75">
      <c r="B921" s="1112"/>
      <c r="C921" s="1112"/>
      <c r="D921" s="1112"/>
      <c r="E921" s="1113"/>
      <c r="F921" s="1112"/>
      <c r="G921" s="1113"/>
      <c r="H921" s="1112"/>
      <c r="I921" s="1112"/>
      <c r="J921" s="1112"/>
      <c r="K921" s="1115"/>
      <c r="L921" s="1033"/>
      <c r="M921" s="1058"/>
    </row>
    <row r="922" spans="2:13" ht="12.75">
      <c r="B922" s="1112"/>
      <c r="C922" s="1112"/>
      <c r="D922" s="1112"/>
      <c r="E922" s="1113"/>
      <c r="F922" s="1112"/>
      <c r="G922" s="1113"/>
      <c r="H922" s="1112"/>
      <c r="I922" s="1112"/>
      <c r="J922" s="1112"/>
      <c r="K922" s="1115"/>
      <c r="L922" s="1033"/>
      <c r="M922" s="1058"/>
    </row>
    <row r="923" spans="2:13" ht="12.75">
      <c r="B923" s="1112"/>
      <c r="C923" s="1112"/>
      <c r="D923" s="1112"/>
      <c r="E923" s="1113"/>
      <c r="F923" s="1112"/>
      <c r="G923" s="1113"/>
      <c r="H923" s="1112"/>
      <c r="I923" s="1112"/>
      <c r="J923" s="1112"/>
      <c r="K923" s="1115"/>
      <c r="L923" s="1033"/>
      <c r="M923" s="1058"/>
    </row>
    <row r="924" spans="2:13" ht="12.75">
      <c r="B924" s="1112"/>
      <c r="C924" s="1112"/>
      <c r="D924" s="1112"/>
      <c r="E924" s="1113"/>
      <c r="F924" s="1112"/>
      <c r="G924" s="1113"/>
      <c r="H924" s="1112"/>
      <c r="I924" s="1112"/>
      <c r="J924" s="1112"/>
      <c r="K924" s="1115"/>
      <c r="L924" s="1033"/>
      <c r="M924" s="1058"/>
    </row>
    <row r="925" spans="2:13" ht="12.75">
      <c r="B925" s="1112"/>
      <c r="C925" s="1112"/>
      <c r="D925" s="1112"/>
      <c r="E925" s="1113"/>
      <c r="F925" s="1112"/>
      <c r="G925" s="1113"/>
      <c r="H925" s="1112"/>
      <c r="I925" s="1112"/>
      <c r="J925" s="1112"/>
      <c r="K925" s="1115"/>
      <c r="L925" s="1033"/>
      <c r="M925" s="1058"/>
    </row>
    <row r="926" spans="2:13" ht="12.75">
      <c r="B926" s="1112"/>
      <c r="C926" s="1112"/>
      <c r="D926" s="1112"/>
      <c r="E926" s="1113"/>
      <c r="F926" s="1112"/>
      <c r="G926" s="1113"/>
      <c r="H926" s="1112"/>
      <c r="I926" s="1112"/>
      <c r="J926" s="1112"/>
      <c r="K926" s="1115"/>
      <c r="L926" s="1033"/>
      <c r="M926" s="1058"/>
    </row>
    <row r="927" spans="2:13" ht="12.75">
      <c r="B927" s="1112"/>
      <c r="C927" s="1112"/>
      <c r="D927" s="1112"/>
      <c r="E927" s="1113"/>
      <c r="F927" s="1112"/>
      <c r="G927" s="1113"/>
      <c r="H927" s="1112"/>
      <c r="I927" s="1112"/>
      <c r="J927" s="1112"/>
      <c r="K927" s="1115"/>
      <c r="L927" s="1033"/>
      <c r="M927" s="1058"/>
    </row>
    <row r="928" spans="2:13" ht="12.75">
      <c r="B928" s="1112"/>
      <c r="C928" s="1112"/>
      <c r="D928" s="1112"/>
      <c r="E928" s="1113"/>
      <c r="F928" s="1112"/>
      <c r="G928" s="1113"/>
      <c r="H928" s="1112"/>
      <c r="I928" s="1112"/>
      <c r="J928" s="1112"/>
      <c r="K928" s="1115"/>
      <c r="L928" s="1033"/>
      <c r="M928" s="1058"/>
    </row>
    <row r="929" spans="2:13" ht="12.75">
      <c r="B929" s="1112"/>
      <c r="C929" s="1112"/>
      <c r="D929" s="1112"/>
      <c r="E929" s="1113"/>
      <c r="F929" s="1112"/>
      <c r="G929" s="1113"/>
      <c r="H929" s="1112"/>
      <c r="I929" s="1112"/>
      <c r="J929" s="1112"/>
      <c r="K929" s="1115"/>
      <c r="L929" s="1033"/>
      <c r="M929" s="1058"/>
    </row>
    <row r="930" spans="2:13" ht="12.75">
      <c r="B930" s="1112"/>
      <c r="C930" s="1112"/>
      <c r="D930" s="1112"/>
      <c r="E930" s="1113"/>
      <c r="F930" s="1112"/>
      <c r="G930" s="1113"/>
      <c r="H930" s="1112"/>
      <c r="I930" s="1112"/>
      <c r="J930" s="1112"/>
      <c r="K930" s="1115"/>
      <c r="L930" s="1033"/>
      <c r="M930" s="1058"/>
    </row>
    <row r="931" spans="2:13" ht="12.75">
      <c r="B931" s="1112"/>
      <c r="C931" s="1112"/>
      <c r="D931" s="1112"/>
      <c r="E931" s="1113"/>
      <c r="F931" s="1112"/>
      <c r="G931" s="1113"/>
      <c r="H931" s="1112"/>
      <c r="I931" s="1112"/>
      <c r="J931" s="1112"/>
      <c r="K931" s="1115"/>
      <c r="L931" s="1033"/>
      <c r="M931" s="1058"/>
    </row>
    <row r="932" spans="2:13" ht="12.75">
      <c r="B932" s="1112"/>
      <c r="C932" s="1112"/>
      <c r="D932" s="1112"/>
      <c r="E932" s="1113"/>
      <c r="F932" s="1112"/>
      <c r="G932" s="1113"/>
      <c r="H932" s="1112"/>
      <c r="I932" s="1112"/>
      <c r="J932" s="1112"/>
      <c r="K932" s="1115"/>
      <c r="L932" s="1033"/>
      <c r="M932" s="1058"/>
    </row>
    <row r="933" spans="2:13" ht="12.75">
      <c r="B933" s="1112"/>
      <c r="C933" s="1112"/>
      <c r="D933" s="1112"/>
      <c r="E933" s="1113"/>
      <c r="F933" s="1112"/>
      <c r="G933" s="1113"/>
      <c r="H933" s="1112"/>
      <c r="I933" s="1112"/>
      <c r="J933" s="1112"/>
      <c r="K933" s="1115"/>
      <c r="L933" s="1033"/>
      <c r="M933" s="1058"/>
    </row>
    <row r="934" spans="2:13" ht="12.75">
      <c r="B934" s="1112"/>
      <c r="C934" s="1112"/>
      <c r="D934" s="1112"/>
      <c r="E934" s="1113"/>
      <c r="F934" s="1112"/>
      <c r="G934" s="1113"/>
      <c r="H934" s="1112"/>
      <c r="I934" s="1112"/>
      <c r="J934" s="1112"/>
      <c r="K934" s="1115"/>
      <c r="L934" s="1033"/>
      <c r="M934" s="1058"/>
    </row>
    <row r="935" spans="2:13" ht="12.75">
      <c r="B935" s="1112"/>
      <c r="C935" s="1112"/>
      <c r="D935" s="1112"/>
      <c r="E935" s="1113"/>
      <c r="F935" s="1112"/>
      <c r="G935" s="1113"/>
      <c r="H935" s="1112"/>
      <c r="I935" s="1112"/>
      <c r="J935" s="1112"/>
      <c r="K935" s="1115"/>
      <c r="L935" s="1033"/>
      <c r="M935" s="1058"/>
    </row>
    <row r="936" spans="2:13" ht="12.75">
      <c r="B936" s="1112"/>
      <c r="C936" s="1112"/>
      <c r="D936" s="1112"/>
      <c r="E936" s="1113"/>
      <c r="F936" s="1112"/>
      <c r="G936" s="1113"/>
      <c r="H936" s="1112"/>
      <c r="I936" s="1112"/>
      <c r="J936" s="1112"/>
      <c r="K936" s="1115"/>
      <c r="L936" s="1033"/>
      <c r="M936" s="1058"/>
    </row>
    <row r="937" spans="2:13" ht="12.75">
      <c r="B937" s="1112"/>
      <c r="C937" s="1112"/>
      <c r="D937" s="1112"/>
      <c r="E937" s="1113"/>
      <c r="F937" s="1112"/>
      <c r="G937" s="1113"/>
      <c r="H937" s="1112"/>
      <c r="I937" s="1112"/>
      <c r="J937" s="1112"/>
      <c r="K937" s="1115"/>
      <c r="L937" s="1033"/>
      <c r="M937" s="1058"/>
    </row>
    <row r="938" spans="2:13" ht="12.75">
      <c r="B938" s="1112"/>
      <c r="C938" s="1112"/>
      <c r="D938" s="1112"/>
      <c r="E938" s="1113"/>
      <c r="F938" s="1112"/>
      <c r="G938" s="1113"/>
      <c r="H938" s="1112"/>
      <c r="I938" s="1112"/>
      <c r="J938" s="1112"/>
      <c r="K938" s="1115"/>
      <c r="L938" s="1033"/>
      <c r="M938" s="1058"/>
    </row>
    <row r="939" spans="2:13" ht="12.75">
      <c r="B939" s="1112"/>
      <c r="C939" s="1112"/>
      <c r="D939" s="1112"/>
      <c r="E939" s="1113"/>
      <c r="F939" s="1112"/>
      <c r="G939" s="1113"/>
      <c r="H939" s="1112"/>
      <c r="I939" s="1112"/>
      <c r="J939" s="1112"/>
      <c r="K939" s="1115"/>
      <c r="L939" s="1033"/>
      <c r="M939" s="1058"/>
    </row>
    <row r="940" spans="2:13" ht="12.75">
      <c r="B940" s="1112"/>
      <c r="C940" s="1112"/>
      <c r="D940" s="1112"/>
      <c r="E940" s="1113"/>
      <c r="F940" s="1112"/>
      <c r="G940" s="1113"/>
      <c r="H940" s="1112"/>
      <c r="I940" s="1112"/>
      <c r="J940" s="1112"/>
      <c r="K940" s="1115"/>
      <c r="L940" s="1033"/>
      <c r="M940" s="1058"/>
    </row>
    <row r="941" spans="2:13" ht="12.75">
      <c r="B941" s="1112"/>
      <c r="C941" s="1112"/>
      <c r="D941" s="1112"/>
      <c r="E941" s="1113"/>
      <c r="F941" s="1112"/>
      <c r="G941" s="1113"/>
      <c r="H941" s="1112"/>
      <c r="I941" s="1112"/>
      <c r="J941" s="1112"/>
      <c r="K941" s="1115"/>
      <c r="L941" s="1033"/>
      <c r="M941" s="1058"/>
    </row>
    <row r="942" spans="2:13" ht="12.75">
      <c r="B942" s="1112"/>
      <c r="C942" s="1112"/>
      <c r="D942" s="1112"/>
      <c r="E942" s="1113"/>
      <c r="F942" s="1112"/>
      <c r="G942" s="1113"/>
      <c r="H942" s="1112"/>
      <c r="I942" s="1112"/>
      <c r="J942" s="1112"/>
      <c r="K942" s="1115"/>
      <c r="L942" s="1033"/>
      <c r="M942" s="1058"/>
    </row>
    <row r="943" spans="2:13" ht="12.75">
      <c r="B943" s="1112"/>
      <c r="C943" s="1112"/>
      <c r="D943" s="1112"/>
      <c r="E943" s="1113"/>
      <c r="F943" s="1112"/>
      <c r="G943" s="1113"/>
      <c r="H943" s="1112"/>
      <c r="I943" s="1112"/>
      <c r="J943" s="1112"/>
      <c r="K943" s="1115"/>
      <c r="L943" s="1033"/>
      <c r="M943" s="1058"/>
    </row>
    <row r="944" spans="2:13" ht="12.75">
      <c r="B944" s="1112"/>
      <c r="C944" s="1112"/>
      <c r="D944" s="1112"/>
      <c r="E944" s="1113"/>
      <c r="F944" s="1112"/>
      <c r="G944" s="1113"/>
      <c r="H944" s="1112"/>
      <c r="I944" s="1112"/>
      <c r="J944" s="1112"/>
      <c r="K944" s="1115"/>
      <c r="L944" s="1033"/>
      <c r="M944" s="1058"/>
    </row>
    <row r="945" spans="2:13" ht="12.75">
      <c r="B945" s="1112"/>
      <c r="C945" s="1112"/>
      <c r="D945" s="1112"/>
      <c r="E945" s="1113"/>
      <c r="F945" s="1112"/>
      <c r="G945" s="1113"/>
      <c r="H945" s="1112"/>
      <c r="I945" s="1112"/>
      <c r="J945" s="1112"/>
      <c r="K945" s="1115"/>
      <c r="L945" s="1033"/>
      <c r="M945" s="1058"/>
    </row>
    <row r="946" spans="2:13" ht="12.75">
      <c r="B946" s="1112"/>
      <c r="C946" s="1112"/>
      <c r="D946" s="1112"/>
      <c r="E946" s="1113"/>
      <c r="F946" s="1112"/>
      <c r="G946" s="1113"/>
      <c r="H946" s="1112"/>
      <c r="I946" s="1112"/>
      <c r="J946" s="1112"/>
      <c r="K946" s="1115"/>
      <c r="L946" s="1033"/>
      <c r="M946" s="1058"/>
    </row>
    <row r="947" spans="2:13" ht="12.75">
      <c r="B947" s="1112"/>
      <c r="C947" s="1112"/>
      <c r="D947" s="1112"/>
      <c r="E947" s="1113"/>
      <c r="F947" s="1112"/>
      <c r="G947" s="1113"/>
      <c r="H947" s="1112"/>
      <c r="I947" s="1112"/>
      <c r="J947" s="1112"/>
      <c r="K947" s="1115"/>
      <c r="L947" s="1033"/>
      <c r="M947" s="1058"/>
    </row>
    <row r="948" spans="2:13" ht="12.75">
      <c r="B948" s="1112"/>
      <c r="C948" s="1112"/>
      <c r="D948" s="1112"/>
      <c r="E948" s="1113"/>
      <c r="F948" s="1112"/>
      <c r="G948" s="1113"/>
      <c r="H948" s="1112"/>
      <c r="I948" s="1112"/>
      <c r="J948" s="1112"/>
      <c r="K948" s="1115"/>
      <c r="L948" s="1033"/>
      <c r="M948" s="1058"/>
    </row>
    <row r="949" spans="2:13" ht="12.75">
      <c r="B949" s="1112"/>
      <c r="C949" s="1112"/>
      <c r="D949" s="1112"/>
      <c r="E949" s="1113"/>
      <c r="F949" s="1112"/>
      <c r="G949" s="1113"/>
      <c r="H949" s="1112"/>
      <c r="I949" s="1112"/>
      <c r="J949" s="1112"/>
      <c r="K949" s="1115"/>
      <c r="L949" s="1033"/>
      <c r="M949" s="1058"/>
    </row>
    <row r="950" spans="2:13" ht="12.75">
      <c r="B950" s="1112"/>
      <c r="C950" s="1112"/>
      <c r="D950" s="1112"/>
      <c r="E950" s="1113"/>
      <c r="F950" s="1112"/>
      <c r="G950" s="1113"/>
      <c r="H950" s="1112"/>
      <c r="I950" s="1112"/>
      <c r="J950" s="1112"/>
      <c r="K950" s="1115"/>
      <c r="L950" s="1033"/>
      <c r="M950" s="1058"/>
    </row>
    <row r="951" spans="2:13" ht="12.75">
      <c r="B951" s="1112"/>
      <c r="C951" s="1112"/>
      <c r="D951" s="1112"/>
      <c r="E951" s="1113"/>
      <c r="F951" s="1112"/>
      <c r="G951" s="1113"/>
      <c r="H951" s="1112"/>
      <c r="I951" s="1112"/>
      <c r="J951" s="1112"/>
      <c r="K951" s="1115"/>
      <c r="L951" s="1033"/>
      <c r="M951" s="1058"/>
    </row>
    <row r="952" spans="2:13" ht="12.75">
      <c r="B952" s="1112"/>
      <c r="C952" s="1112"/>
      <c r="D952" s="1112"/>
      <c r="E952" s="1113"/>
      <c r="F952" s="1112"/>
      <c r="G952" s="1113"/>
      <c r="H952" s="1112"/>
      <c r="I952" s="1112"/>
      <c r="J952" s="1112"/>
      <c r="K952" s="1115"/>
      <c r="L952" s="1033"/>
      <c r="M952" s="1058"/>
    </row>
    <row r="953" spans="2:13" ht="12.75">
      <c r="B953" s="1112"/>
      <c r="C953" s="1112"/>
      <c r="D953" s="1112"/>
      <c r="E953" s="1113"/>
      <c r="F953" s="1112"/>
      <c r="G953" s="1113"/>
      <c r="H953" s="1112"/>
      <c r="I953" s="1112"/>
      <c r="J953" s="1112"/>
      <c r="K953" s="1115"/>
      <c r="L953" s="1033"/>
      <c r="M953" s="1058"/>
    </row>
    <row r="954" spans="2:13" ht="12.75">
      <c r="B954" s="1112"/>
      <c r="C954" s="1112"/>
      <c r="D954" s="1112"/>
      <c r="E954" s="1113"/>
      <c r="F954" s="1112"/>
      <c r="G954" s="1113"/>
      <c r="H954" s="1112"/>
      <c r="I954" s="1112"/>
      <c r="J954" s="1112"/>
      <c r="K954" s="1115"/>
      <c r="L954" s="1033"/>
      <c r="M954" s="1058"/>
    </row>
    <row r="955" spans="2:13" ht="12.75">
      <c r="B955" s="1112"/>
      <c r="C955" s="1112"/>
      <c r="D955" s="1112"/>
      <c r="E955" s="1113"/>
      <c r="F955" s="1112"/>
      <c r="G955" s="1113"/>
      <c r="H955" s="1112"/>
      <c r="I955" s="1112"/>
      <c r="J955" s="1112"/>
      <c r="K955" s="1115"/>
      <c r="L955" s="1033"/>
      <c r="M955" s="1058"/>
    </row>
    <row r="956" spans="2:13" ht="12.75">
      <c r="B956" s="1112"/>
      <c r="C956" s="1112"/>
      <c r="D956" s="1112"/>
      <c r="E956" s="1113"/>
      <c r="F956" s="1112"/>
      <c r="G956" s="1113"/>
      <c r="H956" s="1112"/>
      <c r="I956" s="1112"/>
      <c r="J956" s="1112"/>
      <c r="K956" s="1115"/>
      <c r="L956" s="1033"/>
      <c r="M956" s="1058"/>
    </row>
    <row r="957" spans="2:13" ht="12.75">
      <c r="B957" s="1112"/>
      <c r="C957" s="1112"/>
      <c r="D957" s="1112"/>
      <c r="E957" s="1113"/>
      <c r="F957" s="1112"/>
      <c r="G957" s="1113"/>
      <c r="H957" s="1112"/>
      <c r="I957" s="1112"/>
      <c r="J957" s="1112"/>
      <c r="K957" s="1115"/>
      <c r="L957" s="1033"/>
      <c r="M957" s="1058"/>
    </row>
    <row r="958" spans="2:13" ht="12.75">
      <c r="B958" s="1112"/>
      <c r="C958" s="1112"/>
      <c r="D958" s="1112"/>
      <c r="E958" s="1113"/>
      <c r="F958" s="1112"/>
      <c r="G958" s="1113"/>
      <c r="H958" s="1112"/>
      <c r="I958" s="1112"/>
      <c r="J958" s="1112"/>
      <c r="K958" s="1115"/>
      <c r="L958" s="1033"/>
      <c r="M958" s="1058"/>
    </row>
    <row r="959" spans="2:13" ht="12.75">
      <c r="B959" s="1112"/>
      <c r="C959" s="1112"/>
      <c r="D959" s="1112"/>
      <c r="E959" s="1113"/>
      <c r="F959" s="1112"/>
      <c r="G959" s="1113"/>
      <c r="H959" s="1112"/>
      <c r="I959" s="1112"/>
      <c r="J959" s="1112"/>
      <c r="K959" s="1115"/>
      <c r="L959" s="1033"/>
      <c r="M959" s="1058"/>
    </row>
    <row r="960" spans="2:13" ht="12.75">
      <c r="B960" s="1112"/>
      <c r="C960" s="1112"/>
      <c r="D960" s="1112"/>
      <c r="E960" s="1113"/>
      <c r="F960" s="1112"/>
      <c r="G960" s="1113"/>
      <c r="H960" s="1112"/>
      <c r="I960" s="1112"/>
      <c r="J960" s="1112"/>
      <c r="K960" s="1115"/>
      <c r="L960" s="1033"/>
      <c r="M960" s="1058"/>
    </row>
    <row r="961" spans="2:13" ht="12.75">
      <c r="B961" s="1112"/>
      <c r="C961" s="1112"/>
      <c r="D961" s="1112"/>
      <c r="E961" s="1113"/>
      <c r="F961" s="1112"/>
      <c r="G961" s="1113"/>
      <c r="H961" s="1112"/>
      <c r="I961" s="1112"/>
      <c r="J961" s="1112"/>
      <c r="K961" s="1115"/>
      <c r="L961" s="1033"/>
      <c r="M961" s="1058"/>
    </row>
    <row r="962" spans="2:13" ht="12.75">
      <c r="B962" s="1112"/>
      <c r="C962" s="1112"/>
      <c r="D962" s="1112"/>
      <c r="E962" s="1113"/>
      <c r="F962" s="1112"/>
      <c r="G962" s="1113"/>
      <c r="H962" s="1112"/>
      <c r="I962" s="1112"/>
      <c r="J962" s="1112"/>
      <c r="K962" s="1115"/>
      <c r="L962" s="1033"/>
      <c r="M962" s="1058"/>
    </row>
    <row r="963" spans="2:13" ht="12.75">
      <c r="B963" s="1112"/>
      <c r="C963" s="1112"/>
      <c r="D963" s="1112"/>
      <c r="E963" s="1113"/>
      <c r="F963" s="1112"/>
      <c r="G963" s="1113"/>
      <c r="H963" s="1112"/>
      <c r="I963" s="1112"/>
      <c r="J963" s="1112"/>
      <c r="K963" s="1115"/>
      <c r="L963" s="1033"/>
      <c r="M963" s="1058"/>
    </row>
    <row r="964" spans="2:13" ht="12.75">
      <c r="B964" s="1112"/>
      <c r="C964" s="1112"/>
      <c r="D964" s="1112"/>
      <c r="E964" s="1113"/>
      <c r="F964" s="1112"/>
      <c r="G964" s="1113"/>
      <c r="H964" s="1112"/>
      <c r="I964" s="1112"/>
      <c r="J964" s="1112"/>
      <c r="K964" s="1115"/>
      <c r="L964" s="1033"/>
      <c r="M964" s="1058"/>
    </row>
    <row r="965" spans="2:13" ht="12.75">
      <c r="B965" s="1112"/>
      <c r="C965" s="1112"/>
      <c r="D965" s="1112"/>
      <c r="E965" s="1113"/>
      <c r="F965" s="1112"/>
      <c r="G965" s="1113"/>
      <c r="H965" s="1112"/>
      <c r="I965" s="1112"/>
      <c r="J965" s="1112"/>
      <c r="K965" s="1115"/>
      <c r="L965" s="1033"/>
      <c r="M965" s="1058"/>
    </row>
    <row r="966" spans="2:13" ht="12.75">
      <c r="B966" s="1112"/>
      <c r="C966" s="1112"/>
      <c r="D966" s="1112"/>
      <c r="E966" s="1113"/>
      <c r="F966" s="1112"/>
      <c r="G966" s="1113"/>
      <c r="H966" s="1112"/>
      <c r="I966" s="1112"/>
      <c r="J966" s="1112"/>
      <c r="K966" s="1115"/>
      <c r="L966" s="1033"/>
      <c r="M966" s="1058"/>
    </row>
    <row r="967" spans="2:13" ht="12.75">
      <c r="B967" s="1112"/>
      <c r="C967" s="1112"/>
      <c r="D967" s="1112"/>
      <c r="E967" s="1113"/>
      <c r="F967" s="1112"/>
      <c r="G967" s="1113"/>
      <c r="H967" s="1112"/>
      <c r="I967" s="1112"/>
      <c r="J967" s="1112"/>
      <c r="K967" s="1115"/>
      <c r="L967" s="1033"/>
      <c r="M967" s="1058"/>
    </row>
    <row r="968" spans="2:13" ht="12.75">
      <c r="B968" s="1112"/>
      <c r="C968" s="1112"/>
      <c r="D968" s="1112"/>
      <c r="E968" s="1113"/>
      <c r="F968" s="1112"/>
      <c r="G968" s="1113"/>
      <c r="H968" s="1112"/>
      <c r="I968" s="1112"/>
      <c r="J968" s="1112"/>
      <c r="K968" s="1115"/>
      <c r="L968" s="1033"/>
      <c r="M968" s="1058"/>
    </row>
    <row r="969" spans="2:13" ht="12.75">
      <c r="B969" s="1112"/>
      <c r="C969" s="1112"/>
      <c r="D969" s="1112"/>
      <c r="E969" s="1113"/>
      <c r="F969" s="1112"/>
      <c r="G969" s="1113"/>
      <c r="H969" s="1112"/>
      <c r="I969" s="1112"/>
      <c r="J969" s="1112"/>
      <c r="K969" s="1115"/>
      <c r="L969" s="1033"/>
      <c r="M969" s="1058"/>
    </row>
    <row r="970" spans="2:13" ht="12.75">
      <c r="B970" s="1112"/>
      <c r="C970" s="1112"/>
      <c r="D970" s="1112"/>
      <c r="E970" s="1113"/>
      <c r="F970" s="1112"/>
      <c r="G970" s="1113"/>
      <c r="H970" s="1112"/>
      <c r="I970" s="1112"/>
      <c r="J970" s="1112"/>
      <c r="K970" s="1115"/>
      <c r="L970" s="1033"/>
      <c r="M970" s="1058"/>
    </row>
    <row r="971" spans="2:13" ht="12.75">
      <c r="B971" s="1112"/>
      <c r="C971" s="1112"/>
      <c r="D971" s="1112"/>
      <c r="E971" s="1113"/>
      <c r="F971" s="1112"/>
      <c r="G971" s="1113"/>
      <c r="H971" s="1112"/>
      <c r="I971" s="1112"/>
      <c r="J971" s="1112"/>
      <c r="K971" s="1115"/>
      <c r="L971" s="1033"/>
      <c r="M971" s="1058"/>
    </row>
    <row r="972" spans="2:13" ht="12.75">
      <c r="B972" s="1112"/>
      <c r="C972" s="1112"/>
      <c r="D972" s="1112"/>
      <c r="E972" s="1113"/>
      <c r="F972" s="1112"/>
      <c r="G972" s="1113"/>
      <c r="H972" s="1112"/>
      <c r="I972" s="1112"/>
      <c r="J972" s="1112"/>
      <c r="K972" s="1115"/>
      <c r="L972" s="1033"/>
      <c r="M972" s="1058"/>
    </row>
    <row r="973" spans="2:13" ht="12.75">
      <c r="B973" s="1112"/>
      <c r="C973" s="1112"/>
      <c r="D973" s="1112"/>
      <c r="E973" s="1113"/>
      <c r="F973" s="1112"/>
      <c r="G973" s="1113"/>
      <c r="H973" s="1112"/>
      <c r="I973" s="1112"/>
      <c r="J973" s="1112"/>
      <c r="K973" s="1115"/>
      <c r="L973" s="1033"/>
      <c r="M973" s="1058"/>
    </row>
    <row r="974" spans="2:13" ht="12.75">
      <c r="B974" s="1112"/>
      <c r="C974" s="1112"/>
      <c r="D974" s="1112"/>
      <c r="E974" s="1113"/>
      <c r="F974" s="1112"/>
      <c r="G974" s="1113"/>
      <c r="H974" s="1112"/>
      <c r="I974" s="1112"/>
      <c r="J974" s="1112"/>
      <c r="K974" s="1115"/>
      <c r="L974" s="1033"/>
      <c r="M974" s="1058"/>
    </row>
    <row r="975" spans="2:13" ht="12.75">
      <c r="B975" s="1112"/>
      <c r="C975" s="1112"/>
      <c r="D975" s="1112"/>
      <c r="E975" s="1113"/>
      <c r="F975" s="1112"/>
      <c r="G975" s="1113"/>
      <c r="H975" s="1112"/>
      <c r="I975" s="1112"/>
      <c r="J975" s="1112"/>
      <c r="K975" s="1115"/>
      <c r="L975" s="1033"/>
      <c r="M975" s="1058"/>
    </row>
    <row r="976" spans="2:13" ht="12.75">
      <c r="B976" s="1112"/>
      <c r="C976" s="1112"/>
      <c r="D976" s="1112"/>
      <c r="E976" s="1113"/>
      <c r="F976" s="1112"/>
      <c r="G976" s="1113"/>
      <c r="H976" s="1112"/>
      <c r="I976" s="1112"/>
      <c r="J976" s="1112"/>
      <c r="K976" s="1115"/>
      <c r="L976" s="1033"/>
      <c r="M976" s="1058"/>
    </row>
    <row r="977" spans="2:13" ht="12.75">
      <c r="B977" s="1112"/>
      <c r="C977" s="1112"/>
      <c r="D977" s="1112"/>
      <c r="E977" s="1113"/>
      <c r="F977" s="1112"/>
      <c r="G977" s="1113"/>
      <c r="H977" s="1112"/>
      <c r="I977" s="1112"/>
      <c r="J977" s="1112"/>
      <c r="K977" s="1115"/>
      <c r="L977" s="1033"/>
      <c r="M977" s="1058"/>
    </row>
    <row r="978" spans="2:13" ht="12.75">
      <c r="B978" s="1112"/>
      <c r="C978" s="1112"/>
      <c r="D978" s="1112"/>
      <c r="E978" s="1113"/>
      <c r="F978" s="1112"/>
      <c r="G978" s="1113"/>
      <c r="H978" s="1112"/>
      <c r="I978" s="1112"/>
      <c r="J978" s="1112"/>
      <c r="K978" s="1115"/>
      <c r="L978" s="1033"/>
      <c r="M978" s="1058"/>
    </row>
    <row r="979" spans="2:13" ht="12.75">
      <c r="B979" s="1112"/>
      <c r="C979" s="1112"/>
      <c r="D979" s="1112"/>
      <c r="E979" s="1113"/>
      <c r="F979" s="1112"/>
      <c r="G979" s="1113"/>
      <c r="H979" s="1112"/>
      <c r="I979" s="1112"/>
      <c r="J979" s="1112"/>
      <c r="K979" s="1115"/>
      <c r="L979" s="1033"/>
      <c r="M979" s="1058"/>
    </row>
    <row r="980" spans="2:13" ht="12.75">
      <c r="B980" s="1112"/>
      <c r="C980" s="1112"/>
      <c r="D980" s="1112"/>
      <c r="E980" s="1113"/>
      <c r="F980" s="1112"/>
      <c r="G980" s="1113"/>
      <c r="H980" s="1112"/>
      <c r="I980" s="1112"/>
      <c r="J980" s="1112"/>
      <c r="K980" s="1115"/>
      <c r="L980" s="1033"/>
      <c r="M980" s="1058"/>
    </row>
    <row r="981" spans="2:13" ht="12.75">
      <c r="B981" s="1112"/>
      <c r="C981" s="1112"/>
      <c r="D981" s="1112"/>
      <c r="E981" s="1113"/>
      <c r="F981" s="1112"/>
      <c r="G981" s="1113"/>
      <c r="H981" s="1112"/>
      <c r="I981" s="1112"/>
      <c r="J981" s="1112"/>
      <c r="K981" s="1115"/>
      <c r="L981" s="1033"/>
      <c r="M981" s="1058"/>
    </row>
    <row r="982" spans="2:13" ht="12.75">
      <c r="B982" s="1112"/>
      <c r="C982" s="1112"/>
      <c r="D982" s="1112"/>
      <c r="E982" s="1113"/>
      <c r="F982" s="1112"/>
      <c r="G982" s="1113"/>
      <c r="H982" s="1112"/>
      <c r="I982" s="1112"/>
      <c r="J982" s="1112"/>
      <c r="K982" s="1115"/>
      <c r="L982" s="1033"/>
      <c r="M982" s="1058"/>
    </row>
    <row r="983" spans="2:13" ht="12.75">
      <c r="B983" s="1112"/>
      <c r="C983" s="1112"/>
      <c r="D983" s="1112"/>
      <c r="E983" s="1113"/>
      <c r="F983" s="1112"/>
      <c r="G983" s="1113"/>
      <c r="H983" s="1112"/>
      <c r="I983" s="1112"/>
      <c r="J983" s="1112"/>
      <c r="K983" s="1115"/>
      <c r="L983" s="1033"/>
      <c r="M983" s="1058"/>
    </row>
    <row r="984" spans="2:13" ht="12.75">
      <c r="B984" s="1112"/>
      <c r="C984" s="1112"/>
      <c r="D984" s="1112"/>
      <c r="E984" s="1113"/>
      <c r="F984" s="1112"/>
      <c r="G984" s="1113"/>
      <c r="H984" s="1112"/>
      <c r="I984" s="1112"/>
      <c r="J984" s="1112"/>
      <c r="K984" s="1115"/>
      <c r="L984" s="1033"/>
      <c r="M984" s="1058"/>
    </row>
    <row r="985" spans="2:13" ht="12.75">
      <c r="B985" s="1112"/>
      <c r="C985" s="1112"/>
      <c r="D985" s="1112"/>
      <c r="E985" s="1113"/>
      <c r="F985" s="1112"/>
      <c r="G985" s="1113"/>
      <c r="H985" s="1112"/>
      <c r="I985" s="1112"/>
      <c r="J985" s="1112"/>
      <c r="K985" s="1115"/>
      <c r="L985" s="1033"/>
      <c r="M985" s="1058"/>
    </row>
    <row r="986" spans="2:13" ht="12.75">
      <c r="B986" s="1112"/>
      <c r="C986" s="1112"/>
      <c r="D986" s="1112"/>
      <c r="E986" s="1113"/>
      <c r="F986" s="1112"/>
      <c r="G986" s="1113"/>
      <c r="H986" s="1112"/>
      <c r="I986" s="1112"/>
      <c r="J986" s="1112"/>
      <c r="K986" s="1115"/>
      <c r="L986" s="1033"/>
      <c r="M986" s="1058"/>
    </row>
    <row r="987" spans="2:13" ht="12.75">
      <c r="B987" s="1112"/>
      <c r="C987" s="1112"/>
      <c r="D987" s="1112"/>
      <c r="E987" s="1113"/>
      <c r="F987" s="1112"/>
      <c r="G987" s="1113"/>
      <c r="H987" s="1112"/>
      <c r="I987" s="1112"/>
      <c r="J987" s="1112"/>
      <c r="K987" s="1115"/>
      <c r="L987" s="1033"/>
      <c r="M987" s="1058"/>
    </row>
    <row r="988" spans="2:13" ht="12.75">
      <c r="B988" s="1112"/>
      <c r="C988" s="1112"/>
      <c r="D988" s="1112"/>
      <c r="E988" s="1113"/>
      <c r="F988" s="1112"/>
      <c r="G988" s="1113"/>
      <c r="H988" s="1112"/>
      <c r="I988" s="1112"/>
      <c r="J988" s="1112"/>
      <c r="K988" s="1115"/>
      <c r="L988" s="1033"/>
      <c r="M988" s="1058"/>
    </row>
    <row r="989" spans="2:13" ht="12.75">
      <c r="B989" s="1112"/>
      <c r="C989" s="1112"/>
      <c r="D989" s="1112"/>
      <c r="E989" s="1113"/>
      <c r="F989" s="1112"/>
      <c r="G989" s="1113"/>
      <c r="H989" s="1112"/>
      <c r="I989" s="1112"/>
      <c r="J989" s="1112"/>
      <c r="K989" s="1115"/>
      <c r="L989" s="1033"/>
      <c r="M989" s="1058"/>
    </row>
    <row r="990" spans="2:13" ht="12.75">
      <c r="B990" s="1112"/>
      <c r="C990" s="1112"/>
      <c r="D990" s="1112"/>
      <c r="E990" s="1113"/>
      <c r="F990" s="1112"/>
      <c r="G990" s="1113"/>
      <c r="H990" s="1112"/>
      <c r="I990" s="1112"/>
      <c r="J990" s="1112"/>
      <c r="K990" s="1115"/>
      <c r="L990" s="1033"/>
      <c r="M990" s="1058"/>
    </row>
    <row r="991" spans="2:13" ht="12.75">
      <c r="B991" s="1112"/>
      <c r="C991" s="1112"/>
      <c r="D991" s="1112"/>
      <c r="E991" s="1113"/>
      <c r="F991" s="1112"/>
      <c r="G991" s="1113"/>
      <c r="H991" s="1112"/>
      <c r="I991" s="1112"/>
      <c r="J991" s="1112"/>
      <c r="K991" s="1115"/>
      <c r="L991" s="1033"/>
      <c r="M991" s="1058"/>
    </row>
    <row r="992" spans="2:13" ht="12.75">
      <c r="B992" s="1112"/>
      <c r="C992" s="1112"/>
      <c r="D992" s="1112"/>
      <c r="E992" s="1113"/>
      <c r="F992" s="1112"/>
      <c r="G992" s="1113"/>
      <c r="H992" s="1112"/>
      <c r="I992" s="1112"/>
      <c r="J992" s="1112"/>
      <c r="K992" s="1115"/>
      <c r="L992" s="1033"/>
      <c r="M992" s="1058"/>
    </row>
    <row r="993" spans="2:13" ht="12.75">
      <c r="B993" s="1112"/>
      <c r="C993" s="1112"/>
      <c r="D993" s="1112"/>
      <c r="E993" s="1113"/>
      <c r="F993" s="1112"/>
      <c r="G993" s="1113"/>
      <c r="H993" s="1112"/>
      <c r="I993" s="1112"/>
      <c r="J993" s="1112"/>
      <c r="K993" s="1115"/>
      <c r="L993" s="1033"/>
      <c r="M993" s="1058"/>
    </row>
    <row r="994" spans="2:13" ht="12.75">
      <c r="B994" s="1112"/>
      <c r="C994" s="1112"/>
      <c r="D994" s="1112"/>
      <c r="E994" s="1113"/>
      <c r="F994" s="1112"/>
      <c r="G994" s="1113"/>
      <c r="H994" s="1112"/>
      <c r="I994" s="1112"/>
      <c r="J994" s="1112"/>
      <c r="K994" s="1115"/>
      <c r="L994" s="1033"/>
      <c r="M994" s="1058"/>
    </row>
    <row r="995" spans="2:13" ht="12.75">
      <c r="B995" s="1112"/>
      <c r="C995" s="1112"/>
      <c r="D995" s="1112"/>
      <c r="E995" s="1113"/>
      <c r="F995" s="1112"/>
      <c r="G995" s="1113"/>
      <c r="H995" s="1112"/>
      <c r="I995" s="1112"/>
      <c r="J995" s="1112"/>
      <c r="K995" s="1115"/>
      <c r="L995" s="1033"/>
      <c r="M995" s="1058"/>
    </row>
    <row r="996" spans="2:13" ht="12.75">
      <c r="B996" s="1112"/>
      <c r="C996" s="1112"/>
      <c r="D996" s="1112"/>
      <c r="E996" s="1113"/>
      <c r="F996" s="1112"/>
      <c r="G996" s="1113"/>
      <c r="H996" s="1112"/>
      <c r="I996" s="1112"/>
      <c r="J996" s="1112"/>
      <c r="K996" s="1115"/>
      <c r="L996" s="1033"/>
      <c r="M996" s="1058"/>
    </row>
    <row r="997" spans="2:13" ht="12.75">
      <c r="B997" s="1112"/>
      <c r="C997" s="1112"/>
      <c r="D997" s="1112"/>
      <c r="E997" s="1113"/>
      <c r="F997" s="1112"/>
      <c r="G997" s="1113"/>
      <c r="H997" s="1112"/>
      <c r="I997" s="1112"/>
      <c r="J997" s="1112"/>
      <c r="K997" s="1115"/>
      <c r="L997" s="1033"/>
      <c r="M997" s="1058"/>
    </row>
    <row r="998" spans="2:13" ht="12.75">
      <c r="B998" s="1112"/>
      <c r="C998" s="1112"/>
      <c r="D998" s="1112"/>
      <c r="E998" s="1113"/>
      <c r="F998" s="1112"/>
      <c r="G998" s="1113"/>
      <c r="H998" s="1112"/>
      <c r="I998" s="1112"/>
      <c r="J998" s="1112"/>
      <c r="K998" s="1115"/>
      <c r="L998" s="1033"/>
      <c r="M998" s="1058"/>
    </row>
    <row r="999" spans="2:13" ht="12.75">
      <c r="B999" s="1112"/>
      <c r="C999" s="1112"/>
      <c r="D999" s="1112"/>
      <c r="E999" s="1113"/>
      <c r="F999" s="1112"/>
      <c r="G999" s="1113"/>
      <c r="H999" s="1112"/>
      <c r="I999" s="1112"/>
      <c r="J999" s="1112"/>
      <c r="K999" s="1115"/>
      <c r="L999" s="1033"/>
      <c r="M999" s="1058"/>
    </row>
    <row r="1000" spans="2:13" ht="12.75">
      <c r="B1000" s="1112"/>
      <c r="C1000" s="1112"/>
      <c r="D1000" s="1112"/>
      <c r="E1000" s="1113"/>
      <c r="F1000" s="1112"/>
      <c r="G1000" s="1113"/>
      <c r="H1000" s="1112"/>
      <c r="I1000" s="1112"/>
      <c r="J1000" s="1112"/>
      <c r="K1000" s="1115"/>
      <c r="L1000" s="1033"/>
      <c r="M1000" s="1058"/>
    </row>
    <row r="1001" spans="2:13" ht="12.75">
      <c r="B1001" s="1112"/>
      <c r="C1001" s="1112"/>
      <c r="D1001" s="1112"/>
      <c r="E1001" s="1113"/>
      <c r="F1001" s="1112"/>
      <c r="G1001" s="1113"/>
      <c r="H1001" s="1112"/>
      <c r="I1001" s="1112"/>
      <c r="J1001" s="1112"/>
      <c r="K1001" s="1115"/>
      <c r="L1001" s="1033"/>
      <c r="M1001" s="1058"/>
    </row>
    <row r="1002" spans="2:13" ht="12.75">
      <c r="B1002" s="1112"/>
      <c r="C1002" s="1112"/>
      <c r="D1002" s="1112"/>
      <c r="E1002" s="1113"/>
      <c r="F1002" s="1112"/>
      <c r="G1002" s="1113"/>
      <c r="H1002" s="1112"/>
      <c r="I1002" s="1112"/>
      <c r="J1002" s="1112"/>
      <c r="K1002" s="1115"/>
      <c r="L1002" s="1033"/>
      <c r="M1002" s="1058"/>
    </row>
    <row r="1003" spans="2:13" ht="12.75">
      <c r="B1003" s="1112"/>
      <c r="C1003" s="1112"/>
      <c r="D1003" s="1112"/>
      <c r="E1003" s="1113"/>
      <c r="F1003" s="1112"/>
      <c r="G1003" s="1113"/>
      <c r="H1003" s="1112"/>
      <c r="I1003" s="1112"/>
      <c r="J1003" s="1112"/>
      <c r="K1003" s="1115"/>
      <c r="L1003" s="1033"/>
      <c r="M1003" s="1058"/>
    </row>
    <row r="1004" spans="2:13" ht="12.75">
      <c r="B1004" s="1112"/>
      <c r="C1004" s="1112"/>
      <c r="D1004" s="1112"/>
      <c r="E1004" s="1113"/>
      <c r="F1004" s="1112"/>
      <c r="G1004" s="1113"/>
      <c r="H1004" s="1112"/>
      <c r="I1004" s="1112"/>
      <c r="J1004" s="1112"/>
      <c r="K1004" s="1115"/>
      <c r="L1004" s="1033"/>
      <c r="M1004" s="1058"/>
    </row>
    <row r="1005" spans="2:13" ht="12.75">
      <c r="B1005" s="1112"/>
      <c r="C1005" s="1112"/>
      <c r="D1005" s="1112"/>
      <c r="E1005" s="1113"/>
      <c r="F1005" s="1112"/>
      <c r="G1005" s="1113"/>
      <c r="H1005" s="1112"/>
      <c r="I1005" s="1112"/>
      <c r="J1005" s="1112"/>
      <c r="K1005" s="1115"/>
      <c r="L1005" s="1033"/>
      <c r="M1005" s="1058"/>
    </row>
    <row r="1006" spans="2:13" ht="12.75">
      <c r="B1006" s="1112"/>
      <c r="C1006" s="1112"/>
      <c r="D1006" s="1112"/>
      <c r="E1006" s="1113"/>
      <c r="F1006" s="1112"/>
      <c r="G1006" s="1113"/>
      <c r="H1006" s="1112"/>
      <c r="I1006" s="1112"/>
      <c r="J1006" s="1112"/>
      <c r="K1006" s="1115"/>
      <c r="L1006" s="1033"/>
      <c r="M1006" s="1058"/>
    </row>
    <row r="1007" spans="2:13" ht="12.75">
      <c r="B1007" s="1112"/>
      <c r="C1007" s="1112"/>
      <c r="D1007" s="1112"/>
      <c r="E1007" s="1113"/>
      <c r="F1007" s="1112"/>
      <c r="G1007" s="1113"/>
      <c r="H1007" s="1112"/>
      <c r="I1007" s="1112"/>
      <c r="J1007" s="1112"/>
      <c r="K1007" s="1115"/>
      <c r="L1007" s="1033"/>
      <c r="M1007" s="1058"/>
    </row>
    <row r="1008" spans="2:13" ht="12.75">
      <c r="B1008" s="1112"/>
      <c r="C1008" s="1112"/>
      <c r="D1008" s="1112"/>
      <c r="E1008" s="1113"/>
      <c r="F1008" s="1112"/>
      <c r="G1008" s="1113"/>
      <c r="H1008" s="1112"/>
      <c r="I1008" s="1112"/>
      <c r="J1008" s="1112"/>
      <c r="K1008" s="1115"/>
      <c r="L1008" s="1033"/>
      <c r="M1008" s="1058"/>
    </row>
    <row r="1009" spans="2:13" ht="12.75">
      <c r="B1009" s="1112"/>
      <c r="C1009" s="1112"/>
      <c r="D1009" s="1112"/>
      <c r="E1009" s="1113"/>
      <c r="F1009" s="1112"/>
      <c r="G1009" s="1113"/>
      <c r="H1009" s="1112"/>
      <c r="I1009" s="1112"/>
      <c r="J1009" s="1112"/>
      <c r="K1009" s="1115"/>
      <c r="L1009" s="1033"/>
      <c r="M1009" s="1058"/>
    </row>
    <row r="1010" spans="2:13" ht="12.75">
      <c r="B1010" s="1112"/>
      <c r="C1010" s="1112"/>
      <c r="D1010" s="1112"/>
      <c r="E1010" s="1113"/>
      <c r="F1010" s="1112"/>
      <c r="G1010" s="1113"/>
      <c r="H1010" s="1112"/>
      <c r="I1010" s="1112"/>
      <c r="J1010" s="1112"/>
      <c r="K1010" s="1115"/>
      <c r="L1010" s="1033"/>
      <c r="M1010" s="1058"/>
    </row>
    <row r="1011" spans="2:13" ht="12.75">
      <c r="B1011" s="1112"/>
      <c r="C1011" s="1112"/>
      <c r="D1011" s="1112"/>
      <c r="E1011" s="1113"/>
      <c r="F1011" s="1112"/>
      <c r="G1011" s="1113"/>
      <c r="H1011" s="1112"/>
      <c r="I1011" s="1112"/>
      <c r="J1011" s="1112"/>
      <c r="K1011" s="1115"/>
      <c r="L1011" s="1033"/>
      <c r="M1011" s="1058"/>
    </row>
    <row r="1012" spans="2:13" ht="12.75">
      <c r="B1012" s="1112"/>
      <c r="C1012" s="1112"/>
      <c r="D1012" s="1112"/>
      <c r="E1012" s="1113"/>
      <c r="F1012" s="1112"/>
      <c r="G1012" s="1113"/>
      <c r="H1012" s="1112"/>
      <c r="I1012" s="1112"/>
      <c r="J1012" s="1112"/>
      <c r="K1012" s="1115"/>
      <c r="L1012" s="1033"/>
      <c r="M1012" s="1058"/>
    </row>
    <row r="1013" spans="2:13" ht="12.75">
      <c r="B1013" s="1112"/>
      <c r="C1013" s="1112"/>
      <c r="D1013" s="1112"/>
      <c r="E1013" s="1113"/>
      <c r="F1013" s="1112"/>
      <c r="G1013" s="1113"/>
      <c r="H1013" s="1112"/>
      <c r="I1013" s="1112"/>
      <c r="J1013" s="1112"/>
      <c r="K1013" s="1115"/>
      <c r="L1013" s="1033"/>
      <c r="M1013" s="1058"/>
    </row>
    <row r="1014" spans="2:13" ht="12.75">
      <c r="B1014" s="1112"/>
      <c r="C1014" s="1112"/>
      <c r="D1014" s="1112"/>
      <c r="E1014" s="1113"/>
      <c r="F1014" s="1112"/>
      <c r="G1014" s="1113"/>
      <c r="H1014" s="1112"/>
      <c r="I1014" s="1112"/>
      <c r="J1014" s="1112"/>
      <c r="K1014" s="1115"/>
      <c r="L1014" s="1033"/>
      <c r="M1014" s="1058"/>
    </row>
    <row r="1015" spans="2:13" ht="12.75">
      <c r="B1015" s="1112"/>
      <c r="C1015" s="1112"/>
      <c r="D1015" s="1112"/>
      <c r="E1015" s="1113"/>
      <c r="F1015" s="1112"/>
      <c r="G1015" s="1113"/>
      <c r="H1015" s="1112"/>
      <c r="I1015" s="1112"/>
      <c r="J1015" s="1112"/>
      <c r="K1015" s="1115"/>
      <c r="L1015" s="1033"/>
      <c r="M1015" s="1058"/>
    </row>
    <row r="1016" spans="2:13" ht="12.75">
      <c r="B1016" s="1112"/>
      <c r="C1016" s="1112"/>
      <c r="D1016" s="1112"/>
      <c r="E1016" s="1113"/>
      <c r="F1016" s="1112"/>
      <c r="G1016" s="1113"/>
      <c r="H1016" s="1112"/>
      <c r="I1016" s="1112"/>
      <c r="J1016" s="1112"/>
      <c r="K1016" s="1115"/>
      <c r="L1016" s="1033"/>
      <c r="M1016" s="1058"/>
    </row>
    <row r="1017" spans="2:13" ht="12.75">
      <c r="B1017" s="1112"/>
      <c r="C1017" s="1112"/>
      <c r="D1017" s="1112"/>
      <c r="E1017" s="1113"/>
      <c r="F1017" s="1112"/>
      <c r="G1017" s="1113"/>
      <c r="H1017" s="1112"/>
      <c r="I1017" s="1112"/>
      <c r="J1017" s="1112"/>
      <c r="K1017" s="1115"/>
      <c r="L1017" s="1033"/>
      <c r="M1017" s="1058"/>
    </row>
    <row r="1018" spans="2:13" ht="12.75">
      <c r="B1018" s="1112"/>
      <c r="C1018" s="1112"/>
      <c r="D1018" s="1112"/>
      <c r="E1018" s="1113"/>
      <c r="F1018" s="1112"/>
      <c r="G1018" s="1113"/>
      <c r="H1018" s="1112"/>
      <c r="I1018" s="1112"/>
      <c r="J1018" s="1112"/>
      <c r="K1018" s="1115"/>
      <c r="L1018" s="1033"/>
      <c r="M1018" s="1058"/>
    </row>
    <row r="1019" spans="2:13" ht="12.75">
      <c r="B1019" s="1112"/>
      <c r="C1019" s="1112"/>
      <c r="D1019" s="1112"/>
      <c r="E1019" s="1113"/>
      <c r="F1019" s="1112"/>
      <c r="G1019" s="1113"/>
      <c r="H1019" s="1112"/>
      <c r="I1019" s="1112"/>
      <c r="J1019" s="1112"/>
      <c r="K1019" s="1115"/>
      <c r="L1019" s="1033"/>
      <c r="M1019" s="1058"/>
    </row>
    <row r="1020" spans="2:13" ht="12.75">
      <c r="B1020" s="1112"/>
      <c r="C1020" s="1112"/>
      <c r="D1020" s="1112"/>
      <c r="E1020" s="1113"/>
      <c r="F1020" s="1112"/>
      <c r="G1020" s="1113"/>
      <c r="H1020" s="1112"/>
      <c r="I1020" s="1112"/>
      <c r="J1020" s="1112"/>
      <c r="K1020" s="1115"/>
      <c r="L1020" s="1033"/>
      <c r="M1020" s="1058"/>
    </row>
    <row r="1021" spans="2:13" ht="12.75">
      <c r="B1021" s="1112"/>
      <c r="C1021" s="1112"/>
      <c r="D1021" s="1112"/>
      <c r="E1021" s="1113"/>
      <c r="F1021" s="1112"/>
      <c r="G1021" s="1113"/>
      <c r="H1021" s="1112"/>
      <c r="I1021" s="1112"/>
      <c r="J1021" s="1112"/>
      <c r="K1021" s="1115"/>
      <c r="L1021" s="1033"/>
      <c r="M1021" s="1058"/>
    </row>
  </sheetData>
  <printOptions horizontalCentered="1" gridLines="1"/>
  <pageMargins left="0.7" right="0.7" top="0.75" bottom="0.75" header="0" footer="0"/>
  <pageSetup paperSize="9" fitToHeight="0" pageOrder="overThenDown" orientation="landscape" cellComments="atEnd"/>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pageSetUpPr fitToPage="1"/>
  </sheetPr>
  <dimension ref="A1:Q198"/>
  <sheetViews>
    <sheetView view="pageBreakPreview" topLeftCell="C1" zoomScale="93" zoomScaleNormal="100" zoomScaleSheetLayoutView="93" workbookViewId="0">
      <pane ySplit="4" topLeftCell="A177" activePane="bottomLeft" state="frozen"/>
      <selection pane="bottomLeft" activeCell="M150" sqref="M150"/>
    </sheetView>
  </sheetViews>
  <sheetFormatPr defaultColWidth="12.5703125" defaultRowHeight="15.75" customHeight="1"/>
  <cols>
    <col min="1" max="1" width="1.7109375" customWidth="1"/>
    <col min="2" max="2" width="13" customWidth="1"/>
    <col min="3" max="3" width="20" customWidth="1"/>
    <col min="4" max="4" width="41" customWidth="1"/>
    <col min="5" max="5" width="37.42578125" customWidth="1"/>
    <col min="6" max="6" width="9.28515625" customWidth="1"/>
    <col min="7" max="7" width="8.5703125" customWidth="1"/>
    <col min="8" max="8" width="11.42578125" customWidth="1"/>
    <col min="9" max="9" width="14.85546875" customWidth="1"/>
    <col min="10" max="10" width="11.42578125" hidden="1" customWidth="1"/>
    <col min="11" max="11" width="12.42578125" hidden="1" customWidth="1"/>
    <col min="12" max="12" width="2.140625" hidden="1" customWidth="1"/>
    <col min="13" max="13" width="13.28515625" customWidth="1"/>
    <col min="14" max="14" width="13.28515625" hidden="1" customWidth="1"/>
    <col min="15" max="15" width="13.28515625" customWidth="1"/>
    <col min="16" max="16" width="15.28515625" hidden="1" customWidth="1"/>
  </cols>
  <sheetData>
    <row r="1" spans="1:17" ht="5.25" customHeight="1">
      <c r="A1" s="682"/>
      <c r="B1" s="1173"/>
      <c r="C1" s="1173"/>
      <c r="D1" s="1173"/>
      <c r="E1" s="1173"/>
      <c r="F1" s="1173"/>
      <c r="G1" s="1173"/>
      <c r="H1" s="1173"/>
      <c r="I1" s="1173"/>
      <c r="J1" s="1173"/>
      <c r="K1" s="1174"/>
      <c r="L1" s="967"/>
      <c r="M1" s="967"/>
      <c r="N1" s="967"/>
      <c r="O1" s="967"/>
      <c r="P1" s="967"/>
      <c r="Q1" s="967"/>
    </row>
    <row r="2" spans="1:17" ht="21.75" customHeight="1">
      <c r="A2" s="682"/>
      <c r="B2" s="1839" t="s">
        <v>2188</v>
      </c>
      <c r="C2" s="1703"/>
      <c r="D2" s="1703"/>
      <c r="E2" s="1703"/>
      <c r="F2" s="1703"/>
      <c r="G2" s="1703"/>
      <c r="H2" s="1703"/>
      <c r="I2" s="1703"/>
      <c r="J2" s="1175"/>
      <c r="K2" s="1176"/>
      <c r="L2" s="1840" t="s">
        <v>11</v>
      </c>
      <c r="M2" s="1841"/>
      <c r="N2" s="1840" t="s">
        <v>517</v>
      </c>
      <c r="O2" s="1841"/>
      <c r="P2" s="1177"/>
      <c r="Q2" s="1548"/>
    </row>
    <row r="3" spans="1:17" ht="27.75" customHeight="1">
      <c r="A3" s="682"/>
      <c r="B3" s="1838" t="s">
        <v>99</v>
      </c>
      <c r="C3" s="1838" t="s">
        <v>100</v>
      </c>
      <c r="D3" s="1838" t="s">
        <v>101</v>
      </c>
      <c r="E3" s="1838" t="s">
        <v>102</v>
      </c>
      <c r="F3" s="1838" t="s">
        <v>103</v>
      </c>
      <c r="G3" s="1838" t="s">
        <v>142</v>
      </c>
      <c r="H3" s="1836" t="s">
        <v>1821</v>
      </c>
      <c r="I3" s="1836" t="s">
        <v>107</v>
      </c>
      <c r="J3" s="1838" t="s">
        <v>2189</v>
      </c>
      <c r="K3" s="1836" t="s">
        <v>2190</v>
      </c>
      <c r="L3" s="1837" t="s">
        <v>2191</v>
      </c>
      <c r="M3" s="1837" t="s">
        <v>1664</v>
      </c>
      <c r="N3" s="1837" t="s">
        <v>2192</v>
      </c>
      <c r="O3" s="1837" t="s">
        <v>1664</v>
      </c>
      <c r="P3" s="1829" t="s">
        <v>110</v>
      </c>
      <c r="Q3" s="1831" t="s">
        <v>2193</v>
      </c>
    </row>
    <row r="4" spans="1:17" ht="15">
      <c r="A4" s="682"/>
      <c r="B4" s="1830"/>
      <c r="C4" s="1830"/>
      <c r="D4" s="1830"/>
      <c r="E4" s="1830"/>
      <c r="F4" s="1830"/>
      <c r="G4" s="1830"/>
      <c r="H4" s="1830"/>
      <c r="I4" s="1830"/>
      <c r="J4" s="1830"/>
      <c r="K4" s="1830"/>
      <c r="L4" s="1830"/>
      <c r="M4" s="1830"/>
      <c r="N4" s="1830"/>
      <c r="O4" s="1830"/>
      <c r="P4" s="1830"/>
      <c r="Q4" s="1832"/>
    </row>
    <row r="5" spans="1:17" ht="99.75">
      <c r="A5" s="682"/>
      <c r="B5" s="1178" t="s">
        <v>2194</v>
      </c>
      <c r="C5" s="1179" t="s">
        <v>2195</v>
      </c>
      <c r="D5" s="1179" t="s">
        <v>2196</v>
      </c>
      <c r="E5" s="1179" t="s">
        <v>2197</v>
      </c>
      <c r="F5" s="1180" t="s">
        <v>2198</v>
      </c>
      <c r="G5" s="1180" t="s">
        <v>1833</v>
      </c>
      <c r="H5" s="1181">
        <v>2000</v>
      </c>
      <c r="I5" s="1181">
        <f t="shared" ref="I5:I11" si="0">G5*H5</f>
        <v>2000</v>
      </c>
      <c r="J5" s="1182">
        <v>1</v>
      </c>
      <c r="K5" s="1183">
        <f t="shared" ref="K5:K11" si="1">J5*H5</f>
        <v>2000</v>
      </c>
      <c r="L5" s="1184"/>
      <c r="M5" s="1185"/>
      <c r="N5" s="153"/>
      <c r="O5" s="155"/>
      <c r="P5" s="1186"/>
      <c r="Q5" s="1187"/>
    </row>
    <row r="6" spans="1:17" ht="71.25">
      <c r="A6" s="682"/>
      <c r="B6" s="1188" t="s">
        <v>2199</v>
      </c>
      <c r="C6" s="1189" t="s">
        <v>2200</v>
      </c>
      <c r="D6" s="1189" t="s">
        <v>2201</v>
      </c>
      <c r="E6" s="1189" t="s">
        <v>2202</v>
      </c>
      <c r="F6" s="1190" t="s">
        <v>2198</v>
      </c>
      <c r="G6" s="1190" t="s">
        <v>1833</v>
      </c>
      <c r="H6" s="1191">
        <v>1000</v>
      </c>
      <c r="I6" s="1191">
        <f t="shared" si="0"/>
        <v>1000</v>
      </c>
      <c r="J6" s="1192">
        <v>1</v>
      </c>
      <c r="K6" s="1193">
        <f t="shared" si="1"/>
        <v>1000</v>
      </c>
      <c r="L6" s="1194"/>
      <c r="M6" s="1194"/>
      <c r="N6" s="191"/>
      <c r="O6" s="288"/>
      <c r="P6" s="1195"/>
      <c r="Q6" s="1187"/>
    </row>
    <row r="7" spans="1:17" ht="213.75">
      <c r="A7" s="682"/>
      <c r="B7" s="1188" t="s">
        <v>2203</v>
      </c>
      <c r="C7" s="1189" t="s">
        <v>2200</v>
      </c>
      <c r="D7" s="1189" t="s">
        <v>2204</v>
      </c>
      <c r="E7" s="1189" t="s">
        <v>2205</v>
      </c>
      <c r="F7" s="1190" t="s">
        <v>2206</v>
      </c>
      <c r="G7" s="1190" t="s">
        <v>2207</v>
      </c>
      <c r="H7" s="1191">
        <v>0.8</v>
      </c>
      <c r="I7" s="1191">
        <f t="shared" si="0"/>
        <v>280</v>
      </c>
      <c r="J7" s="1192">
        <v>280</v>
      </c>
      <c r="K7" s="1193">
        <f t="shared" si="1"/>
        <v>224</v>
      </c>
      <c r="L7" s="1194">
        <f t="shared" ref="L7:L11" si="2">G7-J7</f>
        <v>70</v>
      </c>
      <c r="M7" s="1196">
        <f t="shared" ref="M7:M11" si="3">L7*H7</f>
        <v>56</v>
      </c>
      <c r="N7" s="186"/>
      <c r="O7" s="363"/>
      <c r="P7" s="1197"/>
      <c r="Q7" s="1187"/>
    </row>
    <row r="8" spans="1:17" ht="85.5">
      <c r="A8" s="682"/>
      <c r="B8" s="1188" t="s">
        <v>2208</v>
      </c>
      <c r="C8" s="1189" t="s">
        <v>2200</v>
      </c>
      <c r="D8" s="1189" t="s">
        <v>2209</v>
      </c>
      <c r="E8" s="1189" t="s">
        <v>2210</v>
      </c>
      <c r="F8" s="1190" t="s">
        <v>2206</v>
      </c>
      <c r="G8" s="1190" t="s">
        <v>2211</v>
      </c>
      <c r="H8" s="1191">
        <v>0.5</v>
      </c>
      <c r="I8" s="1191">
        <f t="shared" si="0"/>
        <v>200</v>
      </c>
      <c r="J8" s="1192"/>
      <c r="K8" s="1193">
        <f t="shared" si="1"/>
        <v>0</v>
      </c>
      <c r="L8" s="1194">
        <f t="shared" si="2"/>
        <v>400</v>
      </c>
      <c r="M8" s="1196">
        <f t="shared" si="3"/>
        <v>200</v>
      </c>
      <c r="N8" s="186"/>
      <c r="O8" s="363"/>
      <c r="P8" s="1197"/>
      <c r="Q8" s="1187"/>
    </row>
    <row r="9" spans="1:17" ht="42.75">
      <c r="A9" s="682"/>
      <c r="B9" s="1188" t="s">
        <v>2212</v>
      </c>
      <c r="C9" s="1189" t="s">
        <v>2200</v>
      </c>
      <c r="D9" s="1189" t="s">
        <v>2209</v>
      </c>
      <c r="E9" s="1189" t="s">
        <v>2213</v>
      </c>
      <c r="F9" s="1190" t="s">
        <v>2206</v>
      </c>
      <c r="G9" s="1190" t="s">
        <v>2214</v>
      </c>
      <c r="H9" s="1191">
        <v>0.5</v>
      </c>
      <c r="I9" s="1191">
        <f t="shared" si="0"/>
        <v>100</v>
      </c>
      <c r="J9" s="1198"/>
      <c r="K9" s="1193">
        <f t="shared" si="1"/>
        <v>0</v>
      </c>
      <c r="L9" s="1194">
        <f t="shared" si="2"/>
        <v>200</v>
      </c>
      <c r="M9" s="1196">
        <f t="shared" si="3"/>
        <v>100</v>
      </c>
      <c r="N9" s="186"/>
      <c r="O9" s="363"/>
      <c r="P9" s="1197"/>
      <c r="Q9" s="1187"/>
    </row>
    <row r="10" spans="1:17" ht="28.5">
      <c r="A10" s="682"/>
      <c r="B10" s="1188" t="s">
        <v>2215</v>
      </c>
      <c r="C10" s="1189" t="s">
        <v>2200</v>
      </c>
      <c r="D10" s="1189" t="s">
        <v>2209</v>
      </c>
      <c r="E10" s="1189" t="s">
        <v>2216</v>
      </c>
      <c r="F10" s="1190" t="s">
        <v>2206</v>
      </c>
      <c r="G10" s="1190" t="s">
        <v>2207</v>
      </c>
      <c r="H10" s="1191">
        <v>0.5</v>
      </c>
      <c r="I10" s="1191">
        <f t="shared" si="0"/>
        <v>175</v>
      </c>
      <c r="J10" s="1192">
        <v>219.852</v>
      </c>
      <c r="K10" s="1193">
        <f t="shared" si="1"/>
        <v>109.926</v>
      </c>
      <c r="L10" s="1194">
        <f t="shared" si="2"/>
        <v>130.148</v>
      </c>
      <c r="M10" s="1196">
        <f t="shared" si="3"/>
        <v>65.073999999999998</v>
      </c>
      <c r="N10" s="186"/>
      <c r="O10" s="363"/>
      <c r="P10" s="1197"/>
      <c r="Q10" s="1187"/>
    </row>
    <row r="11" spans="1:17" ht="28.5">
      <c r="A11" s="682"/>
      <c r="B11" s="1188" t="s">
        <v>2217</v>
      </c>
      <c r="C11" s="1189" t="s">
        <v>2200</v>
      </c>
      <c r="D11" s="1189" t="s">
        <v>2209</v>
      </c>
      <c r="E11" s="1189" t="s">
        <v>2218</v>
      </c>
      <c r="F11" s="1190" t="s">
        <v>2206</v>
      </c>
      <c r="G11" s="1190" t="s">
        <v>2219</v>
      </c>
      <c r="H11" s="1191">
        <v>0.5</v>
      </c>
      <c r="I11" s="1191">
        <f t="shared" si="0"/>
        <v>17.5</v>
      </c>
      <c r="J11" s="1198"/>
      <c r="K11" s="1193">
        <f t="shared" si="1"/>
        <v>0</v>
      </c>
      <c r="L11" s="1194">
        <f t="shared" si="2"/>
        <v>35</v>
      </c>
      <c r="M11" s="1196">
        <f t="shared" si="3"/>
        <v>17.5</v>
      </c>
      <c r="N11" s="186"/>
      <c r="O11" s="363"/>
      <c r="P11" s="1197"/>
      <c r="Q11" s="1187"/>
    </row>
    <row r="12" spans="1:17" ht="15" hidden="1">
      <c r="A12" s="682"/>
      <c r="B12" s="1199" t="s">
        <v>178</v>
      </c>
      <c r="C12" s="892"/>
      <c r="D12" s="1200" t="s">
        <v>2220</v>
      </c>
      <c r="E12" s="892"/>
      <c r="F12" s="752"/>
      <c r="G12" s="751"/>
      <c r="H12" s="1201"/>
      <c r="I12" s="1202">
        <f>SUM(I5:I11)</f>
        <v>3772.5</v>
      </c>
      <c r="J12" s="1198"/>
      <c r="K12" s="1203">
        <f>SUM(K5:K11)</f>
        <v>3333.9259999999999</v>
      </c>
      <c r="L12" s="1194"/>
      <c r="M12" s="1204">
        <f>SUM(M7:M11)</f>
        <v>438.57400000000001</v>
      </c>
      <c r="N12" s="185"/>
      <c r="O12" s="1205"/>
      <c r="P12" s="1206"/>
      <c r="Q12" s="1187"/>
    </row>
    <row r="13" spans="1:17" ht="114">
      <c r="A13" s="682"/>
      <c r="B13" s="1188" t="s">
        <v>2221</v>
      </c>
      <c r="C13" s="1189" t="s">
        <v>2200</v>
      </c>
      <c r="D13" s="1189" t="s">
        <v>2222</v>
      </c>
      <c r="E13" s="1189" t="s">
        <v>2223</v>
      </c>
      <c r="F13" s="1190" t="s">
        <v>1863</v>
      </c>
      <c r="G13" s="1190" t="s">
        <v>2224</v>
      </c>
      <c r="H13" s="1191">
        <v>1.5</v>
      </c>
      <c r="I13" s="1191">
        <f t="shared" ref="I13:I14" si="4">G13*H13</f>
        <v>225</v>
      </c>
      <c r="J13" s="1192">
        <v>97.76</v>
      </c>
      <c r="K13" s="1193">
        <f t="shared" ref="K13:K14" si="5">J13*H13</f>
        <v>146.64000000000001</v>
      </c>
      <c r="L13" s="1194">
        <f t="shared" ref="L13:L14" si="6">G13-J13</f>
        <v>52.239999999999995</v>
      </c>
      <c r="M13" s="1196">
        <f t="shared" ref="M13:M14" si="7">L13*H13</f>
        <v>78.359999999999985</v>
      </c>
      <c r="N13" s="186"/>
      <c r="O13" s="363"/>
      <c r="P13" s="1197"/>
      <c r="Q13" s="1187"/>
    </row>
    <row r="14" spans="1:17" ht="185.25">
      <c r="A14" s="682"/>
      <c r="B14" s="1188" t="s">
        <v>2225</v>
      </c>
      <c r="C14" s="1189" t="s">
        <v>2200</v>
      </c>
      <c r="D14" s="1189" t="s">
        <v>2226</v>
      </c>
      <c r="E14" s="1189" t="s">
        <v>2227</v>
      </c>
      <c r="F14" s="1190" t="s">
        <v>2206</v>
      </c>
      <c r="G14" s="1190" t="s">
        <v>2228</v>
      </c>
      <c r="H14" s="1191">
        <v>45</v>
      </c>
      <c r="I14" s="1191">
        <f t="shared" si="4"/>
        <v>787.5</v>
      </c>
      <c r="J14" s="1192">
        <v>12.183999999999999</v>
      </c>
      <c r="K14" s="1193">
        <f t="shared" si="5"/>
        <v>548.28</v>
      </c>
      <c r="L14" s="1194">
        <f t="shared" si="6"/>
        <v>5.3160000000000007</v>
      </c>
      <c r="M14" s="1196">
        <f t="shared" si="7"/>
        <v>239.22000000000003</v>
      </c>
      <c r="N14" s="186"/>
      <c r="O14" s="363"/>
      <c r="P14" s="1197"/>
      <c r="Q14" s="1187"/>
    </row>
    <row r="15" spans="1:17" ht="15" hidden="1">
      <c r="A15" s="682"/>
      <c r="B15" s="1199" t="s">
        <v>206</v>
      </c>
      <c r="C15" s="892"/>
      <c r="D15" s="1200" t="s">
        <v>2229</v>
      </c>
      <c r="E15" s="892"/>
      <c r="F15" s="752"/>
      <c r="G15" s="751"/>
      <c r="H15" s="1201"/>
      <c r="I15" s="1202">
        <f>SUM(I13:I14)</f>
        <v>1012.5</v>
      </c>
      <c r="J15" s="1198"/>
      <c r="K15" s="1203">
        <f>SUM(K13:K14)</f>
        <v>694.92</v>
      </c>
      <c r="L15" s="1194"/>
      <c r="M15" s="1204">
        <f>SUM(M13:M14)</f>
        <v>317.58000000000004</v>
      </c>
      <c r="N15" s="185"/>
      <c r="O15" s="1205"/>
      <c r="P15" s="1206"/>
      <c r="Q15" s="1187"/>
    </row>
    <row r="16" spans="1:17" ht="299.25">
      <c r="A16" s="682"/>
      <c r="B16" s="1188" t="s">
        <v>2230</v>
      </c>
      <c r="C16" s="1189" t="s">
        <v>2200</v>
      </c>
      <c r="D16" s="1189" t="s">
        <v>2231</v>
      </c>
      <c r="E16" s="1189" t="s">
        <v>2232</v>
      </c>
      <c r="F16" s="1190" t="s">
        <v>2206</v>
      </c>
      <c r="G16" s="1190" t="s">
        <v>2233</v>
      </c>
      <c r="H16" s="1191">
        <v>50</v>
      </c>
      <c r="I16" s="1191">
        <f t="shared" ref="I16:I17" si="8">G16*H16</f>
        <v>2250</v>
      </c>
      <c r="J16" s="1192">
        <v>41.253999999999998</v>
      </c>
      <c r="K16" s="1193">
        <f t="shared" ref="K16:K17" si="9">J16*H16</f>
        <v>2062.6999999999998</v>
      </c>
      <c r="L16" s="1194">
        <f t="shared" ref="L16:L17" si="10">G16-J16</f>
        <v>3.7460000000000022</v>
      </c>
      <c r="M16" s="1196">
        <f t="shared" ref="M16:M17" si="11">L16*H16</f>
        <v>187.30000000000013</v>
      </c>
      <c r="N16" s="186"/>
      <c r="O16" s="363"/>
      <c r="P16" s="1197"/>
      <c r="Q16" s="1187"/>
    </row>
    <row r="17" spans="1:17" ht="28.5">
      <c r="A17" s="682"/>
      <c r="B17" s="1188" t="s">
        <v>2234</v>
      </c>
      <c r="C17" s="1189" t="s">
        <v>2200</v>
      </c>
      <c r="D17" s="1189" t="s">
        <v>2235</v>
      </c>
      <c r="E17" s="1189" t="s">
        <v>2235</v>
      </c>
      <c r="F17" s="1190" t="s">
        <v>2206</v>
      </c>
      <c r="G17" s="1190">
        <v>14</v>
      </c>
      <c r="H17" s="1191">
        <v>50</v>
      </c>
      <c r="I17" s="1191">
        <f t="shared" si="8"/>
        <v>700</v>
      </c>
      <c r="J17" s="1192">
        <v>10.829000000000001</v>
      </c>
      <c r="K17" s="1193">
        <f t="shared" si="9"/>
        <v>541.45000000000005</v>
      </c>
      <c r="L17" s="1194">
        <f t="shared" si="10"/>
        <v>3.1709999999999994</v>
      </c>
      <c r="M17" s="1196">
        <f t="shared" si="11"/>
        <v>158.54999999999995</v>
      </c>
      <c r="N17" s="186"/>
      <c r="O17" s="363"/>
      <c r="P17" s="1197"/>
      <c r="Q17" s="1187"/>
    </row>
    <row r="18" spans="1:17" ht="15" hidden="1">
      <c r="A18" s="682"/>
      <c r="B18" s="1199" t="s">
        <v>242</v>
      </c>
      <c r="C18" s="892"/>
      <c r="D18" s="1200" t="s">
        <v>2236</v>
      </c>
      <c r="E18" s="892"/>
      <c r="F18" s="752"/>
      <c r="G18" s="751"/>
      <c r="H18" s="1201"/>
      <c r="I18" s="1202">
        <f>SUM(I16:I17)</f>
        <v>2950</v>
      </c>
      <c r="J18" s="1198"/>
      <c r="K18" s="1203">
        <f>SUM(K16:K17)</f>
        <v>2604.1499999999996</v>
      </c>
      <c r="L18" s="1194"/>
      <c r="M18" s="1204">
        <f>SUM(M16:M17)</f>
        <v>345.85000000000008</v>
      </c>
      <c r="N18" s="185"/>
      <c r="O18" s="1205"/>
      <c r="P18" s="1206"/>
      <c r="Q18" s="1187"/>
    </row>
    <row r="19" spans="1:17" ht="15">
      <c r="A19" s="682"/>
      <c r="B19" s="1039"/>
      <c r="C19" s="892"/>
      <c r="D19" s="892"/>
      <c r="E19" s="892"/>
      <c r="F19" s="752"/>
      <c r="G19" s="751"/>
      <c r="H19" s="1201"/>
      <c r="I19" s="1201"/>
      <c r="J19" s="1198"/>
      <c r="K19" s="1207"/>
      <c r="L19" s="1194"/>
      <c r="M19" s="1196"/>
      <c r="N19" s="186"/>
      <c r="O19" s="363"/>
      <c r="P19" s="1197"/>
      <c r="Q19" s="1187"/>
    </row>
    <row r="20" spans="1:17" ht="342">
      <c r="A20" s="682"/>
      <c r="B20" s="1188" t="s">
        <v>2237</v>
      </c>
      <c r="C20" s="1189" t="s">
        <v>2200</v>
      </c>
      <c r="D20" s="1189" t="s">
        <v>2238</v>
      </c>
      <c r="E20" s="1189" t="s">
        <v>2239</v>
      </c>
      <c r="F20" s="1190" t="s">
        <v>2206</v>
      </c>
      <c r="G20" s="1190" t="s">
        <v>2240</v>
      </c>
      <c r="H20" s="1191">
        <v>50</v>
      </c>
      <c r="I20" s="1208">
        <f>G20*H20</f>
        <v>1500</v>
      </c>
      <c r="J20" s="1192">
        <v>20.111999999999998</v>
      </c>
      <c r="K20" s="1193">
        <f>J20*H20</f>
        <v>1005.5999999999999</v>
      </c>
      <c r="L20" s="1194">
        <f>G20-J20</f>
        <v>9.8880000000000017</v>
      </c>
      <c r="M20" s="1196">
        <f>L20*H20</f>
        <v>494.40000000000009</v>
      </c>
      <c r="N20" s="186"/>
      <c r="O20" s="363"/>
      <c r="P20" s="1197"/>
      <c r="Q20" s="1187"/>
    </row>
    <row r="21" spans="1:17" ht="15" hidden="1">
      <c r="A21" s="682"/>
      <c r="B21" s="1199" t="s">
        <v>268</v>
      </c>
      <c r="C21" s="892"/>
      <c r="D21" s="1200" t="s">
        <v>2241</v>
      </c>
      <c r="E21" s="892"/>
      <c r="F21" s="752"/>
      <c r="G21" s="751"/>
      <c r="H21" s="1201"/>
      <c r="I21" s="1202">
        <f>SUM(I20)</f>
        <v>1500</v>
      </c>
      <c r="J21" s="1198"/>
      <c r="K21" s="1203">
        <f>SUM(K20)</f>
        <v>1005.5999999999999</v>
      </c>
      <c r="L21" s="1194"/>
      <c r="M21" s="1204">
        <f>M20</f>
        <v>494.40000000000009</v>
      </c>
      <c r="N21" s="185"/>
      <c r="O21" s="1205"/>
      <c r="P21" s="1206"/>
      <c r="Q21" s="1187"/>
    </row>
    <row r="22" spans="1:17" ht="285">
      <c r="A22" s="682"/>
      <c r="B22" s="1188" t="s">
        <v>2242</v>
      </c>
      <c r="C22" s="1189" t="s">
        <v>2200</v>
      </c>
      <c r="D22" s="1189" t="s">
        <v>2243</v>
      </c>
      <c r="E22" s="1189" t="s">
        <v>2244</v>
      </c>
      <c r="F22" s="1190" t="s">
        <v>2206</v>
      </c>
      <c r="G22" s="1190" t="s">
        <v>2245</v>
      </c>
      <c r="H22" s="1191">
        <v>50</v>
      </c>
      <c r="I22" s="1191">
        <f t="shared" ref="I22:I25" si="12">G22*H22</f>
        <v>200</v>
      </c>
      <c r="J22" s="1192">
        <v>3.4630000000000001</v>
      </c>
      <c r="K22" s="1193">
        <f t="shared" ref="K22:K25" si="13">J22*H22</f>
        <v>173.15</v>
      </c>
      <c r="L22" s="1194">
        <f t="shared" ref="L22:L25" si="14">G22-J22</f>
        <v>0.53699999999999992</v>
      </c>
      <c r="M22" s="1196">
        <f t="shared" ref="M22:M25" si="15">L22*H22</f>
        <v>26.849999999999994</v>
      </c>
      <c r="N22" s="186"/>
      <c r="O22" s="363"/>
      <c r="P22" s="1197"/>
      <c r="Q22" s="1187"/>
    </row>
    <row r="23" spans="1:17" ht="71.25">
      <c r="A23" s="682"/>
      <c r="B23" s="1188" t="s">
        <v>2246</v>
      </c>
      <c r="C23" s="1189" t="s">
        <v>2200</v>
      </c>
      <c r="D23" s="1189" t="s">
        <v>2247</v>
      </c>
      <c r="E23" s="1189" t="s">
        <v>2248</v>
      </c>
      <c r="F23" s="1190" t="s">
        <v>1863</v>
      </c>
      <c r="G23" s="1190" t="s">
        <v>2249</v>
      </c>
      <c r="H23" s="1191">
        <v>0.5</v>
      </c>
      <c r="I23" s="1191">
        <f t="shared" si="12"/>
        <v>57.5</v>
      </c>
      <c r="J23" s="1192">
        <v>85.34</v>
      </c>
      <c r="K23" s="1193">
        <f t="shared" si="13"/>
        <v>42.67</v>
      </c>
      <c r="L23" s="1194">
        <f t="shared" si="14"/>
        <v>29.659999999999997</v>
      </c>
      <c r="M23" s="1196">
        <f t="shared" si="15"/>
        <v>14.829999999999998</v>
      </c>
      <c r="N23" s="186"/>
      <c r="O23" s="363"/>
      <c r="P23" s="1197"/>
      <c r="Q23" s="1187"/>
    </row>
    <row r="24" spans="1:17" ht="71.25">
      <c r="A24" s="682"/>
      <c r="B24" s="1188" t="s">
        <v>2250</v>
      </c>
      <c r="C24" s="1189" t="s">
        <v>2200</v>
      </c>
      <c r="D24" s="1189" t="s">
        <v>2251</v>
      </c>
      <c r="E24" s="1189" t="s">
        <v>2252</v>
      </c>
      <c r="F24" s="1190" t="s">
        <v>1863</v>
      </c>
      <c r="G24" s="1190" t="s">
        <v>2253</v>
      </c>
      <c r="H24" s="1191">
        <v>5</v>
      </c>
      <c r="I24" s="1191">
        <f t="shared" si="12"/>
        <v>1500</v>
      </c>
      <c r="J24" s="1198"/>
      <c r="K24" s="1193">
        <f t="shared" si="13"/>
        <v>0</v>
      </c>
      <c r="L24" s="1194">
        <f t="shared" si="14"/>
        <v>300</v>
      </c>
      <c r="M24" s="1196">
        <f t="shared" si="15"/>
        <v>1500</v>
      </c>
      <c r="N24" s="186"/>
      <c r="O24" s="363"/>
      <c r="P24" s="1197"/>
      <c r="Q24" s="1187"/>
    </row>
    <row r="25" spans="1:17" ht="42.75">
      <c r="A25" s="682"/>
      <c r="B25" s="1188" t="s">
        <v>2254</v>
      </c>
      <c r="C25" s="1189" t="s">
        <v>2200</v>
      </c>
      <c r="D25" s="1189" t="s">
        <v>2255</v>
      </c>
      <c r="E25" s="1189" t="s">
        <v>2256</v>
      </c>
      <c r="F25" s="1190" t="s">
        <v>1863</v>
      </c>
      <c r="G25" s="1190" t="s">
        <v>2257</v>
      </c>
      <c r="H25" s="1191">
        <v>0.5</v>
      </c>
      <c r="I25" s="1191">
        <f t="shared" si="12"/>
        <v>72.5</v>
      </c>
      <c r="J25" s="1198"/>
      <c r="K25" s="1193">
        <f t="shared" si="13"/>
        <v>0</v>
      </c>
      <c r="L25" s="1194">
        <f t="shared" si="14"/>
        <v>145</v>
      </c>
      <c r="M25" s="1196">
        <f t="shared" si="15"/>
        <v>72.5</v>
      </c>
      <c r="N25" s="186"/>
      <c r="O25" s="363"/>
      <c r="P25" s="1197"/>
      <c r="Q25" s="1187"/>
    </row>
    <row r="26" spans="1:17" ht="15" hidden="1">
      <c r="A26" s="682"/>
      <c r="B26" s="1199" t="s">
        <v>300</v>
      </c>
      <c r="C26" s="892"/>
      <c r="D26" s="1200" t="s">
        <v>2258</v>
      </c>
      <c r="E26" s="892"/>
      <c r="F26" s="752"/>
      <c r="G26" s="751"/>
      <c r="H26" s="1201"/>
      <c r="I26" s="1202">
        <f>SUM(I22:I25)</f>
        <v>1830</v>
      </c>
      <c r="J26" s="1198"/>
      <c r="K26" s="1209">
        <f>SUM(K22:K25)</f>
        <v>215.82</v>
      </c>
      <c r="L26" s="1194"/>
      <c r="M26" s="1204">
        <f>SUM(M22:M25)</f>
        <v>1614.18</v>
      </c>
      <c r="N26" s="185"/>
      <c r="O26" s="1205"/>
      <c r="P26" s="1206"/>
      <c r="Q26" s="1187"/>
    </row>
    <row r="27" spans="1:17" ht="85.5">
      <c r="A27" s="682"/>
      <c r="B27" s="1188" t="s">
        <v>2259</v>
      </c>
      <c r="C27" s="1189" t="s">
        <v>2200</v>
      </c>
      <c r="D27" s="1189" t="s">
        <v>2260</v>
      </c>
      <c r="E27" s="1189" t="s">
        <v>2261</v>
      </c>
      <c r="F27" s="1190" t="s">
        <v>1863</v>
      </c>
      <c r="G27" s="1190" t="s">
        <v>2262</v>
      </c>
      <c r="H27" s="1191">
        <v>6</v>
      </c>
      <c r="I27" s="1191">
        <f t="shared" ref="I27:I29" si="16">G27*H27</f>
        <v>720</v>
      </c>
      <c r="J27" s="1192">
        <v>70.921999999999997</v>
      </c>
      <c r="K27" s="1193">
        <f t="shared" ref="K27:K29" si="17">J27*H27</f>
        <v>425.53199999999998</v>
      </c>
      <c r="L27" s="1194">
        <f t="shared" ref="L27:L28" si="18">G27-J27</f>
        <v>49.078000000000003</v>
      </c>
      <c r="M27" s="1196">
        <f t="shared" ref="M27:M28" si="19">L27*H27</f>
        <v>294.46800000000002</v>
      </c>
      <c r="N27" s="186"/>
      <c r="O27" s="363"/>
      <c r="P27" s="1197"/>
      <c r="Q27" s="1187"/>
    </row>
    <row r="28" spans="1:17" ht="156.75">
      <c r="A28" s="682"/>
      <c r="B28" s="1188" t="s">
        <v>2263</v>
      </c>
      <c r="C28" s="1189" t="s">
        <v>2200</v>
      </c>
      <c r="D28" s="1189" t="s">
        <v>2264</v>
      </c>
      <c r="E28" s="1189" t="s">
        <v>2265</v>
      </c>
      <c r="F28" s="1190" t="s">
        <v>1863</v>
      </c>
      <c r="G28" s="1190" t="s">
        <v>2266</v>
      </c>
      <c r="H28" s="1191">
        <v>1</v>
      </c>
      <c r="I28" s="1191">
        <f t="shared" si="16"/>
        <v>250</v>
      </c>
      <c r="J28" s="1192">
        <v>250</v>
      </c>
      <c r="K28" s="1193">
        <f t="shared" si="17"/>
        <v>250</v>
      </c>
      <c r="L28" s="1194">
        <f t="shared" si="18"/>
        <v>0</v>
      </c>
      <c r="M28" s="1196">
        <f t="shared" si="19"/>
        <v>0</v>
      </c>
      <c r="N28" s="186"/>
      <c r="O28" s="363"/>
      <c r="P28" s="1197"/>
      <c r="Q28" s="1187"/>
    </row>
    <row r="29" spans="1:17" ht="114">
      <c r="A29" s="682"/>
      <c r="B29" s="1188" t="s">
        <v>2267</v>
      </c>
      <c r="C29" s="1189" t="s">
        <v>2200</v>
      </c>
      <c r="D29" s="1189" t="s">
        <v>2268</v>
      </c>
      <c r="E29" s="1189" t="s">
        <v>2269</v>
      </c>
      <c r="F29" s="1190" t="s">
        <v>1832</v>
      </c>
      <c r="G29" s="1190" t="s">
        <v>1850</v>
      </c>
      <c r="H29" s="1191">
        <v>0</v>
      </c>
      <c r="I29" s="1191">
        <f t="shared" si="16"/>
        <v>0</v>
      </c>
      <c r="J29" s="1192"/>
      <c r="K29" s="1193">
        <f t="shared" si="17"/>
        <v>0</v>
      </c>
      <c r="L29" s="1194"/>
      <c r="M29" s="1196"/>
      <c r="N29" s="186"/>
      <c r="O29" s="363"/>
      <c r="P29" s="1197"/>
      <c r="Q29" s="1187"/>
    </row>
    <row r="30" spans="1:17" ht="15" hidden="1">
      <c r="A30" s="682"/>
      <c r="B30" s="1199" t="s">
        <v>329</v>
      </c>
      <c r="C30" s="892"/>
      <c r="D30" s="1200" t="s">
        <v>2270</v>
      </c>
      <c r="E30" s="892"/>
      <c r="F30" s="752"/>
      <c r="G30" s="751"/>
      <c r="H30" s="1201"/>
      <c r="I30" s="1202">
        <f>SUM(I27:I29)</f>
        <v>970</v>
      </c>
      <c r="J30" s="1198"/>
      <c r="K30" s="1209">
        <f>SUM(K27:K29)</f>
        <v>675.53199999999993</v>
      </c>
      <c r="L30" s="1194"/>
      <c r="M30" s="1204">
        <f>SUM(M27:M29)</f>
        <v>294.46800000000002</v>
      </c>
      <c r="N30" s="185"/>
      <c r="O30" s="1205"/>
      <c r="P30" s="1206"/>
      <c r="Q30" s="1187"/>
    </row>
    <row r="31" spans="1:17" ht="156.75">
      <c r="A31" s="682"/>
      <c r="B31" s="1188" t="s">
        <v>2271</v>
      </c>
      <c r="C31" s="1189" t="s">
        <v>2200</v>
      </c>
      <c r="D31" s="1189" t="s">
        <v>2272</v>
      </c>
      <c r="E31" s="1189" t="s">
        <v>2269</v>
      </c>
      <c r="F31" s="1190" t="s">
        <v>1832</v>
      </c>
      <c r="G31" s="1190" t="s">
        <v>1850</v>
      </c>
      <c r="H31" s="1191">
        <v>0</v>
      </c>
      <c r="I31" s="1191">
        <f t="shared" ref="I31:I32" si="20">G31*H31</f>
        <v>0</v>
      </c>
      <c r="J31" s="1192"/>
      <c r="K31" s="1193">
        <f t="shared" ref="K31:K32" si="21">J31*H31</f>
        <v>0</v>
      </c>
      <c r="L31" s="1194"/>
      <c r="M31" s="1196"/>
      <c r="N31" s="186"/>
      <c r="O31" s="363"/>
      <c r="P31" s="1197"/>
      <c r="Q31" s="1187"/>
    </row>
    <row r="32" spans="1:17" ht="142.5">
      <c r="A32" s="682"/>
      <c r="B32" s="1188" t="s">
        <v>2273</v>
      </c>
      <c r="C32" s="1189" t="s">
        <v>2200</v>
      </c>
      <c r="D32" s="1189" t="s">
        <v>2274</v>
      </c>
      <c r="E32" s="1189" t="s">
        <v>2269</v>
      </c>
      <c r="F32" s="1190" t="s">
        <v>1832</v>
      </c>
      <c r="G32" s="1190" t="s">
        <v>1850</v>
      </c>
      <c r="H32" s="1191">
        <v>0</v>
      </c>
      <c r="I32" s="1191">
        <f t="shared" si="20"/>
        <v>0</v>
      </c>
      <c r="J32" s="1192"/>
      <c r="K32" s="1193">
        <f t="shared" si="21"/>
        <v>0</v>
      </c>
      <c r="L32" s="1194"/>
      <c r="M32" s="1196"/>
      <c r="N32" s="186"/>
      <c r="O32" s="363"/>
      <c r="P32" s="1210"/>
      <c r="Q32" s="1187"/>
    </row>
    <row r="33" spans="1:17" ht="15">
      <c r="A33" s="682"/>
      <c r="B33" s="1211"/>
      <c r="C33" s="1212"/>
      <c r="D33" s="1213" t="s">
        <v>2275</v>
      </c>
      <c r="E33" s="1212"/>
      <c r="F33" s="1214"/>
      <c r="G33" s="1215"/>
      <c r="H33" s="1216"/>
      <c r="I33" s="1217">
        <f>SUM(I12+I15+I18+I21+I26+I30)</f>
        <v>12035</v>
      </c>
      <c r="J33" s="1214"/>
      <c r="K33" s="1218">
        <f>SUM(K12+K15+K18+K21+K26+K30)</f>
        <v>8529.9479999999985</v>
      </c>
      <c r="L33" s="1219"/>
      <c r="M33" s="1220">
        <f>SUM(M12+M15+M18+M21+M26+M30)</f>
        <v>3505.0520000000001</v>
      </c>
      <c r="N33" s="1221"/>
      <c r="O33" s="1222">
        <f t="shared" ref="O33:P33" si="22">SUM(O5:O32)</f>
        <v>0</v>
      </c>
      <c r="P33" s="1223">
        <f t="shared" si="22"/>
        <v>0</v>
      </c>
      <c r="Q33" s="1187"/>
    </row>
    <row r="34" spans="1:17" ht="299.25">
      <c r="A34" s="682"/>
      <c r="B34" s="1188" t="s">
        <v>2276</v>
      </c>
      <c r="C34" s="1189" t="s">
        <v>2277</v>
      </c>
      <c r="D34" s="1189" t="s">
        <v>2278</v>
      </c>
      <c r="E34" s="1189" t="s">
        <v>2279</v>
      </c>
      <c r="F34" s="1190" t="s">
        <v>2206</v>
      </c>
      <c r="G34" s="1190" t="s">
        <v>2240</v>
      </c>
      <c r="H34" s="1224">
        <v>50</v>
      </c>
      <c r="I34" s="1224">
        <f t="shared" ref="I34:I35" si="23">G34*H34</f>
        <v>1500</v>
      </c>
      <c r="J34" s="1190">
        <v>30</v>
      </c>
      <c r="K34" s="1224">
        <f t="shared" ref="K34:K35" si="24">J34*H34</f>
        <v>1500</v>
      </c>
      <c r="L34" s="191"/>
      <c r="M34" s="191"/>
      <c r="N34" s="191"/>
      <c r="O34" s="288"/>
      <c r="P34" s="3"/>
      <c r="Q34" s="1187"/>
    </row>
    <row r="35" spans="1:17" ht="299.25">
      <c r="A35" s="682"/>
      <c r="B35" s="1188" t="s">
        <v>2280</v>
      </c>
      <c r="C35" s="1189" t="s">
        <v>2277</v>
      </c>
      <c r="D35" s="1189" t="s">
        <v>2278</v>
      </c>
      <c r="E35" s="1189" t="s">
        <v>2281</v>
      </c>
      <c r="F35" s="1190" t="s">
        <v>2206</v>
      </c>
      <c r="G35" s="1190" t="s">
        <v>2282</v>
      </c>
      <c r="H35" s="1224">
        <v>50</v>
      </c>
      <c r="I35" s="1224">
        <f t="shared" si="23"/>
        <v>500</v>
      </c>
      <c r="J35" s="1190">
        <v>10</v>
      </c>
      <c r="K35" s="1224">
        <f t="shared" si="24"/>
        <v>500</v>
      </c>
      <c r="L35" s="191"/>
      <c r="M35" s="191"/>
      <c r="N35" s="191"/>
      <c r="O35" s="288"/>
      <c r="P35" s="3"/>
      <c r="Q35" s="1187"/>
    </row>
    <row r="36" spans="1:17" ht="15" hidden="1">
      <c r="A36" s="682"/>
      <c r="B36" s="1199" t="s">
        <v>380</v>
      </c>
      <c r="C36" s="892"/>
      <c r="D36" s="1200" t="s">
        <v>2283</v>
      </c>
      <c r="E36" s="892"/>
      <c r="F36" s="752"/>
      <c r="G36" s="751"/>
      <c r="H36" s="1225"/>
      <c r="I36" s="1226">
        <f>SUM(I34:I35)</f>
        <v>2000</v>
      </c>
      <c r="J36" s="752"/>
      <c r="K36" s="1227">
        <f>SUM(K34:K35)</f>
        <v>2000</v>
      </c>
      <c r="L36" s="191"/>
      <c r="M36" s="167">
        <f>SUM(M34:M35)</f>
        <v>0</v>
      </c>
      <c r="N36" s="167"/>
      <c r="O36" s="1228"/>
      <c r="P36" s="2"/>
      <c r="Q36" s="1187"/>
    </row>
    <row r="37" spans="1:17" ht="299.25">
      <c r="A37" s="682"/>
      <c r="B37" s="1188" t="s">
        <v>2284</v>
      </c>
      <c r="C37" s="1189" t="s">
        <v>2277</v>
      </c>
      <c r="D37" s="1189" t="s">
        <v>2278</v>
      </c>
      <c r="E37" s="1189" t="s">
        <v>2285</v>
      </c>
      <c r="F37" s="1190" t="s">
        <v>2206</v>
      </c>
      <c r="G37" s="1190" t="s">
        <v>2286</v>
      </c>
      <c r="H37" s="1224">
        <v>50</v>
      </c>
      <c r="I37" s="1224">
        <f t="shared" ref="I37:I40" si="25">G37*H37</f>
        <v>750</v>
      </c>
      <c r="J37" s="1190">
        <v>15</v>
      </c>
      <c r="K37" s="1224">
        <f t="shared" ref="K37:K40" si="26">J37*H37</f>
        <v>750</v>
      </c>
      <c r="L37" s="191"/>
      <c r="M37" s="191"/>
      <c r="N37" s="191"/>
      <c r="O37" s="288"/>
      <c r="P37" s="3"/>
      <c r="Q37" s="1187"/>
    </row>
    <row r="38" spans="1:17" ht="299.25">
      <c r="A38" s="682"/>
      <c r="B38" s="1188" t="s">
        <v>2287</v>
      </c>
      <c r="C38" s="1189" t="s">
        <v>2277</v>
      </c>
      <c r="D38" s="1189" t="s">
        <v>2278</v>
      </c>
      <c r="E38" s="1189" t="s">
        <v>2288</v>
      </c>
      <c r="F38" s="1190" t="s">
        <v>2206</v>
      </c>
      <c r="G38" s="1190" t="s">
        <v>2289</v>
      </c>
      <c r="H38" s="1224">
        <v>45</v>
      </c>
      <c r="I38" s="1224">
        <f t="shared" si="25"/>
        <v>135</v>
      </c>
      <c r="J38" s="1190">
        <v>3</v>
      </c>
      <c r="K38" s="1224">
        <f t="shared" si="26"/>
        <v>135</v>
      </c>
      <c r="L38" s="191"/>
      <c r="M38" s="191"/>
      <c r="N38" s="191"/>
      <c r="O38" s="288"/>
      <c r="P38" s="3"/>
      <c r="Q38" s="1187"/>
    </row>
    <row r="39" spans="1:17" ht="99.75">
      <c r="A39" s="682"/>
      <c r="B39" s="1188" t="s">
        <v>2290</v>
      </c>
      <c r="C39" s="1189" t="s">
        <v>2291</v>
      </c>
      <c r="D39" s="1189" t="s">
        <v>2292</v>
      </c>
      <c r="E39" s="1189" t="s">
        <v>2261</v>
      </c>
      <c r="F39" s="1190" t="s">
        <v>1863</v>
      </c>
      <c r="G39" s="1190" t="s">
        <v>2293</v>
      </c>
      <c r="H39" s="1224">
        <v>6</v>
      </c>
      <c r="I39" s="1224">
        <f t="shared" si="25"/>
        <v>1560</v>
      </c>
      <c r="J39" s="1190">
        <v>260</v>
      </c>
      <c r="K39" s="1224">
        <f t="shared" si="26"/>
        <v>1560</v>
      </c>
      <c r="L39" s="191"/>
      <c r="M39" s="191"/>
      <c r="N39" s="191"/>
      <c r="O39" s="288"/>
      <c r="P39" s="3"/>
      <c r="Q39" s="1187"/>
    </row>
    <row r="40" spans="1:17" ht="114">
      <c r="A40" s="682"/>
      <c r="B40" s="1188" t="s">
        <v>2294</v>
      </c>
      <c r="C40" s="1189" t="s">
        <v>2291</v>
      </c>
      <c r="D40" s="1189" t="s">
        <v>2295</v>
      </c>
      <c r="E40" s="1189" t="s">
        <v>2296</v>
      </c>
      <c r="F40" s="1190" t="s">
        <v>1863</v>
      </c>
      <c r="G40" s="1190" t="s">
        <v>1843</v>
      </c>
      <c r="H40" s="1224">
        <v>2</v>
      </c>
      <c r="I40" s="1224">
        <f t="shared" si="25"/>
        <v>40</v>
      </c>
      <c r="J40" s="1190">
        <v>20</v>
      </c>
      <c r="K40" s="1224">
        <f t="shared" si="26"/>
        <v>40</v>
      </c>
      <c r="L40" s="191"/>
      <c r="M40" s="362"/>
      <c r="N40" s="362"/>
      <c r="O40" s="1229"/>
      <c r="P40" s="409"/>
      <c r="Q40" s="1187"/>
    </row>
    <row r="41" spans="1:17" ht="15" hidden="1">
      <c r="A41" s="682"/>
      <c r="B41" s="1199" t="s">
        <v>413</v>
      </c>
      <c r="C41" s="892"/>
      <c r="D41" s="1200" t="s">
        <v>2297</v>
      </c>
      <c r="E41" s="892"/>
      <c r="F41" s="752"/>
      <c r="G41" s="751"/>
      <c r="H41" s="1225"/>
      <c r="I41" s="1226">
        <f>SUM(I37:I40)</f>
        <v>2485</v>
      </c>
      <c r="J41" s="752"/>
      <c r="K41" s="1227">
        <f>SUM(K37:K40)</f>
        <v>2485</v>
      </c>
      <c r="L41" s="191"/>
      <c r="M41" s="167">
        <f>SUM(M37:M40)</f>
        <v>0</v>
      </c>
      <c r="N41" s="167"/>
      <c r="O41" s="1228"/>
      <c r="P41" s="2"/>
      <c r="Q41" s="1187"/>
    </row>
    <row r="42" spans="1:17" ht="57">
      <c r="A42" s="682"/>
      <c r="B42" s="1188" t="s">
        <v>2298</v>
      </c>
      <c r="C42" s="1189" t="s">
        <v>2299</v>
      </c>
      <c r="D42" s="1189" t="s">
        <v>2300</v>
      </c>
      <c r="E42" s="1189" t="s">
        <v>2301</v>
      </c>
      <c r="F42" s="1190" t="s">
        <v>1863</v>
      </c>
      <c r="G42" s="1190" t="s">
        <v>2302</v>
      </c>
      <c r="H42" s="1224">
        <v>25</v>
      </c>
      <c r="I42" s="1224">
        <f t="shared" ref="I42:I45" si="27">G42*H42</f>
        <v>3250</v>
      </c>
      <c r="J42" s="1190">
        <v>130</v>
      </c>
      <c r="K42" s="1224">
        <f t="shared" ref="K42:K45" si="28">J42*H42</f>
        <v>3250</v>
      </c>
      <c r="L42" s="191"/>
      <c r="M42" s="191"/>
      <c r="N42" s="191"/>
      <c r="O42" s="288"/>
      <c r="P42" s="3"/>
      <c r="Q42" s="1187"/>
    </row>
    <row r="43" spans="1:17" ht="128.25">
      <c r="A43" s="682"/>
      <c r="B43" s="1188" t="s">
        <v>2303</v>
      </c>
      <c r="C43" s="1189" t="s">
        <v>2299</v>
      </c>
      <c r="D43" s="1189" t="s">
        <v>2304</v>
      </c>
      <c r="E43" s="1189" t="s">
        <v>2305</v>
      </c>
      <c r="F43" s="1190" t="s">
        <v>1863</v>
      </c>
      <c r="G43" s="1190" t="s">
        <v>2302</v>
      </c>
      <c r="H43" s="1224">
        <v>1.5</v>
      </c>
      <c r="I43" s="1224">
        <f t="shared" si="27"/>
        <v>195</v>
      </c>
      <c r="J43" s="1190">
        <v>130</v>
      </c>
      <c r="K43" s="1224">
        <f t="shared" si="28"/>
        <v>195</v>
      </c>
      <c r="L43" s="191"/>
      <c r="M43" s="191"/>
      <c r="N43" s="191"/>
      <c r="O43" s="288"/>
      <c r="P43" s="3"/>
      <c r="Q43" s="1187"/>
    </row>
    <row r="44" spans="1:17" ht="71.25">
      <c r="A44" s="682"/>
      <c r="B44" s="1188" t="s">
        <v>2306</v>
      </c>
      <c r="C44" s="1189" t="s">
        <v>2299</v>
      </c>
      <c r="D44" s="1189" t="s">
        <v>2307</v>
      </c>
      <c r="E44" s="1189" t="s">
        <v>2308</v>
      </c>
      <c r="F44" s="1190" t="s">
        <v>2309</v>
      </c>
      <c r="G44" s="1190" t="s">
        <v>2310</v>
      </c>
      <c r="H44" s="1224">
        <v>1</v>
      </c>
      <c r="I44" s="1224">
        <f t="shared" si="27"/>
        <v>85</v>
      </c>
      <c r="J44" s="1190">
        <v>85</v>
      </c>
      <c r="K44" s="1224">
        <f t="shared" si="28"/>
        <v>85</v>
      </c>
      <c r="L44" s="191"/>
      <c r="M44" s="191"/>
      <c r="N44" s="191"/>
      <c r="O44" s="288"/>
      <c r="P44" s="3"/>
      <c r="Q44" s="1187"/>
    </row>
    <row r="45" spans="1:17" ht="71.25">
      <c r="A45" s="682"/>
      <c r="B45" s="1188" t="s">
        <v>2311</v>
      </c>
      <c r="C45" s="1189" t="s">
        <v>2299</v>
      </c>
      <c r="D45" s="1189" t="s">
        <v>2312</v>
      </c>
      <c r="E45" s="1189" t="s">
        <v>2313</v>
      </c>
      <c r="F45" s="1190" t="s">
        <v>1863</v>
      </c>
      <c r="G45" s="1190" t="s">
        <v>2302</v>
      </c>
      <c r="H45" s="1224">
        <v>2</v>
      </c>
      <c r="I45" s="1224">
        <f t="shared" si="27"/>
        <v>260</v>
      </c>
      <c r="J45" s="1190">
        <v>130</v>
      </c>
      <c r="K45" s="1224">
        <f t="shared" si="28"/>
        <v>260</v>
      </c>
      <c r="L45" s="191"/>
      <c r="M45" s="191"/>
      <c r="N45" s="191"/>
      <c r="O45" s="288"/>
      <c r="P45" s="3"/>
      <c r="Q45" s="1187"/>
    </row>
    <row r="46" spans="1:17" ht="15" hidden="1">
      <c r="A46" s="682"/>
      <c r="B46" s="1199" t="s">
        <v>413</v>
      </c>
      <c r="C46" s="892"/>
      <c r="D46" s="1200" t="s">
        <v>2314</v>
      </c>
      <c r="E46" s="892"/>
      <c r="F46" s="752"/>
      <c r="G46" s="751"/>
      <c r="H46" s="1225"/>
      <c r="I46" s="1226">
        <f>SUM(I42:I45)</f>
        <v>3790</v>
      </c>
      <c r="J46" s="752"/>
      <c r="K46" s="1227">
        <f>SUM(K42:K45)</f>
        <v>3790</v>
      </c>
      <c r="L46" s="191"/>
      <c r="M46" s="191"/>
      <c r="N46" s="191"/>
      <c r="O46" s="288"/>
      <c r="P46" s="3"/>
      <c r="Q46" s="1187"/>
    </row>
    <row r="47" spans="1:17" ht="85.5">
      <c r="A47" s="682"/>
      <c r="B47" s="1188" t="s">
        <v>2315</v>
      </c>
      <c r="C47" s="1189" t="s">
        <v>2299</v>
      </c>
      <c r="D47" s="1189" t="s">
        <v>2316</v>
      </c>
      <c r="E47" s="1189" t="s">
        <v>2317</v>
      </c>
      <c r="F47" s="1190" t="s">
        <v>1863</v>
      </c>
      <c r="G47" s="1190" t="s">
        <v>2302</v>
      </c>
      <c r="H47" s="1224">
        <v>0.5</v>
      </c>
      <c r="I47" s="1224">
        <f t="shared" ref="I47:I51" si="29">G47*H47</f>
        <v>65</v>
      </c>
      <c r="J47" s="1190">
        <v>130</v>
      </c>
      <c r="K47" s="1224">
        <f t="shared" ref="K47:K51" si="30">J47*H47</f>
        <v>65</v>
      </c>
      <c r="L47" s="191"/>
      <c r="M47" s="191"/>
      <c r="N47" s="191"/>
      <c r="O47" s="288"/>
      <c r="P47" s="3"/>
      <c r="Q47" s="1187"/>
    </row>
    <row r="48" spans="1:17" ht="57">
      <c r="A48" s="682"/>
      <c r="B48" s="1188" t="s">
        <v>2318</v>
      </c>
      <c r="C48" s="1189" t="s">
        <v>2299</v>
      </c>
      <c r="D48" s="1189" t="s">
        <v>2316</v>
      </c>
      <c r="E48" s="1189" t="s">
        <v>2319</v>
      </c>
      <c r="F48" s="1190" t="s">
        <v>2309</v>
      </c>
      <c r="G48" s="1190" t="s">
        <v>2310</v>
      </c>
      <c r="H48" s="1224">
        <v>1</v>
      </c>
      <c r="I48" s="1224">
        <f t="shared" si="29"/>
        <v>85</v>
      </c>
      <c r="J48" s="1190">
        <v>85</v>
      </c>
      <c r="K48" s="1224">
        <f t="shared" si="30"/>
        <v>85</v>
      </c>
      <c r="L48" s="191"/>
      <c r="M48" s="191"/>
      <c r="N48" s="191"/>
      <c r="O48" s="288"/>
      <c r="P48" s="3"/>
      <c r="Q48" s="1187"/>
    </row>
    <row r="49" spans="1:17" ht="71.25">
      <c r="A49" s="682"/>
      <c r="B49" s="1188" t="s">
        <v>2320</v>
      </c>
      <c r="C49" s="1189" t="s">
        <v>2299</v>
      </c>
      <c r="D49" s="1189" t="s">
        <v>2321</v>
      </c>
      <c r="E49" s="1189" t="s">
        <v>2322</v>
      </c>
      <c r="F49" s="1190" t="s">
        <v>1858</v>
      </c>
      <c r="G49" s="1190" t="s">
        <v>2323</v>
      </c>
      <c r="H49" s="1224">
        <v>0</v>
      </c>
      <c r="I49" s="1224">
        <f t="shared" si="29"/>
        <v>0</v>
      </c>
      <c r="J49" s="752">
        <v>5</v>
      </c>
      <c r="K49" s="1224">
        <f t="shared" si="30"/>
        <v>0</v>
      </c>
      <c r="L49" s="191"/>
      <c r="M49" s="191"/>
      <c r="N49" s="191"/>
      <c r="O49" s="288"/>
      <c r="P49" s="3"/>
      <c r="Q49" s="1187"/>
    </row>
    <row r="50" spans="1:17" ht="85.5">
      <c r="A50" s="682"/>
      <c r="B50" s="1188" t="s">
        <v>2324</v>
      </c>
      <c r="C50" s="1189" t="s">
        <v>2325</v>
      </c>
      <c r="D50" s="1189" t="s">
        <v>2326</v>
      </c>
      <c r="E50" s="1189" t="s">
        <v>2327</v>
      </c>
      <c r="F50" s="1190" t="s">
        <v>2309</v>
      </c>
      <c r="G50" s="1190" t="s">
        <v>2282</v>
      </c>
      <c r="H50" s="1224">
        <v>15</v>
      </c>
      <c r="I50" s="1224">
        <f t="shared" si="29"/>
        <v>150</v>
      </c>
      <c r="J50" s="1190">
        <v>10</v>
      </c>
      <c r="K50" s="1224">
        <f t="shared" si="30"/>
        <v>150</v>
      </c>
      <c r="L50" s="191"/>
      <c r="M50" s="191"/>
      <c r="N50" s="191"/>
      <c r="O50" s="288"/>
      <c r="P50" s="3"/>
      <c r="Q50" s="1187"/>
    </row>
    <row r="51" spans="1:17" ht="57">
      <c r="A51" s="682"/>
      <c r="B51" s="1188" t="s">
        <v>2328</v>
      </c>
      <c r="C51" s="1189" t="s">
        <v>2325</v>
      </c>
      <c r="D51" s="1189" t="s">
        <v>2329</v>
      </c>
      <c r="E51" s="1189" t="s">
        <v>2330</v>
      </c>
      <c r="F51" s="1190" t="s">
        <v>1858</v>
      </c>
      <c r="G51" s="1190" t="s">
        <v>1833</v>
      </c>
      <c r="H51" s="1224">
        <v>100</v>
      </c>
      <c r="I51" s="1224">
        <f t="shared" si="29"/>
        <v>100</v>
      </c>
      <c r="J51" s="1190">
        <v>1</v>
      </c>
      <c r="K51" s="1224">
        <f t="shared" si="30"/>
        <v>100</v>
      </c>
      <c r="L51" s="191"/>
      <c r="M51" s="191"/>
      <c r="N51" s="191"/>
      <c r="O51" s="288"/>
      <c r="P51" s="3"/>
      <c r="Q51" s="1187"/>
    </row>
    <row r="52" spans="1:17" ht="15" hidden="1">
      <c r="A52" s="682"/>
      <c r="B52" s="1199" t="s">
        <v>413</v>
      </c>
      <c r="C52" s="892"/>
      <c r="D52" s="1200" t="s">
        <v>2331</v>
      </c>
      <c r="E52" s="892"/>
      <c r="F52" s="752"/>
      <c r="G52" s="751"/>
      <c r="H52" s="1225"/>
      <c r="I52" s="1226">
        <f>SUM(I47:I51)</f>
        <v>400</v>
      </c>
      <c r="J52" s="752"/>
      <c r="K52" s="1227">
        <f>SUM(K47:K51)</f>
        <v>400</v>
      </c>
      <c r="L52" s="191"/>
      <c r="M52" s="191"/>
      <c r="N52" s="191"/>
      <c r="O52" s="288"/>
      <c r="P52" s="3"/>
      <c r="Q52" s="1187"/>
    </row>
    <row r="53" spans="1:17" ht="242.25">
      <c r="A53" s="682"/>
      <c r="B53" s="1188" t="s">
        <v>2332</v>
      </c>
      <c r="C53" s="1189" t="s">
        <v>2333</v>
      </c>
      <c r="D53" s="1189" t="s">
        <v>2334</v>
      </c>
      <c r="E53" s="1189" t="s">
        <v>2335</v>
      </c>
      <c r="F53" s="1190" t="s">
        <v>1858</v>
      </c>
      <c r="G53" s="1190" t="s">
        <v>1833</v>
      </c>
      <c r="H53" s="1224">
        <v>355</v>
      </c>
      <c r="I53" s="1224">
        <f t="shared" ref="I53:I114" si="31">G53*H53</f>
        <v>355</v>
      </c>
      <c r="J53" s="1190">
        <v>1</v>
      </c>
      <c r="K53" s="1224">
        <f t="shared" ref="K53:K58" si="32">J53*H53</f>
        <v>355</v>
      </c>
      <c r="L53" s="191" t="str">
        <f t="shared" ref="L53:L56" si="33">G53</f>
        <v xml:space="preserve"> 1</v>
      </c>
      <c r="M53" s="191">
        <f t="shared" ref="M53:M56" si="34">L53*H53</f>
        <v>355</v>
      </c>
      <c r="N53" s="191" t="str">
        <f t="shared" ref="N53:N54" si="35">G53</f>
        <v xml:space="preserve"> 1</v>
      </c>
      <c r="O53" s="288">
        <f t="shared" ref="O53:O54" si="36">N53*H53</f>
        <v>355</v>
      </c>
      <c r="P53" s="3"/>
      <c r="Q53" s="1230" t="s">
        <v>2336</v>
      </c>
    </row>
    <row r="54" spans="1:17" ht="242.25">
      <c r="A54" s="682"/>
      <c r="B54" s="1188" t="s">
        <v>2337</v>
      </c>
      <c r="C54" s="1189" t="s">
        <v>2333</v>
      </c>
      <c r="D54" s="1189" t="s">
        <v>2334</v>
      </c>
      <c r="E54" s="1189" t="s">
        <v>2338</v>
      </c>
      <c r="F54" s="1190" t="s">
        <v>1858</v>
      </c>
      <c r="G54" s="1190" t="s">
        <v>1833</v>
      </c>
      <c r="H54" s="1224">
        <v>410</v>
      </c>
      <c r="I54" s="1224">
        <f t="shared" si="31"/>
        <v>410</v>
      </c>
      <c r="J54" s="1190">
        <v>1</v>
      </c>
      <c r="K54" s="1224">
        <f t="shared" si="32"/>
        <v>410</v>
      </c>
      <c r="L54" s="191" t="str">
        <f t="shared" si="33"/>
        <v xml:space="preserve"> 1</v>
      </c>
      <c r="M54" s="191">
        <f t="shared" si="34"/>
        <v>410</v>
      </c>
      <c r="N54" s="191" t="str">
        <f t="shared" si="35"/>
        <v xml:space="preserve"> 1</v>
      </c>
      <c r="O54" s="288">
        <f t="shared" si="36"/>
        <v>410</v>
      </c>
      <c r="P54" s="3"/>
      <c r="Q54" s="1230" t="s">
        <v>2336</v>
      </c>
    </row>
    <row r="55" spans="1:17" ht="242.25">
      <c r="A55" s="682"/>
      <c r="B55" s="1188" t="s">
        <v>2339</v>
      </c>
      <c r="C55" s="1189" t="s">
        <v>2333</v>
      </c>
      <c r="D55" s="1189" t="s">
        <v>2334</v>
      </c>
      <c r="E55" s="1189" t="s">
        <v>2340</v>
      </c>
      <c r="F55" s="1190" t="s">
        <v>1858</v>
      </c>
      <c r="G55" s="1190" t="s">
        <v>2245</v>
      </c>
      <c r="H55" s="1224">
        <v>400</v>
      </c>
      <c r="I55" s="1224">
        <f t="shared" si="31"/>
        <v>1600</v>
      </c>
      <c r="J55" s="1190"/>
      <c r="K55" s="1224">
        <f t="shared" si="32"/>
        <v>0</v>
      </c>
      <c r="L55" s="191" t="str">
        <f t="shared" si="33"/>
        <v xml:space="preserve"> 4</v>
      </c>
      <c r="M55" s="191">
        <f t="shared" si="34"/>
        <v>1600</v>
      </c>
      <c r="N55" s="191"/>
      <c r="O55" s="288"/>
      <c r="P55" s="3"/>
      <c r="Q55" s="1187"/>
    </row>
    <row r="56" spans="1:17" ht="242.25">
      <c r="A56" s="682"/>
      <c r="B56" s="1188" t="s">
        <v>2341</v>
      </c>
      <c r="C56" s="1189" t="s">
        <v>2333</v>
      </c>
      <c r="D56" s="1189" t="s">
        <v>2334</v>
      </c>
      <c r="E56" s="1189" t="s">
        <v>2342</v>
      </c>
      <c r="F56" s="1190" t="s">
        <v>1858</v>
      </c>
      <c r="G56" s="1190" t="s">
        <v>2343</v>
      </c>
      <c r="H56" s="1224">
        <v>400</v>
      </c>
      <c r="I56" s="1224">
        <f t="shared" si="31"/>
        <v>800</v>
      </c>
      <c r="J56" s="1190"/>
      <c r="K56" s="1224">
        <f t="shared" si="32"/>
        <v>0</v>
      </c>
      <c r="L56" s="191" t="str">
        <f t="shared" si="33"/>
        <v xml:space="preserve"> 2</v>
      </c>
      <c r="M56" s="191">
        <f t="shared" si="34"/>
        <v>800</v>
      </c>
      <c r="N56" s="191"/>
      <c r="O56" s="288"/>
      <c r="P56" s="3"/>
      <c r="Q56" s="1187"/>
    </row>
    <row r="57" spans="1:17" ht="242.25">
      <c r="A57" s="682"/>
      <c r="B57" s="1188" t="s">
        <v>2344</v>
      </c>
      <c r="C57" s="1189" t="s">
        <v>2333</v>
      </c>
      <c r="D57" s="1189" t="s">
        <v>2334</v>
      </c>
      <c r="E57" s="1189" t="s">
        <v>2345</v>
      </c>
      <c r="F57" s="1190" t="s">
        <v>2346</v>
      </c>
      <c r="G57" s="1190" t="s">
        <v>1833</v>
      </c>
      <c r="H57" s="1224">
        <v>400</v>
      </c>
      <c r="I57" s="1224">
        <f t="shared" si="31"/>
        <v>400</v>
      </c>
      <c r="J57" s="1190">
        <v>1</v>
      </c>
      <c r="K57" s="1224">
        <f t="shared" si="32"/>
        <v>400</v>
      </c>
      <c r="L57" s="191"/>
      <c r="M57" s="191"/>
      <c r="N57" s="191"/>
      <c r="O57" s="288"/>
      <c r="P57" s="3"/>
      <c r="Q57" s="1187"/>
    </row>
    <row r="58" spans="1:17" ht="242.25">
      <c r="A58" s="682"/>
      <c r="B58" s="1188" t="s">
        <v>2347</v>
      </c>
      <c r="C58" s="1189" t="s">
        <v>2333</v>
      </c>
      <c r="D58" s="1189" t="s">
        <v>2334</v>
      </c>
      <c r="E58" s="1189" t="s">
        <v>2348</v>
      </c>
      <c r="F58" s="1190" t="s">
        <v>1858</v>
      </c>
      <c r="G58" s="1190" t="s">
        <v>1833</v>
      </c>
      <c r="H58" s="1224">
        <v>400</v>
      </c>
      <c r="I58" s="1224">
        <f t="shared" si="31"/>
        <v>400</v>
      </c>
      <c r="J58" s="1190">
        <v>1</v>
      </c>
      <c r="K58" s="1224">
        <f t="shared" si="32"/>
        <v>400</v>
      </c>
      <c r="L58" s="191"/>
      <c r="M58" s="191"/>
      <c r="N58" s="191"/>
      <c r="O58" s="288"/>
      <c r="P58" s="3"/>
      <c r="Q58" s="1187"/>
    </row>
    <row r="59" spans="1:17" ht="256.5">
      <c r="A59" s="682"/>
      <c r="B59" s="1188" t="s">
        <v>2349</v>
      </c>
      <c r="C59" s="1189" t="s">
        <v>2333</v>
      </c>
      <c r="D59" s="1189" t="s">
        <v>2350</v>
      </c>
      <c r="E59" s="1189" t="s">
        <v>2335</v>
      </c>
      <c r="F59" s="1190" t="s">
        <v>1832</v>
      </c>
      <c r="G59" s="1190" t="s">
        <v>1833</v>
      </c>
      <c r="H59" s="1224">
        <v>400</v>
      </c>
      <c r="I59" s="1224">
        <f t="shared" si="31"/>
        <v>400</v>
      </c>
      <c r="J59" s="1190">
        <v>1</v>
      </c>
      <c r="K59" s="1224"/>
      <c r="L59" s="191" t="str">
        <f>G59</f>
        <v xml:space="preserve"> 1</v>
      </c>
      <c r="M59" s="191">
        <f t="shared" ref="M59:M60" si="37">L59*H59</f>
        <v>400</v>
      </c>
      <c r="N59" s="191"/>
      <c r="O59" s="288"/>
      <c r="P59" s="3"/>
      <c r="Q59" s="1187"/>
    </row>
    <row r="60" spans="1:17" ht="256.5">
      <c r="A60" s="682"/>
      <c r="B60" s="1188" t="s">
        <v>2351</v>
      </c>
      <c r="C60" s="1189" t="s">
        <v>2333</v>
      </c>
      <c r="D60" s="1189" t="s">
        <v>2350</v>
      </c>
      <c r="E60" s="1189" t="s">
        <v>2338</v>
      </c>
      <c r="F60" s="1190" t="s">
        <v>1832</v>
      </c>
      <c r="G60" s="1190" t="s">
        <v>1833</v>
      </c>
      <c r="H60" s="1224">
        <v>400</v>
      </c>
      <c r="I60" s="1224">
        <f t="shared" si="31"/>
        <v>400</v>
      </c>
      <c r="J60" s="1190">
        <v>1</v>
      </c>
      <c r="K60" s="1224"/>
      <c r="L60" s="191" t="str">
        <f>G61</f>
        <v xml:space="preserve"> 1</v>
      </c>
      <c r="M60" s="191">
        <f t="shared" si="37"/>
        <v>400</v>
      </c>
      <c r="N60" s="191"/>
      <c r="O60" s="288"/>
      <c r="P60" s="3"/>
      <c r="Q60" s="1187"/>
    </row>
    <row r="61" spans="1:17" ht="256.5">
      <c r="A61" s="682"/>
      <c r="B61" s="1188" t="s">
        <v>2352</v>
      </c>
      <c r="C61" s="1189" t="s">
        <v>2333</v>
      </c>
      <c r="D61" s="1189" t="s">
        <v>2350</v>
      </c>
      <c r="E61" s="1189" t="s">
        <v>2340</v>
      </c>
      <c r="F61" s="1190" t="s">
        <v>1832</v>
      </c>
      <c r="G61" s="1190" t="s">
        <v>1833</v>
      </c>
      <c r="H61" s="1224">
        <v>400</v>
      </c>
      <c r="I61" s="1224">
        <f t="shared" si="31"/>
        <v>400</v>
      </c>
      <c r="J61" s="1190">
        <v>1</v>
      </c>
      <c r="K61" s="1224">
        <f t="shared" ref="K61:K62" si="38">J61*H61</f>
        <v>400</v>
      </c>
      <c r="L61" s="191"/>
      <c r="M61" s="191"/>
      <c r="N61" s="191"/>
      <c r="O61" s="288"/>
      <c r="P61" s="3"/>
      <c r="Q61" s="1187"/>
    </row>
    <row r="62" spans="1:17" ht="256.5">
      <c r="A62" s="682"/>
      <c r="B62" s="1188" t="s">
        <v>2353</v>
      </c>
      <c r="C62" s="1189" t="s">
        <v>2333</v>
      </c>
      <c r="D62" s="1189" t="s">
        <v>2350</v>
      </c>
      <c r="E62" s="1189" t="s">
        <v>2342</v>
      </c>
      <c r="F62" s="1190" t="s">
        <v>1832</v>
      </c>
      <c r="G62" s="1190" t="s">
        <v>1833</v>
      </c>
      <c r="H62" s="1224">
        <v>400</v>
      </c>
      <c r="I62" s="1224">
        <f t="shared" si="31"/>
        <v>400</v>
      </c>
      <c r="J62" s="1190">
        <v>1</v>
      </c>
      <c r="K62" s="1224">
        <f t="shared" si="38"/>
        <v>400</v>
      </c>
      <c r="L62" s="191"/>
      <c r="M62" s="191"/>
      <c r="N62" s="191"/>
      <c r="O62" s="288"/>
      <c r="P62" s="3"/>
      <c r="Q62" s="1187"/>
    </row>
    <row r="63" spans="1:17" ht="256.5">
      <c r="A63" s="682"/>
      <c r="B63" s="1188" t="s">
        <v>2354</v>
      </c>
      <c r="C63" s="1189" t="s">
        <v>2333</v>
      </c>
      <c r="D63" s="1189" t="s">
        <v>2350</v>
      </c>
      <c r="E63" s="1189" t="s">
        <v>2345</v>
      </c>
      <c r="F63" s="1190" t="s">
        <v>1832</v>
      </c>
      <c r="G63" s="1190" t="s">
        <v>1833</v>
      </c>
      <c r="H63" s="1224">
        <v>400</v>
      </c>
      <c r="I63" s="1224">
        <f t="shared" si="31"/>
        <v>400</v>
      </c>
      <c r="J63" s="1190">
        <v>1</v>
      </c>
      <c r="K63" s="1224"/>
      <c r="L63" s="191" t="str">
        <f t="shared" ref="L63:L64" si="39">G63</f>
        <v xml:space="preserve"> 1</v>
      </c>
      <c r="M63" s="191">
        <f t="shared" ref="M63:M64" si="40">L63*H63</f>
        <v>400</v>
      </c>
      <c r="N63" s="191"/>
      <c r="O63" s="288"/>
      <c r="P63" s="3"/>
      <c r="Q63" s="1187"/>
    </row>
    <row r="64" spans="1:17" ht="256.5">
      <c r="A64" s="682"/>
      <c r="B64" s="1188" t="s">
        <v>2355</v>
      </c>
      <c r="C64" s="1189" t="s">
        <v>2333</v>
      </c>
      <c r="D64" s="1189" t="s">
        <v>2350</v>
      </c>
      <c r="E64" s="1189" t="s">
        <v>2348</v>
      </c>
      <c r="F64" s="1190" t="s">
        <v>1832</v>
      </c>
      <c r="G64" s="1190" t="s">
        <v>1833</v>
      </c>
      <c r="H64" s="1224">
        <v>400</v>
      </c>
      <c r="I64" s="1224">
        <f t="shared" si="31"/>
        <v>400</v>
      </c>
      <c r="J64" s="1190">
        <v>1</v>
      </c>
      <c r="K64" s="1224"/>
      <c r="L64" s="191" t="str">
        <f t="shared" si="39"/>
        <v xml:space="preserve"> 1</v>
      </c>
      <c r="M64" s="191">
        <f t="shared" si="40"/>
        <v>400</v>
      </c>
      <c r="N64" s="191"/>
      <c r="O64" s="288"/>
      <c r="P64" s="3"/>
      <c r="Q64" s="1187"/>
    </row>
    <row r="65" spans="1:17" ht="85.5">
      <c r="A65" s="682"/>
      <c r="B65" s="1188" t="s">
        <v>2356</v>
      </c>
      <c r="C65" s="1189" t="s">
        <v>2333</v>
      </c>
      <c r="D65" s="1189" t="s">
        <v>2357</v>
      </c>
      <c r="E65" s="1189" t="s">
        <v>2358</v>
      </c>
      <c r="F65" s="1190" t="s">
        <v>1832</v>
      </c>
      <c r="G65" s="1190" t="s">
        <v>1833</v>
      </c>
      <c r="H65" s="1224">
        <v>100</v>
      </c>
      <c r="I65" s="1224">
        <f t="shared" si="31"/>
        <v>100</v>
      </c>
      <c r="J65" s="1190">
        <v>1</v>
      </c>
      <c r="K65" s="1224">
        <f t="shared" ref="K65:K114" si="41">J65*H65</f>
        <v>100</v>
      </c>
      <c r="L65" s="191"/>
      <c r="M65" s="191"/>
      <c r="N65" s="191"/>
      <c r="O65" s="288"/>
      <c r="P65" s="3"/>
      <c r="Q65" s="1187"/>
    </row>
    <row r="66" spans="1:17" ht="99.75">
      <c r="A66" s="682"/>
      <c r="B66" s="1188" t="s">
        <v>2359</v>
      </c>
      <c r="C66" s="1189" t="s">
        <v>2333</v>
      </c>
      <c r="D66" s="1189" t="s">
        <v>2360</v>
      </c>
      <c r="E66" s="1189" t="s">
        <v>2361</v>
      </c>
      <c r="F66" s="1190" t="s">
        <v>1858</v>
      </c>
      <c r="G66" s="1190" t="s">
        <v>2362</v>
      </c>
      <c r="H66" s="1224">
        <v>50</v>
      </c>
      <c r="I66" s="1224">
        <f t="shared" si="31"/>
        <v>650</v>
      </c>
      <c r="J66" s="1190">
        <v>13</v>
      </c>
      <c r="K66" s="1224">
        <f t="shared" si="41"/>
        <v>650</v>
      </c>
      <c r="L66" s="191"/>
      <c r="M66" s="191"/>
      <c r="N66" s="191"/>
      <c r="O66" s="288"/>
      <c r="P66" s="3"/>
      <c r="Q66" s="1187"/>
    </row>
    <row r="67" spans="1:17" ht="99.75">
      <c r="A67" s="682"/>
      <c r="B67" s="1188" t="s">
        <v>2363</v>
      </c>
      <c r="C67" s="1189" t="s">
        <v>2333</v>
      </c>
      <c r="D67" s="1189" t="s">
        <v>2360</v>
      </c>
      <c r="E67" s="1189" t="s">
        <v>2364</v>
      </c>
      <c r="F67" s="1190" t="s">
        <v>1858</v>
      </c>
      <c r="G67" s="1190" t="s">
        <v>1833</v>
      </c>
      <c r="H67" s="1224">
        <v>50</v>
      </c>
      <c r="I67" s="1224">
        <f t="shared" si="31"/>
        <v>50</v>
      </c>
      <c r="J67" s="1190">
        <v>1</v>
      </c>
      <c r="K67" s="1224">
        <f t="shared" si="41"/>
        <v>50</v>
      </c>
      <c r="L67" s="191"/>
      <c r="M67" s="191"/>
      <c r="N67" s="191"/>
      <c r="O67" s="288"/>
      <c r="P67" s="3"/>
      <c r="Q67" s="1187"/>
    </row>
    <row r="68" spans="1:17" ht="99.75">
      <c r="A68" s="682"/>
      <c r="B68" s="1188" t="s">
        <v>2365</v>
      </c>
      <c r="C68" s="1189" t="s">
        <v>2333</v>
      </c>
      <c r="D68" s="1189" t="s">
        <v>2366</v>
      </c>
      <c r="E68" s="1189" t="s">
        <v>2367</v>
      </c>
      <c r="F68" s="1190" t="s">
        <v>1858</v>
      </c>
      <c r="G68" s="1190" t="s">
        <v>2343</v>
      </c>
      <c r="H68" s="1224">
        <v>50</v>
      </c>
      <c r="I68" s="1224">
        <f t="shared" si="31"/>
        <v>100</v>
      </c>
      <c r="J68" s="1190">
        <v>2</v>
      </c>
      <c r="K68" s="1224">
        <f t="shared" si="41"/>
        <v>100</v>
      </c>
      <c r="L68" s="191"/>
      <c r="M68" s="191"/>
      <c r="N68" s="191"/>
      <c r="O68" s="288"/>
      <c r="P68" s="3"/>
      <c r="Q68" s="1187"/>
    </row>
    <row r="69" spans="1:17" ht="71.25">
      <c r="A69" s="682"/>
      <c r="B69" s="1188" t="s">
        <v>2368</v>
      </c>
      <c r="C69" s="1189" t="s">
        <v>2369</v>
      </c>
      <c r="D69" s="1189" t="s">
        <v>2370</v>
      </c>
      <c r="E69" s="1189" t="s">
        <v>2371</v>
      </c>
      <c r="F69" s="1190" t="s">
        <v>1863</v>
      </c>
      <c r="G69" s="1190" t="s">
        <v>2372</v>
      </c>
      <c r="H69" s="1224">
        <v>1</v>
      </c>
      <c r="I69" s="1224">
        <f t="shared" si="31"/>
        <v>600</v>
      </c>
      <c r="J69" s="1190">
        <v>600</v>
      </c>
      <c r="K69" s="1224">
        <f t="shared" si="41"/>
        <v>600</v>
      </c>
      <c r="L69" s="191"/>
      <c r="M69" s="191"/>
      <c r="N69" s="191"/>
      <c r="O69" s="288"/>
      <c r="P69" s="3"/>
      <c r="Q69" s="1187"/>
    </row>
    <row r="70" spans="1:17" ht="71.25">
      <c r="A70" s="682"/>
      <c r="B70" s="1188" t="s">
        <v>2373</v>
      </c>
      <c r="C70" s="1189" t="s">
        <v>2369</v>
      </c>
      <c r="D70" s="1189" t="s">
        <v>2374</v>
      </c>
      <c r="E70" s="1189" t="s">
        <v>2375</v>
      </c>
      <c r="F70" s="1190" t="s">
        <v>1863</v>
      </c>
      <c r="G70" s="1190" t="s">
        <v>2376</v>
      </c>
      <c r="H70" s="1224">
        <v>1.5</v>
      </c>
      <c r="I70" s="1224">
        <f t="shared" si="31"/>
        <v>720</v>
      </c>
      <c r="J70" s="1190">
        <v>480</v>
      </c>
      <c r="K70" s="1224">
        <f t="shared" si="41"/>
        <v>720</v>
      </c>
      <c r="L70" s="191"/>
      <c r="M70" s="191"/>
      <c r="N70" s="191"/>
      <c r="O70" s="288"/>
      <c r="P70" s="3"/>
      <c r="Q70" s="1187"/>
    </row>
    <row r="71" spans="1:17" ht="42.75">
      <c r="A71" s="682"/>
      <c r="B71" s="1188" t="s">
        <v>2377</v>
      </c>
      <c r="C71" s="1189" t="s">
        <v>2369</v>
      </c>
      <c r="D71" s="1189" t="s">
        <v>2378</v>
      </c>
      <c r="E71" s="1189" t="s">
        <v>2379</v>
      </c>
      <c r="F71" s="1190" t="s">
        <v>2380</v>
      </c>
      <c r="G71" s="1190" t="s">
        <v>1833</v>
      </c>
      <c r="H71" s="1224">
        <v>500</v>
      </c>
      <c r="I71" s="1224">
        <f t="shared" si="31"/>
        <v>500</v>
      </c>
      <c r="J71" s="1190">
        <v>1</v>
      </c>
      <c r="K71" s="1224">
        <f t="shared" si="41"/>
        <v>500</v>
      </c>
      <c r="L71" s="191"/>
      <c r="M71" s="191"/>
      <c r="N71" s="191"/>
      <c r="O71" s="288"/>
      <c r="P71" s="3"/>
      <c r="Q71" s="1187"/>
    </row>
    <row r="72" spans="1:17" ht="71.25">
      <c r="A72" s="682"/>
      <c r="B72" s="1188" t="s">
        <v>2381</v>
      </c>
      <c r="C72" s="1189" t="s">
        <v>2369</v>
      </c>
      <c r="D72" s="1189" t="s">
        <v>2382</v>
      </c>
      <c r="E72" s="1189" t="s">
        <v>2383</v>
      </c>
      <c r="F72" s="1190" t="s">
        <v>1863</v>
      </c>
      <c r="G72" s="1190" t="s">
        <v>2310</v>
      </c>
      <c r="H72" s="1224">
        <v>3</v>
      </c>
      <c r="I72" s="1224">
        <f t="shared" si="31"/>
        <v>255</v>
      </c>
      <c r="J72" s="1190">
        <v>85</v>
      </c>
      <c r="K72" s="1224">
        <f t="shared" si="41"/>
        <v>255</v>
      </c>
      <c r="L72" s="191"/>
      <c r="M72" s="191"/>
      <c r="N72" s="191"/>
      <c r="O72" s="288"/>
      <c r="P72" s="3"/>
      <c r="Q72" s="1187"/>
    </row>
    <row r="73" spans="1:17" ht="71.25">
      <c r="A73" s="682"/>
      <c r="B73" s="1188" t="s">
        <v>2384</v>
      </c>
      <c r="C73" s="1189" t="s">
        <v>2369</v>
      </c>
      <c r="D73" s="1189" t="s">
        <v>2385</v>
      </c>
      <c r="E73" s="1189" t="s">
        <v>2383</v>
      </c>
      <c r="F73" s="1190" t="s">
        <v>1863</v>
      </c>
      <c r="G73" s="1190" t="s">
        <v>2386</v>
      </c>
      <c r="H73" s="1224">
        <v>3</v>
      </c>
      <c r="I73" s="1224">
        <f t="shared" si="31"/>
        <v>36</v>
      </c>
      <c r="J73" s="1190">
        <v>12</v>
      </c>
      <c r="K73" s="1224">
        <f t="shared" si="41"/>
        <v>36</v>
      </c>
      <c r="L73" s="191"/>
      <c r="M73" s="191"/>
      <c r="N73" s="191"/>
      <c r="O73" s="288"/>
      <c r="P73" s="3"/>
      <c r="Q73" s="1187"/>
    </row>
    <row r="74" spans="1:17" ht="71.25">
      <c r="A74" s="682"/>
      <c r="B74" s="1188" t="s">
        <v>2387</v>
      </c>
      <c r="C74" s="1189" t="s">
        <v>2369</v>
      </c>
      <c r="D74" s="1189" t="s">
        <v>2388</v>
      </c>
      <c r="E74" s="1189" t="s">
        <v>2389</v>
      </c>
      <c r="F74" s="1190" t="s">
        <v>1863</v>
      </c>
      <c r="G74" s="1190" t="s">
        <v>2282</v>
      </c>
      <c r="H74" s="1224">
        <v>3</v>
      </c>
      <c r="I74" s="1224">
        <f t="shared" si="31"/>
        <v>30</v>
      </c>
      <c r="J74" s="1190">
        <v>10</v>
      </c>
      <c r="K74" s="1224">
        <f t="shared" si="41"/>
        <v>30</v>
      </c>
      <c r="L74" s="191"/>
      <c r="M74" s="191"/>
      <c r="N74" s="191"/>
      <c r="O74" s="288"/>
      <c r="P74" s="3"/>
      <c r="Q74" s="1187"/>
    </row>
    <row r="75" spans="1:17" ht="57">
      <c r="A75" s="682"/>
      <c r="B75" s="1188" t="s">
        <v>2390</v>
      </c>
      <c r="C75" s="1189" t="s">
        <v>2369</v>
      </c>
      <c r="D75" s="1189" t="s">
        <v>2391</v>
      </c>
      <c r="E75" s="1189" t="s">
        <v>2392</v>
      </c>
      <c r="F75" s="1190" t="s">
        <v>1863</v>
      </c>
      <c r="G75" s="1190" t="s">
        <v>1843</v>
      </c>
      <c r="H75" s="1224">
        <v>4</v>
      </c>
      <c r="I75" s="1224">
        <f t="shared" si="31"/>
        <v>80</v>
      </c>
      <c r="J75" s="1190">
        <v>20</v>
      </c>
      <c r="K75" s="1224">
        <f t="shared" si="41"/>
        <v>80</v>
      </c>
      <c r="L75" s="191"/>
      <c r="M75" s="191"/>
      <c r="N75" s="191"/>
      <c r="O75" s="288"/>
      <c r="P75" s="3"/>
      <c r="Q75" s="1187"/>
    </row>
    <row r="76" spans="1:17" ht="57">
      <c r="A76" s="682"/>
      <c r="B76" s="1188" t="s">
        <v>2393</v>
      </c>
      <c r="C76" s="1189" t="s">
        <v>2369</v>
      </c>
      <c r="D76" s="1189" t="s">
        <v>2394</v>
      </c>
      <c r="E76" s="1189" t="s">
        <v>2395</v>
      </c>
      <c r="F76" s="1190" t="s">
        <v>1863</v>
      </c>
      <c r="G76" s="1190" t="s">
        <v>2323</v>
      </c>
      <c r="H76" s="1224">
        <v>4</v>
      </c>
      <c r="I76" s="1224">
        <f t="shared" si="31"/>
        <v>20</v>
      </c>
      <c r="J76" s="1190">
        <v>5</v>
      </c>
      <c r="K76" s="1224">
        <f t="shared" si="41"/>
        <v>20</v>
      </c>
      <c r="L76" s="191"/>
      <c r="M76" s="191"/>
      <c r="N76" s="191"/>
      <c r="O76" s="288"/>
      <c r="P76" s="3"/>
      <c r="Q76" s="1187"/>
    </row>
    <row r="77" spans="1:17" ht="57">
      <c r="A77" s="682"/>
      <c r="B77" s="1188" t="s">
        <v>2396</v>
      </c>
      <c r="C77" s="1189" t="s">
        <v>2369</v>
      </c>
      <c r="D77" s="1189" t="s">
        <v>2397</v>
      </c>
      <c r="E77" s="1189" t="s">
        <v>2398</v>
      </c>
      <c r="F77" s="1190" t="s">
        <v>2309</v>
      </c>
      <c r="G77" s="1190" t="s">
        <v>1859</v>
      </c>
      <c r="H77" s="1224">
        <v>3</v>
      </c>
      <c r="I77" s="1224">
        <f t="shared" si="31"/>
        <v>300</v>
      </c>
      <c r="J77" s="1190">
        <v>100</v>
      </c>
      <c r="K77" s="1224">
        <f t="shared" si="41"/>
        <v>300</v>
      </c>
      <c r="L77" s="191"/>
      <c r="M77" s="191"/>
      <c r="N77" s="191"/>
      <c r="O77" s="288"/>
      <c r="P77" s="3"/>
      <c r="Q77" s="1187"/>
    </row>
    <row r="78" spans="1:17" ht="71.25">
      <c r="A78" s="682"/>
      <c r="B78" s="1188" t="s">
        <v>2399</v>
      </c>
      <c r="C78" s="1189" t="s">
        <v>2369</v>
      </c>
      <c r="D78" s="1189" t="s">
        <v>2400</v>
      </c>
      <c r="E78" s="1189" t="s">
        <v>2392</v>
      </c>
      <c r="F78" s="1190" t="s">
        <v>2309</v>
      </c>
      <c r="G78" s="1190" t="s">
        <v>1843</v>
      </c>
      <c r="H78" s="1224">
        <v>4</v>
      </c>
      <c r="I78" s="1224">
        <f t="shared" si="31"/>
        <v>80</v>
      </c>
      <c r="J78" s="1190">
        <v>20</v>
      </c>
      <c r="K78" s="1224">
        <f t="shared" si="41"/>
        <v>80</v>
      </c>
      <c r="L78" s="191"/>
      <c r="M78" s="191"/>
      <c r="N78" s="191"/>
      <c r="O78" s="288"/>
      <c r="P78" s="3"/>
      <c r="Q78" s="1187"/>
    </row>
    <row r="79" spans="1:17" ht="71.25">
      <c r="A79" s="682"/>
      <c r="B79" s="1188" t="s">
        <v>2401</v>
      </c>
      <c r="C79" s="1189" t="s">
        <v>2369</v>
      </c>
      <c r="D79" s="1189" t="s">
        <v>2402</v>
      </c>
      <c r="E79" s="1189" t="s">
        <v>2403</v>
      </c>
      <c r="F79" s="1190" t="s">
        <v>1863</v>
      </c>
      <c r="G79" s="1190" t="s">
        <v>2404</v>
      </c>
      <c r="H79" s="1224">
        <v>5</v>
      </c>
      <c r="I79" s="1224">
        <f t="shared" si="31"/>
        <v>2350</v>
      </c>
      <c r="J79" s="1190">
        <v>470</v>
      </c>
      <c r="K79" s="1224">
        <f t="shared" si="41"/>
        <v>2350</v>
      </c>
      <c r="L79" s="191"/>
      <c r="M79" s="191"/>
      <c r="N79" s="191"/>
      <c r="O79" s="288"/>
      <c r="P79" s="3"/>
      <c r="Q79" s="1187"/>
    </row>
    <row r="80" spans="1:17" ht="42.75">
      <c r="A80" s="682"/>
      <c r="B80" s="1188" t="s">
        <v>2405</v>
      </c>
      <c r="C80" s="1189" t="s">
        <v>2369</v>
      </c>
      <c r="D80" s="1189" t="s">
        <v>2406</v>
      </c>
      <c r="E80" s="1189" t="s">
        <v>2407</v>
      </c>
      <c r="F80" s="1190" t="s">
        <v>1832</v>
      </c>
      <c r="G80" s="1190" t="s">
        <v>2282</v>
      </c>
      <c r="H80" s="1224">
        <v>5</v>
      </c>
      <c r="I80" s="1224">
        <f t="shared" si="31"/>
        <v>50</v>
      </c>
      <c r="J80" s="1190">
        <v>10</v>
      </c>
      <c r="K80" s="1224">
        <f t="shared" si="41"/>
        <v>50</v>
      </c>
      <c r="L80" s="191"/>
      <c r="M80" s="191"/>
      <c r="N80" s="191"/>
      <c r="O80" s="288"/>
      <c r="P80" s="3"/>
      <c r="Q80" s="1187"/>
    </row>
    <row r="81" spans="1:17" ht="42.75">
      <c r="A81" s="682"/>
      <c r="B81" s="1188" t="s">
        <v>2408</v>
      </c>
      <c r="C81" s="1189" t="s">
        <v>2369</v>
      </c>
      <c r="D81" s="1189" t="s">
        <v>2409</v>
      </c>
      <c r="E81" s="1189" t="s">
        <v>2410</v>
      </c>
      <c r="F81" s="1190" t="s">
        <v>1863</v>
      </c>
      <c r="G81" s="1190" t="s">
        <v>2253</v>
      </c>
      <c r="H81" s="1224">
        <v>1</v>
      </c>
      <c r="I81" s="1224">
        <f t="shared" si="31"/>
        <v>300</v>
      </c>
      <c r="J81" s="1190">
        <v>300</v>
      </c>
      <c r="K81" s="1224">
        <f t="shared" si="41"/>
        <v>300</v>
      </c>
      <c r="L81" s="191"/>
      <c r="M81" s="191"/>
      <c r="N81" s="191"/>
      <c r="O81" s="288"/>
      <c r="P81" s="3"/>
      <c r="Q81" s="1187"/>
    </row>
    <row r="82" spans="1:17" ht="28.5">
      <c r="A82" s="682"/>
      <c r="B82" s="1188" t="s">
        <v>2411</v>
      </c>
      <c r="C82" s="1189" t="s">
        <v>2369</v>
      </c>
      <c r="D82" s="1189" t="s">
        <v>2412</v>
      </c>
      <c r="E82" s="1189" t="s">
        <v>2413</v>
      </c>
      <c r="F82" s="1190" t="s">
        <v>1863</v>
      </c>
      <c r="G82" s="1190" t="s">
        <v>2414</v>
      </c>
      <c r="H82" s="1224">
        <v>3</v>
      </c>
      <c r="I82" s="1224">
        <f t="shared" si="31"/>
        <v>120</v>
      </c>
      <c r="J82" s="1190">
        <v>40</v>
      </c>
      <c r="K82" s="1224">
        <f t="shared" si="41"/>
        <v>120</v>
      </c>
      <c r="L82" s="191"/>
      <c r="M82" s="191"/>
      <c r="N82" s="191"/>
      <c r="O82" s="288"/>
      <c r="P82" s="3"/>
      <c r="Q82" s="1187"/>
    </row>
    <row r="83" spans="1:17" ht="28.5">
      <c r="A83" s="682"/>
      <c r="B83" s="1188" t="s">
        <v>2415</v>
      </c>
      <c r="C83" s="1189" t="s">
        <v>2369</v>
      </c>
      <c r="D83" s="1189" t="s">
        <v>2416</v>
      </c>
      <c r="E83" s="1189" t="s">
        <v>2413</v>
      </c>
      <c r="F83" s="1190" t="s">
        <v>1863</v>
      </c>
      <c r="G83" s="1190" t="s">
        <v>2417</v>
      </c>
      <c r="H83" s="1224">
        <v>3</v>
      </c>
      <c r="I83" s="1224">
        <f t="shared" si="31"/>
        <v>195</v>
      </c>
      <c r="J83" s="1190">
        <v>65</v>
      </c>
      <c r="K83" s="1224">
        <f t="shared" si="41"/>
        <v>195</v>
      </c>
      <c r="L83" s="191"/>
      <c r="M83" s="191"/>
      <c r="N83" s="191"/>
      <c r="O83" s="288"/>
      <c r="P83" s="3"/>
      <c r="Q83" s="1187"/>
    </row>
    <row r="84" spans="1:17" ht="42.75">
      <c r="A84" s="682"/>
      <c r="B84" s="1188" t="s">
        <v>2418</v>
      </c>
      <c r="C84" s="1189" t="s">
        <v>2369</v>
      </c>
      <c r="D84" s="1189" t="s">
        <v>2419</v>
      </c>
      <c r="E84" s="1189" t="s">
        <v>2410</v>
      </c>
      <c r="F84" s="1190" t="s">
        <v>1863</v>
      </c>
      <c r="G84" s="1190" t="s">
        <v>2420</v>
      </c>
      <c r="H84" s="1224">
        <v>1</v>
      </c>
      <c r="I84" s="1224">
        <f t="shared" si="31"/>
        <v>160</v>
      </c>
      <c r="J84" s="1190">
        <v>160</v>
      </c>
      <c r="K84" s="1224">
        <f t="shared" si="41"/>
        <v>160</v>
      </c>
      <c r="L84" s="191"/>
      <c r="M84" s="191"/>
      <c r="N84" s="191"/>
      <c r="O84" s="288"/>
      <c r="P84" s="3"/>
      <c r="Q84" s="1187"/>
    </row>
    <row r="85" spans="1:17" ht="42.75">
      <c r="A85" s="682"/>
      <c r="B85" s="1188" t="s">
        <v>2421</v>
      </c>
      <c r="C85" s="1189" t="s">
        <v>2369</v>
      </c>
      <c r="D85" s="1189" t="s">
        <v>2422</v>
      </c>
      <c r="E85" s="1189" t="s">
        <v>2410</v>
      </c>
      <c r="F85" s="1190" t="s">
        <v>1863</v>
      </c>
      <c r="G85" s="1190" t="s">
        <v>2310</v>
      </c>
      <c r="H85" s="1224">
        <v>1</v>
      </c>
      <c r="I85" s="1224">
        <f t="shared" si="31"/>
        <v>85</v>
      </c>
      <c r="J85" s="1190">
        <v>85</v>
      </c>
      <c r="K85" s="1224">
        <f t="shared" si="41"/>
        <v>85</v>
      </c>
      <c r="L85" s="191"/>
      <c r="M85" s="191"/>
      <c r="N85" s="191"/>
      <c r="O85" s="288"/>
      <c r="P85" s="3"/>
      <c r="Q85" s="1187"/>
    </row>
    <row r="86" spans="1:17" ht="42.75">
      <c r="A86" s="682"/>
      <c r="B86" s="1188" t="s">
        <v>2423</v>
      </c>
      <c r="C86" s="1189" t="s">
        <v>2369</v>
      </c>
      <c r="D86" s="1189" t="s">
        <v>2424</v>
      </c>
      <c r="E86" s="1189" t="s">
        <v>2410</v>
      </c>
      <c r="F86" s="1190" t="s">
        <v>1863</v>
      </c>
      <c r="G86" s="1190" t="s">
        <v>2386</v>
      </c>
      <c r="H86" s="1224">
        <v>1</v>
      </c>
      <c r="I86" s="1224">
        <f t="shared" si="31"/>
        <v>12</v>
      </c>
      <c r="J86" s="1190">
        <v>12</v>
      </c>
      <c r="K86" s="1224">
        <f t="shared" si="41"/>
        <v>12</v>
      </c>
      <c r="L86" s="191"/>
      <c r="M86" s="191"/>
      <c r="N86" s="191"/>
      <c r="O86" s="288"/>
      <c r="P86" s="3"/>
      <c r="Q86" s="1187"/>
    </row>
    <row r="87" spans="1:17" ht="42.75">
      <c r="A87" s="682"/>
      <c r="B87" s="1188" t="s">
        <v>2425</v>
      </c>
      <c r="C87" s="1189" t="s">
        <v>2369</v>
      </c>
      <c r="D87" s="1189" t="s">
        <v>2426</v>
      </c>
      <c r="E87" s="1189" t="s">
        <v>2410</v>
      </c>
      <c r="F87" s="1190" t="s">
        <v>1863</v>
      </c>
      <c r="G87" s="1190" t="s">
        <v>2282</v>
      </c>
      <c r="H87" s="1224">
        <v>1</v>
      </c>
      <c r="I87" s="1224">
        <f t="shared" si="31"/>
        <v>10</v>
      </c>
      <c r="J87" s="1190">
        <v>10</v>
      </c>
      <c r="K87" s="1224">
        <f t="shared" si="41"/>
        <v>10</v>
      </c>
      <c r="L87" s="191"/>
      <c r="M87" s="191"/>
      <c r="N87" s="191"/>
      <c r="O87" s="288"/>
      <c r="P87" s="3"/>
      <c r="Q87" s="1187"/>
    </row>
    <row r="88" spans="1:17" ht="42.75">
      <c r="A88" s="682"/>
      <c r="B88" s="1188" t="s">
        <v>2427</v>
      </c>
      <c r="C88" s="1189" t="s">
        <v>2369</v>
      </c>
      <c r="D88" s="1189" t="s">
        <v>2428</v>
      </c>
      <c r="E88" s="1189" t="s">
        <v>2410</v>
      </c>
      <c r="F88" s="1190" t="s">
        <v>1863</v>
      </c>
      <c r="G88" s="1190" t="s">
        <v>1843</v>
      </c>
      <c r="H88" s="1224">
        <v>1</v>
      </c>
      <c r="I88" s="1224">
        <f t="shared" si="31"/>
        <v>20</v>
      </c>
      <c r="J88" s="1190">
        <v>20</v>
      </c>
      <c r="K88" s="1224">
        <f t="shared" si="41"/>
        <v>20</v>
      </c>
      <c r="L88" s="191"/>
      <c r="M88" s="191"/>
      <c r="N88" s="191"/>
      <c r="O88" s="288"/>
      <c r="P88" s="3"/>
      <c r="Q88" s="1187"/>
    </row>
    <row r="89" spans="1:17" ht="57">
      <c r="A89" s="682"/>
      <c r="B89" s="1188" t="s">
        <v>2429</v>
      </c>
      <c r="C89" s="1189" t="s">
        <v>2369</v>
      </c>
      <c r="D89" s="1189" t="s">
        <v>2430</v>
      </c>
      <c r="E89" s="1189" t="s">
        <v>2431</v>
      </c>
      <c r="F89" s="1190" t="s">
        <v>1832</v>
      </c>
      <c r="G89" s="1190" t="s">
        <v>1833</v>
      </c>
      <c r="H89" s="1224">
        <v>75</v>
      </c>
      <c r="I89" s="1224">
        <f t="shared" si="31"/>
        <v>75</v>
      </c>
      <c r="J89" s="1190">
        <v>1</v>
      </c>
      <c r="K89" s="1224">
        <f t="shared" si="41"/>
        <v>75</v>
      </c>
      <c r="L89" s="191"/>
      <c r="M89" s="191"/>
      <c r="N89" s="191"/>
      <c r="O89" s="288"/>
      <c r="P89" s="3"/>
      <c r="Q89" s="1187"/>
    </row>
    <row r="90" spans="1:17" ht="42.75">
      <c r="A90" s="682"/>
      <c r="B90" s="1188" t="s">
        <v>2432</v>
      </c>
      <c r="C90" s="1189" t="s">
        <v>2369</v>
      </c>
      <c r="D90" s="1189" t="s">
        <v>2433</v>
      </c>
      <c r="E90" s="1189" t="s">
        <v>2434</v>
      </c>
      <c r="F90" s="1190" t="s">
        <v>1832</v>
      </c>
      <c r="G90" s="1190" t="s">
        <v>1833</v>
      </c>
      <c r="H90" s="1224">
        <v>100</v>
      </c>
      <c r="I90" s="1224">
        <f t="shared" si="31"/>
        <v>100</v>
      </c>
      <c r="J90" s="1190">
        <v>1</v>
      </c>
      <c r="K90" s="1224">
        <f t="shared" si="41"/>
        <v>100</v>
      </c>
      <c r="L90" s="191"/>
      <c r="M90" s="191"/>
      <c r="N90" s="191"/>
      <c r="O90" s="288"/>
      <c r="P90" s="3"/>
      <c r="Q90" s="1187"/>
    </row>
    <row r="91" spans="1:17" ht="57">
      <c r="A91" s="682"/>
      <c r="B91" s="1188" t="s">
        <v>2435</v>
      </c>
      <c r="C91" s="1189" t="s">
        <v>2369</v>
      </c>
      <c r="D91" s="1189" t="s">
        <v>2436</v>
      </c>
      <c r="E91" s="1189" t="s">
        <v>2437</v>
      </c>
      <c r="F91" s="1190" t="s">
        <v>1832</v>
      </c>
      <c r="G91" s="1190" t="s">
        <v>1833</v>
      </c>
      <c r="H91" s="1224">
        <v>50</v>
      </c>
      <c r="I91" s="1224">
        <f t="shared" si="31"/>
        <v>50</v>
      </c>
      <c r="J91" s="1190">
        <v>1</v>
      </c>
      <c r="K91" s="1224">
        <f t="shared" si="41"/>
        <v>50</v>
      </c>
      <c r="L91" s="191"/>
      <c r="M91" s="191"/>
      <c r="N91" s="191"/>
      <c r="O91" s="288"/>
      <c r="P91" s="3"/>
      <c r="Q91" s="1187"/>
    </row>
    <row r="92" spans="1:17" ht="57">
      <c r="A92" s="682"/>
      <c r="B92" s="1188" t="s">
        <v>2438</v>
      </c>
      <c r="C92" s="1189" t="s">
        <v>2369</v>
      </c>
      <c r="D92" s="1189" t="s">
        <v>2439</v>
      </c>
      <c r="E92" s="1189" t="s">
        <v>2440</v>
      </c>
      <c r="F92" s="1190" t="s">
        <v>1832</v>
      </c>
      <c r="G92" s="1190" t="s">
        <v>1833</v>
      </c>
      <c r="H92" s="1224">
        <v>100</v>
      </c>
      <c r="I92" s="1224">
        <f t="shared" si="31"/>
        <v>100</v>
      </c>
      <c r="J92" s="1190">
        <v>1</v>
      </c>
      <c r="K92" s="1224">
        <f t="shared" si="41"/>
        <v>100</v>
      </c>
      <c r="L92" s="191"/>
      <c r="M92" s="191"/>
      <c r="N92" s="191"/>
      <c r="O92" s="288"/>
      <c r="P92" s="3"/>
      <c r="Q92" s="1187"/>
    </row>
    <row r="93" spans="1:17" ht="85.5">
      <c r="A93" s="682"/>
      <c r="B93" s="1188" t="s">
        <v>2441</v>
      </c>
      <c r="C93" s="1189" t="s">
        <v>2369</v>
      </c>
      <c r="D93" s="1189" t="s">
        <v>2442</v>
      </c>
      <c r="E93" s="1189" t="s">
        <v>2443</v>
      </c>
      <c r="F93" s="1190" t="s">
        <v>1832</v>
      </c>
      <c r="G93" s="1190" t="s">
        <v>1833</v>
      </c>
      <c r="H93" s="1224">
        <v>500</v>
      </c>
      <c r="I93" s="1224">
        <f t="shared" si="31"/>
        <v>500</v>
      </c>
      <c r="J93" s="1190">
        <v>1</v>
      </c>
      <c r="K93" s="1224">
        <f t="shared" si="41"/>
        <v>500</v>
      </c>
      <c r="L93" s="191"/>
      <c r="M93" s="191"/>
      <c r="N93" s="191"/>
      <c r="O93" s="288"/>
      <c r="P93" s="3"/>
      <c r="Q93" s="1187"/>
    </row>
    <row r="94" spans="1:17" ht="85.5">
      <c r="A94" s="682"/>
      <c r="B94" s="1188" t="s">
        <v>2444</v>
      </c>
      <c r="C94" s="1189" t="s">
        <v>2369</v>
      </c>
      <c r="D94" s="1189" t="s">
        <v>2445</v>
      </c>
      <c r="E94" s="1189" t="s">
        <v>2446</v>
      </c>
      <c r="F94" s="1190" t="s">
        <v>1832</v>
      </c>
      <c r="G94" s="1190" t="s">
        <v>1833</v>
      </c>
      <c r="H94" s="1224">
        <v>200</v>
      </c>
      <c r="I94" s="1224">
        <f t="shared" si="31"/>
        <v>200</v>
      </c>
      <c r="J94" s="1190">
        <v>1</v>
      </c>
      <c r="K94" s="1224">
        <f t="shared" si="41"/>
        <v>200</v>
      </c>
      <c r="L94" s="191"/>
      <c r="M94" s="191"/>
      <c r="N94" s="191"/>
      <c r="O94" s="288"/>
      <c r="P94" s="3"/>
      <c r="Q94" s="1187"/>
    </row>
    <row r="95" spans="1:17" ht="85.5">
      <c r="A95" s="682"/>
      <c r="B95" s="1188" t="s">
        <v>1828</v>
      </c>
      <c r="C95" s="1189" t="s">
        <v>2447</v>
      </c>
      <c r="D95" s="1189" t="s">
        <v>1835</v>
      </c>
      <c r="E95" s="1189" t="s">
        <v>2448</v>
      </c>
      <c r="F95" s="1190" t="s">
        <v>2309</v>
      </c>
      <c r="G95" s="1190" t="s">
        <v>2449</v>
      </c>
      <c r="H95" s="1224">
        <v>100</v>
      </c>
      <c r="I95" s="1224">
        <f t="shared" si="31"/>
        <v>12800</v>
      </c>
      <c r="J95" s="1190">
        <v>128</v>
      </c>
      <c r="K95" s="1224">
        <f t="shared" si="41"/>
        <v>12800</v>
      </c>
      <c r="L95" s="191"/>
      <c r="M95" s="191"/>
      <c r="N95" s="191"/>
      <c r="O95" s="288"/>
      <c r="P95" s="3"/>
      <c r="Q95" s="1187"/>
    </row>
    <row r="96" spans="1:17" ht="99.75">
      <c r="A96" s="682"/>
      <c r="B96" s="1188" t="s">
        <v>1844</v>
      </c>
      <c r="C96" s="1189" t="s">
        <v>2447</v>
      </c>
      <c r="D96" s="1189" t="s">
        <v>2450</v>
      </c>
      <c r="E96" s="1189" t="s">
        <v>2451</v>
      </c>
      <c r="F96" s="1190" t="s">
        <v>2380</v>
      </c>
      <c r="G96" s="1190" t="s">
        <v>1833</v>
      </c>
      <c r="H96" s="1224">
        <v>1500</v>
      </c>
      <c r="I96" s="1224">
        <f t="shared" si="31"/>
        <v>1500</v>
      </c>
      <c r="J96" s="1190">
        <v>1</v>
      </c>
      <c r="K96" s="1224">
        <f t="shared" si="41"/>
        <v>1500</v>
      </c>
      <c r="L96" s="191"/>
      <c r="M96" s="191"/>
      <c r="N96" s="191"/>
      <c r="O96" s="288"/>
      <c r="P96" s="3"/>
      <c r="Q96" s="1187"/>
    </row>
    <row r="97" spans="1:17" ht="28.5">
      <c r="A97" s="682"/>
      <c r="B97" s="1188" t="s">
        <v>1847</v>
      </c>
      <c r="C97" s="1189" t="s">
        <v>2447</v>
      </c>
      <c r="D97" s="1189" t="s">
        <v>1840</v>
      </c>
      <c r="E97" s="1189" t="s">
        <v>1852</v>
      </c>
      <c r="F97" s="1190" t="s">
        <v>1832</v>
      </c>
      <c r="G97" s="1190" t="s">
        <v>1833</v>
      </c>
      <c r="H97" s="1224">
        <v>900</v>
      </c>
      <c r="I97" s="1224">
        <f t="shared" si="31"/>
        <v>900</v>
      </c>
      <c r="J97" s="1190">
        <v>1</v>
      </c>
      <c r="K97" s="1224">
        <f t="shared" si="41"/>
        <v>900</v>
      </c>
      <c r="L97" s="191"/>
      <c r="M97" s="191"/>
      <c r="N97" s="191"/>
      <c r="O97" s="288"/>
      <c r="P97" s="3"/>
      <c r="Q97" s="1187"/>
    </row>
    <row r="98" spans="1:17" ht="28.5">
      <c r="A98" s="682"/>
      <c r="B98" s="1188" t="s">
        <v>1851</v>
      </c>
      <c r="C98" s="1189" t="s">
        <v>2447</v>
      </c>
      <c r="D98" s="1189" t="s">
        <v>1845</v>
      </c>
      <c r="E98" s="1189" t="s">
        <v>1854</v>
      </c>
      <c r="F98" s="1190" t="s">
        <v>1832</v>
      </c>
      <c r="G98" s="1190" t="s">
        <v>1833</v>
      </c>
      <c r="H98" s="1224">
        <v>1200</v>
      </c>
      <c r="I98" s="1224">
        <f t="shared" si="31"/>
        <v>1200</v>
      </c>
      <c r="J98" s="1190">
        <v>1</v>
      </c>
      <c r="K98" s="1224">
        <f t="shared" si="41"/>
        <v>1200</v>
      </c>
      <c r="L98" s="191"/>
      <c r="M98" s="191"/>
      <c r="N98" s="191"/>
      <c r="O98" s="288"/>
      <c r="P98" s="3"/>
      <c r="Q98" s="1187"/>
    </row>
    <row r="99" spans="1:17" ht="57">
      <c r="A99" s="682"/>
      <c r="B99" s="1188" t="s">
        <v>1853</v>
      </c>
      <c r="C99" s="1189" t="s">
        <v>2447</v>
      </c>
      <c r="D99" s="1189" t="s">
        <v>1856</v>
      </c>
      <c r="E99" s="1189" t="s">
        <v>1857</v>
      </c>
      <c r="F99" s="1190" t="s">
        <v>1858</v>
      </c>
      <c r="G99" s="1190" t="s">
        <v>1843</v>
      </c>
      <c r="H99" s="1224">
        <v>44</v>
      </c>
      <c r="I99" s="1224">
        <f t="shared" si="31"/>
        <v>880</v>
      </c>
      <c r="J99" s="1190">
        <v>20</v>
      </c>
      <c r="K99" s="1224">
        <f t="shared" si="41"/>
        <v>880</v>
      </c>
      <c r="L99" s="191"/>
      <c r="M99" s="191"/>
      <c r="N99" s="191"/>
      <c r="O99" s="288"/>
      <c r="P99" s="3"/>
      <c r="Q99" s="1187"/>
    </row>
    <row r="100" spans="1:17" ht="42.75">
      <c r="A100" s="682"/>
      <c r="B100" s="1188" t="s">
        <v>1855</v>
      </c>
      <c r="C100" s="1189" t="s">
        <v>2447</v>
      </c>
      <c r="D100" s="1189" t="s">
        <v>1861</v>
      </c>
      <c r="E100" s="1189" t="s">
        <v>1862</v>
      </c>
      <c r="F100" s="1190" t="s">
        <v>1863</v>
      </c>
      <c r="G100" s="1190" t="s">
        <v>2452</v>
      </c>
      <c r="H100" s="1224">
        <v>5</v>
      </c>
      <c r="I100" s="1224">
        <f t="shared" si="31"/>
        <v>900</v>
      </c>
      <c r="J100" s="1190">
        <v>180</v>
      </c>
      <c r="K100" s="1224">
        <f t="shared" si="41"/>
        <v>900</v>
      </c>
      <c r="L100" s="191"/>
      <c r="M100" s="191"/>
      <c r="N100" s="191"/>
      <c r="O100" s="288"/>
      <c r="P100" s="3"/>
      <c r="Q100" s="1187"/>
    </row>
    <row r="101" spans="1:17" ht="42.75">
      <c r="A101" s="682"/>
      <c r="B101" s="1188" t="s">
        <v>1860</v>
      </c>
      <c r="C101" s="1189" t="s">
        <v>2447</v>
      </c>
      <c r="D101" s="1189" t="s">
        <v>1866</v>
      </c>
      <c r="E101" s="1189" t="s">
        <v>1862</v>
      </c>
      <c r="F101" s="1190" t="s">
        <v>2309</v>
      </c>
      <c r="G101" s="1190" t="s">
        <v>2453</v>
      </c>
      <c r="H101" s="1224">
        <v>8</v>
      </c>
      <c r="I101" s="1224">
        <f t="shared" si="31"/>
        <v>640</v>
      </c>
      <c r="J101" s="1190">
        <v>80</v>
      </c>
      <c r="K101" s="1224">
        <f t="shared" si="41"/>
        <v>640</v>
      </c>
      <c r="L101" s="191"/>
      <c r="M101" s="191"/>
      <c r="N101" s="191"/>
      <c r="O101" s="288"/>
      <c r="P101" s="3"/>
      <c r="Q101" s="1187"/>
    </row>
    <row r="102" spans="1:17" ht="71.25">
      <c r="A102" s="682"/>
      <c r="B102" s="1188" t="s">
        <v>1865</v>
      </c>
      <c r="C102" s="1189" t="s">
        <v>2447</v>
      </c>
      <c r="D102" s="1189" t="s">
        <v>1869</v>
      </c>
      <c r="E102" s="1189" t="s">
        <v>2454</v>
      </c>
      <c r="F102" s="1190" t="s">
        <v>1832</v>
      </c>
      <c r="G102" s="1190" t="s">
        <v>1833</v>
      </c>
      <c r="H102" s="1224">
        <v>1300</v>
      </c>
      <c r="I102" s="1224">
        <f t="shared" si="31"/>
        <v>1300</v>
      </c>
      <c r="J102" s="1190"/>
      <c r="K102" s="1224">
        <f t="shared" si="41"/>
        <v>0</v>
      </c>
      <c r="L102" s="191">
        <v>1</v>
      </c>
      <c r="M102" s="191">
        <f>L102*H102</f>
        <v>1300</v>
      </c>
      <c r="N102" s="191"/>
      <c r="O102" s="288"/>
      <c r="P102" s="3"/>
      <c r="Q102" s="1187"/>
    </row>
    <row r="103" spans="1:17" ht="15">
      <c r="A103" s="682"/>
      <c r="B103" s="1188" t="s">
        <v>2455</v>
      </c>
      <c r="C103" s="1189" t="s">
        <v>2456</v>
      </c>
      <c r="D103" s="1189" t="s">
        <v>2457</v>
      </c>
      <c r="E103" s="1189" t="s">
        <v>2458</v>
      </c>
      <c r="F103" s="1190" t="s">
        <v>1837</v>
      </c>
      <c r="G103" s="1190" t="s">
        <v>2414</v>
      </c>
      <c r="H103" s="1224">
        <v>10</v>
      </c>
      <c r="I103" s="1224">
        <f t="shared" si="31"/>
        <v>400</v>
      </c>
      <c r="J103" s="1190">
        <v>40</v>
      </c>
      <c r="K103" s="1224">
        <f t="shared" si="41"/>
        <v>400</v>
      </c>
      <c r="L103" s="191"/>
      <c r="M103" s="191"/>
      <c r="N103" s="191"/>
      <c r="O103" s="288"/>
      <c r="P103" s="3"/>
      <c r="Q103" s="1187"/>
    </row>
    <row r="104" spans="1:17" ht="15">
      <c r="A104" s="682"/>
      <c r="B104" s="1188" t="s">
        <v>2459</v>
      </c>
      <c r="C104" s="1189" t="s">
        <v>2456</v>
      </c>
      <c r="D104" s="1189" t="s">
        <v>2457</v>
      </c>
      <c r="E104" s="1189" t="s">
        <v>2460</v>
      </c>
      <c r="F104" s="1190" t="s">
        <v>1837</v>
      </c>
      <c r="G104" s="1190" t="s">
        <v>2461</v>
      </c>
      <c r="H104" s="1224">
        <v>8</v>
      </c>
      <c r="I104" s="1224">
        <f t="shared" si="31"/>
        <v>48</v>
      </c>
      <c r="J104" s="1190">
        <v>6</v>
      </c>
      <c r="K104" s="1224">
        <f t="shared" si="41"/>
        <v>48</v>
      </c>
      <c r="L104" s="191"/>
      <c r="M104" s="191"/>
      <c r="N104" s="191"/>
      <c r="O104" s="288"/>
      <c r="P104" s="3"/>
      <c r="Q104" s="1187"/>
    </row>
    <row r="105" spans="1:17" ht="15">
      <c r="A105" s="682"/>
      <c r="B105" s="1188" t="s">
        <v>2462</v>
      </c>
      <c r="C105" s="1189" t="s">
        <v>2456</v>
      </c>
      <c r="D105" s="1189" t="s">
        <v>2457</v>
      </c>
      <c r="E105" s="1189" t="s">
        <v>2463</v>
      </c>
      <c r="F105" s="1190" t="s">
        <v>1837</v>
      </c>
      <c r="G105" s="1190" t="s">
        <v>2464</v>
      </c>
      <c r="H105" s="1224">
        <v>8</v>
      </c>
      <c r="I105" s="1224">
        <f t="shared" si="31"/>
        <v>56</v>
      </c>
      <c r="J105" s="1190">
        <v>7</v>
      </c>
      <c r="K105" s="1224">
        <f t="shared" si="41"/>
        <v>56</v>
      </c>
      <c r="L105" s="191"/>
      <c r="M105" s="191"/>
      <c r="N105" s="191"/>
      <c r="O105" s="288"/>
      <c r="P105" s="3"/>
      <c r="Q105" s="1187"/>
    </row>
    <row r="106" spans="1:17" ht="15">
      <c r="A106" s="682"/>
      <c r="B106" s="1188" t="s">
        <v>2465</v>
      </c>
      <c r="C106" s="1189" t="s">
        <v>2456</v>
      </c>
      <c r="D106" s="1189" t="s">
        <v>2457</v>
      </c>
      <c r="E106" s="1189" t="s">
        <v>2466</v>
      </c>
      <c r="F106" s="1190" t="s">
        <v>1837</v>
      </c>
      <c r="G106" s="1190" t="s">
        <v>2467</v>
      </c>
      <c r="H106" s="1224">
        <v>8</v>
      </c>
      <c r="I106" s="1224">
        <f t="shared" si="31"/>
        <v>64</v>
      </c>
      <c r="J106" s="1190">
        <v>8</v>
      </c>
      <c r="K106" s="1224">
        <f t="shared" si="41"/>
        <v>64</v>
      </c>
      <c r="L106" s="191"/>
      <c r="M106" s="191"/>
      <c r="N106" s="191"/>
      <c r="O106" s="288"/>
      <c r="P106" s="3"/>
      <c r="Q106" s="1187"/>
    </row>
    <row r="107" spans="1:17" ht="15">
      <c r="A107" s="682"/>
      <c r="B107" s="1188" t="s">
        <v>2468</v>
      </c>
      <c r="C107" s="1189" t="s">
        <v>2456</v>
      </c>
      <c r="D107" s="1189" t="s">
        <v>2457</v>
      </c>
      <c r="E107" s="1189" t="s">
        <v>2469</v>
      </c>
      <c r="F107" s="1190" t="s">
        <v>1837</v>
      </c>
      <c r="G107" s="1190" t="s">
        <v>2467</v>
      </c>
      <c r="H107" s="1224">
        <v>8</v>
      </c>
      <c r="I107" s="1224">
        <f t="shared" si="31"/>
        <v>64</v>
      </c>
      <c r="J107" s="1190">
        <v>8</v>
      </c>
      <c r="K107" s="1224">
        <f t="shared" si="41"/>
        <v>64</v>
      </c>
      <c r="L107" s="191"/>
      <c r="M107" s="191"/>
      <c r="N107" s="191"/>
      <c r="O107" s="288"/>
      <c r="P107" s="3"/>
      <c r="Q107" s="1187"/>
    </row>
    <row r="108" spans="1:17" ht="28.5">
      <c r="A108" s="682"/>
      <c r="B108" s="1188" t="s">
        <v>2470</v>
      </c>
      <c r="C108" s="1189" t="s">
        <v>2456</v>
      </c>
      <c r="D108" s="1189" t="s">
        <v>2471</v>
      </c>
      <c r="E108" s="1189" t="s">
        <v>2472</v>
      </c>
      <c r="F108" s="1190" t="s">
        <v>1858</v>
      </c>
      <c r="G108" s="1190" t="s">
        <v>2343</v>
      </c>
      <c r="H108" s="1224">
        <v>8</v>
      </c>
      <c r="I108" s="1224">
        <f t="shared" si="31"/>
        <v>16</v>
      </c>
      <c r="J108" s="1190">
        <v>2</v>
      </c>
      <c r="K108" s="1224">
        <f t="shared" si="41"/>
        <v>16</v>
      </c>
      <c r="L108" s="191"/>
      <c r="M108" s="191"/>
      <c r="N108" s="191"/>
      <c r="O108" s="288"/>
      <c r="P108" s="3"/>
      <c r="Q108" s="1187"/>
    </row>
    <row r="109" spans="1:17" ht="28.5">
      <c r="A109" s="682"/>
      <c r="B109" s="1188" t="s">
        <v>2473</v>
      </c>
      <c r="C109" s="1189" t="s">
        <v>2456</v>
      </c>
      <c r="D109" s="1189" t="s">
        <v>2474</v>
      </c>
      <c r="E109" s="1189" t="s">
        <v>2475</v>
      </c>
      <c r="F109" s="1190" t="s">
        <v>1858</v>
      </c>
      <c r="G109" s="1190" t="s">
        <v>2289</v>
      </c>
      <c r="H109" s="1224">
        <v>25</v>
      </c>
      <c r="I109" s="1224">
        <f t="shared" si="31"/>
        <v>75</v>
      </c>
      <c r="J109" s="1190">
        <v>3</v>
      </c>
      <c r="K109" s="1224">
        <f t="shared" si="41"/>
        <v>75</v>
      </c>
      <c r="L109" s="191"/>
      <c r="M109" s="191"/>
      <c r="N109" s="191"/>
      <c r="O109" s="288"/>
      <c r="P109" s="3"/>
      <c r="Q109" s="1187"/>
    </row>
    <row r="110" spans="1:17" ht="85.5">
      <c r="A110" s="682"/>
      <c r="B110" s="1188" t="s">
        <v>2476</v>
      </c>
      <c r="C110" s="1189" t="s">
        <v>2456</v>
      </c>
      <c r="D110" s="1189" t="s">
        <v>2477</v>
      </c>
      <c r="E110" s="1189" t="s">
        <v>2478</v>
      </c>
      <c r="F110" s="1190" t="s">
        <v>1858</v>
      </c>
      <c r="G110" s="1190" t="s">
        <v>2343</v>
      </c>
      <c r="H110" s="1224">
        <v>30</v>
      </c>
      <c r="I110" s="1224">
        <f t="shared" si="31"/>
        <v>60</v>
      </c>
      <c r="J110" s="1190">
        <v>2</v>
      </c>
      <c r="K110" s="1224">
        <f t="shared" si="41"/>
        <v>60</v>
      </c>
      <c r="L110" s="191"/>
      <c r="M110" s="191"/>
      <c r="N110" s="191"/>
      <c r="O110" s="288"/>
      <c r="P110" s="3"/>
      <c r="Q110" s="1187"/>
    </row>
    <row r="111" spans="1:17" ht="85.5">
      <c r="A111" s="682"/>
      <c r="B111" s="1188" t="s">
        <v>2479</v>
      </c>
      <c r="C111" s="1189" t="s">
        <v>2480</v>
      </c>
      <c r="D111" s="1189" t="s">
        <v>2480</v>
      </c>
      <c r="E111" s="1189" t="s">
        <v>2481</v>
      </c>
      <c r="F111" s="1190" t="s">
        <v>1858</v>
      </c>
      <c r="G111" s="1190" t="s">
        <v>1833</v>
      </c>
      <c r="H111" s="1224">
        <v>30</v>
      </c>
      <c r="I111" s="1224">
        <f t="shared" si="31"/>
        <v>30</v>
      </c>
      <c r="J111" s="1190">
        <v>1</v>
      </c>
      <c r="K111" s="1224">
        <f t="shared" si="41"/>
        <v>30</v>
      </c>
      <c r="L111" s="191"/>
      <c r="M111" s="191"/>
      <c r="N111" s="191"/>
      <c r="O111" s="288"/>
      <c r="P111" s="3"/>
      <c r="Q111" s="1187"/>
    </row>
    <row r="112" spans="1:17" ht="28.5">
      <c r="A112" s="682"/>
      <c r="B112" s="1188" t="s">
        <v>2482</v>
      </c>
      <c r="C112" s="1189" t="s">
        <v>2456</v>
      </c>
      <c r="D112" s="1189" t="s">
        <v>2483</v>
      </c>
      <c r="E112" s="1189" t="s">
        <v>2484</v>
      </c>
      <c r="F112" s="1190" t="s">
        <v>1858</v>
      </c>
      <c r="G112" s="1190" t="s">
        <v>2464</v>
      </c>
      <c r="H112" s="1224">
        <v>180</v>
      </c>
      <c r="I112" s="1224">
        <f t="shared" si="31"/>
        <v>1260</v>
      </c>
      <c r="J112" s="1190">
        <v>7</v>
      </c>
      <c r="K112" s="1224">
        <f t="shared" si="41"/>
        <v>1260</v>
      </c>
      <c r="L112" s="191"/>
      <c r="M112" s="191"/>
      <c r="N112" s="191"/>
      <c r="O112" s="288"/>
      <c r="P112" s="3"/>
      <c r="Q112" s="1187"/>
    </row>
    <row r="113" spans="1:17" ht="42.75">
      <c r="A113" s="682"/>
      <c r="B113" s="1188" t="s">
        <v>2485</v>
      </c>
      <c r="C113" s="1189" t="s">
        <v>2456</v>
      </c>
      <c r="D113" s="1189" t="s">
        <v>2486</v>
      </c>
      <c r="E113" s="1189" t="s">
        <v>2487</v>
      </c>
      <c r="F113" s="1190" t="s">
        <v>1858</v>
      </c>
      <c r="G113" s="1190" t="s">
        <v>2464</v>
      </c>
      <c r="H113" s="1224">
        <v>110</v>
      </c>
      <c r="I113" s="1224">
        <f t="shared" si="31"/>
        <v>770</v>
      </c>
      <c r="J113" s="1190">
        <v>7</v>
      </c>
      <c r="K113" s="1224">
        <f t="shared" si="41"/>
        <v>770</v>
      </c>
      <c r="L113" s="191"/>
      <c r="M113" s="191"/>
      <c r="N113" s="191"/>
      <c r="O113" s="288"/>
      <c r="P113" s="3"/>
      <c r="Q113" s="1187"/>
    </row>
    <row r="114" spans="1:17" ht="370.5">
      <c r="A114" s="682"/>
      <c r="B114" s="1188" t="s">
        <v>2488</v>
      </c>
      <c r="C114" s="1189" t="s">
        <v>2456</v>
      </c>
      <c r="D114" s="1189" t="s">
        <v>2489</v>
      </c>
      <c r="E114" s="1189" t="s">
        <v>2490</v>
      </c>
      <c r="F114" s="1190" t="s">
        <v>1858</v>
      </c>
      <c r="G114" s="1190" t="s">
        <v>1833</v>
      </c>
      <c r="H114" s="1224">
        <v>5000</v>
      </c>
      <c r="I114" s="1224">
        <f t="shared" si="31"/>
        <v>5000</v>
      </c>
      <c r="J114" s="1190">
        <v>1</v>
      </c>
      <c r="K114" s="1224">
        <f t="shared" si="41"/>
        <v>5000</v>
      </c>
      <c r="L114" s="191"/>
      <c r="M114" s="191"/>
      <c r="N114" s="191"/>
      <c r="O114" s="288"/>
      <c r="P114" s="3"/>
      <c r="Q114" s="1187"/>
    </row>
    <row r="115" spans="1:17" ht="15" hidden="1">
      <c r="A115" s="682"/>
      <c r="B115" s="1199" t="s">
        <v>445</v>
      </c>
      <c r="C115" s="892"/>
      <c r="D115" s="1200" t="s">
        <v>2491</v>
      </c>
      <c r="E115" s="892"/>
      <c r="F115" s="752"/>
      <c r="G115" s="751"/>
      <c r="H115" s="1225"/>
      <c r="I115" s="1226">
        <f>SUM(I53:I114)</f>
        <v>42176</v>
      </c>
      <c r="J115" s="752"/>
      <c r="K115" s="1227">
        <f>SUM(K53:K114)</f>
        <v>36876</v>
      </c>
      <c r="L115" s="191"/>
      <c r="M115" s="191"/>
      <c r="N115" s="191"/>
      <c r="O115" s="288"/>
      <c r="P115" s="3"/>
      <c r="Q115" s="1187"/>
    </row>
    <row r="116" spans="1:17" ht="71.25">
      <c r="A116" s="682"/>
      <c r="B116" s="1188" t="s">
        <v>2492</v>
      </c>
      <c r="C116" s="1189" t="s">
        <v>2493</v>
      </c>
      <c r="D116" s="1189" t="s">
        <v>2494</v>
      </c>
      <c r="E116" s="1189" t="s">
        <v>2495</v>
      </c>
      <c r="F116" s="1190" t="s">
        <v>1858</v>
      </c>
      <c r="G116" s="1190" t="s">
        <v>2343</v>
      </c>
      <c r="H116" s="1224">
        <v>85</v>
      </c>
      <c r="I116" s="1224">
        <f t="shared" ref="I116:I191" si="42">G116*H116</f>
        <v>170</v>
      </c>
      <c r="J116" s="1190">
        <v>2</v>
      </c>
      <c r="K116" s="1224">
        <f t="shared" ref="K116:K191" si="43">J116*H116</f>
        <v>170</v>
      </c>
      <c r="L116" s="191"/>
      <c r="M116" s="191"/>
      <c r="N116" s="191"/>
      <c r="O116" s="288"/>
      <c r="P116" s="3"/>
      <c r="Q116" s="1187"/>
    </row>
    <row r="117" spans="1:17" ht="99.75">
      <c r="A117" s="682"/>
      <c r="B117" s="1188" t="s">
        <v>2496</v>
      </c>
      <c r="C117" s="1189" t="s">
        <v>2493</v>
      </c>
      <c r="D117" s="1189" t="s">
        <v>2497</v>
      </c>
      <c r="E117" s="1189" t="s">
        <v>2498</v>
      </c>
      <c r="F117" s="1190" t="s">
        <v>1858</v>
      </c>
      <c r="G117" s="1190" t="s">
        <v>1833</v>
      </c>
      <c r="H117" s="1224">
        <v>120</v>
      </c>
      <c r="I117" s="1224">
        <f t="shared" si="42"/>
        <v>120</v>
      </c>
      <c r="J117" s="1190">
        <v>1</v>
      </c>
      <c r="K117" s="1224">
        <f t="shared" si="43"/>
        <v>120</v>
      </c>
      <c r="L117" s="191"/>
      <c r="M117" s="191"/>
      <c r="N117" s="191"/>
      <c r="O117" s="288"/>
      <c r="P117" s="3"/>
      <c r="Q117" s="1187"/>
    </row>
    <row r="118" spans="1:17" ht="114">
      <c r="A118" s="682"/>
      <c r="B118" s="1188" t="s">
        <v>2499</v>
      </c>
      <c r="C118" s="1189" t="s">
        <v>2493</v>
      </c>
      <c r="D118" s="1189" t="s">
        <v>2500</v>
      </c>
      <c r="E118" s="1189" t="s">
        <v>2501</v>
      </c>
      <c r="F118" s="1190" t="s">
        <v>1858</v>
      </c>
      <c r="G118" s="1190" t="s">
        <v>2343</v>
      </c>
      <c r="H118" s="1224">
        <v>100</v>
      </c>
      <c r="I118" s="1224">
        <f t="shared" si="42"/>
        <v>200</v>
      </c>
      <c r="J118" s="1190">
        <v>2</v>
      </c>
      <c r="K118" s="1224">
        <f t="shared" si="43"/>
        <v>200</v>
      </c>
      <c r="L118" s="191"/>
      <c r="M118" s="191"/>
      <c r="N118" s="191"/>
      <c r="O118" s="288"/>
      <c r="P118" s="3"/>
      <c r="Q118" s="1187"/>
    </row>
    <row r="119" spans="1:17" ht="42.75">
      <c r="A119" s="682"/>
      <c r="B119" s="1188" t="s">
        <v>2502</v>
      </c>
      <c r="C119" s="1189" t="s">
        <v>2493</v>
      </c>
      <c r="D119" s="1189" t="s">
        <v>2503</v>
      </c>
      <c r="E119" s="1189" t="s">
        <v>2504</v>
      </c>
      <c r="F119" s="1190" t="s">
        <v>1858</v>
      </c>
      <c r="G119" s="1190" t="s">
        <v>2343</v>
      </c>
      <c r="H119" s="1224">
        <v>25</v>
      </c>
      <c r="I119" s="1224">
        <f t="shared" si="42"/>
        <v>50</v>
      </c>
      <c r="J119" s="1190">
        <v>2</v>
      </c>
      <c r="K119" s="1224">
        <f t="shared" si="43"/>
        <v>50</v>
      </c>
      <c r="L119" s="191"/>
      <c r="M119" s="191"/>
      <c r="N119" s="191"/>
      <c r="O119" s="288"/>
      <c r="P119" s="3"/>
      <c r="Q119" s="1187"/>
    </row>
    <row r="120" spans="1:17" ht="42.75">
      <c r="A120" s="682"/>
      <c r="B120" s="1188" t="s">
        <v>2505</v>
      </c>
      <c r="C120" s="1189" t="s">
        <v>2493</v>
      </c>
      <c r="D120" s="1189" t="s">
        <v>2506</v>
      </c>
      <c r="E120" s="1189" t="s">
        <v>2507</v>
      </c>
      <c r="F120" s="1190" t="s">
        <v>1858</v>
      </c>
      <c r="G120" s="1190" t="s">
        <v>2343</v>
      </c>
      <c r="H120" s="1224">
        <v>40</v>
      </c>
      <c r="I120" s="1224">
        <f t="shared" si="42"/>
        <v>80</v>
      </c>
      <c r="J120" s="1190">
        <v>2</v>
      </c>
      <c r="K120" s="1224">
        <f t="shared" si="43"/>
        <v>80</v>
      </c>
      <c r="L120" s="191"/>
      <c r="M120" s="191"/>
      <c r="N120" s="191"/>
      <c r="O120" s="288"/>
      <c r="P120" s="3"/>
      <c r="Q120" s="1187"/>
    </row>
    <row r="121" spans="1:17" ht="28.5">
      <c r="A121" s="682"/>
      <c r="B121" s="1188" t="s">
        <v>2508</v>
      </c>
      <c r="C121" s="1189" t="s">
        <v>2493</v>
      </c>
      <c r="D121" s="1189" t="s">
        <v>2509</v>
      </c>
      <c r="E121" s="1189" t="s">
        <v>2510</v>
      </c>
      <c r="F121" s="1190" t="s">
        <v>1858</v>
      </c>
      <c r="G121" s="1190" t="s">
        <v>1833</v>
      </c>
      <c r="H121" s="1224">
        <v>40</v>
      </c>
      <c r="I121" s="1224">
        <f t="shared" si="42"/>
        <v>40</v>
      </c>
      <c r="J121" s="1190">
        <v>1</v>
      </c>
      <c r="K121" s="1224">
        <f t="shared" si="43"/>
        <v>40</v>
      </c>
      <c r="L121" s="191"/>
      <c r="M121" s="191"/>
      <c r="N121" s="191"/>
      <c r="O121" s="288"/>
      <c r="P121" s="3"/>
      <c r="Q121" s="1187"/>
    </row>
    <row r="122" spans="1:17" ht="42.75">
      <c r="A122" s="682"/>
      <c r="B122" s="1188" t="s">
        <v>2511</v>
      </c>
      <c r="C122" s="1189" t="s">
        <v>2493</v>
      </c>
      <c r="D122" s="1189" t="s">
        <v>2512</v>
      </c>
      <c r="E122" s="1189" t="s">
        <v>2513</v>
      </c>
      <c r="F122" s="1190" t="s">
        <v>1858</v>
      </c>
      <c r="G122" s="1190" t="s">
        <v>2343</v>
      </c>
      <c r="H122" s="1224">
        <v>15</v>
      </c>
      <c r="I122" s="1224">
        <f t="shared" si="42"/>
        <v>30</v>
      </c>
      <c r="J122" s="1190">
        <v>2</v>
      </c>
      <c r="K122" s="1224">
        <f t="shared" si="43"/>
        <v>30</v>
      </c>
      <c r="L122" s="191"/>
      <c r="M122" s="191"/>
      <c r="N122" s="191"/>
      <c r="O122" s="288"/>
      <c r="P122" s="3"/>
      <c r="Q122" s="1187"/>
    </row>
    <row r="123" spans="1:17" ht="28.5">
      <c r="A123" s="682"/>
      <c r="B123" s="1188" t="s">
        <v>2514</v>
      </c>
      <c r="C123" s="1189" t="s">
        <v>2493</v>
      </c>
      <c r="D123" s="1189" t="s">
        <v>2515</v>
      </c>
      <c r="E123" s="1189" t="s">
        <v>2516</v>
      </c>
      <c r="F123" s="1190" t="s">
        <v>1858</v>
      </c>
      <c r="G123" s="1190" t="s">
        <v>2343</v>
      </c>
      <c r="H123" s="1224">
        <v>15</v>
      </c>
      <c r="I123" s="1224">
        <f t="shared" si="42"/>
        <v>30</v>
      </c>
      <c r="J123" s="1190">
        <v>2</v>
      </c>
      <c r="K123" s="1224">
        <f t="shared" si="43"/>
        <v>30</v>
      </c>
      <c r="L123" s="191"/>
      <c r="M123" s="191"/>
      <c r="N123" s="191"/>
      <c r="O123" s="288"/>
      <c r="P123" s="3"/>
      <c r="Q123" s="1187"/>
    </row>
    <row r="124" spans="1:17" ht="57">
      <c r="A124" s="682"/>
      <c r="B124" s="1188" t="s">
        <v>2517</v>
      </c>
      <c r="C124" s="1189" t="s">
        <v>2493</v>
      </c>
      <c r="D124" s="1189" t="s">
        <v>2518</v>
      </c>
      <c r="E124" s="1189" t="s">
        <v>2519</v>
      </c>
      <c r="F124" s="1190" t="s">
        <v>1858</v>
      </c>
      <c r="G124" s="1190" t="s">
        <v>2343</v>
      </c>
      <c r="H124" s="1224">
        <v>15</v>
      </c>
      <c r="I124" s="1224">
        <f t="shared" si="42"/>
        <v>30</v>
      </c>
      <c r="J124" s="1190">
        <v>2</v>
      </c>
      <c r="K124" s="1224">
        <f t="shared" si="43"/>
        <v>30</v>
      </c>
      <c r="L124" s="191"/>
      <c r="M124" s="191"/>
      <c r="N124" s="191"/>
      <c r="O124" s="288"/>
      <c r="P124" s="3"/>
      <c r="Q124" s="1187"/>
    </row>
    <row r="125" spans="1:17" ht="28.5">
      <c r="A125" s="682"/>
      <c r="B125" s="1188" t="s">
        <v>2520</v>
      </c>
      <c r="C125" s="1189" t="s">
        <v>2493</v>
      </c>
      <c r="D125" s="1189" t="s">
        <v>2521</v>
      </c>
      <c r="E125" s="1189" t="s">
        <v>2522</v>
      </c>
      <c r="F125" s="1190" t="s">
        <v>1858</v>
      </c>
      <c r="G125" s="1190" t="s">
        <v>2343</v>
      </c>
      <c r="H125" s="1224">
        <v>40</v>
      </c>
      <c r="I125" s="1224">
        <f t="shared" si="42"/>
        <v>80</v>
      </c>
      <c r="J125" s="1190">
        <v>2</v>
      </c>
      <c r="K125" s="1224">
        <f t="shared" si="43"/>
        <v>80</v>
      </c>
      <c r="L125" s="191"/>
      <c r="M125" s="191"/>
      <c r="N125" s="191"/>
      <c r="O125" s="288"/>
      <c r="P125" s="3"/>
      <c r="Q125" s="1187"/>
    </row>
    <row r="126" spans="1:17" ht="28.5">
      <c r="A126" s="682"/>
      <c r="B126" s="1188" t="s">
        <v>2523</v>
      </c>
      <c r="C126" s="1189" t="s">
        <v>2493</v>
      </c>
      <c r="D126" s="1189" t="s">
        <v>2524</v>
      </c>
      <c r="E126" s="1189" t="s">
        <v>2525</v>
      </c>
      <c r="F126" s="1190" t="s">
        <v>1858</v>
      </c>
      <c r="G126" s="1190" t="s">
        <v>2343</v>
      </c>
      <c r="H126" s="1224">
        <v>15</v>
      </c>
      <c r="I126" s="1224">
        <f t="shared" si="42"/>
        <v>30</v>
      </c>
      <c r="J126" s="1190">
        <v>2</v>
      </c>
      <c r="K126" s="1224">
        <f t="shared" si="43"/>
        <v>30</v>
      </c>
      <c r="L126" s="191"/>
      <c r="M126" s="191"/>
      <c r="N126" s="191"/>
      <c r="O126" s="288"/>
      <c r="P126" s="3"/>
      <c r="Q126" s="1187"/>
    </row>
    <row r="127" spans="1:17" ht="42.75">
      <c r="A127" s="682"/>
      <c r="B127" s="1188" t="s">
        <v>2526</v>
      </c>
      <c r="C127" s="1189" t="s">
        <v>2456</v>
      </c>
      <c r="D127" s="1189" t="s">
        <v>2527</v>
      </c>
      <c r="E127" s="1189" t="s">
        <v>2528</v>
      </c>
      <c r="F127" s="1190" t="s">
        <v>1837</v>
      </c>
      <c r="G127" s="1190" t="s">
        <v>2529</v>
      </c>
      <c r="H127" s="1224">
        <v>12</v>
      </c>
      <c r="I127" s="1224">
        <f t="shared" si="42"/>
        <v>288</v>
      </c>
      <c r="J127" s="1190">
        <v>24</v>
      </c>
      <c r="K127" s="1224">
        <f t="shared" si="43"/>
        <v>288</v>
      </c>
      <c r="L127" s="191"/>
      <c r="M127" s="191"/>
      <c r="N127" s="191"/>
      <c r="O127" s="288"/>
      <c r="P127" s="3"/>
      <c r="Q127" s="1187"/>
    </row>
    <row r="128" spans="1:17" ht="28.5">
      <c r="A128" s="682"/>
      <c r="B128" s="1188" t="s">
        <v>2530</v>
      </c>
      <c r="C128" s="1189" t="s">
        <v>2531</v>
      </c>
      <c r="D128" s="1189" t="s">
        <v>2532</v>
      </c>
      <c r="E128" s="1189" t="s">
        <v>2533</v>
      </c>
      <c r="F128" s="1190" t="s">
        <v>1837</v>
      </c>
      <c r="G128" s="1190" t="s">
        <v>2534</v>
      </c>
      <c r="H128" s="1224">
        <v>10</v>
      </c>
      <c r="I128" s="1224">
        <f t="shared" si="42"/>
        <v>280</v>
      </c>
      <c r="J128" s="1190">
        <v>28</v>
      </c>
      <c r="K128" s="1224">
        <f t="shared" si="43"/>
        <v>280</v>
      </c>
      <c r="L128" s="191"/>
      <c r="M128" s="191"/>
      <c r="N128" s="191"/>
      <c r="O128" s="288"/>
      <c r="P128" s="3"/>
      <c r="Q128" s="1187"/>
    </row>
    <row r="129" spans="1:17" ht="28.5">
      <c r="A129" s="682"/>
      <c r="B129" s="1188" t="s">
        <v>2535</v>
      </c>
      <c r="C129" s="1189" t="s">
        <v>2531</v>
      </c>
      <c r="D129" s="1189" t="s">
        <v>2532</v>
      </c>
      <c r="E129" s="1189" t="s">
        <v>2536</v>
      </c>
      <c r="F129" s="1190" t="s">
        <v>1837</v>
      </c>
      <c r="G129" s="1190" t="s">
        <v>2282</v>
      </c>
      <c r="H129" s="1224">
        <v>15</v>
      </c>
      <c r="I129" s="1224">
        <f t="shared" si="42"/>
        <v>150</v>
      </c>
      <c r="J129" s="1190">
        <v>10</v>
      </c>
      <c r="K129" s="1224">
        <f t="shared" si="43"/>
        <v>150</v>
      </c>
      <c r="L129" s="191"/>
      <c r="M129" s="191"/>
      <c r="N129" s="191"/>
      <c r="O129" s="288"/>
      <c r="P129" s="3"/>
      <c r="Q129" s="1187"/>
    </row>
    <row r="130" spans="1:17" ht="28.5">
      <c r="A130" s="682"/>
      <c r="B130" s="1188" t="s">
        <v>2537</v>
      </c>
      <c r="C130" s="1189" t="s">
        <v>2531</v>
      </c>
      <c r="D130" s="1189" t="s">
        <v>2532</v>
      </c>
      <c r="E130" s="1189" t="s">
        <v>2538</v>
      </c>
      <c r="F130" s="1190" t="s">
        <v>1837</v>
      </c>
      <c r="G130" s="1190" t="s">
        <v>2245</v>
      </c>
      <c r="H130" s="1224">
        <v>20</v>
      </c>
      <c r="I130" s="1224">
        <f t="shared" si="42"/>
        <v>80</v>
      </c>
      <c r="J130" s="1190">
        <v>4</v>
      </c>
      <c r="K130" s="1224">
        <f t="shared" si="43"/>
        <v>80</v>
      </c>
      <c r="L130" s="191"/>
      <c r="M130" s="191"/>
      <c r="N130" s="191"/>
      <c r="O130" s="288"/>
      <c r="P130" s="3"/>
      <c r="Q130" s="1187"/>
    </row>
    <row r="131" spans="1:17" ht="28.5">
      <c r="A131" s="682"/>
      <c r="B131" s="1188" t="s">
        <v>2539</v>
      </c>
      <c r="C131" s="1189" t="s">
        <v>2531</v>
      </c>
      <c r="D131" s="1189" t="s">
        <v>2532</v>
      </c>
      <c r="E131" s="1189" t="s">
        <v>2540</v>
      </c>
      <c r="F131" s="1190" t="s">
        <v>1837</v>
      </c>
      <c r="G131" s="1190" t="s">
        <v>2240</v>
      </c>
      <c r="H131" s="1224">
        <v>25</v>
      </c>
      <c r="I131" s="1224">
        <f t="shared" si="42"/>
        <v>750</v>
      </c>
      <c r="J131" s="1190">
        <v>30</v>
      </c>
      <c r="K131" s="1224">
        <f t="shared" si="43"/>
        <v>750</v>
      </c>
      <c r="L131" s="191"/>
      <c r="M131" s="191"/>
      <c r="N131" s="191"/>
      <c r="O131" s="288"/>
      <c r="P131" s="3"/>
      <c r="Q131" s="1187"/>
    </row>
    <row r="132" spans="1:17" ht="28.5">
      <c r="A132" s="682"/>
      <c r="B132" s="1188" t="s">
        <v>2541</v>
      </c>
      <c r="C132" s="1189" t="s">
        <v>2531</v>
      </c>
      <c r="D132" s="1189" t="s">
        <v>2532</v>
      </c>
      <c r="E132" s="1189" t="s">
        <v>2542</v>
      </c>
      <c r="F132" s="1190" t="s">
        <v>1837</v>
      </c>
      <c r="G132" s="1190" t="s">
        <v>2543</v>
      </c>
      <c r="H132" s="1224">
        <v>30</v>
      </c>
      <c r="I132" s="1224">
        <f t="shared" si="42"/>
        <v>870</v>
      </c>
      <c r="J132" s="1190">
        <v>29</v>
      </c>
      <c r="K132" s="1224">
        <f t="shared" si="43"/>
        <v>870</v>
      </c>
      <c r="L132" s="191"/>
      <c r="M132" s="191"/>
      <c r="N132" s="191"/>
      <c r="O132" s="288"/>
      <c r="P132" s="3"/>
      <c r="Q132" s="1187"/>
    </row>
    <row r="133" spans="1:17" ht="28.5">
      <c r="A133" s="682"/>
      <c r="B133" s="1188" t="s">
        <v>2544</v>
      </c>
      <c r="C133" s="1189" t="s">
        <v>2531</v>
      </c>
      <c r="D133" s="1189" t="s">
        <v>2545</v>
      </c>
      <c r="E133" s="1189" t="s">
        <v>2533</v>
      </c>
      <c r="F133" s="1190" t="s">
        <v>1858</v>
      </c>
      <c r="G133" s="1190" t="s">
        <v>2282</v>
      </c>
      <c r="H133" s="1224">
        <v>25</v>
      </c>
      <c r="I133" s="1224">
        <f t="shared" si="42"/>
        <v>250</v>
      </c>
      <c r="J133" s="1190">
        <v>10</v>
      </c>
      <c r="K133" s="1224">
        <f t="shared" si="43"/>
        <v>250</v>
      </c>
      <c r="L133" s="191"/>
      <c r="M133" s="191"/>
      <c r="N133" s="191"/>
      <c r="O133" s="288"/>
      <c r="P133" s="3"/>
      <c r="Q133" s="1187"/>
    </row>
    <row r="134" spans="1:17" ht="28.5">
      <c r="A134" s="682"/>
      <c r="B134" s="1188" t="s">
        <v>2546</v>
      </c>
      <c r="C134" s="1189" t="s">
        <v>2531</v>
      </c>
      <c r="D134" s="1189" t="s">
        <v>2545</v>
      </c>
      <c r="E134" s="1189" t="s">
        <v>2536</v>
      </c>
      <c r="F134" s="1190" t="s">
        <v>1858</v>
      </c>
      <c r="G134" s="1190" t="s">
        <v>2467</v>
      </c>
      <c r="H134" s="1224">
        <v>25</v>
      </c>
      <c r="I134" s="1224">
        <f t="shared" si="42"/>
        <v>200</v>
      </c>
      <c r="J134" s="1190">
        <v>8</v>
      </c>
      <c r="K134" s="1224">
        <f t="shared" si="43"/>
        <v>200</v>
      </c>
      <c r="L134" s="191"/>
      <c r="M134" s="191"/>
      <c r="N134" s="191"/>
      <c r="O134" s="288"/>
      <c r="P134" s="3"/>
      <c r="Q134" s="1187"/>
    </row>
    <row r="135" spans="1:17" ht="28.5">
      <c r="A135" s="682"/>
      <c r="B135" s="1188" t="s">
        <v>2547</v>
      </c>
      <c r="C135" s="1189" t="s">
        <v>2531</v>
      </c>
      <c r="D135" s="1189" t="s">
        <v>2545</v>
      </c>
      <c r="E135" s="1189" t="s">
        <v>2540</v>
      </c>
      <c r="F135" s="1190" t="s">
        <v>1858</v>
      </c>
      <c r="G135" s="1190" t="s">
        <v>2245</v>
      </c>
      <c r="H135" s="1224">
        <v>35</v>
      </c>
      <c r="I135" s="1224">
        <f t="shared" si="42"/>
        <v>140</v>
      </c>
      <c r="J135" s="1190">
        <v>4</v>
      </c>
      <c r="K135" s="1224">
        <f t="shared" si="43"/>
        <v>140</v>
      </c>
      <c r="L135" s="191"/>
      <c r="M135" s="191"/>
      <c r="N135" s="191"/>
      <c r="O135" s="288"/>
      <c r="P135" s="3"/>
      <c r="Q135" s="1187"/>
    </row>
    <row r="136" spans="1:17" ht="28.5">
      <c r="A136" s="682"/>
      <c r="B136" s="1188" t="s">
        <v>2548</v>
      </c>
      <c r="C136" s="1189" t="s">
        <v>2531</v>
      </c>
      <c r="D136" s="1189" t="s">
        <v>2545</v>
      </c>
      <c r="E136" s="1189" t="s">
        <v>2549</v>
      </c>
      <c r="F136" s="1190" t="s">
        <v>1858</v>
      </c>
      <c r="G136" s="1190" t="s">
        <v>2343</v>
      </c>
      <c r="H136" s="1224">
        <v>35</v>
      </c>
      <c r="I136" s="1224">
        <f t="shared" si="42"/>
        <v>70</v>
      </c>
      <c r="J136" s="1190">
        <v>2</v>
      </c>
      <c r="K136" s="1224">
        <f t="shared" si="43"/>
        <v>70</v>
      </c>
      <c r="L136" s="191"/>
      <c r="M136" s="191"/>
      <c r="N136" s="191"/>
      <c r="O136" s="288"/>
      <c r="P136" s="3"/>
      <c r="Q136" s="1187"/>
    </row>
    <row r="137" spans="1:17" ht="28.5">
      <c r="A137" s="682"/>
      <c r="B137" s="1188" t="s">
        <v>2550</v>
      </c>
      <c r="C137" s="1189" t="s">
        <v>2531</v>
      </c>
      <c r="D137" s="1189" t="s">
        <v>2545</v>
      </c>
      <c r="E137" s="1189" t="s">
        <v>2542</v>
      </c>
      <c r="F137" s="1190" t="s">
        <v>1858</v>
      </c>
      <c r="G137" s="1190" t="s">
        <v>2343</v>
      </c>
      <c r="H137" s="1224">
        <v>40</v>
      </c>
      <c r="I137" s="1224">
        <f t="shared" si="42"/>
        <v>80</v>
      </c>
      <c r="J137" s="1190">
        <v>2</v>
      </c>
      <c r="K137" s="1224">
        <f t="shared" si="43"/>
        <v>80</v>
      </c>
      <c r="L137" s="191"/>
      <c r="M137" s="191"/>
      <c r="N137" s="191"/>
      <c r="O137" s="288"/>
      <c r="P137" s="3"/>
      <c r="Q137" s="1187"/>
    </row>
    <row r="138" spans="1:17" ht="57">
      <c r="A138" s="682"/>
      <c r="B138" s="1188" t="s">
        <v>2551</v>
      </c>
      <c r="C138" s="1189" t="s">
        <v>2531</v>
      </c>
      <c r="D138" s="1189" t="s">
        <v>2552</v>
      </c>
      <c r="E138" s="1189" t="s">
        <v>2553</v>
      </c>
      <c r="F138" s="1190" t="s">
        <v>1858</v>
      </c>
      <c r="G138" s="1190" t="s">
        <v>1833</v>
      </c>
      <c r="H138" s="1224">
        <v>2500</v>
      </c>
      <c r="I138" s="1224">
        <f t="shared" si="42"/>
        <v>2500</v>
      </c>
      <c r="J138" s="1190">
        <v>1</v>
      </c>
      <c r="K138" s="1224">
        <f t="shared" si="43"/>
        <v>2500</v>
      </c>
      <c r="L138" s="191"/>
      <c r="M138" s="191"/>
      <c r="N138" s="191"/>
      <c r="O138" s="288"/>
      <c r="P138" s="3"/>
      <c r="Q138" s="1187"/>
    </row>
    <row r="139" spans="1:17" ht="57">
      <c r="A139" s="682"/>
      <c r="B139" s="1188" t="s">
        <v>2554</v>
      </c>
      <c r="C139" s="1189" t="s">
        <v>2531</v>
      </c>
      <c r="D139" s="1189" t="s">
        <v>2555</v>
      </c>
      <c r="E139" s="1189" t="s">
        <v>2556</v>
      </c>
      <c r="F139" s="1190" t="s">
        <v>1858</v>
      </c>
      <c r="G139" s="1190" t="s">
        <v>2343</v>
      </c>
      <c r="H139" s="1224">
        <v>150</v>
      </c>
      <c r="I139" s="1224">
        <f t="shared" si="42"/>
        <v>300</v>
      </c>
      <c r="J139" s="1190">
        <v>2</v>
      </c>
      <c r="K139" s="1224">
        <f t="shared" si="43"/>
        <v>300</v>
      </c>
      <c r="L139" s="191"/>
      <c r="M139" s="191"/>
      <c r="N139" s="191"/>
      <c r="O139" s="288"/>
      <c r="P139" s="3"/>
      <c r="Q139" s="1187"/>
    </row>
    <row r="140" spans="1:17" ht="156.75">
      <c r="A140" s="682"/>
      <c r="B140" s="1188" t="s">
        <v>2557</v>
      </c>
      <c r="C140" s="1189" t="s">
        <v>2531</v>
      </c>
      <c r="D140" s="1189" t="s">
        <v>2558</v>
      </c>
      <c r="E140" s="1189" t="s">
        <v>2559</v>
      </c>
      <c r="F140" s="1190" t="s">
        <v>1858</v>
      </c>
      <c r="G140" s="1190" t="s">
        <v>1833</v>
      </c>
      <c r="H140" s="1224">
        <v>1500</v>
      </c>
      <c r="I140" s="1224">
        <f t="shared" si="42"/>
        <v>1500</v>
      </c>
      <c r="J140" s="1190"/>
      <c r="K140" s="1224"/>
      <c r="L140" s="191" t="str">
        <f>G140</f>
        <v xml:space="preserve"> 1</v>
      </c>
      <c r="M140" s="191">
        <f>L140*H140</f>
        <v>1500</v>
      </c>
      <c r="N140" s="191"/>
      <c r="O140" s="288"/>
      <c r="P140" s="3"/>
      <c r="Q140" s="1187"/>
    </row>
    <row r="141" spans="1:17" ht="28.5">
      <c r="A141" s="682"/>
      <c r="B141" s="1188" t="s">
        <v>2560</v>
      </c>
      <c r="C141" s="1189" t="s">
        <v>2561</v>
      </c>
      <c r="D141" s="1189" t="s">
        <v>2562</v>
      </c>
      <c r="E141" s="1189" t="s">
        <v>2460</v>
      </c>
      <c r="F141" s="1190" t="s">
        <v>1837</v>
      </c>
      <c r="G141" s="1190" t="s">
        <v>2529</v>
      </c>
      <c r="H141" s="1224">
        <v>25</v>
      </c>
      <c r="I141" s="1224">
        <f t="shared" si="42"/>
        <v>600</v>
      </c>
      <c r="J141" s="1190">
        <v>24</v>
      </c>
      <c r="K141" s="1224">
        <f t="shared" si="43"/>
        <v>600</v>
      </c>
      <c r="L141" s="191"/>
      <c r="M141" s="191"/>
      <c r="N141" s="191"/>
      <c r="O141" s="288"/>
      <c r="P141" s="3"/>
      <c r="Q141" s="1187"/>
    </row>
    <row r="142" spans="1:17" ht="28.5">
      <c r="A142" s="682"/>
      <c r="B142" s="1188" t="s">
        <v>2563</v>
      </c>
      <c r="C142" s="1189" t="s">
        <v>2561</v>
      </c>
      <c r="D142" s="1189" t="s">
        <v>2564</v>
      </c>
      <c r="E142" s="1189" t="s">
        <v>2565</v>
      </c>
      <c r="F142" s="1190" t="s">
        <v>1858</v>
      </c>
      <c r="G142" s="1190" t="s">
        <v>2245</v>
      </c>
      <c r="H142" s="1224">
        <v>25</v>
      </c>
      <c r="I142" s="1224">
        <f t="shared" si="42"/>
        <v>100</v>
      </c>
      <c r="J142" s="1190">
        <v>4</v>
      </c>
      <c r="K142" s="1224">
        <f t="shared" si="43"/>
        <v>100</v>
      </c>
      <c r="L142" s="191"/>
      <c r="M142" s="191"/>
      <c r="N142" s="191"/>
      <c r="O142" s="288"/>
      <c r="P142" s="3"/>
      <c r="Q142" s="1187"/>
    </row>
    <row r="143" spans="1:17" ht="42.75">
      <c r="A143" s="682"/>
      <c r="B143" s="1188" t="s">
        <v>2566</v>
      </c>
      <c r="C143" s="1189" t="s">
        <v>2567</v>
      </c>
      <c r="D143" s="1189" t="s">
        <v>2568</v>
      </c>
      <c r="E143" s="1189" t="s">
        <v>2569</v>
      </c>
      <c r="F143" s="1190" t="s">
        <v>1832</v>
      </c>
      <c r="G143" s="1190" t="s">
        <v>1833</v>
      </c>
      <c r="H143" s="1224">
        <v>500</v>
      </c>
      <c r="I143" s="1224">
        <f t="shared" si="42"/>
        <v>500</v>
      </c>
      <c r="J143" s="1190">
        <v>1</v>
      </c>
      <c r="K143" s="1224">
        <f t="shared" si="43"/>
        <v>500</v>
      </c>
      <c r="L143" s="191"/>
      <c r="M143" s="191"/>
      <c r="N143" s="191"/>
      <c r="O143" s="288"/>
      <c r="P143" s="3"/>
      <c r="Q143" s="1187"/>
    </row>
    <row r="144" spans="1:17" ht="28.5">
      <c r="A144" s="682"/>
      <c r="B144" s="1188" t="s">
        <v>2570</v>
      </c>
      <c r="C144" s="1189" t="s">
        <v>2571</v>
      </c>
      <c r="D144" s="1189" t="s">
        <v>2572</v>
      </c>
      <c r="E144" s="1189" t="s">
        <v>2573</v>
      </c>
      <c r="F144" s="1190" t="s">
        <v>1858</v>
      </c>
      <c r="G144" s="1190" t="s">
        <v>1833</v>
      </c>
      <c r="H144" s="1224">
        <v>10</v>
      </c>
      <c r="I144" s="1224">
        <f t="shared" si="42"/>
        <v>10</v>
      </c>
      <c r="J144" s="1190">
        <v>1</v>
      </c>
      <c r="K144" s="1224">
        <f t="shared" si="43"/>
        <v>10</v>
      </c>
      <c r="L144" s="191"/>
      <c r="M144" s="191"/>
      <c r="N144" s="191"/>
      <c r="O144" s="288"/>
      <c r="P144" s="3"/>
      <c r="Q144" s="1187"/>
    </row>
    <row r="145" spans="1:17" ht="28.5">
      <c r="A145" s="682"/>
      <c r="B145" s="1188" t="s">
        <v>2574</v>
      </c>
      <c r="C145" s="1189" t="s">
        <v>2571</v>
      </c>
      <c r="D145" s="1189" t="s">
        <v>2572</v>
      </c>
      <c r="E145" s="1189" t="s">
        <v>2575</v>
      </c>
      <c r="F145" s="1190" t="s">
        <v>1858</v>
      </c>
      <c r="G145" s="1190" t="s">
        <v>1833</v>
      </c>
      <c r="H145" s="1224">
        <v>15</v>
      </c>
      <c r="I145" s="1224">
        <f t="shared" si="42"/>
        <v>15</v>
      </c>
      <c r="J145" s="1190">
        <v>1</v>
      </c>
      <c r="K145" s="1224">
        <f t="shared" si="43"/>
        <v>15</v>
      </c>
      <c r="L145" s="191"/>
      <c r="M145" s="191"/>
      <c r="N145" s="191"/>
      <c r="O145" s="288"/>
      <c r="P145" s="3"/>
      <c r="Q145" s="1187"/>
    </row>
    <row r="146" spans="1:17" ht="28.5">
      <c r="A146" s="682"/>
      <c r="B146" s="1188" t="s">
        <v>2576</v>
      </c>
      <c r="C146" s="1189" t="s">
        <v>2571</v>
      </c>
      <c r="D146" s="1189" t="s">
        <v>2577</v>
      </c>
      <c r="E146" s="1189" t="s">
        <v>2578</v>
      </c>
      <c r="F146" s="1190" t="s">
        <v>1858</v>
      </c>
      <c r="G146" s="1190" t="s">
        <v>1833</v>
      </c>
      <c r="H146" s="1224">
        <v>15</v>
      </c>
      <c r="I146" s="1224">
        <f t="shared" si="42"/>
        <v>15</v>
      </c>
      <c r="J146" s="1190">
        <v>1</v>
      </c>
      <c r="K146" s="1224">
        <f t="shared" si="43"/>
        <v>15</v>
      </c>
      <c r="L146" s="191"/>
      <c r="M146" s="191"/>
      <c r="N146" s="191"/>
      <c r="O146" s="288"/>
      <c r="P146" s="3"/>
      <c r="Q146" s="1187"/>
    </row>
    <row r="147" spans="1:17" ht="57">
      <c r="A147" s="682"/>
      <c r="B147" s="1188" t="s">
        <v>2579</v>
      </c>
      <c r="C147" s="1189" t="s">
        <v>2580</v>
      </c>
      <c r="D147" s="1189" t="s">
        <v>2581</v>
      </c>
      <c r="E147" s="1189" t="s">
        <v>2582</v>
      </c>
      <c r="F147" s="1190" t="s">
        <v>1837</v>
      </c>
      <c r="G147" s="1190" t="s">
        <v>2282</v>
      </c>
      <c r="H147" s="1224">
        <v>50</v>
      </c>
      <c r="I147" s="1224">
        <f t="shared" si="42"/>
        <v>500</v>
      </c>
      <c r="J147" s="1190">
        <v>10</v>
      </c>
      <c r="K147" s="1224">
        <f t="shared" si="43"/>
        <v>500</v>
      </c>
      <c r="L147" s="191"/>
      <c r="M147" s="191"/>
      <c r="N147" s="191"/>
      <c r="O147" s="288"/>
      <c r="P147" s="3"/>
      <c r="Q147" s="1187"/>
    </row>
    <row r="148" spans="1:17" ht="71.25">
      <c r="A148" s="682"/>
      <c r="B148" s="1188" t="s">
        <v>2583</v>
      </c>
      <c r="C148" s="1189" t="s">
        <v>2584</v>
      </c>
      <c r="D148" s="1189" t="s">
        <v>2585</v>
      </c>
      <c r="E148" s="1189" t="s">
        <v>2586</v>
      </c>
      <c r="F148" s="1190" t="s">
        <v>1858</v>
      </c>
      <c r="G148" s="1190" t="s">
        <v>1833</v>
      </c>
      <c r="H148" s="1224">
        <v>450</v>
      </c>
      <c r="I148" s="1224">
        <f t="shared" si="42"/>
        <v>450</v>
      </c>
      <c r="J148" s="1190">
        <v>1</v>
      </c>
      <c r="K148" s="1224">
        <f t="shared" si="43"/>
        <v>450</v>
      </c>
      <c r="L148" s="191"/>
      <c r="M148" s="191"/>
      <c r="N148" s="191"/>
      <c r="O148" s="288"/>
      <c r="P148" s="3"/>
      <c r="Q148" s="1187"/>
    </row>
    <row r="149" spans="1:17" ht="71.25">
      <c r="A149" s="682"/>
      <c r="B149" s="1188" t="s">
        <v>1863</v>
      </c>
      <c r="C149" s="1189" t="s">
        <v>2584</v>
      </c>
      <c r="D149" s="1189" t="s">
        <v>2585</v>
      </c>
      <c r="E149" s="1189" t="s">
        <v>2587</v>
      </c>
      <c r="F149" s="1190" t="s">
        <v>1858</v>
      </c>
      <c r="G149" s="1190" t="s">
        <v>2245</v>
      </c>
      <c r="H149" s="1224">
        <v>600</v>
      </c>
      <c r="I149" s="1224">
        <f t="shared" si="42"/>
        <v>2400</v>
      </c>
      <c r="J149" s="1190">
        <v>4</v>
      </c>
      <c r="K149" s="1224">
        <f t="shared" si="43"/>
        <v>2400</v>
      </c>
      <c r="L149" s="191"/>
      <c r="M149" s="191"/>
      <c r="N149" s="191"/>
      <c r="O149" s="288"/>
      <c r="P149" s="3"/>
      <c r="Q149" s="1187"/>
    </row>
    <row r="150" spans="1:17" ht="171">
      <c r="A150" s="682"/>
      <c r="B150" s="1188" t="s">
        <v>2588</v>
      </c>
      <c r="C150" s="1189" t="s">
        <v>2589</v>
      </c>
      <c r="D150" s="1189" t="s">
        <v>2590</v>
      </c>
      <c r="E150" s="1189" t="s">
        <v>2591</v>
      </c>
      <c r="F150" s="1190" t="s">
        <v>1858</v>
      </c>
      <c r="G150" s="1190" t="s">
        <v>1833</v>
      </c>
      <c r="H150" s="1224">
        <v>600</v>
      </c>
      <c r="I150" s="1224">
        <f t="shared" si="42"/>
        <v>600</v>
      </c>
      <c r="J150" s="1190">
        <v>1</v>
      </c>
      <c r="K150" s="1224">
        <f t="shared" si="43"/>
        <v>600</v>
      </c>
      <c r="L150" s="191"/>
      <c r="M150" s="191"/>
      <c r="N150" s="191"/>
      <c r="O150" s="288"/>
      <c r="P150" s="3"/>
      <c r="Q150" s="1187"/>
    </row>
    <row r="151" spans="1:17" ht="42.75">
      <c r="A151" s="682"/>
      <c r="B151" s="1188" t="s">
        <v>2592</v>
      </c>
      <c r="C151" s="1189" t="s">
        <v>2593</v>
      </c>
      <c r="D151" s="1189" t="s">
        <v>2594</v>
      </c>
      <c r="E151" s="1189" t="s">
        <v>2595</v>
      </c>
      <c r="F151" s="1190" t="s">
        <v>1858</v>
      </c>
      <c r="G151" s="1190" t="s">
        <v>1833</v>
      </c>
      <c r="H151" s="1224">
        <v>50</v>
      </c>
      <c r="I151" s="1224">
        <f t="shared" si="42"/>
        <v>50</v>
      </c>
      <c r="J151" s="1190">
        <v>1</v>
      </c>
      <c r="K151" s="1224">
        <f t="shared" si="43"/>
        <v>50</v>
      </c>
      <c r="L151" s="191"/>
      <c r="M151" s="191"/>
      <c r="N151" s="191"/>
      <c r="O151" s="288"/>
      <c r="P151" s="3"/>
      <c r="Q151" s="1187"/>
    </row>
    <row r="152" spans="1:17" ht="42.75">
      <c r="A152" s="682"/>
      <c r="B152" s="1188" t="s">
        <v>2596</v>
      </c>
      <c r="C152" s="1189" t="s">
        <v>2593</v>
      </c>
      <c r="D152" s="1189" t="s">
        <v>2594</v>
      </c>
      <c r="E152" s="1189" t="s">
        <v>2595</v>
      </c>
      <c r="F152" s="1190" t="s">
        <v>1858</v>
      </c>
      <c r="G152" s="1190" t="s">
        <v>1833</v>
      </c>
      <c r="H152" s="1224">
        <v>50</v>
      </c>
      <c r="I152" s="1224">
        <f t="shared" si="42"/>
        <v>50</v>
      </c>
      <c r="J152" s="1190">
        <v>1</v>
      </c>
      <c r="K152" s="1224">
        <f t="shared" si="43"/>
        <v>50</v>
      </c>
      <c r="L152" s="191"/>
      <c r="M152" s="191"/>
      <c r="N152" s="191"/>
      <c r="O152" s="288"/>
      <c r="P152" s="3"/>
      <c r="Q152" s="1187"/>
    </row>
    <row r="153" spans="1:17" ht="42.75">
      <c r="A153" s="682"/>
      <c r="B153" s="1188" t="s">
        <v>2597</v>
      </c>
      <c r="C153" s="1189" t="s">
        <v>2593</v>
      </c>
      <c r="D153" s="1189" t="s">
        <v>2594</v>
      </c>
      <c r="E153" s="1189" t="s">
        <v>2598</v>
      </c>
      <c r="F153" s="1190" t="s">
        <v>1858</v>
      </c>
      <c r="G153" s="1190" t="s">
        <v>1833</v>
      </c>
      <c r="H153" s="1224">
        <v>45</v>
      </c>
      <c r="I153" s="1224">
        <f t="shared" si="42"/>
        <v>45</v>
      </c>
      <c r="J153" s="1190">
        <v>1</v>
      </c>
      <c r="K153" s="1224">
        <f t="shared" si="43"/>
        <v>45</v>
      </c>
      <c r="L153" s="191"/>
      <c r="M153" s="191"/>
      <c r="N153" s="191"/>
      <c r="O153" s="288"/>
      <c r="P153" s="3"/>
      <c r="Q153" s="1187"/>
    </row>
    <row r="154" spans="1:17" ht="42.75">
      <c r="A154" s="682"/>
      <c r="B154" s="1188" t="s">
        <v>2599</v>
      </c>
      <c r="C154" s="1189" t="s">
        <v>2593</v>
      </c>
      <c r="D154" s="1189" t="s">
        <v>2600</v>
      </c>
      <c r="E154" s="1189" t="s">
        <v>2601</v>
      </c>
      <c r="F154" s="1190" t="s">
        <v>1837</v>
      </c>
      <c r="G154" s="1190" t="s">
        <v>2602</v>
      </c>
      <c r="H154" s="1224">
        <v>15</v>
      </c>
      <c r="I154" s="1224">
        <f t="shared" si="42"/>
        <v>375</v>
      </c>
      <c r="J154" s="1190">
        <v>25</v>
      </c>
      <c r="K154" s="1224">
        <f t="shared" si="43"/>
        <v>375</v>
      </c>
      <c r="L154" s="191"/>
      <c r="M154" s="191"/>
      <c r="N154" s="191"/>
      <c r="O154" s="288"/>
      <c r="P154" s="3"/>
      <c r="Q154" s="1187"/>
    </row>
    <row r="155" spans="1:17" ht="42.75">
      <c r="A155" s="682"/>
      <c r="B155" s="1188" t="s">
        <v>2603</v>
      </c>
      <c r="C155" s="1189" t="s">
        <v>2593</v>
      </c>
      <c r="D155" s="1189" t="s">
        <v>2600</v>
      </c>
      <c r="E155" s="1189" t="s">
        <v>2604</v>
      </c>
      <c r="F155" s="1190" t="s">
        <v>1837</v>
      </c>
      <c r="G155" s="1190" t="s">
        <v>2240</v>
      </c>
      <c r="H155" s="1224">
        <v>15</v>
      </c>
      <c r="I155" s="1224">
        <f t="shared" si="42"/>
        <v>450</v>
      </c>
      <c r="J155" s="1190">
        <v>30</v>
      </c>
      <c r="K155" s="1224">
        <f t="shared" si="43"/>
        <v>450</v>
      </c>
      <c r="L155" s="191"/>
      <c r="M155" s="191"/>
      <c r="N155" s="191"/>
      <c r="O155" s="288"/>
      <c r="P155" s="3"/>
      <c r="Q155" s="1187"/>
    </row>
    <row r="156" spans="1:17" ht="42.75">
      <c r="A156" s="682"/>
      <c r="B156" s="1188" t="s">
        <v>2605</v>
      </c>
      <c r="C156" s="1189" t="s">
        <v>2593</v>
      </c>
      <c r="D156" s="1189" t="s">
        <v>2600</v>
      </c>
      <c r="E156" s="1189" t="s">
        <v>2606</v>
      </c>
      <c r="F156" s="1190" t="s">
        <v>1837</v>
      </c>
      <c r="G156" s="1190" t="s">
        <v>2219</v>
      </c>
      <c r="H156" s="1224">
        <v>10</v>
      </c>
      <c r="I156" s="1224">
        <f t="shared" si="42"/>
        <v>350</v>
      </c>
      <c r="J156" s="1190">
        <v>35</v>
      </c>
      <c r="K156" s="1224">
        <f t="shared" si="43"/>
        <v>350</v>
      </c>
      <c r="L156" s="191"/>
      <c r="M156" s="191"/>
      <c r="N156" s="191"/>
      <c r="O156" s="288"/>
      <c r="P156" s="3"/>
      <c r="Q156" s="1187"/>
    </row>
    <row r="157" spans="1:17" ht="42.75">
      <c r="A157" s="682"/>
      <c r="B157" s="1188" t="s">
        <v>2607</v>
      </c>
      <c r="C157" s="1189" t="s">
        <v>2593</v>
      </c>
      <c r="D157" s="1189" t="s">
        <v>2608</v>
      </c>
      <c r="E157" s="1189" t="s">
        <v>2609</v>
      </c>
      <c r="F157" s="1190" t="s">
        <v>1858</v>
      </c>
      <c r="G157" s="1190" t="s">
        <v>2610</v>
      </c>
      <c r="H157" s="1224">
        <v>6</v>
      </c>
      <c r="I157" s="1224">
        <f t="shared" si="42"/>
        <v>126</v>
      </c>
      <c r="J157" s="1190">
        <v>21</v>
      </c>
      <c r="K157" s="1224">
        <f t="shared" si="43"/>
        <v>126</v>
      </c>
      <c r="L157" s="191"/>
      <c r="M157" s="191"/>
      <c r="N157" s="191"/>
      <c r="O157" s="288"/>
      <c r="P157" s="3"/>
      <c r="Q157" s="1187"/>
    </row>
    <row r="158" spans="1:17" ht="42.75">
      <c r="A158" s="682"/>
      <c r="B158" s="1188" t="s">
        <v>2611</v>
      </c>
      <c r="C158" s="1189" t="s">
        <v>2593</v>
      </c>
      <c r="D158" s="1189" t="s">
        <v>2608</v>
      </c>
      <c r="E158" s="1189" t="s">
        <v>2612</v>
      </c>
      <c r="F158" s="1190" t="s">
        <v>1858</v>
      </c>
      <c r="G158" s="1190" t="s">
        <v>1833</v>
      </c>
      <c r="H158" s="1224">
        <v>6</v>
      </c>
      <c r="I158" s="1224">
        <f t="shared" si="42"/>
        <v>6</v>
      </c>
      <c r="J158" s="1190">
        <v>1</v>
      </c>
      <c r="K158" s="1224">
        <f t="shared" si="43"/>
        <v>6</v>
      </c>
      <c r="L158" s="191"/>
      <c r="M158" s="191"/>
      <c r="N158" s="191"/>
      <c r="O158" s="288"/>
      <c r="P158" s="3"/>
      <c r="Q158" s="1187"/>
    </row>
    <row r="159" spans="1:17" ht="42.75">
      <c r="A159" s="682"/>
      <c r="B159" s="1188" t="s">
        <v>2613</v>
      </c>
      <c r="C159" s="1189" t="s">
        <v>2593</v>
      </c>
      <c r="D159" s="1189" t="s">
        <v>2608</v>
      </c>
      <c r="E159" s="1189" t="s">
        <v>2614</v>
      </c>
      <c r="F159" s="1190" t="s">
        <v>1858</v>
      </c>
      <c r="G159" s="1190" t="s">
        <v>2323</v>
      </c>
      <c r="H159" s="1224">
        <v>6</v>
      </c>
      <c r="I159" s="1224">
        <f t="shared" si="42"/>
        <v>30</v>
      </c>
      <c r="J159" s="1190">
        <v>5</v>
      </c>
      <c r="K159" s="1224">
        <f t="shared" si="43"/>
        <v>30</v>
      </c>
      <c r="L159" s="191"/>
      <c r="M159" s="191"/>
      <c r="N159" s="191"/>
      <c r="O159" s="288"/>
      <c r="P159" s="3"/>
      <c r="Q159" s="1187"/>
    </row>
    <row r="160" spans="1:17" ht="42.75">
      <c r="A160" s="682"/>
      <c r="B160" s="1188" t="s">
        <v>2615</v>
      </c>
      <c r="C160" s="1189" t="s">
        <v>2593</v>
      </c>
      <c r="D160" s="1189" t="s">
        <v>2608</v>
      </c>
      <c r="E160" s="1189" t="s">
        <v>2616</v>
      </c>
      <c r="F160" s="1190" t="s">
        <v>1858</v>
      </c>
      <c r="G160" s="1190" t="s">
        <v>2343</v>
      </c>
      <c r="H160" s="1224">
        <v>6</v>
      </c>
      <c r="I160" s="1224">
        <f t="shared" si="42"/>
        <v>12</v>
      </c>
      <c r="J160" s="1190">
        <v>2</v>
      </c>
      <c r="K160" s="1224">
        <f t="shared" si="43"/>
        <v>12</v>
      </c>
      <c r="L160" s="191"/>
      <c r="M160" s="191"/>
      <c r="N160" s="191"/>
      <c r="O160" s="288"/>
      <c r="P160" s="3"/>
      <c r="Q160" s="1187"/>
    </row>
    <row r="161" spans="1:17" ht="42.75">
      <c r="A161" s="682"/>
      <c r="B161" s="1188" t="s">
        <v>2617</v>
      </c>
      <c r="C161" s="1189" t="s">
        <v>2593</v>
      </c>
      <c r="D161" s="1189" t="s">
        <v>2608</v>
      </c>
      <c r="E161" s="1189" t="s">
        <v>2618</v>
      </c>
      <c r="F161" s="1190" t="s">
        <v>1858</v>
      </c>
      <c r="G161" s="1190" t="s">
        <v>2289</v>
      </c>
      <c r="H161" s="1224">
        <v>6</v>
      </c>
      <c r="I161" s="1224">
        <f t="shared" si="42"/>
        <v>18</v>
      </c>
      <c r="J161" s="1190">
        <v>3</v>
      </c>
      <c r="K161" s="1224">
        <f t="shared" si="43"/>
        <v>18</v>
      </c>
      <c r="L161" s="191"/>
      <c r="M161" s="191"/>
      <c r="N161" s="191"/>
      <c r="O161" s="288"/>
      <c r="P161" s="3"/>
      <c r="Q161" s="1187"/>
    </row>
    <row r="162" spans="1:17" ht="42.75">
      <c r="A162" s="682"/>
      <c r="B162" s="1188" t="s">
        <v>2619</v>
      </c>
      <c r="C162" s="1189" t="s">
        <v>2593</v>
      </c>
      <c r="D162" s="1189" t="s">
        <v>2608</v>
      </c>
      <c r="E162" s="1189" t="s">
        <v>2620</v>
      </c>
      <c r="F162" s="1190" t="s">
        <v>1858</v>
      </c>
      <c r="G162" s="1190" t="s">
        <v>2464</v>
      </c>
      <c r="H162" s="1224">
        <v>6</v>
      </c>
      <c r="I162" s="1224">
        <f t="shared" si="42"/>
        <v>42</v>
      </c>
      <c r="J162" s="1190">
        <v>7</v>
      </c>
      <c r="K162" s="1224">
        <f t="shared" si="43"/>
        <v>42</v>
      </c>
      <c r="L162" s="191"/>
      <c r="M162" s="191"/>
      <c r="N162" s="191"/>
      <c r="O162" s="288"/>
      <c r="P162" s="3"/>
      <c r="Q162" s="1187"/>
    </row>
    <row r="163" spans="1:17" ht="42.75">
      <c r="A163" s="682"/>
      <c r="B163" s="1188" t="s">
        <v>2621</v>
      </c>
      <c r="C163" s="1189" t="s">
        <v>2593</v>
      </c>
      <c r="D163" s="1189" t="s">
        <v>2608</v>
      </c>
      <c r="E163" s="1189" t="s">
        <v>2622</v>
      </c>
      <c r="F163" s="1190" t="s">
        <v>1858</v>
      </c>
      <c r="G163" s="1190" t="s">
        <v>1833</v>
      </c>
      <c r="H163" s="1224">
        <v>12</v>
      </c>
      <c r="I163" s="1224">
        <f t="shared" si="42"/>
        <v>12</v>
      </c>
      <c r="J163" s="1190">
        <v>1</v>
      </c>
      <c r="K163" s="1224">
        <f t="shared" si="43"/>
        <v>12</v>
      </c>
      <c r="L163" s="191"/>
      <c r="M163" s="191"/>
      <c r="N163" s="191"/>
      <c r="O163" s="288"/>
      <c r="P163" s="3"/>
      <c r="Q163" s="1187"/>
    </row>
    <row r="164" spans="1:17" ht="42.75">
      <c r="A164" s="682"/>
      <c r="B164" s="1188" t="s">
        <v>2623</v>
      </c>
      <c r="C164" s="1189" t="s">
        <v>2593</v>
      </c>
      <c r="D164" s="1189" t="s">
        <v>2624</v>
      </c>
      <c r="E164" s="1189" t="s">
        <v>2625</v>
      </c>
      <c r="F164" s="1190" t="s">
        <v>1858</v>
      </c>
      <c r="G164" s="1190" t="s">
        <v>2289</v>
      </c>
      <c r="H164" s="1224">
        <v>6</v>
      </c>
      <c r="I164" s="1224">
        <f t="shared" si="42"/>
        <v>18</v>
      </c>
      <c r="J164" s="1190">
        <v>3</v>
      </c>
      <c r="K164" s="1224">
        <f t="shared" si="43"/>
        <v>18</v>
      </c>
      <c r="L164" s="191"/>
      <c r="M164" s="191"/>
      <c r="N164" s="191"/>
      <c r="O164" s="288"/>
      <c r="P164" s="3"/>
      <c r="Q164" s="1187"/>
    </row>
    <row r="165" spans="1:17" ht="42.75">
      <c r="A165" s="682"/>
      <c r="B165" s="1188" t="s">
        <v>2626</v>
      </c>
      <c r="C165" s="1189" t="s">
        <v>2593</v>
      </c>
      <c r="D165" s="1189" t="s">
        <v>2624</v>
      </c>
      <c r="E165" s="1189" t="s">
        <v>2627</v>
      </c>
      <c r="F165" s="1190" t="s">
        <v>1858</v>
      </c>
      <c r="G165" s="1190" t="s">
        <v>2289</v>
      </c>
      <c r="H165" s="1224">
        <v>6</v>
      </c>
      <c r="I165" s="1224">
        <f t="shared" si="42"/>
        <v>18</v>
      </c>
      <c r="J165" s="1190">
        <v>3</v>
      </c>
      <c r="K165" s="1224">
        <f t="shared" si="43"/>
        <v>18</v>
      </c>
      <c r="L165" s="191"/>
      <c r="M165" s="191"/>
      <c r="N165" s="191"/>
      <c r="O165" s="288"/>
      <c r="P165" s="3"/>
      <c r="Q165" s="1187"/>
    </row>
    <row r="166" spans="1:17" ht="42.75">
      <c r="A166" s="682"/>
      <c r="B166" s="1188" t="s">
        <v>2628</v>
      </c>
      <c r="C166" s="1189" t="s">
        <v>2593</v>
      </c>
      <c r="D166" s="1189" t="s">
        <v>2624</v>
      </c>
      <c r="E166" s="1189" t="s">
        <v>2629</v>
      </c>
      <c r="F166" s="1190" t="s">
        <v>1858</v>
      </c>
      <c r="G166" s="1190" t="s">
        <v>2630</v>
      </c>
      <c r="H166" s="1224">
        <v>6</v>
      </c>
      <c r="I166" s="1224">
        <f t="shared" si="42"/>
        <v>66</v>
      </c>
      <c r="J166" s="1190">
        <v>11</v>
      </c>
      <c r="K166" s="1224">
        <f t="shared" si="43"/>
        <v>66</v>
      </c>
      <c r="L166" s="191"/>
      <c r="M166" s="191"/>
      <c r="N166" s="191"/>
      <c r="O166" s="288"/>
      <c r="P166" s="3"/>
      <c r="Q166" s="1187"/>
    </row>
    <row r="167" spans="1:17" ht="42.75">
      <c r="A167" s="682"/>
      <c r="B167" s="1188" t="s">
        <v>2631</v>
      </c>
      <c r="C167" s="1189" t="s">
        <v>2593</v>
      </c>
      <c r="D167" s="1189" t="s">
        <v>2624</v>
      </c>
      <c r="E167" s="1189" t="s">
        <v>2632</v>
      </c>
      <c r="F167" s="1190" t="s">
        <v>1858</v>
      </c>
      <c r="G167" s="1190" t="s">
        <v>2282</v>
      </c>
      <c r="H167" s="1224">
        <v>12</v>
      </c>
      <c r="I167" s="1224">
        <f t="shared" si="42"/>
        <v>120</v>
      </c>
      <c r="J167" s="1190">
        <v>10</v>
      </c>
      <c r="K167" s="1224">
        <f t="shared" si="43"/>
        <v>120</v>
      </c>
      <c r="L167" s="191"/>
      <c r="M167" s="191"/>
      <c r="N167" s="191"/>
      <c r="O167" s="288"/>
      <c r="P167" s="3"/>
      <c r="Q167" s="1187"/>
    </row>
    <row r="168" spans="1:17" ht="42.75">
      <c r="A168" s="682"/>
      <c r="B168" s="1188" t="s">
        <v>2633</v>
      </c>
      <c r="C168" s="1189" t="s">
        <v>2593</v>
      </c>
      <c r="D168" s="1189" t="s">
        <v>2624</v>
      </c>
      <c r="E168" s="1189" t="s">
        <v>2634</v>
      </c>
      <c r="F168" s="1190" t="s">
        <v>1858</v>
      </c>
      <c r="G168" s="1190" t="s">
        <v>2343</v>
      </c>
      <c r="H168" s="1224">
        <v>12</v>
      </c>
      <c r="I168" s="1224">
        <f t="shared" si="42"/>
        <v>24</v>
      </c>
      <c r="J168" s="1190">
        <v>2</v>
      </c>
      <c r="K168" s="1224">
        <f t="shared" si="43"/>
        <v>24</v>
      </c>
      <c r="L168" s="191"/>
      <c r="M168" s="191"/>
      <c r="N168" s="191"/>
      <c r="O168" s="288"/>
      <c r="P168" s="3"/>
      <c r="Q168" s="1187"/>
    </row>
    <row r="169" spans="1:17" ht="42.75">
      <c r="A169" s="682"/>
      <c r="B169" s="1188" t="s">
        <v>2635</v>
      </c>
      <c r="C169" s="1189" t="s">
        <v>2593</v>
      </c>
      <c r="D169" s="1189" t="s">
        <v>2624</v>
      </c>
      <c r="E169" s="1189" t="s">
        <v>2636</v>
      </c>
      <c r="F169" s="1190" t="s">
        <v>1858</v>
      </c>
      <c r="G169" s="1190" t="s">
        <v>2464</v>
      </c>
      <c r="H169" s="1224">
        <v>12</v>
      </c>
      <c r="I169" s="1224">
        <f t="shared" si="42"/>
        <v>84</v>
      </c>
      <c r="J169" s="1190">
        <v>7</v>
      </c>
      <c r="K169" s="1224">
        <f t="shared" si="43"/>
        <v>84</v>
      </c>
      <c r="L169" s="191"/>
      <c r="M169" s="191"/>
      <c r="N169" s="191"/>
      <c r="O169" s="288"/>
      <c r="P169" s="3"/>
      <c r="Q169" s="1187"/>
    </row>
    <row r="170" spans="1:17" ht="42.75">
      <c r="A170" s="682"/>
      <c r="B170" s="1188" t="s">
        <v>2637</v>
      </c>
      <c r="C170" s="1189" t="s">
        <v>2593</v>
      </c>
      <c r="D170" s="1189" t="s">
        <v>2624</v>
      </c>
      <c r="E170" s="1189" t="s">
        <v>2638</v>
      </c>
      <c r="F170" s="1190" t="s">
        <v>1858</v>
      </c>
      <c r="G170" s="1190" t="s">
        <v>2343</v>
      </c>
      <c r="H170" s="1224">
        <v>12</v>
      </c>
      <c r="I170" s="1224">
        <f t="shared" si="42"/>
        <v>24</v>
      </c>
      <c r="J170" s="1190">
        <v>2</v>
      </c>
      <c r="K170" s="1224">
        <f t="shared" si="43"/>
        <v>24</v>
      </c>
      <c r="L170" s="191"/>
      <c r="M170" s="191"/>
      <c r="N170" s="191"/>
      <c r="O170" s="288"/>
      <c r="P170" s="3"/>
      <c r="Q170" s="1187"/>
    </row>
    <row r="171" spans="1:17" ht="42.75">
      <c r="A171" s="682"/>
      <c r="B171" s="1188" t="s">
        <v>2639</v>
      </c>
      <c r="C171" s="1189" t="s">
        <v>2593</v>
      </c>
      <c r="D171" s="1189" t="s">
        <v>2624</v>
      </c>
      <c r="E171" s="1189" t="s">
        <v>2638</v>
      </c>
      <c r="F171" s="1190" t="s">
        <v>1858</v>
      </c>
      <c r="G171" s="1190" t="s">
        <v>2289</v>
      </c>
      <c r="H171" s="1224">
        <v>12</v>
      </c>
      <c r="I171" s="1224">
        <f t="shared" si="42"/>
        <v>36</v>
      </c>
      <c r="J171" s="1190">
        <v>3</v>
      </c>
      <c r="K171" s="1224">
        <f t="shared" si="43"/>
        <v>36</v>
      </c>
      <c r="L171" s="191"/>
      <c r="M171" s="191"/>
      <c r="N171" s="191"/>
      <c r="O171" s="288"/>
      <c r="P171" s="3"/>
      <c r="Q171" s="1187"/>
    </row>
    <row r="172" spans="1:17" ht="42.75">
      <c r="A172" s="682"/>
      <c r="B172" s="1188" t="s">
        <v>2640</v>
      </c>
      <c r="C172" s="1189" t="s">
        <v>2593</v>
      </c>
      <c r="D172" s="1189" t="s">
        <v>2624</v>
      </c>
      <c r="E172" s="1189" t="s">
        <v>2641</v>
      </c>
      <c r="F172" s="1190" t="s">
        <v>1858</v>
      </c>
      <c r="G172" s="1190" t="s">
        <v>2630</v>
      </c>
      <c r="H172" s="1224">
        <v>12</v>
      </c>
      <c r="I172" s="1224">
        <f t="shared" si="42"/>
        <v>132</v>
      </c>
      <c r="J172" s="1190">
        <v>11</v>
      </c>
      <c r="K172" s="1224">
        <f t="shared" si="43"/>
        <v>132</v>
      </c>
      <c r="L172" s="191"/>
      <c r="M172" s="191"/>
      <c r="N172" s="191"/>
      <c r="O172" s="288"/>
      <c r="P172" s="3"/>
      <c r="Q172" s="1187"/>
    </row>
    <row r="173" spans="1:17" ht="42.75">
      <c r="A173" s="682"/>
      <c r="B173" s="1188" t="s">
        <v>2642</v>
      </c>
      <c r="C173" s="1189" t="s">
        <v>2593</v>
      </c>
      <c r="D173" s="1189" t="s">
        <v>2624</v>
      </c>
      <c r="E173" s="1189" t="s">
        <v>2643</v>
      </c>
      <c r="F173" s="1190" t="s">
        <v>1858</v>
      </c>
      <c r="G173" s="1190" t="s">
        <v>2343</v>
      </c>
      <c r="H173" s="1224">
        <v>12</v>
      </c>
      <c r="I173" s="1224">
        <f t="shared" si="42"/>
        <v>24</v>
      </c>
      <c r="J173" s="1190">
        <v>2</v>
      </c>
      <c r="K173" s="1224">
        <f t="shared" si="43"/>
        <v>24</v>
      </c>
      <c r="L173" s="191"/>
      <c r="M173" s="191"/>
      <c r="N173" s="191"/>
      <c r="O173" s="288"/>
      <c r="P173" s="3"/>
      <c r="Q173" s="1187"/>
    </row>
    <row r="174" spans="1:17" ht="42.75">
      <c r="A174" s="682"/>
      <c r="B174" s="1188" t="s">
        <v>2644</v>
      </c>
      <c r="C174" s="1189" t="s">
        <v>2593</v>
      </c>
      <c r="D174" s="1189" t="s">
        <v>2624</v>
      </c>
      <c r="E174" s="1189" t="s">
        <v>2645</v>
      </c>
      <c r="F174" s="1190" t="s">
        <v>1858</v>
      </c>
      <c r="G174" s="1190" t="s">
        <v>2362</v>
      </c>
      <c r="H174" s="1224">
        <v>12</v>
      </c>
      <c r="I174" s="1224">
        <f t="shared" si="42"/>
        <v>156</v>
      </c>
      <c r="J174" s="1190">
        <v>13</v>
      </c>
      <c r="K174" s="1224">
        <f t="shared" si="43"/>
        <v>156</v>
      </c>
      <c r="L174" s="191"/>
      <c r="M174" s="191"/>
      <c r="N174" s="191"/>
      <c r="O174" s="288"/>
      <c r="P174" s="3"/>
      <c r="Q174" s="1187"/>
    </row>
    <row r="175" spans="1:17" ht="42.75">
      <c r="A175" s="682"/>
      <c r="B175" s="1188" t="s">
        <v>2646</v>
      </c>
      <c r="C175" s="1189" t="s">
        <v>2593</v>
      </c>
      <c r="D175" s="1189" t="s">
        <v>2624</v>
      </c>
      <c r="E175" s="1189" t="s">
        <v>2647</v>
      </c>
      <c r="F175" s="1190" t="s">
        <v>1858</v>
      </c>
      <c r="G175" s="1190" t="s">
        <v>2323</v>
      </c>
      <c r="H175" s="1224">
        <v>15</v>
      </c>
      <c r="I175" s="1224">
        <f t="shared" si="42"/>
        <v>75</v>
      </c>
      <c r="J175" s="1190">
        <v>5</v>
      </c>
      <c r="K175" s="1224">
        <f t="shared" si="43"/>
        <v>75</v>
      </c>
      <c r="L175" s="191"/>
      <c r="M175" s="191"/>
      <c r="N175" s="191"/>
      <c r="O175" s="288"/>
      <c r="P175" s="3"/>
      <c r="Q175" s="1187"/>
    </row>
    <row r="176" spans="1:17" ht="42.75">
      <c r="A176" s="682"/>
      <c r="B176" s="1188" t="s">
        <v>2648</v>
      </c>
      <c r="C176" s="1189" t="s">
        <v>2593</v>
      </c>
      <c r="D176" s="1189" t="s">
        <v>2624</v>
      </c>
      <c r="E176" s="1189" t="s">
        <v>2649</v>
      </c>
      <c r="F176" s="1190" t="s">
        <v>1858</v>
      </c>
      <c r="G176" s="1190" t="s">
        <v>2289</v>
      </c>
      <c r="H176" s="1224">
        <v>10</v>
      </c>
      <c r="I176" s="1224">
        <f t="shared" si="42"/>
        <v>30</v>
      </c>
      <c r="J176" s="1190">
        <v>3</v>
      </c>
      <c r="K176" s="1224">
        <f t="shared" si="43"/>
        <v>30</v>
      </c>
      <c r="L176" s="191"/>
      <c r="M176" s="191"/>
      <c r="N176" s="191"/>
      <c r="O176" s="288"/>
      <c r="P176" s="3"/>
      <c r="Q176" s="1187"/>
    </row>
    <row r="177" spans="1:17" ht="28.5">
      <c r="A177" s="682"/>
      <c r="B177" s="1188" t="s">
        <v>2650</v>
      </c>
      <c r="C177" s="1189" t="s">
        <v>2651</v>
      </c>
      <c r="D177" s="1189" t="s">
        <v>2651</v>
      </c>
      <c r="E177" s="1189" t="s">
        <v>2652</v>
      </c>
      <c r="F177" s="1190" t="s">
        <v>1858</v>
      </c>
      <c r="G177" s="1190" t="s">
        <v>2245</v>
      </c>
      <c r="H177" s="1224">
        <v>25</v>
      </c>
      <c r="I177" s="1224">
        <f t="shared" si="42"/>
        <v>100</v>
      </c>
      <c r="J177" s="1190">
        <v>4</v>
      </c>
      <c r="K177" s="1224">
        <f t="shared" si="43"/>
        <v>100</v>
      </c>
      <c r="L177" s="191"/>
      <c r="M177" s="191"/>
      <c r="N177" s="191"/>
      <c r="O177" s="288"/>
      <c r="P177" s="3"/>
      <c r="Q177" s="1187"/>
    </row>
    <row r="178" spans="1:17" ht="28.5">
      <c r="A178" s="682"/>
      <c r="B178" s="1188" t="s">
        <v>2653</v>
      </c>
      <c r="C178" s="1189" t="s">
        <v>2651</v>
      </c>
      <c r="D178" s="1189" t="s">
        <v>2654</v>
      </c>
      <c r="E178" s="1189" t="s">
        <v>2655</v>
      </c>
      <c r="F178" s="1190" t="s">
        <v>1858</v>
      </c>
      <c r="G178" s="1190" t="s">
        <v>1833</v>
      </c>
      <c r="H178" s="1224">
        <v>25</v>
      </c>
      <c r="I178" s="1224">
        <f t="shared" si="42"/>
        <v>25</v>
      </c>
      <c r="J178" s="1190">
        <v>1</v>
      </c>
      <c r="K178" s="1224">
        <f t="shared" si="43"/>
        <v>25</v>
      </c>
      <c r="L178" s="191"/>
      <c r="M178" s="191"/>
      <c r="N178" s="191"/>
      <c r="O178" s="288"/>
      <c r="P178" s="3"/>
      <c r="Q178" s="1187"/>
    </row>
    <row r="179" spans="1:17" ht="78" customHeight="1">
      <c r="A179" s="682"/>
      <c r="B179" s="1188" t="s">
        <v>2656</v>
      </c>
      <c r="C179" s="1189" t="s">
        <v>2651</v>
      </c>
      <c r="D179" s="1189" t="s">
        <v>2651</v>
      </c>
      <c r="E179" s="1189" t="s">
        <v>2657</v>
      </c>
      <c r="F179" s="1190" t="s">
        <v>1832</v>
      </c>
      <c r="G179" s="1190" t="s">
        <v>1833</v>
      </c>
      <c r="H179" s="1224">
        <v>100</v>
      </c>
      <c r="I179" s="1224">
        <f t="shared" si="42"/>
        <v>100</v>
      </c>
      <c r="J179" s="1190">
        <v>1</v>
      </c>
      <c r="K179" s="1224">
        <f t="shared" si="43"/>
        <v>100</v>
      </c>
      <c r="L179" s="191"/>
      <c r="M179" s="191"/>
      <c r="N179" s="191"/>
      <c r="O179" s="288"/>
      <c r="P179" s="3"/>
      <c r="Q179" s="1187"/>
    </row>
    <row r="180" spans="1:17" ht="71.25">
      <c r="A180" s="682"/>
      <c r="B180" s="1188" t="s">
        <v>2658</v>
      </c>
      <c r="C180" s="1189" t="s">
        <v>2659</v>
      </c>
      <c r="D180" s="1189" t="s">
        <v>2651</v>
      </c>
      <c r="E180" s="1189" t="s">
        <v>2660</v>
      </c>
      <c r="F180" s="1190" t="s">
        <v>1858</v>
      </c>
      <c r="G180" s="1190" t="s">
        <v>2245</v>
      </c>
      <c r="H180" s="1224">
        <v>50</v>
      </c>
      <c r="I180" s="1224">
        <f t="shared" si="42"/>
        <v>200</v>
      </c>
      <c r="J180" s="1190">
        <v>4</v>
      </c>
      <c r="K180" s="1224">
        <f t="shared" si="43"/>
        <v>200</v>
      </c>
      <c r="L180" s="191"/>
      <c r="M180" s="191"/>
      <c r="N180" s="191"/>
      <c r="O180" s="288"/>
      <c r="P180" s="3"/>
      <c r="Q180" s="1187"/>
    </row>
    <row r="181" spans="1:17" ht="15">
      <c r="A181" s="682"/>
      <c r="B181" s="1188" t="s">
        <v>2661</v>
      </c>
      <c r="C181" s="1189" t="s">
        <v>2659</v>
      </c>
      <c r="D181" s="1189" t="s">
        <v>2654</v>
      </c>
      <c r="E181" s="1189" t="s">
        <v>2662</v>
      </c>
      <c r="F181" s="1190" t="s">
        <v>1858</v>
      </c>
      <c r="G181" s="1190" t="s">
        <v>2245</v>
      </c>
      <c r="H181" s="1224">
        <v>10</v>
      </c>
      <c r="I181" s="1224">
        <f t="shared" si="42"/>
        <v>40</v>
      </c>
      <c r="J181" s="1190"/>
      <c r="K181" s="1224"/>
      <c r="L181" s="191"/>
      <c r="M181" s="170">
        <f>I181</f>
        <v>40</v>
      </c>
      <c r="N181" s="191"/>
      <c r="O181" s="288"/>
      <c r="P181" s="3"/>
      <c r="Q181" s="1187"/>
    </row>
    <row r="182" spans="1:17" ht="15">
      <c r="A182" s="682"/>
      <c r="B182" s="1188" t="s">
        <v>2663</v>
      </c>
      <c r="C182" s="1189" t="s">
        <v>2659</v>
      </c>
      <c r="D182" s="1189" t="s">
        <v>2664</v>
      </c>
      <c r="E182" s="1189" t="s">
        <v>2665</v>
      </c>
      <c r="F182" s="1190" t="s">
        <v>1858</v>
      </c>
      <c r="G182" s="1190" t="s">
        <v>1833</v>
      </c>
      <c r="H182" s="1224">
        <v>50</v>
      </c>
      <c r="I182" s="1224">
        <f t="shared" si="42"/>
        <v>50</v>
      </c>
      <c r="J182" s="1190"/>
      <c r="K182" s="1224"/>
      <c r="L182" s="191"/>
      <c r="M182" s="170">
        <f>I182</f>
        <v>50</v>
      </c>
      <c r="N182" s="191"/>
      <c r="O182" s="288"/>
      <c r="P182" s="3"/>
      <c r="Q182" s="1187"/>
    </row>
    <row r="183" spans="1:17" ht="71.25">
      <c r="A183" s="682"/>
      <c r="B183" s="1188" t="s">
        <v>2666</v>
      </c>
      <c r="C183" s="1189" t="s">
        <v>2659</v>
      </c>
      <c r="D183" s="1189" t="s">
        <v>2667</v>
      </c>
      <c r="E183" s="1189" t="s">
        <v>2668</v>
      </c>
      <c r="F183" s="1190" t="s">
        <v>1832</v>
      </c>
      <c r="G183" s="1190" t="s">
        <v>1833</v>
      </c>
      <c r="H183" s="1224">
        <v>75</v>
      </c>
      <c r="I183" s="1224">
        <f t="shared" si="42"/>
        <v>75</v>
      </c>
      <c r="J183" s="1190"/>
      <c r="K183" s="1224">
        <f t="shared" si="43"/>
        <v>0</v>
      </c>
      <c r="L183" s="191">
        <v>1</v>
      </c>
      <c r="M183" s="191">
        <f t="shared" ref="M183:M189" si="44">L183*H183</f>
        <v>75</v>
      </c>
      <c r="N183" s="191"/>
      <c r="O183" s="288"/>
      <c r="P183" s="3"/>
      <c r="Q183" s="1187"/>
    </row>
    <row r="184" spans="1:17" ht="57">
      <c r="A184" s="682"/>
      <c r="B184" s="1188" t="s">
        <v>2669</v>
      </c>
      <c r="C184" s="1189" t="s">
        <v>2659</v>
      </c>
      <c r="D184" s="1189" t="s">
        <v>2670</v>
      </c>
      <c r="E184" s="1189" t="s">
        <v>2671</v>
      </c>
      <c r="F184" s="1190" t="s">
        <v>1832</v>
      </c>
      <c r="G184" s="1190" t="s">
        <v>1833</v>
      </c>
      <c r="H184" s="1224">
        <v>50</v>
      </c>
      <c r="I184" s="1224">
        <f t="shared" si="42"/>
        <v>50</v>
      </c>
      <c r="J184" s="1190"/>
      <c r="K184" s="1224">
        <f t="shared" si="43"/>
        <v>0</v>
      </c>
      <c r="L184" s="191">
        <v>1</v>
      </c>
      <c r="M184" s="191">
        <f t="shared" si="44"/>
        <v>50</v>
      </c>
      <c r="N184" s="191"/>
      <c r="O184" s="288"/>
      <c r="P184" s="3"/>
      <c r="Q184" s="1187"/>
    </row>
    <row r="185" spans="1:17" ht="85.5">
      <c r="A185" s="682"/>
      <c r="B185" s="1188" t="s">
        <v>2672</v>
      </c>
      <c r="C185" s="1189" t="s">
        <v>2659</v>
      </c>
      <c r="D185" s="1189" t="s">
        <v>2673</v>
      </c>
      <c r="E185" s="1189" t="s">
        <v>2674</v>
      </c>
      <c r="F185" s="1190" t="s">
        <v>1832</v>
      </c>
      <c r="G185" s="1190" t="s">
        <v>1833</v>
      </c>
      <c r="H185" s="1224">
        <v>50</v>
      </c>
      <c r="I185" s="1224">
        <f t="shared" si="42"/>
        <v>50</v>
      </c>
      <c r="J185" s="1190"/>
      <c r="K185" s="1224">
        <f t="shared" si="43"/>
        <v>0</v>
      </c>
      <c r="L185" s="191">
        <v>1</v>
      </c>
      <c r="M185" s="191">
        <f t="shared" si="44"/>
        <v>50</v>
      </c>
      <c r="N185" s="191"/>
      <c r="O185" s="288"/>
      <c r="P185" s="3"/>
      <c r="Q185" s="1187"/>
    </row>
    <row r="186" spans="1:17" ht="28.5">
      <c r="A186" s="682"/>
      <c r="B186" s="1188" t="s">
        <v>2675</v>
      </c>
      <c r="C186" s="1189" t="s">
        <v>2676</v>
      </c>
      <c r="D186" s="1189" t="s">
        <v>2677</v>
      </c>
      <c r="E186" s="1189" t="s">
        <v>1431</v>
      </c>
      <c r="F186" s="1190" t="s">
        <v>2678</v>
      </c>
      <c r="G186" s="1190" t="s">
        <v>1833</v>
      </c>
      <c r="H186" s="1224">
        <v>100</v>
      </c>
      <c r="I186" s="1224">
        <f t="shared" si="42"/>
        <v>100</v>
      </c>
      <c r="J186" s="1190"/>
      <c r="K186" s="1224">
        <f t="shared" si="43"/>
        <v>0</v>
      </c>
      <c r="L186" s="191">
        <v>1</v>
      </c>
      <c r="M186" s="191">
        <f t="shared" si="44"/>
        <v>100</v>
      </c>
      <c r="N186" s="191"/>
      <c r="O186" s="288"/>
      <c r="P186" s="3"/>
      <c r="Q186" s="1187"/>
    </row>
    <row r="187" spans="1:17" ht="42.75">
      <c r="A187" s="682"/>
      <c r="B187" s="1188" t="s">
        <v>2679</v>
      </c>
      <c r="C187" s="1189" t="s">
        <v>2676</v>
      </c>
      <c r="D187" s="1189" t="s">
        <v>2600</v>
      </c>
      <c r="E187" s="1189" t="s">
        <v>2680</v>
      </c>
      <c r="F187" s="1190" t="s">
        <v>1858</v>
      </c>
      <c r="G187" s="1190" t="s">
        <v>2245</v>
      </c>
      <c r="H187" s="1224">
        <v>10</v>
      </c>
      <c r="I187" s="1224">
        <f t="shared" si="42"/>
        <v>40</v>
      </c>
      <c r="J187" s="1190"/>
      <c r="K187" s="1224">
        <f t="shared" si="43"/>
        <v>0</v>
      </c>
      <c r="L187" s="191">
        <v>4</v>
      </c>
      <c r="M187" s="191">
        <f t="shared" si="44"/>
        <v>40</v>
      </c>
      <c r="N187" s="191"/>
      <c r="O187" s="288"/>
      <c r="P187" s="3"/>
      <c r="Q187" s="1187"/>
    </row>
    <row r="188" spans="1:17" ht="28.5">
      <c r="A188" s="682"/>
      <c r="B188" s="1188" t="s">
        <v>2681</v>
      </c>
      <c r="C188" s="1189" t="s">
        <v>2676</v>
      </c>
      <c r="D188" s="1189" t="s">
        <v>2600</v>
      </c>
      <c r="E188" s="1189" t="s">
        <v>2682</v>
      </c>
      <c r="F188" s="1190" t="s">
        <v>1858</v>
      </c>
      <c r="G188" s="1190" t="s">
        <v>2343</v>
      </c>
      <c r="H188" s="1224">
        <v>50</v>
      </c>
      <c r="I188" s="1224">
        <f t="shared" si="42"/>
        <v>100</v>
      </c>
      <c r="J188" s="1190"/>
      <c r="K188" s="1224">
        <f t="shared" si="43"/>
        <v>0</v>
      </c>
      <c r="L188" s="191">
        <v>2</v>
      </c>
      <c r="M188" s="191">
        <f t="shared" si="44"/>
        <v>100</v>
      </c>
      <c r="N188" s="191"/>
      <c r="O188" s="288"/>
      <c r="P188" s="3"/>
      <c r="Q188" s="1187"/>
    </row>
    <row r="189" spans="1:17" ht="28.5">
      <c r="A189" s="682"/>
      <c r="B189" s="1188" t="s">
        <v>2683</v>
      </c>
      <c r="C189" s="1189" t="s">
        <v>2676</v>
      </c>
      <c r="D189" s="1189" t="s">
        <v>2600</v>
      </c>
      <c r="E189" s="1189" t="s">
        <v>2684</v>
      </c>
      <c r="F189" s="1190" t="s">
        <v>1858</v>
      </c>
      <c r="G189" s="1190" t="s">
        <v>2343</v>
      </c>
      <c r="H189" s="1224">
        <v>75</v>
      </c>
      <c r="I189" s="1224">
        <f t="shared" si="42"/>
        <v>150</v>
      </c>
      <c r="J189" s="1190"/>
      <c r="K189" s="1224">
        <f t="shared" si="43"/>
        <v>0</v>
      </c>
      <c r="L189" s="191">
        <v>2</v>
      </c>
      <c r="M189" s="191">
        <f t="shared" si="44"/>
        <v>150</v>
      </c>
      <c r="N189" s="191"/>
      <c r="O189" s="288"/>
      <c r="P189" s="3"/>
      <c r="Q189" s="1187"/>
    </row>
    <row r="190" spans="1:17" ht="28.5">
      <c r="A190" s="682"/>
      <c r="B190" s="1188" t="s">
        <v>2685</v>
      </c>
      <c r="C190" s="1189" t="s">
        <v>2676</v>
      </c>
      <c r="D190" s="1189" t="s">
        <v>2686</v>
      </c>
      <c r="E190" s="1189" t="s">
        <v>2687</v>
      </c>
      <c r="F190" s="1190" t="s">
        <v>1858</v>
      </c>
      <c r="G190" s="1190" t="s">
        <v>1833</v>
      </c>
      <c r="H190" s="1224">
        <v>100</v>
      </c>
      <c r="I190" s="1224">
        <f t="shared" si="42"/>
        <v>100</v>
      </c>
      <c r="J190" s="1190">
        <v>1</v>
      </c>
      <c r="K190" s="1224">
        <f t="shared" si="43"/>
        <v>100</v>
      </c>
      <c r="L190" s="191">
        <v>1</v>
      </c>
      <c r="M190" s="170">
        <f>L190*H190</f>
        <v>100</v>
      </c>
      <c r="N190" s="191"/>
      <c r="O190" s="288"/>
      <c r="P190" s="3"/>
      <c r="Q190" s="1187"/>
    </row>
    <row r="191" spans="1:17" ht="28.5">
      <c r="A191" s="682"/>
      <c r="B191" s="1231" t="s">
        <v>2688</v>
      </c>
      <c r="C191" s="1232" t="s">
        <v>2676</v>
      </c>
      <c r="D191" s="1232" t="s">
        <v>2676</v>
      </c>
      <c r="E191" s="1232" t="s">
        <v>2689</v>
      </c>
      <c r="F191" s="1233" t="s">
        <v>1858</v>
      </c>
      <c r="G191" s="1233" t="s">
        <v>1833</v>
      </c>
      <c r="H191" s="1234">
        <v>50</v>
      </c>
      <c r="I191" s="1234">
        <f t="shared" si="42"/>
        <v>50</v>
      </c>
      <c r="J191" s="1233">
        <v>1</v>
      </c>
      <c r="K191" s="1234">
        <f t="shared" si="43"/>
        <v>50</v>
      </c>
      <c r="L191" s="193" t="str">
        <f>G191</f>
        <v xml:space="preserve"> 1</v>
      </c>
      <c r="M191" s="170">
        <f>L191*H191</f>
        <v>50</v>
      </c>
      <c r="N191" s="193"/>
      <c r="O191" s="292"/>
      <c r="P191" s="3"/>
      <c r="Q191" s="1187"/>
    </row>
    <row r="192" spans="1:17" ht="51">
      <c r="A192" s="682"/>
      <c r="B192" s="1235" t="s">
        <v>2690</v>
      </c>
      <c r="C192" s="1236"/>
      <c r="D192" s="1236"/>
      <c r="E192" s="1236"/>
      <c r="F192" s="1237"/>
      <c r="G192" s="1238"/>
      <c r="H192" s="1237"/>
      <c r="I192" s="1239">
        <f>SUM(I33+I36+I41+I46+I52+I115+I194)</f>
        <v>79997</v>
      </c>
      <c r="J192" s="1237"/>
      <c r="K192" s="1239">
        <f>SUM(K33+K36+K41+K46+K52+K194+K115)</f>
        <v>69036.948000000004</v>
      </c>
      <c r="L192" s="1240"/>
      <c r="M192" s="1241">
        <f>SUM(M34:M191)+M33</f>
        <v>11875.052</v>
      </c>
      <c r="N192" s="1242"/>
      <c r="O192" s="1243">
        <f>SUM(O34:O191)</f>
        <v>765</v>
      </c>
      <c r="P192" s="1244"/>
      <c r="Q192" s="1833" t="s">
        <v>2691</v>
      </c>
    </row>
    <row r="193" spans="1:17" ht="51">
      <c r="A193" s="682"/>
      <c r="B193" s="1235" t="s">
        <v>2692</v>
      </c>
      <c r="C193" s="1236"/>
      <c r="D193" s="1236"/>
      <c r="E193" s="1236"/>
      <c r="F193" s="1237"/>
      <c r="G193" s="1238"/>
      <c r="H193" s="1237"/>
      <c r="I193" s="1245">
        <f>I192*3</f>
        <v>239991</v>
      </c>
      <c r="J193" s="1237"/>
      <c r="K193" s="1245">
        <f>K192*3</f>
        <v>207110.84400000001</v>
      </c>
      <c r="L193" s="1240"/>
      <c r="M193" s="1241">
        <f>M192*3</f>
        <v>35625.156000000003</v>
      </c>
      <c r="N193" s="1242"/>
      <c r="O193" s="1241">
        <f>O192*3</f>
        <v>2295</v>
      </c>
      <c r="P193" s="1244"/>
      <c r="Q193" s="1639"/>
    </row>
    <row r="194" spans="1:17" ht="15" hidden="1">
      <c r="A194" s="682"/>
      <c r="B194" s="1246"/>
      <c r="C194" s="1247"/>
      <c r="D194" s="1247"/>
      <c r="E194" s="1247"/>
      <c r="F194" s="1248"/>
      <c r="G194" s="1249"/>
      <c r="H194" s="1250"/>
      <c r="I194" s="1251">
        <f>SUM(I116:I191)</f>
        <v>17111</v>
      </c>
      <c r="J194" s="1252"/>
      <c r="K194" s="1251">
        <f>SUM(K116:K191)</f>
        <v>14956</v>
      </c>
      <c r="L194" s="1834"/>
      <c r="M194" s="1597"/>
      <c r="N194" s="1597"/>
      <c r="O194" s="1598"/>
      <c r="P194" s="1253"/>
      <c r="Q194" s="967"/>
    </row>
    <row r="195" spans="1:17" ht="1.5" hidden="1" customHeight="1">
      <c r="A195" s="682"/>
      <c r="B195" s="1254"/>
      <c r="C195" s="1255"/>
      <c r="D195" s="1255"/>
      <c r="E195" s="1255"/>
      <c r="F195" s="1256"/>
      <c r="G195" s="1257"/>
      <c r="H195" s="1258"/>
      <c r="I195" s="1835"/>
      <c r="J195" s="1637"/>
      <c r="K195" s="1637"/>
      <c r="L195" s="1637"/>
      <c r="M195" s="1637"/>
      <c r="N195" s="1637"/>
      <c r="O195" s="1638"/>
      <c r="P195" s="1253"/>
      <c r="Q195" s="967"/>
    </row>
    <row r="196" spans="1:17" ht="15" hidden="1">
      <c r="A196" s="682"/>
      <c r="B196" s="1259"/>
      <c r="C196" s="1260"/>
      <c r="D196" s="1260"/>
      <c r="E196" s="1260"/>
      <c r="F196" s="1261"/>
      <c r="G196" s="1262"/>
      <c r="H196" s="1263"/>
      <c r="I196" s="1620"/>
      <c r="J196" s="1595"/>
      <c r="K196" s="1595"/>
      <c r="L196" s="1595"/>
      <c r="M196" s="1595"/>
      <c r="N196" s="1595"/>
      <c r="O196" s="1639"/>
      <c r="P196" s="1253"/>
      <c r="Q196" s="967"/>
    </row>
    <row r="197" spans="1:17" ht="15" hidden="1">
      <c r="A197" s="682"/>
      <c r="B197" s="684"/>
      <c r="C197" s="931"/>
      <c r="D197" s="931"/>
      <c r="E197" s="931"/>
      <c r="F197" s="683"/>
      <c r="G197" s="684"/>
      <c r="H197" s="683"/>
      <c r="I197" s="683"/>
      <c r="J197" s="683"/>
      <c r="K197" s="683"/>
      <c r="L197" s="3"/>
      <c r="M197" s="3"/>
      <c r="N197" s="3"/>
      <c r="O197" s="3"/>
      <c r="P197" s="3"/>
      <c r="Q197" s="967"/>
    </row>
    <row r="198" spans="1:17" ht="15">
      <c r="A198" s="682"/>
      <c r="B198" s="684"/>
      <c r="C198" s="931"/>
      <c r="D198" s="931"/>
      <c r="E198" s="931"/>
      <c r="F198" s="683"/>
      <c r="G198" s="684"/>
      <c r="H198" s="683"/>
      <c r="I198" s="683"/>
      <c r="J198" s="683"/>
      <c r="K198" s="683"/>
      <c r="L198" s="3"/>
      <c r="M198" s="3"/>
      <c r="N198" s="3"/>
      <c r="O198" s="3"/>
      <c r="P198" s="3"/>
      <c r="Q198" s="967"/>
    </row>
  </sheetData>
  <mergeCells count="22">
    <mergeCell ref="B2:I2"/>
    <mergeCell ref="L2:M2"/>
    <mergeCell ref="N2:O2"/>
    <mergeCell ref="B3:B4"/>
    <mergeCell ref="C3:C4"/>
    <mergeCell ref="D3:D4"/>
    <mergeCell ref="E3:E4"/>
    <mergeCell ref="F3:F4"/>
    <mergeCell ref="G3:G4"/>
    <mergeCell ref="H3:H4"/>
    <mergeCell ref="P3:P4"/>
    <mergeCell ref="Q3:Q4"/>
    <mergeCell ref="Q192:Q193"/>
    <mergeCell ref="L194:O194"/>
    <mergeCell ref="I195:O196"/>
    <mergeCell ref="K3:K4"/>
    <mergeCell ref="L3:L4"/>
    <mergeCell ref="M3:M4"/>
    <mergeCell ref="N3:N4"/>
    <mergeCell ref="O3:O4"/>
    <mergeCell ref="I3:I4"/>
    <mergeCell ref="J3:J4"/>
  </mergeCells>
  <printOptions horizontalCentered="1" gridLines="1"/>
  <pageMargins left="0.70866141732283472" right="0.70866141732283472" top="0.74803149606299213" bottom="0.74803149606299213" header="0" footer="0"/>
  <pageSetup paperSize="9" scale="68" fitToHeight="0" pageOrder="overThenDown" orientation="landscape" cellComments="atEnd" r:id="rId1"/>
  <headerFooter>
    <oddHeader>&amp;C&amp;"-,Bold"&amp;14
BILL NO 7. (3 NEW HOUSING UNITS)</oddHeader>
    <oddFooter>Page &amp;P of &amp;N</oddFooter>
  </headerFooter>
  <rowBreaks count="1" manualBreakCount="1">
    <brk id="176" max="16"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pageSetUpPr fitToPage="1"/>
  </sheetPr>
  <dimension ref="B2:H10"/>
  <sheetViews>
    <sheetView workbookViewId="0">
      <selection activeCell="G13" sqref="G13"/>
    </sheetView>
  </sheetViews>
  <sheetFormatPr defaultColWidth="12.5703125" defaultRowHeight="15.75" customHeight="1"/>
  <cols>
    <col min="1" max="1" width="2.42578125" customWidth="1"/>
  </cols>
  <sheetData>
    <row r="2" spans="2:8" ht="12.75">
      <c r="B2" s="1596" t="s">
        <v>1</v>
      </c>
      <c r="C2" s="1597"/>
      <c r="D2" s="1597"/>
      <c r="E2" s="1597"/>
      <c r="F2" s="1597"/>
      <c r="G2" s="1597"/>
      <c r="H2" s="1598"/>
    </row>
    <row r="3" spans="2:8" ht="21.75" customHeight="1">
      <c r="B3" s="1599" t="s">
        <v>2693</v>
      </c>
      <c r="C3" s="1600"/>
      <c r="D3" s="1600"/>
      <c r="E3" s="1600"/>
      <c r="F3" s="1600"/>
      <c r="G3" s="1600"/>
      <c r="H3" s="1601"/>
    </row>
    <row r="4" spans="2:8" ht="18.75">
      <c r="B4" s="1602" t="s">
        <v>2694</v>
      </c>
      <c r="C4" s="1603"/>
      <c r="D4" s="1603"/>
      <c r="E4" s="1603"/>
      <c r="F4" s="1603"/>
      <c r="G4" s="1603"/>
      <c r="H4" s="1604"/>
    </row>
    <row r="5" spans="2:8" ht="15">
      <c r="B5" s="150"/>
      <c r="C5" s="1605" t="s">
        <v>76</v>
      </c>
      <c r="D5" s="1606"/>
      <c r="E5" s="1264"/>
      <c r="F5" s="1264"/>
      <c r="G5" s="1265"/>
      <c r="H5" s="941"/>
    </row>
    <row r="6" spans="2:8" ht="15">
      <c r="B6" s="285"/>
      <c r="C6" s="191" t="s">
        <v>518</v>
      </c>
      <c r="D6" s="191" t="s">
        <v>1688</v>
      </c>
      <c r="E6" s="362">
        <v>1</v>
      </c>
      <c r="F6" s="362">
        <v>355</v>
      </c>
      <c r="G6" s="186">
        <f t="shared" ref="G6:G7" si="0">E6*F6</f>
        <v>355</v>
      </c>
      <c r="H6" s="753"/>
    </row>
    <row r="7" spans="2:8" ht="15">
      <c r="B7" s="285"/>
      <c r="C7" s="191" t="s">
        <v>522</v>
      </c>
      <c r="D7" s="191" t="s">
        <v>1688</v>
      </c>
      <c r="E7" s="362">
        <v>1</v>
      </c>
      <c r="F7" s="362">
        <v>410</v>
      </c>
      <c r="G7" s="186">
        <f t="shared" si="0"/>
        <v>410</v>
      </c>
      <c r="H7" s="753"/>
    </row>
    <row r="8" spans="2:8" ht="15">
      <c r="B8" s="792"/>
      <c r="C8" s="794"/>
      <c r="D8" s="793"/>
      <c r="E8" s="793"/>
      <c r="F8" s="794"/>
      <c r="G8" s="1266"/>
      <c r="H8" s="795"/>
    </row>
    <row r="9" spans="2:8">
      <c r="B9" s="1267"/>
      <c r="C9" s="1268"/>
      <c r="D9" s="1269"/>
      <c r="E9" s="1594" t="s">
        <v>2695</v>
      </c>
      <c r="F9" s="1595"/>
      <c r="G9" s="1270">
        <f>SUM(G5:G8)</f>
        <v>765</v>
      </c>
      <c r="H9" s="1271"/>
    </row>
    <row r="10" spans="2:8">
      <c r="B10" s="1267"/>
      <c r="C10" s="1268"/>
      <c r="D10" s="1269"/>
      <c r="E10" s="1594" t="s">
        <v>2696</v>
      </c>
      <c r="F10" s="1595"/>
      <c r="G10" s="1270">
        <f>G9*3</f>
        <v>2295</v>
      </c>
      <c r="H10" s="1271"/>
    </row>
  </sheetData>
  <mergeCells count="6">
    <mergeCell ref="E10:F10"/>
    <mergeCell ref="B2:H2"/>
    <mergeCell ref="B3:H3"/>
    <mergeCell ref="B4:H4"/>
    <mergeCell ref="C5:D5"/>
    <mergeCell ref="E9:F9"/>
  </mergeCells>
  <printOptions horizontalCentered="1" gridLines="1"/>
  <pageMargins left="0.70866141732283472" right="0.70866141732283472" top="0.74803149606299213" bottom="0.74803149606299213" header="0" footer="0"/>
  <pageSetup paperSize="9" fitToHeight="0" pageOrder="overThenDown" orientation="landscape" cellComments="atEnd" r:id="rId1"/>
  <headerFooter>
    <oddFooter>Page &amp;P of &amp;N</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B1:K997"/>
  <sheetViews>
    <sheetView workbookViewId="0">
      <pane ySplit="3" topLeftCell="A4" activePane="bottomLeft" state="frozen"/>
      <selection pane="bottomLeft" activeCell="B5" sqref="B5"/>
    </sheetView>
  </sheetViews>
  <sheetFormatPr defaultColWidth="12.5703125" defaultRowHeight="15.75" customHeight="1"/>
  <cols>
    <col min="1" max="1" width="1.140625" customWidth="1"/>
    <col min="2" max="2" width="8.140625" customWidth="1"/>
    <col min="3" max="3" width="32.28515625" customWidth="1"/>
    <col min="4" max="4" width="7.85546875" customWidth="1"/>
    <col min="5" max="5" width="8.28515625" customWidth="1"/>
    <col min="7" max="7" width="6.85546875" customWidth="1"/>
    <col min="8" max="8" width="6.28515625" customWidth="1"/>
    <col min="9" max="9" width="7.42578125" customWidth="1"/>
    <col min="10" max="10" width="9.140625" customWidth="1"/>
    <col min="11" max="11" width="10.140625" customWidth="1"/>
  </cols>
  <sheetData>
    <row r="1" spans="2:11" ht="6.75" customHeight="1">
      <c r="B1" s="149"/>
      <c r="C1" s="149"/>
      <c r="D1" s="3"/>
      <c r="E1" s="3"/>
      <c r="F1" s="3"/>
      <c r="G1" s="3"/>
      <c r="H1" s="3"/>
      <c r="I1" s="3"/>
      <c r="J1" s="3"/>
      <c r="K1" s="3"/>
    </row>
    <row r="2" spans="2:11" ht="21" customHeight="1">
      <c r="B2" s="1272" t="s">
        <v>2697</v>
      </c>
      <c r="C2" s="1273"/>
      <c r="D2" s="1274"/>
      <c r="E2" s="1274"/>
      <c r="F2" s="1274"/>
      <c r="G2" s="1274"/>
      <c r="H2" s="1274"/>
      <c r="I2" s="1274"/>
      <c r="J2" s="1274"/>
      <c r="K2" s="1275"/>
    </row>
    <row r="3" spans="2:11" ht="15">
      <c r="B3" s="1276" t="s">
        <v>2698</v>
      </c>
      <c r="C3" s="1277" t="s">
        <v>1484</v>
      </c>
      <c r="D3" s="1277" t="s">
        <v>103</v>
      </c>
      <c r="E3" s="1277" t="s">
        <v>1485</v>
      </c>
      <c r="F3" s="1277" t="s">
        <v>1486</v>
      </c>
      <c r="G3" s="1277" t="s">
        <v>489</v>
      </c>
      <c r="H3" s="1277" t="s">
        <v>206</v>
      </c>
      <c r="I3" s="1277" t="s">
        <v>268</v>
      </c>
      <c r="J3" s="1277" t="s">
        <v>72</v>
      </c>
      <c r="K3" s="1278" t="s">
        <v>1487</v>
      </c>
    </row>
    <row r="4" spans="2:11" ht="2.25" customHeight="1">
      <c r="B4" s="1279"/>
      <c r="C4" s="1280"/>
      <c r="D4" s="1281"/>
      <c r="E4" s="1282"/>
      <c r="F4" s="1283"/>
      <c r="G4" s="1283"/>
      <c r="H4" s="1283"/>
      <c r="I4" s="1283"/>
      <c r="J4" s="1282"/>
      <c r="K4" s="1284"/>
    </row>
    <row r="5" spans="2:11" ht="15">
      <c r="B5" s="1285" t="s">
        <v>696</v>
      </c>
      <c r="C5" s="1286" t="s">
        <v>1488</v>
      </c>
      <c r="D5" s="1287"/>
      <c r="E5" s="1287"/>
      <c r="F5" s="1287"/>
      <c r="G5" s="1287"/>
      <c r="H5" s="1287"/>
      <c r="I5" s="1287"/>
      <c r="J5" s="1287"/>
      <c r="K5" s="1288"/>
    </row>
    <row r="6" spans="2:11" ht="15">
      <c r="B6" s="1279"/>
      <c r="C6" s="1289" t="s">
        <v>1489</v>
      </c>
      <c r="D6" s="1281" t="s">
        <v>1490</v>
      </c>
      <c r="E6" s="1281">
        <v>1</v>
      </c>
      <c r="F6" s="1281">
        <v>1</v>
      </c>
      <c r="G6" s="1283">
        <v>186.89</v>
      </c>
      <c r="H6" s="1281"/>
      <c r="I6" s="1281">
        <v>1.5</v>
      </c>
      <c r="J6" s="1281">
        <v>280.33499999999998</v>
      </c>
      <c r="K6" s="1290"/>
    </row>
    <row r="7" spans="2:11">
      <c r="B7" s="1279"/>
      <c r="C7" s="1280" t="s">
        <v>1491</v>
      </c>
      <c r="D7" s="1281" t="s">
        <v>1490</v>
      </c>
      <c r="E7" s="1282"/>
      <c r="F7" s="1283"/>
      <c r="G7" s="1283"/>
      <c r="H7" s="1283"/>
      <c r="I7" s="1283"/>
      <c r="J7" s="1282">
        <v>280.33499999999998</v>
      </c>
      <c r="K7" s="1284"/>
    </row>
    <row r="8" spans="2:11" ht="12.75">
      <c r="B8" s="1279"/>
      <c r="C8" s="1291"/>
      <c r="D8" s="1281"/>
      <c r="E8" s="1281"/>
      <c r="F8" s="1281"/>
      <c r="G8" s="1281"/>
      <c r="H8" s="1281"/>
      <c r="I8" s="1281"/>
      <c r="J8" s="1281"/>
      <c r="K8" s="1290"/>
    </row>
    <row r="9" spans="2:11" ht="15">
      <c r="B9" s="1292" t="s">
        <v>714</v>
      </c>
      <c r="C9" s="1293" t="s">
        <v>1493</v>
      </c>
      <c r="D9" s="1294"/>
      <c r="E9" s="1294"/>
      <c r="F9" s="1294"/>
      <c r="G9" s="1294"/>
      <c r="H9" s="1294"/>
      <c r="I9" s="1294"/>
      <c r="J9" s="1294"/>
      <c r="K9" s="1295"/>
    </row>
    <row r="10" spans="2:11" ht="12.75">
      <c r="B10" s="1279"/>
      <c r="C10" s="1289" t="s">
        <v>1504</v>
      </c>
      <c r="D10" s="1281"/>
      <c r="E10" s="1281"/>
      <c r="F10" s="1281"/>
      <c r="G10" s="1281"/>
      <c r="H10" s="1281"/>
      <c r="I10" s="1281"/>
      <c r="J10" s="1281"/>
      <c r="K10" s="1290"/>
    </row>
    <row r="11" spans="2:11" ht="12.75">
      <c r="B11" s="1279"/>
      <c r="C11" s="1291" t="s">
        <v>1118</v>
      </c>
      <c r="D11" s="1281" t="s">
        <v>1490</v>
      </c>
      <c r="E11" s="1281">
        <v>2</v>
      </c>
      <c r="F11" s="1281">
        <v>1</v>
      </c>
      <c r="G11" s="1281">
        <v>2.4</v>
      </c>
      <c r="H11" s="1281">
        <v>2.1</v>
      </c>
      <c r="I11" s="1281">
        <v>0.1</v>
      </c>
      <c r="J11" s="1281">
        <v>1.008</v>
      </c>
      <c r="K11" s="1290"/>
    </row>
    <row r="12" spans="2:11" ht="12.75">
      <c r="B12" s="1279"/>
      <c r="C12" s="1291" t="s">
        <v>2699</v>
      </c>
      <c r="D12" s="1281" t="s">
        <v>1490</v>
      </c>
      <c r="E12" s="1281">
        <v>2</v>
      </c>
      <c r="F12" s="1281">
        <v>1</v>
      </c>
      <c r="G12" s="1281">
        <v>2.4</v>
      </c>
      <c r="H12" s="1281">
        <v>2.1</v>
      </c>
      <c r="I12" s="1281">
        <v>0.1</v>
      </c>
      <c r="J12" s="1281">
        <v>1.008</v>
      </c>
      <c r="K12" s="1290"/>
    </row>
    <row r="13" spans="2:11" ht="12.75">
      <c r="B13" s="1279"/>
      <c r="C13" s="1289" t="s">
        <v>1515</v>
      </c>
      <c r="D13" s="1281"/>
      <c r="E13" s="1281"/>
      <c r="F13" s="1281"/>
      <c r="G13" s="1281"/>
      <c r="H13" s="1281"/>
      <c r="I13" s="1281"/>
      <c r="J13" s="1281"/>
      <c r="K13" s="1290"/>
    </row>
    <row r="14" spans="2:11" ht="12.75">
      <c r="B14" s="1279"/>
      <c r="C14" s="1289" t="s">
        <v>1121</v>
      </c>
      <c r="D14" s="1281" t="s">
        <v>1490</v>
      </c>
      <c r="E14" s="1281">
        <v>2</v>
      </c>
      <c r="F14" s="1281">
        <v>1</v>
      </c>
      <c r="G14" s="1281">
        <v>2.6</v>
      </c>
      <c r="H14" s="1281">
        <v>2.2999999999999998</v>
      </c>
      <c r="I14" s="1281">
        <v>0.1</v>
      </c>
      <c r="J14" s="1281">
        <v>1.196</v>
      </c>
      <c r="K14" s="1290"/>
    </row>
    <row r="15" spans="2:11" ht="12.75">
      <c r="B15" s="1279"/>
      <c r="C15" s="1291" t="s">
        <v>1118</v>
      </c>
      <c r="D15" s="1281" t="s">
        <v>1490</v>
      </c>
      <c r="E15" s="1281">
        <v>2</v>
      </c>
      <c r="F15" s="1281">
        <v>1</v>
      </c>
      <c r="G15" s="1281">
        <v>2.4</v>
      </c>
      <c r="H15" s="1281">
        <v>2.1</v>
      </c>
      <c r="I15" s="1281">
        <v>0.1</v>
      </c>
      <c r="J15" s="1281">
        <v>1.008</v>
      </c>
      <c r="K15" s="1290"/>
    </row>
    <row r="16" spans="2:11" ht="12.75">
      <c r="B16" s="1279"/>
      <c r="C16" s="1289" t="s">
        <v>1517</v>
      </c>
      <c r="D16" s="1281"/>
      <c r="E16" s="1281"/>
      <c r="F16" s="1281"/>
      <c r="G16" s="1281"/>
      <c r="H16" s="1281"/>
      <c r="I16" s="1281"/>
      <c r="J16" s="1281"/>
      <c r="K16" s="1290"/>
    </row>
    <row r="17" spans="2:11" ht="12.75">
      <c r="B17" s="1279"/>
      <c r="C17" s="1289" t="s">
        <v>1121</v>
      </c>
      <c r="D17" s="1281" t="s">
        <v>1490</v>
      </c>
      <c r="E17" s="1281">
        <v>1</v>
      </c>
      <c r="F17" s="1281">
        <v>1</v>
      </c>
      <c r="G17" s="1281">
        <v>2.6</v>
      </c>
      <c r="H17" s="1281">
        <v>2.2999999999999998</v>
      </c>
      <c r="I17" s="1281">
        <v>0.1</v>
      </c>
      <c r="J17" s="1281">
        <v>0.59799999999999998</v>
      </c>
      <c r="K17" s="1290"/>
    </row>
    <row r="18" spans="2:11" ht="12.75">
      <c r="B18" s="1279"/>
      <c r="C18" s="1291" t="s">
        <v>1118</v>
      </c>
      <c r="D18" s="1281" t="s">
        <v>1490</v>
      </c>
      <c r="E18" s="1281">
        <v>1</v>
      </c>
      <c r="F18" s="1281">
        <v>1</v>
      </c>
      <c r="G18" s="1281">
        <v>2.4</v>
      </c>
      <c r="H18" s="1281">
        <v>2.1</v>
      </c>
      <c r="I18" s="1281">
        <v>0.1</v>
      </c>
      <c r="J18" s="1281">
        <v>0.504</v>
      </c>
      <c r="K18" s="1290"/>
    </row>
    <row r="19" spans="2:11" ht="12.75">
      <c r="B19" s="1279"/>
      <c r="C19" s="1289" t="s">
        <v>2700</v>
      </c>
      <c r="D19" s="1281"/>
      <c r="E19" s="1281"/>
      <c r="F19" s="1281"/>
      <c r="G19" s="1281"/>
      <c r="H19" s="1281"/>
      <c r="I19" s="1281"/>
      <c r="J19" s="1281"/>
      <c r="K19" s="1290"/>
    </row>
    <row r="20" spans="2:11" ht="12.75">
      <c r="B20" s="1279"/>
      <c r="C20" s="1289" t="s">
        <v>1121</v>
      </c>
      <c r="D20" s="1281" t="s">
        <v>1490</v>
      </c>
      <c r="E20" s="1281">
        <v>1</v>
      </c>
      <c r="F20" s="1281">
        <v>1</v>
      </c>
      <c r="G20" s="1281">
        <v>2.6</v>
      </c>
      <c r="H20" s="1281">
        <v>2.2999999999999998</v>
      </c>
      <c r="I20" s="1281">
        <v>0.1</v>
      </c>
      <c r="J20" s="1281">
        <v>0.59799999999999998</v>
      </c>
      <c r="K20" s="1290"/>
    </row>
    <row r="21" spans="2:11" ht="12.75">
      <c r="B21" s="1279"/>
      <c r="C21" s="1291" t="s">
        <v>1118</v>
      </c>
      <c r="D21" s="1281" t="s">
        <v>1490</v>
      </c>
      <c r="E21" s="1281">
        <v>1</v>
      </c>
      <c r="F21" s="1281">
        <v>1</v>
      </c>
      <c r="G21" s="1281">
        <v>2.4</v>
      </c>
      <c r="H21" s="1281">
        <v>2.1</v>
      </c>
      <c r="I21" s="1281">
        <v>0.1</v>
      </c>
      <c r="J21" s="1281">
        <v>0.504</v>
      </c>
      <c r="K21" s="1290"/>
    </row>
    <row r="22" spans="2:11" ht="12.75">
      <c r="B22" s="1279"/>
      <c r="C22" s="1289" t="s">
        <v>1519</v>
      </c>
      <c r="D22" s="1281"/>
      <c r="E22" s="1281"/>
      <c r="F22" s="1281"/>
      <c r="G22" s="1281"/>
      <c r="H22" s="1281"/>
      <c r="I22" s="1281"/>
      <c r="J22" s="1281"/>
      <c r="K22" s="1290"/>
    </row>
    <row r="23" spans="2:11" ht="12.75">
      <c r="B23" s="1279"/>
      <c r="C23" s="1289" t="s">
        <v>1121</v>
      </c>
      <c r="D23" s="1281" t="s">
        <v>1490</v>
      </c>
      <c r="E23" s="1281">
        <v>1</v>
      </c>
      <c r="F23" s="1281">
        <v>1</v>
      </c>
      <c r="G23" s="1281">
        <v>2.6</v>
      </c>
      <c r="H23" s="1281">
        <v>2.2999999999999998</v>
      </c>
      <c r="I23" s="1281">
        <v>0.1</v>
      </c>
      <c r="J23" s="1281">
        <v>0.59799999999999998</v>
      </c>
      <c r="K23" s="1290"/>
    </row>
    <row r="24" spans="2:11" ht="12.75">
      <c r="B24" s="1279"/>
      <c r="C24" s="1291" t="s">
        <v>1118</v>
      </c>
      <c r="D24" s="1281" t="s">
        <v>1490</v>
      </c>
      <c r="E24" s="1281">
        <v>1</v>
      </c>
      <c r="F24" s="1281">
        <v>1</v>
      </c>
      <c r="G24" s="1281">
        <v>2.4</v>
      </c>
      <c r="H24" s="1281">
        <v>2.1</v>
      </c>
      <c r="I24" s="1281">
        <v>0.1</v>
      </c>
      <c r="J24" s="1281">
        <v>0.504</v>
      </c>
      <c r="K24" s="1290"/>
    </row>
    <row r="25" spans="2:11" ht="12.75">
      <c r="B25" s="1279"/>
      <c r="C25" s="1289" t="s">
        <v>1533</v>
      </c>
      <c r="D25" s="1281"/>
      <c r="E25" s="1281"/>
      <c r="F25" s="1281"/>
      <c r="G25" s="1281"/>
      <c r="H25" s="1281"/>
      <c r="I25" s="1281"/>
      <c r="J25" s="1281"/>
      <c r="K25" s="1290"/>
    </row>
    <row r="26" spans="2:11" ht="12.75">
      <c r="B26" s="1279"/>
      <c r="C26" s="1291" t="s">
        <v>1118</v>
      </c>
      <c r="D26" s="1281" t="s">
        <v>1490</v>
      </c>
      <c r="E26" s="1281">
        <v>2</v>
      </c>
      <c r="F26" s="1281">
        <v>1</v>
      </c>
      <c r="G26" s="1281">
        <v>2.4</v>
      </c>
      <c r="H26" s="1281">
        <v>2.1</v>
      </c>
      <c r="I26" s="1281">
        <v>0.1</v>
      </c>
      <c r="J26" s="1281">
        <v>1.008</v>
      </c>
      <c r="K26" s="1290"/>
    </row>
    <row r="27" spans="2:11" ht="12.75">
      <c r="B27" s="1279"/>
      <c r="C27" s="1289"/>
      <c r="D27" s="1296"/>
      <c r="E27" s="1296"/>
      <c r="F27" s="1296"/>
      <c r="G27" s="1296"/>
      <c r="H27" s="1296"/>
      <c r="I27" s="1296"/>
      <c r="J27" s="1296"/>
      <c r="K27" s="1297"/>
    </row>
    <row r="28" spans="2:11">
      <c r="B28" s="1279"/>
      <c r="C28" s="1280" t="s">
        <v>1491</v>
      </c>
      <c r="D28" s="1282" t="s">
        <v>1490</v>
      </c>
      <c r="E28" s="1282"/>
      <c r="F28" s="1283"/>
      <c r="G28" s="1283"/>
      <c r="H28" s="1283"/>
      <c r="I28" s="1283"/>
      <c r="J28" s="1282">
        <v>8.5340000000000007</v>
      </c>
      <c r="K28" s="1284"/>
    </row>
    <row r="29" spans="2:11" ht="12.75">
      <c r="B29" s="1279"/>
      <c r="C29" s="1289"/>
      <c r="D29" s="1281"/>
      <c r="E29" s="1281"/>
      <c r="F29" s="1281"/>
      <c r="G29" s="1281"/>
      <c r="H29" s="1281"/>
      <c r="I29" s="1281"/>
      <c r="J29" s="1281"/>
      <c r="K29" s="1290"/>
    </row>
    <row r="30" spans="2:11" ht="15">
      <c r="B30" s="1292" t="s">
        <v>718</v>
      </c>
      <c r="C30" s="1293" t="s">
        <v>1521</v>
      </c>
      <c r="D30" s="1294"/>
      <c r="E30" s="1294"/>
      <c r="F30" s="1294"/>
      <c r="G30" s="1294"/>
      <c r="H30" s="1294"/>
      <c r="I30" s="1294"/>
      <c r="J30" s="1294"/>
      <c r="K30" s="1295"/>
    </row>
    <row r="31" spans="2:11" ht="12.75">
      <c r="B31" s="1279"/>
      <c r="C31" s="1289" t="s">
        <v>1504</v>
      </c>
      <c r="D31" s="1281"/>
      <c r="E31" s="1281"/>
      <c r="F31" s="1281"/>
      <c r="G31" s="1281"/>
      <c r="H31" s="1281"/>
      <c r="I31" s="1281"/>
      <c r="J31" s="1281"/>
      <c r="K31" s="1290"/>
    </row>
    <row r="32" spans="2:11" ht="12.75">
      <c r="B32" s="1279"/>
      <c r="C32" s="1291" t="s">
        <v>1118</v>
      </c>
      <c r="D32" s="1281" t="s">
        <v>1490</v>
      </c>
      <c r="E32" s="1281">
        <v>2</v>
      </c>
      <c r="F32" s="1281">
        <v>1</v>
      </c>
      <c r="G32" s="1281">
        <v>2.2000000000000002</v>
      </c>
      <c r="H32" s="1281">
        <v>1.9</v>
      </c>
      <c r="I32" s="1281">
        <v>0.5</v>
      </c>
      <c r="J32" s="1281">
        <v>4.18</v>
      </c>
      <c r="K32" s="1290"/>
    </row>
    <row r="33" spans="2:11" ht="12.75">
      <c r="B33" s="1279"/>
      <c r="C33" s="1291" t="s">
        <v>2699</v>
      </c>
      <c r="D33" s="1281" t="s">
        <v>1490</v>
      </c>
      <c r="E33" s="1281">
        <v>2</v>
      </c>
      <c r="F33" s="1281">
        <v>1</v>
      </c>
      <c r="G33" s="1281">
        <v>2.2000000000000002</v>
      </c>
      <c r="H33" s="1281">
        <v>1.9</v>
      </c>
      <c r="I33" s="1281">
        <v>0.5</v>
      </c>
      <c r="J33" s="1281">
        <v>4.18</v>
      </c>
      <c r="K33" s="1290"/>
    </row>
    <row r="34" spans="2:11" ht="12.75">
      <c r="B34" s="1279"/>
      <c r="C34" s="1289" t="s">
        <v>1515</v>
      </c>
      <c r="D34" s="1281"/>
      <c r="E34" s="1281"/>
      <c r="F34" s="1281"/>
      <c r="G34" s="1281" t="s">
        <v>751</v>
      </c>
      <c r="H34" s="1281" t="s">
        <v>751</v>
      </c>
      <c r="I34" s="1281"/>
      <c r="J34" s="1281"/>
      <c r="K34" s="1290"/>
    </row>
    <row r="35" spans="2:11" ht="12.75">
      <c r="B35" s="1279"/>
      <c r="C35" s="1289" t="s">
        <v>1121</v>
      </c>
      <c r="D35" s="1281" t="s">
        <v>1490</v>
      </c>
      <c r="E35" s="1281">
        <v>2</v>
      </c>
      <c r="F35" s="1281">
        <v>1</v>
      </c>
      <c r="G35" s="1281">
        <v>2.4</v>
      </c>
      <c r="H35" s="1281">
        <v>2.1</v>
      </c>
      <c r="I35" s="1281">
        <v>0.5</v>
      </c>
      <c r="J35" s="1281">
        <v>5.04</v>
      </c>
      <c r="K35" s="1290"/>
    </row>
    <row r="36" spans="2:11" ht="12.75">
      <c r="B36" s="1279"/>
      <c r="C36" s="1291" t="s">
        <v>1118</v>
      </c>
      <c r="D36" s="1281" t="s">
        <v>1490</v>
      </c>
      <c r="E36" s="1281">
        <v>2</v>
      </c>
      <c r="F36" s="1281">
        <v>1</v>
      </c>
      <c r="G36" s="1281">
        <v>2.2000000000000002</v>
      </c>
      <c r="H36" s="1281">
        <v>1.9</v>
      </c>
      <c r="I36" s="1281">
        <v>0.5</v>
      </c>
      <c r="J36" s="1281">
        <v>4.18</v>
      </c>
      <c r="K36" s="1290"/>
    </row>
    <row r="37" spans="2:11" ht="12.75">
      <c r="B37" s="1279"/>
      <c r="C37" s="1289" t="s">
        <v>1517</v>
      </c>
      <c r="D37" s="1281"/>
      <c r="E37" s="1281"/>
      <c r="F37" s="1281"/>
      <c r="G37" s="1281" t="s">
        <v>751</v>
      </c>
      <c r="H37" s="1281" t="s">
        <v>751</v>
      </c>
      <c r="I37" s="1281"/>
      <c r="J37" s="1281"/>
      <c r="K37" s="1290"/>
    </row>
    <row r="38" spans="2:11" ht="12.75">
      <c r="B38" s="1279"/>
      <c r="C38" s="1289" t="s">
        <v>1121</v>
      </c>
      <c r="D38" s="1281" t="s">
        <v>1490</v>
      </c>
      <c r="E38" s="1281">
        <v>1</v>
      </c>
      <c r="F38" s="1281">
        <v>1</v>
      </c>
      <c r="G38" s="1281">
        <v>2.4</v>
      </c>
      <c r="H38" s="1281">
        <v>2.1</v>
      </c>
      <c r="I38" s="1281">
        <v>0.5</v>
      </c>
      <c r="J38" s="1281">
        <v>2.52</v>
      </c>
      <c r="K38" s="1290"/>
    </row>
    <row r="39" spans="2:11" ht="12.75">
      <c r="B39" s="1279"/>
      <c r="C39" s="1291" t="s">
        <v>1118</v>
      </c>
      <c r="D39" s="1281" t="s">
        <v>1490</v>
      </c>
      <c r="E39" s="1281">
        <v>1</v>
      </c>
      <c r="F39" s="1281">
        <v>1</v>
      </c>
      <c r="G39" s="1281">
        <v>2.2000000000000002</v>
      </c>
      <c r="H39" s="1281">
        <v>1.9</v>
      </c>
      <c r="I39" s="1281">
        <v>0.5</v>
      </c>
      <c r="J39" s="1281">
        <v>2.09</v>
      </c>
      <c r="K39" s="1290"/>
    </row>
    <row r="40" spans="2:11" ht="12.75">
      <c r="B40" s="1279"/>
      <c r="C40" s="1289" t="s">
        <v>2700</v>
      </c>
      <c r="D40" s="1281"/>
      <c r="E40" s="1281"/>
      <c r="F40" s="1281"/>
      <c r="G40" s="1281" t="s">
        <v>751</v>
      </c>
      <c r="H40" s="1281" t="s">
        <v>751</v>
      </c>
      <c r="I40" s="1281"/>
      <c r="J40" s="1281"/>
      <c r="K40" s="1290"/>
    </row>
    <row r="41" spans="2:11" ht="12.75">
      <c r="B41" s="1279"/>
      <c r="C41" s="1289" t="s">
        <v>1121</v>
      </c>
      <c r="D41" s="1281" t="s">
        <v>1490</v>
      </c>
      <c r="E41" s="1281">
        <v>1</v>
      </c>
      <c r="F41" s="1281">
        <v>1</v>
      </c>
      <c r="G41" s="1281">
        <v>2.4</v>
      </c>
      <c r="H41" s="1281">
        <v>2.1</v>
      </c>
      <c r="I41" s="1281">
        <v>0.5</v>
      </c>
      <c r="J41" s="1281">
        <v>2.52</v>
      </c>
      <c r="K41" s="1290"/>
    </row>
    <row r="42" spans="2:11" ht="12.75">
      <c r="B42" s="1279"/>
      <c r="C42" s="1291" t="s">
        <v>1118</v>
      </c>
      <c r="D42" s="1281" t="s">
        <v>1490</v>
      </c>
      <c r="E42" s="1281">
        <v>1</v>
      </c>
      <c r="F42" s="1281">
        <v>1</v>
      </c>
      <c r="G42" s="1281">
        <v>2.2000000000000002</v>
      </c>
      <c r="H42" s="1281">
        <v>1.9</v>
      </c>
      <c r="I42" s="1281">
        <v>0.5</v>
      </c>
      <c r="J42" s="1281">
        <v>2.09</v>
      </c>
      <c r="K42" s="1290"/>
    </row>
    <row r="43" spans="2:11" ht="12.75">
      <c r="B43" s="1279"/>
      <c r="C43" s="1289" t="s">
        <v>1519</v>
      </c>
      <c r="D43" s="1281"/>
      <c r="E43" s="1281"/>
      <c r="F43" s="1281"/>
      <c r="G43" s="1281" t="s">
        <v>751</v>
      </c>
      <c r="H43" s="1281" t="s">
        <v>751</v>
      </c>
      <c r="I43" s="1281"/>
      <c r="J43" s="1281"/>
      <c r="K43" s="1290"/>
    </row>
    <row r="44" spans="2:11" ht="12.75">
      <c r="B44" s="1279"/>
      <c r="C44" s="1289" t="s">
        <v>1121</v>
      </c>
      <c r="D44" s="1281" t="s">
        <v>1490</v>
      </c>
      <c r="E44" s="1281">
        <v>1</v>
      </c>
      <c r="F44" s="1281">
        <v>1</v>
      </c>
      <c r="G44" s="1281">
        <v>2.4</v>
      </c>
      <c r="H44" s="1281">
        <v>2.1</v>
      </c>
      <c r="I44" s="1281">
        <v>0.5</v>
      </c>
      <c r="J44" s="1281">
        <v>2.52</v>
      </c>
      <c r="K44" s="1290"/>
    </row>
    <row r="45" spans="2:11" ht="12.75">
      <c r="B45" s="1279"/>
      <c r="C45" s="1291" t="s">
        <v>1118</v>
      </c>
      <c r="D45" s="1281" t="s">
        <v>1490</v>
      </c>
      <c r="E45" s="1281">
        <v>1</v>
      </c>
      <c r="F45" s="1281">
        <v>1</v>
      </c>
      <c r="G45" s="1281">
        <v>2.2000000000000002</v>
      </c>
      <c r="H45" s="1281">
        <v>1.9</v>
      </c>
      <c r="I45" s="1281">
        <v>0.5</v>
      </c>
      <c r="J45" s="1281">
        <v>2.09</v>
      </c>
      <c r="K45" s="1290"/>
    </row>
    <row r="46" spans="2:11" ht="12.75">
      <c r="B46" s="1279"/>
      <c r="C46" s="1289" t="s">
        <v>1533</v>
      </c>
      <c r="D46" s="1281"/>
      <c r="E46" s="1281"/>
      <c r="F46" s="1281"/>
      <c r="G46" s="1281" t="s">
        <v>751</v>
      </c>
      <c r="H46" s="1281" t="s">
        <v>751</v>
      </c>
      <c r="I46" s="1281"/>
      <c r="J46" s="1281"/>
      <c r="K46" s="1290"/>
    </row>
    <row r="47" spans="2:11" ht="12.75">
      <c r="B47" s="1279"/>
      <c r="C47" s="1291" t="s">
        <v>1118</v>
      </c>
      <c r="D47" s="1281" t="s">
        <v>1490</v>
      </c>
      <c r="E47" s="1281">
        <v>2</v>
      </c>
      <c r="F47" s="1281">
        <v>1</v>
      </c>
      <c r="G47" s="1281">
        <v>2.2000000000000002</v>
      </c>
      <c r="H47" s="1281">
        <v>1.9</v>
      </c>
      <c r="I47" s="1281">
        <v>0.5</v>
      </c>
      <c r="J47" s="1281">
        <v>4.18</v>
      </c>
      <c r="K47" s="1290"/>
    </row>
    <row r="48" spans="2:11" ht="12.75">
      <c r="B48" s="1279"/>
      <c r="C48" s="1289"/>
      <c r="D48" s="1296"/>
      <c r="E48" s="1296"/>
      <c r="F48" s="1296"/>
      <c r="G48" s="1296"/>
      <c r="H48" s="1296"/>
      <c r="I48" s="1296"/>
      <c r="J48" s="1296"/>
      <c r="K48" s="1297"/>
    </row>
    <row r="49" spans="2:11">
      <c r="B49" s="1279"/>
      <c r="C49" s="1280" t="s">
        <v>1491</v>
      </c>
      <c r="D49" s="1282" t="s">
        <v>1490</v>
      </c>
      <c r="E49" s="1282"/>
      <c r="F49" s="1283"/>
      <c r="G49" s="1283"/>
      <c r="H49" s="1283"/>
      <c r="I49" s="1283"/>
      <c r="J49" s="1282">
        <v>35.590000000000003</v>
      </c>
      <c r="K49" s="1284"/>
    </row>
    <row r="50" spans="2:11" ht="12.75">
      <c r="B50" s="1279"/>
      <c r="C50" s="1291"/>
      <c r="D50" s="1281"/>
      <c r="E50" s="1281"/>
      <c r="F50" s="1281"/>
      <c r="G50" s="1281"/>
      <c r="H50" s="1281"/>
      <c r="I50" s="1281"/>
      <c r="J50" s="1281"/>
      <c r="K50" s="1290"/>
    </row>
    <row r="51" spans="2:11" ht="15">
      <c r="B51" s="1292" t="s">
        <v>729</v>
      </c>
      <c r="C51" s="1293" t="s">
        <v>1522</v>
      </c>
      <c r="D51" s="1294"/>
      <c r="E51" s="1294"/>
      <c r="F51" s="1294"/>
      <c r="G51" s="1294"/>
      <c r="H51" s="1294"/>
      <c r="I51" s="1294"/>
      <c r="J51" s="1294"/>
      <c r="K51" s="1295"/>
    </row>
    <row r="52" spans="2:11" ht="12.75">
      <c r="B52" s="1279"/>
      <c r="C52" s="1289" t="s">
        <v>1504</v>
      </c>
      <c r="D52" s="1281"/>
      <c r="E52" s="1281"/>
      <c r="F52" s="1281"/>
      <c r="G52" s="1281"/>
      <c r="H52" s="1281"/>
      <c r="I52" s="1281"/>
      <c r="J52" s="1281"/>
      <c r="K52" s="1290"/>
    </row>
    <row r="53" spans="2:11" ht="12.75">
      <c r="B53" s="1279"/>
      <c r="C53" s="1291" t="s">
        <v>687</v>
      </c>
      <c r="D53" s="1281" t="s">
        <v>1490</v>
      </c>
      <c r="E53" s="1281">
        <v>4</v>
      </c>
      <c r="F53" s="1281">
        <v>1</v>
      </c>
      <c r="G53" s="1281">
        <v>0.5</v>
      </c>
      <c r="H53" s="1281">
        <v>0.2</v>
      </c>
      <c r="I53" s="1281">
        <v>1.9</v>
      </c>
      <c r="J53" s="1281">
        <v>0.76</v>
      </c>
      <c r="K53" s="1290"/>
    </row>
    <row r="54" spans="2:11" ht="12.75">
      <c r="B54" s="1279"/>
      <c r="C54" s="1291" t="s">
        <v>700</v>
      </c>
      <c r="D54" s="1281" t="s">
        <v>1490</v>
      </c>
      <c r="E54" s="1281">
        <v>2</v>
      </c>
      <c r="F54" s="1281">
        <v>1</v>
      </c>
      <c r="G54" s="1842">
        <v>0.03</v>
      </c>
      <c r="H54" s="1600"/>
      <c r="I54" s="1281">
        <v>1.9</v>
      </c>
      <c r="J54" s="1281">
        <v>0.11899999999999999</v>
      </c>
      <c r="K54" s="1290"/>
    </row>
    <row r="55" spans="2:11" ht="12.75">
      <c r="B55" s="1279"/>
      <c r="C55" s="1289" t="s">
        <v>1514</v>
      </c>
      <c r="D55" s="1281"/>
      <c r="E55" s="1281"/>
      <c r="F55" s="1281"/>
      <c r="G55" s="1281" t="s">
        <v>751</v>
      </c>
      <c r="H55" s="1281" t="s">
        <v>751</v>
      </c>
      <c r="I55" s="1281"/>
      <c r="J55" s="1281"/>
      <c r="K55" s="1290"/>
    </row>
    <row r="56" spans="2:11" ht="12.75">
      <c r="B56" s="1279"/>
      <c r="C56" s="1289" t="s">
        <v>696</v>
      </c>
      <c r="D56" s="1281" t="s">
        <v>1490</v>
      </c>
      <c r="E56" s="1281">
        <v>1</v>
      </c>
      <c r="F56" s="1281">
        <v>1</v>
      </c>
      <c r="G56" s="1281">
        <v>0.7</v>
      </c>
      <c r="H56" s="1281">
        <v>0.2</v>
      </c>
      <c r="I56" s="1281">
        <v>1.9</v>
      </c>
      <c r="J56" s="1281">
        <v>0.26600000000000001</v>
      </c>
      <c r="K56" s="1290"/>
    </row>
    <row r="57" spans="2:11" ht="12.75">
      <c r="B57" s="1279"/>
      <c r="C57" s="1291" t="s">
        <v>687</v>
      </c>
      <c r="D57" s="1281" t="s">
        <v>1490</v>
      </c>
      <c r="E57" s="1281">
        <v>2</v>
      </c>
      <c r="F57" s="1281">
        <v>1</v>
      </c>
      <c r="G57" s="1281">
        <v>0.5</v>
      </c>
      <c r="H57" s="1281">
        <v>0.2</v>
      </c>
      <c r="I57" s="1281">
        <v>1.9</v>
      </c>
      <c r="J57" s="1281">
        <v>0.38</v>
      </c>
      <c r="K57" s="1290"/>
    </row>
    <row r="58" spans="2:11" ht="12.75">
      <c r="B58" s="1279"/>
      <c r="C58" s="1291" t="s">
        <v>692</v>
      </c>
      <c r="D58" s="1281" t="s">
        <v>1490</v>
      </c>
      <c r="E58" s="1281">
        <v>1</v>
      </c>
      <c r="F58" s="1281">
        <v>1</v>
      </c>
      <c r="G58" s="1281">
        <v>0.6</v>
      </c>
      <c r="H58" s="1281">
        <v>0.2</v>
      </c>
      <c r="I58" s="1281">
        <v>1.9</v>
      </c>
      <c r="J58" s="1281">
        <v>0.22800000000000001</v>
      </c>
      <c r="K58" s="1290"/>
    </row>
    <row r="59" spans="2:11" ht="12.75">
      <c r="B59" s="1279"/>
      <c r="C59" s="1289" t="s">
        <v>1517</v>
      </c>
      <c r="D59" s="1281"/>
      <c r="E59" s="1281"/>
      <c r="F59" s="1281"/>
      <c r="G59" s="1281" t="s">
        <v>751</v>
      </c>
      <c r="H59" s="1281" t="s">
        <v>751</v>
      </c>
      <c r="I59" s="1281"/>
      <c r="J59" s="1281"/>
      <c r="K59" s="1290"/>
    </row>
    <row r="60" spans="2:11" ht="12.75">
      <c r="B60" s="1279"/>
      <c r="C60" s="1289" t="s">
        <v>696</v>
      </c>
      <c r="D60" s="1281" t="s">
        <v>1490</v>
      </c>
      <c r="E60" s="1281">
        <v>1</v>
      </c>
      <c r="F60" s="1281">
        <v>1</v>
      </c>
      <c r="G60" s="1281">
        <v>0.7</v>
      </c>
      <c r="H60" s="1281">
        <v>0.2</v>
      </c>
      <c r="I60" s="1281">
        <v>1.9</v>
      </c>
      <c r="J60" s="1281">
        <v>0.26600000000000001</v>
      </c>
      <c r="K60" s="1290"/>
    </row>
    <row r="61" spans="2:11" ht="12.75">
      <c r="B61" s="1279"/>
      <c r="C61" s="1291" t="s">
        <v>687</v>
      </c>
      <c r="D61" s="1281" t="s">
        <v>1490</v>
      </c>
      <c r="E61" s="1281">
        <v>1</v>
      </c>
      <c r="F61" s="1281">
        <v>1</v>
      </c>
      <c r="G61" s="1281">
        <v>0.5</v>
      </c>
      <c r="H61" s="1281">
        <v>0.2</v>
      </c>
      <c r="I61" s="1281">
        <v>1.9</v>
      </c>
      <c r="J61" s="1281">
        <v>0.19</v>
      </c>
      <c r="K61" s="1290"/>
    </row>
    <row r="62" spans="2:11" ht="12.75">
      <c r="B62" s="1279"/>
      <c r="C62" s="1289" t="s">
        <v>2700</v>
      </c>
      <c r="D62" s="1281"/>
      <c r="E62" s="1281"/>
      <c r="F62" s="1281"/>
      <c r="G62" s="1281" t="s">
        <v>751</v>
      </c>
      <c r="H62" s="1281" t="s">
        <v>751</v>
      </c>
      <c r="I62" s="1281"/>
      <c r="J62" s="1281"/>
      <c r="K62" s="1290"/>
    </row>
    <row r="63" spans="2:11" ht="12.75">
      <c r="B63" s="1279"/>
      <c r="C63" s="1289" t="s">
        <v>692</v>
      </c>
      <c r="D63" s="1281" t="s">
        <v>1490</v>
      </c>
      <c r="E63" s="1281">
        <v>1</v>
      </c>
      <c r="F63" s="1281">
        <v>1</v>
      </c>
      <c r="G63" s="1281">
        <v>0.7</v>
      </c>
      <c r="H63" s="1281">
        <v>0.2</v>
      </c>
      <c r="I63" s="1281">
        <v>1.9</v>
      </c>
      <c r="J63" s="1281">
        <v>0.26600000000000001</v>
      </c>
      <c r="K63" s="1290"/>
    </row>
    <row r="64" spans="2:11" ht="12.75">
      <c r="B64" s="1279"/>
      <c r="C64" s="1291" t="s">
        <v>687</v>
      </c>
      <c r="D64" s="1281" t="s">
        <v>1490</v>
      </c>
      <c r="E64" s="1281">
        <v>1</v>
      </c>
      <c r="F64" s="1281">
        <v>1</v>
      </c>
      <c r="G64" s="1281">
        <v>0.5</v>
      </c>
      <c r="H64" s="1281">
        <v>0.2</v>
      </c>
      <c r="I64" s="1281">
        <v>1.9</v>
      </c>
      <c r="J64" s="1281">
        <v>0.19</v>
      </c>
      <c r="K64" s="1290"/>
    </row>
    <row r="65" spans="2:11" ht="12.75">
      <c r="B65" s="1279"/>
      <c r="C65" s="1289" t="s">
        <v>1507</v>
      </c>
      <c r="D65" s="1281"/>
      <c r="E65" s="1281"/>
      <c r="F65" s="1281"/>
      <c r="G65" s="1281" t="s">
        <v>751</v>
      </c>
      <c r="H65" s="1281" t="s">
        <v>751</v>
      </c>
      <c r="I65" s="1281"/>
      <c r="J65" s="1281"/>
      <c r="K65" s="1290"/>
    </row>
    <row r="66" spans="2:11" ht="12.75">
      <c r="B66" s="1279"/>
      <c r="C66" s="1289" t="s">
        <v>687</v>
      </c>
      <c r="D66" s="1281" t="s">
        <v>1490</v>
      </c>
      <c r="E66" s="1281">
        <v>1</v>
      </c>
      <c r="F66" s="1281">
        <v>1</v>
      </c>
      <c r="G66" s="1281">
        <v>0.5</v>
      </c>
      <c r="H66" s="1281">
        <v>0.2</v>
      </c>
      <c r="I66" s="1281">
        <v>1.9</v>
      </c>
      <c r="J66" s="1281">
        <v>0.19</v>
      </c>
      <c r="K66" s="1290"/>
    </row>
    <row r="67" spans="2:11" ht="12.75">
      <c r="B67" s="1279"/>
      <c r="C67" s="1291" t="s">
        <v>692</v>
      </c>
      <c r="D67" s="1281" t="s">
        <v>1490</v>
      </c>
      <c r="E67" s="1281">
        <v>1</v>
      </c>
      <c r="F67" s="1281">
        <v>1</v>
      </c>
      <c r="G67" s="1281">
        <v>0.6</v>
      </c>
      <c r="H67" s="1281">
        <v>0.2</v>
      </c>
      <c r="I67" s="1281">
        <v>1.9</v>
      </c>
      <c r="J67" s="1281">
        <v>0.22800000000000001</v>
      </c>
      <c r="K67" s="1290"/>
    </row>
    <row r="68" spans="2:11" ht="12.75">
      <c r="B68" s="1279"/>
      <c r="C68" s="1289" t="s">
        <v>1533</v>
      </c>
      <c r="D68" s="1281"/>
      <c r="E68" s="1281"/>
      <c r="F68" s="1281"/>
      <c r="G68" s="1281" t="s">
        <v>751</v>
      </c>
      <c r="H68" s="1281" t="s">
        <v>751</v>
      </c>
      <c r="I68" s="1281"/>
      <c r="J68" s="1281"/>
      <c r="K68" s="1290"/>
    </row>
    <row r="69" spans="2:11" ht="12.75">
      <c r="B69" s="1279"/>
      <c r="C69" s="1291" t="s">
        <v>687</v>
      </c>
      <c r="D69" s="1281" t="s">
        <v>1490</v>
      </c>
      <c r="E69" s="1281">
        <v>2</v>
      </c>
      <c r="F69" s="1281">
        <v>1</v>
      </c>
      <c r="G69" s="1281">
        <v>0.5</v>
      </c>
      <c r="H69" s="1281">
        <v>0.2</v>
      </c>
      <c r="I69" s="1281">
        <v>1.9</v>
      </c>
      <c r="J69" s="1281">
        <v>0.38</v>
      </c>
      <c r="K69" s="1290"/>
    </row>
    <row r="70" spans="2:11" ht="12.75">
      <c r="B70" s="1279"/>
      <c r="C70" s="1289"/>
      <c r="D70" s="1296"/>
      <c r="E70" s="1296"/>
      <c r="F70" s="1296"/>
      <c r="G70" s="1296"/>
      <c r="H70" s="1296"/>
      <c r="I70" s="1296"/>
      <c r="J70" s="1296"/>
      <c r="K70" s="1290"/>
    </row>
    <row r="71" spans="2:11">
      <c r="B71" s="1279"/>
      <c r="C71" s="1280" t="s">
        <v>1491</v>
      </c>
      <c r="D71" s="1282" t="s">
        <v>1490</v>
      </c>
      <c r="E71" s="1282"/>
      <c r="F71" s="1283"/>
      <c r="G71" s="1283"/>
      <c r="H71" s="1283"/>
      <c r="I71" s="1283"/>
      <c r="J71" s="1282">
        <v>3.4630000000000001</v>
      </c>
      <c r="K71" s="1290"/>
    </row>
    <row r="72" spans="2:11">
      <c r="B72" s="1292" t="s">
        <v>742</v>
      </c>
      <c r="C72" s="1298" t="s">
        <v>1524</v>
      </c>
      <c r="D72" s="1299"/>
      <c r="E72" s="1300"/>
      <c r="F72" s="1301"/>
      <c r="G72" s="1301"/>
      <c r="H72" s="1301"/>
      <c r="I72" s="1301"/>
      <c r="J72" s="1300"/>
      <c r="K72" s="1295"/>
    </row>
    <row r="73" spans="2:11" ht="12.75">
      <c r="B73" s="1279"/>
      <c r="C73" s="1289" t="s">
        <v>2701</v>
      </c>
      <c r="D73" s="1281" t="s">
        <v>1526</v>
      </c>
      <c r="E73" s="1281">
        <v>1</v>
      </c>
      <c r="F73" s="1281">
        <v>1</v>
      </c>
      <c r="G73" s="1281">
        <v>47.2</v>
      </c>
      <c r="H73" s="1281"/>
      <c r="I73" s="1281">
        <f t="shared" ref="I73:I74" si="0">1.5+1.05-0.55-0.7</f>
        <v>1.2999999999999998</v>
      </c>
      <c r="J73" s="1281">
        <v>61.36</v>
      </c>
      <c r="K73" s="1290"/>
    </row>
    <row r="74" spans="2:11" ht="12.75">
      <c r="B74" s="1279"/>
      <c r="C74" s="1289" t="s">
        <v>2702</v>
      </c>
      <c r="D74" s="1281" t="s">
        <v>1526</v>
      </c>
      <c r="E74" s="1281">
        <v>1</v>
      </c>
      <c r="F74" s="1281">
        <v>1</v>
      </c>
      <c r="G74" s="1281">
        <v>11</v>
      </c>
      <c r="H74" s="1281"/>
      <c r="I74" s="1281">
        <f t="shared" si="0"/>
        <v>1.2999999999999998</v>
      </c>
      <c r="J74" s="1281">
        <v>14.3</v>
      </c>
      <c r="K74" s="1290"/>
    </row>
    <row r="75" spans="2:11" ht="12.75">
      <c r="B75" s="1279"/>
      <c r="C75" s="1289" t="s">
        <v>1531</v>
      </c>
      <c r="D75" s="1281"/>
      <c r="E75" s="1281"/>
      <c r="F75" s="1281"/>
      <c r="G75" s="1281"/>
      <c r="H75" s="1281"/>
      <c r="I75" s="1281"/>
      <c r="J75" s="1281"/>
      <c r="K75" s="1290"/>
    </row>
    <row r="76" spans="2:11" ht="12.75">
      <c r="B76" s="1279"/>
      <c r="C76" s="1289" t="s">
        <v>1504</v>
      </c>
      <c r="D76" s="1281"/>
      <c r="E76" s="1281"/>
      <c r="F76" s="1281"/>
      <c r="G76" s="1281"/>
      <c r="H76" s="1281"/>
      <c r="I76" s="1281"/>
      <c r="J76" s="1281"/>
      <c r="K76" s="1290"/>
    </row>
    <row r="77" spans="2:11" ht="12.75">
      <c r="B77" s="1279"/>
      <c r="C77" s="1291" t="s">
        <v>687</v>
      </c>
      <c r="D77" s="1281" t="s">
        <v>1490</v>
      </c>
      <c r="E77" s="1281">
        <v>4</v>
      </c>
      <c r="F77" s="1281">
        <v>-1</v>
      </c>
      <c r="G77" s="1281">
        <v>0.5</v>
      </c>
      <c r="H77" s="1281"/>
      <c r="I77" s="1281">
        <f>1.5+1.05-0.55-0.7</f>
        <v>1.2999999999999998</v>
      </c>
      <c r="J77" s="1281">
        <v>-2.6</v>
      </c>
      <c r="K77" s="1290"/>
    </row>
    <row r="78" spans="2:11" ht="12.75">
      <c r="B78" s="1279"/>
      <c r="C78" s="1289" t="s">
        <v>1496</v>
      </c>
      <c r="D78" s="1281"/>
      <c r="E78" s="1281"/>
      <c r="F78" s="1281"/>
      <c r="G78" s="1281" t="s">
        <v>751</v>
      </c>
      <c r="H78" s="1281"/>
      <c r="I78" s="1281"/>
      <c r="J78" s="1281"/>
      <c r="K78" s="1290"/>
    </row>
    <row r="79" spans="2:11" ht="12.75">
      <c r="B79" s="1279"/>
      <c r="C79" s="1291" t="s">
        <v>687</v>
      </c>
      <c r="D79" s="1281" t="s">
        <v>1490</v>
      </c>
      <c r="E79" s="1281">
        <v>3</v>
      </c>
      <c r="F79" s="1281">
        <v>-1</v>
      </c>
      <c r="G79" s="1281">
        <v>0.5</v>
      </c>
      <c r="H79" s="1281"/>
      <c r="I79" s="1281">
        <f>1.5+1.05-0.55-0.7</f>
        <v>1.2999999999999998</v>
      </c>
      <c r="J79" s="1281">
        <v>-1.95</v>
      </c>
      <c r="K79" s="1290"/>
    </row>
    <row r="80" spans="2:11" ht="12.75">
      <c r="B80" s="1279"/>
      <c r="C80" s="1289" t="s">
        <v>1533</v>
      </c>
      <c r="D80" s="1281"/>
      <c r="E80" s="1281"/>
      <c r="F80" s="1281"/>
      <c r="G80" s="1281" t="s">
        <v>751</v>
      </c>
      <c r="H80" s="1281"/>
      <c r="I80" s="1281"/>
      <c r="J80" s="1281"/>
      <c r="K80" s="1290"/>
    </row>
    <row r="81" spans="2:11" ht="12.75">
      <c r="B81" s="1279"/>
      <c r="C81" s="1291" t="s">
        <v>687</v>
      </c>
      <c r="D81" s="1281" t="s">
        <v>1490</v>
      </c>
      <c r="E81" s="1281">
        <v>2</v>
      </c>
      <c r="F81" s="1281">
        <v>-1</v>
      </c>
      <c r="G81" s="1281">
        <v>0.5</v>
      </c>
      <c r="H81" s="1281"/>
      <c r="I81" s="1281">
        <f>1.5+1.05-0.55-0.7</f>
        <v>1.2999999999999998</v>
      </c>
      <c r="J81" s="1281">
        <v>-1.3</v>
      </c>
      <c r="K81" s="1290"/>
    </row>
    <row r="82" spans="2:11" ht="12.75">
      <c r="B82" s="1279"/>
      <c r="C82" s="1289" t="s">
        <v>1500</v>
      </c>
      <c r="D82" s="1281"/>
      <c r="E82" s="1281"/>
      <c r="F82" s="1281"/>
      <c r="G82" s="1281" t="s">
        <v>751</v>
      </c>
      <c r="H82" s="1281"/>
      <c r="I82" s="1281"/>
      <c r="J82" s="1281"/>
      <c r="K82" s="1290"/>
    </row>
    <row r="83" spans="2:11" ht="12.75">
      <c r="B83" s="1279"/>
      <c r="C83" s="1289" t="s">
        <v>692</v>
      </c>
      <c r="D83" s="1281" t="s">
        <v>1490</v>
      </c>
      <c r="E83" s="1281">
        <v>1</v>
      </c>
      <c r="F83" s="1281">
        <v>-1</v>
      </c>
      <c r="G83" s="1281">
        <v>0.7</v>
      </c>
      <c r="H83" s="1281"/>
      <c r="I83" s="1281">
        <f t="shared" ref="I83:I84" si="1">1.5+1.05-0.55-0.7</f>
        <v>1.2999999999999998</v>
      </c>
      <c r="J83" s="1281">
        <v>-0.91</v>
      </c>
      <c r="K83" s="1290"/>
    </row>
    <row r="84" spans="2:11" ht="12.75">
      <c r="B84" s="1279"/>
      <c r="C84" s="1291" t="s">
        <v>687</v>
      </c>
      <c r="D84" s="1281" t="s">
        <v>1490</v>
      </c>
      <c r="E84" s="1281">
        <v>1</v>
      </c>
      <c r="F84" s="1281">
        <v>-1</v>
      </c>
      <c r="G84" s="1281">
        <v>0.5</v>
      </c>
      <c r="H84" s="1281"/>
      <c r="I84" s="1281">
        <f t="shared" si="1"/>
        <v>1.2999999999999998</v>
      </c>
      <c r="J84" s="1281">
        <v>-0.65</v>
      </c>
      <c r="K84" s="1290"/>
    </row>
    <row r="85" spans="2:11" ht="12.75">
      <c r="B85" s="1279"/>
      <c r="C85" s="1289" t="s">
        <v>1502</v>
      </c>
      <c r="D85" s="1281"/>
      <c r="E85" s="1281"/>
      <c r="F85" s="1281"/>
      <c r="G85" s="1281" t="s">
        <v>751</v>
      </c>
      <c r="H85" s="1281"/>
      <c r="I85" s="1281"/>
      <c r="J85" s="1281"/>
      <c r="K85" s="1290"/>
    </row>
    <row r="86" spans="2:11" ht="12.75">
      <c r="B86" s="1279"/>
      <c r="C86" s="1291" t="s">
        <v>687</v>
      </c>
      <c r="D86" s="1281" t="s">
        <v>1490</v>
      </c>
      <c r="E86" s="1281">
        <v>1</v>
      </c>
      <c r="F86" s="1281">
        <v>-1</v>
      </c>
      <c r="G86" s="1281">
        <v>0.5</v>
      </c>
      <c r="H86" s="1281"/>
      <c r="I86" s="1281">
        <f t="shared" ref="I86:I87" si="2">1.5+1.05-0.55-0.7</f>
        <v>1.2999999999999998</v>
      </c>
      <c r="J86" s="1281">
        <v>-0.65</v>
      </c>
      <c r="K86" s="1290"/>
    </row>
    <row r="87" spans="2:11" ht="12.75">
      <c r="B87" s="1279"/>
      <c r="C87" s="1291" t="s">
        <v>696</v>
      </c>
      <c r="D87" s="1281" t="s">
        <v>1490</v>
      </c>
      <c r="E87" s="1281">
        <v>2</v>
      </c>
      <c r="F87" s="1281">
        <v>-1</v>
      </c>
      <c r="G87" s="1281">
        <v>0.7</v>
      </c>
      <c r="H87" s="1281"/>
      <c r="I87" s="1281">
        <f t="shared" si="2"/>
        <v>1.2999999999999998</v>
      </c>
      <c r="J87" s="1281">
        <v>-1.82</v>
      </c>
      <c r="K87" s="1290"/>
    </row>
    <row r="88" spans="2:11" ht="12.75">
      <c r="B88" s="1279"/>
      <c r="C88" s="1289" t="s">
        <v>2702</v>
      </c>
      <c r="D88" s="1281"/>
      <c r="E88" s="1281"/>
      <c r="F88" s="1281"/>
      <c r="G88" s="1281" t="s">
        <v>751</v>
      </c>
      <c r="H88" s="1281"/>
      <c r="I88" s="1281"/>
      <c r="J88" s="1281"/>
      <c r="K88" s="1290"/>
    </row>
    <row r="89" spans="2:11" ht="12.75">
      <c r="B89" s="1279"/>
      <c r="C89" s="1291" t="s">
        <v>687</v>
      </c>
      <c r="D89" s="1281" t="s">
        <v>1490</v>
      </c>
      <c r="E89" s="1281">
        <v>2</v>
      </c>
      <c r="F89" s="1281">
        <v>-1</v>
      </c>
      <c r="G89" s="1281">
        <v>0.5</v>
      </c>
      <c r="H89" s="1281"/>
      <c r="I89" s="1281">
        <f>1.5+1.05-0.55-0.7</f>
        <v>1.2999999999999998</v>
      </c>
      <c r="J89" s="1281">
        <v>-1.3</v>
      </c>
      <c r="K89" s="1290"/>
    </row>
    <row r="90" spans="2:11">
      <c r="B90" s="1279"/>
      <c r="C90" s="1280" t="s">
        <v>1491</v>
      </c>
      <c r="D90" s="1302" t="s">
        <v>1490</v>
      </c>
      <c r="E90" s="1282"/>
      <c r="F90" s="1283"/>
      <c r="G90" s="1283"/>
      <c r="H90" s="1283"/>
      <c r="I90" s="1283"/>
      <c r="J90" s="1282">
        <v>64.48</v>
      </c>
      <c r="K90" s="1290"/>
    </row>
    <row r="91" spans="2:11" ht="12.75">
      <c r="B91" s="1279"/>
      <c r="C91" s="1291"/>
      <c r="D91" s="1281"/>
      <c r="E91" s="1281"/>
      <c r="F91" s="1281"/>
      <c r="G91" s="1281"/>
      <c r="H91" s="1281"/>
      <c r="I91" s="1281"/>
      <c r="J91" s="1281"/>
      <c r="K91" s="1290"/>
    </row>
    <row r="92" spans="2:11">
      <c r="B92" s="1292" t="s">
        <v>732</v>
      </c>
      <c r="C92" s="1303" t="s">
        <v>2703</v>
      </c>
      <c r="D92" s="1304"/>
      <c r="E92" s="1304"/>
      <c r="F92" s="1304"/>
      <c r="G92" s="1304"/>
      <c r="H92" s="1304"/>
      <c r="I92" s="1304"/>
      <c r="J92" s="1304"/>
      <c r="K92" s="1305"/>
    </row>
    <row r="93" spans="2:11" ht="15">
      <c r="B93" s="1279"/>
      <c r="C93" s="1306" t="s">
        <v>2704</v>
      </c>
      <c r="D93" s="1281"/>
      <c r="E93" s="1281"/>
      <c r="F93" s="1281"/>
      <c r="G93" s="1281"/>
      <c r="H93" s="1281"/>
      <c r="I93" s="1281"/>
      <c r="J93" s="1281"/>
      <c r="K93" s="1290"/>
    </row>
    <row r="94" spans="2:11" ht="12.75">
      <c r="B94" s="1279"/>
      <c r="C94" s="1289" t="s">
        <v>1504</v>
      </c>
      <c r="D94" s="1281"/>
      <c r="E94" s="1281"/>
      <c r="F94" s="1281"/>
      <c r="G94" s="1281"/>
      <c r="H94" s="1281"/>
      <c r="I94" s="1281"/>
      <c r="J94" s="1281"/>
      <c r="K94" s="1290"/>
    </row>
    <row r="95" spans="2:11" ht="12.75">
      <c r="B95" s="1279"/>
      <c r="C95" s="1291" t="s">
        <v>1118</v>
      </c>
      <c r="D95" s="1281" t="s">
        <v>1526</v>
      </c>
      <c r="E95" s="1281">
        <v>2</v>
      </c>
      <c r="F95" s="1281">
        <v>1</v>
      </c>
      <c r="G95" s="1281">
        <v>2.4</v>
      </c>
      <c r="H95" s="1281">
        <v>2.1</v>
      </c>
      <c r="I95" s="1281"/>
      <c r="J95" s="1281">
        <v>10.08</v>
      </c>
      <c r="K95" s="1290"/>
    </row>
    <row r="96" spans="2:11" ht="12.75">
      <c r="B96" s="1279"/>
      <c r="C96" s="1291" t="s">
        <v>2699</v>
      </c>
      <c r="D96" s="1281" t="s">
        <v>1526</v>
      </c>
      <c r="E96" s="1281">
        <v>2</v>
      </c>
      <c r="F96" s="1281">
        <v>1</v>
      </c>
      <c r="G96" s="1281">
        <v>2.4</v>
      </c>
      <c r="H96" s="1281">
        <v>2.1</v>
      </c>
      <c r="I96" s="1281"/>
      <c r="J96" s="1281">
        <v>10.08</v>
      </c>
      <c r="K96" s="1290"/>
    </row>
    <row r="97" spans="2:11" ht="12.75">
      <c r="B97" s="1279"/>
      <c r="C97" s="1289" t="s">
        <v>1515</v>
      </c>
      <c r="D97" s="1281" t="s">
        <v>1526</v>
      </c>
      <c r="E97" s="1281"/>
      <c r="F97" s="1281"/>
      <c r="G97" s="1281"/>
      <c r="H97" s="1281"/>
      <c r="I97" s="1281"/>
      <c r="J97" s="1281"/>
      <c r="K97" s="1290"/>
    </row>
    <row r="98" spans="2:11" ht="12.75">
      <c r="B98" s="1279"/>
      <c r="C98" s="1289" t="s">
        <v>1121</v>
      </c>
      <c r="D98" s="1281" t="s">
        <v>1526</v>
      </c>
      <c r="E98" s="1281">
        <v>2</v>
      </c>
      <c r="F98" s="1281">
        <v>1</v>
      </c>
      <c r="G98" s="1281">
        <v>2.6</v>
      </c>
      <c r="H98" s="1281">
        <v>2.2999999999999998</v>
      </c>
      <c r="I98" s="1281"/>
      <c r="J98" s="1281">
        <v>11.96</v>
      </c>
      <c r="K98" s="1290"/>
    </row>
    <row r="99" spans="2:11" ht="12.75">
      <c r="B99" s="1279"/>
      <c r="C99" s="1291" t="s">
        <v>1118</v>
      </c>
      <c r="D99" s="1281" t="s">
        <v>1526</v>
      </c>
      <c r="E99" s="1281">
        <v>2</v>
      </c>
      <c r="F99" s="1281">
        <v>1</v>
      </c>
      <c r="G99" s="1281">
        <v>2.4</v>
      </c>
      <c r="H99" s="1281">
        <v>2.1</v>
      </c>
      <c r="I99" s="1281"/>
      <c r="J99" s="1281">
        <v>10.08</v>
      </c>
      <c r="K99" s="1290"/>
    </row>
    <row r="100" spans="2:11" ht="12.75">
      <c r="B100" s="1279"/>
      <c r="C100" s="1289" t="s">
        <v>1517</v>
      </c>
      <c r="D100" s="1281" t="s">
        <v>1526</v>
      </c>
      <c r="E100" s="1281"/>
      <c r="F100" s="1281"/>
      <c r="G100" s="1281"/>
      <c r="H100" s="1281"/>
      <c r="I100" s="1281"/>
      <c r="J100" s="1281"/>
      <c r="K100" s="1290"/>
    </row>
    <row r="101" spans="2:11" ht="12.75">
      <c r="B101" s="1279"/>
      <c r="C101" s="1289" t="s">
        <v>1121</v>
      </c>
      <c r="D101" s="1281" t="s">
        <v>1526</v>
      </c>
      <c r="E101" s="1281">
        <v>1</v>
      </c>
      <c r="F101" s="1281">
        <v>1</v>
      </c>
      <c r="G101" s="1281">
        <v>2.6</v>
      </c>
      <c r="H101" s="1281">
        <v>2.2999999999999998</v>
      </c>
      <c r="I101" s="1281"/>
      <c r="J101" s="1281">
        <v>5.98</v>
      </c>
      <c r="K101" s="1290"/>
    </row>
    <row r="102" spans="2:11" ht="12.75">
      <c r="B102" s="1279"/>
      <c r="C102" s="1291" t="s">
        <v>1118</v>
      </c>
      <c r="D102" s="1281" t="s">
        <v>1526</v>
      </c>
      <c r="E102" s="1281">
        <v>1</v>
      </c>
      <c r="F102" s="1281">
        <v>1</v>
      </c>
      <c r="G102" s="1281">
        <v>2.4</v>
      </c>
      <c r="H102" s="1281">
        <v>2.1</v>
      </c>
      <c r="I102" s="1281"/>
      <c r="J102" s="1281">
        <v>5.04</v>
      </c>
      <c r="K102" s="1290"/>
    </row>
    <row r="103" spans="2:11" ht="12.75">
      <c r="B103" s="1279"/>
      <c r="C103" s="1289" t="s">
        <v>2700</v>
      </c>
      <c r="D103" s="1281" t="s">
        <v>1526</v>
      </c>
      <c r="E103" s="1281"/>
      <c r="F103" s="1281"/>
      <c r="G103" s="1281"/>
      <c r="H103" s="1281"/>
      <c r="I103" s="1281"/>
      <c r="J103" s="1281"/>
      <c r="K103" s="1290"/>
    </row>
    <row r="104" spans="2:11" ht="12.75">
      <c r="B104" s="1279"/>
      <c r="C104" s="1289" t="s">
        <v>1121</v>
      </c>
      <c r="D104" s="1281" t="s">
        <v>1526</v>
      </c>
      <c r="E104" s="1281">
        <v>1</v>
      </c>
      <c r="F104" s="1281">
        <v>1</v>
      </c>
      <c r="G104" s="1281">
        <v>2.6</v>
      </c>
      <c r="H104" s="1281">
        <v>2.2999999999999998</v>
      </c>
      <c r="I104" s="1281"/>
      <c r="J104" s="1281">
        <v>5.98</v>
      </c>
      <c r="K104" s="1290"/>
    </row>
    <row r="105" spans="2:11" ht="12.75">
      <c r="B105" s="1279"/>
      <c r="C105" s="1291" t="s">
        <v>1118</v>
      </c>
      <c r="D105" s="1281" t="s">
        <v>1526</v>
      </c>
      <c r="E105" s="1281">
        <v>1</v>
      </c>
      <c r="F105" s="1281">
        <v>1</v>
      </c>
      <c r="G105" s="1281">
        <v>2.4</v>
      </c>
      <c r="H105" s="1281">
        <v>2.1</v>
      </c>
      <c r="I105" s="1281"/>
      <c r="J105" s="1281">
        <v>5.04</v>
      </c>
      <c r="K105" s="1290"/>
    </row>
    <row r="106" spans="2:11" ht="12.75">
      <c r="B106" s="1279"/>
      <c r="C106" s="1289" t="s">
        <v>1519</v>
      </c>
      <c r="D106" s="1281" t="s">
        <v>1526</v>
      </c>
      <c r="E106" s="1281"/>
      <c r="F106" s="1281"/>
      <c r="G106" s="1281"/>
      <c r="H106" s="1281"/>
      <c r="I106" s="1281"/>
      <c r="J106" s="1281"/>
      <c r="K106" s="1290"/>
    </row>
    <row r="107" spans="2:11" ht="12.75">
      <c r="B107" s="1279"/>
      <c r="C107" s="1289" t="s">
        <v>1121</v>
      </c>
      <c r="D107" s="1281" t="s">
        <v>1526</v>
      </c>
      <c r="E107" s="1281">
        <v>1</v>
      </c>
      <c r="F107" s="1281">
        <v>1</v>
      </c>
      <c r="G107" s="1281">
        <v>2.6</v>
      </c>
      <c r="H107" s="1281">
        <v>2.2999999999999998</v>
      </c>
      <c r="I107" s="1281"/>
      <c r="J107" s="1281">
        <v>5.98</v>
      </c>
      <c r="K107" s="1290"/>
    </row>
    <row r="108" spans="2:11" ht="12.75">
      <c r="B108" s="1279"/>
      <c r="C108" s="1291" t="s">
        <v>1118</v>
      </c>
      <c r="D108" s="1281" t="s">
        <v>1526</v>
      </c>
      <c r="E108" s="1281">
        <v>1</v>
      </c>
      <c r="F108" s="1281">
        <v>1</v>
      </c>
      <c r="G108" s="1281">
        <v>2.4</v>
      </c>
      <c r="H108" s="1281">
        <v>2.1</v>
      </c>
      <c r="I108" s="1281"/>
      <c r="J108" s="1281">
        <v>5.04</v>
      </c>
      <c r="K108" s="1290"/>
    </row>
    <row r="109" spans="2:11" ht="12.75">
      <c r="B109" s="1279"/>
      <c r="C109" s="1289" t="s">
        <v>1533</v>
      </c>
      <c r="D109" s="1281" t="s">
        <v>1526</v>
      </c>
      <c r="E109" s="1281"/>
      <c r="F109" s="1281"/>
      <c r="G109" s="1281"/>
      <c r="H109" s="1281"/>
      <c r="I109" s="1281"/>
      <c r="J109" s="1281"/>
      <c r="K109" s="1290"/>
    </row>
    <row r="110" spans="2:11" ht="12.75">
      <c r="B110" s="1279"/>
      <c r="C110" s="1291" t="s">
        <v>1118</v>
      </c>
      <c r="D110" s="1281" t="s">
        <v>1526</v>
      </c>
      <c r="E110" s="1281">
        <v>2</v>
      </c>
      <c r="F110" s="1281">
        <v>1</v>
      </c>
      <c r="G110" s="1281">
        <v>2.4</v>
      </c>
      <c r="H110" s="1281">
        <v>2.1</v>
      </c>
      <c r="I110" s="1281"/>
      <c r="J110" s="1281">
        <v>10.08</v>
      </c>
      <c r="K110" s="1290"/>
    </row>
    <row r="111" spans="2:11">
      <c r="B111" s="1279"/>
      <c r="C111" s="1280" t="s">
        <v>1491</v>
      </c>
      <c r="D111" s="1296" t="s">
        <v>1526</v>
      </c>
      <c r="E111" s="1282"/>
      <c r="F111" s="1283"/>
      <c r="G111" s="1283"/>
      <c r="H111" s="1283"/>
      <c r="I111" s="1283"/>
      <c r="J111" s="1282">
        <v>85.34</v>
      </c>
      <c r="K111" s="1290"/>
    </row>
    <row r="112" spans="2:11" ht="15">
      <c r="B112" s="1292" t="s">
        <v>732</v>
      </c>
      <c r="C112" s="1293" t="s">
        <v>1538</v>
      </c>
      <c r="D112" s="1294"/>
      <c r="E112" s="1294"/>
      <c r="F112" s="1294"/>
      <c r="G112" s="1294"/>
      <c r="H112" s="1294"/>
      <c r="I112" s="1294"/>
      <c r="J112" s="1294"/>
      <c r="K112" s="1295"/>
    </row>
    <row r="113" spans="2:11" ht="12.75">
      <c r="B113" s="1279"/>
      <c r="C113" s="1291" t="s">
        <v>2705</v>
      </c>
      <c r="D113" s="1281" t="s">
        <v>1526</v>
      </c>
      <c r="E113" s="1281">
        <v>1</v>
      </c>
      <c r="F113" s="1281">
        <v>1</v>
      </c>
      <c r="G113" s="1281">
        <v>2</v>
      </c>
      <c r="H113" s="1281">
        <v>1.4</v>
      </c>
      <c r="I113" s="1281"/>
      <c r="J113" s="1281">
        <v>2.8</v>
      </c>
      <c r="K113" s="1290"/>
    </row>
    <row r="114" spans="2:11" ht="12.75">
      <c r="B114" s="1279"/>
      <c r="C114" s="1291" t="s">
        <v>2706</v>
      </c>
      <c r="D114" s="1281" t="s">
        <v>1526</v>
      </c>
      <c r="E114" s="1281">
        <v>1</v>
      </c>
      <c r="F114" s="1281">
        <v>1</v>
      </c>
      <c r="G114" s="1281">
        <v>2</v>
      </c>
      <c r="H114" s="1281">
        <v>2.2000000000000002</v>
      </c>
      <c r="I114" s="1281"/>
      <c r="J114" s="1281">
        <v>4.4000000000000004</v>
      </c>
      <c r="K114" s="1290"/>
    </row>
    <row r="115" spans="2:11" ht="12.75">
      <c r="B115" s="1279"/>
      <c r="C115" s="1291" t="s">
        <v>2707</v>
      </c>
      <c r="D115" s="1281" t="s">
        <v>1526</v>
      </c>
      <c r="E115" s="1281">
        <v>1</v>
      </c>
      <c r="F115" s="1281">
        <v>1</v>
      </c>
      <c r="G115" s="1281">
        <v>2</v>
      </c>
      <c r="H115" s="1281">
        <v>2.2000000000000002</v>
      </c>
      <c r="I115" s="1281"/>
      <c r="J115" s="1281">
        <v>4.4000000000000004</v>
      </c>
      <c r="K115" s="1290"/>
    </row>
    <row r="116" spans="2:11" ht="12.75">
      <c r="B116" s="1279"/>
      <c r="C116" s="1291" t="s">
        <v>2708</v>
      </c>
      <c r="D116" s="1281" t="s">
        <v>1526</v>
      </c>
      <c r="E116" s="1281">
        <v>1</v>
      </c>
      <c r="F116" s="1281">
        <v>1</v>
      </c>
      <c r="G116" s="1281">
        <v>2</v>
      </c>
      <c r="H116" s="1281">
        <v>3.4</v>
      </c>
      <c r="I116" s="1281"/>
      <c r="J116" s="1281">
        <v>6.8</v>
      </c>
      <c r="K116" s="1290"/>
    </row>
    <row r="117" spans="2:11" ht="12.75">
      <c r="B117" s="1279"/>
      <c r="C117" s="1291" t="s">
        <v>2709</v>
      </c>
      <c r="D117" s="1281" t="s">
        <v>1526</v>
      </c>
      <c r="E117" s="1281">
        <v>1</v>
      </c>
      <c r="F117" s="1281">
        <v>1</v>
      </c>
      <c r="G117" s="1281">
        <v>3.8</v>
      </c>
      <c r="H117" s="1281">
        <v>4</v>
      </c>
      <c r="I117" s="1281"/>
      <c r="J117" s="1281">
        <v>15.2</v>
      </c>
      <c r="K117" s="1290"/>
    </row>
    <row r="118" spans="2:11" ht="12.75">
      <c r="B118" s="1279"/>
      <c r="C118" s="1291" t="s">
        <v>1552</v>
      </c>
      <c r="D118" s="1281" t="s">
        <v>1526</v>
      </c>
      <c r="E118" s="1281">
        <v>1</v>
      </c>
      <c r="F118" s="1281">
        <v>1</v>
      </c>
      <c r="G118" s="1281">
        <v>3.8</v>
      </c>
      <c r="H118" s="1281">
        <v>4</v>
      </c>
      <c r="I118" s="1281"/>
      <c r="J118" s="1281">
        <v>15.2</v>
      </c>
      <c r="K118" s="1290"/>
    </row>
    <row r="119" spans="2:11" ht="12.75">
      <c r="B119" s="1279"/>
      <c r="C119" s="1291" t="s">
        <v>1594</v>
      </c>
      <c r="D119" s="1281" t="s">
        <v>1526</v>
      </c>
      <c r="E119" s="1281">
        <v>1</v>
      </c>
      <c r="F119" s="1281">
        <v>1</v>
      </c>
      <c r="G119" s="1281">
        <v>2.4</v>
      </c>
      <c r="H119" s="1281">
        <v>2</v>
      </c>
      <c r="I119" s="1281"/>
      <c r="J119" s="1281">
        <v>4.8</v>
      </c>
      <c r="K119" s="1290"/>
    </row>
    <row r="120" spans="2:11" ht="12.75">
      <c r="B120" s="1279"/>
      <c r="C120" s="1291" t="s">
        <v>1601</v>
      </c>
      <c r="D120" s="1281" t="s">
        <v>1526</v>
      </c>
      <c r="E120" s="1281">
        <v>1</v>
      </c>
      <c r="F120" s="1281">
        <v>1</v>
      </c>
      <c r="G120" s="1281">
        <v>3.8</v>
      </c>
      <c r="H120" s="1281">
        <v>4</v>
      </c>
      <c r="I120" s="1281"/>
      <c r="J120" s="1281">
        <v>15.2</v>
      </c>
      <c r="K120" s="1290"/>
    </row>
    <row r="121" spans="2:11" ht="12.75">
      <c r="B121" s="1279"/>
      <c r="C121" s="1291" t="s">
        <v>1556</v>
      </c>
      <c r="D121" s="1281" t="s">
        <v>1526</v>
      </c>
      <c r="E121" s="1281">
        <v>1</v>
      </c>
      <c r="F121" s="1281">
        <v>1</v>
      </c>
      <c r="G121" s="1281">
        <v>2.8</v>
      </c>
      <c r="H121" s="1281">
        <v>4</v>
      </c>
      <c r="I121" s="1281"/>
      <c r="J121" s="1281">
        <v>11.2</v>
      </c>
      <c r="K121" s="1290"/>
    </row>
    <row r="122" spans="2:11" ht="12.75">
      <c r="B122" s="1279"/>
      <c r="C122" s="1291" t="s">
        <v>1588</v>
      </c>
      <c r="D122" s="1281" t="s">
        <v>1526</v>
      </c>
      <c r="E122" s="1281">
        <v>1</v>
      </c>
      <c r="F122" s="1281">
        <v>1</v>
      </c>
      <c r="G122" s="1281">
        <v>4</v>
      </c>
      <c r="H122" s="1281">
        <v>4</v>
      </c>
      <c r="I122" s="1281"/>
      <c r="J122" s="1281">
        <v>16</v>
      </c>
      <c r="K122" s="1290"/>
    </row>
    <row r="123" spans="2:11" ht="12.75">
      <c r="B123" s="1279"/>
      <c r="C123" s="1291" t="s">
        <v>2710</v>
      </c>
      <c r="D123" s="1281" t="s">
        <v>1526</v>
      </c>
      <c r="E123" s="1281">
        <v>1</v>
      </c>
      <c r="F123" s="1281">
        <v>1</v>
      </c>
      <c r="G123" s="1281">
        <v>2.4</v>
      </c>
      <c r="H123" s="1281">
        <v>1.2</v>
      </c>
      <c r="I123" s="1281"/>
      <c r="J123" s="1281">
        <v>2.88</v>
      </c>
      <c r="K123" s="1290"/>
    </row>
    <row r="124" spans="2:11" ht="12.75">
      <c r="B124" s="1279"/>
      <c r="C124" s="1291" t="s">
        <v>2711</v>
      </c>
      <c r="D124" s="1281" t="s">
        <v>1526</v>
      </c>
      <c r="E124" s="1281">
        <v>1</v>
      </c>
      <c r="F124" s="1281">
        <v>1</v>
      </c>
      <c r="G124" s="1281">
        <v>1.4</v>
      </c>
      <c r="H124" s="1281">
        <v>1.2</v>
      </c>
      <c r="I124" s="1281"/>
      <c r="J124" s="1281">
        <v>1.68</v>
      </c>
      <c r="K124" s="1290"/>
    </row>
    <row r="125" spans="2:11" ht="12.75">
      <c r="B125" s="1279"/>
      <c r="C125" s="1289" t="s">
        <v>1491</v>
      </c>
      <c r="D125" s="1281" t="s">
        <v>1526</v>
      </c>
      <c r="E125" s="1296"/>
      <c r="F125" s="1296"/>
      <c r="G125" s="1296"/>
      <c r="H125" s="1296"/>
      <c r="I125" s="1296"/>
      <c r="J125" s="1296">
        <v>100.56</v>
      </c>
      <c r="K125" s="1297"/>
    </row>
    <row r="126" spans="2:11" ht="15">
      <c r="B126" s="1292"/>
      <c r="C126" s="1293" t="s">
        <v>2712</v>
      </c>
      <c r="D126" s="1294"/>
      <c r="E126" s="1294"/>
      <c r="F126" s="1294"/>
      <c r="G126" s="1294"/>
      <c r="H126" s="1294"/>
      <c r="I126" s="1294"/>
      <c r="J126" s="1294"/>
      <c r="K126" s="1295"/>
    </row>
    <row r="127" spans="2:11" ht="12.75">
      <c r="B127" s="1279"/>
      <c r="C127" s="1289" t="s">
        <v>1505</v>
      </c>
      <c r="D127" s="1281" t="s">
        <v>1490</v>
      </c>
      <c r="E127" s="1281">
        <v>1</v>
      </c>
      <c r="F127" s="1281">
        <v>1</v>
      </c>
      <c r="G127" s="1281">
        <v>3.7</v>
      </c>
      <c r="H127" s="1281">
        <v>0.8</v>
      </c>
      <c r="I127" s="1281"/>
      <c r="J127" s="1281">
        <v>2.96</v>
      </c>
      <c r="K127" s="1290"/>
    </row>
    <row r="128" spans="2:11" ht="12.75">
      <c r="B128" s="1279"/>
      <c r="C128" s="1289" t="s">
        <v>1514</v>
      </c>
      <c r="D128" s="1281" t="s">
        <v>1490</v>
      </c>
      <c r="E128" s="1281">
        <v>1</v>
      </c>
      <c r="F128" s="1281">
        <v>1</v>
      </c>
      <c r="G128" s="1281">
        <v>1.5</v>
      </c>
      <c r="H128" s="1281">
        <v>0.8</v>
      </c>
      <c r="I128" s="1281"/>
      <c r="J128" s="1281">
        <v>1.2</v>
      </c>
      <c r="K128" s="1290"/>
    </row>
    <row r="129" spans="2:11" ht="12.75">
      <c r="B129" s="1279"/>
      <c r="C129" s="1289" t="s">
        <v>1517</v>
      </c>
      <c r="D129" s="1281" t="s">
        <v>1490</v>
      </c>
      <c r="E129" s="1281">
        <v>1</v>
      </c>
      <c r="F129" s="1281">
        <v>1</v>
      </c>
      <c r="G129" s="1281">
        <v>1.5</v>
      </c>
      <c r="H129" s="1281">
        <v>0.8</v>
      </c>
      <c r="I129" s="1281"/>
      <c r="J129" s="1281">
        <v>1.2</v>
      </c>
      <c r="K129" s="1290"/>
    </row>
    <row r="130" spans="2:11" ht="12.75">
      <c r="B130" s="1279"/>
      <c r="C130" s="1289" t="s">
        <v>1507</v>
      </c>
      <c r="D130" s="1281" t="s">
        <v>1490</v>
      </c>
      <c r="E130" s="1281">
        <v>1</v>
      </c>
      <c r="F130" s="1281">
        <v>1</v>
      </c>
      <c r="G130" s="1281">
        <v>1.9</v>
      </c>
      <c r="H130" s="1281">
        <v>0.8</v>
      </c>
      <c r="I130" s="1281"/>
      <c r="J130" s="1281">
        <v>1.52</v>
      </c>
      <c r="K130" s="1290"/>
    </row>
    <row r="131" spans="2:11" ht="12.75">
      <c r="B131" s="1279"/>
      <c r="C131" s="1289" t="s">
        <v>1508</v>
      </c>
      <c r="D131" s="1281" t="s">
        <v>1490</v>
      </c>
      <c r="E131" s="1281">
        <v>1</v>
      </c>
      <c r="F131" s="1281">
        <v>1</v>
      </c>
      <c r="G131" s="1281">
        <v>3.9</v>
      </c>
      <c r="H131" s="1281">
        <v>0.8</v>
      </c>
      <c r="I131" s="1281"/>
      <c r="J131" s="1281">
        <v>3.12</v>
      </c>
      <c r="K131" s="1290"/>
    </row>
    <row r="132" spans="2:11" ht="12.75">
      <c r="B132" s="1279"/>
      <c r="C132" s="1289" t="s">
        <v>1502</v>
      </c>
      <c r="D132" s="1281" t="s">
        <v>1490</v>
      </c>
      <c r="E132" s="1281">
        <v>1</v>
      </c>
      <c r="F132" s="1281">
        <v>1</v>
      </c>
      <c r="G132" s="1281">
        <v>4.3</v>
      </c>
      <c r="H132" s="1281">
        <v>0.8</v>
      </c>
      <c r="I132" s="1281"/>
      <c r="J132" s="1281">
        <v>3.44</v>
      </c>
      <c r="K132" s="1290"/>
    </row>
    <row r="133" spans="2:11" ht="12.75">
      <c r="B133" s="1279"/>
      <c r="C133" s="1289" t="s">
        <v>1500</v>
      </c>
      <c r="D133" s="1281" t="s">
        <v>1490</v>
      </c>
      <c r="E133" s="1281">
        <v>1</v>
      </c>
      <c r="F133" s="1281">
        <v>1</v>
      </c>
      <c r="G133" s="1281">
        <v>0.5</v>
      </c>
      <c r="H133" s="1281">
        <v>0.8</v>
      </c>
      <c r="I133" s="1281"/>
      <c r="J133" s="1281">
        <v>0.4</v>
      </c>
      <c r="K133" s="1290"/>
    </row>
    <row r="134" spans="2:11" ht="12.75">
      <c r="B134" s="1279"/>
      <c r="C134" s="1289" t="s">
        <v>1496</v>
      </c>
      <c r="D134" s="1281" t="s">
        <v>1490</v>
      </c>
      <c r="E134" s="1281">
        <v>1</v>
      </c>
      <c r="F134" s="1281">
        <v>1</v>
      </c>
      <c r="G134" s="1281">
        <v>6.3</v>
      </c>
      <c r="H134" s="1281">
        <v>0.8</v>
      </c>
      <c r="I134" s="1281"/>
      <c r="J134" s="1281">
        <v>5.04</v>
      </c>
      <c r="K134" s="1290"/>
    </row>
    <row r="135" spans="2:11">
      <c r="B135" s="1279"/>
      <c r="C135" s="1280" t="s">
        <v>1491</v>
      </c>
      <c r="D135" s="1282" t="s">
        <v>1490</v>
      </c>
      <c r="E135" s="1282"/>
      <c r="F135" s="1283"/>
      <c r="G135" s="1283"/>
      <c r="H135" s="1283"/>
      <c r="I135" s="1283"/>
      <c r="J135" s="1282">
        <v>18.88</v>
      </c>
      <c r="K135" s="1290"/>
    </row>
    <row r="136" spans="2:11">
      <c r="B136" s="1279"/>
      <c r="C136" s="1280"/>
      <c r="D136" s="1282"/>
      <c r="E136" s="1282"/>
      <c r="F136" s="1283"/>
      <c r="G136" s="1283"/>
      <c r="H136" s="1283"/>
      <c r="I136" s="1283"/>
      <c r="J136" s="1282"/>
      <c r="K136" s="1290"/>
    </row>
    <row r="137" spans="2:11" ht="12.75">
      <c r="B137" s="1292" t="s">
        <v>732</v>
      </c>
      <c r="C137" s="1307" t="s">
        <v>2713</v>
      </c>
      <c r="D137" s="1304"/>
      <c r="E137" s="1304"/>
      <c r="F137" s="1304"/>
      <c r="G137" s="1304"/>
      <c r="H137" s="1304"/>
      <c r="I137" s="1304"/>
      <c r="J137" s="1304"/>
      <c r="K137" s="1305"/>
    </row>
    <row r="138" spans="2:11" ht="15">
      <c r="B138" s="1308"/>
      <c r="C138" s="1309" t="s">
        <v>2704</v>
      </c>
      <c r="D138" s="1310" t="s">
        <v>1485</v>
      </c>
      <c r="E138" s="1310">
        <v>1</v>
      </c>
      <c r="F138" s="1310"/>
      <c r="G138" s="1310"/>
      <c r="H138" s="1310"/>
      <c r="I138" s="1310">
        <v>85.34</v>
      </c>
      <c r="J138" s="1310">
        <v>85.34</v>
      </c>
      <c r="K138" s="1311"/>
    </row>
    <row r="139" spans="2:11" ht="15">
      <c r="B139" s="1312"/>
      <c r="C139" s="1309" t="s">
        <v>1538</v>
      </c>
      <c r="D139" s="1310" t="s">
        <v>1485</v>
      </c>
      <c r="E139" s="1310">
        <v>1</v>
      </c>
      <c r="F139" s="1310"/>
      <c r="G139" s="1310"/>
      <c r="H139" s="1310"/>
      <c r="I139" s="1310">
        <v>100.56</v>
      </c>
      <c r="J139" s="1310">
        <v>100.56</v>
      </c>
      <c r="K139" s="1311"/>
    </row>
    <row r="140" spans="2:11" ht="15">
      <c r="B140" s="1312"/>
      <c r="C140" s="1309" t="s">
        <v>2712</v>
      </c>
      <c r="D140" s="1310"/>
      <c r="E140" s="1310">
        <v>1</v>
      </c>
      <c r="F140" s="1310"/>
      <c r="G140" s="1310"/>
      <c r="H140" s="1310"/>
      <c r="I140" s="1310">
        <v>18.88</v>
      </c>
      <c r="J140" s="1310">
        <v>18.88</v>
      </c>
      <c r="K140" s="1311"/>
    </row>
    <row r="141" spans="2:11" ht="12.75">
      <c r="B141" s="1292"/>
      <c r="C141" s="1307" t="s">
        <v>2714</v>
      </c>
      <c r="D141" s="1304"/>
      <c r="E141" s="1304"/>
      <c r="F141" s="1304"/>
      <c r="G141" s="1304"/>
      <c r="H141" s="1304"/>
      <c r="I141" s="1304"/>
      <c r="J141" s="1304">
        <v>204.78</v>
      </c>
      <c r="K141" s="1305"/>
    </row>
    <row r="142" spans="2:11">
      <c r="B142" s="1292" t="s">
        <v>745</v>
      </c>
      <c r="C142" s="1303" t="s">
        <v>2703</v>
      </c>
      <c r="D142" s="1300"/>
      <c r="E142" s="1300"/>
      <c r="F142" s="1300"/>
      <c r="G142" s="1300"/>
      <c r="H142" s="1300"/>
      <c r="I142" s="1300"/>
      <c r="J142" s="1300"/>
      <c r="K142" s="1313"/>
    </row>
    <row r="143" spans="2:11" ht="12.75">
      <c r="B143" s="1279"/>
      <c r="C143" s="1289" t="s">
        <v>2715</v>
      </c>
      <c r="D143" s="1281" t="s">
        <v>1526</v>
      </c>
      <c r="E143" s="1281">
        <v>1</v>
      </c>
      <c r="F143" s="1281">
        <v>2</v>
      </c>
      <c r="G143" s="1281"/>
      <c r="H143" s="1281"/>
      <c r="I143" s="1281">
        <v>64.48</v>
      </c>
      <c r="J143" s="1281">
        <v>128.96</v>
      </c>
      <c r="K143" s="1290"/>
    </row>
    <row r="144" spans="2:11" ht="12.75">
      <c r="B144" s="1279"/>
      <c r="C144" s="1314" t="s">
        <v>1565</v>
      </c>
      <c r="D144" s="1281"/>
      <c r="E144" s="1281"/>
      <c r="F144" s="1281"/>
      <c r="G144" s="1281"/>
      <c r="H144" s="1281"/>
      <c r="I144" s="1281"/>
      <c r="J144" s="1281"/>
      <c r="K144" s="1290"/>
    </row>
    <row r="145" spans="2:11" ht="12.75">
      <c r="B145" s="1279"/>
      <c r="C145" s="1289" t="s">
        <v>1504</v>
      </c>
      <c r="D145" s="1281"/>
      <c r="E145" s="1281"/>
      <c r="F145" s="1281"/>
      <c r="G145" s="1281"/>
      <c r="H145" s="1281"/>
      <c r="I145" s="1281"/>
      <c r="J145" s="1281"/>
      <c r="K145" s="1290"/>
    </row>
    <row r="146" spans="2:11" ht="12.75">
      <c r="B146" s="1279"/>
      <c r="C146" s="1289" t="s">
        <v>1118</v>
      </c>
      <c r="D146" s="1281" t="s">
        <v>1490</v>
      </c>
      <c r="E146" s="1281">
        <v>1</v>
      </c>
      <c r="F146" s="1281">
        <v>1</v>
      </c>
      <c r="G146" s="1281">
        <v>2.2000000000000002</v>
      </c>
      <c r="H146" s="1281">
        <v>1.9</v>
      </c>
      <c r="I146" s="1281">
        <v>0.5</v>
      </c>
      <c r="J146" s="1281">
        <v>4.0999999999999996</v>
      </c>
      <c r="K146" s="1290"/>
    </row>
    <row r="147" spans="2:11" ht="12.75">
      <c r="B147" s="1279"/>
      <c r="C147" s="1289" t="s">
        <v>2699</v>
      </c>
      <c r="D147" s="1281" t="s">
        <v>1490</v>
      </c>
      <c r="E147" s="1281">
        <v>1</v>
      </c>
      <c r="F147" s="1281">
        <v>1</v>
      </c>
      <c r="G147" s="1281">
        <v>2.2000000000000002</v>
      </c>
      <c r="H147" s="1281">
        <v>1.9</v>
      </c>
      <c r="I147" s="1281">
        <v>0.5</v>
      </c>
      <c r="J147" s="1281">
        <v>4.0999999999999996</v>
      </c>
      <c r="K147" s="1290"/>
    </row>
    <row r="148" spans="2:11" ht="12.75">
      <c r="B148" s="1279"/>
      <c r="C148" s="1289" t="s">
        <v>1515</v>
      </c>
      <c r="D148" s="1281"/>
      <c r="E148" s="1281" t="s">
        <v>751</v>
      </c>
      <c r="F148" s="1281"/>
      <c r="G148" s="1281"/>
      <c r="H148" s="1281"/>
      <c r="I148" s="1281"/>
      <c r="J148" s="1281"/>
      <c r="K148" s="1290"/>
    </row>
    <row r="149" spans="2:11" ht="12.75">
      <c r="B149" s="1279"/>
      <c r="C149" s="1289" t="s">
        <v>1121</v>
      </c>
      <c r="D149" s="1281" t="s">
        <v>1490</v>
      </c>
      <c r="E149" s="1281">
        <v>1</v>
      </c>
      <c r="F149" s="1281">
        <v>1</v>
      </c>
      <c r="G149" s="1281">
        <v>2.4</v>
      </c>
      <c r="H149" s="1281">
        <v>2.1</v>
      </c>
      <c r="I149" s="1281">
        <v>0.5</v>
      </c>
      <c r="J149" s="1281">
        <v>4.5</v>
      </c>
      <c r="K149" s="1290"/>
    </row>
    <row r="150" spans="2:11" ht="12.75">
      <c r="B150" s="1279"/>
      <c r="C150" s="1289" t="s">
        <v>1118</v>
      </c>
      <c r="D150" s="1281"/>
      <c r="E150" s="1281" t="s">
        <v>751</v>
      </c>
      <c r="F150" s="1281"/>
      <c r="G150" s="1281">
        <v>2.2000000000000002</v>
      </c>
      <c r="H150" s="1281">
        <v>1.9</v>
      </c>
      <c r="I150" s="1281"/>
      <c r="J150" s="1281"/>
      <c r="K150" s="1290"/>
    </row>
    <row r="151" spans="2:11" ht="12.75">
      <c r="B151" s="1279"/>
      <c r="C151" s="1289" t="s">
        <v>1517</v>
      </c>
      <c r="D151" s="1281" t="s">
        <v>1490</v>
      </c>
      <c r="E151" s="1281">
        <v>2</v>
      </c>
      <c r="F151" s="1281">
        <v>1</v>
      </c>
      <c r="G151" s="1281"/>
      <c r="H151" s="1281"/>
      <c r="I151" s="1281">
        <v>0.4</v>
      </c>
      <c r="J151" s="1281" t="s">
        <v>751</v>
      </c>
      <c r="K151" s="1290"/>
    </row>
    <row r="152" spans="2:11" ht="12.75">
      <c r="B152" s="1279"/>
      <c r="C152" s="1289" t="s">
        <v>1121</v>
      </c>
      <c r="D152" s="1281" t="s">
        <v>1490</v>
      </c>
      <c r="E152" s="1281">
        <v>1</v>
      </c>
      <c r="F152" s="1281">
        <v>1</v>
      </c>
      <c r="G152" s="1281">
        <v>2.4</v>
      </c>
      <c r="H152" s="1281">
        <v>2.1</v>
      </c>
      <c r="I152" s="1281">
        <v>0.5</v>
      </c>
      <c r="J152" s="1281">
        <v>4.5</v>
      </c>
      <c r="K152" s="1290"/>
    </row>
    <row r="153" spans="2:11" ht="12.75">
      <c r="B153" s="1279"/>
      <c r="C153" s="1289" t="s">
        <v>1118</v>
      </c>
      <c r="D153" s="1281" t="s">
        <v>1490</v>
      </c>
      <c r="E153" s="1281">
        <v>1</v>
      </c>
      <c r="F153" s="1281">
        <v>1</v>
      </c>
      <c r="G153" s="1281">
        <v>2.2000000000000002</v>
      </c>
      <c r="H153" s="1281">
        <v>1.9</v>
      </c>
      <c r="I153" s="1281">
        <v>0.5</v>
      </c>
      <c r="J153" s="1281">
        <v>4.0999999999999996</v>
      </c>
      <c r="K153" s="1290"/>
    </row>
    <row r="154" spans="2:11" ht="12.75">
      <c r="B154" s="1279"/>
      <c r="C154" s="1289" t="s">
        <v>2700</v>
      </c>
      <c r="D154" s="1281"/>
      <c r="E154" s="1281" t="s">
        <v>751</v>
      </c>
      <c r="F154" s="1281"/>
      <c r="G154" s="1281"/>
      <c r="H154" s="1281"/>
      <c r="I154" s="1281"/>
      <c r="J154" s="1281"/>
      <c r="K154" s="1290"/>
    </row>
    <row r="155" spans="2:11" ht="12.75">
      <c r="B155" s="1279"/>
      <c r="C155" s="1289" t="s">
        <v>1121</v>
      </c>
      <c r="D155" s="1281" t="s">
        <v>1490</v>
      </c>
      <c r="E155" s="1281">
        <v>1</v>
      </c>
      <c r="F155" s="1281">
        <v>1</v>
      </c>
      <c r="G155" s="1281">
        <v>2.4</v>
      </c>
      <c r="H155" s="1281">
        <v>2.1</v>
      </c>
      <c r="I155" s="1281">
        <v>0.5</v>
      </c>
      <c r="J155" s="1281">
        <v>4.5</v>
      </c>
      <c r="K155" s="1290"/>
    </row>
    <row r="156" spans="2:11" ht="12.75">
      <c r="B156" s="1279"/>
      <c r="C156" s="1289" t="s">
        <v>1118</v>
      </c>
      <c r="D156" s="1281" t="s">
        <v>1490</v>
      </c>
      <c r="E156" s="1281">
        <v>3</v>
      </c>
      <c r="F156" s="1281">
        <v>1</v>
      </c>
      <c r="G156" s="1281">
        <v>2.2000000000000002</v>
      </c>
      <c r="H156" s="1281">
        <v>1.9</v>
      </c>
      <c r="I156" s="1281">
        <v>0.5</v>
      </c>
      <c r="J156" s="1281">
        <v>12.3</v>
      </c>
      <c r="K156" s="1290"/>
    </row>
    <row r="157" spans="2:11" ht="12.75">
      <c r="B157" s="1279"/>
      <c r="C157" s="1289" t="s">
        <v>1519</v>
      </c>
      <c r="D157" s="1281"/>
      <c r="E157" s="1281" t="s">
        <v>751</v>
      </c>
      <c r="F157" s="1281"/>
      <c r="G157" s="1281"/>
      <c r="H157" s="1281"/>
      <c r="I157" s="1281"/>
      <c r="J157" s="1281"/>
      <c r="K157" s="1290"/>
    </row>
    <row r="158" spans="2:11" ht="12.75">
      <c r="B158" s="1279"/>
      <c r="C158" s="1289" t="s">
        <v>1121</v>
      </c>
      <c r="D158" s="1281" t="s">
        <v>1490</v>
      </c>
      <c r="E158" s="1281">
        <v>1</v>
      </c>
      <c r="F158" s="1281">
        <v>1</v>
      </c>
      <c r="G158" s="1281">
        <v>2.4</v>
      </c>
      <c r="H158" s="1281">
        <v>2.1</v>
      </c>
      <c r="I158" s="1281">
        <v>0.5</v>
      </c>
      <c r="J158" s="1281">
        <v>4.5</v>
      </c>
      <c r="K158" s="1290"/>
    </row>
    <row r="159" spans="2:11" ht="12.75">
      <c r="B159" s="1279"/>
      <c r="C159" s="1289" t="s">
        <v>1118</v>
      </c>
      <c r="D159" s="1281" t="s">
        <v>1490</v>
      </c>
      <c r="E159" s="1281">
        <v>2</v>
      </c>
      <c r="F159" s="1281">
        <v>1</v>
      </c>
      <c r="G159" s="1281">
        <v>2.2000000000000002</v>
      </c>
      <c r="H159" s="1281">
        <v>1.9</v>
      </c>
      <c r="I159" s="1281">
        <v>0.5</v>
      </c>
      <c r="J159" s="1281">
        <v>8.1999999999999993</v>
      </c>
      <c r="K159" s="1290"/>
    </row>
    <row r="160" spans="2:11" ht="12.75">
      <c r="B160" s="1279"/>
      <c r="C160" s="1289" t="s">
        <v>1533</v>
      </c>
      <c r="D160" s="1281"/>
      <c r="E160" s="1281" t="s">
        <v>751</v>
      </c>
      <c r="F160" s="1281"/>
      <c r="G160" s="1281"/>
      <c r="H160" s="1281"/>
      <c r="I160" s="1281"/>
      <c r="J160" s="1281"/>
      <c r="K160" s="1290"/>
    </row>
    <row r="161" spans="2:11" ht="12.75">
      <c r="B161" s="1279"/>
      <c r="C161" s="1289" t="s">
        <v>1118</v>
      </c>
      <c r="D161" s="1281" t="s">
        <v>1490</v>
      </c>
      <c r="E161" s="1281">
        <v>1</v>
      </c>
      <c r="F161" s="1281">
        <v>1</v>
      </c>
      <c r="G161" s="1281">
        <v>2.2000000000000002</v>
      </c>
      <c r="H161" s="1281">
        <v>1.9</v>
      </c>
      <c r="I161" s="1281">
        <v>0.6</v>
      </c>
      <c r="J161" s="1281">
        <v>4.92</v>
      </c>
      <c r="K161" s="1290"/>
    </row>
    <row r="162" spans="2:11" ht="12.75">
      <c r="B162" s="1279"/>
      <c r="C162" s="1289" t="s">
        <v>1566</v>
      </c>
      <c r="D162" s="1281"/>
      <c r="E162" s="1281"/>
      <c r="F162" s="1281"/>
      <c r="G162" s="1281"/>
      <c r="H162" s="1281"/>
      <c r="I162" s="1281"/>
      <c r="J162" s="1281"/>
      <c r="K162" s="1290"/>
    </row>
    <row r="163" spans="2:11" ht="12.75">
      <c r="B163" s="1279"/>
      <c r="C163" s="1289" t="s">
        <v>1504</v>
      </c>
      <c r="D163" s="1281"/>
      <c r="E163" s="1281"/>
      <c r="F163" s="1281"/>
      <c r="G163" s="1281"/>
      <c r="H163" s="1281"/>
      <c r="I163" s="1281"/>
      <c r="J163" s="1281"/>
      <c r="K163" s="1290"/>
    </row>
    <row r="164" spans="2:11" ht="12.75">
      <c r="B164" s="1279"/>
      <c r="C164" s="1289" t="s">
        <v>1118</v>
      </c>
      <c r="D164" s="1281" t="s">
        <v>1490</v>
      </c>
      <c r="E164" s="1281">
        <v>1</v>
      </c>
      <c r="F164" s="1281">
        <v>1</v>
      </c>
      <c r="G164" s="1281">
        <v>2.2000000000000002</v>
      </c>
      <c r="H164" s="1281">
        <v>1.9</v>
      </c>
      <c r="I164" s="1281"/>
      <c r="J164" s="1281">
        <v>4.18</v>
      </c>
      <c r="K164" s="1290"/>
    </row>
    <row r="165" spans="2:11" ht="12.75">
      <c r="B165" s="1279"/>
      <c r="C165" s="1289" t="s">
        <v>2699</v>
      </c>
      <c r="D165" s="1281" t="s">
        <v>1490</v>
      </c>
      <c r="E165" s="1281">
        <v>1</v>
      </c>
      <c r="F165" s="1281">
        <v>1</v>
      </c>
      <c r="G165" s="1281">
        <v>2.2000000000000002</v>
      </c>
      <c r="H165" s="1281">
        <v>1.9</v>
      </c>
      <c r="I165" s="1281"/>
      <c r="J165" s="1281">
        <v>4.18</v>
      </c>
      <c r="K165" s="1290"/>
    </row>
    <row r="166" spans="2:11" ht="12.75">
      <c r="B166" s="1279"/>
      <c r="C166" s="1289" t="s">
        <v>1515</v>
      </c>
      <c r="D166" s="1281"/>
      <c r="E166" s="1281" t="s">
        <v>751</v>
      </c>
      <c r="F166" s="1281"/>
      <c r="G166" s="1281"/>
      <c r="H166" s="1281"/>
      <c r="I166" s="1281"/>
      <c r="J166" s="1281" t="s">
        <v>751</v>
      </c>
      <c r="K166" s="1290"/>
    </row>
    <row r="167" spans="2:11" ht="12.75">
      <c r="B167" s="1279"/>
      <c r="C167" s="1289" t="s">
        <v>1121</v>
      </c>
      <c r="D167" s="1281" t="s">
        <v>1490</v>
      </c>
      <c r="E167" s="1281">
        <v>1</v>
      </c>
      <c r="F167" s="1281">
        <v>1</v>
      </c>
      <c r="G167" s="1281">
        <v>2.4</v>
      </c>
      <c r="H167" s="1281">
        <v>2.1</v>
      </c>
      <c r="I167" s="1281"/>
      <c r="J167" s="1281">
        <v>5.04</v>
      </c>
      <c r="K167" s="1290"/>
    </row>
    <row r="168" spans="2:11" ht="12.75">
      <c r="B168" s="1279"/>
      <c r="C168" s="1289" t="s">
        <v>1118</v>
      </c>
      <c r="D168" s="1281"/>
      <c r="E168" s="1281" t="s">
        <v>751</v>
      </c>
      <c r="F168" s="1281"/>
      <c r="G168" s="1281">
        <v>2.2000000000000002</v>
      </c>
      <c r="H168" s="1281">
        <v>1.9</v>
      </c>
      <c r="I168" s="1281"/>
      <c r="J168" s="1281" t="s">
        <v>751</v>
      </c>
      <c r="K168" s="1290"/>
    </row>
    <row r="169" spans="2:11" ht="12.75">
      <c r="B169" s="1279"/>
      <c r="C169" s="1289" t="s">
        <v>1517</v>
      </c>
      <c r="D169" s="1281" t="s">
        <v>1490</v>
      </c>
      <c r="E169" s="1281">
        <v>2</v>
      </c>
      <c r="F169" s="1281">
        <v>1</v>
      </c>
      <c r="G169" s="1281"/>
      <c r="H169" s="1281"/>
      <c r="I169" s="1281"/>
      <c r="J169" s="1281">
        <v>2</v>
      </c>
      <c r="K169" s="1290"/>
    </row>
    <row r="170" spans="2:11" ht="12.75">
      <c r="B170" s="1279"/>
      <c r="C170" s="1289" t="s">
        <v>1121</v>
      </c>
      <c r="D170" s="1281" t="s">
        <v>1490</v>
      </c>
      <c r="E170" s="1281">
        <v>1</v>
      </c>
      <c r="F170" s="1281">
        <v>1</v>
      </c>
      <c r="G170" s="1281">
        <v>2.4</v>
      </c>
      <c r="H170" s="1281">
        <v>2.1</v>
      </c>
      <c r="I170" s="1281"/>
      <c r="J170" s="1281">
        <v>5.04</v>
      </c>
      <c r="K170" s="1290"/>
    </row>
    <row r="171" spans="2:11" ht="12.75">
      <c r="B171" s="1279"/>
      <c r="C171" s="1289" t="s">
        <v>1118</v>
      </c>
      <c r="D171" s="1281" t="s">
        <v>1490</v>
      </c>
      <c r="E171" s="1281">
        <v>1</v>
      </c>
      <c r="F171" s="1281">
        <v>1</v>
      </c>
      <c r="G171" s="1281">
        <v>2.2000000000000002</v>
      </c>
      <c r="H171" s="1281">
        <v>1.9</v>
      </c>
      <c r="I171" s="1281"/>
      <c r="J171" s="1281">
        <v>4.18</v>
      </c>
      <c r="K171" s="1290"/>
    </row>
    <row r="172" spans="2:11" ht="12.75">
      <c r="B172" s="1279"/>
      <c r="C172" s="1289" t="s">
        <v>2700</v>
      </c>
      <c r="D172" s="1281"/>
      <c r="E172" s="1281" t="s">
        <v>751</v>
      </c>
      <c r="F172" s="1281"/>
      <c r="G172" s="1281"/>
      <c r="H172" s="1281"/>
      <c r="I172" s="1281"/>
      <c r="J172" s="1281" t="s">
        <v>751</v>
      </c>
      <c r="K172" s="1290"/>
    </row>
    <row r="173" spans="2:11" ht="12.75">
      <c r="B173" s="1279"/>
      <c r="C173" s="1289" t="s">
        <v>1121</v>
      </c>
      <c r="D173" s="1281" t="s">
        <v>1490</v>
      </c>
      <c r="E173" s="1281">
        <v>1</v>
      </c>
      <c r="F173" s="1281">
        <v>1</v>
      </c>
      <c r="G173" s="1281">
        <v>2.4</v>
      </c>
      <c r="H173" s="1281">
        <v>2.1</v>
      </c>
      <c r="I173" s="1281"/>
      <c r="J173" s="1281">
        <v>5.04</v>
      </c>
      <c r="K173" s="1290"/>
    </row>
    <row r="174" spans="2:11" ht="12.75">
      <c r="B174" s="1279"/>
      <c r="C174" s="1289" t="s">
        <v>1118</v>
      </c>
      <c r="D174" s="1281" t="s">
        <v>1490</v>
      </c>
      <c r="E174" s="1281">
        <v>3</v>
      </c>
      <c r="F174" s="1281">
        <v>1</v>
      </c>
      <c r="G174" s="1281">
        <v>2.2000000000000002</v>
      </c>
      <c r="H174" s="1281">
        <v>1.9</v>
      </c>
      <c r="I174" s="1281"/>
      <c r="J174" s="1281">
        <v>12.54</v>
      </c>
      <c r="K174" s="1290"/>
    </row>
    <row r="175" spans="2:11" ht="12.75">
      <c r="B175" s="1279"/>
      <c r="C175" s="1289" t="s">
        <v>1519</v>
      </c>
      <c r="D175" s="1281"/>
      <c r="E175" s="1281" t="s">
        <v>751</v>
      </c>
      <c r="F175" s="1281"/>
      <c r="G175" s="1281"/>
      <c r="H175" s="1281"/>
      <c r="I175" s="1281"/>
      <c r="J175" s="1281" t="s">
        <v>751</v>
      </c>
      <c r="K175" s="1290"/>
    </row>
    <row r="176" spans="2:11" ht="12.75">
      <c r="B176" s="1279"/>
      <c r="C176" s="1289" t="s">
        <v>1121</v>
      </c>
      <c r="D176" s="1281" t="s">
        <v>1490</v>
      </c>
      <c r="E176" s="1281">
        <v>1</v>
      </c>
      <c r="F176" s="1281">
        <v>1</v>
      </c>
      <c r="G176" s="1281">
        <v>2.4</v>
      </c>
      <c r="H176" s="1281">
        <v>2.1</v>
      </c>
      <c r="I176" s="1281"/>
      <c r="J176" s="1281">
        <v>5.04</v>
      </c>
      <c r="K176" s="1290"/>
    </row>
    <row r="177" spans="2:11" ht="12.75">
      <c r="B177" s="1279"/>
      <c r="C177" s="1289" t="s">
        <v>1118</v>
      </c>
      <c r="D177" s="1281" t="s">
        <v>1490</v>
      </c>
      <c r="E177" s="1281">
        <v>2</v>
      </c>
      <c r="F177" s="1281">
        <v>1</v>
      </c>
      <c r="G177" s="1281">
        <v>2.2000000000000002</v>
      </c>
      <c r="H177" s="1281">
        <v>1.9</v>
      </c>
      <c r="I177" s="1281"/>
      <c r="J177" s="1281">
        <v>8.36</v>
      </c>
      <c r="K177" s="1290"/>
    </row>
    <row r="178" spans="2:11" ht="12.75">
      <c r="B178" s="1279"/>
      <c r="C178" s="1289" t="s">
        <v>1533</v>
      </c>
      <c r="D178" s="1281"/>
      <c r="E178" s="1281" t="s">
        <v>751</v>
      </c>
      <c r="F178" s="1281"/>
      <c r="G178" s="1281"/>
      <c r="H178" s="1281"/>
      <c r="I178" s="1281"/>
      <c r="J178" s="1281" t="s">
        <v>751</v>
      </c>
      <c r="K178" s="1290"/>
    </row>
    <row r="179" spans="2:11" ht="12.75">
      <c r="B179" s="1279"/>
      <c r="C179" s="1289" t="s">
        <v>1118</v>
      </c>
      <c r="D179" s="1281" t="s">
        <v>1490</v>
      </c>
      <c r="E179" s="1281">
        <v>1</v>
      </c>
      <c r="F179" s="1281">
        <v>1</v>
      </c>
      <c r="G179" s="1281">
        <v>2.2000000000000002</v>
      </c>
      <c r="H179" s="1281">
        <v>1.9</v>
      </c>
      <c r="I179" s="1281"/>
      <c r="J179" s="1281">
        <v>4.18</v>
      </c>
      <c r="K179" s="1290"/>
    </row>
    <row r="180" spans="2:11" ht="12.75">
      <c r="B180" s="1279"/>
      <c r="C180" s="1289" t="s">
        <v>1567</v>
      </c>
      <c r="D180" s="1281"/>
      <c r="E180" s="1281"/>
      <c r="F180" s="1281"/>
      <c r="G180" s="1281"/>
      <c r="H180" s="1281"/>
      <c r="I180" s="1281"/>
      <c r="J180" s="1281"/>
      <c r="K180" s="1290"/>
    </row>
    <row r="181" spans="2:11" ht="12.75">
      <c r="B181" s="1279"/>
      <c r="C181" s="1289" t="s">
        <v>1504</v>
      </c>
      <c r="D181" s="1281"/>
      <c r="E181" s="1281" t="s">
        <v>751</v>
      </c>
      <c r="F181" s="1281"/>
      <c r="G181" s="1281"/>
      <c r="H181" s="1281"/>
      <c r="I181" s="1281"/>
      <c r="J181" s="1281"/>
      <c r="K181" s="1290"/>
    </row>
    <row r="182" spans="2:11" ht="12.75">
      <c r="B182" s="1279"/>
      <c r="C182" s="1289" t="s">
        <v>687</v>
      </c>
      <c r="D182" s="1281" t="s">
        <v>1490</v>
      </c>
      <c r="E182" s="1281">
        <v>4</v>
      </c>
      <c r="F182" s="1281">
        <v>-1</v>
      </c>
      <c r="G182" s="1281">
        <v>0.5</v>
      </c>
      <c r="H182" s="1281">
        <v>0.2</v>
      </c>
      <c r="I182" s="1281"/>
      <c r="J182" s="1281">
        <v>-0.4</v>
      </c>
      <c r="K182" s="1290"/>
    </row>
    <row r="183" spans="2:11" ht="12.75">
      <c r="B183" s="1279"/>
      <c r="C183" s="1289" t="s">
        <v>700</v>
      </c>
      <c r="D183" s="1281" t="s">
        <v>1490</v>
      </c>
      <c r="E183" s="1281">
        <v>2</v>
      </c>
      <c r="F183" s="1281">
        <v>-1</v>
      </c>
      <c r="G183" s="1281">
        <v>0.03</v>
      </c>
      <c r="H183" s="1281"/>
      <c r="I183" s="1281"/>
      <c r="J183" s="1281">
        <v>-6.3E-2</v>
      </c>
      <c r="K183" s="1290"/>
    </row>
    <row r="184" spans="2:11" ht="12.75">
      <c r="B184" s="1279"/>
      <c r="C184" s="1289" t="s">
        <v>1514</v>
      </c>
      <c r="D184" s="1281"/>
      <c r="E184" s="1281" t="s">
        <v>751</v>
      </c>
      <c r="F184" s="1281">
        <v>-1</v>
      </c>
      <c r="G184" s="1281" t="s">
        <v>751</v>
      </c>
      <c r="H184" s="1281" t="s">
        <v>751</v>
      </c>
      <c r="I184" s="1281"/>
      <c r="J184" s="1281" t="s">
        <v>751</v>
      </c>
      <c r="K184" s="1290"/>
    </row>
    <row r="185" spans="2:11" ht="12.75">
      <c r="B185" s="1279"/>
      <c r="C185" s="1289" t="s">
        <v>696</v>
      </c>
      <c r="D185" s="1281" t="s">
        <v>1490</v>
      </c>
      <c r="E185" s="1281">
        <v>1</v>
      </c>
      <c r="F185" s="1281">
        <v>-1</v>
      </c>
      <c r="G185" s="1281">
        <v>0.7</v>
      </c>
      <c r="H185" s="1281">
        <v>0.2</v>
      </c>
      <c r="I185" s="1281"/>
      <c r="J185" s="1281">
        <v>-0.14000000000000001</v>
      </c>
      <c r="K185" s="1290"/>
    </row>
    <row r="186" spans="2:11" ht="12.75">
      <c r="B186" s="1279"/>
      <c r="C186" s="1289" t="s">
        <v>687</v>
      </c>
      <c r="D186" s="1281" t="s">
        <v>1490</v>
      </c>
      <c r="E186" s="1281">
        <v>2</v>
      </c>
      <c r="F186" s="1281">
        <v>-1</v>
      </c>
      <c r="G186" s="1281">
        <v>0.5</v>
      </c>
      <c r="H186" s="1281">
        <v>0.2</v>
      </c>
      <c r="I186" s="1281"/>
      <c r="J186" s="1281">
        <v>-0.2</v>
      </c>
      <c r="K186" s="1290"/>
    </row>
    <row r="187" spans="2:11" ht="12.75">
      <c r="B187" s="1279"/>
      <c r="C187" s="1289" t="s">
        <v>692</v>
      </c>
      <c r="D187" s="1281" t="s">
        <v>1490</v>
      </c>
      <c r="E187" s="1281">
        <v>1</v>
      </c>
      <c r="F187" s="1281">
        <v>-1</v>
      </c>
      <c r="G187" s="1281">
        <v>0.6</v>
      </c>
      <c r="H187" s="1281">
        <v>0.2</v>
      </c>
      <c r="I187" s="1281"/>
      <c r="J187" s="1281">
        <v>-0.12</v>
      </c>
      <c r="K187" s="1290"/>
    </row>
    <row r="188" spans="2:11" ht="12.75">
      <c r="B188" s="1279"/>
      <c r="C188" s="1289" t="s">
        <v>1517</v>
      </c>
      <c r="D188" s="1281"/>
      <c r="E188" s="1281" t="s">
        <v>751</v>
      </c>
      <c r="F188" s="1281">
        <v>-1</v>
      </c>
      <c r="G188" s="1281" t="s">
        <v>751</v>
      </c>
      <c r="H188" s="1281" t="s">
        <v>751</v>
      </c>
      <c r="I188" s="1281"/>
      <c r="J188" s="1281" t="s">
        <v>751</v>
      </c>
      <c r="K188" s="1290"/>
    </row>
    <row r="189" spans="2:11" ht="12.75">
      <c r="B189" s="1279"/>
      <c r="C189" s="1289" t="s">
        <v>696</v>
      </c>
      <c r="D189" s="1281" t="s">
        <v>1490</v>
      </c>
      <c r="E189" s="1281">
        <v>1</v>
      </c>
      <c r="F189" s="1281">
        <v>-1</v>
      </c>
      <c r="G189" s="1281">
        <v>0.7</v>
      </c>
      <c r="H189" s="1281">
        <v>0.2</v>
      </c>
      <c r="I189" s="1281"/>
      <c r="J189" s="1281">
        <v>-0.14000000000000001</v>
      </c>
      <c r="K189" s="1290"/>
    </row>
    <row r="190" spans="2:11" ht="12.75">
      <c r="B190" s="1279"/>
      <c r="C190" s="1289" t="s">
        <v>687</v>
      </c>
      <c r="D190" s="1281" t="s">
        <v>1490</v>
      </c>
      <c r="E190" s="1281">
        <v>1</v>
      </c>
      <c r="F190" s="1281">
        <v>-1</v>
      </c>
      <c r="G190" s="1281">
        <v>0.5</v>
      </c>
      <c r="H190" s="1281">
        <v>0.2</v>
      </c>
      <c r="I190" s="1281"/>
      <c r="J190" s="1281">
        <v>-0.1</v>
      </c>
      <c r="K190" s="1290"/>
    </row>
    <row r="191" spans="2:11" ht="12.75">
      <c r="B191" s="1279"/>
      <c r="C191" s="1289" t="s">
        <v>2700</v>
      </c>
      <c r="D191" s="1281"/>
      <c r="E191" s="1281" t="s">
        <v>751</v>
      </c>
      <c r="F191" s="1281">
        <v>-1</v>
      </c>
      <c r="G191" s="1281" t="s">
        <v>751</v>
      </c>
      <c r="H191" s="1281" t="s">
        <v>751</v>
      </c>
      <c r="I191" s="1281"/>
      <c r="J191" s="1281" t="s">
        <v>751</v>
      </c>
      <c r="K191" s="1290"/>
    </row>
    <row r="192" spans="2:11" ht="12.75">
      <c r="B192" s="1279"/>
      <c r="C192" s="1289" t="s">
        <v>692</v>
      </c>
      <c r="D192" s="1281" t="s">
        <v>1490</v>
      </c>
      <c r="E192" s="1281">
        <v>1</v>
      </c>
      <c r="F192" s="1281">
        <v>-1</v>
      </c>
      <c r="G192" s="1281">
        <v>0.7</v>
      </c>
      <c r="H192" s="1281">
        <v>0.2</v>
      </c>
      <c r="I192" s="1281"/>
      <c r="J192" s="1281">
        <v>-0.14000000000000001</v>
      </c>
      <c r="K192" s="1290"/>
    </row>
    <row r="193" spans="2:11" ht="12.75">
      <c r="B193" s="1279"/>
      <c r="C193" s="1289" t="s">
        <v>687</v>
      </c>
      <c r="D193" s="1281" t="s">
        <v>1490</v>
      </c>
      <c r="E193" s="1281">
        <v>1</v>
      </c>
      <c r="F193" s="1281">
        <v>-1</v>
      </c>
      <c r="G193" s="1281">
        <v>0.5</v>
      </c>
      <c r="H193" s="1281">
        <v>0.2</v>
      </c>
      <c r="I193" s="1281"/>
      <c r="J193" s="1281">
        <v>-0.1</v>
      </c>
      <c r="K193" s="1290"/>
    </row>
    <row r="194" spans="2:11" ht="12.75">
      <c r="B194" s="1279"/>
      <c r="C194" s="1289" t="s">
        <v>1507</v>
      </c>
      <c r="D194" s="1281"/>
      <c r="E194" s="1281" t="s">
        <v>751</v>
      </c>
      <c r="F194" s="1281">
        <v>-1</v>
      </c>
      <c r="G194" s="1281" t="s">
        <v>751</v>
      </c>
      <c r="H194" s="1281" t="s">
        <v>751</v>
      </c>
      <c r="I194" s="1281"/>
      <c r="J194" s="1281" t="s">
        <v>751</v>
      </c>
      <c r="K194" s="1290"/>
    </row>
    <row r="195" spans="2:11" ht="12.75">
      <c r="B195" s="1279"/>
      <c r="C195" s="1289" t="s">
        <v>687</v>
      </c>
      <c r="D195" s="1281" t="s">
        <v>1490</v>
      </c>
      <c r="E195" s="1281">
        <v>1</v>
      </c>
      <c r="F195" s="1281">
        <v>-1</v>
      </c>
      <c r="G195" s="1281">
        <v>0.5</v>
      </c>
      <c r="H195" s="1281">
        <v>0.2</v>
      </c>
      <c r="I195" s="1281"/>
      <c r="J195" s="1281">
        <v>-0.1</v>
      </c>
      <c r="K195" s="1290"/>
    </row>
    <row r="196" spans="2:11" ht="12.75">
      <c r="B196" s="1279"/>
      <c r="C196" s="1289" t="s">
        <v>692</v>
      </c>
      <c r="D196" s="1281" t="s">
        <v>1490</v>
      </c>
      <c r="E196" s="1281">
        <v>1</v>
      </c>
      <c r="F196" s="1281">
        <v>-1</v>
      </c>
      <c r="G196" s="1281">
        <v>0.6</v>
      </c>
      <c r="H196" s="1281">
        <v>0.2</v>
      </c>
      <c r="I196" s="1281"/>
      <c r="J196" s="1281">
        <v>-0.12</v>
      </c>
      <c r="K196" s="1290"/>
    </row>
    <row r="197" spans="2:11" ht="12.75">
      <c r="B197" s="1279"/>
      <c r="C197" s="1289" t="s">
        <v>1533</v>
      </c>
      <c r="D197" s="1281"/>
      <c r="E197" s="1281" t="s">
        <v>751</v>
      </c>
      <c r="F197" s="1281">
        <v>-1</v>
      </c>
      <c r="G197" s="1281" t="s">
        <v>751</v>
      </c>
      <c r="H197" s="1281" t="s">
        <v>751</v>
      </c>
      <c r="I197" s="1281"/>
      <c r="J197" s="1281" t="s">
        <v>751</v>
      </c>
      <c r="K197" s="1290"/>
    </row>
    <row r="198" spans="2:11" ht="12.75">
      <c r="B198" s="1279"/>
      <c r="C198" s="1289" t="s">
        <v>687</v>
      </c>
      <c r="D198" s="1281" t="s">
        <v>1490</v>
      </c>
      <c r="E198" s="1281">
        <v>2</v>
      </c>
      <c r="F198" s="1281">
        <v>-1</v>
      </c>
      <c r="G198" s="1281">
        <v>0.5</v>
      </c>
      <c r="H198" s="1281">
        <v>0.2</v>
      </c>
      <c r="I198" s="1281"/>
      <c r="J198" s="1281">
        <v>-0.2</v>
      </c>
      <c r="K198" s="1290"/>
    </row>
    <row r="199" spans="2:11" ht="12.75">
      <c r="B199" s="1279"/>
      <c r="C199" s="1289" t="s">
        <v>1568</v>
      </c>
      <c r="D199" s="1281"/>
      <c r="E199" s="1281"/>
      <c r="F199" s="1281"/>
      <c r="G199" s="1281"/>
      <c r="H199" s="1281"/>
      <c r="I199" s="1281"/>
      <c r="J199" s="1281"/>
      <c r="K199" s="1290"/>
    </row>
    <row r="200" spans="2:11" ht="12.75">
      <c r="B200" s="1279"/>
      <c r="C200" s="1289" t="s">
        <v>1118</v>
      </c>
      <c r="D200" s="1281"/>
      <c r="E200" s="1281">
        <v>11</v>
      </c>
      <c r="F200" s="1281">
        <v>-1</v>
      </c>
      <c r="G200" s="1281">
        <v>1.7</v>
      </c>
      <c r="H200" s="1281">
        <v>0.2</v>
      </c>
      <c r="I200" s="1281"/>
      <c r="J200" s="1281">
        <v>-3.74</v>
      </c>
      <c r="K200" s="1290"/>
    </row>
    <row r="201" spans="2:11" ht="12.75">
      <c r="B201" s="1279"/>
      <c r="C201" s="1289" t="s">
        <v>1121</v>
      </c>
      <c r="D201" s="1281"/>
      <c r="E201" s="1281">
        <v>2</v>
      </c>
      <c r="F201" s="1281">
        <v>-1</v>
      </c>
      <c r="G201" s="1281">
        <v>1.9</v>
      </c>
      <c r="H201" s="1281">
        <v>0.2</v>
      </c>
      <c r="I201" s="1281"/>
      <c r="J201" s="1281">
        <v>-0.76</v>
      </c>
      <c r="K201" s="1290"/>
    </row>
    <row r="202" spans="2:11" ht="12.75">
      <c r="B202" s="1279"/>
      <c r="C202" s="1289" t="s">
        <v>1569</v>
      </c>
      <c r="D202" s="1281"/>
      <c r="E202" s="1281"/>
      <c r="F202" s="1281"/>
      <c r="G202" s="1281"/>
      <c r="H202" s="1281"/>
      <c r="I202" s="1281"/>
      <c r="J202" s="1281"/>
      <c r="K202" s="1290"/>
    </row>
    <row r="203" spans="2:11" ht="12.75">
      <c r="B203" s="1279"/>
      <c r="C203" s="1289" t="s">
        <v>1504</v>
      </c>
      <c r="D203" s="1281"/>
      <c r="E203" s="1281" t="s">
        <v>751</v>
      </c>
      <c r="F203" s="1281"/>
      <c r="G203" s="1281"/>
      <c r="H203" s="1281"/>
      <c r="I203" s="1281"/>
      <c r="J203" s="1281"/>
      <c r="K203" s="1290"/>
    </row>
    <row r="204" spans="2:11" ht="12.75">
      <c r="B204" s="1279"/>
      <c r="C204" s="1289" t="s">
        <v>687</v>
      </c>
      <c r="D204" s="1281" t="s">
        <v>1490</v>
      </c>
      <c r="E204" s="1281">
        <v>4</v>
      </c>
      <c r="F204" s="1281">
        <v>1</v>
      </c>
      <c r="G204" s="1281">
        <v>0.5</v>
      </c>
      <c r="H204" s="1281">
        <v>0.2</v>
      </c>
      <c r="I204" s="1281">
        <v>2</v>
      </c>
      <c r="J204" s="1281">
        <v>11.2</v>
      </c>
      <c r="K204" s="1290"/>
    </row>
    <row r="205" spans="2:11" ht="12.75">
      <c r="B205" s="1279"/>
      <c r="C205" s="1289" t="s">
        <v>700</v>
      </c>
      <c r="D205" s="1281" t="s">
        <v>1490</v>
      </c>
      <c r="E205" s="1281">
        <v>2</v>
      </c>
      <c r="F205" s="1281">
        <v>1</v>
      </c>
      <c r="G205" s="1281">
        <v>0.63</v>
      </c>
      <c r="H205" s="1281"/>
      <c r="I205" s="1281">
        <v>2</v>
      </c>
      <c r="J205" s="1281">
        <v>2.5139999999999998</v>
      </c>
      <c r="K205" s="1290"/>
    </row>
    <row r="206" spans="2:11" ht="12.75">
      <c r="B206" s="1279"/>
      <c r="C206" s="1289" t="s">
        <v>1514</v>
      </c>
      <c r="D206" s="1281"/>
      <c r="E206" s="1281" t="s">
        <v>751</v>
      </c>
      <c r="F206" s="1281"/>
      <c r="G206" s="1281" t="s">
        <v>751</v>
      </c>
      <c r="H206" s="1281" t="s">
        <v>751</v>
      </c>
      <c r="I206" s="1281"/>
      <c r="J206" s="1281"/>
      <c r="K206" s="1290"/>
    </row>
    <row r="207" spans="2:11" ht="12.75">
      <c r="B207" s="1279"/>
      <c r="C207" s="1289" t="s">
        <v>696</v>
      </c>
      <c r="D207" s="1281" t="s">
        <v>1490</v>
      </c>
      <c r="E207" s="1281">
        <v>1</v>
      </c>
      <c r="F207" s="1281">
        <v>1</v>
      </c>
      <c r="G207" s="1281">
        <v>0.7</v>
      </c>
      <c r="H207" s="1281">
        <v>0.2</v>
      </c>
      <c r="I207" s="1281">
        <v>2</v>
      </c>
      <c r="J207" s="1281">
        <v>3.6</v>
      </c>
      <c r="K207" s="1290"/>
    </row>
    <row r="208" spans="2:11" ht="12.75">
      <c r="B208" s="1279"/>
      <c r="C208" s="1289" t="s">
        <v>687</v>
      </c>
      <c r="D208" s="1281" t="s">
        <v>1490</v>
      </c>
      <c r="E208" s="1281">
        <v>2</v>
      </c>
      <c r="F208" s="1281">
        <v>1</v>
      </c>
      <c r="G208" s="1281">
        <v>0.5</v>
      </c>
      <c r="H208" s="1281">
        <v>0.2</v>
      </c>
      <c r="I208" s="1281">
        <v>2</v>
      </c>
      <c r="J208" s="1281">
        <v>5.6</v>
      </c>
      <c r="K208" s="1290"/>
    </row>
    <row r="209" spans="2:11" ht="12.75">
      <c r="B209" s="1279"/>
      <c r="C209" s="1289" t="s">
        <v>692</v>
      </c>
      <c r="D209" s="1281" t="s">
        <v>1490</v>
      </c>
      <c r="E209" s="1281">
        <v>1</v>
      </c>
      <c r="F209" s="1281">
        <v>1</v>
      </c>
      <c r="G209" s="1281">
        <v>0.6</v>
      </c>
      <c r="H209" s="1281">
        <v>0.2</v>
      </c>
      <c r="I209" s="1281">
        <v>2</v>
      </c>
      <c r="J209" s="1281">
        <v>3.2</v>
      </c>
      <c r="K209" s="1290"/>
    </row>
    <row r="210" spans="2:11" ht="12.75">
      <c r="B210" s="1279"/>
      <c r="C210" s="1289" t="s">
        <v>1517</v>
      </c>
      <c r="D210" s="1281"/>
      <c r="E210" s="1281" t="s">
        <v>751</v>
      </c>
      <c r="F210" s="1281"/>
      <c r="G210" s="1281" t="s">
        <v>751</v>
      </c>
      <c r="H210" s="1281" t="s">
        <v>751</v>
      </c>
      <c r="I210" s="1281"/>
      <c r="J210" s="1281" t="s">
        <v>751</v>
      </c>
      <c r="K210" s="1290"/>
    </row>
    <row r="211" spans="2:11" ht="12.75">
      <c r="B211" s="1279"/>
      <c r="C211" s="1289" t="s">
        <v>696</v>
      </c>
      <c r="D211" s="1281" t="s">
        <v>1490</v>
      </c>
      <c r="E211" s="1281">
        <v>1</v>
      </c>
      <c r="F211" s="1281">
        <v>1</v>
      </c>
      <c r="G211" s="1281">
        <v>0.7</v>
      </c>
      <c r="H211" s="1281">
        <v>0.2</v>
      </c>
      <c r="I211" s="1281">
        <v>2</v>
      </c>
      <c r="J211" s="1281">
        <v>3.6</v>
      </c>
      <c r="K211" s="1290"/>
    </row>
    <row r="212" spans="2:11" ht="12.75">
      <c r="B212" s="1279"/>
      <c r="C212" s="1289" t="s">
        <v>687</v>
      </c>
      <c r="D212" s="1281" t="s">
        <v>1490</v>
      </c>
      <c r="E212" s="1281">
        <v>1</v>
      </c>
      <c r="F212" s="1281">
        <v>1</v>
      </c>
      <c r="G212" s="1281">
        <v>0.5</v>
      </c>
      <c r="H212" s="1281">
        <v>0.2</v>
      </c>
      <c r="I212" s="1281">
        <v>2</v>
      </c>
      <c r="J212" s="1281">
        <v>2.8</v>
      </c>
      <c r="K212" s="1290"/>
    </row>
    <row r="213" spans="2:11" ht="12.75">
      <c r="B213" s="1279"/>
      <c r="C213" s="1289" t="s">
        <v>2700</v>
      </c>
      <c r="D213" s="1281"/>
      <c r="E213" s="1281" t="s">
        <v>751</v>
      </c>
      <c r="F213" s="1281"/>
      <c r="G213" s="1281" t="s">
        <v>751</v>
      </c>
      <c r="H213" s="1281" t="s">
        <v>751</v>
      </c>
      <c r="I213" s="1281"/>
      <c r="J213" s="1281" t="s">
        <v>751</v>
      </c>
      <c r="K213" s="1290"/>
    </row>
    <row r="214" spans="2:11" ht="12.75">
      <c r="B214" s="1279"/>
      <c r="C214" s="1289" t="s">
        <v>692</v>
      </c>
      <c r="D214" s="1281" t="s">
        <v>1490</v>
      </c>
      <c r="E214" s="1281">
        <v>1</v>
      </c>
      <c r="F214" s="1281">
        <v>1</v>
      </c>
      <c r="G214" s="1281">
        <v>0.7</v>
      </c>
      <c r="H214" s="1281">
        <v>0.2</v>
      </c>
      <c r="I214" s="1281">
        <v>2</v>
      </c>
      <c r="J214" s="1281">
        <v>3.6</v>
      </c>
      <c r="K214" s="1290"/>
    </row>
    <row r="215" spans="2:11" ht="12.75">
      <c r="B215" s="1279"/>
      <c r="C215" s="1289" t="s">
        <v>687</v>
      </c>
      <c r="D215" s="1281" t="s">
        <v>1490</v>
      </c>
      <c r="E215" s="1281">
        <v>1</v>
      </c>
      <c r="F215" s="1281">
        <v>1</v>
      </c>
      <c r="G215" s="1281">
        <v>0.5</v>
      </c>
      <c r="H215" s="1281">
        <v>0.2</v>
      </c>
      <c r="I215" s="1281">
        <v>2</v>
      </c>
      <c r="J215" s="1281">
        <v>2.8</v>
      </c>
      <c r="K215" s="1290"/>
    </row>
    <row r="216" spans="2:11" ht="12.75">
      <c r="B216" s="1279"/>
      <c r="C216" s="1289" t="s">
        <v>1507</v>
      </c>
      <c r="D216" s="1281"/>
      <c r="E216" s="1281" t="s">
        <v>751</v>
      </c>
      <c r="F216" s="1281"/>
      <c r="G216" s="1281" t="s">
        <v>751</v>
      </c>
      <c r="H216" s="1281" t="s">
        <v>751</v>
      </c>
      <c r="I216" s="1281"/>
      <c r="J216" s="1281" t="s">
        <v>751</v>
      </c>
      <c r="K216" s="1290"/>
    </row>
    <row r="217" spans="2:11" ht="12.75">
      <c r="B217" s="1279"/>
      <c r="C217" s="1289" t="s">
        <v>687</v>
      </c>
      <c r="D217" s="1281" t="s">
        <v>1490</v>
      </c>
      <c r="E217" s="1281">
        <v>1</v>
      </c>
      <c r="F217" s="1281">
        <v>1</v>
      </c>
      <c r="G217" s="1281">
        <v>0.5</v>
      </c>
      <c r="H217" s="1281">
        <v>0.2</v>
      </c>
      <c r="I217" s="1281">
        <v>2</v>
      </c>
      <c r="J217" s="1281">
        <v>2.8</v>
      </c>
      <c r="K217" s="1290"/>
    </row>
    <row r="218" spans="2:11" ht="12.75">
      <c r="B218" s="1279"/>
      <c r="C218" s="1289" t="s">
        <v>692</v>
      </c>
      <c r="D218" s="1281" t="s">
        <v>1490</v>
      </c>
      <c r="E218" s="1281">
        <v>1</v>
      </c>
      <c r="F218" s="1281">
        <v>1</v>
      </c>
      <c r="G218" s="1281">
        <v>0.6</v>
      </c>
      <c r="H218" s="1281">
        <v>0.2</v>
      </c>
      <c r="I218" s="1281">
        <v>2</v>
      </c>
      <c r="J218" s="1281">
        <v>3.2</v>
      </c>
      <c r="K218" s="1290"/>
    </row>
    <row r="219" spans="2:11" ht="12.75">
      <c r="B219" s="1279"/>
      <c r="C219" s="1289" t="s">
        <v>1533</v>
      </c>
      <c r="D219" s="1281"/>
      <c r="E219" s="1281" t="s">
        <v>751</v>
      </c>
      <c r="F219" s="1281"/>
      <c r="G219" s="1281" t="s">
        <v>751</v>
      </c>
      <c r="H219" s="1281" t="s">
        <v>751</v>
      </c>
      <c r="I219" s="1281"/>
      <c r="J219" s="1281" t="s">
        <v>751</v>
      </c>
      <c r="K219" s="1290"/>
    </row>
    <row r="220" spans="2:11" ht="12.75">
      <c r="B220" s="1279"/>
      <c r="C220" s="1289" t="s">
        <v>687</v>
      </c>
      <c r="D220" s="1281" t="s">
        <v>1490</v>
      </c>
      <c r="E220" s="1281">
        <v>2</v>
      </c>
      <c r="F220" s="1281">
        <v>1</v>
      </c>
      <c r="G220" s="1281">
        <v>0.5</v>
      </c>
      <c r="H220" s="1281">
        <v>0.2</v>
      </c>
      <c r="I220" s="1281">
        <v>2</v>
      </c>
      <c r="J220" s="1281">
        <v>5.6</v>
      </c>
      <c r="K220" s="1290"/>
    </row>
    <row r="221" spans="2:11">
      <c r="B221" s="1315"/>
      <c r="C221" s="1316" t="s">
        <v>1491</v>
      </c>
      <c r="D221" s="1317" t="s">
        <v>1526</v>
      </c>
      <c r="E221" s="1317"/>
      <c r="F221" s="1317"/>
      <c r="G221" s="1317"/>
      <c r="H221" s="1317"/>
      <c r="I221" s="1317"/>
      <c r="J221" s="1317">
        <v>288.65100000000001</v>
      </c>
      <c r="K221" s="1318"/>
    </row>
    <row r="222" spans="2:11" ht="15">
      <c r="B222" s="1292" t="s">
        <v>705</v>
      </c>
      <c r="C222" s="1293" t="s">
        <v>1581</v>
      </c>
      <c r="D222" s="1294"/>
      <c r="E222" s="1294"/>
      <c r="F222" s="1294"/>
      <c r="G222" s="1294"/>
      <c r="H222" s="1294"/>
      <c r="I222" s="1294"/>
      <c r="J222" s="1294"/>
      <c r="K222" s="1295"/>
    </row>
    <row r="223" spans="2:11" ht="12.75">
      <c r="B223" s="1279"/>
      <c r="C223" s="1289" t="s">
        <v>1489</v>
      </c>
      <c r="D223" s="1281" t="s">
        <v>1490</v>
      </c>
      <c r="E223" s="1281">
        <v>1</v>
      </c>
      <c r="F223" s="1281">
        <v>1</v>
      </c>
      <c r="G223" s="1842">
        <v>186.89</v>
      </c>
      <c r="H223" s="1600"/>
      <c r="I223" s="1281">
        <v>1.5</v>
      </c>
      <c r="J223" s="1281">
        <v>280.33999999999997</v>
      </c>
      <c r="K223" s="1290"/>
    </row>
    <row r="224" spans="2:11" ht="12.75">
      <c r="B224" s="1279"/>
      <c r="C224" s="1289" t="s">
        <v>2716</v>
      </c>
      <c r="D224" s="1281" t="s">
        <v>1490</v>
      </c>
      <c r="E224" s="1281">
        <v>-1</v>
      </c>
      <c r="F224" s="1281">
        <v>1</v>
      </c>
      <c r="G224" s="1281"/>
      <c r="H224" s="1281"/>
      <c r="I224" s="1281">
        <v>8.5299999999999994</v>
      </c>
      <c r="J224" s="1281">
        <v>-8.5299999999999994</v>
      </c>
      <c r="K224" s="1290"/>
    </row>
    <row r="225" spans="2:11" ht="12.75">
      <c r="B225" s="1279"/>
      <c r="C225" s="1289" t="s">
        <v>1583</v>
      </c>
      <c r="D225" s="1281" t="s">
        <v>1490</v>
      </c>
      <c r="E225" s="1281">
        <v>-1</v>
      </c>
      <c r="F225" s="1281">
        <v>1</v>
      </c>
      <c r="G225" s="1842">
        <v>35.590000000000003</v>
      </c>
      <c r="H225" s="1600"/>
      <c r="I225" s="1600"/>
      <c r="J225" s="1281">
        <v>-35.590000000000003</v>
      </c>
      <c r="K225" s="1290"/>
    </row>
    <row r="226" spans="2:11" ht="12.75">
      <c r="B226" s="1279"/>
      <c r="C226" s="1289" t="s">
        <v>1584</v>
      </c>
      <c r="D226" s="1281" t="s">
        <v>1490</v>
      </c>
      <c r="E226" s="1281">
        <v>-1</v>
      </c>
      <c r="F226" s="1281">
        <v>1</v>
      </c>
      <c r="G226" s="1842">
        <v>3.46</v>
      </c>
      <c r="H226" s="1600"/>
      <c r="I226" s="1600"/>
      <c r="J226" s="1281">
        <v>-3.46</v>
      </c>
      <c r="K226" s="1290"/>
    </row>
    <row r="227" spans="2:11" ht="12.75">
      <c r="B227" s="1279"/>
      <c r="C227" s="1289" t="s">
        <v>1585</v>
      </c>
      <c r="D227" s="1281" t="s">
        <v>1490</v>
      </c>
      <c r="E227" s="1281">
        <v>-1</v>
      </c>
      <c r="F227" s="1281">
        <v>1</v>
      </c>
      <c r="G227" s="1842">
        <v>64.48</v>
      </c>
      <c r="H227" s="1600"/>
      <c r="I227" s="1281">
        <v>0.2</v>
      </c>
      <c r="J227" s="1281">
        <v>-12.9</v>
      </c>
      <c r="K227" s="1290"/>
    </row>
    <row r="228" spans="2:11">
      <c r="B228" s="1319"/>
      <c r="C228" s="1280" t="s">
        <v>1491</v>
      </c>
      <c r="D228" s="1281" t="s">
        <v>1490</v>
      </c>
      <c r="E228" s="1282"/>
      <c r="F228" s="1283"/>
      <c r="G228" s="1283"/>
      <c r="H228" s="1283"/>
      <c r="I228" s="1283"/>
      <c r="J228" s="1282">
        <v>219.85</v>
      </c>
      <c r="K228" s="1284"/>
    </row>
    <row r="229" spans="2:11">
      <c r="B229" s="1319"/>
      <c r="C229" s="1280"/>
      <c r="D229" s="1281"/>
      <c r="E229" s="1282"/>
      <c r="F229" s="1283"/>
      <c r="G229" s="1283"/>
      <c r="H229" s="1283"/>
      <c r="I229" s="1283"/>
      <c r="J229" s="1282"/>
      <c r="K229" s="1284"/>
    </row>
    <row r="230" spans="2:11" ht="15">
      <c r="B230" s="1292" t="s">
        <v>722</v>
      </c>
      <c r="C230" s="1293" t="s">
        <v>1586</v>
      </c>
      <c r="D230" s="1294"/>
      <c r="E230" s="1294"/>
      <c r="F230" s="1294"/>
      <c r="G230" s="1294"/>
      <c r="H230" s="1294"/>
      <c r="I230" s="1294"/>
      <c r="J230" s="1294"/>
      <c r="K230" s="1295"/>
    </row>
    <row r="231" spans="2:11" ht="12.75">
      <c r="B231" s="1279"/>
      <c r="C231" s="1289" t="s">
        <v>1586</v>
      </c>
      <c r="D231" s="1281"/>
      <c r="E231" s="1281"/>
      <c r="F231" s="1281"/>
      <c r="G231" s="1281"/>
      <c r="H231" s="1281"/>
      <c r="I231" s="1281"/>
      <c r="J231" s="1281"/>
      <c r="K231" s="1290"/>
    </row>
    <row r="232" spans="2:11" ht="12.75">
      <c r="B232" s="1279"/>
      <c r="C232" s="1289" t="s">
        <v>1572</v>
      </c>
      <c r="D232" s="1281" t="s">
        <v>1490</v>
      </c>
      <c r="E232" s="1281">
        <v>1</v>
      </c>
      <c r="F232" s="1281">
        <v>1</v>
      </c>
      <c r="G232" s="1281">
        <v>7.4</v>
      </c>
      <c r="H232" s="1281">
        <v>0.2</v>
      </c>
      <c r="I232" s="1281">
        <v>0.55000000000000004</v>
      </c>
      <c r="J232" s="1281">
        <v>0.81399999999999995</v>
      </c>
      <c r="K232" s="1290"/>
    </row>
    <row r="233" spans="2:11" ht="12.75">
      <c r="B233" s="1279"/>
      <c r="C233" s="1289" t="s">
        <v>1573</v>
      </c>
      <c r="D233" s="1281" t="s">
        <v>1490</v>
      </c>
      <c r="E233" s="1281">
        <v>1</v>
      </c>
      <c r="F233" s="1281">
        <v>1</v>
      </c>
      <c r="G233" s="1281">
        <v>77.099999999999994</v>
      </c>
      <c r="H233" s="1281">
        <v>0.2</v>
      </c>
      <c r="I233" s="1281">
        <v>0.55000000000000004</v>
      </c>
      <c r="J233" s="1281">
        <v>8.4809999999999999</v>
      </c>
      <c r="K233" s="1290"/>
    </row>
    <row r="234" spans="2:11" ht="12.75">
      <c r="B234" s="1279"/>
      <c r="C234" s="1289" t="s">
        <v>1574</v>
      </c>
      <c r="D234" s="1281" t="s">
        <v>1490</v>
      </c>
      <c r="E234" s="1281">
        <v>1</v>
      </c>
      <c r="F234" s="1281">
        <v>1</v>
      </c>
      <c r="G234" s="1281">
        <v>11.8</v>
      </c>
      <c r="H234" s="1281">
        <v>0.2</v>
      </c>
      <c r="I234" s="1281">
        <v>0.65</v>
      </c>
      <c r="J234" s="1281">
        <v>1.534</v>
      </c>
      <c r="K234" s="1290"/>
    </row>
    <row r="235" spans="2:11">
      <c r="B235" s="1319"/>
      <c r="C235" s="1280" t="s">
        <v>1491</v>
      </c>
      <c r="D235" s="1281" t="s">
        <v>1490</v>
      </c>
      <c r="E235" s="1282"/>
      <c r="F235" s="1283"/>
      <c r="G235" s="1283"/>
      <c r="H235" s="1283"/>
      <c r="I235" s="1283"/>
      <c r="J235" s="1282">
        <v>10.83</v>
      </c>
      <c r="K235" s="1284"/>
    </row>
    <row r="236" spans="2:11" ht="12.75">
      <c r="B236" s="1279"/>
      <c r="C236" s="1289"/>
      <c r="D236" s="1281"/>
      <c r="E236" s="1281"/>
      <c r="F236" s="1281"/>
      <c r="G236" s="1281"/>
      <c r="H236" s="1281"/>
      <c r="I236" s="1281"/>
      <c r="J236" s="1281"/>
      <c r="K236" s="1290"/>
    </row>
    <row r="237" spans="2:11" ht="12.75">
      <c r="B237" s="1279"/>
      <c r="C237" s="1289"/>
      <c r="D237" s="1281"/>
      <c r="E237" s="1281"/>
      <c r="F237" s="1281"/>
      <c r="G237" s="1281"/>
      <c r="H237" s="1281"/>
      <c r="I237" s="1281"/>
      <c r="J237" s="1281"/>
      <c r="K237" s="1290"/>
    </row>
    <row r="238" spans="2:11" ht="15">
      <c r="B238" s="1292" t="s">
        <v>709</v>
      </c>
      <c r="C238" s="1293" t="s">
        <v>1587</v>
      </c>
      <c r="D238" s="1294"/>
      <c r="E238" s="1294"/>
      <c r="F238" s="1294"/>
      <c r="G238" s="1294"/>
      <c r="H238" s="1294"/>
      <c r="I238" s="1294"/>
      <c r="J238" s="1294"/>
      <c r="K238" s="1295"/>
    </row>
    <row r="239" spans="2:11" ht="12.75">
      <c r="B239" s="1279"/>
      <c r="C239" s="1291" t="s">
        <v>2705</v>
      </c>
      <c r="D239" s="1281" t="s">
        <v>1526</v>
      </c>
      <c r="E239" s="1281">
        <v>1</v>
      </c>
      <c r="F239" s="1281">
        <v>1</v>
      </c>
      <c r="G239" s="1281">
        <v>2</v>
      </c>
      <c r="H239" s="1281">
        <v>1.4</v>
      </c>
      <c r="I239" s="1281"/>
      <c r="J239" s="1281">
        <v>2.8</v>
      </c>
      <c r="K239" s="1290"/>
    </row>
    <row r="240" spans="2:11" ht="12.75">
      <c r="B240" s="1279"/>
      <c r="C240" s="1291" t="s">
        <v>2706</v>
      </c>
      <c r="D240" s="1281" t="s">
        <v>1526</v>
      </c>
      <c r="E240" s="1281">
        <v>1</v>
      </c>
      <c r="F240" s="1281">
        <v>1</v>
      </c>
      <c r="G240" s="1281">
        <v>2</v>
      </c>
      <c r="H240" s="1281">
        <v>2.2000000000000002</v>
      </c>
      <c r="I240" s="1281"/>
      <c r="J240" s="1281">
        <v>4.4000000000000004</v>
      </c>
      <c r="K240" s="1290"/>
    </row>
    <row r="241" spans="2:11" ht="12.75">
      <c r="B241" s="1279"/>
      <c r="C241" s="1291" t="s">
        <v>2707</v>
      </c>
      <c r="D241" s="1281" t="s">
        <v>1526</v>
      </c>
      <c r="E241" s="1281">
        <v>1</v>
      </c>
      <c r="F241" s="1281">
        <v>1</v>
      </c>
      <c r="G241" s="1281">
        <v>2</v>
      </c>
      <c r="H241" s="1281">
        <v>2.2000000000000002</v>
      </c>
      <c r="I241" s="1281"/>
      <c r="J241" s="1281">
        <v>4.4000000000000004</v>
      </c>
      <c r="K241" s="1290"/>
    </row>
    <row r="242" spans="2:11" ht="12.75">
      <c r="B242" s="1279"/>
      <c r="C242" s="1291" t="s">
        <v>2708</v>
      </c>
      <c r="D242" s="1281" t="s">
        <v>1526</v>
      </c>
      <c r="E242" s="1281">
        <v>1</v>
      </c>
      <c r="F242" s="1281">
        <v>1</v>
      </c>
      <c r="G242" s="1281">
        <v>2</v>
      </c>
      <c r="H242" s="1281">
        <v>3.4</v>
      </c>
      <c r="I242" s="1281"/>
      <c r="J242" s="1281">
        <v>6.8</v>
      </c>
      <c r="K242" s="1290"/>
    </row>
    <row r="243" spans="2:11" ht="12.75">
      <c r="B243" s="1279"/>
      <c r="C243" s="1291" t="s">
        <v>2709</v>
      </c>
      <c r="D243" s="1281" t="s">
        <v>1526</v>
      </c>
      <c r="E243" s="1281">
        <v>1</v>
      </c>
      <c r="F243" s="1281">
        <v>1</v>
      </c>
      <c r="G243" s="1281">
        <v>3.8</v>
      </c>
      <c r="H243" s="1281">
        <v>4</v>
      </c>
      <c r="I243" s="1281"/>
      <c r="J243" s="1281">
        <v>15.2</v>
      </c>
      <c r="K243" s="1290"/>
    </row>
    <row r="244" spans="2:11" ht="12.75">
      <c r="B244" s="1279"/>
      <c r="C244" s="1291" t="s">
        <v>1552</v>
      </c>
      <c r="D244" s="1281" t="s">
        <v>1526</v>
      </c>
      <c r="E244" s="1281">
        <v>1</v>
      </c>
      <c r="F244" s="1281">
        <v>1</v>
      </c>
      <c r="G244" s="1281">
        <v>3.8</v>
      </c>
      <c r="H244" s="1281">
        <v>4</v>
      </c>
      <c r="I244" s="1281"/>
      <c r="J244" s="1281">
        <v>15.2</v>
      </c>
      <c r="K244" s="1290"/>
    </row>
    <row r="245" spans="2:11" ht="12.75">
      <c r="B245" s="1279"/>
      <c r="C245" s="1291" t="s">
        <v>1594</v>
      </c>
      <c r="D245" s="1281" t="s">
        <v>1526</v>
      </c>
      <c r="E245" s="1281">
        <v>1</v>
      </c>
      <c r="F245" s="1281">
        <v>1</v>
      </c>
      <c r="G245" s="1281">
        <v>2.4</v>
      </c>
      <c r="H245" s="1281">
        <v>2</v>
      </c>
      <c r="I245" s="1281"/>
      <c r="J245" s="1281">
        <v>4.8</v>
      </c>
      <c r="K245" s="1290"/>
    </row>
    <row r="246" spans="2:11" ht="12.75">
      <c r="B246" s="1279"/>
      <c r="C246" s="1291" t="s">
        <v>1601</v>
      </c>
      <c r="D246" s="1281" t="s">
        <v>1526</v>
      </c>
      <c r="E246" s="1281">
        <v>1</v>
      </c>
      <c r="F246" s="1281">
        <v>1</v>
      </c>
      <c r="G246" s="1281">
        <v>3.8</v>
      </c>
      <c r="H246" s="1281">
        <v>4</v>
      </c>
      <c r="I246" s="1281"/>
      <c r="J246" s="1281">
        <v>15.2</v>
      </c>
      <c r="K246" s="1290"/>
    </row>
    <row r="247" spans="2:11" ht="12.75">
      <c r="B247" s="1279"/>
      <c r="C247" s="1291" t="s">
        <v>1556</v>
      </c>
      <c r="D247" s="1281" t="s">
        <v>1526</v>
      </c>
      <c r="E247" s="1281">
        <v>1</v>
      </c>
      <c r="F247" s="1281">
        <v>1</v>
      </c>
      <c r="G247" s="1281">
        <v>2.8</v>
      </c>
      <c r="H247" s="1281">
        <v>4</v>
      </c>
      <c r="I247" s="1281"/>
      <c r="J247" s="1281">
        <v>11.2</v>
      </c>
      <c r="K247" s="1290"/>
    </row>
    <row r="248" spans="2:11" ht="12.75">
      <c r="B248" s="1279"/>
      <c r="C248" s="1291" t="s">
        <v>1588</v>
      </c>
      <c r="D248" s="1281" t="s">
        <v>1526</v>
      </c>
      <c r="E248" s="1281">
        <v>1</v>
      </c>
      <c r="F248" s="1281">
        <v>1</v>
      </c>
      <c r="G248" s="1281">
        <v>4</v>
      </c>
      <c r="H248" s="1281">
        <v>4</v>
      </c>
      <c r="I248" s="1281"/>
      <c r="J248" s="1281">
        <v>16</v>
      </c>
      <c r="K248" s="1290"/>
    </row>
    <row r="249" spans="2:11" ht="12.75">
      <c r="B249" s="1279"/>
      <c r="C249" s="1291" t="s">
        <v>2710</v>
      </c>
      <c r="D249" s="1281" t="s">
        <v>1526</v>
      </c>
      <c r="E249" s="1281">
        <v>1</v>
      </c>
      <c r="F249" s="1281">
        <v>1</v>
      </c>
      <c r="G249" s="1281">
        <v>2.4</v>
      </c>
      <c r="H249" s="1281">
        <v>1.2</v>
      </c>
      <c r="I249" s="1281"/>
      <c r="J249" s="1281">
        <v>2.88</v>
      </c>
      <c r="K249" s="1290"/>
    </row>
    <row r="250" spans="2:11" ht="12.75">
      <c r="B250" s="1279"/>
      <c r="C250" s="1291" t="s">
        <v>2711</v>
      </c>
      <c r="D250" s="1281" t="s">
        <v>1526</v>
      </c>
      <c r="E250" s="1281">
        <v>1</v>
      </c>
      <c r="F250" s="1281">
        <v>1</v>
      </c>
      <c r="G250" s="1281">
        <v>1.4</v>
      </c>
      <c r="H250" s="1281">
        <v>1.2</v>
      </c>
      <c r="I250" s="1281"/>
      <c r="J250" s="1281">
        <v>1.68</v>
      </c>
      <c r="K250" s="1290"/>
    </row>
    <row r="251" spans="2:11">
      <c r="B251" s="1279"/>
      <c r="C251" s="1291" t="s">
        <v>1491</v>
      </c>
      <c r="D251" s="1281" t="s">
        <v>1526</v>
      </c>
      <c r="E251" s="1281"/>
      <c r="F251" s="1281"/>
      <c r="G251" s="1281"/>
      <c r="H251" s="1281"/>
      <c r="I251" s="1281"/>
      <c r="J251" s="1282">
        <v>97.76</v>
      </c>
      <c r="K251" s="1290"/>
    </row>
    <row r="252" spans="2:11" ht="12.75">
      <c r="B252" s="1279"/>
      <c r="C252" s="1291"/>
      <c r="D252" s="1281"/>
      <c r="E252" s="1281"/>
      <c r="F252" s="1281"/>
      <c r="G252" s="1281"/>
      <c r="H252" s="1281"/>
      <c r="I252" s="1281"/>
      <c r="J252" s="1281"/>
      <c r="K252" s="1290"/>
    </row>
    <row r="253" spans="2:11" ht="15">
      <c r="B253" s="1292" t="s">
        <v>725</v>
      </c>
      <c r="C253" s="1293" t="s">
        <v>1610</v>
      </c>
      <c r="D253" s="1294"/>
      <c r="E253" s="1294"/>
      <c r="F253" s="1294"/>
      <c r="G253" s="1294"/>
      <c r="H253" s="1294"/>
      <c r="I253" s="1294"/>
      <c r="J253" s="1294"/>
      <c r="K253" s="1295"/>
    </row>
    <row r="254" spans="2:11" ht="12.75">
      <c r="B254" s="1279"/>
      <c r="C254" s="1291" t="s">
        <v>2705</v>
      </c>
      <c r="D254" s="1281" t="s">
        <v>1526</v>
      </c>
      <c r="E254" s="1281">
        <v>1</v>
      </c>
      <c r="F254" s="1281">
        <v>1</v>
      </c>
      <c r="G254" s="1281">
        <v>2</v>
      </c>
      <c r="H254" s="1281">
        <v>1.4</v>
      </c>
      <c r="I254" s="1281">
        <v>0.2</v>
      </c>
      <c r="J254" s="1281">
        <v>0.56000000000000005</v>
      </c>
      <c r="K254" s="1290"/>
    </row>
    <row r="255" spans="2:11" ht="12.75">
      <c r="B255" s="1279"/>
      <c r="C255" s="1291" t="s">
        <v>2706</v>
      </c>
      <c r="D255" s="1281" t="s">
        <v>1526</v>
      </c>
      <c r="E255" s="1281">
        <v>1</v>
      </c>
      <c r="F255" s="1281">
        <v>1</v>
      </c>
      <c r="G255" s="1281">
        <v>2</v>
      </c>
      <c r="H255" s="1281">
        <v>2.2000000000000002</v>
      </c>
      <c r="I255" s="1281">
        <v>0.2</v>
      </c>
      <c r="J255" s="1281">
        <v>0.88</v>
      </c>
      <c r="K255" s="1290"/>
    </row>
    <row r="256" spans="2:11" ht="12.75">
      <c r="B256" s="1279"/>
      <c r="C256" s="1291" t="s">
        <v>2707</v>
      </c>
      <c r="D256" s="1281" t="s">
        <v>1526</v>
      </c>
      <c r="E256" s="1281">
        <v>1</v>
      </c>
      <c r="F256" s="1281">
        <v>1</v>
      </c>
      <c r="G256" s="1281">
        <v>2</v>
      </c>
      <c r="H256" s="1281">
        <v>2.2000000000000002</v>
      </c>
      <c r="I256" s="1281">
        <v>0.2</v>
      </c>
      <c r="J256" s="1281">
        <v>0.88</v>
      </c>
      <c r="K256" s="1290"/>
    </row>
    <row r="257" spans="2:11" ht="12.75">
      <c r="B257" s="1279"/>
      <c r="C257" s="1291" t="s">
        <v>2708</v>
      </c>
      <c r="D257" s="1281" t="s">
        <v>1526</v>
      </c>
      <c r="E257" s="1281">
        <v>1</v>
      </c>
      <c r="F257" s="1281">
        <v>1</v>
      </c>
      <c r="G257" s="1281">
        <v>2</v>
      </c>
      <c r="H257" s="1281">
        <v>3.4</v>
      </c>
      <c r="I257" s="1281">
        <v>0.2</v>
      </c>
      <c r="J257" s="1281">
        <v>1.36</v>
      </c>
      <c r="K257" s="1290"/>
    </row>
    <row r="258" spans="2:11" ht="12.75">
      <c r="B258" s="1279"/>
      <c r="C258" s="1291" t="s">
        <v>2709</v>
      </c>
      <c r="D258" s="1281" t="s">
        <v>1526</v>
      </c>
      <c r="E258" s="1281">
        <v>1</v>
      </c>
      <c r="F258" s="1281">
        <v>1</v>
      </c>
      <c r="G258" s="1281">
        <v>3.8</v>
      </c>
      <c r="H258" s="1281">
        <v>4</v>
      </c>
      <c r="I258" s="1281">
        <v>0.2</v>
      </c>
      <c r="J258" s="1281">
        <v>3.04</v>
      </c>
      <c r="K258" s="1290"/>
    </row>
    <row r="259" spans="2:11" ht="12.75">
      <c r="B259" s="1279"/>
      <c r="C259" s="1291" t="s">
        <v>1552</v>
      </c>
      <c r="D259" s="1281" t="s">
        <v>1526</v>
      </c>
      <c r="E259" s="1281">
        <v>1</v>
      </c>
      <c r="F259" s="1281">
        <v>1</v>
      </c>
      <c r="G259" s="1281">
        <v>3.8</v>
      </c>
      <c r="H259" s="1281">
        <v>4</v>
      </c>
      <c r="I259" s="1281">
        <v>0.2</v>
      </c>
      <c r="J259" s="1281">
        <v>3.04</v>
      </c>
      <c r="K259" s="1290"/>
    </row>
    <row r="260" spans="2:11" ht="12.75">
      <c r="B260" s="1279"/>
      <c r="C260" s="1291" t="s">
        <v>1594</v>
      </c>
      <c r="D260" s="1281" t="s">
        <v>1526</v>
      </c>
      <c r="E260" s="1281">
        <v>1</v>
      </c>
      <c r="F260" s="1281">
        <v>1</v>
      </c>
      <c r="G260" s="1281">
        <v>2.4</v>
      </c>
      <c r="H260" s="1281">
        <v>2</v>
      </c>
      <c r="I260" s="1281">
        <v>0.2</v>
      </c>
      <c r="J260" s="1281">
        <v>0.96</v>
      </c>
      <c r="K260" s="1290"/>
    </row>
    <row r="261" spans="2:11" ht="12.75">
      <c r="B261" s="1279"/>
      <c r="C261" s="1291" t="s">
        <v>1601</v>
      </c>
      <c r="D261" s="1281" t="s">
        <v>1526</v>
      </c>
      <c r="E261" s="1281">
        <v>1</v>
      </c>
      <c r="F261" s="1281">
        <v>1</v>
      </c>
      <c r="G261" s="1281">
        <v>3.8</v>
      </c>
      <c r="H261" s="1281">
        <v>4</v>
      </c>
      <c r="I261" s="1281">
        <v>0.2</v>
      </c>
      <c r="J261" s="1281">
        <v>3.04</v>
      </c>
      <c r="K261" s="1290"/>
    </row>
    <row r="262" spans="2:11" ht="12.75">
      <c r="B262" s="1279"/>
      <c r="C262" s="1291" t="s">
        <v>1556</v>
      </c>
      <c r="D262" s="1281" t="s">
        <v>1526</v>
      </c>
      <c r="E262" s="1281">
        <v>1</v>
      </c>
      <c r="F262" s="1281">
        <v>1</v>
      </c>
      <c r="G262" s="1281">
        <v>2.8</v>
      </c>
      <c r="H262" s="1281">
        <v>4</v>
      </c>
      <c r="I262" s="1281">
        <v>0.2</v>
      </c>
      <c r="J262" s="1281">
        <v>2.2400000000000002</v>
      </c>
      <c r="K262" s="1290"/>
    </row>
    <row r="263" spans="2:11" ht="12.75">
      <c r="B263" s="1279"/>
      <c r="C263" s="1291" t="s">
        <v>1588</v>
      </c>
      <c r="D263" s="1281" t="s">
        <v>1526</v>
      </c>
      <c r="E263" s="1281">
        <v>1</v>
      </c>
      <c r="F263" s="1281">
        <v>1</v>
      </c>
      <c r="G263" s="1281">
        <v>4</v>
      </c>
      <c r="H263" s="1281">
        <v>4</v>
      </c>
      <c r="I263" s="1281">
        <v>0.2</v>
      </c>
      <c r="J263" s="1281">
        <v>3.2</v>
      </c>
      <c r="K263" s="1290"/>
    </row>
    <row r="264" spans="2:11" ht="12.75">
      <c r="B264" s="1279"/>
      <c r="C264" s="1291" t="s">
        <v>2710</v>
      </c>
      <c r="D264" s="1281" t="s">
        <v>1526</v>
      </c>
      <c r="E264" s="1281">
        <v>1</v>
      </c>
      <c r="F264" s="1281">
        <v>1</v>
      </c>
      <c r="G264" s="1281">
        <v>2.4</v>
      </c>
      <c r="H264" s="1281">
        <v>1.2</v>
      </c>
      <c r="I264" s="1281">
        <v>0.2</v>
      </c>
      <c r="J264" s="1281">
        <v>0.57599999999999996</v>
      </c>
      <c r="K264" s="1290"/>
    </row>
    <row r="265" spans="2:11" ht="12.75">
      <c r="B265" s="1279"/>
      <c r="C265" s="1291" t="s">
        <v>2711</v>
      </c>
      <c r="D265" s="1281" t="s">
        <v>1526</v>
      </c>
      <c r="E265" s="1281">
        <v>1</v>
      </c>
      <c r="F265" s="1281">
        <v>1</v>
      </c>
      <c r="G265" s="1281">
        <v>1.4</v>
      </c>
      <c r="H265" s="1281">
        <v>1.2</v>
      </c>
      <c r="I265" s="1281">
        <v>0.2</v>
      </c>
      <c r="J265" s="1281">
        <v>0.33600000000000002</v>
      </c>
      <c r="K265" s="1290"/>
    </row>
    <row r="266" spans="2:11">
      <c r="B266" s="1279"/>
      <c r="C266" s="1291" t="s">
        <v>1491</v>
      </c>
      <c r="D266" s="1281" t="s">
        <v>1490</v>
      </c>
      <c r="E266" s="1281"/>
      <c r="F266" s="1281"/>
      <c r="G266" s="1281"/>
      <c r="H266" s="1281"/>
      <c r="I266" s="1281"/>
      <c r="J266" s="1282">
        <v>20.11</v>
      </c>
      <c r="K266" s="1290"/>
    </row>
    <row r="267" spans="2:11" ht="12.75">
      <c r="B267" s="1279"/>
      <c r="C267" s="1291"/>
      <c r="D267" s="1281"/>
      <c r="E267" s="1281"/>
      <c r="F267" s="1281"/>
      <c r="G267" s="1281"/>
      <c r="H267" s="1281"/>
      <c r="I267" s="1281"/>
      <c r="J267" s="1281"/>
      <c r="K267" s="1290"/>
    </row>
    <row r="268" spans="2:11" ht="15">
      <c r="B268" s="1292" t="s">
        <v>764</v>
      </c>
      <c r="C268" s="1293" t="s">
        <v>2717</v>
      </c>
      <c r="D268" s="1294"/>
      <c r="E268" s="1294"/>
      <c r="F268" s="1294"/>
      <c r="G268" s="1294"/>
      <c r="H268" s="1294"/>
      <c r="I268" s="1294"/>
      <c r="J268" s="1294"/>
      <c r="K268" s="1295"/>
    </row>
    <row r="269" spans="2:11" ht="12.75">
      <c r="B269" s="1279"/>
      <c r="C269" s="1291" t="s">
        <v>1504</v>
      </c>
      <c r="D269" s="1281"/>
      <c r="E269" s="1281"/>
      <c r="F269" s="1281"/>
      <c r="G269" s="1281"/>
      <c r="H269" s="1281"/>
      <c r="I269" s="1281"/>
      <c r="J269" s="1281"/>
      <c r="K269" s="1290"/>
    </row>
    <row r="270" spans="2:11" ht="12.75">
      <c r="B270" s="1279"/>
      <c r="C270" s="1291" t="s">
        <v>687</v>
      </c>
      <c r="D270" s="1281" t="s">
        <v>1490</v>
      </c>
      <c r="E270" s="1281">
        <v>4</v>
      </c>
      <c r="F270" s="1281">
        <v>1</v>
      </c>
      <c r="G270" s="1281">
        <v>0.5</v>
      </c>
      <c r="H270" s="1281">
        <v>0.2</v>
      </c>
      <c r="I270" s="1281">
        <v>2.4500000000000002</v>
      </c>
      <c r="J270" s="1281">
        <v>0.98</v>
      </c>
      <c r="K270" s="1290"/>
    </row>
    <row r="271" spans="2:11" ht="12.75">
      <c r="B271" s="1279"/>
      <c r="C271" s="1291" t="s">
        <v>700</v>
      </c>
      <c r="D271" s="1281" t="s">
        <v>1490</v>
      </c>
      <c r="E271" s="1281">
        <v>2</v>
      </c>
      <c r="F271" s="1281">
        <v>1</v>
      </c>
      <c r="G271" s="1281">
        <v>0.03</v>
      </c>
      <c r="H271" s="1281"/>
      <c r="I271" s="1281">
        <v>3</v>
      </c>
      <c r="J271" s="1281">
        <v>0.189</v>
      </c>
      <c r="K271" s="1290"/>
    </row>
    <row r="272" spans="2:11" ht="12.75">
      <c r="B272" s="1279"/>
      <c r="C272" s="1291" t="s">
        <v>1514</v>
      </c>
      <c r="D272" s="1281"/>
      <c r="E272" s="1281"/>
      <c r="F272" s="1281"/>
      <c r="G272" s="1281" t="s">
        <v>751</v>
      </c>
      <c r="H272" s="1281" t="s">
        <v>751</v>
      </c>
      <c r="I272" s="1281"/>
      <c r="J272" s="1281"/>
      <c r="K272" s="1290"/>
    </row>
    <row r="273" spans="2:11" ht="12.75">
      <c r="B273" s="1279"/>
      <c r="C273" s="1291" t="s">
        <v>696</v>
      </c>
      <c r="D273" s="1281" t="s">
        <v>1490</v>
      </c>
      <c r="E273" s="1281">
        <v>1</v>
      </c>
      <c r="F273" s="1281">
        <v>1</v>
      </c>
      <c r="G273" s="1281">
        <v>0.7</v>
      </c>
      <c r="H273" s="1281">
        <v>0.2</v>
      </c>
      <c r="I273" s="1281">
        <v>2.4500000000000002</v>
      </c>
      <c r="J273" s="1281">
        <v>0.34300000000000003</v>
      </c>
      <c r="K273" s="1290"/>
    </row>
    <row r="274" spans="2:11" ht="12.75">
      <c r="B274" s="1279"/>
      <c r="C274" s="1291" t="s">
        <v>687</v>
      </c>
      <c r="D274" s="1281" t="s">
        <v>1490</v>
      </c>
      <c r="E274" s="1281">
        <v>2</v>
      </c>
      <c r="F274" s="1281">
        <v>1</v>
      </c>
      <c r="G274" s="1281">
        <v>0.5</v>
      </c>
      <c r="H274" s="1281">
        <v>0.2</v>
      </c>
      <c r="I274" s="1281">
        <v>2.4</v>
      </c>
      <c r="J274" s="1281">
        <v>0.48</v>
      </c>
      <c r="K274" s="1290"/>
    </row>
    <row r="275" spans="2:11" ht="12.75">
      <c r="B275" s="1279"/>
      <c r="C275" s="1291" t="s">
        <v>692</v>
      </c>
      <c r="D275" s="1281" t="s">
        <v>1490</v>
      </c>
      <c r="E275" s="1281">
        <v>1</v>
      </c>
      <c r="F275" s="1281">
        <v>1</v>
      </c>
      <c r="G275" s="1281">
        <v>0.6</v>
      </c>
      <c r="H275" s="1281">
        <v>0.2</v>
      </c>
      <c r="I275" s="1281">
        <v>2.4500000000000002</v>
      </c>
      <c r="J275" s="1281">
        <v>0.29399999999999998</v>
      </c>
      <c r="K275" s="1290"/>
    </row>
    <row r="276" spans="2:11" ht="12.75">
      <c r="B276" s="1279"/>
      <c r="C276" s="1291" t="s">
        <v>1517</v>
      </c>
      <c r="D276" s="1281"/>
      <c r="E276" s="1281"/>
      <c r="F276" s="1281"/>
      <c r="G276" s="1281" t="s">
        <v>751</v>
      </c>
      <c r="H276" s="1281" t="s">
        <v>751</v>
      </c>
      <c r="I276" s="1281"/>
      <c r="J276" s="1281"/>
      <c r="K276" s="1290"/>
    </row>
    <row r="277" spans="2:11" ht="12.75">
      <c r="B277" s="1279"/>
      <c r="C277" s="1291" t="s">
        <v>696</v>
      </c>
      <c r="D277" s="1281" t="s">
        <v>1490</v>
      </c>
      <c r="E277" s="1281">
        <v>1</v>
      </c>
      <c r="F277" s="1281">
        <v>1</v>
      </c>
      <c r="G277" s="1281">
        <v>0.7</v>
      </c>
      <c r="H277" s="1281">
        <v>0.2</v>
      </c>
      <c r="I277" s="1281">
        <v>2.4500000000000002</v>
      </c>
      <c r="J277" s="1281">
        <v>0.34300000000000003</v>
      </c>
      <c r="K277" s="1290"/>
    </row>
    <row r="278" spans="2:11" ht="12.75">
      <c r="B278" s="1279"/>
      <c r="C278" s="1291" t="s">
        <v>687</v>
      </c>
      <c r="D278" s="1281" t="s">
        <v>1490</v>
      </c>
      <c r="E278" s="1281">
        <v>1</v>
      </c>
      <c r="F278" s="1281">
        <v>1</v>
      </c>
      <c r="G278" s="1281">
        <v>0.5</v>
      </c>
      <c r="H278" s="1281">
        <v>0.2</v>
      </c>
      <c r="I278" s="1281">
        <v>2.4500000000000002</v>
      </c>
      <c r="J278" s="1281">
        <v>0.245</v>
      </c>
      <c r="K278" s="1290"/>
    </row>
    <row r="279" spans="2:11" ht="12.75">
      <c r="B279" s="1279"/>
      <c r="C279" s="1291" t="s">
        <v>2700</v>
      </c>
      <c r="D279" s="1281"/>
      <c r="E279" s="1281"/>
      <c r="F279" s="1281"/>
      <c r="G279" s="1281" t="s">
        <v>751</v>
      </c>
      <c r="H279" s="1281" t="s">
        <v>751</v>
      </c>
      <c r="I279" s="1281"/>
      <c r="J279" s="1281"/>
      <c r="K279" s="1290"/>
    </row>
    <row r="280" spans="2:11" ht="12.75">
      <c r="B280" s="1279"/>
      <c r="C280" s="1291" t="s">
        <v>692</v>
      </c>
      <c r="D280" s="1281" t="s">
        <v>1490</v>
      </c>
      <c r="E280" s="1281">
        <v>1</v>
      </c>
      <c r="F280" s="1281">
        <v>1</v>
      </c>
      <c r="G280" s="1281">
        <v>0.7</v>
      </c>
      <c r="H280" s="1281">
        <v>0.2</v>
      </c>
      <c r="I280" s="1281">
        <v>2.4500000000000002</v>
      </c>
      <c r="J280" s="1281">
        <v>0.34300000000000003</v>
      </c>
      <c r="K280" s="1290"/>
    </row>
    <row r="281" spans="2:11" ht="12.75">
      <c r="B281" s="1279"/>
      <c r="C281" s="1291" t="s">
        <v>687</v>
      </c>
      <c r="D281" s="1281" t="s">
        <v>1490</v>
      </c>
      <c r="E281" s="1281">
        <v>1</v>
      </c>
      <c r="F281" s="1281">
        <v>1</v>
      </c>
      <c r="G281" s="1281">
        <v>0.5</v>
      </c>
      <c r="H281" s="1281">
        <v>0.2</v>
      </c>
      <c r="I281" s="1281">
        <v>2.4</v>
      </c>
      <c r="J281" s="1281">
        <v>0.24</v>
      </c>
      <c r="K281" s="1290"/>
    </row>
    <row r="282" spans="2:11" ht="12.75">
      <c r="B282" s="1279"/>
      <c r="C282" s="1291" t="s">
        <v>1507</v>
      </c>
      <c r="D282" s="1281"/>
      <c r="E282" s="1281"/>
      <c r="F282" s="1281"/>
      <c r="G282" s="1281" t="s">
        <v>751</v>
      </c>
      <c r="H282" s="1281" t="s">
        <v>751</v>
      </c>
      <c r="I282" s="1281"/>
      <c r="J282" s="1281"/>
      <c r="K282" s="1290"/>
    </row>
    <row r="283" spans="2:11" ht="12.75">
      <c r="B283" s="1279"/>
      <c r="C283" s="1291" t="s">
        <v>687</v>
      </c>
      <c r="D283" s="1281" t="s">
        <v>1490</v>
      </c>
      <c r="E283" s="1281">
        <v>1</v>
      </c>
      <c r="F283" s="1281">
        <v>1</v>
      </c>
      <c r="G283" s="1281">
        <v>0.5</v>
      </c>
      <c r="H283" s="1281">
        <v>0.2</v>
      </c>
      <c r="I283" s="1281">
        <v>2.4500000000000002</v>
      </c>
      <c r="J283" s="1281">
        <v>0.245</v>
      </c>
      <c r="K283" s="1290"/>
    </row>
    <row r="284" spans="2:11" ht="12.75">
      <c r="B284" s="1279"/>
      <c r="C284" s="1291" t="s">
        <v>692</v>
      </c>
      <c r="D284" s="1281" t="s">
        <v>1490</v>
      </c>
      <c r="E284" s="1281">
        <v>1</v>
      </c>
      <c r="F284" s="1281">
        <v>1</v>
      </c>
      <c r="G284" s="1281">
        <v>0.6</v>
      </c>
      <c r="H284" s="1281">
        <v>0.2</v>
      </c>
      <c r="I284" s="1281">
        <v>2.4500000000000002</v>
      </c>
      <c r="J284" s="1281">
        <v>0.29399999999999998</v>
      </c>
      <c r="K284" s="1290"/>
    </row>
    <row r="285" spans="2:11" ht="12.75">
      <c r="B285" s="1279"/>
      <c r="C285" s="1291" t="s">
        <v>1533</v>
      </c>
      <c r="D285" s="1281"/>
      <c r="E285" s="1281"/>
      <c r="F285" s="1281"/>
      <c r="G285" s="1281" t="s">
        <v>751</v>
      </c>
      <c r="H285" s="1281" t="s">
        <v>751</v>
      </c>
      <c r="I285" s="1281"/>
      <c r="J285" s="1281"/>
      <c r="K285" s="1290"/>
    </row>
    <row r="286" spans="2:11" ht="12.75">
      <c r="B286" s="1279"/>
      <c r="C286" s="1291" t="s">
        <v>687</v>
      </c>
      <c r="D286" s="1281" t="s">
        <v>1490</v>
      </c>
      <c r="E286" s="1281">
        <v>2</v>
      </c>
      <c r="F286" s="1281">
        <v>1</v>
      </c>
      <c r="G286" s="1281">
        <v>0.5</v>
      </c>
      <c r="H286" s="1281">
        <v>0.2</v>
      </c>
      <c r="I286" s="1281">
        <v>2.4</v>
      </c>
      <c r="J286" s="1281">
        <v>0.48</v>
      </c>
      <c r="K286" s="1290"/>
    </row>
    <row r="287" spans="2:11" ht="12.75">
      <c r="B287" s="1279"/>
      <c r="C287" s="1291" t="s">
        <v>1491</v>
      </c>
      <c r="D287" s="1281" t="s">
        <v>1490</v>
      </c>
      <c r="E287" s="1281"/>
      <c r="F287" s="1281"/>
      <c r="G287" s="1281"/>
      <c r="H287" s="1281"/>
      <c r="I287" s="1281"/>
      <c r="J287" s="1281">
        <v>4.476</v>
      </c>
      <c r="K287" s="1290"/>
    </row>
    <row r="288" spans="2:11" ht="15">
      <c r="B288" s="1292"/>
      <c r="C288" s="1293" t="s">
        <v>2718</v>
      </c>
      <c r="D288" s="1294"/>
      <c r="E288" s="1294"/>
      <c r="F288" s="1294"/>
      <c r="G288" s="1294"/>
      <c r="H288" s="1294"/>
      <c r="I288" s="1294"/>
      <c r="J288" s="1294"/>
      <c r="K288" s="1295"/>
    </row>
    <row r="289" spans="2:11" ht="12.75">
      <c r="B289" s="1279"/>
      <c r="C289" s="1289" t="s">
        <v>1505</v>
      </c>
      <c r="D289" s="1281" t="s">
        <v>1490</v>
      </c>
      <c r="E289" s="1281">
        <v>1</v>
      </c>
      <c r="F289" s="1281">
        <v>1</v>
      </c>
      <c r="G289" s="1281">
        <v>3.7</v>
      </c>
      <c r="H289" s="1281">
        <v>0.8</v>
      </c>
      <c r="I289" s="1281">
        <v>0.1</v>
      </c>
      <c r="J289" s="1281">
        <v>0.3</v>
      </c>
      <c r="K289" s="1290"/>
    </row>
    <row r="290" spans="2:11" ht="12.75">
      <c r="B290" s="1279"/>
      <c r="C290" s="1289" t="s">
        <v>1514</v>
      </c>
      <c r="D290" s="1281" t="s">
        <v>1490</v>
      </c>
      <c r="E290" s="1281">
        <v>1</v>
      </c>
      <c r="F290" s="1281">
        <v>1</v>
      </c>
      <c r="G290" s="1281">
        <v>1.5</v>
      </c>
      <c r="H290" s="1281">
        <v>0.8</v>
      </c>
      <c r="I290" s="1281">
        <v>0.1</v>
      </c>
      <c r="J290" s="1281">
        <v>0.12</v>
      </c>
      <c r="K290" s="1290"/>
    </row>
    <row r="291" spans="2:11" ht="12.75">
      <c r="B291" s="1279"/>
      <c r="C291" s="1289" t="s">
        <v>1517</v>
      </c>
      <c r="D291" s="1281" t="s">
        <v>1490</v>
      </c>
      <c r="E291" s="1281">
        <v>1</v>
      </c>
      <c r="F291" s="1281">
        <v>1</v>
      </c>
      <c r="G291" s="1281">
        <v>1.5</v>
      </c>
      <c r="H291" s="1281">
        <v>0.8</v>
      </c>
      <c r="I291" s="1281">
        <v>0.1</v>
      </c>
      <c r="J291" s="1281">
        <v>0.12</v>
      </c>
      <c r="K291" s="1290"/>
    </row>
    <row r="292" spans="2:11" ht="12.75">
      <c r="B292" s="1279"/>
      <c r="C292" s="1289" t="s">
        <v>1507</v>
      </c>
      <c r="D292" s="1281" t="s">
        <v>1490</v>
      </c>
      <c r="E292" s="1281">
        <v>1</v>
      </c>
      <c r="F292" s="1281">
        <v>1</v>
      </c>
      <c r="G292" s="1281">
        <v>1.9</v>
      </c>
      <c r="H292" s="1281">
        <v>0.8</v>
      </c>
      <c r="I292" s="1281">
        <v>0.1</v>
      </c>
      <c r="J292" s="1281">
        <v>0.15</v>
      </c>
      <c r="K292" s="1290"/>
    </row>
    <row r="293" spans="2:11" ht="12.75">
      <c r="B293" s="1279"/>
      <c r="C293" s="1289" t="s">
        <v>1508</v>
      </c>
      <c r="D293" s="1281" t="s">
        <v>1490</v>
      </c>
      <c r="E293" s="1281">
        <v>1</v>
      </c>
      <c r="F293" s="1281">
        <v>1</v>
      </c>
      <c r="G293" s="1281">
        <v>3.9</v>
      </c>
      <c r="H293" s="1281">
        <v>0.8</v>
      </c>
      <c r="I293" s="1281">
        <v>0.1</v>
      </c>
      <c r="J293" s="1281">
        <v>0.31</v>
      </c>
      <c r="K293" s="1290"/>
    </row>
    <row r="294" spans="2:11" ht="12.75">
      <c r="B294" s="1279"/>
      <c r="C294" s="1289" t="s">
        <v>1502</v>
      </c>
      <c r="D294" s="1281" t="s">
        <v>1490</v>
      </c>
      <c r="E294" s="1281">
        <v>1</v>
      </c>
      <c r="F294" s="1281">
        <v>1</v>
      </c>
      <c r="G294" s="1281">
        <v>4.3</v>
      </c>
      <c r="H294" s="1281">
        <v>0.8</v>
      </c>
      <c r="I294" s="1281">
        <v>0.1</v>
      </c>
      <c r="J294" s="1281">
        <v>0.34</v>
      </c>
      <c r="K294" s="1290"/>
    </row>
    <row r="295" spans="2:11" ht="12.75">
      <c r="B295" s="1279"/>
      <c r="C295" s="1289" t="s">
        <v>1500</v>
      </c>
      <c r="D295" s="1281" t="s">
        <v>1490</v>
      </c>
      <c r="E295" s="1281">
        <v>1</v>
      </c>
      <c r="F295" s="1281">
        <v>1</v>
      </c>
      <c r="G295" s="1281">
        <v>0.5</v>
      </c>
      <c r="H295" s="1281">
        <v>0.8</v>
      </c>
      <c r="I295" s="1281">
        <v>0.1</v>
      </c>
      <c r="J295" s="1281">
        <v>0.04</v>
      </c>
      <c r="K295" s="1290"/>
    </row>
    <row r="296" spans="2:11" ht="12.75">
      <c r="B296" s="1279"/>
      <c r="C296" s="1289" t="s">
        <v>1496</v>
      </c>
      <c r="D296" s="1281" t="s">
        <v>1490</v>
      </c>
      <c r="E296" s="1281">
        <v>1</v>
      </c>
      <c r="F296" s="1281">
        <v>1</v>
      </c>
      <c r="G296" s="1281">
        <v>6.3</v>
      </c>
      <c r="H296" s="1281">
        <v>0.8</v>
      </c>
      <c r="I296" s="1281">
        <v>0.1</v>
      </c>
      <c r="J296" s="1281">
        <v>0.5</v>
      </c>
      <c r="K296" s="1290"/>
    </row>
    <row r="297" spans="2:11">
      <c r="B297" s="1279"/>
      <c r="C297" s="1280" t="s">
        <v>1491</v>
      </c>
      <c r="D297" s="1282" t="s">
        <v>1490</v>
      </c>
      <c r="E297" s="1282"/>
      <c r="F297" s="1283"/>
      <c r="G297" s="1283"/>
      <c r="H297" s="1283"/>
      <c r="I297" s="1283"/>
      <c r="J297" s="1282">
        <v>1.89</v>
      </c>
      <c r="K297" s="1290"/>
    </row>
    <row r="298" spans="2:11" ht="15">
      <c r="B298" s="1292"/>
      <c r="C298" s="1293" t="s">
        <v>2719</v>
      </c>
      <c r="D298" s="1294"/>
      <c r="E298" s="1294"/>
      <c r="F298" s="1294"/>
      <c r="G298" s="1294"/>
      <c r="H298" s="1294"/>
      <c r="I298" s="1294"/>
      <c r="J298" s="1294"/>
      <c r="K298" s="1295"/>
    </row>
    <row r="299" spans="2:11" ht="12.75">
      <c r="B299" s="1279"/>
      <c r="C299" s="1289" t="s">
        <v>1505</v>
      </c>
      <c r="D299" s="1281" t="s">
        <v>1490</v>
      </c>
      <c r="E299" s="1281">
        <v>1</v>
      </c>
      <c r="F299" s="1281">
        <v>1</v>
      </c>
      <c r="G299" s="1281">
        <v>3.7</v>
      </c>
      <c r="H299" s="1842">
        <v>0.24</v>
      </c>
      <c r="I299" s="1600"/>
      <c r="J299" s="1281">
        <v>0.89</v>
      </c>
      <c r="K299" s="1290"/>
    </row>
    <row r="300" spans="2:11" ht="12.75">
      <c r="B300" s="1279"/>
      <c r="C300" s="1289" t="s">
        <v>1514</v>
      </c>
      <c r="D300" s="1281" t="s">
        <v>1490</v>
      </c>
      <c r="E300" s="1281">
        <v>1</v>
      </c>
      <c r="F300" s="1281">
        <v>1</v>
      </c>
      <c r="G300" s="1281">
        <v>1.5</v>
      </c>
      <c r="H300" s="1842">
        <v>0.24</v>
      </c>
      <c r="I300" s="1600"/>
      <c r="J300" s="1281">
        <v>0.36</v>
      </c>
      <c r="K300" s="1290"/>
    </row>
    <row r="301" spans="2:11" ht="12.75">
      <c r="B301" s="1279"/>
      <c r="C301" s="1289" t="s">
        <v>1517</v>
      </c>
      <c r="D301" s="1281" t="s">
        <v>1490</v>
      </c>
      <c r="E301" s="1281">
        <v>1</v>
      </c>
      <c r="F301" s="1281">
        <v>1</v>
      </c>
      <c r="G301" s="1281">
        <v>1.5</v>
      </c>
      <c r="H301" s="1842">
        <v>0.24</v>
      </c>
      <c r="I301" s="1600"/>
      <c r="J301" s="1281">
        <v>0.36</v>
      </c>
      <c r="K301" s="1290"/>
    </row>
    <row r="302" spans="2:11" ht="12.75">
      <c r="B302" s="1279"/>
      <c r="C302" s="1289" t="s">
        <v>1507</v>
      </c>
      <c r="D302" s="1281" t="s">
        <v>1490</v>
      </c>
      <c r="E302" s="1281">
        <v>1</v>
      </c>
      <c r="F302" s="1281">
        <v>1</v>
      </c>
      <c r="G302" s="1281">
        <v>1.9</v>
      </c>
      <c r="H302" s="1842">
        <v>0.24</v>
      </c>
      <c r="I302" s="1600"/>
      <c r="J302" s="1281">
        <v>0.46</v>
      </c>
      <c r="K302" s="1290"/>
    </row>
    <row r="303" spans="2:11" ht="12.75">
      <c r="B303" s="1279"/>
      <c r="C303" s="1289" t="s">
        <v>1508</v>
      </c>
      <c r="D303" s="1281" t="s">
        <v>1490</v>
      </c>
      <c r="E303" s="1281">
        <v>1</v>
      </c>
      <c r="F303" s="1281">
        <v>1</v>
      </c>
      <c r="G303" s="1281">
        <v>3.9</v>
      </c>
      <c r="H303" s="1842">
        <v>0.24</v>
      </c>
      <c r="I303" s="1600"/>
      <c r="J303" s="1281">
        <v>0.94</v>
      </c>
      <c r="K303" s="1290"/>
    </row>
    <row r="304" spans="2:11" ht="12.75">
      <c r="B304" s="1279"/>
      <c r="C304" s="1289" t="s">
        <v>1502</v>
      </c>
      <c r="D304" s="1281" t="s">
        <v>1490</v>
      </c>
      <c r="E304" s="1281">
        <v>1</v>
      </c>
      <c r="F304" s="1281">
        <v>1</v>
      </c>
      <c r="G304" s="1281">
        <v>4.3</v>
      </c>
      <c r="H304" s="1842">
        <v>0.24</v>
      </c>
      <c r="I304" s="1600"/>
      <c r="J304" s="1281">
        <v>1.03</v>
      </c>
      <c r="K304" s="1290"/>
    </row>
    <row r="305" spans="2:11" ht="12.75">
      <c r="B305" s="1279"/>
      <c r="C305" s="1289" t="s">
        <v>1500</v>
      </c>
      <c r="D305" s="1281" t="s">
        <v>1490</v>
      </c>
      <c r="E305" s="1281">
        <v>1</v>
      </c>
      <c r="F305" s="1281">
        <v>1</v>
      </c>
      <c r="G305" s="1281">
        <v>0.5</v>
      </c>
      <c r="H305" s="1842">
        <v>0.24</v>
      </c>
      <c r="I305" s="1600"/>
      <c r="J305" s="1281">
        <v>0.12</v>
      </c>
      <c r="K305" s="1290"/>
    </row>
    <row r="306" spans="2:11" ht="12.75">
      <c r="B306" s="1279"/>
      <c r="C306" s="1289" t="s">
        <v>1496</v>
      </c>
      <c r="D306" s="1281" t="s">
        <v>1490</v>
      </c>
      <c r="E306" s="1281">
        <v>1</v>
      </c>
      <c r="F306" s="1281">
        <v>1</v>
      </c>
      <c r="G306" s="1281">
        <v>6.3</v>
      </c>
      <c r="H306" s="1842">
        <v>0.24</v>
      </c>
      <c r="I306" s="1600"/>
      <c r="J306" s="1281">
        <v>1.51</v>
      </c>
      <c r="K306" s="1290"/>
    </row>
    <row r="307" spans="2:11">
      <c r="B307" s="1279"/>
      <c r="C307" s="1280" t="s">
        <v>1491</v>
      </c>
      <c r="D307" s="1282" t="s">
        <v>1490</v>
      </c>
      <c r="E307" s="1282"/>
      <c r="F307" s="1283"/>
      <c r="G307" s="1283"/>
      <c r="H307" s="1283"/>
      <c r="I307" s="1283"/>
      <c r="J307" s="1282">
        <v>5.66</v>
      </c>
      <c r="K307" s="1290"/>
    </row>
    <row r="308" spans="2:11" ht="12.75">
      <c r="B308" s="1279"/>
      <c r="C308" s="1291"/>
      <c r="D308" s="1281"/>
      <c r="E308" s="1281"/>
      <c r="F308" s="1281"/>
      <c r="G308" s="1281"/>
      <c r="H308" s="1281"/>
      <c r="I308" s="1281"/>
      <c r="J308" s="1281"/>
      <c r="K308" s="1290"/>
    </row>
    <row r="309" spans="2:11" ht="15">
      <c r="B309" s="1292"/>
      <c r="C309" s="1293" t="s">
        <v>1510</v>
      </c>
      <c r="D309" s="1294"/>
      <c r="E309" s="1294"/>
      <c r="F309" s="1294"/>
      <c r="G309" s="1294"/>
      <c r="H309" s="1294"/>
      <c r="I309" s="1294"/>
      <c r="J309" s="1294"/>
      <c r="K309" s="1295"/>
    </row>
    <row r="310" spans="2:11" ht="12.75">
      <c r="B310" s="1279"/>
      <c r="C310" s="1289" t="s">
        <v>1506</v>
      </c>
      <c r="D310" s="1281" t="s">
        <v>1490</v>
      </c>
      <c r="E310" s="1281">
        <v>1</v>
      </c>
      <c r="F310" s="1281">
        <v>1</v>
      </c>
      <c r="G310" s="1281">
        <v>2</v>
      </c>
      <c r="H310" s="1281">
        <v>0.4</v>
      </c>
      <c r="I310" s="1281">
        <v>0.1</v>
      </c>
      <c r="J310" s="1281">
        <v>0.08</v>
      </c>
      <c r="K310" s="1290"/>
    </row>
    <row r="311" spans="2:11" ht="12.75">
      <c r="B311" s="1279"/>
      <c r="C311" s="1289" t="s">
        <v>1514</v>
      </c>
      <c r="D311" s="1281" t="s">
        <v>1490</v>
      </c>
      <c r="E311" s="1281">
        <v>1</v>
      </c>
      <c r="F311" s="1281">
        <v>1</v>
      </c>
      <c r="G311" s="1281">
        <v>6</v>
      </c>
      <c r="H311" s="1281">
        <v>0.4</v>
      </c>
      <c r="I311" s="1281">
        <v>0.1</v>
      </c>
      <c r="J311" s="1281">
        <v>0.24</v>
      </c>
      <c r="K311" s="1290"/>
    </row>
    <row r="312" spans="2:11" ht="12.75">
      <c r="B312" s="1279"/>
      <c r="C312" s="1289" t="s">
        <v>1516</v>
      </c>
      <c r="D312" s="1281" t="s">
        <v>1490</v>
      </c>
      <c r="E312" s="1281">
        <v>1</v>
      </c>
      <c r="F312" s="1281">
        <v>1</v>
      </c>
      <c r="G312" s="1281">
        <v>4</v>
      </c>
      <c r="H312" s="1281">
        <v>0.4</v>
      </c>
      <c r="I312" s="1281">
        <v>0.1</v>
      </c>
      <c r="J312" s="1281">
        <v>0.16</v>
      </c>
      <c r="K312" s="1290"/>
    </row>
    <row r="313" spans="2:11" ht="12.75">
      <c r="B313" s="1279"/>
      <c r="C313" s="1289" t="s">
        <v>1517</v>
      </c>
      <c r="D313" s="1281" t="s">
        <v>1490</v>
      </c>
      <c r="E313" s="1281">
        <v>1</v>
      </c>
      <c r="F313" s="1281">
        <v>1</v>
      </c>
      <c r="G313" s="1281">
        <v>2</v>
      </c>
      <c r="H313" s="1281">
        <v>0.4</v>
      </c>
      <c r="I313" s="1281">
        <v>0.1</v>
      </c>
      <c r="J313" s="1281">
        <v>0.08</v>
      </c>
      <c r="K313" s="1290"/>
    </row>
    <row r="314" spans="2:11" ht="12.75">
      <c r="B314" s="1279"/>
      <c r="C314" s="1289" t="s">
        <v>2700</v>
      </c>
      <c r="D314" s="1281" t="s">
        <v>1490</v>
      </c>
      <c r="E314" s="1281">
        <v>1</v>
      </c>
      <c r="F314" s="1281">
        <v>1</v>
      </c>
      <c r="G314" s="1281">
        <v>4</v>
      </c>
      <c r="H314" s="1281">
        <v>0.4</v>
      </c>
      <c r="I314" s="1281">
        <v>0.1</v>
      </c>
      <c r="J314" s="1281">
        <v>0.16</v>
      </c>
      <c r="K314" s="1290"/>
    </row>
    <row r="315" spans="2:11" ht="12.75">
      <c r="B315" s="1279"/>
      <c r="C315" s="1289" t="s">
        <v>1519</v>
      </c>
      <c r="D315" s="1281" t="s">
        <v>1490</v>
      </c>
      <c r="E315" s="1281">
        <v>1</v>
      </c>
      <c r="F315" s="1281">
        <v>1</v>
      </c>
      <c r="G315" s="1281">
        <v>2</v>
      </c>
      <c r="H315" s="1281">
        <v>0.4</v>
      </c>
      <c r="I315" s="1281">
        <v>0.1</v>
      </c>
      <c r="J315" s="1281">
        <v>0.08</v>
      </c>
      <c r="K315" s="1290"/>
    </row>
    <row r="316" spans="2:11" ht="12.75">
      <c r="B316" s="1279"/>
      <c r="C316" s="1289" t="s">
        <v>1508</v>
      </c>
      <c r="D316" s="1281" t="s">
        <v>1490</v>
      </c>
      <c r="E316" s="1281">
        <v>1</v>
      </c>
      <c r="F316" s="1281">
        <v>1</v>
      </c>
      <c r="G316" s="1281">
        <v>3.9</v>
      </c>
      <c r="H316" s="1281">
        <v>0.4</v>
      </c>
      <c r="I316" s="1281">
        <v>0.1</v>
      </c>
      <c r="J316" s="1281">
        <v>0.16</v>
      </c>
      <c r="K316" s="1290"/>
    </row>
    <row r="317" spans="2:11" ht="12.75">
      <c r="B317" s="1279"/>
      <c r="C317" s="1289" t="s">
        <v>1500</v>
      </c>
      <c r="D317" s="1281" t="s">
        <v>1490</v>
      </c>
      <c r="E317" s="1281">
        <v>1</v>
      </c>
      <c r="F317" s="1281">
        <v>1</v>
      </c>
      <c r="G317" s="1281">
        <v>7.2</v>
      </c>
      <c r="H317" s="1281">
        <v>0.4</v>
      </c>
      <c r="I317" s="1281">
        <v>0.1</v>
      </c>
      <c r="J317" s="1281">
        <v>0.28999999999999998</v>
      </c>
      <c r="K317" s="1290"/>
    </row>
    <row r="318" spans="2:11" ht="12.75">
      <c r="B318" s="1279"/>
      <c r="C318" s="1289" t="s">
        <v>1499</v>
      </c>
      <c r="D318" s="1281" t="s">
        <v>1490</v>
      </c>
      <c r="E318" s="1281">
        <v>1</v>
      </c>
      <c r="F318" s="1281">
        <v>1</v>
      </c>
      <c r="G318" s="1281">
        <v>11.6</v>
      </c>
      <c r="H318" s="1281">
        <v>0.4</v>
      </c>
      <c r="I318" s="1281">
        <v>0.1</v>
      </c>
      <c r="J318" s="1281">
        <v>0.46</v>
      </c>
      <c r="K318" s="1290"/>
    </row>
    <row r="319" spans="2:11" ht="12.75">
      <c r="B319" s="1279"/>
      <c r="C319" s="1289" t="s">
        <v>1498</v>
      </c>
      <c r="D319" s="1281" t="s">
        <v>1490</v>
      </c>
      <c r="E319" s="1281">
        <v>1</v>
      </c>
      <c r="F319" s="1281">
        <v>1</v>
      </c>
      <c r="G319" s="1281">
        <v>1.2</v>
      </c>
      <c r="H319" s="1281">
        <v>0.4</v>
      </c>
      <c r="I319" s="1281">
        <v>0.1</v>
      </c>
      <c r="J319" s="1281">
        <v>0.05</v>
      </c>
      <c r="K319" s="1290"/>
    </row>
    <row r="320" spans="2:11">
      <c r="B320" s="1279"/>
      <c r="C320" s="1280" t="s">
        <v>1491</v>
      </c>
      <c r="D320" s="1282" t="s">
        <v>1490</v>
      </c>
      <c r="E320" s="1282"/>
      <c r="F320" s="1283"/>
      <c r="G320" s="1283"/>
      <c r="H320" s="1283"/>
      <c r="I320" s="1283"/>
      <c r="J320" s="1282">
        <v>1.76</v>
      </c>
      <c r="K320" s="1290"/>
    </row>
    <row r="321" spans="2:11" ht="15">
      <c r="B321" s="1292" t="s">
        <v>784</v>
      </c>
      <c r="C321" s="1293" t="s">
        <v>2720</v>
      </c>
      <c r="D321" s="1294"/>
      <c r="E321" s="1294"/>
      <c r="F321" s="1294"/>
      <c r="G321" s="1294"/>
      <c r="H321" s="1294"/>
      <c r="I321" s="1294"/>
      <c r="J321" s="1294"/>
      <c r="K321" s="1295"/>
    </row>
    <row r="322" spans="2:11" ht="12.75">
      <c r="B322" s="1279"/>
      <c r="C322" s="1291" t="s">
        <v>1619</v>
      </c>
      <c r="D322" s="1281" t="s">
        <v>1526</v>
      </c>
      <c r="E322" s="1281">
        <v>1</v>
      </c>
      <c r="F322" s="1281">
        <v>1</v>
      </c>
      <c r="G322" s="1281">
        <v>5.2</v>
      </c>
      <c r="H322" s="1281"/>
      <c r="I322" s="1281">
        <v>2.65</v>
      </c>
      <c r="J322" s="1281">
        <v>13.78</v>
      </c>
      <c r="K322" s="1290"/>
    </row>
    <row r="323" spans="2:11" ht="12.75">
      <c r="B323" s="1279"/>
      <c r="C323" s="1291" t="s">
        <v>1620</v>
      </c>
      <c r="D323" s="1281" t="s">
        <v>1526</v>
      </c>
      <c r="E323" s="1281">
        <v>1</v>
      </c>
      <c r="F323" s="1281">
        <v>1</v>
      </c>
      <c r="G323" s="1281">
        <v>61.9</v>
      </c>
      <c r="H323" s="1281"/>
      <c r="I323" s="1281">
        <v>2.65</v>
      </c>
      <c r="J323" s="1281">
        <v>164.04</v>
      </c>
      <c r="K323" s="1290"/>
    </row>
    <row r="324" spans="2:11" ht="12.75">
      <c r="B324" s="1279"/>
      <c r="C324" s="1291" t="s">
        <v>1621</v>
      </c>
      <c r="D324" s="1281" t="s">
        <v>1526</v>
      </c>
      <c r="E324" s="1281">
        <v>1</v>
      </c>
      <c r="F324" s="1281">
        <v>1</v>
      </c>
      <c r="G324" s="1281">
        <v>16.2</v>
      </c>
      <c r="H324" s="1281"/>
      <c r="I324" s="1281">
        <v>2.6</v>
      </c>
      <c r="J324" s="1281">
        <v>42.12</v>
      </c>
      <c r="K324" s="1290"/>
    </row>
    <row r="325" spans="2:11" ht="12.75">
      <c r="B325" s="1279"/>
      <c r="C325" s="1291" t="s">
        <v>2721</v>
      </c>
      <c r="D325" s="1281" t="s">
        <v>1526</v>
      </c>
      <c r="E325" s="1281">
        <v>1</v>
      </c>
      <c r="F325" s="1281">
        <v>1</v>
      </c>
      <c r="G325" s="1281">
        <v>14.6</v>
      </c>
      <c r="H325" s="1281"/>
      <c r="I325" s="1281">
        <v>2.7</v>
      </c>
      <c r="J325" s="1281">
        <v>39.42</v>
      </c>
      <c r="K325" s="1290"/>
    </row>
    <row r="326" spans="2:11" ht="12.75">
      <c r="B326" s="1279"/>
      <c r="C326" s="1289" t="s">
        <v>2722</v>
      </c>
      <c r="D326" s="1281"/>
      <c r="E326" s="1281"/>
      <c r="F326" s="1281"/>
      <c r="G326" s="1281"/>
      <c r="H326" s="1281"/>
      <c r="I326" s="1281"/>
      <c r="J326" s="1281"/>
      <c r="K326" s="1290"/>
    </row>
    <row r="327" spans="2:11" ht="12.75">
      <c r="B327" s="1279"/>
      <c r="C327" s="1291" t="s">
        <v>1631</v>
      </c>
      <c r="D327" s="1281" t="s">
        <v>1526</v>
      </c>
      <c r="E327" s="1281">
        <v>-1</v>
      </c>
      <c r="F327" s="1281">
        <v>13</v>
      </c>
      <c r="G327" s="1281">
        <v>1</v>
      </c>
      <c r="H327" s="1281"/>
      <c r="I327" s="1281">
        <v>1.6</v>
      </c>
      <c r="J327" s="1281">
        <v>-20.8</v>
      </c>
      <c r="K327" s="1290"/>
    </row>
    <row r="328" spans="2:11" ht="12.75">
      <c r="B328" s="1279"/>
      <c r="C328" s="1291" t="s">
        <v>1632</v>
      </c>
      <c r="D328" s="1281" t="s">
        <v>1526</v>
      </c>
      <c r="E328" s="1281">
        <v>-1</v>
      </c>
      <c r="F328" s="1281">
        <v>1</v>
      </c>
      <c r="G328" s="1281">
        <v>1</v>
      </c>
      <c r="H328" s="1281"/>
      <c r="I328" s="1281">
        <v>1.4</v>
      </c>
      <c r="J328" s="1281">
        <v>-1.4</v>
      </c>
      <c r="K328" s="1290"/>
    </row>
    <row r="329" spans="2:11" ht="12.75">
      <c r="B329" s="1279"/>
      <c r="C329" s="1291" t="s">
        <v>863</v>
      </c>
      <c r="D329" s="1281" t="s">
        <v>1526</v>
      </c>
      <c r="E329" s="1281">
        <v>-1</v>
      </c>
      <c r="F329" s="1281">
        <v>2</v>
      </c>
      <c r="G329" s="1281">
        <v>0.8</v>
      </c>
      <c r="H329" s="1281"/>
      <c r="I329" s="1281">
        <v>1.2</v>
      </c>
      <c r="J329" s="1281">
        <v>-1.92</v>
      </c>
      <c r="K329" s="1290"/>
    </row>
    <row r="330" spans="2:11" ht="12.75">
      <c r="B330" s="1279"/>
      <c r="C330" s="1291" t="s">
        <v>518</v>
      </c>
      <c r="D330" s="1281" t="s">
        <v>1526</v>
      </c>
      <c r="E330" s="1281">
        <v>-1</v>
      </c>
      <c r="F330" s="1281">
        <v>1</v>
      </c>
      <c r="G330" s="1281">
        <v>1.8</v>
      </c>
      <c r="H330" s="1281"/>
      <c r="I330" s="1281">
        <v>2.5</v>
      </c>
      <c r="J330" s="1281">
        <v>-4.5</v>
      </c>
      <c r="K330" s="1290"/>
    </row>
    <row r="331" spans="2:11" ht="12.75">
      <c r="B331" s="1279"/>
      <c r="C331" s="1291" t="s">
        <v>522</v>
      </c>
      <c r="D331" s="1281" t="s">
        <v>1526</v>
      </c>
      <c r="E331" s="1281">
        <v>-1</v>
      </c>
      <c r="F331" s="1281">
        <v>1</v>
      </c>
      <c r="G331" s="1281">
        <v>1</v>
      </c>
      <c r="H331" s="1281"/>
      <c r="I331" s="1281">
        <v>2.5</v>
      </c>
      <c r="J331" s="1281">
        <v>-2.5</v>
      </c>
      <c r="K331" s="1290"/>
    </row>
    <row r="332" spans="2:11" ht="12.75">
      <c r="B332" s="1279"/>
      <c r="C332" s="1291" t="s">
        <v>524</v>
      </c>
      <c r="D332" s="1281" t="s">
        <v>1526</v>
      </c>
      <c r="E332" s="1281">
        <v>-1</v>
      </c>
      <c r="F332" s="1281">
        <v>4</v>
      </c>
      <c r="G332" s="1281">
        <v>1</v>
      </c>
      <c r="H332" s="1281"/>
      <c r="I332" s="1281">
        <v>2.1</v>
      </c>
      <c r="J332" s="1281">
        <v>-8.4</v>
      </c>
      <c r="K332" s="1290"/>
    </row>
    <row r="333" spans="2:11" ht="12.75">
      <c r="B333" s="1279"/>
      <c r="C333" s="1291" t="s">
        <v>527</v>
      </c>
      <c r="D333" s="1281" t="s">
        <v>1526</v>
      </c>
      <c r="E333" s="1281">
        <v>-1</v>
      </c>
      <c r="F333" s="1281">
        <v>2</v>
      </c>
      <c r="G333" s="1281">
        <v>0.8</v>
      </c>
      <c r="H333" s="1281"/>
      <c r="I333" s="1281">
        <v>2.1</v>
      </c>
      <c r="J333" s="1281">
        <v>-3.36</v>
      </c>
      <c r="K333" s="1290"/>
    </row>
    <row r="334" spans="2:11" ht="12.75">
      <c r="B334" s="1279"/>
      <c r="C334" s="1291" t="s">
        <v>529</v>
      </c>
      <c r="D334" s="1281" t="s">
        <v>1526</v>
      </c>
      <c r="E334" s="1281">
        <v>-1</v>
      </c>
      <c r="F334" s="1281">
        <v>1</v>
      </c>
      <c r="G334" s="1281">
        <v>1</v>
      </c>
      <c r="H334" s="1281"/>
      <c r="I334" s="1281">
        <v>2.1</v>
      </c>
      <c r="J334" s="1281">
        <v>-2.1</v>
      </c>
      <c r="K334" s="1290"/>
    </row>
    <row r="335" spans="2:11" ht="12.75">
      <c r="B335" s="1279"/>
      <c r="C335" s="1291" t="s">
        <v>531</v>
      </c>
      <c r="D335" s="1281" t="s">
        <v>1526</v>
      </c>
      <c r="E335" s="1281">
        <v>-1</v>
      </c>
      <c r="F335" s="1281">
        <v>1</v>
      </c>
      <c r="G335" s="1281">
        <v>1</v>
      </c>
      <c r="H335" s="1281"/>
      <c r="I335" s="1281">
        <v>2.5</v>
      </c>
      <c r="J335" s="1281">
        <v>-2.5</v>
      </c>
      <c r="K335" s="1290"/>
    </row>
    <row r="336" spans="2:11" ht="12.75">
      <c r="B336" s="1279"/>
      <c r="C336" s="1289" t="s">
        <v>1491</v>
      </c>
      <c r="D336" s="1296" t="s">
        <v>1526</v>
      </c>
      <c r="E336" s="1296"/>
      <c r="F336" s="1296"/>
      <c r="G336" s="1296"/>
      <c r="H336" s="1296"/>
      <c r="I336" s="1296"/>
      <c r="J336" s="1296">
        <v>211.88</v>
      </c>
      <c r="K336" s="1297"/>
    </row>
    <row r="337" spans="2:11" ht="12.75">
      <c r="B337" s="1279"/>
      <c r="C337" s="1291"/>
      <c r="D337" s="1281"/>
      <c r="E337" s="1281"/>
      <c r="F337" s="1281"/>
      <c r="G337" s="1281"/>
      <c r="H337" s="1281"/>
      <c r="I337" s="1281"/>
      <c r="J337" s="1281"/>
      <c r="K337" s="1290"/>
    </row>
    <row r="338" spans="2:11" ht="15">
      <c r="B338" s="1292" t="s">
        <v>768</v>
      </c>
      <c r="C338" s="1293" t="s">
        <v>1639</v>
      </c>
      <c r="D338" s="1294"/>
      <c r="E338" s="1294"/>
      <c r="F338" s="1294"/>
      <c r="G338" s="1294"/>
      <c r="H338" s="1294"/>
      <c r="I338" s="1294"/>
      <c r="J338" s="1294"/>
      <c r="K338" s="1295"/>
    </row>
    <row r="339" spans="2:11" ht="12.75">
      <c r="B339" s="1279"/>
      <c r="C339" s="1291" t="s">
        <v>1619</v>
      </c>
      <c r="D339" s="1281" t="s">
        <v>1490</v>
      </c>
      <c r="E339" s="1281">
        <v>1</v>
      </c>
      <c r="F339" s="1281">
        <v>1</v>
      </c>
      <c r="G339" s="1281">
        <v>5.2</v>
      </c>
      <c r="H339" s="1281">
        <v>0.2</v>
      </c>
      <c r="I339" s="1281">
        <v>0.55000000000000004</v>
      </c>
      <c r="J339" s="1281">
        <v>0.56999999999999995</v>
      </c>
      <c r="K339" s="1290"/>
    </row>
    <row r="340" spans="2:11" ht="12.75">
      <c r="B340" s="1279"/>
      <c r="C340" s="1291" t="s">
        <v>1620</v>
      </c>
      <c r="D340" s="1281" t="s">
        <v>1490</v>
      </c>
      <c r="E340" s="1281">
        <v>1</v>
      </c>
      <c r="F340" s="1281">
        <v>1</v>
      </c>
      <c r="G340" s="1281">
        <v>61.9</v>
      </c>
      <c r="H340" s="1281">
        <v>0.2</v>
      </c>
      <c r="I340" s="1281">
        <v>0.55000000000000004</v>
      </c>
      <c r="J340" s="1281">
        <v>6.81</v>
      </c>
      <c r="K340" s="1290"/>
    </row>
    <row r="341" spans="2:11" ht="12.75">
      <c r="B341" s="1279"/>
      <c r="C341" s="1291" t="s">
        <v>1621</v>
      </c>
      <c r="D341" s="1281" t="s">
        <v>1490</v>
      </c>
      <c r="E341" s="1281">
        <v>1</v>
      </c>
      <c r="F341" s="1281">
        <v>1</v>
      </c>
      <c r="G341" s="1281">
        <v>16.2</v>
      </c>
      <c r="H341" s="1281">
        <v>0.2</v>
      </c>
      <c r="I341" s="1281">
        <v>0.6</v>
      </c>
      <c r="J341" s="1281">
        <v>1.94</v>
      </c>
      <c r="K341" s="1290"/>
    </row>
    <row r="342" spans="2:11" ht="12.75">
      <c r="B342" s="1279"/>
      <c r="C342" s="1291" t="s">
        <v>1491</v>
      </c>
      <c r="D342" s="1281" t="s">
        <v>1490</v>
      </c>
      <c r="E342" s="1281"/>
      <c r="F342" s="1281"/>
      <c r="G342" s="1281"/>
      <c r="H342" s="1281"/>
      <c r="I342" s="1281"/>
      <c r="J342" s="1281">
        <v>9.33</v>
      </c>
      <c r="K342" s="1290"/>
    </row>
    <row r="343" spans="2:11" ht="15">
      <c r="B343" s="1292" t="s">
        <v>759</v>
      </c>
      <c r="C343" s="1293" t="s">
        <v>1644</v>
      </c>
      <c r="D343" s="1294"/>
      <c r="E343" s="1294"/>
      <c r="F343" s="1294"/>
      <c r="G343" s="1294"/>
      <c r="H343" s="1294"/>
      <c r="I343" s="1294"/>
      <c r="J343" s="1294"/>
      <c r="K343" s="1295"/>
    </row>
    <row r="344" spans="2:11" ht="12.75">
      <c r="B344" s="1279"/>
      <c r="C344" s="1291" t="s">
        <v>2723</v>
      </c>
      <c r="D344" s="1281" t="s">
        <v>1490</v>
      </c>
      <c r="E344" s="1281">
        <v>1</v>
      </c>
      <c r="F344" s="1281">
        <v>1</v>
      </c>
      <c r="G344" s="1281">
        <v>4.55</v>
      </c>
      <c r="H344" s="1281"/>
      <c r="I344" s="1281">
        <v>0.15</v>
      </c>
      <c r="J344" s="1281">
        <v>0.68300000000000005</v>
      </c>
      <c r="K344" s="1290"/>
    </row>
    <row r="345" spans="2:11" ht="12.75">
      <c r="B345" s="1279"/>
      <c r="C345" s="1291" t="s">
        <v>2724</v>
      </c>
      <c r="D345" s="1281" t="s">
        <v>1490</v>
      </c>
      <c r="E345" s="1281">
        <v>1</v>
      </c>
      <c r="F345" s="1281">
        <v>1</v>
      </c>
      <c r="G345" s="1281">
        <v>3.8</v>
      </c>
      <c r="H345" s="1281">
        <v>4</v>
      </c>
      <c r="I345" s="1281">
        <v>0.18</v>
      </c>
      <c r="J345" s="1281">
        <v>2.7360000000000002</v>
      </c>
      <c r="K345" s="1290"/>
    </row>
    <row r="346" spans="2:11" ht="12.75">
      <c r="B346" s="1279"/>
      <c r="C346" s="1291" t="s">
        <v>1544</v>
      </c>
      <c r="D346" s="1281" t="s">
        <v>1490</v>
      </c>
      <c r="E346" s="1281">
        <v>1</v>
      </c>
      <c r="F346" s="1281">
        <v>1</v>
      </c>
      <c r="G346" s="1281">
        <v>2</v>
      </c>
      <c r="H346" s="1281">
        <v>2.2000000000000002</v>
      </c>
      <c r="I346" s="1281">
        <v>0.15</v>
      </c>
      <c r="J346" s="1281">
        <v>0.66</v>
      </c>
      <c r="K346" s="1290"/>
    </row>
    <row r="347" spans="2:11" ht="12.75">
      <c r="B347" s="1279"/>
      <c r="C347" s="1291" t="s">
        <v>1540</v>
      </c>
      <c r="D347" s="1281" t="s">
        <v>1490</v>
      </c>
      <c r="E347" s="1281">
        <v>1</v>
      </c>
      <c r="F347" s="1281">
        <v>1</v>
      </c>
      <c r="G347" s="1281">
        <v>4</v>
      </c>
      <c r="H347" s="1281">
        <v>4</v>
      </c>
      <c r="I347" s="1281">
        <v>0.18</v>
      </c>
      <c r="J347" s="1281">
        <v>2.88</v>
      </c>
      <c r="K347" s="1290"/>
    </row>
    <row r="348" spans="2:11" ht="12.75">
      <c r="B348" s="1279"/>
      <c r="C348" s="1291" t="s">
        <v>2725</v>
      </c>
      <c r="D348" s="1281" t="s">
        <v>1490</v>
      </c>
      <c r="E348" s="1281">
        <v>1</v>
      </c>
      <c r="F348" s="1281">
        <v>1</v>
      </c>
      <c r="G348" s="1281">
        <v>1.4</v>
      </c>
      <c r="H348" s="1281">
        <v>1.2</v>
      </c>
      <c r="I348" s="1281">
        <v>0.15</v>
      </c>
      <c r="J348" s="1281">
        <v>0.252</v>
      </c>
      <c r="K348" s="1290"/>
    </row>
    <row r="349" spans="2:11" ht="12.75">
      <c r="B349" s="1279"/>
      <c r="C349" s="1291" t="s">
        <v>2726</v>
      </c>
      <c r="D349" s="1281" t="s">
        <v>1490</v>
      </c>
      <c r="E349" s="1281">
        <v>1</v>
      </c>
      <c r="F349" s="1281">
        <v>1</v>
      </c>
      <c r="G349" s="1281">
        <v>2.4</v>
      </c>
      <c r="H349" s="1281">
        <v>1.2</v>
      </c>
      <c r="I349" s="1281">
        <v>0.15</v>
      </c>
      <c r="J349" s="1281">
        <v>0.432</v>
      </c>
      <c r="K349" s="1290"/>
    </row>
    <row r="350" spans="2:11" ht="12.75">
      <c r="B350" s="1279"/>
      <c r="C350" s="1291" t="s">
        <v>1556</v>
      </c>
      <c r="D350" s="1281" t="s">
        <v>1490</v>
      </c>
      <c r="E350" s="1281">
        <v>1</v>
      </c>
      <c r="F350" s="1281">
        <v>1</v>
      </c>
      <c r="G350" s="1281">
        <v>2.8</v>
      </c>
      <c r="H350" s="1281">
        <v>4</v>
      </c>
      <c r="I350" s="1281">
        <v>0.18</v>
      </c>
      <c r="J350" s="1281">
        <v>2.016</v>
      </c>
      <c r="K350" s="1290"/>
    </row>
    <row r="351" spans="2:11" ht="12.75">
      <c r="B351" s="1279"/>
      <c r="C351" s="1291" t="s">
        <v>1544</v>
      </c>
      <c r="D351" s="1281" t="s">
        <v>1490</v>
      </c>
      <c r="E351" s="1281">
        <v>1</v>
      </c>
      <c r="F351" s="1281">
        <v>1</v>
      </c>
      <c r="G351" s="1281">
        <v>2</v>
      </c>
      <c r="H351" s="1281">
        <v>3.4</v>
      </c>
      <c r="I351" s="1281">
        <v>0.15</v>
      </c>
      <c r="J351" s="1281">
        <v>1.02</v>
      </c>
      <c r="K351" s="1290"/>
    </row>
    <row r="352" spans="2:11" ht="12.75">
      <c r="B352" s="1279"/>
      <c r="C352" s="1291" t="s">
        <v>2727</v>
      </c>
      <c r="D352" s="1281" t="s">
        <v>1490</v>
      </c>
      <c r="E352" s="1281">
        <v>1</v>
      </c>
      <c r="F352" s="1281">
        <v>1</v>
      </c>
      <c r="G352" s="1281">
        <v>3.8</v>
      </c>
      <c r="H352" s="1281">
        <v>4</v>
      </c>
      <c r="I352" s="1281">
        <v>0.18</v>
      </c>
      <c r="J352" s="1281">
        <v>2.7360000000000002</v>
      </c>
      <c r="K352" s="1290"/>
    </row>
    <row r="353" spans="2:11" ht="12.75">
      <c r="B353" s="1279"/>
      <c r="C353" s="1291" t="s">
        <v>2728</v>
      </c>
      <c r="D353" s="1281" t="s">
        <v>1490</v>
      </c>
      <c r="E353" s="1281">
        <v>1</v>
      </c>
      <c r="F353" s="1281">
        <v>1</v>
      </c>
      <c r="G353" s="1281">
        <v>3.8</v>
      </c>
      <c r="H353" s="1281">
        <v>4</v>
      </c>
      <c r="I353" s="1281">
        <v>0.18</v>
      </c>
      <c r="J353" s="1281">
        <v>2.7360000000000002</v>
      </c>
      <c r="K353" s="1290"/>
    </row>
    <row r="354" spans="2:11" ht="12.75">
      <c r="B354" s="1279"/>
      <c r="C354" s="1291" t="s">
        <v>2729</v>
      </c>
      <c r="D354" s="1281" t="s">
        <v>1490</v>
      </c>
      <c r="E354" s="1281">
        <v>1</v>
      </c>
      <c r="F354" s="1281">
        <v>1</v>
      </c>
      <c r="G354" s="1281">
        <v>2.4</v>
      </c>
      <c r="H354" s="1281">
        <v>2</v>
      </c>
      <c r="I354" s="1281">
        <v>0.15</v>
      </c>
      <c r="J354" s="1281">
        <v>0.72</v>
      </c>
      <c r="K354" s="1290"/>
    </row>
    <row r="355" spans="2:11" ht="12.75">
      <c r="B355" s="1279"/>
      <c r="C355" s="1291" t="s">
        <v>2730</v>
      </c>
      <c r="D355" s="1281" t="s">
        <v>1490</v>
      </c>
      <c r="E355" s="1281">
        <v>1</v>
      </c>
      <c r="F355" s="1281">
        <v>1</v>
      </c>
      <c r="G355" s="1281">
        <v>5.7</v>
      </c>
      <c r="H355" s="1281">
        <v>2.2000000000000002</v>
      </c>
      <c r="I355" s="1281">
        <v>0.18</v>
      </c>
      <c r="J355" s="1281">
        <v>2.2570000000000001</v>
      </c>
      <c r="K355" s="1290"/>
    </row>
    <row r="356" spans="2:11" ht="12.75">
      <c r="B356" s="1279"/>
      <c r="C356" s="1291" t="s">
        <v>2731</v>
      </c>
      <c r="D356" s="1281" t="s">
        <v>1490</v>
      </c>
      <c r="E356" s="1281">
        <v>1</v>
      </c>
      <c r="F356" s="1281">
        <v>1</v>
      </c>
      <c r="G356" s="1281">
        <v>7.2</v>
      </c>
      <c r="H356" s="1281">
        <v>1</v>
      </c>
      <c r="I356" s="1281">
        <v>0.2</v>
      </c>
      <c r="J356" s="1281">
        <v>1.44</v>
      </c>
      <c r="K356" s="1290"/>
    </row>
    <row r="357" spans="2:11" ht="12.75">
      <c r="B357" s="1279"/>
      <c r="C357" s="1291" t="s">
        <v>1650</v>
      </c>
      <c r="D357" s="1281" t="s">
        <v>1490</v>
      </c>
      <c r="E357" s="1281">
        <v>1</v>
      </c>
      <c r="F357" s="1281">
        <v>20</v>
      </c>
      <c r="G357" s="1281">
        <v>1</v>
      </c>
      <c r="H357" s="1281">
        <v>0.02</v>
      </c>
      <c r="I357" s="1281"/>
      <c r="J357" s="1281">
        <v>0.45</v>
      </c>
      <c r="K357" s="1290"/>
    </row>
    <row r="358" spans="2:11" ht="12.75">
      <c r="B358" s="1279"/>
      <c r="C358" s="1291" t="s">
        <v>1491</v>
      </c>
      <c r="D358" s="1281" t="s">
        <v>1490</v>
      </c>
      <c r="E358" s="1281"/>
      <c r="F358" s="1281"/>
      <c r="G358" s="1281"/>
      <c r="H358" s="1281"/>
      <c r="I358" s="1281"/>
      <c r="J358" s="1281">
        <v>21.02</v>
      </c>
      <c r="K358" s="1290"/>
    </row>
    <row r="359" spans="2:11" ht="12.75">
      <c r="B359" s="1320"/>
      <c r="C359" s="149"/>
      <c r="D359" s="3"/>
      <c r="E359" s="3"/>
      <c r="F359" s="3"/>
      <c r="G359" s="3"/>
      <c r="H359" s="3"/>
      <c r="I359" s="3"/>
      <c r="J359" s="3"/>
      <c r="K359" s="305"/>
    </row>
    <row r="360" spans="2:11" ht="12.75">
      <c r="B360" s="1321"/>
      <c r="C360" s="1322"/>
      <c r="D360" s="307"/>
      <c r="E360" s="307"/>
      <c r="F360" s="307"/>
      <c r="G360" s="307"/>
      <c r="H360" s="307"/>
      <c r="I360" s="307"/>
      <c r="J360" s="307"/>
      <c r="K360" s="309"/>
    </row>
    <row r="361" spans="2:11" ht="12.75">
      <c r="B361" s="149"/>
      <c r="C361" s="149"/>
      <c r="D361" s="3"/>
      <c r="E361" s="3"/>
      <c r="F361" s="3"/>
      <c r="G361" s="3"/>
      <c r="H361" s="3"/>
      <c r="I361" s="3"/>
      <c r="J361" s="3"/>
      <c r="K361" s="3"/>
    </row>
    <row r="362" spans="2:11" ht="12.75">
      <c r="B362" s="149"/>
      <c r="C362" s="149"/>
      <c r="D362" s="3"/>
      <c r="E362" s="3"/>
      <c r="F362" s="3"/>
      <c r="G362" s="3"/>
      <c r="H362" s="3"/>
      <c r="I362" s="3"/>
      <c r="J362" s="3"/>
      <c r="K362" s="3"/>
    </row>
    <row r="363" spans="2:11" ht="12.75">
      <c r="B363" s="149"/>
      <c r="C363" s="149"/>
      <c r="D363" s="3"/>
      <c r="E363" s="3"/>
      <c r="F363" s="3"/>
      <c r="G363" s="3"/>
      <c r="H363" s="3"/>
      <c r="I363" s="3"/>
      <c r="J363" s="3"/>
      <c r="K363" s="3"/>
    </row>
    <row r="364" spans="2:11" ht="12.75">
      <c r="B364" s="149"/>
      <c r="C364" s="149"/>
      <c r="D364" s="3"/>
      <c r="E364" s="3"/>
      <c r="F364" s="3"/>
      <c r="G364" s="3"/>
      <c r="H364" s="3"/>
      <c r="I364" s="3"/>
      <c r="J364" s="3"/>
      <c r="K364" s="3"/>
    </row>
    <row r="365" spans="2:11" ht="12.75">
      <c r="B365" s="149"/>
      <c r="C365" s="149"/>
      <c r="D365" s="3"/>
      <c r="E365" s="3"/>
      <c r="F365" s="3"/>
      <c r="G365" s="3"/>
      <c r="H365" s="3"/>
      <c r="I365" s="3"/>
      <c r="J365" s="3"/>
      <c r="K365" s="3"/>
    </row>
    <row r="366" spans="2:11" ht="12.75">
      <c r="B366" s="149"/>
      <c r="C366" s="149"/>
      <c r="D366" s="3"/>
      <c r="E366" s="3"/>
      <c r="F366" s="3"/>
      <c r="G366" s="3"/>
      <c r="H366" s="3"/>
      <c r="I366" s="3"/>
      <c r="J366" s="3"/>
      <c r="K366" s="3"/>
    </row>
    <row r="367" spans="2:11" ht="12.75">
      <c r="B367" s="149"/>
      <c r="C367" s="149"/>
      <c r="D367" s="3"/>
      <c r="E367" s="3"/>
      <c r="F367" s="3"/>
      <c r="G367" s="3"/>
      <c r="H367" s="3"/>
      <c r="I367" s="3"/>
      <c r="J367" s="3"/>
      <c r="K367" s="3"/>
    </row>
    <row r="368" spans="2:11" ht="12.75">
      <c r="B368" s="149"/>
      <c r="C368" s="149"/>
      <c r="D368" s="3"/>
      <c r="E368" s="3"/>
      <c r="F368" s="3"/>
      <c r="G368" s="3"/>
      <c r="H368" s="3"/>
      <c r="I368" s="3"/>
      <c r="J368" s="3"/>
      <c r="K368" s="3"/>
    </row>
    <row r="369" spans="2:11" ht="12.75">
      <c r="B369" s="149"/>
      <c r="C369" s="149"/>
      <c r="D369" s="3"/>
      <c r="E369" s="3"/>
      <c r="F369" s="3"/>
      <c r="G369" s="3"/>
      <c r="H369" s="3"/>
      <c r="I369" s="3"/>
      <c r="J369" s="3"/>
      <c r="K369" s="3"/>
    </row>
    <row r="370" spans="2:11" ht="12.75">
      <c r="B370" s="149"/>
      <c r="C370" s="149"/>
      <c r="D370" s="3"/>
      <c r="E370" s="3"/>
      <c r="F370" s="3"/>
      <c r="G370" s="3"/>
      <c r="H370" s="3"/>
      <c r="I370" s="3"/>
      <c r="J370" s="3"/>
      <c r="K370" s="3"/>
    </row>
    <row r="371" spans="2:11" ht="12.75">
      <c r="B371" s="149"/>
      <c r="C371" s="149"/>
      <c r="D371" s="3"/>
      <c r="E371" s="3"/>
      <c r="F371" s="3"/>
      <c r="G371" s="3"/>
      <c r="H371" s="3"/>
      <c r="I371" s="3"/>
      <c r="J371" s="3"/>
      <c r="K371" s="3"/>
    </row>
    <row r="372" spans="2:11" ht="12.75">
      <c r="B372" s="149"/>
      <c r="C372" s="149"/>
      <c r="D372" s="3"/>
      <c r="E372" s="3"/>
      <c r="F372" s="3"/>
      <c r="G372" s="3"/>
      <c r="H372" s="3"/>
      <c r="I372" s="3"/>
      <c r="J372" s="3"/>
      <c r="K372" s="3"/>
    </row>
    <row r="373" spans="2:11" ht="12.75">
      <c r="B373" s="149"/>
      <c r="C373" s="149"/>
      <c r="D373" s="3"/>
      <c r="E373" s="3"/>
      <c r="F373" s="3"/>
      <c r="G373" s="3"/>
      <c r="H373" s="3"/>
      <c r="I373" s="3"/>
      <c r="J373" s="3"/>
      <c r="K373" s="3"/>
    </row>
    <row r="374" spans="2:11" ht="12.75">
      <c r="B374" s="149"/>
      <c r="C374" s="149"/>
      <c r="D374" s="3"/>
      <c r="E374" s="3"/>
      <c r="F374" s="3"/>
      <c r="G374" s="3"/>
      <c r="H374" s="3"/>
      <c r="I374" s="3"/>
      <c r="J374" s="3"/>
      <c r="K374" s="3"/>
    </row>
    <row r="375" spans="2:11" ht="12.75">
      <c r="B375" s="149"/>
      <c r="C375" s="149"/>
      <c r="D375" s="3"/>
      <c r="E375" s="3"/>
      <c r="F375" s="3"/>
      <c r="G375" s="3"/>
      <c r="H375" s="3"/>
      <c r="I375" s="3"/>
      <c r="J375" s="3"/>
      <c r="K375" s="3"/>
    </row>
    <row r="376" spans="2:11" ht="12.75">
      <c r="B376" s="149"/>
      <c r="C376" s="149"/>
      <c r="D376" s="3"/>
      <c r="E376" s="3"/>
      <c r="F376" s="3"/>
      <c r="G376" s="3"/>
      <c r="H376" s="3"/>
      <c r="I376" s="3"/>
      <c r="J376" s="3"/>
      <c r="K376" s="3"/>
    </row>
    <row r="377" spans="2:11" ht="12.75">
      <c r="B377" s="149"/>
      <c r="C377" s="149"/>
      <c r="D377" s="3"/>
      <c r="E377" s="3"/>
      <c r="F377" s="3"/>
      <c r="G377" s="3"/>
      <c r="H377" s="3"/>
      <c r="I377" s="3"/>
      <c r="J377" s="3"/>
      <c r="K377" s="3"/>
    </row>
    <row r="378" spans="2:11" ht="12.75">
      <c r="B378" s="149"/>
      <c r="C378" s="149"/>
      <c r="D378" s="3"/>
      <c r="E378" s="3"/>
      <c r="F378" s="3"/>
      <c r="G378" s="3"/>
      <c r="H378" s="3"/>
      <c r="I378" s="3"/>
      <c r="J378" s="3"/>
      <c r="K378" s="3"/>
    </row>
    <row r="379" spans="2:11" ht="12.75">
      <c r="B379" s="149"/>
      <c r="C379" s="149"/>
      <c r="D379" s="3"/>
      <c r="E379" s="3"/>
      <c r="F379" s="3"/>
      <c r="G379" s="3"/>
      <c r="H379" s="3"/>
      <c r="I379" s="3"/>
      <c r="J379" s="3"/>
      <c r="K379" s="3"/>
    </row>
    <row r="380" spans="2:11" ht="12.75">
      <c r="B380" s="149"/>
      <c r="C380" s="149"/>
      <c r="D380" s="3"/>
      <c r="E380" s="3"/>
      <c r="F380" s="3"/>
      <c r="G380" s="3"/>
      <c r="H380" s="3"/>
      <c r="I380" s="3"/>
      <c r="J380" s="3"/>
      <c r="K380" s="3"/>
    </row>
    <row r="381" spans="2:11" ht="12.75">
      <c r="B381" s="149"/>
      <c r="C381" s="149"/>
      <c r="D381" s="3"/>
      <c r="E381" s="3"/>
      <c r="F381" s="3"/>
      <c r="G381" s="3"/>
      <c r="H381" s="3"/>
      <c r="I381" s="3"/>
      <c r="J381" s="3"/>
      <c r="K381" s="3"/>
    </row>
    <row r="382" spans="2:11" ht="12.75">
      <c r="B382" s="149"/>
      <c r="C382" s="149"/>
      <c r="D382" s="3"/>
      <c r="E382" s="3"/>
      <c r="F382" s="3"/>
      <c r="G382" s="3"/>
      <c r="H382" s="3"/>
      <c r="I382" s="3"/>
      <c r="J382" s="3"/>
      <c r="K382" s="3"/>
    </row>
    <row r="383" spans="2:11" ht="12.75">
      <c r="B383" s="149"/>
      <c r="C383" s="149"/>
      <c r="D383" s="3"/>
      <c r="E383" s="3"/>
      <c r="F383" s="3"/>
      <c r="G383" s="3"/>
      <c r="H383" s="3"/>
      <c r="I383" s="3"/>
      <c r="J383" s="3"/>
      <c r="K383" s="3"/>
    </row>
    <row r="384" spans="2:11" ht="12.75">
      <c r="B384" s="149"/>
      <c r="C384" s="149"/>
      <c r="D384" s="3"/>
      <c r="E384" s="3"/>
      <c r="F384" s="3"/>
      <c r="G384" s="3"/>
      <c r="H384" s="3"/>
      <c r="I384" s="3"/>
      <c r="J384" s="3"/>
      <c r="K384" s="3"/>
    </row>
    <row r="385" spans="2:11" ht="12.75">
      <c r="B385" s="149"/>
      <c r="C385" s="149"/>
      <c r="D385" s="3"/>
      <c r="E385" s="3"/>
      <c r="F385" s="3"/>
      <c r="G385" s="3"/>
      <c r="H385" s="3"/>
      <c r="I385" s="3"/>
      <c r="J385" s="3"/>
      <c r="K385" s="3"/>
    </row>
    <row r="386" spans="2:11" ht="12.75">
      <c r="B386" s="149"/>
      <c r="C386" s="149"/>
      <c r="D386" s="3"/>
      <c r="E386" s="3"/>
      <c r="F386" s="3"/>
      <c r="G386" s="3"/>
      <c r="H386" s="3"/>
      <c r="I386" s="3"/>
      <c r="J386" s="3"/>
      <c r="K386" s="3"/>
    </row>
    <row r="387" spans="2:11" ht="12.75">
      <c r="B387" s="149"/>
      <c r="C387" s="149"/>
      <c r="D387" s="3"/>
      <c r="E387" s="3"/>
      <c r="F387" s="3"/>
      <c r="G387" s="3"/>
      <c r="H387" s="3"/>
      <c r="I387" s="3"/>
      <c r="J387" s="3"/>
      <c r="K387" s="3"/>
    </row>
    <row r="388" spans="2:11" ht="12.75">
      <c r="B388" s="149"/>
      <c r="C388" s="149"/>
      <c r="D388" s="3"/>
      <c r="E388" s="3"/>
      <c r="F388" s="3"/>
      <c r="G388" s="3"/>
      <c r="H388" s="3"/>
      <c r="I388" s="3"/>
      <c r="J388" s="3"/>
      <c r="K388" s="3"/>
    </row>
    <row r="389" spans="2:11" ht="12.75">
      <c r="B389" s="149"/>
      <c r="C389" s="149"/>
      <c r="D389" s="3"/>
      <c r="E389" s="3"/>
      <c r="F389" s="3"/>
      <c r="G389" s="3"/>
      <c r="H389" s="3"/>
      <c r="I389" s="3"/>
      <c r="J389" s="3"/>
      <c r="K389" s="3"/>
    </row>
    <row r="390" spans="2:11" ht="12.75">
      <c r="B390" s="149"/>
      <c r="C390" s="149"/>
      <c r="D390" s="3"/>
      <c r="E390" s="3"/>
      <c r="F390" s="3"/>
      <c r="G390" s="3"/>
      <c r="H390" s="3"/>
      <c r="I390" s="3"/>
      <c r="J390" s="3"/>
      <c r="K390" s="3"/>
    </row>
    <row r="391" spans="2:11" ht="12.75">
      <c r="B391" s="149"/>
      <c r="C391" s="149"/>
      <c r="D391" s="3"/>
      <c r="E391" s="3"/>
      <c r="F391" s="3"/>
      <c r="G391" s="3"/>
      <c r="H391" s="3"/>
      <c r="I391" s="3"/>
      <c r="J391" s="3"/>
      <c r="K391" s="3"/>
    </row>
    <row r="392" spans="2:11" ht="12.75">
      <c r="B392" s="149"/>
      <c r="C392" s="149"/>
      <c r="D392" s="3"/>
      <c r="E392" s="3"/>
      <c r="F392" s="3"/>
      <c r="G392" s="3"/>
      <c r="H392" s="3"/>
      <c r="I392" s="3"/>
      <c r="J392" s="3"/>
      <c r="K392" s="3"/>
    </row>
    <row r="393" spans="2:11" ht="12.75">
      <c r="B393" s="149"/>
      <c r="C393" s="149"/>
      <c r="D393" s="3"/>
      <c r="E393" s="3"/>
      <c r="F393" s="3"/>
      <c r="G393" s="3"/>
      <c r="H393" s="3"/>
      <c r="I393" s="3"/>
      <c r="J393" s="3"/>
      <c r="K393" s="3"/>
    </row>
    <row r="394" spans="2:11" ht="12.75">
      <c r="B394" s="149"/>
      <c r="C394" s="149"/>
      <c r="D394" s="3"/>
      <c r="E394" s="3"/>
      <c r="F394" s="3"/>
      <c r="G394" s="3"/>
      <c r="H394" s="3"/>
      <c r="I394" s="3"/>
      <c r="J394" s="3"/>
      <c r="K394" s="3"/>
    </row>
    <row r="395" spans="2:11" ht="12.75">
      <c r="B395" s="149"/>
      <c r="C395" s="149"/>
      <c r="D395" s="3"/>
      <c r="E395" s="3"/>
      <c r="F395" s="3"/>
      <c r="G395" s="3"/>
      <c r="H395" s="3"/>
      <c r="I395" s="3"/>
      <c r="J395" s="3"/>
      <c r="K395" s="3"/>
    </row>
    <row r="396" spans="2:11" ht="12.75">
      <c r="B396" s="149"/>
      <c r="C396" s="149"/>
      <c r="D396" s="3"/>
      <c r="E396" s="3"/>
      <c r="F396" s="3"/>
      <c r="G396" s="3"/>
      <c r="H396" s="3"/>
      <c r="I396" s="3"/>
      <c r="J396" s="3"/>
      <c r="K396" s="3"/>
    </row>
    <row r="397" spans="2:11" ht="12.75">
      <c r="B397" s="149"/>
      <c r="C397" s="149"/>
      <c r="D397" s="3"/>
      <c r="E397" s="3"/>
      <c r="F397" s="3"/>
      <c r="G397" s="3"/>
      <c r="H397" s="3"/>
      <c r="I397" s="3"/>
      <c r="J397" s="3"/>
      <c r="K397" s="3"/>
    </row>
    <row r="398" spans="2:11" ht="12.75">
      <c r="B398" s="149"/>
      <c r="C398" s="149"/>
      <c r="D398" s="3"/>
      <c r="E398" s="3"/>
      <c r="F398" s="3"/>
      <c r="G398" s="3"/>
      <c r="H398" s="3"/>
      <c r="I398" s="3"/>
      <c r="J398" s="3"/>
      <c r="K398" s="3"/>
    </row>
    <row r="399" spans="2:11" ht="12.75">
      <c r="B399" s="149"/>
      <c r="C399" s="149"/>
      <c r="D399" s="3"/>
      <c r="E399" s="3"/>
      <c r="F399" s="3"/>
      <c r="G399" s="3"/>
      <c r="H399" s="3"/>
      <c r="I399" s="3"/>
      <c r="J399" s="3"/>
      <c r="K399" s="3"/>
    </row>
    <row r="400" spans="2:11" ht="12.75">
      <c r="B400" s="149"/>
      <c r="C400" s="149"/>
      <c r="D400" s="3"/>
      <c r="E400" s="3"/>
      <c r="F400" s="3"/>
      <c r="G400" s="3"/>
      <c r="H400" s="3"/>
      <c r="I400" s="3"/>
      <c r="J400" s="3"/>
      <c r="K400" s="3"/>
    </row>
    <row r="401" spans="2:11" ht="12.75">
      <c r="B401" s="149"/>
      <c r="C401" s="149"/>
      <c r="D401" s="3"/>
      <c r="E401" s="3"/>
      <c r="F401" s="3"/>
      <c r="G401" s="3"/>
      <c r="H401" s="3"/>
      <c r="I401" s="3"/>
      <c r="J401" s="3"/>
      <c r="K401" s="3"/>
    </row>
    <row r="402" spans="2:11" ht="12.75">
      <c r="B402" s="149"/>
      <c r="C402" s="149"/>
      <c r="D402" s="3"/>
      <c r="E402" s="3"/>
      <c r="F402" s="3"/>
      <c r="G402" s="3"/>
      <c r="H402" s="3"/>
      <c r="I402" s="3"/>
      <c r="J402" s="3"/>
      <c r="K402" s="3"/>
    </row>
    <row r="403" spans="2:11" ht="12.75">
      <c r="B403" s="149"/>
      <c r="C403" s="149"/>
      <c r="D403" s="3"/>
      <c r="E403" s="3"/>
      <c r="F403" s="3"/>
      <c r="G403" s="3"/>
      <c r="H403" s="3"/>
      <c r="I403" s="3"/>
      <c r="J403" s="3"/>
      <c r="K403" s="3"/>
    </row>
    <row r="404" spans="2:11" ht="12.75">
      <c r="B404" s="149"/>
      <c r="C404" s="149"/>
      <c r="D404" s="3"/>
      <c r="E404" s="3"/>
      <c r="F404" s="3"/>
      <c r="G404" s="3"/>
      <c r="H404" s="3"/>
      <c r="I404" s="3"/>
      <c r="J404" s="3"/>
      <c r="K404" s="3"/>
    </row>
    <row r="405" spans="2:11" ht="12.75">
      <c r="B405" s="149"/>
      <c r="C405" s="149"/>
      <c r="D405" s="3"/>
      <c r="E405" s="3"/>
      <c r="F405" s="3"/>
      <c r="G405" s="3"/>
      <c r="H405" s="3"/>
      <c r="I405" s="3"/>
      <c r="J405" s="3"/>
      <c r="K405" s="3"/>
    </row>
    <row r="406" spans="2:11" ht="12.75">
      <c r="B406" s="149"/>
      <c r="C406" s="149"/>
      <c r="D406" s="3"/>
      <c r="E406" s="3"/>
      <c r="F406" s="3"/>
      <c r="G406" s="3"/>
      <c r="H406" s="3"/>
      <c r="I406" s="3"/>
      <c r="J406" s="3"/>
      <c r="K406" s="3"/>
    </row>
    <row r="407" spans="2:11" ht="12.75">
      <c r="B407" s="149"/>
      <c r="C407" s="149"/>
      <c r="D407" s="3"/>
      <c r="E407" s="3"/>
      <c r="F407" s="3"/>
      <c r="G407" s="3"/>
      <c r="H407" s="3"/>
      <c r="I407" s="3"/>
      <c r="J407" s="3"/>
      <c r="K407" s="3"/>
    </row>
    <row r="408" spans="2:11" ht="12.75">
      <c r="B408" s="149"/>
      <c r="C408" s="149"/>
      <c r="D408" s="3"/>
      <c r="E408" s="3"/>
      <c r="F408" s="3"/>
      <c r="G408" s="3"/>
      <c r="H408" s="3"/>
      <c r="I408" s="3"/>
      <c r="J408" s="3"/>
      <c r="K408" s="3"/>
    </row>
    <row r="409" spans="2:11" ht="12.75">
      <c r="B409" s="149"/>
      <c r="C409" s="149"/>
      <c r="D409" s="3"/>
      <c r="E409" s="3"/>
      <c r="F409" s="3"/>
      <c r="G409" s="3"/>
      <c r="H409" s="3"/>
      <c r="I409" s="3"/>
      <c r="J409" s="3"/>
      <c r="K409" s="3"/>
    </row>
    <row r="410" spans="2:11" ht="12.75">
      <c r="B410" s="149"/>
      <c r="C410" s="149"/>
      <c r="D410" s="3"/>
      <c r="E410" s="3"/>
      <c r="F410" s="3"/>
      <c r="G410" s="3"/>
      <c r="H410" s="3"/>
      <c r="I410" s="3"/>
      <c r="J410" s="3"/>
      <c r="K410" s="3"/>
    </row>
    <row r="411" spans="2:11" ht="12.75">
      <c r="B411" s="149"/>
      <c r="C411" s="149"/>
      <c r="D411" s="3"/>
      <c r="E411" s="3"/>
      <c r="F411" s="3"/>
      <c r="G411" s="3"/>
      <c r="H411" s="3"/>
      <c r="I411" s="3"/>
      <c r="J411" s="3"/>
      <c r="K411" s="3"/>
    </row>
    <row r="412" spans="2:11" ht="12.75">
      <c r="B412" s="149"/>
      <c r="C412" s="149"/>
      <c r="D412" s="3"/>
      <c r="E412" s="3"/>
      <c r="F412" s="3"/>
      <c r="G412" s="3"/>
      <c r="H412" s="3"/>
      <c r="I412" s="3"/>
      <c r="J412" s="3"/>
      <c r="K412" s="3"/>
    </row>
    <row r="413" spans="2:11" ht="12.75">
      <c r="B413" s="149"/>
      <c r="C413" s="149"/>
      <c r="D413" s="3"/>
      <c r="E413" s="3"/>
      <c r="F413" s="3"/>
      <c r="G413" s="3"/>
      <c r="H413" s="3"/>
      <c r="I413" s="3"/>
      <c r="J413" s="3"/>
      <c r="K413" s="3"/>
    </row>
    <row r="414" spans="2:11" ht="12.75">
      <c r="B414" s="149"/>
      <c r="C414" s="149"/>
      <c r="D414" s="3"/>
      <c r="E414" s="3"/>
      <c r="F414" s="3"/>
      <c r="G414" s="3"/>
      <c r="H414" s="3"/>
      <c r="I414" s="3"/>
      <c r="J414" s="3"/>
      <c r="K414" s="3"/>
    </row>
    <row r="415" spans="2:11" ht="12.75">
      <c r="B415" s="149"/>
      <c r="C415" s="149"/>
      <c r="D415" s="3"/>
      <c r="E415" s="3"/>
      <c r="F415" s="3"/>
      <c r="G415" s="3"/>
      <c r="H415" s="3"/>
      <c r="I415" s="3"/>
      <c r="J415" s="3"/>
      <c r="K415" s="3"/>
    </row>
    <row r="416" spans="2:11" ht="12.75">
      <c r="B416" s="149"/>
      <c r="C416" s="149"/>
      <c r="D416" s="3"/>
      <c r="E416" s="3"/>
      <c r="F416" s="3"/>
      <c r="G416" s="3"/>
      <c r="H416" s="3"/>
      <c r="I416" s="3"/>
      <c r="J416" s="3"/>
      <c r="K416" s="3"/>
    </row>
    <row r="417" spans="2:11" ht="12.75">
      <c r="B417" s="149"/>
      <c r="C417" s="149"/>
      <c r="D417" s="3"/>
      <c r="E417" s="3"/>
      <c r="F417" s="3"/>
      <c r="G417" s="3"/>
      <c r="H417" s="3"/>
      <c r="I417" s="3"/>
      <c r="J417" s="3"/>
      <c r="K417" s="3"/>
    </row>
    <row r="418" spans="2:11" ht="12.75">
      <c r="B418" s="149"/>
      <c r="C418" s="149"/>
      <c r="D418" s="3"/>
      <c r="E418" s="3"/>
      <c r="F418" s="3"/>
      <c r="G418" s="3"/>
      <c r="H418" s="3"/>
      <c r="I418" s="3"/>
      <c r="J418" s="3"/>
      <c r="K418" s="3"/>
    </row>
    <row r="419" spans="2:11" ht="12.75">
      <c r="B419" s="149"/>
      <c r="C419" s="149"/>
      <c r="D419" s="3"/>
      <c r="E419" s="3"/>
      <c r="F419" s="3"/>
      <c r="G419" s="3"/>
      <c r="H419" s="3"/>
      <c r="I419" s="3"/>
      <c r="J419" s="3"/>
      <c r="K419" s="3"/>
    </row>
    <row r="420" spans="2:11" ht="12.75">
      <c r="B420" s="149"/>
      <c r="C420" s="149"/>
      <c r="D420" s="3"/>
      <c r="E420" s="3"/>
      <c r="F420" s="3"/>
      <c r="G420" s="3"/>
      <c r="H420" s="3"/>
      <c r="I420" s="3"/>
      <c r="J420" s="3"/>
      <c r="K420" s="3"/>
    </row>
    <row r="421" spans="2:11" ht="12.75">
      <c r="B421" s="149"/>
      <c r="C421" s="149"/>
      <c r="D421" s="3"/>
      <c r="E421" s="3"/>
      <c r="F421" s="3"/>
      <c r="G421" s="3"/>
      <c r="H421" s="3"/>
      <c r="I421" s="3"/>
      <c r="J421" s="3"/>
      <c r="K421" s="3"/>
    </row>
    <row r="422" spans="2:11" ht="12.75">
      <c r="B422" s="149"/>
      <c r="C422" s="149"/>
      <c r="D422" s="3"/>
      <c r="E422" s="3"/>
      <c r="F422" s="3"/>
      <c r="G422" s="3"/>
      <c r="H422" s="3"/>
      <c r="I422" s="3"/>
      <c r="J422" s="3"/>
      <c r="K422" s="3"/>
    </row>
    <row r="423" spans="2:11" ht="12.75">
      <c r="B423" s="149"/>
      <c r="C423" s="149"/>
      <c r="D423" s="3"/>
      <c r="E423" s="3"/>
      <c r="F423" s="3"/>
      <c r="G423" s="3"/>
      <c r="H423" s="3"/>
      <c r="I423" s="3"/>
      <c r="J423" s="3"/>
      <c r="K423" s="3"/>
    </row>
    <row r="424" spans="2:11" ht="12.75">
      <c r="B424" s="149"/>
      <c r="C424" s="149"/>
      <c r="D424" s="3"/>
      <c r="E424" s="3"/>
      <c r="F424" s="3"/>
      <c r="G424" s="3"/>
      <c r="H424" s="3"/>
      <c r="I424" s="3"/>
      <c r="J424" s="3"/>
      <c r="K424" s="3"/>
    </row>
    <row r="425" spans="2:11" ht="12.75">
      <c r="B425" s="149"/>
      <c r="C425" s="149"/>
      <c r="D425" s="3"/>
      <c r="E425" s="3"/>
      <c r="F425" s="3"/>
      <c r="G425" s="3"/>
      <c r="H425" s="3"/>
      <c r="I425" s="3"/>
      <c r="J425" s="3"/>
      <c r="K425" s="3"/>
    </row>
    <row r="426" spans="2:11" ht="12.75">
      <c r="B426" s="149"/>
      <c r="C426" s="149"/>
      <c r="D426" s="3"/>
      <c r="E426" s="3"/>
      <c r="F426" s="3"/>
      <c r="G426" s="3"/>
      <c r="H426" s="3"/>
      <c r="I426" s="3"/>
      <c r="J426" s="3"/>
      <c r="K426" s="3"/>
    </row>
    <row r="427" spans="2:11" ht="12.75">
      <c r="B427" s="149"/>
      <c r="C427" s="149"/>
      <c r="D427" s="3"/>
      <c r="E427" s="3"/>
      <c r="F427" s="3"/>
      <c r="G427" s="3"/>
      <c r="H427" s="3"/>
      <c r="I427" s="3"/>
      <c r="J427" s="3"/>
      <c r="K427" s="3"/>
    </row>
    <row r="428" spans="2:11" ht="12.75">
      <c r="B428" s="149"/>
      <c r="C428" s="149"/>
      <c r="D428" s="3"/>
      <c r="E428" s="3"/>
      <c r="F428" s="3"/>
      <c r="G428" s="3"/>
      <c r="H428" s="3"/>
      <c r="I428" s="3"/>
      <c r="J428" s="3"/>
      <c r="K428" s="3"/>
    </row>
    <row r="429" spans="2:11" ht="12.75">
      <c r="B429" s="149"/>
      <c r="C429" s="149"/>
      <c r="D429" s="3"/>
      <c r="E429" s="3"/>
      <c r="F429" s="3"/>
      <c r="G429" s="3"/>
      <c r="H429" s="3"/>
      <c r="I429" s="3"/>
      <c r="J429" s="3"/>
      <c r="K429" s="3"/>
    </row>
    <row r="430" spans="2:11" ht="12.75">
      <c r="B430" s="149"/>
      <c r="C430" s="149"/>
      <c r="D430" s="3"/>
      <c r="E430" s="3"/>
      <c r="F430" s="3"/>
      <c r="G430" s="3"/>
      <c r="H430" s="3"/>
      <c r="I430" s="3"/>
      <c r="J430" s="3"/>
      <c r="K430" s="3"/>
    </row>
    <row r="431" spans="2:11" ht="12.75">
      <c r="B431" s="149"/>
      <c r="C431" s="149"/>
      <c r="D431" s="3"/>
      <c r="E431" s="3"/>
      <c r="F431" s="3"/>
      <c r="G431" s="3"/>
      <c r="H431" s="3"/>
      <c r="I431" s="3"/>
      <c r="J431" s="3"/>
      <c r="K431" s="3"/>
    </row>
    <row r="432" spans="2:11" ht="12.75">
      <c r="B432" s="149"/>
      <c r="C432" s="149"/>
      <c r="D432" s="3"/>
      <c r="E432" s="3"/>
      <c r="F432" s="3"/>
      <c r="G432" s="3"/>
      <c r="H432" s="3"/>
      <c r="I432" s="3"/>
      <c r="J432" s="3"/>
      <c r="K432" s="3"/>
    </row>
    <row r="433" spans="2:11" ht="12.75">
      <c r="B433" s="149"/>
      <c r="C433" s="149"/>
      <c r="D433" s="3"/>
      <c r="E433" s="3"/>
      <c r="F433" s="3"/>
      <c r="G433" s="3"/>
      <c r="H433" s="3"/>
      <c r="I433" s="3"/>
      <c r="J433" s="3"/>
      <c r="K433" s="3"/>
    </row>
    <row r="434" spans="2:11" ht="12.75">
      <c r="B434" s="149"/>
      <c r="C434" s="149"/>
      <c r="D434" s="3"/>
      <c r="E434" s="3"/>
      <c r="F434" s="3"/>
      <c r="G434" s="3"/>
      <c r="H434" s="3"/>
      <c r="I434" s="3"/>
      <c r="J434" s="3"/>
      <c r="K434" s="3"/>
    </row>
    <row r="435" spans="2:11" ht="12.75">
      <c r="B435" s="149"/>
      <c r="C435" s="149"/>
      <c r="D435" s="3"/>
      <c r="E435" s="3"/>
      <c r="F435" s="3"/>
      <c r="G435" s="3"/>
      <c r="H435" s="3"/>
      <c r="I435" s="3"/>
      <c r="J435" s="3"/>
      <c r="K435" s="3"/>
    </row>
    <row r="436" spans="2:11" ht="12.75">
      <c r="B436" s="149"/>
      <c r="C436" s="149"/>
      <c r="D436" s="3"/>
      <c r="E436" s="3"/>
      <c r="F436" s="3"/>
      <c r="G436" s="3"/>
      <c r="H436" s="3"/>
      <c r="I436" s="3"/>
      <c r="J436" s="3"/>
      <c r="K436" s="3"/>
    </row>
    <row r="437" spans="2:11" ht="12.75">
      <c r="B437" s="149"/>
      <c r="C437" s="149"/>
      <c r="D437" s="3"/>
      <c r="E437" s="3"/>
      <c r="F437" s="3"/>
      <c r="G437" s="3"/>
      <c r="H437" s="3"/>
      <c r="I437" s="3"/>
      <c r="J437" s="3"/>
      <c r="K437" s="3"/>
    </row>
    <row r="438" spans="2:11" ht="12.75">
      <c r="B438" s="149"/>
      <c r="C438" s="149"/>
      <c r="D438" s="3"/>
      <c r="E438" s="3"/>
      <c r="F438" s="3"/>
      <c r="G438" s="3"/>
      <c r="H438" s="3"/>
      <c r="I438" s="3"/>
      <c r="J438" s="3"/>
      <c r="K438" s="3"/>
    </row>
    <row r="439" spans="2:11" ht="12.75">
      <c r="B439" s="149"/>
      <c r="C439" s="149"/>
      <c r="D439" s="3"/>
      <c r="E439" s="3"/>
      <c r="F439" s="3"/>
      <c r="G439" s="3"/>
      <c r="H439" s="3"/>
      <c r="I439" s="3"/>
      <c r="J439" s="3"/>
      <c r="K439" s="3"/>
    </row>
    <row r="440" spans="2:11" ht="12.75">
      <c r="B440" s="149"/>
      <c r="C440" s="149"/>
      <c r="D440" s="3"/>
      <c r="E440" s="3"/>
      <c r="F440" s="3"/>
      <c r="G440" s="3"/>
      <c r="H440" s="3"/>
      <c r="I440" s="3"/>
      <c r="J440" s="3"/>
      <c r="K440" s="3"/>
    </row>
    <row r="441" spans="2:11" ht="12.75">
      <c r="B441" s="149"/>
      <c r="C441" s="149"/>
      <c r="D441" s="3"/>
      <c r="E441" s="3"/>
      <c r="F441" s="3"/>
      <c r="G441" s="3"/>
      <c r="H441" s="3"/>
      <c r="I441" s="3"/>
      <c r="J441" s="3"/>
      <c r="K441" s="3"/>
    </row>
    <row r="442" spans="2:11" ht="12.75">
      <c r="B442" s="149"/>
      <c r="C442" s="149"/>
      <c r="D442" s="3"/>
      <c r="E442" s="3"/>
      <c r="F442" s="3"/>
      <c r="G442" s="3"/>
      <c r="H442" s="3"/>
      <c r="I442" s="3"/>
      <c r="J442" s="3"/>
      <c r="K442" s="3"/>
    </row>
    <row r="443" spans="2:11" ht="12.75">
      <c r="B443" s="149"/>
      <c r="C443" s="149"/>
      <c r="D443" s="3"/>
      <c r="E443" s="3"/>
      <c r="F443" s="3"/>
      <c r="G443" s="3"/>
      <c r="H443" s="3"/>
      <c r="I443" s="3"/>
      <c r="J443" s="3"/>
      <c r="K443" s="3"/>
    </row>
    <row r="444" spans="2:11" ht="12.75">
      <c r="B444" s="149"/>
      <c r="C444" s="149"/>
      <c r="D444" s="3"/>
      <c r="E444" s="3"/>
      <c r="F444" s="3"/>
      <c r="G444" s="3"/>
      <c r="H444" s="3"/>
      <c r="I444" s="3"/>
      <c r="J444" s="3"/>
      <c r="K444" s="3"/>
    </row>
    <row r="445" spans="2:11" ht="12.75">
      <c r="B445" s="149"/>
      <c r="C445" s="149"/>
      <c r="D445" s="3"/>
      <c r="E445" s="3"/>
      <c r="F445" s="3"/>
      <c r="G445" s="3"/>
      <c r="H445" s="3"/>
      <c r="I445" s="3"/>
      <c r="J445" s="3"/>
      <c r="K445" s="3"/>
    </row>
    <row r="446" spans="2:11" ht="12.75">
      <c r="B446" s="149"/>
      <c r="C446" s="149"/>
      <c r="D446" s="3"/>
      <c r="E446" s="3"/>
      <c r="F446" s="3"/>
      <c r="G446" s="3"/>
      <c r="H446" s="3"/>
      <c r="I446" s="3"/>
      <c r="J446" s="3"/>
      <c r="K446" s="3"/>
    </row>
    <row r="447" spans="2:11" ht="12.75">
      <c r="B447" s="149"/>
      <c r="C447" s="149"/>
      <c r="D447" s="3"/>
      <c r="E447" s="3"/>
      <c r="F447" s="3"/>
      <c r="G447" s="3"/>
      <c r="H447" s="3"/>
      <c r="I447" s="3"/>
      <c r="J447" s="3"/>
      <c r="K447" s="3"/>
    </row>
    <row r="448" spans="2:11" ht="12.75">
      <c r="B448" s="149"/>
      <c r="C448" s="149"/>
      <c r="D448" s="3"/>
      <c r="E448" s="3"/>
      <c r="F448" s="3"/>
      <c r="G448" s="3"/>
      <c r="H448" s="3"/>
      <c r="I448" s="3"/>
      <c r="J448" s="3"/>
      <c r="K448" s="3"/>
    </row>
    <row r="449" spans="2:11" ht="12.75">
      <c r="B449" s="149"/>
      <c r="C449" s="149"/>
      <c r="D449" s="3"/>
      <c r="E449" s="3"/>
      <c r="F449" s="3"/>
      <c r="G449" s="3"/>
      <c r="H449" s="3"/>
      <c r="I449" s="3"/>
      <c r="J449" s="3"/>
      <c r="K449" s="3"/>
    </row>
    <row r="450" spans="2:11" ht="12.75">
      <c r="B450" s="149"/>
      <c r="C450" s="149"/>
      <c r="D450" s="3"/>
      <c r="E450" s="3"/>
      <c r="F450" s="3"/>
      <c r="G450" s="3"/>
      <c r="H450" s="3"/>
      <c r="I450" s="3"/>
      <c r="J450" s="3"/>
      <c r="K450" s="3"/>
    </row>
    <row r="451" spans="2:11" ht="12.75">
      <c r="B451" s="149"/>
      <c r="C451" s="149"/>
      <c r="D451" s="3"/>
      <c r="E451" s="3"/>
      <c r="F451" s="3"/>
      <c r="G451" s="3"/>
      <c r="H451" s="3"/>
      <c r="I451" s="3"/>
      <c r="J451" s="3"/>
      <c r="K451" s="3"/>
    </row>
    <row r="452" spans="2:11" ht="12.75">
      <c r="B452" s="149"/>
      <c r="C452" s="149"/>
      <c r="D452" s="3"/>
      <c r="E452" s="3"/>
      <c r="F452" s="3"/>
      <c r="G452" s="3"/>
      <c r="H452" s="3"/>
      <c r="I452" s="3"/>
      <c r="J452" s="3"/>
      <c r="K452" s="3"/>
    </row>
    <row r="453" spans="2:11" ht="12.75">
      <c r="B453" s="149"/>
      <c r="C453" s="149"/>
      <c r="D453" s="3"/>
      <c r="E453" s="3"/>
      <c r="F453" s="3"/>
      <c r="G453" s="3"/>
      <c r="H453" s="3"/>
      <c r="I453" s="3"/>
      <c r="J453" s="3"/>
      <c r="K453" s="3"/>
    </row>
    <row r="454" spans="2:11" ht="12.75">
      <c r="B454" s="149"/>
      <c r="C454" s="149"/>
      <c r="D454" s="3"/>
      <c r="E454" s="3"/>
      <c r="F454" s="3"/>
      <c r="G454" s="3"/>
      <c r="H454" s="3"/>
      <c r="I454" s="3"/>
      <c r="J454" s="3"/>
      <c r="K454" s="3"/>
    </row>
    <row r="455" spans="2:11" ht="12.75">
      <c r="B455" s="149"/>
      <c r="C455" s="149"/>
      <c r="D455" s="3"/>
      <c r="E455" s="3"/>
      <c r="F455" s="3"/>
      <c r="G455" s="3"/>
      <c r="H455" s="3"/>
      <c r="I455" s="3"/>
      <c r="J455" s="3"/>
      <c r="K455" s="3"/>
    </row>
    <row r="456" spans="2:11" ht="12.75">
      <c r="B456" s="149"/>
      <c r="C456" s="149"/>
      <c r="D456" s="3"/>
      <c r="E456" s="3"/>
      <c r="F456" s="3"/>
      <c r="G456" s="3"/>
      <c r="H456" s="3"/>
      <c r="I456" s="3"/>
      <c r="J456" s="3"/>
      <c r="K456" s="3"/>
    </row>
    <row r="457" spans="2:11" ht="12.75">
      <c r="B457" s="149"/>
      <c r="C457" s="149"/>
      <c r="D457" s="3"/>
      <c r="E457" s="3"/>
      <c r="F457" s="3"/>
      <c r="G457" s="3"/>
      <c r="H457" s="3"/>
      <c r="I457" s="3"/>
      <c r="J457" s="3"/>
      <c r="K457" s="3"/>
    </row>
    <row r="458" spans="2:11" ht="12.75">
      <c r="B458" s="149"/>
      <c r="C458" s="149"/>
      <c r="D458" s="3"/>
      <c r="E458" s="3"/>
      <c r="F458" s="3"/>
      <c r="G458" s="3"/>
      <c r="H458" s="3"/>
      <c r="I458" s="3"/>
      <c r="J458" s="3"/>
      <c r="K458" s="3"/>
    </row>
    <row r="459" spans="2:11" ht="12.75">
      <c r="B459" s="149"/>
      <c r="C459" s="149"/>
      <c r="D459" s="3"/>
      <c r="E459" s="3"/>
      <c r="F459" s="3"/>
      <c r="G459" s="3"/>
      <c r="H459" s="3"/>
      <c r="I459" s="3"/>
      <c r="J459" s="3"/>
      <c r="K459" s="3"/>
    </row>
    <row r="460" spans="2:11" ht="12.75">
      <c r="B460" s="149"/>
      <c r="C460" s="149"/>
      <c r="D460" s="3"/>
      <c r="E460" s="3"/>
      <c r="F460" s="3"/>
      <c r="G460" s="3"/>
      <c r="H460" s="3"/>
      <c r="I460" s="3"/>
      <c r="J460" s="3"/>
      <c r="K460" s="3"/>
    </row>
    <row r="461" spans="2:11" ht="12.75">
      <c r="B461" s="149"/>
      <c r="C461" s="149"/>
      <c r="D461" s="3"/>
      <c r="E461" s="3"/>
      <c r="F461" s="3"/>
      <c r="G461" s="3"/>
      <c r="H461" s="3"/>
      <c r="I461" s="3"/>
      <c r="J461" s="3"/>
      <c r="K461" s="3"/>
    </row>
    <row r="462" spans="2:11" ht="12.75">
      <c r="B462" s="149"/>
      <c r="C462" s="149"/>
      <c r="D462" s="3"/>
      <c r="E462" s="3"/>
      <c r="F462" s="3"/>
      <c r="G462" s="3"/>
      <c r="H462" s="3"/>
      <c r="I462" s="3"/>
      <c r="J462" s="3"/>
      <c r="K462" s="3"/>
    </row>
    <row r="463" spans="2:11" ht="12.75">
      <c r="B463" s="149"/>
      <c r="C463" s="149"/>
      <c r="D463" s="3"/>
      <c r="E463" s="3"/>
      <c r="F463" s="3"/>
      <c r="G463" s="3"/>
      <c r="H463" s="3"/>
      <c r="I463" s="3"/>
      <c r="J463" s="3"/>
      <c r="K463" s="3"/>
    </row>
    <row r="464" spans="2:11" ht="12.75">
      <c r="B464" s="149"/>
      <c r="C464" s="149"/>
      <c r="D464" s="3"/>
      <c r="E464" s="3"/>
      <c r="F464" s="3"/>
      <c r="G464" s="3"/>
      <c r="H464" s="3"/>
      <c r="I464" s="3"/>
      <c r="J464" s="3"/>
      <c r="K464" s="3"/>
    </row>
    <row r="465" spans="2:11" ht="12.75">
      <c r="B465" s="149"/>
      <c r="C465" s="149"/>
      <c r="D465" s="3"/>
      <c r="E465" s="3"/>
      <c r="F465" s="3"/>
      <c r="G465" s="3"/>
      <c r="H465" s="3"/>
      <c r="I465" s="3"/>
      <c r="J465" s="3"/>
      <c r="K465" s="3"/>
    </row>
    <row r="466" spans="2:11" ht="12.75">
      <c r="B466" s="149"/>
      <c r="C466" s="149"/>
      <c r="D466" s="3"/>
      <c r="E466" s="3"/>
      <c r="F466" s="3"/>
      <c r="G466" s="3"/>
      <c r="H466" s="3"/>
      <c r="I466" s="3"/>
      <c r="J466" s="3"/>
      <c r="K466" s="3"/>
    </row>
    <row r="467" spans="2:11" ht="12.75">
      <c r="B467" s="149"/>
      <c r="C467" s="149"/>
      <c r="D467" s="3"/>
      <c r="E467" s="3"/>
      <c r="F467" s="3"/>
      <c r="G467" s="3"/>
      <c r="H467" s="3"/>
      <c r="I467" s="3"/>
      <c r="J467" s="3"/>
      <c r="K467" s="3"/>
    </row>
    <row r="468" spans="2:11" ht="12.75">
      <c r="B468" s="149"/>
      <c r="C468" s="149"/>
      <c r="D468" s="3"/>
      <c r="E468" s="3"/>
      <c r="F468" s="3"/>
      <c r="G468" s="3"/>
      <c r="H468" s="3"/>
      <c r="I468" s="3"/>
      <c r="J468" s="3"/>
      <c r="K468" s="3"/>
    </row>
    <row r="469" spans="2:11" ht="12.75">
      <c r="B469" s="149"/>
      <c r="C469" s="149"/>
      <c r="D469" s="3"/>
      <c r="E469" s="3"/>
      <c r="F469" s="3"/>
      <c r="G469" s="3"/>
      <c r="H469" s="3"/>
      <c r="I469" s="3"/>
      <c r="J469" s="3"/>
      <c r="K469" s="3"/>
    </row>
    <row r="470" spans="2:11" ht="12.75">
      <c r="B470" s="149"/>
      <c r="C470" s="149"/>
      <c r="D470" s="3"/>
      <c r="E470" s="3"/>
      <c r="F470" s="3"/>
      <c r="G470" s="3"/>
      <c r="H470" s="3"/>
      <c r="I470" s="3"/>
      <c r="J470" s="3"/>
      <c r="K470" s="3"/>
    </row>
    <row r="471" spans="2:11" ht="12.75">
      <c r="B471" s="149"/>
      <c r="C471" s="149"/>
      <c r="D471" s="3"/>
      <c r="E471" s="3"/>
      <c r="F471" s="3"/>
      <c r="G471" s="3"/>
      <c r="H471" s="3"/>
      <c r="I471" s="3"/>
      <c r="J471" s="3"/>
      <c r="K471" s="3"/>
    </row>
    <row r="472" spans="2:11" ht="12.75">
      <c r="B472" s="149"/>
      <c r="C472" s="149"/>
      <c r="D472" s="3"/>
      <c r="E472" s="3"/>
      <c r="F472" s="3"/>
      <c r="G472" s="3"/>
      <c r="H472" s="3"/>
      <c r="I472" s="3"/>
      <c r="J472" s="3"/>
      <c r="K472" s="3"/>
    </row>
    <row r="473" spans="2:11" ht="12.75">
      <c r="B473" s="149"/>
      <c r="C473" s="149"/>
      <c r="D473" s="3"/>
      <c r="E473" s="3"/>
      <c r="F473" s="3"/>
      <c r="G473" s="3"/>
      <c r="H473" s="3"/>
      <c r="I473" s="3"/>
      <c r="J473" s="3"/>
      <c r="K473" s="3"/>
    </row>
    <row r="474" spans="2:11" ht="12.75">
      <c r="B474" s="149"/>
      <c r="C474" s="149"/>
      <c r="D474" s="3"/>
      <c r="E474" s="3"/>
      <c r="F474" s="3"/>
      <c r="G474" s="3"/>
      <c r="H474" s="3"/>
      <c r="I474" s="3"/>
      <c r="J474" s="3"/>
      <c r="K474" s="3"/>
    </row>
    <row r="475" spans="2:11" ht="12.75">
      <c r="B475" s="149"/>
      <c r="C475" s="149"/>
      <c r="D475" s="3"/>
      <c r="E475" s="3"/>
      <c r="F475" s="3"/>
      <c r="G475" s="3"/>
      <c r="H475" s="3"/>
      <c r="I475" s="3"/>
      <c r="J475" s="3"/>
      <c r="K475" s="3"/>
    </row>
    <row r="476" spans="2:11" ht="12.75">
      <c r="B476" s="149"/>
      <c r="C476" s="149"/>
      <c r="D476" s="3"/>
      <c r="E476" s="3"/>
      <c r="F476" s="3"/>
      <c r="G476" s="3"/>
      <c r="H476" s="3"/>
      <c r="I476" s="3"/>
      <c r="J476" s="3"/>
      <c r="K476" s="3"/>
    </row>
    <row r="477" spans="2:11" ht="12.75">
      <c r="B477" s="149"/>
      <c r="C477" s="149"/>
      <c r="D477" s="3"/>
      <c r="E477" s="3"/>
      <c r="F477" s="3"/>
      <c r="G477" s="3"/>
      <c r="H477" s="3"/>
      <c r="I477" s="3"/>
      <c r="J477" s="3"/>
      <c r="K477" s="3"/>
    </row>
    <row r="478" spans="2:11" ht="12.75">
      <c r="B478" s="149"/>
      <c r="C478" s="149"/>
      <c r="D478" s="3"/>
      <c r="E478" s="3"/>
      <c r="F478" s="3"/>
      <c r="G478" s="3"/>
      <c r="H478" s="3"/>
      <c r="I478" s="3"/>
      <c r="J478" s="3"/>
      <c r="K478" s="3"/>
    </row>
    <row r="479" spans="2:11" ht="12.75">
      <c r="B479" s="149"/>
      <c r="C479" s="149"/>
      <c r="D479" s="3"/>
      <c r="E479" s="3"/>
      <c r="F479" s="3"/>
      <c r="G479" s="3"/>
      <c r="H479" s="3"/>
      <c r="I479" s="3"/>
      <c r="J479" s="3"/>
      <c r="K479" s="3"/>
    </row>
    <row r="480" spans="2:11" ht="12.75">
      <c r="B480" s="149"/>
      <c r="C480" s="149"/>
      <c r="D480" s="3"/>
      <c r="E480" s="3"/>
      <c r="F480" s="3"/>
      <c r="G480" s="3"/>
      <c r="H480" s="3"/>
      <c r="I480" s="3"/>
      <c r="J480" s="3"/>
      <c r="K480" s="3"/>
    </row>
    <row r="481" spans="2:11" ht="12.75">
      <c r="B481" s="149"/>
      <c r="C481" s="149"/>
      <c r="D481" s="3"/>
      <c r="E481" s="3"/>
      <c r="F481" s="3"/>
      <c r="G481" s="3"/>
      <c r="H481" s="3"/>
      <c r="I481" s="3"/>
      <c r="J481" s="3"/>
      <c r="K481" s="3"/>
    </row>
    <row r="482" spans="2:11" ht="12.75">
      <c r="B482" s="149"/>
      <c r="C482" s="149"/>
      <c r="D482" s="3"/>
      <c r="E482" s="3"/>
      <c r="F482" s="3"/>
      <c r="G482" s="3"/>
      <c r="H482" s="3"/>
      <c r="I482" s="3"/>
      <c r="J482" s="3"/>
      <c r="K482" s="3"/>
    </row>
    <row r="483" spans="2:11" ht="12.75">
      <c r="B483" s="149"/>
      <c r="C483" s="149"/>
      <c r="D483" s="3"/>
      <c r="E483" s="3"/>
      <c r="F483" s="3"/>
      <c r="G483" s="3"/>
      <c r="H483" s="3"/>
      <c r="I483" s="3"/>
      <c r="J483" s="3"/>
      <c r="K483" s="3"/>
    </row>
    <row r="484" spans="2:11" ht="12.75">
      <c r="B484" s="149"/>
      <c r="C484" s="149"/>
      <c r="D484" s="3"/>
      <c r="E484" s="3"/>
      <c r="F484" s="3"/>
      <c r="G484" s="3"/>
      <c r="H484" s="3"/>
      <c r="I484" s="3"/>
      <c r="J484" s="3"/>
      <c r="K484" s="3"/>
    </row>
    <row r="485" spans="2:11" ht="12.75">
      <c r="B485" s="149"/>
      <c r="C485" s="149"/>
      <c r="D485" s="3"/>
      <c r="E485" s="3"/>
      <c r="F485" s="3"/>
      <c r="G485" s="3"/>
      <c r="H485" s="3"/>
      <c r="I485" s="3"/>
      <c r="J485" s="3"/>
      <c r="K485" s="3"/>
    </row>
    <row r="486" spans="2:11" ht="12.75">
      <c r="B486" s="149"/>
      <c r="C486" s="149"/>
      <c r="D486" s="3"/>
      <c r="E486" s="3"/>
      <c r="F486" s="3"/>
      <c r="G486" s="3"/>
      <c r="H486" s="3"/>
      <c r="I486" s="3"/>
      <c r="J486" s="3"/>
      <c r="K486" s="3"/>
    </row>
    <row r="487" spans="2:11" ht="12.75">
      <c r="B487" s="149"/>
      <c r="C487" s="149"/>
      <c r="D487" s="3"/>
      <c r="E487" s="3"/>
      <c r="F487" s="3"/>
      <c r="G487" s="3"/>
      <c r="H487" s="3"/>
      <c r="I487" s="3"/>
      <c r="J487" s="3"/>
      <c r="K487" s="3"/>
    </row>
    <row r="488" spans="2:11" ht="12.75">
      <c r="B488" s="149"/>
      <c r="C488" s="149"/>
      <c r="D488" s="3"/>
      <c r="E488" s="3"/>
      <c r="F488" s="3"/>
      <c r="G488" s="3"/>
      <c r="H488" s="3"/>
      <c r="I488" s="3"/>
      <c r="J488" s="3"/>
      <c r="K488" s="3"/>
    </row>
    <row r="489" spans="2:11" ht="12.75">
      <c r="B489" s="149"/>
      <c r="C489" s="149"/>
      <c r="D489" s="3"/>
      <c r="E489" s="3"/>
      <c r="F489" s="3"/>
      <c r="G489" s="3"/>
      <c r="H489" s="3"/>
      <c r="I489" s="3"/>
      <c r="J489" s="3"/>
      <c r="K489" s="3"/>
    </row>
    <row r="490" spans="2:11" ht="12.75">
      <c r="B490" s="149"/>
      <c r="C490" s="149"/>
      <c r="D490" s="3"/>
      <c r="E490" s="3"/>
      <c r="F490" s="3"/>
      <c r="G490" s="3"/>
      <c r="H490" s="3"/>
      <c r="I490" s="3"/>
      <c r="J490" s="3"/>
      <c r="K490" s="3"/>
    </row>
    <row r="491" spans="2:11" ht="12.75">
      <c r="B491" s="149"/>
      <c r="C491" s="149"/>
      <c r="D491" s="3"/>
      <c r="E491" s="3"/>
      <c r="F491" s="3"/>
      <c r="G491" s="3"/>
      <c r="H491" s="3"/>
      <c r="I491" s="3"/>
      <c r="J491" s="3"/>
      <c r="K491" s="3"/>
    </row>
    <row r="492" spans="2:11" ht="12.75">
      <c r="B492" s="149"/>
      <c r="C492" s="149"/>
      <c r="D492" s="3"/>
      <c r="E492" s="3"/>
      <c r="F492" s="3"/>
      <c r="G492" s="3"/>
      <c r="H492" s="3"/>
      <c r="I492" s="3"/>
      <c r="J492" s="3"/>
      <c r="K492" s="3"/>
    </row>
    <row r="493" spans="2:11" ht="12.75">
      <c r="B493" s="149"/>
      <c r="C493" s="149"/>
      <c r="D493" s="3"/>
      <c r="E493" s="3"/>
      <c r="F493" s="3"/>
      <c r="G493" s="3"/>
      <c r="H493" s="3"/>
      <c r="I493" s="3"/>
      <c r="J493" s="3"/>
      <c r="K493" s="3"/>
    </row>
    <row r="494" spans="2:11" ht="12.75">
      <c r="B494" s="149"/>
      <c r="C494" s="149"/>
      <c r="D494" s="3"/>
      <c r="E494" s="3"/>
      <c r="F494" s="3"/>
      <c r="G494" s="3"/>
      <c r="H494" s="3"/>
      <c r="I494" s="3"/>
      <c r="J494" s="3"/>
      <c r="K494" s="3"/>
    </row>
    <row r="495" spans="2:11" ht="12.75">
      <c r="B495" s="149"/>
      <c r="C495" s="149"/>
      <c r="D495" s="3"/>
      <c r="E495" s="3"/>
      <c r="F495" s="3"/>
      <c r="G495" s="3"/>
      <c r="H495" s="3"/>
      <c r="I495" s="3"/>
      <c r="J495" s="3"/>
      <c r="K495" s="3"/>
    </row>
    <row r="496" spans="2:11" ht="12.75">
      <c r="B496" s="149"/>
      <c r="C496" s="149"/>
      <c r="D496" s="3"/>
      <c r="E496" s="3"/>
      <c r="F496" s="3"/>
      <c r="G496" s="3"/>
      <c r="H496" s="3"/>
      <c r="I496" s="3"/>
      <c r="J496" s="3"/>
      <c r="K496" s="3"/>
    </row>
    <row r="497" spans="2:11" ht="12.75">
      <c r="B497" s="149"/>
      <c r="C497" s="149"/>
      <c r="D497" s="3"/>
      <c r="E497" s="3"/>
      <c r="F497" s="3"/>
      <c r="G497" s="3"/>
      <c r="H497" s="3"/>
      <c r="I497" s="3"/>
      <c r="J497" s="3"/>
      <c r="K497" s="3"/>
    </row>
    <row r="498" spans="2:11" ht="12.75">
      <c r="B498" s="149"/>
      <c r="C498" s="149"/>
      <c r="D498" s="3"/>
      <c r="E498" s="3"/>
      <c r="F498" s="3"/>
      <c r="G498" s="3"/>
      <c r="H498" s="3"/>
      <c r="I498" s="3"/>
      <c r="J498" s="3"/>
      <c r="K498" s="3"/>
    </row>
    <row r="499" spans="2:11" ht="12.75">
      <c r="B499" s="149"/>
      <c r="C499" s="149"/>
      <c r="D499" s="3"/>
      <c r="E499" s="3"/>
      <c r="F499" s="3"/>
      <c r="G499" s="3"/>
      <c r="H499" s="3"/>
      <c r="I499" s="3"/>
      <c r="J499" s="3"/>
      <c r="K499" s="3"/>
    </row>
    <row r="500" spans="2:11" ht="12.75">
      <c r="B500" s="149"/>
      <c r="C500" s="149"/>
      <c r="D500" s="3"/>
      <c r="E500" s="3"/>
      <c r="F500" s="3"/>
      <c r="G500" s="3"/>
      <c r="H500" s="3"/>
      <c r="I500" s="3"/>
      <c r="J500" s="3"/>
      <c r="K500" s="3"/>
    </row>
    <row r="501" spans="2:11" ht="12.75">
      <c r="B501" s="149"/>
      <c r="C501" s="149"/>
      <c r="D501" s="3"/>
      <c r="E501" s="3"/>
      <c r="F501" s="3"/>
      <c r="G501" s="3"/>
      <c r="H501" s="3"/>
      <c r="I501" s="3"/>
      <c r="J501" s="3"/>
      <c r="K501" s="3"/>
    </row>
    <row r="502" spans="2:11" ht="12.75">
      <c r="B502" s="149"/>
      <c r="C502" s="149"/>
      <c r="D502" s="3"/>
      <c r="E502" s="3"/>
      <c r="F502" s="3"/>
      <c r="G502" s="3"/>
      <c r="H502" s="3"/>
      <c r="I502" s="3"/>
      <c r="J502" s="3"/>
      <c r="K502" s="3"/>
    </row>
    <row r="503" spans="2:11" ht="12.75">
      <c r="B503" s="149"/>
      <c r="C503" s="149"/>
      <c r="D503" s="3"/>
      <c r="E503" s="3"/>
      <c r="F503" s="3"/>
      <c r="G503" s="3"/>
      <c r="H503" s="3"/>
      <c r="I503" s="3"/>
      <c r="J503" s="3"/>
      <c r="K503" s="3"/>
    </row>
    <row r="504" spans="2:11" ht="12.75">
      <c r="B504" s="149"/>
      <c r="C504" s="149"/>
      <c r="D504" s="3"/>
      <c r="E504" s="3"/>
      <c r="F504" s="3"/>
      <c r="G504" s="3"/>
      <c r="H504" s="3"/>
      <c r="I504" s="3"/>
      <c r="J504" s="3"/>
      <c r="K504" s="3"/>
    </row>
    <row r="505" spans="2:11" ht="12.75">
      <c r="B505" s="149"/>
      <c r="C505" s="149"/>
      <c r="D505" s="3"/>
      <c r="E505" s="3"/>
      <c r="F505" s="3"/>
      <c r="G505" s="3"/>
      <c r="H505" s="3"/>
      <c r="I505" s="3"/>
      <c r="J505" s="3"/>
      <c r="K505" s="3"/>
    </row>
    <row r="506" spans="2:11" ht="12.75">
      <c r="B506" s="149"/>
      <c r="C506" s="149"/>
      <c r="D506" s="3"/>
      <c r="E506" s="3"/>
      <c r="F506" s="3"/>
      <c r="G506" s="3"/>
      <c r="H506" s="3"/>
      <c r="I506" s="3"/>
      <c r="J506" s="3"/>
      <c r="K506" s="3"/>
    </row>
    <row r="507" spans="2:11" ht="12.75">
      <c r="B507" s="149"/>
      <c r="C507" s="149"/>
      <c r="D507" s="3"/>
      <c r="E507" s="3"/>
      <c r="F507" s="3"/>
      <c r="G507" s="3"/>
      <c r="H507" s="3"/>
      <c r="I507" s="3"/>
      <c r="J507" s="3"/>
      <c r="K507" s="3"/>
    </row>
    <row r="508" spans="2:11" ht="12.75">
      <c r="B508" s="149"/>
      <c r="C508" s="149"/>
      <c r="D508" s="3"/>
      <c r="E508" s="3"/>
      <c r="F508" s="3"/>
      <c r="G508" s="3"/>
      <c r="H508" s="3"/>
      <c r="I508" s="3"/>
      <c r="J508" s="3"/>
      <c r="K508" s="3"/>
    </row>
    <row r="509" spans="2:11" ht="12.75">
      <c r="B509" s="149"/>
      <c r="C509" s="149"/>
      <c r="D509" s="3"/>
      <c r="E509" s="3"/>
      <c r="F509" s="3"/>
      <c r="G509" s="3"/>
      <c r="H509" s="3"/>
      <c r="I509" s="3"/>
      <c r="J509" s="3"/>
      <c r="K509" s="3"/>
    </row>
    <row r="510" spans="2:11" ht="12.75">
      <c r="B510" s="149"/>
      <c r="C510" s="149"/>
      <c r="D510" s="3"/>
      <c r="E510" s="3"/>
      <c r="F510" s="3"/>
      <c r="G510" s="3"/>
      <c r="H510" s="3"/>
      <c r="I510" s="3"/>
      <c r="J510" s="3"/>
      <c r="K510" s="3"/>
    </row>
    <row r="511" spans="2:11" ht="12.75">
      <c r="B511" s="149"/>
      <c r="C511" s="149"/>
      <c r="D511" s="3"/>
      <c r="E511" s="3"/>
      <c r="F511" s="3"/>
      <c r="G511" s="3"/>
      <c r="H511" s="3"/>
      <c r="I511" s="3"/>
      <c r="J511" s="3"/>
      <c r="K511" s="3"/>
    </row>
    <row r="512" spans="2:11" ht="12.75">
      <c r="B512" s="149"/>
      <c r="C512" s="149"/>
      <c r="D512" s="3"/>
      <c r="E512" s="3"/>
      <c r="F512" s="3"/>
      <c r="G512" s="3"/>
      <c r="H512" s="3"/>
      <c r="I512" s="3"/>
      <c r="J512" s="3"/>
      <c r="K512" s="3"/>
    </row>
    <row r="513" spans="2:11" ht="12.75">
      <c r="B513" s="149"/>
      <c r="C513" s="149"/>
      <c r="D513" s="3"/>
      <c r="E513" s="3"/>
      <c r="F513" s="3"/>
      <c r="G513" s="3"/>
      <c r="H513" s="3"/>
      <c r="I513" s="3"/>
      <c r="J513" s="3"/>
      <c r="K513" s="3"/>
    </row>
    <row r="514" spans="2:11" ht="12.75">
      <c r="B514" s="149"/>
      <c r="C514" s="149"/>
      <c r="D514" s="3"/>
      <c r="E514" s="3"/>
      <c r="F514" s="3"/>
      <c r="G514" s="3"/>
      <c r="H514" s="3"/>
      <c r="I514" s="3"/>
      <c r="J514" s="3"/>
      <c r="K514" s="3"/>
    </row>
    <row r="515" spans="2:11" ht="12.75">
      <c r="B515" s="149"/>
      <c r="C515" s="149"/>
      <c r="D515" s="3"/>
      <c r="E515" s="3"/>
      <c r="F515" s="3"/>
      <c r="G515" s="3"/>
      <c r="H515" s="3"/>
      <c r="I515" s="3"/>
      <c r="J515" s="3"/>
      <c r="K515" s="3"/>
    </row>
    <row r="516" spans="2:11" ht="12.75">
      <c r="B516" s="149"/>
      <c r="C516" s="149"/>
      <c r="D516" s="3"/>
      <c r="E516" s="3"/>
      <c r="F516" s="3"/>
      <c r="G516" s="3"/>
      <c r="H516" s="3"/>
      <c r="I516" s="3"/>
      <c r="J516" s="3"/>
      <c r="K516" s="3"/>
    </row>
    <row r="517" spans="2:11" ht="12.75">
      <c r="B517" s="149"/>
      <c r="C517" s="149"/>
      <c r="D517" s="3"/>
      <c r="E517" s="3"/>
      <c r="F517" s="3"/>
      <c r="G517" s="3"/>
      <c r="H517" s="3"/>
      <c r="I517" s="3"/>
      <c r="J517" s="3"/>
      <c r="K517" s="3"/>
    </row>
    <row r="518" spans="2:11" ht="12.75">
      <c r="B518" s="149"/>
      <c r="C518" s="149"/>
      <c r="D518" s="3"/>
      <c r="E518" s="3"/>
      <c r="F518" s="3"/>
      <c r="G518" s="3"/>
      <c r="H518" s="3"/>
      <c r="I518" s="3"/>
      <c r="J518" s="3"/>
      <c r="K518" s="3"/>
    </row>
    <row r="519" spans="2:11" ht="12.75">
      <c r="B519" s="149"/>
      <c r="C519" s="149"/>
      <c r="D519" s="3"/>
      <c r="E519" s="3"/>
      <c r="F519" s="3"/>
      <c r="G519" s="3"/>
      <c r="H519" s="3"/>
      <c r="I519" s="3"/>
      <c r="J519" s="3"/>
      <c r="K519" s="3"/>
    </row>
    <row r="520" spans="2:11" ht="12.75">
      <c r="B520" s="149"/>
      <c r="C520" s="149"/>
      <c r="D520" s="3"/>
      <c r="E520" s="3"/>
      <c r="F520" s="3"/>
      <c r="G520" s="3"/>
      <c r="H520" s="3"/>
      <c r="I520" s="3"/>
      <c r="J520" s="3"/>
      <c r="K520" s="3"/>
    </row>
    <row r="521" spans="2:11" ht="12.75">
      <c r="B521" s="149"/>
      <c r="C521" s="149"/>
      <c r="D521" s="3"/>
      <c r="E521" s="3"/>
      <c r="F521" s="3"/>
      <c r="G521" s="3"/>
      <c r="H521" s="3"/>
      <c r="I521" s="3"/>
      <c r="J521" s="3"/>
      <c r="K521" s="3"/>
    </row>
    <row r="522" spans="2:11" ht="12.75">
      <c r="B522" s="149"/>
      <c r="C522" s="149"/>
      <c r="D522" s="3"/>
      <c r="E522" s="3"/>
      <c r="F522" s="3"/>
      <c r="G522" s="3"/>
      <c r="H522" s="3"/>
      <c r="I522" s="3"/>
      <c r="J522" s="3"/>
      <c r="K522" s="3"/>
    </row>
    <row r="523" spans="2:11" ht="12.75">
      <c r="B523" s="149"/>
      <c r="C523" s="149"/>
      <c r="D523" s="3"/>
      <c r="E523" s="3"/>
      <c r="F523" s="3"/>
      <c r="G523" s="3"/>
      <c r="H523" s="3"/>
      <c r="I523" s="3"/>
      <c r="J523" s="3"/>
      <c r="K523" s="3"/>
    </row>
    <row r="524" spans="2:11" ht="12.75">
      <c r="B524" s="149"/>
      <c r="C524" s="149"/>
      <c r="D524" s="3"/>
      <c r="E524" s="3"/>
      <c r="F524" s="3"/>
      <c r="G524" s="3"/>
      <c r="H524" s="3"/>
      <c r="I524" s="3"/>
      <c r="J524" s="3"/>
      <c r="K524" s="3"/>
    </row>
    <row r="525" spans="2:11" ht="12.75">
      <c r="B525" s="149"/>
      <c r="C525" s="149"/>
      <c r="D525" s="3"/>
      <c r="E525" s="3"/>
      <c r="F525" s="3"/>
      <c r="G525" s="3"/>
      <c r="H525" s="3"/>
      <c r="I525" s="3"/>
      <c r="J525" s="3"/>
      <c r="K525" s="3"/>
    </row>
    <row r="526" spans="2:11" ht="12.75">
      <c r="B526" s="149"/>
      <c r="C526" s="149"/>
      <c r="D526" s="3"/>
      <c r="E526" s="3"/>
      <c r="F526" s="3"/>
      <c r="G526" s="3"/>
      <c r="H526" s="3"/>
      <c r="I526" s="3"/>
      <c r="J526" s="3"/>
      <c r="K526" s="3"/>
    </row>
    <row r="527" spans="2:11" ht="12.75">
      <c r="B527" s="149"/>
      <c r="C527" s="149"/>
      <c r="D527" s="3"/>
      <c r="E527" s="3"/>
      <c r="F527" s="3"/>
      <c r="G527" s="3"/>
      <c r="H527" s="3"/>
      <c r="I527" s="3"/>
      <c r="J527" s="3"/>
      <c r="K527" s="3"/>
    </row>
    <row r="528" spans="2:11" ht="12.75">
      <c r="B528" s="149"/>
      <c r="C528" s="149"/>
      <c r="D528" s="3"/>
      <c r="E528" s="3"/>
      <c r="F528" s="3"/>
      <c r="G528" s="3"/>
      <c r="H528" s="3"/>
      <c r="I528" s="3"/>
      <c r="J528" s="3"/>
      <c r="K528" s="3"/>
    </row>
    <row r="529" spans="2:11" ht="12.75">
      <c r="B529" s="149"/>
      <c r="C529" s="149"/>
      <c r="D529" s="3"/>
      <c r="E529" s="3"/>
      <c r="F529" s="3"/>
      <c r="G529" s="3"/>
      <c r="H529" s="3"/>
      <c r="I529" s="3"/>
      <c r="J529" s="3"/>
      <c r="K529" s="3"/>
    </row>
    <row r="530" spans="2:11" ht="12.75">
      <c r="B530" s="149"/>
      <c r="C530" s="149"/>
      <c r="D530" s="3"/>
      <c r="E530" s="3"/>
      <c r="F530" s="3"/>
      <c r="G530" s="3"/>
      <c r="H530" s="3"/>
      <c r="I530" s="3"/>
      <c r="J530" s="3"/>
      <c r="K530" s="3"/>
    </row>
    <row r="531" spans="2:11" ht="12.75">
      <c r="B531" s="149"/>
      <c r="C531" s="149"/>
      <c r="D531" s="3"/>
      <c r="E531" s="3"/>
      <c r="F531" s="3"/>
      <c r="G531" s="3"/>
      <c r="H531" s="3"/>
      <c r="I531" s="3"/>
      <c r="J531" s="3"/>
      <c r="K531" s="3"/>
    </row>
    <row r="532" spans="2:11" ht="12.75">
      <c r="B532" s="149"/>
      <c r="C532" s="149"/>
      <c r="D532" s="3"/>
      <c r="E532" s="3"/>
      <c r="F532" s="3"/>
      <c r="G532" s="3"/>
      <c r="H532" s="3"/>
      <c r="I532" s="3"/>
      <c r="J532" s="3"/>
      <c r="K532" s="3"/>
    </row>
    <row r="533" spans="2:11" ht="12.75">
      <c r="B533" s="149"/>
      <c r="C533" s="149"/>
      <c r="D533" s="3"/>
      <c r="E533" s="3"/>
      <c r="F533" s="3"/>
      <c r="G533" s="3"/>
      <c r="H533" s="3"/>
      <c r="I533" s="3"/>
      <c r="J533" s="3"/>
      <c r="K533" s="3"/>
    </row>
    <row r="534" spans="2:11" ht="12.75">
      <c r="B534" s="149"/>
      <c r="C534" s="149"/>
      <c r="D534" s="3"/>
      <c r="E534" s="3"/>
      <c r="F534" s="3"/>
      <c r="G534" s="3"/>
      <c r="H534" s="3"/>
      <c r="I534" s="3"/>
      <c r="J534" s="3"/>
      <c r="K534" s="3"/>
    </row>
    <row r="535" spans="2:11" ht="12.75">
      <c r="B535" s="149"/>
      <c r="C535" s="149"/>
      <c r="D535" s="3"/>
      <c r="E535" s="3"/>
      <c r="F535" s="3"/>
      <c r="G535" s="3"/>
      <c r="H535" s="3"/>
      <c r="I535" s="3"/>
      <c r="J535" s="3"/>
      <c r="K535" s="3"/>
    </row>
    <row r="536" spans="2:11" ht="12.75">
      <c r="B536" s="149"/>
      <c r="C536" s="149"/>
      <c r="D536" s="3"/>
      <c r="E536" s="3"/>
      <c r="F536" s="3"/>
      <c r="G536" s="3"/>
      <c r="H536" s="3"/>
      <c r="I536" s="3"/>
      <c r="J536" s="3"/>
      <c r="K536" s="3"/>
    </row>
    <row r="537" spans="2:11" ht="12.75">
      <c r="B537" s="149"/>
      <c r="C537" s="149"/>
      <c r="D537" s="3"/>
      <c r="E537" s="3"/>
      <c r="F537" s="3"/>
      <c r="G537" s="3"/>
      <c r="H537" s="3"/>
      <c r="I537" s="3"/>
      <c r="J537" s="3"/>
      <c r="K537" s="3"/>
    </row>
    <row r="538" spans="2:11" ht="12.75">
      <c r="B538" s="149"/>
      <c r="C538" s="149"/>
      <c r="D538" s="3"/>
      <c r="E538" s="3"/>
      <c r="F538" s="3"/>
      <c r="G538" s="3"/>
      <c r="H538" s="3"/>
      <c r="I538" s="3"/>
      <c r="J538" s="3"/>
      <c r="K538" s="3"/>
    </row>
    <row r="539" spans="2:11" ht="12.75">
      <c r="B539" s="149"/>
      <c r="C539" s="149"/>
      <c r="D539" s="3"/>
      <c r="E539" s="3"/>
      <c r="F539" s="3"/>
      <c r="G539" s="3"/>
      <c r="H539" s="3"/>
      <c r="I539" s="3"/>
      <c r="J539" s="3"/>
      <c r="K539" s="3"/>
    </row>
    <row r="540" spans="2:11" ht="12.75">
      <c r="B540" s="149"/>
      <c r="C540" s="149"/>
      <c r="D540" s="3"/>
      <c r="E540" s="3"/>
      <c r="F540" s="3"/>
      <c r="G540" s="3"/>
      <c r="H540" s="3"/>
      <c r="I540" s="3"/>
      <c r="J540" s="3"/>
      <c r="K540" s="3"/>
    </row>
    <row r="541" spans="2:11" ht="12.75">
      <c r="B541" s="149"/>
      <c r="C541" s="149"/>
      <c r="D541" s="3"/>
      <c r="E541" s="3"/>
      <c r="F541" s="3"/>
      <c r="G541" s="3"/>
      <c r="H541" s="3"/>
      <c r="I541" s="3"/>
      <c r="J541" s="3"/>
      <c r="K541" s="3"/>
    </row>
    <row r="542" spans="2:11" ht="12.75">
      <c r="B542" s="149"/>
      <c r="C542" s="149"/>
      <c r="D542" s="3"/>
      <c r="E542" s="3"/>
      <c r="F542" s="3"/>
      <c r="G542" s="3"/>
      <c r="H542" s="3"/>
      <c r="I542" s="3"/>
      <c r="J542" s="3"/>
      <c r="K542" s="3"/>
    </row>
    <row r="543" spans="2:11" ht="12.75">
      <c r="B543" s="149"/>
      <c r="C543" s="149"/>
      <c r="D543" s="3"/>
      <c r="E543" s="3"/>
      <c r="F543" s="3"/>
      <c r="G543" s="3"/>
      <c r="H543" s="3"/>
      <c r="I543" s="3"/>
      <c r="J543" s="3"/>
      <c r="K543" s="3"/>
    </row>
    <row r="544" spans="2:11" ht="12.75">
      <c r="B544" s="149"/>
      <c r="C544" s="149"/>
      <c r="D544" s="3"/>
      <c r="E544" s="3"/>
      <c r="F544" s="3"/>
      <c r="G544" s="3"/>
      <c r="H544" s="3"/>
      <c r="I544" s="3"/>
      <c r="J544" s="3"/>
      <c r="K544" s="3"/>
    </row>
    <row r="545" spans="2:11" ht="12.75">
      <c r="B545" s="149"/>
      <c r="C545" s="149"/>
      <c r="D545" s="3"/>
      <c r="E545" s="3"/>
      <c r="F545" s="3"/>
      <c r="G545" s="3"/>
      <c r="H545" s="3"/>
      <c r="I545" s="3"/>
      <c r="J545" s="3"/>
      <c r="K545" s="3"/>
    </row>
    <row r="546" spans="2:11" ht="12.75">
      <c r="B546" s="149"/>
      <c r="C546" s="149"/>
      <c r="D546" s="3"/>
      <c r="E546" s="3"/>
      <c r="F546" s="3"/>
      <c r="G546" s="3"/>
      <c r="H546" s="3"/>
      <c r="I546" s="3"/>
      <c r="J546" s="3"/>
      <c r="K546" s="3"/>
    </row>
    <row r="547" spans="2:11" ht="12.75">
      <c r="B547" s="149"/>
      <c r="C547" s="149"/>
      <c r="D547" s="3"/>
      <c r="E547" s="3"/>
      <c r="F547" s="3"/>
      <c r="G547" s="3"/>
      <c r="H547" s="3"/>
      <c r="I547" s="3"/>
      <c r="J547" s="3"/>
      <c r="K547" s="3"/>
    </row>
    <row r="548" spans="2:11" ht="12.75">
      <c r="B548" s="149"/>
      <c r="C548" s="149"/>
      <c r="D548" s="3"/>
      <c r="E548" s="3"/>
      <c r="F548" s="3"/>
      <c r="G548" s="3"/>
      <c r="H548" s="3"/>
      <c r="I548" s="3"/>
      <c r="J548" s="3"/>
      <c r="K548" s="3"/>
    </row>
    <row r="549" spans="2:11" ht="12.75">
      <c r="B549" s="149"/>
      <c r="C549" s="149"/>
      <c r="D549" s="3"/>
      <c r="E549" s="3"/>
      <c r="F549" s="3"/>
      <c r="G549" s="3"/>
      <c r="H549" s="3"/>
      <c r="I549" s="3"/>
      <c r="J549" s="3"/>
      <c r="K549" s="3"/>
    </row>
    <row r="550" spans="2:11" ht="12.75">
      <c r="B550" s="149"/>
      <c r="C550" s="149"/>
      <c r="D550" s="3"/>
      <c r="E550" s="3"/>
      <c r="F550" s="3"/>
      <c r="G550" s="3"/>
      <c r="H550" s="3"/>
      <c r="I550" s="3"/>
      <c r="J550" s="3"/>
      <c r="K550" s="3"/>
    </row>
    <row r="551" spans="2:11" ht="12.75">
      <c r="B551" s="149"/>
      <c r="C551" s="149"/>
      <c r="D551" s="3"/>
      <c r="E551" s="3"/>
      <c r="F551" s="3"/>
      <c r="G551" s="3"/>
      <c r="H551" s="3"/>
      <c r="I551" s="3"/>
      <c r="J551" s="3"/>
      <c r="K551" s="3"/>
    </row>
    <row r="552" spans="2:11" ht="12.75">
      <c r="B552" s="149"/>
      <c r="C552" s="149"/>
      <c r="D552" s="3"/>
      <c r="E552" s="3"/>
      <c r="F552" s="3"/>
      <c r="G552" s="3"/>
      <c r="H552" s="3"/>
      <c r="I552" s="3"/>
      <c r="J552" s="3"/>
      <c r="K552" s="3"/>
    </row>
    <row r="553" spans="2:11" ht="12.75">
      <c r="B553" s="149"/>
      <c r="C553" s="149"/>
      <c r="D553" s="3"/>
      <c r="E553" s="3"/>
      <c r="F553" s="3"/>
      <c r="G553" s="3"/>
      <c r="H553" s="3"/>
      <c r="I553" s="3"/>
      <c r="J553" s="3"/>
      <c r="K553" s="3"/>
    </row>
    <row r="554" spans="2:11" ht="12.75">
      <c r="B554" s="149"/>
      <c r="C554" s="149"/>
      <c r="D554" s="3"/>
      <c r="E554" s="3"/>
      <c r="F554" s="3"/>
      <c r="G554" s="3"/>
      <c r="H554" s="3"/>
      <c r="I554" s="3"/>
      <c r="J554" s="3"/>
      <c r="K554" s="3"/>
    </row>
    <row r="555" spans="2:11" ht="12.75">
      <c r="B555" s="149"/>
      <c r="C555" s="149"/>
      <c r="D555" s="3"/>
      <c r="E555" s="3"/>
      <c r="F555" s="3"/>
      <c r="G555" s="3"/>
      <c r="H555" s="3"/>
      <c r="I555" s="3"/>
      <c r="J555" s="3"/>
      <c r="K555" s="3"/>
    </row>
    <row r="556" spans="2:11" ht="12.75">
      <c r="B556" s="149"/>
      <c r="C556" s="149"/>
      <c r="D556" s="3"/>
      <c r="E556" s="3"/>
      <c r="F556" s="3"/>
      <c r="G556" s="3"/>
      <c r="H556" s="3"/>
      <c r="I556" s="3"/>
      <c r="J556" s="3"/>
      <c r="K556" s="3"/>
    </row>
    <row r="557" spans="2:11" ht="12.75">
      <c r="B557" s="149"/>
      <c r="C557" s="149"/>
      <c r="D557" s="3"/>
      <c r="E557" s="3"/>
      <c r="F557" s="3"/>
      <c r="G557" s="3"/>
      <c r="H557" s="3"/>
      <c r="I557" s="3"/>
      <c r="J557" s="3"/>
      <c r="K557" s="3"/>
    </row>
    <row r="558" spans="2:11" ht="12.75">
      <c r="B558" s="149"/>
      <c r="C558" s="149"/>
      <c r="D558" s="3"/>
      <c r="E558" s="3"/>
      <c r="F558" s="3"/>
      <c r="G558" s="3"/>
      <c r="H558" s="3"/>
      <c r="I558" s="3"/>
      <c r="J558" s="3"/>
      <c r="K558" s="3"/>
    </row>
    <row r="559" spans="2:11" ht="12.75">
      <c r="B559" s="149"/>
      <c r="C559" s="149"/>
      <c r="D559" s="3"/>
      <c r="E559" s="3"/>
      <c r="F559" s="3"/>
      <c r="G559" s="3"/>
      <c r="H559" s="3"/>
      <c r="I559" s="3"/>
      <c r="J559" s="3"/>
      <c r="K559" s="3"/>
    </row>
    <row r="560" spans="2:11" ht="12.75">
      <c r="B560" s="149"/>
      <c r="C560" s="149"/>
      <c r="D560" s="3"/>
      <c r="E560" s="3"/>
      <c r="F560" s="3"/>
      <c r="G560" s="3"/>
      <c r="H560" s="3"/>
      <c r="I560" s="3"/>
      <c r="J560" s="3"/>
      <c r="K560" s="3"/>
    </row>
    <row r="561" spans="2:11" ht="12.75">
      <c r="B561" s="149"/>
      <c r="C561" s="149"/>
      <c r="D561" s="3"/>
      <c r="E561" s="3"/>
      <c r="F561" s="3"/>
      <c r="G561" s="3"/>
      <c r="H561" s="3"/>
      <c r="I561" s="3"/>
      <c r="J561" s="3"/>
      <c r="K561" s="3"/>
    </row>
    <row r="562" spans="2:11" ht="12.75">
      <c r="B562" s="149"/>
      <c r="C562" s="149"/>
      <c r="D562" s="3"/>
      <c r="E562" s="3"/>
      <c r="F562" s="3"/>
      <c r="G562" s="3"/>
      <c r="H562" s="3"/>
      <c r="I562" s="3"/>
      <c r="J562" s="3"/>
      <c r="K562" s="3"/>
    </row>
    <row r="563" spans="2:11" ht="12.75">
      <c r="B563" s="149"/>
      <c r="C563" s="149"/>
      <c r="D563" s="3"/>
      <c r="E563" s="3"/>
      <c r="F563" s="3"/>
      <c r="G563" s="3"/>
      <c r="H563" s="3"/>
      <c r="I563" s="3"/>
      <c r="J563" s="3"/>
      <c r="K563" s="3"/>
    </row>
    <row r="564" spans="2:11" ht="12.75">
      <c r="B564" s="149"/>
      <c r="C564" s="149"/>
      <c r="D564" s="3"/>
      <c r="E564" s="3"/>
      <c r="F564" s="3"/>
      <c r="G564" s="3"/>
      <c r="H564" s="3"/>
      <c r="I564" s="3"/>
      <c r="J564" s="3"/>
      <c r="K564" s="3"/>
    </row>
    <row r="565" spans="2:11" ht="12.75">
      <c r="B565" s="149"/>
      <c r="C565" s="149"/>
      <c r="D565" s="3"/>
      <c r="E565" s="3"/>
      <c r="F565" s="3"/>
      <c r="G565" s="3"/>
      <c r="H565" s="3"/>
      <c r="I565" s="3"/>
      <c r="J565" s="3"/>
      <c r="K565" s="3"/>
    </row>
    <row r="566" spans="2:11" ht="12.75">
      <c r="B566" s="149"/>
      <c r="C566" s="149"/>
      <c r="D566" s="3"/>
      <c r="E566" s="3"/>
      <c r="F566" s="3"/>
      <c r="G566" s="3"/>
      <c r="H566" s="3"/>
      <c r="I566" s="3"/>
      <c r="J566" s="3"/>
      <c r="K566" s="3"/>
    </row>
    <row r="567" spans="2:11" ht="12.75">
      <c r="B567" s="149"/>
      <c r="C567" s="149"/>
      <c r="D567" s="3"/>
      <c r="E567" s="3"/>
      <c r="F567" s="3"/>
      <c r="G567" s="3"/>
      <c r="H567" s="3"/>
      <c r="I567" s="3"/>
      <c r="J567" s="3"/>
      <c r="K567" s="3"/>
    </row>
    <row r="568" spans="2:11" ht="12.75">
      <c r="B568" s="149"/>
      <c r="C568" s="149"/>
      <c r="D568" s="3"/>
      <c r="E568" s="3"/>
      <c r="F568" s="3"/>
      <c r="G568" s="3"/>
      <c r="H568" s="3"/>
      <c r="I568" s="3"/>
      <c r="J568" s="3"/>
      <c r="K568" s="3"/>
    </row>
    <row r="569" spans="2:11" ht="12.75">
      <c r="B569" s="149"/>
      <c r="C569" s="149"/>
      <c r="D569" s="3"/>
      <c r="E569" s="3"/>
      <c r="F569" s="3"/>
      <c r="G569" s="3"/>
      <c r="H569" s="3"/>
      <c r="I569" s="3"/>
      <c r="J569" s="3"/>
      <c r="K569" s="3"/>
    </row>
    <row r="570" spans="2:11" ht="12.75">
      <c r="B570" s="149"/>
      <c r="C570" s="149"/>
      <c r="D570" s="3"/>
      <c r="E570" s="3"/>
      <c r="F570" s="3"/>
      <c r="G570" s="3"/>
      <c r="H570" s="3"/>
      <c r="I570" s="3"/>
      <c r="J570" s="3"/>
      <c r="K570" s="3"/>
    </row>
    <row r="571" spans="2:11" ht="12.75">
      <c r="B571" s="149"/>
      <c r="C571" s="149"/>
      <c r="D571" s="3"/>
      <c r="E571" s="3"/>
      <c r="F571" s="3"/>
      <c r="G571" s="3"/>
      <c r="H571" s="3"/>
      <c r="I571" s="3"/>
      <c r="J571" s="3"/>
      <c r="K571" s="3"/>
    </row>
    <row r="572" spans="2:11" ht="12.75">
      <c r="B572" s="149"/>
      <c r="C572" s="149"/>
      <c r="D572" s="3"/>
      <c r="E572" s="3"/>
      <c r="F572" s="3"/>
      <c r="G572" s="3"/>
      <c r="H572" s="3"/>
      <c r="I572" s="3"/>
      <c r="J572" s="3"/>
      <c r="K572" s="3"/>
    </row>
    <row r="573" spans="2:11" ht="12.75">
      <c r="B573" s="149"/>
      <c r="C573" s="149"/>
      <c r="D573" s="3"/>
      <c r="E573" s="3"/>
      <c r="F573" s="3"/>
      <c r="G573" s="3"/>
      <c r="H573" s="3"/>
      <c r="I573" s="3"/>
      <c r="J573" s="3"/>
      <c r="K573" s="3"/>
    </row>
    <row r="574" spans="2:11" ht="12.75">
      <c r="B574" s="149"/>
      <c r="C574" s="149"/>
      <c r="D574" s="3"/>
      <c r="E574" s="3"/>
      <c r="F574" s="3"/>
      <c r="G574" s="3"/>
      <c r="H574" s="3"/>
      <c r="I574" s="3"/>
      <c r="J574" s="3"/>
      <c r="K574" s="3"/>
    </row>
    <row r="575" spans="2:11" ht="12.75">
      <c r="B575" s="149"/>
      <c r="C575" s="149"/>
      <c r="D575" s="3"/>
      <c r="E575" s="3"/>
      <c r="F575" s="3"/>
      <c r="G575" s="3"/>
      <c r="H575" s="3"/>
      <c r="I575" s="3"/>
      <c r="J575" s="3"/>
      <c r="K575" s="3"/>
    </row>
    <row r="576" spans="2:11" ht="12.75">
      <c r="B576" s="149"/>
      <c r="C576" s="149"/>
      <c r="D576" s="3"/>
      <c r="E576" s="3"/>
      <c r="F576" s="3"/>
      <c r="G576" s="3"/>
      <c r="H576" s="3"/>
      <c r="I576" s="3"/>
      <c r="J576" s="3"/>
      <c r="K576" s="3"/>
    </row>
    <row r="577" spans="2:11" ht="12.75">
      <c r="B577" s="149"/>
      <c r="C577" s="149"/>
      <c r="D577" s="3"/>
      <c r="E577" s="3"/>
      <c r="F577" s="3"/>
      <c r="G577" s="3"/>
      <c r="H577" s="3"/>
      <c r="I577" s="3"/>
      <c r="J577" s="3"/>
      <c r="K577" s="3"/>
    </row>
    <row r="578" spans="2:11" ht="12.75">
      <c r="B578" s="149"/>
      <c r="C578" s="149"/>
      <c r="D578" s="3"/>
      <c r="E578" s="3"/>
      <c r="F578" s="3"/>
      <c r="G578" s="3"/>
      <c r="H578" s="3"/>
      <c r="I578" s="3"/>
      <c r="J578" s="3"/>
      <c r="K578" s="3"/>
    </row>
    <row r="579" spans="2:11" ht="12.75">
      <c r="B579" s="149"/>
      <c r="C579" s="149"/>
      <c r="D579" s="3"/>
      <c r="E579" s="3"/>
      <c r="F579" s="3"/>
      <c r="G579" s="3"/>
      <c r="H579" s="3"/>
      <c r="I579" s="3"/>
      <c r="J579" s="3"/>
      <c r="K579" s="3"/>
    </row>
    <row r="580" spans="2:11" ht="12.75">
      <c r="B580" s="149"/>
      <c r="C580" s="149"/>
      <c r="D580" s="3"/>
      <c r="E580" s="3"/>
      <c r="F580" s="3"/>
      <c r="G580" s="3"/>
      <c r="H580" s="3"/>
      <c r="I580" s="3"/>
      <c r="J580" s="3"/>
      <c r="K580" s="3"/>
    </row>
    <row r="581" spans="2:11" ht="12.75">
      <c r="B581" s="149"/>
      <c r="C581" s="149"/>
      <c r="D581" s="3"/>
      <c r="E581" s="3"/>
      <c r="F581" s="3"/>
      <c r="G581" s="3"/>
      <c r="H581" s="3"/>
      <c r="I581" s="3"/>
      <c r="J581" s="3"/>
      <c r="K581" s="3"/>
    </row>
    <row r="582" spans="2:11" ht="12.75">
      <c r="B582" s="149"/>
      <c r="C582" s="149"/>
      <c r="D582" s="3"/>
      <c r="E582" s="3"/>
      <c r="F582" s="3"/>
      <c r="G582" s="3"/>
      <c r="H582" s="3"/>
      <c r="I582" s="3"/>
      <c r="J582" s="3"/>
      <c r="K582" s="3"/>
    </row>
    <row r="583" spans="2:11" ht="12.75">
      <c r="B583" s="149"/>
      <c r="C583" s="149"/>
      <c r="D583" s="3"/>
      <c r="E583" s="3"/>
      <c r="F583" s="3"/>
      <c r="G583" s="3"/>
      <c r="H583" s="3"/>
      <c r="I583" s="3"/>
      <c r="J583" s="3"/>
      <c r="K583" s="3"/>
    </row>
    <row r="584" spans="2:11" ht="12.75">
      <c r="B584" s="149"/>
      <c r="C584" s="149"/>
      <c r="D584" s="3"/>
      <c r="E584" s="3"/>
      <c r="F584" s="3"/>
      <c r="G584" s="3"/>
      <c r="H584" s="3"/>
      <c r="I584" s="3"/>
      <c r="J584" s="3"/>
      <c r="K584" s="3"/>
    </row>
    <row r="585" spans="2:11" ht="12.75">
      <c r="B585" s="149"/>
      <c r="C585" s="149"/>
      <c r="D585" s="3"/>
      <c r="E585" s="3"/>
      <c r="F585" s="3"/>
      <c r="G585" s="3"/>
      <c r="H585" s="3"/>
      <c r="I585" s="3"/>
      <c r="J585" s="3"/>
      <c r="K585" s="3"/>
    </row>
    <row r="586" spans="2:11" ht="12.75">
      <c r="B586" s="149"/>
      <c r="C586" s="149"/>
      <c r="D586" s="3"/>
      <c r="E586" s="3"/>
      <c r="F586" s="3"/>
      <c r="G586" s="3"/>
      <c r="H586" s="3"/>
      <c r="I586" s="3"/>
      <c r="J586" s="3"/>
      <c r="K586" s="3"/>
    </row>
    <row r="587" spans="2:11" ht="12.75">
      <c r="B587" s="149"/>
      <c r="C587" s="149"/>
      <c r="D587" s="3"/>
      <c r="E587" s="3"/>
      <c r="F587" s="3"/>
      <c r="G587" s="3"/>
      <c r="H587" s="3"/>
      <c r="I587" s="3"/>
      <c r="J587" s="3"/>
      <c r="K587" s="3"/>
    </row>
    <row r="588" spans="2:11" ht="12.75">
      <c r="B588" s="149"/>
      <c r="C588" s="149"/>
      <c r="D588" s="3"/>
      <c r="E588" s="3"/>
      <c r="F588" s="3"/>
      <c r="G588" s="3"/>
      <c r="H588" s="3"/>
      <c r="I588" s="3"/>
      <c r="J588" s="3"/>
      <c r="K588" s="3"/>
    </row>
    <row r="589" spans="2:11" ht="12.75">
      <c r="B589" s="149"/>
      <c r="C589" s="149"/>
      <c r="D589" s="3"/>
      <c r="E589" s="3"/>
      <c r="F589" s="3"/>
      <c r="G589" s="3"/>
      <c r="H589" s="3"/>
      <c r="I589" s="3"/>
      <c r="J589" s="3"/>
      <c r="K589" s="3"/>
    </row>
    <row r="590" spans="2:11" ht="12.75">
      <c r="B590" s="149"/>
      <c r="C590" s="149"/>
      <c r="D590" s="3"/>
      <c r="E590" s="3"/>
      <c r="F590" s="3"/>
      <c r="G590" s="3"/>
      <c r="H590" s="3"/>
      <c r="I590" s="3"/>
      <c r="J590" s="3"/>
      <c r="K590" s="3"/>
    </row>
    <row r="591" spans="2:11" ht="12.75">
      <c r="B591" s="149"/>
      <c r="C591" s="149"/>
      <c r="D591" s="3"/>
      <c r="E591" s="3"/>
      <c r="F591" s="3"/>
      <c r="G591" s="3"/>
      <c r="H591" s="3"/>
      <c r="I591" s="3"/>
      <c r="J591" s="3"/>
      <c r="K591" s="3"/>
    </row>
    <row r="592" spans="2:11" ht="12.75">
      <c r="B592" s="149"/>
      <c r="C592" s="149"/>
      <c r="D592" s="3"/>
      <c r="E592" s="3"/>
      <c r="F592" s="3"/>
      <c r="G592" s="3"/>
      <c r="H592" s="3"/>
      <c r="I592" s="3"/>
      <c r="J592" s="3"/>
      <c r="K592" s="3"/>
    </row>
    <row r="593" spans="2:11" ht="12.75">
      <c r="B593" s="149"/>
      <c r="C593" s="149"/>
      <c r="D593" s="3"/>
      <c r="E593" s="3"/>
      <c r="F593" s="3"/>
      <c r="G593" s="3"/>
      <c r="H593" s="3"/>
      <c r="I593" s="3"/>
      <c r="J593" s="3"/>
      <c r="K593" s="3"/>
    </row>
    <row r="594" spans="2:11" ht="12.75">
      <c r="B594" s="149"/>
      <c r="C594" s="149"/>
      <c r="D594" s="3"/>
      <c r="E594" s="3"/>
      <c r="F594" s="3"/>
      <c r="G594" s="3"/>
      <c r="H594" s="3"/>
      <c r="I594" s="3"/>
      <c r="J594" s="3"/>
      <c r="K594" s="3"/>
    </row>
    <row r="595" spans="2:11" ht="12.75">
      <c r="B595" s="149"/>
      <c r="C595" s="149"/>
      <c r="D595" s="3"/>
      <c r="E595" s="3"/>
      <c r="F595" s="3"/>
      <c r="G595" s="3"/>
      <c r="H595" s="3"/>
      <c r="I595" s="3"/>
      <c r="J595" s="3"/>
      <c r="K595" s="3"/>
    </row>
    <row r="596" spans="2:11" ht="12.75">
      <c r="B596" s="149"/>
      <c r="C596" s="149"/>
      <c r="D596" s="3"/>
      <c r="E596" s="3"/>
      <c r="F596" s="3"/>
      <c r="G596" s="3"/>
      <c r="H596" s="3"/>
      <c r="I596" s="3"/>
      <c r="J596" s="3"/>
      <c r="K596" s="3"/>
    </row>
    <row r="597" spans="2:11" ht="12.75">
      <c r="B597" s="149"/>
      <c r="C597" s="149"/>
      <c r="D597" s="3"/>
      <c r="E597" s="3"/>
      <c r="F597" s="3"/>
      <c r="G597" s="3"/>
      <c r="H597" s="3"/>
      <c r="I597" s="3"/>
      <c r="J597" s="3"/>
      <c r="K597" s="3"/>
    </row>
    <row r="598" spans="2:11" ht="12.75">
      <c r="B598" s="149"/>
      <c r="C598" s="149"/>
      <c r="D598" s="3"/>
      <c r="E598" s="3"/>
      <c r="F598" s="3"/>
      <c r="G598" s="3"/>
      <c r="H598" s="3"/>
      <c r="I598" s="3"/>
      <c r="J598" s="3"/>
      <c r="K598" s="3"/>
    </row>
    <row r="599" spans="2:11" ht="12.75">
      <c r="B599" s="149"/>
      <c r="C599" s="149"/>
      <c r="D599" s="3"/>
      <c r="E599" s="3"/>
      <c r="F599" s="3"/>
      <c r="G599" s="3"/>
      <c r="H599" s="3"/>
      <c r="I599" s="3"/>
      <c r="J599" s="3"/>
      <c r="K599" s="3"/>
    </row>
    <row r="600" spans="2:11" ht="12.75">
      <c r="B600" s="149"/>
      <c r="C600" s="149"/>
      <c r="D600" s="3"/>
      <c r="E600" s="3"/>
      <c r="F600" s="3"/>
      <c r="G600" s="3"/>
      <c r="H600" s="3"/>
      <c r="I600" s="3"/>
      <c r="J600" s="3"/>
      <c r="K600" s="3"/>
    </row>
    <row r="601" spans="2:11" ht="12.75">
      <c r="B601" s="149"/>
      <c r="C601" s="149"/>
      <c r="D601" s="3"/>
      <c r="E601" s="3"/>
      <c r="F601" s="3"/>
      <c r="G601" s="3"/>
      <c r="H601" s="3"/>
      <c r="I601" s="3"/>
      <c r="J601" s="3"/>
      <c r="K601" s="3"/>
    </row>
    <row r="602" spans="2:11" ht="12.75">
      <c r="B602" s="149"/>
      <c r="C602" s="149"/>
      <c r="D602" s="3"/>
      <c r="E602" s="3"/>
      <c r="F602" s="3"/>
      <c r="G602" s="3"/>
      <c r="H602" s="3"/>
      <c r="I602" s="3"/>
      <c r="J602" s="3"/>
      <c r="K602" s="3"/>
    </row>
    <row r="603" spans="2:11" ht="12.75">
      <c r="B603" s="149"/>
      <c r="C603" s="149"/>
      <c r="D603" s="3"/>
      <c r="E603" s="3"/>
      <c r="F603" s="3"/>
      <c r="G603" s="3"/>
      <c r="H603" s="3"/>
      <c r="I603" s="3"/>
      <c r="J603" s="3"/>
      <c r="K603" s="3"/>
    </row>
    <row r="604" spans="2:11" ht="12.75">
      <c r="B604" s="149"/>
      <c r="C604" s="149"/>
      <c r="D604" s="3"/>
      <c r="E604" s="3"/>
      <c r="F604" s="3"/>
      <c r="G604" s="3"/>
      <c r="H604" s="3"/>
      <c r="I604" s="3"/>
      <c r="J604" s="3"/>
      <c r="K604" s="3"/>
    </row>
    <row r="605" spans="2:11" ht="12.75">
      <c r="B605" s="149"/>
      <c r="C605" s="149"/>
      <c r="D605" s="3"/>
      <c r="E605" s="3"/>
      <c r="F605" s="3"/>
      <c r="G605" s="3"/>
      <c r="H605" s="3"/>
      <c r="I605" s="3"/>
      <c r="J605" s="3"/>
      <c r="K605" s="3"/>
    </row>
    <row r="606" spans="2:11" ht="12.75">
      <c r="B606" s="149"/>
      <c r="C606" s="149"/>
      <c r="D606" s="3"/>
      <c r="E606" s="3"/>
      <c r="F606" s="3"/>
      <c r="G606" s="3"/>
      <c r="H606" s="3"/>
      <c r="I606" s="3"/>
      <c r="J606" s="3"/>
      <c r="K606" s="3"/>
    </row>
    <row r="607" spans="2:11" ht="12.75">
      <c r="B607" s="149"/>
      <c r="C607" s="149"/>
      <c r="D607" s="3"/>
      <c r="E607" s="3"/>
      <c r="F607" s="3"/>
      <c r="G607" s="3"/>
      <c r="H607" s="3"/>
      <c r="I607" s="3"/>
      <c r="J607" s="3"/>
      <c r="K607" s="3"/>
    </row>
    <row r="608" spans="2:11" ht="12.75">
      <c r="B608" s="149"/>
      <c r="C608" s="149"/>
      <c r="D608" s="3"/>
      <c r="E608" s="3"/>
      <c r="F608" s="3"/>
      <c r="G608" s="3"/>
      <c r="H608" s="3"/>
      <c r="I608" s="3"/>
      <c r="J608" s="3"/>
      <c r="K608" s="3"/>
    </row>
    <row r="609" spans="2:11" ht="12.75">
      <c r="B609" s="149"/>
      <c r="C609" s="149"/>
      <c r="D609" s="3"/>
      <c r="E609" s="3"/>
      <c r="F609" s="3"/>
      <c r="G609" s="3"/>
      <c r="H609" s="3"/>
      <c r="I609" s="3"/>
      <c r="J609" s="3"/>
      <c r="K609" s="3"/>
    </row>
    <row r="610" spans="2:11" ht="12.75">
      <c r="B610" s="149"/>
      <c r="C610" s="149"/>
      <c r="D610" s="3"/>
      <c r="E610" s="3"/>
      <c r="F610" s="3"/>
      <c r="G610" s="3"/>
      <c r="H610" s="3"/>
      <c r="I610" s="3"/>
      <c r="J610" s="3"/>
      <c r="K610" s="3"/>
    </row>
    <row r="611" spans="2:11" ht="12.75">
      <c r="B611" s="149"/>
      <c r="C611" s="149"/>
      <c r="D611" s="3"/>
      <c r="E611" s="3"/>
      <c r="F611" s="3"/>
      <c r="G611" s="3"/>
      <c r="H611" s="3"/>
      <c r="I611" s="3"/>
      <c r="J611" s="3"/>
      <c r="K611" s="3"/>
    </row>
    <row r="612" spans="2:11" ht="12.75">
      <c r="B612" s="149"/>
      <c r="C612" s="149"/>
      <c r="D612" s="3"/>
      <c r="E612" s="3"/>
      <c r="F612" s="3"/>
      <c r="G612" s="3"/>
      <c r="H612" s="3"/>
      <c r="I612" s="3"/>
      <c r="J612" s="3"/>
      <c r="K612" s="3"/>
    </row>
    <row r="613" spans="2:11" ht="12.75">
      <c r="B613" s="149"/>
      <c r="C613" s="149"/>
      <c r="D613" s="3"/>
      <c r="E613" s="3"/>
      <c r="F613" s="3"/>
      <c r="G613" s="3"/>
      <c r="H613" s="3"/>
      <c r="I613" s="3"/>
      <c r="J613" s="3"/>
      <c r="K613" s="3"/>
    </row>
    <row r="614" spans="2:11" ht="12.75">
      <c r="B614" s="149"/>
      <c r="C614" s="149"/>
      <c r="D614" s="3"/>
      <c r="E614" s="3"/>
      <c r="F614" s="3"/>
      <c r="G614" s="3"/>
      <c r="H614" s="3"/>
      <c r="I614" s="3"/>
      <c r="J614" s="3"/>
      <c r="K614" s="3"/>
    </row>
    <row r="615" spans="2:11" ht="12.75">
      <c r="B615" s="149"/>
      <c r="C615" s="149"/>
      <c r="D615" s="3"/>
      <c r="E615" s="3"/>
      <c r="F615" s="3"/>
      <c r="G615" s="3"/>
      <c r="H615" s="3"/>
      <c r="I615" s="3"/>
      <c r="J615" s="3"/>
      <c r="K615" s="3"/>
    </row>
    <row r="616" spans="2:11" ht="12.75">
      <c r="B616" s="149"/>
      <c r="C616" s="149"/>
      <c r="D616" s="3"/>
      <c r="E616" s="3"/>
      <c r="F616" s="3"/>
      <c r="G616" s="3"/>
      <c r="H616" s="3"/>
      <c r="I616" s="3"/>
      <c r="J616" s="3"/>
      <c r="K616" s="3"/>
    </row>
    <row r="617" spans="2:11" ht="12.75">
      <c r="B617" s="149"/>
      <c r="C617" s="149"/>
      <c r="D617" s="3"/>
      <c r="E617" s="3"/>
      <c r="F617" s="3"/>
      <c r="G617" s="3"/>
      <c r="H617" s="3"/>
      <c r="I617" s="3"/>
      <c r="J617" s="3"/>
      <c r="K617" s="3"/>
    </row>
    <row r="618" spans="2:11" ht="12.75">
      <c r="B618" s="149"/>
      <c r="C618" s="149"/>
      <c r="D618" s="3"/>
      <c r="E618" s="3"/>
      <c r="F618" s="3"/>
      <c r="G618" s="3"/>
      <c r="H618" s="3"/>
      <c r="I618" s="3"/>
      <c r="J618" s="3"/>
      <c r="K618" s="3"/>
    </row>
    <row r="619" spans="2:11" ht="12.75">
      <c r="B619" s="149"/>
      <c r="C619" s="149"/>
      <c r="D619" s="3"/>
      <c r="E619" s="3"/>
      <c r="F619" s="3"/>
      <c r="G619" s="3"/>
      <c r="H619" s="3"/>
      <c r="I619" s="3"/>
      <c r="J619" s="3"/>
      <c r="K619" s="3"/>
    </row>
    <row r="620" spans="2:11" ht="12.75">
      <c r="B620" s="149"/>
      <c r="C620" s="149"/>
      <c r="D620" s="3"/>
      <c r="E620" s="3"/>
      <c r="F620" s="3"/>
      <c r="G620" s="3"/>
      <c r="H620" s="3"/>
      <c r="I620" s="3"/>
      <c r="J620" s="3"/>
      <c r="K620" s="3"/>
    </row>
    <row r="621" spans="2:11" ht="12.75">
      <c r="B621" s="149"/>
      <c r="C621" s="149"/>
      <c r="D621" s="3"/>
      <c r="E621" s="3"/>
      <c r="F621" s="3"/>
      <c r="G621" s="3"/>
      <c r="H621" s="3"/>
      <c r="I621" s="3"/>
      <c r="J621" s="3"/>
      <c r="K621" s="3"/>
    </row>
    <row r="622" spans="2:11" ht="12.75">
      <c r="B622" s="149"/>
      <c r="C622" s="149"/>
      <c r="D622" s="3"/>
      <c r="E622" s="3"/>
      <c r="F622" s="3"/>
      <c r="G622" s="3"/>
      <c r="H622" s="3"/>
      <c r="I622" s="3"/>
      <c r="J622" s="3"/>
      <c r="K622" s="3"/>
    </row>
    <row r="623" spans="2:11" ht="12.75">
      <c r="B623" s="149"/>
      <c r="C623" s="149"/>
      <c r="D623" s="3"/>
      <c r="E623" s="3"/>
      <c r="F623" s="3"/>
      <c r="G623" s="3"/>
      <c r="H623" s="3"/>
      <c r="I623" s="3"/>
      <c r="J623" s="3"/>
      <c r="K623" s="3"/>
    </row>
    <row r="624" spans="2:11" ht="12.75">
      <c r="B624" s="149"/>
      <c r="C624" s="149"/>
      <c r="D624" s="3"/>
      <c r="E624" s="3"/>
      <c r="F624" s="3"/>
      <c r="G624" s="3"/>
      <c r="H624" s="3"/>
      <c r="I624" s="3"/>
      <c r="J624" s="3"/>
      <c r="K624" s="3"/>
    </row>
    <row r="625" spans="2:11" ht="12.75">
      <c r="B625" s="149"/>
      <c r="C625" s="149"/>
      <c r="D625" s="3"/>
      <c r="E625" s="3"/>
      <c r="F625" s="3"/>
      <c r="G625" s="3"/>
      <c r="H625" s="3"/>
      <c r="I625" s="3"/>
      <c r="J625" s="3"/>
      <c r="K625" s="3"/>
    </row>
    <row r="626" spans="2:11" ht="12.75">
      <c r="B626" s="149"/>
      <c r="C626" s="149"/>
      <c r="D626" s="3"/>
      <c r="E626" s="3"/>
      <c r="F626" s="3"/>
      <c r="G626" s="3"/>
      <c r="H626" s="3"/>
      <c r="I626" s="3"/>
      <c r="J626" s="3"/>
      <c r="K626" s="3"/>
    </row>
    <row r="627" spans="2:11" ht="12.75">
      <c r="B627" s="149"/>
      <c r="C627" s="149"/>
      <c r="D627" s="3"/>
      <c r="E627" s="3"/>
      <c r="F627" s="3"/>
      <c r="G627" s="3"/>
      <c r="H627" s="3"/>
      <c r="I627" s="3"/>
      <c r="J627" s="3"/>
      <c r="K627" s="3"/>
    </row>
    <row r="628" spans="2:11" ht="12.75">
      <c r="B628" s="149"/>
      <c r="C628" s="149"/>
      <c r="D628" s="3"/>
      <c r="E628" s="3"/>
      <c r="F628" s="3"/>
      <c r="G628" s="3"/>
      <c r="H628" s="3"/>
      <c r="I628" s="3"/>
      <c r="J628" s="3"/>
      <c r="K628" s="3"/>
    </row>
    <row r="629" spans="2:11" ht="12.75">
      <c r="B629" s="149"/>
      <c r="C629" s="149"/>
      <c r="D629" s="3"/>
      <c r="E629" s="3"/>
      <c r="F629" s="3"/>
      <c r="G629" s="3"/>
      <c r="H629" s="3"/>
      <c r="I629" s="3"/>
      <c r="J629" s="3"/>
      <c r="K629" s="3"/>
    </row>
    <row r="630" spans="2:11" ht="12.75">
      <c r="B630" s="149"/>
      <c r="C630" s="149"/>
      <c r="D630" s="3"/>
      <c r="E630" s="3"/>
      <c r="F630" s="3"/>
      <c r="G630" s="3"/>
      <c r="H630" s="3"/>
      <c r="I630" s="3"/>
      <c r="J630" s="3"/>
      <c r="K630" s="3"/>
    </row>
    <row r="631" spans="2:11" ht="12.75">
      <c r="B631" s="149"/>
      <c r="C631" s="149"/>
      <c r="D631" s="3"/>
      <c r="E631" s="3"/>
      <c r="F631" s="3"/>
      <c r="G631" s="3"/>
      <c r="H631" s="3"/>
      <c r="I631" s="3"/>
      <c r="J631" s="3"/>
      <c r="K631" s="3"/>
    </row>
    <row r="632" spans="2:11" ht="12.75">
      <c r="B632" s="149"/>
      <c r="C632" s="149"/>
      <c r="D632" s="3"/>
      <c r="E632" s="3"/>
      <c r="F632" s="3"/>
      <c r="G632" s="3"/>
      <c r="H632" s="3"/>
      <c r="I632" s="3"/>
      <c r="J632" s="3"/>
      <c r="K632" s="3"/>
    </row>
    <row r="633" spans="2:11" ht="12.75">
      <c r="B633" s="149"/>
      <c r="C633" s="149"/>
      <c r="D633" s="3"/>
      <c r="E633" s="3"/>
      <c r="F633" s="3"/>
      <c r="G633" s="3"/>
      <c r="H633" s="3"/>
      <c r="I633" s="3"/>
      <c r="J633" s="3"/>
      <c r="K633" s="3"/>
    </row>
    <row r="634" spans="2:11" ht="12.75">
      <c r="B634" s="149"/>
      <c r="C634" s="149"/>
      <c r="D634" s="3"/>
      <c r="E634" s="3"/>
      <c r="F634" s="3"/>
      <c r="G634" s="3"/>
      <c r="H634" s="3"/>
      <c r="I634" s="3"/>
      <c r="J634" s="3"/>
      <c r="K634" s="3"/>
    </row>
    <row r="635" spans="2:11" ht="12.75">
      <c r="B635" s="149"/>
      <c r="C635" s="149"/>
      <c r="D635" s="3"/>
      <c r="E635" s="3"/>
      <c r="F635" s="3"/>
      <c r="G635" s="3"/>
      <c r="H635" s="3"/>
      <c r="I635" s="3"/>
      <c r="J635" s="3"/>
      <c r="K635" s="3"/>
    </row>
    <row r="636" spans="2:11" ht="12.75">
      <c r="B636" s="149"/>
      <c r="C636" s="149"/>
      <c r="D636" s="3"/>
      <c r="E636" s="3"/>
      <c r="F636" s="3"/>
      <c r="G636" s="3"/>
      <c r="H636" s="3"/>
      <c r="I636" s="3"/>
      <c r="J636" s="3"/>
      <c r="K636" s="3"/>
    </row>
    <row r="637" spans="2:11" ht="12.75">
      <c r="B637" s="149"/>
      <c r="C637" s="149"/>
      <c r="D637" s="3"/>
      <c r="E637" s="3"/>
      <c r="F637" s="3"/>
      <c r="G637" s="3"/>
      <c r="H637" s="3"/>
      <c r="I637" s="3"/>
      <c r="J637" s="3"/>
      <c r="K637" s="3"/>
    </row>
    <row r="638" spans="2:11" ht="12.75">
      <c r="B638" s="149"/>
      <c r="C638" s="149"/>
      <c r="D638" s="3"/>
      <c r="E638" s="3"/>
      <c r="F638" s="3"/>
      <c r="G638" s="3"/>
      <c r="H638" s="3"/>
      <c r="I638" s="3"/>
      <c r="J638" s="3"/>
      <c r="K638" s="3"/>
    </row>
    <row r="639" spans="2:11" ht="12.75">
      <c r="B639" s="149"/>
      <c r="C639" s="149"/>
      <c r="D639" s="3"/>
      <c r="E639" s="3"/>
      <c r="F639" s="3"/>
      <c r="G639" s="3"/>
      <c r="H639" s="3"/>
      <c r="I639" s="3"/>
      <c r="J639" s="3"/>
      <c r="K639" s="3"/>
    </row>
    <row r="640" spans="2:11" ht="12.75">
      <c r="B640" s="149"/>
      <c r="C640" s="149"/>
      <c r="D640" s="3"/>
      <c r="E640" s="3"/>
      <c r="F640" s="3"/>
      <c r="G640" s="3"/>
      <c r="H640" s="3"/>
      <c r="I640" s="3"/>
      <c r="J640" s="3"/>
      <c r="K640" s="3"/>
    </row>
    <row r="641" spans="2:11" ht="12.75">
      <c r="B641" s="149"/>
      <c r="C641" s="149"/>
      <c r="D641" s="3"/>
      <c r="E641" s="3"/>
      <c r="F641" s="3"/>
      <c r="G641" s="3"/>
      <c r="H641" s="3"/>
      <c r="I641" s="3"/>
      <c r="J641" s="3"/>
      <c r="K641" s="3"/>
    </row>
    <row r="642" spans="2:11" ht="12.75">
      <c r="B642" s="149"/>
      <c r="C642" s="149"/>
      <c r="D642" s="3"/>
      <c r="E642" s="3"/>
      <c r="F642" s="3"/>
      <c r="G642" s="3"/>
      <c r="H642" s="3"/>
      <c r="I642" s="3"/>
      <c r="J642" s="3"/>
      <c r="K642" s="3"/>
    </row>
    <row r="643" spans="2:11" ht="12.75">
      <c r="B643" s="149"/>
      <c r="C643" s="149"/>
      <c r="D643" s="3"/>
      <c r="E643" s="3"/>
      <c r="F643" s="3"/>
      <c r="G643" s="3"/>
      <c r="H643" s="3"/>
      <c r="I643" s="3"/>
      <c r="J643" s="3"/>
      <c r="K643" s="3"/>
    </row>
    <row r="644" spans="2:11" ht="12.75">
      <c r="B644" s="149"/>
      <c r="C644" s="149"/>
      <c r="D644" s="3"/>
      <c r="E644" s="3"/>
      <c r="F644" s="3"/>
      <c r="G644" s="3"/>
      <c r="H644" s="3"/>
      <c r="I644" s="3"/>
      <c r="J644" s="3"/>
      <c r="K644" s="3"/>
    </row>
    <row r="645" spans="2:11" ht="12.75">
      <c r="B645" s="149"/>
      <c r="C645" s="149"/>
      <c r="D645" s="3"/>
      <c r="E645" s="3"/>
      <c r="F645" s="3"/>
      <c r="G645" s="3"/>
      <c r="H645" s="3"/>
      <c r="I645" s="3"/>
      <c r="J645" s="3"/>
      <c r="K645" s="3"/>
    </row>
    <row r="646" spans="2:11" ht="12.75">
      <c r="B646" s="149"/>
      <c r="C646" s="149"/>
      <c r="D646" s="3"/>
      <c r="E646" s="3"/>
      <c r="F646" s="3"/>
      <c r="G646" s="3"/>
      <c r="H646" s="3"/>
      <c r="I646" s="3"/>
      <c r="J646" s="3"/>
      <c r="K646" s="3"/>
    </row>
    <row r="647" spans="2:11" ht="12.75">
      <c r="B647" s="149"/>
      <c r="C647" s="149"/>
      <c r="D647" s="3"/>
      <c r="E647" s="3"/>
      <c r="F647" s="3"/>
      <c r="G647" s="3"/>
      <c r="H647" s="3"/>
      <c r="I647" s="3"/>
      <c r="J647" s="3"/>
      <c r="K647" s="3"/>
    </row>
    <row r="648" spans="2:11" ht="12.75">
      <c r="B648" s="149"/>
      <c r="C648" s="149"/>
      <c r="D648" s="3"/>
      <c r="E648" s="3"/>
      <c r="F648" s="3"/>
      <c r="G648" s="3"/>
      <c r="H648" s="3"/>
      <c r="I648" s="3"/>
      <c r="J648" s="3"/>
      <c r="K648" s="3"/>
    </row>
    <row r="649" spans="2:11" ht="12.75">
      <c r="B649" s="149"/>
      <c r="C649" s="149"/>
      <c r="D649" s="3"/>
      <c r="E649" s="3"/>
      <c r="F649" s="3"/>
      <c r="G649" s="3"/>
      <c r="H649" s="3"/>
      <c r="I649" s="3"/>
      <c r="J649" s="3"/>
      <c r="K649" s="3"/>
    </row>
    <row r="650" spans="2:11" ht="12.75">
      <c r="B650" s="149"/>
      <c r="C650" s="149"/>
      <c r="D650" s="3"/>
      <c r="E650" s="3"/>
      <c r="F650" s="3"/>
      <c r="G650" s="3"/>
      <c r="H650" s="3"/>
      <c r="I650" s="3"/>
      <c r="J650" s="3"/>
      <c r="K650" s="3"/>
    </row>
    <row r="651" spans="2:11" ht="12.75">
      <c r="B651" s="149"/>
      <c r="C651" s="149"/>
      <c r="D651" s="3"/>
      <c r="E651" s="3"/>
      <c r="F651" s="3"/>
      <c r="G651" s="3"/>
      <c r="H651" s="3"/>
      <c r="I651" s="3"/>
      <c r="J651" s="3"/>
      <c r="K651" s="3"/>
    </row>
    <row r="652" spans="2:11" ht="12.75">
      <c r="B652" s="149"/>
      <c r="C652" s="149"/>
      <c r="D652" s="3"/>
      <c r="E652" s="3"/>
      <c r="F652" s="3"/>
      <c r="G652" s="3"/>
      <c r="H652" s="3"/>
      <c r="I652" s="3"/>
      <c r="J652" s="3"/>
      <c r="K652" s="3"/>
    </row>
    <row r="653" spans="2:11" ht="12.75">
      <c r="B653" s="149"/>
      <c r="C653" s="149"/>
      <c r="D653" s="3"/>
      <c r="E653" s="3"/>
      <c r="F653" s="3"/>
      <c r="G653" s="3"/>
      <c r="H653" s="3"/>
      <c r="I653" s="3"/>
      <c r="J653" s="3"/>
      <c r="K653" s="3"/>
    </row>
    <row r="654" spans="2:11" ht="12.75">
      <c r="B654" s="149"/>
      <c r="C654" s="149"/>
      <c r="D654" s="3"/>
      <c r="E654" s="3"/>
      <c r="F654" s="3"/>
      <c r="G654" s="3"/>
      <c r="H654" s="3"/>
      <c r="I654" s="3"/>
      <c r="J654" s="3"/>
      <c r="K654" s="3"/>
    </row>
    <row r="655" spans="2:11" ht="12.75">
      <c r="B655" s="149"/>
      <c r="C655" s="149"/>
      <c r="D655" s="3"/>
      <c r="E655" s="3"/>
      <c r="F655" s="3"/>
      <c r="G655" s="3"/>
      <c r="H655" s="3"/>
      <c r="I655" s="3"/>
      <c r="J655" s="3"/>
      <c r="K655" s="3"/>
    </row>
    <row r="656" spans="2:11" ht="12.75">
      <c r="B656" s="149"/>
      <c r="C656" s="149"/>
      <c r="D656" s="3"/>
      <c r="E656" s="3"/>
      <c r="F656" s="3"/>
      <c r="G656" s="3"/>
      <c r="H656" s="3"/>
      <c r="I656" s="3"/>
      <c r="J656" s="3"/>
      <c r="K656" s="3"/>
    </row>
    <row r="657" spans="2:11" ht="12.75">
      <c r="B657" s="149"/>
      <c r="C657" s="149"/>
      <c r="D657" s="3"/>
      <c r="E657" s="3"/>
      <c r="F657" s="3"/>
      <c r="G657" s="3"/>
      <c r="H657" s="3"/>
      <c r="I657" s="3"/>
      <c r="J657" s="3"/>
      <c r="K657" s="3"/>
    </row>
    <row r="658" spans="2:11" ht="12.75">
      <c r="B658" s="149"/>
      <c r="C658" s="149"/>
      <c r="D658" s="3"/>
      <c r="E658" s="3"/>
      <c r="F658" s="3"/>
      <c r="G658" s="3"/>
      <c r="H658" s="3"/>
      <c r="I658" s="3"/>
      <c r="J658" s="3"/>
      <c r="K658" s="3"/>
    </row>
    <row r="659" spans="2:11" ht="12.75">
      <c r="B659" s="149"/>
      <c r="C659" s="149"/>
      <c r="D659" s="3"/>
      <c r="E659" s="3"/>
      <c r="F659" s="3"/>
      <c r="G659" s="3"/>
      <c r="H659" s="3"/>
      <c r="I659" s="3"/>
      <c r="J659" s="3"/>
      <c r="K659" s="3"/>
    </row>
    <row r="660" spans="2:11" ht="12.75">
      <c r="B660" s="149"/>
      <c r="C660" s="149"/>
      <c r="D660" s="3"/>
      <c r="E660" s="3"/>
      <c r="F660" s="3"/>
      <c r="G660" s="3"/>
      <c r="H660" s="3"/>
      <c r="I660" s="3"/>
      <c r="J660" s="3"/>
      <c r="K660" s="3"/>
    </row>
    <row r="661" spans="2:11" ht="12.75">
      <c r="B661" s="149"/>
      <c r="C661" s="149"/>
      <c r="D661" s="3"/>
      <c r="E661" s="3"/>
      <c r="F661" s="3"/>
      <c r="G661" s="3"/>
      <c r="H661" s="3"/>
      <c r="I661" s="3"/>
      <c r="J661" s="3"/>
      <c r="K661" s="3"/>
    </row>
    <row r="662" spans="2:11" ht="12.75">
      <c r="B662" s="149"/>
      <c r="C662" s="149"/>
      <c r="D662" s="3"/>
      <c r="E662" s="3"/>
      <c r="F662" s="3"/>
      <c r="G662" s="3"/>
      <c r="H662" s="3"/>
      <c r="I662" s="3"/>
      <c r="J662" s="3"/>
      <c r="K662" s="3"/>
    </row>
    <row r="663" spans="2:11" ht="12.75">
      <c r="B663" s="149"/>
      <c r="C663" s="149"/>
      <c r="D663" s="3"/>
      <c r="E663" s="3"/>
      <c r="F663" s="3"/>
      <c r="G663" s="3"/>
      <c r="H663" s="3"/>
      <c r="I663" s="3"/>
      <c r="J663" s="3"/>
      <c r="K663" s="3"/>
    </row>
    <row r="664" spans="2:11" ht="12.75">
      <c r="B664" s="149"/>
      <c r="C664" s="149"/>
      <c r="D664" s="3"/>
      <c r="E664" s="3"/>
      <c r="F664" s="3"/>
      <c r="G664" s="3"/>
      <c r="H664" s="3"/>
      <c r="I664" s="3"/>
      <c r="J664" s="3"/>
      <c r="K664" s="3"/>
    </row>
    <row r="665" spans="2:11" ht="12.75">
      <c r="B665" s="149"/>
      <c r="C665" s="149"/>
      <c r="D665" s="3"/>
      <c r="E665" s="3"/>
      <c r="F665" s="3"/>
      <c r="G665" s="3"/>
      <c r="H665" s="3"/>
      <c r="I665" s="3"/>
      <c r="J665" s="3"/>
      <c r="K665" s="3"/>
    </row>
    <row r="666" spans="2:11" ht="12.75">
      <c r="B666" s="149"/>
      <c r="C666" s="149"/>
      <c r="D666" s="3"/>
      <c r="E666" s="3"/>
      <c r="F666" s="3"/>
      <c r="G666" s="3"/>
      <c r="H666" s="3"/>
      <c r="I666" s="3"/>
      <c r="J666" s="3"/>
      <c r="K666" s="3"/>
    </row>
    <row r="667" spans="2:11" ht="12.75">
      <c r="B667" s="149"/>
      <c r="C667" s="149"/>
      <c r="D667" s="3"/>
      <c r="E667" s="3"/>
      <c r="F667" s="3"/>
      <c r="G667" s="3"/>
      <c r="H667" s="3"/>
      <c r="I667" s="3"/>
      <c r="J667" s="3"/>
      <c r="K667" s="3"/>
    </row>
    <row r="668" spans="2:11" ht="12.75">
      <c r="B668" s="149"/>
      <c r="C668" s="149"/>
      <c r="D668" s="3"/>
      <c r="E668" s="3"/>
      <c r="F668" s="3"/>
      <c r="G668" s="3"/>
      <c r="H668" s="3"/>
      <c r="I668" s="3"/>
      <c r="J668" s="3"/>
      <c r="K668" s="3"/>
    </row>
    <row r="669" spans="2:11" ht="12.75">
      <c r="B669" s="149"/>
      <c r="C669" s="149"/>
      <c r="D669" s="3"/>
      <c r="E669" s="3"/>
      <c r="F669" s="3"/>
      <c r="G669" s="3"/>
      <c r="H669" s="3"/>
      <c r="I669" s="3"/>
      <c r="J669" s="3"/>
      <c r="K669" s="3"/>
    </row>
    <row r="670" spans="2:11" ht="12.75">
      <c r="B670" s="149"/>
      <c r="C670" s="149"/>
      <c r="D670" s="3"/>
      <c r="E670" s="3"/>
      <c r="F670" s="3"/>
      <c r="G670" s="3"/>
      <c r="H670" s="3"/>
      <c r="I670" s="3"/>
      <c r="J670" s="3"/>
      <c r="K670" s="3"/>
    </row>
    <row r="671" spans="2:11" ht="12.75">
      <c r="B671" s="149"/>
      <c r="C671" s="149"/>
      <c r="D671" s="3"/>
      <c r="E671" s="3"/>
      <c r="F671" s="3"/>
      <c r="G671" s="3"/>
      <c r="H671" s="3"/>
      <c r="I671" s="3"/>
      <c r="J671" s="3"/>
      <c r="K671" s="3"/>
    </row>
    <row r="672" spans="2:11" ht="12.75">
      <c r="B672" s="149"/>
      <c r="C672" s="149"/>
      <c r="D672" s="3"/>
      <c r="E672" s="3"/>
      <c r="F672" s="3"/>
      <c r="G672" s="3"/>
      <c r="H672" s="3"/>
      <c r="I672" s="3"/>
      <c r="J672" s="3"/>
      <c r="K672" s="3"/>
    </row>
    <row r="673" spans="2:11" ht="12.75">
      <c r="B673" s="149"/>
      <c r="C673" s="149"/>
      <c r="D673" s="3"/>
      <c r="E673" s="3"/>
      <c r="F673" s="3"/>
      <c r="G673" s="3"/>
      <c r="H673" s="3"/>
      <c r="I673" s="3"/>
      <c r="J673" s="3"/>
      <c r="K673" s="3"/>
    </row>
    <row r="674" spans="2:11" ht="12.75">
      <c r="B674" s="149"/>
      <c r="C674" s="149"/>
      <c r="D674" s="3"/>
      <c r="E674" s="3"/>
      <c r="F674" s="3"/>
      <c r="G674" s="3"/>
      <c r="H674" s="3"/>
      <c r="I674" s="3"/>
      <c r="J674" s="3"/>
      <c r="K674" s="3"/>
    </row>
    <row r="675" spans="2:11" ht="12.75">
      <c r="B675" s="149"/>
      <c r="C675" s="149"/>
      <c r="D675" s="3"/>
      <c r="E675" s="3"/>
      <c r="F675" s="3"/>
      <c r="G675" s="3"/>
      <c r="H675" s="3"/>
      <c r="I675" s="3"/>
      <c r="J675" s="3"/>
      <c r="K675" s="3"/>
    </row>
    <row r="676" spans="2:11" ht="12.75">
      <c r="B676" s="149"/>
      <c r="C676" s="149"/>
      <c r="D676" s="3"/>
      <c r="E676" s="3"/>
      <c r="F676" s="3"/>
      <c r="G676" s="3"/>
      <c r="H676" s="3"/>
      <c r="I676" s="3"/>
      <c r="J676" s="3"/>
      <c r="K676" s="3"/>
    </row>
    <row r="677" spans="2:11" ht="12.75">
      <c r="B677" s="149"/>
      <c r="C677" s="149"/>
      <c r="D677" s="3"/>
      <c r="E677" s="3"/>
      <c r="F677" s="3"/>
      <c r="G677" s="3"/>
      <c r="H677" s="3"/>
      <c r="I677" s="3"/>
      <c r="J677" s="3"/>
      <c r="K677" s="3"/>
    </row>
    <row r="678" spans="2:11" ht="12.75">
      <c r="B678" s="149"/>
      <c r="C678" s="149"/>
      <c r="D678" s="3"/>
      <c r="E678" s="3"/>
      <c r="F678" s="3"/>
      <c r="G678" s="3"/>
      <c r="H678" s="3"/>
      <c r="I678" s="3"/>
      <c r="J678" s="3"/>
      <c r="K678" s="3"/>
    </row>
    <row r="679" spans="2:11" ht="12.75">
      <c r="B679" s="149"/>
      <c r="C679" s="149"/>
      <c r="D679" s="3"/>
      <c r="E679" s="3"/>
      <c r="F679" s="3"/>
      <c r="G679" s="3"/>
      <c r="H679" s="3"/>
      <c r="I679" s="3"/>
      <c r="J679" s="3"/>
      <c r="K679" s="3"/>
    </row>
    <row r="680" spans="2:11" ht="12.75">
      <c r="B680" s="149"/>
      <c r="C680" s="149"/>
      <c r="D680" s="3"/>
      <c r="E680" s="3"/>
      <c r="F680" s="3"/>
      <c r="G680" s="3"/>
      <c r="H680" s="3"/>
      <c r="I680" s="3"/>
      <c r="J680" s="3"/>
      <c r="K680" s="3"/>
    </row>
    <row r="681" spans="2:11" ht="12.75">
      <c r="B681" s="149"/>
      <c r="C681" s="149"/>
      <c r="D681" s="3"/>
      <c r="E681" s="3"/>
      <c r="F681" s="3"/>
      <c r="G681" s="3"/>
      <c r="H681" s="3"/>
      <c r="I681" s="3"/>
      <c r="J681" s="3"/>
      <c r="K681" s="3"/>
    </row>
    <row r="682" spans="2:11" ht="12.75">
      <c r="B682" s="149"/>
      <c r="C682" s="149"/>
      <c r="D682" s="3"/>
      <c r="E682" s="3"/>
      <c r="F682" s="3"/>
      <c r="G682" s="3"/>
      <c r="H682" s="3"/>
      <c r="I682" s="3"/>
      <c r="J682" s="3"/>
      <c r="K682" s="3"/>
    </row>
    <row r="683" spans="2:11" ht="12.75">
      <c r="B683" s="149"/>
      <c r="C683" s="149"/>
      <c r="D683" s="3"/>
      <c r="E683" s="3"/>
      <c r="F683" s="3"/>
      <c r="G683" s="3"/>
      <c r="H683" s="3"/>
      <c r="I683" s="3"/>
      <c r="J683" s="3"/>
      <c r="K683" s="3"/>
    </row>
    <row r="684" spans="2:11" ht="12.75">
      <c r="B684" s="149"/>
      <c r="C684" s="149"/>
      <c r="D684" s="3"/>
      <c r="E684" s="3"/>
      <c r="F684" s="3"/>
      <c r="G684" s="3"/>
      <c r="H684" s="3"/>
      <c r="I684" s="3"/>
      <c r="J684" s="3"/>
      <c r="K684" s="3"/>
    </row>
    <row r="685" spans="2:11" ht="12.75">
      <c r="B685" s="149"/>
      <c r="C685" s="149"/>
      <c r="D685" s="3"/>
      <c r="E685" s="3"/>
      <c r="F685" s="3"/>
      <c r="G685" s="3"/>
      <c r="H685" s="3"/>
      <c r="I685" s="3"/>
      <c r="J685" s="3"/>
      <c r="K685" s="3"/>
    </row>
    <row r="686" spans="2:11" ht="12.75">
      <c r="B686" s="149"/>
      <c r="C686" s="149"/>
      <c r="D686" s="3"/>
      <c r="E686" s="3"/>
      <c r="F686" s="3"/>
      <c r="G686" s="3"/>
      <c r="H686" s="3"/>
      <c r="I686" s="3"/>
      <c r="J686" s="3"/>
      <c r="K686" s="3"/>
    </row>
    <row r="687" spans="2:11" ht="12.75">
      <c r="B687" s="149"/>
      <c r="C687" s="149"/>
      <c r="D687" s="3"/>
      <c r="E687" s="3"/>
      <c r="F687" s="3"/>
      <c r="G687" s="3"/>
      <c r="H687" s="3"/>
      <c r="I687" s="3"/>
      <c r="J687" s="3"/>
      <c r="K687" s="3"/>
    </row>
    <row r="688" spans="2:11" ht="12.75">
      <c r="B688" s="149"/>
      <c r="C688" s="149"/>
      <c r="D688" s="3"/>
      <c r="E688" s="3"/>
      <c r="F688" s="3"/>
      <c r="G688" s="3"/>
      <c r="H688" s="3"/>
      <c r="I688" s="3"/>
      <c r="J688" s="3"/>
      <c r="K688" s="3"/>
    </row>
    <row r="689" spans="2:11" ht="12.75">
      <c r="B689" s="149"/>
      <c r="C689" s="149"/>
      <c r="D689" s="3"/>
      <c r="E689" s="3"/>
      <c r="F689" s="3"/>
      <c r="G689" s="3"/>
      <c r="H689" s="3"/>
      <c r="I689" s="3"/>
      <c r="J689" s="3"/>
      <c r="K689" s="3"/>
    </row>
    <row r="690" spans="2:11" ht="12.75">
      <c r="B690" s="149"/>
      <c r="C690" s="149"/>
      <c r="D690" s="3"/>
      <c r="E690" s="3"/>
      <c r="F690" s="3"/>
      <c r="G690" s="3"/>
      <c r="H690" s="3"/>
      <c r="I690" s="3"/>
      <c r="J690" s="3"/>
      <c r="K690" s="3"/>
    </row>
    <row r="691" spans="2:11" ht="12.75">
      <c r="B691" s="149"/>
      <c r="C691" s="149"/>
      <c r="D691" s="3"/>
      <c r="E691" s="3"/>
      <c r="F691" s="3"/>
      <c r="G691" s="3"/>
      <c r="H691" s="3"/>
      <c r="I691" s="3"/>
      <c r="J691" s="3"/>
      <c r="K691" s="3"/>
    </row>
    <row r="692" spans="2:11" ht="12.75">
      <c r="B692" s="149"/>
      <c r="C692" s="149"/>
      <c r="D692" s="3"/>
      <c r="E692" s="3"/>
      <c r="F692" s="3"/>
      <c r="G692" s="3"/>
      <c r="H692" s="3"/>
      <c r="I692" s="3"/>
      <c r="J692" s="3"/>
      <c r="K692" s="3"/>
    </row>
    <row r="693" spans="2:11" ht="12.75">
      <c r="B693" s="149"/>
      <c r="C693" s="149"/>
      <c r="D693" s="3"/>
      <c r="E693" s="3"/>
      <c r="F693" s="3"/>
      <c r="G693" s="3"/>
      <c r="H693" s="3"/>
      <c r="I693" s="3"/>
      <c r="J693" s="3"/>
      <c r="K693" s="3"/>
    </row>
    <row r="694" spans="2:11" ht="12.75">
      <c r="B694" s="149"/>
      <c r="C694" s="149"/>
      <c r="D694" s="3"/>
      <c r="E694" s="3"/>
      <c r="F694" s="3"/>
      <c r="G694" s="3"/>
      <c r="H694" s="3"/>
      <c r="I694" s="3"/>
      <c r="J694" s="3"/>
      <c r="K694" s="3"/>
    </row>
    <row r="695" spans="2:11" ht="12.75">
      <c r="B695" s="149"/>
      <c r="C695" s="149"/>
      <c r="D695" s="3"/>
      <c r="E695" s="3"/>
      <c r="F695" s="3"/>
      <c r="G695" s="3"/>
      <c r="H695" s="3"/>
      <c r="I695" s="3"/>
      <c r="J695" s="3"/>
      <c r="K695" s="3"/>
    </row>
    <row r="696" spans="2:11" ht="12.75">
      <c r="B696" s="149"/>
      <c r="C696" s="149"/>
      <c r="D696" s="3"/>
      <c r="E696" s="3"/>
      <c r="F696" s="3"/>
      <c r="G696" s="3"/>
      <c r="H696" s="3"/>
      <c r="I696" s="3"/>
      <c r="J696" s="3"/>
      <c r="K696" s="3"/>
    </row>
    <row r="697" spans="2:11" ht="12.75">
      <c r="B697" s="149"/>
      <c r="C697" s="149"/>
      <c r="D697" s="3"/>
      <c r="E697" s="3"/>
      <c r="F697" s="3"/>
      <c r="G697" s="3"/>
      <c r="H697" s="3"/>
      <c r="I697" s="3"/>
      <c r="J697" s="3"/>
      <c r="K697" s="3"/>
    </row>
    <row r="698" spans="2:11" ht="12.75">
      <c r="B698" s="149"/>
      <c r="C698" s="149"/>
      <c r="D698" s="3"/>
      <c r="E698" s="3"/>
      <c r="F698" s="3"/>
      <c r="G698" s="3"/>
      <c r="H698" s="3"/>
      <c r="I698" s="3"/>
      <c r="J698" s="3"/>
      <c r="K698" s="3"/>
    </row>
    <row r="699" spans="2:11" ht="12.75">
      <c r="B699" s="149"/>
      <c r="C699" s="149"/>
      <c r="D699" s="3"/>
      <c r="E699" s="3"/>
      <c r="F699" s="3"/>
      <c r="G699" s="3"/>
      <c r="H699" s="3"/>
      <c r="I699" s="3"/>
      <c r="J699" s="3"/>
      <c r="K699" s="3"/>
    </row>
    <row r="700" spans="2:11" ht="12.75">
      <c r="B700" s="149"/>
      <c r="C700" s="149"/>
      <c r="D700" s="3"/>
      <c r="E700" s="3"/>
      <c r="F700" s="3"/>
      <c r="G700" s="3"/>
      <c r="H700" s="3"/>
      <c r="I700" s="3"/>
      <c r="J700" s="3"/>
      <c r="K700" s="3"/>
    </row>
    <row r="701" spans="2:11" ht="12.75">
      <c r="B701" s="149"/>
      <c r="C701" s="149"/>
      <c r="D701" s="3"/>
      <c r="E701" s="3"/>
      <c r="F701" s="3"/>
      <c r="G701" s="3"/>
      <c r="H701" s="3"/>
      <c r="I701" s="3"/>
      <c r="J701" s="3"/>
      <c r="K701" s="3"/>
    </row>
    <row r="702" spans="2:11" ht="12.75">
      <c r="B702" s="149"/>
      <c r="C702" s="149"/>
      <c r="D702" s="3"/>
      <c r="E702" s="3"/>
      <c r="F702" s="3"/>
      <c r="G702" s="3"/>
      <c r="H702" s="3"/>
      <c r="I702" s="3"/>
      <c r="J702" s="3"/>
      <c r="K702" s="3"/>
    </row>
    <row r="703" spans="2:11" ht="12.75">
      <c r="B703" s="149"/>
      <c r="C703" s="149"/>
      <c r="D703" s="3"/>
      <c r="E703" s="3"/>
      <c r="F703" s="3"/>
      <c r="G703" s="3"/>
      <c r="H703" s="3"/>
      <c r="I703" s="3"/>
      <c r="J703" s="3"/>
      <c r="K703" s="3"/>
    </row>
    <row r="704" spans="2:11" ht="12.75">
      <c r="B704" s="149"/>
      <c r="C704" s="149"/>
      <c r="D704" s="3"/>
      <c r="E704" s="3"/>
      <c r="F704" s="3"/>
      <c r="G704" s="3"/>
      <c r="H704" s="3"/>
      <c r="I704" s="3"/>
      <c r="J704" s="3"/>
      <c r="K704" s="3"/>
    </row>
    <row r="705" spans="2:11" ht="12.75">
      <c r="B705" s="149"/>
      <c r="C705" s="149"/>
      <c r="D705" s="3"/>
      <c r="E705" s="3"/>
      <c r="F705" s="3"/>
      <c r="G705" s="3"/>
      <c r="H705" s="3"/>
      <c r="I705" s="3"/>
      <c r="J705" s="3"/>
      <c r="K705" s="3"/>
    </row>
    <row r="706" spans="2:11" ht="12.75">
      <c r="B706" s="149"/>
      <c r="C706" s="149"/>
      <c r="D706" s="3"/>
      <c r="E706" s="3"/>
      <c r="F706" s="3"/>
      <c r="G706" s="3"/>
      <c r="H706" s="3"/>
      <c r="I706" s="3"/>
      <c r="J706" s="3"/>
      <c r="K706" s="3"/>
    </row>
    <row r="707" spans="2:11" ht="12.75">
      <c r="B707" s="149"/>
      <c r="C707" s="149"/>
      <c r="D707" s="3"/>
      <c r="E707" s="3"/>
      <c r="F707" s="3"/>
      <c r="G707" s="3"/>
      <c r="H707" s="3"/>
      <c r="I707" s="3"/>
      <c r="J707" s="3"/>
      <c r="K707" s="3"/>
    </row>
    <row r="708" spans="2:11" ht="12.75">
      <c r="B708" s="149"/>
      <c r="C708" s="149"/>
      <c r="D708" s="3"/>
      <c r="E708" s="3"/>
      <c r="F708" s="3"/>
      <c r="G708" s="3"/>
      <c r="H708" s="3"/>
      <c r="I708" s="3"/>
      <c r="J708" s="3"/>
      <c r="K708" s="3"/>
    </row>
    <row r="709" spans="2:11" ht="12.75">
      <c r="B709" s="149"/>
      <c r="C709" s="149"/>
      <c r="D709" s="3"/>
      <c r="E709" s="3"/>
      <c r="F709" s="3"/>
      <c r="G709" s="3"/>
      <c r="H709" s="3"/>
      <c r="I709" s="3"/>
      <c r="J709" s="3"/>
      <c r="K709" s="3"/>
    </row>
    <row r="710" spans="2:11" ht="12.75">
      <c r="B710" s="149"/>
      <c r="C710" s="149"/>
      <c r="D710" s="3"/>
      <c r="E710" s="3"/>
      <c r="F710" s="3"/>
      <c r="G710" s="3"/>
      <c r="H710" s="3"/>
      <c r="I710" s="3"/>
      <c r="J710" s="3"/>
      <c r="K710" s="3"/>
    </row>
    <row r="711" spans="2:11" ht="12.75">
      <c r="B711" s="149"/>
      <c r="C711" s="149"/>
      <c r="D711" s="3"/>
      <c r="E711" s="3"/>
      <c r="F711" s="3"/>
      <c r="G711" s="3"/>
      <c r="H711" s="3"/>
      <c r="I711" s="3"/>
      <c r="J711" s="3"/>
      <c r="K711" s="3"/>
    </row>
    <row r="712" spans="2:11" ht="12.75">
      <c r="B712" s="149"/>
      <c r="C712" s="149"/>
      <c r="D712" s="3"/>
      <c r="E712" s="3"/>
      <c r="F712" s="3"/>
      <c r="G712" s="3"/>
      <c r="H712" s="3"/>
      <c r="I712" s="3"/>
      <c r="J712" s="3"/>
      <c r="K712" s="3"/>
    </row>
    <row r="713" spans="2:11" ht="12.75">
      <c r="B713" s="149"/>
      <c r="C713" s="149"/>
      <c r="D713" s="3"/>
      <c r="E713" s="3"/>
      <c r="F713" s="3"/>
      <c r="G713" s="3"/>
      <c r="H713" s="3"/>
      <c r="I713" s="3"/>
      <c r="J713" s="3"/>
      <c r="K713" s="3"/>
    </row>
    <row r="714" spans="2:11" ht="12.75">
      <c r="B714" s="149"/>
      <c r="C714" s="149"/>
      <c r="D714" s="3"/>
      <c r="E714" s="3"/>
      <c r="F714" s="3"/>
      <c r="G714" s="3"/>
      <c r="H714" s="3"/>
      <c r="I714" s="3"/>
      <c r="J714" s="3"/>
      <c r="K714" s="3"/>
    </row>
    <row r="715" spans="2:11" ht="12.75">
      <c r="B715" s="149"/>
      <c r="C715" s="149"/>
      <c r="D715" s="3"/>
      <c r="E715" s="3"/>
      <c r="F715" s="3"/>
      <c r="G715" s="3"/>
      <c r="H715" s="3"/>
      <c r="I715" s="3"/>
      <c r="J715" s="3"/>
      <c r="K715" s="3"/>
    </row>
    <row r="716" spans="2:11" ht="12.75">
      <c r="B716" s="149"/>
      <c r="C716" s="149"/>
      <c r="D716" s="3"/>
      <c r="E716" s="3"/>
      <c r="F716" s="3"/>
      <c r="G716" s="3"/>
      <c r="H716" s="3"/>
      <c r="I716" s="3"/>
      <c r="J716" s="3"/>
      <c r="K716" s="3"/>
    </row>
    <row r="717" spans="2:11" ht="12.75">
      <c r="B717" s="149"/>
      <c r="C717" s="149"/>
      <c r="D717" s="3"/>
      <c r="E717" s="3"/>
      <c r="F717" s="3"/>
      <c r="G717" s="3"/>
      <c r="H717" s="3"/>
      <c r="I717" s="3"/>
      <c r="J717" s="3"/>
      <c r="K717" s="3"/>
    </row>
    <row r="718" spans="2:11" ht="12.75">
      <c r="B718" s="149"/>
      <c r="C718" s="149"/>
      <c r="D718" s="3"/>
      <c r="E718" s="3"/>
      <c r="F718" s="3"/>
      <c r="G718" s="3"/>
      <c r="H718" s="3"/>
      <c r="I718" s="3"/>
      <c r="J718" s="3"/>
      <c r="K718" s="3"/>
    </row>
    <row r="719" spans="2:11" ht="12.75">
      <c r="B719" s="149"/>
      <c r="C719" s="149"/>
      <c r="D719" s="3"/>
      <c r="E719" s="3"/>
      <c r="F719" s="3"/>
      <c r="G719" s="3"/>
      <c r="H719" s="3"/>
      <c r="I719" s="3"/>
      <c r="J719" s="3"/>
      <c r="K719" s="3"/>
    </row>
    <row r="720" spans="2:11" ht="12.75">
      <c r="B720" s="149"/>
      <c r="C720" s="149"/>
      <c r="D720" s="3"/>
      <c r="E720" s="3"/>
      <c r="F720" s="3"/>
      <c r="G720" s="3"/>
      <c r="H720" s="3"/>
      <c r="I720" s="3"/>
      <c r="J720" s="3"/>
      <c r="K720" s="3"/>
    </row>
    <row r="721" spans="2:11" ht="12.75">
      <c r="B721" s="149"/>
      <c r="C721" s="149"/>
      <c r="D721" s="3"/>
      <c r="E721" s="3"/>
      <c r="F721" s="3"/>
      <c r="G721" s="3"/>
      <c r="H721" s="3"/>
      <c r="I721" s="3"/>
      <c r="J721" s="3"/>
      <c r="K721" s="3"/>
    </row>
    <row r="722" spans="2:11" ht="12.75">
      <c r="B722" s="149"/>
      <c r="C722" s="149"/>
      <c r="D722" s="3"/>
      <c r="E722" s="3"/>
      <c r="F722" s="3"/>
      <c r="G722" s="3"/>
      <c r="H722" s="3"/>
      <c r="I722" s="3"/>
      <c r="J722" s="3"/>
      <c r="K722" s="3"/>
    </row>
    <row r="723" spans="2:11" ht="12.75">
      <c r="B723" s="149"/>
      <c r="C723" s="149"/>
      <c r="D723" s="3"/>
      <c r="E723" s="3"/>
      <c r="F723" s="3"/>
      <c r="G723" s="3"/>
      <c r="H723" s="3"/>
      <c r="I723" s="3"/>
      <c r="J723" s="3"/>
      <c r="K723" s="3"/>
    </row>
    <row r="724" spans="2:11" ht="12.75">
      <c r="B724" s="149"/>
      <c r="C724" s="149"/>
      <c r="D724" s="3"/>
      <c r="E724" s="3"/>
      <c r="F724" s="3"/>
      <c r="G724" s="3"/>
      <c r="H724" s="3"/>
      <c r="I724" s="3"/>
      <c r="J724" s="3"/>
      <c r="K724" s="3"/>
    </row>
    <row r="725" spans="2:11" ht="12.75">
      <c r="B725" s="149"/>
      <c r="C725" s="149"/>
      <c r="D725" s="3"/>
      <c r="E725" s="3"/>
      <c r="F725" s="3"/>
      <c r="G725" s="3"/>
      <c r="H725" s="3"/>
      <c r="I725" s="3"/>
      <c r="J725" s="3"/>
      <c r="K725" s="3"/>
    </row>
    <row r="726" spans="2:11" ht="12.75">
      <c r="B726" s="149"/>
      <c r="C726" s="149"/>
      <c r="D726" s="3"/>
      <c r="E726" s="3"/>
      <c r="F726" s="3"/>
      <c r="G726" s="3"/>
      <c r="H726" s="3"/>
      <c r="I726" s="3"/>
      <c r="J726" s="3"/>
      <c r="K726" s="3"/>
    </row>
    <row r="727" spans="2:11" ht="12.75">
      <c r="B727" s="149"/>
      <c r="C727" s="149"/>
      <c r="D727" s="3"/>
      <c r="E727" s="3"/>
      <c r="F727" s="3"/>
      <c r="G727" s="3"/>
      <c r="H727" s="3"/>
      <c r="I727" s="3"/>
      <c r="J727" s="3"/>
      <c r="K727" s="3"/>
    </row>
    <row r="728" spans="2:11" ht="12.75">
      <c r="B728" s="149"/>
      <c r="C728" s="149"/>
      <c r="D728" s="3"/>
      <c r="E728" s="3"/>
      <c r="F728" s="3"/>
      <c r="G728" s="3"/>
      <c r="H728" s="3"/>
      <c r="I728" s="3"/>
      <c r="J728" s="3"/>
      <c r="K728" s="3"/>
    </row>
    <row r="729" spans="2:11" ht="12.75">
      <c r="B729" s="149"/>
      <c r="C729" s="149"/>
      <c r="D729" s="3"/>
      <c r="E729" s="3"/>
      <c r="F729" s="3"/>
      <c r="G729" s="3"/>
      <c r="H729" s="3"/>
      <c r="I729" s="3"/>
      <c r="J729" s="3"/>
      <c r="K729" s="3"/>
    </row>
    <row r="730" spans="2:11" ht="12.75">
      <c r="B730" s="149"/>
      <c r="C730" s="149"/>
      <c r="D730" s="3"/>
      <c r="E730" s="3"/>
      <c r="F730" s="3"/>
      <c r="G730" s="3"/>
      <c r="H730" s="3"/>
      <c r="I730" s="3"/>
      <c r="J730" s="3"/>
      <c r="K730" s="3"/>
    </row>
    <row r="731" spans="2:11" ht="12.75">
      <c r="B731" s="149"/>
      <c r="C731" s="149"/>
      <c r="D731" s="3"/>
      <c r="E731" s="3"/>
      <c r="F731" s="3"/>
      <c r="G731" s="3"/>
      <c r="H731" s="3"/>
      <c r="I731" s="3"/>
      <c r="J731" s="3"/>
      <c r="K731" s="3"/>
    </row>
    <row r="732" spans="2:11" ht="12.75">
      <c r="B732" s="149"/>
      <c r="C732" s="149"/>
      <c r="D732" s="3"/>
      <c r="E732" s="3"/>
      <c r="F732" s="3"/>
      <c r="G732" s="3"/>
      <c r="H732" s="3"/>
      <c r="I732" s="3"/>
      <c r="J732" s="3"/>
      <c r="K732" s="3"/>
    </row>
    <row r="733" spans="2:11" ht="12.75">
      <c r="B733" s="149"/>
      <c r="C733" s="149"/>
      <c r="D733" s="3"/>
      <c r="E733" s="3"/>
      <c r="F733" s="3"/>
      <c r="G733" s="3"/>
      <c r="H733" s="3"/>
      <c r="I733" s="3"/>
      <c r="J733" s="3"/>
      <c r="K733" s="3"/>
    </row>
    <row r="734" spans="2:11" ht="12.75">
      <c r="B734" s="149"/>
      <c r="C734" s="149"/>
      <c r="D734" s="3"/>
      <c r="E734" s="3"/>
      <c r="F734" s="3"/>
      <c r="G734" s="3"/>
      <c r="H734" s="3"/>
      <c r="I734" s="3"/>
      <c r="J734" s="3"/>
      <c r="K734" s="3"/>
    </row>
    <row r="735" spans="2:11" ht="12.75">
      <c r="B735" s="149"/>
      <c r="C735" s="149"/>
      <c r="D735" s="3"/>
      <c r="E735" s="3"/>
      <c r="F735" s="3"/>
      <c r="G735" s="3"/>
      <c r="H735" s="3"/>
      <c r="I735" s="3"/>
      <c r="J735" s="3"/>
      <c r="K735" s="3"/>
    </row>
    <row r="736" spans="2:11" ht="12.75">
      <c r="B736" s="149"/>
      <c r="C736" s="149"/>
      <c r="D736" s="3"/>
      <c r="E736" s="3"/>
      <c r="F736" s="3"/>
      <c r="G736" s="3"/>
      <c r="H736" s="3"/>
      <c r="I736" s="3"/>
      <c r="J736" s="3"/>
      <c r="K736" s="3"/>
    </row>
    <row r="737" spans="2:11" ht="12.75">
      <c r="B737" s="149"/>
      <c r="C737" s="149"/>
      <c r="D737" s="3"/>
      <c r="E737" s="3"/>
      <c r="F737" s="3"/>
      <c r="G737" s="3"/>
      <c r="H737" s="3"/>
      <c r="I737" s="3"/>
      <c r="J737" s="3"/>
      <c r="K737" s="3"/>
    </row>
    <row r="738" spans="2:11" ht="12.75">
      <c r="B738" s="149"/>
      <c r="C738" s="149"/>
      <c r="D738" s="3"/>
      <c r="E738" s="3"/>
      <c r="F738" s="3"/>
      <c r="G738" s="3"/>
      <c r="H738" s="3"/>
      <c r="I738" s="3"/>
      <c r="J738" s="3"/>
      <c r="K738" s="3"/>
    </row>
    <row r="739" spans="2:11" ht="12.75">
      <c r="B739" s="149"/>
      <c r="C739" s="149"/>
      <c r="D739" s="3"/>
      <c r="E739" s="3"/>
      <c r="F739" s="3"/>
      <c r="G739" s="3"/>
      <c r="H739" s="3"/>
      <c r="I739" s="3"/>
      <c r="J739" s="3"/>
      <c r="K739" s="3"/>
    </row>
    <row r="740" spans="2:11" ht="12.75">
      <c r="B740" s="149"/>
      <c r="C740" s="149"/>
      <c r="D740" s="3"/>
      <c r="E740" s="3"/>
      <c r="F740" s="3"/>
      <c r="G740" s="3"/>
      <c r="H740" s="3"/>
      <c r="I740" s="3"/>
      <c r="J740" s="3"/>
      <c r="K740" s="3"/>
    </row>
    <row r="741" spans="2:11" ht="12.75">
      <c r="B741" s="149"/>
      <c r="C741" s="149"/>
      <c r="D741" s="3"/>
      <c r="E741" s="3"/>
      <c r="F741" s="3"/>
      <c r="G741" s="3"/>
      <c r="H741" s="3"/>
      <c r="I741" s="3"/>
      <c r="J741" s="3"/>
      <c r="K741" s="3"/>
    </row>
    <row r="742" spans="2:11" ht="12.75">
      <c r="B742" s="149"/>
      <c r="C742" s="149"/>
      <c r="D742" s="3"/>
      <c r="E742" s="3"/>
      <c r="F742" s="3"/>
      <c r="G742" s="3"/>
      <c r="H742" s="3"/>
      <c r="I742" s="3"/>
      <c r="J742" s="3"/>
      <c r="K742" s="3"/>
    </row>
    <row r="743" spans="2:11" ht="12.75">
      <c r="B743" s="149"/>
      <c r="C743" s="149"/>
      <c r="D743" s="3"/>
      <c r="E743" s="3"/>
      <c r="F743" s="3"/>
      <c r="G743" s="3"/>
      <c r="H743" s="3"/>
      <c r="I743" s="3"/>
      <c r="J743" s="3"/>
      <c r="K743" s="3"/>
    </row>
    <row r="744" spans="2:11" ht="12.75">
      <c r="B744" s="149"/>
      <c r="C744" s="149"/>
      <c r="D744" s="3"/>
      <c r="E744" s="3"/>
      <c r="F744" s="3"/>
      <c r="G744" s="3"/>
      <c r="H744" s="3"/>
      <c r="I744" s="3"/>
      <c r="J744" s="3"/>
      <c r="K744" s="3"/>
    </row>
    <row r="745" spans="2:11" ht="12.75">
      <c r="B745" s="149"/>
      <c r="C745" s="149"/>
      <c r="D745" s="3"/>
      <c r="E745" s="3"/>
      <c r="F745" s="3"/>
      <c r="G745" s="3"/>
      <c r="H745" s="3"/>
      <c r="I745" s="3"/>
      <c r="J745" s="3"/>
      <c r="K745" s="3"/>
    </row>
    <row r="746" spans="2:11" ht="12.75">
      <c r="B746" s="149"/>
      <c r="C746" s="149"/>
      <c r="D746" s="3"/>
      <c r="E746" s="3"/>
      <c r="F746" s="3"/>
      <c r="G746" s="3"/>
      <c r="H746" s="3"/>
      <c r="I746" s="3"/>
      <c r="J746" s="3"/>
      <c r="K746" s="3"/>
    </row>
    <row r="747" spans="2:11" ht="12.75">
      <c r="B747" s="149"/>
      <c r="C747" s="149"/>
      <c r="D747" s="3"/>
      <c r="E747" s="3"/>
      <c r="F747" s="3"/>
      <c r="G747" s="3"/>
      <c r="H747" s="3"/>
      <c r="I747" s="3"/>
      <c r="J747" s="3"/>
      <c r="K747" s="3"/>
    </row>
    <row r="748" spans="2:11" ht="12.75">
      <c r="B748" s="149"/>
      <c r="C748" s="149"/>
      <c r="D748" s="3"/>
      <c r="E748" s="3"/>
      <c r="F748" s="3"/>
      <c r="G748" s="3"/>
      <c r="H748" s="3"/>
      <c r="I748" s="3"/>
      <c r="J748" s="3"/>
      <c r="K748" s="3"/>
    </row>
    <row r="749" spans="2:11" ht="12.75">
      <c r="B749" s="149"/>
      <c r="C749" s="149"/>
      <c r="D749" s="3"/>
      <c r="E749" s="3"/>
      <c r="F749" s="3"/>
      <c r="G749" s="3"/>
      <c r="H749" s="3"/>
      <c r="I749" s="3"/>
      <c r="J749" s="3"/>
      <c r="K749" s="3"/>
    </row>
    <row r="750" spans="2:11" ht="12.75">
      <c r="B750" s="149"/>
      <c r="C750" s="149"/>
      <c r="D750" s="3"/>
      <c r="E750" s="3"/>
      <c r="F750" s="3"/>
      <c r="G750" s="3"/>
      <c r="H750" s="3"/>
      <c r="I750" s="3"/>
      <c r="J750" s="3"/>
      <c r="K750" s="3"/>
    </row>
    <row r="751" spans="2:11" ht="12.75">
      <c r="B751" s="149"/>
      <c r="C751" s="149"/>
      <c r="D751" s="3"/>
      <c r="E751" s="3"/>
      <c r="F751" s="3"/>
      <c r="G751" s="3"/>
      <c r="H751" s="3"/>
      <c r="I751" s="3"/>
      <c r="J751" s="3"/>
      <c r="K751" s="3"/>
    </row>
    <row r="752" spans="2:11" ht="12.75">
      <c r="B752" s="149"/>
      <c r="C752" s="149"/>
      <c r="D752" s="3"/>
      <c r="E752" s="3"/>
      <c r="F752" s="3"/>
      <c r="G752" s="3"/>
      <c r="H752" s="3"/>
      <c r="I752" s="3"/>
      <c r="J752" s="3"/>
      <c r="K752" s="3"/>
    </row>
    <row r="753" spans="2:11" ht="12.75">
      <c r="B753" s="149"/>
      <c r="C753" s="149"/>
      <c r="D753" s="3"/>
      <c r="E753" s="3"/>
      <c r="F753" s="3"/>
      <c r="G753" s="3"/>
      <c r="H753" s="3"/>
      <c r="I753" s="3"/>
      <c r="J753" s="3"/>
      <c r="K753" s="3"/>
    </row>
    <row r="754" spans="2:11" ht="12.75">
      <c r="B754" s="149"/>
      <c r="C754" s="149"/>
      <c r="D754" s="3"/>
      <c r="E754" s="3"/>
      <c r="F754" s="3"/>
      <c r="G754" s="3"/>
      <c r="H754" s="3"/>
      <c r="I754" s="3"/>
      <c r="J754" s="3"/>
      <c r="K754" s="3"/>
    </row>
    <row r="755" spans="2:11" ht="12.75">
      <c r="B755" s="149"/>
      <c r="C755" s="149"/>
      <c r="D755" s="3"/>
      <c r="E755" s="3"/>
      <c r="F755" s="3"/>
      <c r="G755" s="3"/>
      <c r="H755" s="3"/>
      <c r="I755" s="3"/>
      <c r="J755" s="3"/>
      <c r="K755" s="3"/>
    </row>
    <row r="756" spans="2:11" ht="12.75">
      <c r="B756" s="149"/>
      <c r="C756" s="149"/>
      <c r="D756" s="3"/>
      <c r="E756" s="3"/>
      <c r="F756" s="3"/>
      <c r="G756" s="3"/>
      <c r="H756" s="3"/>
      <c r="I756" s="3"/>
      <c r="J756" s="3"/>
      <c r="K756" s="3"/>
    </row>
    <row r="757" spans="2:11" ht="12.75">
      <c r="B757" s="149"/>
      <c r="C757" s="149"/>
      <c r="D757" s="3"/>
      <c r="E757" s="3"/>
      <c r="F757" s="3"/>
      <c r="G757" s="3"/>
      <c r="H757" s="3"/>
      <c r="I757" s="3"/>
      <c r="J757" s="3"/>
      <c r="K757" s="3"/>
    </row>
    <row r="758" spans="2:11" ht="12.75">
      <c r="B758" s="149"/>
      <c r="C758" s="149"/>
      <c r="D758" s="3"/>
      <c r="E758" s="3"/>
      <c r="F758" s="3"/>
      <c r="G758" s="3"/>
      <c r="H758" s="3"/>
      <c r="I758" s="3"/>
      <c r="J758" s="3"/>
      <c r="K758" s="3"/>
    </row>
    <row r="759" spans="2:11" ht="12.75">
      <c r="B759" s="149"/>
      <c r="C759" s="149"/>
      <c r="D759" s="3"/>
      <c r="E759" s="3"/>
      <c r="F759" s="3"/>
      <c r="G759" s="3"/>
      <c r="H759" s="3"/>
      <c r="I759" s="3"/>
      <c r="J759" s="3"/>
      <c r="K759" s="3"/>
    </row>
    <row r="760" spans="2:11" ht="12.75">
      <c r="B760" s="149"/>
      <c r="C760" s="149"/>
      <c r="D760" s="3"/>
      <c r="E760" s="3"/>
      <c r="F760" s="3"/>
      <c r="G760" s="3"/>
      <c r="H760" s="3"/>
      <c r="I760" s="3"/>
      <c r="J760" s="3"/>
      <c r="K760" s="3"/>
    </row>
    <row r="761" spans="2:11" ht="12.75">
      <c r="B761" s="149"/>
      <c r="C761" s="149"/>
      <c r="D761" s="3"/>
      <c r="E761" s="3"/>
      <c r="F761" s="3"/>
      <c r="G761" s="3"/>
      <c r="H761" s="3"/>
      <c r="I761" s="3"/>
      <c r="J761" s="3"/>
      <c r="K761" s="3"/>
    </row>
    <row r="762" spans="2:11" ht="12.75">
      <c r="B762" s="149"/>
      <c r="C762" s="149"/>
      <c r="D762" s="3"/>
      <c r="E762" s="3"/>
      <c r="F762" s="3"/>
      <c r="G762" s="3"/>
      <c r="H762" s="3"/>
      <c r="I762" s="3"/>
      <c r="J762" s="3"/>
      <c r="K762" s="3"/>
    </row>
    <row r="763" spans="2:11" ht="12.75">
      <c r="B763" s="149"/>
      <c r="C763" s="149"/>
      <c r="D763" s="3"/>
      <c r="E763" s="3"/>
      <c r="F763" s="3"/>
      <c r="G763" s="3"/>
      <c r="H763" s="3"/>
      <c r="I763" s="3"/>
      <c r="J763" s="3"/>
      <c r="K763" s="3"/>
    </row>
    <row r="764" spans="2:11" ht="12.75">
      <c r="B764" s="149"/>
      <c r="C764" s="149"/>
      <c r="D764" s="3"/>
      <c r="E764" s="3"/>
      <c r="F764" s="3"/>
      <c r="G764" s="3"/>
      <c r="H764" s="3"/>
      <c r="I764" s="3"/>
      <c r="J764" s="3"/>
      <c r="K764" s="3"/>
    </row>
    <row r="765" spans="2:11" ht="12.75">
      <c r="B765" s="149"/>
      <c r="C765" s="149"/>
      <c r="D765" s="3"/>
      <c r="E765" s="3"/>
      <c r="F765" s="3"/>
      <c r="G765" s="3"/>
      <c r="H765" s="3"/>
      <c r="I765" s="3"/>
      <c r="J765" s="3"/>
      <c r="K765" s="3"/>
    </row>
    <row r="766" spans="2:11" ht="12.75">
      <c r="B766" s="149"/>
      <c r="C766" s="149"/>
      <c r="D766" s="3"/>
      <c r="E766" s="3"/>
      <c r="F766" s="3"/>
      <c r="G766" s="3"/>
      <c r="H766" s="3"/>
      <c r="I766" s="3"/>
      <c r="J766" s="3"/>
      <c r="K766" s="3"/>
    </row>
    <row r="767" spans="2:11" ht="12.75">
      <c r="B767" s="149"/>
      <c r="C767" s="149"/>
      <c r="D767" s="3"/>
      <c r="E767" s="3"/>
      <c r="F767" s="3"/>
      <c r="G767" s="3"/>
      <c r="H767" s="3"/>
      <c r="I767" s="3"/>
      <c r="J767" s="3"/>
      <c r="K767" s="3"/>
    </row>
    <row r="768" spans="2:11" ht="12.75">
      <c r="B768" s="149"/>
      <c r="C768" s="149"/>
      <c r="D768" s="3"/>
      <c r="E768" s="3"/>
      <c r="F768" s="3"/>
      <c r="G768" s="3"/>
      <c r="H768" s="3"/>
      <c r="I768" s="3"/>
      <c r="J768" s="3"/>
      <c r="K768" s="3"/>
    </row>
    <row r="769" spans="2:11" ht="12.75">
      <c r="B769" s="149"/>
      <c r="C769" s="149"/>
      <c r="D769" s="3"/>
      <c r="E769" s="3"/>
      <c r="F769" s="3"/>
      <c r="G769" s="3"/>
      <c r="H769" s="3"/>
      <c r="I769" s="3"/>
      <c r="J769" s="3"/>
      <c r="K769" s="3"/>
    </row>
    <row r="770" spans="2:11" ht="12.75">
      <c r="B770" s="149"/>
      <c r="C770" s="149"/>
      <c r="D770" s="3"/>
      <c r="E770" s="3"/>
      <c r="F770" s="3"/>
      <c r="G770" s="3"/>
      <c r="H770" s="3"/>
      <c r="I770" s="3"/>
      <c r="J770" s="3"/>
      <c r="K770" s="3"/>
    </row>
    <row r="771" spans="2:11" ht="12.75">
      <c r="B771" s="149"/>
      <c r="C771" s="149"/>
      <c r="D771" s="3"/>
      <c r="E771" s="3"/>
      <c r="F771" s="3"/>
      <c r="G771" s="3"/>
      <c r="H771" s="3"/>
      <c r="I771" s="3"/>
      <c r="J771" s="3"/>
      <c r="K771" s="3"/>
    </row>
    <row r="772" spans="2:11" ht="12.75">
      <c r="B772" s="149"/>
      <c r="C772" s="149"/>
      <c r="D772" s="3"/>
      <c r="E772" s="3"/>
      <c r="F772" s="3"/>
      <c r="G772" s="3"/>
      <c r="H772" s="3"/>
      <c r="I772" s="3"/>
      <c r="J772" s="3"/>
      <c r="K772" s="3"/>
    </row>
    <row r="773" spans="2:11" ht="12.75">
      <c r="B773" s="149"/>
      <c r="C773" s="149"/>
      <c r="D773" s="3"/>
      <c r="E773" s="3"/>
      <c r="F773" s="3"/>
      <c r="G773" s="3"/>
      <c r="H773" s="3"/>
      <c r="I773" s="3"/>
      <c r="J773" s="3"/>
      <c r="K773" s="3"/>
    </row>
    <row r="774" spans="2:11" ht="12.75">
      <c r="B774" s="149"/>
      <c r="C774" s="149"/>
      <c r="D774" s="3"/>
      <c r="E774" s="3"/>
      <c r="F774" s="3"/>
      <c r="G774" s="3"/>
      <c r="H774" s="3"/>
      <c r="I774" s="3"/>
      <c r="J774" s="3"/>
      <c r="K774" s="3"/>
    </row>
    <row r="775" spans="2:11" ht="12.75">
      <c r="B775" s="149"/>
      <c r="C775" s="149"/>
      <c r="D775" s="3"/>
      <c r="E775" s="3"/>
      <c r="F775" s="3"/>
      <c r="G775" s="3"/>
      <c r="H775" s="3"/>
      <c r="I775" s="3"/>
      <c r="J775" s="3"/>
      <c r="K775" s="3"/>
    </row>
    <row r="776" spans="2:11" ht="12.75">
      <c r="B776" s="149"/>
      <c r="C776" s="149"/>
      <c r="D776" s="3"/>
      <c r="E776" s="3"/>
      <c r="F776" s="3"/>
      <c r="G776" s="3"/>
      <c r="H776" s="3"/>
      <c r="I776" s="3"/>
      <c r="J776" s="3"/>
      <c r="K776" s="3"/>
    </row>
    <row r="777" spans="2:11" ht="12.75">
      <c r="B777" s="149"/>
      <c r="C777" s="149"/>
      <c r="D777" s="3"/>
      <c r="E777" s="3"/>
      <c r="F777" s="3"/>
      <c r="G777" s="3"/>
      <c r="H777" s="3"/>
      <c r="I777" s="3"/>
      <c r="J777" s="3"/>
      <c r="K777" s="3"/>
    </row>
    <row r="778" spans="2:11" ht="12.75">
      <c r="B778" s="149"/>
      <c r="C778" s="149"/>
      <c r="D778" s="3"/>
      <c r="E778" s="3"/>
      <c r="F778" s="3"/>
      <c r="G778" s="3"/>
      <c r="H778" s="3"/>
      <c r="I778" s="3"/>
      <c r="J778" s="3"/>
      <c r="K778" s="3"/>
    </row>
    <row r="779" spans="2:11" ht="12.75">
      <c r="B779" s="149"/>
      <c r="C779" s="149"/>
      <c r="D779" s="3"/>
      <c r="E779" s="3"/>
      <c r="F779" s="3"/>
      <c r="G779" s="3"/>
      <c r="H779" s="3"/>
      <c r="I779" s="3"/>
      <c r="J779" s="3"/>
      <c r="K779" s="3"/>
    </row>
    <row r="780" spans="2:11" ht="12.75">
      <c r="B780" s="149"/>
      <c r="C780" s="149"/>
      <c r="D780" s="3"/>
      <c r="E780" s="3"/>
      <c r="F780" s="3"/>
      <c r="G780" s="3"/>
      <c r="H780" s="3"/>
      <c r="I780" s="3"/>
      <c r="J780" s="3"/>
      <c r="K780" s="3"/>
    </row>
    <row r="781" spans="2:11" ht="12.75">
      <c r="B781" s="149"/>
      <c r="C781" s="149"/>
      <c r="D781" s="3"/>
      <c r="E781" s="3"/>
      <c r="F781" s="3"/>
      <c r="G781" s="3"/>
      <c r="H781" s="3"/>
      <c r="I781" s="3"/>
      <c r="J781" s="3"/>
      <c r="K781" s="3"/>
    </row>
    <row r="782" spans="2:11" ht="12.75">
      <c r="B782" s="149"/>
      <c r="C782" s="149"/>
      <c r="D782" s="3"/>
      <c r="E782" s="3"/>
      <c r="F782" s="3"/>
      <c r="G782" s="3"/>
      <c r="H782" s="3"/>
      <c r="I782" s="3"/>
      <c r="J782" s="3"/>
      <c r="K782" s="3"/>
    </row>
    <row r="783" spans="2:11" ht="12.75">
      <c r="B783" s="149"/>
      <c r="C783" s="149"/>
      <c r="D783" s="3"/>
      <c r="E783" s="3"/>
      <c r="F783" s="3"/>
      <c r="G783" s="3"/>
      <c r="H783" s="3"/>
      <c r="I783" s="3"/>
      <c r="J783" s="3"/>
      <c r="K783" s="3"/>
    </row>
    <row r="784" spans="2:11" ht="12.75">
      <c r="B784" s="149"/>
      <c r="C784" s="149"/>
      <c r="D784" s="3"/>
      <c r="E784" s="3"/>
      <c r="F784" s="3"/>
      <c r="G784" s="3"/>
      <c r="H784" s="3"/>
      <c r="I784" s="3"/>
      <c r="J784" s="3"/>
      <c r="K784" s="3"/>
    </row>
    <row r="785" spans="2:11" ht="12.75">
      <c r="B785" s="149"/>
      <c r="C785" s="149"/>
      <c r="D785" s="3"/>
      <c r="E785" s="3"/>
      <c r="F785" s="3"/>
      <c r="G785" s="3"/>
      <c r="H785" s="3"/>
      <c r="I785" s="3"/>
      <c r="J785" s="3"/>
      <c r="K785" s="3"/>
    </row>
    <row r="786" spans="2:11" ht="12.75">
      <c r="B786" s="149"/>
      <c r="C786" s="149"/>
      <c r="D786" s="3"/>
      <c r="E786" s="3"/>
      <c r="F786" s="3"/>
      <c r="G786" s="3"/>
      <c r="H786" s="3"/>
      <c r="I786" s="3"/>
      <c r="J786" s="3"/>
      <c r="K786" s="3"/>
    </row>
    <row r="787" spans="2:11" ht="12.75">
      <c r="B787" s="149"/>
      <c r="C787" s="149"/>
      <c r="D787" s="3"/>
      <c r="E787" s="3"/>
      <c r="F787" s="3"/>
      <c r="G787" s="3"/>
      <c r="H787" s="3"/>
      <c r="I787" s="3"/>
      <c r="J787" s="3"/>
      <c r="K787" s="3"/>
    </row>
    <row r="788" spans="2:11" ht="12.75">
      <c r="B788" s="149"/>
      <c r="C788" s="149"/>
      <c r="D788" s="3"/>
      <c r="E788" s="3"/>
      <c r="F788" s="3"/>
      <c r="G788" s="3"/>
      <c r="H788" s="3"/>
      <c r="I788" s="3"/>
      <c r="J788" s="3"/>
      <c r="K788" s="3"/>
    </row>
    <row r="789" spans="2:11" ht="12.75">
      <c r="B789" s="149"/>
      <c r="C789" s="149"/>
      <c r="D789" s="3"/>
      <c r="E789" s="3"/>
      <c r="F789" s="3"/>
      <c r="G789" s="3"/>
      <c r="H789" s="3"/>
      <c r="I789" s="3"/>
      <c r="J789" s="3"/>
      <c r="K789" s="3"/>
    </row>
    <row r="790" spans="2:11" ht="12.75">
      <c r="B790" s="149"/>
      <c r="C790" s="149"/>
      <c r="D790" s="3"/>
      <c r="E790" s="3"/>
      <c r="F790" s="3"/>
      <c r="G790" s="3"/>
      <c r="H790" s="3"/>
      <c r="I790" s="3"/>
      <c r="J790" s="3"/>
      <c r="K790" s="3"/>
    </row>
    <row r="791" spans="2:11" ht="12.75">
      <c r="B791" s="149"/>
      <c r="C791" s="149"/>
      <c r="D791" s="3"/>
      <c r="E791" s="3"/>
      <c r="F791" s="3"/>
      <c r="G791" s="3"/>
      <c r="H791" s="3"/>
      <c r="I791" s="3"/>
      <c r="J791" s="3"/>
      <c r="K791" s="3"/>
    </row>
    <row r="792" spans="2:11" ht="12.75">
      <c r="B792" s="149"/>
      <c r="C792" s="149"/>
      <c r="D792" s="3"/>
      <c r="E792" s="3"/>
      <c r="F792" s="3"/>
      <c r="G792" s="3"/>
      <c r="H792" s="3"/>
      <c r="I792" s="3"/>
      <c r="J792" s="3"/>
      <c r="K792" s="3"/>
    </row>
    <row r="793" spans="2:11" ht="12.75">
      <c r="B793" s="149"/>
      <c r="C793" s="149"/>
      <c r="D793" s="3"/>
      <c r="E793" s="3"/>
      <c r="F793" s="3"/>
      <c r="G793" s="3"/>
      <c r="H793" s="3"/>
      <c r="I793" s="3"/>
      <c r="J793" s="3"/>
      <c r="K793" s="3"/>
    </row>
    <row r="794" spans="2:11" ht="12.75">
      <c r="B794" s="149"/>
      <c r="C794" s="149"/>
      <c r="D794" s="3"/>
      <c r="E794" s="3"/>
      <c r="F794" s="3"/>
      <c r="G794" s="3"/>
      <c r="H794" s="3"/>
      <c r="I794" s="3"/>
      <c r="J794" s="3"/>
      <c r="K794" s="3"/>
    </row>
    <row r="795" spans="2:11" ht="12.75">
      <c r="B795" s="149"/>
      <c r="C795" s="149"/>
      <c r="D795" s="3"/>
      <c r="E795" s="3"/>
      <c r="F795" s="3"/>
      <c r="G795" s="3"/>
      <c r="H795" s="3"/>
      <c r="I795" s="3"/>
      <c r="J795" s="3"/>
      <c r="K795" s="3"/>
    </row>
    <row r="796" spans="2:11" ht="12.75">
      <c r="B796" s="149"/>
      <c r="C796" s="149"/>
      <c r="D796" s="3"/>
      <c r="E796" s="3"/>
      <c r="F796" s="3"/>
      <c r="G796" s="3"/>
      <c r="H796" s="3"/>
      <c r="I796" s="3"/>
      <c r="J796" s="3"/>
      <c r="K796" s="3"/>
    </row>
    <row r="797" spans="2:11" ht="12.75">
      <c r="B797" s="149"/>
      <c r="C797" s="149"/>
      <c r="D797" s="3"/>
      <c r="E797" s="3"/>
      <c r="F797" s="3"/>
      <c r="G797" s="3"/>
      <c r="H797" s="3"/>
      <c r="I797" s="3"/>
      <c r="J797" s="3"/>
      <c r="K797" s="3"/>
    </row>
    <row r="798" spans="2:11" ht="12.75">
      <c r="B798" s="149"/>
      <c r="C798" s="149"/>
      <c r="D798" s="3"/>
      <c r="E798" s="3"/>
      <c r="F798" s="3"/>
      <c r="G798" s="3"/>
      <c r="H798" s="3"/>
      <c r="I798" s="3"/>
      <c r="J798" s="3"/>
      <c r="K798" s="3"/>
    </row>
    <row r="799" spans="2:11" ht="12.75">
      <c r="B799" s="149"/>
      <c r="C799" s="149"/>
      <c r="D799" s="3"/>
      <c r="E799" s="3"/>
      <c r="F799" s="3"/>
      <c r="G799" s="3"/>
      <c r="H799" s="3"/>
      <c r="I799" s="3"/>
      <c r="J799" s="3"/>
      <c r="K799" s="3"/>
    </row>
    <row r="800" spans="2:11" ht="12.75">
      <c r="B800" s="149"/>
      <c r="C800" s="149"/>
      <c r="D800" s="3"/>
      <c r="E800" s="3"/>
      <c r="F800" s="3"/>
      <c r="G800" s="3"/>
      <c r="H800" s="3"/>
      <c r="I800" s="3"/>
      <c r="J800" s="3"/>
      <c r="K800" s="3"/>
    </row>
    <row r="801" spans="2:11" ht="12.75">
      <c r="B801" s="149"/>
      <c r="C801" s="149"/>
      <c r="D801" s="3"/>
      <c r="E801" s="3"/>
      <c r="F801" s="3"/>
      <c r="G801" s="3"/>
      <c r="H801" s="3"/>
      <c r="I801" s="3"/>
      <c r="J801" s="3"/>
      <c r="K801" s="3"/>
    </row>
    <row r="802" spans="2:11" ht="12.75">
      <c r="B802" s="149"/>
      <c r="C802" s="149"/>
      <c r="D802" s="3"/>
      <c r="E802" s="3"/>
      <c r="F802" s="3"/>
      <c r="G802" s="3"/>
      <c r="H802" s="3"/>
      <c r="I802" s="3"/>
      <c r="J802" s="3"/>
      <c r="K802" s="3"/>
    </row>
    <row r="803" spans="2:11" ht="12.75">
      <c r="B803" s="149"/>
      <c r="C803" s="149"/>
      <c r="D803" s="3"/>
      <c r="E803" s="3"/>
      <c r="F803" s="3"/>
      <c r="G803" s="3"/>
      <c r="H803" s="3"/>
      <c r="I803" s="3"/>
      <c r="J803" s="3"/>
      <c r="K803" s="3"/>
    </row>
    <row r="804" spans="2:11" ht="12.75">
      <c r="B804" s="149"/>
      <c r="C804" s="149"/>
      <c r="D804" s="3"/>
      <c r="E804" s="3"/>
      <c r="F804" s="3"/>
      <c r="G804" s="3"/>
      <c r="H804" s="3"/>
      <c r="I804" s="3"/>
      <c r="J804" s="3"/>
      <c r="K804" s="3"/>
    </row>
    <row r="805" spans="2:11" ht="12.75">
      <c r="B805" s="149"/>
      <c r="C805" s="149"/>
      <c r="D805" s="3"/>
      <c r="E805" s="3"/>
      <c r="F805" s="3"/>
      <c r="G805" s="3"/>
      <c r="H805" s="3"/>
      <c r="I805" s="3"/>
      <c r="J805" s="3"/>
      <c r="K805" s="3"/>
    </row>
    <row r="806" spans="2:11" ht="12.75">
      <c r="B806" s="149"/>
      <c r="C806" s="149"/>
      <c r="D806" s="3"/>
      <c r="E806" s="3"/>
      <c r="F806" s="3"/>
      <c r="G806" s="3"/>
      <c r="H806" s="3"/>
      <c r="I806" s="3"/>
      <c r="J806" s="3"/>
      <c r="K806" s="3"/>
    </row>
    <row r="807" spans="2:11" ht="12.75">
      <c r="B807" s="149"/>
      <c r="C807" s="149"/>
      <c r="D807" s="3"/>
      <c r="E807" s="3"/>
      <c r="F807" s="3"/>
      <c r="G807" s="3"/>
      <c r="H807" s="3"/>
      <c r="I807" s="3"/>
      <c r="J807" s="3"/>
      <c r="K807" s="3"/>
    </row>
    <row r="808" spans="2:11" ht="12.75">
      <c r="B808" s="149"/>
      <c r="C808" s="149"/>
      <c r="D808" s="3"/>
      <c r="E808" s="3"/>
      <c r="F808" s="3"/>
      <c r="G808" s="3"/>
      <c r="H808" s="3"/>
      <c r="I808" s="3"/>
      <c r="J808" s="3"/>
      <c r="K808" s="3"/>
    </row>
    <row r="809" spans="2:11" ht="12.75">
      <c r="B809" s="149"/>
      <c r="C809" s="149"/>
      <c r="D809" s="3"/>
      <c r="E809" s="3"/>
      <c r="F809" s="3"/>
      <c r="G809" s="3"/>
      <c r="H809" s="3"/>
      <c r="I809" s="3"/>
      <c r="J809" s="3"/>
      <c r="K809" s="3"/>
    </row>
    <row r="810" spans="2:11" ht="12.75">
      <c r="B810" s="149"/>
      <c r="C810" s="149"/>
      <c r="D810" s="3"/>
      <c r="E810" s="3"/>
      <c r="F810" s="3"/>
      <c r="G810" s="3"/>
      <c r="H810" s="3"/>
      <c r="I810" s="3"/>
      <c r="J810" s="3"/>
      <c r="K810" s="3"/>
    </row>
    <row r="811" spans="2:11" ht="12.75">
      <c r="B811" s="149"/>
      <c r="C811" s="149"/>
      <c r="D811" s="3"/>
      <c r="E811" s="3"/>
      <c r="F811" s="3"/>
      <c r="G811" s="3"/>
      <c r="H811" s="3"/>
      <c r="I811" s="3"/>
      <c r="J811" s="3"/>
      <c r="K811" s="3"/>
    </row>
    <row r="812" spans="2:11" ht="12.75">
      <c r="B812" s="149"/>
      <c r="C812" s="149"/>
      <c r="D812" s="3"/>
      <c r="E812" s="3"/>
      <c r="F812" s="3"/>
      <c r="G812" s="3"/>
      <c r="H812" s="3"/>
      <c r="I812" s="3"/>
      <c r="J812" s="3"/>
      <c r="K812" s="3"/>
    </row>
    <row r="813" spans="2:11" ht="12.75">
      <c r="B813" s="149"/>
      <c r="C813" s="149"/>
      <c r="D813" s="3"/>
      <c r="E813" s="3"/>
      <c r="F813" s="3"/>
      <c r="G813" s="3"/>
      <c r="H813" s="3"/>
      <c r="I813" s="3"/>
      <c r="J813" s="3"/>
      <c r="K813" s="3"/>
    </row>
    <row r="814" spans="2:11" ht="12.75">
      <c r="B814" s="149"/>
      <c r="C814" s="149"/>
      <c r="D814" s="3"/>
      <c r="E814" s="3"/>
      <c r="F814" s="3"/>
      <c r="G814" s="3"/>
      <c r="H814" s="3"/>
      <c r="I814" s="3"/>
      <c r="J814" s="3"/>
      <c r="K814" s="3"/>
    </row>
    <row r="815" spans="2:11" ht="12.75">
      <c r="B815" s="149"/>
      <c r="C815" s="149"/>
      <c r="D815" s="3"/>
      <c r="E815" s="3"/>
      <c r="F815" s="3"/>
      <c r="G815" s="3"/>
      <c r="H815" s="3"/>
      <c r="I815" s="3"/>
      <c r="J815" s="3"/>
      <c r="K815" s="3"/>
    </row>
    <row r="816" spans="2:11" ht="12.75">
      <c r="B816" s="149"/>
      <c r="C816" s="149"/>
      <c r="D816" s="3"/>
      <c r="E816" s="3"/>
      <c r="F816" s="3"/>
      <c r="G816" s="3"/>
      <c r="H816" s="3"/>
      <c r="I816" s="3"/>
      <c r="J816" s="3"/>
      <c r="K816" s="3"/>
    </row>
    <row r="817" spans="2:11" ht="12.75">
      <c r="B817" s="149"/>
      <c r="C817" s="149"/>
      <c r="D817" s="3"/>
      <c r="E817" s="3"/>
      <c r="F817" s="3"/>
      <c r="G817" s="3"/>
      <c r="H817" s="3"/>
      <c r="I817" s="3"/>
      <c r="J817" s="3"/>
      <c r="K817" s="3"/>
    </row>
    <row r="818" spans="2:11" ht="12.75">
      <c r="B818" s="149"/>
      <c r="C818" s="149"/>
      <c r="D818" s="3"/>
      <c r="E818" s="3"/>
      <c r="F818" s="3"/>
      <c r="G818" s="3"/>
      <c r="H818" s="3"/>
      <c r="I818" s="3"/>
      <c r="J818" s="3"/>
      <c r="K818" s="3"/>
    </row>
    <row r="819" spans="2:11" ht="12.75">
      <c r="B819" s="149"/>
      <c r="C819" s="149"/>
      <c r="D819" s="3"/>
      <c r="E819" s="3"/>
      <c r="F819" s="3"/>
      <c r="G819" s="3"/>
      <c r="H819" s="3"/>
      <c r="I819" s="3"/>
      <c r="J819" s="3"/>
      <c r="K819" s="3"/>
    </row>
    <row r="820" spans="2:11" ht="12.75">
      <c r="B820" s="149"/>
      <c r="C820" s="149"/>
      <c r="D820" s="3"/>
      <c r="E820" s="3"/>
      <c r="F820" s="3"/>
      <c r="G820" s="3"/>
      <c r="H820" s="3"/>
      <c r="I820" s="3"/>
      <c r="J820" s="3"/>
      <c r="K820" s="3"/>
    </row>
    <row r="821" spans="2:11" ht="12.75">
      <c r="B821" s="149"/>
      <c r="C821" s="149"/>
      <c r="D821" s="3"/>
      <c r="E821" s="3"/>
      <c r="F821" s="3"/>
      <c r="G821" s="3"/>
      <c r="H821" s="3"/>
      <c r="I821" s="3"/>
      <c r="J821" s="3"/>
      <c r="K821" s="3"/>
    </row>
    <row r="822" spans="2:11" ht="12.75">
      <c r="B822" s="149"/>
      <c r="C822" s="149"/>
      <c r="D822" s="3"/>
      <c r="E822" s="3"/>
      <c r="F822" s="3"/>
      <c r="G822" s="3"/>
      <c r="H822" s="3"/>
      <c r="I822" s="3"/>
      <c r="J822" s="3"/>
      <c r="K822" s="3"/>
    </row>
    <row r="823" spans="2:11" ht="12.75">
      <c r="B823" s="149"/>
      <c r="C823" s="149"/>
      <c r="D823" s="3"/>
      <c r="E823" s="3"/>
      <c r="F823" s="3"/>
      <c r="G823" s="3"/>
      <c r="H823" s="3"/>
      <c r="I823" s="3"/>
      <c r="J823" s="3"/>
      <c r="K823" s="3"/>
    </row>
    <row r="824" spans="2:11" ht="12.75">
      <c r="B824" s="149"/>
      <c r="C824" s="149"/>
      <c r="D824" s="3"/>
      <c r="E824" s="3"/>
      <c r="F824" s="3"/>
      <c r="G824" s="3"/>
      <c r="H824" s="3"/>
      <c r="I824" s="3"/>
      <c r="J824" s="3"/>
      <c r="K824" s="3"/>
    </row>
    <row r="825" spans="2:11" ht="12.75">
      <c r="B825" s="149"/>
      <c r="C825" s="149"/>
      <c r="D825" s="3"/>
      <c r="E825" s="3"/>
      <c r="F825" s="3"/>
      <c r="G825" s="3"/>
      <c r="H825" s="3"/>
      <c r="I825" s="3"/>
      <c r="J825" s="3"/>
      <c r="K825" s="3"/>
    </row>
    <row r="826" spans="2:11" ht="12.75">
      <c r="B826" s="149"/>
      <c r="C826" s="149"/>
      <c r="D826" s="3"/>
      <c r="E826" s="3"/>
      <c r="F826" s="3"/>
      <c r="G826" s="3"/>
      <c r="H826" s="3"/>
      <c r="I826" s="3"/>
      <c r="J826" s="3"/>
      <c r="K826" s="3"/>
    </row>
    <row r="827" spans="2:11" ht="12.75">
      <c r="B827" s="149"/>
      <c r="C827" s="149"/>
      <c r="D827" s="3"/>
      <c r="E827" s="3"/>
      <c r="F827" s="3"/>
      <c r="G827" s="3"/>
      <c r="H827" s="3"/>
      <c r="I827" s="3"/>
      <c r="J827" s="3"/>
      <c r="K827" s="3"/>
    </row>
    <row r="828" spans="2:11" ht="12.75">
      <c r="B828" s="149"/>
      <c r="C828" s="149"/>
      <c r="D828" s="3"/>
      <c r="E828" s="3"/>
      <c r="F828" s="3"/>
      <c r="G828" s="3"/>
      <c r="H828" s="3"/>
      <c r="I828" s="3"/>
      <c r="J828" s="3"/>
      <c r="K828" s="3"/>
    </row>
    <row r="829" spans="2:11" ht="12.75">
      <c r="B829" s="149"/>
      <c r="C829" s="149"/>
      <c r="D829" s="3"/>
      <c r="E829" s="3"/>
      <c r="F829" s="3"/>
      <c r="G829" s="3"/>
      <c r="H829" s="3"/>
      <c r="I829" s="3"/>
      <c r="J829" s="3"/>
      <c r="K829" s="3"/>
    </row>
    <row r="830" spans="2:11" ht="12.75">
      <c r="B830" s="149"/>
      <c r="C830" s="149"/>
      <c r="D830" s="3"/>
      <c r="E830" s="3"/>
      <c r="F830" s="3"/>
      <c r="G830" s="3"/>
      <c r="H830" s="3"/>
      <c r="I830" s="3"/>
      <c r="J830" s="3"/>
      <c r="K830" s="3"/>
    </row>
    <row r="831" spans="2:11" ht="12.75">
      <c r="B831" s="149"/>
      <c r="C831" s="149"/>
      <c r="D831" s="3"/>
      <c r="E831" s="3"/>
      <c r="F831" s="3"/>
      <c r="G831" s="3"/>
      <c r="H831" s="3"/>
      <c r="I831" s="3"/>
      <c r="J831" s="3"/>
      <c r="K831" s="3"/>
    </row>
    <row r="832" spans="2:11" ht="12.75">
      <c r="B832" s="149"/>
      <c r="C832" s="149"/>
      <c r="D832" s="3"/>
      <c r="E832" s="3"/>
      <c r="F832" s="3"/>
      <c r="G832" s="3"/>
      <c r="H832" s="3"/>
      <c r="I832" s="3"/>
      <c r="J832" s="3"/>
      <c r="K832" s="3"/>
    </row>
    <row r="833" spans="2:11" ht="12.75">
      <c r="B833" s="149"/>
      <c r="C833" s="149"/>
      <c r="D833" s="3"/>
      <c r="E833" s="3"/>
      <c r="F833" s="3"/>
      <c r="G833" s="3"/>
      <c r="H833" s="3"/>
      <c r="I833" s="3"/>
      <c r="J833" s="3"/>
      <c r="K833" s="3"/>
    </row>
    <row r="834" spans="2:11" ht="12.75">
      <c r="B834" s="149"/>
      <c r="C834" s="149"/>
      <c r="D834" s="3"/>
      <c r="E834" s="3"/>
      <c r="F834" s="3"/>
      <c r="G834" s="3"/>
      <c r="H834" s="3"/>
      <c r="I834" s="3"/>
      <c r="J834" s="3"/>
      <c r="K834" s="3"/>
    </row>
    <row r="835" spans="2:11" ht="12.75">
      <c r="B835" s="149"/>
      <c r="C835" s="149"/>
      <c r="D835" s="3"/>
      <c r="E835" s="3"/>
      <c r="F835" s="3"/>
      <c r="G835" s="3"/>
      <c r="H835" s="3"/>
      <c r="I835" s="3"/>
      <c r="J835" s="3"/>
      <c r="K835" s="3"/>
    </row>
    <row r="836" spans="2:11" ht="12.75">
      <c r="B836" s="149"/>
      <c r="C836" s="149"/>
      <c r="D836" s="3"/>
      <c r="E836" s="3"/>
      <c r="F836" s="3"/>
      <c r="G836" s="3"/>
      <c r="H836" s="3"/>
      <c r="I836" s="3"/>
      <c r="J836" s="3"/>
      <c r="K836" s="3"/>
    </row>
    <row r="837" spans="2:11" ht="12.75">
      <c r="B837" s="149"/>
      <c r="C837" s="149"/>
      <c r="D837" s="3"/>
      <c r="E837" s="3"/>
      <c r="F837" s="3"/>
      <c r="G837" s="3"/>
      <c r="H837" s="3"/>
      <c r="I837" s="3"/>
      <c r="J837" s="3"/>
      <c r="K837" s="3"/>
    </row>
    <row r="838" spans="2:11" ht="12.75">
      <c r="B838" s="149"/>
      <c r="C838" s="149"/>
      <c r="D838" s="3"/>
      <c r="E838" s="3"/>
      <c r="F838" s="3"/>
      <c r="G838" s="3"/>
      <c r="H838" s="3"/>
      <c r="I838" s="3"/>
      <c r="J838" s="3"/>
      <c r="K838" s="3"/>
    </row>
    <row r="839" spans="2:11" ht="12.75">
      <c r="B839" s="149"/>
      <c r="C839" s="149"/>
      <c r="D839" s="3"/>
      <c r="E839" s="3"/>
      <c r="F839" s="3"/>
      <c r="G839" s="3"/>
      <c r="H839" s="3"/>
      <c r="I839" s="3"/>
      <c r="J839" s="3"/>
      <c r="K839" s="3"/>
    </row>
    <row r="840" spans="2:11" ht="12.75">
      <c r="B840" s="149"/>
      <c r="C840" s="149"/>
      <c r="D840" s="3"/>
      <c r="E840" s="3"/>
      <c r="F840" s="3"/>
      <c r="G840" s="3"/>
      <c r="H840" s="3"/>
      <c r="I840" s="3"/>
      <c r="J840" s="3"/>
      <c r="K840" s="3"/>
    </row>
    <row r="841" spans="2:11" ht="12.75">
      <c r="B841" s="149"/>
      <c r="C841" s="149"/>
      <c r="D841" s="3"/>
      <c r="E841" s="3"/>
      <c r="F841" s="3"/>
      <c r="G841" s="3"/>
      <c r="H841" s="3"/>
      <c r="I841" s="3"/>
      <c r="J841" s="3"/>
      <c r="K841" s="3"/>
    </row>
    <row r="842" spans="2:11" ht="12.75">
      <c r="B842" s="149"/>
      <c r="C842" s="149"/>
      <c r="D842" s="3"/>
      <c r="E842" s="3"/>
      <c r="F842" s="3"/>
      <c r="G842" s="3"/>
      <c r="H842" s="3"/>
      <c r="I842" s="3"/>
      <c r="J842" s="3"/>
      <c r="K842" s="3"/>
    </row>
    <row r="843" spans="2:11" ht="12.75">
      <c r="B843" s="149"/>
      <c r="C843" s="149"/>
      <c r="D843" s="3"/>
      <c r="E843" s="3"/>
      <c r="F843" s="3"/>
      <c r="G843" s="3"/>
      <c r="H843" s="3"/>
      <c r="I843" s="3"/>
      <c r="J843" s="3"/>
      <c r="K843" s="3"/>
    </row>
    <row r="844" spans="2:11" ht="12.75">
      <c r="B844" s="149"/>
      <c r="C844" s="149"/>
      <c r="D844" s="3"/>
      <c r="E844" s="3"/>
      <c r="F844" s="3"/>
      <c r="G844" s="3"/>
      <c r="H844" s="3"/>
      <c r="I844" s="3"/>
      <c r="J844" s="3"/>
      <c r="K844" s="3"/>
    </row>
    <row r="845" spans="2:11" ht="12.75">
      <c r="B845" s="149"/>
      <c r="C845" s="149"/>
      <c r="D845" s="3"/>
      <c r="E845" s="3"/>
      <c r="F845" s="3"/>
      <c r="G845" s="3"/>
      <c r="H845" s="3"/>
      <c r="I845" s="3"/>
      <c r="J845" s="3"/>
      <c r="K845" s="3"/>
    </row>
    <row r="846" spans="2:11" ht="12.75">
      <c r="B846" s="149"/>
      <c r="C846" s="149"/>
      <c r="D846" s="3"/>
      <c r="E846" s="3"/>
      <c r="F846" s="3"/>
      <c r="G846" s="3"/>
      <c r="H846" s="3"/>
      <c r="I846" s="3"/>
      <c r="J846" s="3"/>
      <c r="K846" s="3"/>
    </row>
    <row r="847" spans="2:11" ht="12.75">
      <c r="B847" s="149"/>
      <c r="C847" s="149"/>
      <c r="D847" s="3"/>
      <c r="E847" s="3"/>
      <c r="F847" s="3"/>
      <c r="G847" s="3"/>
      <c r="H847" s="3"/>
      <c r="I847" s="3"/>
      <c r="J847" s="3"/>
      <c r="K847" s="3"/>
    </row>
    <row r="848" spans="2:11" ht="12.75">
      <c r="B848" s="149"/>
      <c r="C848" s="149"/>
      <c r="D848" s="3"/>
      <c r="E848" s="3"/>
      <c r="F848" s="3"/>
      <c r="G848" s="3"/>
      <c r="H848" s="3"/>
      <c r="I848" s="3"/>
      <c r="J848" s="3"/>
      <c r="K848" s="3"/>
    </row>
    <row r="849" spans="2:11" ht="12.75">
      <c r="B849" s="149"/>
      <c r="C849" s="149"/>
      <c r="D849" s="3"/>
      <c r="E849" s="3"/>
      <c r="F849" s="3"/>
      <c r="G849" s="3"/>
      <c r="H849" s="3"/>
      <c r="I849" s="3"/>
      <c r="J849" s="3"/>
      <c r="K849" s="3"/>
    </row>
    <row r="850" spans="2:11" ht="12.75">
      <c r="B850" s="149"/>
      <c r="C850" s="149"/>
      <c r="D850" s="3"/>
      <c r="E850" s="3"/>
      <c r="F850" s="3"/>
      <c r="G850" s="3"/>
      <c r="H850" s="3"/>
      <c r="I850" s="3"/>
      <c r="J850" s="3"/>
      <c r="K850" s="3"/>
    </row>
    <row r="851" spans="2:11" ht="12.75">
      <c r="B851" s="149"/>
      <c r="C851" s="149"/>
      <c r="D851" s="3"/>
      <c r="E851" s="3"/>
      <c r="F851" s="3"/>
      <c r="G851" s="3"/>
      <c r="H851" s="3"/>
      <c r="I851" s="3"/>
      <c r="J851" s="3"/>
      <c r="K851" s="3"/>
    </row>
    <row r="852" spans="2:11" ht="12.75">
      <c r="B852" s="149"/>
      <c r="C852" s="149"/>
      <c r="D852" s="3"/>
      <c r="E852" s="3"/>
      <c r="F852" s="3"/>
      <c r="G852" s="3"/>
      <c r="H852" s="3"/>
      <c r="I852" s="3"/>
      <c r="J852" s="3"/>
      <c r="K852" s="3"/>
    </row>
    <row r="853" spans="2:11" ht="12.75">
      <c r="B853" s="149"/>
      <c r="C853" s="149"/>
      <c r="D853" s="3"/>
      <c r="E853" s="3"/>
      <c r="F853" s="3"/>
      <c r="G853" s="3"/>
      <c r="H853" s="3"/>
      <c r="I853" s="3"/>
      <c r="J853" s="3"/>
      <c r="K853" s="3"/>
    </row>
    <row r="854" spans="2:11" ht="12.75">
      <c r="B854" s="149"/>
      <c r="C854" s="149"/>
      <c r="D854" s="3"/>
      <c r="E854" s="3"/>
      <c r="F854" s="3"/>
      <c r="G854" s="3"/>
      <c r="H854" s="3"/>
      <c r="I854" s="3"/>
      <c r="J854" s="3"/>
      <c r="K854" s="3"/>
    </row>
    <row r="855" spans="2:11" ht="12.75">
      <c r="B855" s="149"/>
      <c r="C855" s="149"/>
      <c r="D855" s="3"/>
      <c r="E855" s="3"/>
      <c r="F855" s="3"/>
      <c r="G855" s="3"/>
      <c r="H855" s="3"/>
      <c r="I855" s="3"/>
      <c r="J855" s="3"/>
      <c r="K855" s="3"/>
    </row>
    <row r="856" spans="2:11" ht="12.75">
      <c r="B856" s="149"/>
      <c r="C856" s="149"/>
      <c r="D856" s="3"/>
      <c r="E856" s="3"/>
      <c r="F856" s="3"/>
      <c r="G856" s="3"/>
      <c r="H856" s="3"/>
      <c r="I856" s="3"/>
      <c r="J856" s="3"/>
      <c r="K856" s="3"/>
    </row>
    <row r="857" spans="2:11" ht="12.75">
      <c r="B857" s="149"/>
      <c r="C857" s="149"/>
      <c r="D857" s="3"/>
      <c r="E857" s="3"/>
      <c r="F857" s="3"/>
      <c r="G857" s="3"/>
      <c r="H857" s="3"/>
      <c r="I857" s="3"/>
      <c r="J857" s="3"/>
      <c r="K857" s="3"/>
    </row>
    <row r="858" spans="2:11" ht="12.75">
      <c r="B858" s="149"/>
      <c r="C858" s="149"/>
      <c r="D858" s="3"/>
      <c r="E858" s="3"/>
      <c r="F858" s="3"/>
      <c r="G858" s="3"/>
      <c r="H858" s="3"/>
      <c r="I858" s="3"/>
      <c r="J858" s="3"/>
      <c r="K858" s="3"/>
    </row>
    <row r="859" spans="2:11" ht="12.75">
      <c r="B859" s="149"/>
      <c r="C859" s="149"/>
      <c r="D859" s="3"/>
      <c r="E859" s="3"/>
      <c r="F859" s="3"/>
      <c r="G859" s="3"/>
      <c r="H859" s="3"/>
      <c r="I859" s="3"/>
      <c r="J859" s="3"/>
      <c r="K859" s="3"/>
    </row>
    <row r="860" spans="2:11" ht="12.75">
      <c r="B860" s="149"/>
      <c r="C860" s="149"/>
      <c r="D860" s="3"/>
      <c r="E860" s="3"/>
      <c r="F860" s="3"/>
      <c r="G860" s="3"/>
      <c r="H860" s="3"/>
      <c r="I860" s="3"/>
      <c r="J860" s="3"/>
      <c r="K860" s="3"/>
    </row>
    <row r="861" spans="2:11" ht="12.75">
      <c r="B861" s="149"/>
      <c r="C861" s="149"/>
      <c r="D861" s="3"/>
      <c r="E861" s="3"/>
      <c r="F861" s="3"/>
      <c r="G861" s="3"/>
      <c r="H861" s="3"/>
      <c r="I861" s="3"/>
      <c r="J861" s="3"/>
      <c r="K861" s="3"/>
    </row>
    <row r="862" spans="2:11" ht="12.75">
      <c r="B862" s="149"/>
      <c r="C862" s="149"/>
      <c r="D862" s="3"/>
      <c r="E862" s="3"/>
      <c r="F862" s="3"/>
      <c r="G862" s="3"/>
      <c r="H862" s="3"/>
      <c r="I862" s="3"/>
      <c r="J862" s="3"/>
      <c r="K862" s="3"/>
    </row>
    <row r="863" spans="2:11" ht="12.75">
      <c r="B863" s="149"/>
      <c r="C863" s="149"/>
      <c r="D863" s="3"/>
      <c r="E863" s="3"/>
      <c r="F863" s="3"/>
      <c r="G863" s="3"/>
      <c r="H863" s="3"/>
      <c r="I863" s="3"/>
      <c r="J863" s="3"/>
      <c r="K863" s="3"/>
    </row>
    <row r="864" spans="2:11" ht="12.75">
      <c r="B864" s="149"/>
      <c r="C864" s="149"/>
      <c r="D864" s="3"/>
      <c r="E864" s="3"/>
      <c r="F864" s="3"/>
      <c r="G864" s="3"/>
      <c r="H864" s="3"/>
      <c r="I864" s="3"/>
      <c r="J864" s="3"/>
      <c r="K864" s="3"/>
    </row>
    <row r="865" spans="2:11" ht="12.75">
      <c r="B865" s="149"/>
      <c r="C865" s="149"/>
      <c r="D865" s="3"/>
      <c r="E865" s="3"/>
      <c r="F865" s="3"/>
      <c r="G865" s="3"/>
      <c r="H865" s="3"/>
      <c r="I865" s="3"/>
      <c r="J865" s="3"/>
      <c r="K865" s="3"/>
    </row>
    <row r="866" spans="2:11" ht="12.75">
      <c r="B866" s="149"/>
      <c r="C866" s="149"/>
      <c r="D866" s="3"/>
      <c r="E866" s="3"/>
      <c r="F866" s="3"/>
      <c r="G866" s="3"/>
      <c r="H866" s="3"/>
      <c r="I866" s="3"/>
      <c r="J866" s="3"/>
      <c r="K866" s="3"/>
    </row>
    <row r="867" spans="2:11" ht="12.75">
      <c r="B867" s="149"/>
      <c r="C867" s="149"/>
      <c r="D867" s="3"/>
      <c r="E867" s="3"/>
      <c r="F867" s="3"/>
      <c r="G867" s="3"/>
      <c r="H867" s="3"/>
      <c r="I867" s="3"/>
      <c r="J867" s="3"/>
      <c r="K867" s="3"/>
    </row>
    <row r="868" spans="2:11" ht="12.75">
      <c r="B868" s="149"/>
      <c r="C868" s="149"/>
      <c r="D868" s="3"/>
      <c r="E868" s="3"/>
      <c r="F868" s="3"/>
      <c r="G868" s="3"/>
      <c r="H868" s="3"/>
      <c r="I868" s="3"/>
      <c r="J868" s="3"/>
      <c r="K868" s="3"/>
    </row>
    <row r="869" spans="2:11" ht="12.75">
      <c r="B869" s="149"/>
      <c r="C869" s="149"/>
      <c r="D869" s="3"/>
      <c r="E869" s="3"/>
      <c r="F869" s="3"/>
      <c r="G869" s="3"/>
      <c r="H869" s="3"/>
      <c r="I869" s="3"/>
      <c r="J869" s="3"/>
      <c r="K869" s="3"/>
    </row>
    <row r="870" spans="2:11" ht="12.75">
      <c r="B870" s="149"/>
      <c r="C870" s="149"/>
      <c r="D870" s="3"/>
      <c r="E870" s="3"/>
      <c r="F870" s="3"/>
      <c r="G870" s="3"/>
      <c r="H870" s="3"/>
      <c r="I870" s="3"/>
      <c r="J870" s="3"/>
      <c r="K870" s="3"/>
    </row>
    <row r="871" spans="2:11" ht="12.75">
      <c r="B871" s="149"/>
      <c r="C871" s="149"/>
      <c r="D871" s="3"/>
      <c r="E871" s="3"/>
      <c r="F871" s="3"/>
      <c r="G871" s="3"/>
      <c r="H871" s="3"/>
      <c r="I871" s="3"/>
      <c r="J871" s="3"/>
      <c r="K871" s="3"/>
    </row>
    <row r="872" spans="2:11" ht="12.75">
      <c r="B872" s="149"/>
      <c r="C872" s="149"/>
      <c r="D872" s="3"/>
      <c r="E872" s="3"/>
      <c r="F872" s="3"/>
      <c r="G872" s="3"/>
      <c r="H872" s="3"/>
      <c r="I872" s="3"/>
      <c r="J872" s="3"/>
      <c r="K872" s="3"/>
    </row>
    <row r="873" spans="2:11" ht="12.75">
      <c r="B873" s="149"/>
      <c r="C873" s="149"/>
      <c r="D873" s="3"/>
      <c r="E873" s="3"/>
      <c r="F873" s="3"/>
      <c r="G873" s="3"/>
      <c r="H873" s="3"/>
      <c r="I873" s="3"/>
      <c r="J873" s="3"/>
      <c r="K873" s="3"/>
    </row>
    <row r="874" spans="2:11" ht="12.75">
      <c r="B874" s="149"/>
      <c r="C874" s="149"/>
      <c r="D874" s="3"/>
      <c r="E874" s="3"/>
      <c r="F874" s="3"/>
      <c r="G874" s="3"/>
      <c r="H874" s="3"/>
      <c r="I874" s="3"/>
      <c r="J874" s="3"/>
      <c r="K874" s="3"/>
    </row>
    <row r="875" spans="2:11" ht="12.75">
      <c r="B875" s="149"/>
      <c r="C875" s="149"/>
      <c r="D875" s="3"/>
      <c r="E875" s="3"/>
      <c r="F875" s="3"/>
      <c r="G875" s="3"/>
      <c r="H875" s="3"/>
      <c r="I875" s="3"/>
      <c r="J875" s="3"/>
      <c r="K875" s="3"/>
    </row>
    <row r="876" spans="2:11" ht="12.75">
      <c r="B876" s="149"/>
      <c r="C876" s="149"/>
      <c r="D876" s="3"/>
      <c r="E876" s="3"/>
      <c r="F876" s="3"/>
      <c r="G876" s="3"/>
      <c r="H876" s="3"/>
      <c r="I876" s="3"/>
      <c r="J876" s="3"/>
      <c r="K876" s="3"/>
    </row>
    <row r="877" spans="2:11" ht="12.75">
      <c r="B877" s="149"/>
      <c r="C877" s="149"/>
      <c r="D877" s="3"/>
      <c r="E877" s="3"/>
      <c r="F877" s="3"/>
      <c r="G877" s="3"/>
      <c r="H877" s="3"/>
      <c r="I877" s="3"/>
      <c r="J877" s="3"/>
      <c r="K877" s="3"/>
    </row>
    <row r="878" spans="2:11" ht="12.75">
      <c r="B878" s="149"/>
      <c r="C878" s="149"/>
      <c r="D878" s="3"/>
      <c r="E878" s="3"/>
      <c r="F878" s="3"/>
      <c r="G878" s="3"/>
      <c r="H878" s="3"/>
      <c r="I878" s="3"/>
      <c r="J878" s="3"/>
      <c r="K878" s="3"/>
    </row>
    <row r="879" spans="2:11" ht="12.75">
      <c r="B879" s="149"/>
      <c r="C879" s="149"/>
      <c r="D879" s="3"/>
      <c r="E879" s="3"/>
      <c r="F879" s="3"/>
      <c r="G879" s="3"/>
      <c r="H879" s="3"/>
      <c r="I879" s="3"/>
      <c r="J879" s="3"/>
      <c r="K879" s="3"/>
    </row>
    <row r="880" spans="2:11" ht="12.75">
      <c r="B880" s="149"/>
      <c r="C880" s="149"/>
      <c r="D880" s="3"/>
      <c r="E880" s="3"/>
      <c r="F880" s="3"/>
      <c r="G880" s="3"/>
      <c r="H880" s="3"/>
      <c r="I880" s="3"/>
      <c r="J880" s="3"/>
      <c r="K880" s="3"/>
    </row>
    <row r="881" spans="2:11" ht="12.75">
      <c r="B881" s="149"/>
      <c r="C881" s="149"/>
      <c r="D881" s="3"/>
      <c r="E881" s="3"/>
      <c r="F881" s="3"/>
      <c r="G881" s="3"/>
      <c r="H881" s="3"/>
      <c r="I881" s="3"/>
      <c r="J881" s="3"/>
      <c r="K881" s="3"/>
    </row>
    <row r="882" spans="2:11" ht="12.75">
      <c r="B882" s="149"/>
      <c r="C882" s="149"/>
      <c r="D882" s="3"/>
      <c r="E882" s="3"/>
      <c r="F882" s="3"/>
      <c r="G882" s="3"/>
      <c r="H882" s="3"/>
      <c r="I882" s="3"/>
      <c r="J882" s="3"/>
      <c r="K882" s="3"/>
    </row>
    <row r="883" spans="2:11" ht="12.75">
      <c r="B883" s="149"/>
      <c r="C883" s="149"/>
      <c r="D883" s="3"/>
      <c r="E883" s="3"/>
      <c r="F883" s="3"/>
      <c r="G883" s="3"/>
      <c r="H883" s="3"/>
      <c r="I883" s="3"/>
      <c r="J883" s="3"/>
      <c r="K883" s="3"/>
    </row>
    <row r="884" spans="2:11" ht="12.75">
      <c r="B884" s="149"/>
      <c r="C884" s="149"/>
      <c r="D884" s="3"/>
      <c r="E884" s="3"/>
      <c r="F884" s="3"/>
      <c r="G884" s="3"/>
      <c r="H884" s="3"/>
      <c r="I884" s="3"/>
      <c r="J884" s="3"/>
      <c r="K884" s="3"/>
    </row>
    <row r="885" spans="2:11" ht="12.75">
      <c r="B885" s="149"/>
      <c r="C885" s="149"/>
      <c r="D885" s="3"/>
      <c r="E885" s="3"/>
      <c r="F885" s="3"/>
      <c r="G885" s="3"/>
      <c r="H885" s="3"/>
      <c r="I885" s="3"/>
      <c r="J885" s="3"/>
      <c r="K885" s="3"/>
    </row>
    <row r="886" spans="2:11" ht="12.75">
      <c r="B886" s="149"/>
      <c r="C886" s="149"/>
      <c r="D886" s="3"/>
      <c r="E886" s="3"/>
      <c r="F886" s="3"/>
      <c r="G886" s="3"/>
      <c r="H886" s="3"/>
      <c r="I886" s="3"/>
      <c r="J886" s="3"/>
      <c r="K886" s="3"/>
    </row>
    <row r="887" spans="2:11" ht="12.75">
      <c r="B887" s="149"/>
      <c r="C887" s="149"/>
      <c r="D887" s="3"/>
      <c r="E887" s="3"/>
      <c r="F887" s="3"/>
      <c r="G887" s="3"/>
      <c r="H887" s="3"/>
      <c r="I887" s="3"/>
      <c r="J887" s="3"/>
      <c r="K887" s="3"/>
    </row>
    <row r="888" spans="2:11" ht="12.75">
      <c r="B888" s="149"/>
      <c r="C888" s="149"/>
      <c r="D888" s="3"/>
      <c r="E888" s="3"/>
      <c r="F888" s="3"/>
      <c r="G888" s="3"/>
      <c r="H888" s="3"/>
      <c r="I888" s="3"/>
      <c r="J888" s="3"/>
      <c r="K888" s="3"/>
    </row>
    <row r="889" spans="2:11" ht="12.75">
      <c r="B889" s="149"/>
      <c r="C889" s="149"/>
      <c r="D889" s="3"/>
      <c r="E889" s="3"/>
      <c r="F889" s="3"/>
      <c r="G889" s="3"/>
      <c r="H889" s="3"/>
      <c r="I889" s="3"/>
      <c r="J889" s="3"/>
      <c r="K889" s="3"/>
    </row>
    <row r="890" spans="2:11" ht="12.75">
      <c r="B890" s="149"/>
      <c r="C890" s="149"/>
      <c r="D890" s="3"/>
      <c r="E890" s="3"/>
      <c r="F890" s="3"/>
      <c r="G890" s="3"/>
      <c r="H890" s="3"/>
      <c r="I890" s="3"/>
      <c r="J890" s="3"/>
      <c r="K890" s="3"/>
    </row>
    <row r="891" spans="2:11" ht="12.75">
      <c r="B891" s="149"/>
      <c r="C891" s="149"/>
      <c r="D891" s="3"/>
      <c r="E891" s="3"/>
      <c r="F891" s="3"/>
      <c r="G891" s="3"/>
      <c r="H891" s="3"/>
      <c r="I891" s="3"/>
      <c r="J891" s="3"/>
      <c r="K891" s="3"/>
    </row>
    <row r="892" spans="2:11" ht="12.75">
      <c r="B892" s="149"/>
      <c r="C892" s="149"/>
      <c r="D892" s="3"/>
      <c r="E892" s="3"/>
      <c r="F892" s="3"/>
      <c r="G892" s="3"/>
      <c r="H892" s="3"/>
      <c r="I892" s="3"/>
      <c r="J892" s="3"/>
      <c r="K892" s="3"/>
    </row>
    <row r="893" spans="2:11" ht="12.75">
      <c r="B893" s="149"/>
      <c r="C893" s="149"/>
      <c r="D893" s="3"/>
      <c r="E893" s="3"/>
      <c r="F893" s="3"/>
      <c r="G893" s="3"/>
      <c r="H893" s="3"/>
      <c r="I893" s="3"/>
      <c r="J893" s="3"/>
      <c r="K893" s="3"/>
    </row>
    <row r="894" spans="2:11" ht="12.75">
      <c r="B894" s="149"/>
      <c r="C894" s="149"/>
      <c r="D894" s="3"/>
      <c r="E894" s="3"/>
      <c r="F894" s="3"/>
      <c r="G894" s="3"/>
      <c r="H894" s="3"/>
      <c r="I894" s="3"/>
      <c r="J894" s="3"/>
      <c r="K894" s="3"/>
    </row>
    <row r="895" spans="2:11" ht="12.75">
      <c r="B895" s="149"/>
      <c r="C895" s="149"/>
      <c r="D895" s="3"/>
      <c r="E895" s="3"/>
      <c r="F895" s="3"/>
      <c r="G895" s="3"/>
      <c r="H895" s="3"/>
      <c r="I895" s="3"/>
      <c r="J895" s="3"/>
      <c r="K895" s="3"/>
    </row>
    <row r="896" spans="2:11" ht="12.75">
      <c r="B896" s="149"/>
      <c r="C896" s="149"/>
      <c r="D896" s="3"/>
      <c r="E896" s="3"/>
      <c r="F896" s="3"/>
      <c r="G896" s="3"/>
      <c r="H896" s="3"/>
      <c r="I896" s="3"/>
      <c r="J896" s="3"/>
      <c r="K896" s="3"/>
    </row>
    <row r="897" spans="2:11" ht="12.75">
      <c r="B897" s="149"/>
      <c r="C897" s="149"/>
      <c r="D897" s="3"/>
      <c r="E897" s="3"/>
      <c r="F897" s="3"/>
      <c r="G897" s="3"/>
      <c r="H897" s="3"/>
      <c r="I897" s="3"/>
      <c r="J897" s="3"/>
      <c r="K897" s="3"/>
    </row>
    <row r="898" spans="2:11" ht="12.75">
      <c r="B898" s="149"/>
      <c r="C898" s="149"/>
      <c r="D898" s="3"/>
      <c r="E898" s="3"/>
      <c r="F898" s="3"/>
      <c r="G898" s="3"/>
      <c r="H898" s="3"/>
      <c r="I898" s="3"/>
      <c r="J898" s="3"/>
      <c r="K898" s="3"/>
    </row>
    <row r="899" spans="2:11" ht="12.75">
      <c r="B899" s="149"/>
      <c r="C899" s="149"/>
      <c r="D899" s="3"/>
      <c r="E899" s="3"/>
      <c r="F899" s="3"/>
      <c r="G899" s="3"/>
      <c r="H899" s="3"/>
      <c r="I899" s="3"/>
      <c r="J899" s="3"/>
      <c r="K899" s="3"/>
    </row>
    <row r="900" spans="2:11" ht="12.75">
      <c r="B900" s="149"/>
      <c r="C900" s="149"/>
      <c r="D900" s="3"/>
      <c r="E900" s="3"/>
      <c r="F900" s="3"/>
      <c r="G900" s="3"/>
      <c r="H900" s="3"/>
      <c r="I900" s="3"/>
      <c r="J900" s="3"/>
      <c r="K900" s="3"/>
    </row>
    <row r="901" spans="2:11" ht="12.75">
      <c r="B901" s="149"/>
      <c r="C901" s="149"/>
      <c r="D901" s="3"/>
      <c r="E901" s="3"/>
      <c r="F901" s="3"/>
      <c r="G901" s="3"/>
      <c r="H901" s="3"/>
      <c r="I901" s="3"/>
      <c r="J901" s="3"/>
      <c r="K901" s="3"/>
    </row>
    <row r="902" spans="2:11" ht="12.75">
      <c r="B902" s="149"/>
      <c r="C902" s="149"/>
      <c r="D902" s="3"/>
      <c r="E902" s="3"/>
      <c r="F902" s="3"/>
      <c r="G902" s="3"/>
      <c r="H902" s="3"/>
      <c r="I902" s="3"/>
      <c r="J902" s="3"/>
      <c r="K902" s="3"/>
    </row>
    <row r="903" spans="2:11" ht="12.75">
      <c r="B903" s="149"/>
      <c r="C903" s="149"/>
      <c r="D903" s="3"/>
      <c r="E903" s="3"/>
      <c r="F903" s="3"/>
      <c r="G903" s="3"/>
      <c r="H903" s="3"/>
      <c r="I903" s="3"/>
      <c r="J903" s="3"/>
      <c r="K903" s="3"/>
    </row>
    <row r="904" spans="2:11" ht="12.75">
      <c r="B904" s="149"/>
      <c r="C904" s="149"/>
      <c r="D904" s="3"/>
      <c r="E904" s="3"/>
      <c r="F904" s="3"/>
      <c r="G904" s="3"/>
      <c r="H904" s="3"/>
      <c r="I904" s="3"/>
      <c r="J904" s="3"/>
      <c r="K904" s="3"/>
    </row>
    <row r="905" spans="2:11" ht="12.75">
      <c r="B905" s="149"/>
      <c r="C905" s="149"/>
      <c r="D905" s="3"/>
      <c r="E905" s="3"/>
      <c r="F905" s="3"/>
      <c r="G905" s="3"/>
      <c r="H905" s="3"/>
      <c r="I905" s="3"/>
      <c r="J905" s="3"/>
      <c r="K905" s="3"/>
    </row>
    <row r="906" spans="2:11" ht="12.75">
      <c r="B906" s="149"/>
      <c r="C906" s="149"/>
      <c r="D906" s="3"/>
      <c r="E906" s="3"/>
      <c r="F906" s="3"/>
      <c r="G906" s="3"/>
      <c r="H906" s="3"/>
      <c r="I906" s="3"/>
      <c r="J906" s="3"/>
      <c r="K906" s="3"/>
    </row>
    <row r="907" spans="2:11" ht="12.75">
      <c r="B907" s="149"/>
      <c r="C907" s="149"/>
      <c r="D907" s="3"/>
      <c r="E907" s="3"/>
      <c r="F907" s="3"/>
      <c r="G907" s="3"/>
      <c r="H907" s="3"/>
      <c r="I907" s="3"/>
      <c r="J907" s="3"/>
      <c r="K907" s="3"/>
    </row>
    <row r="908" spans="2:11" ht="12.75">
      <c r="B908" s="149"/>
      <c r="C908" s="149"/>
      <c r="D908" s="3"/>
      <c r="E908" s="3"/>
      <c r="F908" s="3"/>
      <c r="G908" s="3"/>
      <c r="H908" s="3"/>
      <c r="I908" s="3"/>
      <c r="J908" s="3"/>
      <c r="K908" s="3"/>
    </row>
    <row r="909" spans="2:11" ht="12.75">
      <c r="B909" s="149"/>
      <c r="C909" s="149"/>
      <c r="D909" s="3"/>
      <c r="E909" s="3"/>
      <c r="F909" s="3"/>
      <c r="G909" s="3"/>
      <c r="H909" s="3"/>
      <c r="I909" s="3"/>
      <c r="J909" s="3"/>
      <c r="K909" s="3"/>
    </row>
    <row r="910" spans="2:11" ht="12.75">
      <c r="B910" s="149"/>
      <c r="C910" s="149"/>
      <c r="D910" s="3"/>
      <c r="E910" s="3"/>
      <c r="F910" s="3"/>
      <c r="G910" s="3"/>
      <c r="H910" s="3"/>
      <c r="I910" s="3"/>
      <c r="J910" s="3"/>
      <c r="K910" s="3"/>
    </row>
    <row r="911" spans="2:11" ht="12.75">
      <c r="B911" s="149"/>
      <c r="C911" s="149"/>
      <c r="D911" s="3"/>
      <c r="E911" s="3"/>
      <c r="F911" s="3"/>
      <c r="G911" s="3"/>
      <c r="H911" s="3"/>
      <c r="I911" s="3"/>
      <c r="J911" s="3"/>
      <c r="K911" s="3"/>
    </row>
    <row r="912" spans="2:11" ht="12.75">
      <c r="B912" s="149"/>
      <c r="C912" s="149"/>
      <c r="D912" s="3"/>
      <c r="E912" s="3"/>
      <c r="F912" s="3"/>
      <c r="G912" s="3"/>
      <c r="H912" s="3"/>
      <c r="I912" s="3"/>
      <c r="J912" s="3"/>
      <c r="K912" s="3"/>
    </row>
    <row r="913" spans="2:11" ht="12.75">
      <c r="B913" s="149"/>
      <c r="C913" s="149"/>
      <c r="D913" s="3"/>
      <c r="E913" s="3"/>
      <c r="F913" s="3"/>
      <c r="G913" s="3"/>
      <c r="H913" s="3"/>
      <c r="I913" s="3"/>
      <c r="J913" s="3"/>
      <c r="K913" s="3"/>
    </row>
    <row r="914" spans="2:11" ht="12.75">
      <c r="B914" s="149"/>
      <c r="C914" s="149"/>
      <c r="D914" s="3"/>
      <c r="E914" s="3"/>
      <c r="F914" s="3"/>
      <c r="G914" s="3"/>
      <c r="H914" s="3"/>
      <c r="I914" s="3"/>
      <c r="J914" s="3"/>
      <c r="K914" s="3"/>
    </row>
    <row r="915" spans="2:11" ht="12.75">
      <c r="B915" s="149"/>
      <c r="C915" s="149"/>
      <c r="D915" s="3"/>
      <c r="E915" s="3"/>
      <c r="F915" s="3"/>
      <c r="G915" s="3"/>
      <c r="H915" s="3"/>
      <c r="I915" s="3"/>
      <c r="J915" s="3"/>
      <c r="K915" s="3"/>
    </row>
    <row r="916" spans="2:11" ht="12.75">
      <c r="B916" s="149"/>
      <c r="C916" s="149"/>
      <c r="D916" s="3"/>
      <c r="E916" s="3"/>
      <c r="F916" s="3"/>
      <c r="G916" s="3"/>
      <c r="H916" s="3"/>
      <c r="I916" s="3"/>
      <c r="J916" s="3"/>
      <c r="K916" s="3"/>
    </row>
    <row r="917" spans="2:11" ht="12.75">
      <c r="B917" s="149"/>
      <c r="C917" s="149"/>
      <c r="D917" s="3"/>
      <c r="E917" s="3"/>
      <c r="F917" s="3"/>
      <c r="G917" s="3"/>
      <c r="H917" s="3"/>
      <c r="I917" s="3"/>
      <c r="J917" s="3"/>
      <c r="K917" s="3"/>
    </row>
    <row r="918" spans="2:11" ht="12.75">
      <c r="B918" s="149"/>
      <c r="C918" s="149"/>
      <c r="D918" s="3"/>
      <c r="E918" s="3"/>
      <c r="F918" s="3"/>
      <c r="G918" s="3"/>
      <c r="H918" s="3"/>
      <c r="I918" s="3"/>
      <c r="J918" s="3"/>
      <c r="K918" s="3"/>
    </row>
    <row r="919" spans="2:11" ht="12.75">
      <c r="B919" s="149"/>
      <c r="C919" s="149"/>
      <c r="D919" s="3"/>
      <c r="E919" s="3"/>
      <c r="F919" s="3"/>
      <c r="G919" s="3"/>
      <c r="H919" s="3"/>
      <c r="I919" s="3"/>
      <c r="J919" s="3"/>
      <c r="K919" s="3"/>
    </row>
    <row r="920" spans="2:11" ht="12.75">
      <c r="B920" s="149"/>
      <c r="C920" s="149"/>
      <c r="D920" s="3"/>
      <c r="E920" s="3"/>
      <c r="F920" s="3"/>
      <c r="G920" s="3"/>
      <c r="H920" s="3"/>
      <c r="I920" s="3"/>
      <c r="J920" s="3"/>
      <c r="K920" s="3"/>
    </row>
    <row r="921" spans="2:11" ht="12.75">
      <c r="B921" s="149"/>
      <c r="C921" s="149"/>
      <c r="D921" s="3"/>
      <c r="E921" s="3"/>
      <c r="F921" s="3"/>
      <c r="G921" s="3"/>
      <c r="H921" s="3"/>
      <c r="I921" s="3"/>
      <c r="J921" s="3"/>
      <c r="K921" s="3"/>
    </row>
    <row r="922" spans="2:11" ht="12.75">
      <c r="B922" s="149"/>
      <c r="C922" s="149"/>
      <c r="D922" s="3"/>
      <c r="E922" s="3"/>
      <c r="F922" s="3"/>
      <c r="G922" s="3"/>
      <c r="H922" s="3"/>
      <c r="I922" s="3"/>
      <c r="J922" s="3"/>
      <c r="K922" s="3"/>
    </row>
    <row r="923" spans="2:11" ht="12.75">
      <c r="B923" s="149"/>
      <c r="C923" s="149"/>
      <c r="D923" s="3"/>
      <c r="E923" s="3"/>
      <c r="F923" s="3"/>
      <c r="G923" s="3"/>
      <c r="H923" s="3"/>
      <c r="I923" s="3"/>
      <c r="J923" s="3"/>
      <c r="K923" s="3"/>
    </row>
    <row r="924" spans="2:11" ht="12.75">
      <c r="B924" s="149"/>
      <c r="C924" s="149"/>
      <c r="D924" s="3"/>
      <c r="E924" s="3"/>
      <c r="F924" s="3"/>
      <c r="G924" s="3"/>
      <c r="H924" s="3"/>
      <c r="I924" s="3"/>
      <c r="J924" s="3"/>
      <c r="K924" s="3"/>
    </row>
    <row r="925" spans="2:11" ht="12.75">
      <c r="B925" s="149"/>
      <c r="C925" s="149"/>
      <c r="D925" s="3"/>
      <c r="E925" s="3"/>
      <c r="F925" s="3"/>
      <c r="G925" s="3"/>
      <c r="H925" s="3"/>
      <c r="I925" s="3"/>
      <c r="J925" s="3"/>
      <c r="K925" s="3"/>
    </row>
    <row r="926" spans="2:11" ht="12.75">
      <c r="B926" s="149"/>
      <c r="C926" s="149"/>
      <c r="D926" s="3"/>
      <c r="E926" s="3"/>
      <c r="F926" s="3"/>
      <c r="G926" s="3"/>
      <c r="H926" s="3"/>
      <c r="I926" s="3"/>
      <c r="J926" s="3"/>
      <c r="K926" s="3"/>
    </row>
    <row r="927" spans="2:11" ht="12.75">
      <c r="B927" s="149"/>
      <c r="C927" s="149"/>
      <c r="D927" s="3"/>
      <c r="E927" s="3"/>
      <c r="F927" s="3"/>
      <c r="G927" s="3"/>
      <c r="H927" s="3"/>
      <c r="I927" s="3"/>
      <c r="J927" s="3"/>
      <c r="K927" s="3"/>
    </row>
    <row r="928" spans="2:11" ht="12.75">
      <c r="B928" s="149"/>
      <c r="C928" s="149"/>
      <c r="D928" s="3"/>
      <c r="E928" s="3"/>
      <c r="F928" s="3"/>
      <c r="G928" s="3"/>
      <c r="H928" s="3"/>
      <c r="I928" s="3"/>
      <c r="J928" s="3"/>
      <c r="K928" s="3"/>
    </row>
    <row r="929" spans="2:11" ht="12.75">
      <c r="B929" s="149"/>
      <c r="C929" s="149"/>
      <c r="D929" s="3"/>
      <c r="E929" s="3"/>
      <c r="F929" s="3"/>
      <c r="G929" s="3"/>
      <c r="H929" s="3"/>
      <c r="I929" s="3"/>
      <c r="J929" s="3"/>
      <c r="K929" s="3"/>
    </row>
    <row r="930" spans="2:11" ht="12.75">
      <c r="B930" s="149"/>
      <c r="C930" s="149"/>
      <c r="D930" s="3"/>
      <c r="E930" s="3"/>
      <c r="F930" s="3"/>
      <c r="G930" s="3"/>
      <c r="H930" s="3"/>
      <c r="I930" s="3"/>
      <c r="J930" s="3"/>
      <c r="K930" s="3"/>
    </row>
    <row r="931" spans="2:11" ht="12.75">
      <c r="B931" s="149"/>
      <c r="C931" s="149"/>
      <c r="D931" s="3"/>
      <c r="E931" s="3"/>
      <c r="F931" s="3"/>
      <c r="G931" s="3"/>
      <c r="H931" s="3"/>
      <c r="I931" s="3"/>
      <c r="J931" s="3"/>
      <c r="K931" s="3"/>
    </row>
    <row r="932" spans="2:11" ht="12.75">
      <c r="B932" s="149"/>
      <c r="C932" s="149"/>
      <c r="D932" s="3"/>
      <c r="E932" s="3"/>
      <c r="F932" s="3"/>
      <c r="G932" s="3"/>
      <c r="H932" s="3"/>
      <c r="I932" s="3"/>
      <c r="J932" s="3"/>
      <c r="K932" s="3"/>
    </row>
    <row r="933" spans="2:11" ht="12.75">
      <c r="B933" s="149"/>
      <c r="C933" s="149"/>
      <c r="D933" s="3"/>
      <c r="E933" s="3"/>
      <c r="F933" s="3"/>
      <c r="G933" s="3"/>
      <c r="H933" s="3"/>
      <c r="I933" s="3"/>
      <c r="J933" s="3"/>
      <c r="K933" s="3"/>
    </row>
    <row r="934" spans="2:11" ht="12.75">
      <c r="B934" s="149"/>
      <c r="C934" s="149"/>
      <c r="D934" s="3"/>
      <c r="E934" s="3"/>
      <c r="F934" s="3"/>
      <c r="G934" s="3"/>
      <c r="H934" s="3"/>
      <c r="I934" s="3"/>
      <c r="J934" s="3"/>
      <c r="K934" s="3"/>
    </row>
    <row r="935" spans="2:11" ht="12.75">
      <c r="B935" s="149"/>
      <c r="C935" s="149"/>
      <c r="D935" s="3"/>
      <c r="E935" s="3"/>
      <c r="F935" s="3"/>
      <c r="G935" s="3"/>
      <c r="H935" s="3"/>
      <c r="I935" s="3"/>
      <c r="J935" s="3"/>
      <c r="K935" s="3"/>
    </row>
    <row r="936" spans="2:11" ht="12.75">
      <c r="B936" s="149"/>
      <c r="C936" s="149"/>
      <c r="D936" s="3"/>
      <c r="E936" s="3"/>
      <c r="F936" s="3"/>
      <c r="G936" s="3"/>
      <c r="H936" s="3"/>
      <c r="I936" s="3"/>
      <c r="J936" s="3"/>
      <c r="K936" s="3"/>
    </row>
    <row r="937" spans="2:11" ht="12.75">
      <c r="B937" s="149"/>
      <c r="C937" s="149"/>
      <c r="D937" s="3"/>
      <c r="E937" s="3"/>
      <c r="F937" s="3"/>
      <c r="G937" s="3"/>
      <c r="H937" s="3"/>
      <c r="I937" s="3"/>
      <c r="J937" s="3"/>
      <c r="K937" s="3"/>
    </row>
    <row r="938" spans="2:11" ht="12.75">
      <c r="B938" s="149"/>
      <c r="C938" s="149"/>
      <c r="D938" s="3"/>
      <c r="E938" s="3"/>
      <c r="F938" s="3"/>
      <c r="G938" s="3"/>
      <c r="H938" s="3"/>
      <c r="I938" s="3"/>
      <c r="J938" s="3"/>
      <c r="K938" s="3"/>
    </row>
    <row r="939" spans="2:11" ht="12.75">
      <c r="B939" s="149"/>
      <c r="C939" s="149"/>
      <c r="D939" s="3"/>
      <c r="E939" s="3"/>
      <c r="F939" s="3"/>
      <c r="G939" s="3"/>
      <c r="H939" s="3"/>
      <c r="I939" s="3"/>
      <c r="J939" s="3"/>
      <c r="K939" s="3"/>
    </row>
    <row r="940" spans="2:11" ht="12.75">
      <c r="B940" s="149"/>
      <c r="C940" s="149"/>
      <c r="D940" s="3"/>
      <c r="E940" s="3"/>
      <c r="F940" s="3"/>
      <c r="G940" s="3"/>
      <c r="H940" s="3"/>
      <c r="I940" s="3"/>
      <c r="J940" s="3"/>
      <c r="K940" s="3"/>
    </row>
    <row r="941" spans="2:11" ht="12.75">
      <c r="B941" s="149"/>
      <c r="C941" s="149"/>
      <c r="D941" s="3"/>
      <c r="E941" s="3"/>
      <c r="F941" s="3"/>
      <c r="G941" s="3"/>
      <c r="H941" s="3"/>
      <c r="I941" s="3"/>
      <c r="J941" s="3"/>
      <c r="K941" s="3"/>
    </row>
    <row r="942" spans="2:11" ht="12.75">
      <c r="B942" s="149"/>
      <c r="C942" s="149"/>
      <c r="D942" s="3"/>
      <c r="E942" s="3"/>
      <c r="F942" s="3"/>
      <c r="G942" s="3"/>
      <c r="H942" s="3"/>
      <c r="I942" s="3"/>
      <c r="J942" s="3"/>
      <c r="K942" s="3"/>
    </row>
    <row r="943" spans="2:11" ht="12.75">
      <c r="B943" s="149"/>
      <c r="C943" s="149"/>
      <c r="D943" s="3"/>
      <c r="E943" s="3"/>
      <c r="F943" s="3"/>
      <c r="G943" s="3"/>
      <c r="H943" s="3"/>
      <c r="I943" s="3"/>
      <c r="J943" s="3"/>
      <c r="K943" s="3"/>
    </row>
    <row r="944" spans="2:11" ht="12.75">
      <c r="B944" s="149"/>
      <c r="C944" s="149"/>
      <c r="D944" s="3"/>
      <c r="E944" s="3"/>
      <c r="F944" s="3"/>
      <c r="G944" s="3"/>
      <c r="H944" s="3"/>
      <c r="I944" s="3"/>
      <c r="J944" s="3"/>
      <c r="K944" s="3"/>
    </row>
    <row r="945" spans="2:11" ht="12.75">
      <c r="B945" s="149"/>
      <c r="C945" s="149"/>
      <c r="D945" s="3"/>
      <c r="E945" s="3"/>
      <c r="F945" s="3"/>
      <c r="G945" s="3"/>
      <c r="H945" s="3"/>
      <c r="I945" s="3"/>
      <c r="J945" s="3"/>
      <c r="K945" s="3"/>
    </row>
    <row r="946" spans="2:11" ht="12.75">
      <c r="B946" s="149"/>
      <c r="C946" s="149"/>
      <c r="D946" s="3"/>
      <c r="E946" s="3"/>
      <c r="F946" s="3"/>
      <c r="G946" s="3"/>
      <c r="H946" s="3"/>
      <c r="I946" s="3"/>
      <c r="J946" s="3"/>
      <c r="K946" s="3"/>
    </row>
    <row r="947" spans="2:11" ht="12.75">
      <c r="B947" s="149"/>
      <c r="C947" s="149"/>
      <c r="D947" s="3"/>
      <c r="E947" s="3"/>
      <c r="F947" s="3"/>
      <c r="G947" s="3"/>
      <c r="H947" s="3"/>
      <c r="I947" s="3"/>
      <c r="J947" s="3"/>
      <c r="K947" s="3"/>
    </row>
    <row r="948" spans="2:11" ht="12.75">
      <c r="B948" s="149"/>
      <c r="C948" s="149"/>
      <c r="D948" s="3"/>
      <c r="E948" s="3"/>
      <c r="F948" s="3"/>
      <c r="G948" s="3"/>
      <c r="H948" s="3"/>
      <c r="I948" s="3"/>
      <c r="J948" s="3"/>
      <c r="K948" s="3"/>
    </row>
    <row r="949" spans="2:11" ht="12.75">
      <c r="B949" s="149"/>
      <c r="C949" s="149"/>
      <c r="D949" s="3"/>
      <c r="E949" s="3"/>
      <c r="F949" s="3"/>
      <c r="G949" s="3"/>
      <c r="H949" s="3"/>
      <c r="I949" s="3"/>
      <c r="J949" s="3"/>
      <c r="K949" s="3"/>
    </row>
    <row r="950" spans="2:11" ht="12.75">
      <c r="B950" s="149"/>
      <c r="C950" s="149"/>
      <c r="D950" s="3"/>
      <c r="E950" s="3"/>
      <c r="F950" s="3"/>
      <c r="G950" s="3"/>
      <c r="H950" s="3"/>
      <c r="I950" s="3"/>
      <c r="J950" s="3"/>
      <c r="K950" s="3"/>
    </row>
    <row r="951" spans="2:11" ht="12.75">
      <c r="B951" s="149"/>
      <c r="C951" s="149"/>
      <c r="D951" s="3"/>
      <c r="E951" s="3"/>
      <c r="F951" s="3"/>
      <c r="G951" s="3"/>
      <c r="H951" s="3"/>
      <c r="I951" s="3"/>
      <c r="J951" s="3"/>
      <c r="K951" s="3"/>
    </row>
    <row r="952" spans="2:11" ht="12.75">
      <c r="B952" s="149"/>
      <c r="C952" s="149"/>
      <c r="D952" s="3"/>
      <c r="E952" s="3"/>
      <c r="F952" s="3"/>
      <c r="G952" s="3"/>
      <c r="H952" s="3"/>
      <c r="I952" s="3"/>
      <c r="J952" s="3"/>
      <c r="K952" s="3"/>
    </row>
    <row r="953" spans="2:11" ht="12.75">
      <c r="B953" s="149"/>
      <c r="C953" s="149"/>
      <c r="D953" s="3"/>
      <c r="E953" s="3"/>
      <c r="F953" s="3"/>
      <c r="G953" s="3"/>
      <c r="H953" s="3"/>
      <c r="I953" s="3"/>
      <c r="J953" s="3"/>
      <c r="K953" s="3"/>
    </row>
    <row r="954" spans="2:11" ht="12.75">
      <c r="B954" s="149"/>
      <c r="C954" s="149"/>
      <c r="D954" s="3"/>
      <c r="E954" s="3"/>
      <c r="F954" s="3"/>
      <c r="G954" s="3"/>
      <c r="H954" s="3"/>
      <c r="I954" s="3"/>
      <c r="J954" s="3"/>
      <c r="K954" s="3"/>
    </row>
    <row r="955" spans="2:11" ht="12.75">
      <c r="B955" s="149"/>
      <c r="C955" s="149"/>
      <c r="D955" s="3"/>
      <c r="E955" s="3"/>
      <c r="F955" s="3"/>
      <c r="G955" s="3"/>
      <c r="H955" s="3"/>
      <c r="I955" s="3"/>
      <c r="J955" s="3"/>
      <c r="K955" s="3"/>
    </row>
    <row r="956" spans="2:11" ht="12.75">
      <c r="B956" s="149"/>
      <c r="C956" s="149"/>
      <c r="D956" s="3"/>
      <c r="E956" s="3"/>
      <c r="F956" s="3"/>
      <c r="G956" s="3"/>
      <c r="H956" s="3"/>
      <c r="I956" s="3"/>
      <c r="J956" s="3"/>
      <c r="K956" s="3"/>
    </row>
    <row r="957" spans="2:11" ht="12.75">
      <c r="B957" s="149"/>
      <c r="C957" s="149"/>
      <c r="D957" s="3"/>
      <c r="E957" s="3"/>
      <c r="F957" s="3"/>
      <c r="G957" s="3"/>
      <c r="H957" s="3"/>
      <c r="I957" s="3"/>
      <c r="J957" s="3"/>
      <c r="K957" s="3"/>
    </row>
    <row r="958" spans="2:11" ht="12.75">
      <c r="B958" s="149"/>
      <c r="C958" s="149"/>
      <c r="D958" s="3"/>
      <c r="E958" s="3"/>
      <c r="F958" s="3"/>
      <c r="G958" s="3"/>
      <c r="H958" s="3"/>
      <c r="I958" s="3"/>
      <c r="J958" s="3"/>
      <c r="K958" s="3"/>
    </row>
    <row r="959" spans="2:11" ht="12.75">
      <c r="B959" s="149"/>
      <c r="C959" s="149"/>
      <c r="D959" s="3"/>
      <c r="E959" s="3"/>
      <c r="F959" s="3"/>
      <c r="G959" s="3"/>
      <c r="H959" s="3"/>
      <c r="I959" s="3"/>
      <c r="J959" s="3"/>
      <c r="K959" s="3"/>
    </row>
    <row r="960" spans="2:11" ht="12.75">
      <c r="B960" s="149"/>
      <c r="C960" s="149"/>
      <c r="D960" s="3"/>
      <c r="E960" s="3"/>
      <c r="F960" s="3"/>
      <c r="G960" s="3"/>
      <c r="H960" s="3"/>
      <c r="I960" s="3"/>
      <c r="J960" s="3"/>
      <c r="K960" s="3"/>
    </row>
    <row r="961" spans="2:11" ht="12.75">
      <c r="B961" s="149"/>
      <c r="C961" s="149"/>
      <c r="D961" s="3"/>
      <c r="E961" s="3"/>
      <c r="F961" s="3"/>
      <c r="G961" s="3"/>
      <c r="H961" s="3"/>
      <c r="I961" s="3"/>
      <c r="J961" s="3"/>
      <c r="K961" s="3"/>
    </row>
    <row r="962" spans="2:11" ht="12.75">
      <c r="B962" s="149"/>
      <c r="C962" s="149"/>
      <c r="D962" s="3"/>
      <c r="E962" s="3"/>
      <c r="F962" s="3"/>
      <c r="G962" s="3"/>
      <c r="H962" s="3"/>
      <c r="I962" s="3"/>
      <c r="J962" s="3"/>
      <c r="K962" s="3"/>
    </row>
    <row r="963" spans="2:11" ht="12.75">
      <c r="B963" s="149"/>
      <c r="C963" s="149"/>
      <c r="D963" s="3"/>
      <c r="E963" s="3"/>
      <c r="F963" s="3"/>
      <c r="G963" s="3"/>
      <c r="H963" s="3"/>
      <c r="I963" s="3"/>
      <c r="J963" s="3"/>
      <c r="K963" s="3"/>
    </row>
    <row r="964" spans="2:11" ht="12.75">
      <c r="B964" s="149"/>
      <c r="C964" s="149"/>
      <c r="D964" s="3"/>
      <c r="E964" s="3"/>
      <c r="F964" s="3"/>
      <c r="G964" s="3"/>
      <c r="H964" s="3"/>
      <c r="I964" s="3"/>
      <c r="J964" s="3"/>
      <c r="K964" s="3"/>
    </row>
    <row r="965" spans="2:11" ht="12.75">
      <c r="B965" s="149"/>
      <c r="C965" s="149"/>
      <c r="D965" s="3"/>
      <c r="E965" s="3"/>
      <c r="F965" s="3"/>
      <c r="G965" s="3"/>
      <c r="H965" s="3"/>
      <c r="I965" s="3"/>
      <c r="J965" s="3"/>
      <c r="K965" s="3"/>
    </row>
    <row r="966" spans="2:11" ht="12.75">
      <c r="B966" s="149"/>
      <c r="C966" s="149"/>
      <c r="D966" s="3"/>
      <c r="E966" s="3"/>
      <c r="F966" s="3"/>
      <c r="G966" s="3"/>
      <c r="H966" s="3"/>
      <c r="I966" s="3"/>
      <c r="J966" s="3"/>
      <c r="K966" s="3"/>
    </row>
    <row r="967" spans="2:11" ht="12.75">
      <c r="B967" s="149"/>
      <c r="C967" s="149"/>
      <c r="D967" s="3"/>
      <c r="E967" s="3"/>
      <c r="F967" s="3"/>
      <c r="G967" s="3"/>
      <c r="H967" s="3"/>
      <c r="I967" s="3"/>
      <c r="J967" s="3"/>
      <c r="K967" s="3"/>
    </row>
    <row r="968" spans="2:11" ht="12.75">
      <c r="B968" s="149"/>
      <c r="C968" s="149"/>
      <c r="D968" s="3"/>
      <c r="E968" s="3"/>
      <c r="F968" s="3"/>
      <c r="G968" s="3"/>
      <c r="H968" s="3"/>
      <c r="I968" s="3"/>
      <c r="J968" s="3"/>
      <c r="K968" s="3"/>
    </row>
    <row r="969" spans="2:11" ht="12.75">
      <c r="B969" s="149"/>
      <c r="C969" s="149"/>
      <c r="D969" s="3"/>
      <c r="E969" s="3"/>
      <c r="F969" s="3"/>
      <c r="G969" s="3"/>
      <c r="H969" s="3"/>
      <c r="I969" s="3"/>
      <c r="J969" s="3"/>
      <c r="K969" s="3"/>
    </row>
    <row r="970" spans="2:11" ht="12.75">
      <c r="B970" s="149"/>
      <c r="C970" s="149"/>
      <c r="D970" s="3"/>
      <c r="E970" s="3"/>
      <c r="F970" s="3"/>
      <c r="G970" s="3"/>
      <c r="H970" s="3"/>
      <c r="I970" s="3"/>
      <c r="J970" s="3"/>
      <c r="K970" s="3"/>
    </row>
    <row r="971" spans="2:11" ht="12.75">
      <c r="B971" s="149"/>
      <c r="C971" s="149"/>
      <c r="D971" s="3"/>
      <c r="E971" s="3"/>
      <c r="F971" s="3"/>
      <c r="G971" s="3"/>
      <c r="H971" s="3"/>
      <c r="I971" s="3"/>
      <c r="J971" s="3"/>
      <c r="K971" s="3"/>
    </row>
    <row r="972" spans="2:11" ht="12.75">
      <c r="B972" s="149"/>
      <c r="C972" s="149"/>
      <c r="D972" s="3"/>
      <c r="E972" s="3"/>
      <c r="F972" s="3"/>
      <c r="G972" s="3"/>
      <c r="H972" s="3"/>
      <c r="I972" s="3"/>
      <c r="J972" s="3"/>
      <c r="K972" s="3"/>
    </row>
    <row r="973" spans="2:11" ht="12.75">
      <c r="B973" s="149"/>
      <c r="C973" s="149"/>
      <c r="D973" s="3"/>
      <c r="E973" s="3"/>
      <c r="F973" s="3"/>
      <c r="G973" s="3"/>
      <c r="H973" s="3"/>
      <c r="I973" s="3"/>
      <c r="J973" s="3"/>
      <c r="K973" s="3"/>
    </row>
    <row r="974" spans="2:11" ht="12.75">
      <c r="B974" s="149"/>
      <c r="C974" s="149"/>
      <c r="D974" s="3"/>
      <c r="E974" s="3"/>
      <c r="F974" s="3"/>
      <c r="G974" s="3"/>
      <c r="H974" s="3"/>
      <c r="I974" s="3"/>
      <c r="J974" s="3"/>
      <c r="K974" s="3"/>
    </row>
    <row r="975" spans="2:11" ht="12.75">
      <c r="B975" s="149"/>
      <c r="C975" s="149"/>
      <c r="D975" s="3"/>
      <c r="E975" s="3"/>
      <c r="F975" s="3"/>
      <c r="G975" s="3"/>
      <c r="H975" s="3"/>
      <c r="I975" s="3"/>
      <c r="J975" s="3"/>
      <c r="K975" s="3"/>
    </row>
    <row r="976" spans="2:11" ht="12.75">
      <c r="B976" s="149"/>
      <c r="C976" s="149"/>
      <c r="D976" s="3"/>
      <c r="E976" s="3"/>
      <c r="F976" s="3"/>
      <c r="G976" s="3"/>
      <c r="H976" s="3"/>
      <c r="I976" s="3"/>
      <c r="J976" s="3"/>
      <c r="K976" s="3"/>
    </row>
    <row r="977" spans="2:11" ht="12.75">
      <c r="B977" s="149"/>
      <c r="C977" s="149"/>
      <c r="D977" s="3"/>
      <c r="E977" s="3"/>
      <c r="F977" s="3"/>
      <c r="G977" s="3"/>
      <c r="H977" s="3"/>
      <c r="I977" s="3"/>
      <c r="J977" s="3"/>
      <c r="K977" s="3"/>
    </row>
    <row r="978" spans="2:11" ht="12.75">
      <c r="B978" s="149"/>
      <c r="C978" s="149"/>
      <c r="D978" s="3"/>
      <c r="E978" s="3"/>
      <c r="F978" s="3"/>
      <c r="G978" s="3"/>
      <c r="H978" s="3"/>
      <c r="I978" s="3"/>
      <c r="J978" s="3"/>
      <c r="K978" s="3"/>
    </row>
    <row r="979" spans="2:11" ht="12.75">
      <c r="B979" s="149"/>
      <c r="C979" s="149"/>
      <c r="D979" s="3"/>
      <c r="E979" s="3"/>
      <c r="F979" s="3"/>
      <c r="G979" s="3"/>
      <c r="H979" s="3"/>
      <c r="I979" s="3"/>
      <c r="J979" s="3"/>
      <c r="K979" s="3"/>
    </row>
    <row r="980" spans="2:11" ht="12.75">
      <c r="B980" s="149"/>
      <c r="C980" s="149"/>
      <c r="D980" s="3"/>
      <c r="E980" s="3"/>
      <c r="F980" s="3"/>
      <c r="G980" s="3"/>
      <c r="H980" s="3"/>
      <c r="I980" s="3"/>
      <c r="J980" s="3"/>
      <c r="K980" s="3"/>
    </row>
    <row r="981" spans="2:11" ht="12.75">
      <c r="B981" s="149"/>
      <c r="C981" s="149"/>
      <c r="D981" s="3"/>
      <c r="E981" s="3"/>
      <c r="F981" s="3"/>
      <c r="G981" s="3"/>
      <c r="H981" s="3"/>
      <c r="I981" s="3"/>
      <c r="J981" s="3"/>
      <c r="K981" s="3"/>
    </row>
    <row r="982" spans="2:11" ht="12.75">
      <c r="B982" s="149"/>
      <c r="C982" s="149"/>
      <c r="D982" s="3"/>
      <c r="E982" s="3"/>
      <c r="F982" s="3"/>
      <c r="G982" s="3"/>
      <c r="H982" s="3"/>
      <c r="I982" s="3"/>
      <c r="J982" s="3"/>
      <c r="K982" s="3"/>
    </row>
    <row r="983" spans="2:11" ht="12.75">
      <c r="B983" s="149"/>
      <c r="C983" s="149"/>
      <c r="D983" s="3"/>
      <c r="E983" s="3"/>
      <c r="F983" s="3"/>
      <c r="G983" s="3"/>
      <c r="H983" s="3"/>
      <c r="I983" s="3"/>
      <c r="J983" s="3"/>
      <c r="K983" s="3"/>
    </row>
    <row r="984" spans="2:11" ht="12.75">
      <c r="B984" s="149"/>
      <c r="C984" s="149"/>
      <c r="D984" s="3"/>
      <c r="E984" s="3"/>
      <c r="F984" s="3"/>
      <c r="G984" s="3"/>
      <c r="H984" s="3"/>
      <c r="I984" s="3"/>
      <c r="J984" s="3"/>
      <c r="K984" s="3"/>
    </row>
    <row r="985" spans="2:11" ht="12.75">
      <c r="B985" s="149"/>
      <c r="C985" s="149"/>
      <c r="D985" s="3"/>
      <c r="E985" s="3"/>
      <c r="F985" s="3"/>
      <c r="G985" s="3"/>
      <c r="H985" s="3"/>
      <c r="I985" s="3"/>
      <c r="J985" s="3"/>
      <c r="K985" s="3"/>
    </row>
    <row r="986" spans="2:11" ht="12.75">
      <c r="B986" s="149"/>
      <c r="C986" s="149"/>
      <c r="D986" s="3"/>
      <c r="E986" s="3"/>
      <c r="F986" s="3"/>
      <c r="G986" s="3"/>
      <c r="H986" s="3"/>
      <c r="I986" s="3"/>
      <c r="J986" s="3"/>
      <c r="K986" s="3"/>
    </row>
    <row r="987" spans="2:11" ht="12.75">
      <c r="B987" s="149"/>
      <c r="C987" s="149"/>
      <c r="D987" s="3"/>
      <c r="E987" s="3"/>
      <c r="F987" s="3"/>
      <c r="G987" s="3"/>
      <c r="H987" s="3"/>
      <c r="I987" s="3"/>
      <c r="J987" s="3"/>
      <c r="K987" s="3"/>
    </row>
    <row r="988" spans="2:11" ht="12.75">
      <c r="B988" s="149"/>
      <c r="C988" s="149"/>
      <c r="D988" s="3"/>
      <c r="E988" s="3"/>
      <c r="F988" s="3"/>
      <c r="G988" s="3"/>
      <c r="H988" s="3"/>
      <c r="I988" s="3"/>
      <c r="J988" s="3"/>
      <c r="K988" s="3"/>
    </row>
    <row r="989" spans="2:11" ht="12.75">
      <c r="B989" s="149"/>
      <c r="C989" s="149"/>
      <c r="D989" s="3"/>
      <c r="E989" s="3"/>
      <c r="F989" s="3"/>
      <c r="G989" s="3"/>
      <c r="H989" s="3"/>
      <c r="I989" s="3"/>
      <c r="J989" s="3"/>
      <c r="K989" s="3"/>
    </row>
    <row r="990" spans="2:11" ht="12.75">
      <c r="B990" s="149"/>
      <c r="C990" s="149"/>
      <c r="D990" s="3"/>
      <c r="E990" s="3"/>
      <c r="F990" s="3"/>
      <c r="G990" s="3"/>
      <c r="H990" s="3"/>
      <c r="I990" s="3"/>
      <c r="J990" s="3"/>
      <c r="K990" s="3"/>
    </row>
    <row r="991" spans="2:11" ht="12.75">
      <c r="B991" s="149"/>
      <c r="C991" s="149"/>
      <c r="D991" s="3"/>
      <c r="E991" s="3"/>
      <c r="F991" s="3"/>
      <c r="G991" s="3"/>
      <c r="H991" s="3"/>
      <c r="I991" s="3"/>
      <c r="J991" s="3"/>
      <c r="K991" s="3"/>
    </row>
    <row r="992" spans="2:11" ht="12.75">
      <c r="B992" s="149"/>
      <c r="C992" s="149"/>
      <c r="D992" s="3"/>
      <c r="E992" s="3"/>
      <c r="F992" s="3"/>
      <c r="G992" s="3"/>
      <c r="H992" s="3"/>
      <c r="I992" s="3"/>
      <c r="J992" s="3"/>
      <c r="K992" s="3"/>
    </row>
    <row r="993" spans="2:11" ht="12.75">
      <c r="B993" s="149"/>
      <c r="C993" s="149"/>
      <c r="D993" s="3"/>
      <c r="E993" s="3"/>
      <c r="F993" s="3"/>
      <c r="G993" s="3"/>
      <c r="H993" s="3"/>
      <c r="I993" s="3"/>
      <c r="J993" s="3"/>
      <c r="K993" s="3"/>
    </row>
    <row r="994" spans="2:11" ht="12.75">
      <c r="B994" s="149"/>
      <c r="C994" s="149"/>
      <c r="D994" s="3"/>
      <c r="E994" s="3"/>
      <c r="F994" s="3"/>
      <c r="G994" s="3"/>
      <c r="H994" s="3"/>
      <c r="I994" s="3"/>
      <c r="J994" s="3"/>
      <c r="K994" s="3"/>
    </row>
    <row r="995" spans="2:11" ht="12.75">
      <c r="B995" s="149"/>
      <c r="C995" s="149"/>
      <c r="D995" s="3"/>
      <c r="E995" s="3"/>
      <c r="F995" s="3"/>
      <c r="G995" s="3"/>
      <c r="H995" s="3"/>
      <c r="I995" s="3"/>
      <c r="J995" s="3"/>
      <c r="K995" s="3"/>
    </row>
    <row r="996" spans="2:11" ht="12.75">
      <c r="B996" s="149"/>
      <c r="C996" s="149"/>
      <c r="D996" s="3"/>
      <c r="E996" s="3"/>
      <c r="F996" s="3"/>
      <c r="G996" s="3"/>
      <c r="H996" s="3"/>
      <c r="I996" s="3"/>
      <c r="J996" s="3"/>
      <c r="K996" s="3"/>
    </row>
    <row r="997" spans="2:11" ht="12.75">
      <c r="B997" s="149"/>
      <c r="C997" s="149"/>
      <c r="D997" s="3"/>
      <c r="E997" s="3"/>
      <c r="F997" s="3"/>
      <c r="G997" s="3"/>
      <c r="H997" s="3"/>
      <c r="I997" s="3"/>
      <c r="J997" s="3"/>
      <c r="K997" s="3"/>
    </row>
  </sheetData>
  <mergeCells count="13">
    <mergeCell ref="H306:I306"/>
    <mergeCell ref="G54:H54"/>
    <mergeCell ref="G223:H223"/>
    <mergeCell ref="G225:I225"/>
    <mergeCell ref="G226:I226"/>
    <mergeCell ref="G227:H227"/>
    <mergeCell ref="H299:I299"/>
    <mergeCell ref="H300:I300"/>
    <mergeCell ref="H301:I301"/>
    <mergeCell ref="H302:I302"/>
    <mergeCell ref="H303:I303"/>
    <mergeCell ref="H304:I304"/>
    <mergeCell ref="H305:I305"/>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Z1000"/>
  <sheetViews>
    <sheetView workbookViewId="0">
      <pane ySplit="22" topLeftCell="A23" activePane="bottomLeft" state="frozen"/>
      <selection pane="bottomLeft" activeCell="B24" sqref="B24"/>
    </sheetView>
  </sheetViews>
  <sheetFormatPr defaultColWidth="12.5703125" defaultRowHeight="15.75" customHeight="1"/>
  <cols>
    <col min="1" max="1" width="2" customWidth="1"/>
    <col min="3" max="3" width="21.7109375" customWidth="1"/>
    <col min="5" max="5" width="7.85546875" customWidth="1"/>
    <col min="6" max="6" width="13.85546875" customWidth="1"/>
    <col min="7" max="7" width="7.42578125" customWidth="1"/>
    <col min="8" max="8" width="6.5703125" customWidth="1"/>
    <col min="9" max="9" width="7.85546875" customWidth="1"/>
    <col min="10" max="10" width="7.5703125" customWidth="1"/>
  </cols>
  <sheetData>
    <row r="1" spans="1:26" ht="11.25" customHeight="1">
      <c r="A1" s="682"/>
      <c r="B1" s="683"/>
      <c r="C1" s="684"/>
      <c r="D1" s="683"/>
      <c r="E1" s="683"/>
      <c r="F1" s="683"/>
      <c r="G1" s="683"/>
      <c r="H1" s="683"/>
      <c r="I1" s="683"/>
      <c r="J1" s="683"/>
      <c r="K1" s="683"/>
      <c r="L1" s="682"/>
      <c r="M1" s="682"/>
      <c r="N1" s="682"/>
      <c r="O1" s="682"/>
      <c r="P1" s="682"/>
      <c r="Q1" s="682"/>
      <c r="R1" s="682"/>
      <c r="S1" s="682"/>
      <c r="T1" s="682"/>
      <c r="U1" s="682"/>
      <c r="V1" s="682"/>
      <c r="W1" s="682"/>
      <c r="X1" s="682"/>
      <c r="Y1" s="682"/>
      <c r="Z1" s="682"/>
    </row>
    <row r="2" spans="1:26" ht="27" customHeight="1">
      <c r="A2" s="682"/>
      <c r="B2" s="1323" t="s">
        <v>2698</v>
      </c>
      <c r="C2" s="1324" t="s">
        <v>1484</v>
      </c>
      <c r="D2" s="1325" t="s">
        <v>103</v>
      </c>
      <c r="E2" s="1325" t="s">
        <v>1485</v>
      </c>
      <c r="F2" s="1326" t="s">
        <v>1486</v>
      </c>
      <c r="G2" s="1325" t="s">
        <v>489</v>
      </c>
      <c r="H2" s="1325" t="s">
        <v>206</v>
      </c>
      <c r="I2" s="1325" t="s">
        <v>268</v>
      </c>
      <c r="J2" s="1325" t="s">
        <v>72</v>
      </c>
      <c r="K2" s="1327" t="s">
        <v>1487</v>
      </c>
      <c r="L2" s="682"/>
      <c r="M2" s="682"/>
      <c r="N2" s="682"/>
      <c r="O2" s="682"/>
      <c r="P2" s="682"/>
      <c r="Q2" s="682"/>
      <c r="R2" s="682"/>
      <c r="S2" s="682"/>
      <c r="T2" s="682"/>
      <c r="U2" s="682"/>
      <c r="V2" s="682"/>
      <c r="W2" s="682"/>
      <c r="X2" s="682"/>
      <c r="Y2" s="682"/>
      <c r="Z2" s="682"/>
    </row>
    <row r="3" spans="1:26" ht="17.25">
      <c r="A3" s="682"/>
      <c r="B3" s="1328" t="s">
        <v>2732</v>
      </c>
      <c r="C3" s="1329"/>
      <c r="D3" s="1330"/>
      <c r="E3" s="1330"/>
      <c r="F3" s="1330"/>
      <c r="G3" s="1330"/>
      <c r="H3" s="1330"/>
      <c r="I3" s="1330"/>
      <c r="J3" s="1330"/>
      <c r="K3" s="1331"/>
      <c r="L3" s="682"/>
      <c r="M3" s="682"/>
      <c r="N3" s="682"/>
      <c r="O3" s="682"/>
      <c r="P3" s="682"/>
      <c r="Q3" s="682"/>
      <c r="R3" s="682"/>
      <c r="S3" s="682"/>
      <c r="T3" s="682"/>
      <c r="U3" s="682"/>
      <c r="V3" s="682"/>
      <c r="W3" s="682"/>
      <c r="X3" s="682"/>
      <c r="Y3" s="682"/>
      <c r="Z3" s="682"/>
    </row>
    <row r="4" spans="1:26" ht="16.5">
      <c r="A4" s="682"/>
      <c r="B4" s="685"/>
      <c r="C4" s="1332" t="s">
        <v>1730</v>
      </c>
      <c r="D4" s="1333" t="s">
        <v>2733</v>
      </c>
      <c r="E4" s="1333">
        <v>1</v>
      </c>
      <c r="F4" s="1333">
        <v>1</v>
      </c>
      <c r="G4" s="1333">
        <v>4.5999999999999996</v>
      </c>
      <c r="H4" s="1333">
        <v>2.6</v>
      </c>
      <c r="I4" s="1333">
        <v>3.05</v>
      </c>
      <c r="J4" s="1333">
        <f t="shared" ref="J4:J8" si="0">G4*H4*I4*F4*E4</f>
        <v>36.477999999999994</v>
      </c>
      <c r="K4" s="686"/>
      <c r="L4" s="682"/>
      <c r="M4" s="682"/>
      <c r="N4" s="682"/>
      <c r="O4" s="682"/>
      <c r="P4" s="682"/>
      <c r="Q4" s="682"/>
      <c r="R4" s="682"/>
      <c r="S4" s="682"/>
      <c r="T4" s="682"/>
      <c r="U4" s="682"/>
      <c r="V4" s="682"/>
      <c r="W4" s="682"/>
      <c r="X4" s="682"/>
      <c r="Y4" s="682"/>
      <c r="Z4" s="682"/>
    </row>
    <row r="5" spans="1:26" ht="16.5">
      <c r="A5" s="682"/>
      <c r="B5" s="685"/>
      <c r="C5" s="1332" t="s">
        <v>1732</v>
      </c>
      <c r="D5" s="1333" t="s">
        <v>2733</v>
      </c>
      <c r="E5" s="1333">
        <v>1</v>
      </c>
      <c r="F5" s="1333">
        <v>1</v>
      </c>
      <c r="G5" s="1333">
        <v>4.5999999999999996</v>
      </c>
      <c r="H5" s="1333">
        <v>2.6</v>
      </c>
      <c r="I5" s="1333">
        <v>0.1</v>
      </c>
      <c r="J5" s="1333">
        <f t="shared" si="0"/>
        <v>1.196</v>
      </c>
      <c r="K5" s="686"/>
      <c r="L5" s="682"/>
      <c r="M5" s="682"/>
      <c r="N5" s="682"/>
      <c r="O5" s="682"/>
      <c r="P5" s="682"/>
      <c r="Q5" s="682"/>
      <c r="R5" s="682"/>
      <c r="S5" s="682"/>
      <c r="T5" s="682"/>
      <c r="U5" s="682"/>
      <c r="V5" s="682"/>
      <c r="W5" s="682"/>
      <c r="X5" s="682"/>
      <c r="Y5" s="682"/>
      <c r="Z5" s="682"/>
    </row>
    <row r="6" spans="1:26" ht="16.5">
      <c r="A6" s="682"/>
      <c r="B6" s="685"/>
      <c r="C6" s="1332" t="s">
        <v>1733</v>
      </c>
      <c r="D6" s="1333" t="s">
        <v>2733</v>
      </c>
      <c r="E6" s="1333">
        <v>1</v>
      </c>
      <c r="F6" s="1333">
        <v>1</v>
      </c>
      <c r="G6" s="1333">
        <v>4.4000000000000004</v>
      </c>
      <c r="H6" s="1333">
        <v>2.4</v>
      </c>
      <c r="I6" s="1333">
        <v>0.25</v>
      </c>
      <c r="J6" s="1333">
        <f t="shared" si="0"/>
        <v>2.64</v>
      </c>
      <c r="K6" s="686"/>
      <c r="L6" s="682"/>
      <c r="M6" s="682"/>
      <c r="N6" s="682"/>
      <c r="O6" s="682"/>
      <c r="P6" s="682"/>
      <c r="Q6" s="682"/>
      <c r="R6" s="682"/>
      <c r="S6" s="682"/>
      <c r="T6" s="682"/>
      <c r="U6" s="682"/>
      <c r="V6" s="682"/>
      <c r="W6" s="682"/>
      <c r="X6" s="682"/>
      <c r="Y6" s="682"/>
      <c r="Z6" s="682"/>
    </row>
    <row r="7" spans="1:26" ht="16.5">
      <c r="A7" s="682"/>
      <c r="B7" s="685"/>
      <c r="C7" s="1332" t="s">
        <v>1734</v>
      </c>
      <c r="D7" s="1333" t="s">
        <v>2733</v>
      </c>
      <c r="E7" s="1333">
        <v>1</v>
      </c>
      <c r="F7" s="1333">
        <v>1</v>
      </c>
      <c r="G7" s="1333">
        <v>12.8</v>
      </c>
      <c r="H7" s="1333">
        <v>2.5</v>
      </c>
      <c r="I7" s="1333">
        <v>0.2</v>
      </c>
      <c r="J7" s="1333">
        <f t="shared" si="0"/>
        <v>6.4</v>
      </c>
      <c r="K7" s="686"/>
      <c r="L7" s="682"/>
      <c r="M7" s="682"/>
      <c r="N7" s="682"/>
      <c r="O7" s="682"/>
      <c r="P7" s="682"/>
      <c r="Q7" s="682"/>
      <c r="R7" s="682"/>
      <c r="S7" s="682"/>
      <c r="T7" s="682"/>
      <c r="U7" s="682"/>
      <c r="V7" s="682"/>
      <c r="W7" s="682"/>
      <c r="X7" s="682"/>
      <c r="Y7" s="682"/>
      <c r="Z7" s="682"/>
    </row>
    <row r="8" spans="1:26" ht="16.5">
      <c r="A8" s="682"/>
      <c r="B8" s="685"/>
      <c r="C8" s="1332" t="s">
        <v>1735</v>
      </c>
      <c r="D8" s="1333" t="s">
        <v>2733</v>
      </c>
      <c r="E8" s="1333">
        <v>1</v>
      </c>
      <c r="F8" s="1333">
        <v>1</v>
      </c>
      <c r="G8" s="1333">
        <v>4.4000000000000004</v>
      </c>
      <c r="H8" s="1333">
        <v>2.4</v>
      </c>
      <c r="I8" s="1333">
        <v>0.2</v>
      </c>
      <c r="J8" s="1333">
        <f t="shared" si="0"/>
        <v>2.1120000000000001</v>
      </c>
      <c r="K8" s="686"/>
      <c r="L8" s="682"/>
      <c r="M8" s="682"/>
      <c r="N8" s="682"/>
      <c r="O8" s="682"/>
      <c r="P8" s="682"/>
      <c r="Q8" s="682"/>
      <c r="R8" s="682"/>
      <c r="S8" s="682"/>
      <c r="T8" s="682"/>
      <c r="U8" s="682"/>
      <c r="V8" s="682"/>
      <c r="W8" s="682"/>
      <c r="X8" s="682"/>
      <c r="Y8" s="682"/>
      <c r="Z8" s="682"/>
    </row>
    <row r="9" spans="1:26" ht="15">
      <c r="A9" s="682"/>
      <c r="B9" s="1334"/>
      <c r="C9" s="1335"/>
      <c r="D9" s="1336"/>
      <c r="E9" s="1336"/>
      <c r="F9" s="1336"/>
      <c r="G9" s="1336"/>
      <c r="H9" s="1336"/>
      <c r="I9" s="1336"/>
      <c r="J9" s="1336"/>
      <c r="K9" s="1337"/>
      <c r="L9" s="682"/>
      <c r="M9" s="682"/>
      <c r="N9" s="682"/>
      <c r="O9" s="682"/>
      <c r="P9" s="682"/>
      <c r="Q9" s="682"/>
      <c r="R9" s="682"/>
      <c r="S9" s="682"/>
      <c r="T9" s="682"/>
      <c r="U9" s="682"/>
      <c r="V9" s="682"/>
      <c r="W9" s="682"/>
      <c r="X9" s="682"/>
      <c r="Y9" s="682"/>
      <c r="Z9" s="682"/>
    </row>
    <row r="10" spans="1:26" ht="17.25">
      <c r="A10" s="682"/>
      <c r="B10" s="1338" t="s">
        <v>2734</v>
      </c>
      <c r="C10" s="1339"/>
      <c r="D10" s="1340"/>
      <c r="E10" s="1340"/>
      <c r="F10" s="1340"/>
      <c r="G10" s="1340"/>
      <c r="H10" s="1340"/>
      <c r="I10" s="1340"/>
      <c r="J10" s="1340"/>
      <c r="K10" s="1341"/>
      <c r="L10" s="682"/>
      <c r="M10" s="682"/>
      <c r="N10" s="682"/>
      <c r="O10" s="682"/>
      <c r="P10" s="682"/>
      <c r="Q10" s="682"/>
      <c r="R10" s="682"/>
      <c r="S10" s="682"/>
      <c r="T10" s="682"/>
      <c r="U10" s="682"/>
      <c r="V10" s="682"/>
      <c r="W10" s="682"/>
      <c r="X10" s="682"/>
      <c r="Y10" s="682"/>
      <c r="Z10" s="682"/>
    </row>
    <row r="11" spans="1:26" ht="16.5">
      <c r="A11" s="682"/>
      <c r="B11" s="1342"/>
      <c r="C11" s="1343" t="s">
        <v>1730</v>
      </c>
      <c r="D11" s="1344" t="s">
        <v>2733</v>
      </c>
      <c r="E11" s="1344">
        <v>1</v>
      </c>
      <c r="F11" s="1344">
        <v>1</v>
      </c>
      <c r="G11" s="1843">
        <v>0.79</v>
      </c>
      <c r="H11" s="1637"/>
      <c r="I11" s="1344">
        <v>2.5</v>
      </c>
      <c r="J11" s="1344">
        <f>G11*I11*F11*E11</f>
        <v>1.9750000000000001</v>
      </c>
      <c r="K11" s="1345"/>
      <c r="L11" s="682"/>
      <c r="M11" s="682"/>
      <c r="N11" s="682"/>
      <c r="O11" s="682"/>
      <c r="P11" s="682"/>
      <c r="Q11" s="682"/>
      <c r="R11" s="682"/>
      <c r="S11" s="682"/>
      <c r="T11" s="682"/>
      <c r="U11" s="682"/>
      <c r="V11" s="682"/>
      <c r="W11" s="682"/>
      <c r="X11" s="682"/>
      <c r="Y11" s="682"/>
      <c r="Z11" s="682"/>
    </row>
    <row r="12" spans="1:26" ht="16.5">
      <c r="A12" s="682"/>
      <c r="B12" s="685"/>
      <c r="C12" s="1346" t="s">
        <v>1739</v>
      </c>
      <c r="D12" s="1333" t="s">
        <v>2735</v>
      </c>
      <c r="E12" s="1333">
        <v>1</v>
      </c>
      <c r="F12" s="1333">
        <v>1</v>
      </c>
      <c r="G12" s="1333">
        <v>3.14</v>
      </c>
      <c r="H12" s="1333">
        <v>0.2</v>
      </c>
      <c r="I12" s="1333">
        <v>2.4</v>
      </c>
      <c r="J12" s="1347">
        <f>I12*H12*G12*F12*E12</f>
        <v>1.5072000000000001</v>
      </c>
      <c r="K12" s="686"/>
      <c r="L12" s="682"/>
      <c r="M12" s="682"/>
      <c r="N12" s="682"/>
      <c r="O12" s="682"/>
      <c r="P12" s="682"/>
      <c r="Q12" s="682"/>
      <c r="R12" s="682"/>
      <c r="S12" s="682"/>
      <c r="T12" s="682"/>
      <c r="U12" s="682"/>
      <c r="V12" s="682"/>
      <c r="W12" s="682"/>
      <c r="X12" s="682"/>
      <c r="Y12" s="682"/>
      <c r="Z12" s="682"/>
    </row>
    <row r="13" spans="1:26" ht="16.5">
      <c r="A13" s="682"/>
      <c r="B13" s="685"/>
      <c r="C13" s="1346" t="s">
        <v>1740</v>
      </c>
      <c r="D13" s="1333" t="s">
        <v>2733</v>
      </c>
      <c r="E13" s="1333">
        <v>1</v>
      </c>
      <c r="F13" s="1333">
        <v>1</v>
      </c>
      <c r="G13" s="1333">
        <v>0.28000000000000003</v>
      </c>
      <c r="H13" s="683"/>
      <c r="I13" s="1333">
        <v>2.4</v>
      </c>
      <c r="J13" s="1347">
        <f t="shared" ref="J13:J14" si="1">I13*G13*F13*E13</f>
        <v>0.67200000000000004</v>
      </c>
      <c r="K13" s="686"/>
      <c r="L13" s="682"/>
      <c r="M13" s="682"/>
      <c r="N13" s="682"/>
      <c r="O13" s="682"/>
      <c r="P13" s="682"/>
      <c r="Q13" s="682"/>
      <c r="R13" s="682"/>
      <c r="S13" s="682"/>
      <c r="T13" s="682"/>
      <c r="U13" s="682"/>
      <c r="V13" s="682"/>
      <c r="W13" s="682"/>
      <c r="X13" s="682"/>
      <c r="Y13" s="682"/>
      <c r="Z13" s="682"/>
    </row>
    <row r="14" spans="1:26" ht="16.5">
      <c r="A14" s="682"/>
      <c r="B14" s="1334"/>
      <c r="C14" s="1348" t="s">
        <v>1741</v>
      </c>
      <c r="D14" s="1349" t="s">
        <v>2733</v>
      </c>
      <c r="E14" s="1349">
        <v>1</v>
      </c>
      <c r="F14" s="1349">
        <v>1</v>
      </c>
      <c r="G14" s="1349">
        <v>0.79</v>
      </c>
      <c r="H14" s="1336"/>
      <c r="I14" s="1349">
        <v>0.1</v>
      </c>
      <c r="J14" s="1350">
        <f t="shared" si="1"/>
        <v>7.9000000000000015E-2</v>
      </c>
      <c r="K14" s="1337"/>
      <c r="L14" s="682"/>
      <c r="M14" s="682"/>
      <c r="N14" s="682"/>
      <c r="O14" s="682"/>
      <c r="P14" s="682"/>
      <c r="Q14" s="682"/>
      <c r="R14" s="682"/>
      <c r="S14" s="682"/>
      <c r="T14" s="682"/>
      <c r="U14" s="682"/>
      <c r="V14" s="682"/>
      <c r="W14" s="682"/>
      <c r="X14" s="682"/>
      <c r="Y14" s="682"/>
      <c r="Z14" s="682"/>
    </row>
    <row r="15" spans="1:26" ht="15">
      <c r="A15" s="682"/>
      <c r="B15" s="683"/>
      <c r="C15" s="684"/>
      <c r="D15" s="683"/>
      <c r="E15" s="683"/>
      <c r="F15" s="683"/>
      <c r="G15" s="683"/>
      <c r="H15" s="683"/>
      <c r="I15" s="683"/>
      <c r="J15" s="683"/>
      <c r="K15" s="683"/>
      <c r="L15" s="682"/>
      <c r="M15" s="682"/>
      <c r="N15" s="682"/>
      <c r="O15" s="682"/>
      <c r="P15" s="682"/>
      <c r="Q15" s="682"/>
      <c r="R15" s="682"/>
      <c r="S15" s="682"/>
      <c r="T15" s="682"/>
      <c r="U15" s="682"/>
      <c r="V15" s="682"/>
      <c r="W15" s="682"/>
      <c r="X15" s="682"/>
      <c r="Y15" s="682"/>
      <c r="Z15" s="682"/>
    </row>
    <row r="16" spans="1:26" ht="17.25">
      <c r="A16" s="682"/>
      <c r="B16" s="1342"/>
      <c r="C16" s="1351" t="s">
        <v>2736</v>
      </c>
      <c r="D16" s="1352"/>
      <c r="E16" s="1352"/>
      <c r="F16" s="1352"/>
      <c r="G16" s="1352"/>
      <c r="H16" s="1352"/>
      <c r="I16" s="1352"/>
      <c r="J16" s="1352"/>
      <c r="K16" s="1345"/>
      <c r="L16" s="682"/>
      <c r="M16" s="682"/>
      <c r="N16" s="682"/>
      <c r="O16" s="682"/>
      <c r="P16" s="682"/>
      <c r="Q16" s="682"/>
      <c r="R16" s="682"/>
      <c r="S16" s="682"/>
      <c r="T16" s="682"/>
      <c r="U16" s="682"/>
      <c r="V16" s="682"/>
      <c r="W16" s="682"/>
      <c r="X16" s="682"/>
      <c r="Y16" s="682"/>
      <c r="Z16" s="682"/>
    </row>
    <row r="17" spans="1:26" ht="16.5">
      <c r="A17" s="682"/>
      <c r="B17" s="685"/>
      <c r="C17" s="1332" t="s">
        <v>2737</v>
      </c>
      <c r="D17" s="683"/>
      <c r="E17" s="683"/>
      <c r="F17" s="683"/>
      <c r="G17" s="683"/>
      <c r="H17" s="683"/>
      <c r="I17" s="683"/>
      <c r="J17" s="1333">
        <v>11.15</v>
      </c>
      <c r="K17" s="686"/>
      <c r="L17" s="682"/>
      <c r="M17" s="682"/>
      <c r="N17" s="682"/>
      <c r="O17" s="682"/>
      <c r="P17" s="682"/>
      <c r="Q17" s="682"/>
      <c r="R17" s="682"/>
      <c r="S17" s="682"/>
      <c r="T17" s="682"/>
      <c r="U17" s="682"/>
      <c r="V17" s="682"/>
      <c r="W17" s="682"/>
      <c r="X17" s="682"/>
      <c r="Y17" s="682"/>
      <c r="Z17" s="682"/>
    </row>
    <row r="18" spans="1:26" ht="16.5">
      <c r="A18" s="682"/>
      <c r="B18" s="685"/>
      <c r="C18" s="1332" t="s">
        <v>2738</v>
      </c>
      <c r="D18" s="683"/>
      <c r="E18" s="683"/>
      <c r="F18" s="683"/>
      <c r="G18" s="683"/>
      <c r="H18" s="683"/>
      <c r="I18" s="683"/>
      <c r="J18" s="1333">
        <v>1.59</v>
      </c>
      <c r="K18" s="686"/>
      <c r="L18" s="682"/>
      <c r="M18" s="682"/>
      <c r="N18" s="682"/>
      <c r="O18" s="682"/>
      <c r="P18" s="682"/>
      <c r="Q18" s="682"/>
      <c r="R18" s="682"/>
      <c r="S18" s="682"/>
      <c r="T18" s="682"/>
      <c r="U18" s="682"/>
      <c r="V18" s="682"/>
      <c r="W18" s="682"/>
      <c r="X18" s="682"/>
      <c r="Y18" s="682"/>
      <c r="Z18" s="682"/>
    </row>
    <row r="19" spans="1:26" ht="17.25">
      <c r="A19" s="682"/>
      <c r="B19" s="1334"/>
      <c r="C19" s="1353" t="s">
        <v>2739</v>
      </c>
      <c r="D19" s="1336"/>
      <c r="E19" s="1336"/>
      <c r="F19" s="1336"/>
      <c r="G19" s="1336"/>
      <c r="H19" s="1336"/>
      <c r="I19" s="1336"/>
      <c r="J19" s="1354">
        <f>J18/(J18+J17)</f>
        <v>0.12480376766091052</v>
      </c>
      <c r="K19" s="1337"/>
      <c r="L19" s="1355">
        <v>0.25</v>
      </c>
      <c r="M19" s="682"/>
      <c r="N19" s="682"/>
      <c r="O19" s="682"/>
      <c r="P19" s="682"/>
      <c r="Q19" s="682"/>
      <c r="R19" s="682"/>
      <c r="S19" s="682"/>
      <c r="T19" s="682"/>
      <c r="U19" s="682"/>
      <c r="V19" s="682"/>
      <c r="W19" s="682"/>
      <c r="X19" s="682"/>
      <c r="Y19" s="682"/>
      <c r="Z19" s="682"/>
    </row>
    <row r="20" spans="1:26" ht="15">
      <c r="A20" s="682"/>
      <c r="B20" s="683"/>
      <c r="C20" s="684"/>
      <c r="D20" s="683"/>
      <c r="E20" s="683"/>
      <c r="F20" s="683"/>
      <c r="G20" s="683"/>
      <c r="H20" s="683"/>
      <c r="I20" s="683"/>
      <c r="J20" s="683"/>
      <c r="K20" s="683"/>
      <c r="L20" s="682"/>
      <c r="M20" s="682"/>
      <c r="N20" s="682"/>
      <c r="O20" s="682"/>
      <c r="P20" s="682"/>
      <c r="Q20" s="682"/>
      <c r="R20" s="682"/>
      <c r="S20" s="682"/>
      <c r="T20" s="682"/>
      <c r="U20" s="682"/>
      <c r="V20" s="682"/>
      <c r="W20" s="682"/>
      <c r="X20" s="682"/>
      <c r="Y20" s="682"/>
      <c r="Z20" s="682"/>
    </row>
    <row r="21" spans="1:26" ht="15">
      <c r="A21" s="682"/>
      <c r="B21" s="683"/>
      <c r="C21" s="684"/>
      <c r="D21" s="683"/>
      <c r="E21" s="683"/>
      <c r="F21" s="683"/>
      <c r="G21" s="683"/>
      <c r="H21" s="683"/>
      <c r="I21" s="683"/>
      <c r="J21" s="683"/>
      <c r="K21" s="683"/>
      <c r="L21" s="682"/>
      <c r="M21" s="682"/>
      <c r="N21" s="682"/>
      <c r="O21" s="682"/>
      <c r="P21" s="682"/>
      <c r="Q21" s="682"/>
      <c r="R21" s="682"/>
      <c r="S21" s="682"/>
      <c r="T21" s="682"/>
      <c r="U21" s="682"/>
      <c r="V21" s="682"/>
      <c r="W21" s="682"/>
      <c r="X21" s="682"/>
      <c r="Y21" s="682"/>
      <c r="Z21" s="682"/>
    </row>
    <row r="22" spans="1:26" ht="15">
      <c r="A22" s="682"/>
      <c r="B22" s="683"/>
      <c r="C22" s="684"/>
      <c r="D22" s="683"/>
      <c r="E22" s="683"/>
      <c r="F22" s="683"/>
      <c r="G22" s="683"/>
      <c r="H22" s="683"/>
      <c r="I22" s="683"/>
      <c r="J22" s="683"/>
      <c r="K22" s="683"/>
      <c r="L22" s="682"/>
      <c r="M22" s="682"/>
      <c r="N22" s="682"/>
      <c r="O22" s="682"/>
      <c r="P22" s="682"/>
      <c r="Q22" s="682"/>
      <c r="R22" s="682"/>
      <c r="S22" s="682"/>
      <c r="T22" s="682"/>
      <c r="U22" s="682"/>
      <c r="V22" s="682"/>
      <c r="W22" s="682"/>
      <c r="X22" s="682"/>
      <c r="Y22" s="682"/>
      <c r="Z22" s="682"/>
    </row>
    <row r="23" spans="1:26" ht="15">
      <c r="A23" s="682"/>
      <c r="B23" s="683"/>
      <c r="C23" s="684"/>
      <c r="D23" s="683"/>
      <c r="E23" s="683"/>
      <c r="F23" s="683"/>
      <c r="G23" s="683"/>
      <c r="H23" s="683"/>
      <c r="I23" s="683"/>
      <c r="J23" s="683"/>
      <c r="K23" s="683"/>
      <c r="L23" s="682"/>
      <c r="M23" s="682"/>
      <c r="N23" s="682"/>
      <c r="O23" s="682"/>
      <c r="P23" s="682"/>
      <c r="Q23" s="682"/>
      <c r="R23" s="682"/>
      <c r="S23" s="682"/>
      <c r="T23" s="682"/>
      <c r="U23" s="682"/>
      <c r="V23" s="682"/>
      <c r="W23" s="682"/>
      <c r="X23" s="682"/>
      <c r="Y23" s="682"/>
      <c r="Z23" s="682"/>
    </row>
    <row r="24" spans="1:26" ht="15">
      <c r="A24" s="682"/>
      <c r="B24" s="683"/>
      <c r="C24" s="684"/>
      <c r="D24" s="683"/>
      <c r="E24" s="683"/>
      <c r="F24" s="683"/>
      <c r="G24" s="683"/>
      <c r="H24" s="683"/>
      <c r="I24" s="683"/>
      <c r="J24" s="683"/>
      <c r="K24" s="683"/>
      <c r="L24" s="682"/>
      <c r="M24" s="682"/>
      <c r="N24" s="682"/>
      <c r="O24" s="682"/>
      <c r="P24" s="682"/>
      <c r="Q24" s="682"/>
      <c r="R24" s="682"/>
      <c r="S24" s="682"/>
      <c r="T24" s="682"/>
      <c r="U24" s="682"/>
      <c r="V24" s="682"/>
      <c r="W24" s="682"/>
      <c r="X24" s="682"/>
      <c r="Y24" s="682"/>
      <c r="Z24" s="682"/>
    </row>
    <row r="25" spans="1:26" ht="15">
      <c r="A25" s="682"/>
      <c r="B25" s="683"/>
      <c r="C25" s="684"/>
      <c r="D25" s="683"/>
      <c r="E25" s="683"/>
      <c r="F25" s="683"/>
      <c r="G25" s="683"/>
      <c r="H25" s="683"/>
      <c r="I25" s="683"/>
      <c r="J25" s="683"/>
      <c r="K25" s="683"/>
      <c r="L25" s="682"/>
      <c r="M25" s="682"/>
      <c r="N25" s="682"/>
      <c r="O25" s="682"/>
      <c r="P25" s="682"/>
      <c r="Q25" s="682"/>
      <c r="R25" s="682"/>
      <c r="S25" s="682"/>
      <c r="T25" s="682"/>
      <c r="U25" s="682"/>
      <c r="V25" s="682"/>
      <c r="W25" s="682"/>
      <c r="X25" s="682"/>
      <c r="Y25" s="682"/>
      <c r="Z25" s="682"/>
    </row>
    <row r="26" spans="1:26" ht="15">
      <c r="A26" s="682"/>
      <c r="B26" s="683"/>
      <c r="C26" s="684"/>
      <c r="D26" s="683"/>
      <c r="E26" s="683"/>
      <c r="F26" s="683"/>
      <c r="G26" s="683"/>
      <c r="H26" s="683"/>
      <c r="I26" s="683"/>
      <c r="J26" s="683"/>
      <c r="K26" s="683"/>
      <c r="L26" s="682"/>
      <c r="M26" s="682"/>
      <c r="N26" s="682"/>
      <c r="O26" s="682"/>
      <c r="P26" s="682"/>
      <c r="Q26" s="682"/>
      <c r="R26" s="682"/>
      <c r="S26" s="682"/>
      <c r="T26" s="682"/>
      <c r="U26" s="682"/>
      <c r="V26" s="682"/>
      <c r="W26" s="682"/>
      <c r="X26" s="682"/>
      <c r="Y26" s="682"/>
      <c r="Z26" s="682"/>
    </row>
    <row r="27" spans="1:26" ht="15">
      <c r="A27" s="682"/>
      <c r="B27" s="683"/>
      <c r="C27" s="684"/>
      <c r="D27" s="683"/>
      <c r="E27" s="683"/>
      <c r="F27" s="683"/>
      <c r="G27" s="683"/>
      <c r="H27" s="683"/>
      <c r="I27" s="683"/>
      <c r="J27" s="683"/>
      <c r="K27" s="683"/>
      <c r="L27" s="682"/>
      <c r="M27" s="682"/>
      <c r="N27" s="682"/>
      <c r="O27" s="682"/>
      <c r="P27" s="682"/>
      <c r="Q27" s="682"/>
      <c r="R27" s="682"/>
      <c r="S27" s="682"/>
      <c r="T27" s="682"/>
      <c r="U27" s="682"/>
      <c r="V27" s="682"/>
      <c r="W27" s="682"/>
      <c r="X27" s="682"/>
      <c r="Y27" s="682"/>
      <c r="Z27" s="682"/>
    </row>
    <row r="28" spans="1:26" ht="15">
      <c r="A28" s="682"/>
      <c r="B28" s="683"/>
      <c r="C28" s="684"/>
      <c r="D28" s="683"/>
      <c r="E28" s="683"/>
      <c r="F28" s="683"/>
      <c r="G28" s="683"/>
      <c r="H28" s="683"/>
      <c r="I28" s="683"/>
      <c r="J28" s="683"/>
      <c r="K28" s="683"/>
      <c r="L28" s="682"/>
      <c r="M28" s="682"/>
      <c r="N28" s="682"/>
      <c r="O28" s="682"/>
      <c r="P28" s="682"/>
      <c r="Q28" s="682"/>
      <c r="R28" s="682"/>
      <c r="S28" s="682"/>
      <c r="T28" s="682"/>
      <c r="U28" s="682"/>
      <c r="V28" s="682"/>
      <c r="W28" s="682"/>
      <c r="X28" s="682"/>
      <c r="Y28" s="682"/>
      <c r="Z28" s="682"/>
    </row>
    <row r="29" spans="1:26" ht="15">
      <c r="A29" s="682"/>
      <c r="B29" s="683"/>
      <c r="C29" s="684"/>
      <c r="D29" s="683"/>
      <c r="E29" s="683"/>
      <c r="F29" s="683"/>
      <c r="G29" s="683"/>
      <c r="H29" s="683"/>
      <c r="I29" s="683"/>
      <c r="J29" s="683"/>
      <c r="K29" s="683"/>
      <c r="L29" s="682"/>
      <c r="M29" s="682"/>
      <c r="N29" s="682"/>
      <c r="O29" s="682"/>
      <c r="P29" s="682"/>
      <c r="Q29" s="682"/>
      <c r="R29" s="682"/>
      <c r="S29" s="682"/>
      <c r="T29" s="682"/>
      <c r="U29" s="682"/>
      <c r="V29" s="682"/>
      <c r="W29" s="682"/>
      <c r="X29" s="682"/>
      <c r="Y29" s="682"/>
      <c r="Z29" s="682"/>
    </row>
    <row r="30" spans="1:26" ht="15">
      <c r="A30" s="682"/>
      <c r="B30" s="683"/>
      <c r="C30" s="684"/>
      <c r="D30" s="683"/>
      <c r="E30" s="683"/>
      <c r="F30" s="683"/>
      <c r="G30" s="683"/>
      <c r="H30" s="683"/>
      <c r="I30" s="683"/>
      <c r="J30" s="683"/>
      <c r="K30" s="683"/>
      <c r="L30" s="682"/>
      <c r="M30" s="682"/>
      <c r="N30" s="682"/>
      <c r="O30" s="682"/>
      <c r="P30" s="682"/>
      <c r="Q30" s="682"/>
      <c r="R30" s="682"/>
      <c r="S30" s="682"/>
      <c r="T30" s="682"/>
      <c r="U30" s="682"/>
      <c r="V30" s="682"/>
      <c r="W30" s="682"/>
      <c r="X30" s="682"/>
      <c r="Y30" s="682"/>
      <c r="Z30" s="682"/>
    </row>
    <row r="31" spans="1:26" ht="15">
      <c r="A31" s="682"/>
      <c r="B31" s="683"/>
      <c r="C31" s="684"/>
      <c r="D31" s="683"/>
      <c r="E31" s="683"/>
      <c r="F31" s="683"/>
      <c r="G31" s="683"/>
      <c r="H31" s="683"/>
      <c r="I31" s="683"/>
      <c r="J31" s="683"/>
      <c r="K31" s="683"/>
      <c r="L31" s="682"/>
      <c r="M31" s="682"/>
      <c r="N31" s="682"/>
      <c r="O31" s="682"/>
      <c r="P31" s="682"/>
      <c r="Q31" s="682"/>
      <c r="R31" s="682"/>
      <c r="S31" s="682"/>
      <c r="T31" s="682"/>
      <c r="U31" s="682"/>
      <c r="V31" s="682"/>
      <c r="W31" s="682"/>
      <c r="X31" s="682"/>
      <c r="Y31" s="682"/>
      <c r="Z31" s="682"/>
    </row>
    <row r="32" spans="1:26" ht="15">
      <c r="A32" s="682"/>
      <c r="B32" s="683"/>
      <c r="C32" s="684"/>
      <c r="D32" s="683"/>
      <c r="E32" s="683"/>
      <c r="F32" s="683"/>
      <c r="G32" s="683"/>
      <c r="H32" s="683"/>
      <c r="I32" s="683"/>
      <c r="J32" s="683"/>
      <c r="K32" s="683"/>
      <c r="L32" s="682"/>
      <c r="M32" s="682"/>
      <c r="N32" s="682"/>
      <c r="O32" s="682"/>
      <c r="P32" s="682"/>
      <c r="Q32" s="682"/>
      <c r="R32" s="682"/>
      <c r="S32" s="682"/>
      <c r="T32" s="682"/>
      <c r="U32" s="682"/>
      <c r="V32" s="682"/>
      <c r="W32" s="682"/>
      <c r="X32" s="682"/>
      <c r="Y32" s="682"/>
      <c r="Z32" s="682"/>
    </row>
    <row r="33" spans="1:26" ht="15">
      <c r="A33" s="682"/>
      <c r="B33" s="683"/>
      <c r="C33" s="684"/>
      <c r="D33" s="683"/>
      <c r="E33" s="683"/>
      <c r="F33" s="683"/>
      <c r="G33" s="683"/>
      <c r="H33" s="683"/>
      <c r="I33" s="683"/>
      <c r="J33" s="683"/>
      <c r="K33" s="683"/>
      <c r="L33" s="682"/>
      <c r="M33" s="682"/>
      <c r="N33" s="682"/>
      <c r="O33" s="682"/>
      <c r="P33" s="682"/>
      <c r="Q33" s="682"/>
      <c r="R33" s="682"/>
      <c r="S33" s="682"/>
      <c r="T33" s="682"/>
      <c r="U33" s="682"/>
      <c r="V33" s="682"/>
      <c r="W33" s="682"/>
      <c r="X33" s="682"/>
      <c r="Y33" s="682"/>
      <c r="Z33" s="682"/>
    </row>
    <row r="34" spans="1:26" ht="15">
      <c r="A34" s="682"/>
      <c r="B34" s="683"/>
      <c r="C34" s="684"/>
      <c r="D34" s="683"/>
      <c r="E34" s="683"/>
      <c r="F34" s="683"/>
      <c r="G34" s="683"/>
      <c r="H34" s="683"/>
      <c r="I34" s="683"/>
      <c r="J34" s="683"/>
      <c r="K34" s="683"/>
      <c r="L34" s="682"/>
      <c r="M34" s="682"/>
      <c r="N34" s="682"/>
      <c r="O34" s="682"/>
      <c r="P34" s="682"/>
      <c r="Q34" s="682"/>
      <c r="R34" s="682"/>
      <c r="S34" s="682"/>
      <c r="T34" s="682"/>
      <c r="U34" s="682"/>
      <c r="V34" s="682"/>
      <c r="W34" s="682"/>
      <c r="X34" s="682"/>
      <c r="Y34" s="682"/>
      <c r="Z34" s="682"/>
    </row>
    <row r="35" spans="1:26" ht="15">
      <c r="A35" s="682"/>
      <c r="B35" s="683"/>
      <c r="C35" s="684"/>
      <c r="D35" s="683"/>
      <c r="E35" s="683"/>
      <c r="F35" s="683"/>
      <c r="G35" s="683"/>
      <c r="H35" s="683"/>
      <c r="I35" s="683"/>
      <c r="J35" s="683"/>
      <c r="K35" s="683"/>
      <c r="L35" s="682"/>
      <c r="M35" s="682"/>
      <c r="N35" s="682"/>
      <c r="O35" s="682"/>
      <c r="P35" s="682"/>
      <c r="Q35" s="682"/>
      <c r="R35" s="682"/>
      <c r="S35" s="682"/>
      <c r="T35" s="682"/>
      <c r="U35" s="682"/>
      <c r="V35" s="682"/>
      <c r="W35" s="682"/>
      <c r="X35" s="682"/>
      <c r="Y35" s="682"/>
      <c r="Z35" s="682"/>
    </row>
    <row r="36" spans="1:26" ht="15">
      <c r="A36" s="682"/>
      <c r="B36" s="683"/>
      <c r="C36" s="684"/>
      <c r="D36" s="683"/>
      <c r="E36" s="683"/>
      <c r="F36" s="683"/>
      <c r="G36" s="683"/>
      <c r="H36" s="683"/>
      <c r="I36" s="683"/>
      <c r="J36" s="683"/>
      <c r="K36" s="683"/>
      <c r="L36" s="682"/>
      <c r="M36" s="682"/>
      <c r="N36" s="682"/>
      <c r="O36" s="682"/>
      <c r="P36" s="682"/>
      <c r="Q36" s="682"/>
      <c r="R36" s="682"/>
      <c r="S36" s="682"/>
      <c r="T36" s="682"/>
      <c r="U36" s="682"/>
      <c r="V36" s="682"/>
      <c r="W36" s="682"/>
      <c r="X36" s="682"/>
      <c r="Y36" s="682"/>
      <c r="Z36" s="682"/>
    </row>
    <row r="37" spans="1:26" ht="15">
      <c r="A37" s="682"/>
      <c r="B37" s="683"/>
      <c r="C37" s="684"/>
      <c r="D37" s="683"/>
      <c r="E37" s="683"/>
      <c r="F37" s="683"/>
      <c r="G37" s="683"/>
      <c r="H37" s="683"/>
      <c r="I37" s="683"/>
      <c r="J37" s="683"/>
      <c r="K37" s="683"/>
      <c r="L37" s="682"/>
      <c r="M37" s="682"/>
      <c r="N37" s="682"/>
      <c r="O37" s="682"/>
      <c r="P37" s="682"/>
      <c r="Q37" s="682"/>
      <c r="R37" s="682"/>
      <c r="S37" s="682"/>
      <c r="T37" s="682"/>
      <c r="U37" s="682"/>
      <c r="V37" s="682"/>
      <c r="W37" s="682"/>
      <c r="X37" s="682"/>
      <c r="Y37" s="682"/>
      <c r="Z37" s="682"/>
    </row>
    <row r="38" spans="1:26" ht="15">
      <c r="A38" s="682"/>
      <c r="B38" s="683"/>
      <c r="C38" s="684"/>
      <c r="D38" s="683"/>
      <c r="E38" s="683"/>
      <c r="F38" s="683"/>
      <c r="G38" s="683"/>
      <c r="H38" s="683"/>
      <c r="I38" s="683"/>
      <c r="J38" s="683"/>
      <c r="K38" s="683"/>
      <c r="L38" s="682"/>
      <c r="M38" s="682"/>
      <c r="N38" s="682"/>
      <c r="O38" s="682"/>
      <c r="P38" s="682"/>
      <c r="Q38" s="682"/>
      <c r="R38" s="682"/>
      <c r="S38" s="682"/>
      <c r="T38" s="682"/>
      <c r="U38" s="682"/>
      <c r="V38" s="682"/>
      <c r="W38" s="682"/>
      <c r="X38" s="682"/>
      <c r="Y38" s="682"/>
      <c r="Z38" s="682"/>
    </row>
    <row r="39" spans="1:26" ht="15">
      <c r="A39" s="682"/>
      <c r="B39" s="683"/>
      <c r="C39" s="684"/>
      <c r="D39" s="683"/>
      <c r="E39" s="683"/>
      <c r="F39" s="683"/>
      <c r="G39" s="683"/>
      <c r="H39" s="683"/>
      <c r="I39" s="683"/>
      <c r="J39" s="683"/>
      <c r="K39" s="683"/>
      <c r="L39" s="682"/>
      <c r="M39" s="682"/>
      <c r="N39" s="682"/>
      <c r="O39" s="682"/>
      <c r="P39" s="682"/>
      <c r="Q39" s="682"/>
      <c r="R39" s="682"/>
      <c r="S39" s="682"/>
      <c r="T39" s="682"/>
      <c r="U39" s="682"/>
      <c r="V39" s="682"/>
      <c r="W39" s="682"/>
      <c r="X39" s="682"/>
      <c r="Y39" s="682"/>
      <c r="Z39" s="682"/>
    </row>
    <row r="40" spans="1:26" ht="15">
      <c r="A40" s="682"/>
      <c r="B40" s="683"/>
      <c r="C40" s="684"/>
      <c r="D40" s="683"/>
      <c r="E40" s="683"/>
      <c r="F40" s="683"/>
      <c r="G40" s="683"/>
      <c r="H40" s="683"/>
      <c r="I40" s="683"/>
      <c r="J40" s="683"/>
      <c r="K40" s="683"/>
      <c r="L40" s="682"/>
      <c r="M40" s="682"/>
      <c r="N40" s="682"/>
      <c r="O40" s="682"/>
      <c r="P40" s="682"/>
      <c r="Q40" s="682"/>
      <c r="R40" s="682"/>
      <c r="S40" s="682"/>
      <c r="T40" s="682"/>
      <c r="U40" s="682"/>
      <c r="V40" s="682"/>
      <c r="W40" s="682"/>
      <c r="X40" s="682"/>
      <c r="Y40" s="682"/>
      <c r="Z40" s="682"/>
    </row>
    <row r="41" spans="1:26" ht="15">
      <c r="A41" s="682"/>
      <c r="B41" s="683"/>
      <c r="C41" s="684"/>
      <c r="D41" s="683"/>
      <c r="E41" s="683"/>
      <c r="F41" s="683"/>
      <c r="G41" s="683"/>
      <c r="H41" s="683"/>
      <c r="I41" s="683"/>
      <c r="J41" s="683"/>
      <c r="K41" s="683"/>
      <c r="L41" s="682"/>
      <c r="M41" s="682"/>
      <c r="N41" s="682"/>
      <c r="O41" s="682"/>
      <c r="P41" s="682"/>
      <c r="Q41" s="682"/>
      <c r="R41" s="682"/>
      <c r="S41" s="682"/>
      <c r="T41" s="682"/>
      <c r="U41" s="682"/>
      <c r="V41" s="682"/>
      <c r="W41" s="682"/>
      <c r="X41" s="682"/>
      <c r="Y41" s="682"/>
      <c r="Z41" s="682"/>
    </row>
    <row r="42" spans="1:26" ht="15">
      <c r="A42" s="682"/>
      <c r="B42" s="683"/>
      <c r="C42" s="684"/>
      <c r="D42" s="683"/>
      <c r="E42" s="683"/>
      <c r="F42" s="683"/>
      <c r="G42" s="683"/>
      <c r="H42" s="683"/>
      <c r="I42" s="683"/>
      <c r="J42" s="683"/>
      <c r="K42" s="683"/>
      <c r="L42" s="682"/>
      <c r="M42" s="682"/>
      <c r="N42" s="682"/>
      <c r="O42" s="682"/>
      <c r="P42" s="682"/>
      <c r="Q42" s="682"/>
      <c r="R42" s="682"/>
      <c r="S42" s="682"/>
      <c r="T42" s="682"/>
      <c r="U42" s="682"/>
      <c r="V42" s="682"/>
      <c r="W42" s="682"/>
      <c r="X42" s="682"/>
      <c r="Y42" s="682"/>
      <c r="Z42" s="682"/>
    </row>
    <row r="43" spans="1:26" ht="15">
      <c r="A43" s="682"/>
      <c r="B43" s="683"/>
      <c r="C43" s="684"/>
      <c r="D43" s="683"/>
      <c r="E43" s="683"/>
      <c r="F43" s="683"/>
      <c r="G43" s="683"/>
      <c r="H43" s="683"/>
      <c r="I43" s="683"/>
      <c r="J43" s="683"/>
      <c r="K43" s="683"/>
      <c r="L43" s="682"/>
      <c r="M43" s="682"/>
      <c r="N43" s="682"/>
      <c r="O43" s="682"/>
      <c r="P43" s="682"/>
      <c r="Q43" s="682"/>
      <c r="R43" s="682"/>
      <c r="S43" s="682"/>
      <c r="T43" s="682"/>
      <c r="U43" s="682"/>
      <c r="V43" s="682"/>
      <c r="W43" s="682"/>
      <c r="X43" s="682"/>
      <c r="Y43" s="682"/>
      <c r="Z43" s="682"/>
    </row>
    <row r="44" spans="1:26" ht="15">
      <c r="A44" s="682"/>
      <c r="B44" s="683"/>
      <c r="C44" s="684"/>
      <c r="D44" s="683"/>
      <c r="E44" s="683"/>
      <c r="F44" s="683"/>
      <c r="G44" s="683"/>
      <c r="H44" s="683"/>
      <c r="I44" s="683"/>
      <c r="J44" s="683"/>
      <c r="K44" s="683"/>
      <c r="L44" s="682"/>
      <c r="M44" s="682"/>
      <c r="N44" s="682"/>
      <c r="O44" s="682"/>
      <c r="P44" s="682"/>
      <c r="Q44" s="682"/>
      <c r="R44" s="682"/>
      <c r="S44" s="682"/>
      <c r="T44" s="682"/>
      <c r="U44" s="682"/>
      <c r="V44" s="682"/>
      <c r="W44" s="682"/>
      <c r="X44" s="682"/>
      <c r="Y44" s="682"/>
      <c r="Z44" s="682"/>
    </row>
    <row r="45" spans="1:26" ht="15">
      <c r="A45" s="682"/>
      <c r="B45" s="683"/>
      <c r="C45" s="684"/>
      <c r="D45" s="683"/>
      <c r="E45" s="683"/>
      <c r="F45" s="683"/>
      <c r="G45" s="683"/>
      <c r="H45" s="683"/>
      <c r="I45" s="683"/>
      <c r="J45" s="683"/>
      <c r="K45" s="683"/>
      <c r="L45" s="682"/>
      <c r="M45" s="682"/>
      <c r="N45" s="682"/>
      <c r="O45" s="682"/>
      <c r="P45" s="682"/>
      <c r="Q45" s="682"/>
      <c r="R45" s="682"/>
      <c r="S45" s="682"/>
      <c r="T45" s="682"/>
      <c r="U45" s="682"/>
      <c r="V45" s="682"/>
      <c r="W45" s="682"/>
      <c r="X45" s="682"/>
      <c r="Y45" s="682"/>
      <c r="Z45" s="682"/>
    </row>
    <row r="46" spans="1:26" ht="15">
      <c r="A46" s="682"/>
      <c r="B46" s="683"/>
      <c r="C46" s="684"/>
      <c r="D46" s="683"/>
      <c r="E46" s="683"/>
      <c r="F46" s="683"/>
      <c r="G46" s="683"/>
      <c r="H46" s="683"/>
      <c r="I46" s="683"/>
      <c r="J46" s="683"/>
      <c r="K46" s="683"/>
      <c r="L46" s="682"/>
      <c r="M46" s="682"/>
      <c r="N46" s="682"/>
      <c r="O46" s="682"/>
      <c r="P46" s="682"/>
      <c r="Q46" s="682"/>
      <c r="R46" s="682"/>
      <c r="S46" s="682"/>
      <c r="T46" s="682"/>
      <c r="U46" s="682"/>
      <c r="V46" s="682"/>
      <c r="W46" s="682"/>
      <c r="X46" s="682"/>
      <c r="Y46" s="682"/>
      <c r="Z46" s="682"/>
    </row>
    <row r="47" spans="1:26" ht="15">
      <c r="A47" s="682"/>
      <c r="B47" s="683"/>
      <c r="C47" s="684"/>
      <c r="D47" s="683"/>
      <c r="E47" s="683"/>
      <c r="F47" s="683"/>
      <c r="G47" s="683"/>
      <c r="H47" s="683"/>
      <c r="I47" s="683"/>
      <c r="J47" s="683"/>
      <c r="K47" s="683"/>
      <c r="L47" s="682"/>
      <c r="M47" s="682"/>
      <c r="N47" s="682"/>
      <c r="O47" s="682"/>
      <c r="P47" s="682"/>
      <c r="Q47" s="682"/>
      <c r="R47" s="682"/>
      <c r="S47" s="682"/>
      <c r="T47" s="682"/>
      <c r="U47" s="682"/>
      <c r="V47" s="682"/>
      <c r="W47" s="682"/>
      <c r="X47" s="682"/>
      <c r="Y47" s="682"/>
      <c r="Z47" s="682"/>
    </row>
    <row r="48" spans="1:26" ht="15">
      <c r="A48" s="682"/>
      <c r="B48" s="683"/>
      <c r="C48" s="684"/>
      <c r="D48" s="683"/>
      <c r="E48" s="683"/>
      <c r="F48" s="683"/>
      <c r="G48" s="683"/>
      <c r="H48" s="683"/>
      <c r="I48" s="683"/>
      <c r="J48" s="683"/>
      <c r="K48" s="683"/>
      <c r="L48" s="682"/>
      <c r="M48" s="682"/>
      <c r="N48" s="682"/>
      <c r="O48" s="682"/>
      <c r="P48" s="682"/>
      <c r="Q48" s="682"/>
      <c r="R48" s="682"/>
      <c r="S48" s="682"/>
      <c r="T48" s="682"/>
      <c r="U48" s="682"/>
      <c r="V48" s="682"/>
      <c r="W48" s="682"/>
      <c r="X48" s="682"/>
      <c r="Y48" s="682"/>
      <c r="Z48" s="682"/>
    </row>
    <row r="49" spans="1:26" ht="15">
      <c r="A49" s="682"/>
      <c r="B49" s="683"/>
      <c r="C49" s="684"/>
      <c r="D49" s="683"/>
      <c r="E49" s="683"/>
      <c r="F49" s="683"/>
      <c r="G49" s="683"/>
      <c r="H49" s="683"/>
      <c r="I49" s="683"/>
      <c r="J49" s="683"/>
      <c r="K49" s="683"/>
      <c r="L49" s="682"/>
      <c r="M49" s="682"/>
      <c r="N49" s="682"/>
      <c r="O49" s="682"/>
      <c r="P49" s="682"/>
      <c r="Q49" s="682"/>
      <c r="R49" s="682"/>
      <c r="S49" s="682"/>
      <c r="T49" s="682"/>
      <c r="U49" s="682"/>
      <c r="V49" s="682"/>
      <c r="W49" s="682"/>
      <c r="X49" s="682"/>
      <c r="Y49" s="682"/>
      <c r="Z49" s="682"/>
    </row>
    <row r="50" spans="1:26" ht="15">
      <c r="A50" s="682"/>
      <c r="B50" s="683"/>
      <c r="C50" s="684"/>
      <c r="D50" s="683"/>
      <c r="E50" s="683"/>
      <c r="F50" s="683"/>
      <c r="G50" s="683"/>
      <c r="H50" s="683"/>
      <c r="I50" s="683"/>
      <c r="J50" s="683"/>
      <c r="K50" s="683"/>
      <c r="L50" s="682"/>
      <c r="M50" s="682"/>
      <c r="N50" s="682"/>
      <c r="O50" s="682"/>
      <c r="P50" s="682"/>
      <c r="Q50" s="682"/>
      <c r="R50" s="682"/>
      <c r="S50" s="682"/>
      <c r="T50" s="682"/>
      <c r="U50" s="682"/>
      <c r="V50" s="682"/>
      <c r="W50" s="682"/>
      <c r="X50" s="682"/>
      <c r="Y50" s="682"/>
      <c r="Z50" s="682"/>
    </row>
    <row r="51" spans="1:26" ht="15">
      <c r="A51" s="682"/>
      <c r="B51" s="683"/>
      <c r="C51" s="684"/>
      <c r="D51" s="683"/>
      <c r="E51" s="683"/>
      <c r="F51" s="683"/>
      <c r="G51" s="683"/>
      <c r="H51" s="683"/>
      <c r="I51" s="683"/>
      <c r="J51" s="683"/>
      <c r="K51" s="683"/>
      <c r="L51" s="682"/>
      <c r="M51" s="682"/>
      <c r="N51" s="682"/>
      <c r="O51" s="682"/>
      <c r="P51" s="682"/>
      <c r="Q51" s="682"/>
      <c r="R51" s="682"/>
      <c r="S51" s="682"/>
      <c r="T51" s="682"/>
      <c r="U51" s="682"/>
      <c r="V51" s="682"/>
      <c r="W51" s="682"/>
      <c r="X51" s="682"/>
      <c r="Y51" s="682"/>
      <c r="Z51" s="682"/>
    </row>
    <row r="52" spans="1:26" ht="15">
      <c r="A52" s="682"/>
      <c r="B52" s="683"/>
      <c r="C52" s="684"/>
      <c r="D52" s="683"/>
      <c r="E52" s="683"/>
      <c r="F52" s="683"/>
      <c r="G52" s="683"/>
      <c r="H52" s="683"/>
      <c r="I52" s="683"/>
      <c r="J52" s="683"/>
      <c r="K52" s="683"/>
      <c r="L52" s="682"/>
      <c r="M52" s="682"/>
      <c r="N52" s="682"/>
      <c r="O52" s="682"/>
      <c r="P52" s="682"/>
      <c r="Q52" s="682"/>
      <c r="R52" s="682"/>
      <c r="S52" s="682"/>
      <c r="T52" s="682"/>
      <c r="U52" s="682"/>
      <c r="V52" s="682"/>
      <c r="W52" s="682"/>
      <c r="X52" s="682"/>
      <c r="Y52" s="682"/>
      <c r="Z52" s="682"/>
    </row>
    <row r="53" spans="1:26" ht="15">
      <c r="A53" s="682"/>
      <c r="B53" s="683"/>
      <c r="C53" s="684"/>
      <c r="D53" s="683"/>
      <c r="E53" s="683"/>
      <c r="F53" s="683"/>
      <c r="G53" s="683"/>
      <c r="H53" s="683"/>
      <c r="I53" s="683"/>
      <c r="J53" s="683"/>
      <c r="K53" s="683"/>
      <c r="L53" s="682"/>
      <c r="M53" s="682"/>
      <c r="N53" s="682"/>
      <c r="O53" s="682"/>
      <c r="P53" s="682"/>
      <c r="Q53" s="682"/>
      <c r="R53" s="682"/>
      <c r="S53" s="682"/>
      <c r="T53" s="682"/>
      <c r="U53" s="682"/>
      <c r="V53" s="682"/>
      <c r="W53" s="682"/>
      <c r="X53" s="682"/>
      <c r="Y53" s="682"/>
      <c r="Z53" s="682"/>
    </row>
    <row r="54" spans="1:26" ht="15">
      <c r="A54" s="682"/>
      <c r="B54" s="683"/>
      <c r="C54" s="684"/>
      <c r="D54" s="683"/>
      <c r="E54" s="683"/>
      <c r="F54" s="683"/>
      <c r="G54" s="683"/>
      <c r="H54" s="683"/>
      <c r="I54" s="683"/>
      <c r="J54" s="683"/>
      <c r="K54" s="683"/>
      <c r="L54" s="682"/>
      <c r="M54" s="682"/>
      <c r="N54" s="682"/>
      <c r="O54" s="682"/>
      <c r="P54" s="682"/>
      <c r="Q54" s="682"/>
      <c r="R54" s="682"/>
      <c r="S54" s="682"/>
      <c r="T54" s="682"/>
      <c r="U54" s="682"/>
      <c r="V54" s="682"/>
      <c r="W54" s="682"/>
      <c r="X54" s="682"/>
      <c r="Y54" s="682"/>
      <c r="Z54" s="682"/>
    </row>
    <row r="55" spans="1:26" ht="15">
      <c r="A55" s="682"/>
      <c r="B55" s="683"/>
      <c r="C55" s="684"/>
      <c r="D55" s="683"/>
      <c r="E55" s="683"/>
      <c r="F55" s="683"/>
      <c r="G55" s="683"/>
      <c r="H55" s="683"/>
      <c r="I55" s="683"/>
      <c r="J55" s="683"/>
      <c r="K55" s="683"/>
      <c r="L55" s="682"/>
      <c r="M55" s="682"/>
      <c r="N55" s="682"/>
      <c r="O55" s="682"/>
      <c r="P55" s="682"/>
      <c r="Q55" s="682"/>
      <c r="R55" s="682"/>
      <c r="S55" s="682"/>
      <c r="T55" s="682"/>
      <c r="U55" s="682"/>
      <c r="V55" s="682"/>
      <c r="W55" s="682"/>
      <c r="X55" s="682"/>
      <c r="Y55" s="682"/>
      <c r="Z55" s="682"/>
    </row>
    <row r="56" spans="1:26" ht="15">
      <c r="A56" s="682"/>
      <c r="B56" s="683"/>
      <c r="C56" s="684"/>
      <c r="D56" s="683"/>
      <c r="E56" s="683"/>
      <c r="F56" s="683"/>
      <c r="G56" s="683"/>
      <c r="H56" s="683"/>
      <c r="I56" s="683"/>
      <c r="J56" s="683"/>
      <c r="K56" s="683"/>
      <c r="L56" s="682"/>
      <c r="M56" s="682"/>
      <c r="N56" s="682"/>
      <c r="O56" s="682"/>
      <c r="P56" s="682"/>
      <c r="Q56" s="682"/>
      <c r="R56" s="682"/>
      <c r="S56" s="682"/>
      <c r="T56" s="682"/>
      <c r="U56" s="682"/>
      <c r="V56" s="682"/>
      <c r="W56" s="682"/>
      <c r="X56" s="682"/>
      <c r="Y56" s="682"/>
      <c r="Z56" s="682"/>
    </row>
    <row r="57" spans="1:26" ht="15">
      <c r="A57" s="682"/>
      <c r="B57" s="683"/>
      <c r="C57" s="684"/>
      <c r="D57" s="683"/>
      <c r="E57" s="683"/>
      <c r="F57" s="683"/>
      <c r="G57" s="683"/>
      <c r="H57" s="683"/>
      <c r="I57" s="683"/>
      <c r="J57" s="683"/>
      <c r="K57" s="683"/>
      <c r="L57" s="682"/>
      <c r="M57" s="682"/>
      <c r="N57" s="682"/>
      <c r="O57" s="682"/>
      <c r="P57" s="682"/>
      <c r="Q57" s="682"/>
      <c r="R57" s="682"/>
      <c r="S57" s="682"/>
      <c r="T57" s="682"/>
      <c r="U57" s="682"/>
      <c r="V57" s="682"/>
      <c r="W57" s="682"/>
      <c r="X57" s="682"/>
      <c r="Y57" s="682"/>
      <c r="Z57" s="682"/>
    </row>
    <row r="58" spans="1:26" ht="15">
      <c r="A58" s="682"/>
      <c r="B58" s="683"/>
      <c r="C58" s="684"/>
      <c r="D58" s="683"/>
      <c r="E58" s="683"/>
      <c r="F58" s="683"/>
      <c r="G58" s="683"/>
      <c r="H58" s="683"/>
      <c r="I58" s="683"/>
      <c r="J58" s="683"/>
      <c r="K58" s="683"/>
      <c r="L58" s="682"/>
      <c r="M58" s="682"/>
      <c r="N58" s="682"/>
      <c r="O58" s="682"/>
      <c r="P58" s="682"/>
      <c r="Q58" s="682"/>
      <c r="R58" s="682"/>
      <c r="S58" s="682"/>
      <c r="T58" s="682"/>
      <c r="U58" s="682"/>
      <c r="V58" s="682"/>
      <c r="W58" s="682"/>
      <c r="X58" s="682"/>
      <c r="Y58" s="682"/>
      <c r="Z58" s="682"/>
    </row>
    <row r="59" spans="1:26" ht="15">
      <c r="A59" s="682"/>
      <c r="B59" s="683"/>
      <c r="C59" s="684"/>
      <c r="D59" s="683"/>
      <c r="E59" s="683"/>
      <c r="F59" s="683"/>
      <c r="G59" s="683"/>
      <c r="H59" s="683"/>
      <c r="I59" s="683"/>
      <c r="J59" s="683"/>
      <c r="K59" s="683"/>
      <c r="L59" s="682"/>
      <c r="M59" s="682"/>
      <c r="N59" s="682"/>
      <c r="O59" s="682"/>
      <c r="P59" s="682"/>
      <c r="Q59" s="682"/>
      <c r="R59" s="682"/>
      <c r="S59" s="682"/>
      <c r="T59" s="682"/>
      <c r="U59" s="682"/>
      <c r="V59" s="682"/>
      <c r="W59" s="682"/>
      <c r="X59" s="682"/>
      <c r="Y59" s="682"/>
      <c r="Z59" s="682"/>
    </row>
    <row r="60" spans="1:26" ht="15">
      <c r="A60" s="682"/>
      <c r="B60" s="683"/>
      <c r="C60" s="684"/>
      <c r="D60" s="683"/>
      <c r="E60" s="683"/>
      <c r="F60" s="683"/>
      <c r="G60" s="683"/>
      <c r="H60" s="683"/>
      <c r="I60" s="683"/>
      <c r="J60" s="683"/>
      <c r="K60" s="683"/>
      <c r="L60" s="682"/>
      <c r="M60" s="682"/>
      <c r="N60" s="682"/>
      <c r="O60" s="682"/>
      <c r="P60" s="682"/>
      <c r="Q60" s="682"/>
      <c r="R60" s="682"/>
      <c r="S60" s="682"/>
      <c r="T60" s="682"/>
      <c r="U60" s="682"/>
      <c r="V60" s="682"/>
      <c r="W60" s="682"/>
      <c r="X60" s="682"/>
      <c r="Y60" s="682"/>
      <c r="Z60" s="682"/>
    </row>
    <row r="61" spans="1:26" ht="15">
      <c r="A61" s="682"/>
      <c r="B61" s="683"/>
      <c r="C61" s="684"/>
      <c r="D61" s="683"/>
      <c r="E61" s="683"/>
      <c r="F61" s="683"/>
      <c r="G61" s="683"/>
      <c r="H61" s="683"/>
      <c r="I61" s="683"/>
      <c r="J61" s="683"/>
      <c r="K61" s="683"/>
      <c r="L61" s="682"/>
      <c r="M61" s="682"/>
      <c r="N61" s="682"/>
      <c r="O61" s="682"/>
      <c r="P61" s="682"/>
      <c r="Q61" s="682"/>
      <c r="R61" s="682"/>
      <c r="S61" s="682"/>
      <c r="T61" s="682"/>
      <c r="U61" s="682"/>
      <c r="V61" s="682"/>
      <c r="W61" s="682"/>
      <c r="X61" s="682"/>
      <c r="Y61" s="682"/>
      <c r="Z61" s="682"/>
    </row>
    <row r="62" spans="1:26" ht="15">
      <c r="A62" s="682"/>
      <c r="B62" s="683"/>
      <c r="C62" s="684"/>
      <c r="D62" s="683"/>
      <c r="E62" s="683"/>
      <c r="F62" s="683"/>
      <c r="G62" s="683"/>
      <c r="H62" s="683"/>
      <c r="I62" s="683"/>
      <c r="J62" s="683"/>
      <c r="K62" s="683"/>
      <c r="L62" s="682"/>
      <c r="M62" s="682"/>
      <c r="N62" s="682"/>
      <c r="O62" s="682"/>
      <c r="P62" s="682"/>
      <c r="Q62" s="682"/>
      <c r="R62" s="682"/>
      <c r="S62" s="682"/>
      <c r="T62" s="682"/>
      <c r="U62" s="682"/>
      <c r="V62" s="682"/>
      <c r="W62" s="682"/>
      <c r="X62" s="682"/>
      <c r="Y62" s="682"/>
      <c r="Z62" s="682"/>
    </row>
    <row r="63" spans="1:26" ht="15">
      <c r="A63" s="682"/>
      <c r="B63" s="683"/>
      <c r="C63" s="684"/>
      <c r="D63" s="683"/>
      <c r="E63" s="683"/>
      <c r="F63" s="683"/>
      <c r="G63" s="683"/>
      <c r="H63" s="683"/>
      <c r="I63" s="683"/>
      <c r="J63" s="683"/>
      <c r="K63" s="683"/>
      <c r="L63" s="682"/>
      <c r="M63" s="682"/>
      <c r="N63" s="682"/>
      <c r="O63" s="682"/>
      <c r="P63" s="682"/>
      <c r="Q63" s="682"/>
      <c r="R63" s="682"/>
      <c r="S63" s="682"/>
      <c r="T63" s="682"/>
      <c r="U63" s="682"/>
      <c r="V63" s="682"/>
      <c r="W63" s="682"/>
      <c r="X63" s="682"/>
      <c r="Y63" s="682"/>
      <c r="Z63" s="682"/>
    </row>
    <row r="64" spans="1:26" ht="15">
      <c r="A64" s="682"/>
      <c r="B64" s="683"/>
      <c r="C64" s="684"/>
      <c r="D64" s="683"/>
      <c r="E64" s="683"/>
      <c r="F64" s="683"/>
      <c r="G64" s="683"/>
      <c r="H64" s="683"/>
      <c r="I64" s="683"/>
      <c r="J64" s="683"/>
      <c r="K64" s="683"/>
      <c r="L64" s="682"/>
      <c r="M64" s="682"/>
      <c r="N64" s="682"/>
      <c r="O64" s="682"/>
      <c r="P64" s="682"/>
      <c r="Q64" s="682"/>
      <c r="R64" s="682"/>
      <c r="S64" s="682"/>
      <c r="T64" s="682"/>
      <c r="U64" s="682"/>
      <c r="V64" s="682"/>
      <c r="W64" s="682"/>
      <c r="X64" s="682"/>
      <c r="Y64" s="682"/>
      <c r="Z64" s="682"/>
    </row>
    <row r="65" spans="1:26" ht="15">
      <c r="A65" s="682"/>
      <c r="B65" s="683"/>
      <c r="C65" s="684"/>
      <c r="D65" s="683"/>
      <c r="E65" s="683"/>
      <c r="F65" s="683"/>
      <c r="G65" s="683"/>
      <c r="H65" s="683"/>
      <c r="I65" s="683"/>
      <c r="J65" s="683"/>
      <c r="K65" s="683"/>
      <c r="L65" s="682"/>
      <c r="M65" s="682"/>
      <c r="N65" s="682"/>
      <c r="O65" s="682"/>
      <c r="P65" s="682"/>
      <c r="Q65" s="682"/>
      <c r="R65" s="682"/>
      <c r="S65" s="682"/>
      <c r="T65" s="682"/>
      <c r="U65" s="682"/>
      <c r="V65" s="682"/>
      <c r="W65" s="682"/>
      <c r="X65" s="682"/>
      <c r="Y65" s="682"/>
      <c r="Z65" s="682"/>
    </row>
    <row r="66" spans="1:26" ht="15">
      <c r="A66" s="682"/>
      <c r="B66" s="683"/>
      <c r="C66" s="684"/>
      <c r="D66" s="683"/>
      <c r="E66" s="683"/>
      <c r="F66" s="683"/>
      <c r="G66" s="683"/>
      <c r="H66" s="683"/>
      <c r="I66" s="683"/>
      <c r="J66" s="683"/>
      <c r="K66" s="683"/>
      <c r="L66" s="682"/>
      <c r="M66" s="682"/>
      <c r="N66" s="682"/>
      <c r="O66" s="682"/>
      <c r="P66" s="682"/>
      <c r="Q66" s="682"/>
      <c r="R66" s="682"/>
      <c r="S66" s="682"/>
      <c r="T66" s="682"/>
      <c r="U66" s="682"/>
      <c r="V66" s="682"/>
      <c r="W66" s="682"/>
      <c r="X66" s="682"/>
      <c r="Y66" s="682"/>
      <c r="Z66" s="682"/>
    </row>
    <row r="67" spans="1:26" ht="15">
      <c r="A67" s="682"/>
      <c r="B67" s="683"/>
      <c r="C67" s="684"/>
      <c r="D67" s="683"/>
      <c r="E67" s="683"/>
      <c r="F67" s="683"/>
      <c r="G67" s="683"/>
      <c r="H67" s="683"/>
      <c r="I67" s="683"/>
      <c r="J67" s="683"/>
      <c r="K67" s="683"/>
      <c r="L67" s="682"/>
      <c r="M67" s="682"/>
      <c r="N67" s="682"/>
      <c r="O67" s="682"/>
      <c r="P67" s="682"/>
      <c r="Q67" s="682"/>
      <c r="R67" s="682"/>
      <c r="S67" s="682"/>
      <c r="T67" s="682"/>
      <c r="U67" s="682"/>
      <c r="V67" s="682"/>
      <c r="W67" s="682"/>
      <c r="X67" s="682"/>
      <c r="Y67" s="682"/>
      <c r="Z67" s="682"/>
    </row>
    <row r="68" spans="1:26" ht="15">
      <c r="A68" s="682"/>
      <c r="B68" s="683"/>
      <c r="C68" s="684"/>
      <c r="D68" s="683"/>
      <c r="E68" s="683"/>
      <c r="F68" s="683"/>
      <c r="G68" s="683"/>
      <c r="H68" s="683"/>
      <c r="I68" s="683"/>
      <c r="J68" s="683"/>
      <c r="K68" s="683"/>
      <c r="L68" s="682"/>
      <c r="M68" s="682"/>
      <c r="N68" s="682"/>
      <c r="O68" s="682"/>
      <c r="P68" s="682"/>
      <c r="Q68" s="682"/>
      <c r="R68" s="682"/>
      <c r="S68" s="682"/>
      <c r="T68" s="682"/>
      <c r="U68" s="682"/>
      <c r="V68" s="682"/>
      <c r="W68" s="682"/>
      <c r="X68" s="682"/>
      <c r="Y68" s="682"/>
      <c r="Z68" s="682"/>
    </row>
    <row r="69" spans="1:26" ht="15">
      <c r="A69" s="682"/>
      <c r="B69" s="683"/>
      <c r="C69" s="684"/>
      <c r="D69" s="683"/>
      <c r="E69" s="683"/>
      <c r="F69" s="683"/>
      <c r="G69" s="683"/>
      <c r="H69" s="683"/>
      <c r="I69" s="683"/>
      <c r="J69" s="683"/>
      <c r="K69" s="683"/>
      <c r="L69" s="682"/>
      <c r="M69" s="682"/>
      <c r="N69" s="682"/>
      <c r="O69" s="682"/>
      <c r="P69" s="682"/>
      <c r="Q69" s="682"/>
      <c r="R69" s="682"/>
      <c r="S69" s="682"/>
      <c r="T69" s="682"/>
      <c r="U69" s="682"/>
      <c r="V69" s="682"/>
      <c r="W69" s="682"/>
      <c r="X69" s="682"/>
      <c r="Y69" s="682"/>
      <c r="Z69" s="682"/>
    </row>
    <row r="70" spans="1:26" ht="15">
      <c r="A70" s="682"/>
      <c r="B70" s="683"/>
      <c r="C70" s="684"/>
      <c r="D70" s="683"/>
      <c r="E70" s="683"/>
      <c r="F70" s="683"/>
      <c r="G70" s="683"/>
      <c r="H70" s="683"/>
      <c r="I70" s="683"/>
      <c r="J70" s="683"/>
      <c r="K70" s="683"/>
      <c r="L70" s="682"/>
      <c r="M70" s="682"/>
      <c r="N70" s="682"/>
      <c r="O70" s="682"/>
      <c r="P70" s="682"/>
      <c r="Q70" s="682"/>
      <c r="R70" s="682"/>
      <c r="S70" s="682"/>
      <c r="T70" s="682"/>
      <c r="U70" s="682"/>
      <c r="V70" s="682"/>
      <c r="W70" s="682"/>
      <c r="X70" s="682"/>
      <c r="Y70" s="682"/>
      <c r="Z70" s="682"/>
    </row>
    <row r="71" spans="1:26" ht="15">
      <c r="A71" s="682"/>
      <c r="B71" s="683"/>
      <c r="C71" s="684"/>
      <c r="D71" s="683"/>
      <c r="E71" s="683"/>
      <c r="F71" s="683"/>
      <c r="G71" s="683"/>
      <c r="H71" s="683"/>
      <c r="I71" s="683"/>
      <c r="J71" s="683"/>
      <c r="K71" s="683"/>
      <c r="L71" s="682"/>
      <c r="M71" s="682"/>
      <c r="N71" s="682"/>
      <c r="O71" s="682"/>
      <c r="P71" s="682"/>
      <c r="Q71" s="682"/>
      <c r="R71" s="682"/>
      <c r="S71" s="682"/>
      <c r="T71" s="682"/>
      <c r="U71" s="682"/>
      <c r="V71" s="682"/>
      <c r="W71" s="682"/>
      <c r="X71" s="682"/>
      <c r="Y71" s="682"/>
      <c r="Z71" s="682"/>
    </row>
    <row r="72" spans="1:26" ht="15">
      <c r="A72" s="682"/>
      <c r="B72" s="683"/>
      <c r="C72" s="684"/>
      <c r="D72" s="683"/>
      <c r="E72" s="683"/>
      <c r="F72" s="683"/>
      <c r="G72" s="683"/>
      <c r="H72" s="683"/>
      <c r="I72" s="683"/>
      <c r="J72" s="683"/>
      <c r="K72" s="683"/>
      <c r="L72" s="682"/>
      <c r="M72" s="682"/>
      <c r="N72" s="682"/>
      <c r="O72" s="682"/>
      <c r="P72" s="682"/>
      <c r="Q72" s="682"/>
      <c r="R72" s="682"/>
      <c r="S72" s="682"/>
      <c r="T72" s="682"/>
      <c r="U72" s="682"/>
      <c r="V72" s="682"/>
      <c r="W72" s="682"/>
      <c r="X72" s="682"/>
      <c r="Y72" s="682"/>
      <c r="Z72" s="682"/>
    </row>
    <row r="73" spans="1:26" ht="15">
      <c r="A73" s="682"/>
      <c r="B73" s="683"/>
      <c r="C73" s="684"/>
      <c r="D73" s="683"/>
      <c r="E73" s="683"/>
      <c r="F73" s="683"/>
      <c r="G73" s="683"/>
      <c r="H73" s="683"/>
      <c r="I73" s="683"/>
      <c r="J73" s="683"/>
      <c r="K73" s="683"/>
      <c r="L73" s="682"/>
      <c r="M73" s="682"/>
      <c r="N73" s="682"/>
      <c r="O73" s="682"/>
      <c r="P73" s="682"/>
      <c r="Q73" s="682"/>
      <c r="R73" s="682"/>
      <c r="S73" s="682"/>
      <c r="T73" s="682"/>
      <c r="U73" s="682"/>
      <c r="V73" s="682"/>
      <c r="W73" s="682"/>
      <c r="X73" s="682"/>
      <c r="Y73" s="682"/>
      <c r="Z73" s="682"/>
    </row>
    <row r="74" spans="1:26" ht="15">
      <c r="A74" s="682"/>
      <c r="B74" s="683"/>
      <c r="C74" s="684"/>
      <c r="D74" s="683"/>
      <c r="E74" s="683"/>
      <c r="F74" s="683"/>
      <c r="G74" s="683"/>
      <c r="H74" s="683"/>
      <c r="I74" s="683"/>
      <c r="J74" s="683"/>
      <c r="K74" s="683"/>
      <c r="L74" s="682"/>
      <c r="M74" s="682"/>
      <c r="N74" s="682"/>
      <c r="O74" s="682"/>
      <c r="P74" s="682"/>
      <c r="Q74" s="682"/>
      <c r="R74" s="682"/>
      <c r="S74" s="682"/>
      <c r="T74" s="682"/>
      <c r="U74" s="682"/>
      <c r="V74" s="682"/>
      <c r="W74" s="682"/>
      <c r="X74" s="682"/>
      <c r="Y74" s="682"/>
      <c r="Z74" s="682"/>
    </row>
    <row r="75" spans="1:26" ht="15">
      <c r="A75" s="682"/>
      <c r="B75" s="683"/>
      <c r="C75" s="684"/>
      <c r="D75" s="683"/>
      <c r="E75" s="683"/>
      <c r="F75" s="683"/>
      <c r="G75" s="683"/>
      <c r="H75" s="683"/>
      <c r="I75" s="683"/>
      <c r="J75" s="683"/>
      <c r="K75" s="683"/>
      <c r="L75" s="682"/>
      <c r="M75" s="682"/>
      <c r="N75" s="682"/>
      <c r="O75" s="682"/>
      <c r="P75" s="682"/>
      <c r="Q75" s="682"/>
      <c r="R75" s="682"/>
      <c r="S75" s="682"/>
      <c r="T75" s="682"/>
      <c r="U75" s="682"/>
      <c r="V75" s="682"/>
      <c r="W75" s="682"/>
      <c r="X75" s="682"/>
      <c r="Y75" s="682"/>
      <c r="Z75" s="682"/>
    </row>
    <row r="76" spans="1:26" ht="15">
      <c r="A76" s="682"/>
      <c r="B76" s="683"/>
      <c r="C76" s="684"/>
      <c r="D76" s="683"/>
      <c r="E76" s="683"/>
      <c r="F76" s="683"/>
      <c r="G76" s="683"/>
      <c r="H76" s="683"/>
      <c r="I76" s="683"/>
      <c r="J76" s="683"/>
      <c r="K76" s="683"/>
      <c r="L76" s="682"/>
      <c r="M76" s="682"/>
      <c r="N76" s="682"/>
      <c r="O76" s="682"/>
      <c r="P76" s="682"/>
      <c r="Q76" s="682"/>
      <c r="R76" s="682"/>
      <c r="S76" s="682"/>
      <c r="T76" s="682"/>
      <c r="U76" s="682"/>
      <c r="V76" s="682"/>
      <c r="W76" s="682"/>
      <c r="X76" s="682"/>
      <c r="Y76" s="682"/>
      <c r="Z76" s="682"/>
    </row>
    <row r="77" spans="1:26" ht="15">
      <c r="A77" s="682"/>
      <c r="B77" s="683"/>
      <c r="C77" s="684"/>
      <c r="D77" s="683"/>
      <c r="E77" s="683"/>
      <c r="F77" s="683"/>
      <c r="G77" s="683"/>
      <c r="H77" s="683"/>
      <c r="I77" s="683"/>
      <c r="J77" s="683"/>
      <c r="K77" s="683"/>
      <c r="L77" s="682"/>
      <c r="M77" s="682"/>
      <c r="N77" s="682"/>
      <c r="O77" s="682"/>
      <c r="P77" s="682"/>
      <c r="Q77" s="682"/>
      <c r="R77" s="682"/>
      <c r="S77" s="682"/>
      <c r="T77" s="682"/>
      <c r="U77" s="682"/>
      <c r="V77" s="682"/>
      <c r="W77" s="682"/>
      <c r="X77" s="682"/>
      <c r="Y77" s="682"/>
      <c r="Z77" s="682"/>
    </row>
    <row r="78" spans="1:26" ht="15">
      <c r="A78" s="682"/>
      <c r="B78" s="683"/>
      <c r="C78" s="684"/>
      <c r="D78" s="683"/>
      <c r="E78" s="683"/>
      <c r="F78" s="683"/>
      <c r="G78" s="683"/>
      <c r="H78" s="683"/>
      <c r="I78" s="683"/>
      <c r="J78" s="683"/>
      <c r="K78" s="683"/>
      <c r="L78" s="682"/>
      <c r="M78" s="682"/>
      <c r="N78" s="682"/>
      <c r="O78" s="682"/>
      <c r="P78" s="682"/>
      <c r="Q78" s="682"/>
      <c r="R78" s="682"/>
      <c r="S78" s="682"/>
      <c r="T78" s="682"/>
      <c r="U78" s="682"/>
      <c r="V78" s="682"/>
      <c r="W78" s="682"/>
      <c r="X78" s="682"/>
      <c r="Y78" s="682"/>
      <c r="Z78" s="682"/>
    </row>
    <row r="79" spans="1:26" ht="15">
      <c r="A79" s="682"/>
      <c r="B79" s="683"/>
      <c r="C79" s="684"/>
      <c r="D79" s="683"/>
      <c r="E79" s="683"/>
      <c r="F79" s="683"/>
      <c r="G79" s="683"/>
      <c r="H79" s="683"/>
      <c r="I79" s="683"/>
      <c r="J79" s="683"/>
      <c r="K79" s="683"/>
      <c r="L79" s="682"/>
      <c r="M79" s="682"/>
      <c r="N79" s="682"/>
      <c r="O79" s="682"/>
      <c r="P79" s="682"/>
      <c r="Q79" s="682"/>
      <c r="R79" s="682"/>
      <c r="S79" s="682"/>
      <c r="T79" s="682"/>
      <c r="U79" s="682"/>
      <c r="V79" s="682"/>
      <c r="W79" s="682"/>
      <c r="X79" s="682"/>
      <c r="Y79" s="682"/>
      <c r="Z79" s="682"/>
    </row>
    <row r="80" spans="1:26" ht="15">
      <c r="A80" s="682"/>
      <c r="B80" s="683"/>
      <c r="C80" s="684"/>
      <c r="D80" s="683"/>
      <c r="E80" s="683"/>
      <c r="F80" s="683"/>
      <c r="G80" s="683"/>
      <c r="H80" s="683"/>
      <c r="I80" s="683"/>
      <c r="J80" s="683"/>
      <c r="K80" s="683"/>
      <c r="L80" s="682"/>
      <c r="M80" s="682"/>
      <c r="N80" s="682"/>
      <c r="O80" s="682"/>
      <c r="P80" s="682"/>
      <c r="Q80" s="682"/>
      <c r="R80" s="682"/>
      <c r="S80" s="682"/>
      <c r="T80" s="682"/>
      <c r="U80" s="682"/>
      <c r="V80" s="682"/>
      <c r="W80" s="682"/>
      <c r="X80" s="682"/>
      <c r="Y80" s="682"/>
      <c r="Z80" s="682"/>
    </row>
    <row r="81" spans="1:26" ht="15">
      <c r="A81" s="682"/>
      <c r="B81" s="683"/>
      <c r="C81" s="684"/>
      <c r="D81" s="683"/>
      <c r="E81" s="683"/>
      <c r="F81" s="683"/>
      <c r="G81" s="683"/>
      <c r="H81" s="683"/>
      <c r="I81" s="683"/>
      <c r="J81" s="683"/>
      <c r="K81" s="683"/>
      <c r="L81" s="682"/>
      <c r="M81" s="682"/>
      <c r="N81" s="682"/>
      <c r="O81" s="682"/>
      <c r="P81" s="682"/>
      <c r="Q81" s="682"/>
      <c r="R81" s="682"/>
      <c r="S81" s="682"/>
      <c r="T81" s="682"/>
      <c r="U81" s="682"/>
      <c r="V81" s="682"/>
      <c r="W81" s="682"/>
      <c r="X81" s="682"/>
      <c r="Y81" s="682"/>
      <c r="Z81" s="682"/>
    </row>
    <row r="82" spans="1:26" ht="15">
      <c r="A82" s="682"/>
      <c r="B82" s="683"/>
      <c r="C82" s="684"/>
      <c r="D82" s="683"/>
      <c r="E82" s="683"/>
      <c r="F82" s="683"/>
      <c r="G82" s="683"/>
      <c r="H82" s="683"/>
      <c r="I82" s="683"/>
      <c r="J82" s="683"/>
      <c r="K82" s="683"/>
      <c r="L82" s="682"/>
      <c r="M82" s="682"/>
      <c r="N82" s="682"/>
      <c r="O82" s="682"/>
      <c r="P82" s="682"/>
      <c r="Q82" s="682"/>
      <c r="R82" s="682"/>
      <c r="S82" s="682"/>
      <c r="T82" s="682"/>
      <c r="U82" s="682"/>
      <c r="V82" s="682"/>
      <c r="W82" s="682"/>
      <c r="X82" s="682"/>
      <c r="Y82" s="682"/>
      <c r="Z82" s="682"/>
    </row>
    <row r="83" spans="1:26" ht="15">
      <c r="A83" s="682"/>
      <c r="B83" s="683"/>
      <c r="C83" s="684"/>
      <c r="D83" s="683"/>
      <c r="E83" s="683"/>
      <c r="F83" s="683"/>
      <c r="G83" s="683"/>
      <c r="H83" s="683"/>
      <c r="I83" s="683"/>
      <c r="J83" s="683"/>
      <c r="K83" s="683"/>
      <c r="L83" s="682"/>
      <c r="M83" s="682"/>
      <c r="N83" s="682"/>
      <c r="O83" s="682"/>
      <c r="P83" s="682"/>
      <c r="Q83" s="682"/>
      <c r="R83" s="682"/>
      <c r="S83" s="682"/>
      <c r="T83" s="682"/>
      <c r="U83" s="682"/>
      <c r="V83" s="682"/>
      <c r="W83" s="682"/>
      <c r="X83" s="682"/>
      <c r="Y83" s="682"/>
      <c r="Z83" s="682"/>
    </row>
    <row r="84" spans="1:26" ht="15">
      <c r="A84" s="682"/>
      <c r="B84" s="683"/>
      <c r="C84" s="684"/>
      <c r="D84" s="683"/>
      <c r="E84" s="683"/>
      <c r="F84" s="683"/>
      <c r="G84" s="683"/>
      <c r="H84" s="683"/>
      <c r="I84" s="683"/>
      <c r="J84" s="683"/>
      <c r="K84" s="683"/>
      <c r="L84" s="682"/>
      <c r="M84" s="682"/>
      <c r="N84" s="682"/>
      <c r="O84" s="682"/>
      <c r="P84" s="682"/>
      <c r="Q84" s="682"/>
      <c r="R84" s="682"/>
      <c r="S84" s="682"/>
      <c r="T84" s="682"/>
      <c r="U84" s="682"/>
      <c r="V84" s="682"/>
      <c r="W84" s="682"/>
      <c r="X84" s="682"/>
      <c r="Y84" s="682"/>
      <c r="Z84" s="682"/>
    </row>
    <row r="85" spans="1:26" ht="15">
      <c r="A85" s="682"/>
      <c r="B85" s="683"/>
      <c r="C85" s="684"/>
      <c r="D85" s="683"/>
      <c r="E85" s="683"/>
      <c r="F85" s="683"/>
      <c r="G85" s="683"/>
      <c r="H85" s="683"/>
      <c r="I85" s="683"/>
      <c r="J85" s="683"/>
      <c r="K85" s="683"/>
      <c r="L85" s="682"/>
      <c r="M85" s="682"/>
      <c r="N85" s="682"/>
      <c r="O85" s="682"/>
      <c r="P85" s="682"/>
      <c r="Q85" s="682"/>
      <c r="R85" s="682"/>
      <c r="S85" s="682"/>
      <c r="T85" s="682"/>
      <c r="U85" s="682"/>
      <c r="V85" s="682"/>
      <c r="W85" s="682"/>
      <c r="X85" s="682"/>
      <c r="Y85" s="682"/>
      <c r="Z85" s="682"/>
    </row>
    <row r="86" spans="1:26" ht="15">
      <c r="A86" s="682"/>
      <c r="B86" s="683"/>
      <c r="C86" s="684"/>
      <c r="D86" s="683"/>
      <c r="E86" s="683"/>
      <c r="F86" s="683"/>
      <c r="G86" s="683"/>
      <c r="H86" s="683"/>
      <c r="I86" s="683"/>
      <c r="J86" s="683"/>
      <c r="K86" s="683"/>
      <c r="L86" s="682"/>
      <c r="M86" s="682"/>
      <c r="N86" s="682"/>
      <c r="O86" s="682"/>
      <c r="P86" s="682"/>
      <c r="Q86" s="682"/>
      <c r="R86" s="682"/>
      <c r="S86" s="682"/>
      <c r="T86" s="682"/>
      <c r="U86" s="682"/>
      <c r="V86" s="682"/>
      <c r="W86" s="682"/>
      <c r="X86" s="682"/>
      <c r="Y86" s="682"/>
      <c r="Z86" s="682"/>
    </row>
    <row r="87" spans="1:26" ht="15">
      <c r="A87" s="682"/>
      <c r="B87" s="683"/>
      <c r="C87" s="684"/>
      <c r="D87" s="683"/>
      <c r="E87" s="683"/>
      <c r="F87" s="683"/>
      <c r="G87" s="683"/>
      <c r="H87" s="683"/>
      <c r="I87" s="683"/>
      <c r="J87" s="683"/>
      <c r="K87" s="683"/>
      <c r="L87" s="682"/>
      <c r="M87" s="682"/>
      <c r="N87" s="682"/>
      <c r="O87" s="682"/>
      <c r="P87" s="682"/>
      <c r="Q87" s="682"/>
      <c r="R87" s="682"/>
      <c r="S87" s="682"/>
      <c r="T87" s="682"/>
      <c r="U87" s="682"/>
      <c r="V87" s="682"/>
      <c r="W87" s="682"/>
      <c r="X87" s="682"/>
      <c r="Y87" s="682"/>
      <c r="Z87" s="682"/>
    </row>
    <row r="88" spans="1:26" ht="15">
      <c r="A88" s="682"/>
      <c r="B88" s="683"/>
      <c r="C88" s="684"/>
      <c r="D88" s="683"/>
      <c r="E88" s="683"/>
      <c r="F88" s="683"/>
      <c r="G88" s="683"/>
      <c r="H88" s="683"/>
      <c r="I88" s="683"/>
      <c r="J88" s="683"/>
      <c r="K88" s="683"/>
      <c r="L88" s="682"/>
      <c r="M88" s="682"/>
      <c r="N88" s="682"/>
      <c r="O88" s="682"/>
      <c r="P88" s="682"/>
      <c r="Q88" s="682"/>
      <c r="R88" s="682"/>
      <c r="S88" s="682"/>
      <c r="T88" s="682"/>
      <c r="U88" s="682"/>
      <c r="V88" s="682"/>
      <c r="W88" s="682"/>
      <c r="X88" s="682"/>
      <c r="Y88" s="682"/>
      <c r="Z88" s="682"/>
    </row>
    <row r="89" spans="1:26" ht="15">
      <c r="A89" s="682"/>
      <c r="B89" s="683"/>
      <c r="C89" s="684"/>
      <c r="D89" s="683"/>
      <c r="E89" s="683"/>
      <c r="F89" s="683"/>
      <c r="G89" s="683"/>
      <c r="H89" s="683"/>
      <c r="I89" s="683"/>
      <c r="J89" s="683"/>
      <c r="K89" s="683"/>
      <c r="L89" s="682"/>
      <c r="M89" s="682"/>
      <c r="N89" s="682"/>
      <c r="O89" s="682"/>
      <c r="P89" s="682"/>
      <c r="Q89" s="682"/>
      <c r="R89" s="682"/>
      <c r="S89" s="682"/>
      <c r="T89" s="682"/>
      <c r="U89" s="682"/>
      <c r="V89" s="682"/>
      <c r="W89" s="682"/>
      <c r="X89" s="682"/>
      <c r="Y89" s="682"/>
      <c r="Z89" s="682"/>
    </row>
    <row r="90" spans="1:26" ht="15">
      <c r="A90" s="682"/>
      <c r="B90" s="683"/>
      <c r="C90" s="684"/>
      <c r="D90" s="683"/>
      <c r="E90" s="683"/>
      <c r="F90" s="683"/>
      <c r="G90" s="683"/>
      <c r="H90" s="683"/>
      <c r="I90" s="683"/>
      <c r="J90" s="683"/>
      <c r="K90" s="683"/>
      <c r="L90" s="682"/>
      <c r="M90" s="682"/>
      <c r="N90" s="682"/>
      <c r="O90" s="682"/>
      <c r="P90" s="682"/>
      <c r="Q90" s="682"/>
      <c r="R90" s="682"/>
      <c r="S90" s="682"/>
      <c r="T90" s="682"/>
      <c r="U90" s="682"/>
      <c r="V90" s="682"/>
      <c r="W90" s="682"/>
      <c r="X90" s="682"/>
      <c r="Y90" s="682"/>
      <c r="Z90" s="682"/>
    </row>
    <row r="91" spans="1:26" ht="15">
      <c r="A91" s="682"/>
      <c r="B91" s="683"/>
      <c r="C91" s="684"/>
      <c r="D91" s="683"/>
      <c r="E91" s="683"/>
      <c r="F91" s="683"/>
      <c r="G91" s="683"/>
      <c r="H91" s="683"/>
      <c r="I91" s="683"/>
      <c r="J91" s="683"/>
      <c r="K91" s="683"/>
      <c r="L91" s="682"/>
      <c r="M91" s="682"/>
      <c r="N91" s="682"/>
      <c r="O91" s="682"/>
      <c r="P91" s="682"/>
      <c r="Q91" s="682"/>
      <c r="R91" s="682"/>
      <c r="S91" s="682"/>
      <c r="T91" s="682"/>
      <c r="U91" s="682"/>
      <c r="V91" s="682"/>
      <c r="W91" s="682"/>
      <c r="X91" s="682"/>
      <c r="Y91" s="682"/>
      <c r="Z91" s="682"/>
    </row>
    <row r="92" spans="1:26" ht="15">
      <c r="A92" s="682"/>
      <c r="B92" s="683"/>
      <c r="C92" s="684"/>
      <c r="D92" s="683"/>
      <c r="E92" s="683"/>
      <c r="F92" s="683"/>
      <c r="G92" s="683"/>
      <c r="H92" s="683"/>
      <c r="I92" s="683"/>
      <c r="J92" s="683"/>
      <c r="K92" s="683"/>
      <c r="L92" s="682"/>
      <c r="M92" s="682"/>
      <c r="N92" s="682"/>
      <c r="O92" s="682"/>
      <c r="P92" s="682"/>
      <c r="Q92" s="682"/>
      <c r="R92" s="682"/>
      <c r="S92" s="682"/>
      <c r="T92" s="682"/>
      <c r="U92" s="682"/>
      <c r="V92" s="682"/>
      <c r="W92" s="682"/>
      <c r="X92" s="682"/>
      <c r="Y92" s="682"/>
      <c r="Z92" s="682"/>
    </row>
    <row r="93" spans="1:26" ht="15">
      <c r="A93" s="682"/>
      <c r="B93" s="683"/>
      <c r="C93" s="684"/>
      <c r="D93" s="683"/>
      <c r="E93" s="683"/>
      <c r="F93" s="683"/>
      <c r="G93" s="683"/>
      <c r="H93" s="683"/>
      <c r="I93" s="683"/>
      <c r="J93" s="683"/>
      <c r="K93" s="683"/>
      <c r="L93" s="682"/>
      <c r="M93" s="682"/>
      <c r="N93" s="682"/>
      <c r="O93" s="682"/>
      <c r="P93" s="682"/>
      <c r="Q93" s="682"/>
      <c r="R93" s="682"/>
      <c r="S93" s="682"/>
      <c r="T93" s="682"/>
      <c r="U93" s="682"/>
      <c r="V93" s="682"/>
      <c r="W93" s="682"/>
      <c r="X93" s="682"/>
      <c r="Y93" s="682"/>
      <c r="Z93" s="682"/>
    </row>
    <row r="94" spans="1:26" ht="15">
      <c r="A94" s="682"/>
      <c r="B94" s="683"/>
      <c r="C94" s="684"/>
      <c r="D94" s="683"/>
      <c r="E94" s="683"/>
      <c r="F94" s="683"/>
      <c r="G94" s="683"/>
      <c r="H94" s="683"/>
      <c r="I94" s="683"/>
      <c r="J94" s="683"/>
      <c r="K94" s="683"/>
      <c r="L94" s="682"/>
      <c r="M94" s="682"/>
      <c r="N94" s="682"/>
      <c r="O94" s="682"/>
      <c r="P94" s="682"/>
      <c r="Q94" s="682"/>
      <c r="R94" s="682"/>
      <c r="S94" s="682"/>
      <c r="T94" s="682"/>
      <c r="U94" s="682"/>
      <c r="V94" s="682"/>
      <c r="W94" s="682"/>
      <c r="X94" s="682"/>
      <c r="Y94" s="682"/>
      <c r="Z94" s="682"/>
    </row>
    <row r="95" spans="1:26" ht="15">
      <c r="A95" s="682"/>
      <c r="B95" s="683"/>
      <c r="C95" s="684"/>
      <c r="D95" s="683"/>
      <c r="E95" s="683"/>
      <c r="F95" s="683"/>
      <c r="G95" s="683"/>
      <c r="H95" s="683"/>
      <c r="I95" s="683"/>
      <c r="J95" s="683"/>
      <c r="K95" s="683"/>
      <c r="L95" s="682"/>
      <c r="M95" s="682"/>
      <c r="N95" s="682"/>
      <c r="O95" s="682"/>
      <c r="P95" s="682"/>
      <c r="Q95" s="682"/>
      <c r="R95" s="682"/>
      <c r="S95" s="682"/>
      <c r="T95" s="682"/>
      <c r="U95" s="682"/>
      <c r="V95" s="682"/>
      <c r="W95" s="682"/>
      <c r="X95" s="682"/>
      <c r="Y95" s="682"/>
      <c r="Z95" s="682"/>
    </row>
    <row r="96" spans="1:26" ht="15">
      <c r="A96" s="682"/>
      <c r="B96" s="683"/>
      <c r="C96" s="684"/>
      <c r="D96" s="683"/>
      <c r="E96" s="683"/>
      <c r="F96" s="683"/>
      <c r="G96" s="683"/>
      <c r="H96" s="683"/>
      <c r="I96" s="683"/>
      <c r="J96" s="683"/>
      <c r="K96" s="683"/>
      <c r="L96" s="682"/>
      <c r="M96" s="682"/>
      <c r="N96" s="682"/>
      <c r="O96" s="682"/>
      <c r="P96" s="682"/>
      <c r="Q96" s="682"/>
      <c r="R96" s="682"/>
      <c r="S96" s="682"/>
      <c r="T96" s="682"/>
      <c r="U96" s="682"/>
      <c r="V96" s="682"/>
      <c r="W96" s="682"/>
      <c r="X96" s="682"/>
      <c r="Y96" s="682"/>
      <c r="Z96" s="682"/>
    </row>
    <row r="97" spans="1:26" ht="15">
      <c r="A97" s="682"/>
      <c r="B97" s="683"/>
      <c r="C97" s="684"/>
      <c r="D97" s="683"/>
      <c r="E97" s="683"/>
      <c r="F97" s="683"/>
      <c r="G97" s="683"/>
      <c r="H97" s="683"/>
      <c r="I97" s="683"/>
      <c r="J97" s="683"/>
      <c r="K97" s="683"/>
      <c r="L97" s="682"/>
      <c r="M97" s="682"/>
      <c r="N97" s="682"/>
      <c r="O97" s="682"/>
      <c r="P97" s="682"/>
      <c r="Q97" s="682"/>
      <c r="R97" s="682"/>
      <c r="S97" s="682"/>
      <c r="T97" s="682"/>
      <c r="U97" s="682"/>
      <c r="V97" s="682"/>
      <c r="W97" s="682"/>
      <c r="X97" s="682"/>
      <c r="Y97" s="682"/>
      <c r="Z97" s="682"/>
    </row>
    <row r="98" spans="1:26" ht="15">
      <c r="A98" s="682"/>
      <c r="B98" s="683"/>
      <c r="C98" s="684"/>
      <c r="D98" s="683"/>
      <c r="E98" s="683"/>
      <c r="F98" s="683"/>
      <c r="G98" s="683"/>
      <c r="H98" s="683"/>
      <c r="I98" s="683"/>
      <c r="J98" s="683"/>
      <c r="K98" s="683"/>
      <c r="L98" s="682"/>
      <c r="M98" s="682"/>
      <c r="N98" s="682"/>
      <c r="O98" s="682"/>
      <c r="P98" s="682"/>
      <c r="Q98" s="682"/>
      <c r="R98" s="682"/>
      <c r="S98" s="682"/>
      <c r="T98" s="682"/>
      <c r="U98" s="682"/>
      <c r="V98" s="682"/>
      <c r="W98" s="682"/>
      <c r="X98" s="682"/>
      <c r="Y98" s="682"/>
      <c r="Z98" s="682"/>
    </row>
    <row r="99" spans="1:26" ht="15">
      <c r="A99" s="682"/>
      <c r="B99" s="683"/>
      <c r="C99" s="684"/>
      <c r="D99" s="683"/>
      <c r="E99" s="683"/>
      <c r="F99" s="683"/>
      <c r="G99" s="683"/>
      <c r="H99" s="683"/>
      <c r="I99" s="683"/>
      <c r="J99" s="683"/>
      <c r="K99" s="683"/>
      <c r="L99" s="682"/>
      <c r="M99" s="682"/>
      <c r="N99" s="682"/>
      <c r="O99" s="682"/>
      <c r="P99" s="682"/>
      <c r="Q99" s="682"/>
      <c r="R99" s="682"/>
      <c r="S99" s="682"/>
      <c r="T99" s="682"/>
      <c r="U99" s="682"/>
      <c r="V99" s="682"/>
      <c r="W99" s="682"/>
      <c r="X99" s="682"/>
      <c r="Y99" s="682"/>
      <c r="Z99" s="682"/>
    </row>
    <row r="100" spans="1:26" ht="15">
      <c r="A100" s="682"/>
      <c r="B100" s="683"/>
      <c r="C100" s="684"/>
      <c r="D100" s="683"/>
      <c r="E100" s="683"/>
      <c r="F100" s="683"/>
      <c r="G100" s="683"/>
      <c r="H100" s="683"/>
      <c r="I100" s="683"/>
      <c r="J100" s="683"/>
      <c r="K100" s="683"/>
      <c r="L100" s="682"/>
      <c r="M100" s="682"/>
      <c r="N100" s="682"/>
      <c r="O100" s="682"/>
      <c r="P100" s="682"/>
      <c r="Q100" s="682"/>
      <c r="R100" s="682"/>
      <c r="S100" s="682"/>
      <c r="T100" s="682"/>
      <c r="U100" s="682"/>
      <c r="V100" s="682"/>
      <c r="W100" s="682"/>
      <c r="X100" s="682"/>
      <c r="Y100" s="682"/>
      <c r="Z100" s="682"/>
    </row>
    <row r="101" spans="1:26" ht="15">
      <c r="A101" s="682"/>
      <c r="B101" s="683"/>
      <c r="C101" s="684"/>
      <c r="D101" s="683"/>
      <c r="E101" s="683"/>
      <c r="F101" s="683"/>
      <c r="G101" s="683"/>
      <c r="H101" s="683"/>
      <c r="I101" s="683"/>
      <c r="J101" s="683"/>
      <c r="K101" s="683"/>
      <c r="L101" s="682"/>
      <c r="M101" s="682"/>
      <c r="N101" s="682"/>
      <c r="O101" s="682"/>
      <c r="P101" s="682"/>
      <c r="Q101" s="682"/>
      <c r="R101" s="682"/>
      <c r="S101" s="682"/>
      <c r="T101" s="682"/>
      <c r="U101" s="682"/>
      <c r="V101" s="682"/>
      <c r="W101" s="682"/>
      <c r="X101" s="682"/>
      <c r="Y101" s="682"/>
      <c r="Z101" s="682"/>
    </row>
    <row r="102" spans="1:26" ht="15">
      <c r="A102" s="682"/>
      <c r="B102" s="683"/>
      <c r="C102" s="684"/>
      <c r="D102" s="683"/>
      <c r="E102" s="683"/>
      <c r="F102" s="683"/>
      <c r="G102" s="683"/>
      <c r="H102" s="683"/>
      <c r="I102" s="683"/>
      <c r="J102" s="683"/>
      <c r="K102" s="683"/>
      <c r="L102" s="682"/>
      <c r="M102" s="682"/>
      <c r="N102" s="682"/>
      <c r="O102" s="682"/>
      <c r="P102" s="682"/>
      <c r="Q102" s="682"/>
      <c r="R102" s="682"/>
      <c r="S102" s="682"/>
      <c r="T102" s="682"/>
      <c r="U102" s="682"/>
      <c r="V102" s="682"/>
      <c r="W102" s="682"/>
      <c r="X102" s="682"/>
      <c r="Y102" s="682"/>
      <c r="Z102" s="682"/>
    </row>
    <row r="103" spans="1:26" ht="15">
      <c r="A103" s="682"/>
      <c r="B103" s="683"/>
      <c r="C103" s="684"/>
      <c r="D103" s="683"/>
      <c r="E103" s="683"/>
      <c r="F103" s="683"/>
      <c r="G103" s="683"/>
      <c r="H103" s="683"/>
      <c r="I103" s="683"/>
      <c r="J103" s="683"/>
      <c r="K103" s="683"/>
      <c r="L103" s="682"/>
      <c r="M103" s="682"/>
      <c r="N103" s="682"/>
      <c r="O103" s="682"/>
      <c r="P103" s="682"/>
      <c r="Q103" s="682"/>
      <c r="R103" s="682"/>
      <c r="S103" s="682"/>
      <c r="T103" s="682"/>
      <c r="U103" s="682"/>
      <c r="V103" s="682"/>
      <c r="W103" s="682"/>
      <c r="X103" s="682"/>
      <c r="Y103" s="682"/>
      <c r="Z103" s="682"/>
    </row>
    <row r="104" spans="1:26" ht="15">
      <c r="A104" s="682"/>
      <c r="B104" s="683"/>
      <c r="C104" s="684"/>
      <c r="D104" s="683"/>
      <c r="E104" s="683"/>
      <c r="F104" s="683"/>
      <c r="G104" s="683"/>
      <c r="H104" s="683"/>
      <c r="I104" s="683"/>
      <c r="J104" s="683"/>
      <c r="K104" s="683"/>
      <c r="L104" s="682"/>
      <c r="M104" s="682"/>
      <c r="N104" s="682"/>
      <c r="O104" s="682"/>
      <c r="P104" s="682"/>
      <c r="Q104" s="682"/>
      <c r="R104" s="682"/>
      <c r="S104" s="682"/>
      <c r="T104" s="682"/>
      <c r="U104" s="682"/>
      <c r="V104" s="682"/>
      <c r="W104" s="682"/>
      <c r="X104" s="682"/>
      <c r="Y104" s="682"/>
      <c r="Z104" s="682"/>
    </row>
    <row r="105" spans="1:26" ht="15">
      <c r="A105" s="682"/>
      <c r="B105" s="683"/>
      <c r="C105" s="684"/>
      <c r="D105" s="683"/>
      <c r="E105" s="683"/>
      <c r="F105" s="683"/>
      <c r="G105" s="683"/>
      <c r="H105" s="683"/>
      <c r="I105" s="683"/>
      <c r="J105" s="683"/>
      <c r="K105" s="683"/>
      <c r="L105" s="682"/>
      <c r="M105" s="682"/>
      <c r="N105" s="682"/>
      <c r="O105" s="682"/>
      <c r="P105" s="682"/>
      <c r="Q105" s="682"/>
      <c r="R105" s="682"/>
      <c r="S105" s="682"/>
      <c r="T105" s="682"/>
      <c r="U105" s="682"/>
      <c r="V105" s="682"/>
      <c r="W105" s="682"/>
      <c r="X105" s="682"/>
      <c r="Y105" s="682"/>
      <c r="Z105" s="682"/>
    </row>
    <row r="106" spans="1:26" ht="15">
      <c r="A106" s="682"/>
      <c r="B106" s="683"/>
      <c r="C106" s="684"/>
      <c r="D106" s="683"/>
      <c r="E106" s="683"/>
      <c r="F106" s="683"/>
      <c r="G106" s="683"/>
      <c r="H106" s="683"/>
      <c r="I106" s="683"/>
      <c r="J106" s="683"/>
      <c r="K106" s="683"/>
      <c r="L106" s="682"/>
      <c r="M106" s="682"/>
      <c r="N106" s="682"/>
      <c r="O106" s="682"/>
      <c r="P106" s="682"/>
      <c r="Q106" s="682"/>
      <c r="R106" s="682"/>
      <c r="S106" s="682"/>
      <c r="T106" s="682"/>
      <c r="U106" s="682"/>
      <c r="V106" s="682"/>
      <c r="W106" s="682"/>
      <c r="X106" s="682"/>
      <c r="Y106" s="682"/>
      <c r="Z106" s="682"/>
    </row>
    <row r="107" spans="1:26" ht="15">
      <c r="A107" s="682"/>
      <c r="B107" s="683"/>
      <c r="C107" s="684"/>
      <c r="D107" s="683"/>
      <c r="E107" s="683"/>
      <c r="F107" s="683"/>
      <c r="G107" s="683"/>
      <c r="H107" s="683"/>
      <c r="I107" s="683"/>
      <c r="J107" s="683"/>
      <c r="K107" s="683"/>
      <c r="L107" s="682"/>
      <c r="M107" s="682"/>
      <c r="N107" s="682"/>
      <c r="O107" s="682"/>
      <c r="P107" s="682"/>
      <c r="Q107" s="682"/>
      <c r="R107" s="682"/>
      <c r="S107" s="682"/>
      <c r="T107" s="682"/>
      <c r="U107" s="682"/>
      <c r="V107" s="682"/>
      <c r="W107" s="682"/>
      <c r="X107" s="682"/>
      <c r="Y107" s="682"/>
      <c r="Z107" s="682"/>
    </row>
    <row r="108" spans="1:26" ht="15">
      <c r="A108" s="682"/>
      <c r="B108" s="683"/>
      <c r="C108" s="684"/>
      <c r="D108" s="683"/>
      <c r="E108" s="683"/>
      <c r="F108" s="683"/>
      <c r="G108" s="683"/>
      <c r="H108" s="683"/>
      <c r="I108" s="683"/>
      <c r="J108" s="683"/>
      <c r="K108" s="683"/>
      <c r="L108" s="682"/>
      <c r="M108" s="682"/>
      <c r="N108" s="682"/>
      <c r="O108" s="682"/>
      <c r="P108" s="682"/>
      <c r="Q108" s="682"/>
      <c r="R108" s="682"/>
      <c r="S108" s="682"/>
      <c r="T108" s="682"/>
      <c r="U108" s="682"/>
      <c r="V108" s="682"/>
      <c r="W108" s="682"/>
      <c r="X108" s="682"/>
      <c r="Y108" s="682"/>
      <c r="Z108" s="682"/>
    </row>
    <row r="109" spans="1:26" ht="15">
      <c r="A109" s="682"/>
      <c r="B109" s="683"/>
      <c r="C109" s="684"/>
      <c r="D109" s="683"/>
      <c r="E109" s="683"/>
      <c r="F109" s="683"/>
      <c r="G109" s="683"/>
      <c r="H109" s="683"/>
      <c r="I109" s="683"/>
      <c r="J109" s="683"/>
      <c r="K109" s="683"/>
      <c r="L109" s="682"/>
      <c r="M109" s="682"/>
      <c r="N109" s="682"/>
      <c r="O109" s="682"/>
      <c r="P109" s="682"/>
      <c r="Q109" s="682"/>
      <c r="R109" s="682"/>
      <c r="S109" s="682"/>
      <c r="T109" s="682"/>
      <c r="U109" s="682"/>
      <c r="V109" s="682"/>
      <c r="W109" s="682"/>
      <c r="X109" s="682"/>
      <c r="Y109" s="682"/>
      <c r="Z109" s="682"/>
    </row>
    <row r="110" spans="1:26" ht="15">
      <c r="A110" s="682"/>
      <c r="B110" s="683"/>
      <c r="C110" s="684"/>
      <c r="D110" s="683"/>
      <c r="E110" s="683"/>
      <c r="F110" s="683"/>
      <c r="G110" s="683"/>
      <c r="H110" s="683"/>
      <c r="I110" s="683"/>
      <c r="J110" s="683"/>
      <c r="K110" s="683"/>
      <c r="L110" s="682"/>
      <c r="M110" s="682"/>
      <c r="N110" s="682"/>
      <c r="O110" s="682"/>
      <c r="P110" s="682"/>
      <c r="Q110" s="682"/>
      <c r="R110" s="682"/>
      <c r="S110" s="682"/>
      <c r="T110" s="682"/>
      <c r="U110" s="682"/>
      <c r="V110" s="682"/>
      <c r="W110" s="682"/>
      <c r="X110" s="682"/>
      <c r="Y110" s="682"/>
      <c r="Z110" s="682"/>
    </row>
    <row r="111" spans="1:26" ht="15">
      <c r="A111" s="682"/>
      <c r="B111" s="683"/>
      <c r="C111" s="684"/>
      <c r="D111" s="683"/>
      <c r="E111" s="683"/>
      <c r="F111" s="683"/>
      <c r="G111" s="683"/>
      <c r="H111" s="683"/>
      <c r="I111" s="683"/>
      <c r="J111" s="683"/>
      <c r="K111" s="683"/>
      <c r="L111" s="682"/>
      <c r="M111" s="682"/>
      <c r="N111" s="682"/>
      <c r="O111" s="682"/>
      <c r="P111" s="682"/>
      <c r="Q111" s="682"/>
      <c r="R111" s="682"/>
      <c r="S111" s="682"/>
      <c r="T111" s="682"/>
      <c r="U111" s="682"/>
      <c r="V111" s="682"/>
      <c r="W111" s="682"/>
      <c r="X111" s="682"/>
      <c r="Y111" s="682"/>
      <c r="Z111" s="682"/>
    </row>
    <row r="112" spans="1:26" ht="15">
      <c r="A112" s="682"/>
      <c r="B112" s="683"/>
      <c r="C112" s="684"/>
      <c r="D112" s="683"/>
      <c r="E112" s="683"/>
      <c r="F112" s="683"/>
      <c r="G112" s="683"/>
      <c r="H112" s="683"/>
      <c r="I112" s="683"/>
      <c r="J112" s="683"/>
      <c r="K112" s="683"/>
      <c r="L112" s="682"/>
      <c r="M112" s="682"/>
      <c r="N112" s="682"/>
      <c r="O112" s="682"/>
      <c r="P112" s="682"/>
      <c r="Q112" s="682"/>
      <c r="R112" s="682"/>
      <c r="S112" s="682"/>
      <c r="T112" s="682"/>
      <c r="U112" s="682"/>
      <c r="V112" s="682"/>
      <c r="W112" s="682"/>
      <c r="X112" s="682"/>
      <c r="Y112" s="682"/>
      <c r="Z112" s="682"/>
    </row>
    <row r="113" spans="1:26" ht="15">
      <c r="A113" s="682"/>
      <c r="B113" s="683"/>
      <c r="C113" s="684"/>
      <c r="D113" s="683"/>
      <c r="E113" s="683"/>
      <c r="F113" s="683"/>
      <c r="G113" s="683"/>
      <c r="H113" s="683"/>
      <c r="I113" s="683"/>
      <c r="J113" s="683"/>
      <c r="K113" s="683"/>
      <c r="L113" s="682"/>
      <c r="M113" s="682"/>
      <c r="N113" s="682"/>
      <c r="O113" s="682"/>
      <c r="P113" s="682"/>
      <c r="Q113" s="682"/>
      <c r="R113" s="682"/>
      <c r="S113" s="682"/>
      <c r="T113" s="682"/>
      <c r="U113" s="682"/>
      <c r="V113" s="682"/>
      <c r="W113" s="682"/>
      <c r="X113" s="682"/>
      <c r="Y113" s="682"/>
      <c r="Z113" s="682"/>
    </row>
    <row r="114" spans="1:26" ht="15">
      <c r="A114" s="682"/>
      <c r="B114" s="683"/>
      <c r="C114" s="684"/>
      <c r="D114" s="683"/>
      <c r="E114" s="683"/>
      <c r="F114" s="683"/>
      <c r="G114" s="683"/>
      <c r="H114" s="683"/>
      <c r="I114" s="683"/>
      <c r="J114" s="683"/>
      <c r="K114" s="683"/>
      <c r="L114" s="682"/>
      <c r="M114" s="682"/>
      <c r="N114" s="682"/>
      <c r="O114" s="682"/>
      <c r="P114" s="682"/>
      <c r="Q114" s="682"/>
      <c r="R114" s="682"/>
      <c r="S114" s="682"/>
      <c r="T114" s="682"/>
      <c r="U114" s="682"/>
      <c r="V114" s="682"/>
      <c r="W114" s="682"/>
      <c r="X114" s="682"/>
      <c r="Y114" s="682"/>
      <c r="Z114" s="682"/>
    </row>
    <row r="115" spans="1:26" ht="15">
      <c r="A115" s="682"/>
      <c r="B115" s="683"/>
      <c r="C115" s="684"/>
      <c r="D115" s="683"/>
      <c r="E115" s="683"/>
      <c r="F115" s="683"/>
      <c r="G115" s="683"/>
      <c r="H115" s="683"/>
      <c r="I115" s="683"/>
      <c r="J115" s="683"/>
      <c r="K115" s="683"/>
      <c r="L115" s="682"/>
      <c r="M115" s="682"/>
      <c r="N115" s="682"/>
      <c r="O115" s="682"/>
      <c r="P115" s="682"/>
      <c r="Q115" s="682"/>
      <c r="R115" s="682"/>
      <c r="S115" s="682"/>
      <c r="T115" s="682"/>
      <c r="U115" s="682"/>
      <c r="V115" s="682"/>
      <c r="W115" s="682"/>
      <c r="X115" s="682"/>
      <c r="Y115" s="682"/>
      <c r="Z115" s="682"/>
    </row>
    <row r="116" spans="1:26" ht="15">
      <c r="A116" s="682"/>
      <c r="B116" s="683"/>
      <c r="C116" s="684"/>
      <c r="D116" s="683"/>
      <c r="E116" s="683"/>
      <c r="F116" s="683"/>
      <c r="G116" s="683"/>
      <c r="H116" s="683"/>
      <c r="I116" s="683"/>
      <c r="J116" s="683"/>
      <c r="K116" s="683"/>
      <c r="L116" s="682"/>
      <c r="M116" s="682"/>
      <c r="N116" s="682"/>
      <c r="O116" s="682"/>
      <c r="P116" s="682"/>
      <c r="Q116" s="682"/>
      <c r="R116" s="682"/>
      <c r="S116" s="682"/>
      <c r="T116" s="682"/>
      <c r="U116" s="682"/>
      <c r="V116" s="682"/>
      <c r="W116" s="682"/>
      <c r="X116" s="682"/>
      <c r="Y116" s="682"/>
      <c r="Z116" s="682"/>
    </row>
    <row r="117" spans="1:26" ht="15">
      <c r="A117" s="682"/>
      <c r="B117" s="683"/>
      <c r="C117" s="684"/>
      <c r="D117" s="683"/>
      <c r="E117" s="683"/>
      <c r="F117" s="683"/>
      <c r="G117" s="683"/>
      <c r="H117" s="683"/>
      <c r="I117" s="683"/>
      <c r="J117" s="683"/>
      <c r="K117" s="683"/>
      <c r="L117" s="682"/>
      <c r="M117" s="682"/>
      <c r="N117" s="682"/>
      <c r="O117" s="682"/>
      <c r="P117" s="682"/>
      <c r="Q117" s="682"/>
      <c r="R117" s="682"/>
      <c r="S117" s="682"/>
      <c r="T117" s="682"/>
      <c r="U117" s="682"/>
      <c r="V117" s="682"/>
      <c r="W117" s="682"/>
      <c r="X117" s="682"/>
      <c r="Y117" s="682"/>
      <c r="Z117" s="682"/>
    </row>
    <row r="118" spans="1:26" ht="15">
      <c r="A118" s="682"/>
      <c r="B118" s="683"/>
      <c r="C118" s="684"/>
      <c r="D118" s="683"/>
      <c r="E118" s="683"/>
      <c r="F118" s="683"/>
      <c r="G118" s="683"/>
      <c r="H118" s="683"/>
      <c r="I118" s="683"/>
      <c r="J118" s="683"/>
      <c r="K118" s="683"/>
      <c r="L118" s="682"/>
      <c r="M118" s="682"/>
      <c r="N118" s="682"/>
      <c r="O118" s="682"/>
      <c r="P118" s="682"/>
      <c r="Q118" s="682"/>
      <c r="R118" s="682"/>
      <c r="S118" s="682"/>
      <c r="T118" s="682"/>
      <c r="U118" s="682"/>
      <c r="V118" s="682"/>
      <c r="W118" s="682"/>
      <c r="X118" s="682"/>
      <c r="Y118" s="682"/>
      <c r="Z118" s="682"/>
    </row>
    <row r="119" spans="1:26" ht="15">
      <c r="A119" s="682"/>
      <c r="B119" s="683"/>
      <c r="C119" s="684"/>
      <c r="D119" s="683"/>
      <c r="E119" s="683"/>
      <c r="F119" s="683"/>
      <c r="G119" s="683"/>
      <c r="H119" s="683"/>
      <c r="I119" s="683"/>
      <c r="J119" s="683"/>
      <c r="K119" s="683"/>
      <c r="L119" s="682"/>
      <c r="M119" s="682"/>
      <c r="N119" s="682"/>
      <c r="O119" s="682"/>
      <c r="P119" s="682"/>
      <c r="Q119" s="682"/>
      <c r="R119" s="682"/>
      <c r="S119" s="682"/>
      <c r="T119" s="682"/>
      <c r="U119" s="682"/>
      <c r="V119" s="682"/>
      <c r="W119" s="682"/>
      <c r="X119" s="682"/>
      <c r="Y119" s="682"/>
      <c r="Z119" s="682"/>
    </row>
    <row r="120" spans="1:26" ht="15">
      <c r="A120" s="682"/>
      <c r="B120" s="683"/>
      <c r="C120" s="684"/>
      <c r="D120" s="683"/>
      <c r="E120" s="683"/>
      <c r="F120" s="683"/>
      <c r="G120" s="683"/>
      <c r="H120" s="683"/>
      <c r="I120" s="683"/>
      <c r="J120" s="683"/>
      <c r="K120" s="683"/>
      <c r="L120" s="682"/>
      <c r="M120" s="682"/>
      <c r="N120" s="682"/>
      <c r="O120" s="682"/>
      <c r="P120" s="682"/>
      <c r="Q120" s="682"/>
      <c r="R120" s="682"/>
      <c r="S120" s="682"/>
      <c r="T120" s="682"/>
      <c r="U120" s="682"/>
      <c r="V120" s="682"/>
      <c r="W120" s="682"/>
      <c r="X120" s="682"/>
      <c r="Y120" s="682"/>
      <c r="Z120" s="682"/>
    </row>
    <row r="121" spans="1:26" ht="15">
      <c r="A121" s="682"/>
      <c r="B121" s="683"/>
      <c r="C121" s="684"/>
      <c r="D121" s="683"/>
      <c r="E121" s="683"/>
      <c r="F121" s="683"/>
      <c r="G121" s="683"/>
      <c r="H121" s="683"/>
      <c r="I121" s="683"/>
      <c r="J121" s="683"/>
      <c r="K121" s="683"/>
      <c r="L121" s="682"/>
      <c r="M121" s="682"/>
      <c r="N121" s="682"/>
      <c r="O121" s="682"/>
      <c r="P121" s="682"/>
      <c r="Q121" s="682"/>
      <c r="R121" s="682"/>
      <c r="S121" s="682"/>
      <c r="T121" s="682"/>
      <c r="U121" s="682"/>
      <c r="V121" s="682"/>
      <c r="W121" s="682"/>
      <c r="X121" s="682"/>
      <c r="Y121" s="682"/>
      <c r="Z121" s="682"/>
    </row>
    <row r="122" spans="1:26" ht="15">
      <c r="A122" s="682"/>
      <c r="B122" s="683"/>
      <c r="C122" s="684"/>
      <c r="D122" s="683"/>
      <c r="E122" s="683"/>
      <c r="F122" s="683"/>
      <c r="G122" s="683"/>
      <c r="H122" s="683"/>
      <c r="I122" s="683"/>
      <c r="J122" s="683"/>
      <c r="K122" s="683"/>
      <c r="L122" s="682"/>
      <c r="M122" s="682"/>
      <c r="N122" s="682"/>
      <c r="O122" s="682"/>
      <c r="P122" s="682"/>
      <c r="Q122" s="682"/>
      <c r="R122" s="682"/>
      <c r="S122" s="682"/>
      <c r="T122" s="682"/>
      <c r="U122" s="682"/>
      <c r="V122" s="682"/>
      <c r="W122" s="682"/>
      <c r="X122" s="682"/>
      <c r="Y122" s="682"/>
      <c r="Z122" s="682"/>
    </row>
    <row r="123" spans="1:26" ht="15">
      <c r="A123" s="682"/>
      <c r="B123" s="683"/>
      <c r="C123" s="684"/>
      <c r="D123" s="683"/>
      <c r="E123" s="683"/>
      <c r="F123" s="683"/>
      <c r="G123" s="683"/>
      <c r="H123" s="683"/>
      <c r="I123" s="683"/>
      <c r="J123" s="683"/>
      <c r="K123" s="683"/>
      <c r="L123" s="682"/>
      <c r="M123" s="682"/>
      <c r="N123" s="682"/>
      <c r="O123" s="682"/>
      <c r="P123" s="682"/>
      <c r="Q123" s="682"/>
      <c r="R123" s="682"/>
      <c r="S123" s="682"/>
      <c r="T123" s="682"/>
      <c r="U123" s="682"/>
      <c r="V123" s="682"/>
      <c r="W123" s="682"/>
      <c r="X123" s="682"/>
      <c r="Y123" s="682"/>
      <c r="Z123" s="682"/>
    </row>
    <row r="124" spans="1:26" ht="15">
      <c r="A124" s="682"/>
      <c r="B124" s="683"/>
      <c r="C124" s="684"/>
      <c r="D124" s="683"/>
      <c r="E124" s="683"/>
      <c r="F124" s="683"/>
      <c r="G124" s="683"/>
      <c r="H124" s="683"/>
      <c r="I124" s="683"/>
      <c r="J124" s="683"/>
      <c r="K124" s="683"/>
      <c r="L124" s="682"/>
      <c r="M124" s="682"/>
      <c r="N124" s="682"/>
      <c r="O124" s="682"/>
      <c r="P124" s="682"/>
      <c r="Q124" s="682"/>
      <c r="R124" s="682"/>
      <c r="S124" s="682"/>
      <c r="T124" s="682"/>
      <c r="U124" s="682"/>
      <c r="V124" s="682"/>
      <c r="W124" s="682"/>
      <c r="X124" s="682"/>
      <c r="Y124" s="682"/>
      <c r="Z124" s="682"/>
    </row>
    <row r="125" spans="1:26" ht="15">
      <c r="A125" s="682"/>
      <c r="B125" s="683"/>
      <c r="C125" s="684"/>
      <c r="D125" s="683"/>
      <c r="E125" s="683"/>
      <c r="F125" s="683"/>
      <c r="G125" s="683"/>
      <c r="H125" s="683"/>
      <c r="I125" s="683"/>
      <c r="J125" s="683"/>
      <c r="K125" s="683"/>
      <c r="L125" s="682"/>
      <c r="M125" s="682"/>
      <c r="N125" s="682"/>
      <c r="O125" s="682"/>
      <c r="P125" s="682"/>
      <c r="Q125" s="682"/>
      <c r="R125" s="682"/>
      <c r="S125" s="682"/>
      <c r="T125" s="682"/>
      <c r="U125" s="682"/>
      <c r="V125" s="682"/>
      <c r="W125" s="682"/>
      <c r="X125" s="682"/>
      <c r="Y125" s="682"/>
      <c r="Z125" s="682"/>
    </row>
    <row r="126" spans="1:26" ht="15">
      <c r="A126" s="682"/>
      <c r="B126" s="683"/>
      <c r="C126" s="684"/>
      <c r="D126" s="683"/>
      <c r="E126" s="683"/>
      <c r="F126" s="683"/>
      <c r="G126" s="683"/>
      <c r="H126" s="683"/>
      <c r="I126" s="683"/>
      <c r="J126" s="683"/>
      <c r="K126" s="683"/>
      <c r="L126" s="682"/>
      <c r="M126" s="682"/>
      <c r="N126" s="682"/>
      <c r="O126" s="682"/>
      <c r="P126" s="682"/>
      <c r="Q126" s="682"/>
      <c r="R126" s="682"/>
      <c r="S126" s="682"/>
      <c r="T126" s="682"/>
      <c r="U126" s="682"/>
      <c r="V126" s="682"/>
      <c r="W126" s="682"/>
      <c r="X126" s="682"/>
      <c r="Y126" s="682"/>
      <c r="Z126" s="682"/>
    </row>
    <row r="127" spans="1:26" ht="15">
      <c r="A127" s="682"/>
      <c r="B127" s="683"/>
      <c r="C127" s="684"/>
      <c r="D127" s="683"/>
      <c r="E127" s="683"/>
      <c r="F127" s="683"/>
      <c r="G127" s="683"/>
      <c r="H127" s="683"/>
      <c r="I127" s="683"/>
      <c r="J127" s="683"/>
      <c r="K127" s="683"/>
      <c r="L127" s="682"/>
      <c r="M127" s="682"/>
      <c r="N127" s="682"/>
      <c r="O127" s="682"/>
      <c r="P127" s="682"/>
      <c r="Q127" s="682"/>
      <c r="R127" s="682"/>
      <c r="S127" s="682"/>
      <c r="T127" s="682"/>
      <c r="U127" s="682"/>
      <c r="V127" s="682"/>
      <c r="W127" s="682"/>
      <c r="X127" s="682"/>
      <c r="Y127" s="682"/>
      <c r="Z127" s="682"/>
    </row>
    <row r="128" spans="1:26" ht="15">
      <c r="A128" s="682"/>
      <c r="B128" s="683"/>
      <c r="C128" s="684"/>
      <c r="D128" s="683"/>
      <c r="E128" s="683"/>
      <c r="F128" s="683"/>
      <c r="G128" s="683"/>
      <c r="H128" s="683"/>
      <c r="I128" s="683"/>
      <c r="J128" s="683"/>
      <c r="K128" s="683"/>
      <c r="L128" s="682"/>
      <c r="M128" s="682"/>
      <c r="N128" s="682"/>
      <c r="O128" s="682"/>
      <c r="P128" s="682"/>
      <c r="Q128" s="682"/>
      <c r="R128" s="682"/>
      <c r="S128" s="682"/>
      <c r="T128" s="682"/>
      <c r="U128" s="682"/>
      <c r="V128" s="682"/>
      <c r="W128" s="682"/>
      <c r="X128" s="682"/>
      <c r="Y128" s="682"/>
      <c r="Z128" s="682"/>
    </row>
    <row r="129" spans="1:26" ht="15">
      <c r="A129" s="682"/>
      <c r="B129" s="683"/>
      <c r="C129" s="684"/>
      <c r="D129" s="683"/>
      <c r="E129" s="683"/>
      <c r="F129" s="683"/>
      <c r="G129" s="683"/>
      <c r="H129" s="683"/>
      <c r="I129" s="683"/>
      <c r="J129" s="683"/>
      <c r="K129" s="683"/>
      <c r="L129" s="682"/>
      <c r="M129" s="682"/>
      <c r="N129" s="682"/>
      <c r="O129" s="682"/>
      <c r="P129" s="682"/>
      <c r="Q129" s="682"/>
      <c r="R129" s="682"/>
      <c r="S129" s="682"/>
      <c r="T129" s="682"/>
      <c r="U129" s="682"/>
      <c r="V129" s="682"/>
      <c r="W129" s="682"/>
      <c r="X129" s="682"/>
      <c r="Y129" s="682"/>
      <c r="Z129" s="682"/>
    </row>
    <row r="130" spans="1:26" ht="15">
      <c r="A130" s="682"/>
      <c r="B130" s="683"/>
      <c r="C130" s="684"/>
      <c r="D130" s="683"/>
      <c r="E130" s="683"/>
      <c r="F130" s="683"/>
      <c r="G130" s="683"/>
      <c r="H130" s="683"/>
      <c r="I130" s="683"/>
      <c r="J130" s="683"/>
      <c r="K130" s="683"/>
      <c r="L130" s="682"/>
      <c r="M130" s="682"/>
      <c r="N130" s="682"/>
      <c r="O130" s="682"/>
      <c r="P130" s="682"/>
      <c r="Q130" s="682"/>
      <c r="R130" s="682"/>
      <c r="S130" s="682"/>
      <c r="T130" s="682"/>
      <c r="U130" s="682"/>
      <c r="V130" s="682"/>
      <c r="W130" s="682"/>
      <c r="X130" s="682"/>
      <c r="Y130" s="682"/>
      <c r="Z130" s="682"/>
    </row>
    <row r="131" spans="1:26" ht="15">
      <c r="A131" s="682"/>
      <c r="B131" s="683"/>
      <c r="C131" s="684"/>
      <c r="D131" s="683"/>
      <c r="E131" s="683"/>
      <c r="F131" s="683"/>
      <c r="G131" s="683"/>
      <c r="H131" s="683"/>
      <c r="I131" s="683"/>
      <c r="J131" s="683"/>
      <c r="K131" s="683"/>
      <c r="L131" s="682"/>
      <c r="M131" s="682"/>
      <c r="N131" s="682"/>
      <c r="O131" s="682"/>
      <c r="P131" s="682"/>
      <c r="Q131" s="682"/>
      <c r="R131" s="682"/>
      <c r="S131" s="682"/>
      <c r="T131" s="682"/>
      <c r="U131" s="682"/>
      <c r="V131" s="682"/>
      <c r="W131" s="682"/>
      <c r="X131" s="682"/>
      <c r="Y131" s="682"/>
      <c r="Z131" s="682"/>
    </row>
    <row r="132" spans="1:26" ht="15">
      <c r="A132" s="682"/>
      <c r="B132" s="683"/>
      <c r="C132" s="684"/>
      <c r="D132" s="683"/>
      <c r="E132" s="683"/>
      <c r="F132" s="683"/>
      <c r="G132" s="683"/>
      <c r="H132" s="683"/>
      <c r="I132" s="683"/>
      <c r="J132" s="683"/>
      <c r="K132" s="683"/>
      <c r="L132" s="682"/>
      <c r="M132" s="682"/>
      <c r="N132" s="682"/>
      <c r="O132" s="682"/>
      <c r="P132" s="682"/>
      <c r="Q132" s="682"/>
      <c r="R132" s="682"/>
      <c r="S132" s="682"/>
      <c r="T132" s="682"/>
      <c r="U132" s="682"/>
      <c r="V132" s="682"/>
      <c r="W132" s="682"/>
      <c r="X132" s="682"/>
      <c r="Y132" s="682"/>
      <c r="Z132" s="682"/>
    </row>
    <row r="133" spans="1:26" ht="15">
      <c r="A133" s="682"/>
      <c r="B133" s="683"/>
      <c r="C133" s="684"/>
      <c r="D133" s="683"/>
      <c r="E133" s="683"/>
      <c r="F133" s="683"/>
      <c r="G133" s="683"/>
      <c r="H133" s="683"/>
      <c r="I133" s="683"/>
      <c r="J133" s="683"/>
      <c r="K133" s="683"/>
      <c r="L133" s="682"/>
      <c r="M133" s="682"/>
      <c r="N133" s="682"/>
      <c r="O133" s="682"/>
      <c r="P133" s="682"/>
      <c r="Q133" s="682"/>
      <c r="R133" s="682"/>
      <c r="S133" s="682"/>
      <c r="T133" s="682"/>
      <c r="U133" s="682"/>
      <c r="V133" s="682"/>
      <c r="W133" s="682"/>
      <c r="X133" s="682"/>
      <c r="Y133" s="682"/>
      <c r="Z133" s="682"/>
    </row>
    <row r="134" spans="1:26" ht="15">
      <c r="A134" s="682"/>
      <c r="B134" s="683"/>
      <c r="C134" s="684"/>
      <c r="D134" s="683"/>
      <c r="E134" s="683"/>
      <c r="F134" s="683"/>
      <c r="G134" s="683"/>
      <c r="H134" s="683"/>
      <c r="I134" s="683"/>
      <c r="J134" s="683"/>
      <c r="K134" s="683"/>
      <c r="L134" s="682"/>
      <c r="M134" s="682"/>
      <c r="N134" s="682"/>
      <c r="O134" s="682"/>
      <c r="P134" s="682"/>
      <c r="Q134" s="682"/>
      <c r="R134" s="682"/>
      <c r="S134" s="682"/>
      <c r="T134" s="682"/>
      <c r="U134" s="682"/>
      <c r="V134" s="682"/>
      <c r="W134" s="682"/>
      <c r="X134" s="682"/>
      <c r="Y134" s="682"/>
      <c r="Z134" s="682"/>
    </row>
    <row r="135" spans="1:26" ht="15">
      <c r="A135" s="682"/>
      <c r="B135" s="683"/>
      <c r="C135" s="684"/>
      <c r="D135" s="683"/>
      <c r="E135" s="683"/>
      <c r="F135" s="683"/>
      <c r="G135" s="683"/>
      <c r="H135" s="683"/>
      <c r="I135" s="683"/>
      <c r="J135" s="683"/>
      <c r="K135" s="683"/>
      <c r="L135" s="682"/>
      <c r="M135" s="682"/>
      <c r="N135" s="682"/>
      <c r="O135" s="682"/>
      <c r="P135" s="682"/>
      <c r="Q135" s="682"/>
      <c r="R135" s="682"/>
      <c r="S135" s="682"/>
      <c r="T135" s="682"/>
      <c r="U135" s="682"/>
      <c r="V135" s="682"/>
      <c r="W135" s="682"/>
      <c r="X135" s="682"/>
      <c r="Y135" s="682"/>
      <c r="Z135" s="682"/>
    </row>
    <row r="136" spans="1:26" ht="15">
      <c r="A136" s="682"/>
      <c r="B136" s="683"/>
      <c r="C136" s="684"/>
      <c r="D136" s="683"/>
      <c r="E136" s="683"/>
      <c r="F136" s="683"/>
      <c r="G136" s="683"/>
      <c r="H136" s="683"/>
      <c r="I136" s="683"/>
      <c r="J136" s="683"/>
      <c r="K136" s="683"/>
      <c r="L136" s="682"/>
      <c r="M136" s="682"/>
      <c r="N136" s="682"/>
      <c r="O136" s="682"/>
      <c r="P136" s="682"/>
      <c r="Q136" s="682"/>
      <c r="R136" s="682"/>
      <c r="S136" s="682"/>
      <c r="T136" s="682"/>
      <c r="U136" s="682"/>
      <c r="V136" s="682"/>
      <c r="W136" s="682"/>
      <c r="X136" s="682"/>
      <c r="Y136" s="682"/>
      <c r="Z136" s="682"/>
    </row>
    <row r="137" spans="1:26" ht="15">
      <c r="A137" s="682"/>
      <c r="B137" s="683"/>
      <c r="C137" s="684"/>
      <c r="D137" s="683"/>
      <c r="E137" s="683"/>
      <c r="F137" s="683"/>
      <c r="G137" s="683"/>
      <c r="H137" s="683"/>
      <c r="I137" s="683"/>
      <c r="J137" s="683"/>
      <c r="K137" s="683"/>
      <c r="L137" s="682"/>
      <c r="M137" s="682"/>
      <c r="N137" s="682"/>
      <c r="O137" s="682"/>
      <c r="P137" s="682"/>
      <c r="Q137" s="682"/>
      <c r="R137" s="682"/>
      <c r="S137" s="682"/>
      <c r="T137" s="682"/>
      <c r="U137" s="682"/>
      <c r="V137" s="682"/>
      <c r="W137" s="682"/>
      <c r="X137" s="682"/>
      <c r="Y137" s="682"/>
      <c r="Z137" s="682"/>
    </row>
    <row r="138" spans="1:26" ht="15">
      <c r="A138" s="682"/>
      <c r="B138" s="683"/>
      <c r="C138" s="684"/>
      <c r="D138" s="683"/>
      <c r="E138" s="683"/>
      <c r="F138" s="683"/>
      <c r="G138" s="683"/>
      <c r="H138" s="683"/>
      <c r="I138" s="683"/>
      <c r="J138" s="683"/>
      <c r="K138" s="683"/>
      <c r="L138" s="682"/>
      <c r="M138" s="682"/>
      <c r="N138" s="682"/>
      <c r="O138" s="682"/>
      <c r="P138" s="682"/>
      <c r="Q138" s="682"/>
      <c r="R138" s="682"/>
      <c r="S138" s="682"/>
      <c r="T138" s="682"/>
      <c r="U138" s="682"/>
      <c r="V138" s="682"/>
      <c r="W138" s="682"/>
      <c r="X138" s="682"/>
      <c r="Y138" s="682"/>
      <c r="Z138" s="682"/>
    </row>
    <row r="139" spans="1:26" ht="15">
      <c r="A139" s="682"/>
      <c r="B139" s="683"/>
      <c r="C139" s="684"/>
      <c r="D139" s="683"/>
      <c r="E139" s="683"/>
      <c r="F139" s="683"/>
      <c r="G139" s="683"/>
      <c r="H139" s="683"/>
      <c r="I139" s="683"/>
      <c r="J139" s="683"/>
      <c r="K139" s="683"/>
      <c r="L139" s="682"/>
      <c r="M139" s="682"/>
      <c r="N139" s="682"/>
      <c r="O139" s="682"/>
      <c r="P139" s="682"/>
      <c r="Q139" s="682"/>
      <c r="R139" s="682"/>
      <c r="S139" s="682"/>
      <c r="T139" s="682"/>
      <c r="U139" s="682"/>
      <c r="V139" s="682"/>
      <c r="W139" s="682"/>
      <c r="X139" s="682"/>
      <c r="Y139" s="682"/>
      <c r="Z139" s="682"/>
    </row>
    <row r="140" spans="1:26" ht="15">
      <c r="A140" s="682"/>
      <c r="B140" s="683"/>
      <c r="C140" s="684"/>
      <c r="D140" s="683"/>
      <c r="E140" s="683"/>
      <c r="F140" s="683"/>
      <c r="G140" s="683"/>
      <c r="H140" s="683"/>
      <c r="I140" s="683"/>
      <c r="J140" s="683"/>
      <c r="K140" s="683"/>
      <c r="L140" s="682"/>
      <c r="M140" s="682"/>
      <c r="N140" s="682"/>
      <c r="O140" s="682"/>
      <c r="P140" s="682"/>
      <c r="Q140" s="682"/>
      <c r="R140" s="682"/>
      <c r="S140" s="682"/>
      <c r="T140" s="682"/>
      <c r="U140" s="682"/>
      <c r="V140" s="682"/>
      <c r="W140" s="682"/>
      <c r="X140" s="682"/>
      <c r="Y140" s="682"/>
      <c r="Z140" s="682"/>
    </row>
    <row r="141" spans="1:26" ht="15">
      <c r="A141" s="682"/>
      <c r="B141" s="683"/>
      <c r="C141" s="684"/>
      <c r="D141" s="683"/>
      <c r="E141" s="683"/>
      <c r="F141" s="683"/>
      <c r="G141" s="683"/>
      <c r="H141" s="683"/>
      <c r="I141" s="683"/>
      <c r="J141" s="683"/>
      <c r="K141" s="683"/>
      <c r="L141" s="682"/>
      <c r="M141" s="682"/>
      <c r="N141" s="682"/>
      <c r="O141" s="682"/>
      <c r="P141" s="682"/>
      <c r="Q141" s="682"/>
      <c r="R141" s="682"/>
      <c r="S141" s="682"/>
      <c r="T141" s="682"/>
      <c r="U141" s="682"/>
      <c r="V141" s="682"/>
      <c r="W141" s="682"/>
      <c r="X141" s="682"/>
      <c r="Y141" s="682"/>
      <c r="Z141" s="682"/>
    </row>
    <row r="142" spans="1:26" ht="15">
      <c r="A142" s="682"/>
      <c r="B142" s="683"/>
      <c r="C142" s="684"/>
      <c r="D142" s="683"/>
      <c r="E142" s="683"/>
      <c r="F142" s="683"/>
      <c r="G142" s="683"/>
      <c r="H142" s="683"/>
      <c r="I142" s="683"/>
      <c r="J142" s="683"/>
      <c r="K142" s="683"/>
      <c r="L142" s="682"/>
      <c r="M142" s="682"/>
      <c r="N142" s="682"/>
      <c r="O142" s="682"/>
      <c r="P142" s="682"/>
      <c r="Q142" s="682"/>
      <c r="R142" s="682"/>
      <c r="S142" s="682"/>
      <c r="T142" s="682"/>
      <c r="U142" s="682"/>
      <c r="V142" s="682"/>
      <c r="W142" s="682"/>
      <c r="X142" s="682"/>
      <c r="Y142" s="682"/>
      <c r="Z142" s="682"/>
    </row>
    <row r="143" spans="1:26" ht="15">
      <c r="A143" s="682"/>
      <c r="B143" s="683"/>
      <c r="C143" s="684"/>
      <c r="D143" s="683"/>
      <c r="E143" s="683"/>
      <c r="F143" s="683"/>
      <c r="G143" s="683"/>
      <c r="H143" s="683"/>
      <c r="I143" s="683"/>
      <c r="J143" s="683"/>
      <c r="K143" s="683"/>
      <c r="L143" s="682"/>
      <c r="M143" s="682"/>
      <c r="N143" s="682"/>
      <c r="O143" s="682"/>
      <c r="P143" s="682"/>
      <c r="Q143" s="682"/>
      <c r="R143" s="682"/>
      <c r="S143" s="682"/>
      <c r="T143" s="682"/>
      <c r="U143" s="682"/>
      <c r="V143" s="682"/>
      <c r="W143" s="682"/>
      <c r="X143" s="682"/>
      <c r="Y143" s="682"/>
      <c r="Z143" s="682"/>
    </row>
    <row r="144" spans="1:26" ht="15">
      <c r="A144" s="682"/>
      <c r="B144" s="683"/>
      <c r="C144" s="684"/>
      <c r="D144" s="683"/>
      <c r="E144" s="683"/>
      <c r="F144" s="683"/>
      <c r="G144" s="683"/>
      <c r="H144" s="683"/>
      <c r="I144" s="683"/>
      <c r="J144" s="683"/>
      <c r="K144" s="683"/>
      <c r="L144" s="682"/>
      <c r="M144" s="682"/>
      <c r="N144" s="682"/>
      <c r="O144" s="682"/>
      <c r="P144" s="682"/>
      <c r="Q144" s="682"/>
      <c r="R144" s="682"/>
      <c r="S144" s="682"/>
      <c r="T144" s="682"/>
      <c r="U144" s="682"/>
      <c r="V144" s="682"/>
      <c r="W144" s="682"/>
      <c r="X144" s="682"/>
      <c r="Y144" s="682"/>
      <c r="Z144" s="682"/>
    </row>
    <row r="145" spans="1:26" ht="15">
      <c r="A145" s="682"/>
      <c r="B145" s="683"/>
      <c r="C145" s="684"/>
      <c r="D145" s="683"/>
      <c r="E145" s="683"/>
      <c r="F145" s="683"/>
      <c r="G145" s="683"/>
      <c r="H145" s="683"/>
      <c r="I145" s="683"/>
      <c r="J145" s="683"/>
      <c r="K145" s="683"/>
      <c r="L145" s="682"/>
      <c r="M145" s="682"/>
      <c r="N145" s="682"/>
      <c r="O145" s="682"/>
      <c r="P145" s="682"/>
      <c r="Q145" s="682"/>
      <c r="R145" s="682"/>
      <c r="S145" s="682"/>
      <c r="T145" s="682"/>
      <c r="U145" s="682"/>
      <c r="V145" s="682"/>
      <c r="W145" s="682"/>
      <c r="X145" s="682"/>
      <c r="Y145" s="682"/>
      <c r="Z145" s="682"/>
    </row>
    <row r="146" spans="1:26" ht="15">
      <c r="A146" s="682"/>
      <c r="B146" s="683"/>
      <c r="C146" s="684"/>
      <c r="D146" s="683"/>
      <c r="E146" s="683"/>
      <c r="F146" s="683"/>
      <c r="G146" s="683"/>
      <c r="H146" s="683"/>
      <c r="I146" s="683"/>
      <c r="J146" s="683"/>
      <c r="K146" s="683"/>
      <c r="L146" s="682"/>
      <c r="M146" s="682"/>
      <c r="N146" s="682"/>
      <c r="O146" s="682"/>
      <c r="P146" s="682"/>
      <c r="Q146" s="682"/>
      <c r="R146" s="682"/>
      <c r="S146" s="682"/>
      <c r="T146" s="682"/>
      <c r="U146" s="682"/>
      <c r="V146" s="682"/>
      <c r="W146" s="682"/>
      <c r="X146" s="682"/>
      <c r="Y146" s="682"/>
      <c r="Z146" s="682"/>
    </row>
    <row r="147" spans="1:26" ht="15">
      <c r="A147" s="682"/>
      <c r="B147" s="683"/>
      <c r="C147" s="684"/>
      <c r="D147" s="683"/>
      <c r="E147" s="683"/>
      <c r="F147" s="683"/>
      <c r="G147" s="683"/>
      <c r="H147" s="683"/>
      <c r="I147" s="683"/>
      <c r="J147" s="683"/>
      <c r="K147" s="683"/>
      <c r="L147" s="682"/>
      <c r="M147" s="682"/>
      <c r="N147" s="682"/>
      <c r="O147" s="682"/>
      <c r="P147" s="682"/>
      <c r="Q147" s="682"/>
      <c r="R147" s="682"/>
      <c r="S147" s="682"/>
      <c r="T147" s="682"/>
      <c r="U147" s="682"/>
      <c r="V147" s="682"/>
      <c r="W147" s="682"/>
      <c r="X147" s="682"/>
      <c r="Y147" s="682"/>
      <c r="Z147" s="682"/>
    </row>
    <row r="148" spans="1:26" ht="15">
      <c r="A148" s="682"/>
      <c r="B148" s="683"/>
      <c r="C148" s="684"/>
      <c r="D148" s="683"/>
      <c r="E148" s="683"/>
      <c r="F148" s="683"/>
      <c r="G148" s="683"/>
      <c r="H148" s="683"/>
      <c r="I148" s="683"/>
      <c r="J148" s="683"/>
      <c r="K148" s="683"/>
      <c r="L148" s="682"/>
      <c r="M148" s="682"/>
      <c r="N148" s="682"/>
      <c r="O148" s="682"/>
      <c r="P148" s="682"/>
      <c r="Q148" s="682"/>
      <c r="R148" s="682"/>
      <c r="S148" s="682"/>
      <c r="T148" s="682"/>
      <c r="U148" s="682"/>
      <c r="V148" s="682"/>
      <c r="W148" s="682"/>
      <c r="X148" s="682"/>
      <c r="Y148" s="682"/>
      <c r="Z148" s="682"/>
    </row>
    <row r="149" spans="1:26" ht="15">
      <c r="A149" s="682"/>
      <c r="B149" s="683"/>
      <c r="C149" s="684"/>
      <c r="D149" s="683"/>
      <c r="E149" s="683"/>
      <c r="F149" s="683"/>
      <c r="G149" s="683"/>
      <c r="H149" s="683"/>
      <c r="I149" s="683"/>
      <c r="J149" s="683"/>
      <c r="K149" s="683"/>
      <c r="L149" s="682"/>
      <c r="M149" s="682"/>
      <c r="N149" s="682"/>
      <c r="O149" s="682"/>
      <c r="P149" s="682"/>
      <c r="Q149" s="682"/>
      <c r="R149" s="682"/>
      <c r="S149" s="682"/>
      <c r="T149" s="682"/>
      <c r="U149" s="682"/>
      <c r="V149" s="682"/>
      <c r="W149" s="682"/>
      <c r="X149" s="682"/>
      <c r="Y149" s="682"/>
      <c r="Z149" s="682"/>
    </row>
    <row r="150" spans="1:26" ht="15">
      <c r="A150" s="682"/>
      <c r="B150" s="683"/>
      <c r="C150" s="684"/>
      <c r="D150" s="683"/>
      <c r="E150" s="683"/>
      <c r="F150" s="683"/>
      <c r="G150" s="683"/>
      <c r="H150" s="683"/>
      <c r="I150" s="683"/>
      <c r="J150" s="683"/>
      <c r="K150" s="683"/>
      <c r="L150" s="682"/>
      <c r="M150" s="682"/>
      <c r="N150" s="682"/>
      <c r="O150" s="682"/>
      <c r="P150" s="682"/>
      <c r="Q150" s="682"/>
      <c r="R150" s="682"/>
      <c r="S150" s="682"/>
      <c r="T150" s="682"/>
      <c r="U150" s="682"/>
      <c r="V150" s="682"/>
      <c r="W150" s="682"/>
      <c r="X150" s="682"/>
      <c r="Y150" s="682"/>
      <c r="Z150" s="682"/>
    </row>
    <row r="151" spans="1:26" ht="15">
      <c r="A151" s="682"/>
      <c r="B151" s="683"/>
      <c r="C151" s="684"/>
      <c r="D151" s="683"/>
      <c r="E151" s="683"/>
      <c r="F151" s="683"/>
      <c r="G151" s="683"/>
      <c r="H151" s="683"/>
      <c r="I151" s="683"/>
      <c r="J151" s="683"/>
      <c r="K151" s="683"/>
      <c r="L151" s="682"/>
      <c r="M151" s="682"/>
      <c r="N151" s="682"/>
      <c r="O151" s="682"/>
      <c r="P151" s="682"/>
      <c r="Q151" s="682"/>
      <c r="R151" s="682"/>
      <c r="S151" s="682"/>
      <c r="T151" s="682"/>
      <c r="U151" s="682"/>
      <c r="V151" s="682"/>
      <c r="W151" s="682"/>
      <c r="X151" s="682"/>
      <c r="Y151" s="682"/>
      <c r="Z151" s="682"/>
    </row>
    <row r="152" spans="1:26" ht="15">
      <c r="A152" s="682"/>
      <c r="B152" s="683"/>
      <c r="C152" s="684"/>
      <c r="D152" s="683"/>
      <c r="E152" s="683"/>
      <c r="F152" s="683"/>
      <c r="G152" s="683"/>
      <c r="H152" s="683"/>
      <c r="I152" s="683"/>
      <c r="J152" s="683"/>
      <c r="K152" s="683"/>
      <c r="L152" s="682"/>
      <c r="M152" s="682"/>
      <c r="N152" s="682"/>
      <c r="O152" s="682"/>
      <c r="P152" s="682"/>
      <c r="Q152" s="682"/>
      <c r="R152" s="682"/>
      <c r="S152" s="682"/>
      <c r="T152" s="682"/>
      <c r="U152" s="682"/>
      <c r="V152" s="682"/>
      <c r="W152" s="682"/>
      <c r="X152" s="682"/>
      <c r="Y152" s="682"/>
      <c r="Z152" s="682"/>
    </row>
    <row r="153" spans="1:26" ht="15">
      <c r="A153" s="682"/>
      <c r="B153" s="683"/>
      <c r="C153" s="684"/>
      <c r="D153" s="683"/>
      <c r="E153" s="683"/>
      <c r="F153" s="683"/>
      <c r="G153" s="683"/>
      <c r="H153" s="683"/>
      <c r="I153" s="683"/>
      <c r="J153" s="683"/>
      <c r="K153" s="683"/>
      <c r="L153" s="682"/>
      <c r="M153" s="682"/>
      <c r="N153" s="682"/>
      <c r="O153" s="682"/>
      <c r="P153" s="682"/>
      <c r="Q153" s="682"/>
      <c r="R153" s="682"/>
      <c r="S153" s="682"/>
      <c r="T153" s="682"/>
      <c r="U153" s="682"/>
      <c r="V153" s="682"/>
      <c r="W153" s="682"/>
      <c r="X153" s="682"/>
      <c r="Y153" s="682"/>
      <c r="Z153" s="682"/>
    </row>
    <row r="154" spans="1:26" ht="15">
      <c r="A154" s="682"/>
      <c r="B154" s="683"/>
      <c r="C154" s="684"/>
      <c r="D154" s="683"/>
      <c r="E154" s="683"/>
      <c r="F154" s="683"/>
      <c r="G154" s="683"/>
      <c r="H154" s="683"/>
      <c r="I154" s="683"/>
      <c r="J154" s="683"/>
      <c r="K154" s="683"/>
      <c r="L154" s="682"/>
      <c r="M154" s="682"/>
      <c r="N154" s="682"/>
      <c r="O154" s="682"/>
      <c r="P154" s="682"/>
      <c r="Q154" s="682"/>
      <c r="R154" s="682"/>
      <c r="S154" s="682"/>
      <c r="T154" s="682"/>
      <c r="U154" s="682"/>
      <c r="V154" s="682"/>
      <c r="W154" s="682"/>
      <c r="X154" s="682"/>
      <c r="Y154" s="682"/>
      <c r="Z154" s="682"/>
    </row>
    <row r="155" spans="1:26" ht="15">
      <c r="A155" s="682"/>
      <c r="B155" s="683"/>
      <c r="C155" s="684"/>
      <c r="D155" s="683"/>
      <c r="E155" s="683"/>
      <c r="F155" s="683"/>
      <c r="G155" s="683"/>
      <c r="H155" s="683"/>
      <c r="I155" s="683"/>
      <c r="J155" s="683"/>
      <c r="K155" s="683"/>
      <c r="L155" s="682"/>
      <c r="M155" s="682"/>
      <c r="N155" s="682"/>
      <c r="O155" s="682"/>
      <c r="P155" s="682"/>
      <c r="Q155" s="682"/>
      <c r="R155" s="682"/>
      <c r="S155" s="682"/>
      <c r="T155" s="682"/>
      <c r="U155" s="682"/>
      <c r="V155" s="682"/>
      <c r="W155" s="682"/>
      <c r="X155" s="682"/>
      <c r="Y155" s="682"/>
      <c r="Z155" s="682"/>
    </row>
    <row r="156" spans="1:26" ht="15">
      <c r="A156" s="682"/>
      <c r="B156" s="683"/>
      <c r="C156" s="684"/>
      <c r="D156" s="683"/>
      <c r="E156" s="683"/>
      <c r="F156" s="683"/>
      <c r="G156" s="683"/>
      <c r="H156" s="683"/>
      <c r="I156" s="683"/>
      <c r="J156" s="683"/>
      <c r="K156" s="683"/>
      <c r="L156" s="682"/>
      <c r="M156" s="682"/>
      <c r="N156" s="682"/>
      <c r="O156" s="682"/>
      <c r="P156" s="682"/>
      <c r="Q156" s="682"/>
      <c r="R156" s="682"/>
      <c r="S156" s="682"/>
      <c r="T156" s="682"/>
      <c r="U156" s="682"/>
      <c r="V156" s="682"/>
      <c r="W156" s="682"/>
      <c r="X156" s="682"/>
      <c r="Y156" s="682"/>
      <c r="Z156" s="682"/>
    </row>
    <row r="157" spans="1:26" ht="15">
      <c r="A157" s="682"/>
      <c r="B157" s="683"/>
      <c r="C157" s="684"/>
      <c r="D157" s="683"/>
      <c r="E157" s="683"/>
      <c r="F157" s="683"/>
      <c r="G157" s="683"/>
      <c r="H157" s="683"/>
      <c r="I157" s="683"/>
      <c r="J157" s="683"/>
      <c r="K157" s="683"/>
      <c r="L157" s="682"/>
      <c r="M157" s="682"/>
      <c r="N157" s="682"/>
      <c r="O157" s="682"/>
      <c r="P157" s="682"/>
      <c r="Q157" s="682"/>
      <c r="R157" s="682"/>
      <c r="S157" s="682"/>
      <c r="T157" s="682"/>
      <c r="U157" s="682"/>
      <c r="V157" s="682"/>
      <c r="W157" s="682"/>
      <c r="X157" s="682"/>
      <c r="Y157" s="682"/>
      <c r="Z157" s="682"/>
    </row>
    <row r="158" spans="1:26" ht="15">
      <c r="A158" s="682"/>
      <c r="B158" s="683"/>
      <c r="C158" s="684"/>
      <c r="D158" s="683"/>
      <c r="E158" s="683"/>
      <c r="F158" s="683"/>
      <c r="G158" s="683"/>
      <c r="H158" s="683"/>
      <c r="I158" s="683"/>
      <c r="J158" s="683"/>
      <c r="K158" s="683"/>
      <c r="L158" s="682"/>
      <c r="M158" s="682"/>
      <c r="N158" s="682"/>
      <c r="O158" s="682"/>
      <c r="P158" s="682"/>
      <c r="Q158" s="682"/>
      <c r="R158" s="682"/>
      <c r="S158" s="682"/>
      <c r="T158" s="682"/>
      <c r="U158" s="682"/>
      <c r="V158" s="682"/>
      <c r="W158" s="682"/>
      <c r="X158" s="682"/>
      <c r="Y158" s="682"/>
      <c r="Z158" s="682"/>
    </row>
    <row r="159" spans="1:26" ht="15">
      <c r="A159" s="682"/>
      <c r="B159" s="683"/>
      <c r="C159" s="684"/>
      <c r="D159" s="683"/>
      <c r="E159" s="683"/>
      <c r="F159" s="683"/>
      <c r="G159" s="683"/>
      <c r="H159" s="683"/>
      <c r="I159" s="683"/>
      <c r="J159" s="683"/>
      <c r="K159" s="683"/>
      <c r="L159" s="682"/>
      <c r="M159" s="682"/>
      <c r="N159" s="682"/>
      <c r="O159" s="682"/>
      <c r="P159" s="682"/>
      <c r="Q159" s="682"/>
      <c r="R159" s="682"/>
      <c r="S159" s="682"/>
      <c r="T159" s="682"/>
      <c r="U159" s="682"/>
      <c r="V159" s="682"/>
      <c r="W159" s="682"/>
      <c r="X159" s="682"/>
      <c r="Y159" s="682"/>
      <c r="Z159" s="682"/>
    </row>
    <row r="160" spans="1:26" ht="15">
      <c r="A160" s="682"/>
      <c r="B160" s="683"/>
      <c r="C160" s="684"/>
      <c r="D160" s="683"/>
      <c r="E160" s="683"/>
      <c r="F160" s="683"/>
      <c r="G160" s="683"/>
      <c r="H160" s="683"/>
      <c r="I160" s="683"/>
      <c r="J160" s="683"/>
      <c r="K160" s="683"/>
      <c r="L160" s="682"/>
      <c r="M160" s="682"/>
      <c r="N160" s="682"/>
      <c r="O160" s="682"/>
      <c r="P160" s="682"/>
      <c r="Q160" s="682"/>
      <c r="R160" s="682"/>
      <c r="S160" s="682"/>
      <c r="T160" s="682"/>
      <c r="U160" s="682"/>
      <c r="V160" s="682"/>
      <c r="W160" s="682"/>
      <c r="X160" s="682"/>
      <c r="Y160" s="682"/>
      <c r="Z160" s="682"/>
    </row>
    <row r="161" spans="1:26" ht="15">
      <c r="A161" s="682"/>
      <c r="B161" s="683"/>
      <c r="C161" s="684"/>
      <c r="D161" s="683"/>
      <c r="E161" s="683"/>
      <c r="F161" s="683"/>
      <c r="G161" s="683"/>
      <c r="H161" s="683"/>
      <c r="I161" s="683"/>
      <c r="J161" s="683"/>
      <c r="K161" s="683"/>
      <c r="L161" s="682"/>
      <c r="M161" s="682"/>
      <c r="N161" s="682"/>
      <c r="O161" s="682"/>
      <c r="P161" s="682"/>
      <c r="Q161" s="682"/>
      <c r="R161" s="682"/>
      <c r="S161" s="682"/>
      <c r="T161" s="682"/>
      <c r="U161" s="682"/>
      <c r="V161" s="682"/>
      <c r="W161" s="682"/>
      <c r="X161" s="682"/>
      <c r="Y161" s="682"/>
      <c r="Z161" s="682"/>
    </row>
    <row r="162" spans="1:26" ht="15">
      <c r="A162" s="682"/>
      <c r="B162" s="683"/>
      <c r="C162" s="684"/>
      <c r="D162" s="683"/>
      <c r="E162" s="683"/>
      <c r="F162" s="683"/>
      <c r="G162" s="683"/>
      <c r="H162" s="683"/>
      <c r="I162" s="683"/>
      <c r="J162" s="683"/>
      <c r="K162" s="683"/>
      <c r="L162" s="682"/>
      <c r="M162" s="682"/>
      <c r="N162" s="682"/>
      <c r="O162" s="682"/>
      <c r="P162" s="682"/>
      <c r="Q162" s="682"/>
      <c r="R162" s="682"/>
      <c r="S162" s="682"/>
      <c r="T162" s="682"/>
      <c r="U162" s="682"/>
      <c r="V162" s="682"/>
      <c r="W162" s="682"/>
      <c r="X162" s="682"/>
      <c r="Y162" s="682"/>
      <c r="Z162" s="682"/>
    </row>
    <row r="163" spans="1:26" ht="15">
      <c r="A163" s="682"/>
      <c r="B163" s="683"/>
      <c r="C163" s="684"/>
      <c r="D163" s="683"/>
      <c r="E163" s="683"/>
      <c r="F163" s="683"/>
      <c r="G163" s="683"/>
      <c r="H163" s="683"/>
      <c r="I163" s="683"/>
      <c r="J163" s="683"/>
      <c r="K163" s="683"/>
      <c r="L163" s="682"/>
      <c r="M163" s="682"/>
      <c r="N163" s="682"/>
      <c r="O163" s="682"/>
      <c r="P163" s="682"/>
      <c r="Q163" s="682"/>
      <c r="R163" s="682"/>
      <c r="S163" s="682"/>
      <c r="T163" s="682"/>
      <c r="U163" s="682"/>
      <c r="V163" s="682"/>
      <c r="W163" s="682"/>
      <c r="X163" s="682"/>
      <c r="Y163" s="682"/>
      <c r="Z163" s="682"/>
    </row>
    <row r="164" spans="1:26" ht="15">
      <c r="A164" s="682"/>
      <c r="B164" s="683"/>
      <c r="C164" s="684"/>
      <c r="D164" s="683"/>
      <c r="E164" s="683"/>
      <c r="F164" s="683"/>
      <c r="G164" s="683"/>
      <c r="H164" s="683"/>
      <c r="I164" s="683"/>
      <c r="J164" s="683"/>
      <c r="K164" s="683"/>
      <c r="L164" s="682"/>
      <c r="M164" s="682"/>
      <c r="N164" s="682"/>
      <c r="O164" s="682"/>
      <c r="P164" s="682"/>
      <c r="Q164" s="682"/>
      <c r="R164" s="682"/>
      <c r="S164" s="682"/>
      <c r="T164" s="682"/>
      <c r="U164" s="682"/>
      <c r="V164" s="682"/>
      <c r="W164" s="682"/>
      <c r="X164" s="682"/>
      <c r="Y164" s="682"/>
      <c r="Z164" s="682"/>
    </row>
    <row r="165" spans="1:26" ht="15">
      <c r="A165" s="682"/>
      <c r="B165" s="683"/>
      <c r="C165" s="684"/>
      <c r="D165" s="683"/>
      <c r="E165" s="683"/>
      <c r="F165" s="683"/>
      <c r="G165" s="683"/>
      <c r="H165" s="683"/>
      <c r="I165" s="683"/>
      <c r="J165" s="683"/>
      <c r="K165" s="683"/>
      <c r="L165" s="682"/>
      <c r="M165" s="682"/>
      <c r="N165" s="682"/>
      <c r="O165" s="682"/>
      <c r="P165" s="682"/>
      <c r="Q165" s="682"/>
      <c r="R165" s="682"/>
      <c r="S165" s="682"/>
      <c r="T165" s="682"/>
      <c r="U165" s="682"/>
      <c r="V165" s="682"/>
      <c r="W165" s="682"/>
      <c r="X165" s="682"/>
      <c r="Y165" s="682"/>
      <c r="Z165" s="682"/>
    </row>
    <row r="166" spans="1:26" ht="15">
      <c r="A166" s="682"/>
      <c r="B166" s="683"/>
      <c r="C166" s="684"/>
      <c r="D166" s="683"/>
      <c r="E166" s="683"/>
      <c r="F166" s="683"/>
      <c r="G166" s="683"/>
      <c r="H166" s="683"/>
      <c r="I166" s="683"/>
      <c r="J166" s="683"/>
      <c r="K166" s="683"/>
      <c r="L166" s="682"/>
      <c r="M166" s="682"/>
      <c r="N166" s="682"/>
      <c r="O166" s="682"/>
      <c r="P166" s="682"/>
      <c r="Q166" s="682"/>
      <c r="R166" s="682"/>
      <c r="S166" s="682"/>
      <c r="T166" s="682"/>
      <c r="U166" s="682"/>
      <c r="V166" s="682"/>
      <c r="W166" s="682"/>
      <c r="X166" s="682"/>
      <c r="Y166" s="682"/>
      <c r="Z166" s="682"/>
    </row>
    <row r="167" spans="1:26" ht="15">
      <c r="A167" s="682"/>
      <c r="B167" s="683"/>
      <c r="C167" s="684"/>
      <c r="D167" s="683"/>
      <c r="E167" s="683"/>
      <c r="F167" s="683"/>
      <c r="G167" s="683"/>
      <c r="H167" s="683"/>
      <c r="I167" s="683"/>
      <c r="J167" s="683"/>
      <c r="K167" s="683"/>
      <c r="L167" s="682"/>
      <c r="M167" s="682"/>
      <c r="N167" s="682"/>
      <c r="O167" s="682"/>
      <c r="P167" s="682"/>
      <c r="Q167" s="682"/>
      <c r="R167" s="682"/>
      <c r="S167" s="682"/>
      <c r="T167" s="682"/>
      <c r="U167" s="682"/>
      <c r="V167" s="682"/>
      <c r="W167" s="682"/>
      <c r="X167" s="682"/>
      <c r="Y167" s="682"/>
      <c r="Z167" s="682"/>
    </row>
    <row r="168" spans="1:26" ht="15">
      <c r="A168" s="682"/>
      <c r="B168" s="683"/>
      <c r="C168" s="684"/>
      <c r="D168" s="683"/>
      <c r="E168" s="683"/>
      <c r="F168" s="683"/>
      <c r="G168" s="683"/>
      <c r="H168" s="683"/>
      <c r="I168" s="683"/>
      <c r="J168" s="683"/>
      <c r="K168" s="683"/>
      <c r="L168" s="682"/>
      <c r="M168" s="682"/>
      <c r="N168" s="682"/>
      <c r="O168" s="682"/>
      <c r="P168" s="682"/>
      <c r="Q168" s="682"/>
      <c r="R168" s="682"/>
      <c r="S168" s="682"/>
      <c r="T168" s="682"/>
      <c r="U168" s="682"/>
      <c r="V168" s="682"/>
      <c r="W168" s="682"/>
      <c r="X168" s="682"/>
      <c r="Y168" s="682"/>
      <c r="Z168" s="682"/>
    </row>
    <row r="169" spans="1:26" ht="15">
      <c r="A169" s="682"/>
      <c r="B169" s="683"/>
      <c r="C169" s="684"/>
      <c r="D169" s="683"/>
      <c r="E169" s="683"/>
      <c r="F169" s="683"/>
      <c r="G169" s="683"/>
      <c r="H169" s="683"/>
      <c r="I169" s="683"/>
      <c r="J169" s="683"/>
      <c r="K169" s="683"/>
      <c r="L169" s="682"/>
      <c r="M169" s="682"/>
      <c r="N169" s="682"/>
      <c r="O169" s="682"/>
      <c r="P169" s="682"/>
      <c r="Q169" s="682"/>
      <c r="R169" s="682"/>
      <c r="S169" s="682"/>
      <c r="T169" s="682"/>
      <c r="U169" s="682"/>
      <c r="V169" s="682"/>
      <c r="W169" s="682"/>
      <c r="X169" s="682"/>
      <c r="Y169" s="682"/>
      <c r="Z169" s="682"/>
    </row>
    <row r="170" spans="1:26" ht="15">
      <c r="A170" s="682"/>
      <c r="B170" s="683"/>
      <c r="C170" s="684"/>
      <c r="D170" s="683"/>
      <c r="E170" s="683"/>
      <c r="F170" s="683"/>
      <c r="G170" s="683"/>
      <c r="H170" s="683"/>
      <c r="I170" s="683"/>
      <c r="J170" s="683"/>
      <c r="K170" s="683"/>
      <c r="L170" s="682"/>
      <c r="M170" s="682"/>
      <c r="N170" s="682"/>
      <c r="O170" s="682"/>
      <c r="P170" s="682"/>
      <c r="Q170" s="682"/>
      <c r="R170" s="682"/>
      <c r="S170" s="682"/>
      <c r="T170" s="682"/>
      <c r="U170" s="682"/>
      <c r="V170" s="682"/>
      <c r="W170" s="682"/>
      <c r="X170" s="682"/>
      <c r="Y170" s="682"/>
      <c r="Z170" s="682"/>
    </row>
    <row r="171" spans="1:26" ht="15">
      <c r="A171" s="682"/>
      <c r="B171" s="683"/>
      <c r="C171" s="684"/>
      <c r="D171" s="683"/>
      <c r="E171" s="683"/>
      <c r="F171" s="683"/>
      <c r="G171" s="683"/>
      <c r="H171" s="683"/>
      <c r="I171" s="683"/>
      <c r="J171" s="683"/>
      <c r="K171" s="683"/>
      <c r="L171" s="682"/>
      <c r="M171" s="682"/>
      <c r="N171" s="682"/>
      <c r="O171" s="682"/>
      <c r="P171" s="682"/>
      <c r="Q171" s="682"/>
      <c r="R171" s="682"/>
      <c r="S171" s="682"/>
      <c r="T171" s="682"/>
      <c r="U171" s="682"/>
      <c r="V171" s="682"/>
      <c r="W171" s="682"/>
      <c r="X171" s="682"/>
      <c r="Y171" s="682"/>
      <c r="Z171" s="682"/>
    </row>
    <row r="172" spans="1:26" ht="15">
      <c r="A172" s="682"/>
      <c r="B172" s="683"/>
      <c r="C172" s="684"/>
      <c r="D172" s="683"/>
      <c r="E172" s="683"/>
      <c r="F172" s="683"/>
      <c r="G172" s="683"/>
      <c r="H172" s="683"/>
      <c r="I172" s="683"/>
      <c r="J172" s="683"/>
      <c r="K172" s="683"/>
      <c r="L172" s="682"/>
      <c r="M172" s="682"/>
      <c r="N172" s="682"/>
      <c r="O172" s="682"/>
      <c r="P172" s="682"/>
      <c r="Q172" s="682"/>
      <c r="R172" s="682"/>
      <c r="S172" s="682"/>
      <c r="T172" s="682"/>
      <c r="U172" s="682"/>
      <c r="V172" s="682"/>
      <c r="W172" s="682"/>
      <c r="X172" s="682"/>
      <c r="Y172" s="682"/>
      <c r="Z172" s="682"/>
    </row>
    <row r="173" spans="1:26" ht="15">
      <c r="A173" s="682"/>
      <c r="B173" s="683"/>
      <c r="C173" s="684"/>
      <c r="D173" s="683"/>
      <c r="E173" s="683"/>
      <c r="F173" s="683"/>
      <c r="G173" s="683"/>
      <c r="H173" s="683"/>
      <c r="I173" s="683"/>
      <c r="J173" s="683"/>
      <c r="K173" s="683"/>
      <c r="L173" s="682"/>
      <c r="M173" s="682"/>
      <c r="N173" s="682"/>
      <c r="O173" s="682"/>
      <c r="P173" s="682"/>
      <c r="Q173" s="682"/>
      <c r="R173" s="682"/>
      <c r="S173" s="682"/>
      <c r="T173" s="682"/>
      <c r="U173" s="682"/>
      <c r="V173" s="682"/>
      <c r="W173" s="682"/>
      <c r="X173" s="682"/>
      <c r="Y173" s="682"/>
      <c r="Z173" s="682"/>
    </row>
    <row r="174" spans="1:26" ht="15">
      <c r="A174" s="682"/>
      <c r="B174" s="683"/>
      <c r="C174" s="684"/>
      <c r="D174" s="683"/>
      <c r="E174" s="683"/>
      <c r="F174" s="683"/>
      <c r="G174" s="683"/>
      <c r="H174" s="683"/>
      <c r="I174" s="683"/>
      <c r="J174" s="683"/>
      <c r="K174" s="683"/>
      <c r="L174" s="682"/>
      <c r="M174" s="682"/>
      <c r="N174" s="682"/>
      <c r="O174" s="682"/>
      <c r="P174" s="682"/>
      <c r="Q174" s="682"/>
      <c r="R174" s="682"/>
      <c r="S174" s="682"/>
      <c r="T174" s="682"/>
      <c r="U174" s="682"/>
      <c r="V174" s="682"/>
      <c r="W174" s="682"/>
      <c r="X174" s="682"/>
      <c r="Y174" s="682"/>
      <c r="Z174" s="682"/>
    </row>
    <row r="175" spans="1:26" ht="15">
      <c r="A175" s="682"/>
      <c r="B175" s="683"/>
      <c r="C175" s="684"/>
      <c r="D175" s="683"/>
      <c r="E175" s="683"/>
      <c r="F175" s="683"/>
      <c r="G175" s="683"/>
      <c r="H175" s="683"/>
      <c r="I175" s="683"/>
      <c r="J175" s="683"/>
      <c r="K175" s="683"/>
      <c r="L175" s="682"/>
      <c r="M175" s="682"/>
      <c r="N175" s="682"/>
      <c r="O175" s="682"/>
      <c r="P175" s="682"/>
      <c r="Q175" s="682"/>
      <c r="R175" s="682"/>
      <c r="S175" s="682"/>
      <c r="T175" s="682"/>
      <c r="U175" s="682"/>
      <c r="V175" s="682"/>
      <c r="W175" s="682"/>
      <c r="X175" s="682"/>
      <c r="Y175" s="682"/>
      <c r="Z175" s="682"/>
    </row>
    <row r="176" spans="1:26" ht="15">
      <c r="A176" s="682"/>
      <c r="B176" s="683"/>
      <c r="C176" s="684"/>
      <c r="D176" s="683"/>
      <c r="E176" s="683"/>
      <c r="F176" s="683"/>
      <c r="G176" s="683"/>
      <c r="H176" s="683"/>
      <c r="I176" s="683"/>
      <c r="J176" s="683"/>
      <c r="K176" s="683"/>
      <c r="L176" s="682"/>
      <c r="M176" s="682"/>
      <c r="N176" s="682"/>
      <c r="O176" s="682"/>
      <c r="P176" s="682"/>
      <c r="Q176" s="682"/>
      <c r="R176" s="682"/>
      <c r="S176" s="682"/>
      <c r="T176" s="682"/>
      <c r="U176" s="682"/>
      <c r="V176" s="682"/>
      <c r="W176" s="682"/>
      <c r="X176" s="682"/>
      <c r="Y176" s="682"/>
      <c r="Z176" s="682"/>
    </row>
    <row r="177" spans="1:26" ht="15">
      <c r="A177" s="682"/>
      <c r="B177" s="683"/>
      <c r="C177" s="684"/>
      <c r="D177" s="683"/>
      <c r="E177" s="683"/>
      <c r="F177" s="683"/>
      <c r="G177" s="683"/>
      <c r="H177" s="683"/>
      <c r="I177" s="683"/>
      <c r="J177" s="683"/>
      <c r="K177" s="683"/>
      <c r="L177" s="682"/>
      <c r="M177" s="682"/>
      <c r="N177" s="682"/>
      <c r="O177" s="682"/>
      <c r="P177" s="682"/>
      <c r="Q177" s="682"/>
      <c r="R177" s="682"/>
      <c r="S177" s="682"/>
      <c r="T177" s="682"/>
      <c r="U177" s="682"/>
      <c r="V177" s="682"/>
      <c r="W177" s="682"/>
      <c r="X177" s="682"/>
      <c r="Y177" s="682"/>
      <c r="Z177" s="682"/>
    </row>
    <row r="178" spans="1:26" ht="15">
      <c r="A178" s="682"/>
      <c r="B178" s="683"/>
      <c r="C178" s="684"/>
      <c r="D178" s="683"/>
      <c r="E178" s="683"/>
      <c r="F178" s="683"/>
      <c r="G178" s="683"/>
      <c r="H178" s="683"/>
      <c r="I178" s="683"/>
      <c r="J178" s="683"/>
      <c r="K178" s="683"/>
      <c r="L178" s="682"/>
      <c r="M178" s="682"/>
      <c r="N178" s="682"/>
      <c r="O178" s="682"/>
      <c r="P178" s="682"/>
      <c r="Q178" s="682"/>
      <c r="R178" s="682"/>
      <c r="S178" s="682"/>
      <c r="T178" s="682"/>
      <c r="U178" s="682"/>
      <c r="V178" s="682"/>
      <c r="W178" s="682"/>
      <c r="X178" s="682"/>
      <c r="Y178" s="682"/>
      <c r="Z178" s="682"/>
    </row>
    <row r="179" spans="1:26" ht="15">
      <c r="A179" s="682"/>
      <c r="B179" s="683"/>
      <c r="C179" s="684"/>
      <c r="D179" s="683"/>
      <c r="E179" s="683"/>
      <c r="F179" s="683"/>
      <c r="G179" s="683"/>
      <c r="H179" s="683"/>
      <c r="I179" s="683"/>
      <c r="J179" s="683"/>
      <c r="K179" s="683"/>
      <c r="L179" s="682"/>
      <c r="M179" s="682"/>
      <c r="N179" s="682"/>
      <c r="O179" s="682"/>
      <c r="P179" s="682"/>
      <c r="Q179" s="682"/>
      <c r="R179" s="682"/>
      <c r="S179" s="682"/>
      <c r="T179" s="682"/>
      <c r="U179" s="682"/>
      <c r="V179" s="682"/>
      <c r="W179" s="682"/>
      <c r="X179" s="682"/>
      <c r="Y179" s="682"/>
      <c r="Z179" s="682"/>
    </row>
    <row r="180" spans="1:26" ht="15">
      <c r="A180" s="682"/>
      <c r="B180" s="683"/>
      <c r="C180" s="684"/>
      <c r="D180" s="683"/>
      <c r="E180" s="683"/>
      <c r="F180" s="683"/>
      <c r="G180" s="683"/>
      <c r="H180" s="683"/>
      <c r="I180" s="683"/>
      <c r="J180" s="683"/>
      <c r="K180" s="683"/>
      <c r="L180" s="682"/>
      <c r="M180" s="682"/>
      <c r="N180" s="682"/>
      <c r="O180" s="682"/>
      <c r="P180" s="682"/>
      <c r="Q180" s="682"/>
      <c r="R180" s="682"/>
      <c r="S180" s="682"/>
      <c r="T180" s="682"/>
      <c r="U180" s="682"/>
      <c r="V180" s="682"/>
      <c r="W180" s="682"/>
      <c r="X180" s="682"/>
      <c r="Y180" s="682"/>
      <c r="Z180" s="682"/>
    </row>
    <row r="181" spans="1:26" ht="15">
      <c r="A181" s="682"/>
      <c r="B181" s="683"/>
      <c r="C181" s="684"/>
      <c r="D181" s="683"/>
      <c r="E181" s="683"/>
      <c r="F181" s="683"/>
      <c r="G181" s="683"/>
      <c r="H181" s="683"/>
      <c r="I181" s="683"/>
      <c r="J181" s="683"/>
      <c r="K181" s="683"/>
      <c r="L181" s="682"/>
      <c r="M181" s="682"/>
      <c r="N181" s="682"/>
      <c r="O181" s="682"/>
      <c r="P181" s="682"/>
      <c r="Q181" s="682"/>
      <c r="R181" s="682"/>
      <c r="S181" s="682"/>
      <c r="T181" s="682"/>
      <c r="U181" s="682"/>
      <c r="V181" s="682"/>
      <c r="W181" s="682"/>
      <c r="X181" s="682"/>
      <c r="Y181" s="682"/>
      <c r="Z181" s="682"/>
    </row>
    <row r="182" spans="1:26" ht="15">
      <c r="A182" s="682"/>
      <c r="B182" s="683"/>
      <c r="C182" s="684"/>
      <c r="D182" s="683"/>
      <c r="E182" s="683"/>
      <c r="F182" s="683"/>
      <c r="G182" s="683"/>
      <c r="H182" s="683"/>
      <c r="I182" s="683"/>
      <c r="J182" s="683"/>
      <c r="K182" s="683"/>
      <c r="L182" s="682"/>
      <c r="M182" s="682"/>
      <c r="N182" s="682"/>
      <c r="O182" s="682"/>
      <c r="P182" s="682"/>
      <c r="Q182" s="682"/>
      <c r="R182" s="682"/>
      <c r="S182" s="682"/>
      <c r="T182" s="682"/>
      <c r="U182" s="682"/>
      <c r="V182" s="682"/>
      <c r="W182" s="682"/>
      <c r="X182" s="682"/>
      <c r="Y182" s="682"/>
      <c r="Z182" s="682"/>
    </row>
    <row r="183" spans="1:26" ht="15">
      <c r="A183" s="682"/>
      <c r="B183" s="683"/>
      <c r="C183" s="684"/>
      <c r="D183" s="683"/>
      <c r="E183" s="683"/>
      <c r="F183" s="683"/>
      <c r="G183" s="683"/>
      <c r="H183" s="683"/>
      <c r="I183" s="683"/>
      <c r="J183" s="683"/>
      <c r="K183" s="683"/>
      <c r="L183" s="682"/>
      <c r="M183" s="682"/>
      <c r="N183" s="682"/>
      <c r="O183" s="682"/>
      <c r="P183" s="682"/>
      <c r="Q183" s="682"/>
      <c r="R183" s="682"/>
      <c r="S183" s="682"/>
      <c r="T183" s="682"/>
      <c r="U183" s="682"/>
      <c r="V183" s="682"/>
      <c r="W183" s="682"/>
      <c r="X183" s="682"/>
      <c r="Y183" s="682"/>
      <c r="Z183" s="682"/>
    </row>
    <row r="184" spans="1:26" ht="15">
      <c r="A184" s="682"/>
      <c r="B184" s="683"/>
      <c r="C184" s="684"/>
      <c r="D184" s="683"/>
      <c r="E184" s="683"/>
      <c r="F184" s="683"/>
      <c r="G184" s="683"/>
      <c r="H184" s="683"/>
      <c r="I184" s="683"/>
      <c r="J184" s="683"/>
      <c r="K184" s="683"/>
      <c r="L184" s="682"/>
      <c r="M184" s="682"/>
      <c r="N184" s="682"/>
      <c r="O184" s="682"/>
      <c r="P184" s="682"/>
      <c r="Q184" s="682"/>
      <c r="R184" s="682"/>
      <c r="S184" s="682"/>
      <c r="T184" s="682"/>
      <c r="U184" s="682"/>
      <c r="V184" s="682"/>
      <c r="W184" s="682"/>
      <c r="X184" s="682"/>
      <c r="Y184" s="682"/>
      <c r="Z184" s="682"/>
    </row>
    <row r="185" spans="1:26" ht="15">
      <c r="A185" s="682"/>
      <c r="B185" s="683"/>
      <c r="C185" s="684"/>
      <c r="D185" s="683"/>
      <c r="E185" s="683"/>
      <c r="F185" s="683"/>
      <c r="G185" s="683"/>
      <c r="H185" s="683"/>
      <c r="I185" s="683"/>
      <c r="J185" s="683"/>
      <c r="K185" s="683"/>
      <c r="L185" s="682"/>
      <c r="M185" s="682"/>
      <c r="N185" s="682"/>
      <c r="O185" s="682"/>
      <c r="P185" s="682"/>
      <c r="Q185" s="682"/>
      <c r="R185" s="682"/>
      <c r="S185" s="682"/>
      <c r="T185" s="682"/>
      <c r="U185" s="682"/>
      <c r="V185" s="682"/>
      <c r="W185" s="682"/>
      <c r="X185" s="682"/>
      <c r="Y185" s="682"/>
      <c r="Z185" s="682"/>
    </row>
    <row r="186" spans="1:26" ht="15">
      <c r="A186" s="682"/>
      <c r="B186" s="683"/>
      <c r="C186" s="684"/>
      <c r="D186" s="683"/>
      <c r="E186" s="683"/>
      <c r="F186" s="683"/>
      <c r="G186" s="683"/>
      <c r="H186" s="683"/>
      <c r="I186" s="683"/>
      <c r="J186" s="683"/>
      <c r="K186" s="683"/>
      <c r="L186" s="682"/>
      <c r="M186" s="682"/>
      <c r="N186" s="682"/>
      <c r="O186" s="682"/>
      <c r="P186" s="682"/>
      <c r="Q186" s="682"/>
      <c r="R186" s="682"/>
      <c r="S186" s="682"/>
      <c r="T186" s="682"/>
      <c r="U186" s="682"/>
      <c r="V186" s="682"/>
      <c r="W186" s="682"/>
      <c r="X186" s="682"/>
      <c r="Y186" s="682"/>
      <c r="Z186" s="682"/>
    </row>
    <row r="187" spans="1:26" ht="15">
      <c r="A187" s="682"/>
      <c r="B187" s="683"/>
      <c r="C187" s="684"/>
      <c r="D187" s="683"/>
      <c r="E187" s="683"/>
      <c r="F187" s="683"/>
      <c r="G187" s="683"/>
      <c r="H187" s="683"/>
      <c r="I187" s="683"/>
      <c r="J187" s="683"/>
      <c r="K187" s="683"/>
      <c r="L187" s="682"/>
      <c r="M187" s="682"/>
      <c r="N187" s="682"/>
      <c r="O187" s="682"/>
      <c r="P187" s="682"/>
      <c r="Q187" s="682"/>
      <c r="R187" s="682"/>
      <c r="S187" s="682"/>
      <c r="T187" s="682"/>
      <c r="U187" s="682"/>
      <c r="V187" s="682"/>
      <c r="W187" s="682"/>
      <c r="X187" s="682"/>
      <c r="Y187" s="682"/>
      <c r="Z187" s="682"/>
    </row>
    <row r="188" spans="1:26" ht="15">
      <c r="A188" s="682"/>
      <c r="B188" s="683"/>
      <c r="C188" s="684"/>
      <c r="D188" s="683"/>
      <c r="E188" s="683"/>
      <c r="F188" s="683"/>
      <c r="G188" s="683"/>
      <c r="H188" s="683"/>
      <c r="I188" s="683"/>
      <c r="J188" s="683"/>
      <c r="K188" s="683"/>
      <c r="L188" s="682"/>
      <c r="M188" s="682"/>
      <c r="N188" s="682"/>
      <c r="O188" s="682"/>
      <c r="P188" s="682"/>
      <c r="Q188" s="682"/>
      <c r="R188" s="682"/>
      <c r="S188" s="682"/>
      <c r="T188" s="682"/>
      <c r="U188" s="682"/>
      <c r="V188" s="682"/>
      <c r="W188" s="682"/>
      <c r="X188" s="682"/>
      <c r="Y188" s="682"/>
      <c r="Z188" s="682"/>
    </row>
    <row r="189" spans="1:26" ht="15">
      <c r="A189" s="682"/>
      <c r="B189" s="683"/>
      <c r="C189" s="684"/>
      <c r="D189" s="683"/>
      <c r="E189" s="683"/>
      <c r="F189" s="683"/>
      <c r="G189" s="683"/>
      <c r="H189" s="683"/>
      <c r="I189" s="683"/>
      <c r="J189" s="683"/>
      <c r="K189" s="683"/>
      <c r="L189" s="682"/>
      <c r="M189" s="682"/>
      <c r="N189" s="682"/>
      <c r="O189" s="682"/>
      <c r="P189" s="682"/>
      <c r="Q189" s="682"/>
      <c r="R189" s="682"/>
      <c r="S189" s="682"/>
      <c r="T189" s="682"/>
      <c r="U189" s="682"/>
      <c r="V189" s="682"/>
      <c r="W189" s="682"/>
      <c r="X189" s="682"/>
      <c r="Y189" s="682"/>
      <c r="Z189" s="682"/>
    </row>
    <row r="190" spans="1:26" ht="15">
      <c r="A190" s="682"/>
      <c r="B190" s="683"/>
      <c r="C190" s="684"/>
      <c r="D190" s="683"/>
      <c r="E190" s="683"/>
      <c r="F190" s="683"/>
      <c r="G190" s="683"/>
      <c r="H190" s="683"/>
      <c r="I190" s="683"/>
      <c r="J190" s="683"/>
      <c r="K190" s="683"/>
      <c r="L190" s="682"/>
      <c r="M190" s="682"/>
      <c r="N190" s="682"/>
      <c r="O190" s="682"/>
      <c r="P190" s="682"/>
      <c r="Q190" s="682"/>
      <c r="R190" s="682"/>
      <c r="S190" s="682"/>
      <c r="T190" s="682"/>
      <c r="U190" s="682"/>
      <c r="V190" s="682"/>
      <c r="W190" s="682"/>
      <c r="X190" s="682"/>
      <c r="Y190" s="682"/>
      <c r="Z190" s="682"/>
    </row>
    <row r="191" spans="1:26" ht="15">
      <c r="A191" s="682"/>
      <c r="B191" s="683"/>
      <c r="C191" s="684"/>
      <c r="D191" s="683"/>
      <c r="E191" s="683"/>
      <c r="F191" s="683"/>
      <c r="G191" s="683"/>
      <c r="H191" s="683"/>
      <c r="I191" s="683"/>
      <c r="J191" s="683"/>
      <c r="K191" s="683"/>
      <c r="L191" s="682"/>
      <c r="M191" s="682"/>
      <c r="N191" s="682"/>
      <c r="O191" s="682"/>
      <c r="P191" s="682"/>
      <c r="Q191" s="682"/>
      <c r="R191" s="682"/>
      <c r="S191" s="682"/>
      <c r="T191" s="682"/>
      <c r="U191" s="682"/>
      <c r="V191" s="682"/>
      <c r="W191" s="682"/>
      <c r="X191" s="682"/>
      <c r="Y191" s="682"/>
      <c r="Z191" s="682"/>
    </row>
    <row r="192" spans="1:26" ht="15">
      <c r="A192" s="682"/>
      <c r="B192" s="683"/>
      <c r="C192" s="684"/>
      <c r="D192" s="683"/>
      <c r="E192" s="683"/>
      <c r="F192" s="683"/>
      <c r="G192" s="683"/>
      <c r="H192" s="683"/>
      <c r="I192" s="683"/>
      <c r="J192" s="683"/>
      <c r="K192" s="683"/>
      <c r="L192" s="682"/>
      <c r="M192" s="682"/>
      <c r="N192" s="682"/>
      <c r="O192" s="682"/>
      <c r="P192" s="682"/>
      <c r="Q192" s="682"/>
      <c r="R192" s="682"/>
      <c r="S192" s="682"/>
      <c r="T192" s="682"/>
      <c r="U192" s="682"/>
      <c r="V192" s="682"/>
      <c r="W192" s="682"/>
      <c r="X192" s="682"/>
      <c r="Y192" s="682"/>
      <c r="Z192" s="682"/>
    </row>
    <row r="193" spans="1:26" ht="15">
      <c r="A193" s="682"/>
      <c r="B193" s="683"/>
      <c r="C193" s="684"/>
      <c r="D193" s="683"/>
      <c r="E193" s="683"/>
      <c r="F193" s="683"/>
      <c r="G193" s="683"/>
      <c r="H193" s="683"/>
      <c r="I193" s="683"/>
      <c r="J193" s="683"/>
      <c r="K193" s="683"/>
      <c r="L193" s="682"/>
      <c r="M193" s="682"/>
      <c r="N193" s="682"/>
      <c r="O193" s="682"/>
      <c r="P193" s="682"/>
      <c r="Q193" s="682"/>
      <c r="R193" s="682"/>
      <c r="S193" s="682"/>
      <c r="T193" s="682"/>
      <c r="U193" s="682"/>
      <c r="V193" s="682"/>
      <c r="W193" s="682"/>
      <c r="X193" s="682"/>
      <c r="Y193" s="682"/>
      <c r="Z193" s="682"/>
    </row>
    <row r="194" spans="1:26" ht="15">
      <c r="A194" s="682"/>
      <c r="B194" s="683"/>
      <c r="C194" s="684"/>
      <c r="D194" s="683"/>
      <c r="E194" s="683"/>
      <c r="F194" s="683"/>
      <c r="G194" s="683"/>
      <c r="H194" s="683"/>
      <c r="I194" s="683"/>
      <c r="J194" s="683"/>
      <c r="K194" s="683"/>
      <c r="L194" s="682"/>
      <c r="M194" s="682"/>
      <c r="N194" s="682"/>
      <c r="O194" s="682"/>
      <c r="P194" s="682"/>
      <c r="Q194" s="682"/>
      <c r="R194" s="682"/>
      <c r="S194" s="682"/>
      <c r="T194" s="682"/>
      <c r="U194" s="682"/>
      <c r="V194" s="682"/>
      <c r="W194" s="682"/>
      <c r="X194" s="682"/>
      <c r="Y194" s="682"/>
      <c r="Z194" s="682"/>
    </row>
    <row r="195" spans="1:26" ht="15">
      <c r="A195" s="682"/>
      <c r="B195" s="683"/>
      <c r="C195" s="684"/>
      <c r="D195" s="683"/>
      <c r="E195" s="683"/>
      <c r="F195" s="683"/>
      <c r="G195" s="683"/>
      <c r="H195" s="683"/>
      <c r="I195" s="683"/>
      <c r="J195" s="683"/>
      <c r="K195" s="683"/>
      <c r="L195" s="682"/>
      <c r="M195" s="682"/>
      <c r="N195" s="682"/>
      <c r="O195" s="682"/>
      <c r="P195" s="682"/>
      <c r="Q195" s="682"/>
      <c r="R195" s="682"/>
      <c r="S195" s="682"/>
      <c r="T195" s="682"/>
      <c r="U195" s="682"/>
      <c r="V195" s="682"/>
      <c r="W195" s="682"/>
      <c r="X195" s="682"/>
      <c r="Y195" s="682"/>
      <c r="Z195" s="682"/>
    </row>
    <row r="196" spans="1:26" ht="15">
      <c r="A196" s="682"/>
      <c r="B196" s="683"/>
      <c r="C196" s="684"/>
      <c r="D196" s="683"/>
      <c r="E196" s="683"/>
      <c r="F196" s="683"/>
      <c r="G196" s="683"/>
      <c r="H196" s="683"/>
      <c r="I196" s="683"/>
      <c r="J196" s="683"/>
      <c r="K196" s="683"/>
      <c r="L196" s="682"/>
      <c r="M196" s="682"/>
      <c r="N196" s="682"/>
      <c r="O196" s="682"/>
      <c r="P196" s="682"/>
      <c r="Q196" s="682"/>
      <c r="R196" s="682"/>
      <c r="S196" s="682"/>
      <c r="T196" s="682"/>
      <c r="U196" s="682"/>
      <c r="V196" s="682"/>
      <c r="W196" s="682"/>
      <c r="X196" s="682"/>
      <c r="Y196" s="682"/>
      <c r="Z196" s="682"/>
    </row>
    <row r="197" spans="1:26" ht="15">
      <c r="A197" s="682"/>
      <c r="B197" s="683"/>
      <c r="C197" s="684"/>
      <c r="D197" s="683"/>
      <c r="E197" s="683"/>
      <c r="F197" s="683"/>
      <c r="G197" s="683"/>
      <c r="H197" s="683"/>
      <c r="I197" s="683"/>
      <c r="J197" s="683"/>
      <c r="K197" s="683"/>
      <c r="L197" s="682"/>
      <c r="M197" s="682"/>
      <c r="N197" s="682"/>
      <c r="O197" s="682"/>
      <c r="P197" s="682"/>
      <c r="Q197" s="682"/>
      <c r="R197" s="682"/>
      <c r="S197" s="682"/>
      <c r="T197" s="682"/>
      <c r="U197" s="682"/>
      <c r="V197" s="682"/>
      <c r="W197" s="682"/>
      <c r="X197" s="682"/>
      <c r="Y197" s="682"/>
      <c r="Z197" s="682"/>
    </row>
    <row r="198" spans="1:26" ht="15">
      <c r="A198" s="682"/>
      <c r="B198" s="683"/>
      <c r="C198" s="684"/>
      <c r="D198" s="683"/>
      <c r="E198" s="683"/>
      <c r="F198" s="683"/>
      <c r="G198" s="683"/>
      <c r="H198" s="683"/>
      <c r="I198" s="683"/>
      <c r="J198" s="683"/>
      <c r="K198" s="683"/>
      <c r="L198" s="682"/>
      <c r="M198" s="682"/>
      <c r="N198" s="682"/>
      <c r="O198" s="682"/>
      <c r="P198" s="682"/>
      <c r="Q198" s="682"/>
      <c r="R198" s="682"/>
      <c r="S198" s="682"/>
      <c r="T198" s="682"/>
      <c r="U198" s="682"/>
      <c r="V198" s="682"/>
      <c r="W198" s="682"/>
      <c r="X198" s="682"/>
      <c r="Y198" s="682"/>
      <c r="Z198" s="682"/>
    </row>
    <row r="199" spans="1:26" ht="15">
      <c r="A199" s="682"/>
      <c r="B199" s="683"/>
      <c r="C199" s="684"/>
      <c r="D199" s="683"/>
      <c r="E199" s="683"/>
      <c r="F199" s="683"/>
      <c r="G199" s="683"/>
      <c r="H199" s="683"/>
      <c r="I199" s="683"/>
      <c r="J199" s="683"/>
      <c r="K199" s="683"/>
      <c r="L199" s="682"/>
      <c r="M199" s="682"/>
      <c r="N199" s="682"/>
      <c r="O199" s="682"/>
      <c r="P199" s="682"/>
      <c r="Q199" s="682"/>
      <c r="R199" s="682"/>
      <c r="S199" s="682"/>
      <c r="T199" s="682"/>
      <c r="U199" s="682"/>
      <c r="V199" s="682"/>
      <c r="W199" s="682"/>
      <c r="X199" s="682"/>
      <c r="Y199" s="682"/>
      <c r="Z199" s="682"/>
    </row>
    <row r="200" spans="1:26" ht="15">
      <c r="A200" s="682"/>
      <c r="B200" s="683"/>
      <c r="C200" s="684"/>
      <c r="D200" s="683"/>
      <c r="E200" s="683"/>
      <c r="F200" s="683"/>
      <c r="G200" s="683"/>
      <c r="H200" s="683"/>
      <c r="I200" s="683"/>
      <c r="J200" s="683"/>
      <c r="K200" s="683"/>
      <c r="L200" s="682"/>
      <c r="M200" s="682"/>
      <c r="N200" s="682"/>
      <c r="O200" s="682"/>
      <c r="P200" s="682"/>
      <c r="Q200" s="682"/>
      <c r="R200" s="682"/>
      <c r="S200" s="682"/>
      <c r="T200" s="682"/>
      <c r="U200" s="682"/>
      <c r="V200" s="682"/>
      <c r="W200" s="682"/>
      <c r="X200" s="682"/>
      <c r="Y200" s="682"/>
      <c r="Z200" s="682"/>
    </row>
    <row r="201" spans="1:26" ht="15">
      <c r="A201" s="682"/>
      <c r="B201" s="683"/>
      <c r="C201" s="684"/>
      <c r="D201" s="683"/>
      <c r="E201" s="683"/>
      <c r="F201" s="683"/>
      <c r="G201" s="683"/>
      <c r="H201" s="683"/>
      <c r="I201" s="683"/>
      <c r="J201" s="683"/>
      <c r="K201" s="683"/>
      <c r="L201" s="682"/>
      <c r="M201" s="682"/>
      <c r="N201" s="682"/>
      <c r="O201" s="682"/>
      <c r="P201" s="682"/>
      <c r="Q201" s="682"/>
      <c r="R201" s="682"/>
      <c r="S201" s="682"/>
      <c r="T201" s="682"/>
      <c r="U201" s="682"/>
      <c r="V201" s="682"/>
      <c r="W201" s="682"/>
      <c r="X201" s="682"/>
      <c r="Y201" s="682"/>
      <c r="Z201" s="682"/>
    </row>
    <row r="202" spans="1:26" ht="15">
      <c r="A202" s="682"/>
      <c r="B202" s="683"/>
      <c r="C202" s="684"/>
      <c r="D202" s="683"/>
      <c r="E202" s="683"/>
      <c r="F202" s="683"/>
      <c r="G202" s="683"/>
      <c r="H202" s="683"/>
      <c r="I202" s="683"/>
      <c r="J202" s="683"/>
      <c r="K202" s="683"/>
      <c r="L202" s="682"/>
      <c r="M202" s="682"/>
      <c r="N202" s="682"/>
      <c r="O202" s="682"/>
      <c r="P202" s="682"/>
      <c r="Q202" s="682"/>
      <c r="R202" s="682"/>
      <c r="S202" s="682"/>
      <c r="T202" s="682"/>
      <c r="U202" s="682"/>
      <c r="V202" s="682"/>
      <c r="W202" s="682"/>
      <c r="X202" s="682"/>
      <c r="Y202" s="682"/>
      <c r="Z202" s="682"/>
    </row>
    <row r="203" spans="1:26" ht="15">
      <c r="A203" s="682"/>
      <c r="B203" s="683"/>
      <c r="C203" s="684"/>
      <c r="D203" s="683"/>
      <c r="E203" s="683"/>
      <c r="F203" s="683"/>
      <c r="G203" s="683"/>
      <c r="H203" s="683"/>
      <c r="I203" s="683"/>
      <c r="J203" s="683"/>
      <c r="K203" s="683"/>
      <c r="L203" s="682"/>
      <c r="M203" s="682"/>
      <c r="N203" s="682"/>
      <c r="O203" s="682"/>
      <c r="P203" s="682"/>
      <c r="Q203" s="682"/>
      <c r="R203" s="682"/>
      <c r="S203" s="682"/>
      <c r="T203" s="682"/>
      <c r="U203" s="682"/>
      <c r="V203" s="682"/>
      <c r="W203" s="682"/>
      <c r="X203" s="682"/>
      <c r="Y203" s="682"/>
      <c r="Z203" s="682"/>
    </row>
    <row r="204" spans="1:26" ht="15">
      <c r="A204" s="682"/>
      <c r="B204" s="683"/>
      <c r="C204" s="684"/>
      <c r="D204" s="683"/>
      <c r="E204" s="683"/>
      <c r="F204" s="683"/>
      <c r="G204" s="683"/>
      <c r="H204" s="683"/>
      <c r="I204" s="683"/>
      <c r="J204" s="683"/>
      <c r="K204" s="683"/>
      <c r="L204" s="682"/>
      <c r="M204" s="682"/>
      <c r="N204" s="682"/>
      <c r="O204" s="682"/>
      <c r="P204" s="682"/>
      <c r="Q204" s="682"/>
      <c r="R204" s="682"/>
      <c r="S204" s="682"/>
      <c r="T204" s="682"/>
      <c r="U204" s="682"/>
      <c r="V204" s="682"/>
      <c r="W204" s="682"/>
      <c r="X204" s="682"/>
      <c r="Y204" s="682"/>
      <c r="Z204" s="682"/>
    </row>
    <row r="205" spans="1:26" ht="15">
      <c r="A205" s="682"/>
      <c r="B205" s="683"/>
      <c r="C205" s="684"/>
      <c r="D205" s="683"/>
      <c r="E205" s="683"/>
      <c r="F205" s="683"/>
      <c r="G205" s="683"/>
      <c r="H205" s="683"/>
      <c r="I205" s="683"/>
      <c r="J205" s="683"/>
      <c r="K205" s="683"/>
      <c r="L205" s="682"/>
      <c r="M205" s="682"/>
      <c r="N205" s="682"/>
      <c r="O205" s="682"/>
      <c r="P205" s="682"/>
      <c r="Q205" s="682"/>
      <c r="R205" s="682"/>
      <c r="S205" s="682"/>
      <c r="T205" s="682"/>
      <c r="U205" s="682"/>
      <c r="V205" s="682"/>
      <c r="W205" s="682"/>
      <c r="X205" s="682"/>
      <c r="Y205" s="682"/>
      <c r="Z205" s="682"/>
    </row>
    <row r="206" spans="1:26" ht="15">
      <c r="A206" s="682"/>
      <c r="B206" s="683"/>
      <c r="C206" s="684"/>
      <c r="D206" s="683"/>
      <c r="E206" s="683"/>
      <c r="F206" s="683"/>
      <c r="G206" s="683"/>
      <c r="H206" s="683"/>
      <c r="I206" s="683"/>
      <c r="J206" s="683"/>
      <c r="K206" s="683"/>
      <c r="L206" s="682"/>
      <c r="M206" s="682"/>
      <c r="N206" s="682"/>
      <c r="O206" s="682"/>
      <c r="P206" s="682"/>
      <c r="Q206" s="682"/>
      <c r="R206" s="682"/>
      <c r="S206" s="682"/>
      <c r="T206" s="682"/>
      <c r="U206" s="682"/>
      <c r="V206" s="682"/>
      <c r="W206" s="682"/>
      <c r="X206" s="682"/>
      <c r="Y206" s="682"/>
      <c r="Z206" s="682"/>
    </row>
    <row r="207" spans="1:26" ht="15">
      <c r="A207" s="682"/>
      <c r="B207" s="683"/>
      <c r="C207" s="684"/>
      <c r="D207" s="683"/>
      <c r="E207" s="683"/>
      <c r="F207" s="683"/>
      <c r="G207" s="683"/>
      <c r="H207" s="683"/>
      <c r="I207" s="683"/>
      <c r="J207" s="683"/>
      <c r="K207" s="683"/>
      <c r="L207" s="682"/>
      <c r="M207" s="682"/>
      <c r="N207" s="682"/>
      <c r="O207" s="682"/>
      <c r="P207" s="682"/>
      <c r="Q207" s="682"/>
      <c r="R207" s="682"/>
      <c r="S207" s="682"/>
      <c r="T207" s="682"/>
      <c r="U207" s="682"/>
      <c r="V207" s="682"/>
      <c r="W207" s="682"/>
      <c r="X207" s="682"/>
      <c r="Y207" s="682"/>
      <c r="Z207" s="682"/>
    </row>
    <row r="208" spans="1:26" ht="15">
      <c r="A208" s="682"/>
      <c r="B208" s="683"/>
      <c r="C208" s="684"/>
      <c r="D208" s="683"/>
      <c r="E208" s="683"/>
      <c r="F208" s="683"/>
      <c r="G208" s="683"/>
      <c r="H208" s="683"/>
      <c r="I208" s="683"/>
      <c r="J208" s="683"/>
      <c r="K208" s="683"/>
      <c r="L208" s="682"/>
      <c r="M208" s="682"/>
      <c r="N208" s="682"/>
      <c r="O208" s="682"/>
      <c r="P208" s="682"/>
      <c r="Q208" s="682"/>
      <c r="R208" s="682"/>
      <c r="S208" s="682"/>
      <c r="T208" s="682"/>
      <c r="U208" s="682"/>
      <c r="V208" s="682"/>
      <c r="W208" s="682"/>
      <c r="X208" s="682"/>
      <c r="Y208" s="682"/>
      <c r="Z208" s="682"/>
    </row>
    <row r="209" spans="1:26" ht="15">
      <c r="A209" s="682"/>
      <c r="B209" s="683"/>
      <c r="C209" s="684"/>
      <c r="D209" s="683"/>
      <c r="E209" s="683"/>
      <c r="F209" s="683"/>
      <c r="G209" s="683"/>
      <c r="H209" s="683"/>
      <c r="I209" s="683"/>
      <c r="J209" s="683"/>
      <c r="K209" s="683"/>
      <c r="L209" s="682"/>
      <c r="M209" s="682"/>
      <c r="N209" s="682"/>
      <c r="O209" s="682"/>
      <c r="P209" s="682"/>
      <c r="Q209" s="682"/>
      <c r="R209" s="682"/>
      <c r="S209" s="682"/>
      <c r="T209" s="682"/>
      <c r="U209" s="682"/>
      <c r="V209" s="682"/>
      <c r="W209" s="682"/>
      <c r="X209" s="682"/>
      <c r="Y209" s="682"/>
      <c r="Z209" s="682"/>
    </row>
    <row r="210" spans="1:26" ht="15">
      <c r="A210" s="682"/>
      <c r="B210" s="683"/>
      <c r="C210" s="684"/>
      <c r="D210" s="683"/>
      <c r="E210" s="683"/>
      <c r="F210" s="683"/>
      <c r="G210" s="683"/>
      <c r="H210" s="683"/>
      <c r="I210" s="683"/>
      <c r="J210" s="683"/>
      <c r="K210" s="683"/>
      <c r="L210" s="682"/>
      <c r="M210" s="682"/>
      <c r="N210" s="682"/>
      <c r="O210" s="682"/>
      <c r="P210" s="682"/>
      <c r="Q210" s="682"/>
      <c r="R210" s="682"/>
      <c r="S210" s="682"/>
      <c r="T210" s="682"/>
      <c r="U210" s="682"/>
      <c r="V210" s="682"/>
      <c r="W210" s="682"/>
      <c r="X210" s="682"/>
      <c r="Y210" s="682"/>
      <c r="Z210" s="682"/>
    </row>
    <row r="211" spans="1:26" ht="15">
      <c r="A211" s="682"/>
      <c r="B211" s="683"/>
      <c r="C211" s="684"/>
      <c r="D211" s="683"/>
      <c r="E211" s="683"/>
      <c r="F211" s="683"/>
      <c r="G211" s="683"/>
      <c r="H211" s="683"/>
      <c r="I211" s="683"/>
      <c r="J211" s="683"/>
      <c r="K211" s="683"/>
      <c r="L211" s="682"/>
      <c r="M211" s="682"/>
      <c r="N211" s="682"/>
      <c r="O211" s="682"/>
      <c r="P211" s="682"/>
      <c r="Q211" s="682"/>
      <c r="R211" s="682"/>
      <c r="S211" s="682"/>
      <c r="T211" s="682"/>
      <c r="U211" s="682"/>
      <c r="V211" s="682"/>
      <c r="W211" s="682"/>
      <c r="X211" s="682"/>
      <c r="Y211" s="682"/>
      <c r="Z211" s="682"/>
    </row>
    <row r="212" spans="1:26" ht="15">
      <c r="A212" s="682"/>
      <c r="B212" s="683"/>
      <c r="C212" s="684"/>
      <c r="D212" s="683"/>
      <c r="E212" s="683"/>
      <c r="F212" s="683"/>
      <c r="G212" s="683"/>
      <c r="H212" s="683"/>
      <c r="I212" s="683"/>
      <c r="J212" s="683"/>
      <c r="K212" s="683"/>
      <c r="L212" s="682"/>
      <c r="M212" s="682"/>
      <c r="N212" s="682"/>
      <c r="O212" s="682"/>
      <c r="P212" s="682"/>
      <c r="Q212" s="682"/>
      <c r="R212" s="682"/>
      <c r="S212" s="682"/>
      <c r="T212" s="682"/>
      <c r="U212" s="682"/>
      <c r="V212" s="682"/>
      <c r="W212" s="682"/>
      <c r="X212" s="682"/>
      <c r="Y212" s="682"/>
      <c r="Z212" s="682"/>
    </row>
    <row r="213" spans="1:26" ht="15">
      <c r="A213" s="682"/>
      <c r="B213" s="683"/>
      <c r="C213" s="684"/>
      <c r="D213" s="683"/>
      <c r="E213" s="683"/>
      <c r="F213" s="683"/>
      <c r="G213" s="683"/>
      <c r="H213" s="683"/>
      <c r="I213" s="683"/>
      <c r="J213" s="683"/>
      <c r="K213" s="683"/>
      <c r="L213" s="682"/>
      <c r="M213" s="682"/>
      <c r="N213" s="682"/>
      <c r="O213" s="682"/>
      <c r="P213" s="682"/>
      <c r="Q213" s="682"/>
      <c r="R213" s="682"/>
      <c r="S213" s="682"/>
      <c r="T213" s="682"/>
      <c r="U213" s="682"/>
      <c r="V213" s="682"/>
      <c r="W213" s="682"/>
      <c r="X213" s="682"/>
      <c r="Y213" s="682"/>
      <c r="Z213" s="682"/>
    </row>
    <row r="214" spans="1:26" ht="15">
      <c r="A214" s="682"/>
      <c r="B214" s="683"/>
      <c r="C214" s="684"/>
      <c r="D214" s="683"/>
      <c r="E214" s="683"/>
      <c r="F214" s="683"/>
      <c r="G214" s="683"/>
      <c r="H214" s="683"/>
      <c r="I214" s="683"/>
      <c r="J214" s="683"/>
      <c r="K214" s="683"/>
      <c r="L214" s="682"/>
      <c r="M214" s="682"/>
      <c r="N214" s="682"/>
      <c r="O214" s="682"/>
      <c r="P214" s="682"/>
      <c r="Q214" s="682"/>
      <c r="R214" s="682"/>
      <c r="S214" s="682"/>
      <c r="T214" s="682"/>
      <c r="U214" s="682"/>
      <c r="V214" s="682"/>
      <c r="W214" s="682"/>
      <c r="X214" s="682"/>
      <c r="Y214" s="682"/>
      <c r="Z214" s="682"/>
    </row>
    <row r="215" spans="1:26" ht="15">
      <c r="A215" s="682"/>
      <c r="B215" s="683"/>
      <c r="C215" s="684"/>
      <c r="D215" s="683"/>
      <c r="E215" s="683"/>
      <c r="F215" s="683"/>
      <c r="G215" s="683"/>
      <c r="H215" s="683"/>
      <c r="I215" s="683"/>
      <c r="J215" s="683"/>
      <c r="K215" s="683"/>
      <c r="L215" s="682"/>
      <c r="M215" s="682"/>
      <c r="N215" s="682"/>
      <c r="O215" s="682"/>
      <c r="P215" s="682"/>
      <c r="Q215" s="682"/>
      <c r="R215" s="682"/>
      <c r="S215" s="682"/>
      <c r="T215" s="682"/>
      <c r="U215" s="682"/>
      <c r="V215" s="682"/>
      <c r="W215" s="682"/>
      <c r="X215" s="682"/>
      <c r="Y215" s="682"/>
      <c r="Z215" s="682"/>
    </row>
    <row r="216" spans="1:26" ht="15">
      <c r="A216" s="682"/>
      <c r="B216" s="683"/>
      <c r="C216" s="684"/>
      <c r="D216" s="683"/>
      <c r="E216" s="683"/>
      <c r="F216" s="683"/>
      <c r="G216" s="683"/>
      <c r="H216" s="683"/>
      <c r="I216" s="683"/>
      <c r="J216" s="683"/>
      <c r="K216" s="683"/>
      <c r="L216" s="682"/>
      <c r="M216" s="682"/>
      <c r="N216" s="682"/>
      <c r="O216" s="682"/>
      <c r="P216" s="682"/>
      <c r="Q216" s="682"/>
      <c r="R216" s="682"/>
      <c r="S216" s="682"/>
      <c r="T216" s="682"/>
      <c r="U216" s="682"/>
      <c r="V216" s="682"/>
      <c r="W216" s="682"/>
      <c r="X216" s="682"/>
      <c r="Y216" s="682"/>
      <c r="Z216" s="682"/>
    </row>
    <row r="217" spans="1:26" ht="15">
      <c r="A217" s="682"/>
      <c r="B217" s="683"/>
      <c r="C217" s="684"/>
      <c r="D217" s="683"/>
      <c r="E217" s="683"/>
      <c r="F217" s="683"/>
      <c r="G217" s="683"/>
      <c r="H217" s="683"/>
      <c r="I217" s="683"/>
      <c r="J217" s="683"/>
      <c r="K217" s="683"/>
      <c r="L217" s="682"/>
      <c r="M217" s="682"/>
      <c r="N217" s="682"/>
      <c r="O217" s="682"/>
      <c r="P217" s="682"/>
      <c r="Q217" s="682"/>
      <c r="R217" s="682"/>
      <c r="S217" s="682"/>
      <c r="T217" s="682"/>
      <c r="U217" s="682"/>
      <c r="V217" s="682"/>
      <c r="W217" s="682"/>
      <c r="X217" s="682"/>
      <c r="Y217" s="682"/>
      <c r="Z217" s="682"/>
    </row>
    <row r="218" spans="1:26" ht="15">
      <c r="A218" s="682"/>
      <c r="B218" s="683"/>
      <c r="C218" s="684"/>
      <c r="D218" s="683"/>
      <c r="E218" s="683"/>
      <c r="F218" s="683"/>
      <c r="G218" s="683"/>
      <c r="H218" s="683"/>
      <c r="I218" s="683"/>
      <c r="J218" s="683"/>
      <c r="K218" s="683"/>
      <c r="L218" s="682"/>
      <c r="M218" s="682"/>
      <c r="N218" s="682"/>
      <c r="O218" s="682"/>
      <c r="P218" s="682"/>
      <c r="Q218" s="682"/>
      <c r="R218" s="682"/>
      <c r="S218" s="682"/>
      <c r="T218" s="682"/>
      <c r="U218" s="682"/>
      <c r="V218" s="682"/>
      <c r="W218" s="682"/>
      <c r="X218" s="682"/>
      <c r="Y218" s="682"/>
      <c r="Z218" s="682"/>
    </row>
    <row r="219" spans="1:26" ht="15">
      <c r="A219" s="682"/>
      <c r="B219" s="683"/>
      <c r="C219" s="684"/>
      <c r="D219" s="683"/>
      <c r="E219" s="683"/>
      <c r="F219" s="683"/>
      <c r="G219" s="683"/>
      <c r="H219" s="683"/>
      <c r="I219" s="683"/>
      <c r="J219" s="683"/>
      <c r="K219" s="683"/>
      <c r="L219" s="682"/>
      <c r="M219" s="682"/>
      <c r="N219" s="682"/>
      <c r="O219" s="682"/>
      <c r="P219" s="682"/>
      <c r="Q219" s="682"/>
      <c r="R219" s="682"/>
      <c r="S219" s="682"/>
      <c r="T219" s="682"/>
      <c r="U219" s="682"/>
      <c r="V219" s="682"/>
      <c r="W219" s="682"/>
      <c r="X219" s="682"/>
      <c r="Y219" s="682"/>
      <c r="Z219" s="682"/>
    </row>
    <row r="220" spans="1:26" ht="15">
      <c r="A220" s="682"/>
      <c r="B220" s="683"/>
      <c r="C220" s="684"/>
      <c r="D220" s="683"/>
      <c r="E220" s="683"/>
      <c r="F220" s="683"/>
      <c r="G220" s="683"/>
      <c r="H220" s="683"/>
      <c r="I220" s="683"/>
      <c r="J220" s="683"/>
      <c r="K220" s="683"/>
      <c r="L220" s="682"/>
      <c r="M220" s="682"/>
      <c r="N220" s="682"/>
      <c r="O220" s="682"/>
      <c r="P220" s="682"/>
      <c r="Q220" s="682"/>
      <c r="R220" s="682"/>
      <c r="S220" s="682"/>
      <c r="T220" s="682"/>
      <c r="U220" s="682"/>
      <c r="V220" s="682"/>
      <c r="W220" s="682"/>
      <c r="X220" s="682"/>
      <c r="Y220" s="682"/>
      <c r="Z220" s="682"/>
    </row>
    <row r="221" spans="1:26" ht="15">
      <c r="A221" s="682"/>
      <c r="B221" s="683"/>
      <c r="C221" s="684"/>
      <c r="D221" s="683"/>
      <c r="E221" s="683"/>
      <c r="F221" s="683"/>
      <c r="G221" s="683"/>
      <c r="H221" s="683"/>
      <c r="I221" s="683"/>
      <c r="J221" s="683"/>
      <c r="K221" s="683"/>
      <c r="L221" s="682"/>
      <c r="M221" s="682"/>
      <c r="N221" s="682"/>
      <c r="O221" s="682"/>
      <c r="P221" s="682"/>
      <c r="Q221" s="682"/>
      <c r="R221" s="682"/>
      <c r="S221" s="682"/>
      <c r="T221" s="682"/>
      <c r="U221" s="682"/>
      <c r="V221" s="682"/>
      <c r="W221" s="682"/>
      <c r="X221" s="682"/>
      <c r="Y221" s="682"/>
      <c r="Z221" s="682"/>
    </row>
    <row r="222" spans="1:26" ht="15">
      <c r="A222" s="682"/>
      <c r="B222" s="683"/>
      <c r="C222" s="684"/>
      <c r="D222" s="683"/>
      <c r="E222" s="683"/>
      <c r="F222" s="683"/>
      <c r="G222" s="683"/>
      <c r="H222" s="683"/>
      <c r="I222" s="683"/>
      <c r="J222" s="683"/>
      <c r="K222" s="683"/>
      <c r="L222" s="682"/>
      <c r="M222" s="682"/>
      <c r="N222" s="682"/>
      <c r="O222" s="682"/>
      <c r="P222" s="682"/>
      <c r="Q222" s="682"/>
      <c r="R222" s="682"/>
      <c r="S222" s="682"/>
      <c r="T222" s="682"/>
      <c r="U222" s="682"/>
      <c r="V222" s="682"/>
      <c r="W222" s="682"/>
      <c r="X222" s="682"/>
      <c r="Y222" s="682"/>
      <c r="Z222" s="682"/>
    </row>
    <row r="223" spans="1:26" ht="15">
      <c r="A223" s="682"/>
      <c r="B223" s="683"/>
      <c r="C223" s="684"/>
      <c r="D223" s="683"/>
      <c r="E223" s="683"/>
      <c r="F223" s="683"/>
      <c r="G223" s="683"/>
      <c r="H223" s="683"/>
      <c r="I223" s="683"/>
      <c r="J223" s="683"/>
      <c r="K223" s="683"/>
      <c r="L223" s="682"/>
      <c r="M223" s="682"/>
      <c r="N223" s="682"/>
      <c r="O223" s="682"/>
      <c r="P223" s="682"/>
      <c r="Q223" s="682"/>
      <c r="R223" s="682"/>
      <c r="S223" s="682"/>
      <c r="T223" s="682"/>
      <c r="U223" s="682"/>
      <c r="V223" s="682"/>
      <c r="W223" s="682"/>
      <c r="X223" s="682"/>
      <c r="Y223" s="682"/>
      <c r="Z223" s="682"/>
    </row>
    <row r="224" spans="1:26" ht="15">
      <c r="A224" s="682"/>
      <c r="B224" s="683"/>
      <c r="C224" s="684"/>
      <c r="D224" s="683"/>
      <c r="E224" s="683"/>
      <c r="F224" s="683"/>
      <c r="G224" s="683"/>
      <c r="H224" s="683"/>
      <c r="I224" s="683"/>
      <c r="J224" s="683"/>
      <c r="K224" s="683"/>
      <c r="L224" s="682"/>
      <c r="M224" s="682"/>
      <c r="N224" s="682"/>
      <c r="O224" s="682"/>
      <c r="P224" s="682"/>
      <c r="Q224" s="682"/>
      <c r="R224" s="682"/>
      <c r="S224" s="682"/>
      <c r="T224" s="682"/>
      <c r="U224" s="682"/>
      <c r="V224" s="682"/>
      <c r="W224" s="682"/>
      <c r="X224" s="682"/>
      <c r="Y224" s="682"/>
      <c r="Z224" s="682"/>
    </row>
    <row r="225" spans="1:26" ht="15">
      <c r="A225" s="682"/>
      <c r="B225" s="683"/>
      <c r="C225" s="684"/>
      <c r="D225" s="683"/>
      <c r="E225" s="683"/>
      <c r="F225" s="683"/>
      <c r="G225" s="683"/>
      <c r="H225" s="683"/>
      <c r="I225" s="683"/>
      <c r="J225" s="683"/>
      <c r="K225" s="683"/>
      <c r="L225" s="682"/>
      <c r="M225" s="682"/>
      <c r="N225" s="682"/>
      <c r="O225" s="682"/>
      <c r="P225" s="682"/>
      <c r="Q225" s="682"/>
      <c r="R225" s="682"/>
      <c r="S225" s="682"/>
      <c r="T225" s="682"/>
      <c r="U225" s="682"/>
      <c r="V225" s="682"/>
      <c r="W225" s="682"/>
      <c r="X225" s="682"/>
      <c r="Y225" s="682"/>
      <c r="Z225" s="682"/>
    </row>
    <row r="226" spans="1:26" ht="15">
      <c r="A226" s="682"/>
      <c r="B226" s="683"/>
      <c r="C226" s="684"/>
      <c r="D226" s="683"/>
      <c r="E226" s="683"/>
      <c r="F226" s="683"/>
      <c r="G226" s="683"/>
      <c r="H226" s="683"/>
      <c r="I226" s="683"/>
      <c r="J226" s="683"/>
      <c r="K226" s="683"/>
      <c r="L226" s="682"/>
      <c r="M226" s="682"/>
      <c r="N226" s="682"/>
      <c r="O226" s="682"/>
      <c r="P226" s="682"/>
      <c r="Q226" s="682"/>
      <c r="R226" s="682"/>
      <c r="S226" s="682"/>
      <c r="T226" s="682"/>
      <c r="U226" s="682"/>
      <c r="V226" s="682"/>
      <c r="W226" s="682"/>
      <c r="X226" s="682"/>
      <c r="Y226" s="682"/>
      <c r="Z226" s="682"/>
    </row>
    <row r="227" spans="1:26" ht="15">
      <c r="A227" s="682"/>
      <c r="B227" s="683"/>
      <c r="C227" s="684"/>
      <c r="D227" s="683"/>
      <c r="E227" s="683"/>
      <c r="F227" s="683"/>
      <c r="G227" s="683"/>
      <c r="H227" s="683"/>
      <c r="I227" s="683"/>
      <c r="J227" s="683"/>
      <c r="K227" s="683"/>
      <c r="L227" s="682"/>
      <c r="M227" s="682"/>
      <c r="N227" s="682"/>
      <c r="O227" s="682"/>
      <c r="P227" s="682"/>
      <c r="Q227" s="682"/>
      <c r="R227" s="682"/>
      <c r="S227" s="682"/>
      <c r="T227" s="682"/>
      <c r="U227" s="682"/>
      <c r="V227" s="682"/>
      <c r="W227" s="682"/>
      <c r="X227" s="682"/>
      <c r="Y227" s="682"/>
      <c r="Z227" s="682"/>
    </row>
    <row r="228" spans="1:26" ht="15">
      <c r="A228" s="682"/>
      <c r="B228" s="683"/>
      <c r="C228" s="684"/>
      <c r="D228" s="683"/>
      <c r="E228" s="683"/>
      <c r="F228" s="683"/>
      <c r="G228" s="683"/>
      <c r="H228" s="683"/>
      <c r="I228" s="683"/>
      <c r="J228" s="683"/>
      <c r="K228" s="683"/>
      <c r="L228" s="682"/>
      <c r="M228" s="682"/>
      <c r="N228" s="682"/>
      <c r="O228" s="682"/>
      <c r="P228" s="682"/>
      <c r="Q228" s="682"/>
      <c r="R228" s="682"/>
      <c r="S228" s="682"/>
      <c r="T228" s="682"/>
      <c r="U228" s="682"/>
      <c r="V228" s="682"/>
      <c r="W228" s="682"/>
      <c r="X228" s="682"/>
      <c r="Y228" s="682"/>
      <c r="Z228" s="682"/>
    </row>
    <row r="229" spans="1:26" ht="15">
      <c r="A229" s="682"/>
      <c r="B229" s="683"/>
      <c r="C229" s="684"/>
      <c r="D229" s="683"/>
      <c r="E229" s="683"/>
      <c r="F229" s="683"/>
      <c r="G229" s="683"/>
      <c r="H229" s="683"/>
      <c r="I229" s="683"/>
      <c r="J229" s="683"/>
      <c r="K229" s="683"/>
      <c r="L229" s="682"/>
      <c r="M229" s="682"/>
      <c r="N229" s="682"/>
      <c r="O229" s="682"/>
      <c r="P229" s="682"/>
      <c r="Q229" s="682"/>
      <c r="R229" s="682"/>
      <c r="S229" s="682"/>
      <c r="T229" s="682"/>
      <c r="U229" s="682"/>
      <c r="V229" s="682"/>
      <c r="W229" s="682"/>
      <c r="X229" s="682"/>
      <c r="Y229" s="682"/>
      <c r="Z229" s="682"/>
    </row>
    <row r="230" spans="1:26" ht="15">
      <c r="A230" s="682"/>
      <c r="B230" s="683"/>
      <c r="C230" s="684"/>
      <c r="D230" s="683"/>
      <c r="E230" s="683"/>
      <c r="F230" s="683"/>
      <c r="G230" s="683"/>
      <c r="H230" s="683"/>
      <c r="I230" s="683"/>
      <c r="J230" s="683"/>
      <c r="K230" s="683"/>
      <c r="L230" s="682"/>
      <c r="M230" s="682"/>
      <c r="N230" s="682"/>
      <c r="O230" s="682"/>
      <c r="P230" s="682"/>
      <c r="Q230" s="682"/>
      <c r="R230" s="682"/>
      <c r="S230" s="682"/>
      <c r="T230" s="682"/>
      <c r="U230" s="682"/>
      <c r="V230" s="682"/>
      <c r="W230" s="682"/>
      <c r="X230" s="682"/>
      <c r="Y230" s="682"/>
      <c r="Z230" s="682"/>
    </row>
    <row r="231" spans="1:26" ht="15">
      <c r="A231" s="682"/>
      <c r="B231" s="683"/>
      <c r="C231" s="684"/>
      <c r="D231" s="683"/>
      <c r="E231" s="683"/>
      <c r="F231" s="683"/>
      <c r="G231" s="683"/>
      <c r="H231" s="683"/>
      <c r="I231" s="683"/>
      <c r="J231" s="683"/>
      <c r="K231" s="683"/>
      <c r="L231" s="682"/>
      <c r="M231" s="682"/>
      <c r="N231" s="682"/>
      <c r="O231" s="682"/>
      <c r="P231" s="682"/>
      <c r="Q231" s="682"/>
      <c r="R231" s="682"/>
      <c r="S231" s="682"/>
      <c r="T231" s="682"/>
      <c r="U231" s="682"/>
      <c r="V231" s="682"/>
      <c r="W231" s="682"/>
      <c r="X231" s="682"/>
      <c r="Y231" s="682"/>
      <c r="Z231" s="682"/>
    </row>
    <row r="232" spans="1:26" ht="15">
      <c r="A232" s="682"/>
      <c r="B232" s="683"/>
      <c r="C232" s="684"/>
      <c r="D232" s="683"/>
      <c r="E232" s="683"/>
      <c r="F232" s="683"/>
      <c r="G232" s="683"/>
      <c r="H232" s="683"/>
      <c r="I232" s="683"/>
      <c r="J232" s="683"/>
      <c r="K232" s="683"/>
      <c r="L232" s="682"/>
      <c r="M232" s="682"/>
      <c r="N232" s="682"/>
      <c r="O232" s="682"/>
      <c r="P232" s="682"/>
      <c r="Q232" s="682"/>
      <c r="R232" s="682"/>
      <c r="S232" s="682"/>
      <c r="T232" s="682"/>
      <c r="U232" s="682"/>
      <c r="V232" s="682"/>
      <c r="W232" s="682"/>
      <c r="X232" s="682"/>
      <c r="Y232" s="682"/>
      <c r="Z232" s="682"/>
    </row>
    <row r="233" spans="1:26" ht="15">
      <c r="A233" s="682"/>
      <c r="B233" s="683"/>
      <c r="C233" s="684"/>
      <c r="D233" s="683"/>
      <c r="E233" s="683"/>
      <c r="F233" s="683"/>
      <c r="G233" s="683"/>
      <c r="H233" s="683"/>
      <c r="I233" s="683"/>
      <c r="J233" s="683"/>
      <c r="K233" s="683"/>
      <c r="L233" s="682"/>
      <c r="M233" s="682"/>
      <c r="N233" s="682"/>
      <c r="O233" s="682"/>
      <c r="P233" s="682"/>
      <c r="Q233" s="682"/>
      <c r="R233" s="682"/>
      <c r="S233" s="682"/>
      <c r="T233" s="682"/>
      <c r="U233" s="682"/>
      <c r="V233" s="682"/>
      <c r="W233" s="682"/>
      <c r="X233" s="682"/>
      <c r="Y233" s="682"/>
      <c r="Z233" s="682"/>
    </row>
    <row r="234" spans="1:26" ht="15">
      <c r="A234" s="682"/>
      <c r="B234" s="683"/>
      <c r="C234" s="684"/>
      <c r="D234" s="683"/>
      <c r="E234" s="683"/>
      <c r="F234" s="683"/>
      <c r="G234" s="683"/>
      <c r="H234" s="683"/>
      <c r="I234" s="683"/>
      <c r="J234" s="683"/>
      <c r="K234" s="683"/>
      <c r="L234" s="682"/>
      <c r="M234" s="682"/>
      <c r="N234" s="682"/>
      <c r="O234" s="682"/>
      <c r="P234" s="682"/>
      <c r="Q234" s="682"/>
      <c r="R234" s="682"/>
      <c r="S234" s="682"/>
      <c r="T234" s="682"/>
      <c r="U234" s="682"/>
      <c r="V234" s="682"/>
      <c r="W234" s="682"/>
      <c r="X234" s="682"/>
      <c r="Y234" s="682"/>
      <c r="Z234" s="682"/>
    </row>
    <row r="235" spans="1:26" ht="15">
      <c r="A235" s="682"/>
      <c r="B235" s="683"/>
      <c r="C235" s="684"/>
      <c r="D235" s="683"/>
      <c r="E235" s="683"/>
      <c r="F235" s="683"/>
      <c r="G235" s="683"/>
      <c r="H235" s="683"/>
      <c r="I235" s="683"/>
      <c r="J235" s="683"/>
      <c r="K235" s="683"/>
      <c r="L235" s="682"/>
      <c r="M235" s="682"/>
      <c r="N235" s="682"/>
      <c r="O235" s="682"/>
      <c r="P235" s="682"/>
      <c r="Q235" s="682"/>
      <c r="R235" s="682"/>
      <c r="S235" s="682"/>
      <c r="T235" s="682"/>
      <c r="U235" s="682"/>
      <c r="V235" s="682"/>
      <c r="W235" s="682"/>
      <c r="X235" s="682"/>
      <c r="Y235" s="682"/>
      <c r="Z235" s="682"/>
    </row>
    <row r="236" spans="1:26" ht="15">
      <c r="A236" s="682"/>
      <c r="B236" s="683"/>
      <c r="C236" s="684"/>
      <c r="D236" s="683"/>
      <c r="E236" s="683"/>
      <c r="F236" s="683"/>
      <c r="G236" s="683"/>
      <c r="H236" s="683"/>
      <c r="I236" s="683"/>
      <c r="J236" s="683"/>
      <c r="K236" s="683"/>
      <c r="L236" s="682"/>
      <c r="M236" s="682"/>
      <c r="N236" s="682"/>
      <c r="O236" s="682"/>
      <c r="P236" s="682"/>
      <c r="Q236" s="682"/>
      <c r="R236" s="682"/>
      <c r="S236" s="682"/>
      <c r="T236" s="682"/>
      <c r="U236" s="682"/>
      <c r="V236" s="682"/>
      <c r="W236" s="682"/>
      <c r="X236" s="682"/>
      <c r="Y236" s="682"/>
      <c r="Z236" s="682"/>
    </row>
    <row r="237" spans="1:26" ht="15">
      <c r="A237" s="682"/>
      <c r="B237" s="683"/>
      <c r="C237" s="684"/>
      <c r="D237" s="683"/>
      <c r="E237" s="683"/>
      <c r="F237" s="683"/>
      <c r="G237" s="683"/>
      <c r="H237" s="683"/>
      <c r="I237" s="683"/>
      <c r="J237" s="683"/>
      <c r="K237" s="683"/>
      <c r="L237" s="682"/>
      <c r="M237" s="682"/>
      <c r="N237" s="682"/>
      <c r="O237" s="682"/>
      <c r="P237" s="682"/>
      <c r="Q237" s="682"/>
      <c r="R237" s="682"/>
      <c r="S237" s="682"/>
      <c r="T237" s="682"/>
      <c r="U237" s="682"/>
      <c r="V237" s="682"/>
      <c r="W237" s="682"/>
      <c r="X237" s="682"/>
      <c r="Y237" s="682"/>
      <c r="Z237" s="682"/>
    </row>
    <row r="238" spans="1:26" ht="15">
      <c r="A238" s="682"/>
      <c r="B238" s="683"/>
      <c r="C238" s="684"/>
      <c r="D238" s="683"/>
      <c r="E238" s="683"/>
      <c r="F238" s="683"/>
      <c r="G238" s="683"/>
      <c r="H238" s="683"/>
      <c r="I238" s="683"/>
      <c r="J238" s="683"/>
      <c r="K238" s="683"/>
      <c r="L238" s="682"/>
      <c r="M238" s="682"/>
      <c r="N238" s="682"/>
      <c r="O238" s="682"/>
      <c r="P238" s="682"/>
      <c r="Q238" s="682"/>
      <c r="R238" s="682"/>
      <c r="S238" s="682"/>
      <c r="T238" s="682"/>
      <c r="U238" s="682"/>
      <c r="V238" s="682"/>
      <c r="W238" s="682"/>
      <c r="X238" s="682"/>
      <c r="Y238" s="682"/>
      <c r="Z238" s="682"/>
    </row>
    <row r="239" spans="1:26" ht="15">
      <c r="A239" s="682"/>
      <c r="B239" s="683"/>
      <c r="C239" s="684"/>
      <c r="D239" s="683"/>
      <c r="E239" s="683"/>
      <c r="F239" s="683"/>
      <c r="G239" s="683"/>
      <c r="H239" s="683"/>
      <c r="I239" s="683"/>
      <c r="J239" s="683"/>
      <c r="K239" s="683"/>
      <c r="L239" s="682"/>
      <c r="M239" s="682"/>
      <c r="N239" s="682"/>
      <c r="O239" s="682"/>
      <c r="P239" s="682"/>
      <c r="Q239" s="682"/>
      <c r="R239" s="682"/>
      <c r="S239" s="682"/>
      <c r="T239" s="682"/>
      <c r="U239" s="682"/>
      <c r="V239" s="682"/>
      <c r="W239" s="682"/>
      <c r="X239" s="682"/>
      <c r="Y239" s="682"/>
      <c r="Z239" s="682"/>
    </row>
    <row r="240" spans="1:26" ht="15">
      <c r="A240" s="682"/>
      <c r="B240" s="683"/>
      <c r="C240" s="684"/>
      <c r="D240" s="683"/>
      <c r="E240" s="683"/>
      <c r="F240" s="683"/>
      <c r="G240" s="683"/>
      <c r="H240" s="683"/>
      <c r="I240" s="683"/>
      <c r="J240" s="683"/>
      <c r="K240" s="683"/>
      <c r="L240" s="682"/>
      <c r="M240" s="682"/>
      <c r="N240" s="682"/>
      <c r="O240" s="682"/>
      <c r="P240" s="682"/>
      <c r="Q240" s="682"/>
      <c r="R240" s="682"/>
      <c r="S240" s="682"/>
      <c r="T240" s="682"/>
      <c r="U240" s="682"/>
      <c r="V240" s="682"/>
      <c r="W240" s="682"/>
      <c r="X240" s="682"/>
      <c r="Y240" s="682"/>
      <c r="Z240" s="682"/>
    </row>
    <row r="241" spans="1:26" ht="15">
      <c r="A241" s="682"/>
      <c r="B241" s="683"/>
      <c r="C241" s="684"/>
      <c r="D241" s="683"/>
      <c r="E241" s="683"/>
      <c r="F241" s="683"/>
      <c r="G241" s="683"/>
      <c r="H241" s="683"/>
      <c r="I241" s="683"/>
      <c r="J241" s="683"/>
      <c r="K241" s="683"/>
      <c r="L241" s="682"/>
      <c r="M241" s="682"/>
      <c r="N241" s="682"/>
      <c r="O241" s="682"/>
      <c r="P241" s="682"/>
      <c r="Q241" s="682"/>
      <c r="R241" s="682"/>
      <c r="S241" s="682"/>
      <c r="T241" s="682"/>
      <c r="U241" s="682"/>
      <c r="V241" s="682"/>
      <c r="W241" s="682"/>
      <c r="X241" s="682"/>
      <c r="Y241" s="682"/>
      <c r="Z241" s="682"/>
    </row>
    <row r="242" spans="1:26" ht="15">
      <c r="A242" s="682"/>
      <c r="B242" s="683"/>
      <c r="C242" s="684"/>
      <c r="D242" s="683"/>
      <c r="E242" s="683"/>
      <c r="F242" s="683"/>
      <c r="G242" s="683"/>
      <c r="H242" s="683"/>
      <c r="I242" s="683"/>
      <c r="J242" s="683"/>
      <c r="K242" s="683"/>
      <c r="L242" s="682"/>
      <c r="M242" s="682"/>
      <c r="N242" s="682"/>
      <c r="O242" s="682"/>
      <c r="P242" s="682"/>
      <c r="Q242" s="682"/>
      <c r="R242" s="682"/>
      <c r="S242" s="682"/>
      <c r="T242" s="682"/>
      <c r="U242" s="682"/>
      <c r="V242" s="682"/>
      <c r="W242" s="682"/>
      <c r="X242" s="682"/>
      <c r="Y242" s="682"/>
      <c r="Z242" s="682"/>
    </row>
    <row r="243" spans="1:26" ht="15">
      <c r="A243" s="682"/>
      <c r="B243" s="683"/>
      <c r="C243" s="684"/>
      <c r="D243" s="683"/>
      <c r="E243" s="683"/>
      <c r="F243" s="683"/>
      <c r="G243" s="683"/>
      <c r="H243" s="683"/>
      <c r="I243" s="683"/>
      <c r="J243" s="683"/>
      <c r="K243" s="683"/>
      <c r="L243" s="682"/>
      <c r="M243" s="682"/>
      <c r="N243" s="682"/>
      <c r="O243" s="682"/>
      <c r="P243" s="682"/>
      <c r="Q243" s="682"/>
      <c r="R243" s="682"/>
      <c r="S243" s="682"/>
      <c r="T243" s="682"/>
      <c r="U243" s="682"/>
      <c r="V243" s="682"/>
      <c r="W243" s="682"/>
      <c r="X243" s="682"/>
      <c r="Y243" s="682"/>
      <c r="Z243" s="682"/>
    </row>
    <row r="244" spans="1:26" ht="15">
      <c r="A244" s="682"/>
      <c r="B244" s="683"/>
      <c r="C244" s="684"/>
      <c r="D244" s="683"/>
      <c r="E244" s="683"/>
      <c r="F244" s="683"/>
      <c r="G244" s="683"/>
      <c r="H244" s="683"/>
      <c r="I244" s="683"/>
      <c r="J244" s="683"/>
      <c r="K244" s="683"/>
      <c r="L244" s="682"/>
      <c r="M244" s="682"/>
      <c r="N244" s="682"/>
      <c r="O244" s="682"/>
      <c r="P244" s="682"/>
      <c r="Q244" s="682"/>
      <c r="R244" s="682"/>
      <c r="S244" s="682"/>
      <c r="T244" s="682"/>
      <c r="U244" s="682"/>
      <c r="V244" s="682"/>
      <c r="W244" s="682"/>
      <c r="X244" s="682"/>
      <c r="Y244" s="682"/>
      <c r="Z244" s="682"/>
    </row>
    <row r="245" spans="1:26" ht="15">
      <c r="A245" s="682"/>
      <c r="B245" s="683"/>
      <c r="C245" s="684"/>
      <c r="D245" s="683"/>
      <c r="E245" s="683"/>
      <c r="F245" s="683"/>
      <c r="G245" s="683"/>
      <c r="H245" s="683"/>
      <c r="I245" s="683"/>
      <c r="J245" s="683"/>
      <c r="K245" s="683"/>
      <c r="L245" s="682"/>
      <c r="M245" s="682"/>
      <c r="N245" s="682"/>
      <c r="O245" s="682"/>
      <c r="P245" s="682"/>
      <c r="Q245" s="682"/>
      <c r="R245" s="682"/>
      <c r="S245" s="682"/>
      <c r="T245" s="682"/>
      <c r="U245" s="682"/>
      <c r="V245" s="682"/>
      <c r="W245" s="682"/>
      <c r="X245" s="682"/>
      <c r="Y245" s="682"/>
      <c r="Z245" s="682"/>
    </row>
    <row r="246" spans="1:26" ht="15">
      <c r="A246" s="682"/>
      <c r="B246" s="683"/>
      <c r="C246" s="684"/>
      <c r="D246" s="683"/>
      <c r="E246" s="683"/>
      <c r="F246" s="683"/>
      <c r="G246" s="683"/>
      <c r="H246" s="683"/>
      <c r="I246" s="683"/>
      <c r="J246" s="683"/>
      <c r="K246" s="683"/>
      <c r="L246" s="682"/>
      <c r="M246" s="682"/>
      <c r="N246" s="682"/>
      <c r="O246" s="682"/>
      <c r="P246" s="682"/>
      <c r="Q246" s="682"/>
      <c r="R246" s="682"/>
      <c r="S246" s="682"/>
      <c r="T246" s="682"/>
      <c r="U246" s="682"/>
      <c r="V246" s="682"/>
      <c r="W246" s="682"/>
      <c r="X246" s="682"/>
      <c r="Y246" s="682"/>
      <c r="Z246" s="682"/>
    </row>
    <row r="247" spans="1:26" ht="15">
      <c r="A247" s="682"/>
      <c r="B247" s="683"/>
      <c r="C247" s="684"/>
      <c r="D247" s="683"/>
      <c r="E247" s="683"/>
      <c r="F247" s="683"/>
      <c r="G247" s="683"/>
      <c r="H247" s="683"/>
      <c r="I247" s="683"/>
      <c r="J247" s="683"/>
      <c r="K247" s="683"/>
      <c r="L247" s="682"/>
      <c r="M247" s="682"/>
      <c r="N247" s="682"/>
      <c r="O247" s="682"/>
      <c r="P247" s="682"/>
      <c r="Q247" s="682"/>
      <c r="R247" s="682"/>
      <c r="S247" s="682"/>
      <c r="T247" s="682"/>
      <c r="U247" s="682"/>
      <c r="V247" s="682"/>
      <c r="W247" s="682"/>
      <c r="X247" s="682"/>
      <c r="Y247" s="682"/>
      <c r="Z247" s="682"/>
    </row>
    <row r="248" spans="1:26" ht="15">
      <c r="A248" s="682"/>
      <c r="B248" s="683"/>
      <c r="C248" s="684"/>
      <c r="D248" s="683"/>
      <c r="E248" s="683"/>
      <c r="F248" s="683"/>
      <c r="G248" s="683"/>
      <c r="H248" s="683"/>
      <c r="I248" s="683"/>
      <c r="J248" s="683"/>
      <c r="K248" s="683"/>
      <c r="L248" s="682"/>
      <c r="M248" s="682"/>
      <c r="N248" s="682"/>
      <c r="O248" s="682"/>
      <c r="P248" s="682"/>
      <c r="Q248" s="682"/>
      <c r="R248" s="682"/>
      <c r="S248" s="682"/>
      <c r="T248" s="682"/>
      <c r="U248" s="682"/>
      <c r="V248" s="682"/>
      <c r="W248" s="682"/>
      <c r="X248" s="682"/>
      <c r="Y248" s="682"/>
      <c r="Z248" s="682"/>
    </row>
    <row r="249" spans="1:26" ht="15">
      <c r="A249" s="682"/>
      <c r="B249" s="683"/>
      <c r="C249" s="684"/>
      <c r="D249" s="683"/>
      <c r="E249" s="683"/>
      <c r="F249" s="683"/>
      <c r="G249" s="683"/>
      <c r="H249" s="683"/>
      <c r="I249" s="683"/>
      <c r="J249" s="683"/>
      <c r="K249" s="683"/>
      <c r="L249" s="682"/>
      <c r="M249" s="682"/>
      <c r="N249" s="682"/>
      <c r="O249" s="682"/>
      <c r="P249" s="682"/>
      <c r="Q249" s="682"/>
      <c r="R249" s="682"/>
      <c r="S249" s="682"/>
      <c r="T249" s="682"/>
      <c r="U249" s="682"/>
      <c r="V249" s="682"/>
      <c r="W249" s="682"/>
      <c r="X249" s="682"/>
      <c r="Y249" s="682"/>
      <c r="Z249" s="682"/>
    </row>
    <row r="250" spans="1:26" ht="15">
      <c r="A250" s="682"/>
      <c r="B250" s="683"/>
      <c r="C250" s="684"/>
      <c r="D250" s="683"/>
      <c r="E250" s="683"/>
      <c r="F250" s="683"/>
      <c r="G250" s="683"/>
      <c r="H250" s="683"/>
      <c r="I250" s="683"/>
      <c r="J250" s="683"/>
      <c r="K250" s="683"/>
      <c r="L250" s="682"/>
      <c r="M250" s="682"/>
      <c r="N250" s="682"/>
      <c r="O250" s="682"/>
      <c r="P250" s="682"/>
      <c r="Q250" s="682"/>
      <c r="R250" s="682"/>
      <c r="S250" s="682"/>
      <c r="T250" s="682"/>
      <c r="U250" s="682"/>
      <c r="V250" s="682"/>
      <c r="W250" s="682"/>
      <c r="X250" s="682"/>
      <c r="Y250" s="682"/>
      <c r="Z250" s="682"/>
    </row>
    <row r="251" spans="1:26" ht="15">
      <c r="A251" s="682"/>
      <c r="B251" s="683"/>
      <c r="C251" s="684"/>
      <c r="D251" s="683"/>
      <c r="E251" s="683"/>
      <c r="F251" s="683"/>
      <c r="G251" s="683"/>
      <c r="H251" s="683"/>
      <c r="I251" s="683"/>
      <c r="J251" s="683"/>
      <c r="K251" s="683"/>
      <c r="L251" s="682"/>
      <c r="M251" s="682"/>
      <c r="N251" s="682"/>
      <c r="O251" s="682"/>
      <c r="P251" s="682"/>
      <c r="Q251" s="682"/>
      <c r="R251" s="682"/>
      <c r="S251" s="682"/>
      <c r="T251" s="682"/>
      <c r="U251" s="682"/>
      <c r="V251" s="682"/>
      <c r="W251" s="682"/>
      <c r="X251" s="682"/>
      <c r="Y251" s="682"/>
      <c r="Z251" s="682"/>
    </row>
    <row r="252" spans="1:26" ht="15">
      <c r="A252" s="682"/>
      <c r="B252" s="683"/>
      <c r="C252" s="684"/>
      <c r="D252" s="683"/>
      <c r="E252" s="683"/>
      <c r="F252" s="683"/>
      <c r="G252" s="683"/>
      <c r="H252" s="683"/>
      <c r="I252" s="683"/>
      <c r="J252" s="683"/>
      <c r="K252" s="683"/>
      <c r="L252" s="682"/>
      <c r="M252" s="682"/>
      <c r="N252" s="682"/>
      <c r="O252" s="682"/>
      <c r="P252" s="682"/>
      <c r="Q252" s="682"/>
      <c r="R252" s="682"/>
      <c r="S252" s="682"/>
      <c r="T252" s="682"/>
      <c r="U252" s="682"/>
      <c r="V252" s="682"/>
      <c r="W252" s="682"/>
      <c r="X252" s="682"/>
      <c r="Y252" s="682"/>
      <c r="Z252" s="682"/>
    </row>
    <row r="253" spans="1:26" ht="15">
      <c r="A253" s="682"/>
      <c r="B253" s="683"/>
      <c r="C253" s="684"/>
      <c r="D253" s="683"/>
      <c r="E253" s="683"/>
      <c r="F253" s="683"/>
      <c r="G253" s="683"/>
      <c r="H253" s="683"/>
      <c r="I253" s="683"/>
      <c r="J253" s="683"/>
      <c r="K253" s="683"/>
      <c r="L253" s="682"/>
      <c r="M253" s="682"/>
      <c r="N253" s="682"/>
      <c r="O253" s="682"/>
      <c r="P253" s="682"/>
      <c r="Q253" s="682"/>
      <c r="R253" s="682"/>
      <c r="S253" s="682"/>
      <c r="T253" s="682"/>
      <c r="U253" s="682"/>
      <c r="V253" s="682"/>
      <c r="W253" s="682"/>
      <c r="X253" s="682"/>
      <c r="Y253" s="682"/>
      <c r="Z253" s="682"/>
    </row>
    <row r="254" spans="1:26" ht="15">
      <c r="A254" s="682"/>
      <c r="B254" s="683"/>
      <c r="C254" s="684"/>
      <c r="D254" s="683"/>
      <c r="E254" s="683"/>
      <c r="F254" s="683"/>
      <c r="G254" s="683"/>
      <c r="H254" s="683"/>
      <c r="I254" s="683"/>
      <c r="J254" s="683"/>
      <c r="K254" s="683"/>
      <c r="L254" s="682"/>
      <c r="M254" s="682"/>
      <c r="N254" s="682"/>
      <c r="O254" s="682"/>
      <c r="P254" s="682"/>
      <c r="Q254" s="682"/>
      <c r="R254" s="682"/>
      <c r="S254" s="682"/>
      <c r="T254" s="682"/>
      <c r="U254" s="682"/>
      <c r="V254" s="682"/>
      <c r="W254" s="682"/>
      <c r="X254" s="682"/>
      <c r="Y254" s="682"/>
      <c r="Z254" s="682"/>
    </row>
    <row r="255" spans="1:26" ht="15">
      <c r="A255" s="682"/>
      <c r="B255" s="683"/>
      <c r="C255" s="684"/>
      <c r="D255" s="683"/>
      <c r="E255" s="683"/>
      <c r="F255" s="683"/>
      <c r="G255" s="683"/>
      <c r="H255" s="683"/>
      <c r="I255" s="683"/>
      <c r="J255" s="683"/>
      <c r="K255" s="683"/>
      <c r="L255" s="682"/>
      <c r="M255" s="682"/>
      <c r="N255" s="682"/>
      <c r="O255" s="682"/>
      <c r="P255" s="682"/>
      <c r="Q255" s="682"/>
      <c r="R255" s="682"/>
      <c r="S255" s="682"/>
      <c r="T255" s="682"/>
      <c r="U255" s="682"/>
      <c r="V255" s="682"/>
      <c r="W255" s="682"/>
      <c r="X255" s="682"/>
      <c r="Y255" s="682"/>
      <c r="Z255" s="682"/>
    </row>
    <row r="256" spans="1:26" ht="15">
      <c r="A256" s="682"/>
      <c r="B256" s="683"/>
      <c r="C256" s="684"/>
      <c r="D256" s="683"/>
      <c r="E256" s="683"/>
      <c r="F256" s="683"/>
      <c r="G256" s="683"/>
      <c r="H256" s="683"/>
      <c r="I256" s="683"/>
      <c r="J256" s="683"/>
      <c r="K256" s="683"/>
      <c r="L256" s="682"/>
      <c r="M256" s="682"/>
      <c r="N256" s="682"/>
      <c r="O256" s="682"/>
      <c r="P256" s="682"/>
      <c r="Q256" s="682"/>
      <c r="R256" s="682"/>
      <c r="S256" s="682"/>
      <c r="T256" s="682"/>
      <c r="U256" s="682"/>
      <c r="V256" s="682"/>
      <c r="W256" s="682"/>
      <c r="X256" s="682"/>
      <c r="Y256" s="682"/>
      <c r="Z256" s="682"/>
    </row>
    <row r="257" spans="1:26" ht="15">
      <c r="A257" s="682"/>
      <c r="B257" s="683"/>
      <c r="C257" s="684"/>
      <c r="D257" s="683"/>
      <c r="E257" s="683"/>
      <c r="F257" s="683"/>
      <c r="G257" s="683"/>
      <c r="H257" s="683"/>
      <c r="I257" s="683"/>
      <c r="J257" s="683"/>
      <c r="K257" s="683"/>
      <c r="L257" s="682"/>
      <c r="M257" s="682"/>
      <c r="N257" s="682"/>
      <c r="O257" s="682"/>
      <c r="P257" s="682"/>
      <c r="Q257" s="682"/>
      <c r="R257" s="682"/>
      <c r="S257" s="682"/>
      <c r="T257" s="682"/>
      <c r="U257" s="682"/>
      <c r="V257" s="682"/>
      <c r="W257" s="682"/>
      <c r="X257" s="682"/>
      <c r="Y257" s="682"/>
      <c r="Z257" s="682"/>
    </row>
    <row r="258" spans="1:26" ht="15">
      <c r="A258" s="682"/>
      <c r="B258" s="683"/>
      <c r="C258" s="684"/>
      <c r="D258" s="683"/>
      <c r="E258" s="683"/>
      <c r="F258" s="683"/>
      <c r="G258" s="683"/>
      <c r="H258" s="683"/>
      <c r="I258" s="683"/>
      <c r="J258" s="683"/>
      <c r="K258" s="683"/>
      <c r="L258" s="682"/>
      <c r="M258" s="682"/>
      <c r="N258" s="682"/>
      <c r="O258" s="682"/>
      <c r="P258" s="682"/>
      <c r="Q258" s="682"/>
      <c r="R258" s="682"/>
      <c r="S258" s="682"/>
      <c r="T258" s="682"/>
      <c r="U258" s="682"/>
      <c r="V258" s="682"/>
      <c r="W258" s="682"/>
      <c r="X258" s="682"/>
      <c r="Y258" s="682"/>
      <c r="Z258" s="682"/>
    </row>
    <row r="259" spans="1:26" ht="15">
      <c r="A259" s="682"/>
      <c r="B259" s="683"/>
      <c r="C259" s="684"/>
      <c r="D259" s="683"/>
      <c r="E259" s="683"/>
      <c r="F259" s="683"/>
      <c r="G259" s="683"/>
      <c r="H259" s="683"/>
      <c r="I259" s="683"/>
      <c r="J259" s="683"/>
      <c r="K259" s="683"/>
      <c r="L259" s="682"/>
      <c r="M259" s="682"/>
      <c r="N259" s="682"/>
      <c r="O259" s="682"/>
      <c r="P259" s="682"/>
      <c r="Q259" s="682"/>
      <c r="R259" s="682"/>
      <c r="S259" s="682"/>
      <c r="T259" s="682"/>
      <c r="U259" s="682"/>
      <c r="V259" s="682"/>
      <c r="W259" s="682"/>
      <c r="X259" s="682"/>
      <c r="Y259" s="682"/>
      <c r="Z259" s="682"/>
    </row>
    <row r="260" spans="1:26" ht="15">
      <c r="A260" s="682"/>
      <c r="B260" s="683"/>
      <c r="C260" s="684"/>
      <c r="D260" s="683"/>
      <c r="E260" s="683"/>
      <c r="F260" s="683"/>
      <c r="G260" s="683"/>
      <c r="H260" s="683"/>
      <c r="I260" s="683"/>
      <c r="J260" s="683"/>
      <c r="K260" s="683"/>
      <c r="L260" s="682"/>
      <c r="M260" s="682"/>
      <c r="N260" s="682"/>
      <c r="O260" s="682"/>
      <c r="P260" s="682"/>
      <c r="Q260" s="682"/>
      <c r="R260" s="682"/>
      <c r="S260" s="682"/>
      <c r="T260" s="682"/>
      <c r="U260" s="682"/>
      <c r="V260" s="682"/>
      <c r="W260" s="682"/>
      <c r="X260" s="682"/>
      <c r="Y260" s="682"/>
      <c r="Z260" s="682"/>
    </row>
    <row r="261" spans="1:26" ht="15">
      <c r="A261" s="682"/>
      <c r="B261" s="683"/>
      <c r="C261" s="684"/>
      <c r="D261" s="683"/>
      <c r="E261" s="683"/>
      <c r="F261" s="683"/>
      <c r="G261" s="683"/>
      <c r="H261" s="683"/>
      <c r="I261" s="683"/>
      <c r="J261" s="683"/>
      <c r="K261" s="683"/>
      <c r="L261" s="682"/>
      <c r="M261" s="682"/>
      <c r="N261" s="682"/>
      <c r="O261" s="682"/>
      <c r="P261" s="682"/>
      <c r="Q261" s="682"/>
      <c r="R261" s="682"/>
      <c r="S261" s="682"/>
      <c r="T261" s="682"/>
      <c r="U261" s="682"/>
      <c r="V261" s="682"/>
      <c r="W261" s="682"/>
      <c r="X261" s="682"/>
      <c r="Y261" s="682"/>
      <c r="Z261" s="682"/>
    </row>
    <row r="262" spans="1:26" ht="15">
      <c r="A262" s="682"/>
      <c r="B262" s="683"/>
      <c r="C262" s="684"/>
      <c r="D262" s="683"/>
      <c r="E262" s="683"/>
      <c r="F262" s="683"/>
      <c r="G262" s="683"/>
      <c r="H262" s="683"/>
      <c r="I262" s="683"/>
      <c r="J262" s="683"/>
      <c r="K262" s="683"/>
      <c r="L262" s="682"/>
      <c r="M262" s="682"/>
      <c r="N262" s="682"/>
      <c r="O262" s="682"/>
      <c r="P262" s="682"/>
      <c r="Q262" s="682"/>
      <c r="R262" s="682"/>
      <c r="S262" s="682"/>
      <c r="T262" s="682"/>
      <c r="U262" s="682"/>
      <c r="V262" s="682"/>
      <c r="W262" s="682"/>
      <c r="X262" s="682"/>
      <c r="Y262" s="682"/>
      <c r="Z262" s="682"/>
    </row>
    <row r="263" spans="1:26" ht="15">
      <c r="A263" s="682"/>
      <c r="B263" s="683"/>
      <c r="C263" s="684"/>
      <c r="D263" s="683"/>
      <c r="E263" s="683"/>
      <c r="F263" s="683"/>
      <c r="G263" s="683"/>
      <c r="H263" s="683"/>
      <c r="I263" s="683"/>
      <c r="J263" s="683"/>
      <c r="K263" s="683"/>
      <c r="L263" s="682"/>
      <c r="M263" s="682"/>
      <c r="N263" s="682"/>
      <c r="O263" s="682"/>
      <c r="P263" s="682"/>
      <c r="Q263" s="682"/>
      <c r="R263" s="682"/>
      <c r="S263" s="682"/>
      <c r="T263" s="682"/>
      <c r="U263" s="682"/>
      <c r="V263" s="682"/>
      <c r="W263" s="682"/>
      <c r="X263" s="682"/>
      <c r="Y263" s="682"/>
      <c r="Z263" s="682"/>
    </row>
    <row r="264" spans="1:26" ht="15">
      <c r="A264" s="682"/>
      <c r="B264" s="683"/>
      <c r="C264" s="684"/>
      <c r="D264" s="683"/>
      <c r="E264" s="683"/>
      <c r="F264" s="683"/>
      <c r="G264" s="683"/>
      <c r="H264" s="683"/>
      <c r="I264" s="683"/>
      <c r="J264" s="683"/>
      <c r="K264" s="683"/>
      <c r="L264" s="682"/>
      <c r="M264" s="682"/>
      <c r="N264" s="682"/>
      <c r="O264" s="682"/>
      <c r="P264" s="682"/>
      <c r="Q264" s="682"/>
      <c r="R264" s="682"/>
      <c r="S264" s="682"/>
      <c r="T264" s="682"/>
      <c r="U264" s="682"/>
      <c r="V264" s="682"/>
      <c r="W264" s="682"/>
      <c r="X264" s="682"/>
      <c r="Y264" s="682"/>
      <c r="Z264" s="682"/>
    </row>
    <row r="265" spans="1:26" ht="15">
      <c r="A265" s="682"/>
      <c r="B265" s="683"/>
      <c r="C265" s="684"/>
      <c r="D265" s="683"/>
      <c r="E265" s="683"/>
      <c r="F265" s="683"/>
      <c r="G265" s="683"/>
      <c r="H265" s="683"/>
      <c r="I265" s="683"/>
      <c r="J265" s="683"/>
      <c r="K265" s="683"/>
      <c r="L265" s="682"/>
      <c r="M265" s="682"/>
      <c r="N265" s="682"/>
      <c r="O265" s="682"/>
      <c r="P265" s="682"/>
      <c r="Q265" s="682"/>
      <c r="R265" s="682"/>
      <c r="S265" s="682"/>
      <c r="T265" s="682"/>
      <c r="U265" s="682"/>
      <c r="V265" s="682"/>
      <c r="W265" s="682"/>
      <c r="X265" s="682"/>
      <c r="Y265" s="682"/>
      <c r="Z265" s="682"/>
    </row>
    <row r="266" spans="1:26" ht="15">
      <c r="A266" s="682"/>
      <c r="B266" s="683"/>
      <c r="C266" s="684"/>
      <c r="D266" s="683"/>
      <c r="E266" s="683"/>
      <c r="F266" s="683"/>
      <c r="G266" s="683"/>
      <c r="H266" s="683"/>
      <c r="I266" s="683"/>
      <c r="J266" s="683"/>
      <c r="K266" s="683"/>
      <c r="L266" s="682"/>
      <c r="M266" s="682"/>
      <c r="N266" s="682"/>
      <c r="O266" s="682"/>
      <c r="P266" s="682"/>
      <c r="Q266" s="682"/>
      <c r="R266" s="682"/>
      <c r="S266" s="682"/>
      <c r="T266" s="682"/>
      <c r="U266" s="682"/>
      <c r="V266" s="682"/>
      <c r="W266" s="682"/>
      <c r="X266" s="682"/>
      <c r="Y266" s="682"/>
      <c r="Z266" s="682"/>
    </row>
    <row r="267" spans="1:26" ht="15">
      <c r="A267" s="682"/>
      <c r="B267" s="683"/>
      <c r="C267" s="684"/>
      <c r="D267" s="683"/>
      <c r="E267" s="683"/>
      <c r="F267" s="683"/>
      <c r="G267" s="683"/>
      <c r="H267" s="683"/>
      <c r="I267" s="683"/>
      <c r="J267" s="683"/>
      <c r="K267" s="683"/>
      <c r="L267" s="682"/>
      <c r="M267" s="682"/>
      <c r="N267" s="682"/>
      <c r="O267" s="682"/>
      <c r="P267" s="682"/>
      <c r="Q267" s="682"/>
      <c r="R267" s="682"/>
      <c r="S267" s="682"/>
      <c r="T267" s="682"/>
      <c r="U267" s="682"/>
      <c r="V267" s="682"/>
      <c r="W267" s="682"/>
      <c r="X267" s="682"/>
      <c r="Y267" s="682"/>
      <c r="Z267" s="682"/>
    </row>
    <row r="268" spans="1:26" ht="15">
      <c r="A268" s="682"/>
      <c r="B268" s="683"/>
      <c r="C268" s="684"/>
      <c r="D268" s="683"/>
      <c r="E268" s="683"/>
      <c r="F268" s="683"/>
      <c r="G268" s="683"/>
      <c r="H268" s="683"/>
      <c r="I268" s="683"/>
      <c r="J268" s="683"/>
      <c r="K268" s="683"/>
      <c r="L268" s="682"/>
      <c r="M268" s="682"/>
      <c r="N268" s="682"/>
      <c r="O268" s="682"/>
      <c r="P268" s="682"/>
      <c r="Q268" s="682"/>
      <c r="R268" s="682"/>
      <c r="S268" s="682"/>
      <c r="T268" s="682"/>
      <c r="U268" s="682"/>
      <c r="V268" s="682"/>
      <c r="W268" s="682"/>
      <c r="X268" s="682"/>
      <c r="Y268" s="682"/>
      <c r="Z268" s="682"/>
    </row>
    <row r="269" spans="1:26" ht="15">
      <c r="A269" s="682"/>
      <c r="B269" s="683"/>
      <c r="C269" s="684"/>
      <c r="D269" s="683"/>
      <c r="E269" s="683"/>
      <c r="F269" s="683"/>
      <c r="G269" s="683"/>
      <c r="H269" s="683"/>
      <c r="I269" s="683"/>
      <c r="J269" s="683"/>
      <c r="K269" s="683"/>
      <c r="L269" s="682"/>
      <c r="M269" s="682"/>
      <c r="N269" s="682"/>
      <c r="O269" s="682"/>
      <c r="P269" s="682"/>
      <c r="Q269" s="682"/>
      <c r="R269" s="682"/>
      <c r="S269" s="682"/>
      <c r="T269" s="682"/>
      <c r="U269" s="682"/>
      <c r="V269" s="682"/>
      <c r="W269" s="682"/>
      <c r="X269" s="682"/>
      <c r="Y269" s="682"/>
      <c r="Z269" s="682"/>
    </row>
    <row r="270" spans="1:26" ht="15">
      <c r="A270" s="682"/>
      <c r="B270" s="683"/>
      <c r="C270" s="684"/>
      <c r="D270" s="683"/>
      <c r="E270" s="683"/>
      <c r="F270" s="683"/>
      <c r="G270" s="683"/>
      <c r="H270" s="683"/>
      <c r="I270" s="683"/>
      <c r="J270" s="683"/>
      <c r="K270" s="683"/>
      <c r="L270" s="682"/>
      <c r="M270" s="682"/>
      <c r="N270" s="682"/>
      <c r="O270" s="682"/>
      <c r="P270" s="682"/>
      <c r="Q270" s="682"/>
      <c r="R270" s="682"/>
      <c r="S270" s="682"/>
      <c r="T270" s="682"/>
      <c r="U270" s="682"/>
      <c r="V270" s="682"/>
      <c r="W270" s="682"/>
      <c r="X270" s="682"/>
      <c r="Y270" s="682"/>
      <c r="Z270" s="682"/>
    </row>
    <row r="271" spans="1:26" ht="15">
      <c r="A271" s="682"/>
      <c r="B271" s="683"/>
      <c r="C271" s="684"/>
      <c r="D271" s="683"/>
      <c r="E271" s="683"/>
      <c r="F271" s="683"/>
      <c r="G271" s="683"/>
      <c r="H271" s="683"/>
      <c r="I271" s="683"/>
      <c r="J271" s="683"/>
      <c r="K271" s="683"/>
      <c r="L271" s="682"/>
      <c r="M271" s="682"/>
      <c r="N271" s="682"/>
      <c r="O271" s="682"/>
      <c r="P271" s="682"/>
      <c r="Q271" s="682"/>
      <c r="R271" s="682"/>
      <c r="S271" s="682"/>
      <c r="T271" s="682"/>
      <c r="U271" s="682"/>
      <c r="V271" s="682"/>
      <c r="W271" s="682"/>
      <c r="X271" s="682"/>
      <c r="Y271" s="682"/>
      <c r="Z271" s="682"/>
    </row>
    <row r="272" spans="1:26" ht="15">
      <c r="A272" s="682"/>
      <c r="B272" s="683"/>
      <c r="C272" s="684"/>
      <c r="D272" s="683"/>
      <c r="E272" s="683"/>
      <c r="F272" s="683"/>
      <c r="G272" s="683"/>
      <c r="H272" s="683"/>
      <c r="I272" s="683"/>
      <c r="J272" s="683"/>
      <c r="K272" s="683"/>
      <c r="L272" s="682"/>
      <c r="M272" s="682"/>
      <c r="N272" s="682"/>
      <c r="O272" s="682"/>
      <c r="P272" s="682"/>
      <c r="Q272" s="682"/>
      <c r="R272" s="682"/>
      <c r="S272" s="682"/>
      <c r="T272" s="682"/>
      <c r="U272" s="682"/>
      <c r="V272" s="682"/>
      <c r="W272" s="682"/>
      <c r="X272" s="682"/>
      <c r="Y272" s="682"/>
      <c r="Z272" s="682"/>
    </row>
    <row r="273" spans="1:26" ht="15">
      <c r="A273" s="682"/>
      <c r="B273" s="683"/>
      <c r="C273" s="684"/>
      <c r="D273" s="683"/>
      <c r="E273" s="683"/>
      <c r="F273" s="683"/>
      <c r="G273" s="683"/>
      <c r="H273" s="683"/>
      <c r="I273" s="683"/>
      <c r="J273" s="683"/>
      <c r="K273" s="683"/>
      <c r="L273" s="682"/>
      <c r="M273" s="682"/>
      <c r="N273" s="682"/>
      <c r="O273" s="682"/>
      <c r="P273" s="682"/>
      <c r="Q273" s="682"/>
      <c r="R273" s="682"/>
      <c r="S273" s="682"/>
      <c r="T273" s="682"/>
      <c r="U273" s="682"/>
      <c r="V273" s="682"/>
      <c r="W273" s="682"/>
      <c r="X273" s="682"/>
      <c r="Y273" s="682"/>
      <c r="Z273" s="682"/>
    </row>
    <row r="274" spans="1:26" ht="15">
      <c r="A274" s="682"/>
      <c r="B274" s="683"/>
      <c r="C274" s="684"/>
      <c r="D274" s="683"/>
      <c r="E274" s="683"/>
      <c r="F274" s="683"/>
      <c r="G274" s="683"/>
      <c r="H274" s="683"/>
      <c r="I274" s="683"/>
      <c r="J274" s="683"/>
      <c r="K274" s="683"/>
      <c r="L274" s="682"/>
      <c r="M274" s="682"/>
      <c r="N274" s="682"/>
      <c r="O274" s="682"/>
      <c r="P274" s="682"/>
      <c r="Q274" s="682"/>
      <c r="R274" s="682"/>
      <c r="S274" s="682"/>
      <c r="T274" s="682"/>
      <c r="U274" s="682"/>
      <c r="V274" s="682"/>
      <c r="W274" s="682"/>
      <c r="X274" s="682"/>
      <c r="Y274" s="682"/>
      <c r="Z274" s="682"/>
    </row>
    <row r="275" spans="1:26" ht="15">
      <c r="A275" s="682"/>
      <c r="B275" s="683"/>
      <c r="C275" s="684"/>
      <c r="D275" s="683"/>
      <c r="E275" s="683"/>
      <c r="F275" s="683"/>
      <c r="G275" s="683"/>
      <c r="H275" s="683"/>
      <c r="I275" s="683"/>
      <c r="J275" s="683"/>
      <c r="K275" s="683"/>
      <c r="L275" s="682"/>
      <c r="M275" s="682"/>
      <c r="N275" s="682"/>
      <c r="O275" s="682"/>
      <c r="P275" s="682"/>
      <c r="Q275" s="682"/>
      <c r="R275" s="682"/>
      <c r="S275" s="682"/>
      <c r="T275" s="682"/>
      <c r="U275" s="682"/>
      <c r="V275" s="682"/>
      <c r="W275" s="682"/>
      <c r="X275" s="682"/>
      <c r="Y275" s="682"/>
      <c r="Z275" s="682"/>
    </row>
    <row r="276" spans="1:26" ht="15">
      <c r="A276" s="682"/>
      <c r="B276" s="683"/>
      <c r="C276" s="684"/>
      <c r="D276" s="683"/>
      <c r="E276" s="683"/>
      <c r="F276" s="683"/>
      <c r="G276" s="683"/>
      <c r="H276" s="683"/>
      <c r="I276" s="683"/>
      <c r="J276" s="683"/>
      <c r="K276" s="683"/>
      <c r="L276" s="682"/>
      <c r="M276" s="682"/>
      <c r="N276" s="682"/>
      <c r="O276" s="682"/>
      <c r="P276" s="682"/>
      <c r="Q276" s="682"/>
      <c r="R276" s="682"/>
      <c r="S276" s="682"/>
      <c r="T276" s="682"/>
      <c r="U276" s="682"/>
      <c r="V276" s="682"/>
      <c r="W276" s="682"/>
      <c r="X276" s="682"/>
      <c r="Y276" s="682"/>
      <c r="Z276" s="682"/>
    </row>
    <row r="277" spans="1:26" ht="15">
      <c r="A277" s="682"/>
      <c r="B277" s="683"/>
      <c r="C277" s="684"/>
      <c r="D277" s="683"/>
      <c r="E277" s="683"/>
      <c r="F277" s="683"/>
      <c r="G277" s="683"/>
      <c r="H277" s="683"/>
      <c r="I277" s="683"/>
      <c r="J277" s="683"/>
      <c r="K277" s="683"/>
      <c r="L277" s="682"/>
      <c r="M277" s="682"/>
      <c r="N277" s="682"/>
      <c r="O277" s="682"/>
      <c r="P277" s="682"/>
      <c r="Q277" s="682"/>
      <c r="R277" s="682"/>
      <c r="S277" s="682"/>
      <c r="T277" s="682"/>
      <c r="U277" s="682"/>
      <c r="V277" s="682"/>
      <c r="W277" s="682"/>
      <c r="X277" s="682"/>
      <c r="Y277" s="682"/>
      <c r="Z277" s="682"/>
    </row>
    <row r="278" spans="1:26" ht="15">
      <c r="A278" s="682"/>
      <c r="B278" s="683"/>
      <c r="C278" s="684"/>
      <c r="D278" s="683"/>
      <c r="E278" s="683"/>
      <c r="F278" s="683"/>
      <c r="G278" s="683"/>
      <c r="H278" s="683"/>
      <c r="I278" s="683"/>
      <c r="J278" s="683"/>
      <c r="K278" s="683"/>
      <c r="L278" s="682"/>
      <c r="M278" s="682"/>
      <c r="N278" s="682"/>
      <c r="O278" s="682"/>
      <c r="P278" s="682"/>
      <c r="Q278" s="682"/>
      <c r="R278" s="682"/>
      <c r="S278" s="682"/>
      <c r="T278" s="682"/>
      <c r="U278" s="682"/>
      <c r="V278" s="682"/>
      <c r="W278" s="682"/>
      <c r="X278" s="682"/>
      <c r="Y278" s="682"/>
      <c r="Z278" s="682"/>
    </row>
    <row r="279" spans="1:26" ht="15">
      <c r="A279" s="682"/>
      <c r="B279" s="683"/>
      <c r="C279" s="684"/>
      <c r="D279" s="683"/>
      <c r="E279" s="683"/>
      <c r="F279" s="683"/>
      <c r="G279" s="683"/>
      <c r="H279" s="683"/>
      <c r="I279" s="683"/>
      <c r="J279" s="683"/>
      <c r="K279" s="683"/>
      <c r="L279" s="682"/>
      <c r="M279" s="682"/>
      <c r="N279" s="682"/>
      <c r="O279" s="682"/>
      <c r="P279" s="682"/>
      <c r="Q279" s="682"/>
      <c r="R279" s="682"/>
      <c r="S279" s="682"/>
      <c r="T279" s="682"/>
      <c r="U279" s="682"/>
      <c r="V279" s="682"/>
      <c r="W279" s="682"/>
      <c r="X279" s="682"/>
      <c r="Y279" s="682"/>
      <c r="Z279" s="682"/>
    </row>
    <row r="280" spans="1:26" ht="15">
      <c r="A280" s="682"/>
      <c r="B280" s="683"/>
      <c r="C280" s="684"/>
      <c r="D280" s="683"/>
      <c r="E280" s="683"/>
      <c r="F280" s="683"/>
      <c r="G280" s="683"/>
      <c r="H280" s="683"/>
      <c r="I280" s="683"/>
      <c r="J280" s="683"/>
      <c r="K280" s="683"/>
      <c r="L280" s="682"/>
      <c r="M280" s="682"/>
      <c r="N280" s="682"/>
      <c r="O280" s="682"/>
      <c r="P280" s="682"/>
      <c r="Q280" s="682"/>
      <c r="R280" s="682"/>
      <c r="S280" s="682"/>
      <c r="T280" s="682"/>
      <c r="U280" s="682"/>
      <c r="V280" s="682"/>
      <c r="W280" s="682"/>
      <c r="X280" s="682"/>
      <c r="Y280" s="682"/>
      <c r="Z280" s="682"/>
    </row>
    <row r="281" spans="1:26" ht="15">
      <c r="A281" s="682"/>
      <c r="B281" s="683"/>
      <c r="C281" s="684"/>
      <c r="D281" s="683"/>
      <c r="E281" s="683"/>
      <c r="F281" s="683"/>
      <c r="G281" s="683"/>
      <c r="H281" s="683"/>
      <c r="I281" s="683"/>
      <c r="J281" s="683"/>
      <c r="K281" s="683"/>
      <c r="L281" s="682"/>
      <c r="M281" s="682"/>
      <c r="N281" s="682"/>
      <c r="O281" s="682"/>
      <c r="P281" s="682"/>
      <c r="Q281" s="682"/>
      <c r="R281" s="682"/>
      <c r="S281" s="682"/>
      <c r="T281" s="682"/>
      <c r="U281" s="682"/>
      <c r="V281" s="682"/>
      <c r="W281" s="682"/>
      <c r="X281" s="682"/>
      <c r="Y281" s="682"/>
      <c r="Z281" s="682"/>
    </row>
    <row r="282" spans="1:26" ht="15">
      <c r="A282" s="682"/>
      <c r="B282" s="683"/>
      <c r="C282" s="684"/>
      <c r="D282" s="683"/>
      <c r="E282" s="683"/>
      <c r="F282" s="683"/>
      <c r="G282" s="683"/>
      <c r="H282" s="683"/>
      <c r="I282" s="683"/>
      <c r="J282" s="683"/>
      <c r="K282" s="683"/>
      <c r="L282" s="682"/>
      <c r="M282" s="682"/>
      <c r="N282" s="682"/>
      <c r="O282" s="682"/>
      <c r="P282" s="682"/>
      <c r="Q282" s="682"/>
      <c r="R282" s="682"/>
      <c r="S282" s="682"/>
      <c r="T282" s="682"/>
      <c r="U282" s="682"/>
      <c r="V282" s="682"/>
      <c r="W282" s="682"/>
      <c r="X282" s="682"/>
      <c r="Y282" s="682"/>
      <c r="Z282" s="682"/>
    </row>
    <row r="283" spans="1:26" ht="15">
      <c r="A283" s="682"/>
      <c r="B283" s="683"/>
      <c r="C283" s="684"/>
      <c r="D283" s="683"/>
      <c r="E283" s="683"/>
      <c r="F283" s="683"/>
      <c r="G283" s="683"/>
      <c r="H283" s="683"/>
      <c r="I283" s="683"/>
      <c r="J283" s="683"/>
      <c r="K283" s="683"/>
      <c r="L283" s="682"/>
      <c r="M283" s="682"/>
      <c r="N283" s="682"/>
      <c r="O283" s="682"/>
      <c r="P283" s="682"/>
      <c r="Q283" s="682"/>
      <c r="R283" s="682"/>
      <c r="S283" s="682"/>
      <c r="T283" s="682"/>
      <c r="U283" s="682"/>
      <c r="V283" s="682"/>
      <c r="W283" s="682"/>
      <c r="X283" s="682"/>
      <c r="Y283" s="682"/>
      <c r="Z283" s="682"/>
    </row>
    <row r="284" spans="1:26" ht="15">
      <c r="A284" s="682"/>
      <c r="B284" s="683"/>
      <c r="C284" s="684"/>
      <c r="D284" s="683"/>
      <c r="E284" s="683"/>
      <c r="F284" s="683"/>
      <c r="G284" s="683"/>
      <c r="H284" s="683"/>
      <c r="I284" s="683"/>
      <c r="J284" s="683"/>
      <c r="K284" s="683"/>
      <c r="L284" s="682"/>
      <c r="M284" s="682"/>
      <c r="N284" s="682"/>
      <c r="O284" s="682"/>
      <c r="P284" s="682"/>
      <c r="Q284" s="682"/>
      <c r="R284" s="682"/>
      <c r="S284" s="682"/>
      <c r="T284" s="682"/>
      <c r="U284" s="682"/>
      <c r="V284" s="682"/>
      <c r="W284" s="682"/>
      <c r="X284" s="682"/>
      <c r="Y284" s="682"/>
      <c r="Z284" s="682"/>
    </row>
    <row r="285" spans="1:26" ht="15">
      <c r="A285" s="682"/>
      <c r="B285" s="683"/>
      <c r="C285" s="684"/>
      <c r="D285" s="683"/>
      <c r="E285" s="683"/>
      <c r="F285" s="683"/>
      <c r="G285" s="683"/>
      <c r="H285" s="683"/>
      <c r="I285" s="683"/>
      <c r="J285" s="683"/>
      <c r="K285" s="683"/>
      <c r="L285" s="682"/>
      <c r="M285" s="682"/>
      <c r="N285" s="682"/>
      <c r="O285" s="682"/>
      <c r="P285" s="682"/>
      <c r="Q285" s="682"/>
      <c r="R285" s="682"/>
      <c r="S285" s="682"/>
      <c r="T285" s="682"/>
      <c r="U285" s="682"/>
      <c r="V285" s="682"/>
      <c r="W285" s="682"/>
      <c r="X285" s="682"/>
      <c r="Y285" s="682"/>
      <c r="Z285" s="682"/>
    </row>
    <row r="286" spans="1:26" ht="15">
      <c r="A286" s="682"/>
      <c r="B286" s="683"/>
      <c r="C286" s="684"/>
      <c r="D286" s="683"/>
      <c r="E286" s="683"/>
      <c r="F286" s="683"/>
      <c r="G286" s="683"/>
      <c r="H286" s="683"/>
      <c r="I286" s="683"/>
      <c r="J286" s="683"/>
      <c r="K286" s="683"/>
      <c r="L286" s="682"/>
      <c r="M286" s="682"/>
      <c r="N286" s="682"/>
      <c r="O286" s="682"/>
      <c r="P286" s="682"/>
      <c r="Q286" s="682"/>
      <c r="R286" s="682"/>
      <c r="S286" s="682"/>
      <c r="T286" s="682"/>
      <c r="U286" s="682"/>
      <c r="V286" s="682"/>
      <c r="W286" s="682"/>
      <c r="X286" s="682"/>
      <c r="Y286" s="682"/>
      <c r="Z286" s="682"/>
    </row>
    <row r="287" spans="1:26" ht="15">
      <c r="A287" s="682"/>
      <c r="B287" s="683"/>
      <c r="C287" s="684"/>
      <c r="D287" s="683"/>
      <c r="E287" s="683"/>
      <c r="F287" s="683"/>
      <c r="G287" s="683"/>
      <c r="H287" s="683"/>
      <c r="I287" s="683"/>
      <c r="J287" s="683"/>
      <c r="K287" s="683"/>
      <c r="L287" s="682"/>
      <c r="M287" s="682"/>
      <c r="N287" s="682"/>
      <c r="O287" s="682"/>
      <c r="P287" s="682"/>
      <c r="Q287" s="682"/>
      <c r="R287" s="682"/>
      <c r="S287" s="682"/>
      <c r="T287" s="682"/>
      <c r="U287" s="682"/>
      <c r="V287" s="682"/>
      <c r="W287" s="682"/>
      <c r="X287" s="682"/>
      <c r="Y287" s="682"/>
      <c r="Z287" s="682"/>
    </row>
    <row r="288" spans="1:26" ht="15">
      <c r="A288" s="682"/>
      <c r="B288" s="683"/>
      <c r="C288" s="684"/>
      <c r="D288" s="683"/>
      <c r="E288" s="683"/>
      <c r="F288" s="683"/>
      <c r="G288" s="683"/>
      <c r="H288" s="683"/>
      <c r="I288" s="683"/>
      <c r="J288" s="683"/>
      <c r="K288" s="683"/>
      <c r="L288" s="682"/>
      <c r="M288" s="682"/>
      <c r="N288" s="682"/>
      <c r="O288" s="682"/>
      <c r="P288" s="682"/>
      <c r="Q288" s="682"/>
      <c r="R288" s="682"/>
      <c r="S288" s="682"/>
      <c r="T288" s="682"/>
      <c r="U288" s="682"/>
      <c r="V288" s="682"/>
      <c r="W288" s="682"/>
      <c r="X288" s="682"/>
      <c r="Y288" s="682"/>
      <c r="Z288" s="682"/>
    </row>
    <row r="289" spans="1:26" ht="15">
      <c r="A289" s="682"/>
      <c r="B289" s="683"/>
      <c r="C289" s="684"/>
      <c r="D289" s="683"/>
      <c r="E289" s="683"/>
      <c r="F289" s="683"/>
      <c r="G289" s="683"/>
      <c r="H289" s="683"/>
      <c r="I289" s="683"/>
      <c r="J289" s="683"/>
      <c r="K289" s="683"/>
      <c r="L289" s="682"/>
      <c r="M289" s="682"/>
      <c r="N289" s="682"/>
      <c r="O289" s="682"/>
      <c r="P289" s="682"/>
      <c r="Q289" s="682"/>
      <c r="R289" s="682"/>
      <c r="S289" s="682"/>
      <c r="T289" s="682"/>
      <c r="U289" s="682"/>
      <c r="V289" s="682"/>
      <c r="W289" s="682"/>
      <c r="X289" s="682"/>
      <c r="Y289" s="682"/>
      <c r="Z289" s="682"/>
    </row>
    <row r="290" spans="1:26" ht="15">
      <c r="A290" s="682"/>
      <c r="B290" s="683"/>
      <c r="C290" s="684"/>
      <c r="D290" s="683"/>
      <c r="E290" s="683"/>
      <c r="F290" s="683"/>
      <c r="G290" s="683"/>
      <c r="H290" s="683"/>
      <c r="I290" s="683"/>
      <c r="J290" s="683"/>
      <c r="K290" s="683"/>
      <c r="L290" s="682"/>
      <c r="M290" s="682"/>
      <c r="N290" s="682"/>
      <c r="O290" s="682"/>
      <c r="P290" s="682"/>
      <c r="Q290" s="682"/>
      <c r="R290" s="682"/>
      <c r="S290" s="682"/>
      <c r="T290" s="682"/>
      <c r="U290" s="682"/>
      <c r="V290" s="682"/>
      <c r="W290" s="682"/>
      <c r="X290" s="682"/>
      <c r="Y290" s="682"/>
      <c r="Z290" s="682"/>
    </row>
    <row r="291" spans="1:26" ht="15">
      <c r="A291" s="682"/>
      <c r="B291" s="683"/>
      <c r="C291" s="684"/>
      <c r="D291" s="683"/>
      <c r="E291" s="683"/>
      <c r="F291" s="683"/>
      <c r="G291" s="683"/>
      <c r="H291" s="683"/>
      <c r="I291" s="683"/>
      <c r="J291" s="683"/>
      <c r="K291" s="683"/>
      <c r="L291" s="682"/>
      <c r="M291" s="682"/>
      <c r="N291" s="682"/>
      <c r="O291" s="682"/>
      <c r="P291" s="682"/>
      <c r="Q291" s="682"/>
      <c r="R291" s="682"/>
      <c r="S291" s="682"/>
      <c r="T291" s="682"/>
      <c r="U291" s="682"/>
      <c r="V291" s="682"/>
      <c r="W291" s="682"/>
      <c r="X291" s="682"/>
      <c r="Y291" s="682"/>
      <c r="Z291" s="682"/>
    </row>
    <row r="292" spans="1:26" ht="15">
      <c r="A292" s="682"/>
      <c r="B292" s="683"/>
      <c r="C292" s="684"/>
      <c r="D292" s="683"/>
      <c r="E292" s="683"/>
      <c r="F292" s="683"/>
      <c r="G292" s="683"/>
      <c r="H292" s="683"/>
      <c r="I292" s="683"/>
      <c r="J292" s="683"/>
      <c r="K292" s="683"/>
      <c r="L292" s="682"/>
      <c r="M292" s="682"/>
      <c r="N292" s="682"/>
      <c r="O292" s="682"/>
      <c r="P292" s="682"/>
      <c r="Q292" s="682"/>
      <c r="R292" s="682"/>
      <c r="S292" s="682"/>
      <c r="T292" s="682"/>
      <c r="U292" s="682"/>
      <c r="V292" s="682"/>
      <c r="W292" s="682"/>
      <c r="X292" s="682"/>
      <c r="Y292" s="682"/>
      <c r="Z292" s="682"/>
    </row>
    <row r="293" spans="1:26" ht="15">
      <c r="A293" s="682"/>
      <c r="B293" s="683"/>
      <c r="C293" s="684"/>
      <c r="D293" s="683"/>
      <c r="E293" s="683"/>
      <c r="F293" s="683"/>
      <c r="G293" s="683"/>
      <c r="H293" s="683"/>
      <c r="I293" s="683"/>
      <c r="J293" s="683"/>
      <c r="K293" s="683"/>
      <c r="L293" s="682"/>
      <c r="M293" s="682"/>
      <c r="N293" s="682"/>
      <c r="O293" s="682"/>
      <c r="P293" s="682"/>
      <c r="Q293" s="682"/>
      <c r="R293" s="682"/>
      <c r="S293" s="682"/>
      <c r="T293" s="682"/>
      <c r="U293" s="682"/>
      <c r="V293" s="682"/>
      <c r="W293" s="682"/>
      <c r="X293" s="682"/>
      <c r="Y293" s="682"/>
      <c r="Z293" s="682"/>
    </row>
    <row r="294" spans="1:26" ht="15">
      <c r="A294" s="682"/>
      <c r="B294" s="683"/>
      <c r="C294" s="684"/>
      <c r="D294" s="683"/>
      <c r="E294" s="683"/>
      <c r="F294" s="683"/>
      <c r="G294" s="683"/>
      <c r="H294" s="683"/>
      <c r="I294" s="683"/>
      <c r="J294" s="683"/>
      <c r="K294" s="683"/>
      <c r="L294" s="682"/>
      <c r="M294" s="682"/>
      <c r="N294" s="682"/>
      <c r="O294" s="682"/>
      <c r="P294" s="682"/>
      <c r="Q294" s="682"/>
      <c r="R294" s="682"/>
      <c r="S294" s="682"/>
      <c r="T294" s="682"/>
      <c r="U294" s="682"/>
      <c r="V294" s="682"/>
      <c r="W294" s="682"/>
      <c r="X294" s="682"/>
      <c r="Y294" s="682"/>
      <c r="Z294" s="682"/>
    </row>
    <row r="295" spans="1:26" ht="15">
      <c r="A295" s="682"/>
      <c r="B295" s="683"/>
      <c r="C295" s="684"/>
      <c r="D295" s="683"/>
      <c r="E295" s="683"/>
      <c r="F295" s="683"/>
      <c r="G295" s="683"/>
      <c r="H295" s="683"/>
      <c r="I295" s="683"/>
      <c r="J295" s="683"/>
      <c r="K295" s="683"/>
      <c r="L295" s="682"/>
      <c r="M295" s="682"/>
      <c r="N295" s="682"/>
      <c r="O295" s="682"/>
      <c r="P295" s="682"/>
      <c r="Q295" s="682"/>
      <c r="R295" s="682"/>
      <c r="S295" s="682"/>
      <c r="T295" s="682"/>
      <c r="U295" s="682"/>
      <c r="V295" s="682"/>
      <c r="W295" s="682"/>
      <c r="X295" s="682"/>
      <c r="Y295" s="682"/>
      <c r="Z295" s="682"/>
    </row>
    <row r="296" spans="1:26" ht="15">
      <c r="A296" s="682"/>
      <c r="B296" s="683"/>
      <c r="C296" s="684"/>
      <c r="D296" s="683"/>
      <c r="E296" s="683"/>
      <c r="F296" s="683"/>
      <c r="G296" s="683"/>
      <c r="H296" s="683"/>
      <c r="I296" s="683"/>
      <c r="J296" s="683"/>
      <c r="K296" s="683"/>
      <c r="L296" s="682"/>
      <c r="M296" s="682"/>
      <c r="N296" s="682"/>
      <c r="O296" s="682"/>
      <c r="P296" s="682"/>
      <c r="Q296" s="682"/>
      <c r="R296" s="682"/>
      <c r="S296" s="682"/>
      <c r="T296" s="682"/>
      <c r="U296" s="682"/>
      <c r="V296" s="682"/>
      <c r="W296" s="682"/>
      <c r="X296" s="682"/>
      <c r="Y296" s="682"/>
      <c r="Z296" s="682"/>
    </row>
    <row r="297" spans="1:26" ht="15">
      <c r="A297" s="682"/>
      <c r="B297" s="683"/>
      <c r="C297" s="684"/>
      <c r="D297" s="683"/>
      <c r="E297" s="683"/>
      <c r="F297" s="683"/>
      <c r="G297" s="683"/>
      <c r="H297" s="683"/>
      <c r="I297" s="683"/>
      <c r="J297" s="683"/>
      <c r="K297" s="683"/>
      <c r="L297" s="682"/>
      <c r="M297" s="682"/>
      <c r="N297" s="682"/>
      <c r="O297" s="682"/>
      <c r="P297" s="682"/>
      <c r="Q297" s="682"/>
      <c r="R297" s="682"/>
      <c r="S297" s="682"/>
      <c r="T297" s="682"/>
      <c r="U297" s="682"/>
      <c r="V297" s="682"/>
      <c r="W297" s="682"/>
      <c r="X297" s="682"/>
      <c r="Y297" s="682"/>
      <c r="Z297" s="682"/>
    </row>
    <row r="298" spans="1:26" ht="15">
      <c r="A298" s="682"/>
      <c r="B298" s="683"/>
      <c r="C298" s="684"/>
      <c r="D298" s="683"/>
      <c r="E298" s="683"/>
      <c r="F298" s="683"/>
      <c r="G298" s="683"/>
      <c r="H298" s="683"/>
      <c r="I298" s="683"/>
      <c r="J298" s="683"/>
      <c r="K298" s="683"/>
      <c r="L298" s="682"/>
      <c r="M298" s="682"/>
      <c r="N298" s="682"/>
      <c r="O298" s="682"/>
      <c r="P298" s="682"/>
      <c r="Q298" s="682"/>
      <c r="R298" s="682"/>
      <c r="S298" s="682"/>
      <c r="T298" s="682"/>
      <c r="U298" s="682"/>
      <c r="V298" s="682"/>
      <c r="W298" s="682"/>
      <c r="X298" s="682"/>
      <c r="Y298" s="682"/>
      <c r="Z298" s="682"/>
    </row>
    <row r="299" spans="1:26" ht="15">
      <c r="A299" s="682"/>
      <c r="B299" s="683"/>
      <c r="C299" s="684"/>
      <c r="D299" s="683"/>
      <c r="E299" s="683"/>
      <c r="F299" s="683"/>
      <c r="G299" s="683"/>
      <c r="H299" s="683"/>
      <c r="I299" s="683"/>
      <c r="J299" s="683"/>
      <c r="K299" s="683"/>
      <c r="L299" s="682"/>
      <c r="M299" s="682"/>
      <c r="N299" s="682"/>
      <c r="O299" s="682"/>
      <c r="P299" s="682"/>
      <c r="Q299" s="682"/>
      <c r="R299" s="682"/>
      <c r="S299" s="682"/>
      <c r="T299" s="682"/>
      <c r="U299" s="682"/>
      <c r="V299" s="682"/>
      <c r="W299" s="682"/>
      <c r="X299" s="682"/>
      <c r="Y299" s="682"/>
      <c r="Z299" s="682"/>
    </row>
    <row r="300" spans="1:26" ht="15">
      <c r="A300" s="682"/>
      <c r="B300" s="683"/>
      <c r="C300" s="684"/>
      <c r="D300" s="683"/>
      <c r="E300" s="683"/>
      <c r="F300" s="683"/>
      <c r="G300" s="683"/>
      <c r="H300" s="683"/>
      <c r="I300" s="683"/>
      <c r="J300" s="683"/>
      <c r="K300" s="683"/>
      <c r="L300" s="682"/>
      <c r="M300" s="682"/>
      <c r="N300" s="682"/>
      <c r="O300" s="682"/>
      <c r="P300" s="682"/>
      <c r="Q300" s="682"/>
      <c r="R300" s="682"/>
      <c r="S300" s="682"/>
      <c r="T300" s="682"/>
      <c r="U300" s="682"/>
      <c r="V300" s="682"/>
      <c r="W300" s="682"/>
      <c r="X300" s="682"/>
      <c r="Y300" s="682"/>
      <c r="Z300" s="682"/>
    </row>
    <row r="301" spans="1:26" ht="15">
      <c r="A301" s="682"/>
      <c r="B301" s="683"/>
      <c r="C301" s="684"/>
      <c r="D301" s="683"/>
      <c r="E301" s="683"/>
      <c r="F301" s="683"/>
      <c r="G301" s="683"/>
      <c r="H301" s="683"/>
      <c r="I301" s="683"/>
      <c r="J301" s="683"/>
      <c r="K301" s="683"/>
      <c r="L301" s="682"/>
      <c r="M301" s="682"/>
      <c r="N301" s="682"/>
      <c r="O301" s="682"/>
      <c r="P301" s="682"/>
      <c r="Q301" s="682"/>
      <c r="R301" s="682"/>
      <c r="S301" s="682"/>
      <c r="T301" s="682"/>
      <c r="U301" s="682"/>
      <c r="V301" s="682"/>
      <c r="W301" s="682"/>
      <c r="X301" s="682"/>
      <c r="Y301" s="682"/>
      <c r="Z301" s="682"/>
    </row>
    <row r="302" spans="1:26" ht="15">
      <c r="A302" s="682"/>
      <c r="B302" s="683"/>
      <c r="C302" s="684"/>
      <c r="D302" s="683"/>
      <c r="E302" s="683"/>
      <c r="F302" s="683"/>
      <c r="G302" s="683"/>
      <c r="H302" s="683"/>
      <c r="I302" s="683"/>
      <c r="J302" s="683"/>
      <c r="K302" s="683"/>
      <c r="L302" s="682"/>
      <c r="M302" s="682"/>
      <c r="N302" s="682"/>
      <c r="O302" s="682"/>
      <c r="P302" s="682"/>
      <c r="Q302" s="682"/>
      <c r="R302" s="682"/>
      <c r="S302" s="682"/>
      <c r="T302" s="682"/>
      <c r="U302" s="682"/>
      <c r="V302" s="682"/>
      <c r="W302" s="682"/>
      <c r="X302" s="682"/>
      <c r="Y302" s="682"/>
      <c r="Z302" s="682"/>
    </row>
    <row r="303" spans="1:26" ht="15">
      <c r="A303" s="682"/>
      <c r="B303" s="683"/>
      <c r="C303" s="684"/>
      <c r="D303" s="683"/>
      <c r="E303" s="683"/>
      <c r="F303" s="683"/>
      <c r="G303" s="683"/>
      <c r="H303" s="683"/>
      <c r="I303" s="683"/>
      <c r="J303" s="683"/>
      <c r="K303" s="683"/>
      <c r="L303" s="682"/>
      <c r="M303" s="682"/>
      <c r="N303" s="682"/>
      <c r="O303" s="682"/>
      <c r="P303" s="682"/>
      <c r="Q303" s="682"/>
      <c r="R303" s="682"/>
      <c r="S303" s="682"/>
      <c r="T303" s="682"/>
      <c r="U303" s="682"/>
      <c r="V303" s="682"/>
      <c r="W303" s="682"/>
      <c r="X303" s="682"/>
      <c r="Y303" s="682"/>
      <c r="Z303" s="682"/>
    </row>
    <row r="304" spans="1:26" ht="15">
      <c r="A304" s="682"/>
      <c r="B304" s="683"/>
      <c r="C304" s="684"/>
      <c r="D304" s="683"/>
      <c r="E304" s="683"/>
      <c r="F304" s="683"/>
      <c r="G304" s="683"/>
      <c r="H304" s="683"/>
      <c r="I304" s="683"/>
      <c r="J304" s="683"/>
      <c r="K304" s="683"/>
      <c r="L304" s="682"/>
      <c r="M304" s="682"/>
      <c r="N304" s="682"/>
      <c r="O304" s="682"/>
      <c r="P304" s="682"/>
      <c r="Q304" s="682"/>
      <c r="R304" s="682"/>
      <c r="S304" s="682"/>
      <c r="T304" s="682"/>
      <c r="U304" s="682"/>
      <c r="V304" s="682"/>
      <c r="W304" s="682"/>
      <c r="X304" s="682"/>
      <c r="Y304" s="682"/>
      <c r="Z304" s="682"/>
    </row>
    <row r="305" spans="1:26" ht="15">
      <c r="A305" s="682"/>
      <c r="B305" s="683"/>
      <c r="C305" s="684"/>
      <c r="D305" s="683"/>
      <c r="E305" s="683"/>
      <c r="F305" s="683"/>
      <c r="G305" s="683"/>
      <c r="H305" s="683"/>
      <c r="I305" s="683"/>
      <c r="J305" s="683"/>
      <c r="K305" s="683"/>
      <c r="L305" s="682"/>
      <c r="M305" s="682"/>
      <c r="N305" s="682"/>
      <c r="O305" s="682"/>
      <c r="P305" s="682"/>
      <c r="Q305" s="682"/>
      <c r="R305" s="682"/>
      <c r="S305" s="682"/>
      <c r="T305" s="682"/>
      <c r="U305" s="682"/>
      <c r="V305" s="682"/>
      <c r="W305" s="682"/>
      <c r="X305" s="682"/>
      <c r="Y305" s="682"/>
      <c r="Z305" s="682"/>
    </row>
    <row r="306" spans="1:26" ht="15">
      <c r="A306" s="682"/>
      <c r="B306" s="683"/>
      <c r="C306" s="684"/>
      <c r="D306" s="683"/>
      <c r="E306" s="683"/>
      <c r="F306" s="683"/>
      <c r="G306" s="683"/>
      <c r="H306" s="683"/>
      <c r="I306" s="683"/>
      <c r="J306" s="683"/>
      <c r="K306" s="683"/>
      <c r="L306" s="682"/>
      <c r="M306" s="682"/>
      <c r="N306" s="682"/>
      <c r="O306" s="682"/>
      <c r="P306" s="682"/>
      <c r="Q306" s="682"/>
      <c r="R306" s="682"/>
      <c r="S306" s="682"/>
      <c r="T306" s="682"/>
      <c r="U306" s="682"/>
      <c r="V306" s="682"/>
      <c r="W306" s="682"/>
      <c r="X306" s="682"/>
      <c r="Y306" s="682"/>
      <c r="Z306" s="682"/>
    </row>
    <row r="307" spans="1:26" ht="15">
      <c r="A307" s="682"/>
      <c r="B307" s="683"/>
      <c r="C307" s="684"/>
      <c r="D307" s="683"/>
      <c r="E307" s="683"/>
      <c r="F307" s="683"/>
      <c r="G307" s="683"/>
      <c r="H307" s="683"/>
      <c r="I307" s="683"/>
      <c r="J307" s="683"/>
      <c r="K307" s="683"/>
      <c r="L307" s="682"/>
      <c r="M307" s="682"/>
      <c r="N307" s="682"/>
      <c r="O307" s="682"/>
      <c r="P307" s="682"/>
      <c r="Q307" s="682"/>
      <c r="R307" s="682"/>
      <c r="S307" s="682"/>
      <c r="T307" s="682"/>
      <c r="U307" s="682"/>
      <c r="V307" s="682"/>
      <c r="W307" s="682"/>
      <c r="X307" s="682"/>
      <c r="Y307" s="682"/>
      <c r="Z307" s="682"/>
    </row>
    <row r="308" spans="1:26" ht="15">
      <c r="A308" s="682"/>
      <c r="B308" s="683"/>
      <c r="C308" s="684"/>
      <c r="D308" s="683"/>
      <c r="E308" s="683"/>
      <c r="F308" s="683"/>
      <c r="G308" s="683"/>
      <c r="H308" s="683"/>
      <c r="I308" s="683"/>
      <c r="J308" s="683"/>
      <c r="K308" s="683"/>
      <c r="L308" s="682"/>
      <c r="M308" s="682"/>
      <c r="N308" s="682"/>
      <c r="O308" s="682"/>
      <c r="P308" s="682"/>
      <c r="Q308" s="682"/>
      <c r="R308" s="682"/>
      <c r="S308" s="682"/>
      <c r="T308" s="682"/>
      <c r="U308" s="682"/>
      <c r="V308" s="682"/>
      <c r="W308" s="682"/>
      <c r="X308" s="682"/>
      <c r="Y308" s="682"/>
      <c r="Z308" s="682"/>
    </row>
    <row r="309" spans="1:26" ht="15">
      <c r="A309" s="682"/>
      <c r="B309" s="683"/>
      <c r="C309" s="684"/>
      <c r="D309" s="683"/>
      <c r="E309" s="683"/>
      <c r="F309" s="683"/>
      <c r="G309" s="683"/>
      <c r="H309" s="683"/>
      <c r="I309" s="683"/>
      <c r="J309" s="683"/>
      <c r="K309" s="683"/>
      <c r="L309" s="682"/>
      <c r="M309" s="682"/>
      <c r="N309" s="682"/>
      <c r="O309" s="682"/>
      <c r="P309" s="682"/>
      <c r="Q309" s="682"/>
      <c r="R309" s="682"/>
      <c r="S309" s="682"/>
      <c r="T309" s="682"/>
      <c r="U309" s="682"/>
      <c r="V309" s="682"/>
      <c r="W309" s="682"/>
      <c r="X309" s="682"/>
      <c r="Y309" s="682"/>
      <c r="Z309" s="682"/>
    </row>
    <row r="310" spans="1:26" ht="15">
      <c r="A310" s="682"/>
      <c r="B310" s="683"/>
      <c r="C310" s="684"/>
      <c r="D310" s="683"/>
      <c r="E310" s="683"/>
      <c r="F310" s="683"/>
      <c r="G310" s="683"/>
      <c r="H310" s="683"/>
      <c r="I310" s="683"/>
      <c r="J310" s="683"/>
      <c r="K310" s="683"/>
      <c r="L310" s="682"/>
      <c r="M310" s="682"/>
      <c r="N310" s="682"/>
      <c r="O310" s="682"/>
      <c r="P310" s="682"/>
      <c r="Q310" s="682"/>
      <c r="R310" s="682"/>
      <c r="S310" s="682"/>
      <c r="T310" s="682"/>
      <c r="U310" s="682"/>
      <c r="V310" s="682"/>
      <c r="W310" s="682"/>
      <c r="X310" s="682"/>
      <c r="Y310" s="682"/>
      <c r="Z310" s="682"/>
    </row>
    <row r="311" spans="1:26" ht="15">
      <c r="A311" s="682"/>
      <c r="B311" s="683"/>
      <c r="C311" s="684"/>
      <c r="D311" s="683"/>
      <c r="E311" s="683"/>
      <c r="F311" s="683"/>
      <c r="G311" s="683"/>
      <c r="H311" s="683"/>
      <c r="I311" s="683"/>
      <c r="J311" s="683"/>
      <c r="K311" s="683"/>
      <c r="L311" s="682"/>
      <c r="M311" s="682"/>
      <c r="N311" s="682"/>
      <c r="O311" s="682"/>
      <c r="P311" s="682"/>
      <c r="Q311" s="682"/>
      <c r="R311" s="682"/>
      <c r="S311" s="682"/>
      <c r="T311" s="682"/>
      <c r="U311" s="682"/>
      <c r="V311" s="682"/>
      <c r="W311" s="682"/>
      <c r="X311" s="682"/>
      <c r="Y311" s="682"/>
      <c r="Z311" s="682"/>
    </row>
    <row r="312" spans="1:26" ht="15">
      <c r="A312" s="682"/>
      <c r="B312" s="683"/>
      <c r="C312" s="684"/>
      <c r="D312" s="683"/>
      <c r="E312" s="683"/>
      <c r="F312" s="683"/>
      <c r="G312" s="683"/>
      <c r="H312" s="683"/>
      <c r="I312" s="683"/>
      <c r="J312" s="683"/>
      <c r="K312" s="683"/>
      <c r="L312" s="682"/>
      <c r="M312" s="682"/>
      <c r="N312" s="682"/>
      <c r="O312" s="682"/>
      <c r="P312" s="682"/>
      <c r="Q312" s="682"/>
      <c r="R312" s="682"/>
      <c r="S312" s="682"/>
      <c r="T312" s="682"/>
      <c r="U312" s="682"/>
      <c r="V312" s="682"/>
      <c r="W312" s="682"/>
      <c r="X312" s="682"/>
      <c r="Y312" s="682"/>
      <c r="Z312" s="682"/>
    </row>
    <row r="313" spans="1:26" ht="15">
      <c r="A313" s="682"/>
      <c r="B313" s="683"/>
      <c r="C313" s="684"/>
      <c r="D313" s="683"/>
      <c r="E313" s="683"/>
      <c r="F313" s="683"/>
      <c r="G313" s="683"/>
      <c r="H313" s="683"/>
      <c r="I313" s="683"/>
      <c r="J313" s="683"/>
      <c r="K313" s="683"/>
      <c r="L313" s="682"/>
      <c r="M313" s="682"/>
      <c r="N313" s="682"/>
      <c r="O313" s="682"/>
      <c r="P313" s="682"/>
      <c r="Q313" s="682"/>
      <c r="R313" s="682"/>
      <c r="S313" s="682"/>
      <c r="T313" s="682"/>
      <c r="U313" s="682"/>
      <c r="V313" s="682"/>
      <c r="W313" s="682"/>
      <c r="X313" s="682"/>
      <c r="Y313" s="682"/>
      <c r="Z313" s="682"/>
    </row>
    <row r="314" spans="1:26" ht="15">
      <c r="A314" s="682"/>
      <c r="B314" s="683"/>
      <c r="C314" s="684"/>
      <c r="D314" s="683"/>
      <c r="E314" s="683"/>
      <c r="F314" s="683"/>
      <c r="G314" s="683"/>
      <c r="H314" s="683"/>
      <c r="I314" s="683"/>
      <c r="J314" s="683"/>
      <c r="K314" s="683"/>
      <c r="L314" s="682"/>
      <c r="M314" s="682"/>
      <c r="N314" s="682"/>
      <c r="O314" s="682"/>
      <c r="P314" s="682"/>
      <c r="Q314" s="682"/>
      <c r="R314" s="682"/>
      <c r="S314" s="682"/>
      <c r="T314" s="682"/>
      <c r="U314" s="682"/>
      <c r="V314" s="682"/>
      <c r="W314" s="682"/>
      <c r="X314" s="682"/>
      <c r="Y314" s="682"/>
      <c r="Z314" s="682"/>
    </row>
    <row r="315" spans="1:26" ht="15">
      <c r="A315" s="682"/>
      <c r="B315" s="683"/>
      <c r="C315" s="684"/>
      <c r="D315" s="683"/>
      <c r="E315" s="683"/>
      <c r="F315" s="683"/>
      <c r="G315" s="683"/>
      <c r="H315" s="683"/>
      <c r="I315" s="683"/>
      <c r="J315" s="683"/>
      <c r="K315" s="683"/>
      <c r="L315" s="682"/>
      <c r="M315" s="682"/>
      <c r="N315" s="682"/>
      <c r="O315" s="682"/>
      <c r="P315" s="682"/>
      <c r="Q315" s="682"/>
      <c r="R315" s="682"/>
      <c r="S315" s="682"/>
      <c r="T315" s="682"/>
      <c r="U315" s="682"/>
      <c r="V315" s="682"/>
      <c r="W315" s="682"/>
      <c r="X315" s="682"/>
      <c r="Y315" s="682"/>
      <c r="Z315" s="682"/>
    </row>
    <row r="316" spans="1:26" ht="15">
      <c r="A316" s="682"/>
      <c r="B316" s="683"/>
      <c r="C316" s="684"/>
      <c r="D316" s="683"/>
      <c r="E316" s="683"/>
      <c r="F316" s="683"/>
      <c r="G316" s="683"/>
      <c r="H316" s="683"/>
      <c r="I316" s="683"/>
      <c r="J316" s="683"/>
      <c r="K316" s="683"/>
      <c r="L316" s="682"/>
      <c r="M316" s="682"/>
      <c r="N316" s="682"/>
      <c r="O316" s="682"/>
      <c r="P316" s="682"/>
      <c r="Q316" s="682"/>
      <c r="R316" s="682"/>
      <c r="S316" s="682"/>
      <c r="T316" s="682"/>
      <c r="U316" s="682"/>
      <c r="V316" s="682"/>
      <c r="W316" s="682"/>
      <c r="X316" s="682"/>
      <c r="Y316" s="682"/>
      <c r="Z316" s="682"/>
    </row>
    <row r="317" spans="1:26" ht="15">
      <c r="A317" s="682"/>
      <c r="B317" s="683"/>
      <c r="C317" s="684"/>
      <c r="D317" s="683"/>
      <c r="E317" s="683"/>
      <c r="F317" s="683"/>
      <c r="G317" s="683"/>
      <c r="H317" s="683"/>
      <c r="I317" s="683"/>
      <c r="J317" s="683"/>
      <c r="K317" s="683"/>
      <c r="L317" s="682"/>
      <c r="M317" s="682"/>
      <c r="N317" s="682"/>
      <c r="O317" s="682"/>
      <c r="P317" s="682"/>
      <c r="Q317" s="682"/>
      <c r="R317" s="682"/>
      <c r="S317" s="682"/>
      <c r="T317" s="682"/>
      <c r="U317" s="682"/>
      <c r="V317" s="682"/>
      <c r="W317" s="682"/>
      <c r="X317" s="682"/>
      <c r="Y317" s="682"/>
      <c r="Z317" s="682"/>
    </row>
    <row r="318" spans="1:26" ht="15">
      <c r="A318" s="682"/>
      <c r="B318" s="683"/>
      <c r="C318" s="684"/>
      <c r="D318" s="683"/>
      <c r="E318" s="683"/>
      <c r="F318" s="683"/>
      <c r="G318" s="683"/>
      <c r="H318" s="683"/>
      <c r="I318" s="683"/>
      <c r="J318" s="683"/>
      <c r="K318" s="683"/>
      <c r="L318" s="682"/>
      <c r="M318" s="682"/>
      <c r="N318" s="682"/>
      <c r="O318" s="682"/>
      <c r="P318" s="682"/>
      <c r="Q318" s="682"/>
      <c r="R318" s="682"/>
      <c r="S318" s="682"/>
      <c r="T318" s="682"/>
      <c r="U318" s="682"/>
      <c r="V318" s="682"/>
      <c r="W318" s="682"/>
      <c r="X318" s="682"/>
      <c r="Y318" s="682"/>
      <c r="Z318" s="682"/>
    </row>
    <row r="319" spans="1:26" ht="15">
      <c r="A319" s="682"/>
      <c r="B319" s="683"/>
      <c r="C319" s="684"/>
      <c r="D319" s="683"/>
      <c r="E319" s="683"/>
      <c r="F319" s="683"/>
      <c r="G319" s="683"/>
      <c r="H319" s="683"/>
      <c r="I319" s="683"/>
      <c r="J319" s="683"/>
      <c r="K319" s="683"/>
      <c r="L319" s="682"/>
      <c r="M319" s="682"/>
      <c r="N319" s="682"/>
      <c r="O319" s="682"/>
      <c r="P319" s="682"/>
      <c r="Q319" s="682"/>
      <c r="R319" s="682"/>
      <c r="S319" s="682"/>
      <c r="T319" s="682"/>
      <c r="U319" s="682"/>
      <c r="V319" s="682"/>
      <c r="W319" s="682"/>
      <c r="X319" s="682"/>
      <c r="Y319" s="682"/>
      <c r="Z319" s="682"/>
    </row>
    <row r="320" spans="1:26" ht="15">
      <c r="A320" s="682"/>
      <c r="B320" s="683"/>
      <c r="C320" s="684"/>
      <c r="D320" s="683"/>
      <c r="E320" s="683"/>
      <c r="F320" s="683"/>
      <c r="G320" s="683"/>
      <c r="H320" s="683"/>
      <c r="I320" s="683"/>
      <c r="J320" s="683"/>
      <c r="K320" s="683"/>
      <c r="L320" s="682"/>
      <c r="M320" s="682"/>
      <c r="N320" s="682"/>
      <c r="O320" s="682"/>
      <c r="P320" s="682"/>
      <c r="Q320" s="682"/>
      <c r="R320" s="682"/>
      <c r="S320" s="682"/>
      <c r="T320" s="682"/>
      <c r="U320" s="682"/>
      <c r="V320" s="682"/>
      <c r="W320" s="682"/>
      <c r="X320" s="682"/>
      <c r="Y320" s="682"/>
      <c r="Z320" s="682"/>
    </row>
    <row r="321" spans="1:26" ht="15">
      <c r="A321" s="682"/>
      <c r="B321" s="683"/>
      <c r="C321" s="684"/>
      <c r="D321" s="683"/>
      <c r="E321" s="683"/>
      <c r="F321" s="683"/>
      <c r="G321" s="683"/>
      <c r="H321" s="683"/>
      <c r="I321" s="683"/>
      <c r="J321" s="683"/>
      <c r="K321" s="683"/>
      <c r="L321" s="682"/>
      <c r="M321" s="682"/>
      <c r="N321" s="682"/>
      <c r="O321" s="682"/>
      <c r="P321" s="682"/>
      <c r="Q321" s="682"/>
      <c r="R321" s="682"/>
      <c r="S321" s="682"/>
      <c r="T321" s="682"/>
      <c r="U321" s="682"/>
      <c r="V321" s="682"/>
      <c r="W321" s="682"/>
      <c r="X321" s="682"/>
      <c r="Y321" s="682"/>
      <c r="Z321" s="682"/>
    </row>
    <row r="322" spans="1:26" ht="15">
      <c r="A322" s="682"/>
      <c r="B322" s="683"/>
      <c r="C322" s="684"/>
      <c r="D322" s="683"/>
      <c r="E322" s="683"/>
      <c r="F322" s="683"/>
      <c r="G322" s="683"/>
      <c r="H322" s="683"/>
      <c r="I322" s="683"/>
      <c r="J322" s="683"/>
      <c r="K322" s="683"/>
      <c r="L322" s="682"/>
      <c r="M322" s="682"/>
      <c r="N322" s="682"/>
      <c r="O322" s="682"/>
      <c r="P322" s="682"/>
      <c r="Q322" s="682"/>
      <c r="R322" s="682"/>
      <c r="S322" s="682"/>
      <c r="T322" s="682"/>
      <c r="U322" s="682"/>
      <c r="V322" s="682"/>
      <c r="W322" s="682"/>
      <c r="X322" s="682"/>
      <c r="Y322" s="682"/>
      <c r="Z322" s="682"/>
    </row>
    <row r="323" spans="1:26" ht="15">
      <c r="A323" s="682"/>
      <c r="B323" s="683"/>
      <c r="C323" s="684"/>
      <c r="D323" s="683"/>
      <c r="E323" s="683"/>
      <c r="F323" s="683"/>
      <c r="G323" s="683"/>
      <c r="H323" s="683"/>
      <c r="I323" s="683"/>
      <c r="J323" s="683"/>
      <c r="K323" s="683"/>
      <c r="L323" s="682"/>
      <c r="M323" s="682"/>
      <c r="N323" s="682"/>
      <c r="O323" s="682"/>
      <c r="P323" s="682"/>
      <c r="Q323" s="682"/>
      <c r="R323" s="682"/>
      <c r="S323" s="682"/>
      <c r="T323" s="682"/>
      <c r="U323" s="682"/>
      <c r="V323" s="682"/>
      <c r="W323" s="682"/>
      <c r="X323" s="682"/>
      <c r="Y323" s="682"/>
      <c r="Z323" s="682"/>
    </row>
    <row r="324" spans="1:26" ht="15">
      <c r="A324" s="682"/>
      <c r="B324" s="683"/>
      <c r="C324" s="684"/>
      <c r="D324" s="683"/>
      <c r="E324" s="683"/>
      <c r="F324" s="683"/>
      <c r="G324" s="683"/>
      <c r="H324" s="683"/>
      <c r="I324" s="683"/>
      <c r="J324" s="683"/>
      <c r="K324" s="683"/>
      <c r="L324" s="682"/>
      <c r="M324" s="682"/>
      <c r="N324" s="682"/>
      <c r="O324" s="682"/>
      <c r="P324" s="682"/>
      <c r="Q324" s="682"/>
      <c r="R324" s="682"/>
      <c r="S324" s="682"/>
      <c r="T324" s="682"/>
      <c r="U324" s="682"/>
      <c r="V324" s="682"/>
      <c r="W324" s="682"/>
      <c r="X324" s="682"/>
      <c r="Y324" s="682"/>
      <c r="Z324" s="682"/>
    </row>
    <row r="325" spans="1:26" ht="15">
      <c r="A325" s="682"/>
      <c r="B325" s="683"/>
      <c r="C325" s="684"/>
      <c r="D325" s="683"/>
      <c r="E325" s="683"/>
      <c r="F325" s="683"/>
      <c r="G325" s="683"/>
      <c r="H325" s="683"/>
      <c r="I325" s="683"/>
      <c r="J325" s="683"/>
      <c r="K325" s="683"/>
      <c r="L325" s="682"/>
      <c r="M325" s="682"/>
      <c r="N325" s="682"/>
      <c r="O325" s="682"/>
      <c r="P325" s="682"/>
      <c r="Q325" s="682"/>
      <c r="R325" s="682"/>
      <c r="S325" s="682"/>
      <c r="T325" s="682"/>
      <c r="U325" s="682"/>
      <c r="V325" s="682"/>
      <c r="W325" s="682"/>
      <c r="X325" s="682"/>
      <c r="Y325" s="682"/>
      <c r="Z325" s="682"/>
    </row>
    <row r="326" spans="1:26" ht="15">
      <c r="A326" s="682"/>
      <c r="B326" s="683"/>
      <c r="C326" s="684"/>
      <c r="D326" s="683"/>
      <c r="E326" s="683"/>
      <c r="F326" s="683"/>
      <c r="G326" s="683"/>
      <c r="H326" s="683"/>
      <c r="I326" s="683"/>
      <c r="J326" s="683"/>
      <c r="K326" s="683"/>
      <c r="L326" s="682"/>
      <c r="M326" s="682"/>
      <c r="N326" s="682"/>
      <c r="O326" s="682"/>
      <c r="P326" s="682"/>
      <c r="Q326" s="682"/>
      <c r="R326" s="682"/>
      <c r="S326" s="682"/>
      <c r="T326" s="682"/>
      <c r="U326" s="682"/>
      <c r="V326" s="682"/>
      <c r="W326" s="682"/>
      <c r="X326" s="682"/>
      <c r="Y326" s="682"/>
      <c r="Z326" s="682"/>
    </row>
    <row r="327" spans="1:26" ht="15">
      <c r="A327" s="682"/>
      <c r="B327" s="683"/>
      <c r="C327" s="684"/>
      <c r="D327" s="683"/>
      <c r="E327" s="683"/>
      <c r="F327" s="683"/>
      <c r="G327" s="683"/>
      <c r="H327" s="683"/>
      <c r="I327" s="683"/>
      <c r="J327" s="683"/>
      <c r="K327" s="683"/>
      <c r="L327" s="682"/>
      <c r="M327" s="682"/>
      <c r="N327" s="682"/>
      <c r="O327" s="682"/>
      <c r="P327" s="682"/>
      <c r="Q327" s="682"/>
      <c r="R327" s="682"/>
      <c r="S327" s="682"/>
      <c r="T327" s="682"/>
      <c r="U327" s="682"/>
      <c r="V327" s="682"/>
      <c r="W327" s="682"/>
      <c r="X327" s="682"/>
      <c r="Y327" s="682"/>
      <c r="Z327" s="682"/>
    </row>
    <row r="328" spans="1:26" ht="15">
      <c r="A328" s="682"/>
      <c r="B328" s="683"/>
      <c r="C328" s="684"/>
      <c r="D328" s="683"/>
      <c r="E328" s="683"/>
      <c r="F328" s="683"/>
      <c r="G328" s="683"/>
      <c r="H328" s="683"/>
      <c r="I328" s="683"/>
      <c r="J328" s="683"/>
      <c r="K328" s="683"/>
      <c r="L328" s="682"/>
      <c r="M328" s="682"/>
      <c r="N328" s="682"/>
      <c r="O328" s="682"/>
      <c r="P328" s="682"/>
      <c r="Q328" s="682"/>
      <c r="R328" s="682"/>
      <c r="S328" s="682"/>
      <c r="T328" s="682"/>
      <c r="U328" s="682"/>
      <c r="V328" s="682"/>
      <c r="W328" s="682"/>
      <c r="X328" s="682"/>
      <c r="Y328" s="682"/>
      <c r="Z328" s="682"/>
    </row>
    <row r="329" spans="1:26" ht="15">
      <c r="A329" s="682"/>
      <c r="B329" s="683"/>
      <c r="C329" s="684"/>
      <c r="D329" s="683"/>
      <c r="E329" s="683"/>
      <c r="F329" s="683"/>
      <c r="G329" s="683"/>
      <c r="H329" s="683"/>
      <c r="I329" s="683"/>
      <c r="J329" s="683"/>
      <c r="K329" s="683"/>
      <c r="L329" s="682"/>
      <c r="M329" s="682"/>
      <c r="N329" s="682"/>
      <c r="O329" s="682"/>
      <c r="P329" s="682"/>
      <c r="Q329" s="682"/>
      <c r="R329" s="682"/>
      <c r="S329" s="682"/>
      <c r="T329" s="682"/>
      <c r="U329" s="682"/>
      <c r="V329" s="682"/>
      <c r="W329" s="682"/>
      <c r="X329" s="682"/>
      <c r="Y329" s="682"/>
      <c r="Z329" s="682"/>
    </row>
    <row r="330" spans="1:26" ht="15">
      <c r="A330" s="682"/>
      <c r="B330" s="683"/>
      <c r="C330" s="684"/>
      <c r="D330" s="683"/>
      <c r="E330" s="683"/>
      <c r="F330" s="683"/>
      <c r="G330" s="683"/>
      <c r="H330" s="683"/>
      <c r="I330" s="683"/>
      <c r="J330" s="683"/>
      <c r="K330" s="683"/>
      <c r="L330" s="682"/>
      <c r="M330" s="682"/>
      <c r="N330" s="682"/>
      <c r="O330" s="682"/>
      <c r="P330" s="682"/>
      <c r="Q330" s="682"/>
      <c r="R330" s="682"/>
      <c r="S330" s="682"/>
      <c r="T330" s="682"/>
      <c r="U330" s="682"/>
      <c r="V330" s="682"/>
      <c r="W330" s="682"/>
      <c r="X330" s="682"/>
      <c r="Y330" s="682"/>
      <c r="Z330" s="682"/>
    </row>
    <row r="331" spans="1:26" ht="15">
      <c r="A331" s="682"/>
      <c r="B331" s="683"/>
      <c r="C331" s="684"/>
      <c r="D331" s="683"/>
      <c r="E331" s="683"/>
      <c r="F331" s="683"/>
      <c r="G331" s="683"/>
      <c r="H331" s="683"/>
      <c r="I331" s="683"/>
      <c r="J331" s="683"/>
      <c r="K331" s="683"/>
      <c r="L331" s="682"/>
      <c r="M331" s="682"/>
      <c r="N331" s="682"/>
      <c r="O331" s="682"/>
      <c r="P331" s="682"/>
      <c r="Q331" s="682"/>
      <c r="R331" s="682"/>
      <c r="S331" s="682"/>
      <c r="T331" s="682"/>
      <c r="U331" s="682"/>
      <c r="V331" s="682"/>
      <c r="W331" s="682"/>
      <c r="X331" s="682"/>
      <c r="Y331" s="682"/>
      <c r="Z331" s="682"/>
    </row>
    <row r="332" spans="1:26" ht="15">
      <c r="A332" s="682"/>
      <c r="B332" s="683"/>
      <c r="C332" s="684"/>
      <c r="D332" s="683"/>
      <c r="E332" s="683"/>
      <c r="F332" s="683"/>
      <c r="G332" s="683"/>
      <c r="H332" s="683"/>
      <c r="I332" s="683"/>
      <c r="J332" s="683"/>
      <c r="K332" s="683"/>
      <c r="L332" s="682"/>
      <c r="M332" s="682"/>
      <c r="N332" s="682"/>
      <c r="O332" s="682"/>
      <c r="P332" s="682"/>
      <c r="Q332" s="682"/>
      <c r="R332" s="682"/>
      <c r="S332" s="682"/>
      <c r="T332" s="682"/>
      <c r="U332" s="682"/>
      <c r="V332" s="682"/>
      <c r="W332" s="682"/>
      <c r="X332" s="682"/>
      <c r="Y332" s="682"/>
      <c r="Z332" s="682"/>
    </row>
    <row r="333" spans="1:26" ht="15">
      <c r="A333" s="682"/>
      <c r="B333" s="683"/>
      <c r="C333" s="684"/>
      <c r="D333" s="683"/>
      <c r="E333" s="683"/>
      <c r="F333" s="683"/>
      <c r="G333" s="683"/>
      <c r="H333" s="683"/>
      <c r="I333" s="683"/>
      <c r="J333" s="683"/>
      <c r="K333" s="683"/>
      <c r="L333" s="682"/>
      <c r="M333" s="682"/>
      <c r="N333" s="682"/>
      <c r="O333" s="682"/>
      <c r="P333" s="682"/>
      <c r="Q333" s="682"/>
      <c r="R333" s="682"/>
      <c r="S333" s="682"/>
      <c r="T333" s="682"/>
      <c r="U333" s="682"/>
      <c r="V333" s="682"/>
      <c r="W333" s="682"/>
      <c r="X333" s="682"/>
      <c r="Y333" s="682"/>
      <c r="Z333" s="682"/>
    </row>
    <row r="334" spans="1:26" ht="15">
      <c r="A334" s="682"/>
      <c r="B334" s="683"/>
      <c r="C334" s="684"/>
      <c r="D334" s="683"/>
      <c r="E334" s="683"/>
      <c r="F334" s="683"/>
      <c r="G334" s="683"/>
      <c r="H334" s="683"/>
      <c r="I334" s="683"/>
      <c r="J334" s="683"/>
      <c r="K334" s="683"/>
      <c r="L334" s="682"/>
      <c r="M334" s="682"/>
      <c r="N334" s="682"/>
      <c r="O334" s="682"/>
      <c r="P334" s="682"/>
      <c r="Q334" s="682"/>
      <c r="R334" s="682"/>
      <c r="S334" s="682"/>
      <c r="T334" s="682"/>
      <c r="U334" s="682"/>
      <c r="V334" s="682"/>
      <c r="W334" s="682"/>
      <c r="X334" s="682"/>
      <c r="Y334" s="682"/>
      <c r="Z334" s="682"/>
    </row>
    <row r="335" spans="1:26" ht="15">
      <c r="A335" s="682"/>
      <c r="B335" s="683"/>
      <c r="C335" s="684"/>
      <c r="D335" s="683"/>
      <c r="E335" s="683"/>
      <c r="F335" s="683"/>
      <c r="G335" s="683"/>
      <c r="H335" s="683"/>
      <c r="I335" s="683"/>
      <c r="J335" s="683"/>
      <c r="K335" s="683"/>
      <c r="L335" s="682"/>
      <c r="M335" s="682"/>
      <c r="N335" s="682"/>
      <c r="O335" s="682"/>
      <c r="P335" s="682"/>
      <c r="Q335" s="682"/>
      <c r="R335" s="682"/>
      <c r="S335" s="682"/>
      <c r="T335" s="682"/>
      <c r="U335" s="682"/>
      <c r="V335" s="682"/>
      <c r="W335" s="682"/>
      <c r="X335" s="682"/>
      <c r="Y335" s="682"/>
      <c r="Z335" s="682"/>
    </row>
    <row r="336" spans="1:26" ht="15">
      <c r="A336" s="682"/>
      <c r="B336" s="683"/>
      <c r="C336" s="684"/>
      <c r="D336" s="683"/>
      <c r="E336" s="683"/>
      <c r="F336" s="683"/>
      <c r="G336" s="683"/>
      <c r="H336" s="683"/>
      <c r="I336" s="683"/>
      <c r="J336" s="683"/>
      <c r="K336" s="683"/>
      <c r="L336" s="682"/>
      <c r="M336" s="682"/>
      <c r="N336" s="682"/>
      <c r="O336" s="682"/>
      <c r="P336" s="682"/>
      <c r="Q336" s="682"/>
      <c r="R336" s="682"/>
      <c r="S336" s="682"/>
      <c r="T336" s="682"/>
      <c r="U336" s="682"/>
      <c r="V336" s="682"/>
      <c r="W336" s="682"/>
      <c r="X336" s="682"/>
      <c r="Y336" s="682"/>
      <c r="Z336" s="682"/>
    </row>
    <row r="337" spans="1:26" ht="15">
      <c r="A337" s="682"/>
      <c r="B337" s="683"/>
      <c r="C337" s="684"/>
      <c r="D337" s="683"/>
      <c r="E337" s="683"/>
      <c r="F337" s="683"/>
      <c r="G337" s="683"/>
      <c r="H337" s="683"/>
      <c r="I337" s="683"/>
      <c r="J337" s="683"/>
      <c r="K337" s="683"/>
      <c r="L337" s="682"/>
      <c r="M337" s="682"/>
      <c r="N337" s="682"/>
      <c r="O337" s="682"/>
      <c r="P337" s="682"/>
      <c r="Q337" s="682"/>
      <c r="R337" s="682"/>
      <c r="S337" s="682"/>
      <c r="T337" s="682"/>
      <c r="U337" s="682"/>
      <c r="V337" s="682"/>
      <c r="W337" s="682"/>
      <c r="X337" s="682"/>
      <c r="Y337" s="682"/>
      <c r="Z337" s="682"/>
    </row>
    <row r="338" spans="1:26" ht="15">
      <c r="A338" s="682"/>
      <c r="B338" s="683"/>
      <c r="C338" s="684"/>
      <c r="D338" s="683"/>
      <c r="E338" s="683"/>
      <c r="F338" s="683"/>
      <c r="G338" s="683"/>
      <c r="H338" s="683"/>
      <c r="I338" s="683"/>
      <c r="J338" s="683"/>
      <c r="K338" s="683"/>
      <c r="L338" s="682"/>
      <c r="M338" s="682"/>
      <c r="N338" s="682"/>
      <c r="O338" s="682"/>
      <c r="P338" s="682"/>
      <c r="Q338" s="682"/>
      <c r="R338" s="682"/>
      <c r="S338" s="682"/>
      <c r="T338" s="682"/>
      <c r="U338" s="682"/>
      <c r="V338" s="682"/>
      <c r="W338" s="682"/>
      <c r="X338" s="682"/>
      <c r="Y338" s="682"/>
      <c r="Z338" s="682"/>
    </row>
    <row r="339" spans="1:26" ht="15">
      <c r="A339" s="682"/>
      <c r="B339" s="683"/>
      <c r="C339" s="684"/>
      <c r="D339" s="683"/>
      <c r="E339" s="683"/>
      <c r="F339" s="683"/>
      <c r="G339" s="683"/>
      <c r="H339" s="683"/>
      <c r="I339" s="683"/>
      <c r="J339" s="683"/>
      <c r="K339" s="683"/>
      <c r="L339" s="682"/>
      <c r="M339" s="682"/>
      <c r="N339" s="682"/>
      <c r="O339" s="682"/>
      <c r="P339" s="682"/>
      <c r="Q339" s="682"/>
      <c r="R339" s="682"/>
      <c r="S339" s="682"/>
      <c r="T339" s="682"/>
      <c r="U339" s="682"/>
      <c r="V339" s="682"/>
      <c r="W339" s="682"/>
      <c r="X339" s="682"/>
      <c r="Y339" s="682"/>
      <c r="Z339" s="682"/>
    </row>
    <row r="340" spans="1:26" ht="15">
      <c r="A340" s="682"/>
      <c r="B340" s="683"/>
      <c r="C340" s="684"/>
      <c r="D340" s="683"/>
      <c r="E340" s="683"/>
      <c r="F340" s="683"/>
      <c r="G340" s="683"/>
      <c r="H340" s="683"/>
      <c r="I340" s="683"/>
      <c r="J340" s="683"/>
      <c r="K340" s="683"/>
      <c r="L340" s="682"/>
      <c r="M340" s="682"/>
      <c r="N340" s="682"/>
      <c r="O340" s="682"/>
      <c r="P340" s="682"/>
      <c r="Q340" s="682"/>
      <c r="R340" s="682"/>
      <c r="S340" s="682"/>
      <c r="T340" s="682"/>
      <c r="U340" s="682"/>
      <c r="V340" s="682"/>
      <c r="W340" s="682"/>
      <c r="X340" s="682"/>
      <c r="Y340" s="682"/>
      <c r="Z340" s="682"/>
    </row>
    <row r="341" spans="1:26" ht="15">
      <c r="A341" s="682"/>
      <c r="B341" s="683"/>
      <c r="C341" s="684"/>
      <c r="D341" s="683"/>
      <c r="E341" s="683"/>
      <c r="F341" s="683"/>
      <c r="G341" s="683"/>
      <c r="H341" s="683"/>
      <c r="I341" s="683"/>
      <c r="J341" s="683"/>
      <c r="K341" s="683"/>
      <c r="L341" s="682"/>
      <c r="M341" s="682"/>
      <c r="N341" s="682"/>
      <c r="O341" s="682"/>
      <c r="P341" s="682"/>
      <c r="Q341" s="682"/>
      <c r="R341" s="682"/>
      <c r="S341" s="682"/>
      <c r="T341" s="682"/>
      <c r="U341" s="682"/>
      <c r="V341" s="682"/>
      <c r="W341" s="682"/>
      <c r="X341" s="682"/>
      <c r="Y341" s="682"/>
      <c r="Z341" s="682"/>
    </row>
    <row r="342" spans="1:26" ht="15">
      <c r="A342" s="682"/>
      <c r="B342" s="683"/>
      <c r="C342" s="684"/>
      <c r="D342" s="683"/>
      <c r="E342" s="683"/>
      <c r="F342" s="683"/>
      <c r="G342" s="683"/>
      <c r="H342" s="683"/>
      <c r="I342" s="683"/>
      <c r="J342" s="683"/>
      <c r="K342" s="683"/>
      <c r="L342" s="682"/>
      <c r="M342" s="682"/>
      <c r="N342" s="682"/>
      <c r="O342" s="682"/>
      <c r="P342" s="682"/>
      <c r="Q342" s="682"/>
      <c r="R342" s="682"/>
      <c r="S342" s="682"/>
      <c r="T342" s="682"/>
      <c r="U342" s="682"/>
      <c r="V342" s="682"/>
      <c r="W342" s="682"/>
      <c r="X342" s="682"/>
      <c r="Y342" s="682"/>
      <c r="Z342" s="682"/>
    </row>
    <row r="343" spans="1:26" ht="15">
      <c r="A343" s="682"/>
      <c r="B343" s="683"/>
      <c r="C343" s="684"/>
      <c r="D343" s="683"/>
      <c r="E343" s="683"/>
      <c r="F343" s="683"/>
      <c r="G343" s="683"/>
      <c r="H343" s="683"/>
      <c r="I343" s="683"/>
      <c r="J343" s="683"/>
      <c r="K343" s="683"/>
      <c r="L343" s="682"/>
      <c r="M343" s="682"/>
      <c r="N343" s="682"/>
      <c r="O343" s="682"/>
      <c r="P343" s="682"/>
      <c r="Q343" s="682"/>
      <c r="R343" s="682"/>
      <c r="S343" s="682"/>
      <c r="T343" s="682"/>
      <c r="U343" s="682"/>
      <c r="V343" s="682"/>
      <c r="W343" s="682"/>
      <c r="X343" s="682"/>
      <c r="Y343" s="682"/>
      <c r="Z343" s="682"/>
    </row>
    <row r="344" spans="1:26" ht="15">
      <c r="A344" s="682"/>
      <c r="B344" s="683"/>
      <c r="C344" s="684"/>
      <c r="D344" s="683"/>
      <c r="E344" s="683"/>
      <c r="F344" s="683"/>
      <c r="G344" s="683"/>
      <c r="H344" s="683"/>
      <c r="I344" s="683"/>
      <c r="J344" s="683"/>
      <c r="K344" s="683"/>
      <c r="L344" s="682"/>
      <c r="M344" s="682"/>
      <c r="N344" s="682"/>
      <c r="O344" s="682"/>
      <c r="P344" s="682"/>
      <c r="Q344" s="682"/>
      <c r="R344" s="682"/>
      <c r="S344" s="682"/>
      <c r="T344" s="682"/>
      <c r="U344" s="682"/>
      <c r="V344" s="682"/>
      <c r="W344" s="682"/>
      <c r="X344" s="682"/>
      <c r="Y344" s="682"/>
      <c r="Z344" s="682"/>
    </row>
    <row r="345" spans="1:26" ht="15">
      <c r="A345" s="682"/>
      <c r="B345" s="683"/>
      <c r="C345" s="684"/>
      <c r="D345" s="683"/>
      <c r="E345" s="683"/>
      <c r="F345" s="683"/>
      <c r="G345" s="683"/>
      <c r="H345" s="683"/>
      <c r="I345" s="683"/>
      <c r="J345" s="683"/>
      <c r="K345" s="683"/>
      <c r="L345" s="682"/>
      <c r="M345" s="682"/>
      <c r="N345" s="682"/>
      <c r="O345" s="682"/>
      <c r="P345" s="682"/>
      <c r="Q345" s="682"/>
      <c r="R345" s="682"/>
      <c r="S345" s="682"/>
      <c r="T345" s="682"/>
      <c r="U345" s="682"/>
      <c r="V345" s="682"/>
      <c r="W345" s="682"/>
      <c r="X345" s="682"/>
      <c r="Y345" s="682"/>
      <c r="Z345" s="682"/>
    </row>
    <row r="346" spans="1:26" ht="15">
      <c r="A346" s="682"/>
      <c r="B346" s="683"/>
      <c r="C346" s="684"/>
      <c r="D346" s="683"/>
      <c r="E346" s="683"/>
      <c r="F346" s="683"/>
      <c r="G346" s="683"/>
      <c r="H346" s="683"/>
      <c r="I346" s="683"/>
      <c r="J346" s="683"/>
      <c r="K346" s="683"/>
      <c r="L346" s="682"/>
      <c r="M346" s="682"/>
      <c r="N346" s="682"/>
      <c r="O346" s="682"/>
      <c r="P346" s="682"/>
      <c r="Q346" s="682"/>
      <c r="R346" s="682"/>
      <c r="S346" s="682"/>
      <c r="T346" s="682"/>
      <c r="U346" s="682"/>
      <c r="V346" s="682"/>
      <c r="W346" s="682"/>
      <c r="X346" s="682"/>
      <c r="Y346" s="682"/>
      <c r="Z346" s="682"/>
    </row>
    <row r="347" spans="1:26" ht="15">
      <c r="A347" s="682"/>
      <c r="B347" s="683"/>
      <c r="C347" s="684"/>
      <c r="D347" s="683"/>
      <c r="E347" s="683"/>
      <c r="F347" s="683"/>
      <c r="G347" s="683"/>
      <c r="H347" s="683"/>
      <c r="I347" s="683"/>
      <c r="J347" s="683"/>
      <c r="K347" s="683"/>
      <c r="L347" s="682"/>
      <c r="M347" s="682"/>
      <c r="N347" s="682"/>
      <c r="O347" s="682"/>
      <c r="P347" s="682"/>
      <c r="Q347" s="682"/>
      <c r="R347" s="682"/>
      <c r="S347" s="682"/>
      <c r="T347" s="682"/>
      <c r="U347" s="682"/>
      <c r="V347" s="682"/>
      <c r="W347" s="682"/>
      <c r="X347" s="682"/>
      <c r="Y347" s="682"/>
      <c r="Z347" s="682"/>
    </row>
    <row r="348" spans="1:26" ht="15">
      <c r="A348" s="682"/>
      <c r="B348" s="683"/>
      <c r="C348" s="684"/>
      <c r="D348" s="683"/>
      <c r="E348" s="683"/>
      <c r="F348" s="683"/>
      <c r="G348" s="683"/>
      <c r="H348" s="683"/>
      <c r="I348" s="683"/>
      <c r="J348" s="683"/>
      <c r="K348" s="683"/>
      <c r="L348" s="682"/>
      <c r="M348" s="682"/>
      <c r="N348" s="682"/>
      <c r="O348" s="682"/>
      <c r="P348" s="682"/>
      <c r="Q348" s="682"/>
      <c r="R348" s="682"/>
      <c r="S348" s="682"/>
      <c r="T348" s="682"/>
      <c r="U348" s="682"/>
      <c r="V348" s="682"/>
      <c r="W348" s="682"/>
      <c r="X348" s="682"/>
      <c r="Y348" s="682"/>
      <c r="Z348" s="682"/>
    </row>
    <row r="349" spans="1:26" ht="15">
      <c r="A349" s="682"/>
      <c r="B349" s="683"/>
      <c r="C349" s="684"/>
      <c r="D349" s="683"/>
      <c r="E349" s="683"/>
      <c r="F349" s="683"/>
      <c r="G349" s="683"/>
      <c r="H349" s="683"/>
      <c r="I349" s="683"/>
      <c r="J349" s="683"/>
      <c r="K349" s="683"/>
      <c r="L349" s="682"/>
      <c r="M349" s="682"/>
      <c r="N349" s="682"/>
      <c r="O349" s="682"/>
      <c r="P349" s="682"/>
      <c r="Q349" s="682"/>
      <c r="R349" s="682"/>
      <c r="S349" s="682"/>
      <c r="T349" s="682"/>
      <c r="U349" s="682"/>
      <c r="V349" s="682"/>
      <c r="W349" s="682"/>
      <c r="X349" s="682"/>
      <c r="Y349" s="682"/>
      <c r="Z349" s="682"/>
    </row>
    <row r="350" spans="1:26" ht="15">
      <c r="A350" s="682"/>
      <c r="B350" s="683"/>
      <c r="C350" s="684"/>
      <c r="D350" s="683"/>
      <c r="E350" s="683"/>
      <c r="F350" s="683"/>
      <c r="G350" s="683"/>
      <c r="H350" s="683"/>
      <c r="I350" s="683"/>
      <c r="J350" s="683"/>
      <c r="K350" s="683"/>
      <c r="L350" s="682"/>
      <c r="M350" s="682"/>
      <c r="N350" s="682"/>
      <c r="O350" s="682"/>
      <c r="P350" s="682"/>
      <c r="Q350" s="682"/>
      <c r="R350" s="682"/>
      <c r="S350" s="682"/>
      <c r="T350" s="682"/>
      <c r="U350" s="682"/>
      <c r="V350" s="682"/>
      <c r="W350" s="682"/>
      <c r="X350" s="682"/>
      <c r="Y350" s="682"/>
      <c r="Z350" s="682"/>
    </row>
    <row r="351" spans="1:26" ht="15">
      <c r="A351" s="682"/>
      <c r="B351" s="683"/>
      <c r="C351" s="684"/>
      <c r="D351" s="683"/>
      <c r="E351" s="683"/>
      <c r="F351" s="683"/>
      <c r="G351" s="683"/>
      <c r="H351" s="683"/>
      <c r="I351" s="683"/>
      <c r="J351" s="683"/>
      <c r="K351" s="683"/>
      <c r="L351" s="682"/>
      <c r="M351" s="682"/>
      <c r="N351" s="682"/>
      <c r="O351" s="682"/>
      <c r="P351" s="682"/>
      <c r="Q351" s="682"/>
      <c r="R351" s="682"/>
      <c r="S351" s="682"/>
      <c r="T351" s="682"/>
      <c r="U351" s="682"/>
      <c r="V351" s="682"/>
      <c r="W351" s="682"/>
      <c r="X351" s="682"/>
      <c r="Y351" s="682"/>
      <c r="Z351" s="682"/>
    </row>
    <row r="352" spans="1:26" ht="15">
      <c r="A352" s="682"/>
      <c r="B352" s="683"/>
      <c r="C352" s="684"/>
      <c r="D352" s="683"/>
      <c r="E352" s="683"/>
      <c r="F352" s="683"/>
      <c r="G352" s="683"/>
      <c r="H352" s="683"/>
      <c r="I352" s="683"/>
      <c r="J352" s="683"/>
      <c r="K352" s="683"/>
      <c r="L352" s="682"/>
      <c r="M352" s="682"/>
      <c r="N352" s="682"/>
      <c r="O352" s="682"/>
      <c r="P352" s="682"/>
      <c r="Q352" s="682"/>
      <c r="R352" s="682"/>
      <c r="S352" s="682"/>
      <c r="T352" s="682"/>
      <c r="U352" s="682"/>
      <c r="V352" s="682"/>
      <c r="W352" s="682"/>
      <c r="X352" s="682"/>
      <c r="Y352" s="682"/>
      <c r="Z352" s="682"/>
    </row>
    <row r="353" spans="1:26" ht="15">
      <c r="A353" s="682"/>
      <c r="B353" s="683"/>
      <c r="C353" s="684"/>
      <c r="D353" s="683"/>
      <c r="E353" s="683"/>
      <c r="F353" s="683"/>
      <c r="G353" s="683"/>
      <c r="H353" s="683"/>
      <c r="I353" s="683"/>
      <c r="J353" s="683"/>
      <c r="K353" s="683"/>
      <c r="L353" s="682"/>
      <c r="M353" s="682"/>
      <c r="N353" s="682"/>
      <c r="O353" s="682"/>
      <c r="P353" s="682"/>
      <c r="Q353" s="682"/>
      <c r="R353" s="682"/>
      <c r="S353" s="682"/>
      <c r="T353" s="682"/>
      <c r="U353" s="682"/>
      <c r="V353" s="682"/>
      <c r="W353" s="682"/>
      <c r="X353" s="682"/>
      <c r="Y353" s="682"/>
      <c r="Z353" s="682"/>
    </row>
    <row r="354" spans="1:26" ht="15">
      <c r="A354" s="682"/>
      <c r="B354" s="683"/>
      <c r="C354" s="684"/>
      <c r="D354" s="683"/>
      <c r="E354" s="683"/>
      <c r="F354" s="683"/>
      <c r="G354" s="683"/>
      <c r="H354" s="683"/>
      <c r="I354" s="683"/>
      <c r="J354" s="683"/>
      <c r="K354" s="683"/>
      <c r="L354" s="682"/>
      <c r="M354" s="682"/>
      <c r="N354" s="682"/>
      <c r="O354" s="682"/>
      <c r="P354" s="682"/>
      <c r="Q354" s="682"/>
      <c r="R354" s="682"/>
      <c r="S354" s="682"/>
      <c r="T354" s="682"/>
      <c r="U354" s="682"/>
      <c r="V354" s="682"/>
      <c r="W354" s="682"/>
      <c r="X354" s="682"/>
      <c r="Y354" s="682"/>
      <c r="Z354" s="682"/>
    </row>
    <row r="355" spans="1:26" ht="15">
      <c r="A355" s="682"/>
      <c r="B355" s="683"/>
      <c r="C355" s="684"/>
      <c r="D355" s="683"/>
      <c r="E355" s="683"/>
      <c r="F355" s="683"/>
      <c r="G355" s="683"/>
      <c r="H355" s="683"/>
      <c r="I355" s="683"/>
      <c r="J355" s="683"/>
      <c r="K355" s="683"/>
      <c r="L355" s="682"/>
      <c r="M355" s="682"/>
      <c r="N355" s="682"/>
      <c r="O355" s="682"/>
      <c r="P355" s="682"/>
      <c r="Q355" s="682"/>
      <c r="R355" s="682"/>
      <c r="S355" s="682"/>
      <c r="T355" s="682"/>
      <c r="U355" s="682"/>
      <c r="V355" s="682"/>
      <c r="W355" s="682"/>
      <c r="X355" s="682"/>
      <c r="Y355" s="682"/>
      <c r="Z355" s="682"/>
    </row>
    <row r="356" spans="1:26" ht="15">
      <c r="A356" s="682"/>
      <c r="B356" s="683"/>
      <c r="C356" s="684"/>
      <c r="D356" s="683"/>
      <c r="E356" s="683"/>
      <c r="F356" s="683"/>
      <c r="G356" s="683"/>
      <c r="H356" s="683"/>
      <c r="I356" s="683"/>
      <c r="J356" s="683"/>
      <c r="K356" s="683"/>
      <c r="L356" s="682"/>
      <c r="M356" s="682"/>
      <c r="N356" s="682"/>
      <c r="O356" s="682"/>
      <c r="P356" s="682"/>
      <c r="Q356" s="682"/>
      <c r="R356" s="682"/>
      <c r="S356" s="682"/>
      <c r="T356" s="682"/>
      <c r="U356" s="682"/>
      <c r="V356" s="682"/>
      <c r="W356" s="682"/>
      <c r="X356" s="682"/>
      <c r="Y356" s="682"/>
      <c r="Z356" s="682"/>
    </row>
    <row r="357" spans="1:26" ht="15">
      <c r="A357" s="682"/>
      <c r="B357" s="683"/>
      <c r="C357" s="684"/>
      <c r="D357" s="683"/>
      <c r="E357" s="683"/>
      <c r="F357" s="683"/>
      <c r="G357" s="683"/>
      <c r="H357" s="683"/>
      <c r="I357" s="683"/>
      <c r="J357" s="683"/>
      <c r="K357" s="683"/>
      <c r="L357" s="682"/>
      <c r="M357" s="682"/>
      <c r="N357" s="682"/>
      <c r="O357" s="682"/>
      <c r="P357" s="682"/>
      <c r="Q357" s="682"/>
      <c r="R357" s="682"/>
      <c r="S357" s="682"/>
      <c r="T357" s="682"/>
      <c r="U357" s="682"/>
      <c r="V357" s="682"/>
      <c r="W357" s="682"/>
      <c r="X357" s="682"/>
      <c r="Y357" s="682"/>
      <c r="Z357" s="682"/>
    </row>
    <row r="358" spans="1:26" ht="15">
      <c r="A358" s="682"/>
      <c r="B358" s="683"/>
      <c r="C358" s="684"/>
      <c r="D358" s="683"/>
      <c r="E358" s="683"/>
      <c r="F358" s="683"/>
      <c r="G358" s="683"/>
      <c r="H358" s="683"/>
      <c r="I358" s="683"/>
      <c r="J358" s="683"/>
      <c r="K358" s="683"/>
      <c r="L358" s="682"/>
      <c r="M358" s="682"/>
      <c r="N358" s="682"/>
      <c r="O358" s="682"/>
      <c r="P358" s="682"/>
      <c r="Q358" s="682"/>
      <c r="R358" s="682"/>
      <c r="S358" s="682"/>
      <c r="T358" s="682"/>
      <c r="U358" s="682"/>
      <c r="V358" s="682"/>
      <c r="W358" s="682"/>
      <c r="X358" s="682"/>
      <c r="Y358" s="682"/>
      <c r="Z358" s="682"/>
    </row>
    <row r="359" spans="1:26" ht="15">
      <c r="A359" s="682"/>
      <c r="B359" s="683"/>
      <c r="C359" s="684"/>
      <c r="D359" s="683"/>
      <c r="E359" s="683"/>
      <c r="F359" s="683"/>
      <c r="G359" s="683"/>
      <c r="H359" s="683"/>
      <c r="I359" s="683"/>
      <c r="J359" s="683"/>
      <c r="K359" s="683"/>
      <c r="L359" s="682"/>
      <c r="M359" s="682"/>
      <c r="N359" s="682"/>
      <c r="O359" s="682"/>
      <c r="P359" s="682"/>
      <c r="Q359" s="682"/>
      <c r="R359" s="682"/>
      <c r="S359" s="682"/>
      <c r="T359" s="682"/>
      <c r="U359" s="682"/>
      <c r="V359" s="682"/>
      <c r="W359" s="682"/>
      <c r="X359" s="682"/>
      <c r="Y359" s="682"/>
      <c r="Z359" s="682"/>
    </row>
    <row r="360" spans="1:26" ht="15">
      <c r="A360" s="682"/>
      <c r="B360" s="683"/>
      <c r="C360" s="684"/>
      <c r="D360" s="683"/>
      <c r="E360" s="683"/>
      <c r="F360" s="683"/>
      <c r="G360" s="683"/>
      <c r="H360" s="683"/>
      <c r="I360" s="683"/>
      <c r="J360" s="683"/>
      <c r="K360" s="683"/>
      <c r="L360" s="682"/>
      <c r="M360" s="682"/>
      <c r="N360" s="682"/>
      <c r="O360" s="682"/>
      <c r="P360" s="682"/>
      <c r="Q360" s="682"/>
      <c r="R360" s="682"/>
      <c r="S360" s="682"/>
      <c r="T360" s="682"/>
      <c r="U360" s="682"/>
      <c r="V360" s="682"/>
      <c r="W360" s="682"/>
      <c r="X360" s="682"/>
      <c r="Y360" s="682"/>
      <c r="Z360" s="682"/>
    </row>
    <row r="361" spans="1:26" ht="15">
      <c r="A361" s="682"/>
      <c r="B361" s="683"/>
      <c r="C361" s="684"/>
      <c r="D361" s="683"/>
      <c r="E361" s="683"/>
      <c r="F361" s="683"/>
      <c r="G361" s="683"/>
      <c r="H361" s="683"/>
      <c r="I361" s="683"/>
      <c r="J361" s="683"/>
      <c r="K361" s="683"/>
      <c r="L361" s="682"/>
      <c r="M361" s="682"/>
      <c r="N361" s="682"/>
      <c r="O361" s="682"/>
      <c r="P361" s="682"/>
      <c r="Q361" s="682"/>
      <c r="R361" s="682"/>
      <c r="S361" s="682"/>
      <c r="T361" s="682"/>
      <c r="U361" s="682"/>
      <c r="V361" s="682"/>
      <c r="W361" s="682"/>
      <c r="X361" s="682"/>
      <c r="Y361" s="682"/>
      <c r="Z361" s="682"/>
    </row>
    <row r="362" spans="1:26" ht="15">
      <c r="A362" s="682"/>
      <c r="B362" s="683"/>
      <c r="C362" s="684"/>
      <c r="D362" s="683"/>
      <c r="E362" s="683"/>
      <c r="F362" s="683"/>
      <c r="G362" s="683"/>
      <c r="H362" s="683"/>
      <c r="I362" s="683"/>
      <c r="J362" s="683"/>
      <c r="K362" s="683"/>
      <c r="L362" s="682"/>
      <c r="M362" s="682"/>
      <c r="N362" s="682"/>
      <c r="O362" s="682"/>
      <c r="P362" s="682"/>
      <c r="Q362" s="682"/>
      <c r="R362" s="682"/>
      <c r="S362" s="682"/>
      <c r="T362" s="682"/>
      <c r="U362" s="682"/>
      <c r="V362" s="682"/>
      <c r="W362" s="682"/>
      <c r="X362" s="682"/>
      <c r="Y362" s="682"/>
      <c r="Z362" s="682"/>
    </row>
    <row r="363" spans="1:26" ht="15">
      <c r="A363" s="682"/>
      <c r="B363" s="683"/>
      <c r="C363" s="684"/>
      <c r="D363" s="683"/>
      <c r="E363" s="683"/>
      <c r="F363" s="683"/>
      <c r="G363" s="683"/>
      <c r="H363" s="683"/>
      <c r="I363" s="683"/>
      <c r="J363" s="683"/>
      <c r="K363" s="683"/>
      <c r="L363" s="682"/>
      <c r="M363" s="682"/>
      <c r="N363" s="682"/>
      <c r="O363" s="682"/>
      <c r="P363" s="682"/>
      <c r="Q363" s="682"/>
      <c r="R363" s="682"/>
      <c r="S363" s="682"/>
      <c r="T363" s="682"/>
      <c r="U363" s="682"/>
      <c r="V363" s="682"/>
      <c r="W363" s="682"/>
      <c r="X363" s="682"/>
      <c r="Y363" s="682"/>
      <c r="Z363" s="682"/>
    </row>
    <row r="364" spans="1:26" ht="15">
      <c r="A364" s="682"/>
      <c r="B364" s="683"/>
      <c r="C364" s="684"/>
      <c r="D364" s="683"/>
      <c r="E364" s="683"/>
      <c r="F364" s="683"/>
      <c r="G364" s="683"/>
      <c r="H364" s="683"/>
      <c r="I364" s="683"/>
      <c r="J364" s="683"/>
      <c r="K364" s="683"/>
      <c r="L364" s="682"/>
      <c r="M364" s="682"/>
      <c r="N364" s="682"/>
      <c r="O364" s="682"/>
      <c r="P364" s="682"/>
      <c r="Q364" s="682"/>
      <c r="R364" s="682"/>
      <c r="S364" s="682"/>
      <c r="T364" s="682"/>
      <c r="U364" s="682"/>
      <c r="V364" s="682"/>
      <c r="W364" s="682"/>
      <c r="X364" s="682"/>
      <c r="Y364" s="682"/>
      <c r="Z364" s="682"/>
    </row>
    <row r="365" spans="1:26" ht="15">
      <c r="A365" s="682"/>
      <c r="B365" s="683"/>
      <c r="C365" s="684"/>
      <c r="D365" s="683"/>
      <c r="E365" s="683"/>
      <c r="F365" s="683"/>
      <c r="G365" s="683"/>
      <c r="H365" s="683"/>
      <c r="I365" s="683"/>
      <c r="J365" s="683"/>
      <c r="K365" s="683"/>
      <c r="L365" s="682"/>
      <c r="M365" s="682"/>
      <c r="N365" s="682"/>
      <c r="O365" s="682"/>
      <c r="P365" s="682"/>
      <c r="Q365" s="682"/>
      <c r="R365" s="682"/>
      <c r="S365" s="682"/>
      <c r="T365" s="682"/>
      <c r="U365" s="682"/>
      <c r="V365" s="682"/>
      <c r="W365" s="682"/>
      <c r="X365" s="682"/>
      <c r="Y365" s="682"/>
      <c r="Z365" s="682"/>
    </row>
    <row r="366" spans="1:26" ht="15">
      <c r="A366" s="682"/>
      <c r="B366" s="683"/>
      <c r="C366" s="684"/>
      <c r="D366" s="683"/>
      <c r="E366" s="683"/>
      <c r="F366" s="683"/>
      <c r="G366" s="683"/>
      <c r="H366" s="683"/>
      <c r="I366" s="683"/>
      <c r="J366" s="683"/>
      <c r="K366" s="683"/>
      <c r="L366" s="682"/>
      <c r="M366" s="682"/>
      <c r="N366" s="682"/>
      <c r="O366" s="682"/>
      <c r="P366" s="682"/>
      <c r="Q366" s="682"/>
      <c r="R366" s="682"/>
      <c r="S366" s="682"/>
      <c r="T366" s="682"/>
      <c r="U366" s="682"/>
      <c r="V366" s="682"/>
      <c r="W366" s="682"/>
      <c r="X366" s="682"/>
      <c r="Y366" s="682"/>
      <c r="Z366" s="682"/>
    </row>
    <row r="367" spans="1:26" ht="15">
      <c r="A367" s="682"/>
      <c r="B367" s="683"/>
      <c r="C367" s="684"/>
      <c r="D367" s="683"/>
      <c r="E367" s="683"/>
      <c r="F367" s="683"/>
      <c r="G367" s="683"/>
      <c r="H367" s="683"/>
      <c r="I367" s="683"/>
      <c r="J367" s="683"/>
      <c r="K367" s="683"/>
      <c r="L367" s="682"/>
      <c r="M367" s="682"/>
      <c r="N367" s="682"/>
      <c r="O367" s="682"/>
      <c r="P367" s="682"/>
      <c r="Q367" s="682"/>
      <c r="R367" s="682"/>
      <c r="S367" s="682"/>
      <c r="T367" s="682"/>
      <c r="U367" s="682"/>
      <c r="V367" s="682"/>
      <c r="W367" s="682"/>
      <c r="X367" s="682"/>
      <c r="Y367" s="682"/>
      <c r="Z367" s="682"/>
    </row>
    <row r="368" spans="1:26" ht="15">
      <c r="A368" s="682"/>
      <c r="B368" s="683"/>
      <c r="C368" s="684"/>
      <c r="D368" s="683"/>
      <c r="E368" s="683"/>
      <c r="F368" s="683"/>
      <c r="G368" s="683"/>
      <c r="H368" s="683"/>
      <c r="I368" s="683"/>
      <c r="J368" s="683"/>
      <c r="K368" s="683"/>
      <c r="L368" s="682"/>
      <c r="M368" s="682"/>
      <c r="N368" s="682"/>
      <c r="O368" s="682"/>
      <c r="P368" s="682"/>
      <c r="Q368" s="682"/>
      <c r="R368" s="682"/>
      <c r="S368" s="682"/>
      <c r="T368" s="682"/>
      <c r="U368" s="682"/>
      <c r="V368" s="682"/>
      <c r="W368" s="682"/>
      <c r="X368" s="682"/>
      <c r="Y368" s="682"/>
      <c r="Z368" s="682"/>
    </row>
    <row r="369" spans="1:26" ht="15">
      <c r="A369" s="682"/>
      <c r="B369" s="683"/>
      <c r="C369" s="684"/>
      <c r="D369" s="683"/>
      <c r="E369" s="683"/>
      <c r="F369" s="683"/>
      <c r="G369" s="683"/>
      <c r="H369" s="683"/>
      <c r="I369" s="683"/>
      <c r="J369" s="683"/>
      <c r="K369" s="683"/>
      <c r="L369" s="682"/>
      <c r="M369" s="682"/>
      <c r="N369" s="682"/>
      <c r="O369" s="682"/>
      <c r="P369" s="682"/>
      <c r="Q369" s="682"/>
      <c r="R369" s="682"/>
      <c r="S369" s="682"/>
      <c r="T369" s="682"/>
      <c r="U369" s="682"/>
      <c r="V369" s="682"/>
      <c r="W369" s="682"/>
      <c r="X369" s="682"/>
      <c r="Y369" s="682"/>
      <c r="Z369" s="682"/>
    </row>
    <row r="370" spans="1:26" ht="15">
      <c r="A370" s="682"/>
      <c r="B370" s="683"/>
      <c r="C370" s="684"/>
      <c r="D370" s="683"/>
      <c r="E370" s="683"/>
      <c r="F370" s="683"/>
      <c r="G370" s="683"/>
      <c r="H370" s="683"/>
      <c r="I370" s="683"/>
      <c r="J370" s="683"/>
      <c r="K370" s="683"/>
      <c r="L370" s="682"/>
      <c r="M370" s="682"/>
      <c r="N370" s="682"/>
      <c r="O370" s="682"/>
      <c r="P370" s="682"/>
      <c r="Q370" s="682"/>
      <c r="R370" s="682"/>
      <c r="S370" s="682"/>
      <c r="T370" s="682"/>
      <c r="U370" s="682"/>
      <c r="V370" s="682"/>
      <c r="W370" s="682"/>
      <c r="X370" s="682"/>
      <c r="Y370" s="682"/>
      <c r="Z370" s="682"/>
    </row>
    <row r="371" spans="1:26" ht="15">
      <c r="A371" s="682"/>
      <c r="B371" s="683"/>
      <c r="C371" s="684"/>
      <c r="D371" s="683"/>
      <c r="E371" s="683"/>
      <c r="F371" s="683"/>
      <c r="G371" s="683"/>
      <c r="H371" s="683"/>
      <c r="I371" s="683"/>
      <c r="J371" s="683"/>
      <c r="K371" s="683"/>
      <c r="L371" s="682"/>
      <c r="M371" s="682"/>
      <c r="N371" s="682"/>
      <c r="O371" s="682"/>
      <c r="P371" s="682"/>
      <c r="Q371" s="682"/>
      <c r="R371" s="682"/>
      <c r="S371" s="682"/>
      <c r="T371" s="682"/>
      <c r="U371" s="682"/>
      <c r="V371" s="682"/>
      <c r="W371" s="682"/>
      <c r="X371" s="682"/>
      <c r="Y371" s="682"/>
      <c r="Z371" s="682"/>
    </row>
    <row r="372" spans="1:26" ht="15">
      <c r="A372" s="682"/>
      <c r="B372" s="683"/>
      <c r="C372" s="684"/>
      <c r="D372" s="683"/>
      <c r="E372" s="683"/>
      <c r="F372" s="683"/>
      <c r="G372" s="683"/>
      <c r="H372" s="683"/>
      <c r="I372" s="683"/>
      <c r="J372" s="683"/>
      <c r="K372" s="683"/>
      <c r="L372" s="682"/>
      <c r="M372" s="682"/>
      <c r="N372" s="682"/>
      <c r="O372" s="682"/>
      <c r="P372" s="682"/>
      <c r="Q372" s="682"/>
      <c r="R372" s="682"/>
      <c r="S372" s="682"/>
      <c r="T372" s="682"/>
      <c r="U372" s="682"/>
      <c r="V372" s="682"/>
      <c r="W372" s="682"/>
      <c r="X372" s="682"/>
      <c r="Y372" s="682"/>
      <c r="Z372" s="682"/>
    </row>
    <row r="373" spans="1:26" ht="15">
      <c r="A373" s="682"/>
      <c r="B373" s="683"/>
      <c r="C373" s="684"/>
      <c r="D373" s="683"/>
      <c r="E373" s="683"/>
      <c r="F373" s="683"/>
      <c r="G373" s="683"/>
      <c r="H373" s="683"/>
      <c r="I373" s="683"/>
      <c r="J373" s="683"/>
      <c r="K373" s="683"/>
      <c r="L373" s="682"/>
      <c r="M373" s="682"/>
      <c r="N373" s="682"/>
      <c r="O373" s="682"/>
      <c r="P373" s="682"/>
      <c r="Q373" s="682"/>
      <c r="R373" s="682"/>
      <c r="S373" s="682"/>
      <c r="T373" s="682"/>
      <c r="U373" s="682"/>
      <c r="V373" s="682"/>
      <c r="W373" s="682"/>
      <c r="X373" s="682"/>
      <c r="Y373" s="682"/>
      <c r="Z373" s="682"/>
    </row>
    <row r="374" spans="1:26" ht="15">
      <c r="A374" s="682"/>
      <c r="B374" s="683"/>
      <c r="C374" s="684"/>
      <c r="D374" s="683"/>
      <c r="E374" s="683"/>
      <c r="F374" s="683"/>
      <c r="G374" s="683"/>
      <c r="H374" s="683"/>
      <c r="I374" s="683"/>
      <c r="J374" s="683"/>
      <c r="K374" s="683"/>
      <c r="L374" s="682"/>
      <c r="M374" s="682"/>
      <c r="N374" s="682"/>
      <c r="O374" s="682"/>
      <c r="P374" s="682"/>
      <c r="Q374" s="682"/>
      <c r="R374" s="682"/>
      <c r="S374" s="682"/>
      <c r="T374" s="682"/>
      <c r="U374" s="682"/>
      <c r="V374" s="682"/>
      <c r="W374" s="682"/>
      <c r="X374" s="682"/>
      <c r="Y374" s="682"/>
      <c r="Z374" s="682"/>
    </row>
    <row r="375" spans="1:26" ht="15">
      <c r="A375" s="682"/>
      <c r="B375" s="683"/>
      <c r="C375" s="684"/>
      <c r="D375" s="683"/>
      <c r="E375" s="683"/>
      <c r="F375" s="683"/>
      <c r="G375" s="683"/>
      <c r="H375" s="683"/>
      <c r="I375" s="683"/>
      <c r="J375" s="683"/>
      <c r="K375" s="683"/>
      <c r="L375" s="682"/>
      <c r="M375" s="682"/>
      <c r="N375" s="682"/>
      <c r="O375" s="682"/>
      <c r="P375" s="682"/>
      <c r="Q375" s="682"/>
      <c r="R375" s="682"/>
      <c r="S375" s="682"/>
      <c r="T375" s="682"/>
      <c r="U375" s="682"/>
      <c r="V375" s="682"/>
      <c r="W375" s="682"/>
      <c r="X375" s="682"/>
      <c r="Y375" s="682"/>
      <c r="Z375" s="682"/>
    </row>
    <row r="376" spans="1:26" ht="15">
      <c r="A376" s="682"/>
      <c r="B376" s="683"/>
      <c r="C376" s="684"/>
      <c r="D376" s="683"/>
      <c r="E376" s="683"/>
      <c r="F376" s="683"/>
      <c r="G376" s="683"/>
      <c r="H376" s="683"/>
      <c r="I376" s="683"/>
      <c r="J376" s="683"/>
      <c r="K376" s="683"/>
      <c r="L376" s="682"/>
      <c r="M376" s="682"/>
      <c r="N376" s="682"/>
      <c r="O376" s="682"/>
      <c r="P376" s="682"/>
      <c r="Q376" s="682"/>
      <c r="R376" s="682"/>
      <c r="S376" s="682"/>
      <c r="T376" s="682"/>
      <c r="U376" s="682"/>
      <c r="V376" s="682"/>
      <c r="W376" s="682"/>
      <c r="X376" s="682"/>
      <c r="Y376" s="682"/>
      <c r="Z376" s="682"/>
    </row>
    <row r="377" spans="1:26" ht="15">
      <c r="A377" s="682"/>
      <c r="B377" s="683"/>
      <c r="C377" s="684"/>
      <c r="D377" s="683"/>
      <c r="E377" s="683"/>
      <c r="F377" s="683"/>
      <c r="G377" s="683"/>
      <c r="H377" s="683"/>
      <c r="I377" s="683"/>
      <c r="J377" s="683"/>
      <c r="K377" s="683"/>
      <c r="L377" s="682"/>
      <c r="M377" s="682"/>
      <c r="N377" s="682"/>
      <c r="O377" s="682"/>
      <c r="P377" s="682"/>
      <c r="Q377" s="682"/>
      <c r="R377" s="682"/>
      <c r="S377" s="682"/>
      <c r="T377" s="682"/>
      <c r="U377" s="682"/>
      <c r="V377" s="682"/>
      <c r="W377" s="682"/>
      <c r="X377" s="682"/>
      <c r="Y377" s="682"/>
      <c r="Z377" s="682"/>
    </row>
    <row r="378" spans="1:26" ht="15">
      <c r="A378" s="682"/>
      <c r="B378" s="683"/>
      <c r="C378" s="684"/>
      <c r="D378" s="683"/>
      <c r="E378" s="683"/>
      <c r="F378" s="683"/>
      <c r="G378" s="683"/>
      <c r="H378" s="683"/>
      <c r="I378" s="683"/>
      <c r="J378" s="683"/>
      <c r="K378" s="683"/>
      <c r="L378" s="682"/>
      <c r="M378" s="682"/>
      <c r="N378" s="682"/>
      <c r="O378" s="682"/>
      <c r="P378" s="682"/>
      <c r="Q378" s="682"/>
      <c r="R378" s="682"/>
      <c r="S378" s="682"/>
      <c r="T378" s="682"/>
      <c r="U378" s="682"/>
      <c r="V378" s="682"/>
      <c r="W378" s="682"/>
      <c r="X378" s="682"/>
      <c r="Y378" s="682"/>
      <c r="Z378" s="682"/>
    </row>
    <row r="379" spans="1:26" ht="15">
      <c r="A379" s="682"/>
      <c r="B379" s="683"/>
      <c r="C379" s="684"/>
      <c r="D379" s="683"/>
      <c r="E379" s="683"/>
      <c r="F379" s="683"/>
      <c r="G379" s="683"/>
      <c r="H379" s="683"/>
      <c r="I379" s="683"/>
      <c r="J379" s="683"/>
      <c r="K379" s="683"/>
      <c r="L379" s="682"/>
      <c r="M379" s="682"/>
      <c r="N379" s="682"/>
      <c r="O379" s="682"/>
      <c r="P379" s="682"/>
      <c r="Q379" s="682"/>
      <c r="R379" s="682"/>
      <c r="S379" s="682"/>
      <c r="T379" s="682"/>
      <c r="U379" s="682"/>
      <c r="V379" s="682"/>
      <c r="W379" s="682"/>
      <c r="X379" s="682"/>
      <c r="Y379" s="682"/>
      <c r="Z379" s="682"/>
    </row>
    <row r="380" spans="1:26" ht="15">
      <c r="A380" s="682"/>
      <c r="B380" s="683"/>
      <c r="C380" s="684"/>
      <c r="D380" s="683"/>
      <c r="E380" s="683"/>
      <c r="F380" s="683"/>
      <c r="G380" s="683"/>
      <c r="H380" s="683"/>
      <c r="I380" s="683"/>
      <c r="J380" s="683"/>
      <c r="K380" s="683"/>
      <c r="L380" s="682"/>
      <c r="M380" s="682"/>
      <c r="N380" s="682"/>
      <c r="O380" s="682"/>
      <c r="P380" s="682"/>
      <c r="Q380" s="682"/>
      <c r="R380" s="682"/>
      <c r="S380" s="682"/>
      <c r="T380" s="682"/>
      <c r="U380" s="682"/>
      <c r="V380" s="682"/>
      <c r="W380" s="682"/>
      <c r="X380" s="682"/>
      <c r="Y380" s="682"/>
      <c r="Z380" s="682"/>
    </row>
    <row r="381" spans="1:26" ht="15">
      <c r="A381" s="682"/>
      <c r="B381" s="683"/>
      <c r="C381" s="684"/>
      <c r="D381" s="683"/>
      <c r="E381" s="683"/>
      <c r="F381" s="683"/>
      <c r="G381" s="683"/>
      <c r="H381" s="683"/>
      <c r="I381" s="683"/>
      <c r="J381" s="683"/>
      <c r="K381" s="683"/>
      <c r="L381" s="682"/>
      <c r="M381" s="682"/>
      <c r="N381" s="682"/>
      <c r="O381" s="682"/>
      <c r="P381" s="682"/>
      <c r="Q381" s="682"/>
      <c r="R381" s="682"/>
      <c r="S381" s="682"/>
      <c r="T381" s="682"/>
      <c r="U381" s="682"/>
      <c r="V381" s="682"/>
      <c r="W381" s="682"/>
      <c r="X381" s="682"/>
      <c r="Y381" s="682"/>
      <c r="Z381" s="682"/>
    </row>
    <row r="382" spans="1:26" ht="15">
      <c r="A382" s="682"/>
      <c r="B382" s="683"/>
      <c r="C382" s="684"/>
      <c r="D382" s="683"/>
      <c r="E382" s="683"/>
      <c r="F382" s="683"/>
      <c r="G382" s="683"/>
      <c r="H382" s="683"/>
      <c r="I382" s="683"/>
      <c r="J382" s="683"/>
      <c r="K382" s="683"/>
      <c r="L382" s="682"/>
      <c r="M382" s="682"/>
      <c r="N382" s="682"/>
      <c r="O382" s="682"/>
      <c r="P382" s="682"/>
      <c r="Q382" s="682"/>
      <c r="R382" s="682"/>
      <c r="S382" s="682"/>
      <c r="T382" s="682"/>
      <c r="U382" s="682"/>
      <c r="V382" s="682"/>
      <c r="W382" s="682"/>
      <c r="X382" s="682"/>
      <c r="Y382" s="682"/>
      <c r="Z382" s="682"/>
    </row>
    <row r="383" spans="1:26" ht="15">
      <c r="A383" s="682"/>
      <c r="B383" s="683"/>
      <c r="C383" s="684"/>
      <c r="D383" s="683"/>
      <c r="E383" s="683"/>
      <c r="F383" s="683"/>
      <c r="G383" s="683"/>
      <c r="H383" s="683"/>
      <c r="I383" s="683"/>
      <c r="J383" s="683"/>
      <c r="K383" s="683"/>
      <c r="L383" s="682"/>
      <c r="M383" s="682"/>
      <c r="N383" s="682"/>
      <c r="O383" s="682"/>
      <c r="P383" s="682"/>
      <c r="Q383" s="682"/>
      <c r="R383" s="682"/>
      <c r="S383" s="682"/>
      <c r="T383" s="682"/>
      <c r="U383" s="682"/>
      <c r="V383" s="682"/>
      <c r="W383" s="682"/>
      <c r="X383" s="682"/>
      <c r="Y383" s="682"/>
      <c r="Z383" s="682"/>
    </row>
    <row r="384" spans="1:26" ht="15">
      <c r="A384" s="682"/>
      <c r="B384" s="683"/>
      <c r="C384" s="684"/>
      <c r="D384" s="683"/>
      <c r="E384" s="683"/>
      <c r="F384" s="683"/>
      <c r="G384" s="683"/>
      <c r="H384" s="683"/>
      <c r="I384" s="683"/>
      <c r="J384" s="683"/>
      <c r="K384" s="683"/>
      <c r="L384" s="682"/>
      <c r="M384" s="682"/>
      <c r="N384" s="682"/>
      <c r="O384" s="682"/>
      <c r="P384" s="682"/>
      <c r="Q384" s="682"/>
      <c r="R384" s="682"/>
      <c r="S384" s="682"/>
      <c r="T384" s="682"/>
      <c r="U384" s="682"/>
      <c r="V384" s="682"/>
      <c r="W384" s="682"/>
      <c r="X384" s="682"/>
      <c r="Y384" s="682"/>
      <c r="Z384" s="682"/>
    </row>
    <row r="385" spans="1:26" ht="15">
      <c r="A385" s="682"/>
      <c r="B385" s="683"/>
      <c r="C385" s="684"/>
      <c r="D385" s="683"/>
      <c r="E385" s="683"/>
      <c r="F385" s="683"/>
      <c r="G385" s="683"/>
      <c r="H385" s="683"/>
      <c r="I385" s="683"/>
      <c r="J385" s="683"/>
      <c r="K385" s="683"/>
      <c r="L385" s="682"/>
      <c r="M385" s="682"/>
      <c r="N385" s="682"/>
      <c r="O385" s="682"/>
      <c r="P385" s="682"/>
      <c r="Q385" s="682"/>
      <c r="R385" s="682"/>
      <c r="S385" s="682"/>
      <c r="T385" s="682"/>
      <c r="U385" s="682"/>
      <c r="V385" s="682"/>
      <c r="W385" s="682"/>
      <c r="X385" s="682"/>
      <c r="Y385" s="682"/>
      <c r="Z385" s="682"/>
    </row>
    <row r="386" spans="1:26" ht="15">
      <c r="A386" s="682"/>
      <c r="B386" s="683"/>
      <c r="C386" s="684"/>
      <c r="D386" s="683"/>
      <c r="E386" s="683"/>
      <c r="F386" s="683"/>
      <c r="G386" s="683"/>
      <c r="H386" s="683"/>
      <c r="I386" s="683"/>
      <c r="J386" s="683"/>
      <c r="K386" s="683"/>
      <c r="L386" s="682"/>
      <c r="M386" s="682"/>
      <c r="N386" s="682"/>
      <c r="O386" s="682"/>
      <c r="P386" s="682"/>
      <c r="Q386" s="682"/>
      <c r="R386" s="682"/>
      <c r="S386" s="682"/>
      <c r="T386" s="682"/>
      <c r="U386" s="682"/>
      <c r="V386" s="682"/>
      <c r="W386" s="682"/>
      <c r="X386" s="682"/>
      <c r="Y386" s="682"/>
      <c r="Z386" s="682"/>
    </row>
    <row r="387" spans="1:26" ht="15">
      <c r="A387" s="682"/>
      <c r="B387" s="683"/>
      <c r="C387" s="684"/>
      <c r="D387" s="683"/>
      <c r="E387" s="683"/>
      <c r="F387" s="683"/>
      <c r="G387" s="683"/>
      <c r="H387" s="683"/>
      <c r="I387" s="683"/>
      <c r="J387" s="683"/>
      <c r="K387" s="683"/>
      <c r="L387" s="682"/>
      <c r="M387" s="682"/>
      <c r="N387" s="682"/>
      <c r="O387" s="682"/>
      <c r="P387" s="682"/>
      <c r="Q387" s="682"/>
      <c r="R387" s="682"/>
      <c r="S387" s="682"/>
      <c r="T387" s="682"/>
      <c r="U387" s="682"/>
      <c r="V387" s="682"/>
      <c r="W387" s="682"/>
      <c r="X387" s="682"/>
      <c r="Y387" s="682"/>
      <c r="Z387" s="682"/>
    </row>
    <row r="388" spans="1:26" ht="15">
      <c r="A388" s="682"/>
      <c r="B388" s="683"/>
      <c r="C388" s="684"/>
      <c r="D388" s="683"/>
      <c r="E388" s="683"/>
      <c r="F388" s="683"/>
      <c r="G388" s="683"/>
      <c r="H388" s="683"/>
      <c r="I388" s="683"/>
      <c r="J388" s="683"/>
      <c r="K388" s="683"/>
      <c r="L388" s="682"/>
      <c r="M388" s="682"/>
      <c r="N388" s="682"/>
      <c r="O388" s="682"/>
      <c r="P388" s="682"/>
      <c r="Q388" s="682"/>
      <c r="R388" s="682"/>
      <c r="S388" s="682"/>
      <c r="T388" s="682"/>
      <c r="U388" s="682"/>
      <c r="V388" s="682"/>
      <c r="W388" s="682"/>
      <c r="X388" s="682"/>
      <c r="Y388" s="682"/>
      <c r="Z388" s="682"/>
    </row>
    <row r="389" spans="1:26" ht="15">
      <c r="A389" s="682"/>
      <c r="B389" s="683"/>
      <c r="C389" s="684"/>
      <c r="D389" s="683"/>
      <c r="E389" s="683"/>
      <c r="F389" s="683"/>
      <c r="G389" s="683"/>
      <c r="H389" s="683"/>
      <c r="I389" s="683"/>
      <c r="J389" s="683"/>
      <c r="K389" s="683"/>
      <c r="L389" s="682"/>
      <c r="M389" s="682"/>
      <c r="N389" s="682"/>
      <c r="O389" s="682"/>
      <c r="P389" s="682"/>
      <c r="Q389" s="682"/>
      <c r="R389" s="682"/>
      <c r="S389" s="682"/>
      <c r="T389" s="682"/>
      <c r="U389" s="682"/>
      <c r="V389" s="682"/>
      <c r="W389" s="682"/>
      <c r="X389" s="682"/>
      <c r="Y389" s="682"/>
      <c r="Z389" s="682"/>
    </row>
    <row r="390" spans="1:26" ht="15">
      <c r="A390" s="682"/>
      <c r="B390" s="683"/>
      <c r="C390" s="684"/>
      <c r="D390" s="683"/>
      <c r="E390" s="683"/>
      <c r="F390" s="683"/>
      <c r="G390" s="683"/>
      <c r="H390" s="683"/>
      <c r="I390" s="683"/>
      <c r="J390" s="683"/>
      <c r="K390" s="683"/>
      <c r="L390" s="682"/>
      <c r="M390" s="682"/>
      <c r="N390" s="682"/>
      <c r="O390" s="682"/>
      <c r="P390" s="682"/>
      <c r="Q390" s="682"/>
      <c r="R390" s="682"/>
      <c r="S390" s="682"/>
      <c r="T390" s="682"/>
      <c r="U390" s="682"/>
      <c r="V390" s="682"/>
      <c r="W390" s="682"/>
      <c r="X390" s="682"/>
      <c r="Y390" s="682"/>
      <c r="Z390" s="682"/>
    </row>
    <row r="391" spans="1:26" ht="15">
      <c r="A391" s="682"/>
      <c r="B391" s="683"/>
      <c r="C391" s="684"/>
      <c r="D391" s="683"/>
      <c r="E391" s="683"/>
      <c r="F391" s="683"/>
      <c r="G391" s="683"/>
      <c r="H391" s="683"/>
      <c r="I391" s="683"/>
      <c r="J391" s="683"/>
      <c r="K391" s="683"/>
      <c r="L391" s="682"/>
      <c r="M391" s="682"/>
      <c r="N391" s="682"/>
      <c r="O391" s="682"/>
      <c r="P391" s="682"/>
      <c r="Q391" s="682"/>
      <c r="R391" s="682"/>
      <c r="S391" s="682"/>
      <c r="T391" s="682"/>
      <c r="U391" s="682"/>
      <c r="V391" s="682"/>
      <c r="W391" s="682"/>
      <c r="X391" s="682"/>
      <c r="Y391" s="682"/>
      <c r="Z391" s="682"/>
    </row>
    <row r="392" spans="1:26" ht="15">
      <c r="A392" s="682"/>
      <c r="B392" s="683"/>
      <c r="C392" s="684"/>
      <c r="D392" s="683"/>
      <c r="E392" s="683"/>
      <c r="F392" s="683"/>
      <c r="G392" s="683"/>
      <c r="H392" s="683"/>
      <c r="I392" s="683"/>
      <c r="J392" s="683"/>
      <c r="K392" s="683"/>
      <c r="L392" s="682"/>
      <c r="M392" s="682"/>
      <c r="N392" s="682"/>
      <c r="O392" s="682"/>
      <c r="P392" s="682"/>
      <c r="Q392" s="682"/>
      <c r="R392" s="682"/>
      <c r="S392" s="682"/>
      <c r="T392" s="682"/>
      <c r="U392" s="682"/>
      <c r="V392" s="682"/>
      <c r="W392" s="682"/>
      <c r="X392" s="682"/>
      <c r="Y392" s="682"/>
      <c r="Z392" s="682"/>
    </row>
    <row r="393" spans="1:26" ht="15">
      <c r="A393" s="682"/>
      <c r="B393" s="683"/>
      <c r="C393" s="684"/>
      <c r="D393" s="683"/>
      <c r="E393" s="683"/>
      <c r="F393" s="683"/>
      <c r="G393" s="683"/>
      <c r="H393" s="683"/>
      <c r="I393" s="683"/>
      <c r="J393" s="683"/>
      <c r="K393" s="683"/>
      <c r="L393" s="682"/>
      <c r="M393" s="682"/>
      <c r="N393" s="682"/>
      <c r="O393" s="682"/>
      <c r="P393" s="682"/>
      <c r="Q393" s="682"/>
      <c r="R393" s="682"/>
      <c r="S393" s="682"/>
      <c r="T393" s="682"/>
      <c r="U393" s="682"/>
      <c r="V393" s="682"/>
      <c r="W393" s="682"/>
      <c r="X393" s="682"/>
      <c r="Y393" s="682"/>
      <c r="Z393" s="682"/>
    </row>
    <row r="394" spans="1:26" ht="15">
      <c r="A394" s="682"/>
      <c r="B394" s="683"/>
      <c r="C394" s="684"/>
      <c r="D394" s="683"/>
      <c r="E394" s="683"/>
      <c r="F394" s="683"/>
      <c r="G394" s="683"/>
      <c r="H394" s="683"/>
      <c r="I394" s="683"/>
      <c r="J394" s="683"/>
      <c r="K394" s="683"/>
      <c r="L394" s="682"/>
      <c r="M394" s="682"/>
      <c r="N394" s="682"/>
      <c r="O394" s="682"/>
      <c r="P394" s="682"/>
      <c r="Q394" s="682"/>
      <c r="R394" s="682"/>
      <c r="S394" s="682"/>
      <c r="T394" s="682"/>
      <c r="U394" s="682"/>
      <c r="V394" s="682"/>
      <c r="W394" s="682"/>
      <c r="X394" s="682"/>
      <c r="Y394" s="682"/>
      <c r="Z394" s="682"/>
    </row>
    <row r="395" spans="1:26" ht="15">
      <c r="A395" s="682"/>
      <c r="B395" s="683"/>
      <c r="C395" s="684"/>
      <c r="D395" s="683"/>
      <c r="E395" s="683"/>
      <c r="F395" s="683"/>
      <c r="G395" s="683"/>
      <c r="H395" s="683"/>
      <c r="I395" s="683"/>
      <c r="J395" s="683"/>
      <c r="K395" s="683"/>
      <c r="L395" s="682"/>
      <c r="M395" s="682"/>
      <c r="N395" s="682"/>
      <c r="O395" s="682"/>
      <c r="P395" s="682"/>
      <c r="Q395" s="682"/>
      <c r="R395" s="682"/>
      <c r="S395" s="682"/>
      <c r="T395" s="682"/>
      <c r="U395" s="682"/>
      <c r="V395" s="682"/>
      <c r="W395" s="682"/>
      <c r="X395" s="682"/>
      <c r="Y395" s="682"/>
      <c r="Z395" s="682"/>
    </row>
    <row r="396" spans="1:26" ht="15">
      <c r="A396" s="682"/>
      <c r="B396" s="683"/>
      <c r="C396" s="684"/>
      <c r="D396" s="683"/>
      <c r="E396" s="683"/>
      <c r="F396" s="683"/>
      <c r="G396" s="683"/>
      <c r="H396" s="683"/>
      <c r="I396" s="683"/>
      <c r="J396" s="683"/>
      <c r="K396" s="683"/>
      <c r="L396" s="682"/>
      <c r="M396" s="682"/>
      <c r="N396" s="682"/>
      <c r="O396" s="682"/>
      <c r="P396" s="682"/>
      <c r="Q396" s="682"/>
      <c r="R396" s="682"/>
      <c r="S396" s="682"/>
      <c r="T396" s="682"/>
      <c r="U396" s="682"/>
      <c r="V396" s="682"/>
      <c r="W396" s="682"/>
      <c r="X396" s="682"/>
      <c r="Y396" s="682"/>
      <c r="Z396" s="682"/>
    </row>
    <row r="397" spans="1:26" ht="15">
      <c r="A397" s="682"/>
      <c r="B397" s="683"/>
      <c r="C397" s="684"/>
      <c r="D397" s="683"/>
      <c r="E397" s="683"/>
      <c r="F397" s="683"/>
      <c r="G397" s="683"/>
      <c r="H397" s="683"/>
      <c r="I397" s="683"/>
      <c r="J397" s="683"/>
      <c r="K397" s="683"/>
      <c r="L397" s="682"/>
      <c r="M397" s="682"/>
      <c r="N397" s="682"/>
      <c r="O397" s="682"/>
      <c r="P397" s="682"/>
      <c r="Q397" s="682"/>
      <c r="R397" s="682"/>
      <c r="S397" s="682"/>
      <c r="T397" s="682"/>
      <c r="U397" s="682"/>
      <c r="V397" s="682"/>
      <c r="W397" s="682"/>
      <c r="X397" s="682"/>
      <c r="Y397" s="682"/>
      <c r="Z397" s="682"/>
    </row>
    <row r="398" spans="1:26" ht="15">
      <c r="A398" s="682"/>
      <c r="B398" s="683"/>
      <c r="C398" s="684"/>
      <c r="D398" s="683"/>
      <c r="E398" s="683"/>
      <c r="F398" s="683"/>
      <c r="G398" s="683"/>
      <c r="H398" s="683"/>
      <c r="I398" s="683"/>
      <c r="J398" s="683"/>
      <c r="K398" s="683"/>
      <c r="L398" s="682"/>
      <c r="M398" s="682"/>
      <c r="N398" s="682"/>
      <c r="O398" s="682"/>
      <c r="P398" s="682"/>
      <c r="Q398" s="682"/>
      <c r="R398" s="682"/>
      <c r="S398" s="682"/>
      <c r="T398" s="682"/>
      <c r="U398" s="682"/>
      <c r="V398" s="682"/>
      <c r="W398" s="682"/>
      <c r="X398" s="682"/>
      <c r="Y398" s="682"/>
      <c r="Z398" s="682"/>
    </row>
    <row r="399" spans="1:26" ht="15">
      <c r="A399" s="682"/>
      <c r="B399" s="683"/>
      <c r="C399" s="684"/>
      <c r="D399" s="683"/>
      <c r="E399" s="683"/>
      <c r="F399" s="683"/>
      <c r="G399" s="683"/>
      <c r="H399" s="683"/>
      <c r="I399" s="683"/>
      <c r="J399" s="683"/>
      <c r="K399" s="683"/>
      <c r="L399" s="682"/>
      <c r="M399" s="682"/>
      <c r="N399" s="682"/>
      <c r="O399" s="682"/>
      <c r="P399" s="682"/>
      <c r="Q399" s="682"/>
      <c r="R399" s="682"/>
      <c r="S399" s="682"/>
      <c r="T399" s="682"/>
      <c r="U399" s="682"/>
      <c r="V399" s="682"/>
      <c r="W399" s="682"/>
      <c r="X399" s="682"/>
      <c r="Y399" s="682"/>
      <c r="Z399" s="682"/>
    </row>
    <row r="400" spans="1:26" ht="15">
      <c r="A400" s="682"/>
      <c r="B400" s="683"/>
      <c r="C400" s="684"/>
      <c r="D400" s="683"/>
      <c r="E400" s="683"/>
      <c r="F400" s="683"/>
      <c r="G400" s="683"/>
      <c r="H400" s="683"/>
      <c r="I400" s="683"/>
      <c r="J400" s="683"/>
      <c r="K400" s="683"/>
      <c r="L400" s="682"/>
      <c r="M400" s="682"/>
      <c r="N400" s="682"/>
      <c r="O400" s="682"/>
      <c r="P400" s="682"/>
      <c r="Q400" s="682"/>
      <c r="R400" s="682"/>
      <c r="S400" s="682"/>
      <c r="T400" s="682"/>
      <c r="U400" s="682"/>
      <c r="V400" s="682"/>
      <c r="W400" s="682"/>
      <c r="X400" s="682"/>
      <c r="Y400" s="682"/>
      <c r="Z400" s="682"/>
    </row>
    <row r="401" spans="1:26" ht="15">
      <c r="A401" s="682"/>
      <c r="B401" s="683"/>
      <c r="C401" s="684"/>
      <c r="D401" s="683"/>
      <c r="E401" s="683"/>
      <c r="F401" s="683"/>
      <c r="G401" s="683"/>
      <c r="H401" s="683"/>
      <c r="I401" s="683"/>
      <c r="J401" s="683"/>
      <c r="K401" s="683"/>
      <c r="L401" s="682"/>
      <c r="M401" s="682"/>
      <c r="N401" s="682"/>
      <c r="O401" s="682"/>
      <c r="P401" s="682"/>
      <c r="Q401" s="682"/>
      <c r="R401" s="682"/>
      <c r="S401" s="682"/>
      <c r="T401" s="682"/>
      <c r="U401" s="682"/>
      <c r="V401" s="682"/>
      <c r="W401" s="682"/>
      <c r="X401" s="682"/>
      <c r="Y401" s="682"/>
      <c r="Z401" s="682"/>
    </row>
    <row r="402" spans="1:26" ht="15">
      <c r="A402" s="682"/>
      <c r="B402" s="683"/>
      <c r="C402" s="684"/>
      <c r="D402" s="683"/>
      <c r="E402" s="683"/>
      <c r="F402" s="683"/>
      <c r="G402" s="683"/>
      <c r="H402" s="683"/>
      <c r="I402" s="683"/>
      <c r="J402" s="683"/>
      <c r="K402" s="683"/>
      <c r="L402" s="682"/>
      <c r="M402" s="682"/>
      <c r="N402" s="682"/>
      <c r="O402" s="682"/>
      <c r="P402" s="682"/>
      <c r="Q402" s="682"/>
      <c r="R402" s="682"/>
      <c r="S402" s="682"/>
      <c r="T402" s="682"/>
      <c r="U402" s="682"/>
      <c r="V402" s="682"/>
      <c r="W402" s="682"/>
      <c r="X402" s="682"/>
      <c r="Y402" s="682"/>
      <c r="Z402" s="682"/>
    </row>
    <row r="403" spans="1:26" ht="15">
      <c r="A403" s="682"/>
      <c r="B403" s="683"/>
      <c r="C403" s="684"/>
      <c r="D403" s="683"/>
      <c r="E403" s="683"/>
      <c r="F403" s="683"/>
      <c r="G403" s="683"/>
      <c r="H403" s="683"/>
      <c r="I403" s="683"/>
      <c r="J403" s="683"/>
      <c r="K403" s="683"/>
      <c r="L403" s="682"/>
      <c r="M403" s="682"/>
      <c r="N403" s="682"/>
      <c r="O403" s="682"/>
      <c r="P403" s="682"/>
      <c r="Q403" s="682"/>
      <c r="R403" s="682"/>
      <c r="S403" s="682"/>
      <c r="T403" s="682"/>
      <c r="U403" s="682"/>
      <c r="V403" s="682"/>
      <c r="W403" s="682"/>
      <c r="X403" s="682"/>
      <c r="Y403" s="682"/>
      <c r="Z403" s="682"/>
    </row>
    <row r="404" spans="1:26" ht="15">
      <c r="A404" s="682"/>
      <c r="B404" s="683"/>
      <c r="C404" s="684"/>
      <c r="D404" s="683"/>
      <c r="E404" s="683"/>
      <c r="F404" s="683"/>
      <c r="G404" s="683"/>
      <c r="H404" s="683"/>
      <c r="I404" s="683"/>
      <c r="J404" s="683"/>
      <c r="K404" s="683"/>
      <c r="L404" s="682"/>
      <c r="M404" s="682"/>
      <c r="N404" s="682"/>
      <c r="O404" s="682"/>
      <c r="P404" s="682"/>
      <c r="Q404" s="682"/>
      <c r="R404" s="682"/>
      <c r="S404" s="682"/>
      <c r="T404" s="682"/>
      <c r="U404" s="682"/>
      <c r="V404" s="682"/>
      <c r="W404" s="682"/>
      <c r="X404" s="682"/>
      <c r="Y404" s="682"/>
      <c r="Z404" s="682"/>
    </row>
    <row r="405" spans="1:26" ht="15">
      <c r="A405" s="682"/>
      <c r="B405" s="683"/>
      <c r="C405" s="684"/>
      <c r="D405" s="683"/>
      <c r="E405" s="683"/>
      <c r="F405" s="683"/>
      <c r="G405" s="683"/>
      <c r="H405" s="683"/>
      <c r="I405" s="683"/>
      <c r="J405" s="683"/>
      <c r="K405" s="683"/>
      <c r="L405" s="682"/>
      <c r="M405" s="682"/>
      <c r="N405" s="682"/>
      <c r="O405" s="682"/>
      <c r="P405" s="682"/>
      <c r="Q405" s="682"/>
      <c r="R405" s="682"/>
      <c r="S405" s="682"/>
      <c r="T405" s="682"/>
      <c r="U405" s="682"/>
      <c r="V405" s="682"/>
      <c r="W405" s="682"/>
      <c r="X405" s="682"/>
      <c r="Y405" s="682"/>
      <c r="Z405" s="682"/>
    </row>
    <row r="406" spans="1:26" ht="15">
      <c r="A406" s="682"/>
      <c r="B406" s="683"/>
      <c r="C406" s="684"/>
      <c r="D406" s="683"/>
      <c r="E406" s="683"/>
      <c r="F406" s="683"/>
      <c r="G406" s="683"/>
      <c r="H406" s="683"/>
      <c r="I406" s="683"/>
      <c r="J406" s="683"/>
      <c r="K406" s="683"/>
      <c r="L406" s="682"/>
      <c r="M406" s="682"/>
      <c r="N406" s="682"/>
      <c r="O406" s="682"/>
      <c r="P406" s="682"/>
      <c r="Q406" s="682"/>
      <c r="R406" s="682"/>
      <c r="S406" s="682"/>
      <c r="T406" s="682"/>
      <c r="U406" s="682"/>
      <c r="V406" s="682"/>
      <c r="W406" s="682"/>
      <c r="X406" s="682"/>
      <c r="Y406" s="682"/>
      <c r="Z406" s="682"/>
    </row>
    <row r="407" spans="1:26" ht="15">
      <c r="A407" s="682"/>
      <c r="B407" s="683"/>
      <c r="C407" s="684"/>
      <c r="D407" s="683"/>
      <c r="E407" s="683"/>
      <c r="F407" s="683"/>
      <c r="G407" s="683"/>
      <c r="H407" s="683"/>
      <c r="I407" s="683"/>
      <c r="J407" s="683"/>
      <c r="K407" s="683"/>
      <c r="L407" s="682"/>
      <c r="M407" s="682"/>
      <c r="N407" s="682"/>
      <c r="O407" s="682"/>
      <c r="P407" s="682"/>
      <c r="Q407" s="682"/>
      <c r="R407" s="682"/>
      <c r="S407" s="682"/>
      <c r="T407" s="682"/>
      <c r="U407" s="682"/>
      <c r="V407" s="682"/>
      <c r="W407" s="682"/>
      <c r="X407" s="682"/>
      <c r="Y407" s="682"/>
      <c r="Z407" s="682"/>
    </row>
    <row r="408" spans="1:26" ht="15">
      <c r="A408" s="682"/>
      <c r="B408" s="683"/>
      <c r="C408" s="684"/>
      <c r="D408" s="683"/>
      <c r="E408" s="683"/>
      <c r="F408" s="683"/>
      <c r="G408" s="683"/>
      <c r="H408" s="683"/>
      <c r="I408" s="683"/>
      <c r="J408" s="683"/>
      <c r="K408" s="683"/>
      <c r="L408" s="682"/>
      <c r="M408" s="682"/>
      <c r="N408" s="682"/>
      <c r="O408" s="682"/>
      <c r="P408" s="682"/>
      <c r="Q408" s="682"/>
      <c r="R408" s="682"/>
      <c r="S408" s="682"/>
      <c r="T408" s="682"/>
      <c r="U408" s="682"/>
      <c r="V408" s="682"/>
      <c r="W408" s="682"/>
      <c r="X408" s="682"/>
      <c r="Y408" s="682"/>
      <c r="Z408" s="682"/>
    </row>
    <row r="409" spans="1:26" ht="15">
      <c r="A409" s="682"/>
      <c r="B409" s="683"/>
      <c r="C409" s="684"/>
      <c r="D409" s="683"/>
      <c r="E409" s="683"/>
      <c r="F409" s="683"/>
      <c r="G409" s="683"/>
      <c r="H409" s="683"/>
      <c r="I409" s="683"/>
      <c r="J409" s="683"/>
      <c r="K409" s="683"/>
      <c r="L409" s="682"/>
      <c r="M409" s="682"/>
      <c r="N409" s="682"/>
      <c r="O409" s="682"/>
      <c r="P409" s="682"/>
      <c r="Q409" s="682"/>
      <c r="R409" s="682"/>
      <c r="S409" s="682"/>
      <c r="T409" s="682"/>
      <c r="U409" s="682"/>
      <c r="V409" s="682"/>
      <c r="W409" s="682"/>
      <c r="X409" s="682"/>
      <c r="Y409" s="682"/>
      <c r="Z409" s="682"/>
    </row>
    <row r="410" spans="1:26" ht="15">
      <c r="A410" s="682"/>
      <c r="B410" s="683"/>
      <c r="C410" s="684"/>
      <c r="D410" s="683"/>
      <c r="E410" s="683"/>
      <c r="F410" s="683"/>
      <c r="G410" s="683"/>
      <c r="H410" s="683"/>
      <c r="I410" s="683"/>
      <c r="J410" s="683"/>
      <c r="K410" s="683"/>
      <c r="L410" s="682"/>
      <c r="M410" s="682"/>
      <c r="N410" s="682"/>
      <c r="O410" s="682"/>
      <c r="P410" s="682"/>
      <c r="Q410" s="682"/>
      <c r="R410" s="682"/>
      <c r="S410" s="682"/>
      <c r="T410" s="682"/>
      <c r="U410" s="682"/>
      <c r="V410" s="682"/>
      <c r="W410" s="682"/>
      <c r="X410" s="682"/>
      <c r="Y410" s="682"/>
      <c r="Z410" s="682"/>
    </row>
    <row r="411" spans="1:26" ht="15">
      <c r="A411" s="682"/>
      <c r="B411" s="683"/>
      <c r="C411" s="684"/>
      <c r="D411" s="683"/>
      <c r="E411" s="683"/>
      <c r="F411" s="683"/>
      <c r="G411" s="683"/>
      <c r="H411" s="683"/>
      <c r="I411" s="683"/>
      <c r="J411" s="683"/>
      <c r="K411" s="683"/>
      <c r="L411" s="682"/>
      <c r="M411" s="682"/>
      <c r="N411" s="682"/>
      <c r="O411" s="682"/>
      <c r="P411" s="682"/>
      <c r="Q411" s="682"/>
      <c r="R411" s="682"/>
      <c r="S411" s="682"/>
      <c r="T411" s="682"/>
      <c r="U411" s="682"/>
      <c r="V411" s="682"/>
      <c r="W411" s="682"/>
      <c r="X411" s="682"/>
      <c r="Y411" s="682"/>
      <c r="Z411" s="682"/>
    </row>
    <row r="412" spans="1:26" ht="15">
      <c r="A412" s="682"/>
      <c r="B412" s="683"/>
      <c r="C412" s="684"/>
      <c r="D412" s="683"/>
      <c r="E412" s="683"/>
      <c r="F412" s="683"/>
      <c r="G412" s="683"/>
      <c r="H412" s="683"/>
      <c r="I412" s="683"/>
      <c r="J412" s="683"/>
      <c r="K412" s="683"/>
      <c r="L412" s="682"/>
      <c r="M412" s="682"/>
      <c r="N412" s="682"/>
      <c r="O412" s="682"/>
      <c r="P412" s="682"/>
      <c r="Q412" s="682"/>
      <c r="R412" s="682"/>
      <c r="S412" s="682"/>
      <c r="T412" s="682"/>
      <c r="U412" s="682"/>
      <c r="V412" s="682"/>
      <c r="W412" s="682"/>
      <c r="X412" s="682"/>
      <c r="Y412" s="682"/>
      <c r="Z412" s="682"/>
    </row>
    <row r="413" spans="1:26" ht="15">
      <c r="A413" s="682"/>
      <c r="B413" s="683"/>
      <c r="C413" s="684"/>
      <c r="D413" s="683"/>
      <c r="E413" s="683"/>
      <c r="F413" s="683"/>
      <c r="G413" s="683"/>
      <c r="H413" s="683"/>
      <c r="I413" s="683"/>
      <c r="J413" s="683"/>
      <c r="K413" s="683"/>
      <c r="L413" s="682"/>
      <c r="M413" s="682"/>
      <c r="N413" s="682"/>
      <c r="O413" s="682"/>
      <c r="P413" s="682"/>
      <c r="Q413" s="682"/>
      <c r="R413" s="682"/>
      <c r="S413" s="682"/>
      <c r="T413" s="682"/>
      <c r="U413" s="682"/>
      <c r="V413" s="682"/>
      <c r="W413" s="682"/>
      <c r="X413" s="682"/>
      <c r="Y413" s="682"/>
      <c r="Z413" s="682"/>
    </row>
    <row r="414" spans="1:26" ht="15">
      <c r="A414" s="682"/>
      <c r="B414" s="683"/>
      <c r="C414" s="684"/>
      <c r="D414" s="683"/>
      <c r="E414" s="683"/>
      <c r="F414" s="683"/>
      <c r="G414" s="683"/>
      <c r="H414" s="683"/>
      <c r="I414" s="683"/>
      <c r="J414" s="683"/>
      <c r="K414" s="683"/>
      <c r="L414" s="682"/>
      <c r="M414" s="682"/>
      <c r="N414" s="682"/>
      <c r="O414" s="682"/>
      <c r="P414" s="682"/>
      <c r="Q414" s="682"/>
      <c r="R414" s="682"/>
      <c r="S414" s="682"/>
      <c r="T414" s="682"/>
      <c r="U414" s="682"/>
      <c r="V414" s="682"/>
      <c r="W414" s="682"/>
      <c r="X414" s="682"/>
      <c r="Y414" s="682"/>
      <c r="Z414" s="682"/>
    </row>
    <row r="415" spans="1:26" ht="15">
      <c r="A415" s="682"/>
      <c r="B415" s="683"/>
      <c r="C415" s="684"/>
      <c r="D415" s="683"/>
      <c r="E415" s="683"/>
      <c r="F415" s="683"/>
      <c r="G415" s="683"/>
      <c r="H415" s="683"/>
      <c r="I415" s="683"/>
      <c r="J415" s="683"/>
      <c r="K415" s="683"/>
      <c r="L415" s="682"/>
      <c r="M415" s="682"/>
      <c r="N415" s="682"/>
      <c r="O415" s="682"/>
      <c r="P415" s="682"/>
      <c r="Q415" s="682"/>
      <c r="R415" s="682"/>
      <c r="S415" s="682"/>
      <c r="T415" s="682"/>
      <c r="U415" s="682"/>
      <c r="V415" s="682"/>
      <c r="W415" s="682"/>
      <c r="X415" s="682"/>
      <c r="Y415" s="682"/>
      <c r="Z415" s="682"/>
    </row>
    <row r="416" spans="1:26" ht="15">
      <c r="A416" s="682"/>
      <c r="B416" s="683"/>
      <c r="C416" s="684"/>
      <c r="D416" s="683"/>
      <c r="E416" s="683"/>
      <c r="F416" s="683"/>
      <c r="G416" s="683"/>
      <c r="H416" s="683"/>
      <c r="I416" s="683"/>
      <c r="J416" s="683"/>
      <c r="K416" s="683"/>
      <c r="L416" s="682"/>
      <c r="M416" s="682"/>
      <c r="N416" s="682"/>
      <c r="O416" s="682"/>
      <c r="P416" s="682"/>
      <c r="Q416" s="682"/>
      <c r="R416" s="682"/>
      <c r="S416" s="682"/>
      <c r="T416" s="682"/>
      <c r="U416" s="682"/>
      <c r="V416" s="682"/>
      <c r="W416" s="682"/>
      <c r="X416" s="682"/>
      <c r="Y416" s="682"/>
      <c r="Z416" s="682"/>
    </row>
    <row r="417" spans="1:26" ht="15">
      <c r="A417" s="682"/>
      <c r="B417" s="683"/>
      <c r="C417" s="684"/>
      <c r="D417" s="683"/>
      <c r="E417" s="683"/>
      <c r="F417" s="683"/>
      <c r="G417" s="683"/>
      <c r="H417" s="683"/>
      <c r="I417" s="683"/>
      <c r="J417" s="683"/>
      <c r="K417" s="683"/>
      <c r="L417" s="682"/>
      <c r="M417" s="682"/>
      <c r="N417" s="682"/>
      <c r="O417" s="682"/>
      <c r="P417" s="682"/>
      <c r="Q417" s="682"/>
      <c r="R417" s="682"/>
      <c r="S417" s="682"/>
      <c r="T417" s="682"/>
      <c r="U417" s="682"/>
      <c r="V417" s="682"/>
      <c r="W417" s="682"/>
      <c r="X417" s="682"/>
      <c r="Y417" s="682"/>
      <c r="Z417" s="682"/>
    </row>
    <row r="418" spans="1:26" ht="15">
      <c r="A418" s="682"/>
      <c r="B418" s="683"/>
      <c r="C418" s="684"/>
      <c r="D418" s="683"/>
      <c r="E418" s="683"/>
      <c r="F418" s="683"/>
      <c r="G418" s="683"/>
      <c r="H418" s="683"/>
      <c r="I418" s="683"/>
      <c r="J418" s="683"/>
      <c r="K418" s="683"/>
      <c r="L418" s="682"/>
      <c r="M418" s="682"/>
      <c r="N418" s="682"/>
      <c r="O418" s="682"/>
      <c r="P418" s="682"/>
      <c r="Q418" s="682"/>
      <c r="R418" s="682"/>
      <c r="S418" s="682"/>
      <c r="T418" s="682"/>
      <c r="U418" s="682"/>
      <c r="V418" s="682"/>
      <c r="W418" s="682"/>
      <c r="X418" s="682"/>
      <c r="Y418" s="682"/>
      <c r="Z418" s="682"/>
    </row>
    <row r="419" spans="1:26" ht="15">
      <c r="A419" s="682"/>
      <c r="B419" s="683"/>
      <c r="C419" s="684"/>
      <c r="D419" s="683"/>
      <c r="E419" s="683"/>
      <c r="F419" s="683"/>
      <c r="G419" s="683"/>
      <c r="H419" s="683"/>
      <c r="I419" s="683"/>
      <c r="J419" s="683"/>
      <c r="K419" s="683"/>
      <c r="L419" s="682"/>
      <c r="M419" s="682"/>
      <c r="N419" s="682"/>
      <c r="O419" s="682"/>
      <c r="P419" s="682"/>
      <c r="Q419" s="682"/>
      <c r="R419" s="682"/>
      <c r="S419" s="682"/>
      <c r="T419" s="682"/>
      <c r="U419" s="682"/>
      <c r="V419" s="682"/>
      <c r="W419" s="682"/>
      <c r="X419" s="682"/>
      <c r="Y419" s="682"/>
      <c r="Z419" s="682"/>
    </row>
    <row r="420" spans="1:26" ht="15">
      <c r="A420" s="682"/>
      <c r="B420" s="683"/>
      <c r="C420" s="684"/>
      <c r="D420" s="683"/>
      <c r="E420" s="683"/>
      <c r="F420" s="683"/>
      <c r="G420" s="683"/>
      <c r="H420" s="683"/>
      <c r="I420" s="683"/>
      <c r="J420" s="683"/>
      <c r="K420" s="683"/>
      <c r="L420" s="682"/>
      <c r="M420" s="682"/>
      <c r="N420" s="682"/>
      <c r="O420" s="682"/>
      <c r="P420" s="682"/>
      <c r="Q420" s="682"/>
      <c r="R420" s="682"/>
      <c r="S420" s="682"/>
      <c r="T420" s="682"/>
      <c r="U420" s="682"/>
      <c r="V420" s="682"/>
      <c r="W420" s="682"/>
      <c r="X420" s="682"/>
      <c r="Y420" s="682"/>
      <c r="Z420" s="682"/>
    </row>
    <row r="421" spans="1:26" ht="15">
      <c r="A421" s="682"/>
      <c r="B421" s="683"/>
      <c r="C421" s="684"/>
      <c r="D421" s="683"/>
      <c r="E421" s="683"/>
      <c r="F421" s="683"/>
      <c r="G421" s="683"/>
      <c r="H421" s="683"/>
      <c r="I421" s="683"/>
      <c r="J421" s="683"/>
      <c r="K421" s="683"/>
      <c r="L421" s="682"/>
      <c r="M421" s="682"/>
      <c r="N421" s="682"/>
      <c r="O421" s="682"/>
      <c r="P421" s="682"/>
      <c r="Q421" s="682"/>
      <c r="R421" s="682"/>
      <c r="S421" s="682"/>
      <c r="T421" s="682"/>
      <c r="U421" s="682"/>
      <c r="V421" s="682"/>
      <c r="W421" s="682"/>
      <c r="X421" s="682"/>
      <c r="Y421" s="682"/>
      <c r="Z421" s="682"/>
    </row>
    <row r="422" spans="1:26" ht="15">
      <c r="A422" s="682"/>
      <c r="B422" s="683"/>
      <c r="C422" s="684"/>
      <c r="D422" s="683"/>
      <c r="E422" s="683"/>
      <c r="F422" s="683"/>
      <c r="G422" s="683"/>
      <c r="H422" s="683"/>
      <c r="I422" s="683"/>
      <c r="J422" s="683"/>
      <c r="K422" s="683"/>
      <c r="L422" s="682"/>
      <c r="M422" s="682"/>
      <c r="N422" s="682"/>
      <c r="O422" s="682"/>
      <c r="P422" s="682"/>
      <c r="Q422" s="682"/>
      <c r="R422" s="682"/>
      <c r="S422" s="682"/>
      <c r="T422" s="682"/>
      <c r="U422" s="682"/>
      <c r="V422" s="682"/>
      <c r="W422" s="682"/>
      <c r="X422" s="682"/>
      <c r="Y422" s="682"/>
      <c r="Z422" s="682"/>
    </row>
    <row r="423" spans="1:26" ht="15">
      <c r="A423" s="682"/>
      <c r="B423" s="683"/>
      <c r="C423" s="684"/>
      <c r="D423" s="683"/>
      <c r="E423" s="683"/>
      <c r="F423" s="683"/>
      <c r="G423" s="683"/>
      <c r="H423" s="683"/>
      <c r="I423" s="683"/>
      <c r="J423" s="683"/>
      <c r="K423" s="683"/>
      <c r="L423" s="682"/>
      <c r="M423" s="682"/>
      <c r="N423" s="682"/>
      <c r="O423" s="682"/>
      <c r="P423" s="682"/>
      <c r="Q423" s="682"/>
      <c r="R423" s="682"/>
      <c r="S423" s="682"/>
      <c r="T423" s="682"/>
      <c r="U423" s="682"/>
      <c r="V423" s="682"/>
      <c r="W423" s="682"/>
      <c r="X423" s="682"/>
      <c r="Y423" s="682"/>
      <c r="Z423" s="682"/>
    </row>
    <row r="424" spans="1:26" ht="15">
      <c r="A424" s="682"/>
      <c r="B424" s="683"/>
      <c r="C424" s="684"/>
      <c r="D424" s="683"/>
      <c r="E424" s="683"/>
      <c r="F424" s="683"/>
      <c r="G424" s="683"/>
      <c r="H424" s="683"/>
      <c r="I424" s="683"/>
      <c r="J424" s="683"/>
      <c r="K424" s="683"/>
      <c r="L424" s="682"/>
      <c r="M424" s="682"/>
      <c r="N424" s="682"/>
      <c r="O424" s="682"/>
      <c r="P424" s="682"/>
      <c r="Q424" s="682"/>
      <c r="R424" s="682"/>
      <c r="S424" s="682"/>
      <c r="T424" s="682"/>
      <c r="U424" s="682"/>
      <c r="V424" s="682"/>
      <c r="W424" s="682"/>
      <c r="X424" s="682"/>
      <c r="Y424" s="682"/>
      <c r="Z424" s="682"/>
    </row>
    <row r="425" spans="1:26" ht="15">
      <c r="A425" s="682"/>
      <c r="B425" s="683"/>
      <c r="C425" s="684"/>
      <c r="D425" s="683"/>
      <c r="E425" s="683"/>
      <c r="F425" s="683"/>
      <c r="G425" s="683"/>
      <c r="H425" s="683"/>
      <c r="I425" s="683"/>
      <c r="J425" s="683"/>
      <c r="K425" s="683"/>
      <c r="L425" s="682"/>
      <c r="M425" s="682"/>
      <c r="N425" s="682"/>
      <c r="O425" s="682"/>
      <c r="P425" s="682"/>
      <c r="Q425" s="682"/>
      <c r="R425" s="682"/>
      <c r="S425" s="682"/>
      <c r="T425" s="682"/>
      <c r="U425" s="682"/>
      <c r="V425" s="682"/>
      <c r="W425" s="682"/>
      <c r="X425" s="682"/>
      <c r="Y425" s="682"/>
      <c r="Z425" s="682"/>
    </row>
    <row r="426" spans="1:26" ht="15">
      <c r="A426" s="682"/>
      <c r="B426" s="683"/>
      <c r="C426" s="684"/>
      <c r="D426" s="683"/>
      <c r="E426" s="683"/>
      <c r="F426" s="683"/>
      <c r="G426" s="683"/>
      <c r="H426" s="683"/>
      <c r="I426" s="683"/>
      <c r="J426" s="683"/>
      <c r="K426" s="683"/>
      <c r="L426" s="682"/>
      <c r="M426" s="682"/>
      <c r="N426" s="682"/>
      <c r="O426" s="682"/>
      <c r="P426" s="682"/>
      <c r="Q426" s="682"/>
      <c r="R426" s="682"/>
      <c r="S426" s="682"/>
      <c r="T426" s="682"/>
      <c r="U426" s="682"/>
      <c r="V426" s="682"/>
      <c r="W426" s="682"/>
      <c r="X426" s="682"/>
      <c r="Y426" s="682"/>
      <c r="Z426" s="682"/>
    </row>
    <row r="427" spans="1:26" ht="15">
      <c r="A427" s="682"/>
      <c r="B427" s="683"/>
      <c r="C427" s="684"/>
      <c r="D427" s="683"/>
      <c r="E427" s="683"/>
      <c r="F427" s="683"/>
      <c r="G427" s="683"/>
      <c r="H427" s="683"/>
      <c r="I427" s="683"/>
      <c r="J427" s="683"/>
      <c r="K427" s="683"/>
      <c r="L427" s="682"/>
      <c r="M427" s="682"/>
      <c r="N427" s="682"/>
      <c r="O427" s="682"/>
      <c r="P427" s="682"/>
      <c r="Q427" s="682"/>
      <c r="R427" s="682"/>
      <c r="S427" s="682"/>
      <c r="T427" s="682"/>
      <c r="U427" s="682"/>
      <c r="V427" s="682"/>
      <c r="W427" s="682"/>
      <c r="X427" s="682"/>
      <c r="Y427" s="682"/>
      <c r="Z427" s="682"/>
    </row>
    <row r="428" spans="1:26" ht="15">
      <c r="A428" s="682"/>
      <c r="B428" s="683"/>
      <c r="C428" s="684"/>
      <c r="D428" s="683"/>
      <c r="E428" s="683"/>
      <c r="F428" s="683"/>
      <c r="G428" s="683"/>
      <c r="H428" s="683"/>
      <c r="I428" s="683"/>
      <c r="J428" s="683"/>
      <c r="K428" s="683"/>
      <c r="L428" s="682"/>
      <c r="M428" s="682"/>
      <c r="N428" s="682"/>
      <c r="O428" s="682"/>
      <c r="P428" s="682"/>
      <c r="Q428" s="682"/>
      <c r="R428" s="682"/>
      <c r="S428" s="682"/>
      <c r="T428" s="682"/>
      <c r="U428" s="682"/>
      <c r="V428" s="682"/>
      <c r="W428" s="682"/>
      <c r="X428" s="682"/>
      <c r="Y428" s="682"/>
      <c r="Z428" s="682"/>
    </row>
    <row r="429" spans="1:26" ht="15">
      <c r="A429" s="682"/>
      <c r="B429" s="683"/>
      <c r="C429" s="684"/>
      <c r="D429" s="683"/>
      <c r="E429" s="683"/>
      <c r="F429" s="683"/>
      <c r="G429" s="683"/>
      <c r="H429" s="683"/>
      <c r="I429" s="683"/>
      <c r="J429" s="683"/>
      <c r="K429" s="683"/>
      <c r="L429" s="682"/>
      <c r="M429" s="682"/>
      <c r="N429" s="682"/>
      <c r="O429" s="682"/>
      <c r="P429" s="682"/>
      <c r="Q429" s="682"/>
      <c r="R429" s="682"/>
      <c r="S429" s="682"/>
      <c r="T429" s="682"/>
      <c r="U429" s="682"/>
      <c r="V429" s="682"/>
      <c r="W429" s="682"/>
      <c r="X429" s="682"/>
      <c r="Y429" s="682"/>
      <c r="Z429" s="682"/>
    </row>
    <row r="430" spans="1:26" ht="15">
      <c r="A430" s="682"/>
      <c r="B430" s="683"/>
      <c r="C430" s="684"/>
      <c r="D430" s="683"/>
      <c r="E430" s="683"/>
      <c r="F430" s="683"/>
      <c r="G430" s="683"/>
      <c r="H430" s="683"/>
      <c r="I430" s="683"/>
      <c r="J430" s="683"/>
      <c r="K430" s="683"/>
      <c r="L430" s="682"/>
      <c r="M430" s="682"/>
      <c r="N430" s="682"/>
      <c r="O430" s="682"/>
      <c r="P430" s="682"/>
      <c r="Q430" s="682"/>
      <c r="R430" s="682"/>
      <c r="S430" s="682"/>
      <c r="T430" s="682"/>
      <c r="U430" s="682"/>
      <c r="V430" s="682"/>
      <c r="W430" s="682"/>
      <c r="X430" s="682"/>
      <c r="Y430" s="682"/>
      <c r="Z430" s="682"/>
    </row>
    <row r="431" spans="1:26" ht="15">
      <c r="A431" s="682"/>
      <c r="B431" s="683"/>
      <c r="C431" s="684"/>
      <c r="D431" s="683"/>
      <c r="E431" s="683"/>
      <c r="F431" s="683"/>
      <c r="G431" s="683"/>
      <c r="H431" s="683"/>
      <c r="I431" s="683"/>
      <c r="J431" s="683"/>
      <c r="K431" s="683"/>
      <c r="L431" s="682"/>
      <c r="M431" s="682"/>
      <c r="N431" s="682"/>
      <c r="O431" s="682"/>
      <c r="P431" s="682"/>
      <c r="Q431" s="682"/>
      <c r="R431" s="682"/>
      <c r="S431" s="682"/>
      <c r="T431" s="682"/>
      <c r="U431" s="682"/>
      <c r="V431" s="682"/>
      <c r="W431" s="682"/>
      <c r="X431" s="682"/>
      <c r="Y431" s="682"/>
      <c r="Z431" s="682"/>
    </row>
    <row r="432" spans="1:26" ht="15">
      <c r="A432" s="682"/>
      <c r="B432" s="683"/>
      <c r="C432" s="684"/>
      <c r="D432" s="683"/>
      <c r="E432" s="683"/>
      <c r="F432" s="683"/>
      <c r="G432" s="683"/>
      <c r="H432" s="683"/>
      <c r="I432" s="683"/>
      <c r="J432" s="683"/>
      <c r="K432" s="683"/>
      <c r="L432" s="682"/>
      <c r="M432" s="682"/>
      <c r="N432" s="682"/>
      <c r="O432" s="682"/>
      <c r="P432" s="682"/>
      <c r="Q432" s="682"/>
      <c r="R432" s="682"/>
      <c r="S432" s="682"/>
      <c r="T432" s="682"/>
      <c r="U432" s="682"/>
      <c r="V432" s="682"/>
      <c r="W432" s="682"/>
      <c r="X432" s="682"/>
      <c r="Y432" s="682"/>
      <c r="Z432" s="682"/>
    </row>
    <row r="433" spans="1:26" ht="15">
      <c r="A433" s="682"/>
      <c r="B433" s="683"/>
      <c r="C433" s="684"/>
      <c r="D433" s="683"/>
      <c r="E433" s="683"/>
      <c r="F433" s="683"/>
      <c r="G433" s="683"/>
      <c r="H433" s="683"/>
      <c r="I433" s="683"/>
      <c r="J433" s="683"/>
      <c r="K433" s="683"/>
      <c r="L433" s="682"/>
      <c r="M433" s="682"/>
      <c r="N433" s="682"/>
      <c r="O433" s="682"/>
      <c r="P433" s="682"/>
      <c r="Q433" s="682"/>
      <c r="R433" s="682"/>
      <c r="S433" s="682"/>
      <c r="T433" s="682"/>
      <c r="U433" s="682"/>
      <c r="V433" s="682"/>
      <c r="W433" s="682"/>
      <c r="X433" s="682"/>
      <c r="Y433" s="682"/>
      <c r="Z433" s="682"/>
    </row>
    <row r="434" spans="1:26" ht="15">
      <c r="A434" s="682"/>
      <c r="B434" s="683"/>
      <c r="C434" s="684"/>
      <c r="D434" s="683"/>
      <c r="E434" s="683"/>
      <c r="F434" s="683"/>
      <c r="G434" s="683"/>
      <c r="H434" s="683"/>
      <c r="I434" s="683"/>
      <c r="J434" s="683"/>
      <c r="K434" s="683"/>
      <c r="L434" s="682"/>
      <c r="M434" s="682"/>
      <c r="N434" s="682"/>
      <c r="O434" s="682"/>
      <c r="P434" s="682"/>
      <c r="Q434" s="682"/>
      <c r="R434" s="682"/>
      <c r="S434" s="682"/>
      <c r="T434" s="682"/>
      <c r="U434" s="682"/>
      <c r="V434" s="682"/>
      <c r="W434" s="682"/>
      <c r="X434" s="682"/>
      <c r="Y434" s="682"/>
      <c r="Z434" s="682"/>
    </row>
    <row r="435" spans="1:26" ht="15">
      <c r="A435" s="682"/>
      <c r="B435" s="683"/>
      <c r="C435" s="684"/>
      <c r="D435" s="683"/>
      <c r="E435" s="683"/>
      <c r="F435" s="683"/>
      <c r="G435" s="683"/>
      <c r="H435" s="683"/>
      <c r="I435" s="683"/>
      <c r="J435" s="683"/>
      <c r="K435" s="683"/>
      <c r="L435" s="682"/>
      <c r="M435" s="682"/>
      <c r="N435" s="682"/>
      <c r="O435" s="682"/>
      <c r="P435" s="682"/>
      <c r="Q435" s="682"/>
      <c r="R435" s="682"/>
      <c r="S435" s="682"/>
      <c r="T435" s="682"/>
      <c r="U435" s="682"/>
      <c r="V435" s="682"/>
      <c r="W435" s="682"/>
      <c r="X435" s="682"/>
      <c r="Y435" s="682"/>
      <c r="Z435" s="682"/>
    </row>
    <row r="436" spans="1:26" ht="15">
      <c r="A436" s="682"/>
      <c r="B436" s="683"/>
      <c r="C436" s="684"/>
      <c r="D436" s="683"/>
      <c r="E436" s="683"/>
      <c r="F436" s="683"/>
      <c r="G436" s="683"/>
      <c r="H436" s="683"/>
      <c r="I436" s="683"/>
      <c r="J436" s="683"/>
      <c r="K436" s="683"/>
      <c r="L436" s="682"/>
      <c r="M436" s="682"/>
      <c r="N436" s="682"/>
      <c r="O436" s="682"/>
      <c r="P436" s="682"/>
      <c r="Q436" s="682"/>
      <c r="R436" s="682"/>
      <c r="S436" s="682"/>
      <c r="T436" s="682"/>
      <c r="U436" s="682"/>
      <c r="V436" s="682"/>
      <c r="W436" s="682"/>
      <c r="X436" s="682"/>
      <c r="Y436" s="682"/>
      <c r="Z436" s="682"/>
    </row>
    <row r="437" spans="1:26" ht="15">
      <c r="A437" s="682"/>
      <c r="B437" s="683"/>
      <c r="C437" s="684"/>
      <c r="D437" s="683"/>
      <c r="E437" s="683"/>
      <c r="F437" s="683"/>
      <c r="G437" s="683"/>
      <c r="H437" s="683"/>
      <c r="I437" s="683"/>
      <c r="J437" s="683"/>
      <c r="K437" s="683"/>
      <c r="L437" s="682"/>
      <c r="M437" s="682"/>
      <c r="N437" s="682"/>
      <c r="O437" s="682"/>
      <c r="P437" s="682"/>
      <c r="Q437" s="682"/>
      <c r="R437" s="682"/>
      <c r="S437" s="682"/>
      <c r="T437" s="682"/>
      <c r="U437" s="682"/>
      <c r="V437" s="682"/>
      <c r="W437" s="682"/>
      <c r="X437" s="682"/>
      <c r="Y437" s="682"/>
      <c r="Z437" s="682"/>
    </row>
    <row r="438" spans="1:26" ht="15">
      <c r="A438" s="682"/>
      <c r="B438" s="683"/>
      <c r="C438" s="684"/>
      <c r="D438" s="683"/>
      <c r="E438" s="683"/>
      <c r="F438" s="683"/>
      <c r="G438" s="683"/>
      <c r="H438" s="683"/>
      <c r="I438" s="683"/>
      <c r="J438" s="683"/>
      <c r="K438" s="683"/>
      <c r="L438" s="682"/>
      <c r="M438" s="682"/>
      <c r="N438" s="682"/>
      <c r="O438" s="682"/>
      <c r="P438" s="682"/>
      <c r="Q438" s="682"/>
      <c r="R438" s="682"/>
      <c r="S438" s="682"/>
      <c r="T438" s="682"/>
      <c r="U438" s="682"/>
      <c r="V438" s="682"/>
      <c r="W438" s="682"/>
      <c r="X438" s="682"/>
      <c r="Y438" s="682"/>
      <c r="Z438" s="682"/>
    </row>
    <row r="439" spans="1:26" ht="15">
      <c r="A439" s="682"/>
      <c r="B439" s="683"/>
      <c r="C439" s="684"/>
      <c r="D439" s="683"/>
      <c r="E439" s="683"/>
      <c r="F439" s="683"/>
      <c r="G439" s="683"/>
      <c r="H439" s="683"/>
      <c r="I439" s="683"/>
      <c r="J439" s="683"/>
      <c r="K439" s="683"/>
      <c r="L439" s="682"/>
      <c r="M439" s="682"/>
      <c r="N439" s="682"/>
      <c r="O439" s="682"/>
      <c r="P439" s="682"/>
      <c r="Q439" s="682"/>
      <c r="R439" s="682"/>
      <c r="S439" s="682"/>
      <c r="T439" s="682"/>
      <c r="U439" s="682"/>
      <c r="V439" s="682"/>
      <c r="W439" s="682"/>
      <c r="X439" s="682"/>
      <c r="Y439" s="682"/>
      <c r="Z439" s="682"/>
    </row>
    <row r="440" spans="1:26" ht="15">
      <c r="A440" s="682"/>
      <c r="B440" s="683"/>
      <c r="C440" s="684"/>
      <c r="D440" s="683"/>
      <c r="E440" s="683"/>
      <c r="F440" s="683"/>
      <c r="G440" s="683"/>
      <c r="H440" s="683"/>
      <c r="I440" s="683"/>
      <c r="J440" s="683"/>
      <c r="K440" s="683"/>
      <c r="L440" s="682"/>
      <c r="M440" s="682"/>
      <c r="N440" s="682"/>
      <c r="O440" s="682"/>
      <c r="P440" s="682"/>
      <c r="Q440" s="682"/>
      <c r="R440" s="682"/>
      <c r="S440" s="682"/>
      <c r="T440" s="682"/>
      <c r="U440" s="682"/>
      <c r="V440" s="682"/>
      <c r="W440" s="682"/>
      <c r="X440" s="682"/>
      <c r="Y440" s="682"/>
      <c r="Z440" s="682"/>
    </row>
    <row r="441" spans="1:26" ht="15">
      <c r="A441" s="682"/>
      <c r="B441" s="683"/>
      <c r="C441" s="684"/>
      <c r="D441" s="683"/>
      <c r="E441" s="683"/>
      <c r="F441" s="683"/>
      <c r="G441" s="683"/>
      <c r="H441" s="683"/>
      <c r="I441" s="683"/>
      <c r="J441" s="683"/>
      <c r="K441" s="683"/>
      <c r="L441" s="682"/>
      <c r="M441" s="682"/>
      <c r="N441" s="682"/>
      <c r="O441" s="682"/>
      <c r="P441" s="682"/>
      <c r="Q441" s="682"/>
      <c r="R441" s="682"/>
      <c r="S441" s="682"/>
      <c r="T441" s="682"/>
      <c r="U441" s="682"/>
      <c r="V441" s="682"/>
      <c r="W441" s="682"/>
      <c r="X441" s="682"/>
      <c r="Y441" s="682"/>
      <c r="Z441" s="682"/>
    </row>
    <row r="442" spans="1:26" ht="15">
      <c r="A442" s="682"/>
      <c r="B442" s="683"/>
      <c r="C442" s="684"/>
      <c r="D442" s="683"/>
      <c r="E442" s="683"/>
      <c r="F442" s="683"/>
      <c r="G442" s="683"/>
      <c r="H442" s="683"/>
      <c r="I442" s="683"/>
      <c r="J442" s="683"/>
      <c r="K442" s="683"/>
      <c r="L442" s="682"/>
      <c r="M442" s="682"/>
      <c r="N442" s="682"/>
      <c r="O442" s="682"/>
      <c r="P442" s="682"/>
      <c r="Q442" s="682"/>
      <c r="R442" s="682"/>
      <c r="S442" s="682"/>
      <c r="T442" s="682"/>
      <c r="U442" s="682"/>
      <c r="V442" s="682"/>
      <c r="W442" s="682"/>
      <c r="X442" s="682"/>
      <c r="Y442" s="682"/>
      <c r="Z442" s="682"/>
    </row>
    <row r="443" spans="1:26" ht="15">
      <c r="A443" s="682"/>
      <c r="B443" s="683"/>
      <c r="C443" s="684"/>
      <c r="D443" s="683"/>
      <c r="E443" s="683"/>
      <c r="F443" s="683"/>
      <c r="G443" s="683"/>
      <c r="H443" s="683"/>
      <c r="I443" s="683"/>
      <c r="J443" s="683"/>
      <c r="K443" s="683"/>
      <c r="L443" s="682"/>
      <c r="M443" s="682"/>
      <c r="N443" s="682"/>
      <c r="O443" s="682"/>
      <c r="P443" s="682"/>
      <c r="Q443" s="682"/>
      <c r="R443" s="682"/>
      <c r="S443" s="682"/>
      <c r="T443" s="682"/>
      <c r="U443" s="682"/>
      <c r="V443" s="682"/>
      <c r="W443" s="682"/>
      <c r="X443" s="682"/>
      <c r="Y443" s="682"/>
      <c r="Z443" s="682"/>
    </row>
    <row r="444" spans="1:26" ht="15">
      <c r="A444" s="682"/>
      <c r="B444" s="683"/>
      <c r="C444" s="684"/>
      <c r="D444" s="683"/>
      <c r="E444" s="683"/>
      <c r="F444" s="683"/>
      <c r="G444" s="683"/>
      <c r="H444" s="683"/>
      <c r="I444" s="683"/>
      <c r="J444" s="683"/>
      <c r="K444" s="683"/>
      <c r="L444" s="682"/>
      <c r="M444" s="682"/>
      <c r="N444" s="682"/>
      <c r="O444" s="682"/>
      <c r="P444" s="682"/>
      <c r="Q444" s="682"/>
      <c r="R444" s="682"/>
      <c r="S444" s="682"/>
      <c r="T444" s="682"/>
      <c r="U444" s="682"/>
      <c r="V444" s="682"/>
      <c r="W444" s="682"/>
      <c r="X444" s="682"/>
      <c r="Y444" s="682"/>
      <c r="Z444" s="682"/>
    </row>
    <row r="445" spans="1:26" ht="15">
      <c r="A445" s="682"/>
      <c r="B445" s="683"/>
      <c r="C445" s="684"/>
      <c r="D445" s="683"/>
      <c r="E445" s="683"/>
      <c r="F445" s="683"/>
      <c r="G445" s="683"/>
      <c r="H445" s="683"/>
      <c r="I445" s="683"/>
      <c r="J445" s="683"/>
      <c r="K445" s="683"/>
      <c r="L445" s="682"/>
      <c r="M445" s="682"/>
      <c r="N445" s="682"/>
      <c r="O445" s="682"/>
      <c r="P445" s="682"/>
      <c r="Q445" s="682"/>
      <c r="R445" s="682"/>
      <c r="S445" s="682"/>
      <c r="T445" s="682"/>
      <c r="U445" s="682"/>
      <c r="V445" s="682"/>
      <c r="W445" s="682"/>
      <c r="X445" s="682"/>
      <c r="Y445" s="682"/>
      <c r="Z445" s="682"/>
    </row>
    <row r="446" spans="1:26" ht="15">
      <c r="A446" s="682"/>
      <c r="B446" s="683"/>
      <c r="C446" s="684"/>
      <c r="D446" s="683"/>
      <c r="E446" s="683"/>
      <c r="F446" s="683"/>
      <c r="G446" s="683"/>
      <c r="H446" s="683"/>
      <c r="I446" s="683"/>
      <c r="J446" s="683"/>
      <c r="K446" s="683"/>
      <c r="L446" s="682"/>
      <c r="M446" s="682"/>
      <c r="N446" s="682"/>
      <c r="O446" s="682"/>
      <c r="P446" s="682"/>
      <c r="Q446" s="682"/>
      <c r="R446" s="682"/>
      <c r="S446" s="682"/>
      <c r="T446" s="682"/>
      <c r="U446" s="682"/>
      <c r="V446" s="682"/>
      <c r="W446" s="682"/>
      <c r="X446" s="682"/>
      <c r="Y446" s="682"/>
      <c r="Z446" s="682"/>
    </row>
    <row r="447" spans="1:26" ht="15">
      <c r="A447" s="682"/>
      <c r="B447" s="683"/>
      <c r="C447" s="684"/>
      <c r="D447" s="683"/>
      <c r="E447" s="683"/>
      <c r="F447" s="683"/>
      <c r="G447" s="683"/>
      <c r="H447" s="683"/>
      <c r="I447" s="683"/>
      <c r="J447" s="683"/>
      <c r="K447" s="683"/>
      <c r="L447" s="682"/>
      <c r="M447" s="682"/>
      <c r="N447" s="682"/>
      <c r="O447" s="682"/>
      <c r="P447" s="682"/>
      <c r="Q447" s="682"/>
      <c r="R447" s="682"/>
      <c r="S447" s="682"/>
      <c r="T447" s="682"/>
      <c r="U447" s="682"/>
      <c r="V447" s="682"/>
      <c r="W447" s="682"/>
      <c r="X447" s="682"/>
      <c r="Y447" s="682"/>
      <c r="Z447" s="682"/>
    </row>
    <row r="448" spans="1:26" ht="15">
      <c r="A448" s="682"/>
      <c r="B448" s="683"/>
      <c r="C448" s="684"/>
      <c r="D448" s="683"/>
      <c r="E448" s="683"/>
      <c r="F448" s="683"/>
      <c r="G448" s="683"/>
      <c r="H448" s="683"/>
      <c r="I448" s="683"/>
      <c r="J448" s="683"/>
      <c r="K448" s="683"/>
      <c r="L448" s="682"/>
      <c r="M448" s="682"/>
      <c r="N448" s="682"/>
      <c r="O448" s="682"/>
      <c r="P448" s="682"/>
      <c r="Q448" s="682"/>
      <c r="R448" s="682"/>
      <c r="S448" s="682"/>
      <c r="T448" s="682"/>
      <c r="U448" s="682"/>
      <c r="V448" s="682"/>
      <c r="W448" s="682"/>
      <c r="X448" s="682"/>
      <c r="Y448" s="682"/>
      <c r="Z448" s="682"/>
    </row>
    <row r="449" spans="1:26" ht="15">
      <c r="A449" s="682"/>
      <c r="B449" s="683"/>
      <c r="C449" s="684"/>
      <c r="D449" s="683"/>
      <c r="E449" s="683"/>
      <c r="F449" s="683"/>
      <c r="G449" s="683"/>
      <c r="H449" s="683"/>
      <c r="I449" s="683"/>
      <c r="J449" s="683"/>
      <c r="K449" s="683"/>
      <c r="L449" s="682"/>
      <c r="M449" s="682"/>
      <c r="N449" s="682"/>
      <c r="O449" s="682"/>
      <c r="P449" s="682"/>
      <c r="Q449" s="682"/>
      <c r="R449" s="682"/>
      <c r="S449" s="682"/>
      <c r="T449" s="682"/>
      <c r="U449" s="682"/>
      <c r="V449" s="682"/>
      <c r="W449" s="682"/>
      <c r="X449" s="682"/>
      <c r="Y449" s="682"/>
      <c r="Z449" s="682"/>
    </row>
    <row r="450" spans="1:26" ht="15">
      <c r="A450" s="682"/>
      <c r="B450" s="683"/>
      <c r="C450" s="684"/>
      <c r="D450" s="683"/>
      <c r="E450" s="683"/>
      <c r="F450" s="683"/>
      <c r="G450" s="683"/>
      <c r="H450" s="683"/>
      <c r="I450" s="683"/>
      <c r="J450" s="683"/>
      <c r="K450" s="683"/>
      <c r="L450" s="682"/>
      <c r="M450" s="682"/>
      <c r="N450" s="682"/>
      <c r="O450" s="682"/>
      <c r="P450" s="682"/>
      <c r="Q450" s="682"/>
      <c r="R450" s="682"/>
      <c r="S450" s="682"/>
      <c r="T450" s="682"/>
      <c r="U450" s="682"/>
      <c r="V450" s="682"/>
      <c r="W450" s="682"/>
      <c r="X450" s="682"/>
      <c r="Y450" s="682"/>
      <c r="Z450" s="682"/>
    </row>
    <row r="451" spans="1:26" ht="15">
      <c r="A451" s="682"/>
      <c r="B451" s="683"/>
      <c r="C451" s="684"/>
      <c r="D451" s="683"/>
      <c r="E451" s="683"/>
      <c r="F451" s="683"/>
      <c r="G451" s="683"/>
      <c r="H451" s="683"/>
      <c r="I451" s="683"/>
      <c r="J451" s="683"/>
      <c r="K451" s="683"/>
      <c r="L451" s="682"/>
      <c r="M451" s="682"/>
      <c r="N451" s="682"/>
      <c r="O451" s="682"/>
      <c r="P451" s="682"/>
      <c r="Q451" s="682"/>
      <c r="R451" s="682"/>
      <c r="S451" s="682"/>
      <c r="T451" s="682"/>
      <c r="U451" s="682"/>
      <c r="V451" s="682"/>
      <c r="W451" s="682"/>
      <c r="X451" s="682"/>
      <c r="Y451" s="682"/>
      <c r="Z451" s="682"/>
    </row>
    <row r="452" spans="1:26" ht="15">
      <c r="A452" s="682"/>
      <c r="B452" s="683"/>
      <c r="C452" s="684"/>
      <c r="D452" s="683"/>
      <c r="E452" s="683"/>
      <c r="F452" s="683"/>
      <c r="G452" s="683"/>
      <c r="H452" s="683"/>
      <c r="I452" s="683"/>
      <c r="J452" s="683"/>
      <c r="K452" s="683"/>
      <c r="L452" s="682"/>
      <c r="M452" s="682"/>
      <c r="N452" s="682"/>
      <c r="O452" s="682"/>
      <c r="P452" s="682"/>
      <c r="Q452" s="682"/>
      <c r="R452" s="682"/>
      <c r="S452" s="682"/>
      <c r="T452" s="682"/>
      <c r="U452" s="682"/>
      <c r="V452" s="682"/>
      <c r="W452" s="682"/>
      <c r="X452" s="682"/>
      <c r="Y452" s="682"/>
      <c r="Z452" s="682"/>
    </row>
    <row r="453" spans="1:26" ht="15">
      <c r="A453" s="682"/>
      <c r="B453" s="683"/>
      <c r="C453" s="684"/>
      <c r="D453" s="683"/>
      <c r="E453" s="683"/>
      <c r="F453" s="683"/>
      <c r="G453" s="683"/>
      <c r="H453" s="683"/>
      <c r="I453" s="683"/>
      <c r="J453" s="683"/>
      <c r="K453" s="683"/>
      <c r="L453" s="682"/>
      <c r="M453" s="682"/>
      <c r="N453" s="682"/>
      <c r="O453" s="682"/>
      <c r="P453" s="682"/>
      <c r="Q453" s="682"/>
      <c r="R453" s="682"/>
      <c r="S453" s="682"/>
      <c r="T453" s="682"/>
      <c r="U453" s="682"/>
      <c r="V453" s="682"/>
      <c r="W453" s="682"/>
      <c r="X453" s="682"/>
      <c r="Y453" s="682"/>
      <c r="Z453" s="682"/>
    </row>
    <row r="454" spans="1:26" ht="15">
      <c r="A454" s="682"/>
      <c r="B454" s="683"/>
      <c r="C454" s="684"/>
      <c r="D454" s="683"/>
      <c r="E454" s="683"/>
      <c r="F454" s="683"/>
      <c r="G454" s="683"/>
      <c r="H454" s="683"/>
      <c r="I454" s="683"/>
      <c r="J454" s="683"/>
      <c r="K454" s="683"/>
      <c r="L454" s="682"/>
      <c r="M454" s="682"/>
      <c r="N454" s="682"/>
      <c r="O454" s="682"/>
      <c r="P454" s="682"/>
      <c r="Q454" s="682"/>
      <c r="R454" s="682"/>
      <c r="S454" s="682"/>
      <c r="T454" s="682"/>
      <c r="U454" s="682"/>
      <c r="V454" s="682"/>
      <c r="W454" s="682"/>
      <c r="X454" s="682"/>
      <c r="Y454" s="682"/>
      <c r="Z454" s="682"/>
    </row>
    <row r="455" spans="1:26" ht="15">
      <c r="A455" s="682"/>
      <c r="B455" s="683"/>
      <c r="C455" s="684"/>
      <c r="D455" s="683"/>
      <c r="E455" s="683"/>
      <c r="F455" s="683"/>
      <c r="G455" s="683"/>
      <c r="H455" s="683"/>
      <c r="I455" s="683"/>
      <c r="J455" s="683"/>
      <c r="K455" s="683"/>
      <c r="L455" s="682"/>
      <c r="M455" s="682"/>
      <c r="N455" s="682"/>
      <c r="O455" s="682"/>
      <c r="P455" s="682"/>
      <c r="Q455" s="682"/>
      <c r="R455" s="682"/>
      <c r="S455" s="682"/>
      <c r="T455" s="682"/>
      <c r="U455" s="682"/>
      <c r="V455" s="682"/>
      <c r="W455" s="682"/>
      <c r="X455" s="682"/>
      <c r="Y455" s="682"/>
      <c r="Z455" s="682"/>
    </row>
    <row r="456" spans="1:26" ht="15">
      <c r="A456" s="682"/>
      <c r="B456" s="683"/>
      <c r="C456" s="684"/>
      <c r="D456" s="683"/>
      <c r="E456" s="683"/>
      <c r="F456" s="683"/>
      <c r="G456" s="683"/>
      <c r="H456" s="683"/>
      <c r="I456" s="683"/>
      <c r="J456" s="683"/>
      <c r="K456" s="683"/>
      <c r="L456" s="682"/>
      <c r="M456" s="682"/>
      <c r="N456" s="682"/>
      <c r="O456" s="682"/>
      <c r="P456" s="682"/>
      <c r="Q456" s="682"/>
      <c r="R456" s="682"/>
      <c r="S456" s="682"/>
      <c r="T456" s="682"/>
      <c r="U456" s="682"/>
      <c r="V456" s="682"/>
      <c r="W456" s="682"/>
      <c r="X456" s="682"/>
      <c r="Y456" s="682"/>
      <c r="Z456" s="682"/>
    </row>
    <row r="457" spans="1:26" ht="15">
      <c r="A457" s="682"/>
      <c r="B457" s="683"/>
      <c r="C457" s="684"/>
      <c r="D457" s="683"/>
      <c r="E457" s="683"/>
      <c r="F457" s="683"/>
      <c r="G457" s="683"/>
      <c r="H457" s="683"/>
      <c r="I457" s="683"/>
      <c r="J457" s="683"/>
      <c r="K457" s="683"/>
      <c r="L457" s="682"/>
      <c r="M457" s="682"/>
      <c r="N457" s="682"/>
      <c r="O457" s="682"/>
      <c r="P457" s="682"/>
      <c r="Q457" s="682"/>
      <c r="R457" s="682"/>
      <c r="S457" s="682"/>
      <c r="T457" s="682"/>
      <c r="U457" s="682"/>
      <c r="V457" s="682"/>
      <c r="W457" s="682"/>
      <c r="X457" s="682"/>
      <c r="Y457" s="682"/>
      <c r="Z457" s="682"/>
    </row>
    <row r="458" spans="1:26" ht="15">
      <c r="A458" s="682"/>
      <c r="B458" s="683"/>
      <c r="C458" s="684"/>
      <c r="D458" s="683"/>
      <c r="E458" s="683"/>
      <c r="F458" s="683"/>
      <c r="G458" s="683"/>
      <c r="H458" s="683"/>
      <c r="I458" s="683"/>
      <c r="J458" s="683"/>
      <c r="K458" s="683"/>
      <c r="L458" s="682"/>
      <c r="M458" s="682"/>
      <c r="N458" s="682"/>
      <c r="O458" s="682"/>
      <c r="P458" s="682"/>
      <c r="Q458" s="682"/>
      <c r="R458" s="682"/>
      <c r="S458" s="682"/>
      <c r="T458" s="682"/>
      <c r="U458" s="682"/>
      <c r="V458" s="682"/>
      <c r="W458" s="682"/>
      <c r="X458" s="682"/>
      <c r="Y458" s="682"/>
      <c r="Z458" s="682"/>
    </row>
    <row r="459" spans="1:26" ht="15">
      <c r="A459" s="682"/>
      <c r="B459" s="683"/>
      <c r="C459" s="684"/>
      <c r="D459" s="683"/>
      <c r="E459" s="683"/>
      <c r="F459" s="683"/>
      <c r="G459" s="683"/>
      <c r="H459" s="683"/>
      <c r="I459" s="683"/>
      <c r="J459" s="683"/>
      <c r="K459" s="683"/>
      <c r="L459" s="682"/>
      <c r="M459" s="682"/>
      <c r="N459" s="682"/>
      <c r="O459" s="682"/>
      <c r="P459" s="682"/>
      <c r="Q459" s="682"/>
      <c r="R459" s="682"/>
      <c r="S459" s="682"/>
      <c r="T459" s="682"/>
      <c r="U459" s="682"/>
      <c r="V459" s="682"/>
      <c r="W459" s="682"/>
      <c r="X459" s="682"/>
      <c r="Y459" s="682"/>
      <c r="Z459" s="682"/>
    </row>
    <row r="460" spans="1:26" ht="15">
      <c r="A460" s="682"/>
      <c r="B460" s="683"/>
      <c r="C460" s="684"/>
      <c r="D460" s="683"/>
      <c r="E460" s="683"/>
      <c r="F460" s="683"/>
      <c r="G460" s="683"/>
      <c r="H460" s="683"/>
      <c r="I460" s="683"/>
      <c r="J460" s="683"/>
      <c r="K460" s="683"/>
      <c r="L460" s="682"/>
      <c r="M460" s="682"/>
      <c r="N460" s="682"/>
      <c r="O460" s="682"/>
      <c r="P460" s="682"/>
      <c r="Q460" s="682"/>
      <c r="R460" s="682"/>
      <c r="S460" s="682"/>
      <c r="T460" s="682"/>
      <c r="U460" s="682"/>
      <c r="V460" s="682"/>
      <c r="W460" s="682"/>
      <c r="X460" s="682"/>
      <c r="Y460" s="682"/>
      <c r="Z460" s="682"/>
    </row>
    <row r="461" spans="1:26" ht="15">
      <c r="A461" s="682"/>
      <c r="B461" s="683"/>
      <c r="C461" s="684"/>
      <c r="D461" s="683"/>
      <c r="E461" s="683"/>
      <c r="F461" s="683"/>
      <c r="G461" s="683"/>
      <c r="H461" s="683"/>
      <c r="I461" s="683"/>
      <c r="J461" s="683"/>
      <c r="K461" s="683"/>
      <c r="L461" s="682"/>
      <c r="M461" s="682"/>
      <c r="N461" s="682"/>
      <c r="O461" s="682"/>
      <c r="P461" s="682"/>
      <c r="Q461" s="682"/>
      <c r="R461" s="682"/>
      <c r="S461" s="682"/>
      <c r="T461" s="682"/>
      <c r="U461" s="682"/>
      <c r="V461" s="682"/>
      <c r="W461" s="682"/>
      <c r="X461" s="682"/>
      <c r="Y461" s="682"/>
      <c r="Z461" s="682"/>
    </row>
    <row r="462" spans="1:26" ht="15">
      <c r="A462" s="682"/>
      <c r="B462" s="683"/>
      <c r="C462" s="684"/>
      <c r="D462" s="683"/>
      <c r="E462" s="683"/>
      <c r="F462" s="683"/>
      <c r="G462" s="683"/>
      <c r="H462" s="683"/>
      <c r="I462" s="683"/>
      <c r="J462" s="683"/>
      <c r="K462" s="683"/>
      <c r="L462" s="682"/>
      <c r="M462" s="682"/>
      <c r="N462" s="682"/>
      <c r="O462" s="682"/>
      <c r="P462" s="682"/>
      <c r="Q462" s="682"/>
      <c r="R462" s="682"/>
      <c r="S462" s="682"/>
      <c r="T462" s="682"/>
      <c r="U462" s="682"/>
      <c r="V462" s="682"/>
      <c r="W462" s="682"/>
      <c r="X462" s="682"/>
      <c r="Y462" s="682"/>
      <c r="Z462" s="682"/>
    </row>
    <row r="463" spans="1:26" ht="15">
      <c r="A463" s="682"/>
      <c r="B463" s="683"/>
      <c r="C463" s="684"/>
      <c r="D463" s="683"/>
      <c r="E463" s="683"/>
      <c r="F463" s="683"/>
      <c r="G463" s="683"/>
      <c r="H463" s="683"/>
      <c r="I463" s="683"/>
      <c r="J463" s="683"/>
      <c r="K463" s="683"/>
      <c r="L463" s="682"/>
      <c r="M463" s="682"/>
      <c r="N463" s="682"/>
      <c r="O463" s="682"/>
      <c r="P463" s="682"/>
      <c r="Q463" s="682"/>
      <c r="R463" s="682"/>
      <c r="S463" s="682"/>
      <c r="T463" s="682"/>
      <c r="U463" s="682"/>
      <c r="V463" s="682"/>
      <c r="W463" s="682"/>
      <c r="X463" s="682"/>
      <c r="Y463" s="682"/>
      <c r="Z463" s="682"/>
    </row>
    <row r="464" spans="1:26" ht="15">
      <c r="A464" s="682"/>
      <c r="B464" s="683"/>
      <c r="C464" s="684"/>
      <c r="D464" s="683"/>
      <c r="E464" s="683"/>
      <c r="F464" s="683"/>
      <c r="G464" s="683"/>
      <c r="H464" s="683"/>
      <c r="I464" s="683"/>
      <c r="J464" s="683"/>
      <c r="K464" s="683"/>
      <c r="L464" s="682"/>
      <c r="M464" s="682"/>
      <c r="N464" s="682"/>
      <c r="O464" s="682"/>
      <c r="P464" s="682"/>
      <c r="Q464" s="682"/>
      <c r="R464" s="682"/>
      <c r="S464" s="682"/>
      <c r="T464" s="682"/>
      <c r="U464" s="682"/>
      <c r="V464" s="682"/>
      <c r="W464" s="682"/>
      <c r="X464" s="682"/>
      <c r="Y464" s="682"/>
      <c r="Z464" s="682"/>
    </row>
    <row r="465" spans="1:26" ht="15">
      <c r="A465" s="682"/>
      <c r="B465" s="683"/>
      <c r="C465" s="684"/>
      <c r="D465" s="683"/>
      <c r="E465" s="683"/>
      <c r="F465" s="683"/>
      <c r="G465" s="683"/>
      <c r="H465" s="683"/>
      <c r="I465" s="683"/>
      <c r="J465" s="683"/>
      <c r="K465" s="683"/>
      <c r="L465" s="682"/>
      <c r="M465" s="682"/>
      <c r="N465" s="682"/>
      <c r="O465" s="682"/>
      <c r="P465" s="682"/>
      <c r="Q465" s="682"/>
      <c r="R465" s="682"/>
      <c r="S465" s="682"/>
      <c r="T465" s="682"/>
      <c r="U465" s="682"/>
      <c r="V465" s="682"/>
      <c r="W465" s="682"/>
      <c r="X465" s="682"/>
      <c r="Y465" s="682"/>
      <c r="Z465" s="682"/>
    </row>
    <row r="466" spans="1:26" ht="15">
      <c r="A466" s="682"/>
      <c r="B466" s="683"/>
      <c r="C466" s="684"/>
      <c r="D466" s="683"/>
      <c r="E466" s="683"/>
      <c r="F466" s="683"/>
      <c r="G466" s="683"/>
      <c r="H466" s="683"/>
      <c r="I466" s="683"/>
      <c r="J466" s="683"/>
      <c r="K466" s="683"/>
      <c r="L466" s="682"/>
      <c r="M466" s="682"/>
      <c r="N466" s="682"/>
      <c r="O466" s="682"/>
      <c r="P466" s="682"/>
      <c r="Q466" s="682"/>
      <c r="R466" s="682"/>
      <c r="S466" s="682"/>
      <c r="T466" s="682"/>
      <c r="U466" s="682"/>
      <c r="V466" s="682"/>
      <c r="W466" s="682"/>
      <c r="X466" s="682"/>
      <c r="Y466" s="682"/>
      <c r="Z466" s="682"/>
    </row>
    <row r="467" spans="1:26" ht="15">
      <c r="A467" s="682"/>
      <c r="B467" s="683"/>
      <c r="C467" s="684"/>
      <c r="D467" s="683"/>
      <c r="E467" s="683"/>
      <c r="F467" s="683"/>
      <c r="G467" s="683"/>
      <c r="H467" s="683"/>
      <c r="I467" s="683"/>
      <c r="J467" s="683"/>
      <c r="K467" s="683"/>
      <c r="L467" s="682"/>
      <c r="M467" s="682"/>
      <c r="N467" s="682"/>
      <c r="O467" s="682"/>
      <c r="P467" s="682"/>
      <c r="Q467" s="682"/>
      <c r="R467" s="682"/>
      <c r="S467" s="682"/>
      <c r="T467" s="682"/>
      <c r="U467" s="682"/>
      <c r="V467" s="682"/>
      <c r="W467" s="682"/>
      <c r="X467" s="682"/>
      <c r="Y467" s="682"/>
      <c r="Z467" s="682"/>
    </row>
    <row r="468" spans="1:26" ht="15">
      <c r="A468" s="682"/>
      <c r="B468" s="683"/>
      <c r="C468" s="684"/>
      <c r="D468" s="683"/>
      <c r="E468" s="683"/>
      <c r="F468" s="683"/>
      <c r="G468" s="683"/>
      <c r="H468" s="683"/>
      <c r="I468" s="683"/>
      <c r="J468" s="683"/>
      <c r="K468" s="683"/>
      <c r="L468" s="682"/>
      <c r="M468" s="682"/>
      <c r="N468" s="682"/>
      <c r="O468" s="682"/>
      <c r="P468" s="682"/>
      <c r="Q468" s="682"/>
      <c r="R468" s="682"/>
      <c r="S468" s="682"/>
      <c r="T468" s="682"/>
      <c r="U468" s="682"/>
      <c r="V468" s="682"/>
      <c r="W468" s="682"/>
      <c r="X468" s="682"/>
      <c r="Y468" s="682"/>
      <c r="Z468" s="682"/>
    </row>
    <row r="469" spans="1:26" ht="15">
      <c r="A469" s="682"/>
      <c r="B469" s="683"/>
      <c r="C469" s="684"/>
      <c r="D469" s="683"/>
      <c r="E469" s="683"/>
      <c r="F469" s="683"/>
      <c r="G469" s="683"/>
      <c r="H469" s="683"/>
      <c r="I469" s="683"/>
      <c r="J469" s="683"/>
      <c r="K469" s="683"/>
      <c r="L469" s="682"/>
      <c r="M469" s="682"/>
      <c r="N469" s="682"/>
      <c r="O469" s="682"/>
      <c r="P469" s="682"/>
      <c r="Q469" s="682"/>
      <c r="R469" s="682"/>
      <c r="S469" s="682"/>
      <c r="T469" s="682"/>
      <c r="U469" s="682"/>
      <c r="V469" s="682"/>
      <c r="W469" s="682"/>
      <c r="X469" s="682"/>
      <c r="Y469" s="682"/>
      <c r="Z469" s="682"/>
    </row>
    <row r="470" spans="1:26" ht="15">
      <c r="A470" s="682"/>
      <c r="B470" s="683"/>
      <c r="C470" s="684"/>
      <c r="D470" s="683"/>
      <c r="E470" s="683"/>
      <c r="F470" s="683"/>
      <c r="G470" s="683"/>
      <c r="H470" s="683"/>
      <c r="I470" s="683"/>
      <c r="J470" s="683"/>
      <c r="K470" s="683"/>
      <c r="L470" s="682"/>
      <c r="M470" s="682"/>
      <c r="N470" s="682"/>
      <c r="O470" s="682"/>
      <c r="P470" s="682"/>
      <c r="Q470" s="682"/>
      <c r="R470" s="682"/>
      <c r="S470" s="682"/>
      <c r="T470" s="682"/>
      <c r="U470" s="682"/>
      <c r="V470" s="682"/>
      <c r="W470" s="682"/>
      <c r="X470" s="682"/>
      <c r="Y470" s="682"/>
      <c r="Z470" s="682"/>
    </row>
    <row r="471" spans="1:26" ht="15">
      <c r="A471" s="682"/>
      <c r="B471" s="683"/>
      <c r="C471" s="684"/>
      <c r="D471" s="683"/>
      <c r="E471" s="683"/>
      <c r="F471" s="683"/>
      <c r="G471" s="683"/>
      <c r="H471" s="683"/>
      <c r="I471" s="683"/>
      <c r="J471" s="683"/>
      <c r="K471" s="683"/>
      <c r="L471" s="682"/>
      <c r="M471" s="682"/>
      <c r="N471" s="682"/>
      <c r="O471" s="682"/>
      <c r="P471" s="682"/>
      <c r="Q471" s="682"/>
      <c r="R471" s="682"/>
      <c r="S471" s="682"/>
      <c r="T471" s="682"/>
      <c r="U471" s="682"/>
      <c r="V471" s="682"/>
      <c r="W471" s="682"/>
      <c r="X471" s="682"/>
      <c r="Y471" s="682"/>
      <c r="Z471" s="682"/>
    </row>
    <row r="472" spans="1:26" ht="15">
      <c r="A472" s="682"/>
      <c r="B472" s="683"/>
      <c r="C472" s="684"/>
      <c r="D472" s="683"/>
      <c r="E472" s="683"/>
      <c r="F472" s="683"/>
      <c r="G472" s="683"/>
      <c r="H472" s="683"/>
      <c r="I472" s="683"/>
      <c r="J472" s="683"/>
      <c r="K472" s="683"/>
      <c r="L472" s="682"/>
      <c r="M472" s="682"/>
      <c r="N472" s="682"/>
      <c r="O472" s="682"/>
      <c r="P472" s="682"/>
      <c r="Q472" s="682"/>
      <c r="R472" s="682"/>
      <c r="S472" s="682"/>
      <c r="T472" s="682"/>
      <c r="U472" s="682"/>
      <c r="V472" s="682"/>
      <c r="W472" s="682"/>
      <c r="X472" s="682"/>
      <c r="Y472" s="682"/>
      <c r="Z472" s="682"/>
    </row>
    <row r="473" spans="1:26" ht="15">
      <c r="A473" s="682"/>
      <c r="B473" s="683"/>
      <c r="C473" s="684"/>
      <c r="D473" s="683"/>
      <c r="E473" s="683"/>
      <c r="F473" s="683"/>
      <c r="G473" s="683"/>
      <c r="H473" s="683"/>
      <c r="I473" s="683"/>
      <c r="J473" s="683"/>
      <c r="K473" s="683"/>
      <c r="L473" s="682"/>
      <c r="M473" s="682"/>
      <c r="N473" s="682"/>
      <c r="O473" s="682"/>
      <c r="P473" s="682"/>
      <c r="Q473" s="682"/>
      <c r="R473" s="682"/>
      <c r="S473" s="682"/>
      <c r="T473" s="682"/>
      <c r="U473" s="682"/>
      <c r="V473" s="682"/>
      <c r="W473" s="682"/>
      <c r="X473" s="682"/>
      <c r="Y473" s="682"/>
      <c r="Z473" s="682"/>
    </row>
    <row r="474" spans="1:26" ht="15">
      <c r="A474" s="682"/>
      <c r="B474" s="683"/>
      <c r="C474" s="684"/>
      <c r="D474" s="683"/>
      <c r="E474" s="683"/>
      <c r="F474" s="683"/>
      <c r="G474" s="683"/>
      <c r="H474" s="683"/>
      <c r="I474" s="683"/>
      <c r="J474" s="683"/>
      <c r="K474" s="683"/>
      <c r="L474" s="682"/>
      <c r="M474" s="682"/>
      <c r="N474" s="682"/>
      <c r="O474" s="682"/>
      <c r="P474" s="682"/>
      <c r="Q474" s="682"/>
      <c r="R474" s="682"/>
      <c r="S474" s="682"/>
      <c r="T474" s="682"/>
      <c r="U474" s="682"/>
      <c r="V474" s="682"/>
      <c r="W474" s="682"/>
      <c r="X474" s="682"/>
      <c r="Y474" s="682"/>
      <c r="Z474" s="682"/>
    </row>
    <row r="475" spans="1:26" ht="15">
      <c r="A475" s="682"/>
      <c r="B475" s="683"/>
      <c r="C475" s="684"/>
      <c r="D475" s="683"/>
      <c r="E475" s="683"/>
      <c r="F475" s="683"/>
      <c r="G475" s="683"/>
      <c r="H475" s="683"/>
      <c r="I475" s="683"/>
      <c r="J475" s="683"/>
      <c r="K475" s="683"/>
      <c r="L475" s="682"/>
      <c r="M475" s="682"/>
      <c r="N475" s="682"/>
      <c r="O475" s="682"/>
      <c r="P475" s="682"/>
      <c r="Q475" s="682"/>
      <c r="R475" s="682"/>
      <c r="S475" s="682"/>
      <c r="T475" s="682"/>
      <c r="U475" s="682"/>
      <c r="V475" s="682"/>
      <c r="W475" s="682"/>
      <c r="X475" s="682"/>
      <c r="Y475" s="682"/>
      <c r="Z475" s="682"/>
    </row>
    <row r="476" spans="1:26" ht="15">
      <c r="A476" s="682"/>
      <c r="B476" s="683"/>
      <c r="C476" s="684"/>
      <c r="D476" s="683"/>
      <c r="E476" s="683"/>
      <c r="F476" s="683"/>
      <c r="G476" s="683"/>
      <c r="H476" s="683"/>
      <c r="I476" s="683"/>
      <c r="J476" s="683"/>
      <c r="K476" s="683"/>
      <c r="L476" s="682"/>
      <c r="M476" s="682"/>
      <c r="N476" s="682"/>
      <c r="O476" s="682"/>
      <c r="P476" s="682"/>
      <c r="Q476" s="682"/>
      <c r="R476" s="682"/>
      <c r="S476" s="682"/>
      <c r="T476" s="682"/>
      <c r="U476" s="682"/>
      <c r="V476" s="682"/>
      <c r="W476" s="682"/>
      <c r="X476" s="682"/>
      <c r="Y476" s="682"/>
      <c r="Z476" s="682"/>
    </row>
    <row r="477" spans="1:26" ht="15">
      <c r="A477" s="682"/>
      <c r="B477" s="683"/>
      <c r="C477" s="684"/>
      <c r="D477" s="683"/>
      <c r="E477" s="683"/>
      <c r="F477" s="683"/>
      <c r="G477" s="683"/>
      <c r="H477" s="683"/>
      <c r="I477" s="683"/>
      <c r="J477" s="683"/>
      <c r="K477" s="683"/>
      <c r="L477" s="682"/>
      <c r="M477" s="682"/>
      <c r="N477" s="682"/>
      <c r="O477" s="682"/>
      <c r="P477" s="682"/>
      <c r="Q477" s="682"/>
      <c r="R477" s="682"/>
      <c r="S477" s="682"/>
      <c r="T477" s="682"/>
      <c r="U477" s="682"/>
      <c r="V477" s="682"/>
      <c r="W477" s="682"/>
      <c r="X477" s="682"/>
      <c r="Y477" s="682"/>
      <c r="Z477" s="682"/>
    </row>
    <row r="478" spans="1:26" ht="15">
      <c r="A478" s="682"/>
      <c r="B478" s="683"/>
      <c r="C478" s="684"/>
      <c r="D478" s="683"/>
      <c r="E478" s="683"/>
      <c r="F478" s="683"/>
      <c r="G478" s="683"/>
      <c r="H478" s="683"/>
      <c r="I478" s="683"/>
      <c r="J478" s="683"/>
      <c r="K478" s="683"/>
      <c r="L478" s="682"/>
      <c r="M478" s="682"/>
      <c r="N478" s="682"/>
      <c r="O478" s="682"/>
      <c r="P478" s="682"/>
      <c r="Q478" s="682"/>
      <c r="R478" s="682"/>
      <c r="S478" s="682"/>
      <c r="T478" s="682"/>
      <c r="U478" s="682"/>
      <c r="V478" s="682"/>
      <c r="W478" s="682"/>
      <c r="X478" s="682"/>
      <c r="Y478" s="682"/>
      <c r="Z478" s="682"/>
    </row>
    <row r="479" spans="1:26" ht="15">
      <c r="A479" s="682"/>
      <c r="B479" s="683"/>
      <c r="C479" s="684"/>
      <c r="D479" s="683"/>
      <c r="E479" s="683"/>
      <c r="F479" s="683"/>
      <c r="G479" s="683"/>
      <c r="H479" s="683"/>
      <c r="I479" s="683"/>
      <c r="J479" s="683"/>
      <c r="K479" s="683"/>
      <c r="L479" s="682"/>
      <c r="M479" s="682"/>
      <c r="N479" s="682"/>
      <c r="O479" s="682"/>
      <c r="P479" s="682"/>
      <c r="Q479" s="682"/>
      <c r="R479" s="682"/>
      <c r="S479" s="682"/>
      <c r="T479" s="682"/>
      <c r="U479" s="682"/>
      <c r="V479" s="682"/>
      <c r="W479" s="682"/>
      <c r="X479" s="682"/>
      <c r="Y479" s="682"/>
      <c r="Z479" s="682"/>
    </row>
    <row r="480" spans="1:26" ht="15">
      <c r="A480" s="682"/>
      <c r="B480" s="683"/>
      <c r="C480" s="684"/>
      <c r="D480" s="683"/>
      <c r="E480" s="683"/>
      <c r="F480" s="683"/>
      <c r="G480" s="683"/>
      <c r="H480" s="683"/>
      <c r="I480" s="683"/>
      <c r="J480" s="683"/>
      <c r="K480" s="683"/>
      <c r="L480" s="682"/>
      <c r="M480" s="682"/>
      <c r="N480" s="682"/>
      <c r="O480" s="682"/>
      <c r="P480" s="682"/>
      <c r="Q480" s="682"/>
      <c r="R480" s="682"/>
      <c r="S480" s="682"/>
      <c r="T480" s="682"/>
      <c r="U480" s="682"/>
      <c r="V480" s="682"/>
      <c r="W480" s="682"/>
      <c r="X480" s="682"/>
      <c r="Y480" s="682"/>
      <c r="Z480" s="682"/>
    </row>
    <row r="481" spans="1:26" ht="15">
      <c r="A481" s="682"/>
      <c r="B481" s="683"/>
      <c r="C481" s="684"/>
      <c r="D481" s="683"/>
      <c r="E481" s="683"/>
      <c r="F481" s="683"/>
      <c r="G481" s="683"/>
      <c r="H481" s="683"/>
      <c r="I481" s="683"/>
      <c r="J481" s="683"/>
      <c r="K481" s="683"/>
      <c r="L481" s="682"/>
      <c r="M481" s="682"/>
      <c r="N481" s="682"/>
      <c r="O481" s="682"/>
      <c r="P481" s="682"/>
      <c r="Q481" s="682"/>
      <c r="R481" s="682"/>
      <c r="S481" s="682"/>
      <c r="T481" s="682"/>
      <c r="U481" s="682"/>
      <c r="V481" s="682"/>
      <c r="W481" s="682"/>
      <c r="X481" s="682"/>
      <c r="Y481" s="682"/>
      <c r="Z481" s="682"/>
    </row>
    <row r="482" spans="1:26" ht="15">
      <c r="A482" s="682"/>
      <c r="B482" s="683"/>
      <c r="C482" s="684"/>
      <c r="D482" s="683"/>
      <c r="E482" s="683"/>
      <c r="F482" s="683"/>
      <c r="G482" s="683"/>
      <c r="H482" s="683"/>
      <c r="I482" s="683"/>
      <c r="J482" s="683"/>
      <c r="K482" s="683"/>
      <c r="L482" s="682"/>
      <c r="M482" s="682"/>
      <c r="N482" s="682"/>
      <c r="O482" s="682"/>
      <c r="P482" s="682"/>
      <c r="Q482" s="682"/>
      <c r="R482" s="682"/>
      <c r="S482" s="682"/>
      <c r="T482" s="682"/>
      <c r="U482" s="682"/>
      <c r="V482" s="682"/>
      <c r="W482" s="682"/>
      <c r="X482" s="682"/>
      <c r="Y482" s="682"/>
      <c r="Z482" s="682"/>
    </row>
    <row r="483" spans="1:26" ht="15">
      <c r="A483" s="682"/>
      <c r="B483" s="683"/>
      <c r="C483" s="684"/>
      <c r="D483" s="683"/>
      <c r="E483" s="683"/>
      <c r="F483" s="683"/>
      <c r="G483" s="683"/>
      <c r="H483" s="683"/>
      <c r="I483" s="683"/>
      <c r="J483" s="683"/>
      <c r="K483" s="683"/>
      <c r="L483" s="682"/>
      <c r="M483" s="682"/>
      <c r="N483" s="682"/>
      <c r="O483" s="682"/>
      <c r="P483" s="682"/>
      <c r="Q483" s="682"/>
      <c r="R483" s="682"/>
      <c r="S483" s="682"/>
      <c r="T483" s="682"/>
      <c r="U483" s="682"/>
      <c r="V483" s="682"/>
      <c r="W483" s="682"/>
      <c r="X483" s="682"/>
      <c r="Y483" s="682"/>
      <c r="Z483" s="682"/>
    </row>
    <row r="484" spans="1:26" ht="15">
      <c r="A484" s="682"/>
      <c r="B484" s="683"/>
      <c r="C484" s="684"/>
      <c r="D484" s="683"/>
      <c r="E484" s="683"/>
      <c r="F484" s="683"/>
      <c r="G484" s="683"/>
      <c r="H484" s="683"/>
      <c r="I484" s="683"/>
      <c r="J484" s="683"/>
      <c r="K484" s="683"/>
      <c r="L484" s="682"/>
      <c r="M484" s="682"/>
      <c r="N484" s="682"/>
      <c r="O484" s="682"/>
      <c r="P484" s="682"/>
      <c r="Q484" s="682"/>
      <c r="R484" s="682"/>
      <c r="S484" s="682"/>
      <c r="T484" s="682"/>
      <c r="U484" s="682"/>
      <c r="V484" s="682"/>
      <c r="W484" s="682"/>
      <c r="X484" s="682"/>
      <c r="Y484" s="682"/>
      <c r="Z484" s="682"/>
    </row>
    <row r="485" spans="1:26" ht="15">
      <c r="A485" s="682"/>
      <c r="B485" s="683"/>
      <c r="C485" s="684"/>
      <c r="D485" s="683"/>
      <c r="E485" s="683"/>
      <c r="F485" s="683"/>
      <c r="G485" s="683"/>
      <c r="H485" s="683"/>
      <c r="I485" s="683"/>
      <c r="J485" s="683"/>
      <c r="K485" s="683"/>
      <c r="L485" s="682"/>
      <c r="M485" s="682"/>
      <c r="N485" s="682"/>
      <c r="O485" s="682"/>
      <c r="P485" s="682"/>
      <c r="Q485" s="682"/>
      <c r="R485" s="682"/>
      <c r="S485" s="682"/>
      <c r="T485" s="682"/>
      <c r="U485" s="682"/>
      <c r="V485" s="682"/>
      <c r="W485" s="682"/>
      <c r="X485" s="682"/>
      <c r="Y485" s="682"/>
      <c r="Z485" s="682"/>
    </row>
    <row r="486" spans="1:26" ht="15">
      <c r="A486" s="682"/>
      <c r="B486" s="683"/>
      <c r="C486" s="684"/>
      <c r="D486" s="683"/>
      <c r="E486" s="683"/>
      <c r="F486" s="683"/>
      <c r="G486" s="683"/>
      <c r="H486" s="683"/>
      <c r="I486" s="683"/>
      <c r="J486" s="683"/>
      <c r="K486" s="683"/>
      <c r="L486" s="682"/>
      <c r="M486" s="682"/>
      <c r="N486" s="682"/>
      <c r="O486" s="682"/>
      <c r="P486" s="682"/>
      <c r="Q486" s="682"/>
      <c r="R486" s="682"/>
      <c r="S486" s="682"/>
      <c r="T486" s="682"/>
      <c r="U486" s="682"/>
      <c r="V486" s="682"/>
      <c r="W486" s="682"/>
      <c r="X486" s="682"/>
      <c r="Y486" s="682"/>
      <c r="Z486" s="682"/>
    </row>
    <row r="487" spans="1:26" ht="15">
      <c r="A487" s="682"/>
      <c r="B487" s="683"/>
      <c r="C487" s="684"/>
      <c r="D487" s="683"/>
      <c r="E487" s="683"/>
      <c r="F487" s="683"/>
      <c r="G487" s="683"/>
      <c r="H487" s="683"/>
      <c r="I487" s="683"/>
      <c r="J487" s="683"/>
      <c r="K487" s="683"/>
      <c r="L487" s="682"/>
      <c r="M487" s="682"/>
      <c r="N487" s="682"/>
      <c r="O487" s="682"/>
      <c r="P487" s="682"/>
      <c r="Q487" s="682"/>
      <c r="R487" s="682"/>
      <c r="S487" s="682"/>
      <c r="T487" s="682"/>
      <c r="U487" s="682"/>
      <c r="V487" s="682"/>
      <c r="W487" s="682"/>
      <c r="X487" s="682"/>
      <c r="Y487" s="682"/>
      <c r="Z487" s="682"/>
    </row>
    <row r="488" spans="1:26" ht="15">
      <c r="A488" s="682"/>
      <c r="B488" s="683"/>
      <c r="C488" s="684"/>
      <c r="D488" s="683"/>
      <c r="E488" s="683"/>
      <c r="F488" s="683"/>
      <c r="G488" s="683"/>
      <c r="H488" s="683"/>
      <c r="I488" s="683"/>
      <c r="J488" s="683"/>
      <c r="K488" s="683"/>
      <c r="L488" s="682"/>
      <c r="M488" s="682"/>
      <c r="N488" s="682"/>
      <c r="O488" s="682"/>
      <c r="P488" s="682"/>
      <c r="Q488" s="682"/>
      <c r="R488" s="682"/>
      <c r="S488" s="682"/>
      <c r="T488" s="682"/>
      <c r="U488" s="682"/>
      <c r="V488" s="682"/>
      <c r="W488" s="682"/>
      <c r="X488" s="682"/>
      <c r="Y488" s="682"/>
      <c r="Z488" s="682"/>
    </row>
    <row r="489" spans="1:26" ht="15">
      <c r="A489" s="682"/>
      <c r="B489" s="683"/>
      <c r="C489" s="684"/>
      <c r="D489" s="683"/>
      <c r="E489" s="683"/>
      <c r="F489" s="683"/>
      <c r="G489" s="683"/>
      <c r="H489" s="683"/>
      <c r="I489" s="683"/>
      <c r="J489" s="683"/>
      <c r="K489" s="683"/>
      <c r="L489" s="682"/>
      <c r="M489" s="682"/>
      <c r="N489" s="682"/>
      <c r="O489" s="682"/>
      <c r="P489" s="682"/>
      <c r="Q489" s="682"/>
      <c r="R489" s="682"/>
      <c r="S489" s="682"/>
      <c r="T489" s="682"/>
      <c r="U489" s="682"/>
      <c r="V489" s="682"/>
      <c r="W489" s="682"/>
      <c r="X489" s="682"/>
      <c r="Y489" s="682"/>
      <c r="Z489" s="682"/>
    </row>
    <row r="490" spans="1:26" ht="15">
      <c r="A490" s="682"/>
      <c r="B490" s="683"/>
      <c r="C490" s="684"/>
      <c r="D490" s="683"/>
      <c r="E490" s="683"/>
      <c r="F490" s="683"/>
      <c r="G490" s="683"/>
      <c r="H490" s="683"/>
      <c r="I490" s="683"/>
      <c r="J490" s="683"/>
      <c r="K490" s="683"/>
      <c r="L490" s="682"/>
      <c r="M490" s="682"/>
      <c r="N490" s="682"/>
      <c r="O490" s="682"/>
      <c r="P490" s="682"/>
      <c r="Q490" s="682"/>
      <c r="R490" s="682"/>
      <c r="S490" s="682"/>
      <c r="T490" s="682"/>
      <c r="U490" s="682"/>
      <c r="V490" s="682"/>
      <c r="W490" s="682"/>
      <c r="X490" s="682"/>
      <c r="Y490" s="682"/>
      <c r="Z490" s="682"/>
    </row>
    <row r="491" spans="1:26" ht="15">
      <c r="A491" s="682"/>
      <c r="B491" s="683"/>
      <c r="C491" s="684"/>
      <c r="D491" s="683"/>
      <c r="E491" s="683"/>
      <c r="F491" s="683"/>
      <c r="G491" s="683"/>
      <c r="H491" s="683"/>
      <c r="I491" s="683"/>
      <c r="J491" s="683"/>
      <c r="K491" s="683"/>
      <c r="L491" s="682"/>
      <c r="M491" s="682"/>
      <c r="N491" s="682"/>
      <c r="O491" s="682"/>
      <c r="P491" s="682"/>
      <c r="Q491" s="682"/>
      <c r="R491" s="682"/>
      <c r="S491" s="682"/>
      <c r="T491" s="682"/>
      <c r="U491" s="682"/>
      <c r="V491" s="682"/>
      <c r="W491" s="682"/>
      <c r="X491" s="682"/>
      <c r="Y491" s="682"/>
      <c r="Z491" s="682"/>
    </row>
    <row r="492" spans="1:26" ht="15">
      <c r="A492" s="682"/>
      <c r="B492" s="683"/>
      <c r="C492" s="684"/>
      <c r="D492" s="683"/>
      <c r="E492" s="683"/>
      <c r="F492" s="683"/>
      <c r="G492" s="683"/>
      <c r="H492" s="683"/>
      <c r="I492" s="683"/>
      <c r="J492" s="683"/>
      <c r="K492" s="683"/>
      <c r="L492" s="682"/>
      <c r="M492" s="682"/>
      <c r="N492" s="682"/>
      <c r="O492" s="682"/>
      <c r="P492" s="682"/>
      <c r="Q492" s="682"/>
      <c r="R492" s="682"/>
      <c r="S492" s="682"/>
      <c r="T492" s="682"/>
      <c r="U492" s="682"/>
      <c r="V492" s="682"/>
      <c r="W492" s="682"/>
      <c r="X492" s="682"/>
      <c r="Y492" s="682"/>
      <c r="Z492" s="682"/>
    </row>
    <row r="493" spans="1:26" ht="15">
      <c r="A493" s="682"/>
      <c r="B493" s="683"/>
      <c r="C493" s="684"/>
      <c r="D493" s="683"/>
      <c r="E493" s="683"/>
      <c r="F493" s="683"/>
      <c r="G493" s="683"/>
      <c r="H493" s="683"/>
      <c r="I493" s="683"/>
      <c r="J493" s="683"/>
      <c r="K493" s="683"/>
      <c r="L493" s="682"/>
      <c r="M493" s="682"/>
      <c r="N493" s="682"/>
      <c r="O493" s="682"/>
      <c r="P493" s="682"/>
      <c r="Q493" s="682"/>
      <c r="R493" s="682"/>
      <c r="S493" s="682"/>
      <c r="T493" s="682"/>
      <c r="U493" s="682"/>
      <c r="V493" s="682"/>
      <c r="W493" s="682"/>
      <c r="X493" s="682"/>
      <c r="Y493" s="682"/>
      <c r="Z493" s="682"/>
    </row>
    <row r="494" spans="1:26" ht="15">
      <c r="A494" s="682"/>
      <c r="B494" s="683"/>
      <c r="C494" s="684"/>
      <c r="D494" s="683"/>
      <c r="E494" s="683"/>
      <c r="F494" s="683"/>
      <c r="G494" s="683"/>
      <c r="H494" s="683"/>
      <c r="I494" s="683"/>
      <c r="J494" s="683"/>
      <c r="K494" s="683"/>
      <c r="L494" s="682"/>
      <c r="M494" s="682"/>
      <c r="N494" s="682"/>
      <c r="O494" s="682"/>
      <c r="P494" s="682"/>
      <c r="Q494" s="682"/>
      <c r="R494" s="682"/>
      <c r="S494" s="682"/>
      <c r="T494" s="682"/>
      <c r="U494" s="682"/>
      <c r="V494" s="682"/>
      <c r="W494" s="682"/>
      <c r="X494" s="682"/>
      <c r="Y494" s="682"/>
      <c r="Z494" s="682"/>
    </row>
    <row r="495" spans="1:26" ht="15">
      <c r="A495" s="682"/>
      <c r="B495" s="683"/>
      <c r="C495" s="684"/>
      <c r="D495" s="683"/>
      <c r="E495" s="683"/>
      <c r="F495" s="683"/>
      <c r="G495" s="683"/>
      <c r="H495" s="683"/>
      <c r="I495" s="683"/>
      <c r="J495" s="683"/>
      <c r="K495" s="683"/>
      <c r="L495" s="682"/>
      <c r="M495" s="682"/>
      <c r="N495" s="682"/>
      <c r="O495" s="682"/>
      <c r="P495" s="682"/>
      <c r="Q495" s="682"/>
      <c r="R495" s="682"/>
      <c r="S495" s="682"/>
      <c r="T495" s="682"/>
      <c r="U495" s="682"/>
      <c r="V495" s="682"/>
      <c r="W495" s="682"/>
      <c r="X495" s="682"/>
      <c r="Y495" s="682"/>
      <c r="Z495" s="682"/>
    </row>
    <row r="496" spans="1:26" ht="15">
      <c r="A496" s="682"/>
      <c r="B496" s="683"/>
      <c r="C496" s="684"/>
      <c r="D496" s="683"/>
      <c r="E496" s="683"/>
      <c r="F496" s="683"/>
      <c r="G496" s="683"/>
      <c r="H496" s="683"/>
      <c r="I496" s="683"/>
      <c r="J496" s="683"/>
      <c r="K496" s="683"/>
      <c r="L496" s="682"/>
      <c r="M496" s="682"/>
      <c r="N496" s="682"/>
      <c r="O496" s="682"/>
      <c r="P496" s="682"/>
      <c r="Q496" s="682"/>
      <c r="R496" s="682"/>
      <c r="S496" s="682"/>
      <c r="T496" s="682"/>
      <c r="U496" s="682"/>
      <c r="V496" s="682"/>
      <c r="W496" s="682"/>
      <c r="X496" s="682"/>
      <c r="Y496" s="682"/>
      <c r="Z496" s="682"/>
    </row>
    <row r="497" spans="1:26" ht="15">
      <c r="A497" s="682"/>
      <c r="B497" s="683"/>
      <c r="C497" s="684"/>
      <c r="D497" s="683"/>
      <c r="E497" s="683"/>
      <c r="F497" s="683"/>
      <c r="G497" s="683"/>
      <c r="H497" s="683"/>
      <c r="I497" s="683"/>
      <c r="J497" s="683"/>
      <c r="K497" s="683"/>
      <c r="L497" s="682"/>
      <c r="M497" s="682"/>
      <c r="N497" s="682"/>
      <c r="O497" s="682"/>
      <c r="P497" s="682"/>
      <c r="Q497" s="682"/>
      <c r="R497" s="682"/>
      <c r="S497" s="682"/>
      <c r="T497" s="682"/>
      <c r="U497" s="682"/>
      <c r="V497" s="682"/>
      <c r="W497" s="682"/>
      <c r="X497" s="682"/>
      <c r="Y497" s="682"/>
      <c r="Z497" s="682"/>
    </row>
    <row r="498" spans="1:26" ht="15">
      <c r="A498" s="682"/>
      <c r="B498" s="683"/>
      <c r="C498" s="684"/>
      <c r="D498" s="683"/>
      <c r="E498" s="683"/>
      <c r="F498" s="683"/>
      <c r="G498" s="683"/>
      <c r="H498" s="683"/>
      <c r="I498" s="683"/>
      <c r="J498" s="683"/>
      <c r="K498" s="683"/>
      <c r="L498" s="682"/>
      <c r="M498" s="682"/>
      <c r="N498" s="682"/>
      <c r="O498" s="682"/>
      <c r="P498" s="682"/>
      <c r="Q498" s="682"/>
      <c r="R498" s="682"/>
      <c r="S498" s="682"/>
      <c r="T498" s="682"/>
      <c r="U498" s="682"/>
      <c r="V498" s="682"/>
      <c r="W498" s="682"/>
      <c r="X498" s="682"/>
      <c r="Y498" s="682"/>
      <c r="Z498" s="682"/>
    </row>
    <row r="499" spans="1:26" ht="15">
      <c r="A499" s="682"/>
      <c r="B499" s="683"/>
      <c r="C499" s="684"/>
      <c r="D499" s="683"/>
      <c r="E499" s="683"/>
      <c r="F499" s="683"/>
      <c r="G499" s="683"/>
      <c r="H499" s="683"/>
      <c r="I499" s="683"/>
      <c r="J499" s="683"/>
      <c r="K499" s="683"/>
      <c r="L499" s="682"/>
      <c r="M499" s="682"/>
      <c r="N499" s="682"/>
      <c r="O499" s="682"/>
      <c r="P499" s="682"/>
      <c r="Q499" s="682"/>
      <c r="R499" s="682"/>
      <c r="S499" s="682"/>
      <c r="T499" s="682"/>
      <c r="U499" s="682"/>
      <c r="V499" s="682"/>
      <c r="W499" s="682"/>
      <c r="X499" s="682"/>
      <c r="Y499" s="682"/>
      <c r="Z499" s="682"/>
    </row>
    <row r="500" spans="1:26" ht="15">
      <c r="A500" s="682"/>
      <c r="B500" s="683"/>
      <c r="C500" s="684"/>
      <c r="D500" s="683"/>
      <c r="E500" s="683"/>
      <c r="F500" s="683"/>
      <c r="G500" s="683"/>
      <c r="H500" s="683"/>
      <c r="I500" s="683"/>
      <c r="J500" s="683"/>
      <c r="K500" s="683"/>
      <c r="L500" s="682"/>
      <c r="M500" s="682"/>
      <c r="N500" s="682"/>
      <c r="O500" s="682"/>
      <c r="P500" s="682"/>
      <c r="Q500" s="682"/>
      <c r="R500" s="682"/>
      <c r="S500" s="682"/>
      <c r="T500" s="682"/>
      <c r="U500" s="682"/>
      <c r="V500" s="682"/>
      <c r="W500" s="682"/>
      <c r="X500" s="682"/>
      <c r="Y500" s="682"/>
      <c r="Z500" s="682"/>
    </row>
    <row r="501" spans="1:26" ht="15">
      <c r="A501" s="682"/>
      <c r="B501" s="683"/>
      <c r="C501" s="684"/>
      <c r="D501" s="683"/>
      <c r="E501" s="683"/>
      <c r="F501" s="683"/>
      <c r="G501" s="683"/>
      <c r="H501" s="683"/>
      <c r="I501" s="683"/>
      <c r="J501" s="683"/>
      <c r="K501" s="683"/>
      <c r="L501" s="682"/>
      <c r="M501" s="682"/>
      <c r="N501" s="682"/>
      <c r="O501" s="682"/>
      <c r="P501" s="682"/>
      <c r="Q501" s="682"/>
      <c r="R501" s="682"/>
      <c r="S501" s="682"/>
      <c r="T501" s="682"/>
      <c r="U501" s="682"/>
      <c r="V501" s="682"/>
      <c r="W501" s="682"/>
      <c r="X501" s="682"/>
      <c r="Y501" s="682"/>
      <c r="Z501" s="682"/>
    </row>
    <row r="502" spans="1:26" ht="15">
      <c r="A502" s="682"/>
      <c r="B502" s="683"/>
      <c r="C502" s="684"/>
      <c r="D502" s="683"/>
      <c r="E502" s="683"/>
      <c r="F502" s="683"/>
      <c r="G502" s="683"/>
      <c r="H502" s="683"/>
      <c r="I502" s="683"/>
      <c r="J502" s="683"/>
      <c r="K502" s="683"/>
      <c r="L502" s="682"/>
      <c r="M502" s="682"/>
      <c r="N502" s="682"/>
      <c r="O502" s="682"/>
      <c r="P502" s="682"/>
      <c r="Q502" s="682"/>
      <c r="R502" s="682"/>
      <c r="S502" s="682"/>
      <c r="T502" s="682"/>
      <c r="U502" s="682"/>
      <c r="V502" s="682"/>
      <c r="W502" s="682"/>
      <c r="X502" s="682"/>
      <c r="Y502" s="682"/>
      <c r="Z502" s="682"/>
    </row>
    <row r="503" spans="1:26" ht="15">
      <c r="A503" s="682"/>
      <c r="B503" s="683"/>
      <c r="C503" s="684"/>
      <c r="D503" s="683"/>
      <c r="E503" s="683"/>
      <c r="F503" s="683"/>
      <c r="G503" s="683"/>
      <c r="H503" s="683"/>
      <c r="I503" s="683"/>
      <c r="J503" s="683"/>
      <c r="K503" s="683"/>
      <c r="L503" s="682"/>
      <c r="M503" s="682"/>
      <c r="N503" s="682"/>
      <c r="O503" s="682"/>
      <c r="P503" s="682"/>
      <c r="Q503" s="682"/>
      <c r="R503" s="682"/>
      <c r="S503" s="682"/>
      <c r="T503" s="682"/>
      <c r="U503" s="682"/>
      <c r="V503" s="682"/>
      <c r="W503" s="682"/>
      <c r="X503" s="682"/>
      <c r="Y503" s="682"/>
      <c r="Z503" s="682"/>
    </row>
    <row r="504" spans="1:26" ht="15">
      <c r="A504" s="682"/>
      <c r="B504" s="683"/>
      <c r="C504" s="684"/>
      <c r="D504" s="683"/>
      <c r="E504" s="683"/>
      <c r="F504" s="683"/>
      <c r="G504" s="683"/>
      <c r="H504" s="683"/>
      <c r="I504" s="683"/>
      <c r="J504" s="683"/>
      <c r="K504" s="683"/>
      <c r="L504" s="682"/>
      <c r="M504" s="682"/>
      <c r="N504" s="682"/>
      <c r="O504" s="682"/>
      <c r="P504" s="682"/>
      <c r="Q504" s="682"/>
      <c r="R504" s="682"/>
      <c r="S504" s="682"/>
      <c r="T504" s="682"/>
      <c r="U504" s="682"/>
      <c r="V504" s="682"/>
      <c r="W504" s="682"/>
      <c r="X504" s="682"/>
      <c r="Y504" s="682"/>
      <c r="Z504" s="682"/>
    </row>
    <row r="505" spans="1:26" ht="15">
      <c r="A505" s="682"/>
      <c r="B505" s="683"/>
      <c r="C505" s="684"/>
      <c r="D505" s="683"/>
      <c r="E505" s="683"/>
      <c r="F505" s="683"/>
      <c r="G505" s="683"/>
      <c r="H505" s="683"/>
      <c r="I505" s="683"/>
      <c r="J505" s="683"/>
      <c r="K505" s="683"/>
      <c r="L505" s="682"/>
      <c r="M505" s="682"/>
      <c r="N505" s="682"/>
      <c r="O505" s="682"/>
      <c r="P505" s="682"/>
      <c r="Q505" s="682"/>
      <c r="R505" s="682"/>
      <c r="S505" s="682"/>
      <c r="T505" s="682"/>
      <c r="U505" s="682"/>
      <c r="V505" s="682"/>
      <c r="W505" s="682"/>
      <c r="X505" s="682"/>
      <c r="Y505" s="682"/>
      <c r="Z505" s="682"/>
    </row>
    <row r="506" spans="1:26" ht="15">
      <c r="A506" s="682"/>
      <c r="B506" s="683"/>
      <c r="C506" s="684"/>
      <c r="D506" s="683"/>
      <c r="E506" s="683"/>
      <c r="F506" s="683"/>
      <c r="G506" s="683"/>
      <c r="H506" s="683"/>
      <c r="I506" s="683"/>
      <c r="J506" s="683"/>
      <c r="K506" s="683"/>
      <c r="L506" s="682"/>
      <c r="M506" s="682"/>
      <c r="N506" s="682"/>
      <c r="O506" s="682"/>
      <c r="P506" s="682"/>
      <c r="Q506" s="682"/>
      <c r="R506" s="682"/>
      <c r="S506" s="682"/>
      <c r="T506" s="682"/>
      <c r="U506" s="682"/>
      <c r="V506" s="682"/>
      <c r="W506" s="682"/>
      <c r="X506" s="682"/>
      <c r="Y506" s="682"/>
      <c r="Z506" s="682"/>
    </row>
    <row r="507" spans="1:26" ht="15">
      <c r="A507" s="682"/>
      <c r="B507" s="683"/>
      <c r="C507" s="684"/>
      <c r="D507" s="683"/>
      <c r="E507" s="683"/>
      <c r="F507" s="683"/>
      <c r="G507" s="683"/>
      <c r="H507" s="683"/>
      <c r="I507" s="683"/>
      <c r="J507" s="683"/>
      <c r="K507" s="683"/>
      <c r="L507" s="682"/>
      <c r="M507" s="682"/>
      <c r="N507" s="682"/>
      <c r="O507" s="682"/>
      <c r="P507" s="682"/>
      <c r="Q507" s="682"/>
      <c r="R507" s="682"/>
      <c r="S507" s="682"/>
      <c r="T507" s="682"/>
      <c r="U507" s="682"/>
      <c r="V507" s="682"/>
      <c r="W507" s="682"/>
      <c r="X507" s="682"/>
      <c r="Y507" s="682"/>
      <c r="Z507" s="682"/>
    </row>
    <row r="508" spans="1:26" ht="15">
      <c r="A508" s="682"/>
      <c r="B508" s="683"/>
      <c r="C508" s="684"/>
      <c r="D508" s="683"/>
      <c r="E508" s="683"/>
      <c r="F508" s="683"/>
      <c r="G508" s="683"/>
      <c r="H508" s="683"/>
      <c r="I508" s="683"/>
      <c r="J508" s="683"/>
      <c r="K508" s="683"/>
      <c r="L508" s="682"/>
      <c r="M508" s="682"/>
      <c r="N508" s="682"/>
      <c r="O508" s="682"/>
      <c r="P508" s="682"/>
      <c r="Q508" s="682"/>
      <c r="R508" s="682"/>
      <c r="S508" s="682"/>
      <c r="T508" s="682"/>
      <c r="U508" s="682"/>
      <c r="V508" s="682"/>
      <c r="W508" s="682"/>
      <c r="X508" s="682"/>
      <c r="Y508" s="682"/>
      <c r="Z508" s="682"/>
    </row>
    <row r="509" spans="1:26" ht="15">
      <c r="A509" s="682"/>
      <c r="B509" s="683"/>
      <c r="C509" s="684"/>
      <c r="D509" s="683"/>
      <c r="E509" s="683"/>
      <c r="F509" s="683"/>
      <c r="G509" s="683"/>
      <c r="H509" s="683"/>
      <c r="I509" s="683"/>
      <c r="J509" s="683"/>
      <c r="K509" s="683"/>
      <c r="L509" s="682"/>
      <c r="M509" s="682"/>
      <c r="N509" s="682"/>
      <c r="O509" s="682"/>
      <c r="P509" s="682"/>
      <c r="Q509" s="682"/>
      <c r="R509" s="682"/>
      <c r="S509" s="682"/>
      <c r="T509" s="682"/>
      <c r="U509" s="682"/>
      <c r="V509" s="682"/>
      <c r="W509" s="682"/>
      <c r="X509" s="682"/>
      <c r="Y509" s="682"/>
      <c r="Z509" s="682"/>
    </row>
    <row r="510" spans="1:26" ht="15">
      <c r="A510" s="682"/>
      <c r="B510" s="683"/>
      <c r="C510" s="684"/>
      <c r="D510" s="683"/>
      <c r="E510" s="683"/>
      <c r="F510" s="683"/>
      <c r="G510" s="683"/>
      <c r="H510" s="683"/>
      <c r="I510" s="683"/>
      <c r="J510" s="683"/>
      <c r="K510" s="683"/>
      <c r="L510" s="682"/>
      <c r="M510" s="682"/>
      <c r="N510" s="682"/>
      <c r="O510" s="682"/>
      <c r="P510" s="682"/>
      <c r="Q510" s="682"/>
      <c r="R510" s="682"/>
      <c r="S510" s="682"/>
      <c r="T510" s="682"/>
      <c r="U510" s="682"/>
      <c r="V510" s="682"/>
      <c r="W510" s="682"/>
      <c r="X510" s="682"/>
      <c r="Y510" s="682"/>
      <c r="Z510" s="682"/>
    </row>
    <row r="511" spans="1:26" ht="15">
      <c r="A511" s="682"/>
      <c r="B511" s="683"/>
      <c r="C511" s="684"/>
      <c r="D511" s="683"/>
      <c r="E511" s="683"/>
      <c r="F511" s="683"/>
      <c r="G511" s="683"/>
      <c r="H511" s="683"/>
      <c r="I511" s="683"/>
      <c r="J511" s="683"/>
      <c r="K511" s="683"/>
      <c r="L511" s="682"/>
      <c r="M511" s="682"/>
      <c r="N511" s="682"/>
      <c r="O511" s="682"/>
      <c r="P511" s="682"/>
      <c r="Q511" s="682"/>
      <c r="R511" s="682"/>
      <c r="S511" s="682"/>
      <c r="T511" s="682"/>
      <c r="U511" s="682"/>
      <c r="V511" s="682"/>
      <c r="W511" s="682"/>
      <c r="X511" s="682"/>
      <c r="Y511" s="682"/>
      <c r="Z511" s="682"/>
    </row>
    <row r="512" spans="1:26" ht="15">
      <c r="A512" s="682"/>
      <c r="B512" s="683"/>
      <c r="C512" s="684"/>
      <c r="D512" s="683"/>
      <c r="E512" s="683"/>
      <c r="F512" s="683"/>
      <c r="G512" s="683"/>
      <c r="H512" s="683"/>
      <c r="I512" s="683"/>
      <c r="J512" s="683"/>
      <c r="K512" s="683"/>
      <c r="L512" s="682"/>
      <c r="M512" s="682"/>
      <c r="N512" s="682"/>
      <c r="O512" s="682"/>
      <c r="P512" s="682"/>
      <c r="Q512" s="682"/>
      <c r="R512" s="682"/>
      <c r="S512" s="682"/>
      <c r="T512" s="682"/>
      <c r="U512" s="682"/>
      <c r="V512" s="682"/>
      <c r="W512" s="682"/>
      <c r="X512" s="682"/>
      <c r="Y512" s="682"/>
      <c r="Z512" s="682"/>
    </row>
    <row r="513" spans="1:26" ht="15">
      <c r="A513" s="682"/>
      <c r="B513" s="683"/>
      <c r="C513" s="684"/>
      <c r="D513" s="683"/>
      <c r="E513" s="683"/>
      <c r="F513" s="683"/>
      <c r="G513" s="683"/>
      <c r="H513" s="683"/>
      <c r="I513" s="683"/>
      <c r="J513" s="683"/>
      <c r="K513" s="683"/>
      <c r="L513" s="682"/>
      <c r="M513" s="682"/>
      <c r="N513" s="682"/>
      <c r="O513" s="682"/>
      <c r="P513" s="682"/>
      <c r="Q513" s="682"/>
      <c r="R513" s="682"/>
      <c r="S513" s="682"/>
      <c r="T513" s="682"/>
      <c r="U513" s="682"/>
      <c r="V513" s="682"/>
      <c r="W513" s="682"/>
      <c r="X513" s="682"/>
      <c r="Y513" s="682"/>
      <c r="Z513" s="682"/>
    </row>
    <row r="514" spans="1:26" ht="15">
      <c r="A514" s="682"/>
      <c r="B514" s="683"/>
      <c r="C514" s="684"/>
      <c r="D514" s="683"/>
      <c r="E514" s="683"/>
      <c r="F514" s="683"/>
      <c r="G514" s="683"/>
      <c r="H514" s="683"/>
      <c r="I514" s="683"/>
      <c r="J514" s="683"/>
      <c r="K514" s="683"/>
      <c r="L514" s="682"/>
      <c r="M514" s="682"/>
      <c r="N514" s="682"/>
      <c r="O514" s="682"/>
      <c r="P514" s="682"/>
      <c r="Q514" s="682"/>
      <c r="R514" s="682"/>
      <c r="S514" s="682"/>
      <c r="T514" s="682"/>
      <c r="U514" s="682"/>
      <c r="V514" s="682"/>
      <c r="W514" s="682"/>
      <c r="X514" s="682"/>
      <c r="Y514" s="682"/>
      <c r="Z514" s="682"/>
    </row>
    <row r="515" spans="1:26" ht="15">
      <c r="A515" s="682"/>
      <c r="B515" s="683"/>
      <c r="C515" s="684"/>
      <c r="D515" s="683"/>
      <c r="E515" s="683"/>
      <c r="F515" s="683"/>
      <c r="G515" s="683"/>
      <c r="H515" s="683"/>
      <c r="I515" s="683"/>
      <c r="J515" s="683"/>
      <c r="K515" s="683"/>
      <c r="L515" s="682"/>
      <c r="M515" s="682"/>
      <c r="N515" s="682"/>
      <c r="O515" s="682"/>
      <c r="P515" s="682"/>
      <c r="Q515" s="682"/>
      <c r="R515" s="682"/>
      <c r="S515" s="682"/>
      <c r="T515" s="682"/>
      <c r="U515" s="682"/>
      <c r="V515" s="682"/>
      <c r="W515" s="682"/>
      <c r="X515" s="682"/>
      <c r="Y515" s="682"/>
      <c r="Z515" s="682"/>
    </row>
    <row r="516" spans="1:26" ht="15">
      <c r="A516" s="682"/>
      <c r="B516" s="683"/>
      <c r="C516" s="684"/>
      <c r="D516" s="683"/>
      <c r="E516" s="683"/>
      <c r="F516" s="683"/>
      <c r="G516" s="683"/>
      <c r="H516" s="683"/>
      <c r="I516" s="683"/>
      <c r="J516" s="683"/>
      <c r="K516" s="683"/>
      <c r="L516" s="682"/>
      <c r="M516" s="682"/>
      <c r="N516" s="682"/>
      <c r="O516" s="682"/>
      <c r="P516" s="682"/>
      <c r="Q516" s="682"/>
      <c r="R516" s="682"/>
      <c r="S516" s="682"/>
      <c r="T516" s="682"/>
      <c r="U516" s="682"/>
      <c r="V516" s="682"/>
      <c r="W516" s="682"/>
      <c r="X516" s="682"/>
      <c r="Y516" s="682"/>
      <c r="Z516" s="682"/>
    </row>
    <row r="517" spans="1:26" ht="15">
      <c r="A517" s="682"/>
      <c r="B517" s="683"/>
      <c r="C517" s="684"/>
      <c r="D517" s="683"/>
      <c r="E517" s="683"/>
      <c r="F517" s="683"/>
      <c r="G517" s="683"/>
      <c r="H517" s="683"/>
      <c r="I517" s="683"/>
      <c r="J517" s="683"/>
      <c r="K517" s="683"/>
      <c r="L517" s="682"/>
      <c r="M517" s="682"/>
      <c r="N517" s="682"/>
      <c r="O517" s="682"/>
      <c r="P517" s="682"/>
      <c r="Q517" s="682"/>
      <c r="R517" s="682"/>
      <c r="S517" s="682"/>
      <c r="T517" s="682"/>
      <c r="U517" s="682"/>
      <c r="V517" s="682"/>
      <c r="W517" s="682"/>
      <c r="X517" s="682"/>
      <c r="Y517" s="682"/>
      <c r="Z517" s="682"/>
    </row>
    <row r="518" spans="1:26" ht="15">
      <c r="A518" s="682"/>
      <c r="B518" s="683"/>
      <c r="C518" s="684"/>
      <c r="D518" s="683"/>
      <c r="E518" s="683"/>
      <c r="F518" s="683"/>
      <c r="G518" s="683"/>
      <c r="H518" s="683"/>
      <c r="I518" s="683"/>
      <c r="J518" s="683"/>
      <c r="K518" s="683"/>
      <c r="L518" s="682"/>
      <c r="M518" s="682"/>
      <c r="N518" s="682"/>
      <c r="O518" s="682"/>
      <c r="P518" s="682"/>
      <c r="Q518" s="682"/>
      <c r="R518" s="682"/>
      <c r="S518" s="682"/>
      <c r="T518" s="682"/>
      <c r="U518" s="682"/>
      <c r="V518" s="682"/>
      <c r="W518" s="682"/>
      <c r="X518" s="682"/>
      <c r="Y518" s="682"/>
      <c r="Z518" s="682"/>
    </row>
    <row r="519" spans="1:26" ht="15">
      <c r="A519" s="682"/>
      <c r="B519" s="683"/>
      <c r="C519" s="684"/>
      <c r="D519" s="683"/>
      <c r="E519" s="683"/>
      <c r="F519" s="683"/>
      <c r="G519" s="683"/>
      <c r="H519" s="683"/>
      <c r="I519" s="683"/>
      <c r="J519" s="683"/>
      <c r="K519" s="683"/>
      <c r="L519" s="682"/>
      <c r="M519" s="682"/>
      <c r="N519" s="682"/>
      <c r="O519" s="682"/>
      <c r="P519" s="682"/>
      <c r="Q519" s="682"/>
      <c r="R519" s="682"/>
      <c r="S519" s="682"/>
      <c r="T519" s="682"/>
      <c r="U519" s="682"/>
      <c r="V519" s="682"/>
      <c r="W519" s="682"/>
      <c r="X519" s="682"/>
      <c r="Y519" s="682"/>
      <c r="Z519" s="682"/>
    </row>
    <row r="520" spans="1:26" ht="15">
      <c r="A520" s="682"/>
      <c r="B520" s="683"/>
      <c r="C520" s="684"/>
      <c r="D520" s="683"/>
      <c r="E520" s="683"/>
      <c r="F520" s="683"/>
      <c r="G520" s="683"/>
      <c r="H520" s="683"/>
      <c r="I520" s="683"/>
      <c r="J520" s="683"/>
      <c r="K520" s="683"/>
      <c r="L520" s="682"/>
      <c r="M520" s="682"/>
      <c r="N520" s="682"/>
      <c r="O520" s="682"/>
      <c r="P520" s="682"/>
      <c r="Q520" s="682"/>
      <c r="R520" s="682"/>
      <c r="S520" s="682"/>
      <c r="T520" s="682"/>
      <c r="U520" s="682"/>
      <c r="V520" s="682"/>
      <c r="W520" s="682"/>
      <c r="X520" s="682"/>
      <c r="Y520" s="682"/>
      <c r="Z520" s="682"/>
    </row>
    <row r="521" spans="1:26" ht="15">
      <c r="A521" s="682"/>
      <c r="B521" s="683"/>
      <c r="C521" s="684"/>
      <c r="D521" s="683"/>
      <c r="E521" s="683"/>
      <c r="F521" s="683"/>
      <c r="G521" s="683"/>
      <c r="H521" s="683"/>
      <c r="I521" s="683"/>
      <c r="J521" s="683"/>
      <c r="K521" s="683"/>
      <c r="L521" s="682"/>
      <c r="M521" s="682"/>
      <c r="N521" s="682"/>
      <c r="O521" s="682"/>
      <c r="P521" s="682"/>
      <c r="Q521" s="682"/>
      <c r="R521" s="682"/>
      <c r="S521" s="682"/>
      <c r="T521" s="682"/>
      <c r="U521" s="682"/>
      <c r="V521" s="682"/>
      <c r="W521" s="682"/>
      <c r="X521" s="682"/>
      <c r="Y521" s="682"/>
      <c r="Z521" s="682"/>
    </row>
    <row r="522" spans="1:26" ht="15">
      <c r="A522" s="682"/>
      <c r="B522" s="683"/>
      <c r="C522" s="684"/>
      <c r="D522" s="683"/>
      <c r="E522" s="683"/>
      <c r="F522" s="683"/>
      <c r="G522" s="683"/>
      <c r="H522" s="683"/>
      <c r="I522" s="683"/>
      <c r="J522" s="683"/>
      <c r="K522" s="683"/>
      <c r="L522" s="682"/>
      <c r="M522" s="682"/>
      <c r="N522" s="682"/>
      <c r="O522" s="682"/>
      <c r="P522" s="682"/>
      <c r="Q522" s="682"/>
      <c r="R522" s="682"/>
      <c r="S522" s="682"/>
      <c r="T522" s="682"/>
      <c r="U522" s="682"/>
      <c r="V522" s="682"/>
      <c r="W522" s="682"/>
      <c r="X522" s="682"/>
      <c r="Y522" s="682"/>
      <c r="Z522" s="682"/>
    </row>
    <row r="523" spans="1:26" ht="15">
      <c r="A523" s="682"/>
      <c r="B523" s="683"/>
      <c r="C523" s="684"/>
      <c r="D523" s="683"/>
      <c r="E523" s="683"/>
      <c r="F523" s="683"/>
      <c r="G523" s="683"/>
      <c r="H523" s="683"/>
      <c r="I523" s="683"/>
      <c r="J523" s="683"/>
      <c r="K523" s="683"/>
      <c r="L523" s="682"/>
      <c r="M523" s="682"/>
      <c r="N523" s="682"/>
      <c r="O523" s="682"/>
      <c r="P523" s="682"/>
      <c r="Q523" s="682"/>
      <c r="R523" s="682"/>
      <c r="S523" s="682"/>
      <c r="T523" s="682"/>
      <c r="U523" s="682"/>
      <c r="V523" s="682"/>
      <c r="W523" s="682"/>
      <c r="X523" s="682"/>
      <c r="Y523" s="682"/>
      <c r="Z523" s="682"/>
    </row>
    <row r="524" spans="1:26" ht="15">
      <c r="A524" s="682"/>
      <c r="B524" s="683"/>
      <c r="C524" s="684"/>
      <c r="D524" s="683"/>
      <c r="E524" s="683"/>
      <c r="F524" s="683"/>
      <c r="G524" s="683"/>
      <c r="H524" s="683"/>
      <c r="I524" s="683"/>
      <c r="J524" s="683"/>
      <c r="K524" s="683"/>
      <c r="L524" s="682"/>
      <c r="M524" s="682"/>
      <c r="N524" s="682"/>
      <c r="O524" s="682"/>
      <c r="P524" s="682"/>
      <c r="Q524" s="682"/>
      <c r="R524" s="682"/>
      <c r="S524" s="682"/>
      <c r="T524" s="682"/>
      <c r="U524" s="682"/>
      <c r="V524" s="682"/>
      <c r="W524" s="682"/>
      <c r="X524" s="682"/>
      <c r="Y524" s="682"/>
      <c r="Z524" s="682"/>
    </row>
    <row r="525" spans="1:26" ht="15">
      <c r="A525" s="682"/>
      <c r="B525" s="683"/>
      <c r="C525" s="684"/>
      <c r="D525" s="683"/>
      <c r="E525" s="683"/>
      <c r="F525" s="683"/>
      <c r="G525" s="683"/>
      <c r="H525" s="683"/>
      <c r="I525" s="683"/>
      <c r="J525" s="683"/>
      <c r="K525" s="683"/>
      <c r="L525" s="682"/>
      <c r="M525" s="682"/>
      <c r="N525" s="682"/>
      <c r="O525" s="682"/>
      <c r="P525" s="682"/>
      <c r="Q525" s="682"/>
      <c r="R525" s="682"/>
      <c r="S525" s="682"/>
      <c r="T525" s="682"/>
      <c r="U525" s="682"/>
      <c r="V525" s="682"/>
      <c r="W525" s="682"/>
      <c r="X525" s="682"/>
      <c r="Y525" s="682"/>
      <c r="Z525" s="682"/>
    </row>
    <row r="526" spans="1:26" ht="15">
      <c r="A526" s="682"/>
      <c r="B526" s="683"/>
      <c r="C526" s="684"/>
      <c r="D526" s="683"/>
      <c r="E526" s="683"/>
      <c r="F526" s="683"/>
      <c r="G526" s="683"/>
      <c r="H526" s="683"/>
      <c r="I526" s="683"/>
      <c r="J526" s="683"/>
      <c r="K526" s="683"/>
      <c r="L526" s="682"/>
      <c r="M526" s="682"/>
      <c r="N526" s="682"/>
      <c r="O526" s="682"/>
      <c r="P526" s="682"/>
      <c r="Q526" s="682"/>
      <c r="R526" s="682"/>
      <c r="S526" s="682"/>
      <c r="T526" s="682"/>
      <c r="U526" s="682"/>
      <c r="V526" s="682"/>
      <c r="W526" s="682"/>
      <c r="X526" s="682"/>
      <c r="Y526" s="682"/>
      <c r="Z526" s="682"/>
    </row>
    <row r="527" spans="1:26" ht="15">
      <c r="A527" s="682"/>
      <c r="B527" s="683"/>
      <c r="C527" s="684"/>
      <c r="D527" s="683"/>
      <c r="E527" s="683"/>
      <c r="F527" s="683"/>
      <c r="G527" s="683"/>
      <c r="H527" s="683"/>
      <c r="I527" s="683"/>
      <c r="J527" s="683"/>
      <c r="K527" s="683"/>
      <c r="L527" s="682"/>
      <c r="M527" s="682"/>
      <c r="N527" s="682"/>
      <c r="O527" s="682"/>
      <c r="P527" s="682"/>
      <c r="Q527" s="682"/>
      <c r="R527" s="682"/>
      <c r="S527" s="682"/>
      <c r="T527" s="682"/>
      <c r="U527" s="682"/>
      <c r="V527" s="682"/>
      <c r="W527" s="682"/>
      <c r="X527" s="682"/>
      <c r="Y527" s="682"/>
      <c r="Z527" s="682"/>
    </row>
    <row r="528" spans="1:26" ht="15">
      <c r="A528" s="682"/>
      <c r="B528" s="683"/>
      <c r="C528" s="684"/>
      <c r="D528" s="683"/>
      <c r="E528" s="683"/>
      <c r="F528" s="683"/>
      <c r="G528" s="683"/>
      <c r="H528" s="683"/>
      <c r="I528" s="683"/>
      <c r="J528" s="683"/>
      <c r="K528" s="683"/>
      <c r="L528" s="682"/>
      <c r="M528" s="682"/>
      <c r="N528" s="682"/>
      <c r="O528" s="682"/>
      <c r="P528" s="682"/>
      <c r="Q528" s="682"/>
      <c r="R528" s="682"/>
      <c r="S528" s="682"/>
      <c r="T528" s="682"/>
      <c r="U528" s="682"/>
      <c r="V528" s="682"/>
      <c r="W528" s="682"/>
      <c r="X528" s="682"/>
      <c r="Y528" s="682"/>
      <c r="Z528" s="682"/>
    </row>
    <row r="529" spans="1:26" ht="15">
      <c r="A529" s="682"/>
      <c r="B529" s="683"/>
      <c r="C529" s="684"/>
      <c r="D529" s="683"/>
      <c r="E529" s="683"/>
      <c r="F529" s="683"/>
      <c r="G529" s="683"/>
      <c r="H529" s="683"/>
      <c r="I529" s="683"/>
      <c r="J529" s="683"/>
      <c r="K529" s="683"/>
      <c r="L529" s="682"/>
      <c r="M529" s="682"/>
      <c r="N529" s="682"/>
      <c r="O529" s="682"/>
      <c r="P529" s="682"/>
      <c r="Q529" s="682"/>
      <c r="R529" s="682"/>
      <c r="S529" s="682"/>
      <c r="T529" s="682"/>
      <c r="U529" s="682"/>
      <c r="V529" s="682"/>
      <c r="W529" s="682"/>
      <c r="X529" s="682"/>
      <c r="Y529" s="682"/>
      <c r="Z529" s="682"/>
    </row>
    <row r="530" spans="1:26" ht="15">
      <c r="A530" s="682"/>
      <c r="B530" s="683"/>
      <c r="C530" s="684"/>
      <c r="D530" s="683"/>
      <c r="E530" s="683"/>
      <c r="F530" s="683"/>
      <c r="G530" s="683"/>
      <c r="H530" s="683"/>
      <c r="I530" s="683"/>
      <c r="J530" s="683"/>
      <c r="K530" s="683"/>
      <c r="L530" s="682"/>
      <c r="M530" s="682"/>
      <c r="N530" s="682"/>
      <c r="O530" s="682"/>
      <c r="P530" s="682"/>
      <c r="Q530" s="682"/>
      <c r="R530" s="682"/>
      <c r="S530" s="682"/>
      <c r="T530" s="682"/>
      <c r="U530" s="682"/>
      <c r="V530" s="682"/>
      <c r="W530" s="682"/>
      <c r="X530" s="682"/>
      <c r="Y530" s="682"/>
      <c r="Z530" s="682"/>
    </row>
    <row r="531" spans="1:26" ht="15">
      <c r="A531" s="682"/>
      <c r="B531" s="683"/>
      <c r="C531" s="684"/>
      <c r="D531" s="683"/>
      <c r="E531" s="683"/>
      <c r="F531" s="683"/>
      <c r="G531" s="683"/>
      <c r="H531" s="683"/>
      <c r="I531" s="683"/>
      <c r="J531" s="683"/>
      <c r="K531" s="683"/>
      <c r="L531" s="682"/>
      <c r="M531" s="682"/>
      <c r="N531" s="682"/>
      <c r="O531" s="682"/>
      <c r="P531" s="682"/>
      <c r="Q531" s="682"/>
      <c r="R531" s="682"/>
      <c r="S531" s="682"/>
      <c r="T531" s="682"/>
      <c r="U531" s="682"/>
      <c r="V531" s="682"/>
      <c r="W531" s="682"/>
      <c r="X531" s="682"/>
      <c r="Y531" s="682"/>
      <c r="Z531" s="682"/>
    </row>
    <row r="532" spans="1:26" ht="15">
      <c r="A532" s="682"/>
      <c r="B532" s="683"/>
      <c r="C532" s="684"/>
      <c r="D532" s="683"/>
      <c r="E532" s="683"/>
      <c r="F532" s="683"/>
      <c r="G532" s="683"/>
      <c r="H532" s="683"/>
      <c r="I532" s="683"/>
      <c r="J532" s="683"/>
      <c r="K532" s="683"/>
      <c r="L532" s="682"/>
      <c r="M532" s="682"/>
      <c r="N532" s="682"/>
      <c r="O532" s="682"/>
      <c r="P532" s="682"/>
      <c r="Q532" s="682"/>
      <c r="R532" s="682"/>
      <c r="S532" s="682"/>
      <c r="T532" s="682"/>
      <c r="U532" s="682"/>
      <c r="V532" s="682"/>
      <c r="W532" s="682"/>
      <c r="X532" s="682"/>
      <c r="Y532" s="682"/>
      <c r="Z532" s="682"/>
    </row>
    <row r="533" spans="1:26" ht="15">
      <c r="A533" s="682"/>
      <c r="B533" s="683"/>
      <c r="C533" s="684"/>
      <c r="D533" s="683"/>
      <c r="E533" s="683"/>
      <c r="F533" s="683"/>
      <c r="G533" s="683"/>
      <c r="H533" s="683"/>
      <c r="I533" s="683"/>
      <c r="J533" s="683"/>
      <c r="K533" s="683"/>
      <c r="L533" s="682"/>
      <c r="M533" s="682"/>
      <c r="N533" s="682"/>
      <c r="O533" s="682"/>
      <c r="P533" s="682"/>
      <c r="Q533" s="682"/>
      <c r="R533" s="682"/>
      <c r="S533" s="682"/>
      <c r="T533" s="682"/>
      <c r="U533" s="682"/>
      <c r="V533" s="682"/>
      <c r="W533" s="682"/>
      <c r="X533" s="682"/>
      <c r="Y533" s="682"/>
      <c r="Z533" s="682"/>
    </row>
    <row r="534" spans="1:26" ht="15">
      <c r="A534" s="682"/>
      <c r="B534" s="683"/>
      <c r="C534" s="684"/>
      <c r="D534" s="683"/>
      <c r="E534" s="683"/>
      <c r="F534" s="683"/>
      <c r="G534" s="683"/>
      <c r="H534" s="683"/>
      <c r="I534" s="683"/>
      <c r="J534" s="683"/>
      <c r="K534" s="683"/>
      <c r="L534" s="682"/>
      <c r="M534" s="682"/>
      <c r="N534" s="682"/>
      <c r="O534" s="682"/>
      <c r="P534" s="682"/>
      <c r="Q534" s="682"/>
      <c r="R534" s="682"/>
      <c r="S534" s="682"/>
      <c r="T534" s="682"/>
      <c r="U534" s="682"/>
      <c r="V534" s="682"/>
      <c r="W534" s="682"/>
      <c r="X534" s="682"/>
      <c r="Y534" s="682"/>
      <c r="Z534" s="682"/>
    </row>
    <row r="535" spans="1:26" ht="15">
      <c r="A535" s="682"/>
      <c r="B535" s="683"/>
      <c r="C535" s="684"/>
      <c r="D535" s="683"/>
      <c r="E535" s="683"/>
      <c r="F535" s="683"/>
      <c r="G535" s="683"/>
      <c r="H535" s="683"/>
      <c r="I535" s="683"/>
      <c r="J535" s="683"/>
      <c r="K535" s="683"/>
      <c r="L535" s="682"/>
      <c r="M535" s="682"/>
      <c r="N535" s="682"/>
      <c r="O535" s="682"/>
      <c r="P535" s="682"/>
      <c r="Q535" s="682"/>
      <c r="R535" s="682"/>
      <c r="S535" s="682"/>
      <c r="T535" s="682"/>
      <c r="U535" s="682"/>
      <c r="V535" s="682"/>
      <c r="W535" s="682"/>
      <c r="X535" s="682"/>
      <c r="Y535" s="682"/>
      <c r="Z535" s="682"/>
    </row>
    <row r="536" spans="1:26" ht="15">
      <c r="A536" s="682"/>
      <c r="B536" s="683"/>
      <c r="C536" s="684"/>
      <c r="D536" s="683"/>
      <c r="E536" s="683"/>
      <c r="F536" s="683"/>
      <c r="G536" s="683"/>
      <c r="H536" s="683"/>
      <c r="I536" s="683"/>
      <c r="J536" s="683"/>
      <c r="K536" s="683"/>
      <c r="L536" s="682"/>
      <c r="M536" s="682"/>
      <c r="N536" s="682"/>
      <c r="O536" s="682"/>
      <c r="P536" s="682"/>
      <c r="Q536" s="682"/>
      <c r="R536" s="682"/>
      <c r="S536" s="682"/>
      <c r="T536" s="682"/>
      <c r="U536" s="682"/>
      <c r="V536" s="682"/>
      <c r="W536" s="682"/>
      <c r="X536" s="682"/>
      <c r="Y536" s="682"/>
      <c r="Z536" s="682"/>
    </row>
    <row r="537" spans="1:26" ht="15">
      <c r="A537" s="682"/>
      <c r="B537" s="683"/>
      <c r="C537" s="684"/>
      <c r="D537" s="683"/>
      <c r="E537" s="683"/>
      <c r="F537" s="683"/>
      <c r="G537" s="683"/>
      <c r="H537" s="683"/>
      <c r="I537" s="683"/>
      <c r="J537" s="683"/>
      <c r="K537" s="683"/>
      <c r="L537" s="682"/>
      <c r="M537" s="682"/>
      <c r="N537" s="682"/>
      <c r="O537" s="682"/>
      <c r="P537" s="682"/>
      <c r="Q537" s="682"/>
      <c r="R537" s="682"/>
      <c r="S537" s="682"/>
      <c r="T537" s="682"/>
      <c r="U537" s="682"/>
      <c r="V537" s="682"/>
      <c r="W537" s="682"/>
      <c r="X537" s="682"/>
      <c r="Y537" s="682"/>
      <c r="Z537" s="682"/>
    </row>
    <row r="538" spans="1:26" ht="15">
      <c r="A538" s="682"/>
      <c r="B538" s="683"/>
      <c r="C538" s="684"/>
      <c r="D538" s="683"/>
      <c r="E538" s="683"/>
      <c r="F538" s="683"/>
      <c r="G538" s="683"/>
      <c r="H538" s="683"/>
      <c r="I538" s="683"/>
      <c r="J538" s="683"/>
      <c r="K538" s="683"/>
      <c r="L538" s="682"/>
      <c r="M538" s="682"/>
      <c r="N538" s="682"/>
      <c r="O538" s="682"/>
      <c r="P538" s="682"/>
      <c r="Q538" s="682"/>
      <c r="R538" s="682"/>
      <c r="S538" s="682"/>
      <c r="T538" s="682"/>
      <c r="U538" s="682"/>
      <c r="V538" s="682"/>
      <c r="W538" s="682"/>
      <c r="X538" s="682"/>
      <c r="Y538" s="682"/>
      <c r="Z538" s="682"/>
    </row>
    <row r="539" spans="1:26" ht="15">
      <c r="A539" s="682"/>
      <c r="B539" s="683"/>
      <c r="C539" s="684"/>
      <c r="D539" s="683"/>
      <c r="E539" s="683"/>
      <c r="F539" s="683"/>
      <c r="G539" s="683"/>
      <c r="H539" s="683"/>
      <c r="I539" s="683"/>
      <c r="J539" s="683"/>
      <c r="K539" s="683"/>
      <c r="L539" s="682"/>
      <c r="M539" s="682"/>
      <c r="N539" s="682"/>
      <c r="O539" s="682"/>
      <c r="P539" s="682"/>
      <c r="Q539" s="682"/>
      <c r="R539" s="682"/>
      <c r="S539" s="682"/>
      <c r="T539" s="682"/>
      <c r="U539" s="682"/>
      <c r="V539" s="682"/>
      <c r="W539" s="682"/>
      <c r="X539" s="682"/>
      <c r="Y539" s="682"/>
      <c r="Z539" s="682"/>
    </row>
    <row r="540" spans="1:26" ht="15">
      <c r="A540" s="682"/>
      <c r="B540" s="683"/>
      <c r="C540" s="684"/>
      <c r="D540" s="683"/>
      <c r="E540" s="683"/>
      <c r="F540" s="683"/>
      <c r="G540" s="683"/>
      <c r="H540" s="683"/>
      <c r="I540" s="683"/>
      <c r="J540" s="683"/>
      <c r="K540" s="683"/>
      <c r="L540" s="682"/>
      <c r="M540" s="682"/>
      <c r="N540" s="682"/>
      <c r="O540" s="682"/>
      <c r="P540" s="682"/>
      <c r="Q540" s="682"/>
      <c r="R540" s="682"/>
      <c r="S540" s="682"/>
      <c r="T540" s="682"/>
      <c r="U540" s="682"/>
      <c r="V540" s="682"/>
      <c r="W540" s="682"/>
      <c r="X540" s="682"/>
      <c r="Y540" s="682"/>
      <c r="Z540" s="682"/>
    </row>
    <row r="541" spans="1:26" ht="15">
      <c r="A541" s="682"/>
      <c r="B541" s="683"/>
      <c r="C541" s="684"/>
      <c r="D541" s="683"/>
      <c r="E541" s="683"/>
      <c r="F541" s="683"/>
      <c r="G541" s="683"/>
      <c r="H541" s="683"/>
      <c r="I541" s="683"/>
      <c r="J541" s="683"/>
      <c r="K541" s="683"/>
      <c r="L541" s="682"/>
      <c r="M541" s="682"/>
      <c r="N541" s="682"/>
      <c r="O541" s="682"/>
      <c r="P541" s="682"/>
      <c r="Q541" s="682"/>
      <c r="R541" s="682"/>
      <c r="S541" s="682"/>
      <c r="T541" s="682"/>
      <c r="U541" s="682"/>
      <c r="V541" s="682"/>
      <c r="W541" s="682"/>
      <c r="X541" s="682"/>
      <c r="Y541" s="682"/>
      <c r="Z541" s="682"/>
    </row>
    <row r="542" spans="1:26" ht="15">
      <c r="A542" s="682"/>
      <c r="B542" s="683"/>
      <c r="C542" s="684"/>
      <c r="D542" s="683"/>
      <c r="E542" s="683"/>
      <c r="F542" s="683"/>
      <c r="G542" s="683"/>
      <c r="H542" s="683"/>
      <c r="I542" s="683"/>
      <c r="J542" s="683"/>
      <c r="K542" s="683"/>
      <c r="L542" s="682"/>
      <c r="M542" s="682"/>
      <c r="N542" s="682"/>
      <c r="O542" s="682"/>
      <c r="P542" s="682"/>
      <c r="Q542" s="682"/>
      <c r="R542" s="682"/>
      <c r="S542" s="682"/>
      <c r="T542" s="682"/>
      <c r="U542" s="682"/>
      <c r="V542" s="682"/>
      <c r="W542" s="682"/>
      <c r="X542" s="682"/>
      <c r="Y542" s="682"/>
      <c r="Z542" s="682"/>
    </row>
    <row r="543" spans="1:26" ht="15">
      <c r="A543" s="682"/>
      <c r="B543" s="683"/>
      <c r="C543" s="684"/>
      <c r="D543" s="683"/>
      <c r="E543" s="683"/>
      <c r="F543" s="683"/>
      <c r="G543" s="683"/>
      <c r="H543" s="683"/>
      <c r="I543" s="683"/>
      <c r="J543" s="683"/>
      <c r="K543" s="683"/>
      <c r="L543" s="682"/>
      <c r="M543" s="682"/>
      <c r="N543" s="682"/>
      <c r="O543" s="682"/>
      <c r="P543" s="682"/>
      <c r="Q543" s="682"/>
      <c r="R543" s="682"/>
      <c r="S543" s="682"/>
      <c r="T543" s="682"/>
      <c r="U543" s="682"/>
      <c r="V543" s="682"/>
      <c r="W543" s="682"/>
      <c r="X543" s="682"/>
      <c r="Y543" s="682"/>
      <c r="Z543" s="682"/>
    </row>
    <row r="544" spans="1:26" ht="15">
      <c r="A544" s="682"/>
      <c r="B544" s="683"/>
      <c r="C544" s="684"/>
      <c r="D544" s="683"/>
      <c r="E544" s="683"/>
      <c r="F544" s="683"/>
      <c r="G544" s="683"/>
      <c r="H544" s="683"/>
      <c r="I544" s="683"/>
      <c r="J544" s="683"/>
      <c r="K544" s="683"/>
      <c r="L544" s="682"/>
      <c r="M544" s="682"/>
      <c r="N544" s="682"/>
      <c r="O544" s="682"/>
      <c r="P544" s="682"/>
      <c r="Q544" s="682"/>
      <c r="R544" s="682"/>
      <c r="S544" s="682"/>
      <c r="T544" s="682"/>
      <c r="U544" s="682"/>
      <c r="V544" s="682"/>
      <c r="W544" s="682"/>
      <c r="X544" s="682"/>
      <c r="Y544" s="682"/>
      <c r="Z544" s="682"/>
    </row>
    <row r="545" spans="1:26" ht="15">
      <c r="A545" s="682"/>
      <c r="B545" s="683"/>
      <c r="C545" s="684"/>
      <c r="D545" s="683"/>
      <c r="E545" s="683"/>
      <c r="F545" s="683"/>
      <c r="G545" s="683"/>
      <c r="H545" s="683"/>
      <c r="I545" s="683"/>
      <c r="J545" s="683"/>
      <c r="K545" s="683"/>
      <c r="L545" s="682"/>
      <c r="M545" s="682"/>
      <c r="N545" s="682"/>
      <c r="O545" s="682"/>
      <c r="P545" s="682"/>
      <c r="Q545" s="682"/>
      <c r="R545" s="682"/>
      <c r="S545" s="682"/>
      <c r="T545" s="682"/>
      <c r="U545" s="682"/>
      <c r="V545" s="682"/>
      <c r="W545" s="682"/>
      <c r="X545" s="682"/>
      <c r="Y545" s="682"/>
      <c r="Z545" s="682"/>
    </row>
    <row r="546" spans="1:26" ht="15">
      <c r="A546" s="682"/>
      <c r="B546" s="683"/>
      <c r="C546" s="684"/>
      <c r="D546" s="683"/>
      <c r="E546" s="683"/>
      <c r="F546" s="683"/>
      <c r="G546" s="683"/>
      <c r="H546" s="683"/>
      <c r="I546" s="683"/>
      <c r="J546" s="683"/>
      <c r="K546" s="683"/>
      <c r="L546" s="682"/>
      <c r="M546" s="682"/>
      <c r="N546" s="682"/>
      <c r="O546" s="682"/>
      <c r="P546" s="682"/>
      <c r="Q546" s="682"/>
      <c r="R546" s="682"/>
      <c r="S546" s="682"/>
      <c r="T546" s="682"/>
      <c r="U546" s="682"/>
      <c r="V546" s="682"/>
      <c r="W546" s="682"/>
      <c r="X546" s="682"/>
      <c r="Y546" s="682"/>
      <c r="Z546" s="682"/>
    </row>
    <row r="547" spans="1:26" ht="15">
      <c r="A547" s="682"/>
      <c r="B547" s="683"/>
      <c r="C547" s="684"/>
      <c r="D547" s="683"/>
      <c r="E547" s="683"/>
      <c r="F547" s="683"/>
      <c r="G547" s="683"/>
      <c r="H547" s="683"/>
      <c r="I547" s="683"/>
      <c r="J547" s="683"/>
      <c r="K547" s="683"/>
      <c r="L547" s="682"/>
      <c r="M547" s="682"/>
      <c r="N547" s="682"/>
      <c r="O547" s="682"/>
      <c r="P547" s="682"/>
      <c r="Q547" s="682"/>
      <c r="R547" s="682"/>
      <c r="S547" s="682"/>
      <c r="T547" s="682"/>
      <c r="U547" s="682"/>
      <c r="V547" s="682"/>
      <c r="W547" s="682"/>
      <c r="X547" s="682"/>
      <c r="Y547" s="682"/>
      <c r="Z547" s="682"/>
    </row>
    <row r="548" spans="1:26" ht="15">
      <c r="A548" s="682"/>
      <c r="B548" s="683"/>
      <c r="C548" s="684"/>
      <c r="D548" s="683"/>
      <c r="E548" s="683"/>
      <c r="F548" s="683"/>
      <c r="G548" s="683"/>
      <c r="H548" s="683"/>
      <c r="I548" s="683"/>
      <c r="J548" s="683"/>
      <c r="K548" s="683"/>
      <c r="L548" s="682"/>
      <c r="M548" s="682"/>
      <c r="N548" s="682"/>
      <c r="O548" s="682"/>
      <c r="P548" s="682"/>
      <c r="Q548" s="682"/>
      <c r="R548" s="682"/>
      <c r="S548" s="682"/>
      <c r="T548" s="682"/>
      <c r="U548" s="682"/>
      <c r="V548" s="682"/>
      <c r="W548" s="682"/>
      <c r="X548" s="682"/>
      <c r="Y548" s="682"/>
      <c r="Z548" s="682"/>
    </row>
    <row r="549" spans="1:26" ht="15">
      <c r="A549" s="682"/>
      <c r="B549" s="683"/>
      <c r="C549" s="684"/>
      <c r="D549" s="683"/>
      <c r="E549" s="683"/>
      <c r="F549" s="683"/>
      <c r="G549" s="683"/>
      <c r="H549" s="683"/>
      <c r="I549" s="683"/>
      <c r="J549" s="683"/>
      <c r="K549" s="683"/>
      <c r="L549" s="682"/>
      <c r="M549" s="682"/>
      <c r="N549" s="682"/>
      <c r="O549" s="682"/>
      <c r="P549" s="682"/>
      <c r="Q549" s="682"/>
      <c r="R549" s="682"/>
      <c r="S549" s="682"/>
      <c r="T549" s="682"/>
      <c r="U549" s="682"/>
      <c r="V549" s="682"/>
      <c r="W549" s="682"/>
      <c r="X549" s="682"/>
      <c r="Y549" s="682"/>
      <c r="Z549" s="682"/>
    </row>
    <row r="550" spans="1:26" ht="15">
      <c r="A550" s="682"/>
      <c r="B550" s="683"/>
      <c r="C550" s="684"/>
      <c r="D550" s="683"/>
      <c r="E550" s="683"/>
      <c r="F550" s="683"/>
      <c r="G550" s="683"/>
      <c r="H550" s="683"/>
      <c r="I550" s="683"/>
      <c r="J550" s="683"/>
      <c r="K550" s="683"/>
      <c r="L550" s="682"/>
      <c r="M550" s="682"/>
      <c r="N550" s="682"/>
      <c r="O550" s="682"/>
      <c r="P550" s="682"/>
      <c r="Q550" s="682"/>
      <c r="R550" s="682"/>
      <c r="S550" s="682"/>
      <c r="T550" s="682"/>
      <c r="U550" s="682"/>
      <c r="V550" s="682"/>
      <c r="W550" s="682"/>
      <c r="X550" s="682"/>
      <c r="Y550" s="682"/>
      <c r="Z550" s="682"/>
    </row>
    <row r="551" spans="1:26" ht="15">
      <c r="A551" s="682"/>
      <c r="B551" s="683"/>
      <c r="C551" s="684"/>
      <c r="D551" s="683"/>
      <c r="E551" s="683"/>
      <c r="F551" s="683"/>
      <c r="G551" s="683"/>
      <c r="H551" s="683"/>
      <c r="I551" s="683"/>
      <c r="J551" s="683"/>
      <c r="K551" s="683"/>
      <c r="L551" s="682"/>
      <c r="M551" s="682"/>
      <c r="N551" s="682"/>
      <c r="O551" s="682"/>
      <c r="P551" s="682"/>
      <c r="Q551" s="682"/>
      <c r="R551" s="682"/>
      <c r="S551" s="682"/>
      <c r="T551" s="682"/>
      <c r="U551" s="682"/>
      <c r="V551" s="682"/>
      <c r="W551" s="682"/>
      <c r="X551" s="682"/>
      <c r="Y551" s="682"/>
      <c r="Z551" s="682"/>
    </row>
    <row r="552" spans="1:26" ht="15">
      <c r="A552" s="682"/>
      <c r="B552" s="683"/>
      <c r="C552" s="684"/>
      <c r="D552" s="683"/>
      <c r="E552" s="683"/>
      <c r="F552" s="683"/>
      <c r="G552" s="683"/>
      <c r="H552" s="683"/>
      <c r="I552" s="683"/>
      <c r="J552" s="683"/>
      <c r="K552" s="683"/>
      <c r="L552" s="682"/>
      <c r="M552" s="682"/>
      <c r="N552" s="682"/>
      <c r="O552" s="682"/>
      <c r="P552" s="682"/>
      <c r="Q552" s="682"/>
      <c r="R552" s="682"/>
      <c r="S552" s="682"/>
      <c r="T552" s="682"/>
      <c r="U552" s="682"/>
      <c r="V552" s="682"/>
      <c r="W552" s="682"/>
      <c r="X552" s="682"/>
      <c r="Y552" s="682"/>
      <c r="Z552" s="682"/>
    </row>
    <row r="553" spans="1:26" ht="15">
      <c r="A553" s="682"/>
      <c r="B553" s="683"/>
      <c r="C553" s="684"/>
      <c r="D553" s="683"/>
      <c r="E553" s="683"/>
      <c r="F553" s="683"/>
      <c r="G553" s="683"/>
      <c r="H553" s="683"/>
      <c r="I553" s="683"/>
      <c r="J553" s="683"/>
      <c r="K553" s="683"/>
      <c r="L553" s="682"/>
      <c r="M553" s="682"/>
      <c r="N553" s="682"/>
      <c r="O553" s="682"/>
      <c r="P553" s="682"/>
      <c r="Q553" s="682"/>
      <c r="R553" s="682"/>
      <c r="S553" s="682"/>
      <c r="T553" s="682"/>
      <c r="U553" s="682"/>
      <c r="V553" s="682"/>
      <c r="W553" s="682"/>
      <c r="X553" s="682"/>
      <c r="Y553" s="682"/>
      <c r="Z553" s="682"/>
    </row>
    <row r="554" spans="1:26" ht="15">
      <c r="A554" s="682"/>
      <c r="B554" s="683"/>
      <c r="C554" s="684"/>
      <c r="D554" s="683"/>
      <c r="E554" s="683"/>
      <c r="F554" s="683"/>
      <c r="G554" s="683"/>
      <c r="H554" s="683"/>
      <c r="I554" s="683"/>
      <c r="J554" s="683"/>
      <c r="K554" s="683"/>
      <c r="L554" s="682"/>
      <c r="M554" s="682"/>
      <c r="N554" s="682"/>
      <c r="O554" s="682"/>
      <c r="P554" s="682"/>
      <c r="Q554" s="682"/>
      <c r="R554" s="682"/>
      <c r="S554" s="682"/>
      <c r="T554" s="682"/>
      <c r="U554" s="682"/>
      <c r="V554" s="682"/>
      <c r="W554" s="682"/>
      <c r="X554" s="682"/>
      <c r="Y554" s="682"/>
      <c r="Z554" s="682"/>
    </row>
    <row r="555" spans="1:26" ht="15">
      <c r="A555" s="682"/>
      <c r="B555" s="683"/>
      <c r="C555" s="684"/>
      <c r="D555" s="683"/>
      <c r="E555" s="683"/>
      <c r="F555" s="683"/>
      <c r="G555" s="683"/>
      <c r="H555" s="683"/>
      <c r="I555" s="683"/>
      <c r="J555" s="683"/>
      <c r="K555" s="683"/>
      <c r="L555" s="682"/>
      <c r="M555" s="682"/>
      <c r="N555" s="682"/>
      <c r="O555" s="682"/>
      <c r="P555" s="682"/>
      <c r="Q555" s="682"/>
      <c r="R555" s="682"/>
      <c r="S555" s="682"/>
      <c r="T555" s="682"/>
      <c r="U555" s="682"/>
      <c r="V555" s="682"/>
      <c r="W555" s="682"/>
      <c r="X555" s="682"/>
      <c r="Y555" s="682"/>
      <c r="Z555" s="682"/>
    </row>
    <row r="556" spans="1:26" ht="15">
      <c r="A556" s="682"/>
      <c r="B556" s="683"/>
      <c r="C556" s="684"/>
      <c r="D556" s="683"/>
      <c r="E556" s="683"/>
      <c r="F556" s="683"/>
      <c r="G556" s="683"/>
      <c r="H556" s="683"/>
      <c r="I556" s="683"/>
      <c r="J556" s="683"/>
      <c r="K556" s="683"/>
      <c r="L556" s="682"/>
      <c r="M556" s="682"/>
      <c r="N556" s="682"/>
      <c r="O556" s="682"/>
      <c r="P556" s="682"/>
      <c r="Q556" s="682"/>
      <c r="R556" s="682"/>
      <c r="S556" s="682"/>
      <c r="T556" s="682"/>
      <c r="U556" s="682"/>
      <c r="V556" s="682"/>
      <c r="W556" s="682"/>
      <c r="X556" s="682"/>
      <c r="Y556" s="682"/>
      <c r="Z556" s="682"/>
    </row>
    <row r="557" spans="1:26" ht="15">
      <c r="A557" s="682"/>
      <c r="B557" s="683"/>
      <c r="C557" s="684"/>
      <c r="D557" s="683"/>
      <c r="E557" s="683"/>
      <c r="F557" s="683"/>
      <c r="G557" s="683"/>
      <c r="H557" s="683"/>
      <c r="I557" s="683"/>
      <c r="J557" s="683"/>
      <c r="K557" s="683"/>
      <c r="L557" s="682"/>
      <c r="M557" s="682"/>
      <c r="N557" s="682"/>
      <c r="O557" s="682"/>
      <c r="P557" s="682"/>
      <c r="Q557" s="682"/>
      <c r="R557" s="682"/>
      <c r="S557" s="682"/>
      <c r="T557" s="682"/>
      <c r="U557" s="682"/>
      <c r="V557" s="682"/>
      <c r="W557" s="682"/>
      <c r="X557" s="682"/>
      <c r="Y557" s="682"/>
      <c r="Z557" s="682"/>
    </row>
    <row r="558" spans="1:26" ht="15">
      <c r="A558" s="682"/>
      <c r="B558" s="683"/>
      <c r="C558" s="684"/>
      <c r="D558" s="683"/>
      <c r="E558" s="683"/>
      <c r="F558" s="683"/>
      <c r="G558" s="683"/>
      <c r="H558" s="683"/>
      <c r="I558" s="683"/>
      <c r="J558" s="683"/>
      <c r="K558" s="683"/>
      <c r="L558" s="682"/>
      <c r="M558" s="682"/>
      <c r="N558" s="682"/>
      <c r="O558" s="682"/>
      <c r="P558" s="682"/>
      <c r="Q558" s="682"/>
      <c r="R558" s="682"/>
      <c r="S558" s="682"/>
      <c r="T558" s="682"/>
      <c r="U558" s="682"/>
      <c r="V558" s="682"/>
      <c r="W558" s="682"/>
      <c r="X558" s="682"/>
      <c r="Y558" s="682"/>
      <c r="Z558" s="682"/>
    </row>
    <row r="559" spans="1:26" ht="15">
      <c r="A559" s="682"/>
      <c r="B559" s="683"/>
      <c r="C559" s="684"/>
      <c r="D559" s="683"/>
      <c r="E559" s="683"/>
      <c r="F559" s="683"/>
      <c r="G559" s="683"/>
      <c r="H559" s="683"/>
      <c r="I559" s="683"/>
      <c r="J559" s="683"/>
      <c r="K559" s="683"/>
      <c r="L559" s="682"/>
      <c r="M559" s="682"/>
      <c r="N559" s="682"/>
      <c r="O559" s="682"/>
      <c r="P559" s="682"/>
      <c r="Q559" s="682"/>
      <c r="R559" s="682"/>
      <c r="S559" s="682"/>
      <c r="T559" s="682"/>
      <c r="U559" s="682"/>
      <c r="V559" s="682"/>
      <c r="W559" s="682"/>
      <c r="X559" s="682"/>
      <c r="Y559" s="682"/>
      <c r="Z559" s="682"/>
    </row>
    <row r="560" spans="1:26" ht="15">
      <c r="A560" s="682"/>
      <c r="B560" s="683"/>
      <c r="C560" s="684"/>
      <c r="D560" s="683"/>
      <c r="E560" s="683"/>
      <c r="F560" s="683"/>
      <c r="G560" s="683"/>
      <c r="H560" s="683"/>
      <c r="I560" s="683"/>
      <c r="J560" s="683"/>
      <c r="K560" s="683"/>
      <c r="L560" s="682"/>
      <c r="M560" s="682"/>
      <c r="N560" s="682"/>
      <c r="O560" s="682"/>
      <c r="P560" s="682"/>
      <c r="Q560" s="682"/>
      <c r="R560" s="682"/>
      <c r="S560" s="682"/>
      <c r="T560" s="682"/>
      <c r="U560" s="682"/>
      <c r="V560" s="682"/>
      <c r="W560" s="682"/>
      <c r="X560" s="682"/>
      <c r="Y560" s="682"/>
      <c r="Z560" s="682"/>
    </row>
    <row r="561" spans="1:26" ht="15">
      <c r="A561" s="682"/>
      <c r="B561" s="683"/>
      <c r="C561" s="684"/>
      <c r="D561" s="683"/>
      <c r="E561" s="683"/>
      <c r="F561" s="683"/>
      <c r="G561" s="683"/>
      <c r="H561" s="683"/>
      <c r="I561" s="683"/>
      <c r="J561" s="683"/>
      <c r="K561" s="683"/>
      <c r="L561" s="682"/>
      <c r="M561" s="682"/>
      <c r="N561" s="682"/>
      <c r="O561" s="682"/>
      <c r="P561" s="682"/>
      <c r="Q561" s="682"/>
      <c r="R561" s="682"/>
      <c r="S561" s="682"/>
      <c r="T561" s="682"/>
      <c r="U561" s="682"/>
      <c r="V561" s="682"/>
      <c r="W561" s="682"/>
      <c r="X561" s="682"/>
      <c r="Y561" s="682"/>
      <c r="Z561" s="682"/>
    </row>
    <row r="562" spans="1:26" ht="15">
      <c r="A562" s="682"/>
      <c r="B562" s="683"/>
      <c r="C562" s="684"/>
      <c r="D562" s="683"/>
      <c r="E562" s="683"/>
      <c r="F562" s="683"/>
      <c r="G562" s="683"/>
      <c r="H562" s="683"/>
      <c r="I562" s="683"/>
      <c r="J562" s="683"/>
      <c r="K562" s="683"/>
      <c r="L562" s="682"/>
      <c r="M562" s="682"/>
      <c r="N562" s="682"/>
      <c r="O562" s="682"/>
      <c r="P562" s="682"/>
      <c r="Q562" s="682"/>
      <c r="R562" s="682"/>
      <c r="S562" s="682"/>
      <c r="T562" s="682"/>
      <c r="U562" s="682"/>
      <c r="V562" s="682"/>
      <c r="W562" s="682"/>
      <c r="X562" s="682"/>
      <c r="Y562" s="682"/>
      <c r="Z562" s="682"/>
    </row>
    <row r="563" spans="1:26" ht="15">
      <c r="A563" s="682"/>
      <c r="B563" s="683"/>
      <c r="C563" s="684"/>
      <c r="D563" s="683"/>
      <c r="E563" s="683"/>
      <c r="F563" s="683"/>
      <c r="G563" s="683"/>
      <c r="H563" s="683"/>
      <c r="I563" s="683"/>
      <c r="J563" s="683"/>
      <c r="K563" s="683"/>
      <c r="L563" s="682"/>
      <c r="M563" s="682"/>
      <c r="N563" s="682"/>
      <c r="O563" s="682"/>
      <c r="P563" s="682"/>
      <c r="Q563" s="682"/>
      <c r="R563" s="682"/>
      <c r="S563" s="682"/>
      <c r="T563" s="682"/>
      <c r="U563" s="682"/>
      <c r="V563" s="682"/>
      <c r="W563" s="682"/>
      <c r="X563" s="682"/>
      <c r="Y563" s="682"/>
      <c r="Z563" s="682"/>
    </row>
    <row r="564" spans="1:26" ht="15">
      <c r="A564" s="682"/>
      <c r="B564" s="683"/>
      <c r="C564" s="684"/>
      <c r="D564" s="683"/>
      <c r="E564" s="683"/>
      <c r="F564" s="683"/>
      <c r="G564" s="683"/>
      <c r="H564" s="683"/>
      <c r="I564" s="683"/>
      <c r="J564" s="683"/>
      <c r="K564" s="683"/>
      <c r="L564" s="682"/>
      <c r="M564" s="682"/>
      <c r="N564" s="682"/>
      <c r="O564" s="682"/>
      <c r="P564" s="682"/>
      <c r="Q564" s="682"/>
      <c r="R564" s="682"/>
      <c r="S564" s="682"/>
      <c r="T564" s="682"/>
      <c r="U564" s="682"/>
      <c r="V564" s="682"/>
      <c r="W564" s="682"/>
      <c r="X564" s="682"/>
      <c r="Y564" s="682"/>
      <c r="Z564" s="682"/>
    </row>
    <row r="565" spans="1:26" ht="15">
      <c r="A565" s="682"/>
      <c r="B565" s="683"/>
      <c r="C565" s="684"/>
      <c r="D565" s="683"/>
      <c r="E565" s="683"/>
      <c r="F565" s="683"/>
      <c r="G565" s="683"/>
      <c r="H565" s="683"/>
      <c r="I565" s="683"/>
      <c r="J565" s="683"/>
      <c r="K565" s="683"/>
      <c r="L565" s="682"/>
      <c r="M565" s="682"/>
      <c r="N565" s="682"/>
      <c r="O565" s="682"/>
      <c r="P565" s="682"/>
      <c r="Q565" s="682"/>
      <c r="R565" s="682"/>
      <c r="S565" s="682"/>
      <c r="T565" s="682"/>
      <c r="U565" s="682"/>
      <c r="V565" s="682"/>
      <c r="W565" s="682"/>
      <c r="X565" s="682"/>
      <c r="Y565" s="682"/>
      <c r="Z565" s="682"/>
    </row>
    <row r="566" spans="1:26" ht="15">
      <c r="A566" s="682"/>
      <c r="B566" s="683"/>
      <c r="C566" s="684"/>
      <c r="D566" s="683"/>
      <c r="E566" s="683"/>
      <c r="F566" s="683"/>
      <c r="G566" s="683"/>
      <c r="H566" s="683"/>
      <c r="I566" s="683"/>
      <c r="J566" s="683"/>
      <c r="K566" s="683"/>
      <c r="L566" s="682"/>
      <c r="M566" s="682"/>
      <c r="N566" s="682"/>
      <c r="O566" s="682"/>
      <c r="P566" s="682"/>
      <c r="Q566" s="682"/>
      <c r="R566" s="682"/>
      <c r="S566" s="682"/>
      <c r="T566" s="682"/>
      <c r="U566" s="682"/>
      <c r="V566" s="682"/>
      <c r="W566" s="682"/>
      <c r="X566" s="682"/>
      <c r="Y566" s="682"/>
      <c r="Z566" s="682"/>
    </row>
    <row r="567" spans="1:26" ht="15">
      <c r="A567" s="682"/>
      <c r="B567" s="683"/>
      <c r="C567" s="684"/>
      <c r="D567" s="683"/>
      <c r="E567" s="683"/>
      <c r="F567" s="683"/>
      <c r="G567" s="683"/>
      <c r="H567" s="683"/>
      <c r="I567" s="683"/>
      <c r="J567" s="683"/>
      <c r="K567" s="683"/>
      <c r="L567" s="682"/>
      <c r="M567" s="682"/>
      <c r="N567" s="682"/>
      <c r="O567" s="682"/>
      <c r="P567" s="682"/>
      <c r="Q567" s="682"/>
      <c r="R567" s="682"/>
      <c r="S567" s="682"/>
      <c r="T567" s="682"/>
      <c r="U567" s="682"/>
      <c r="V567" s="682"/>
      <c r="W567" s="682"/>
      <c r="X567" s="682"/>
      <c r="Y567" s="682"/>
      <c r="Z567" s="682"/>
    </row>
    <row r="568" spans="1:26" ht="15">
      <c r="A568" s="682"/>
      <c r="B568" s="683"/>
      <c r="C568" s="684"/>
      <c r="D568" s="683"/>
      <c r="E568" s="683"/>
      <c r="F568" s="683"/>
      <c r="G568" s="683"/>
      <c r="H568" s="683"/>
      <c r="I568" s="683"/>
      <c r="J568" s="683"/>
      <c r="K568" s="683"/>
      <c r="L568" s="682"/>
      <c r="M568" s="682"/>
      <c r="N568" s="682"/>
      <c r="O568" s="682"/>
      <c r="P568" s="682"/>
      <c r="Q568" s="682"/>
      <c r="R568" s="682"/>
      <c r="S568" s="682"/>
      <c r="T568" s="682"/>
      <c r="U568" s="682"/>
      <c r="V568" s="682"/>
      <c r="W568" s="682"/>
      <c r="X568" s="682"/>
      <c r="Y568" s="682"/>
      <c r="Z568" s="682"/>
    </row>
    <row r="569" spans="1:26" ht="15">
      <c r="A569" s="682"/>
      <c r="B569" s="683"/>
      <c r="C569" s="684"/>
      <c r="D569" s="683"/>
      <c r="E569" s="683"/>
      <c r="F569" s="683"/>
      <c r="G569" s="683"/>
      <c r="H569" s="683"/>
      <c r="I569" s="683"/>
      <c r="J569" s="683"/>
      <c r="K569" s="683"/>
      <c r="L569" s="682"/>
      <c r="M569" s="682"/>
      <c r="N569" s="682"/>
      <c r="O569" s="682"/>
      <c r="P569" s="682"/>
      <c r="Q569" s="682"/>
      <c r="R569" s="682"/>
      <c r="S569" s="682"/>
      <c r="T569" s="682"/>
      <c r="U569" s="682"/>
      <c r="V569" s="682"/>
      <c r="W569" s="682"/>
      <c r="X569" s="682"/>
      <c r="Y569" s="682"/>
      <c r="Z569" s="682"/>
    </row>
    <row r="570" spans="1:26" ht="15">
      <c r="A570" s="682"/>
      <c r="B570" s="683"/>
      <c r="C570" s="684"/>
      <c r="D570" s="683"/>
      <c r="E570" s="683"/>
      <c r="F570" s="683"/>
      <c r="G570" s="683"/>
      <c r="H570" s="683"/>
      <c r="I570" s="683"/>
      <c r="J570" s="683"/>
      <c r="K570" s="683"/>
      <c r="L570" s="682"/>
      <c r="M570" s="682"/>
      <c r="N570" s="682"/>
      <c r="O570" s="682"/>
      <c r="P570" s="682"/>
      <c r="Q570" s="682"/>
      <c r="R570" s="682"/>
      <c r="S570" s="682"/>
      <c r="T570" s="682"/>
      <c r="U570" s="682"/>
      <c r="V570" s="682"/>
      <c r="W570" s="682"/>
      <c r="X570" s="682"/>
      <c r="Y570" s="682"/>
      <c r="Z570" s="682"/>
    </row>
    <row r="571" spans="1:26" ht="15">
      <c r="A571" s="682"/>
      <c r="B571" s="683"/>
      <c r="C571" s="684"/>
      <c r="D571" s="683"/>
      <c r="E571" s="683"/>
      <c r="F571" s="683"/>
      <c r="G571" s="683"/>
      <c r="H571" s="683"/>
      <c r="I571" s="683"/>
      <c r="J571" s="683"/>
      <c r="K571" s="683"/>
      <c r="L571" s="682"/>
      <c r="M571" s="682"/>
      <c r="N571" s="682"/>
      <c r="O571" s="682"/>
      <c r="P571" s="682"/>
      <c r="Q571" s="682"/>
      <c r="R571" s="682"/>
      <c r="S571" s="682"/>
      <c r="T571" s="682"/>
      <c r="U571" s="682"/>
      <c r="V571" s="682"/>
      <c r="W571" s="682"/>
      <c r="X571" s="682"/>
      <c r="Y571" s="682"/>
      <c r="Z571" s="682"/>
    </row>
    <row r="572" spans="1:26" ht="15">
      <c r="A572" s="682"/>
      <c r="B572" s="683"/>
      <c r="C572" s="684"/>
      <c r="D572" s="683"/>
      <c r="E572" s="683"/>
      <c r="F572" s="683"/>
      <c r="G572" s="683"/>
      <c r="H572" s="683"/>
      <c r="I572" s="683"/>
      <c r="J572" s="683"/>
      <c r="K572" s="683"/>
      <c r="L572" s="682"/>
      <c r="M572" s="682"/>
      <c r="N572" s="682"/>
      <c r="O572" s="682"/>
      <c r="P572" s="682"/>
      <c r="Q572" s="682"/>
      <c r="R572" s="682"/>
      <c r="S572" s="682"/>
      <c r="T572" s="682"/>
      <c r="U572" s="682"/>
      <c r="V572" s="682"/>
      <c r="W572" s="682"/>
      <c r="X572" s="682"/>
      <c r="Y572" s="682"/>
      <c r="Z572" s="682"/>
    </row>
    <row r="573" spans="1:26" ht="15">
      <c r="A573" s="682"/>
      <c r="B573" s="683"/>
      <c r="C573" s="684"/>
      <c r="D573" s="683"/>
      <c r="E573" s="683"/>
      <c r="F573" s="683"/>
      <c r="G573" s="683"/>
      <c r="H573" s="683"/>
      <c r="I573" s="683"/>
      <c r="J573" s="683"/>
      <c r="K573" s="683"/>
      <c r="L573" s="682"/>
      <c r="M573" s="682"/>
      <c r="N573" s="682"/>
      <c r="O573" s="682"/>
      <c r="P573" s="682"/>
      <c r="Q573" s="682"/>
      <c r="R573" s="682"/>
      <c r="S573" s="682"/>
      <c r="T573" s="682"/>
      <c r="U573" s="682"/>
      <c r="V573" s="682"/>
      <c r="W573" s="682"/>
      <c r="X573" s="682"/>
      <c r="Y573" s="682"/>
      <c r="Z573" s="682"/>
    </row>
    <row r="574" spans="1:26" ht="15">
      <c r="A574" s="682"/>
      <c r="B574" s="683"/>
      <c r="C574" s="684"/>
      <c r="D574" s="683"/>
      <c r="E574" s="683"/>
      <c r="F574" s="683"/>
      <c r="G574" s="683"/>
      <c r="H574" s="683"/>
      <c r="I574" s="683"/>
      <c r="J574" s="683"/>
      <c r="K574" s="683"/>
      <c r="L574" s="682"/>
      <c r="M574" s="682"/>
      <c r="N574" s="682"/>
      <c r="O574" s="682"/>
      <c r="P574" s="682"/>
      <c r="Q574" s="682"/>
      <c r="R574" s="682"/>
      <c r="S574" s="682"/>
      <c r="T574" s="682"/>
      <c r="U574" s="682"/>
      <c r="V574" s="682"/>
      <c r="W574" s="682"/>
      <c r="X574" s="682"/>
      <c r="Y574" s="682"/>
      <c r="Z574" s="682"/>
    </row>
    <row r="575" spans="1:26" ht="15">
      <c r="A575" s="682"/>
      <c r="B575" s="683"/>
      <c r="C575" s="684"/>
      <c r="D575" s="683"/>
      <c r="E575" s="683"/>
      <c r="F575" s="683"/>
      <c r="G575" s="683"/>
      <c r="H575" s="683"/>
      <c r="I575" s="683"/>
      <c r="J575" s="683"/>
      <c r="K575" s="683"/>
      <c r="L575" s="682"/>
      <c r="M575" s="682"/>
      <c r="N575" s="682"/>
      <c r="O575" s="682"/>
      <c r="P575" s="682"/>
      <c r="Q575" s="682"/>
      <c r="R575" s="682"/>
      <c r="S575" s="682"/>
      <c r="T575" s="682"/>
      <c r="U575" s="682"/>
      <c r="V575" s="682"/>
      <c r="W575" s="682"/>
      <c r="X575" s="682"/>
      <c r="Y575" s="682"/>
      <c r="Z575" s="682"/>
    </row>
    <row r="576" spans="1:26" ht="15">
      <c r="A576" s="682"/>
      <c r="B576" s="683"/>
      <c r="C576" s="684"/>
      <c r="D576" s="683"/>
      <c r="E576" s="683"/>
      <c r="F576" s="683"/>
      <c r="G576" s="683"/>
      <c r="H576" s="683"/>
      <c r="I576" s="683"/>
      <c r="J576" s="683"/>
      <c r="K576" s="683"/>
      <c r="L576" s="682"/>
      <c r="M576" s="682"/>
      <c r="N576" s="682"/>
      <c r="O576" s="682"/>
      <c r="P576" s="682"/>
      <c r="Q576" s="682"/>
      <c r="R576" s="682"/>
      <c r="S576" s="682"/>
      <c r="T576" s="682"/>
      <c r="U576" s="682"/>
      <c r="V576" s="682"/>
      <c r="W576" s="682"/>
      <c r="X576" s="682"/>
      <c r="Y576" s="682"/>
      <c r="Z576" s="682"/>
    </row>
    <row r="577" spans="1:26" ht="15">
      <c r="A577" s="682"/>
      <c r="B577" s="683"/>
      <c r="C577" s="684"/>
      <c r="D577" s="683"/>
      <c r="E577" s="683"/>
      <c r="F577" s="683"/>
      <c r="G577" s="683"/>
      <c r="H577" s="683"/>
      <c r="I577" s="683"/>
      <c r="J577" s="683"/>
      <c r="K577" s="683"/>
      <c r="L577" s="682"/>
      <c r="M577" s="682"/>
      <c r="N577" s="682"/>
      <c r="O577" s="682"/>
      <c r="P577" s="682"/>
      <c r="Q577" s="682"/>
      <c r="R577" s="682"/>
      <c r="S577" s="682"/>
      <c r="T577" s="682"/>
      <c r="U577" s="682"/>
      <c r="V577" s="682"/>
      <c r="W577" s="682"/>
      <c r="X577" s="682"/>
      <c r="Y577" s="682"/>
      <c r="Z577" s="682"/>
    </row>
    <row r="578" spans="1:26" ht="15">
      <c r="A578" s="682"/>
      <c r="B578" s="683"/>
      <c r="C578" s="684"/>
      <c r="D578" s="683"/>
      <c r="E578" s="683"/>
      <c r="F578" s="683"/>
      <c r="G578" s="683"/>
      <c r="H578" s="683"/>
      <c r="I578" s="683"/>
      <c r="J578" s="683"/>
      <c r="K578" s="683"/>
      <c r="L578" s="682"/>
      <c r="M578" s="682"/>
      <c r="N578" s="682"/>
      <c r="O578" s="682"/>
      <c r="P578" s="682"/>
      <c r="Q578" s="682"/>
      <c r="R578" s="682"/>
      <c r="S578" s="682"/>
      <c r="T578" s="682"/>
      <c r="U578" s="682"/>
      <c r="V578" s="682"/>
      <c r="W578" s="682"/>
      <c r="X578" s="682"/>
      <c r="Y578" s="682"/>
      <c r="Z578" s="682"/>
    </row>
    <row r="579" spans="1:26" ht="15">
      <c r="A579" s="682"/>
      <c r="B579" s="683"/>
      <c r="C579" s="684"/>
      <c r="D579" s="683"/>
      <c r="E579" s="683"/>
      <c r="F579" s="683"/>
      <c r="G579" s="683"/>
      <c r="H579" s="683"/>
      <c r="I579" s="683"/>
      <c r="J579" s="683"/>
      <c r="K579" s="683"/>
      <c r="L579" s="682"/>
      <c r="M579" s="682"/>
      <c r="N579" s="682"/>
      <c r="O579" s="682"/>
      <c r="P579" s="682"/>
      <c r="Q579" s="682"/>
      <c r="R579" s="682"/>
      <c r="S579" s="682"/>
      <c r="T579" s="682"/>
      <c r="U579" s="682"/>
      <c r="V579" s="682"/>
      <c r="W579" s="682"/>
      <c r="X579" s="682"/>
      <c r="Y579" s="682"/>
      <c r="Z579" s="682"/>
    </row>
    <row r="580" spans="1:26" ht="15">
      <c r="A580" s="682"/>
      <c r="B580" s="683"/>
      <c r="C580" s="684"/>
      <c r="D580" s="683"/>
      <c r="E580" s="683"/>
      <c r="F580" s="683"/>
      <c r="G580" s="683"/>
      <c r="H580" s="683"/>
      <c r="I580" s="683"/>
      <c r="J580" s="683"/>
      <c r="K580" s="683"/>
      <c r="L580" s="682"/>
      <c r="M580" s="682"/>
      <c r="N580" s="682"/>
      <c r="O580" s="682"/>
      <c r="P580" s="682"/>
      <c r="Q580" s="682"/>
      <c r="R580" s="682"/>
      <c r="S580" s="682"/>
      <c r="T580" s="682"/>
      <c r="U580" s="682"/>
      <c r="V580" s="682"/>
      <c r="W580" s="682"/>
      <c r="X580" s="682"/>
      <c r="Y580" s="682"/>
      <c r="Z580" s="682"/>
    </row>
    <row r="581" spans="1:26" ht="15">
      <c r="A581" s="682"/>
      <c r="B581" s="683"/>
      <c r="C581" s="684"/>
      <c r="D581" s="683"/>
      <c r="E581" s="683"/>
      <c r="F581" s="683"/>
      <c r="G581" s="683"/>
      <c r="H581" s="683"/>
      <c r="I581" s="683"/>
      <c r="J581" s="683"/>
      <c r="K581" s="683"/>
      <c r="L581" s="682"/>
      <c r="M581" s="682"/>
      <c r="N581" s="682"/>
      <c r="O581" s="682"/>
      <c r="P581" s="682"/>
      <c r="Q581" s="682"/>
      <c r="R581" s="682"/>
      <c r="S581" s="682"/>
      <c r="T581" s="682"/>
      <c r="U581" s="682"/>
      <c r="V581" s="682"/>
      <c r="W581" s="682"/>
      <c r="X581" s="682"/>
      <c r="Y581" s="682"/>
      <c r="Z581" s="682"/>
    </row>
    <row r="582" spans="1:26" ht="15">
      <c r="A582" s="682"/>
      <c r="B582" s="683"/>
      <c r="C582" s="684"/>
      <c r="D582" s="683"/>
      <c r="E582" s="683"/>
      <c r="F582" s="683"/>
      <c r="G582" s="683"/>
      <c r="H582" s="683"/>
      <c r="I582" s="683"/>
      <c r="J582" s="683"/>
      <c r="K582" s="683"/>
      <c r="L582" s="682"/>
      <c r="M582" s="682"/>
      <c r="N582" s="682"/>
      <c r="O582" s="682"/>
      <c r="P582" s="682"/>
      <c r="Q582" s="682"/>
      <c r="R582" s="682"/>
      <c r="S582" s="682"/>
      <c r="T582" s="682"/>
      <c r="U582" s="682"/>
      <c r="V582" s="682"/>
      <c r="W582" s="682"/>
      <c r="X582" s="682"/>
      <c r="Y582" s="682"/>
      <c r="Z582" s="682"/>
    </row>
    <row r="583" spans="1:26" ht="15">
      <c r="A583" s="682"/>
      <c r="B583" s="683"/>
      <c r="C583" s="684"/>
      <c r="D583" s="683"/>
      <c r="E583" s="683"/>
      <c r="F583" s="683"/>
      <c r="G583" s="683"/>
      <c r="H583" s="683"/>
      <c r="I583" s="683"/>
      <c r="J583" s="683"/>
      <c r="K583" s="683"/>
      <c r="L583" s="682"/>
      <c r="M583" s="682"/>
      <c r="N583" s="682"/>
      <c r="O583" s="682"/>
      <c r="P583" s="682"/>
      <c r="Q583" s="682"/>
      <c r="R583" s="682"/>
      <c r="S583" s="682"/>
      <c r="T583" s="682"/>
      <c r="U583" s="682"/>
      <c r="V583" s="682"/>
      <c r="W583" s="682"/>
      <c r="X583" s="682"/>
      <c r="Y583" s="682"/>
      <c r="Z583" s="682"/>
    </row>
    <row r="584" spans="1:26" ht="15">
      <c r="A584" s="682"/>
      <c r="B584" s="683"/>
      <c r="C584" s="684"/>
      <c r="D584" s="683"/>
      <c r="E584" s="683"/>
      <c r="F584" s="683"/>
      <c r="G584" s="683"/>
      <c r="H584" s="683"/>
      <c r="I584" s="683"/>
      <c r="J584" s="683"/>
      <c r="K584" s="683"/>
      <c r="L584" s="682"/>
      <c r="M584" s="682"/>
      <c r="N584" s="682"/>
      <c r="O584" s="682"/>
      <c r="P584" s="682"/>
      <c r="Q584" s="682"/>
      <c r="R584" s="682"/>
      <c r="S584" s="682"/>
      <c r="T584" s="682"/>
      <c r="U584" s="682"/>
      <c r="V584" s="682"/>
      <c r="W584" s="682"/>
      <c r="X584" s="682"/>
      <c r="Y584" s="682"/>
      <c r="Z584" s="682"/>
    </row>
    <row r="585" spans="1:26" ht="15">
      <c r="A585" s="682"/>
      <c r="B585" s="683"/>
      <c r="C585" s="684"/>
      <c r="D585" s="683"/>
      <c r="E585" s="683"/>
      <c r="F585" s="683"/>
      <c r="G585" s="683"/>
      <c r="H585" s="683"/>
      <c r="I585" s="683"/>
      <c r="J585" s="683"/>
      <c r="K585" s="683"/>
      <c r="L585" s="682"/>
      <c r="M585" s="682"/>
      <c r="N585" s="682"/>
      <c r="O585" s="682"/>
      <c r="P585" s="682"/>
      <c r="Q585" s="682"/>
      <c r="R585" s="682"/>
      <c r="S585" s="682"/>
      <c r="T585" s="682"/>
      <c r="U585" s="682"/>
      <c r="V585" s="682"/>
      <c r="W585" s="682"/>
      <c r="X585" s="682"/>
      <c r="Y585" s="682"/>
      <c r="Z585" s="682"/>
    </row>
    <row r="586" spans="1:26" ht="15">
      <c r="A586" s="682"/>
      <c r="B586" s="683"/>
      <c r="C586" s="684"/>
      <c r="D586" s="683"/>
      <c r="E586" s="683"/>
      <c r="F586" s="683"/>
      <c r="G586" s="683"/>
      <c r="H586" s="683"/>
      <c r="I586" s="683"/>
      <c r="J586" s="683"/>
      <c r="K586" s="683"/>
      <c r="L586" s="682"/>
      <c r="M586" s="682"/>
      <c r="N586" s="682"/>
      <c r="O586" s="682"/>
      <c r="P586" s="682"/>
      <c r="Q586" s="682"/>
      <c r="R586" s="682"/>
      <c r="S586" s="682"/>
      <c r="T586" s="682"/>
      <c r="U586" s="682"/>
      <c r="V586" s="682"/>
      <c r="W586" s="682"/>
      <c r="X586" s="682"/>
      <c r="Y586" s="682"/>
      <c r="Z586" s="682"/>
    </row>
    <row r="587" spans="1:26" ht="15">
      <c r="A587" s="682"/>
      <c r="B587" s="683"/>
      <c r="C587" s="684"/>
      <c r="D587" s="683"/>
      <c r="E587" s="683"/>
      <c r="F587" s="683"/>
      <c r="G587" s="683"/>
      <c r="H587" s="683"/>
      <c r="I587" s="683"/>
      <c r="J587" s="683"/>
      <c r="K587" s="683"/>
      <c r="L587" s="682"/>
      <c r="M587" s="682"/>
      <c r="N587" s="682"/>
      <c r="O587" s="682"/>
      <c r="P587" s="682"/>
      <c r="Q587" s="682"/>
      <c r="R587" s="682"/>
      <c r="S587" s="682"/>
      <c r="T587" s="682"/>
      <c r="U587" s="682"/>
      <c r="V587" s="682"/>
      <c r="W587" s="682"/>
      <c r="X587" s="682"/>
      <c r="Y587" s="682"/>
      <c r="Z587" s="682"/>
    </row>
    <row r="588" spans="1:26" ht="15">
      <c r="A588" s="682"/>
      <c r="B588" s="683"/>
      <c r="C588" s="684"/>
      <c r="D588" s="683"/>
      <c r="E588" s="683"/>
      <c r="F588" s="683"/>
      <c r="G588" s="683"/>
      <c r="H588" s="683"/>
      <c r="I588" s="683"/>
      <c r="J588" s="683"/>
      <c r="K588" s="683"/>
      <c r="L588" s="682"/>
      <c r="M588" s="682"/>
      <c r="N588" s="682"/>
      <c r="O588" s="682"/>
      <c r="P588" s="682"/>
      <c r="Q588" s="682"/>
      <c r="R588" s="682"/>
      <c r="S588" s="682"/>
      <c r="T588" s="682"/>
      <c r="U588" s="682"/>
      <c r="V588" s="682"/>
      <c r="W588" s="682"/>
      <c r="X588" s="682"/>
      <c r="Y588" s="682"/>
      <c r="Z588" s="682"/>
    </row>
    <row r="589" spans="1:26" ht="15">
      <c r="A589" s="682"/>
      <c r="B589" s="683"/>
      <c r="C589" s="684"/>
      <c r="D589" s="683"/>
      <c r="E589" s="683"/>
      <c r="F589" s="683"/>
      <c r="G589" s="683"/>
      <c r="H589" s="683"/>
      <c r="I589" s="683"/>
      <c r="J589" s="683"/>
      <c r="K589" s="683"/>
      <c r="L589" s="682"/>
      <c r="M589" s="682"/>
      <c r="N589" s="682"/>
      <c r="O589" s="682"/>
      <c r="P589" s="682"/>
      <c r="Q589" s="682"/>
      <c r="R589" s="682"/>
      <c r="S589" s="682"/>
      <c r="T589" s="682"/>
      <c r="U589" s="682"/>
      <c r="V589" s="682"/>
      <c r="W589" s="682"/>
      <c r="X589" s="682"/>
      <c r="Y589" s="682"/>
      <c r="Z589" s="682"/>
    </row>
    <row r="590" spans="1:26" ht="15">
      <c r="A590" s="682"/>
      <c r="B590" s="683"/>
      <c r="C590" s="684"/>
      <c r="D590" s="683"/>
      <c r="E590" s="683"/>
      <c r="F590" s="683"/>
      <c r="G590" s="683"/>
      <c r="H590" s="683"/>
      <c r="I590" s="683"/>
      <c r="J590" s="683"/>
      <c r="K590" s="683"/>
      <c r="L590" s="682"/>
      <c r="M590" s="682"/>
      <c r="N590" s="682"/>
      <c r="O590" s="682"/>
      <c r="P590" s="682"/>
      <c r="Q590" s="682"/>
      <c r="R590" s="682"/>
      <c r="S590" s="682"/>
      <c r="T590" s="682"/>
      <c r="U590" s="682"/>
      <c r="V590" s="682"/>
      <c r="W590" s="682"/>
      <c r="X590" s="682"/>
      <c r="Y590" s="682"/>
      <c r="Z590" s="682"/>
    </row>
    <row r="591" spans="1:26" ht="15">
      <c r="A591" s="682"/>
      <c r="B591" s="683"/>
      <c r="C591" s="684"/>
      <c r="D591" s="683"/>
      <c r="E591" s="683"/>
      <c r="F591" s="683"/>
      <c r="G591" s="683"/>
      <c r="H591" s="683"/>
      <c r="I591" s="683"/>
      <c r="J591" s="683"/>
      <c r="K591" s="683"/>
      <c r="L591" s="682"/>
      <c r="M591" s="682"/>
      <c r="N591" s="682"/>
      <c r="O591" s="682"/>
      <c r="P591" s="682"/>
      <c r="Q591" s="682"/>
      <c r="R591" s="682"/>
      <c r="S591" s="682"/>
      <c r="T591" s="682"/>
      <c r="U591" s="682"/>
      <c r="V591" s="682"/>
      <c r="W591" s="682"/>
      <c r="X591" s="682"/>
      <c r="Y591" s="682"/>
      <c r="Z591" s="682"/>
    </row>
    <row r="592" spans="1:26" ht="15">
      <c r="A592" s="682"/>
      <c r="B592" s="683"/>
      <c r="C592" s="684"/>
      <c r="D592" s="683"/>
      <c r="E592" s="683"/>
      <c r="F592" s="683"/>
      <c r="G592" s="683"/>
      <c r="H592" s="683"/>
      <c r="I592" s="683"/>
      <c r="J592" s="683"/>
      <c r="K592" s="683"/>
      <c r="L592" s="682"/>
      <c r="M592" s="682"/>
      <c r="N592" s="682"/>
      <c r="O592" s="682"/>
      <c r="P592" s="682"/>
      <c r="Q592" s="682"/>
      <c r="R592" s="682"/>
      <c r="S592" s="682"/>
      <c r="T592" s="682"/>
      <c r="U592" s="682"/>
      <c r="V592" s="682"/>
      <c r="W592" s="682"/>
      <c r="X592" s="682"/>
      <c r="Y592" s="682"/>
      <c r="Z592" s="682"/>
    </row>
    <row r="593" spans="1:26" ht="15">
      <c r="A593" s="682"/>
      <c r="B593" s="683"/>
      <c r="C593" s="684"/>
      <c r="D593" s="683"/>
      <c r="E593" s="683"/>
      <c r="F593" s="683"/>
      <c r="G593" s="683"/>
      <c r="H593" s="683"/>
      <c r="I593" s="683"/>
      <c r="J593" s="683"/>
      <c r="K593" s="683"/>
      <c r="L593" s="682"/>
      <c r="M593" s="682"/>
      <c r="N593" s="682"/>
      <c r="O593" s="682"/>
      <c r="P593" s="682"/>
      <c r="Q593" s="682"/>
      <c r="R593" s="682"/>
      <c r="S593" s="682"/>
      <c r="T593" s="682"/>
      <c r="U593" s="682"/>
      <c r="V593" s="682"/>
      <c r="W593" s="682"/>
      <c r="X593" s="682"/>
      <c r="Y593" s="682"/>
      <c r="Z593" s="682"/>
    </row>
    <row r="594" spans="1:26" ht="15">
      <c r="A594" s="682"/>
      <c r="B594" s="683"/>
      <c r="C594" s="684"/>
      <c r="D594" s="683"/>
      <c r="E594" s="683"/>
      <c r="F594" s="683"/>
      <c r="G594" s="683"/>
      <c r="H594" s="683"/>
      <c r="I594" s="683"/>
      <c r="J594" s="683"/>
      <c r="K594" s="683"/>
      <c r="L594" s="682"/>
      <c r="M594" s="682"/>
      <c r="N594" s="682"/>
      <c r="O594" s="682"/>
      <c r="P594" s="682"/>
      <c r="Q594" s="682"/>
      <c r="R594" s="682"/>
      <c r="S594" s="682"/>
      <c r="T594" s="682"/>
      <c r="U594" s="682"/>
      <c r="V594" s="682"/>
      <c r="W594" s="682"/>
      <c r="X594" s="682"/>
      <c r="Y594" s="682"/>
      <c r="Z594" s="682"/>
    </row>
    <row r="595" spans="1:26" ht="15">
      <c r="A595" s="682"/>
      <c r="B595" s="683"/>
      <c r="C595" s="684"/>
      <c r="D595" s="683"/>
      <c r="E595" s="683"/>
      <c r="F595" s="683"/>
      <c r="G595" s="683"/>
      <c r="H595" s="683"/>
      <c r="I595" s="683"/>
      <c r="J595" s="683"/>
      <c r="K595" s="683"/>
      <c r="L595" s="682"/>
      <c r="M595" s="682"/>
      <c r="N595" s="682"/>
      <c r="O595" s="682"/>
      <c r="P595" s="682"/>
      <c r="Q595" s="682"/>
      <c r="R595" s="682"/>
      <c r="S595" s="682"/>
      <c r="T595" s="682"/>
      <c r="U595" s="682"/>
      <c r="V595" s="682"/>
      <c r="W595" s="682"/>
      <c r="X595" s="682"/>
      <c r="Y595" s="682"/>
      <c r="Z595" s="682"/>
    </row>
    <row r="596" spans="1:26" ht="15">
      <c r="A596" s="682"/>
      <c r="B596" s="683"/>
      <c r="C596" s="684"/>
      <c r="D596" s="683"/>
      <c r="E596" s="683"/>
      <c r="F596" s="683"/>
      <c r="G596" s="683"/>
      <c r="H596" s="683"/>
      <c r="I596" s="683"/>
      <c r="J596" s="683"/>
      <c r="K596" s="683"/>
      <c r="L596" s="682"/>
      <c r="M596" s="682"/>
      <c r="N596" s="682"/>
      <c r="O596" s="682"/>
      <c r="P596" s="682"/>
      <c r="Q596" s="682"/>
      <c r="R596" s="682"/>
      <c r="S596" s="682"/>
      <c r="T596" s="682"/>
      <c r="U596" s="682"/>
      <c r="V596" s="682"/>
      <c r="W596" s="682"/>
      <c r="X596" s="682"/>
      <c r="Y596" s="682"/>
      <c r="Z596" s="682"/>
    </row>
    <row r="597" spans="1:26" ht="15">
      <c r="A597" s="682"/>
      <c r="B597" s="683"/>
      <c r="C597" s="684"/>
      <c r="D597" s="683"/>
      <c r="E597" s="683"/>
      <c r="F597" s="683"/>
      <c r="G597" s="683"/>
      <c r="H597" s="683"/>
      <c r="I597" s="683"/>
      <c r="J597" s="683"/>
      <c r="K597" s="683"/>
      <c r="L597" s="682"/>
      <c r="M597" s="682"/>
      <c r="N597" s="682"/>
      <c r="O597" s="682"/>
      <c r="P597" s="682"/>
      <c r="Q597" s="682"/>
      <c r="R597" s="682"/>
      <c r="S597" s="682"/>
      <c r="T597" s="682"/>
      <c r="U597" s="682"/>
      <c r="V597" s="682"/>
      <c r="W597" s="682"/>
      <c r="X597" s="682"/>
      <c r="Y597" s="682"/>
      <c r="Z597" s="682"/>
    </row>
    <row r="598" spans="1:26" ht="15">
      <c r="A598" s="682"/>
      <c r="B598" s="683"/>
      <c r="C598" s="684"/>
      <c r="D598" s="683"/>
      <c r="E598" s="683"/>
      <c r="F598" s="683"/>
      <c r="G598" s="683"/>
      <c r="H598" s="683"/>
      <c r="I598" s="683"/>
      <c r="J598" s="683"/>
      <c r="K598" s="683"/>
      <c r="L598" s="682"/>
      <c r="M598" s="682"/>
      <c r="N598" s="682"/>
      <c r="O598" s="682"/>
      <c r="P598" s="682"/>
      <c r="Q598" s="682"/>
      <c r="R598" s="682"/>
      <c r="S598" s="682"/>
      <c r="T598" s="682"/>
      <c r="U598" s="682"/>
      <c r="V598" s="682"/>
      <c r="W598" s="682"/>
      <c r="X598" s="682"/>
      <c r="Y598" s="682"/>
      <c r="Z598" s="682"/>
    </row>
    <row r="599" spans="1:26" ht="15">
      <c r="A599" s="682"/>
      <c r="B599" s="683"/>
      <c r="C599" s="684"/>
      <c r="D599" s="683"/>
      <c r="E599" s="683"/>
      <c r="F599" s="683"/>
      <c r="G599" s="683"/>
      <c r="H599" s="683"/>
      <c r="I599" s="683"/>
      <c r="J599" s="683"/>
      <c r="K599" s="683"/>
      <c r="L599" s="682"/>
      <c r="M599" s="682"/>
      <c r="N599" s="682"/>
      <c r="O599" s="682"/>
      <c r="P599" s="682"/>
      <c r="Q599" s="682"/>
      <c r="R599" s="682"/>
      <c r="S599" s="682"/>
      <c r="T599" s="682"/>
      <c r="U599" s="682"/>
      <c r="V599" s="682"/>
      <c r="W599" s="682"/>
      <c r="X599" s="682"/>
      <c r="Y599" s="682"/>
      <c r="Z599" s="682"/>
    </row>
    <row r="600" spans="1:26" ht="15">
      <c r="A600" s="682"/>
      <c r="B600" s="683"/>
      <c r="C600" s="684"/>
      <c r="D600" s="683"/>
      <c r="E600" s="683"/>
      <c r="F600" s="683"/>
      <c r="G600" s="683"/>
      <c r="H600" s="683"/>
      <c r="I600" s="683"/>
      <c r="J600" s="683"/>
      <c r="K600" s="683"/>
      <c r="L600" s="682"/>
      <c r="M600" s="682"/>
      <c r="N600" s="682"/>
      <c r="O600" s="682"/>
      <c r="P600" s="682"/>
      <c r="Q600" s="682"/>
      <c r="R600" s="682"/>
      <c r="S600" s="682"/>
      <c r="T600" s="682"/>
      <c r="U600" s="682"/>
      <c r="V600" s="682"/>
      <c r="W600" s="682"/>
      <c r="X600" s="682"/>
      <c r="Y600" s="682"/>
      <c r="Z600" s="682"/>
    </row>
    <row r="601" spans="1:26" ht="15">
      <c r="A601" s="682"/>
      <c r="B601" s="683"/>
      <c r="C601" s="684"/>
      <c r="D601" s="683"/>
      <c r="E601" s="683"/>
      <c r="F601" s="683"/>
      <c r="G601" s="683"/>
      <c r="H601" s="683"/>
      <c r="I601" s="683"/>
      <c r="J601" s="683"/>
      <c r="K601" s="683"/>
      <c r="L601" s="682"/>
      <c r="M601" s="682"/>
      <c r="N601" s="682"/>
      <c r="O601" s="682"/>
      <c r="P601" s="682"/>
      <c r="Q601" s="682"/>
      <c r="R601" s="682"/>
      <c r="S601" s="682"/>
      <c r="T601" s="682"/>
      <c r="U601" s="682"/>
      <c r="V601" s="682"/>
      <c r="W601" s="682"/>
      <c r="X601" s="682"/>
      <c r="Y601" s="682"/>
      <c r="Z601" s="682"/>
    </row>
    <row r="602" spans="1:26" ht="15">
      <c r="A602" s="682"/>
      <c r="B602" s="683"/>
      <c r="C602" s="684"/>
      <c r="D602" s="683"/>
      <c r="E602" s="683"/>
      <c r="F602" s="683"/>
      <c r="G602" s="683"/>
      <c r="H602" s="683"/>
      <c r="I602" s="683"/>
      <c r="J602" s="683"/>
      <c r="K602" s="683"/>
      <c r="L602" s="682"/>
      <c r="M602" s="682"/>
      <c r="N602" s="682"/>
      <c r="O602" s="682"/>
      <c r="P602" s="682"/>
      <c r="Q602" s="682"/>
      <c r="R602" s="682"/>
      <c r="S602" s="682"/>
      <c r="T602" s="682"/>
      <c r="U602" s="682"/>
      <c r="V602" s="682"/>
      <c r="W602" s="682"/>
      <c r="X602" s="682"/>
      <c r="Y602" s="682"/>
      <c r="Z602" s="682"/>
    </row>
    <row r="603" spans="1:26" ht="15">
      <c r="A603" s="682"/>
      <c r="B603" s="683"/>
      <c r="C603" s="684"/>
      <c r="D603" s="683"/>
      <c r="E603" s="683"/>
      <c r="F603" s="683"/>
      <c r="G603" s="683"/>
      <c r="H603" s="683"/>
      <c r="I603" s="683"/>
      <c r="J603" s="683"/>
      <c r="K603" s="683"/>
      <c r="L603" s="682"/>
      <c r="M603" s="682"/>
      <c r="N603" s="682"/>
      <c r="O603" s="682"/>
      <c r="P603" s="682"/>
      <c r="Q603" s="682"/>
      <c r="R603" s="682"/>
      <c r="S603" s="682"/>
      <c r="T603" s="682"/>
      <c r="U603" s="682"/>
      <c r="V603" s="682"/>
      <c r="W603" s="682"/>
      <c r="X603" s="682"/>
      <c r="Y603" s="682"/>
      <c r="Z603" s="682"/>
    </row>
    <row r="604" spans="1:26" ht="15">
      <c r="A604" s="682"/>
      <c r="B604" s="683"/>
      <c r="C604" s="684"/>
      <c r="D604" s="683"/>
      <c r="E604" s="683"/>
      <c r="F604" s="683"/>
      <c r="G604" s="683"/>
      <c r="H604" s="683"/>
      <c r="I604" s="683"/>
      <c r="J604" s="683"/>
      <c r="K604" s="683"/>
      <c r="L604" s="682"/>
      <c r="M604" s="682"/>
      <c r="N604" s="682"/>
      <c r="O604" s="682"/>
      <c r="P604" s="682"/>
      <c r="Q604" s="682"/>
      <c r="R604" s="682"/>
      <c r="S604" s="682"/>
      <c r="T604" s="682"/>
      <c r="U604" s="682"/>
      <c r="V604" s="682"/>
      <c r="W604" s="682"/>
      <c r="X604" s="682"/>
      <c r="Y604" s="682"/>
      <c r="Z604" s="682"/>
    </row>
    <row r="605" spans="1:26" ht="15">
      <c r="A605" s="682"/>
      <c r="B605" s="683"/>
      <c r="C605" s="684"/>
      <c r="D605" s="683"/>
      <c r="E605" s="683"/>
      <c r="F605" s="683"/>
      <c r="G605" s="683"/>
      <c r="H605" s="683"/>
      <c r="I605" s="683"/>
      <c r="J605" s="683"/>
      <c r="K605" s="683"/>
      <c r="L605" s="682"/>
      <c r="M605" s="682"/>
      <c r="N605" s="682"/>
      <c r="O605" s="682"/>
      <c r="P605" s="682"/>
      <c r="Q605" s="682"/>
      <c r="R605" s="682"/>
      <c r="S605" s="682"/>
      <c r="T605" s="682"/>
      <c r="U605" s="682"/>
      <c r="V605" s="682"/>
      <c r="W605" s="682"/>
      <c r="X605" s="682"/>
      <c r="Y605" s="682"/>
      <c r="Z605" s="682"/>
    </row>
    <row r="606" spans="1:26" ht="15">
      <c r="A606" s="682"/>
      <c r="B606" s="683"/>
      <c r="C606" s="684"/>
      <c r="D606" s="683"/>
      <c r="E606" s="683"/>
      <c r="F606" s="683"/>
      <c r="G606" s="683"/>
      <c r="H606" s="683"/>
      <c r="I606" s="683"/>
      <c r="J606" s="683"/>
      <c r="K606" s="683"/>
      <c r="L606" s="682"/>
      <c r="M606" s="682"/>
      <c r="N606" s="682"/>
      <c r="O606" s="682"/>
      <c r="P606" s="682"/>
      <c r="Q606" s="682"/>
      <c r="R606" s="682"/>
      <c r="S606" s="682"/>
      <c r="T606" s="682"/>
      <c r="U606" s="682"/>
      <c r="V606" s="682"/>
      <c r="W606" s="682"/>
      <c r="X606" s="682"/>
      <c r="Y606" s="682"/>
      <c r="Z606" s="682"/>
    </row>
    <row r="607" spans="1:26" ht="15">
      <c r="A607" s="682"/>
      <c r="B607" s="683"/>
      <c r="C607" s="684"/>
      <c r="D607" s="683"/>
      <c r="E607" s="683"/>
      <c r="F607" s="683"/>
      <c r="G607" s="683"/>
      <c r="H607" s="683"/>
      <c r="I607" s="683"/>
      <c r="J607" s="683"/>
      <c r="K607" s="683"/>
      <c r="L607" s="682"/>
      <c r="M607" s="682"/>
      <c r="N607" s="682"/>
      <c r="O607" s="682"/>
      <c r="P607" s="682"/>
      <c r="Q607" s="682"/>
      <c r="R607" s="682"/>
      <c r="S607" s="682"/>
      <c r="T607" s="682"/>
      <c r="U607" s="682"/>
      <c r="V607" s="682"/>
      <c r="W607" s="682"/>
      <c r="X607" s="682"/>
      <c r="Y607" s="682"/>
      <c r="Z607" s="682"/>
    </row>
    <row r="608" spans="1:26" ht="15">
      <c r="A608" s="682"/>
      <c r="B608" s="683"/>
      <c r="C608" s="684"/>
      <c r="D608" s="683"/>
      <c r="E608" s="683"/>
      <c r="F608" s="683"/>
      <c r="G608" s="683"/>
      <c r="H608" s="683"/>
      <c r="I608" s="683"/>
      <c r="J608" s="683"/>
      <c r="K608" s="683"/>
      <c r="L608" s="682"/>
      <c r="M608" s="682"/>
      <c r="N608" s="682"/>
      <c r="O608" s="682"/>
      <c r="P608" s="682"/>
      <c r="Q608" s="682"/>
      <c r="R608" s="682"/>
      <c r="S608" s="682"/>
      <c r="T608" s="682"/>
      <c r="U608" s="682"/>
      <c r="V608" s="682"/>
      <c r="W608" s="682"/>
      <c r="X608" s="682"/>
      <c r="Y608" s="682"/>
      <c r="Z608" s="682"/>
    </row>
    <row r="609" spans="1:26" ht="15">
      <c r="A609" s="682"/>
      <c r="B609" s="683"/>
      <c r="C609" s="684"/>
      <c r="D609" s="683"/>
      <c r="E609" s="683"/>
      <c r="F609" s="683"/>
      <c r="G609" s="683"/>
      <c r="H609" s="683"/>
      <c r="I609" s="683"/>
      <c r="J609" s="683"/>
      <c r="K609" s="683"/>
      <c r="L609" s="682"/>
      <c r="M609" s="682"/>
      <c r="N609" s="682"/>
      <c r="O609" s="682"/>
      <c r="P609" s="682"/>
      <c r="Q609" s="682"/>
      <c r="R609" s="682"/>
      <c r="S609" s="682"/>
      <c r="T609" s="682"/>
      <c r="U609" s="682"/>
      <c r="V609" s="682"/>
      <c r="W609" s="682"/>
      <c r="X609" s="682"/>
      <c r="Y609" s="682"/>
      <c r="Z609" s="682"/>
    </row>
    <row r="610" spans="1:26" ht="15">
      <c r="A610" s="682"/>
      <c r="B610" s="683"/>
      <c r="C610" s="684"/>
      <c r="D610" s="683"/>
      <c r="E610" s="683"/>
      <c r="F610" s="683"/>
      <c r="G610" s="683"/>
      <c r="H610" s="683"/>
      <c r="I610" s="683"/>
      <c r="J610" s="683"/>
      <c r="K610" s="683"/>
      <c r="L610" s="682"/>
      <c r="M610" s="682"/>
      <c r="N610" s="682"/>
      <c r="O610" s="682"/>
      <c r="P610" s="682"/>
      <c r="Q610" s="682"/>
      <c r="R610" s="682"/>
      <c r="S610" s="682"/>
      <c r="T610" s="682"/>
      <c r="U610" s="682"/>
      <c r="V610" s="682"/>
      <c r="W610" s="682"/>
      <c r="X610" s="682"/>
      <c r="Y610" s="682"/>
      <c r="Z610" s="682"/>
    </row>
    <row r="611" spans="1:26" ht="15">
      <c r="A611" s="682"/>
      <c r="B611" s="683"/>
      <c r="C611" s="684"/>
      <c r="D611" s="683"/>
      <c r="E611" s="683"/>
      <c r="F611" s="683"/>
      <c r="G611" s="683"/>
      <c r="H611" s="683"/>
      <c r="I611" s="683"/>
      <c r="J611" s="683"/>
      <c r="K611" s="683"/>
      <c r="L611" s="682"/>
      <c r="M611" s="682"/>
      <c r="N611" s="682"/>
      <c r="O611" s="682"/>
      <c r="P611" s="682"/>
      <c r="Q611" s="682"/>
      <c r="R611" s="682"/>
      <c r="S611" s="682"/>
      <c r="T611" s="682"/>
      <c r="U611" s="682"/>
      <c r="V611" s="682"/>
      <c r="W611" s="682"/>
      <c r="X611" s="682"/>
      <c r="Y611" s="682"/>
      <c r="Z611" s="682"/>
    </row>
    <row r="612" spans="1:26" ht="15">
      <c r="A612" s="682"/>
      <c r="B612" s="683"/>
      <c r="C612" s="684"/>
      <c r="D612" s="683"/>
      <c r="E612" s="683"/>
      <c r="F612" s="683"/>
      <c r="G612" s="683"/>
      <c r="H612" s="683"/>
      <c r="I612" s="683"/>
      <c r="J612" s="683"/>
      <c r="K612" s="683"/>
      <c r="L612" s="682"/>
      <c r="M612" s="682"/>
      <c r="N612" s="682"/>
      <c r="O612" s="682"/>
      <c r="P612" s="682"/>
      <c r="Q612" s="682"/>
      <c r="R612" s="682"/>
      <c r="S612" s="682"/>
      <c r="T612" s="682"/>
      <c r="U612" s="682"/>
      <c r="V612" s="682"/>
      <c r="W612" s="682"/>
      <c r="X612" s="682"/>
      <c r="Y612" s="682"/>
      <c r="Z612" s="682"/>
    </row>
    <row r="613" spans="1:26" ht="15">
      <c r="A613" s="682"/>
      <c r="B613" s="683"/>
      <c r="C613" s="684"/>
      <c r="D613" s="683"/>
      <c r="E613" s="683"/>
      <c r="F613" s="683"/>
      <c r="G613" s="683"/>
      <c r="H613" s="683"/>
      <c r="I613" s="683"/>
      <c r="J613" s="683"/>
      <c r="K613" s="683"/>
      <c r="L613" s="682"/>
      <c r="M613" s="682"/>
      <c r="N613" s="682"/>
      <c r="O613" s="682"/>
      <c r="P613" s="682"/>
      <c r="Q613" s="682"/>
      <c r="R613" s="682"/>
      <c r="S613" s="682"/>
      <c r="T613" s="682"/>
      <c r="U613" s="682"/>
      <c r="V613" s="682"/>
      <c r="W613" s="682"/>
      <c r="X613" s="682"/>
      <c r="Y613" s="682"/>
      <c r="Z613" s="682"/>
    </row>
    <row r="614" spans="1:26" ht="15">
      <c r="A614" s="682"/>
      <c r="B614" s="683"/>
      <c r="C614" s="684"/>
      <c r="D614" s="683"/>
      <c r="E614" s="683"/>
      <c r="F614" s="683"/>
      <c r="G614" s="683"/>
      <c r="H614" s="683"/>
      <c r="I614" s="683"/>
      <c r="J614" s="683"/>
      <c r="K614" s="683"/>
      <c r="L614" s="682"/>
      <c r="M614" s="682"/>
      <c r="N614" s="682"/>
      <c r="O614" s="682"/>
      <c r="P614" s="682"/>
      <c r="Q614" s="682"/>
      <c r="R614" s="682"/>
      <c r="S614" s="682"/>
      <c r="T614" s="682"/>
      <c r="U614" s="682"/>
      <c r="V614" s="682"/>
      <c r="W614" s="682"/>
      <c r="X614" s="682"/>
      <c r="Y614" s="682"/>
      <c r="Z614" s="682"/>
    </row>
    <row r="615" spans="1:26" ht="15">
      <c r="A615" s="682"/>
      <c r="B615" s="683"/>
      <c r="C615" s="684"/>
      <c r="D615" s="683"/>
      <c r="E615" s="683"/>
      <c r="F615" s="683"/>
      <c r="G615" s="683"/>
      <c r="H615" s="683"/>
      <c r="I615" s="683"/>
      <c r="J615" s="683"/>
      <c r="K615" s="683"/>
      <c r="L615" s="682"/>
      <c r="M615" s="682"/>
      <c r="N615" s="682"/>
      <c r="O615" s="682"/>
      <c r="P615" s="682"/>
      <c r="Q615" s="682"/>
      <c r="R615" s="682"/>
      <c r="S615" s="682"/>
      <c r="T615" s="682"/>
      <c r="U615" s="682"/>
      <c r="V615" s="682"/>
      <c r="W615" s="682"/>
      <c r="X615" s="682"/>
      <c r="Y615" s="682"/>
      <c r="Z615" s="682"/>
    </row>
    <row r="616" spans="1:26" ht="15">
      <c r="A616" s="682"/>
      <c r="B616" s="683"/>
      <c r="C616" s="684"/>
      <c r="D616" s="683"/>
      <c r="E616" s="683"/>
      <c r="F616" s="683"/>
      <c r="G616" s="683"/>
      <c r="H616" s="683"/>
      <c r="I616" s="683"/>
      <c r="J616" s="683"/>
      <c r="K616" s="683"/>
      <c r="L616" s="682"/>
      <c r="M616" s="682"/>
      <c r="N616" s="682"/>
      <c r="O616" s="682"/>
      <c r="P616" s="682"/>
      <c r="Q616" s="682"/>
      <c r="R616" s="682"/>
      <c r="S616" s="682"/>
      <c r="T616" s="682"/>
      <c r="U616" s="682"/>
      <c r="V616" s="682"/>
      <c r="W616" s="682"/>
      <c r="X616" s="682"/>
      <c r="Y616" s="682"/>
      <c r="Z616" s="682"/>
    </row>
    <row r="617" spans="1:26" ht="15">
      <c r="A617" s="682"/>
      <c r="B617" s="683"/>
      <c r="C617" s="684"/>
      <c r="D617" s="683"/>
      <c r="E617" s="683"/>
      <c r="F617" s="683"/>
      <c r="G617" s="683"/>
      <c r="H617" s="683"/>
      <c r="I617" s="683"/>
      <c r="J617" s="683"/>
      <c r="K617" s="683"/>
      <c r="L617" s="682"/>
      <c r="M617" s="682"/>
      <c r="N617" s="682"/>
      <c r="O617" s="682"/>
      <c r="P617" s="682"/>
      <c r="Q617" s="682"/>
      <c r="R617" s="682"/>
      <c r="S617" s="682"/>
      <c r="T617" s="682"/>
      <c r="U617" s="682"/>
      <c r="V617" s="682"/>
      <c r="W617" s="682"/>
      <c r="X617" s="682"/>
      <c r="Y617" s="682"/>
      <c r="Z617" s="682"/>
    </row>
    <row r="618" spans="1:26" ht="15">
      <c r="A618" s="682"/>
      <c r="B618" s="683"/>
      <c r="C618" s="684"/>
      <c r="D618" s="683"/>
      <c r="E618" s="683"/>
      <c r="F618" s="683"/>
      <c r="G618" s="683"/>
      <c r="H618" s="683"/>
      <c r="I618" s="683"/>
      <c r="J618" s="683"/>
      <c r="K618" s="683"/>
      <c r="L618" s="682"/>
      <c r="M618" s="682"/>
      <c r="N618" s="682"/>
      <c r="O618" s="682"/>
      <c r="P618" s="682"/>
      <c r="Q618" s="682"/>
      <c r="R618" s="682"/>
      <c r="S618" s="682"/>
      <c r="T618" s="682"/>
      <c r="U618" s="682"/>
      <c r="V618" s="682"/>
      <c r="W618" s="682"/>
      <c r="X618" s="682"/>
      <c r="Y618" s="682"/>
      <c r="Z618" s="682"/>
    </row>
    <row r="619" spans="1:26" ht="15">
      <c r="A619" s="682"/>
      <c r="B619" s="683"/>
      <c r="C619" s="684"/>
      <c r="D619" s="683"/>
      <c r="E619" s="683"/>
      <c r="F619" s="683"/>
      <c r="G619" s="683"/>
      <c r="H619" s="683"/>
      <c r="I619" s="683"/>
      <c r="J619" s="683"/>
      <c r="K619" s="683"/>
      <c r="L619" s="682"/>
      <c r="M619" s="682"/>
      <c r="N619" s="682"/>
      <c r="O619" s="682"/>
      <c r="P619" s="682"/>
      <c r="Q619" s="682"/>
      <c r="R619" s="682"/>
      <c r="S619" s="682"/>
      <c r="T619" s="682"/>
      <c r="U619" s="682"/>
      <c r="V619" s="682"/>
      <c r="W619" s="682"/>
      <c r="X619" s="682"/>
      <c r="Y619" s="682"/>
      <c r="Z619" s="682"/>
    </row>
    <row r="620" spans="1:26" ht="15">
      <c r="A620" s="682"/>
      <c r="B620" s="683"/>
      <c r="C620" s="684"/>
      <c r="D620" s="683"/>
      <c r="E620" s="683"/>
      <c r="F620" s="683"/>
      <c r="G620" s="683"/>
      <c r="H620" s="683"/>
      <c r="I620" s="683"/>
      <c r="J620" s="683"/>
      <c r="K620" s="683"/>
      <c r="L620" s="682"/>
      <c r="M620" s="682"/>
      <c r="N620" s="682"/>
      <c r="O620" s="682"/>
      <c r="P620" s="682"/>
      <c r="Q620" s="682"/>
      <c r="R620" s="682"/>
      <c r="S620" s="682"/>
      <c r="T620" s="682"/>
      <c r="U620" s="682"/>
      <c r="V620" s="682"/>
      <c r="W620" s="682"/>
      <c r="X620" s="682"/>
      <c r="Y620" s="682"/>
      <c r="Z620" s="682"/>
    </row>
    <row r="621" spans="1:26" ht="15">
      <c r="A621" s="682"/>
      <c r="B621" s="683"/>
      <c r="C621" s="684"/>
      <c r="D621" s="683"/>
      <c r="E621" s="683"/>
      <c r="F621" s="683"/>
      <c r="G621" s="683"/>
      <c r="H621" s="683"/>
      <c r="I621" s="683"/>
      <c r="J621" s="683"/>
      <c r="K621" s="683"/>
      <c r="L621" s="682"/>
      <c r="M621" s="682"/>
      <c r="N621" s="682"/>
      <c r="O621" s="682"/>
      <c r="P621" s="682"/>
      <c r="Q621" s="682"/>
      <c r="R621" s="682"/>
      <c r="S621" s="682"/>
      <c r="T621" s="682"/>
      <c r="U621" s="682"/>
      <c r="V621" s="682"/>
      <c r="W621" s="682"/>
      <c r="X621" s="682"/>
      <c r="Y621" s="682"/>
      <c r="Z621" s="682"/>
    </row>
    <row r="622" spans="1:26" ht="15">
      <c r="A622" s="682"/>
      <c r="B622" s="683"/>
      <c r="C622" s="684"/>
      <c r="D622" s="683"/>
      <c r="E622" s="683"/>
      <c r="F622" s="683"/>
      <c r="G622" s="683"/>
      <c r="H622" s="683"/>
      <c r="I622" s="683"/>
      <c r="J622" s="683"/>
      <c r="K622" s="683"/>
      <c r="L622" s="682"/>
      <c r="M622" s="682"/>
      <c r="N622" s="682"/>
      <c r="O622" s="682"/>
      <c r="P622" s="682"/>
      <c r="Q622" s="682"/>
      <c r="R622" s="682"/>
      <c r="S622" s="682"/>
      <c r="T622" s="682"/>
      <c r="U622" s="682"/>
      <c r="V622" s="682"/>
      <c r="W622" s="682"/>
      <c r="X622" s="682"/>
      <c r="Y622" s="682"/>
      <c r="Z622" s="682"/>
    </row>
    <row r="623" spans="1:26" ht="15">
      <c r="A623" s="682"/>
      <c r="B623" s="683"/>
      <c r="C623" s="684"/>
      <c r="D623" s="683"/>
      <c r="E623" s="683"/>
      <c r="F623" s="683"/>
      <c r="G623" s="683"/>
      <c r="H623" s="683"/>
      <c r="I623" s="683"/>
      <c r="J623" s="683"/>
      <c r="K623" s="683"/>
      <c r="L623" s="682"/>
      <c r="M623" s="682"/>
      <c r="N623" s="682"/>
      <c r="O623" s="682"/>
      <c r="P623" s="682"/>
      <c r="Q623" s="682"/>
      <c r="R623" s="682"/>
      <c r="S623" s="682"/>
      <c r="T623" s="682"/>
      <c r="U623" s="682"/>
      <c r="V623" s="682"/>
      <c r="W623" s="682"/>
      <c r="X623" s="682"/>
      <c r="Y623" s="682"/>
      <c r="Z623" s="682"/>
    </row>
    <row r="624" spans="1:26" ht="15">
      <c r="A624" s="682"/>
      <c r="B624" s="683"/>
      <c r="C624" s="684"/>
      <c r="D624" s="683"/>
      <c r="E624" s="683"/>
      <c r="F624" s="683"/>
      <c r="G624" s="683"/>
      <c r="H624" s="683"/>
      <c r="I624" s="683"/>
      <c r="J624" s="683"/>
      <c r="K624" s="683"/>
      <c r="L624" s="682"/>
      <c r="M624" s="682"/>
      <c r="N624" s="682"/>
      <c r="O624" s="682"/>
      <c r="P624" s="682"/>
      <c r="Q624" s="682"/>
      <c r="R624" s="682"/>
      <c r="S624" s="682"/>
      <c r="T624" s="682"/>
      <c r="U624" s="682"/>
      <c r="V624" s="682"/>
      <c r="W624" s="682"/>
      <c r="X624" s="682"/>
      <c r="Y624" s="682"/>
      <c r="Z624" s="682"/>
    </row>
    <row r="625" spans="1:26" ht="15">
      <c r="A625" s="682"/>
      <c r="B625" s="683"/>
      <c r="C625" s="684"/>
      <c r="D625" s="683"/>
      <c r="E625" s="683"/>
      <c r="F625" s="683"/>
      <c r="G625" s="683"/>
      <c r="H625" s="683"/>
      <c r="I625" s="683"/>
      <c r="J625" s="683"/>
      <c r="K625" s="683"/>
      <c r="L625" s="682"/>
      <c r="M625" s="682"/>
      <c r="N625" s="682"/>
      <c r="O625" s="682"/>
      <c r="P625" s="682"/>
      <c r="Q625" s="682"/>
      <c r="R625" s="682"/>
      <c r="S625" s="682"/>
      <c r="T625" s="682"/>
      <c r="U625" s="682"/>
      <c r="V625" s="682"/>
      <c r="W625" s="682"/>
      <c r="X625" s="682"/>
      <c r="Y625" s="682"/>
      <c r="Z625" s="682"/>
    </row>
    <row r="626" spans="1:26" ht="15">
      <c r="A626" s="682"/>
      <c r="B626" s="683"/>
      <c r="C626" s="684"/>
      <c r="D626" s="683"/>
      <c r="E626" s="683"/>
      <c r="F626" s="683"/>
      <c r="G626" s="683"/>
      <c r="H626" s="683"/>
      <c r="I626" s="683"/>
      <c r="J626" s="683"/>
      <c r="K626" s="683"/>
      <c r="L626" s="682"/>
      <c r="M626" s="682"/>
      <c r="N626" s="682"/>
      <c r="O626" s="682"/>
      <c r="P626" s="682"/>
      <c r="Q626" s="682"/>
      <c r="R626" s="682"/>
      <c r="S626" s="682"/>
      <c r="T626" s="682"/>
      <c r="U626" s="682"/>
      <c r="V626" s="682"/>
      <c r="W626" s="682"/>
      <c r="X626" s="682"/>
      <c r="Y626" s="682"/>
      <c r="Z626" s="682"/>
    </row>
    <row r="627" spans="1:26" ht="15">
      <c r="A627" s="682"/>
      <c r="B627" s="683"/>
      <c r="C627" s="684"/>
      <c r="D627" s="683"/>
      <c r="E627" s="683"/>
      <c r="F627" s="683"/>
      <c r="G627" s="683"/>
      <c r="H627" s="683"/>
      <c r="I627" s="683"/>
      <c r="J627" s="683"/>
      <c r="K627" s="683"/>
      <c r="L627" s="682"/>
      <c r="M627" s="682"/>
      <c r="N627" s="682"/>
      <c r="O627" s="682"/>
      <c r="P627" s="682"/>
      <c r="Q627" s="682"/>
      <c r="R627" s="682"/>
      <c r="S627" s="682"/>
      <c r="T627" s="682"/>
      <c r="U627" s="682"/>
      <c r="V627" s="682"/>
      <c r="W627" s="682"/>
      <c r="X627" s="682"/>
      <c r="Y627" s="682"/>
      <c r="Z627" s="682"/>
    </row>
    <row r="628" spans="1:26" ht="15">
      <c r="A628" s="682"/>
      <c r="B628" s="683"/>
      <c r="C628" s="684"/>
      <c r="D628" s="683"/>
      <c r="E628" s="683"/>
      <c r="F628" s="683"/>
      <c r="G628" s="683"/>
      <c r="H628" s="683"/>
      <c r="I628" s="683"/>
      <c r="J628" s="683"/>
      <c r="K628" s="683"/>
      <c r="L628" s="682"/>
      <c r="M628" s="682"/>
      <c r="N628" s="682"/>
      <c r="O628" s="682"/>
      <c r="P628" s="682"/>
      <c r="Q628" s="682"/>
      <c r="R628" s="682"/>
      <c r="S628" s="682"/>
      <c r="T628" s="682"/>
      <c r="U628" s="682"/>
      <c r="V628" s="682"/>
      <c r="W628" s="682"/>
      <c r="X628" s="682"/>
      <c r="Y628" s="682"/>
      <c r="Z628" s="682"/>
    </row>
    <row r="629" spans="1:26" ht="15">
      <c r="A629" s="682"/>
      <c r="B629" s="683"/>
      <c r="C629" s="684"/>
      <c r="D629" s="683"/>
      <c r="E629" s="683"/>
      <c r="F629" s="683"/>
      <c r="G629" s="683"/>
      <c r="H629" s="683"/>
      <c r="I629" s="683"/>
      <c r="J629" s="683"/>
      <c r="K629" s="683"/>
      <c r="L629" s="682"/>
      <c r="M629" s="682"/>
      <c r="N629" s="682"/>
      <c r="O629" s="682"/>
      <c r="P629" s="682"/>
      <c r="Q629" s="682"/>
      <c r="R629" s="682"/>
      <c r="S629" s="682"/>
      <c r="T629" s="682"/>
      <c r="U629" s="682"/>
      <c r="V629" s="682"/>
      <c r="W629" s="682"/>
      <c r="X629" s="682"/>
      <c r="Y629" s="682"/>
      <c r="Z629" s="682"/>
    </row>
    <row r="630" spans="1:26" ht="15">
      <c r="A630" s="682"/>
      <c r="B630" s="683"/>
      <c r="C630" s="684"/>
      <c r="D630" s="683"/>
      <c r="E630" s="683"/>
      <c r="F630" s="683"/>
      <c r="G630" s="683"/>
      <c r="H630" s="683"/>
      <c r="I630" s="683"/>
      <c r="J630" s="683"/>
      <c r="K630" s="683"/>
      <c r="L630" s="682"/>
      <c r="M630" s="682"/>
      <c r="N630" s="682"/>
      <c r="O630" s="682"/>
      <c r="P630" s="682"/>
      <c r="Q630" s="682"/>
      <c r="R630" s="682"/>
      <c r="S630" s="682"/>
      <c r="T630" s="682"/>
      <c r="U630" s="682"/>
      <c r="V630" s="682"/>
      <c r="W630" s="682"/>
      <c r="X630" s="682"/>
      <c r="Y630" s="682"/>
      <c r="Z630" s="682"/>
    </row>
    <row r="631" spans="1:26" ht="15">
      <c r="A631" s="682"/>
      <c r="B631" s="683"/>
      <c r="C631" s="684"/>
      <c r="D631" s="683"/>
      <c r="E631" s="683"/>
      <c r="F631" s="683"/>
      <c r="G631" s="683"/>
      <c r="H631" s="683"/>
      <c r="I631" s="683"/>
      <c r="J631" s="683"/>
      <c r="K631" s="683"/>
      <c r="L631" s="682"/>
      <c r="M631" s="682"/>
      <c r="N631" s="682"/>
      <c r="O631" s="682"/>
      <c r="P631" s="682"/>
      <c r="Q631" s="682"/>
      <c r="R631" s="682"/>
      <c r="S631" s="682"/>
      <c r="T631" s="682"/>
      <c r="U631" s="682"/>
      <c r="V631" s="682"/>
      <c r="W631" s="682"/>
      <c r="X631" s="682"/>
      <c r="Y631" s="682"/>
      <c r="Z631" s="682"/>
    </row>
    <row r="632" spans="1:26" ht="15">
      <c r="A632" s="682"/>
      <c r="B632" s="683"/>
      <c r="C632" s="684"/>
      <c r="D632" s="683"/>
      <c r="E632" s="683"/>
      <c r="F632" s="683"/>
      <c r="G632" s="683"/>
      <c r="H632" s="683"/>
      <c r="I632" s="683"/>
      <c r="J632" s="683"/>
      <c r="K632" s="683"/>
      <c r="L632" s="682"/>
      <c r="M632" s="682"/>
      <c r="N632" s="682"/>
      <c r="O632" s="682"/>
      <c r="P632" s="682"/>
      <c r="Q632" s="682"/>
      <c r="R632" s="682"/>
      <c r="S632" s="682"/>
      <c r="T632" s="682"/>
      <c r="U632" s="682"/>
      <c r="V632" s="682"/>
      <c r="W632" s="682"/>
      <c r="X632" s="682"/>
      <c r="Y632" s="682"/>
      <c r="Z632" s="682"/>
    </row>
    <row r="633" spans="1:26" ht="15">
      <c r="A633" s="682"/>
      <c r="B633" s="683"/>
      <c r="C633" s="684"/>
      <c r="D633" s="683"/>
      <c r="E633" s="683"/>
      <c r="F633" s="683"/>
      <c r="G633" s="683"/>
      <c r="H633" s="683"/>
      <c r="I633" s="683"/>
      <c r="J633" s="683"/>
      <c r="K633" s="683"/>
      <c r="L633" s="682"/>
      <c r="M633" s="682"/>
      <c r="N633" s="682"/>
      <c r="O633" s="682"/>
      <c r="P633" s="682"/>
      <c r="Q633" s="682"/>
      <c r="R633" s="682"/>
      <c r="S633" s="682"/>
      <c r="T633" s="682"/>
      <c r="U633" s="682"/>
      <c r="V633" s="682"/>
      <c r="W633" s="682"/>
      <c r="X633" s="682"/>
      <c r="Y633" s="682"/>
      <c r="Z633" s="682"/>
    </row>
    <row r="634" spans="1:26" ht="15">
      <c r="A634" s="682"/>
      <c r="B634" s="683"/>
      <c r="C634" s="684"/>
      <c r="D634" s="683"/>
      <c r="E634" s="683"/>
      <c r="F634" s="683"/>
      <c r="G634" s="683"/>
      <c r="H634" s="683"/>
      <c r="I634" s="683"/>
      <c r="J634" s="683"/>
      <c r="K634" s="683"/>
      <c r="L634" s="682"/>
      <c r="M634" s="682"/>
      <c r="N634" s="682"/>
      <c r="O634" s="682"/>
      <c r="P634" s="682"/>
      <c r="Q634" s="682"/>
      <c r="R634" s="682"/>
      <c r="S634" s="682"/>
      <c r="T634" s="682"/>
      <c r="U634" s="682"/>
      <c r="V634" s="682"/>
      <c r="W634" s="682"/>
      <c r="X634" s="682"/>
      <c r="Y634" s="682"/>
      <c r="Z634" s="682"/>
    </row>
    <row r="635" spans="1:26" ht="15">
      <c r="A635" s="682"/>
      <c r="B635" s="683"/>
      <c r="C635" s="684"/>
      <c r="D635" s="683"/>
      <c r="E635" s="683"/>
      <c r="F635" s="683"/>
      <c r="G635" s="683"/>
      <c r="H635" s="683"/>
      <c r="I635" s="683"/>
      <c r="J635" s="683"/>
      <c r="K635" s="683"/>
      <c r="L635" s="682"/>
      <c r="M635" s="682"/>
      <c r="N635" s="682"/>
      <c r="O635" s="682"/>
      <c r="P635" s="682"/>
      <c r="Q635" s="682"/>
      <c r="R635" s="682"/>
      <c r="S635" s="682"/>
      <c r="T635" s="682"/>
      <c r="U635" s="682"/>
      <c r="V635" s="682"/>
      <c r="W635" s="682"/>
      <c r="X635" s="682"/>
      <c r="Y635" s="682"/>
      <c r="Z635" s="682"/>
    </row>
    <row r="636" spans="1:26" ht="15">
      <c r="A636" s="682"/>
      <c r="B636" s="683"/>
      <c r="C636" s="684"/>
      <c r="D636" s="683"/>
      <c r="E636" s="683"/>
      <c r="F636" s="683"/>
      <c r="G636" s="683"/>
      <c r="H636" s="683"/>
      <c r="I636" s="683"/>
      <c r="J636" s="683"/>
      <c r="K636" s="683"/>
      <c r="L636" s="682"/>
      <c r="M636" s="682"/>
      <c r="N636" s="682"/>
      <c r="O636" s="682"/>
      <c r="P636" s="682"/>
      <c r="Q636" s="682"/>
      <c r="R636" s="682"/>
      <c r="S636" s="682"/>
      <c r="T636" s="682"/>
      <c r="U636" s="682"/>
      <c r="V636" s="682"/>
      <c r="W636" s="682"/>
      <c r="X636" s="682"/>
      <c r="Y636" s="682"/>
      <c r="Z636" s="682"/>
    </row>
    <row r="637" spans="1:26" ht="15">
      <c r="A637" s="682"/>
      <c r="B637" s="683"/>
      <c r="C637" s="684"/>
      <c r="D637" s="683"/>
      <c r="E637" s="683"/>
      <c r="F637" s="683"/>
      <c r="G637" s="683"/>
      <c r="H637" s="683"/>
      <c r="I637" s="683"/>
      <c r="J637" s="683"/>
      <c r="K637" s="683"/>
      <c r="L637" s="682"/>
      <c r="M637" s="682"/>
      <c r="N637" s="682"/>
      <c r="O637" s="682"/>
      <c r="P637" s="682"/>
      <c r="Q637" s="682"/>
      <c r="R637" s="682"/>
      <c r="S637" s="682"/>
      <c r="T637" s="682"/>
      <c r="U637" s="682"/>
      <c r="V637" s="682"/>
      <c r="W637" s="682"/>
      <c r="X637" s="682"/>
      <c r="Y637" s="682"/>
      <c r="Z637" s="682"/>
    </row>
    <row r="638" spans="1:26" ht="15">
      <c r="A638" s="682"/>
      <c r="B638" s="683"/>
      <c r="C638" s="684"/>
      <c r="D638" s="683"/>
      <c r="E638" s="683"/>
      <c r="F638" s="683"/>
      <c r="G638" s="683"/>
      <c r="H638" s="683"/>
      <c r="I638" s="683"/>
      <c r="J638" s="683"/>
      <c r="K638" s="683"/>
      <c r="L638" s="682"/>
      <c r="M638" s="682"/>
      <c r="N638" s="682"/>
      <c r="O638" s="682"/>
      <c r="P638" s="682"/>
      <c r="Q638" s="682"/>
      <c r="R638" s="682"/>
      <c r="S638" s="682"/>
      <c r="T638" s="682"/>
      <c r="U638" s="682"/>
      <c r="V638" s="682"/>
      <c r="W638" s="682"/>
      <c r="X638" s="682"/>
      <c r="Y638" s="682"/>
      <c r="Z638" s="682"/>
    </row>
    <row r="639" spans="1:26" ht="15">
      <c r="A639" s="682"/>
      <c r="B639" s="683"/>
      <c r="C639" s="684"/>
      <c r="D639" s="683"/>
      <c r="E639" s="683"/>
      <c r="F639" s="683"/>
      <c r="G639" s="683"/>
      <c r="H639" s="683"/>
      <c r="I639" s="683"/>
      <c r="J639" s="683"/>
      <c r="K639" s="683"/>
      <c r="L639" s="682"/>
      <c r="M639" s="682"/>
      <c r="N639" s="682"/>
      <c r="O639" s="682"/>
      <c r="P639" s="682"/>
      <c r="Q639" s="682"/>
      <c r="R639" s="682"/>
      <c r="S639" s="682"/>
      <c r="T639" s="682"/>
      <c r="U639" s="682"/>
      <c r="V639" s="682"/>
      <c r="W639" s="682"/>
      <c r="X639" s="682"/>
      <c r="Y639" s="682"/>
      <c r="Z639" s="682"/>
    </row>
    <row r="640" spans="1:26" ht="15">
      <c r="A640" s="682"/>
      <c r="B640" s="683"/>
      <c r="C640" s="684"/>
      <c r="D640" s="683"/>
      <c r="E640" s="683"/>
      <c r="F640" s="683"/>
      <c r="G640" s="683"/>
      <c r="H640" s="683"/>
      <c r="I640" s="683"/>
      <c r="J640" s="683"/>
      <c r="K640" s="683"/>
      <c r="L640" s="682"/>
      <c r="M640" s="682"/>
      <c r="N640" s="682"/>
      <c r="O640" s="682"/>
      <c r="P640" s="682"/>
      <c r="Q640" s="682"/>
      <c r="R640" s="682"/>
      <c r="S640" s="682"/>
      <c r="T640" s="682"/>
      <c r="U640" s="682"/>
      <c r="V640" s="682"/>
      <c r="W640" s="682"/>
      <c r="X640" s="682"/>
      <c r="Y640" s="682"/>
      <c r="Z640" s="682"/>
    </row>
    <row r="641" spans="1:26" ht="15">
      <c r="A641" s="682"/>
      <c r="B641" s="683"/>
      <c r="C641" s="684"/>
      <c r="D641" s="683"/>
      <c r="E641" s="683"/>
      <c r="F641" s="683"/>
      <c r="G641" s="683"/>
      <c r="H641" s="683"/>
      <c r="I641" s="683"/>
      <c r="J641" s="683"/>
      <c r="K641" s="683"/>
      <c r="L641" s="682"/>
      <c r="M641" s="682"/>
      <c r="N641" s="682"/>
      <c r="O641" s="682"/>
      <c r="P641" s="682"/>
      <c r="Q641" s="682"/>
      <c r="R641" s="682"/>
      <c r="S641" s="682"/>
      <c r="T641" s="682"/>
      <c r="U641" s="682"/>
      <c r="V641" s="682"/>
      <c r="W641" s="682"/>
      <c r="X641" s="682"/>
      <c r="Y641" s="682"/>
      <c r="Z641" s="682"/>
    </row>
    <row r="642" spans="1:26" ht="15">
      <c r="A642" s="682"/>
      <c r="B642" s="683"/>
      <c r="C642" s="684"/>
      <c r="D642" s="683"/>
      <c r="E642" s="683"/>
      <c r="F642" s="683"/>
      <c r="G642" s="683"/>
      <c r="H642" s="683"/>
      <c r="I642" s="683"/>
      <c r="J642" s="683"/>
      <c r="K642" s="683"/>
      <c r="L642" s="682"/>
      <c r="M642" s="682"/>
      <c r="N642" s="682"/>
      <c r="O642" s="682"/>
      <c r="P642" s="682"/>
      <c r="Q642" s="682"/>
      <c r="R642" s="682"/>
      <c r="S642" s="682"/>
      <c r="T642" s="682"/>
      <c r="U642" s="682"/>
      <c r="V642" s="682"/>
      <c r="W642" s="682"/>
      <c r="X642" s="682"/>
      <c r="Y642" s="682"/>
      <c r="Z642" s="682"/>
    </row>
    <row r="643" spans="1:26" ht="15">
      <c r="A643" s="682"/>
      <c r="B643" s="683"/>
      <c r="C643" s="684"/>
      <c r="D643" s="683"/>
      <c r="E643" s="683"/>
      <c r="F643" s="683"/>
      <c r="G643" s="683"/>
      <c r="H643" s="683"/>
      <c r="I643" s="683"/>
      <c r="J643" s="683"/>
      <c r="K643" s="683"/>
      <c r="L643" s="682"/>
      <c r="M643" s="682"/>
      <c r="N643" s="682"/>
      <c r="O643" s="682"/>
      <c r="P643" s="682"/>
      <c r="Q643" s="682"/>
      <c r="R643" s="682"/>
      <c r="S643" s="682"/>
      <c r="T643" s="682"/>
      <c r="U643" s="682"/>
      <c r="V643" s="682"/>
      <c r="W643" s="682"/>
      <c r="X643" s="682"/>
      <c r="Y643" s="682"/>
      <c r="Z643" s="682"/>
    </row>
    <row r="644" spans="1:26" ht="15">
      <c r="A644" s="682"/>
      <c r="B644" s="683"/>
      <c r="C644" s="684"/>
      <c r="D644" s="683"/>
      <c r="E644" s="683"/>
      <c r="F644" s="683"/>
      <c r="G644" s="683"/>
      <c r="H644" s="683"/>
      <c r="I644" s="683"/>
      <c r="J644" s="683"/>
      <c r="K644" s="683"/>
      <c r="L644" s="682"/>
      <c r="M644" s="682"/>
      <c r="N644" s="682"/>
      <c r="O644" s="682"/>
      <c r="P644" s="682"/>
      <c r="Q644" s="682"/>
      <c r="R644" s="682"/>
      <c r="S644" s="682"/>
      <c r="T644" s="682"/>
      <c r="U644" s="682"/>
      <c r="V644" s="682"/>
      <c r="W644" s="682"/>
      <c r="X644" s="682"/>
      <c r="Y644" s="682"/>
      <c r="Z644" s="682"/>
    </row>
    <row r="645" spans="1:26" ht="15">
      <c r="A645" s="682"/>
      <c r="B645" s="683"/>
      <c r="C645" s="684"/>
      <c r="D645" s="683"/>
      <c r="E645" s="683"/>
      <c r="F645" s="683"/>
      <c r="G645" s="683"/>
      <c r="H645" s="683"/>
      <c r="I645" s="683"/>
      <c r="J645" s="683"/>
      <c r="K645" s="683"/>
      <c r="L645" s="682"/>
      <c r="M645" s="682"/>
      <c r="N645" s="682"/>
      <c r="O645" s="682"/>
      <c r="P645" s="682"/>
      <c r="Q645" s="682"/>
      <c r="R645" s="682"/>
      <c r="S645" s="682"/>
      <c r="T645" s="682"/>
      <c r="U645" s="682"/>
      <c r="V645" s="682"/>
      <c r="W645" s="682"/>
      <c r="X645" s="682"/>
      <c r="Y645" s="682"/>
      <c r="Z645" s="682"/>
    </row>
    <row r="646" spans="1:26" ht="15">
      <c r="A646" s="682"/>
      <c r="B646" s="683"/>
      <c r="C646" s="684"/>
      <c r="D646" s="683"/>
      <c r="E646" s="683"/>
      <c r="F646" s="683"/>
      <c r="G646" s="683"/>
      <c r="H646" s="683"/>
      <c r="I646" s="683"/>
      <c r="J646" s="683"/>
      <c r="K646" s="683"/>
      <c r="L646" s="682"/>
      <c r="M646" s="682"/>
      <c r="N646" s="682"/>
      <c r="O646" s="682"/>
      <c r="P646" s="682"/>
      <c r="Q646" s="682"/>
      <c r="R646" s="682"/>
      <c r="S646" s="682"/>
      <c r="T646" s="682"/>
      <c r="U646" s="682"/>
      <c r="V646" s="682"/>
      <c r="W646" s="682"/>
      <c r="X646" s="682"/>
      <c r="Y646" s="682"/>
      <c r="Z646" s="682"/>
    </row>
    <row r="647" spans="1:26" ht="15">
      <c r="A647" s="682"/>
      <c r="B647" s="683"/>
      <c r="C647" s="684"/>
      <c r="D647" s="683"/>
      <c r="E647" s="683"/>
      <c r="F647" s="683"/>
      <c r="G647" s="683"/>
      <c r="H647" s="683"/>
      <c r="I647" s="683"/>
      <c r="J647" s="683"/>
      <c r="K647" s="683"/>
      <c r="L647" s="682"/>
      <c r="M647" s="682"/>
      <c r="N647" s="682"/>
      <c r="O647" s="682"/>
      <c r="P647" s="682"/>
      <c r="Q647" s="682"/>
      <c r="R647" s="682"/>
      <c r="S647" s="682"/>
      <c r="T647" s="682"/>
      <c r="U647" s="682"/>
      <c r="V647" s="682"/>
      <c r="W647" s="682"/>
      <c r="X647" s="682"/>
      <c r="Y647" s="682"/>
      <c r="Z647" s="682"/>
    </row>
    <row r="648" spans="1:26" ht="15">
      <c r="A648" s="682"/>
      <c r="B648" s="683"/>
      <c r="C648" s="684"/>
      <c r="D648" s="683"/>
      <c r="E648" s="683"/>
      <c r="F648" s="683"/>
      <c r="G648" s="683"/>
      <c r="H648" s="683"/>
      <c r="I648" s="683"/>
      <c r="J648" s="683"/>
      <c r="K648" s="683"/>
      <c r="L648" s="682"/>
      <c r="M648" s="682"/>
      <c r="N648" s="682"/>
      <c r="O648" s="682"/>
      <c r="P648" s="682"/>
      <c r="Q648" s="682"/>
      <c r="R648" s="682"/>
      <c r="S648" s="682"/>
      <c r="T648" s="682"/>
      <c r="U648" s="682"/>
      <c r="V648" s="682"/>
      <c r="W648" s="682"/>
      <c r="X648" s="682"/>
      <c r="Y648" s="682"/>
      <c r="Z648" s="682"/>
    </row>
    <row r="649" spans="1:26" ht="15">
      <c r="A649" s="682"/>
      <c r="B649" s="683"/>
      <c r="C649" s="684"/>
      <c r="D649" s="683"/>
      <c r="E649" s="683"/>
      <c r="F649" s="683"/>
      <c r="G649" s="683"/>
      <c r="H649" s="683"/>
      <c r="I649" s="683"/>
      <c r="J649" s="683"/>
      <c r="K649" s="683"/>
      <c r="L649" s="682"/>
      <c r="M649" s="682"/>
      <c r="N649" s="682"/>
      <c r="O649" s="682"/>
      <c r="P649" s="682"/>
      <c r="Q649" s="682"/>
      <c r="R649" s="682"/>
      <c r="S649" s="682"/>
      <c r="T649" s="682"/>
      <c r="U649" s="682"/>
      <c r="V649" s="682"/>
      <c r="W649" s="682"/>
      <c r="X649" s="682"/>
      <c r="Y649" s="682"/>
      <c r="Z649" s="682"/>
    </row>
    <row r="650" spans="1:26" ht="15">
      <c r="A650" s="682"/>
      <c r="B650" s="683"/>
      <c r="C650" s="684"/>
      <c r="D650" s="683"/>
      <c r="E650" s="683"/>
      <c r="F650" s="683"/>
      <c r="G650" s="683"/>
      <c r="H650" s="683"/>
      <c r="I650" s="683"/>
      <c r="J650" s="683"/>
      <c r="K650" s="683"/>
      <c r="L650" s="682"/>
      <c r="M650" s="682"/>
      <c r="N650" s="682"/>
      <c r="O650" s="682"/>
      <c r="P650" s="682"/>
      <c r="Q650" s="682"/>
      <c r="R650" s="682"/>
      <c r="S650" s="682"/>
      <c r="T650" s="682"/>
      <c r="U650" s="682"/>
      <c r="V650" s="682"/>
      <c r="W650" s="682"/>
      <c r="X650" s="682"/>
      <c r="Y650" s="682"/>
      <c r="Z650" s="682"/>
    </row>
    <row r="651" spans="1:26" ht="15">
      <c r="A651" s="682"/>
      <c r="B651" s="683"/>
      <c r="C651" s="684"/>
      <c r="D651" s="683"/>
      <c r="E651" s="683"/>
      <c r="F651" s="683"/>
      <c r="G651" s="683"/>
      <c r="H651" s="683"/>
      <c r="I651" s="683"/>
      <c r="J651" s="683"/>
      <c r="K651" s="683"/>
      <c r="L651" s="682"/>
      <c r="M651" s="682"/>
      <c r="N651" s="682"/>
      <c r="O651" s="682"/>
      <c r="P651" s="682"/>
      <c r="Q651" s="682"/>
      <c r="R651" s="682"/>
      <c r="S651" s="682"/>
      <c r="T651" s="682"/>
      <c r="U651" s="682"/>
      <c r="V651" s="682"/>
      <c r="W651" s="682"/>
      <c r="X651" s="682"/>
      <c r="Y651" s="682"/>
      <c r="Z651" s="682"/>
    </row>
    <row r="652" spans="1:26" ht="15">
      <c r="A652" s="682"/>
      <c r="B652" s="683"/>
      <c r="C652" s="684"/>
      <c r="D652" s="683"/>
      <c r="E652" s="683"/>
      <c r="F652" s="683"/>
      <c r="G652" s="683"/>
      <c r="H652" s="683"/>
      <c r="I652" s="683"/>
      <c r="J652" s="683"/>
      <c r="K652" s="683"/>
      <c r="L652" s="682"/>
      <c r="M652" s="682"/>
      <c r="N652" s="682"/>
      <c r="O652" s="682"/>
      <c r="P652" s="682"/>
      <c r="Q652" s="682"/>
      <c r="R652" s="682"/>
      <c r="S652" s="682"/>
      <c r="T652" s="682"/>
      <c r="U652" s="682"/>
      <c r="V652" s="682"/>
      <c r="W652" s="682"/>
      <c r="X652" s="682"/>
      <c r="Y652" s="682"/>
      <c r="Z652" s="682"/>
    </row>
    <row r="653" spans="1:26" ht="15">
      <c r="A653" s="682"/>
      <c r="B653" s="683"/>
      <c r="C653" s="684"/>
      <c r="D653" s="683"/>
      <c r="E653" s="683"/>
      <c r="F653" s="683"/>
      <c r="G653" s="683"/>
      <c r="H653" s="683"/>
      <c r="I653" s="683"/>
      <c r="J653" s="683"/>
      <c r="K653" s="683"/>
      <c r="L653" s="682"/>
      <c r="M653" s="682"/>
      <c r="N653" s="682"/>
      <c r="O653" s="682"/>
      <c r="P653" s="682"/>
      <c r="Q653" s="682"/>
      <c r="R653" s="682"/>
      <c r="S653" s="682"/>
      <c r="T653" s="682"/>
      <c r="U653" s="682"/>
      <c r="V653" s="682"/>
      <c r="W653" s="682"/>
      <c r="X653" s="682"/>
      <c r="Y653" s="682"/>
      <c r="Z653" s="682"/>
    </row>
    <row r="654" spans="1:26" ht="15">
      <c r="A654" s="682"/>
      <c r="B654" s="683"/>
      <c r="C654" s="684"/>
      <c r="D654" s="683"/>
      <c r="E654" s="683"/>
      <c r="F654" s="683"/>
      <c r="G654" s="683"/>
      <c r="H654" s="683"/>
      <c r="I654" s="683"/>
      <c r="J654" s="683"/>
      <c r="K654" s="683"/>
      <c r="L654" s="682"/>
      <c r="M654" s="682"/>
      <c r="N654" s="682"/>
      <c r="O654" s="682"/>
      <c r="P654" s="682"/>
      <c r="Q654" s="682"/>
      <c r="R654" s="682"/>
      <c r="S654" s="682"/>
      <c r="T654" s="682"/>
      <c r="U654" s="682"/>
      <c r="V654" s="682"/>
      <c r="W654" s="682"/>
      <c r="X654" s="682"/>
      <c r="Y654" s="682"/>
      <c r="Z654" s="682"/>
    </row>
    <row r="655" spans="1:26" ht="15">
      <c r="A655" s="682"/>
      <c r="B655" s="683"/>
      <c r="C655" s="684"/>
      <c r="D655" s="683"/>
      <c r="E655" s="683"/>
      <c r="F655" s="683"/>
      <c r="G655" s="683"/>
      <c r="H655" s="683"/>
      <c r="I655" s="683"/>
      <c r="J655" s="683"/>
      <c r="K655" s="683"/>
      <c r="L655" s="682"/>
      <c r="M655" s="682"/>
      <c r="N655" s="682"/>
      <c r="O655" s="682"/>
      <c r="P655" s="682"/>
      <c r="Q655" s="682"/>
      <c r="R655" s="682"/>
      <c r="S655" s="682"/>
      <c r="T655" s="682"/>
      <c r="U655" s="682"/>
      <c r="V655" s="682"/>
      <c r="W655" s="682"/>
      <c r="X655" s="682"/>
      <c r="Y655" s="682"/>
      <c r="Z655" s="682"/>
    </row>
    <row r="656" spans="1:26" ht="15">
      <c r="A656" s="682"/>
      <c r="B656" s="683"/>
      <c r="C656" s="684"/>
      <c r="D656" s="683"/>
      <c r="E656" s="683"/>
      <c r="F656" s="683"/>
      <c r="G656" s="683"/>
      <c r="H656" s="683"/>
      <c r="I656" s="683"/>
      <c r="J656" s="683"/>
      <c r="K656" s="683"/>
      <c r="L656" s="682"/>
      <c r="M656" s="682"/>
      <c r="N656" s="682"/>
      <c r="O656" s="682"/>
      <c r="P656" s="682"/>
      <c r="Q656" s="682"/>
      <c r="R656" s="682"/>
      <c r="S656" s="682"/>
      <c r="T656" s="682"/>
      <c r="U656" s="682"/>
      <c r="V656" s="682"/>
      <c r="W656" s="682"/>
      <c r="X656" s="682"/>
      <c r="Y656" s="682"/>
      <c r="Z656" s="682"/>
    </row>
    <row r="657" spans="1:26" ht="15">
      <c r="A657" s="682"/>
      <c r="B657" s="683"/>
      <c r="C657" s="684"/>
      <c r="D657" s="683"/>
      <c r="E657" s="683"/>
      <c r="F657" s="683"/>
      <c r="G657" s="683"/>
      <c r="H657" s="683"/>
      <c r="I657" s="683"/>
      <c r="J657" s="683"/>
      <c r="K657" s="683"/>
      <c r="L657" s="682"/>
      <c r="M657" s="682"/>
      <c r="N657" s="682"/>
      <c r="O657" s="682"/>
      <c r="P657" s="682"/>
      <c r="Q657" s="682"/>
      <c r="R657" s="682"/>
      <c r="S657" s="682"/>
      <c r="T657" s="682"/>
      <c r="U657" s="682"/>
      <c r="V657" s="682"/>
      <c r="W657" s="682"/>
      <c r="X657" s="682"/>
      <c r="Y657" s="682"/>
      <c r="Z657" s="682"/>
    </row>
    <row r="658" spans="1:26" ht="15">
      <c r="A658" s="682"/>
      <c r="B658" s="683"/>
      <c r="C658" s="684"/>
      <c r="D658" s="683"/>
      <c r="E658" s="683"/>
      <c r="F658" s="683"/>
      <c r="G658" s="683"/>
      <c r="H658" s="683"/>
      <c r="I658" s="683"/>
      <c r="J658" s="683"/>
      <c r="K658" s="683"/>
      <c r="L658" s="682"/>
      <c r="M658" s="682"/>
      <c r="N658" s="682"/>
      <c r="O658" s="682"/>
      <c r="P658" s="682"/>
      <c r="Q658" s="682"/>
      <c r="R658" s="682"/>
      <c r="S658" s="682"/>
      <c r="T658" s="682"/>
      <c r="U658" s="682"/>
      <c r="V658" s="682"/>
      <c r="W658" s="682"/>
      <c r="X658" s="682"/>
      <c r="Y658" s="682"/>
      <c r="Z658" s="682"/>
    </row>
    <row r="659" spans="1:26" ht="15">
      <c r="A659" s="682"/>
      <c r="B659" s="683"/>
      <c r="C659" s="684"/>
      <c r="D659" s="683"/>
      <c r="E659" s="683"/>
      <c r="F659" s="683"/>
      <c r="G659" s="683"/>
      <c r="H659" s="683"/>
      <c r="I659" s="683"/>
      <c r="J659" s="683"/>
      <c r="K659" s="683"/>
      <c r="L659" s="682"/>
      <c r="M659" s="682"/>
      <c r="N659" s="682"/>
      <c r="O659" s="682"/>
      <c r="P659" s="682"/>
      <c r="Q659" s="682"/>
      <c r="R659" s="682"/>
      <c r="S659" s="682"/>
      <c r="T659" s="682"/>
      <c r="U659" s="682"/>
      <c r="V659" s="682"/>
      <c r="W659" s="682"/>
      <c r="X659" s="682"/>
      <c r="Y659" s="682"/>
      <c r="Z659" s="682"/>
    </row>
    <row r="660" spans="1:26" ht="15">
      <c r="A660" s="682"/>
      <c r="B660" s="683"/>
      <c r="C660" s="684"/>
      <c r="D660" s="683"/>
      <c r="E660" s="683"/>
      <c r="F660" s="683"/>
      <c r="G660" s="683"/>
      <c r="H660" s="683"/>
      <c r="I660" s="683"/>
      <c r="J660" s="683"/>
      <c r="K660" s="683"/>
      <c r="L660" s="682"/>
      <c r="M660" s="682"/>
      <c r="N660" s="682"/>
      <c r="O660" s="682"/>
      <c r="P660" s="682"/>
      <c r="Q660" s="682"/>
      <c r="R660" s="682"/>
      <c r="S660" s="682"/>
      <c r="T660" s="682"/>
      <c r="U660" s="682"/>
      <c r="V660" s="682"/>
      <c r="W660" s="682"/>
      <c r="X660" s="682"/>
      <c r="Y660" s="682"/>
      <c r="Z660" s="682"/>
    </row>
    <row r="661" spans="1:26" ht="15">
      <c r="A661" s="682"/>
      <c r="B661" s="683"/>
      <c r="C661" s="684"/>
      <c r="D661" s="683"/>
      <c r="E661" s="683"/>
      <c r="F661" s="683"/>
      <c r="G661" s="683"/>
      <c r="H661" s="683"/>
      <c r="I661" s="683"/>
      <c r="J661" s="683"/>
      <c r="K661" s="683"/>
      <c r="L661" s="682"/>
      <c r="M661" s="682"/>
      <c r="N661" s="682"/>
      <c r="O661" s="682"/>
      <c r="P661" s="682"/>
      <c r="Q661" s="682"/>
      <c r="R661" s="682"/>
      <c r="S661" s="682"/>
      <c r="T661" s="682"/>
      <c r="U661" s="682"/>
      <c r="V661" s="682"/>
      <c r="W661" s="682"/>
      <c r="X661" s="682"/>
      <c r="Y661" s="682"/>
      <c r="Z661" s="682"/>
    </row>
    <row r="662" spans="1:26" ht="15">
      <c r="A662" s="682"/>
      <c r="B662" s="683"/>
      <c r="C662" s="684"/>
      <c r="D662" s="683"/>
      <c r="E662" s="683"/>
      <c r="F662" s="683"/>
      <c r="G662" s="683"/>
      <c r="H662" s="683"/>
      <c r="I662" s="683"/>
      <c r="J662" s="683"/>
      <c r="K662" s="683"/>
      <c r="L662" s="682"/>
      <c r="M662" s="682"/>
      <c r="N662" s="682"/>
      <c r="O662" s="682"/>
      <c r="P662" s="682"/>
      <c r="Q662" s="682"/>
      <c r="R662" s="682"/>
      <c r="S662" s="682"/>
      <c r="T662" s="682"/>
      <c r="U662" s="682"/>
      <c r="V662" s="682"/>
      <c r="W662" s="682"/>
      <c r="X662" s="682"/>
      <c r="Y662" s="682"/>
      <c r="Z662" s="682"/>
    </row>
    <row r="663" spans="1:26" ht="15">
      <c r="A663" s="682"/>
      <c r="B663" s="683"/>
      <c r="C663" s="684"/>
      <c r="D663" s="683"/>
      <c r="E663" s="683"/>
      <c r="F663" s="683"/>
      <c r="G663" s="683"/>
      <c r="H663" s="683"/>
      <c r="I663" s="683"/>
      <c r="J663" s="683"/>
      <c r="K663" s="683"/>
      <c r="L663" s="682"/>
      <c r="M663" s="682"/>
      <c r="N663" s="682"/>
      <c r="O663" s="682"/>
      <c r="P663" s="682"/>
      <c r="Q663" s="682"/>
      <c r="R663" s="682"/>
      <c r="S663" s="682"/>
      <c r="T663" s="682"/>
      <c r="U663" s="682"/>
      <c r="V663" s="682"/>
      <c r="W663" s="682"/>
      <c r="X663" s="682"/>
      <c r="Y663" s="682"/>
      <c r="Z663" s="682"/>
    </row>
    <row r="664" spans="1:26" ht="15">
      <c r="A664" s="682"/>
      <c r="B664" s="683"/>
      <c r="C664" s="684"/>
      <c r="D664" s="683"/>
      <c r="E664" s="683"/>
      <c r="F664" s="683"/>
      <c r="G664" s="683"/>
      <c r="H664" s="683"/>
      <c r="I664" s="683"/>
      <c r="J664" s="683"/>
      <c r="K664" s="683"/>
      <c r="L664" s="682"/>
      <c r="M664" s="682"/>
      <c r="N664" s="682"/>
      <c r="O664" s="682"/>
      <c r="P664" s="682"/>
      <c r="Q664" s="682"/>
      <c r="R664" s="682"/>
      <c r="S664" s="682"/>
      <c r="T664" s="682"/>
      <c r="U664" s="682"/>
      <c r="V664" s="682"/>
      <c r="W664" s="682"/>
      <c r="X664" s="682"/>
      <c r="Y664" s="682"/>
      <c r="Z664" s="682"/>
    </row>
    <row r="665" spans="1:26" ht="15">
      <c r="A665" s="682"/>
      <c r="B665" s="683"/>
      <c r="C665" s="684"/>
      <c r="D665" s="683"/>
      <c r="E665" s="683"/>
      <c r="F665" s="683"/>
      <c r="G665" s="683"/>
      <c r="H665" s="683"/>
      <c r="I665" s="683"/>
      <c r="J665" s="683"/>
      <c r="K665" s="683"/>
      <c r="L665" s="682"/>
      <c r="M665" s="682"/>
      <c r="N665" s="682"/>
      <c r="O665" s="682"/>
      <c r="P665" s="682"/>
      <c r="Q665" s="682"/>
      <c r="R665" s="682"/>
      <c r="S665" s="682"/>
      <c r="T665" s="682"/>
      <c r="U665" s="682"/>
      <c r="V665" s="682"/>
      <c r="W665" s="682"/>
      <c r="X665" s="682"/>
      <c r="Y665" s="682"/>
      <c r="Z665" s="682"/>
    </row>
    <row r="666" spans="1:26" ht="15">
      <c r="A666" s="682"/>
      <c r="B666" s="683"/>
      <c r="C666" s="684"/>
      <c r="D666" s="683"/>
      <c r="E666" s="683"/>
      <c r="F666" s="683"/>
      <c r="G666" s="683"/>
      <c r="H666" s="683"/>
      <c r="I666" s="683"/>
      <c r="J666" s="683"/>
      <c r="K666" s="683"/>
      <c r="L666" s="682"/>
      <c r="M666" s="682"/>
      <c r="N666" s="682"/>
      <c r="O666" s="682"/>
      <c r="P666" s="682"/>
      <c r="Q666" s="682"/>
      <c r="R666" s="682"/>
      <c r="S666" s="682"/>
      <c r="T666" s="682"/>
      <c r="U666" s="682"/>
      <c r="V666" s="682"/>
      <c r="W666" s="682"/>
      <c r="X666" s="682"/>
      <c r="Y666" s="682"/>
      <c r="Z666" s="682"/>
    </row>
    <row r="667" spans="1:26" ht="15">
      <c r="A667" s="682"/>
      <c r="B667" s="683"/>
      <c r="C667" s="684"/>
      <c r="D667" s="683"/>
      <c r="E667" s="683"/>
      <c r="F667" s="683"/>
      <c r="G667" s="683"/>
      <c r="H667" s="683"/>
      <c r="I667" s="683"/>
      <c r="J667" s="683"/>
      <c r="K667" s="683"/>
      <c r="L667" s="682"/>
      <c r="M667" s="682"/>
      <c r="N667" s="682"/>
      <c r="O667" s="682"/>
      <c r="P667" s="682"/>
      <c r="Q667" s="682"/>
      <c r="R667" s="682"/>
      <c r="S667" s="682"/>
      <c r="T667" s="682"/>
      <c r="U667" s="682"/>
      <c r="V667" s="682"/>
      <c r="W667" s="682"/>
      <c r="X667" s="682"/>
      <c r="Y667" s="682"/>
      <c r="Z667" s="682"/>
    </row>
    <row r="668" spans="1:26" ht="15">
      <c r="A668" s="682"/>
      <c r="B668" s="683"/>
      <c r="C668" s="684"/>
      <c r="D668" s="683"/>
      <c r="E668" s="683"/>
      <c r="F668" s="683"/>
      <c r="G668" s="683"/>
      <c r="H668" s="683"/>
      <c r="I668" s="683"/>
      <c r="J668" s="683"/>
      <c r="K668" s="683"/>
      <c r="L668" s="682"/>
      <c r="M668" s="682"/>
      <c r="N668" s="682"/>
      <c r="O668" s="682"/>
      <c r="P668" s="682"/>
      <c r="Q668" s="682"/>
      <c r="R668" s="682"/>
      <c r="S668" s="682"/>
      <c r="T668" s="682"/>
      <c r="U668" s="682"/>
      <c r="V668" s="682"/>
      <c r="W668" s="682"/>
      <c r="X668" s="682"/>
      <c r="Y668" s="682"/>
      <c r="Z668" s="682"/>
    </row>
    <row r="669" spans="1:26" ht="15">
      <c r="A669" s="682"/>
      <c r="B669" s="683"/>
      <c r="C669" s="684"/>
      <c r="D669" s="683"/>
      <c r="E669" s="683"/>
      <c r="F669" s="683"/>
      <c r="G669" s="683"/>
      <c r="H669" s="683"/>
      <c r="I669" s="683"/>
      <c r="J669" s="683"/>
      <c r="K669" s="683"/>
      <c r="L669" s="682"/>
      <c r="M669" s="682"/>
      <c r="N669" s="682"/>
      <c r="O669" s="682"/>
      <c r="P669" s="682"/>
      <c r="Q669" s="682"/>
      <c r="R669" s="682"/>
      <c r="S669" s="682"/>
      <c r="T669" s="682"/>
      <c r="U669" s="682"/>
      <c r="V669" s="682"/>
      <c r="W669" s="682"/>
      <c r="X669" s="682"/>
      <c r="Y669" s="682"/>
      <c r="Z669" s="682"/>
    </row>
    <row r="670" spans="1:26" ht="15">
      <c r="A670" s="682"/>
      <c r="B670" s="683"/>
      <c r="C670" s="684"/>
      <c r="D670" s="683"/>
      <c r="E670" s="683"/>
      <c r="F670" s="683"/>
      <c r="G670" s="683"/>
      <c r="H670" s="683"/>
      <c r="I670" s="683"/>
      <c r="J670" s="683"/>
      <c r="K670" s="683"/>
      <c r="L670" s="682"/>
      <c r="M670" s="682"/>
      <c r="N670" s="682"/>
      <c r="O670" s="682"/>
      <c r="P670" s="682"/>
      <c r="Q670" s="682"/>
      <c r="R670" s="682"/>
      <c r="S670" s="682"/>
      <c r="T670" s="682"/>
      <c r="U670" s="682"/>
      <c r="V670" s="682"/>
      <c r="W670" s="682"/>
      <c r="X670" s="682"/>
      <c r="Y670" s="682"/>
      <c r="Z670" s="682"/>
    </row>
    <row r="671" spans="1:26" ht="15">
      <c r="A671" s="682"/>
      <c r="B671" s="683"/>
      <c r="C671" s="684"/>
      <c r="D671" s="683"/>
      <c r="E671" s="683"/>
      <c r="F671" s="683"/>
      <c r="G671" s="683"/>
      <c r="H671" s="683"/>
      <c r="I671" s="683"/>
      <c r="J671" s="683"/>
      <c r="K671" s="683"/>
      <c r="L671" s="682"/>
      <c r="M671" s="682"/>
      <c r="N671" s="682"/>
      <c r="O671" s="682"/>
      <c r="P671" s="682"/>
      <c r="Q671" s="682"/>
      <c r="R671" s="682"/>
      <c r="S671" s="682"/>
      <c r="T671" s="682"/>
      <c r="U671" s="682"/>
      <c r="V671" s="682"/>
      <c r="W671" s="682"/>
      <c r="X671" s="682"/>
      <c r="Y671" s="682"/>
      <c r="Z671" s="682"/>
    </row>
    <row r="672" spans="1:26" ht="15">
      <c r="A672" s="682"/>
      <c r="B672" s="683"/>
      <c r="C672" s="684"/>
      <c r="D672" s="683"/>
      <c r="E672" s="683"/>
      <c r="F672" s="683"/>
      <c r="G672" s="683"/>
      <c r="H672" s="683"/>
      <c r="I672" s="683"/>
      <c r="J672" s="683"/>
      <c r="K672" s="683"/>
      <c r="L672" s="682"/>
      <c r="M672" s="682"/>
      <c r="N672" s="682"/>
      <c r="O672" s="682"/>
      <c r="P672" s="682"/>
      <c r="Q672" s="682"/>
      <c r="R672" s="682"/>
      <c r="S672" s="682"/>
      <c r="T672" s="682"/>
      <c r="U672" s="682"/>
      <c r="V672" s="682"/>
      <c r="W672" s="682"/>
      <c r="X672" s="682"/>
      <c r="Y672" s="682"/>
      <c r="Z672" s="682"/>
    </row>
    <row r="673" spans="1:26" ht="15">
      <c r="A673" s="682"/>
      <c r="B673" s="683"/>
      <c r="C673" s="684"/>
      <c r="D673" s="683"/>
      <c r="E673" s="683"/>
      <c r="F673" s="683"/>
      <c r="G673" s="683"/>
      <c r="H673" s="683"/>
      <c r="I673" s="683"/>
      <c r="J673" s="683"/>
      <c r="K673" s="683"/>
      <c r="L673" s="682"/>
      <c r="M673" s="682"/>
      <c r="N673" s="682"/>
      <c r="O673" s="682"/>
      <c r="P673" s="682"/>
      <c r="Q673" s="682"/>
      <c r="R673" s="682"/>
      <c r="S673" s="682"/>
      <c r="T673" s="682"/>
      <c r="U673" s="682"/>
      <c r="V673" s="682"/>
      <c r="W673" s="682"/>
      <c r="X673" s="682"/>
      <c r="Y673" s="682"/>
      <c r="Z673" s="682"/>
    </row>
    <row r="674" spans="1:26" ht="15">
      <c r="A674" s="682"/>
      <c r="B674" s="683"/>
      <c r="C674" s="684"/>
      <c r="D674" s="683"/>
      <c r="E674" s="683"/>
      <c r="F674" s="683"/>
      <c r="G674" s="683"/>
      <c r="H674" s="683"/>
      <c r="I674" s="683"/>
      <c r="J674" s="683"/>
      <c r="K674" s="683"/>
      <c r="L674" s="682"/>
      <c r="M674" s="682"/>
      <c r="N674" s="682"/>
      <c r="O674" s="682"/>
      <c r="P674" s="682"/>
      <c r="Q674" s="682"/>
      <c r="R674" s="682"/>
      <c r="S674" s="682"/>
      <c r="T674" s="682"/>
      <c r="U674" s="682"/>
      <c r="V674" s="682"/>
      <c r="W674" s="682"/>
      <c r="X674" s="682"/>
      <c r="Y674" s="682"/>
      <c r="Z674" s="682"/>
    </row>
    <row r="675" spans="1:26" ht="15">
      <c r="A675" s="682"/>
      <c r="B675" s="683"/>
      <c r="C675" s="684"/>
      <c r="D675" s="683"/>
      <c r="E675" s="683"/>
      <c r="F675" s="683"/>
      <c r="G675" s="683"/>
      <c r="H675" s="683"/>
      <c r="I675" s="683"/>
      <c r="J675" s="683"/>
      <c r="K675" s="683"/>
      <c r="L675" s="682"/>
      <c r="M675" s="682"/>
      <c r="N675" s="682"/>
      <c r="O675" s="682"/>
      <c r="P675" s="682"/>
      <c r="Q675" s="682"/>
      <c r="R675" s="682"/>
      <c r="S675" s="682"/>
      <c r="T675" s="682"/>
      <c r="U675" s="682"/>
      <c r="V675" s="682"/>
      <c r="W675" s="682"/>
      <c r="X675" s="682"/>
      <c r="Y675" s="682"/>
      <c r="Z675" s="682"/>
    </row>
    <row r="676" spans="1:26" ht="15">
      <c r="A676" s="682"/>
      <c r="B676" s="683"/>
      <c r="C676" s="684"/>
      <c r="D676" s="683"/>
      <c r="E676" s="683"/>
      <c r="F676" s="683"/>
      <c r="G676" s="683"/>
      <c r="H676" s="683"/>
      <c r="I676" s="683"/>
      <c r="J676" s="683"/>
      <c r="K676" s="683"/>
      <c r="L676" s="682"/>
      <c r="M676" s="682"/>
      <c r="N676" s="682"/>
      <c r="O676" s="682"/>
      <c r="P676" s="682"/>
      <c r="Q676" s="682"/>
      <c r="R676" s="682"/>
      <c r="S676" s="682"/>
      <c r="T676" s="682"/>
      <c r="U676" s="682"/>
      <c r="V676" s="682"/>
      <c r="W676" s="682"/>
      <c r="X676" s="682"/>
      <c r="Y676" s="682"/>
      <c r="Z676" s="682"/>
    </row>
    <row r="677" spans="1:26" ht="15">
      <c r="A677" s="682"/>
      <c r="B677" s="683"/>
      <c r="C677" s="684"/>
      <c r="D677" s="683"/>
      <c r="E677" s="683"/>
      <c r="F677" s="683"/>
      <c r="G677" s="683"/>
      <c r="H677" s="683"/>
      <c r="I677" s="683"/>
      <c r="J677" s="683"/>
      <c r="K677" s="683"/>
      <c r="L677" s="682"/>
      <c r="M677" s="682"/>
      <c r="N677" s="682"/>
      <c r="O677" s="682"/>
      <c r="P677" s="682"/>
      <c r="Q677" s="682"/>
      <c r="R677" s="682"/>
      <c r="S677" s="682"/>
      <c r="T677" s="682"/>
      <c r="U677" s="682"/>
      <c r="V677" s="682"/>
      <c r="W677" s="682"/>
      <c r="X677" s="682"/>
      <c r="Y677" s="682"/>
      <c r="Z677" s="682"/>
    </row>
    <row r="678" spans="1:26" ht="15">
      <c r="A678" s="682"/>
      <c r="B678" s="683"/>
      <c r="C678" s="684"/>
      <c r="D678" s="683"/>
      <c r="E678" s="683"/>
      <c r="F678" s="683"/>
      <c r="G678" s="683"/>
      <c r="H678" s="683"/>
      <c r="I678" s="683"/>
      <c r="J678" s="683"/>
      <c r="K678" s="683"/>
      <c r="L678" s="682"/>
      <c r="M678" s="682"/>
      <c r="N678" s="682"/>
      <c r="O678" s="682"/>
      <c r="P678" s="682"/>
      <c r="Q678" s="682"/>
      <c r="R678" s="682"/>
      <c r="S678" s="682"/>
      <c r="T678" s="682"/>
      <c r="U678" s="682"/>
      <c r="V678" s="682"/>
      <c r="W678" s="682"/>
      <c r="X678" s="682"/>
      <c r="Y678" s="682"/>
      <c r="Z678" s="682"/>
    </row>
    <row r="679" spans="1:26" ht="15">
      <c r="A679" s="682"/>
      <c r="B679" s="683"/>
      <c r="C679" s="684"/>
      <c r="D679" s="683"/>
      <c r="E679" s="683"/>
      <c r="F679" s="683"/>
      <c r="G679" s="683"/>
      <c r="H679" s="683"/>
      <c r="I679" s="683"/>
      <c r="J679" s="683"/>
      <c r="K679" s="683"/>
      <c r="L679" s="682"/>
      <c r="M679" s="682"/>
      <c r="N679" s="682"/>
      <c r="O679" s="682"/>
      <c r="P679" s="682"/>
      <c r="Q679" s="682"/>
      <c r="R679" s="682"/>
      <c r="S679" s="682"/>
      <c r="T679" s="682"/>
      <c r="U679" s="682"/>
      <c r="V679" s="682"/>
      <c r="W679" s="682"/>
      <c r="X679" s="682"/>
      <c r="Y679" s="682"/>
      <c r="Z679" s="682"/>
    </row>
    <row r="680" spans="1:26" ht="15">
      <c r="A680" s="682"/>
      <c r="B680" s="683"/>
      <c r="C680" s="684"/>
      <c r="D680" s="683"/>
      <c r="E680" s="683"/>
      <c r="F680" s="683"/>
      <c r="G680" s="683"/>
      <c r="H680" s="683"/>
      <c r="I680" s="683"/>
      <c r="J680" s="683"/>
      <c r="K680" s="683"/>
      <c r="L680" s="682"/>
      <c r="M680" s="682"/>
      <c r="N680" s="682"/>
      <c r="O680" s="682"/>
      <c r="P680" s="682"/>
      <c r="Q680" s="682"/>
      <c r="R680" s="682"/>
      <c r="S680" s="682"/>
      <c r="T680" s="682"/>
      <c r="U680" s="682"/>
      <c r="V680" s="682"/>
      <c r="W680" s="682"/>
      <c r="X680" s="682"/>
      <c r="Y680" s="682"/>
      <c r="Z680" s="682"/>
    </row>
    <row r="681" spans="1:26" ht="15">
      <c r="A681" s="682"/>
      <c r="B681" s="683"/>
      <c r="C681" s="684"/>
      <c r="D681" s="683"/>
      <c r="E681" s="683"/>
      <c r="F681" s="683"/>
      <c r="G681" s="683"/>
      <c r="H681" s="683"/>
      <c r="I681" s="683"/>
      <c r="J681" s="683"/>
      <c r="K681" s="683"/>
      <c r="L681" s="682"/>
      <c r="M681" s="682"/>
      <c r="N681" s="682"/>
      <c r="O681" s="682"/>
      <c r="P681" s="682"/>
      <c r="Q681" s="682"/>
      <c r="R681" s="682"/>
      <c r="S681" s="682"/>
      <c r="T681" s="682"/>
      <c r="U681" s="682"/>
      <c r="V681" s="682"/>
      <c r="W681" s="682"/>
      <c r="X681" s="682"/>
      <c r="Y681" s="682"/>
      <c r="Z681" s="682"/>
    </row>
    <row r="682" spans="1:26" ht="15">
      <c r="A682" s="682"/>
      <c r="B682" s="683"/>
      <c r="C682" s="684"/>
      <c r="D682" s="683"/>
      <c r="E682" s="683"/>
      <c r="F682" s="683"/>
      <c r="G682" s="683"/>
      <c r="H682" s="683"/>
      <c r="I682" s="683"/>
      <c r="J682" s="683"/>
      <c r="K682" s="683"/>
      <c r="L682" s="682"/>
      <c r="M682" s="682"/>
      <c r="N682" s="682"/>
      <c r="O682" s="682"/>
      <c r="P682" s="682"/>
      <c r="Q682" s="682"/>
      <c r="R682" s="682"/>
      <c r="S682" s="682"/>
      <c r="T682" s="682"/>
      <c r="U682" s="682"/>
      <c r="V682" s="682"/>
      <c r="W682" s="682"/>
      <c r="X682" s="682"/>
      <c r="Y682" s="682"/>
      <c r="Z682" s="682"/>
    </row>
    <row r="683" spans="1:26" ht="15">
      <c r="A683" s="682"/>
      <c r="B683" s="683"/>
      <c r="C683" s="684"/>
      <c r="D683" s="683"/>
      <c r="E683" s="683"/>
      <c r="F683" s="683"/>
      <c r="G683" s="683"/>
      <c r="H683" s="683"/>
      <c r="I683" s="683"/>
      <c r="J683" s="683"/>
      <c r="K683" s="683"/>
      <c r="L683" s="682"/>
      <c r="M683" s="682"/>
      <c r="N683" s="682"/>
      <c r="O683" s="682"/>
      <c r="P683" s="682"/>
      <c r="Q683" s="682"/>
      <c r="R683" s="682"/>
      <c r="S683" s="682"/>
      <c r="T683" s="682"/>
      <c r="U683" s="682"/>
      <c r="V683" s="682"/>
      <c r="W683" s="682"/>
      <c r="X683" s="682"/>
      <c r="Y683" s="682"/>
      <c r="Z683" s="682"/>
    </row>
    <row r="684" spans="1:26" ht="15">
      <c r="A684" s="682"/>
      <c r="B684" s="683"/>
      <c r="C684" s="684"/>
      <c r="D684" s="683"/>
      <c r="E684" s="683"/>
      <c r="F684" s="683"/>
      <c r="G684" s="683"/>
      <c r="H684" s="683"/>
      <c r="I684" s="683"/>
      <c r="J684" s="683"/>
      <c r="K684" s="683"/>
      <c r="L684" s="682"/>
      <c r="M684" s="682"/>
      <c r="N684" s="682"/>
      <c r="O684" s="682"/>
      <c r="P684" s="682"/>
      <c r="Q684" s="682"/>
      <c r="R684" s="682"/>
      <c r="S684" s="682"/>
      <c r="T684" s="682"/>
      <c r="U684" s="682"/>
      <c r="V684" s="682"/>
      <c r="W684" s="682"/>
      <c r="X684" s="682"/>
      <c r="Y684" s="682"/>
      <c r="Z684" s="682"/>
    </row>
    <row r="685" spans="1:26" ht="15">
      <c r="A685" s="682"/>
      <c r="B685" s="683"/>
      <c r="C685" s="684"/>
      <c r="D685" s="683"/>
      <c r="E685" s="683"/>
      <c r="F685" s="683"/>
      <c r="G685" s="683"/>
      <c r="H685" s="683"/>
      <c r="I685" s="683"/>
      <c r="J685" s="683"/>
      <c r="K685" s="683"/>
      <c r="L685" s="682"/>
      <c r="M685" s="682"/>
      <c r="N685" s="682"/>
      <c r="O685" s="682"/>
      <c r="P685" s="682"/>
      <c r="Q685" s="682"/>
      <c r="R685" s="682"/>
      <c r="S685" s="682"/>
      <c r="T685" s="682"/>
      <c r="U685" s="682"/>
      <c r="V685" s="682"/>
      <c r="W685" s="682"/>
      <c r="X685" s="682"/>
      <c r="Y685" s="682"/>
      <c r="Z685" s="682"/>
    </row>
    <row r="686" spans="1:26" ht="15">
      <c r="A686" s="682"/>
      <c r="B686" s="683"/>
      <c r="C686" s="684"/>
      <c r="D686" s="683"/>
      <c r="E686" s="683"/>
      <c r="F686" s="683"/>
      <c r="G686" s="683"/>
      <c r="H686" s="683"/>
      <c r="I686" s="683"/>
      <c r="J686" s="683"/>
      <c r="K686" s="683"/>
      <c r="L686" s="682"/>
      <c r="M686" s="682"/>
      <c r="N686" s="682"/>
      <c r="O686" s="682"/>
      <c r="P686" s="682"/>
      <c r="Q686" s="682"/>
      <c r="R686" s="682"/>
      <c r="S686" s="682"/>
      <c r="T686" s="682"/>
      <c r="U686" s="682"/>
      <c r="V686" s="682"/>
      <c r="W686" s="682"/>
      <c r="X686" s="682"/>
      <c r="Y686" s="682"/>
      <c r="Z686" s="682"/>
    </row>
    <row r="687" spans="1:26" ht="15">
      <c r="A687" s="682"/>
      <c r="B687" s="683"/>
      <c r="C687" s="684"/>
      <c r="D687" s="683"/>
      <c r="E687" s="683"/>
      <c r="F687" s="683"/>
      <c r="G687" s="683"/>
      <c r="H687" s="683"/>
      <c r="I687" s="683"/>
      <c r="J687" s="683"/>
      <c r="K687" s="683"/>
      <c r="L687" s="682"/>
      <c r="M687" s="682"/>
      <c r="N687" s="682"/>
      <c r="O687" s="682"/>
      <c r="P687" s="682"/>
      <c r="Q687" s="682"/>
      <c r="R687" s="682"/>
      <c r="S687" s="682"/>
      <c r="T687" s="682"/>
      <c r="U687" s="682"/>
      <c r="V687" s="682"/>
      <c r="W687" s="682"/>
      <c r="X687" s="682"/>
      <c r="Y687" s="682"/>
      <c r="Z687" s="682"/>
    </row>
    <row r="688" spans="1:26" ht="15">
      <c r="A688" s="682"/>
      <c r="B688" s="683"/>
      <c r="C688" s="684"/>
      <c r="D688" s="683"/>
      <c r="E688" s="683"/>
      <c r="F688" s="683"/>
      <c r="G688" s="683"/>
      <c r="H688" s="683"/>
      <c r="I688" s="683"/>
      <c r="J688" s="683"/>
      <c r="K688" s="683"/>
      <c r="L688" s="682"/>
      <c r="M688" s="682"/>
      <c r="N688" s="682"/>
      <c r="O688" s="682"/>
      <c r="P688" s="682"/>
      <c r="Q688" s="682"/>
      <c r="R688" s="682"/>
      <c r="S688" s="682"/>
      <c r="T688" s="682"/>
      <c r="U688" s="682"/>
      <c r="V688" s="682"/>
      <c r="W688" s="682"/>
      <c r="X688" s="682"/>
      <c r="Y688" s="682"/>
      <c r="Z688" s="682"/>
    </row>
    <row r="689" spans="1:26" ht="15">
      <c r="A689" s="682"/>
      <c r="B689" s="683"/>
      <c r="C689" s="684"/>
      <c r="D689" s="683"/>
      <c r="E689" s="683"/>
      <c r="F689" s="683"/>
      <c r="G689" s="683"/>
      <c r="H689" s="683"/>
      <c r="I689" s="683"/>
      <c r="J689" s="683"/>
      <c r="K689" s="683"/>
      <c r="L689" s="682"/>
      <c r="M689" s="682"/>
      <c r="N689" s="682"/>
      <c r="O689" s="682"/>
      <c r="P689" s="682"/>
      <c r="Q689" s="682"/>
      <c r="R689" s="682"/>
      <c r="S689" s="682"/>
      <c r="T689" s="682"/>
      <c r="U689" s="682"/>
      <c r="V689" s="682"/>
      <c r="W689" s="682"/>
      <c r="X689" s="682"/>
      <c r="Y689" s="682"/>
      <c r="Z689" s="682"/>
    </row>
    <row r="690" spans="1:26" ht="15">
      <c r="A690" s="682"/>
      <c r="B690" s="683"/>
      <c r="C690" s="684"/>
      <c r="D690" s="683"/>
      <c r="E690" s="683"/>
      <c r="F690" s="683"/>
      <c r="G690" s="683"/>
      <c r="H690" s="683"/>
      <c r="I690" s="683"/>
      <c r="J690" s="683"/>
      <c r="K690" s="683"/>
      <c r="L690" s="682"/>
      <c r="M690" s="682"/>
      <c r="N690" s="682"/>
      <c r="O690" s="682"/>
      <c r="P690" s="682"/>
      <c r="Q690" s="682"/>
      <c r="R690" s="682"/>
      <c r="S690" s="682"/>
      <c r="T690" s="682"/>
      <c r="U690" s="682"/>
      <c r="V690" s="682"/>
      <c r="W690" s="682"/>
      <c r="X690" s="682"/>
      <c r="Y690" s="682"/>
      <c r="Z690" s="682"/>
    </row>
    <row r="691" spans="1:26" ht="15">
      <c r="A691" s="682"/>
      <c r="B691" s="683"/>
      <c r="C691" s="684"/>
      <c r="D691" s="683"/>
      <c r="E691" s="683"/>
      <c r="F691" s="683"/>
      <c r="G691" s="683"/>
      <c r="H691" s="683"/>
      <c r="I691" s="683"/>
      <c r="J691" s="683"/>
      <c r="K691" s="683"/>
      <c r="L691" s="682"/>
      <c r="M691" s="682"/>
      <c r="N691" s="682"/>
      <c r="O691" s="682"/>
      <c r="P691" s="682"/>
      <c r="Q691" s="682"/>
      <c r="R691" s="682"/>
      <c r="S691" s="682"/>
      <c r="T691" s="682"/>
      <c r="U691" s="682"/>
      <c r="V691" s="682"/>
      <c r="W691" s="682"/>
      <c r="X691" s="682"/>
      <c r="Y691" s="682"/>
      <c r="Z691" s="682"/>
    </row>
    <row r="692" spans="1:26" ht="15">
      <c r="A692" s="682"/>
      <c r="B692" s="683"/>
      <c r="C692" s="684"/>
      <c r="D692" s="683"/>
      <c r="E692" s="683"/>
      <c r="F692" s="683"/>
      <c r="G692" s="683"/>
      <c r="H692" s="683"/>
      <c r="I692" s="683"/>
      <c r="J692" s="683"/>
      <c r="K692" s="683"/>
      <c r="L692" s="682"/>
      <c r="M692" s="682"/>
      <c r="N692" s="682"/>
      <c r="O692" s="682"/>
      <c r="P692" s="682"/>
      <c r="Q692" s="682"/>
      <c r="R692" s="682"/>
      <c r="S692" s="682"/>
      <c r="T692" s="682"/>
      <c r="U692" s="682"/>
      <c r="V692" s="682"/>
      <c r="W692" s="682"/>
      <c r="X692" s="682"/>
      <c r="Y692" s="682"/>
      <c r="Z692" s="682"/>
    </row>
    <row r="693" spans="1:26" ht="15">
      <c r="A693" s="682"/>
      <c r="B693" s="683"/>
      <c r="C693" s="684"/>
      <c r="D693" s="683"/>
      <c r="E693" s="683"/>
      <c r="F693" s="683"/>
      <c r="G693" s="683"/>
      <c r="H693" s="683"/>
      <c r="I693" s="683"/>
      <c r="J693" s="683"/>
      <c r="K693" s="683"/>
      <c r="L693" s="682"/>
      <c r="M693" s="682"/>
      <c r="N693" s="682"/>
      <c r="O693" s="682"/>
      <c r="P693" s="682"/>
      <c r="Q693" s="682"/>
      <c r="R693" s="682"/>
      <c r="S693" s="682"/>
      <c r="T693" s="682"/>
      <c r="U693" s="682"/>
      <c r="V693" s="682"/>
      <c r="W693" s="682"/>
      <c r="X693" s="682"/>
      <c r="Y693" s="682"/>
      <c r="Z693" s="682"/>
    </row>
    <row r="694" spans="1:26" ht="15">
      <c r="A694" s="682"/>
      <c r="B694" s="683"/>
      <c r="C694" s="684"/>
      <c r="D694" s="683"/>
      <c r="E694" s="683"/>
      <c r="F694" s="683"/>
      <c r="G694" s="683"/>
      <c r="H694" s="683"/>
      <c r="I694" s="683"/>
      <c r="J694" s="683"/>
      <c r="K694" s="683"/>
      <c r="L694" s="682"/>
      <c r="M694" s="682"/>
      <c r="N694" s="682"/>
      <c r="O694" s="682"/>
      <c r="P694" s="682"/>
      <c r="Q694" s="682"/>
      <c r="R694" s="682"/>
      <c r="S694" s="682"/>
      <c r="T694" s="682"/>
      <c r="U694" s="682"/>
      <c r="V694" s="682"/>
      <c r="W694" s="682"/>
      <c r="X694" s="682"/>
      <c r="Y694" s="682"/>
      <c r="Z694" s="682"/>
    </row>
    <row r="695" spans="1:26" ht="15">
      <c r="A695" s="682"/>
      <c r="B695" s="683"/>
      <c r="C695" s="684"/>
      <c r="D695" s="683"/>
      <c r="E695" s="683"/>
      <c r="F695" s="683"/>
      <c r="G695" s="683"/>
      <c r="H695" s="683"/>
      <c r="I695" s="683"/>
      <c r="J695" s="683"/>
      <c r="K695" s="683"/>
      <c r="L695" s="682"/>
      <c r="M695" s="682"/>
      <c r="N695" s="682"/>
      <c r="O695" s="682"/>
      <c r="P695" s="682"/>
      <c r="Q695" s="682"/>
      <c r="R695" s="682"/>
      <c r="S695" s="682"/>
      <c r="T695" s="682"/>
      <c r="U695" s="682"/>
      <c r="V695" s="682"/>
      <c r="W695" s="682"/>
      <c r="X695" s="682"/>
      <c r="Y695" s="682"/>
      <c r="Z695" s="682"/>
    </row>
    <row r="696" spans="1:26" ht="15">
      <c r="A696" s="682"/>
      <c r="B696" s="683"/>
      <c r="C696" s="684"/>
      <c r="D696" s="683"/>
      <c r="E696" s="683"/>
      <c r="F696" s="683"/>
      <c r="G696" s="683"/>
      <c r="H696" s="683"/>
      <c r="I696" s="683"/>
      <c r="J696" s="683"/>
      <c r="K696" s="683"/>
      <c r="L696" s="682"/>
      <c r="M696" s="682"/>
      <c r="N696" s="682"/>
      <c r="O696" s="682"/>
      <c r="P696" s="682"/>
      <c r="Q696" s="682"/>
      <c r="R696" s="682"/>
      <c r="S696" s="682"/>
      <c r="T696" s="682"/>
      <c r="U696" s="682"/>
      <c r="V696" s="682"/>
      <c r="W696" s="682"/>
      <c r="X696" s="682"/>
      <c r="Y696" s="682"/>
      <c r="Z696" s="682"/>
    </row>
    <row r="697" spans="1:26" ht="15">
      <c r="A697" s="682"/>
      <c r="B697" s="683"/>
      <c r="C697" s="684"/>
      <c r="D697" s="683"/>
      <c r="E697" s="683"/>
      <c r="F697" s="683"/>
      <c r="G697" s="683"/>
      <c r="H697" s="683"/>
      <c r="I697" s="683"/>
      <c r="J697" s="683"/>
      <c r="K697" s="683"/>
      <c r="L697" s="682"/>
      <c r="M697" s="682"/>
      <c r="N697" s="682"/>
      <c r="O697" s="682"/>
      <c r="P697" s="682"/>
      <c r="Q697" s="682"/>
      <c r="R697" s="682"/>
      <c r="S697" s="682"/>
      <c r="T697" s="682"/>
      <c r="U697" s="682"/>
      <c r="V697" s="682"/>
      <c r="W697" s="682"/>
      <c r="X697" s="682"/>
      <c r="Y697" s="682"/>
      <c r="Z697" s="682"/>
    </row>
    <row r="698" spans="1:26" ht="15">
      <c r="A698" s="682"/>
      <c r="B698" s="683"/>
      <c r="C698" s="684"/>
      <c r="D698" s="683"/>
      <c r="E698" s="683"/>
      <c r="F698" s="683"/>
      <c r="G698" s="683"/>
      <c r="H698" s="683"/>
      <c r="I698" s="683"/>
      <c r="J698" s="683"/>
      <c r="K698" s="683"/>
      <c r="L698" s="682"/>
      <c r="M698" s="682"/>
      <c r="N698" s="682"/>
      <c r="O698" s="682"/>
      <c r="P698" s="682"/>
      <c r="Q698" s="682"/>
      <c r="R698" s="682"/>
      <c r="S698" s="682"/>
      <c r="T698" s="682"/>
      <c r="U698" s="682"/>
      <c r="V698" s="682"/>
      <c r="W698" s="682"/>
      <c r="X698" s="682"/>
      <c r="Y698" s="682"/>
      <c r="Z698" s="682"/>
    </row>
    <row r="699" spans="1:26" ht="15">
      <c r="A699" s="682"/>
      <c r="B699" s="683"/>
      <c r="C699" s="684"/>
      <c r="D699" s="683"/>
      <c r="E699" s="683"/>
      <c r="F699" s="683"/>
      <c r="G699" s="683"/>
      <c r="H699" s="683"/>
      <c r="I699" s="683"/>
      <c r="J699" s="683"/>
      <c r="K699" s="683"/>
      <c r="L699" s="682"/>
      <c r="M699" s="682"/>
      <c r="N699" s="682"/>
      <c r="O699" s="682"/>
      <c r="P699" s="682"/>
      <c r="Q699" s="682"/>
      <c r="R699" s="682"/>
      <c r="S699" s="682"/>
      <c r="T699" s="682"/>
      <c r="U699" s="682"/>
      <c r="V699" s="682"/>
      <c r="W699" s="682"/>
      <c r="X699" s="682"/>
      <c r="Y699" s="682"/>
      <c r="Z699" s="682"/>
    </row>
    <row r="700" spans="1:26" ht="15">
      <c r="A700" s="682"/>
      <c r="B700" s="683"/>
      <c r="C700" s="684"/>
      <c r="D700" s="683"/>
      <c r="E700" s="683"/>
      <c r="F700" s="683"/>
      <c r="G700" s="683"/>
      <c r="H700" s="683"/>
      <c r="I700" s="683"/>
      <c r="J700" s="683"/>
      <c r="K700" s="683"/>
      <c r="L700" s="682"/>
      <c r="M700" s="682"/>
      <c r="N700" s="682"/>
      <c r="O700" s="682"/>
      <c r="P700" s="682"/>
      <c r="Q700" s="682"/>
      <c r="R700" s="682"/>
      <c r="S700" s="682"/>
      <c r="T700" s="682"/>
      <c r="U700" s="682"/>
      <c r="V700" s="682"/>
      <c r="W700" s="682"/>
      <c r="X700" s="682"/>
      <c r="Y700" s="682"/>
      <c r="Z700" s="682"/>
    </row>
    <row r="701" spans="1:26" ht="15">
      <c r="A701" s="682"/>
      <c r="B701" s="683"/>
      <c r="C701" s="684"/>
      <c r="D701" s="683"/>
      <c r="E701" s="683"/>
      <c r="F701" s="683"/>
      <c r="G701" s="683"/>
      <c r="H701" s="683"/>
      <c r="I701" s="683"/>
      <c r="J701" s="683"/>
      <c r="K701" s="683"/>
      <c r="L701" s="682"/>
      <c r="M701" s="682"/>
      <c r="N701" s="682"/>
      <c r="O701" s="682"/>
      <c r="P701" s="682"/>
      <c r="Q701" s="682"/>
      <c r="R701" s="682"/>
      <c r="S701" s="682"/>
      <c r="T701" s="682"/>
      <c r="U701" s="682"/>
      <c r="V701" s="682"/>
      <c r="W701" s="682"/>
      <c r="X701" s="682"/>
      <c r="Y701" s="682"/>
      <c r="Z701" s="682"/>
    </row>
    <row r="702" spans="1:26" ht="15">
      <c r="A702" s="682"/>
      <c r="B702" s="683"/>
      <c r="C702" s="684"/>
      <c r="D702" s="683"/>
      <c r="E702" s="683"/>
      <c r="F702" s="683"/>
      <c r="G702" s="683"/>
      <c r="H702" s="683"/>
      <c r="I702" s="683"/>
      <c r="J702" s="683"/>
      <c r="K702" s="683"/>
      <c r="L702" s="682"/>
      <c r="M702" s="682"/>
      <c r="N702" s="682"/>
      <c r="O702" s="682"/>
      <c r="P702" s="682"/>
      <c r="Q702" s="682"/>
      <c r="R702" s="682"/>
      <c r="S702" s="682"/>
      <c r="T702" s="682"/>
      <c r="U702" s="682"/>
      <c r="V702" s="682"/>
      <c r="W702" s="682"/>
      <c r="X702" s="682"/>
      <c r="Y702" s="682"/>
      <c r="Z702" s="682"/>
    </row>
    <row r="703" spans="1:26" ht="15">
      <c r="A703" s="682"/>
      <c r="B703" s="683"/>
      <c r="C703" s="684"/>
      <c r="D703" s="683"/>
      <c r="E703" s="683"/>
      <c r="F703" s="683"/>
      <c r="G703" s="683"/>
      <c r="H703" s="683"/>
      <c r="I703" s="683"/>
      <c r="J703" s="683"/>
      <c r="K703" s="683"/>
      <c r="L703" s="682"/>
      <c r="M703" s="682"/>
      <c r="N703" s="682"/>
      <c r="O703" s="682"/>
      <c r="P703" s="682"/>
      <c r="Q703" s="682"/>
      <c r="R703" s="682"/>
      <c r="S703" s="682"/>
      <c r="T703" s="682"/>
      <c r="U703" s="682"/>
      <c r="V703" s="682"/>
      <c r="W703" s="682"/>
      <c r="X703" s="682"/>
      <c r="Y703" s="682"/>
      <c r="Z703" s="682"/>
    </row>
    <row r="704" spans="1:26" ht="15">
      <c r="A704" s="682"/>
      <c r="B704" s="683"/>
      <c r="C704" s="684"/>
      <c r="D704" s="683"/>
      <c r="E704" s="683"/>
      <c r="F704" s="683"/>
      <c r="G704" s="683"/>
      <c r="H704" s="683"/>
      <c r="I704" s="683"/>
      <c r="J704" s="683"/>
      <c r="K704" s="683"/>
      <c r="L704" s="682"/>
      <c r="M704" s="682"/>
      <c r="N704" s="682"/>
      <c r="O704" s="682"/>
      <c r="P704" s="682"/>
      <c r="Q704" s="682"/>
      <c r="R704" s="682"/>
      <c r="S704" s="682"/>
      <c r="T704" s="682"/>
      <c r="U704" s="682"/>
      <c r="V704" s="682"/>
      <c r="W704" s="682"/>
      <c r="X704" s="682"/>
      <c r="Y704" s="682"/>
      <c r="Z704" s="682"/>
    </row>
    <row r="705" spans="1:26" ht="15">
      <c r="A705" s="682"/>
      <c r="B705" s="683"/>
      <c r="C705" s="684"/>
      <c r="D705" s="683"/>
      <c r="E705" s="683"/>
      <c r="F705" s="683"/>
      <c r="G705" s="683"/>
      <c r="H705" s="683"/>
      <c r="I705" s="683"/>
      <c r="J705" s="683"/>
      <c r="K705" s="683"/>
      <c r="L705" s="682"/>
      <c r="M705" s="682"/>
      <c r="N705" s="682"/>
      <c r="O705" s="682"/>
      <c r="P705" s="682"/>
      <c r="Q705" s="682"/>
      <c r="R705" s="682"/>
      <c r="S705" s="682"/>
      <c r="T705" s="682"/>
      <c r="U705" s="682"/>
      <c r="V705" s="682"/>
      <c r="W705" s="682"/>
      <c r="X705" s="682"/>
      <c r="Y705" s="682"/>
      <c r="Z705" s="682"/>
    </row>
    <row r="706" spans="1:26" ht="15">
      <c r="A706" s="682"/>
      <c r="B706" s="683"/>
      <c r="C706" s="684"/>
      <c r="D706" s="683"/>
      <c r="E706" s="683"/>
      <c r="F706" s="683"/>
      <c r="G706" s="683"/>
      <c r="H706" s="683"/>
      <c r="I706" s="683"/>
      <c r="J706" s="683"/>
      <c r="K706" s="683"/>
      <c r="L706" s="682"/>
      <c r="M706" s="682"/>
      <c r="N706" s="682"/>
      <c r="O706" s="682"/>
      <c r="P706" s="682"/>
      <c r="Q706" s="682"/>
      <c r="R706" s="682"/>
      <c r="S706" s="682"/>
      <c r="T706" s="682"/>
      <c r="U706" s="682"/>
      <c r="V706" s="682"/>
      <c r="W706" s="682"/>
      <c r="X706" s="682"/>
      <c r="Y706" s="682"/>
      <c r="Z706" s="682"/>
    </row>
    <row r="707" spans="1:26" ht="15">
      <c r="A707" s="682"/>
      <c r="B707" s="683"/>
      <c r="C707" s="684"/>
      <c r="D707" s="683"/>
      <c r="E707" s="683"/>
      <c r="F707" s="683"/>
      <c r="G707" s="683"/>
      <c r="H707" s="683"/>
      <c r="I707" s="683"/>
      <c r="J707" s="683"/>
      <c r="K707" s="683"/>
      <c r="L707" s="682"/>
      <c r="M707" s="682"/>
      <c r="N707" s="682"/>
      <c r="O707" s="682"/>
      <c r="P707" s="682"/>
      <c r="Q707" s="682"/>
      <c r="R707" s="682"/>
      <c r="S707" s="682"/>
      <c r="T707" s="682"/>
      <c r="U707" s="682"/>
      <c r="V707" s="682"/>
      <c r="W707" s="682"/>
      <c r="X707" s="682"/>
      <c r="Y707" s="682"/>
      <c r="Z707" s="682"/>
    </row>
    <row r="708" spans="1:26" ht="15">
      <c r="A708" s="682"/>
      <c r="B708" s="683"/>
      <c r="C708" s="684"/>
      <c r="D708" s="683"/>
      <c r="E708" s="683"/>
      <c r="F708" s="683"/>
      <c r="G708" s="683"/>
      <c r="H708" s="683"/>
      <c r="I708" s="683"/>
      <c r="J708" s="683"/>
      <c r="K708" s="683"/>
      <c r="L708" s="682"/>
      <c r="M708" s="682"/>
      <c r="N708" s="682"/>
      <c r="O708" s="682"/>
      <c r="P708" s="682"/>
      <c r="Q708" s="682"/>
      <c r="R708" s="682"/>
      <c r="S708" s="682"/>
      <c r="T708" s="682"/>
      <c r="U708" s="682"/>
      <c r="V708" s="682"/>
      <c r="W708" s="682"/>
      <c r="X708" s="682"/>
      <c r="Y708" s="682"/>
      <c r="Z708" s="682"/>
    </row>
    <row r="709" spans="1:26" ht="15">
      <c r="A709" s="682"/>
      <c r="B709" s="683"/>
      <c r="C709" s="684"/>
      <c r="D709" s="683"/>
      <c r="E709" s="683"/>
      <c r="F709" s="683"/>
      <c r="G709" s="683"/>
      <c r="H709" s="683"/>
      <c r="I709" s="683"/>
      <c r="J709" s="683"/>
      <c r="K709" s="683"/>
      <c r="L709" s="682"/>
      <c r="M709" s="682"/>
      <c r="N709" s="682"/>
      <c r="O709" s="682"/>
      <c r="P709" s="682"/>
      <c r="Q709" s="682"/>
      <c r="R709" s="682"/>
      <c r="S709" s="682"/>
      <c r="T709" s="682"/>
      <c r="U709" s="682"/>
      <c r="V709" s="682"/>
      <c r="W709" s="682"/>
      <c r="X709" s="682"/>
      <c r="Y709" s="682"/>
      <c r="Z709" s="682"/>
    </row>
    <row r="710" spans="1:26" ht="15">
      <c r="A710" s="682"/>
      <c r="B710" s="683"/>
      <c r="C710" s="684"/>
      <c r="D710" s="683"/>
      <c r="E710" s="683"/>
      <c r="F710" s="683"/>
      <c r="G710" s="683"/>
      <c r="H710" s="683"/>
      <c r="I710" s="683"/>
      <c r="J710" s="683"/>
      <c r="K710" s="683"/>
      <c r="L710" s="682"/>
      <c r="M710" s="682"/>
      <c r="N710" s="682"/>
      <c r="O710" s="682"/>
      <c r="P710" s="682"/>
      <c r="Q710" s="682"/>
      <c r="R710" s="682"/>
      <c r="S710" s="682"/>
      <c r="T710" s="682"/>
      <c r="U710" s="682"/>
      <c r="V710" s="682"/>
      <c r="W710" s="682"/>
      <c r="X710" s="682"/>
      <c r="Y710" s="682"/>
      <c r="Z710" s="682"/>
    </row>
    <row r="711" spans="1:26" ht="15">
      <c r="A711" s="682"/>
      <c r="B711" s="683"/>
      <c r="C711" s="684"/>
      <c r="D711" s="683"/>
      <c r="E711" s="683"/>
      <c r="F711" s="683"/>
      <c r="G711" s="683"/>
      <c r="H711" s="683"/>
      <c r="I711" s="683"/>
      <c r="J711" s="683"/>
      <c r="K711" s="683"/>
      <c r="L711" s="682"/>
      <c r="M711" s="682"/>
      <c r="N711" s="682"/>
      <c r="O711" s="682"/>
      <c r="P711" s="682"/>
      <c r="Q711" s="682"/>
      <c r="R711" s="682"/>
      <c r="S711" s="682"/>
      <c r="T711" s="682"/>
      <c r="U711" s="682"/>
      <c r="V711" s="682"/>
      <c r="W711" s="682"/>
      <c r="X711" s="682"/>
      <c r="Y711" s="682"/>
      <c r="Z711" s="682"/>
    </row>
    <row r="712" spans="1:26" ht="15">
      <c r="A712" s="682"/>
      <c r="B712" s="683"/>
      <c r="C712" s="684"/>
      <c r="D712" s="683"/>
      <c r="E712" s="683"/>
      <c r="F712" s="683"/>
      <c r="G712" s="683"/>
      <c r="H712" s="683"/>
      <c r="I712" s="683"/>
      <c r="J712" s="683"/>
      <c r="K712" s="683"/>
      <c r="L712" s="682"/>
      <c r="M712" s="682"/>
      <c r="N712" s="682"/>
      <c r="O712" s="682"/>
      <c r="P712" s="682"/>
      <c r="Q712" s="682"/>
      <c r="R712" s="682"/>
      <c r="S712" s="682"/>
      <c r="T712" s="682"/>
      <c r="U712" s="682"/>
      <c r="V712" s="682"/>
      <c r="W712" s="682"/>
      <c r="X712" s="682"/>
      <c r="Y712" s="682"/>
      <c r="Z712" s="682"/>
    </row>
    <row r="713" spans="1:26" ht="15">
      <c r="A713" s="682"/>
      <c r="B713" s="683"/>
      <c r="C713" s="684"/>
      <c r="D713" s="683"/>
      <c r="E713" s="683"/>
      <c r="F713" s="683"/>
      <c r="G713" s="683"/>
      <c r="H713" s="683"/>
      <c r="I713" s="683"/>
      <c r="J713" s="683"/>
      <c r="K713" s="683"/>
      <c r="L713" s="682"/>
      <c r="M713" s="682"/>
      <c r="N713" s="682"/>
      <c r="O713" s="682"/>
      <c r="P713" s="682"/>
      <c r="Q713" s="682"/>
      <c r="R713" s="682"/>
      <c r="S713" s="682"/>
      <c r="T713" s="682"/>
      <c r="U713" s="682"/>
      <c r="V713" s="682"/>
      <c r="W713" s="682"/>
      <c r="X713" s="682"/>
      <c r="Y713" s="682"/>
      <c r="Z713" s="682"/>
    </row>
    <row r="714" spans="1:26" ht="15">
      <c r="A714" s="682"/>
      <c r="B714" s="683"/>
      <c r="C714" s="684"/>
      <c r="D714" s="683"/>
      <c r="E714" s="683"/>
      <c r="F714" s="683"/>
      <c r="G714" s="683"/>
      <c r="H714" s="683"/>
      <c r="I714" s="683"/>
      <c r="J714" s="683"/>
      <c r="K714" s="683"/>
      <c r="L714" s="682"/>
      <c r="M714" s="682"/>
      <c r="N714" s="682"/>
      <c r="O714" s="682"/>
      <c r="P714" s="682"/>
      <c r="Q714" s="682"/>
      <c r="R714" s="682"/>
      <c r="S714" s="682"/>
      <c r="T714" s="682"/>
      <c r="U714" s="682"/>
      <c r="V714" s="682"/>
      <c r="W714" s="682"/>
      <c r="X714" s="682"/>
      <c r="Y714" s="682"/>
      <c r="Z714" s="682"/>
    </row>
    <row r="715" spans="1:26" ht="15">
      <c r="A715" s="682"/>
      <c r="B715" s="683"/>
      <c r="C715" s="684"/>
      <c r="D715" s="683"/>
      <c r="E715" s="683"/>
      <c r="F715" s="683"/>
      <c r="G715" s="683"/>
      <c r="H715" s="683"/>
      <c r="I715" s="683"/>
      <c r="J715" s="683"/>
      <c r="K715" s="683"/>
      <c r="L715" s="682"/>
      <c r="M715" s="682"/>
      <c r="N715" s="682"/>
      <c r="O715" s="682"/>
      <c r="P715" s="682"/>
      <c r="Q715" s="682"/>
      <c r="R715" s="682"/>
      <c r="S715" s="682"/>
      <c r="T715" s="682"/>
      <c r="U715" s="682"/>
      <c r="V715" s="682"/>
      <c r="W715" s="682"/>
      <c r="X715" s="682"/>
      <c r="Y715" s="682"/>
      <c r="Z715" s="682"/>
    </row>
    <row r="716" spans="1:26" ht="15">
      <c r="A716" s="682"/>
      <c r="B716" s="683"/>
      <c r="C716" s="684"/>
      <c r="D716" s="683"/>
      <c r="E716" s="683"/>
      <c r="F716" s="683"/>
      <c r="G716" s="683"/>
      <c r="H716" s="683"/>
      <c r="I716" s="683"/>
      <c r="J716" s="683"/>
      <c r="K716" s="683"/>
      <c r="L716" s="682"/>
      <c r="M716" s="682"/>
      <c r="N716" s="682"/>
      <c r="O716" s="682"/>
      <c r="P716" s="682"/>
      <c r="Q716" s="682"/>
      <c r="R716" s="682"/>
      <c r="S716" s="682"/>
      <c r="T716" s="682"/>
      <c r="U716" s="682"/>
      <c r="V716" s="682"/>
      <c r="W716" s="682"/>
      <c r="X716" s="682"/>
      <c r="Y716" s="682"/>
      <c r="Z716" s="682"/>
    </row>
    <row r="717" spans="1:26" ht="15">
      <c r="A717" s="682"/>
      <c r="B717" s="683"/>
      <c r="C717" s="684"/>
      <c r="D717" s="683"/>
      <c r="E717" s="683"/>
      <c r="F717" s="683"/>
      <c r="G717" s="683"/>
      <c r="H717" s="683"/>
      <c r="I717" s="683"/>
      <c r="J717" s="683"/>
      <c r="K717" s="683"/>
      <c r="L717" s="682"/>
      <c r="M717" s="682"/>
      <c r="N717" s="682"/>
      <c r="O717" s="682"/>
      <c r="P717" s="682"/>
      <c r="Q717" s="682"/>
      <c r="R717" s="682"/>
      <c r="S717" s="682"/>
      <c r="T717" s="682"/>
      <c r="U717" s="682"/>
      <c r="V717" s="682"/>
      <c r="W717" s="682"/>
      <c r="X717" s="682"/>
      <c r="Y717" s="682"/>
      <c r="Z717" s="682"/>
    </row>
    <row r="718" spans="1:26" ht="15">
      <c r="A718" s="682"/>
      <c r="B718" s="683"/>
      <c r="C718" s="684"/>
      <c r="D718" s="683"/>
      <c r="E718" s="683"/>
      <c r="F718" s="683"/>
      <c r="G718" s="683"/>
      <c r="H718" s="683"/>
      <c r="I718" s="683"/>
      <c r="J718" s="683"/>
      <c r="K718" s="683"/>
      <c r="L718" s="682"/>
      <c r="M718" s="682"/>
      <c r="N718" s="682"/>
      <c r="O718" s="682"/>
      <c r="P718" s="682"/>
      <c r="Q718" s="682"/>
      <c r="R718" s="682"/>
      <c r="S718" s="682"/>
      <c r="T718" s="682"/>
      <c r="U718" s="682"/>
      <c r="V718" s="682"/>
      <c r="W718" s="682"/>
      <c r="X718" s="682"/>
      <c r="Y718" s="682"/>
      <c r="Z718" s="682"/>
    </row>
    <row r="719" spans="1:26" ht="15">
      <c r="A719" s="682"/>
      <c r="B719" s="683"/>
      <c r="C719" s="684"/>
      <c r="D719" s="683"/>
      <c r="E719" s="683"/>
      <c r="F719" s="683"/>
      <c r="G719" s="683"/>
      <c r="H719" s="683"/>
      <c r="I719" s="683"/>
      <c r="J719" s="683"/>
      <c r="K719" s="683"/>
      <c r="L719" s="682"/>
      <c r="M719" s="682"/>
      <c r="N719" s="682"/>
      <c r="O719" s="682"/>
      <c r="P719" s="682"/>
      <c r="Q719" s="682"/>
      <c r="R719" s="682"/>
      <c r="S719" s="682"/>
      <c r="T719" s="682"/>
      <c r="U719" s="682"/>
      <c r="V719" s="682"/>
      <c r="W719" s="682"/>
      <c r="X719" s="682"/>
      <c r="Y719" s="682"/>
      <c r="Z719" s="682"/>
    </row>
    <row r="720" spans="1:26" ht="15">
      <c r="A720" s="682"/>
      <c r="B720" s="683"/>
      <c r="C720" s="684"/>
      <c r="D720" s="683"/>
      <c r="E720" s="683"/>
      <c r="F720" s="683"/>
      <c r="G720" s="683"/>
      <c r="H720" s="683"/>
      <c r="I720" s="683"/>
      <c r="J720" s="683"/>
      <c r="K720" s="683"/>
      <c r="L720" s="682"/>
      <c r="M720" s="682"/>
      <c r="N720" s="682"/>
      <c r="O720" s="682"/>
      <c r="P720" s="682"/>
      <c r="Q720" s="682"/>
      <c r="R720" s="682"/>
      <c r="S720" s="682"/>
      <c r="T720" s="682"/>
      <c r="U720" s="682"/>
      <c r="V720" s="682"/>
      <c r="W720" s="682"/>
      <c r="X720" s="682"/>
      <c r="Y720" s="682"/>
      <c r="Z720" s="682"/>
    </row>
    <row r="721" spans="1:26" ht="15">
      <c r="A721" s="682"/>
      <c r="B721" s="683"/>
      <c r="C721" s="684"/>
      <c r="D721" s="683"/>
      <c r="E721" s="683"/>
      <c r="F721" s="683"/>
      <c r="G721" s="683"/>
      <c r="H721" s="683"/>
      <c r="I721" s="683"/>
      <c r="J721" s="683"/>
      <c r="K721" s="683"/>
      <c r="L721" s="682"/>
      <c r="M721" s="682"/>
      <c r="N721" s="682"/>
      <c r="O721" s="682"/>
      <c r="P721" s="682"/>
      <c r="Q721" s="682"/>
      <c r="R721" s="682"/>
      <c r="S721" s="682"/>
      <c r="T721" s="682"/>
      <c r="U721" s="682"/>
      <c r="V721" s="682"/>
      <c r="W721" s="682"/>
      <c r="X721" s="682"/>
      <c r="Y721" s="682"/>
      <c r="Z721" s="682"/>
    </row>
    <row r="722" spans="1:26" ht="15">
      <c r="A722" s="682"/>
      <c r="B722" s="683"/>
      <c r="C722" s="684"/>
      <c r="D722" s="683"/>
      <c r="E722" s="683"/>
      <c r="F722" s="683"/>
      <c r="G722" s="683"/>
      <c r="H722" s="683"/>
      <c r="I722" s="683"/>
      <c r="J722" s="683"/>
      <c r="K722" s="683"/>
      <c r="L722" s="682"/>
      <c r="M722" s="682"/>
      <c r="N722" s="682"/>
      <c r="O722" s="682"/>
      <c r="P722" s="682"/>
      <c r="Q722" s="682"/>
      <c r="R722" s="682"/>
      <c r="S722" s="682"/>
      <c r="T722" s="682"/>
      <c r="U722" s="682"/>
      <c r="V722" s="682"/>
      <c r="W722" s="682"/>
      <c r="X722" s="682"/>
      <c r="Y722" s="682"/>
      <c r="Z722" s="682"/>
    </row>
    <row r="723" spans="1:26" ht="15">
      <c r="A723" s="682"/>
      <c r="B723" s="683"/>
      <c r="C723" s="684"/>
      <c r="D723" s="683"/>
      <c r="E723" s="683"/>
      <c r="F723" s="683"/>
      <c r="G723" s="683"/>
      <c r="H723" s="683"/>
      <c r="I723" s="683"/>
      <c r="J723" s="683"/>
      <c r="K723" s="683"/>
      <c r="L723" s="682"/>
      <c r="M723" s="682"/>
      <c r="N723" s="682"/>
      <c r="O723" s="682"/>
      <c r="P723" s="682"/>
      <c r="Q723" s="682"/>
      <c r="R723" s="682"/>
      <c r="S723" s="682"/>
      <c r="T723" s="682"/>
      <c r="U723" s="682"/>
      <c r="V723" s="682"/>
      <c r="W723" s="682"/>
      <c r="X723" s="682"/>
      <c r="Y723" s="682"/>
      <c r="Z723" s="682"/>
    </row>
    <row r="724" spans="1:26" ht="15">
      <c r="A724" s="682"/>
      <c r="B724" s="683"/>
      <c r="C724" s="684"/>
      <c r="D724" s="683"/>
      <c r="E724" s="683"/>
      <c r="F724" s="683"/>
      <c r="G724" s="683"/>
      <c r="H724" s="683"/>
      <c r="I724" s="683"/>
      <c r="J724" s="683"/>
      <c r="K724" s="683"/>
      <c r="L724" s="682"/>
      <c r="M724" s="682"/>
      <c r="N724" s="682"/>
      <c r="O724" s="682"/>
      <c r="P724" s="682"/>
      <c r="Q724" s="682"/>
      <c r="R724" s="682"/>
      <c r="S724" s="682"/>
      <c r="T724" s="682"/>
      <c r="U724" s="682"/>
      <c r="V724" s="682"/>
      <c r="W724" s="682"/>
      <c r="X724" s="682"/>
      <c r="Y724" s="682"/>
      <c r="Z724" s="682"/>
    </row>
    <row r="725" spans="1:26" ht="15">
      <c r="A725" s="682"/>
      <c r="B725" s="683"/>
      <c r="C725" s="684"/>
      <c r="D725" s="683"/>
      <c r="E725" s="683"/>
      <c r="F725" s="683"/>
      <c r="G725" s="683"/>
      <c r="H725" s="683"/>
      <c r="I725" s="683"/>
      <c r="J725" s="683"/>
      <c r="K725" s="683"/>
      <c r="L725" s="682"/>
      <c r="M725" s="682"/>
      <c r="N725" s="682"/>
      <c r="O725" s="682"/>
      <c r="P725" s="682"/>
      <c r="Q725" s="682"/>
      <c r="R725" s="682"/>
      <c r="S725" s="682"/>
      <c r="T725" s="682"/>
      <c r="U725" s="682"/>
      <c r="V725" s="682"/>
      <c r="W725" s="682"/>
      <c r="X725" s="682"/>
      <c r="Y725" s="682"/>
      <c r="Z725" s="682"/>
    </row>
    <row r="726" spans="1:26" ht="15">
      <c r="A726" s="682"/>
      <c r="B726" s="683"/>
      <c r="C726" s="684"/>
      <c r="D726" s="683"/>
      <c r="E726" s="683"/>
      <c r="F726" s="683"/>
      <c r="G726" s="683"/>
      <c r="H726" s="683"/>
      <c r="I726" s="683"/>
      <c r="J726" s="683"/>
      <c r="K726" s="683"/>
      <c r="L726" s="682"/>
      <c r="M726" s="682"/>
      <c r="N726" s="682"/>
      <c r="O726" s="682"/>
      <c r="P726" s="682"/>
      <c r="Q726" s="682"/>
      <c r="R726" s="682"/>
      <c r="S726" s="682"/>
      <c r="T726" s="682"/>
      <c r="U726" s="682"/>
      <c r="V726" s="682"/>
      <c r="W726" s="682"/>
      <c r="X726" s="682"/>
      <c r="Y726" s="682"/>
      <c r="Z726" s="682"/>
    </row>
    <row r="727" spans="1:26" ht="15">
      <c r="A727" s="682"/>
      <c r="B727" s="683"/>
      <c r="C727" s="684"/>
      <c r="D727" s="683"/>
      <c r="E727" s="683"/>
      <c r="F727" s="683"/>
      <c r="G727" s="683"/>
      <c r="H727" s="683"/>
      <c r="I727" s="683"/>
      <c r="J727" s="683"/>
      <c r="K727" s="683"/>
      <c r="L727" s="682"/>
      <c r="M727" s="682"/>
      <c r="N727" s="682"/>
      <c r="O727" s="682"/>
      <c r="P727" s="682"/>
      <c r="Q727" s="682"/>
      <c r="R727" s="682"/>
      <c r="S727" s="682"/>
      <c r="T727" s="682"/>
      <c r="U727" s="682"/>
      <c r="V727" s="682"/>
      <c r="W727" s="682"/>
      <c r="X727" s="682"/>
      <c r="Y727" s="682"/>
      <c r="Z727" s="682"/>
    </row>
    <row r="728" spans="1:26" ht="15">
      <c r="A728" s="682"/>
      <c r="B728" s="683"/>
      <c r="C728" s="684"/>
      <c r="D728" s="683"/>
      <c r="E728" s="683"/>
      <c r="F728" s="683"/>
      <c r="G728" s="683"/>
      <c r="H728" s="683"/>
      <c r="I728" s="683"/>
      <c r="J728" s="683"/>
      <c r="K728" s="683"/>
      <c r="L728" s="682"/>
      <c r="M728" s="682"/>
      <c r="N728" s="682"/>
      <c r="O728" s="682"/>
      <c r="P728" s="682"/>
      <c r="Q728" s="682"/>
      <c r="R728" s="682"/>
      <c r="S728" s="682"/>
      <c r="T728" s="682"/>
      <c r="U728" s="682"/>
      <c r="V728" s="682"/>
      <c r="W728" s="682"/>
      <c r="X728" s="682"/>
      <c r="Y728" s="682"/>
      <c r="Z728" s="682"/>
    </row>
    <row r="729" spans="1:26" ht="15">
      <c r="A729" s="682"/>
      <c r="B729" s="683"/>
      <c r="C729" s="684"/>
      <c r="D729" s="683"/>
      <c r="E729" s="683"/>
      <c r="F729" s="683"/>
      <c r="G729" s="683"/>
      <c r="H729" s="683"/>
      <c r="I729" s="683"/>
      <c r="J729" s="683"/>
      <c r="K729" s="683"/>
      <c r="L729" s="682"/>
      <c r="M729" s="682"/>
      <c r="N729" s="682"/>
      <c r="O729" s="682"/>
      <c r="P729" s="682"/>
      <c r="Q729" s="682"/>
      <c r="R729" s="682"/>
      <c r="S729" s="682"/>
      <c r="T729" s="682"/>
      <c r="U729" s="682"/>
      <c r="V729" s="682"/>
      <c r="W729" s="682"/>
      <c r="X729" s="682"/>
      <c r="Y729" s="682"/>
      <c r="Z729" s="682"/>
    </row>
    <row r="730" spans="1:26" ht="15">
      <c r="A730" s="682"/>
      <c r="B730" s="683"/>
      <c r="C730" s="684"/>
      <c r="D730" s="683"/>
      <c r="E730" s="683"/>
      <c r="F730" s="683"/>
      <c r="G730" s="683"/>
      <c r="H730" s="683"/>
      <c r="I730" s="683"/>
      <c r="J730" s="683"/>
      <c r="K730" s="683"/>
      <c r="L730" s="682"/>
      <c r="M730" s="682"/>
      <c r="N730" s="682"/>
      <c r="O730" s="682"/>
      <c r="P730" s="682"/>
      <c r="Q730" s="682"/>
      <c r="R730" s="682"/>
      <c r="S730" s="682"/>
      <c r="T730" s="682"/>
      <c r="U730" s="682"/>
      <c r="V730" s="682"/>
      <c r="W730" s="682"/>
      <c r="X730" s="682"/>
      <c r="Y730" s="682"/>
      <c r="Z730" s="682"/>
    </row>
    <row r="731" spans="1:26" ht="15">
      <c r="A731" s="682"/>
      <c r="B731" s="683"/>
      <c r="C731" s="684"/>
      <c r="D731" s="683"/>
      <c r="E731" s="683"/>
      <c r="F731" s="683"/>
      <c r="G731" s="683"/>
      <c r="H731" s="683"/>
      <c r="I731" s="683"/>
      <c r="J731" s="683"/>
      <c r="K731" s="683"/>
      <c r="L731" s="682"/>
      <c r="M731" s="682"/>
      <c r="N731" s="682"/>
      <c r="O731" s="682"/>
      <c r="P731" s="682"/>
      <c r="Q731" s="682"/>
      <c r="R731" s="682"/>
      <c r="S731" s="682"/>
      <c r="T731" s="682"/>
      <c r="U731" s="682"/>
      <c r="V731" s="682"/>
      <c r="W731" s="682"/>
      <c r="X731" s="682"/>
      <c r="Y731" s="682"/>
      <c r="Z731" s="682"/>
    </row>
    <row r="732" spans="1:26" ht="15">
      <c r="A732" s="682"/>
      <c r="B732" s="683"/>
      <c r="C732" s="684"/>
      <c r="D732" s="683"/>
      <c r="E732" s="683"/>
      <c r="F732" s="683"/>
      <c r="G732" s="683"/>
      <c r="H732" s="683"/>
      <c r="I732" s="683"/>
      <c r="J732" s="683"/>
      <c r="K732" s="683"/>
      <c r="L732" s="682"/>
      <c r="M732" s="682"/>
      <c r="N732" s="682"/>
      <c r="O732" s="682"/>
      <c r="P732" s="682"/>
      <c r="Q732" s="682"/>
      <c r="R732" s="682"/>
      <c r="S732" s="682"/>
      <c r="T732" s="682"/>
      <c r="U732" s="682"/>
      <c r="V732" s="682"/>
      <c r="W732" s="682"/>
      <c r="X732" s="682"/>
      <c r="Y732" s="682"/>
      <c r="Z732" s="682"/>
    </row>
    <row r="733" spans="1:26" ht="15">
      <c r="A733" s="682"/>
      <c r="B733" s="683"/>
      <c r="C733" s="684"/>
      <c r="D733" s="683"/>
      <c r="E733" s="683"/>
      <c r="F733" s="683"/>
      <c r="G733" s="683"/>
      <c r="H733" s="683"/>
      <c r="I733" s="683"/>
      <c r="J733" s="683"/>
      <c r="K733" s="683"/>
      <c r="L733" s="682"/>
      <c r="M733" s="682"/>
      <c r="N733" s="682"/>
      <c r="O733" s="682"/>
      <c r="P733" s="682"/>
      <c r="Q733" s="682"/>
      <c r="R733" s="682"/>
      <c r="S733" s="682"/>
      <c r="T733" s="682"/>
      <c r="U733" s="682"/>
      <c r="V733" s="682"/>
      <c r="W733" s="682"/>
      <c r="X733" s="682"/>
      <c r="Y733" s="682"/>
      <c r="Z733" s="682"/>
    </row>
    <row r="734" spans="1:26" ht="15">
      <c r="A734" s="682"/>
      <c r="B734" s="683"/>
      <c r="C734" s="684"/>
      <c r="D734" s="683"/>
      <c r="E734" s="683"/>
      <c r="F734" s="683"/>
      <c r="G734" s="683"/>
      <c r="H734" s="683"/>
      <c r="I734" s="683"/>
      <c r="J734" s="683"/>
      <c r="K734" s="683"/>
      <c r="L734" s="682"/>
      <c r="M734" s="682"/>
      <c r="N734" s="682"/>
      <c r="O734" s="682"/>
      <c r="P734" s="682"/>
      <c r="Q734" s="682"/>
      <c r="R734" s="682"/>
      <c r="S734" s="682"/>
      <c r="T734" s="682"/>
      <c r="U734" s="682"/>
      <c r="V734" s="682"/>
      <c r="W734" s="682"/>
      <c r="X734" s="682"/>
      <c r="Y734" s="682"/>
      <c r="Z734" s="682"/>
    </row>
    <row r="735" spans="1:26" ht="15">
      <c r="A735" s="682"/>
      <c r="B735" s="683"/>
      <c r="C735" s="684"/>
      <c r="D735" s="683"/>
      <c r="E735" s="683"/>
      <c r="F735" s="683"/>
      <c r="G735" s="683"/>
      <c r="H735" s="683"/>
      <c r="I735" s="683"/>
      <c r="J735" s="683"/>
      <c r="K735" s="683"/>
      <c r="L735" s="682"/>
      <c r="M735" s="682"/>
      <c r="N735" s="682"/>
      <c r="O735" s="682"/>
      <c r="P735" s="682"/>
      <c r="Q735" s="682"/>
      <c r="R735" s="682"/>
      <c r="S735" s="682"/>
      <c r="T735" s="682"/>
      <c r="U735" s="682"/>
      <c r="V735" s="682"/>
      <c r="W735" s="682"/>
      <c r="X735" s="682"/>
      <c r="Y735" s="682"/>
      <c r="Z735" s="682"/>
    </row>
    <row r="736" spans="1:26" ht="15">
      <c r="A736" s="682"/>
      <c r="B736" s="683"/>
      <c r="C736" s="684"/>
      <c r="D736" s="683"/>
      <c r="E736" s="683"/>
      <c r="F736" s="683"/>
      <c r="G736" s="683"/>
      <c r="H736" s="683"/>
      <c r="I736" s="683"/>
      <c r="J736" s="683"/>
      <c r="K736" s="683"/>
      <c r="L736" s="682"/>
      <c r="M736" s="682"/>
      <c r="N736" s="682"/>
      <c r="O736" s="682"/>
      <c r="P736" s="682"/>
      <c r="Q736" s="682"/>
      <c r="R736" s="682"/>
      <c r="S736" s="682"/>
      <c r="T736" s="682"/>
      <c r="U736" s="682"/>
      <c r="V736" s="682"/>
      <c r="W736" s="682"/>
      <c r="X736" s="682"/>
      <c r="Y736" s="682"/>
      <c r="Z736" s="682"/>
    </row>
    <row r="737" spans="1:26" ht="15">
      <c r="A737" s="682"/>
      <c r="B737" s="683"/>
      <c r="C737" s="684"/>
      <c r="D737" s="683"/>
      <c r="E737" s="683"/>
      <c r="F737" s="683"/>
      <c r="G737" s="683"/>
      <c r="H737" s="683"/>
      <c r="I737" s="683"/>
      <c r="J737" s="683"/>
      <c r="K737" s="683"/>
      <c r="L737" s="682"/>
      <c r="M737" s="682"/>
      <c r="N737" s="682"/>
      <c r="O737" s="682"/>
      <c r="P737" s="682"/>
      <c r="Q737" s="682"/>
      <c r="R737" s="682"/>
      <c r="S737" s="682"/>
      <c r="T737" s="682"/>
      <c r="U737" s="682"/>
      <c r="V737" s="682"/>
      <c r="W737" s="682"/>
      <c r="X737" s="682"/>
      <c r="Y737" s="682"/>
      <c r="Z737" s="682"/>
    </row>
    <row r="738" spans="1:26" ht="15">
      <c r="A738" s="682"/>
      <c r="B738" s="683"/>
      <c r="C738" s="684"/>
      <c r="D738" s="683"/>
      <c r="E738" s="683"/>
      <c r="F738" s="683"/>
      <c r="G738" s="683"/>
      <c r="H738" s="683"/>
      <c r="I738" s="683"/>
      <c r="J738" s="683"/>
      <c r="K738" s="683"/>
      <c r="L738" s="682"/>
      <c r="M738" s="682"/>
      <c r="N738" s="682"/>
      <c r="O738" s="682"/>
      <c r="P738" s="682"/>
      <c r="Q738" s="682"/>
      <c r="R738" s="682"/>
      <c r="S738" s="682"/>
      <c r="T738" s="682"/>
      <c r="U738" s="682"/>
      <c r="V738" s="682"/>
      <c r="W738" s="682"/>
      <c r="X738" s="682"/>
      <c r="Y738" s="682"/>
      <c r="Z738" s="682"/>
    </row>
    <row r="739" spans="1:26" ht="15">
      <c r="A739" s="682"/>
      <c r="B739" s="683"/>
      <c r="C739" s="684"/>
      <c r="D739" s="683"/>
      <c r="E739" s="683"/>
      <c r="F739" s="683"/>
      <c r="G739" s="683"/>
      <c r="H739" s="683"/>
      <c r="I739" s="683"/>
      <c r="J739" s="683"/>
      <c r="K739" s="683"/>
      <c r="L739" s="682"/>
      <c r="M739" s="682"/>
      <c r="N739" s="682"/>
      <c r="O739" s="682"/>
      <c r="P739" s="682"/>
      <c r="Q739" s="682"/>
      <c r="R739" s="682"/>
      <c r="S739" s="682"/>
      <c r="T739" s="682"/>
      <c r="U739" s="682"/>
      <c r="V739" s="682"/>
      <c r="W739" s="682"/>
      <c r="X739" s="682"/>
      <c r="Y739" s="682"/>
      <c r="Z739" s="682"/>
    </row>
    <row r="740" spans="1:26" ht="15">
      <c r="A740" s="682"/>
      <c r="B740" s="683"/>
      <c r="C740" s="684"/>
      <c r="D740" s="683"/>
      <c r="E740" s="683"/>
      <c r="F740" s="683"/>
      <c r="G740" s="683"/>
      <c r="H740" s="683"/>
      <c r="I740" s="683"/>
      <c r="J740" s="683"/>
      <c r="K740" s="683"/>
      <c r="L740" s="682"/>
      <c r="M740" s="682"/>
      <c r="N740" s="682"/>
      <c r="O740" s="682"/>
      <c r="P740" s="682"/>
      <c r="Q740" s="682"/>
      <c r="R740" s="682"/>
      <c r="S740" s="682"/>
      <c r="T740" s="682"/>
      <c r="U740" s="682"/>
      <c r="V740" s="682"/>
      <c r="W740" s="682"/>
      <c r="X740" s="682"/>
      <c r="Y740" s="682"/>
      <c r="Z740" s="682"/>
    </row>
    <row r="741" spans="1:26" ht="15">
      <c r="A741" s="682"/>
      <c r="B741" s="683"/>
      <c r="C741" s="684"/>
      <c r="D741" s="683"/>
      <c r="E741" s="683"/>
      <c r="F741" s="683"/>
      <c r="G741" s="683"/>
      <c r="H741" s="683"/>
      <c r="I741" s="683"/>
      <c r="J741" s="683"/>
      <c r="K741" s="683"/>
      <c r="L741" s="682"/>
      <c r="M741" s="682"/>
      <c r="N741" s="682"/>
      <c r="O741" s="682"/>
      <c r="P741" s="682"/>
      <c r="Q741" s="682"/>
      <c r="R741" s="682"/>
      <c r="S741" s="682"/>
      <c r="T741" s="682"/>
      <c r="U741" s="682"/>
      <c r="V741" s="682"/>
      <c r="W741" s="682"/>
      <c r="X741" s="682"/>
      <c r="Y741" s="682"/>
      <c r="Z741" s="682"/>
    </row>
    <row r="742" spans="1:26" ht="15">
      <c r="A742" s="682"/>
      <c r="B742" s="683"/>
      <c r="C742" s="684"/>
      <c r="D742" s="683"/>
      <c r="E742" s="683"/>
      <c r="F742" s="683"/>
      <c r="G742" s="683"/>
      <c r="H742" s="683"/>
      <c r="I742" s="683"/>
      <c r="J742" s="683"/>
      <c r="K742" s="683"/>
      <c r="L742" s="682"/>
      <c r="M742" s="682"/>
      <c r="N742" s="682"/>
      <c r="O742" s="682"/>
      <c r="P742" s="682"/>
      <c r="Q742" s="682"/>
      <c r="R742" s="682"/>
      <c r="S742" s="682"/>
      <c r="T742" s="682"/>
      <c r="U742" s="682"/>
      <c r="V742" s="682"/>
      <c r="W742" s="682"/>
      <c r="X742" s="682"/>
      <c r="Y742" s="682"/>
      <c r="Z742" s="682"/>
    </row>
    <row r="743" spans="1:26" ht="15">
      <c r="A743" s="682"/>
      <c r="B743" s="683"/>
      <c r="C743" s="684"/>
      <c r="D743" s="683"/>
      <c r="E743" s="683"/>
      <c r="F743" s="683"/>
      <c r="G743" s="683"/>
      <c r="H743" s="683"/>
      <c r="I743" s="683"/>
      <c r="J743" s="683"/>
      <c r="K743" s="683"/>
      <c r="L743" s="682"/>
      <c r="M743" s="682"/>
      <c r="N743" s="682"/>
      <c r="O743" s="682"/>
      <c r="P743" s="682"/>
      <c r="Q743" s="682"/>
      <c r="R743" s="682"/>
      <c r="S743" s="682"/>
      <c r="T743" s="682"/>
      <c r="U743" s="682"/>
      <c r="V743" s="682"/>
      <c r="W743" s="682"/>
      <c r="X743" s="682"/>
      <c r="Y743" s="682"/>
      <c r="Z743" s="682"/>
    </row>
    <row r="744" spans="1:26" ht="15">
      <c r="A744" s="682"/>
      <c r="B744" s="683"/>
      <c r="C744" s="684"/>
      <c r="D744" s="683"/>
      <c r="E744" s="683"/>
      <c r="F744" s="683"/>
      <c r="G744" s="683"/>
      <c r="H744" s="683"/>
      <c r="I744" s="683"/>
      <c r="J744" s="683"/>
      <c r="K744" s="683"/>
      <c r="L744" s="682"/>
      <c r="M744" s="682"/>
      <c r="N744" s="682"/>
      <c r="O744" s="682"/>
      <c r="P744" s="682"/>
      <c r="Q744" s="682"/>
      <c r="R744" s="682"/>
      <c r="S744" s="682"/>
      <c r="T744" s="682"/>
      <c r="U744" s="682"/>
      <c r="V744" s="682"/>
      <c r="W744" s="682"/>
      <c r="X744" s="682"/>
      <c r="Y744" s="682"/>
      <c r="Z744" s="682"/>
    </row>
    <row r="745" spans="1:26" ht="15">
      <c r="A745" s="682"/>
      <c r="B745" s="683"/>
      <c r="C745" s="684"/>
      <c r="D745" s="683"/>
      <c r="E745" s="683"/>
      <c r="F745" s="683"/>
      <c r="G745" s="683"/>
      <c r="H745" s="683"/>
      <c r="I745" s="683"/>
      <c r="J745" s="683"/>
      <c r="K745" s="683"/>
      <c r="L745" s="682"/>
      <c r="M745" s="682"/>
      <c r="N745" s="682"/>
      <c r="O745" s="682"/>
      <c r="P745" s="682"/>
      <c r="Q745" s="682"/>
      <c r="R745" s="682"/>
      <c r="S745" s="682"/>
      <c r="T745" s="682"/>
      <c r="U745" s="682"/>
      <c r="V745" s="682"/>
      <c r="W745" s="682"/>
      <c r="X745" s="682"/>
      <c r="Y745" s="682"/>
      <c r="Z745" s="682"/>
    </row>
    <row r="746" spans="1:26" ht="15">
      <c r="A746" s="682"/>
      <c r="B746" s="683"/>
      <c r="C746" s="684"/>
      <c r="D746" s="683"/>
      <c r="E746" s="683"/>
      <c r="F746" s="683"/>
      <c r="G746" s="683"/>
      <c r="H746" s="683"/>
      <c r="I746" s="683"/>
      <c r="J746" s="683"/>
      <c r="K746" s="683"/>
      <c r="L746" s="682"/>
      <c r="M746" s="682"/>
      <c r="N746" s="682"/>
      <c r="O746" s="682"/>
      <c r="P746" s="682"/>
      <c r="Q746" s="682"/>
      <c r="R746" s="682"/>
      <c r="S746" s="682"/>
      <c r="T746" s="682"/>
      <c r="U746" s="682"/>
      <c r="V746" s="682"/>
      <c r="W746" s="682"/>
      <c r="X746" s="682"/>
      <c r="Y746" s="682"/>
      <c r="Z746" s="682"/>
    </row>
    <row r="747" spans="1:26" ht="15">
      <c r="A747" s="682"/>
      <c r="B747" s="683"/>
      <c r="C747" s="684"/>
      <c r="D747" s="683"/>
      <c r="E747" s="683"/>
      <c r="F747" s="683"/>
      <c r="G747" s="683"/>
      <c r="H747" s="683"/>
      <c r="I747" s="683"/>
      <c r="J747" s="683"/>
      <c r="K747" s="683"/>
      <c r="L747" s="682"/>
      <c r="M747" s="682"/>
      <c r="N747" s="682"/>
      <c r="O747" s="682"/>
      <c r="P747" s="682"/>
      <c r="Q747" s="682"/>
      <c r="R747" s="682"/>
      <c r="S747" s="682"/>
      <c r="T747" s="682"/>
      <c r="U747" s="682"/>
      <c r="V747" s="682"/>
      <c r="W747" s="682"/>
      <c r="X747" s="682"/>
      <c r="Y747" s="682"/>
      <c r="Z747" s="682"/>
    </row>
    <row r="748" spans="1:26" ht="15">
      <c r="A748" s="682"/>
      <c r="B748" s="683"/>
      <c r="C748" s="684"/>
      <c r="D748" s="683"/>
      <c r="E748" s="683"/>
      <c r="F748" s="683"/>
      <c r="G748" s="683"/>
      <c r="H748" s="683"/>
      <c r="I748" s="683"/>
      <c r="J748" s="683"/>
      <c r="K748" s="683"/>
      <c r="L748" s="682"/>
      <c r="M748" s="682"/>
      <c r="N748" s="682"/>
      <c r="O748" s="682"/>
      <c r="P748" s="682"/>
      <c r="Q748" s="682"/>
      <c r="R748" s="682"/>
      <c r="S748" s="682"/>
      <c r="T748" s="682"/>
      <c r="U748" s="682"/>
      <c r="V748" s="682"/>
      <c r="W748" s="682"/>
      <c r="X748" s="682"/>
      <c r="Y748" s="682"/>
      <c r="Z748" s="682"/>
    </row>
    <row r="749" spans="1:26" ht="15">
      <c r="A749" s="682"/>
      <c r="B749" s="683"/>
      <c r="C749" s="684"/>
      <c r="D749" s="683"/>
      <c r="E749" s="683"/>
      <c r="F749" s="683"/>
      <c r="G749" s="683"/>
      <c r="H749" s="683"/>
      <c r="I749" s="683"/>
      <c r="J749" s="683"/>
      <c r="K749" s="683"/>
      <c r="L749" s="682"/>
      <c r="M749" s="682"/>
      <c r="N749" s="682"/>
      <c r="O749" s="682"/>
      <c r="P749" s="682"/>
      <c r="Q749" s="682"/>
      <c r="R749" s="682"/>
      <c r="S749" s="682"/>
      <c r="T749" s="682"/>
      <c r="U749" s="682"/>
      <c r="V749" s="682"/>
      <c r="W749" s="682"/>
      <c r="X749" s="682"/>
      <c r="Y749" s="682"/>
      <c r="Z749" s="682"/>
    </row>
    <row r="750" spans="1:26" ht="15">
      <c r="A750" s="682"/>
      <c r="B750" s="683"/>
      <c r="C750" s="684"/>
      <c r="D750" s="683"/>
      <c r="E750" s="683"/>
      <c r="F750" s="683"/>
      <c r="G750" s="683"/>
      <c r="H750" s="683"/>
      <c r="I750" s="683"/>
      <c r="J750" s="683"/>
      <c r="K750" s="683"/>
      <c r="L750" s="682"/>
      <c r="M750" s="682"/>
      <c r="N750" s="682"/>
      <c r="O750" s="682"/>
      <c r="P750" s="682"/>
      <c r="Q750" s="682"/>
      <c r="R750" s="682"/>
      <c r="S750" s="682"/>
      <c r="T750" s="682"/>
      <c r="U750" s="682"/>
      <c r="V750" s="682"/>
      <c r="W750" s="682"/>
      <c r="X750" s="682"/>
      <c r="Y750" s="682"/>
      <c r="Z750" s="682"/>
    </row>
    <row r="751" spans="1:26" ht="15">
      <c r="A751" s="682"/>
      <c r="B751" s="683"/>
      <c r="C751" s="684"/>
      <c r="D751" s="683"/>
      <c r="E751" s="683"/>
      <c r="F751" s="683"/>
      <c r="G751" s="683"/>
      <c r="H751" s="683"/>
      <c r="I751" s="683"/>
      <c r="J751" s="683"/>
      <c r="K751" s="683"/>
      <c r="L751" s="682"/>
      <c r="M751" s="682"/>
      <c r="N751" s="682"/>
      <c r="O751" s="682"/>
      <c r="P751" s="682"/>
      <c r="Q751" s="682"/>
      <c r="R751" s="682"/>
      <c r="S751" s="682"/>
      <c r="T751" s="682"/>
      <c r="U751" s="682"/>
      <c r="V751" s="682"/>
      <c r="W751" s="682"/>
      <c r="X751" s="682"/>
      <c r="Y751" s="682"/>
      <c r="Z751" s="682"/>
    </row>
    <row r="752" spans="1:26" ht="15">
      <c r="A752" s="682"/>
      <c r="B752" s="683"/>
      <c r="C752" s="684"/>
      <c r="D752" s="683"/>
      <c r="E752" s="683"/>
      <c r="F752" s="683"/>
      <c r="G752" s="683"/>
      <c r="H752" s="683"/>
      <c r="I752" s="683"/>
      <c r="J752" s="683"/>
      <c r="K752" s="683"/>
      <c r="L752" s="682"/>
      <c r="M752" s="682"/>
      <c r="N752" s="682"/>
      <c r="O752" s="682"/>
      <c r="P752" s="682"/>
      <c r="Q752" s="682"/>
      <c r="R752" s="682"/>
      <c r="S752" s="682"/>
      <c r="T752" s="682"/>
      <c r="U752" s="682"/>
      <c r="V752" s="682"/>
      <c r="W752" s="682"/>
      <c r="X752" s="682"/>
      <c r="Y752" s="682"/>
      <c r="Z752" s="682"/>
    </row>
    <row r="753" spans="1:26" ht="15">
      <c r="A753" s="682"/>
      <c r="B753" s="683"/>
      <c r="C753" s="684"/>
      <c r="D753" s="683"/>
      <c r="E753" s="683"/>
      <c r="F753" s="683"/>
      <c r="G753" s="683"/>
      <c r="H753" s="683"/>
      <c r="I753" s="683"/>
      <c r="J753" s="683"/>
      <c r="K753" s="683"/>
      <c r="L753" s="682"/>
      <c r="M753" s="682"/>
      <c r="N753" s="682"/>
      <c r="O753" s="682"/>
      <c r="P753" s="682"/>
      <c r="Q753" s="682"/>
      <c r="R753" s="682"/>
      <c r="S753" s="682"/>
      <c r="T753" s="682"/>
      <c r="U753" s="682"/>
      <c r="V753" s="682"/>
      <c r="W753" s="682"/>
      <c r="X753" s="682"/>
      <c r="Y753" s="682"/>
      <c r="Z753" s="682"/>
    </row>
    <row r="754" spans="1:26" ht="15">
      <c r="A754" s="682"/>
      <c r="B754" s="683"/>
      <c r="C754" s="684"/>
      <c r="D754" s="683"/>
      <c r="E754" s="683"/>
      <c r="F754" s="683"/>
      <c r="G754" s="683"/>
      <c r="H754" s="683"/>
      <c r="I754" s="683"/>
      <c r="J754" s="683"/>
      <c r="K754" s="683"/>
      <c r="L754" s="682"/>
      <c r="M754" s="682"/>
      <c r="N754" s="682"/>
      <c r="O754" s="682"/>
      <c r="P754" s="682"/>
      <c r="Q754" s="682"/>
      <c r="R754" s="682"/>
      <c r="S754" s="682"/>
      <c r="T754" s="682"/>
      <c r="U754" s="682"/>
      <c r="V754" s="682"/>
      <c r="W754" s="682"/>
      <c r="X754" s="682"/>
      <c r="Y754" s="682"/>
      <c r="Z754" s="682"/>
    </row>
    <row r="755" spans="1:26" ht="15">
      <c r="A755" s="682"/>
      <c r="B755" s="683"/>
      <c r="C755" s="684"/>
      <c r="D755" s="683"/>
      <c r="E755" s="683"/>
      <c r="F755" s="683"/>
      <c r="G755" s="683"/>
      <c r="H755" s="683"/>
      <c r="I755" s="683"/>
      <c r="J755" s="683"/>
      <c r="K755" s="683"/>
      <c r="L755" s="682"/>
      <c r="M755" s="682"/>
      <c r="N755" s="682"/>
      <c r="O755" s="682"/>
      <c r="P755" s="682"/>
      <c r="Q755" s="682"/>
      <c r="R755" s="682"/>
      <c r="S755" s="682"/>
      <c r="T755" s="682"/>
      <c r="U755" s="682"/>
      <c r="V755" s="682"/>
      <c r="W755" s="682"/>
      <c r="X755" s="682"/>
      <c r="Y755" s="682"/>
      <c r="Z755" s="682"/>
    </row>
    <row r="756" spans="1:26" ht="15">
      <c r="A756" s="682"/>
      <c r="B756" s="683"/>
      <c r="C756" s="684"/>
      <c r="D756" s="683"/>
      <c r="E756" s="683"/>
      <c r="F756" s="683"/>
      <c r="G756" s="683"/>
      <c r="H756" s="683"/>
      <c r="I756" s="683"/>
      <c r="J756" s="683"/>
      <c r="K756" s="683"/>
      <c r="L756" s="682"/>
      <c r="M756" s="682"/>
      <c r="N756" s="682"/>
      <c r="O756" s="682"/>
      <c r="P756" s="682"/>
      <c r="Q756" s="682"/>
      <c r="R756" s="682"/>
      <c r="S756" s="682"/>
      <c r="T756" s="682"/>
      <c r="U756" s="682"/>
      <c r="V756" s="682"/>
      <c r="W756" s="682"/>
      <c r="X756" s="682"/>
      <c r="Y756" s="682"/>
      <c r="Z756" s="682"/>
    </row>
    <row r="757" spans="1:26" ht="15">
      <c r="A757" s="682"/>
      <c r="B757" s="683"/>
      <c r="C757" s="684"/>
      <c r="D757" s="683"/>
      <c r="E757" s="683"/>
      <c r="F757" s="683"/>
      <c r="G757" s="683"/>
      <c r="H757" s="683"/>
      <c r="I757" s="683"/>
      <c r="J757" s="683"/>
      <c r="K757" s="683"/>
      <c r="L757" s="682"/>
      <c r="M757" s="682"/>
      <c r="N757" s="682"/>
      <c r="O757" s="682"/>
      <c r="P757" s="682"/>
      <c r="Q757" s="682"/>
      <c r="R757" s="682"/>
      <c r="S757" s="682"/>
      <c r="T757" s="682"/>
      <c r="U757" s="682"/>
      <c r="V757" s="682"/>
      <c r="W757" s="682"/>
      <c r="X757" s="682"/>
      <c r="Y757" s="682"/>
      <c r="Z757" s="682"/>
    </row>
    <row r="758" spans="1:26" ht="15">
      <c r="A758" s="682"/>
      <c r="B758" s="683"/>
      <c r="C758" s="684"/>
      <c r="D758" s="683"/>
      <c r="E758" s="683"/>
      <c r="F758" s="683"/>
      <c r="G758" s="683"/>
      <c r="H758" s="683"/>
      <c r="I758" s="683"/>
      <c r="J758" s="683"/>
      <c r="K758" s="683"/>
      <c r="L758" s="682"/>
      <c r="M758" s="682"/>
      <c r="N758" s="682"/>
      <c r="O758" s="682"/>
      <c r="P758" s="682"/>
      <c r="Q758" s="682"/>
      <c r="R758" s="682"/>
      <c r="S758" s="682"/>
      <c r="T758" s="682"/>
      <c r="U758" s="682"/>
      <c r="V758" s="682"/>
      <c r="W758" s="682"/>
      <c r="X758" s="682"/>
      <c r="Y758" s="682"/>
      <c r="Z758" s="682"/>
    </row>
    <row r="759" spans="1:26" ht="15">
      <c r="A759" s="682"/>
      <c r="B759" s="683"/>
      <c r="C759" s="684"/>
      <c r="D759" s="683"/>
      <c r="E759" s="683"/>
      <c r="F759" s="683"/>
      <c r="G759" s="683"/>
      <c r="H759" s="683"/>
      <c r="I759" s="683"/>
      <c r="J759" s="683"/>
      <c r="K759" s="683"/>
      <c r="L759" s="682"/>
      <c r="M759" s="682"/>
      <c r="N759" s="682"/>
      <c r="O759" s="682"/>
      <c r="P759" s="682"/>
      <c r="Q759" s="682"/>
      <c r="R759" s="682"/>
      <c r="S759" s="682"/>
      <c r="T759" s="682"/>
      <c r="U759" s="682"/>
      <c r="V759" s="682"/>
      <c r="W759" s="682"/>
      <c r="X759" s="682"/>
      <c r="Y759" s="682"/>
      <c r="Z759" s="682"/>
    </row>
    <row r="760" spans="1:26" ht="15">
      <c r="A760" s="682"/>
      <c r="B760" s="683"/>
      <c r="C760" s="684"/>
      <c r="D760" s="683"/>
      <c r="E760" s="683"/>
      <c r="F760" s="683"/>
      <c r="G760" s="683"/>
      <c r="H760" s="683"/>
      <c r="I760" s="683"/>
      <c r="J760" s="683"/>
      <c r="K760" s="683"/>
      <c r="L760" s="682"/>
      <c r="M760" s="682"/>
      <c r="N760" s="682"/>
      <c r="O760" s="682"/>
      <c r="P760" s="682"/>
      <c r="Q760" s="682"/>
      <c r="R760" s="682"/>
      <c r="S760" s="682"/>
      <c r="T760" s="682"/>
      <c r="U760" s="682"/>
      <c r="V760" s="682"/>
      <c r="W760" s="682"/>
      <c r="X760" s="682"/>
      <c r="Y760" s="682"/>
      <c r="Z760" s="682"/>
    </row>
    <row r="761" spans="1:26" ht="15">
      <c r="A761" s="682"/>
      <c r="B761" s="683"/>
      <c r="C761" s="684"/>
      <c r="D761" s="683"/>
      <c r="E761" s="683"/>
      <c r="F761" s="683"/>
      <c r="G761" s="683"/>
      <c r="H761" s="683"/>
      <c r="I761" s="683"/>
      <c r="J761" s="683"/>
      <c r="K761" s="683"/>
      <c r="L761" s="682"/>
      <c r="M761" s="682"/>
      <c r="N761" s="682"/>
      <c r="O761" s="682"/>
      <c r="P761" s="682"/>
      <c r="Q761" s="682"/>
      <c r="R761" s="682"/>
      <c r="S761" s="682"/>
      <c r="T761" s="682"/>
      <c r="U761" s="682"/>
      <c r="V761" s="682"/>
      <c r="W761" s="682"/>
      <c r="X761" s="682"/>
      <c r="Y761" s="682"/>
      <c r="Z761" s="682"/>
    </row>
    <row r="762" spans="1:26" ht="15">
      <c r="A762" s="682"/>
      <c r="B762" s="683"/>
      <c r="C762" s="684"/>
      <c r="D762" s="683"/>
      <c r="E762" s="683"/>
      <c r="F762" s="683"/>
      <c r="G762" s="683"/>
      <c r="H762" s="683"/>
      <c r="I762" s="683"/>
      <c r="J762" s="683"/>
      <c r="K762" s="683"/>
      <c r="L762" s="682"/>
      <c r="M762" s="682"/>
      <c r="N762" s="682"/>
      <c r="O762" s="682"/>
      <c r="P762" s="682"/>
      <c r="Q762" s="682"/>
      <c r="R762" s="682"/>
      <c r="S762" s="682"/>
      <c r="T762" s="682"/>
      <c r="U762" s="682"/>
      <c r="V762" s="682"/>
      <c r="W762" s="682"/>
      <c r="X762" s="682"/>
      <c r="Y762" s="682"/>
      <c r="Z762" s="682"/>
    </row>
    <row r="763" spans="1:26" ht="15">
      <c r="A763" s="682"/>
      <c r="B763" s="683"/>
      <c r="C763" s="684"/>
      <c r="D763" s="683"/>
      <c r="E763" s="683"/>
      <c r="F763" s="683"/>
      <c r="G763" s="683"/>
      <c r="H763" s="683"/>
      <c r="I763" s="683"/>
      <c r="J763" s="683"/>
      <c r="K763" s="683"/>
      <c r="L763" s="682"/>
      <c r="M763" s="682"/>
      <c r="N763" s="682"/>
      <c r="O763" s="682"/>
      <c r="P763" s="682"/>
      <c r="Q763" s="682"/>
      <c r="R763" s="682"/>
      <c r="S763" s="682"/>
      <c r="T763" s="682"/>
      <c r="U763" s="682"/>
      <c r="V763" s="682"/>
      <c r="W763" s="682"/>
      <c r="X763" s="682"/>
      <c r="Y763" s="682"/>
      <c r="Z763" s="682"/>
    </row>
    <row r="764" spans="1:26" ht="15">
      <c r="A764" s="682"/>
      <c r="B764" s="683"/>
      <c r="C764" s="684"/>
      <c r="D764" s="683"/>
      <c r="E764" s="683"/>
      <c r="F764" s="683"/>
      <c r="G764" s="683"/>
      <c r="H764" s="683"/>
      <c r="I764" s="683"/>
      <c r="J764" s="683"/>
      <c r="K764" s="683"/>
      <c r="L764" s="682"/>
      <c r="M764" s="682"/>
      <c r="N764" s="682"/>
      <c r="O764" s="682"/>
      <c r="P764" s="682"/>
      <c r="Q764" s="682"/>
      <c r="R764" s="682"/>
      <c r="S764" s="682"/>
      <c r="T764" s="682"/>
      <c r="U764" s="682"/>
      <c r="V764" s="682"/>
      <c r="W764" s="682"/>
      <c r="X764" s="682"/>
      <c r="Y764" s="682"/>
      <c r="Z764" s="682"/>
    </row>
    <row r="765" spans="1:26" ht="15">
      <c r="A765" s="682"/>
      <c r="B765" s="683"/>
      <c r="C765" s="684"/>
      <c r="D765" s="683"/>
      <c r="E765" s="683"/>
      <c r="F765" s="683"/>
      <c r="G765" s="683"/>
      <c r="H765" s="683"/>
      <c r="I765" s="683"/>
      <c r="J765" s="683"/>
      <c r="K765" s="683"/>
      <c r="L765" s="682"/>
      <c r="M765" s="682"/>
      <c r="N765" s="682"/>
      <c r="O765" s="682"/>
      <c r="P765" s="682"/>
      <c r="Q765" s="682"/>
      <c r="R765" s="682"/>
      <c r="S765" s="682"/>
      <c r="T765" s="682"/>
      <c r="U765" s="682"/>
      <c r="V765" s="682"/>
      <c r="W765" s="682"/>
      <c r="X765" s="682"/>
      <c r="Y765" s="682"/>
      <c r="Z765" s="682"/>
    </row>
    <row r="766" spans="1:26" ht="15">
      <c r="A766" s="682"/>
      <c r="B766" s="683"/>
      <c r="C766" s="684"/>
      <c r="D766" s="683"/>
      <c r="E766" s="683"/>
      <c r="F766" s="683"/>
      <c r="G766" s="683"/>
      <c r="H766" s="683"/>
      <c r="I766" s="683"/>
      <c r="J766" s="683"/>
      <c r="K766" s="683"/>
      <c r="L766" s="682"/>
      <c r="M766" s="682"/>
      <c r="N766" s="682"/>
      <c r="O766" s="682"/>
      <c r="P766" s="682"/>
      <c r="Q766" s="682"/>
      <c r="R766" s="682"/>
      <c r="S766" s="682"/>
      <c r="T766" s="682"/>
      <c r="U766" s="682"/>
      <c r="V766" s="682"/>
      <c r="W766" s="682"/>
      <c r="X766" s="682"/>
      <c r="Y766" s="682"/>
      <c r="Z766" s="682"/>
    </row>
    <row r="767" spans="1:26" ht="15">
      <c r="A767" s="682"/>
      <c r="B767" s="683"/>
      <c r="C767" s="684"/>
      <c r="D767" s="683"/>
      <c r="E767" s="683"/>
      <c r="F767" s="683"/>
      <c r="G767" s="683"/>
      <c r="H767" s="683"/>
      <c r="I767" s="683"/>
      <c r="J767" s="683"/>
      <c r="K767" s="683"/>
      <c r="L767" s="682"/>
      <c r="M767" s="682"/>
      <c r="N767" s="682"/>
      <c r="O767" s="682"/>
      <c r="P767" s="682"/>
      <c r="Q767" s="682"/>
      <c r="R767" s="682"/>
      <c r="S767" s="682"/>
      <c r="T767" s="682"/>
      <c r="U767" s="682"/>
      <c r="V767" s="682"/>
      <c r="W767" s="682"/>
      <c r="X767" s="682"/>
      <c r="Y767" s="682"/>
      <c r="Z767" s="682"/>
    </row>
    <row r="768" spans="1:26" ht="15">
      <c r="A768" s="682"/>
      <c r="B768" s="683"/>
      <c r="C768" s="684"/>
      <c r="D768" s="683"/>
      <c r="E768" s="683"/>
      <c r="F768" s="683"/>
      <c r="G768" s="683"/>
      <c r="H768" s="683"/>
      <c r="I768" s="683"/>
      <c r="J768" s="683"/>
      <c r="K768" s="683"/>
      <c r="L768" s="682"/>
      <c r="M768" s="682"/>
      <c r="N768" s="682"/>
      <c r="O768" s="682"/>
      <c r="P768" s="682"/>
      <c r="Q768" s="682"/>
      <c r="R768" s="682"/>
      <c r="S768" s="682"/>
      <c r="T768" s="682"/>
      <c r="U768" s="682"/>
      <c r="V768" s="682"/>
      <c r="W768" s="682"/>
      <c r="X768" s="682"/>
      <c r="Y768" s="682"/>
      <c r="Z768" s="682"/>
    </row>
    <row r="769" spans="1:26" ht="15">
      <c r="A769" s="682"/>
      <c r="B769" s="683"/>
      <c r="C769" s="684"/>
      <c r="D769" s="683"/>
      <c r="E769" s="683"/>
      <c r="F769" s="683"/>
      <c r="G769" s="683"/>
      <c r="H769" s="683"/>
      <c r="I769" s="683"/>
      <c r="J769" s="683"/>
      <c r="K769" s="683"/>
      <c r="L769" s="682"/>
      <c r="M769" s="682"/>
      <c r="N769" s="682"/>
      <c r="O769" s="682"/>
      <c r="P769" s="682"/>
      <c r="Q769" s="682"/>
      <c r="R769" s="682"/>
      <c r="S769" s="682"/>
      <c r="T769" s="682"/>
      <c r="U769" s="682"/>
      <c r="V769" s="682"/>
      <c r="W769" s="682"/>
      <c r="X769" s="682"/>
      <c r="Y769" s="682"/>
      <c r="Z769" s="682"/>
    </row>
    <row r="770" spans="1:26" ht="15">
      <c r="A770" s="682"/>
      <c r="B770" s="683"/>
      <c r="C770" s="684"/>
      <c r="D770" s="683"/>
      <c r="E770" s="683"/>
      <c r="F770" s="683"/>
      <c r="G770" s="683"/>
      <c r="H770" s="683"/>
      <c r="I770" s="683"/>
      <c r="J770" s="683"/>
      <c r="K770" s="683"/>
      <c r="L770" s="682"/>
      <c r="M770" s="682"/>
      <c r="N770" s="682"/>
      <c r="O770" s="682"/>
      <c r="P770" s="682"/>
      <c r="Q770" s="682"/>
      <c r="R770" s="682"/>
      <c r="S770" s="682"/>
      <c r="T770" s="682"/>
      <c r="U770" s="682"/>
      <c r="V770" s="682"/>
      <c r="W770" s="682"/>
      <c r="X770" s="682"/>
      <c r="Y770" s="682"/>
      <c r="Z770" s="682"/>
    </row>
    <row r="771" spans="1:26" ht="15">
      <c r="A771" s="682"/>
      <c r="B771" s="683"/>
      <c r="C771" s="684"/>
      <c r="D771" s="683"/>
      <c r="E771" s="683"/>
      <c r="F771" s="683"/>
      <c r="G771" s="683"/>
      <c r="H771" s="683"/>
      <c r="I771" s="683"/>
      <c r="J771" s="683"/>
      <c r="K771" s="683"/>
      <c r="L771" s="682"/>
      <c r="M771" s="682"/>
      <c r="N771" s="682"/>
      <c r="O771" s="682"/>
      <c r="P771" s="682"/>
      <c r="Q771" s="682"/>
      <c r="R771" s="682"/>
      <c r="S771" s="682"/>
      <c r="T771" s="682"/>
      <c r="U771" s="682"/>
      <c r="V771" s="682"/>
      <c r="W771" s="682"/>
      <c r="X771" s="682"/>
      <c r="Y771" s="682"/>
      <c r="Z771" s="682"/>
    </row>
    <row r="772" spans="1:26" ht="15">
      <c r="A772" s="682"/>
      <c r="B772" s="683"/>
      <c r="C772" s="684"/>
      <c r="D772" s="683"/>
      <c r="E772" s="683"/>
      <c r="F772" s="683"/>
      <c r="G772" s="683"/>
      <c r="H772" s="683"/>
      <c r="I772" s="683"/>
      <c r="J772" s="683"/>
      <c r="K772" s="683"/>
      <c r="L772" s="682"/>
      <c r="M772" s="682"/>
      <c r="N772" s="682"/>
      <c r="O772" s="682"/>
      <c r="P772" s="682"/>
      <c r="Q772" s="682"/>
      <c r="R772" s="682"/>
      <c r="S772" s="682"/>
      <c r="T772" s="682"/>
      <c r="U772" s="682"/>
      <c r="V772" s="682"/>
      <c r="W772" s="682"/>
      <c r="X772" s="682"/>
      <c r="Y772" s="682"/>
      <c r="Z772" s="682"/>
    </row>
    <row r="773" spans="1:26" ht="15">
      <c r="A773" s="682"/>
      <c r="B773" s="683"/>
      <c r="C773" s="684"/>
      <c r="D773" s="683"/>
      <c r="E773" s="683"/>
      <c r="F773" s="683"/>
      <c r="G773" s="683"/>
      <c r="H773" s="683"/>
      <c r="I773" s="683"/>
      <c r="J773" s="683"/>
      <c r="K773" s="683"/>
      <c r="L773" s="682"/>
      <c r="M773" s="682"/>
      <c r="N773" s="682"/>
      <c r="O773" s="682"/>
      <c r="P773" s="682"/>
      <c r="Q773" s="682"/>
      <c r="R773" s="682"/>
      <c r="S773" s="682"/>
      <c r="T773" s="682"/>
      <c r="U773" s="682"/>
      <c r="V773" s="682"/>
      <c r="W773" s="682"/>
      <c r="X773" s="682"/>
      <c r="Y773" s="682"/>
      <c r="Z773" s="682"/>
    </row>
    <row r="774" spans="1:26" ht="15">
      <c r="A774" s="682"/>
      <c r="B774" s="683"/>
      <c r="C774" s="684"/>
      <c r="D774" s="683"/>
      <c r="E774" s="683"/>
      <c r="F774" s="683"/>
      <c r="G774" s="683"/>
      <c r="H774" s="683"/>
      <c r="I774" s="683"/>
      <c r="J774" s="683"/>
      <c r="K774" s="683"/>
      <c r="L774" s="682"/>
      <c r="M774" s="682"/>
      <c r="N774" s="682"/>
      <c r="O774" s="682"/>
      <c r="P774" s="682"/>
      <c r="Q774" s="682"/>
      <c r="R774" s="682"/>
      <c r="S774" s="682"/>
      <c r="T774" s="682"/>
      <c r="U774" s="682"/>
      <c r="V774" s="682"/>
      <c r="W774" s="682"/>
      <c r="X774" s="682"/>
      <c r="Y774" s="682"/>
      <c r="Z774" s="682"/>
    </row>
    <row r="775" spans="1:26" ht="15">
      <c r="A775" s="682"/>
      <c r="B775" s="683"/>
      <c r="C775" s="684"/>
      <c r="D775" s="683"/>
      <c r="E775" s="683"/>
      <c r="F775" s="683"/>
      <c r="G775" s="683"/>
      <c r="H775" s="683"/>
      <c r="I775" s="683"/>
      <c r="J775" s="683"/>
      <c r="K775" s="683"/>
      <c r="L775" s="682"/>
      <c r="M775" s="682"/>
      <c r="N775" s="682"/>
      <c r="O775" s="682"/>
      <c r="P775" s="682"/>
      <c r="Q775" s="682"/>
      <c r="R775" s="682"/>
      <c r="S775" s="682"/>
      <c r="T775" s="682"/>
      <c r="U775" s="682"/>
      <c r="V775" s="682"/>
      <c r="W775" s="682"/>
      <c r="X775" s="682"/>
      <c r="Y775" s="682"/>
      <c r="Z775" s="682"/>
    </row>
    <row r="776" spans="1:26" ht="15">
      <c r="A776" s="682"/>
      <c r="B776" s="683"/>
      <c r="C776" s="684"/>
      <c r="D776" s="683"/>
      <c r="E776" s="683"/>
      <c r="F776" s="683"/>
      <c r="G776" s="683"/>
      <c r="H776" s="683"/>
      <c r="I776" s="683"/>
      <c r="J776" s="683"/>
      <c r="K776" s="683"/>
      <c r="L776" s="682"/>
      <c r="M776" s="682"/>
      <c r="N776" s="682"/>
      <c r="O776" s="682"/>
      <c r="P776" s="682"/>
      <c r="Q776" s="682"/>
      <c r="R776" s="682"/>
      <c r="S776" s="682"/>
      <c r="T776" s="682"/>
      <c r="U776" s="682"/>
      <c r="V776" s="682"/>
      <c r="W776" s="682"/>
      <c r="X776" s="682"/>
      <c r="Y776" s="682"/>
      <c r="Z776" s="682"/>
    </row>
    <row r="777" spans="1:26" ht="15">
      <c r="A777" s="682"/>
      <c r="B777" s="683"/>
      <c r="C777" s="684"/>
      <c r="D777" s="683"/>
      <c r="E777" s="683"/>
      <c r="F777" s="683"/>
      <c r="G777" s="683"/>
      <c r="H777" s="683"/>
      <c r="I777" s="683"/>
      <c r="J777" s="683"/>
      <c r="K777" s="683"/>
      <c r="L777" s="682"/>
      <c r="M777" s="682"/>
      <c r="N777" s="682"/>
      <c r="O777" s="682"/>
      <c r="P777" s="682"/>
      <c r="Q777" s="682"/>
      <c r="R777" s="682"/>
      <c r="S777" s="682"/>
      <c r="T777" s="682"/>
      <c r="U777" s="682"/>
      <c r="V777" s="682"/>
      <c r="W777" s="682"/>
      <c r="X777" s="682"/>
      <c r="Y777" s="682"/>
      <c r="Z777" s="682"/>
    </row>
    <row r="778" spans="1:26" ht="15">
      <c r="A778" s="682"/>
      <c r="B778" s="683"/>
      <c r="C778" s="684"/>
      <c r="D778" s="683"/>
      <c r="E778" s="683"/>
      <c r="F778" s="683"/>
      <c r="G778" s="683"/>
      <c r="H778" s="683"/>
      <c r="I778" s="683"/>
      <c r="J778" s="683"/>
      <c r="K778" s="683"/>
      <c r="L778" s="682"/>
      <c r="M778" s="682"/>
      <c r="N778" s="682"/>
      <c r="O778" s="682"/>
      <c r="P778" s="682"/>
      <c r="Q778" s="682"/>
      <c r="R778" s="682"/>
      <c r="S778" s="682"/>
      <c r="T778" s="682"/>
      <c r="U778" s="682"/>
      <c r="V778" s="682"/>
      <c r="W778" s="682"/>
      <c r="X778" s="682"/>
      <c r="Y778" s="682"/>
      <c r="Z778" s="682"/>
    </row>
    <row r="779" spans="1:26" ht="15">
      <c r="A779" s="682"/>
      <c r="B779" s="683"/>
      <c r="C779" s="684"/>
      <c r="D779" s="683"/>
      <c r="E779" s="683"/>
      <c r="F779" s="683"/>
      <c r="G779" s="683"/>
      <c r="H779" s="683"/>
      <c r="I779" s="683"/>
      <c r="J779" s="683"/>
      <c r="K779" s="683"/>
      <c r="L779" s="682"/>
      <c r="M779" s="682"/>
      <c r="N779" s="682"/>
      <c r="O779" s="682"/>
      <c r="P779" s="682"/>
      <c r="Q779" s="682"/>
      <c r="R779" s="682"/>
      <c r="S779" s="682"/>
      <c r="T779" s="682"/>
      <c r="U779" s="682"/>
      <c r="V779" s="682"/>
      <c r="W779" s="682"/>
      <c r="X779" s="682"/>
      <c r="Y779" s="682"/>
      <c r="Z779" s="682"/>
    </row>
    <row r="780" spans="1:26" ht="15">
      <c r="A780" s="682"/>
      <c r="B780" s="683"/>
      <c r="C780" s="684"/>
      <c r="D780" s="683"/>
      <c r="E780" s="683"/>
      <c r="F780" s="683"/>
      <c r="G780" s="683"/>
      <c r="H780" s="683"/>
      <c r="I780" s="683"/>
      <c r="J780" s="683"/>
      <c r="K780" s="683"/>
      <c r="L780" s="682"/>
      <c r="M780" s="682"/>
      <c r="N780" s="682"/>
      <c r="O780" s="682"/>
      <c r="P780" s="682"/>
      <c r="Q780" s="682"/>
      <c r="R780" s="682"/>
      <c r="S780" s="682"/>
      <c r="T780" s="682"/>
      <c r="U780" s="682"/>
      <c r="V780" s="682"/>
      <c r="W780" s="682"/>
      <c r="X780" s="682"/>
      <c r="Y780" s="682"/>
      <c r="Z780" s="682"/>
    </row>
    <row r="781" spans="1:26" ht="15">
      <c r="A781" s="682"/>
      <c r="B781" s="683"/>
      <c r="C781" s="684"/>
      <c r="D781" s="683"/>
      <c r="E781" s="683"/>
      <c r="F781" s="683"/>
      <c r="G781" s="683"/>
      <c r="H781" s="683"/>
      <c r="I781" s="683"/>
      <c r="J781" s="683"/>
      <c r="K781" s="683"/>
      <c r="L781" s="682"/>
      <c r="M781" s="682"/>
      <c r="N781" s="682"/>
      <c r="O781" s="682"/>
      <c r="P781" s="682"/>
      <c r="Q781" s="682"/>
      <c r="R781" s="682"/>
      <c r="S781" s="682"/>
      <c r="T781" s="682"/>
      <c r="U781" s="682"/>
      <c r="V781" s="682"/>
      <c r="W781" s="682"/>
      <c r="X781" s="682"/>
      <c r="Y781" s="682"/>
      <c r="Z781" s="682"/>
    </row>
    <row r="782" spans="1:26" ht="15">
      <c r="A782" s="682"/>
      <c r="B782" s="683"/>
      <c r="C782" s="684"/>
      <c r="D782" s="683"/>
      <c r="E782" s="683"/>
      <c r="F782" s="683"/>
      <c r="G782" s="683"/>
      <c r="H782" s="683"/>
      <c r="I782" s="683"/>
      <c r="J782" s="683"/>
      <c r="K782" s="683"/>
      <c r="L782" s="682"/>
      <c r="M782" s="682"/>
      <c r="N782" s="682"/>
      <c r="O782" s="682"/>
      <c r="P782" s="682"/>
      <c r="Q782" s="682"/>
      <c r="R782" s="682"/>
      <c r="S782" s="682"/>
      <c r="T782" s="682"/>
      <c r="U782" s="682"/>
      <c r="V782" s="682"/>
      <c r="W782" s="682"/>
      <c r="X782" s="682"/>
      <c r="Y782" s="682"/>
      <c r="Z782" s="682"/>
    </row>
    <row r="783" spans="1:26" ht="15">
      <c r="A783" s="682"/>
      <c r="B783" s="683"/>
      <c r="C783" s="684"/>
      <c r="D783" s="683"/>
      <c r="E783" s="683"/>
      <c r="F783" s="683"/>
      <c r="G783" s="683"/>
      <c r="H783" s="683"/>
      <c r="I783" s="683"/>
      <c r="J783" s="683"/>
      <c r="K783" s="683"/>
      <c r="L783" s="682"/>
      <c r="M783" s="682"/>
      <c r="N783" s="682"/>
      <c r="O783" s="682"/>
      <c r="P783" s="682"/>
      <c r="Q783" s="682"/>
      <c r="R783" s="682"/>
      <c r="S783" s="682"/>
      <c r="T783" s="682"/>
      <c r="U783" s="682"/>
      <c r="V783" s="682"/>
      <c r="W783" s="682"/>
      <c r="X783" s="682"/>
      <c r="Y783" s="682"/>
      <c r="Z783" s="682"/>
    </row>
    <row r="784" spans="1:26" ht="15">
      <c r="A784" s="682"/>
      <c r="B784" s="683"/>
      <c r="C784" s="684"/>
      <c r="D784" s="683"/>
      <c r="E784" s="683"/>
      <c r="F784" s="683"/>
      <c r="G784" s="683"/>
      <c r="H784" s="683"/>
      <c r="I784" s="683"/>
      <c r="J784" s="683"/>
      <c r="K784" s="683"/>
      <c r="L784" s="682"/>
      <c r="M784" s="682"/>
      <c r="N784" s="682"/>
      <c r="O784" s="682"/>
      <c r="P784" s="682"/>
      <c r="Q784" s="682"/>
      <c r="R784" s="682"/>
      <c r="S784" s="682"/>
      <c r="T784" s="682"/>
      <c r="U784" s="682"/>
      <c r="V784" s="682"/>
      <c r="W784" s="682"/>
      <c r="X784" s="682"/>
      <c r="Y784" s="682"/>
      <c r="Z784" s="682"/>
    </row>
    <row r="785" spans="1:26" ht="15">
      <c r="A785" s="682"/>
      <c r="B785" s="683"/>
      <c r="C785" s="684"/>
      <c r="D785" s="683"/>
      <c r="E785" s="683"/>
      <c r="F785" s="683"/>
      <c r="G785" s="683"/>
      <c r="H785" s="683"/>
      <c r="I785" s="683"/>
      <c r="J785" s="683"/>
      <c r="K785" s="683"/>
      <c r="L785" s="682"/>
      <c r="M785" s="682"/>
      <c r="N785" s="682"/>
      <c r="O785" s="682"/>
      <c r="P785" s="682"/>
      <c r="Q785" s="682"/>
      <c r="R785" s="682"/>
      <c r="S785" s="682"/>
      <c r="T785" s="682"/>
      <c r="U785" s="682"/>
      <c r="V785" s="682"/>
      <c r="W785" s="682"/>
      <c r="X785" s="682"/>
      <c r="Y785" s="682"/>
      <c r="Z785" s="682"/>
    </row>
    <row r="786" spans="1:26" ht="15">
      <c r="A786" s="682"/>
      <c r="B786" s="683"/>
      <c r="C786" s="684"/>
      <c r="D786" s="683"/>
      <c r="E786" s="683"/>
      <c r="F786" s="683"/>
      <c r="G786" s="683"/>
      <c r="H786" s="683"/>
      <c r="I786" s="683"/>
      <c r="J786" s="683"/>
      <c r="K786" s="683"/>
      <c r="L786" s="682"/>
      <c r="M786" s="682"/>
      <c r="N786" s="682"/>
      <c r="O786" s="682"/>
      <c r="P786" s="682"/>
      <c r="Q786" s="682"/>
      <c r="R786" s="682"/>
      <c r="S786" s="682"/>
      <c r="T786" s="682"/>
      <c r="U786" s="682"/>
      <c r="V786" s="682"/>
      <c r="W786" s="682"/>
      <c r="X786" s="682"/>
      <c r="Y786" s="682"/>
      <c r="Z786" s="682"/>
    </row>
    <row r="787" spans="1:26" ht="15">
      <c r="A787" s="682"/>
      <c r="B787" s="683"/>
      <c r="C787" s="684"/>
      <c r="D787" s="683"/>
      <c r="E787" s="683"/>
      <c r="F787" s="683"/>
      <c r="G787" s="683"/>
      <c r="H787" s="683"/>
      <c r="I787" s="683"/>
      <c r="J787" s="683"/>
      <c r="K787" s="683"/>
      <c r="L787" s="682"/>
      <c r="M787" s="682"/>
      <c r="N787" s="682"/>
      <c r="O787" s="682"/>
      <c r="P787" s="682"/>
      <c r="Q787" s="682"/>
      <c r="R787" s="682"/>
      <c r="S787" s="682"/>
      <c r="T787" s="682"/>
      <c r="U787" s="682"/>
      <c r="V787" s="682"/>
      <c r="W787" s="682"/>
      <c r="X787" s="682"/>
      <c r="Y787" s="682"/>
      <c r="Z787" s="682"/>
    </row>
    <row r="788" spans="1:26" ht="15">
      <c r="A788" s="682"/>
      <c r="B788" s="683"/>
      <c r="C788" s="684"/>
      <c r="D788" s="683"/>
      <c r="E788" s="683"/>
      <c r="F788" s="683"/>
      <c r="G788" s="683"/>
      <c r="H788" s="683"/>
      <c r="I788" s="683"/>
      <c r="J788" s="683"/>
      <c r="K788" s="683"/>
      <c r="L788" s="682"/>
      <c r="M788" s="682"/>
      <c r="N788" s="682"/>
      <c r="O788" s="682"/>
      <c r="P788" s="682"/>
      <c r="Q788" s="682"/>
      <c r="R788" s="682"/>
      <c r="S788" s="682"/>
      <c r="T788" s="682"/>
      <c r="U788" s="682"/>
      <c r="V788" s="682"/>
      <c r="W788" s="682"/>
      <c r="X788" s="682"/>
      <c r="Y788" s="682"/>
      <c r="Z788" s="682"/>
    </row>
    <row r="789" spans="1:26" ht="15">
      <c r="A789" s="682"/>
      <c r="B789" s="683"/>
      <c r="C789" s="684"/>
      <c r="D789" s="683"/>
      <c r="E789" s="683"/>
      <c r="F789" s="683"/>
      <c r="G789" s="683"/>
      <c r="H789" s="683"/>
      <c r="I789" s="683"/>
      <c r="J789" s="683"/>
      <c r="K789" s="683"/>
      <c r="L789" s="682"/>
      <c r="M789" s="682"/>
      <c r="N789" s="682"/>
      <c r="O789" s="682"/>
      <c r="P789" s="682"/>
      <c r="Q789" s="682"/>
      <c r="R789" s="682"/>
      <c r="S789" s="682"/>
      <c r="T789" s="682"/>
      <c r="U789" s="682"/>
      <c r="V789" s="682"/>
      <c r="W789" s="682"/>
      <c r="X789" s="682"/>
      <c r="Y789" s="682"/>
      <c r="Z789" s="682"/>
    </row>
    <row r="790" spans="1:26" ht="15">
      <c r="A790" s="682"/>
      <c r="B790" s="683"/>
      <c r="C790" s="684"/>
      <c r="D790" s="683"/>
      <c r="E790" s="683"/>
      <c r="F790" s="683"/>
      <c r="G790" s="683"/>
      <c r="H790" s="683"/>
      <c r="I790" s="683"/>
      <c r="J790" s="683"/>
      <c r="K790" s="683"/>
      <c r="L790" s="682"/>
      <c r="M790" s="682"/>
      <c r="N790" s="682"/>
      <c r="O790" s="682"/>
      <c r="P790" s="682"/>
      <c r="Q790" s="682"/>
      <c r="R790" s="682"/>
      <c r="S790" s="682"/>
      <c r="T790" s="682"/>
      <c r="U790" s="682"/>
      <c r="V790" s="682"/>
      <c r="W790" s="682"/>
      <c r="X790" s="682"/>
      <c r="Y790" s="682"/>
      <c r="Z790" s="682"/>
    </row>
    <row r="791" spans="1:26" ht="15">
      <c r="A791" s="682"/>
      <c r="B791" s="683"/>
      <c r="C791" s="684"/>
      <c r="D791" s="683"/>
      <c r="E791" s="683"/>
      <c r="F791" s="683"/>
      <c r="G791" s="683"/>
      <c r="H791" s="683"/>
      <c r="I791" s="683"/>
      <c r="J791" s="683"/>
      <c r="K791" s="683"/>
      <c r="L791" s="682"/>
      <c r="M791" s="682"/>
      <c r="N791" s="682"/>
      <c r="O791" s="682"/>
      <c r="P791" s="682"/>
      <c r="Q791" s="682"/>
      <c r="R791" s="682"/>
      <c r="S791" s="682"/>
      <c r="T791" s="682"/>
      <c r="U791" s="682"/>
      <c r="V791" s="682"/>
      <c r="W791" s="682"/>
      <c r="X791" s="682"/>
      <c r="Y791" s="682"/>
      <c r="Z791" s="682"/>
    </row>
    <row r="792" spans="1:26" ht="15">
      <c r="A792" s="682"/>
      <c r="B792" s="683"/>
      <c r="C792" s="684"/>
      <c r="D792" s="683"/>
      <c r="E792" s="683"/>
      <c r="F792" s="683"/>
      <c r="G792" s="683"/>
      <c r="H792" s="683"/>
      <c r="I792" s="683"/>
      <c r="J792" s="683"/>
      <c r="K792" s="683"/>
      <c r="L792" s="682"/>
      <c r="M792" s="682"/>
      <c r="N792" s="682"/>
      <c r="O792" s="682"/>
      <c r="P792" s="682"/>
      <c r="Q792" s="682"/>
      <c r="R792" s="682"/>
      <c r="S792" s="682"/>
      <c r="T792" s="682"/>
      <c r="U792" s="682"/>
      <c r="V792" s="682"/>
      <c r="W792" s="682"/>
      <c r="X792" s="682"/>
      <c r="Y792" s="682"/>
      <c r="Z792" s="682"/>
    </row>
    <row r="793" spans="1:26" ht="15">
      <c r="A793" s="682"/>
      <c r="B793" s="683"/>
      <c r="C793" s="684"/>
      <c r="D793" s="683"/>
      <c r="E793" s="683"/>
      <c r="F793" s="683"/>
      <c r="G793" s="683"/>
      <c r="H793" s="683"/>
      <c r="I793" s="683"/>
      <c r="J793" s="683"/>
      <c r="K793" s="683"/>
      <c r="L793" s="682"/>
      <c r="M793" s="682"/>
      <c r="N793" s="682"/>
      <c r="O793" s="682"/>
      <c r="P793" s="682"/>
      <c r="Q793" s="682"/>
      <c r="R793" s="682"/>
      <c r="S793" s="682"/>
      <c r="T793" s="682"/>
      <c r="U793" s="682"/>
      <c r="V793" s="682"/>
      <c r="W793" s="682"/>
      <c r="X793" s="682"/>
      <c r="Y793" s="682"/>
      <c r="Z793" s="682"/>
    </row>
    <row r="794" spans="1:26" ht="15">
      <c r="A794" s="682"/>
      <c r="B794" s="683"/>
      <c r="C794" s="684"/>
      <c r="D794" s="683"/>
      <c r="E794" s="683"/>
      <c r="F794" s="683"/>
      <c r="G794" s="683"/>
      <c r="H794" s="683"/>
      <c r="I794" s="683"/>
      <c r="J794" s="683"/>
      <c r="K794" s="683"/>
      <c r="L794" s="682"/>
      <c r="M794" s="682"/>
      <c r="N794" s="682"/>
      <c r="O794" s="682"/>
      <c r="P794" s="682"/>
      <c r="Q794" s="682"/>
      <c r="R794" s="682"/>
      <c r="S794" s="682"/>
      <c r="T794" s="682"/>
      <c r="U794" s="682"/>
      <c r="V794" s="682"/>
      <c r="W794" s="682"/>
      <c r="X794" s="682"/>
      <c r="Y794" s="682"/>
      <c r="Z794" s="682"/>
    </row>
    <row r="795" spans="1:26" ht="15">
      <c r="A795" s="682"/>
      <c r="B795" s="683"/>
      <c r="C795" s="684"/>
      <c r="D795" s="683"/>
      <c r="E795" s="683"/>
      <c r="F795" s="683"/>
      <c r="G795" s="683"/>
      <c r="H795" s="683"/>
      <c r="I795" s="683"/>
      <c r="J795" s="683"/>
      <c r="K795" s="683"/>
      <c r="L795" s="682"/>
      <c r="M795" s="682"/>
      <c r="N795" s="682"/>
      <c r="O795" s="682"/>
      <c r="P795" s="682"/>
      <c r="Q795" s="682"/>
      <c r="R795" s="682"/>
      <c r="S795" s="682"/>
      <c r="T795" s="682"/>
      <c r="U795" s="682"/>
      <c r="V795" s="682"/>
      <c r="W795" s="682"/>
      <c r="X795" s="682"/>
      <c r="Y795" s="682"/>
      <c r="Z795" s="682"/>
    </row>
    <row r="796" spans="1:26" ht="15">
      <c r="A796" s="682"/>
      <c r="B796" s="683"/>
      <c r="C796" s="684"/>
      <c r="D796" s="683"/>
      <c r="E796" s="683"/>
      <c r="F796" s="683"/>
      <c r="G796" s="683"/>
      <c r="H796" s="683"/>
      <c r="I796" s="683"/>
      <c r="J796" s="683"/>
      <c r="K796" s="683"/>
      <c r="L796" s="682"/>
      <c r="M796" s="682"/>
      <c r="N796" s="682"/>
      <c r="O796" s="682"/>
      <c r="P796" s="682"/>
      <c r="Q796" s="682"/>
      <c r="R796" s="682"/>
      <c r="S796" s="682"/>
      <c r="T796" s="682"/>
      <c r="U796" s="682"/>
      <c r="V796" s="682"/>
      <c r="W796" s="682"/>
      <c r="X796" s="682"/>
      <c r="Y796" s="682"/>
      <c r="Z796" s="682"/>
    </row>
    <row r="797" spans="1:26" ht="15">
      <c r="A797" s="682"/>
      <c r="B797" s="683"/>
      <c r="C797" s="684"/>
      <c r="D797" s="683"/>
      <c r="E797" s="683"/>
      <c r="F797" s="683"/>
      <c r="G797" s="683"/>
      <c r="H797" s="683"/>
      <c r="I797" s="683"/>
      <c r="J797" s="683"/>
      <c r="K797" s="683"/>
      <c r="L797" s="682"/>
      <c r="M797" s="682"/>
      <c r="N797" s="682"/>
      <c r="O797" s="682"/>
      <c r="P797" s="682"/>
      <c r="Q797" s="682"/>
      <c r="R797" s="682"/>
      <c r="S797" s="682"/>
      <c r="T797" s="682"/>
      <c r="U797" s="682"/>
      <c r="V797" s="682"/>
      <c r="W797" s="682"/>
      <c r="X797" s="682"/>
      <c r="Y797" s="682"/>
      <c r="Z797" s="682"/>
    </row>
    <row r="798" spans="1:26" ht="15">
      <c r="A798" s="682"/>
      <c r="B798" s="683"/>
      <c r="C798" s="684"/>
      <c r="D798" s="683"/>
      <c r="E798" s="683"/>
      <c r="F798" s="683"/>
      <c r="G798" s="683"/>
      <c r="H798" s="683"/>
      <c r="I798" s="683"/>
      <c r="J798" s="683"/>
      <c r="K798" s="683"/>
      <c r="L798" s="682"/>
      <c r="M798" s="682"/>
      <c r="N798" s="682"/>
      <c r="O798" s="682"/>
      <c r="P798" s="682"/>
      <c r="Q798" s="682"/>
      <c r="R798" s="682"/>
      <c r="S798" s="682"/>
      <c r="T798" s="682"/>
      <c r="U798" s="682"/>
      <c r="V798" s="682"/>
      <c r="W798" s="682"/>
      <c r="X798" s="682"/>
      <c r="Y798" s="682"/>
      <c r="Z798" s="682"/>
    </row>
    <row r="799" spans="1:26" ht="15">
      <c r="A799" s="682"/>
      <c r="B799" s="683"/>
      <c r="C799" s="684"/>
      <c r="D799" s="683"/>
      <c r="E799" s="683"/>
      <c r="F799" s="683"/>
      <c r="G799" s="683"/>
      <c r="H799" s="683"/>
      <c r="I799" s="683"/>
      <c r="J799" s="683"/>
      <c r="K799" s="683"/>
      <c r="L799" s="682"/>
      <c r="M799" s="682"/>
      <c r="N799" s="682"/>
      <c r="O799" s="682"/>
      <c r="P799" s="682"/>
      <c r="Q799" s="682"/>
      <c r="R799" s="682"/>
      <c r="S799" s="682"/>
      <c r="T799" s="682"/>
      <c r="U799" s="682"/>
      <c r="V799" s="682"/>
      <c r="W799" s="682"/>
      <c r="X799" s="682"/>
      <c r="Y799" s="682"/>
      <c r="Z799" s="682"/>
    </row>
    <row r="800" spans="1:26" ht="15">
      <c r="A800" s="682"/>
      <c r="B800" s="683"/>
      <c r="C800" s="684"/>
      <c r="D800" s="683"/>
      <c r="E800" s="683"/>
      <c r="F800" s="683"/>
      <c r="G800" s="683"/>
      <c r="H800" s="683"/>
      <c r="I800" s="683"/>
      <c r="J800" s="683"/>
      <c r="K800" s="683"/>
      <c r="L800" s="682"/>
      <c r="M800" s="682"/>
      <c r="N800" s="682"/>
      <c r="O800" s="682"/>
      <c r="P800" s="682"/>
      <c r="Q800" s="682"/>
      <c r="R800" s="682"/>
      <c r="S800" s="682"/>
      <c r="T800" s="682"/>
      <c r="U800" s="682"/>
      <c r="V800" s="682"/>
      <c r="W800" s="682"/>
      <c r="X800" s="682"/>
      <c r="Y800" s="682"/>
      <c r="Z800" s="682"/>
    </row>
    <row r="801" spans="1:26" ht="15">
      <c r="A801" s="682"/>
      <c r="B801" s="683"/>
      <c r="C801" s="684"/>
      <c r="D801" s="683"/>
      <c r="E801" s="683"/>
      <c r="F801" s="683"/>
      <c r="G801" s="683"/>
      <c r="H801" s="683"/>
      <c r="I801" s="683"/>
      <c r="J801" s="683"/>
      <c r="K801" s="683"/>
      <c r="L801" s="682"/>
      <c r="M801" s="682"/>
      <c r="N801" s="682"/>
      <c r="O801" s="682"/>
      <c r="P801" s="682"/>
      <c r="Q801" s="682"/>
      <c r="R801" s="682"/>
      <c r="S801" s="682"/>
      <c r="T801" s="682"/>
      <c r="U801" s="682"/>
      <c r="V801" s="682"/>
      <c r="W801" s="682"/>
      <c r="X801" s="682"/>
      <c r="Y801" s="682"/>
      <c r="Z801" s="682"/>
    </row>
    <row r="802" spans="1:26" ht="15">
      <c r="A802" s="682"/>
      <c r="B802" s="683"/>
      <c r="C802" s="684"/>
      <c r="D802" s="683"/>
      <c r="E802" s="683"/>
      <c r="F802" s="683"/>
      <c r="G802" s="683"/>
      <c r="H802" s="683"/>
      <c r="I802" s="683"/>
      <c r="J802" s="683"/>
      <c r="K802" s="683"/>
      <c r="L802" s="682"/>
      <c r="M802" s="682"/>
      <c r="N802" s="682"/>
      <c r="O802" s="682"/>
      <c r="P802" s="682"/>
      <c r="Q802" s="682"/>
      <c r="R802" s="682"/>
      <c r="S802" s="682"/>
      <c r="T802" s="682"/>
      <c r="U802" s="682"/>
      <c r="V802" s="682"/>
      <c r="W802" s="682"/>
      <c r="X802" s="682"/>
      <c r="Y802" s="682"/>
      <c r="Z802" s="682"/>
    </row>
    <row r="803" spans="1:26" ht="15">
      <c r="A803" s="682"/>
      <c r="B803" s="683"/>
      <c r="C803" s="684"/>
      <c r="D803" s="683"/>
      <c r="E803" s="683"/>
      <c r="F803" s="683"/>
      <c r="G803" s="683"/>
      <c r="H803" s="683"/>
      <c r="I803" s="683"/>
      <c r="J803" s="683"/>
      <c r="K803" s="683"/>
      <c r="L803" s="682"/>
      <c r="M803" s="682"/>
      <c r="N803" s="682"/>
      <c r="O803" s="682"/>
      <c r="P803" s="682"/>
      <c r="Q803" s="682"/>
      <c r="R803" s="682"/>
      <c r="S803" s="682"/>
      <c r="T803" s="682"/>
      <c r="U803" s="682"/>
      <c r="V803" s="682"/>
      <c r="W803" s="682"/>
      <c r="X803" s="682"/>
      <c r="Y803" s="682"/>
      <c r="Z803" s="682"/>
    </row>
    <row r="804" spans="1:26" ht="15">
      <c r="A804" s="682"/>
      <c r="B804" s="683"/>
      <c r="C804" s="684"/>
      <c r="D804" s="683"/>
      <c r="E804" s="683"/>
      <c r="F804" s="683"/>
      <c r="G804" s="683"/>
      <c r="H804" s="683"/>
      <c r="I804" s="683"/>
      <c r="J804" s="683"/>
      <c r="K804" s="683"/>
      <c r="L804" s="682"/>
      <c r="M804" s="682"/>
      <c r="N804" s="682"/>
      <c r="O804" s="682"/>
      <c r="P804" s="682"/>
      <c r="Q804" s="682"/>
      <c r="R804" s="682"/>
      <c r="S804" s="682"/>
      <c r="T804" s="682"/>
      <c r="U804" s="682"/>
      <c r="V804" s="682"/>
      <c r="W804" s="682"/>
      <c r="X804" s="682"/>
      <c r="Y804" s="682"/>
      <c r="Z804" s="682"/>
    </row>
    <row r="805" spans="1:26" ht="15">
      <c r="A805" s="682"/>
      <c r="B805" s="683"/>
      <c r="C805" s="684"/>
      <c r="D805" s="683"/>
      <c r="E805" s="683"/>
      <c r="F805" s="683"/>
      <c r="G805" s="683"/>
      <c r="H805" s="683"/>
      <c r="I805" s="683"/>
      <c r="J805" s="683"/>
      <c r="K805" s="683"/>
      <c r="L805" s="682"/>
      <c r="M805" s="682"/>
      <c r="N805" s="682"/>
      <c r="O805" s="682"/>
      <c r="P805" s="682"/>
      <c r="Q805" s="682"/>
      <c r="R805" s="682"/>
      <c r="S805" s="682"/>
      <c r="T805" s="682"/>
      <c r="U805" s="682"/>
      <c r="V805" s="682"/>
      <c r="W805" s="682"/>
      <c r="X805" s="682"/>
      <c r="Y805" s="682"/>
      <c r="Z805" s="682"/>
    </row>
    <row r="806" spans="1:26" ht="15">
      <c r="A806" s="682"/>
      <c r="B806" s="683"/>
      <c r="C806" s="684"/>
      <c r="D806" s="683"/>
      <c r="E806" s="683"/>
      <c r="F806" s="683"/>
      <c r="G806" s="683"/>
      <c r="H806" s="683"/>
      <c r="I806" s="683"/>
      <c r="J806" s="683"/>
      <c r="K806" s="683"/>
      <c r="L806" s="682"/>
      <c r="M806" s="682"/>
      <c r="N806" s="682"/>
      <c r="O806" s="682"/>
      <c r="P806" s="682"/>
      <c r="Q806" s="682"/>
      <c r="R806" s="682"/>
      <c r="S806" s="682"/>
      <c r="T806" s="682"/>
      <c r="U806" s="682"/>
      <c r="V806" s="682"/>
      <c r="W806" s="682"/>
      <c r="X806" s="682"/>
      <c r="Y806" s="682"/>
      <c r="Z806" s="682"/>
    </row>
    <row r="807" spans="1:26" ht="15">
      <c r="A807" s="682"/>
      <c r="B807" s="683"/>
      <c r="C807" s="684"/>
      <c r="D807" s="683"/>
      <c r="E807" s="683"/>
      <c r="F807" s="683"/>
      <c r="G807" s="683"/>
      <c r="H807" s="683"/>
      <c r="I807" s="683"/>
      <c r="J807" s="683"/>
      <c r="K807" s="683"/>
      <c r="L807" s="682"/>
      <c r="M807" s="682"/>
      <c r="N807" s="682"/>
      <c r="O807" s="682"/>
      <c r="P807" s="682"/>
      <c r="Q807" s="682"/>
      <c r="R807" s="682"/>
      <c r="S807" s="682"/>
      <c r="T807" s="682"/>
      <c r="U807" s="682"/>
      <c r="V807" s="682"/>
      <c r="W807" s="682"/>
      <c r="X807" s="682"/>
      <c r="Y807" s="682"/>
      <c r="Z807" s="682"/>
    </row>
    <row r="808" spans="1:26" ht="15">
      <c r="A808" s="682"/>
      <c r="B808" s="683"/>
      <c r="C808" s="684"/>
      <c r="D808" s="683"/>
      <c r="E808" s="683"/>
      <c r="F808" s="683"/>
      <c r="G808" s="683"/>
      <c r="H808" s="683"/>
      <c r="I808" s="683"/>
      <c r="J808" s="683"/>
      <c r="K808" s="683"/>
      <c r="L808" s="682"/>
      <c r="M808" s="682"/>
      <c r="N808" s="682"/>
      <c r="O808" s="682"/>
      <c r="P808" s="682"/>
      <c r="Q808" s="682"/>
      <c r="R808" s="682"/>
      <c r="S808" s="682"/>
      <c r="T808" s="682"/>
      <c r="U808" s="682"/>
      <c r="V808" s="682"/>
      <c r="W808" s="682"/>
      <c r="X808" s="682"/>
      <c r="Y808" s="682"/>
      <c r="Z808" s="682"/>
    </row>
    <row r="809" spans="1:26" ht="15">
      <c r="A809" s="682"/>
      <c r="B809" s="683"/>
      <c r="C809" s="684"/>
      <c r="D809" s="683"/>
      <c r="E809" s="683"/>
      <c r="F809" s="683"/>
      <c r="G809" s="683"/>
      <c r="H809" s="683"/>
      <c r="I809" s="683"/>
      <c r="J809" s="683"/>
      <c r="K809" s="683"/>
      <c r="L809" s="682"/>
      <c r="M809" s="682"/>
      <c r="N809" s="682"/>
      <c r="O809" s="682"/>
      <c r="P809" s="682"/>
      <c r="Q809" s="682"/>
      <c r="R809" s="682"/>
      <c r="S809" s="682"/>
      <c r="T809" s="682"/>
      <c r="U809" s="682"/>
      <c r="V809" s="682"/>
      <c r="W809" s="682"/>
      <c r="X809" s="682"/>
      <c r="Y809" s="682"/>
      <c r="Z809" s="682"/>
    </row>
    <row r="810" spans="1:26" ht="15">
      <c r="A810" s="682"/>
      <c r="B810" s="683"/>
      <c r="C810" s="684"/>
      <c r="D810" s="683"/>
      <c r="E810" s="683"/>
      <c r="F810" s="683"/>
      <c r="G810" s="683"/>
      <c r="H810" s="683"/>
      <c r="I810" s="683"/>
      <c r="J810" s="683"/>
      <c r="K810" s="683"/>
      <c r="L810" s="682"/>
      <c r="M810" s="682"/>
      <c r="N810" s="682"/>
      <c r="O810" s="682"/>
      <c r="P810" s="682"/>
      <c r="Q810" s="682"/>
      <c r="R810" s="682"/>
      <c r="S810" s="682"/>
      <c r="T810" s="682"/>
      <c r="U810" s="682"/>
      <c r="V810" s="682"/>
      <c r="W810" s="682"/>
      <c r="X810" s="682"/>
      <c r="Y810" s="682"/>
      <c r="Z810" s="682"/>
    </row>
    <row r="811" spans="1:26" ht="15">
      <c r="A811" s="682"/>
      <c r="B811" s="683"/>
      <c r="C811" s="684"/>
      <c r="D811" s="683"/>
      <c r="E811" s="683"/>
      <c r="F811" s="683"/>
      <c r="G811" s="683"/>
      <c r="H811" s="683"/>
      <c r="I811" s="683"/>
      <c r="J811" s="683"/>
      <c r="K811" s="683"/>
      <c r="L811" s="682"/>
      <c r="M811" s="682"/>
      <c r="N811" s="682"/>
      <c r="O811" s="682"/>
      <c r="P811" s="682"/>
      <c r="Q811" s="682"/>
      <c r="R811" s="682"/>
      <c r="S811" s="682"/>
      <c r="T811" s="682"/>
      <c r="U811" s="682"/>
      <c r="V811" s="682"/>
      <c r="W811" s="682"/>
      <c r="X811" s="682"/>
      <c r="Y811" s="682"/>
      <c r="Z811" s="682"/>
    </row>
    <row r="812" spans="1:26" ht="15">
      <c r="A812" s="682"/>
      <c r="B812" s="683"/>
      <c r="C812" s="684"/>
      <c r="D812" s="683"/>
      <c r="E812" s="683"/>
      <c r="F812" s="683"/>
      <c r="G812" s="683"/>
      <c r="H812" s="683"/>
      <c r="I812" s="683"/>
      <c r="J812" s="683"/>
      <c r="K812" s="683"/>
      <c r="L812" s="682"/>
      <c r="M812" s="682"/>
      <c r="N812" s="682"/>
      <c r="O812" s="682"/>
      <c r="P812" s="682"/>
      <c r="Q812" s="682"/>
      <c r="R812" s="682"/>
      <c r="S812" s="682"/>
      <c r="T812" s="682"/>
      <c r="U812" s="682"/>
      <c r="V812" s="682"/>
      <c r="W812" s="682"/>
      <c r="X812" s="682"/>
      <c r="Y812" s="682"/>
      <c r="Z812" s="682"/>
    </row>
    <row r="813" spans="1:26" ht="15">
      <c r="A813" s="682"/>
      <c r="B813" s="683"/>
      <c r="C813" s="684"/>
      <c r="D813" s="683"/>
      <c r="E813" s="683"/>
      <c r="F813" s="683"/>
      <c r="G813" s="683"/>
      <c r="H813" s="683"/>
      <c r="I813" s="683"/>
      <c r="J813" s="683"/>
      <c r="K813" s="683"/>
      <c r="L813" s="682"/>
      <c r="M813" s="682"/>
      <c r="N813" s="682"/>
      <c r="O813" s="682"/>
      <c r="P813" s="682"/>
      <c r="Q813" s="682"/>
      <c r="R813" s="682"/>
      <c r="S813" s="682"/>
      <c r="T813" s="682"/>
      <c r="U813" s="682"/>
      <c r="V813" s="682"/>
      <c r="W813" s="682"/>
      <c r="X813" s="682"/>
      <c r="Y813" s="682"/>
      <c r="Z813" s="682"/>
    </row>
    <row r="814" spans="1:26" ht="15">
      <c r="A814" s="682"/>
      <c r="B814" s="683"/>
      <c r="C814" s="684"/>
      <c r="D814" s="683"/>
      <c r="E814" s="683"/>
      <c r="F814" s="683"/>
      <c r="G814" s="683"/>
      <c r="H814" s="683"/>
      <c r="I814" s="683"/>
      <c r="J814" s="683"/>
      <c r="K814" s="683"/>
      <c r="L814" s="682"/>
      <c r="M814" s="682"/>
      <c r="N814" s="682"/>
      <c r="O814" s="682"/>
      <c r="P814" s="682"/>
      <c r="Q814" s="682"/>
      <c r="R814" s="682"/>
      <c r="S814" s="682"/>
      <c r="T814" s="682"/>
      <c r="U814" s="682"/>
      <c r="V814" s="682"/>
      <c r="W814" s="682"/>
      <c r="X814" s="682"/>
      <c r="Y814" s="682"/>
      <c r="Z814" s="682"/>
    </row>
    <row r="815" spans="1:26" ht="15">
      <c r="A815" s="682"/>
      <c r="B815" s="683"/>
      <c r="C815" s="684"/>
      <c r="D815" s="683"/>
      <c r="E815" s="683"/>
      <c r="F815" s="683"/>
      <c r="G815" s="683"/>
      <c r="H815" s="683"/>
      <c r="I815" s="683"/>
      <c r="J815" s="683"/>
      <c r="K815" s="683"/>
      <c r="L815" s="682"/>
      <c r="M815" s="682"/>
      <c r="N815" s="682"/>
      <c r="O815" s="682"/>
      <c r="P815" s="682"/>
      <c r="Q815" s="682"/>
      <c r="R815" s="682"/>
      <c r="S815" s="682"/>
      <c r="T815" s="682"/>
      <c r="U815" s="682"/>
      <c r="V815" s="682"/>
      <c r="W815" s="682"/>
      <c r="X815" s="682"/>
      <c r="Y815" s="682"/>
      <c r="Z815" s="682"/>
    </row>
    <row r="816" spans="1:26" ht="15">
      <c r="A816" s="682"/>
      <c r="B816" s="683"/>
      <c r="C816" s="684"/>
      <c r="D816" s="683"/>
      <c r="E816" s="683"/>
      <c r="F816" s="683"/>
      <c r="G816" s="683"/>
      <c r="H816" s="683"/>
      <c r="I816" s="683"/>
      <c r="J816" s="683"/>
      <c r="K816" s="683"/>
      <c r="L816" s="682"/>
      <c r="M816" s="682"/>
      <c r="N816" s="682"/>
      <c r="O816" s="682"/>
      <c r="P816" s="682"/>
      <c r="Q816" s="682"/>
      <c r="R816" s="682"/>
      <c r="S816" s="682"/>
      <c r="T816" s="682"/>
      <c r="U816" s="682"/>
      <c r="V816" s="682"/>
      <c r="W816" s="682"/>
      <c r="X816" s="682"/>
      <c r="Y816" s="682"/>
      <c r="Z816" s="682"/>
    </row>
    <row r="817" spans="1:26" ht="15">
      <c r="A817" s="682"/>
      <c r="B817" s="683"/>
      <c r="C817" s="684"/>
      <c r="D817" s="683"/>
      <c r="E817" s="683"/>
      <c r="F817" s="683"/>
      <c r="G817" s="683"/>
      <c r="H817" s="683"/>
      <c r="I817" s="683"/>
      <c r="J817" s="683"/>
      <c r="K817" s="683"/>
      <c r="L817" s="682"/>
      <c r="M817" s="682"/>
      <c r="N817" s="682"/>
      <c r="O817" s="682"/>
      <c r="P817" s="682"/>
      <c r="Q817" s="682"/>
      <c r="R817" s="682"/>
      <c r="S817" s="682"/>
      <c r="T817" s="682"/>
      <c r="U817" s="682"/>
      <c r="V817" s="682"/>
      <c r="W817" s="682"/>
      <c r="X817" s="682"/>
      <c r="Y817" s="682"/>
      <c r="Z817" s="682"/>
    </row>
    <row r="818" spans="1:26" ht="15">
      <c r="A818" s="682"/>
      <c r="B818" s="683"/>
      <c r="C818" s="684"/>
      <c r="D818" s="683"/>
      <c r="E818" s="683"/>
      <c r="F818" s="683"/>
      <c r="G818" s="683"/>
      <c r="H818" s="683"/>
      <c r="I818" s="683"/>
      <c r="J818" s="683"/>
      <c r="K818" s="683"/>
      <c r="L818" s="682"/>
      <c r="M818" s="682"/>
      <c r="N818" s="682"/>
      <c r="O818" s="682"/>
      <c r="P818" s="682"/>
      <c r="Q818" s="682"/>
      <c r="R818" s="682"/>
      <c r="S818" s="682"/>
      <c r="T818" s="682"/>
      <c r="U818" s="682"/>
      <c r="V818" s="682"/>
      <c r="W818" s="682"/>
      <c r="X818" s="682"/>
      <c r="Y818" s="682"/>
      <c r="Z818" s="682"/>
    </row>
    <row r="819" spans="1:26" ht="15">
      <c r="A819" s="682"/>
      <c r="B819" s="683"/>
      <c r="C819" s="684"/>
      <c r="D819" s="683"/>
      <c r="E819" s="683"/>
      <c r="F819" s="683"/>
      <c r="G819" s="683"/>
      <c r="H819" s="683"/>
      <c r="I819" s="683"/>
      <c r="J819" s="683"/>
      <c r="K819" s="683"/>
      <c r="L819" s="682"/>
      <c r="M819" s="682"/>
      <c r="N819" s="682"/>
      <c r="O819" s="682"/>
      <c r="P819" s="682"/>
      <c r="Q819" s="682"/>
      <c r="R819" s="682"/>
      <c r="S819" s="682"/>
      <c r="T819" s="682"/>
      <c r="U819" s="682"/>
      <c r="V819" s="682"/>
      <c r="W819" s="682"/>
      <c r="X819" s="682"/>
      <c r="Y819" s="682"/>
      <c r="Z819" s="682"/>
    </row>
    <row r="820" spans="1:26" ht="15">
      <c r="A820" s="682"/>
      <c r="B820" s="683"/>
      <c r="C820" s="684"/>
      <c r="D820" s="683"/>
      <c r="E820" s="683"/>
      <c r="F820" s="683"/>
      <c r="G820" s="683"/>
      <c r="H820" s="683"/>
      <c r="I820" s="683"/>
      <c r="J820" s="683"/>
      <c r="K820" s="683"/>
      <c r="L820" s="682"/>
      <c r="M820" s="682"/>
      <c r="N820" s="682"/>
      <c r="O820" s="682"/>
      <c r="P820" s="682"/>
      <c r="Q820" s="682"/>
      <c r="R820" s="682"/>
      <c r="S820" s="682"/>
      <c r="T820" s="682"/>
      <c r="U820" s="682"/>
      <c r="V820" s="682"/>
      <c r="W820" s="682"/>
      <c r="X820" s="682"/>
      <c r="Y820" s="682"/>
      <c r="Z820" s="682"/>
    </row>
    <row r="821" spans="1:26" ht="15">
      <c r="A821" s="682"/>
      <c r="B821" s="683"/>
      <c r="C821" s="684"/>
      <c r="D821" s="683"/>
      <c r="E821" s="683"/>
      <c r="F821" s="683"/>
      <c r="G821" s="683"/>
      <c r="H821" s="683"/>
      <c r="I821" s="683"/>
      <c r="J821" s="683"/>
      <c r="K821" s="683"/>
      <c r="L821" s="682"/>
      <c r="M821" s="682"/>
      <c r="N821" s="682"/>
      <c r="O821" s="682"/>
      <c r="P821" s="682"/>
      <c r="Q821" s="682"/>
      <c r="R821" s="682"/>
      <c r="S821" s="682"/>
      <c r="T821" s="682"/>
      <c r="U821" s="682"/>
      <c r="V821" s="682"/>
      <c r="W821" s="682"/>
      <c r="X821" s="682"/>
      <c r="Y821" s="682"/>
      <c r="Z821" s="682"/>
    </row>
    <row r="822" spans="1:26" ht="15">
      <c r="A822" s="682"/>
      <c r="B822" s="683"/>
      <c r="C822" s="684"/>
      <c r="D822" s="683"/>
      <c r="E822" s="683"/>
      <c r="F822" s="683"/>
      <c r="G822" s="683"/>
      <c r="H822" s="683"/>
      <c r="I822" s="683"/>
      <c r="J822" s="683"/>
      <c r="K822" s="683"/>
      <c r="L822" s="682"/>
      <c r="M822" s="682"/>
      <c r="N822" s="682"/>
      <c r="O822" s="682"/>
      <c r="P822" s="682"/>
      <c r="Q822" s="682"/>
      <c r="R822" s="682"/>
      <c r="S822" s="682"/>
      <c r="T822" s="682"/>
      <c r="U822" s="682"/>
      <c r="V822" s="682"/>
      <c r="W822" s="682"/>
      <c r="X822" s="682"/>
      <c r="Y822" s="682"/>
      <c r="Z822" s="682"/>
    </row>
    <row r="823" spans="1:26" ht="15">
      <c r="A823" s="682"/>
      <c r="B823" s="683"/>
      <c r="C823" s="684"/>
      <c r="D823" s="683"/>
      <c r="E823" s="683"/>
      <c r="F823" s="683"/>
      <c r="G823" s="683"/>
      <c r="H823" s="683"/>
      <c r="I823" s="683"/>
      <c r="J823" s="683"/>
      <c r="K823" s="683"/>
      <c r="L823" s="682"/>
      <c r="M823" s="682"/>
      <c r="N823" s="682"/>
      <c r="O823" s="682"/>
      <c r="P823" s="682"/>
      <c r="Q823" s="682"/>
      <c r="R823" s="682"/>
      <c r="S823" s="682"/>
      <c r="T823" s="682"/>
      <c r="U823" s="682"/>
      <c r="V823" s="682"/>
      <c r="W823" s="682"/>
      <c r="X823" s="682"/>
      <c r="Y823" s="682"/>
      <c r="Z823" s="682"/>
    </row>
    <row r="824" spans="1:26" ht="15">
      <c r="A824" s="682"/>
      <c r="B824" s="683"/>
      <c r="C824" s="684"/>
      <c r="D824" s="683"/>
      <c r="E824" s="683"/>
      <c r="F824" s="683"/>
      <c r="G824" s="683"/>
      <c r="H824" s="683"/>
      <c r="I824" s="683"/>
      <c r="J824" s="683"/>
      <c r="K824" s="683"/>
      <c r="L824" s="682"/>
      <c r="M824" s="682"/>
      <c r="N824" s="682"/>
      <c r="O824" s="682"/>
      <c r="P824" s="682"/>
      <c r="Q824" s="682"/>
      <c r="R824" s="682"/>
      <c r="S824" s="682"/>
      <c r="T824" s="682"/>
      <c r="U824" s="682"/>
      <c r="V824" s="682"/>
      <c r="W824" s="682"/>
      <c r="X824" s="682"/>
      <c r="Y824" s="682"/>
      <c r="Z824" s="682"/>
    </row>
    <row r="825" spans="1:26" ht="15">
      <c r="A825" s="682"/>
      <c r="B825" s="683"/>
      <c r="C825" s="684"/>
      <c r="D825" s="683"/>
      <c r="E825" s="683"/>
      <c r="F825" s="683"/>
      <c r="G825" s="683"/>
      <c r="H825" s="683"/>
      <c r="I825" s="683"/>
      <c r="J825" s="683"/>
      <c r="K825" s="683"/>
      <c r="L825" s="682"/>
      <c r="M825" s="682"/>
      <c r="N825" s="682"/>
      <c r="O825" s="682"/>
      <c r="P825" s="682"/>
      <c r="Q825" s="682"/>
      <c r="R825" s="682"/>
      <c r="S825" s="682"/>
      <c r="T825" s="682"/>
      <c r="U825" s="682"/>
      <c r="V825" s="682"/>
      <c r="W825" s="682"/>
      <c r="X825" s="682"/>
      <c r="Y825" s="682"/>
      <c r="Z825" s="682"/>
    </row>
    <row r="826" spans="1:26" ht="15">
      <c r="A826" s="682"/>
      <c r="B826" s="683"/>
      <c r="C826" s="684"/>
      <c r="D826" s="683"/>
      <c r="E826" s="683"/>
      <c r="F826" s="683"/>
      <c r="G826" s="683"/>
      <c r="H826" s="683"/>
      <c r="I826" s="683"/>
      <c r="J826" s="683"/>
      <c r="K826" s="683"/>
      <c r="L826" s="682"/>
      <c r="M826" s="682"/>
      <c r="N826" s="682"/>
      <c r="O826" s="682"/>
      <c r="P826" s="682"/>
      <c r="Q826" s="682"/>
      <c r="R826" s="682"/>
      <c r="S826" s="682"/>
      <c r="T826" s="682"/>
      <c r="U826" s="682"/>
      <c r="V826" s="682"/>
      <c r="W826" s="682"/>
      <c r="X826" s="682"/>
      <c r="Y826" s="682"/>
      <c r="Z826" s="682"/>
    </row>
    <row r="827" spans="1:26" ht="15">
      <c r="A827" s="682"/>
      <c r="B827" s="683"/>
      <c r="C827" s="684"/>
      <c r="D827" s="683"/>
      <c r="E827" s="683"/>
      <c r="F827" s="683"/>
      <c r="G827" s="683"/>
      <c r="H827" s="683"/>
      <c r="I827" s="683"/>
      <c r="J827" s="683"/>
      <c r="K827" s="683"/>
      <c r="L827" s="682"/>
      <c r="M827" s="682"/>
      <c r="N827" s="682"/>
      <c r="O827" s="682"/>
      <c r="P827" s="682"/>
      <c r="Q827" s="682"/>
      <c r="R827" s="682"/>
      <c r="S827" s="682"/>
      <c r="T827" s="682"/>
      <c r="U827" s="682"/>
      <c r="V827" s="682"/>
      <c r="W827" s="682"/>
      <c r="X827" s="682"/>
      <c r="Y827" s="682"/>
      <c r="Z827" s="682"/>
    </row>
    <row r="828" spans="1:26" ht="15">
      <c r="A828" s="682"/>
      <c r="B828" s="683"/>
      <c r="C828" s="684"/>
      <c r="D828" s="683"/>
      <c r="E828" s="683"/>
      <c r="F828" s="683"/>
      <c r="G828" s="683"/>
      <c r="H828" s="683"/>
      <c r="I828" s="683"/>
      <c r="J828" s="683"/>
      <c r="K828" s="683"/>
      <c r="L828" s="682"/>
      <c r="M828" s="682"/>
      <c r="N828" s="682"/>
      <c r="O828" s="682"/>
      <c r="P828" s="682"/>
      <c r="Q828" s="682"/>
      <c r="R828" s="682"/>
      <c r="S828" s="682"/>
      <c r="T828" s="682"/>
      <c r="U828" s="682"/>
      <c r="V828" s="682"/>
      <c r="W828" s="682"/>
      <c r="X828" s="682"/>
      <c r="Y828" s="682"/>
      <c r="Z828" s="682"/>
    </row>
    <row r="829" spans="1:26" ht="15">
      <c r="A829" s="682"/>
      <c r="B829" s="683"/>
      <c r="C829" s="684"/>
      <c r="D829" s="683"/>
      <c r="E829" s="683"/>
      <c r="F829" s="683"/>
      <c r="G829" s="683"/>
      <c r="H829" s="683"/>
      <c r="I829" s="683"/>
      <c r="J829" s="683"/>
      <c r="K829" s="683"/>
      <c r="L829" s="682"/>
      <c r="M829" s="682"/>
      <c r="N829" s="682"/>
      <c r="O829" s="682"/>
      <c r="P829" s="682"/>
      <c r="Q829" s="682"/>
      <c r="R829" s="682"/>
      <c r="S829" s="682"/>
      <c r="T829" s="682"/>
      <c r="U829" s="682"/>
      <c r="V829" s="682"/>
      <c r="W829" s="682"/>
      <c r="X829" s="682"/>
      <c r="Y829" s="682"/>
      <c r="Z829" s="682"/>
    </row>
    <row r="830" spans="1:26" ht="15">
      <c r="A830" s="682"/>
      <c r="B830" s="683"/>
      <c r="C830" s="684"/>
      <c r="D830" s="683"/>
      <c r="E830" s="683"/>
      <c r="F830" s="683"/>
      <c r="G830" s="683"/>
      <c r="H830" s="683"/>
      <c r="I830" s="683"/>
      <c r="J830" s="683"/>
      <c r="K830" s="683"/>
      <c r="L830" s="682"/>
      <c r="M830" s="682"/>
      <c r="N830" s="682"/>
      <c r="O830" s="682"/>
      <c r="P830" s="682"/>
      <c r="Q830" s="682"/>
      <c r="R830" s="682"/>
      <c r="S830" s="682"/>
      <c r="T830" s="682"/>
      <c r="U830" s="682"/>
      <c r="V830" s="682"/>
      <c r="W830" s="682"/>
      <c r="X830" s="682"/>
      <c r="Y830" s="682"/>
      <c r="Z830" s="682"/>
    </row>
    <row r="831" spans="1:26" ht="15">
      <c r="A831" s="682"/>
      <c r="B831" s="683"/>
      <c r="C831" s="684"/>
      <c r="D831" s="683"/>
      <c r="E831" s="683"/>
      <c r="F831" s="683"/>
      <c r="G831" s="683"/>
      <c r="H831" s="683"/>
      <c r="I831" s="683"/>
      <c r="J831" s="683"/>
      <c r="K831" s="683"/>
      <c r="L831" s="682"/>
      <c r="M831" s="682"/>
      <c r="N831" s="682"/>
      <c r="O831" s="682"/>
      <c r="P831" s="682"/>
      <c r="Q831" s="682"/>
      <c r="R831" s="682"/>
      <c r="S831" s="682"/>
      <c r="T831" s="682"/>
      <c r="U831" s="682"/>
      <c r="V831" s="682"/>
      <c r="W831" s="682"/>
      <c r="X831" s="682"/>
      <c r="Y831" s="682"/>
      <c r="Z831" s="682"/>
    </row>
    <row r="832" spans="1:26" ht="15">
      <c r="A832" s="682"/>
      <c r="B832" s="683"/>
      <c r="C832" s="684"/>
      <c r="D832" s="683"/>
      <c r="E832" s="683"/>
      <c r="F832" s="683"/>
      <c r="G832" s="683"/>
      <c r="H832" s="683"/>
      <c r="I832" s="683"/>
      <c r="J832" s="683"/>
      <c r="K832" s="683"/>
      <c r="L832" s="682"/>
      <c r="M832" s="682"/>
      <c r="N832" s="682"/>
      <c r="O832" s="682"/>
      <c r="P832" s="682"/>
      <c r="Q832" s="682"/>
      <c r="R832" s="682"/>
      <c r="S832" s="682"/>
      <c r="T832" s="682"/>
      <c r="U832" s="682"/>
      <c r="V832" s="682"/>
      <c r="W832" s="682"/>
      <c r="X832" s="682"/>
      <c r="Y832" s="682"/>
      <c r="Z832" s="682"/>
    </row>
    <row r="833" spans="1:26" ht="15">
      <c r="A833" s="682"/>
      <c r="B833" s="683"/>
      <c r="C833" s="684"/>
      <c r="D833" s="683"/>
      <c r="E833" s="683"/>
      <c r="F833" s="683"/>
      <c r="G833" s="683"/>
      <c r="H833" s="683"/>
      <c r="I833" s="683"/>
      <c r="J833" s="683"/>
      <c r="K833" s="683"/>
      <c r="L833" s="682"/>
      <c r="M833" s="682"/>
      <c r="N833" s="682"/>
      <c r="O833" s="682"/>
      <c r="P833" s="682"/>
      <c r="Q833" s="682"/>
      <c r="R833" s="682"/>
      <c r="S833" s="682"/>
      <c r="T833" s="682"/>
      <c r="U833" s="682"/>
      <c r="V833" s="682"/>
      <c r="W833" s="682"/>
      <c r="X833" s="682"/>
      <c r="Y833" s="682"/>
      <c r="Z833" s="682"/>
    </row>
    <row r="834" spans="1:26" ht="15">
      <c r="A834" s="682"/>
      <c r="B834" s="683"/>
      <c r="C834" s="684"/>
      <c r="D834" s="683"/>
      <c r="E834" s="683"/>
      <c r="F834" s="683"/>
      <c r="G834" s="683"/>
      <c r="H834" s="683"/>
      <c r="I834" s="683"/>
      <c r="J834" s="683"/>
      <c r="K834" s="683"/>
      <c r="L834" s="682"/>
      <c r="M834" s="682"/>
      <c r="N834" s="682"/>
      <c r="O834" s="682"/>
      <c r="P834" s="682"/>
      <c r="Q834" s="682"/>
      <c r="R834" s="682"/>
      <c r="S834" s="682"/>
      <c r="T834" s="682"/>
      <c r="U834" s="682"/>
      <c r="V834" s="682"/>
      <c r="W834" s="682"/>
      <c r="X834" s="682"/>
      <c r="Y834" s="682"/>
      <c r="Z834" s="682"/>
    </row>
    <row r="835" spans="1:26" ht="15">
      <c r="A835" s="682"/>
      <c r="B835" s="683"/>
      <c r="C835" s="684"/>
      <c r="D835" s="683"/>
      <c r="E835" s="683"/>
      <c r="F835" s="683"/>
      <c r="G835" s="683"/>
      <c r="H835" s="683"/>
      <c r="I835" s="683"/>
      <c r="J835" s="683"/>
      <c r="K835" s="683"/>
      <c r="L835" s="682"/>
      <c r="M835" s="682"/>
      <c r="N835" s="682"/>
      <c r="O835" s="682"/>
      <c r="P835" s="682"/>
      <c r="Q835" s="682"/>
      <c r="R835" s="682"/>
      <c r="S835" s="682"/>
      <c r="T835" s="682"/>
      <c r="U835" s="682"/>
      <c r="V835" s="682"/>
      <c r="W835" s="682"/>
      <c r="X835" s="682"/>
      <c r="Y835" s="682"/>
      <c r="Z835" s="682"/>
    </row>
    <row r="836" spans="1:26" ht="15">
      <c r="A836" s="682"/>
      <c r="B836" s="683"/>
      <c r="C836" s="684"/>
      <c r="D836" s="683"/>
      <c r="E836" s="683"/>
      <c r="F836" s="683"/>
      <c r="G836" s="683"/>
      <c r="H836" s="683"/>
      <c r="I836" s="683"/>
      <c r="J836" s="683"/>
      <c r="K836" s="683"/>
      <c r="L836" s="682"/>
      <c r="M836" s="682"/>
      <c r="N836" s="682"/>
      <c r="O836" s="682"/>
      <c r="P836" s="682"/>
      <c r="Q836" s="682"/>
      <c r="R836" s="682"/>
      <c r="S836" s="682"/>
      <c r="T836" s="682"/>
      <c r="U836" s="682"/>
      <c r="V836" s="682"/>
      <c r="W836" s="682"/>
      <c r="X836" s="682"/>
      <c r="Y836" s="682"/>
      <c r="Z836" s="682"/>
    </row>
    <row r="837" spans="1:26" ht="15">
      <c r="A837" s="682"/>
      <c r="B837" s="683"/>
      <c r="C837" s="684"/>
      <c r="D837" s="683"/>
      <c r="E837" s="683"/>
      <c r="F837" s="683"/>
      <c r="G837" s="683"/>
      <c r="H837" s="683"/>
      <c r="I837" s="683"/>
      <c r="J837" s="683"/>
      <c r="K837" s="683"/>
      <c r="L837" s="682"/>
      <c r="M837" s="682"/>
      <c r="N837" s="682"/>
      <c r="O837" s="682"/>
      <c r="P837" s="682"/>
      <c r="Q837" s="682"/>
      <c r="R837" s="682"/>
      <c r="S837" s="682"/>
      <c r="T837" s="682"/>
      <c r="U837" s="682"/>
      <c r="V837" s="682"/>
      <c r="W837" s="682"/>
      <c r="X837" s="682"/>
      <c r="Y837" s="682"/>
      <c r="Z837" s="682"/>
    </row>
    <row r="838" spans="1:26" ht="15">
      <c r="A838" s="682"/>
      <c r="B838" s="683"/>
      <c r="C838" s="684"/>
      <c r="D838" s="683"/>
      <c r="E838" s="683"/>
      <c r="F838" s="683"/>
      <c r="G838" s="683"/>
      <c r="H838" s="683"/>
      <c r="I838" s="683"/>
      <c r="J838" s="683"/>
      <c r="K838" s="683"/>
      <c r="L838" s="682"/>
      <c r="M838" s="682"/>
      <c r="N838" s="682"/>
      <c r="O838" s="682"/>
      <c r="P838" s="682"/>
      <c r="Q838" s="682"/>
      <c r="R838" s="682"/>
      <c r="S838" s="682"/>
      <c r="T838" s="682"/>
      <c r="U838" s="682"/>
      <c r="V838" s="682"/>
      <c r="W838" s="682"/>
      <c r="X838" s="682"/>
      <c r="Y838" s="682"/>
      <c r="Z838" s="682"/>
    </row>
    <row r="839" spans="1:26" ht="15">
      <c r="A839" s="682"/>
      <c r="B839" s="683"/>
      <c r="C839" s="684"/>
      <c r="D839" s="683"/>
      <c r="E839" s="683"/>
      <c r="F839" s="683"/>
      <c r="G839" s="683"/>
      <c r="H839" s="683"/>
      <c r="I839" s="683"/>
      <c r="J839" s="683"/>
      <c r="K839" s="683"/>
      <c r="L839" s="682"/>
      <c r="M839" s="682"/>
      <c r="N839" s="682"/>
      <c r="O839" s="682"/>
      <c r="P839" s="682"/>
      <c r="Q839" s="682"/>
      <c r="R839" s="682"/>
      <c r="S839" s="682"/>
      <c r="T839" s="682"/>
      <c r="U839" s="682"/>
      <c r="V839" s="682"/>
      <c r="W839" s="682"/>
      <c r="X839" s="682"/>
      <c r="Y839" s="682"/>
      <c r="Z839" s="682"/>
    </row>
    <row r="840" spans="1:26" ht="15">
      <c r="A840" s="682"/>
      <c r="B840" s="683"/>
      <c r="C840" s="684"/>
      <c r="D840" s="683"/>
      <c r="E840" s="683"/>
      <c r="F840" s="683"/>
      <c r="G840" s="683"/>
      <c r="H840" s="683"/>
      <c r="I840" s="683"/>
      <c r="J840" s="683"/>
      <c r="K840" s="683"/>
      <c r="L840" s="682"/>
      <c r="M840" s="682"/>
      <c r="N840" s="682"/>
      <c r="O840" s="682"/>
      <c r="P840" s="682"/>
      <c r="Q840" s="682"/>
      <c r="R840" s="682"/>
      <c r="S840" s="682"/>
      <c r="T840" s="682"/>
      <c r="U840" s="682"/>
      <c r="V840" s="682"/>
      <c r="W840" s="682"/>
      <c r="X840" s="682"/>
      <c r="Y840" s="682"/>
      <c r="Z840" s="682"/>
    </row>
    <row r="841" spans="1:26" ht="15">
      <c r="A841" s="682"/>
      <c r="B841" s="683"/>
      <c r="C841" s="684"/>
      <c r="D841" s="683"/>
      <c r="E841" s="683"/>
      <c r="F841" s="683"/>
      <c r="G841" s="683"/>
      <c r="H841" s="683"/>
      <c r="I841" s="683"/>
      <c r="J841" s="683"/>
      <c r="K841" s="683"/>
      <c r="L841" s="682"/>
      <c r="M841" s="682"/>
      <c r="N841" s="682"/>
      <c r="O841" s="682"/>
      <c r="P841" s="682"/>
      <c r="Q841" s="682"/>
      <c r="R841" s="682"/>
      <c r="S841" s="682"/>
      <c r="T841" s="682"/>
      <c r="U841" s="682"/>
      <c r="V841" s="682"/>
      <c r="W841" s="682"/>
      <c r="X841" s="682"/>
      <c r="Y841" s="682"/>
      <c r="Z841" s="682"/>
    </row>
    <row r="842" spans="1:26" ht="15">
      <c r="A842" s="682"/>
      <c r="B842" s="683"/>
      <c r="C842" s="684"/>
      <c r="D842" s="683"/>
      <c r="E842" s="683"/>
      <c r="F842" s="683"/>
      <c r="G842" s="683"/>
      <c r="H842" s="683"/>
      <c r="I842" s="683"/>
      <c r="J842" s="683"/>
      <c r="K842" s="683"/>
      <c r="L842" s="682"/>
      <c r="M842" s="682"/>
      <c r="N842" s="682"/>
      <c r="O842" s="682"/>
      <c r="P842" s="682"/>
      <c r="Q842" s="682"/>
      <c r="R842" s="682"/>
      <c r="S842" s="682"/>
      <c r="T842" s="682"/>
      <c r="U842" s="682"/>
      <c r="V842" s="682"/>
      <c r="W842" s="682"/>
      <c r="X842" s="682"/>
      <c r="Y842" s="682"/>
      <c r="Z842" s="682"/>
    </row>
    <row r="843" spans="1:26" ht="15">
      <c r="A843" s="682"/>
      <c r="B843" s="683"/>
      <c r="C843" s="684"/>
      <c r="D843" s="683"/>
      <c r="E843" s="683"/>
      <c r="F843" s="683"/>
      <c r="G843" s="683"/>
      <c r="H843" s="683"/>
      <c r="I843" s="683"/>
      <c r="J843" s="683"/>
      <c r="K843" s="683"/>
      <c r="L843" s="682"/>
      <c r="M843" s="682"/>
      <c r="N843" s="682"/>
      <c r="O843" s="682"/>
      <c r="P843" s="682"/>
      <c r="Q843" s="682"/>
      <c r="R843" s="682"/>
      <c r="S843" s="682"/>
      <c r="T843" s="682"/>
      <c r="U843" s="682"/>
      <c r="V843" s="682"/>
      <c r="W843" s="682"/>
      <c r="X843" s="682"/>
      <c r="Y843" s="682"/>
      <c r="Z843" s="682"/>
    </row>
    <row r="844" spans="1:26" ht="15">
      <c r="A844" s="682"/>
      <c r="B844" s="683"/>
      <c r="C844" s="684"/>
      <c r="D844" s="683"/>
      <c r="E844" s="683"/>
      <c r="F844" s="683"/>
      <c r="G844" s="683"/>
      <c r="H844" s="683"/>
      <c r="I844" s="683"/>
      <c r="J844" s="683"/>
      <c r="K844" s="683"/>
      <c r="L844" s="682"/>
      <c r="M844" s="682"/>
      <c r="N844" s="682"/>
      <c r="O844" s="682"/>
      <c r="P844" s="682"/>
      <c r="Q844" s="682"/>
      <c r="R844" s="682"/>
      <c r="S844" s="682"/>
      <c r="T844" s="682"/>
      <c r="U844" s="682"/>
      <c r="V844" s="682"/>
      <c r="W844" s="682"/>
      <c r="X844" s="682"/>
      <c r="Y844" s="682"/>
      <c r="Z844" s="682"/>
    </row>
    <row r="845" spans="1:26" ht="15">
      <c r="A845" s="682"/>
      <c r="B845" s="683"/>
      <c r="C845" s="684"/>
      <c r="D845" s="683"/>
      <c r="E845" s="683"/>
      <c r="F845" s="683"/>
      <c r="G845" s="683"/>
      <c r="H845" s="683"/>
      <c r="I845" s="683"/>
      <c r="J845" s="683"/>
      <c r="K845" s="683"/>
      <c r="L845" s="682"/>
      <c r="M845" s="682"/>
      <c r="N845" s="682"/>
      <c r="O845" s="682"/>
      <c r="P845" s="682"/>
      <c r="Q845" s="682"/>
      <c r="R845" s="682"/>
      <c r="S845" s="682"/>
      <c r="T845" s="682"/>
      <c r="U845" s="682"/>
      <c r="V845" s="682"/>
      <c r="W845" s="682"/>
      <c r="X845" s="682"/>
      <c r="Y845" s="682"/>
      <c r="Z845" s="682"/>
    </row>
    <row r="846" spans="1:26" ht="15">
      <c r="A846" s="682"/>
      <c r="B846" s="683"/>
      <c r="C846" s="684"/>
      <c r="D846" s="683"/>
      <c r="E846" s="683"/>
      <c r="F846" s="683"/>
      <c r="G846" s="683"/>
      <c r="H846" s="683"/>
      <c r="I846" s="683"/>
      <c r="J846" s="683"/>
      <c r="K846" s="683"/>
      <c r="L846" s="682"/>
      <c r="M846" s="682"/>
      <c r="N846" s="682"/>
      <c r="O846" s="682"/>
      <c r="P846" s="682"/>
      <c r="Q846" s="682"/>
      <c r="R846" s="682"/>
      <c r="S846" s="682"/>
      <c r="T846" s="682"/>
      <c r="U846" s="682"/>
      <c r="V846" s="682"/>
      <c r="W846" s="682"/>
      <c r="X846" s="682"/>
      <c r="Y846" s="682"/>
      <c r="Z846" s="682"/>
    </row>
    <row r="847" spans="1:26" ht="15">
      <c r="A847" s="682"/>
      <c r="B847" s="683"/>
      <c r="C847" s="684"/>
      <c r="D847" s="683"/>
      <c r="E847" s="683"/>
      <c r="F847" s="683"/>
      <c r="G847" s="683"/>
      <c r="H847" s="683"/>
      <c r="I847" s="683"/>
      <c r="J847" s="683"/>
      <c r="K847" s="683"/>
      <c r="L847" s="682"/>
      <c r="M847" s="682"/>
      <c r="N847" s="682"/>
      <c r="O847" s="682"/>
      <c r="P847" s="682"/>
      <c r="Q847" s="682"/>
      <c r="R847" s="682"/>
      <c r="S847" s="682"/>
      <c r="T847" s="682"/>
      <c r="U847" s="682"/>
      <c r="V847" s="682"/>
      <c r="W847" s="682"/>
      <c r="X847" s="682"/>
      <c r="Y847" s="682"/>
      <c r="Z847" s="682"/>
    </row>
    <row r="848" spans="1:26" ht="15">
      <c r="A848" s="682"/>
      <c r="B848" s="683"/>
      <c r="C848" s="684"/>
      <c r="D848" s="683"/>
      <c r="E848" s="683"/>
      <c r="F848" s="683"/>
      <c r="G848" s="683"/>
      <c r="H848" s="683"/>
      <c r="I848" s="683"/>
      <c r="J848" s="683"/>
      <c r="K848" s="683"/>
      <c r="L848" s="682"/>
      <c r="M848" s="682"/>
      <c r="N848" s="682"/>
      <c r="O848" s="682"/>
      <c r="P848" s="682"/>
      <c r="Q848" s="682"/>
      <c r="R848" s="682"/>
      <c r="S848" s="682"/>
      <c r="T848" s="682"/>
      <c r="U848" s="682"/>
      <c r="V848" s="682"/>
      <c r="W848" s="682"/>
      <c r="X848" s="682"/>
      <c r="Y848" s="682"/>
      <c r="Z848" s="682"/>
    </row>
    <row r="849" spans="1:26" ht="15">
      <c r="A849" s="682"/>
      <c r="B849" s="683"/>
      <c r="C849" s="684"/>
      <c r="D849" s="683"/>
      <c r="E849" s="683"/>
      <c r="F849" s="683"/>
      <c r="G849" s="683"/>
      <c r="H849" s="683"/>
      <c r="I849" s="683"/>
      <c r="J849" s="683"/>
      <c r="K849" s="683"/>
      <c r="L849" s="682"/>
      <c r="M849" s="682"/>
      <c r="N849" s="682"/>
      <c r="O849" s="682"/>
      <c r="P849" s="682"/>
      <c r="Q849" s="682"/>
      <c r="R849" s="682"/>
      <c r="S849" s="682"/>
      <c r="T849" s="682"/>
      <c r="U849" s="682"/>
      <c r="V849" s="682"/>
      <c r="W849" s="682"/>
      <c r="X849" s="682"/>
      <c r="Y849" s="682"/>
      <c r="Z849" s="682"/>
    </row>
    <row r="850" spans="1:26" ht="15">
      <c r="A850" s="682"/>
      <c r="B850" s="683"/>
      <c r="C850" s="684"/>
      <c r="D850" s="683"/>
      <c r="E850" s="683"/>
      <c r="F850" s="683"/>
      <c r="G850" s="683"/>
      <c r="H850" s="683"/>
      <c r="I850" s="683"/>
      <c r="J850" s="683"/>
      <c r="K850" s="683"/>
      <c r="L850" s="682"/>
      <c r="M850" s="682"/>
      <c r="N850" s="682"/>
      <c r="O850" s="682"/>
      <c r="P850" s="682"/>
      <c r="Q850" s="682"/>
      <c r="R850" s="682"/>
      <c r="S850" s="682"/>
      <c r="T850" s="682"/>
      <c r="U850" s="682"/>
      <c r="V850" s="682"/>
      <c r="W850" s="682"/>
      <c r="X850" s="682"/>
      <c r="Y850" s="682"/>
      <c r="Z850" s="682"/>
    </row>
    <row r="851" spans="1:26" ht="15">
      <c r="A851" s="682"/>
      <c r="B851" s="683"/>
      <c r="C851" s="684"/>
      <c r="D851" s="683"/>
      <c r="E851" s="683"/>
      <c r="F851" s="683"/>
      <c r="G851" s="683"/>
      <c r="H851" s="683"/>
      <c r="I851" s="683"/>
      <c r="J851" s="683"/>
      <c r="K851" s="683"/>
      <c r="L851" s="682"/>
      <c r="M851" s="682"/>
      <c r="N851" s="682"/>
      <c r="O851" s="682"/>
      <c r="P851" s="682"/>
      <c r="Q851" s="682"/>
      <c r="R851" s="682"/>
      <c r="S851" s="682"/>
      <c r="T851" s="682"/>
      <c r="U851" s="682"/>
      <c r="V851" s="682"/>
      <c r="W851" s="682"/>
      <c r="X851" s="682"/>
      <c r="Y851" s="682"/>
      <c r="Z851" s="682"/>
    </row>
    <row r="852" spans="1:26" ht="15">
      <c r="A852" s="682"/>
      <c r="B852" s="683"/>
      <c r="C852" s="684"/>
      <c r="D852" s="683"/>
      <c r="E852" s="683"/>
      <c r="F852" s="683"/>
      <c r="G852" s="683"/>
      <c r="H852" s="683"/>
      <c r="I852" s="683"/>
      <c r="J852" s="683"/>
      <c r="K852" s="683"/>
      <c r="L852" s="682"/>
      <c r="M852" s="682"/>
      <c r="N852" s="682"/>
      <c r="O852" s="682"/>
      <c r="P852" s="682"/>
      <c r="Q852" s="682"/>
      <c r="R852" s="682"/>
      <c r="S852" s="682"/>
      <c r="T852" s="682"/>
      <c r="U852" s="682"/>
      <c r="V852" s="682"/>
      <c r="W852" s="682"/>
      <c r="X852" s="682"/>
      <c r="Y852" s="682"/>
      <c r="Z852" s="682"/>
    </row>
    <row r="853" spans="1:26" ht="15">
      <c r="A853" s="682"/>
      <c r="B853" s="683"/>
      <c r="C853" s="684"/>
      <c r="D853" s="683"/>
      <c r="E853" s="683"/>
      <c r="F853" s="683"/>
      <c r="G853" s="683"/>
      <c r="H853" s="683"/>
      <c r="I853" s="683"/>
      <c r="J853" s="683"/>
      <c r="K853" s="683"/>
      <c r="L853" s="682"/>
      <c r="M853" s="682"/>
      <c r="N853" s="682"/>
      <c r="O853" s="682"/>
      <c r="P853" s="682"/>
      <c r="Q853" s="682"/>
      <c r="R853" s="682"/>
      <c r="S853" s="682"/>
      <c r="T853" s="682"/>
      <c r="U853" s="682"/>
      <c r="V853" s="682"/>
      <c r="W853" s="682"/>
      <c r="X853" s="682"/>
      <c r="Y853" s="682"/>
      <c r="Z853" s="682"/>
    </row>
    <row r="854" spans="1:26" ht="15">
      <c r="A854" s="682"/>
      <c r="B854" s="683"/>
      <c r="C854" s="684"/>
      <c r="D854" s="683"/>
      <c r="E854" s="683"/>
      <c r="F854" s="683"/>
      <c r="G854" s="683"/>
      <c r="H854" s="683"/>
      <c r="I854" s="683"/>
      <c r="J854" s="683"/>
      <c r="K854" s="683"/>
      <c r="L854" s="682"/>
      <c r="M854" s="682"/>
      <c r="N854" s="682"/>
      <c r="O854" s="682"/>
      <c r="P854" s="682"/>
      <c r="Q854" s="682"/>
      <c r="R854" s="682"/>
      <c r="S854" s="682"/>
      <c r="T854" s="682"/>
      <c r="U854" s="682"/>
      <c r="V854" s="682"/>
      <c r="W854" s="682"/>
      <c r="X854" s="682"/>
      <c r="Y854" s="682"/>
      <c r="Z854" s="682"/>
    </row>
    <row r="855" spans="1:26" ht="15">
      <c r="A855" s="682"/>
      <c r="B855" s="683"/>
      <c r="C855" s="684"/>
      <c r="D855" s="683"/>
      <c r="E855" s="683"/>
      <c r="F855" s="683"/>
      <c r="G855" s="683"/>
      <c r="H855" s="683"/>
      <c r="I855" s="683"/>
      <c r="J855" s="683"/>
      <c r="K855" s="683"/>
      <c r="L855" s="682"/>
      <c r="M855" s="682"/>
      <c r="N855" s="682"/>
      <c r="O855" s="682"/>
      <c r="P855" s="682"/>
      <c r="Q855" s="682"/>
      <c r="R855" s="682"/>
      <c r="S855" s="682"/>
      <c r="T855" s="682"/>
      <c r="U855" s="682"/>
      <c r="V855" s="682"/>
      <c r="W855" s="682"/>
      <c r="X855" s="682"/>
      <c r="Y855" s="682"/>
      <c r="Z855" s="682"/>
    </row>
    <row r="856" spans="1:26" ht="15">
      <c r="A856" s="682"/>
      <c r="B856" s="683"/>
      <c r="C856" s="684"/>
      <c r="D856" s="683"/>
      <c r="E856" s="683"/>
      <c r="F856" s="683"/>
      <c r="G856" s="683"/>
      <c r="H856" s="683"/>
      <c r="I856" s="683"/>
      <c r="J856" s="683"/>
      <c r="K856" s="683"/>
      <c r="L856" s="682"/>
      <c r="M856" s="682"/>
      <c r="N856" s="682"/>
      <c r="O856" s="682"/>
      <c r="P856" s="682"/>
      <c r="Q856" s="682"/>
      <c r="R856" s="682"/>
      <c r="S856" s="682"/>
      <c r="T856" s="682"/>
      <c r="U856" s="682"/>
      <c r="V856" s="682"/>
      <c r="W856" s="682"/>
      <c r="X856" s="682"/>
      <c r="Y856" s="682"/>
      <c r="Z856" s="682"/>
    </row>
    <row r="857" spans="1:26" ht="15">
      <c r="A857" s="682"/>
      <c r="B857" s="683"/>
      <c r="C857" s="684"/>
      <c r="D857" s="683"/>
      <c r="E857" s="683"/>
      <c r="F857" s="683"/>
      <c r="G857" s="683"/>
      <c r="H857" s="683"/>
      <c r="I857" s="683"/>
      <c r="J857" s="683"/>
      <c r="K857" s="683"/>
      <c r="L857" s="682"/>
      <c r="M857" s="682"/>
      <c r="N857" s="682"/>
      <c r="O857" s="682"/>
      <c r="P857" s="682"/>
      <c r="Q857" s="682"/>
      <c r="R857" s="682"/>
      <c r="S857" s="682"/>
      <c r="T857" s="682"/>
      <c r="U857" s="682"/>
      <c r="V857" s="682"/>
      <c r="W857" s="682"/>
      <c r="X857" s="682"/>
      <c r="Y857" s="682"/>
      <c r="Z857" s="682"/>
    </row>
    <row r="858" spans="1:26" ht="15">
      <c r="A858" s="682"/>
      <c r="B858" s="683"/>
      <c r="C858" s="684"/>
      <c r="D858" s="683"/>
      <c r="E858" s="683"/>
      <c r="F858" s="683"/>
      <c r="G858" s="683"/>
      <c r="H858" s="683"/>
      <c r="I858" s="683"/>
      <c r="J858" s="683"/>
      <c r="K858" s="683"/>
      <c r="L858" s="682"/>
      <c r="M858" s="682"/>
      <c r="N858" s="682"/>
      <c r="O858" s="682"/>
      <c r="P858" s="682"/>
      <c r="Q858" s="682"/>
      <c r="R858" s="682"/>
      <c r="S858" s="682"/>
      <c r="T858" s="682"/>
      <c r="U858" s="682"/>
      <c r="V858" s="682"/>
      <c r="W858" s="682"/>
      <c r="X858" s="682"/>
      <c r="Y858" s="682"/>
      <c r="Z858" s="682"/>
    </row>
    <row r="859" spans="1:26" ht="15">
      <c r="A859" s="682"/>
      <c r="B859" s="683"/>
      <c r="C859" s="684"/>
      <c r="D859" s="683"/>
      <c r="E859" s="683"/>
      <c r="F859" s="683"/>
      <c r="G859" s="683"/>
      <c r="H859" s="683"/>
      <c r="I859" s="683"/>
      <c r="J859" s="683"/>
      <c r="K859" s="683"/>
      <c r="L859" s="682"/>
      <c r="M859" s="682"/>
      <c r="N859" s="682"/>
      <c r="O859" s="682"/>
      <c r="P859" s="682"/>
      <c r="Q859" s="682"/>
      <c r="R859" s="682"/>
      <c r="S859" s="682"/>
      <c r="T859" s="682"/>
      <c r="U859" s="682"/>
      <c r="V859" s="682"/>
      <c r="W859" s="682"/>
      <c r="X859" s="682"/>
      <c r="Y859" s="682"/>
      <c r="Z859" s="682"/>
    </row>
    <row r="860" spans="1:26" ht="15">
      <c r="A860" s="682"/>
      <c r="B860" s="683"/>
      <c r="C860" s="684"/>
      <c r="D860" s="683"/>
      <c r="E860" s="683"/>
      <c r="F860" s="683"/>
      <c r="G860" s="683"/>
      <c r="H860" s="683"/>
      <c r="I860" s="683"/>
      <c r="J860" s="683"/>
      <c r="K860" s="683"/>
      <c r="L860" s="682"/>
      <c r="M860" s="682"/>
      <c r="N860" s="682"/>
      <c r="O860" s="682"/>
      <c r="P860" s="682"/>
      <c r="Q860" s="682"/>
      <c r="R860" s="682"/>
      <c r="S860" s="682"/>
      <c r="T860" s="682"/>
      <c r="U860" s="682"/>
      <c r="V860" s="682"/>
      <c r="W860" s="682"/>
      <c r="X860" s="682"/>
      <c r="Y860" s="682"/>
      <c r="Z860" s="682"/>
    </row>
    <row r="861" spans="1:26" ht="15">
      <c r="A861" s="682"/>
      <c r="B861" s="683"/>
      <c r="C861" s="684"/>
      <c r="D861" s="683"/>
      <c r="E861" s="683"/>
      <c r="F861" s="683"/>
      <c r="G861" s="683"/>
      <c r="H861" s="683"/>
      <c r="I861" s="683"/>
      <c r="J861" s="683"/>
      <c r="K861" s="683"/>
      <c r="L861" s="682"/>
      <c r="M861" s="682"/>
      <c r="N861" s="682"/>
      <c r="O861" s="682"/>
      <c r="P861" s="682"/>
      <c r="Q861" s="682"/>
      <c r="R861" s="682"/>
      <c r="S861" s="682"/>
      <c r="T861" s="682"/>
      <c r="U861" s="682"/>
      <c r="V861" s="682"/>
      <c r="W861" s="682"/>
      <c r="X861" s="682"/>
      <c r="Y861" s="682"/>
      <c r="Z861" s="682"/>
    </row>
    <row r="862" spans="1:26" ht="15">
      <c r="A862" s="682"/>
      <c r="B862" s="683"/>
      <c r="C862" s="684"/>
      <c r="D862" s="683"/>
      <c r="E862" s="683"/>
      <c r="F862" s="683"/>
      <c r="G862" s="683"/>
      <c r="H862" s="683"/>
      <c r="I862" s="683"/>
      <c r="J862" s="683"/>
      <c r="K862" s="683"/>
      <c r="L862" s="682"/>
      <c r="M862" s="682"/>
      <c r="N862" s="682"/>
      <c r="O862" s="682"/>
      <c r="P862" s="682"/>
      <c r="Q862" s="682"/>
      <c r="R862" s="682"/>
      <c r="S862" s="682"/>
      <c r="T862" s="682"/>
      <c r="U862" s="682"/>
      <c r="V862" s="682"/>
      <c r="W862" s="682"/>
      <c r="X862" s="682"/>
      <c r="Y862" s="682"/>
      <c r="Z862" s="682"/>
    </row>
    <row r="863" spans="1:26" ht="15">
      <c r="A863" s="682"/>
      <c r="B863" s="683"/>
      <c r="C863" s="684"/>
      <c r="D863" s="683"/>
      <c r="E863" s="683"/>
      <c r="F863" s="683"/>
      <c r="G863" s="683"/>
      <c r="H863" s="683"/>
      <c r="I863" s="683"/>
      <c r="J863" s="683"/>
      <c r="K863" s="683"/>
      <c r="L863" s="682"/>
      <c r="M863" s="682"/>
      <c r="N863" s="682"/>
      <c r="O863" s="682"/>
      <c r="P863" s="682"/>
      <c r="Q863" s="682"/>
      <c r="R863" s="682"/>
      <c r="S863" s="682"/>
      <c r="T863" s="682"/>
      <c r="U863" s="682"/>
      <c r="V863" s="682"/>
      <c r="W863" s="682"/>
      <c r="X863" s="682"/>
      <c r="Y863" s="682"/>
      <c r="Z863" s="682"/>
    </row>
    <row r="864" spans="1:26" ht="15">
      <c r="A864" s="682"/>
      <c r="B864" s="683"/>
      <c r="C864" s="684"/>
      <c r="D864" s="683"/>
      <c r="E864" s="683"/>
      <c r="F864" s="683"/>
      <c r="G864" s="683"/>
      <c r="H864" s="683"/>
      <c r="I864" s="683"/>
      <c r="J864" s="683"/>
      <c r="K864" s="683"/>
      <c r="L864" s="682"/>
      <c r="M864" s="682"/>
      <c r="N864" s="682"/>
      <c r="O864" s="682"/>
      <c r="P864" s="682"/>
      <c r="Q864" s="682"/>
      <c r="R864" s="682"/>
      <c r="S864" s="682"/>
      <c r="T864" s="682"/>
      <c r="U864" s="682"/>
      <c r="V864" s="682"/>
      <c r="W864" s="682"/>
      <c r="X864" s="682"/>
      <c r="Y864" s="682"/>
      <c r="Z864" s="682"/>
    </row>
    <row r="865" spans="1:26" ht="15">
      <c r="A865" s="682"/>
      <c r="B865" s="683"/>
      <c r="C865" s="684"/>
      <c r="D865" s="683"/>
      <c r="E865" s="683"/>
      <c r="F865" s="683"/>
      <c r="G865" s="683"/>
      <c r="H865" s="683"/>
      <c r="I865" s="683"/>
      <c r="J865" s="683"/>
      <c r="K865" s="683"/>
      <c r="L865" s="682"/>
      <c r="M865" s="682"/>
      <c r="N865" s="682"/>
      <c r="O865" s="682"/>
      <c r="P865" s="682"/>
      <c r="Q865" s="682"/>
      <c r="R865" s="682"/>
      <c r="S865" s="682"/>
      <c r="T865" s="682"/>
      <c r="U865" s="682"/>
      <c r="V865" s="682"/>
      <c r="W865" s="682"/>
      <c r="X865" s="682"/>
      <c r="Y865" s="682"/>
      <c r="Z865" s="682"/>
    </row>
    <row r="866" spans="1:26" ht="15">
      <c r="A866" s="682"/>
      <c r="B866" s="683"/>
      <c r="C866" s="684"/>
      <c r="D866" s="683"/>
      <c r="E866" s="683"/>
      <c r="F866" s="683"/>
      <c r="G866" s="683"/>
      <c r="H866" s="683"/>
      <c r="I866" s="683"/>
      <c r="J866" s="683"/>
      <c r="K866" s="683"/>
      <c r="L866" s="682"/>
      <c r="M866" s="682"/>
      <c r="N866" s="682"/>
      <c r="O866" s="682"/>
      <c r="P866" s="682"/>
      <c r="Q866" s="682"/>
      <c r="R866" s="682"/>
      <c r="S866" s="682"/>
      <c r="T866" s="682"/>
      <c r="U866" s="682"/>
      <c r="V866" s="682"/>
      <c r="W866" s="682"/>
      <c r="X866" s="682"/>
      <c r="Y866" s="682"/>
      <c r="Z866" s="682"/>
    </row>
    <row r="867" spans="1:26" ht="15">
      <c r="A867" s="682"/>
      <c r="B867" s="683"/>
      <c r="C867" s="684"/>
      <c r="D867" s="683"/>
      <c r="E867" s="683"/>
      <c r="F867" s="683"/>
      <c r="G867" s="683"/>
      <c r="H867" s="683"/>
      <c r="I867" s="683"/>
      <c r="J867" s="683"/>
      <c r="K867" s="683"/>
      <c r="L867" s="682"/>
      <c r="M867" s="682"/>
      <c r="N867" s="682"/>
      <c r="O867" s="682"/>
      <c r="P867" s="682"/>
      <c r="Q867" s="682"/>
      <c r="R867" s="682"/>
      <c r="S867" s="682"/>
      <c r="T867" s="682"/>
      <c r="U867" s="682"/>
      <c r="V867" s="682"/>
      <c r="W867" s="682"/>
      <c r="X867" s="682"/>
      <c r="Y867" s="682"/>
      <c r="Z867" s="682"/>
    </row>
    <row r="868" spans="1:26" ht="15">
      <c r="A868" s="682"/>
      <c r="B868" s="683"/>
      <c r="C868" s="684"/>
      <c r="D868" s="683"/>
      <c r="E868" s="683"/>
      <c r="F868" s="683"/>
      <c r="G868" s="683"/>
      <c r="H868" s="683"/>
      <c r="I868" s="683"/>
      <c r="J868" s="683"/>
      <c r="K868" s="683"/>
      <c r="L868" s="682"/>
      <c r="M868" s="682"/>
      <c r="N868" s="682"/>
      <c r="O868" s="682"/>
      <c r="P868" s="682"/>
      <c r="Q868" s="682"/>
      <c r="R868" s="682"/>
      <c r="S868" s="682"/>
      <c r="T868" s="682"/>
      <c r="U868" s="682"/>
      <c r="V868" s="682"/>
      <c r="W868" s="682"/>
      <c r="X868" s="682"/>
      <c r="Y868" s="682"/>
      <c r="Z868" s="682"/>
    </row>
    <row r="869" spans="1:26" ht="15">
      <c r="A869" s="682"/>
      <c r="B869" s="683"/>
      <c r="C869" s="684"/>
      <c r="D869" s="683"/>
      <c r="E869" s="683"/>
      <c r="F869" s="683"/>
      <c r="G869" s="683"/>
      <c r="H869" s="683"/>
      <c r="I869" s="683"/>
      <c r="J869" s="683"/>
      <c r="K869" s="683"/>
      <c r="L869" s="682"/>
      <c r="M869" s="682"/>
      <c r="N869" s="682"/>
      <c r="O869" s="682"/>
      <c r="P869" s="682"/>
      <c r="Q869" s="682"/>
      <c r="R869" s="682"/>
      <c r="S869" s="682"/>
      <c r="T869" s="682"/>
      <c r="U869" s="682"/>
      <c r="V869" s="682"/>
      <c r="W869" s="682"/>
      <c r="X869" s="682"/>
      <c r="Y869" s="682"/>
      <c r="Z869" s="682"/>
    </row>
    <row r="870" spans="1:26" ht="15">
      <c r="A870" s="682"/>
      <c r="B870" s="683"/>
      <c r="C870" s="684"/>
      <c r="D870" s="683"/>
      <c r="E870" s="683"/>
      <c r="F870" s="683"/>
      <c r="G870" s="683"/>
      <c r="H870" s="683"/>
      <c r="I870" s="683"/>
      <c r="J870" s="683"/>
      <c r="K870" s="683"/>
      <c r="L870" s="682"/>
      <c r="M870" s="682"/>
      <c r="N870" s="682"/>
      <c r="O870" s="682"/>
      <c r="P870" s="682"/>
      <c r="Q870" s="682"/>
      <c r="R870" s="682"/>
      <c r="S870" s="682"/>
      <c r="T870" s="682"/>
      <c r="U870" s="682"/>
      <c r="V870" s="682"/>
      <c r="W870" s="682"/>
      <c r="X870" s="682"/>
      <c r="Y870" s="682"/>
      <c r="Z870" s="682"/>
    </row>
    <row r="871" spans="1:26" ht="15">
      <c r="A871" s="682"/>
      <c r="B871" s="683"/>
      <c r="C871" s="684"/>
      <c r="D871" s="683"/>
      <c r="E871" s="683"/>
      <c r="F871" s="683"/>
      <c r="G871" s="683"/>
      <c r="H871" s="683"/>
      <c r="I871" s="683"/>
      <c r="J871" s="683"/>
      <c r="K871" s="683"/>
      <c r="L871" s="682"/>
      <c r="M871" s="682"/>
      <c r="N871" s="682"/>
      <c r="O871" s="682"/>
      <c r="P871" s="682"/>
      <c r="Q871" s="682"/>
      <c r="R871" s="682"/>
      <c r="S871" s="682"/>
      <c r="T871" s="682"/>
      <c r="U871" s="682"/>
      <c r="V871" s="682"/>
      <c r="W871" s="682"/>
      <c r="X871" s="682"/>
      <c r="Y871" s="682"/>
      <c r="Z871" s="682"/>
    </row>
    <row r="872" spans="1:26" ht="15">
      <c r="A872" s="682"/>
      <c r="B872" s="683"/>
      <c r="C872" s="684"/>
      <c r="D872" s="683"/>
      <c r="E872" s="683"/>
      <c r="F872" s="683"/>
      <c r="G872" s="683"/>
      <c r="H872" s="683"/>
      <c r="I872" s="683"/>
      <c r="J872" s="683"/>
      <c r="K872" s="683"/>
      <c r="L872" s="682"/>
      <c r="M872" s="682"/>
      <c r="N872" s="682"/>
      <c r="O872" s="682"/>
      <c r="P872" s="682"/>
      <c r="Q872" s="682"/>
      <c r="R872" s="682"/>
      <c r="S872" s="682"/>
      <c r="T872" s="682"/>
      <c r="U872" s="682"/>
      <c r="V872" s="682"/>
      <c r="W872" s="682"/>
      <c r="X872" s="682"/>
      <c r="Y872" s="682"/>
      <c r="Z872" s="682"/>
    </row>
    <row r="873" spans="1:26" ht="15">
      <c r="A873" s="682"/>
      <c r="B873" s="683"/>
      <c r="C873" s="684"/>
      <c r="D873" s="683"/>
      <c r="E873" s="683"/>
      <c r="F873" s="683"/>
      <c r="G873" s="683"/>
      <c r="H873" s="683"/>
      <c r="I873" s="683"/>
      <c r="J873" s="683"/>
      <c r="K873" s="683"/>
      <c r="L873" s="682"/>
      <c r="M873" s="682"/>
      <c r="N873" s="682"/>
      <c r="O873" s="682"/>
      <c r="P873" s="682"/>
      <c r="Q873" s="682"/>
      <c r="R873" s="682"/>
      <c r="S873" s="682"/>
      <c r="T873" s="682"/>
      <c r="U873" s="682"/>
      <c r="V873" s="682"/>
      <c r="W873" s="682"/>
      <c r="X873" s="682"/>
      <c r="Y873" s="682"/>
      <c r="Z873" s="682"/>
    </row>
    <row r="874" spans="1:26" ht="15">
      <c r="A874" s="682"/>
      <c r="B874" s="683"/>
      <c r="C874" s="684"/>
      <c r="D874" s="683"/>
      <c r="E874" s="683"/>
      <c r="F874" s="683"/>
      <c r="G874" s="683"/>
      <c r="H874" s="683"/>
      <c r="I874" s="683"/>
      <c r="J874" s="683"/>
      <c r="K874" s="683"/>
      <c r="L874" s="682"/>
      <c r="M874" s="682"/>
      <c r="N874" s="682"/>
      <c r="O874" s="682"/>
      <c r="P874" s="682"/>
      <c r="Q874" s="682"/>
      <c r="R874" s="682"/>
      <c r="S874" s="682"/>
      <c r="T874" s="682"/>
      <c r="U874" s="682"/>
      <c r="V874" s="682"/>
      <c r="W874" s="682"/>
      <c r="X874" s="682"/>
      <c r="Y874" s="682"/>
      <c r="Z874" s="682"/>
    </row>
    <row r="875" spans="1:26" ht="15">
      <c r="A875" s="682"/>
      <c r="B875" s="683"/>
      <c r="C875" s="684"/>
      <c r="D875" s="683"/>
      <c r="E875" s="683"/>
      <c r="F875" s="683"/>
      <c r="G875" s="683"/>
      <c r="H875" s="683"/>
      <c r="I875" s="683"/>
      <c r="J875" s="683"/>
      <c r="K875" s="683"/>
      <c r="L875" s="682"/>
      <c r="M875" s="682"/>
      <c r="N875" s="682"/>
      <c r="O875" s="682"/>
      <c r="P875" s="682"/>
      <c r="Q875" s="682"/>
      <c r="R875" s="682"/>
      <c r="S875" s="682"/>
      <c r="T875" s="682"/>
      <c r="U875" s="682"/>
      <c r="V875" s="682"/>
      <c r="W875" s="682"/>
      <c r="X875" s="682"/>
      <c r="Y875" s="682"/>
      <c r="Z875" s="682"/>
    </row>
    <row r="876" spans="1:26" ht="15">
      <c r="A876" s="682"/>
      <c r="B876" s="683"/>
      <c r="C876" s="684"/>
      <c r="D876" s="683"/>
      <c r="E876" s="683"/>
      <c r="F876" s="683"/>
      <c r="G876" s="683"/>
      <c r="H876" s="683"/>
      <c r="I876" s="683"/>
      <c r="J876" s="683"/>
      <c r="K876" s="683"/>
      <c r="L876" s="682"/>
      <c r="M876" s="682"/>
      <c r="N876" s="682"/>
      <c r="O876" s="682"/>
      <c r="P876" s="682"/>
      <c r="Q876" s="682"/>
      <c r="R876" s="682"/>
      <c r="S876" s="682"/>
      <c r="T876" s="682"/>
      <c r="U876" s="682"/>
      <c r="V876" s="682"/>
      <c r="W876" s="682"/>
      <c r="X876" s="682"/>
      <c r="Y876" s="682"/>
      <c r="Z876" s="682"/>
    </row>
    <row r="877" spans="1:26" ht="15">
      <c r="A877" s="682"/>
      <c r="B877" s="683"/>
      <c r="C877" s="684"/>
      <c r="D877" s="683"/>
      <c r="E877" s="683"/>
      <c r="F877" s="683"/>
      <c r="G877" s="683"/>
      <c r="H877" s="683"/>
      <c r="I877" s="683"/>
      <c r="J877" s="683"/>
      <c r="K877" s="683"/>
      <c r="L877" s="682"/>
      <c r="M877" s="682"/>
      <c r="N877" s="682"/>
      <c r="O877" s="682"/>
      <c r="P877" s="682"/>
      <c r="Q877" s="682"/>
      <c r="R877" s="682"/>
      <c r="S877" s="682"/>
      <c r="T877" s="682"/>
      <c r="U877" s="682"/>
      <c r="V877" s="682"/>
      <c r="W877" s="682"/>
      <c r="X877" s="682"/>
      <c r="Y877" s="682"/>
      <c r="Z877" s="682"/>
    </row>
    <row r="878" spans="1:26" ht="15">
      <c r="A878" s="682"/>
      <c r="B878" s="683"/>
      <c r="C878" s="684"/>
      <c r="D878" s="683"/>
      <c r="E878" s="683"/>
      <c r="F878" s="683"/>
      <c r="G878" s="683"/>
      <c r="H878" s="683"/>
      <c r="I878" s="683"/>
      <c r="J878" s="683"/>
      <c r="K878" s="683"/>
      <c r="L878" s="682"/>
      <c r="M878" s="682"/>
      <c r="N878" s="682"/>
      <c r="O878" s="682"/>
      <c r="P878" s="682"/>
      <c r="Q878" s="682"/>
      <c r="R878" s="682"/>
      <c r="S878" s="682"/>
      <c r="T878" s="682"/>
      <c r="U878" s="682"/>
      <c r="V878" s="682"/>
      <c r="W878" s="682"/>
      <c r="X878" s="682"/>
      <c r="Y878" s="682"/>
      <c r="Z878" s="682"/>
    </row>
    <row r="879" spans="1:26" ht="15">
      <c r="A879" s="682"/>
      <c r="B879" s="683"/>
      <c r="C879" s="684"/>
      <c r="D879" s="683"/>
      <c r="E879" s="683"/>
      <c r="F879" s="683"/>
      <c r="G879" s="683"/>
      <c r="H879" s="683"/>
      <c r="I879" s="683"/>
      <c r="J879" s="683"/>
      <c r="K879" s="683"/>
      <c r="L879" s="682"/>
      <c r="M879" s="682"/>
      <c r="N879" s="682"/>
      <c r="O879" s="682"/>
      <c r="P879" s="682"/>
      <c r="Q879" s="682"/>
      <c r="R879" s="682"/>
      <c r="S879" s="682"/>
      <c r="T879" s="682"/>
      <c r="U879" s="682"/>
      <c r="V879" s="682"/>
      <c r="W879" s="682"/>
      <c r="X879" s="682"/>
      <c r="Y879" s="682"/>
      <c r="Z879" s="682"/>
    </row>
    <row r="880" spans="1:26" ht="15">
      <c r="A880" s="682"/>
      <c r="B880" s="683"/>
      <c r="C880" s="684"/>
      <c r="D880" s="683"/>
      <c r="E880" s="683"/>
      <c r="F880" s="683"/>
      <c r="G880" s="683"/>
      <c r="H880" s="683"/>
      <c r="I880" s="683"/>
      <c r="J880" s="683"/>
      <c r="K880" s="683"/>
      <c r="L880" s="682"/>
      <c r="M880" s="682"/>
      <c r="N880" s="682"/>
      <c r="O880" s="682"/>
      <c r="P880" s="682"/>
      <c r="Q880" s="682"/>
      <c r="R880" s="682"/>
      <c r="S880" s="682"/>
      <c r="T880" s="682"/>
      <c r="U880" s="682"/>
      <c r="V880" s="682"/>
      <c r="W880" s="682"/>
      <c r="X880" s="682"/>
      <c r="Y880" s="682"/>
      <c r="Z880" s="682"/>
    </row>
    <row r="881" spans="1:26" ht="15">
      <c r="A881" s="682"/>
      <c r="B881" s="683"/>
      <c r="C881" s="684"/>
      <c r="D881" s="683"/>
      <c r="E881" s="683"/>
      <c r="F881" s="683"/>
      <c r="G881" s="683"/>
      <c r="H881" s="683"/>
      <c r="I881" s="683"/>
      <c r="J881" s="683"/>
      <c r="K881" s="683"/>
      <c r="L881" s="682"/>
      <c r="M881" s="682"/>
      <c r="N881" s="682"/>
      <c r="O881" s="682"/>
      <c r="P881" s="682"/>
      <c r="Q881" s="682"/>
      <c r="R881" s="682"/>
      <c r="S881" s="682"/>
      <c r="T881" s="682"/>
      <c r="U881" s="682"/>
      <c r="V881" s="682"/>
      <c r="W881" s="682"/>
      <c r="X881" s="682"/>
      <c r="Y881" s="682"/>
      <c r="Z881" s="682"/>
    </row>
    <row r="882" spans="1:26" ht="15">
      <c r="A882" s="682"/>
      <c r="B882" s="683"/>
      <c r="C882" s="684"/>
      <c r="D882" s="683"/>
      <c r="E882" s="683"/>
      <c r="F882" s="683"/>
      <c r="G882" s="683"/>
      <c r="H882" s="683"/>
      <c r="I882" s="683"/>
      <c r="J882" s="683"/>
      <c r="K882" s="683"/>
      <c r="L882" s="682"/>
      <c r="M882" s="682"/>
      <c r="N882" s="682"/>
      <c r="O882" s="682"/>
      <c r="P882" s="682"/>
      <c r="Q882" s="682"/>
      <c r="R882" s="682"/>
      <c r="S882" s="682"/>
      <c r="T882" s="682"/>
      <c r="U882" s="682"/>
      <c r="V882" s="682"/>
      <c r="W882" s="682"/>
      <c r="X882" s="682"/>
      <c r="Y882" s="682"/>
      <c r="Z882" s="682"/>
    </row>
    <row r="883" spans="1:26" ht="15">
      <c r="A883" s="682"/>
      <c r="B883" s="683"/>
      <c r="C883" s="684"/>
      <c r="D883" s="683"/>
      <c r="E883" s="683"/>
      <c r="F883" s="683"/>
      <c r="G883" s="683"/>
      <c r="H883" s="683"/>
      <c r="I883" s="683"/>
      <c r="J883" s="683"/>
      <c r="K883" s="683"/>
      <c r="L883" s="682"/>
      <c r="M883" s="682"/>
      <c r="N883" s="682"/>
      <c r="O883" s="682"/>
      <c r="P883" s="682"/>
      <c r="Q883" s="682"/>
      <c r="R883" s="682"/>
      <c r="S883" s="682"/>
      <c r="T883" s="682"/>
      <c r="U883" s="682"/>
      <c r="V883" s="682"/>
      <c r="W883" s="682"/>
      <c r="X883" s="682"/>
      <c r="Y883" s="682"/>
      <c r="Z883" s="682"/>
    </row>
    <row r="884" spans="1:26" ht="15">
      <c r="A884" s="682"/>
      <c r="B884" s="683"/>
      <c r="C884" s="684"/>
      <c r="D884" s="683"/>
      <c r="E884" s="683"/>
      <c r="F884" s="683"/>
      <c r="G884" s="683"/>
      <c r="H884" s="683"/>
      <c r="I884" s="683"/>
      <c r="J884" s="683"/>
      <c r="K884" s="683"/>
      <c r="L884" s="682"/>
      <c r="M884" s="682"/>
      <c r="N884" s="682"/>
      <c r="O884" s="682"/>
      <c r="P884" s="682"/>
      <c r="Q884" s="682"/>
      <c r="R884" s="682"/>
      <c r="S884" s="682"/>
      <c r="T884" s="682"/>
      <c r="U884" s="682"/>
      <c r="V884" s="682"/>
      <c r="W884" s="682"/>
      <c r="X884" s="682"/>
      <c r="Y884" s="682"/>
      <c r="Z884" s="682"/>
    </row>
    <row r="885" spans="1:26" ht="15">
      <c r="A885" s="682"/>
      <c r="B885" s="683"/>
      <c r="C885" s="684"/>
      <c r="D885" s="683"/>
      <c r="E885" s="683"/>
      <c r="F885" s="683"/>
      <c r="G885" s="683"/>
      <c r="H885" s="683"/>
      <c r="I885" s="683"/>
      <c r="J885" s="683"/>
      <c r="K885" s="683"/>
      <c r="L885" s="682"/>
      <c r="M885" s="682"/>
      <c r="N885" s="682"/>
      <c r="O885" s="682"/>
      <c r="P885" s="682"/>
      <c r="Q885" s="682"/>
      <c r="R885" s="682"/>
      <c r="S885" s="682"/>
      <c r="T885" s="682"/>
      <c r="U885" s="682"/>
      <c r="V885" s="682"/>
      <c r="W885" s="682"/>
      <c r="X885" s="682"/>
      <c r="Y885" s="682"/>
      <c r="Z885" s="682"/>
    </row>
    <row r="886" spans="1:26" ht="15">
      <c r="A886" s="682"/>
      <c r="B886" s="683"/>
      <c r="C886" s="684"/>
      <c r="D886" s="683"/>
      <c r="E886" s="683"/>
      <c r="F886" s="683"/>
      <c r="G886" s="683"/>
      <c r="H886" s="683"/>
      <c r="I886" s="683"/>
      <c r="J886" s="683"/>
      <c r="K886" s="683"/>
      <c r="L886" s="682"/>
      <c r="M886" s="682"/>
      <c r="N886" s="682"/>
      <c r="O886" s="682"/>
      <c r="P886" s="682"/>
      <c r="Q886" s="682"/>
      <c r="R886" s="682"/>
      <c r="S886" s="682"/>
      <c r="T886" s="682"/>
      <c r="U886" s="682"/>
      <c r="V886" s="682"/>
      <c r="W886" s="682"/>
      <c r="X886" s="682"/>
      <c r="Y886" s="682"/>
      <c r="Z886" s="682"/>
    </row>
    <row r="887" spans="1:26" ht="15">
      <c r="A887" s="682"/>
      <c r="B887" s="683"/>
      <c r="C887" s="684"/>
      <c r="D887" s="683"/>
      <c r="E887" s="683"/>
      <c r="F887" s="683"/>
      <c r="G887" s="683"/>
      <c r="H887" s="683"/>
      <c r="I887" s="683"/>
      <c r="J887" s="683"/>
      <c r="K887" s="683"/>
      <c r="L887" s="682"/>
      <c r="M887" s="682"/>
      <c r="N887" s="682"/>
      <c r="O887" s="682"/>
      <c r="P887" s="682"/>
      <c r="Q887" s="682"/>
      <c r="R887" s="682"/>
      <c r="S887" s="682"/>
      <c r="T887" s="682"/>
      <c r="U887" s="682"/>
      <c r="V887" s="682"/>
      <c r="W887" s="682"/>
      <c r="X887" s="682"/>
      <c r="Y887" s="682"/>
      <c r="Z887" s="682"/>
    </row>
    <row r="888" spans="1:26" ht="15">
      <c r="A888" s="682"/>
      <c r="B888" s="683"/>
      <c r="C888" s="684"/>
      <c r="D888" s="683"/>
      <c r="E888" s="683"/>
      <c r="F888" s="683"/>
      <c r="G888" s="683"/>
      <c r="H888" s="683"/>
      <c r="I888" s="683"/>
      <c r="J888" s="683"/>
      <c r="K888" s="683"/>
      <c r="L888" s="682"/>
      <c r="M888" s="682"/>
      <c r="N888" s="682"/>
      <c r="O888" s="682"/>
      <c r="P888" s="682"/>
      <c r="Q888" s="682"/>
      <c r="R888" s="682"/>
      <c r="S888" s="682"/>
      <c r="T888" s="682"/>
      <c r="U888" s="682"/>
      <c r="V888" s="682"/>
      <c r="W888" s="682"/>
      <c r="X888" s="682"/>
      <c r="Y888" s="682"/>
      <c r="Z888" s="682"/>
    </row>
    <row r="889" spans="1:26" ht="15">
      <c r="A889" s="682"/>
      <c r="B889" s="683"/>
      <c r="C889" s="684"/>
      <c r="D889" s="683"/>
      <c r="E889" s="683"/>
      <c r="F889" s="683"/>
      <c r="G889" s="683"/>
      <c r="H889" s="683"/>
      <c r="I889" s="683"/>
      <c r="J889" s="683"/>
      <c r="K889" s="683"/>
      <c r="L889" s="682"/>
      <c r="M889" s="682"/>
      <c r="N889" s="682"/>
      <c r="O889" s="682"/>
      <c r="P889" s="682"/>
      <c r="Q889" s="682"/>
      <c r="R889" s="682"/>
      <c r="S889" s="682"/>
      <c r="T889" s="682"/>
      <c r="U889" s="682"/>
      <c r="V889" s="682"/>
      <c r="W889" s="682"/>
      <c r="X889" s="682"/>
      <c r="Y889" s="682"/>
      <c r="Z889" s="682"/>
    </row>
    <row r="890" spans="1:26" ht="15">
      <c r="A890" s="682"/>
      <c r="B890" s="683"/>
      <c r="C890" s="684"/>
      <c r="D890" s="683"/>
      <c r="E890" s="683"/>
      <c r="F890" s="683"/>
      <c r="G890" s="683"/>
      <c r="H890" s="683"/>
      <c r="I890" s="683"/>
      <c r="J890" s="683"/>
      <c r="K890" s="683"/>
      <c r="L890" s="682"/>
      <c r="M890" s="682"/>
      <c r="N890" s="682"/>
      <c r="O890" s="682"/>
      <c r="P890" s="682"/>
      <c r="Q890" s="682"/>
      <c r="R890" s="682"/>
      <c r="S890" s="682"/>
      <c r="T890" s="682"/>
      <c r="U890" s="682"/>
      <c r="V890" s="682"/>
      <c r="W890" s="682"/>
      <c r="X890" s="682"/>
      <c r="Y890" s="682"/>
      <c r="Z890" s="682"/>
    </row>
    <row r="891" spans="1:26" ht="15">
      <c r="A891" s="682"/>
      <c r="B891" s="683"/>
      <c r="C891" s="684"/>
      <c r="D891" s="683"/>
      <c r="E891" s="683"/>
      <c r="F891" s="683"/>
      <c r="G891" s="683"/>
      <c r="H891" s="683"/>
      <c r="I891" s="683"/>
      <c r="J891" s="683"/>
      <c r="K891" s="683"/>
      <c r="L891" s="682"/>
      <c r="M891" s="682"/>
      <c r="N891" s="682"/>
      <c r="O891" s="682"/>
      <c r="P891" s="682"/>
      <c r="Q891" s="682"/>
      <c r="R891" s="682"/>
      <c r="S891" s="682"/>
      <c r="T891" s="682"/>
      <c r="U891" s="682"/>
      <c r="V891" s="682"/>
      <c r="W891" s="682"/>
      <c r="X891" s="682"/>
      <c r="Y891" s="682"/>
      <c r="Z891" s="682"/>
    </row>
    <row r="892" spans="1:26" ht="15">
      <c r="A892" s="682"/>
      <c r="B892" s="683"/>
      <c r="C892" s="684"/>
      <c r="D892" s="683"/>
      <c r="E892" s="683"/>
      <c r="F892" s="683"/>
      <c r="G892" s="683"/>
      <c r="H892" s="683"/>
      <c r="I892" s="683"/>
      <c r="J892" s="683"/>
      <c r="K892" s="683"/>
      <c r="L892" s="682"/>
      <c r="M892" s="682"/>
      <c r="N892" s="682"/>
      <c r="O892" s="682"/>
      <c r="P892" s="682"/>
      <c r="Q892" s="682"/>
      <c r="R892" s="682"/>
      <c r="S892" s="682"/>
      <c r="T892" s="682"/>
      <c r="U892" s="682"/>
      <c r="V892" s="682"/>
      <c r="W892" s="682"/>
      <c r="X892" s="682"/>
      <c r="Y892" s="682"/>
      <c r="Z892" s="682"/>
    </row>
    <row r="893" spans="1:26" ht="15">
      <c r="A893" s="682"/>
      <c r="B893" s="683"/>
      <c r="C893" s="684"/>
      <c r="D893" s="683"/>
      <c r="E893" s="683"/>
      <c r="F893" s="683"/>
      <c r="G893" s="683"/>
      <c r="H893" s="683"/>
      <c r="I893" s="683"/>
      <c r="J893" s="683"/>
      <c r="K893" s="683"/>
      <c r="L893" s="682"/>
      <c r="M893" s="682"/>
      <c r="N893" s="682"/>
      <c r="O893" s="682"/>
      <c r="P893" s="682"/>
      <c r="Q893" s="682"/>
      <c r="R893" s="682"/>
      <c r="S893" s="682"/>
      <c r="T893" s="682"/>
      <c r="U893" s="682"/>
      <c r="V893" s="682"/>
      <c r="W893" s="682"/>
      <c r="X893" s="682"/>
      <c r="Y893" s="682"/>
      <c r="Z893" s="682"/>
    </row>
    <row r="894" spans="1:26" ht="15">
      <c r="A894" s="682"/>
      <c r="B894" s="683"/>
      <c r="C894" s="684"/>
      <c r="D894" s="683"/>
      <c r="E894" s="683"/>
      <c r="F894" s="683"/>
      <c r="G894" s="683"/>
      <c r="H894" s="683"/>
      <c r="I894" s="683"/>
      <c r="J894" s="683"/>
      <c r="K894" s="683"/>
      <c r="L894" s="682"/>
      <c r="M894" s="682"/>
      <c r="N894" s="682"/>
      <c r="O894" s="682"/>
      <c r="P894" s="682"/>
      <c r="Q894" s="682"/>
      <c r="R894" s="682"/>
      <c r="S894" s="682"/>
      <c r="T894" s="682"/>
      <c r="U894" s="682"/>
      <c r="V894" s="682"/>
      <c r="W894" s="682"/>
      <c r="X894" s="682"/>
      <c r="Y894" s="682"/>
      <c r="Z894" s="682"/>
    </row>
    <row r="895" spans="1:26" ht="15">
      <c r="A895" s="682"/>
      <c r="B895" s="683"/>
      <c r="C895" s="684"/>
      <c r="D895" s="683"/>
      <c r="E895" s="683"/>
      <c r="F895" s="683"/>
      <c r="G895" s="683"/>
      <c r="H895" s="683"/>
      <c r="I895" s="683"/>
      <c r="J895" s="683"/>
      <c r="K895" s="683"/>
      <c r="L895" s="682"/>
      <c r="M895" s="682"/>
      <c r="N895" s="682"/>
      <c r="O895" s="682"/>
      <c r="P895" s="682"/>
      <c r="Q895" s="682"/>
      <c r="R895" s="682"/>
      <c r="S895" s="682"/>
      <c r="T895" s="682"/>
      <c r="U895" s="682"/>
      <c r="V895" s="682"/>
      <c r="W895" s="682"/>
      <c r="X895" s="682"/>
      <c r="Y895" s="682"/>
      <c r="Z895" s="682"/>
    </row>
    <row r="896" spans="1:26" ht="15">
      <c r="A896" s="682"/>
      <c r="B896" s="683"/>
      <c r="C896" s="684"/>
      <c r="D896" s="683"/>
      <c r="E896" s="683"/>
      <c r="F896" s="683"/>
      <c r="G896" s="683"/>
      <c r="H896" s="683"/>
      <c r="I896" s="683"/>
      <c r="J896" s="683"/>
      <c r="K896" s="683"/>
      <c r="L896" s="682"/>
      <c r="M896" s="682"/>
      <c r="N896" s="682"/>
      <c r="O896" s="682"/>
      <c r="P896" s="682"/>
      <c r="Q896" s="682"/>
      <c r="R896" s="682"/>
      <c r="S896" s="682"/>
      <c r="T896" s="682"/>
      <c r="U896" s="682"/>
      <c r="V896" s="682"/>
      <c r="W896" s="682"/>
      <c r="X896" s="682"/>
      <c r="Y896" s="682"/>
      <c r="Z896" s="682"/>
    </row>
    <row r="897" spans="1:26" ht="15">
      <c r="A897" s="682"/>
      <c r="B897" s="683"/>
      <c r="C897" s="684"/>
      <c r="D897" s="683"/>
      <c r="E897" s="683"/>
      <c r="F897" s="683"/>
      <c r="G897" s="683"/>
      <c r="H897" s="683"/>
      <c r="I897" s="683"/>
      <c r="J897" s="683"/>
      <c r="K897" s="683"/>
      <c r="L897" s="682"/>
      <c r="M897" s="682"/>
      <c r="N897" s="682"/>
      <c r="O897" s="682"/>
      <c r="P897" s="682"/>
      <c r="Q897" s="682"/>
      <c r="R897" s="682"/>
      <c r="S897" s="682"/>
      <c r="T897" s="682"/>
      <c r="U897" s="682"/>
      <c r="V897" s="682"/>
      <c r="W897" s="682"/>
      <c r="X897" s="682"/>
      <c r="Y897" s="682"/>
      <c r="Z897" s="682"/>
    </row>
    <row r="898" spans="1:26" ht="15">
      <c r="A898" s="682"/>
      <c r="B898" s="683"/>
      <c r="C898" s="684"/>
      <c r="D898" s="683"/>
      <c r="E898" s="683"/>
      <c r="F898" s="683"/>
      <c r="G898" s="683"/>
      <c r="H898" s="683"/>
      <c r="I898" s="683"/>
      <c r="J898" s="683"/>
      <c r="K898" s="683"/>
      <c r="L898" s="682"/>
      <c r="M898" s="682"/>
      <c r="N898" s="682"/>
      <c r="O898" s="682"/>
      <c r="P898" s="682"/>
      <c r="Q898" s="682"/>
      <c r="R898" s="682"/>
      <c r="S898" s="682"/>
      <c r="T898" s="682"/>
      <c r="U898" s="682"/>
      <c r="V898" s="682"/>
      <c r="W898" s="682"/>
      <c r="X898" s="682"/>
      <c r="Y898" s="682"/>
      <c r="Z898" s="682"/>
    </row>
    <row r="899" spans="1:26" ht="15">
      <c r="A899" s="682"/>
      <c r="B899" s="683"/>
      <c r="C899" s="684"/>
      <c r="D899" s="683"/>
      <c r="E899" s="683"/>
      <c r="F899" s="683"/>
      <c r="G899" s="683"/>
      <c r="H899" s="683"/>
      <c r="I899" s="683"/>
      <c r="J899" s="683"/>
      <c r="K899" s="683"/>
      <c r="L899" s="682"/>
      <c r="M899" s="682"/>
      <c r="N899" s="682"/>
      <c r="O899" s="682"/>
      <c r="P899" s="682"/>
      <c r="Q899" s="682"/>
      <c r="R899" s="682"/>
      <c r="S899" s="682"/>
      <c r="T899" s="682"/>
      <c r="U899" s="682"/>
      <c r="V899" s="682"/>
      <c r="W899" s="682"/>
      <c r="X899" s="682"/>
      <c r="Y899" s="682"/>
      <c r="Z899" s="682"/>
    </row>
    <row r="900" spans="1:26" ht="15">
      <c r="A900" s="682"/>
      <c r="B900" s="683"/>
      <c r="C900" s="684"/>
      <c r="D900" s="683"/>
      <c r="E900" s="683"/>
      <c r="F900" s="683"/>
      <c r="G900" s="683"/>
      <c r="H900" s="683"/>
      <c r="I900" s="683"/>
      <c r="J900" s="683"/>
      <c r="K900" s="683"/>
      <c r="L900" s="682"/>
      <c r="M900" s="682"/>
      <c r="N900" s="682"/>
      <c r="O900" s="682"/>
      <c r="P900" s="682"/>
      <c r="Q900" s="682"/>
      <c r="R900" s="682"/>
      <c r="S900" s="682"/>
      <c r="T900" s="682"/>
      <c r="U900" s="682"/>
      <c r="V900" s="682"/>
      <c r="W900" s="682"/>
      <c r="X900" s="682"/>
      <c r="Y900" s="682"/>
      <c r="Z900" s="682"/>
    </row>
    <row r="901" spans="1:26" ht="15">
      <c r="A901" s="682"/>
      <c r="B901" s="683"/>
      <c r="C901" s="684"/>
      <c r="D901" s="683"/>
      <c r="E901" s="683"/>
      <c r="F901" s="683"/>
      <c r="G901" s="683"/>
      <c r="H901" s="683"/>
      <c r="I901" s="683"/>
      <c r="J901" s="683"/>
      <c r="K901" s="683"/>
      <c r="L901" s="682"/>
      <c r="M901" s="682"/>
      <c r="N901" s="682"/>
      <c r="O901" s="682"/>
      <c r="P901" s="682"/>
      <c r="Q901" s="682"/>
      <c r="R901" s="682"/>
      <c r="S901" s="682"/>
      <c r="T901" s="682"/>
      <c r="U901" s="682"/>
      <c r="V901" s="682"/>
      <c r="W901" s="682"/>
      <c r="X901" s="682"/>
      <c r="Y901" s="682"/>
      <c r="Z901" s="682"/>
    </row>
    <row r="902" spans="1:26" ht="15">
      <c r="A902" s="682"/>
      <c r="B902" s="683"/>
      <c r="C902" s="684"/>
      <c r="D902" s="683"/>
      <c r="E902" s="683"/>
      <c r="F902" s="683"/>
      <c r="G902" s="683"/>
      <c r="H902" s="683"/>
      <c r="I902" s="683"/>
      <c r="J902" s="683"/>
      <c r="K902" s="683"/>
      <c r="L902" s="682"/>
      <c r="M902" s="682"/>
      <c r="N902" s="682"/>
      <c r="O902" s="682"/>
      <c r="P902" s="682"/>
      <c r="Q902" s="682"/>
      <c r="R902" s="682"/>
      <c r="S902" s="682"/>
      <c r="T902" s="682"/>
      <c r="U902" s="682"/>
      <c r="V902" s="682"/>
      <c r="W902" s="682"/>
      <c r="X902" s="682"/>
      <c r="Y902" s="682"/>
      <c r="Z902" s="682"/>
    </row>
    <row r="903" spans="1:26" ht="15">
      <c r="A903" s="682"/>
      <c r="B903" s="683"/>
      <c r="C903" s="684"/>
      <c r="D903" s="683"/>
      <c r="E903" s="683"/>
      <c r="F903" s="683"/>
      <c r="G903" s="683"/>
      <c r="H903" s="683"/>
      <c r="I903" s="683"/>
      <c r="J903" s="683"/>
      <c r="K903" s="683"/>
      <c r="L903" s="682"/>
      <c r="M903" s="682"/>
      <c r="N903" s="682"/>
      <c r="O903" s="682"/>
      <c r="P903" s="682"/>
      <c r="Q903" s="682"/>
      <c r="R903" s="682"/>
      <c r="S903" s="682"/>
      <c r="T903" s="682"/>
      <c r="U903" s="682"/>
      <c r="V903" s="682"/>
      <c r="W903" s="682"/>
      <c r="X903" s="682"/>
      <c r="Y903" s="682"/>
      <c r="Z903" s="682"/>
    </row>
    <row r="904" spans="1:26" ht="15">
      <c r="A904" s="682"/>
      <c r="B904" s="683"/>
      <c r="C904" s="684"/>
      <c r="D904" s="683"/>
      <c r="E904" s="683"/>
      <c r="F904" s="683"/>
      <c r="G904" s="683"/>
      <c r="H904" s="683"/>
      <c r="I904" s="683"/>
      <c r="J904" s="683"/>
      <c r="K904" s="683"/>
      <c r="L904" s="682"/>
      <c r="M904" s="682"/>
      <c r="N904" s="682"/>
      <c r="O904" s="682"/>
      <c r="P904" s="682"/>
      <c r="Q904" s="682"/>
      <c r="R904" s="682"/>
      <c r="S904" s="682"/>
      <c r="T904" s="682"/>
      <c r="U904" s="682"/>
      <c r="V904" s="682"/>
      <c r="W904" s="682"/>
      <c r="X904" s="682"/>
      <c r="Y904" s="682"/>
      <c r="Z904" s="682"/>
    </row>
    <row r="905" spans="1:26" ht="15">
      <c r="A905" s="682"/>
      <c r="B905" s="683"/>
      <c r="C905" s="684"/>
      <c r="D905" s="683"/>
      <c r="E905" s="683"/>
      <c r="F905" s="683"/>
      <c r="G905" s="683"/>
      <c r="H905" s="683"/>
      <c r="I905" s="683"/>
      <c r="J905" s="683"/>
      <c r="K905" s="683"/>
      <c r="L905" s="682"/>
      <c r="M905" s="682"/>
      <c r="N905" s="682"/>
      <c r="O905" s="682"/>
      <c r="P905" s="682"/>
      <c r="Q905" s="682"/>
      <c r="R905" s="682"/>
      <c r="S905" s="682"/>
      <c r="T905" s="682"/>
      <c r="U905" s="682"/>
      <c r="V905" s="682"/>
      <c r="W905" s="682"/>
      <c r="X905" s="682"/>
      <c r="Y905" s="682"/>
      <c r="Z905" s="682"/>
    </row>
    <row r="906" spans="1:26" ht="15">
      <c r="A906" s="682"/>
      <c r="B906" s="683"/>
      <c r="C906" s="684"/>
      <c r="D906" s="683"/>
      <c r="E906" s="683"/>
      <c r="F906" s="683"/>
      <c r="G906" s="683"/>
      <c r="H906" s="683"/>
      <c r="I906" s="683"/>
      <c r="J906" s="683"/>
      <c r="K906" s="683"/>
      <c r="L906" s="682"/>
      <c r="M906" s="682"/>
      <c r="N906" s="682"/>
      <c r="O906" s="682"/>
      <c r="P906" s="682"/>
      <c r="Q906" s="682"/>
      <c r="R906" s="682"/>
      <c r="S906" s="682"/>
      <c r="T906" s="682"/>
      <c r="U906" s="682"/>
      <c r="V906" s="682"/>
      <c r="W906" s="682"/>
      <c r="X906" s="682"/>
      <c r="Y906" s="682"/>
      <c r="Z906" s="682"/>
    </row>
    <row r="907" spans="1:26" ht="15">
      <c r="A907" s="682"/>
      <c r="B907" s="683"/>
      <c r="C907" s="684"/>
      <c r="D907" s="683"/>
      <c r="E907" s="683"/>
      <c r="F907" s="683"/>
      <c r="G907" s="683"/>
      <c r="H907" s="683"/>
      <c r="I907" s="683"/>
      <c r="J907" s="683"/>
      <c r="K907" s="683"/>
      <c r="L907" s="682"/>
      <c r="M907" s="682"/>
      <c r="N907" s="682"/>
      <c r="O907" s="682"/>
      <c r="P907" s="682"/>
      <c r="Q907" s="682"/>
      <c r="R907" s="682"/>
      <c r="S907" s="682"/>
      <c r="T907" s="682"/>
      <c r="U907" s="682"/>
      <c r="V907" s="682"/>
      <c r="W907" s="682"/>
      <c r="X907" s="682"/>
      <c r="Y907" s="682"/>
      <c r="Z907" s="682"/>
    </row>
    <row r="908" spans="1:26" ht="15">
      <c r="A908" s="682"/>
      <c r="B908" s="683"/>
      <c r="C908" s="684"/>
      <c r="D908" s="683"/>
      <c r="E908" s="683"/>
      <c r="F908" s="683"/>
      <c r="G908" s="683"/>
      <c r="H908" s="683"/>
      <c r="I908" s="683"/>
      <c r="J908" s="683"/>
      <c r="K908" s="683"/>
      <c r="L908" s="682"/>
      <c r="M908" s="682"/>
      <c r="N908" s="682"/>
      <c r="O908" s="682"/>
      <c r="P908" s="682"/>
      <c r="Q908" s="682"/>
      <c r="R908" s="682"/>
      <c r="S908" s="682"/>
      <c r="T908" s="682"/>
      <c r="U908" s="682"/>
      <c r="V908" s="682"/>
      <c r="W908" s="682"/>
      <c r="X908" s="682"/>
      <c r="Y908" s="682"/>
      <c r="Z908" s="682"/>
    </row>
    <row r="909" spans="1:26" ht="15">
      <c r="A909" s="682"/>
      <c r="B909" s="683"/>
      <c r="C909" s="684"/>
      <c r="D909" s="683"/>
      <c r="E909" s="683"/>
      <c r="F909" s="683"/>
      <c r="G909" s="683"/>
      <c r="H909" s="683"/>
      <c r="I909" s="683"/>
      <c r="J909" s="683"/>
      <c r="K909" s="683"/>
      <c r="L909" s="682"/>
      <c r="M909" s="682"/>
      <c r="N909" s="682"/>
      <c r="O909" s="682"/>
      <c r="P909" s="682"/>
      <c r="Q909" s="682"/>
      <c r="R909" s="682"/>
      <c r="S909" s="682"/>
      <c r="T909" s="682"/>
      <c r="U909" s="682"/>
      <c r="V909" s="682"/>
      <c r="W909" s="682"/>
      <c r="X909" s="682"/>
      <c r="Y909" s="682"/>
      <c r="Z909" s="682"/>
    </row>
    <row r="910" spans="1:26" ht="15">
      <c r="A910" s="682"/>
      <c r="B910" s="683"/>
      <c r="C910" s="684"/>
      <c r="D910" s="683"/>
      <c r="E910" s="683"/>
      <c r="F910" s="683"/>
      <c r="G910" s="683"/>
      <c r="H910" s="683"/>
      <c r="I910" s="683"/>
      <c r="J910" s="683"/>
      <c r="K910" s="683"/>
      <c r="L910" s="682"/>
      <c r="M910" s="682"/>
      <c r="N910" s="682"/>
      <c r="O910" s="682"/>
      <c r="P910" s="682"/>
      <c r="Q910" s="682"/>
      <c r="R910" s="682"/>
      <c r="S910" s="682"/>
      <c r="T910" s="682"/>
      <c r="U910" s="682"/>
      <c r="V910" s="682"/>
      <c r="W910" s="682"/>
      <c r="X910" s="682"/>
      <c r="Y910" s="682"/>
      <c r="Z910" s="682"/>
    </row>
    <row r="911" spans="1:26" ht="15">
      <c r="A911" s="682"/>
      <c r="B911" s="683"/>
      <c r="C911" s="684"/>
      <c r="D911" s="683"/>
      <c r="E911" s="683"/>
      <c r="F911" s="683"/>
      <c r="G911" s="683"/>
      <c r="H911" s="683"/>
      <c r="I911" s="683"/>
      <c r="J911" s="683"/>
      <c r="K911" s="683"/>
      <c r="L911" s="682"/>
      <c r="M911" s="682"/>
      <c r="N911" s="682"/>
      <c r="O911" s="682"/>
      <c r="P911" s="682"/>
      <c r="Q911" s="682"/>
      <c r="R911" s="682"/>
      <c r="S911" s="682"/>
      <c r="T911" s="682"/>
      <c r="U911" s="682"/>
      <c r="V911" s="682"/>
      <c r="W911" s="682"/>
      <c r="X911" s="682"/>
      <c r="Y911" s="682"/>
      <c r="Z911" s="682"/>
    </row>
    <row r="912" spans="1:26" ht="15">
      <c r="A912" s="682"/>
      <c r="B912" s="683"/>
      <c r="C912" s="684"/>
      <c r="D912" s="683"/>
      <c r="E912" s="683"/>
      <c r="F912" s="683"/>
      <c r="G912" s="683"/>
      <c r="H912" s="683"/>
      <c r="I912" s="683"/>
      <c r="J912" s="683"/>
      <c r="K912" s="683"/>
      <c r="L912" s="682"/>
      <c r="M912" s="682"/>
      <c r="N912" s="682"/>
      <c r="O912" s="682"/>
      <c r="P912" s="682"/>
      <c r="Q912" s="682"/>
      <c r="R912" s="682"/>
      <c r="S912" s="682"/>
      <c r="T912" s="682"/>
      <c r="U912" s="682"/>
      <c r="V912" s="682"/>
      <c r="W912" s="682"/>
      <c r="X912" s="682"/>
      <c r="Y912" s="682"/>
      <c r="Z912" s="682"/>
    </row>
    <row r="913" spans="1:26" ht="15">
      <c r="A913" s="682"/>
      <c r="B913" s="683"/>
      <c r="C913" s="684"/>
      <c r="D913" s="683"/>
      <c r="E913" s="683"/>
      <c r="F913" s="683"/>
      <c r="G913" s="683"/>
      <c r="H913" s="683"/>
      <c r="I913" s="683"/>
      <c r="J913" s="683"/>
      <c r="K913" s="683"/>
      <c r="L913" s="682"/>
      <c r="M913" s="682"/>
      <c r="N913" s="682"/>
      <c r="O913" s="682"/>
      <c r="P913" s="682"/>
      <c r="Q913" s="682"/>
      <c r="R913" s="682"/>
      <c r="S913" s="682"/>
      <c r="T913" s="682"/>
      <c r="U913" s="682"/>
      <c r="V913" s="682"/>
      <c r="W913" s="682"/>
      <c r="X913" s="682"/>
      <c r="Y913" s="682"/>
      <c r="Z913" s="682"/>
    </row>
    <row r="914" spans="1:26" ht="15">
      <c r="A914" s="682"/>
      <c r="B914" s="683"/>
      <c r="C914" s="684"/>
      <c r="D914" s="683"/>
      <c r="E914" s="683"/>
      <c r="F914" s="683"/>
      <c r="G914" s="683"/>
      <c r="H914" s="683"/>
      <c r="I914" s="683"/>
      <c r="J914" s="683"/>
      <c r="K914" s="683"/>
      <c r="L914" s="682"/>
      <c r="M914" s="682"/>
      <c r="N914" s="682"/>
      <c r="O914" s="682"/>
      <c r="P914" s="682"/>
      <c r="Q914" s="682"/>
      <c r="R914" s="682"/>
      <c r="S914" s="682"/>
      <c r="T914" s="682"/>
      <c r="U914" s="682"/>
      <c r="V914" s="682"/>
      <c r="W914" s="682"/>
      <c r="X914" s="682"/>
      <c r="Y914" s="682"/>
      <c r="Z914" s="682"/>
    </row>
    <row r="915" spans="1:26" ht="15">
      <c r="A915" s="682"/>
      <c r="B915" s="683"/>
      <c r="C915" s="684"/>
      <c r="D915" s="683"/>
      <c r="E915" s="683"/>
      <c r="F915" s="683"/>
      <c r="G915" s="683"/>
      <c r="H915" s="683"/>
      <c r="I915" s="683"/>
      <c r="J915" s="683"/>
      <c r="K915" s="683"/>
      <c r="L915" s="682"/>
      <c r="M915" s="682"/>
      <c r="N915" s="682"/>
      <c r="O915" s="682"/>
      <c r="P915" s="682"/>
      <c r="Q915" s="682"/>
      <c r="R915" s="682"/>
      <c r="S915" s="682"/>
      <c r="T915" s="682"/>
      <c r="U915" s="682"/>
      <c r="V915" s="682"/>
      <c r="W915" s="682"/>
      <c r="X915" s="682"/>
      <c r="Y915" s="682"/>
      <c r="Z915" s="682"/>
    </row>
    <row r="916" spans="1:26" ht="15">
      <c r="A916" s="682"/>
      <c r="B916" s="683"/>
      <c r="C916" s="684"/>
      <c r="D916" s="683"/>
      <c r="E916" s="683"/>
      <c r="F916" s="683"/>
      <c r="G916" s="683"/>
      <c r="H916" s="683"/>
      <c r="I916" s="683"/>
      <c r="J916" s="683"/>
      <c r="K916" s="683"/>
      <c r="L916" s="682"/>
      <c r="M916" s="682"/>
      <c r="N916" s="682"/>
      <c r="O916" s="682"/>
      <c r="P916" s="682"/>
      <c r="Q916" s="682"/>
      <c r="R916" s="682"/>
      <c r="S916" s="682"/>
      <c r="T916" s="682"/>
      <c r="U916" s="682"/>
      <c r="V916" s="682"/>
      <c r="W916" s="682"/>
      <c r="X916" s="682"/>
      <c r="Y916" s="682"/>
      <c r="Z916" s="682"/>
    </row>
    <row r="917" spans="1:26" ht="15">
      <c r="A917" s="682"/>
      <c r="B917" s="683"/>
      <c r="C917" s="684"/>
      <c r="D917" s="683"/>
      <c r="E917" s="683"/>
      <c r="F917" s="683"/>
      <c r="G917" s="683"/>
      <c r="H917" s="683"/>
      <c r="I917" s="683"/>
      <c r="J917" s="683"/>
      <c r="K917" s="683"/>
      <c r="L917" s="682"/>
      <c r="M917" s="682"/>
      <c r="N917" s="682"/>
      <c r="O917" s="682"/>
      <c r="P917" s="682"/>
      <c r="Q917" s="682"/>
      <c r="R917" s="682"/>
      <c r="S917" s="682"/>
      <c r="T917" s="682"/>
      <c r="U917" s="682"/>
      <c r="V917" s="682"/>
      <c r="W917" s="682"/>
      <c r="X917" s="682"/>
      <c r="Y917" s="682"/>
      <c r="Z917" s="682"/>
    </row>
    <row r="918" spans="1:26" ht="15">
      <c r="A918" s="682"/>
      <c r="B918" s="683"/>
      <c r="C918" s="684"/>
      <c r="D918" s="683"/>
      <c r="E918" s="683"/>
      <c r="F918" s="683"/>
      <c r="G918" s="683"/>
      <c r="H918" s="683"/>
      <c r="I918" s="683"/>
      <c r="J918" s="683"/>
      <c r="K918" s="683"/>
      <c r="L918" s="682"/>
      <c r="M918" s="682"/>
      <c r="N918" s="682"/>
      <c r="O918" s="682"/>
      <c r="P918" s="682"/>
      <c r="Q918" s="682"/>
      <c r="R918" s="682"/>
      <c r="S918" s="682"/>
      <c r="T918" s="682"/>
      <c r="U918" s="682"/>
      <c r="V918" s="682"/>
      <c r="W918" s="682"/>
      <c r="X918" s="682"/>
      <c r="Y918" s="682"/>
      <c r="Z918" s="682"/>
    </row>
    <row r="919" spans="1:26" ht="15">
      <c r="A919" s="682"/>
      <c r="B919" s="683"/>
      <c r="C919" s="684"/>
      <c r="D919" s="683"/>
      <c r="E919" s="683"/>
      <c r="F919" s="683"/>
      <c r="G919" s="683"/>
      <c r="H919" s="683"/>
      <c r="I919" s="683"/>
      <c r="J919" s="683"/>
      <c r="K919" s="683"/>
      <c r="L919" s="682"/>
      <c r="M919" s="682"/>
      <c r="N919" s="682"/>
      <c r="O919" s="682"/>
      <c r="P919" s="682"/>
      <c r="Q919" s="682"/>
      <c r="R919" s="682"/>
      <c r="S919" s="682"/>
      <c r="T919" s="682"/>
      <c r="U919" s="682"/>
      <c r="V919" s="682"/>
      <c r="W919" s="682"/>
      <c r="X919" s="682"/>
      <c r="Y919" s="682"/>
      <c r="Z919" s="682"/>
    </row>
    <row r="920" spans="1:26" ht="15">
      <c r="A920" s="682"/>
      <c r="B920" s="683"/>
      <c r="C920" s="684"/>
      <c r="D920" s="683"/>
      <c r="E920" s="683"/>
      <c r="F920" s="683"/>
      <c r="G920" s="683"/>
      <c r="H920" s="683"/>
      <c r="I920" s="683"/>
      <c r="J920" s="683"/>
      <c r="K920" s="683"/>
      <c r="L920" s="682"/>
      <c r="M920" s="682"/>
      <c r="N920" s="682"/>
      <c r="O920" s="682"/>
      <c r="P920" s="682"/>
      <c r="Q920" s="682"/>
      <c r="R920" s="682"/>
      <c r="S920" s="682"/>
      <c r="T920" s="682"/>
      <c r="U920" s="682"/>
      <c r="V920" s="682"/>
      <c r="W920" s="682"/>
      <c r="X920" s="682"/>
      <c r="Y920" s="682"/>
      <c r="Z920" s="682"/>
    </row>
    <row r="921" spans="1:26" ht="15">
      <c r="A921" s="682"/>
      <c r="B921" s="683"/>
      <c r="C921" s="684"/>
      <c r="D921" s="683"/>
      <c r="E921" s="683"/>
      <c r="F921" s="683"/>
      <c r="G921" s="683"/>
      <c r="H921" s="683"/>
      <c r="I921" s="683"/>
      <c r="J921" s="683"/>
      <c r="K921" s="683"/>
      <c r="L921" s="682"/>
      <c r="M921" s="682"/>
      <c r="N921" s="682"/>
      <c r="O921" s="682"/>
      <c r="P921" s="682"/>
      <c r="Q921" s="682"/>
      <c r="R921" s="682"/>
      <c r="S921" s="682"/>
      <c r="T921" s="682"/>
      <c r="U921" s="682"/>
      <c r="V921" s="682"/>
      <c r="W921" s="682"/>
      <c r="X921" s="682"/>
      <c r="Y921" s="682"/>
      <c r="Z921" s="682"/>
    </row>
    <row r="922" spans="1:26" ht="15">
      <c r="A922" s="682"/>
      <c r="B922" s="683"/>
      <c r="C922" s="684"/>
      <c r="D922" s="683"/>
      <c r="E922" s="683"/>
      <c r="F922" s="683"/>
      <c r="G922" s="683"/>
      <c r="H922" s="683"/>
      <c r="I922" s="683"/>
      <c r="J922" s="683"/>
      <c r="K922" s="683"/>
      <c r="L922" s="682"/>
      <c r="M922" s="682"/>
      <c r="N922" s="682"/>
      <c r="O922" s="682"/>
      <c r="P922" s="682"/>
      <c r="Q922" s="682"/>
      <c r="R922" s="682"/>
      <c r="S922" s="682"/>
      <c r="T922" s="682"/>
      <c r="U922" s="682"/>
      <c r="V922" s="682"/>
      <c r="W922" s="682"/>
      <c r="X922" s="682"/>
      <c r="Y922" s="682"/>
      <c r="Z922" s="682"/>
    </row>
    <row r="923" spans="1:26" ht="15">
      <c r="A923" s="682"/>
      <c r="B923" s="683"/>
      <c r="C923" s="684"/>
      <c r="D923" s="683"/>
      <c r="E923" s="683"/>
      <c r="F923" s="683"/>
      <c r="G923" s="683"/>
      <c r="H923" s="683"/>
      <c r="I923" s="683"/>
      <c r="J923" s="683"/>
      <c r="K923" s="683"/>
      <c r="L923" s="682"/>
      <c r="M923" s="682"/>
      <c r="N923" s="682"/>
      <c r="O923" s="682"/>
      <c r="P923" s="682"/>
      <c r="Q923" s="682"/>
      <c r="R923" s="682"/>
      <c r="S923" s="682"/>
      <c r="T923" s="682"/>
      <c r="U923" s="682"/>
      <c r="V923" s="682"/>
      <c r="W923" s="682"/>
      <c r="X923" s="682"/>
      <c r="Y923" s="682"/>
      <c r="Z923" s="682"/>
    </row>
    <row r="924" spans="1:26" ht="15">
      <c r="A924" s="682"/>
      <c r="B924" s="683"/>
      <c r="C924" s="684"/>
      <c r="D924" s="683"/>
      <c r="E924" s="683"/>
      <c r="F924" s="683"/>
      <c r="G924" s="683"/>
      <c r="H924" s="683"/>
      <c r="I924" s="683"/>
      <c r="J924" s="683"/>
      <c r="K924" s="683"/>
      <c r="L924" s="682"/>
      <c r="M924" s="682"/>
      <c r="N924" s="682"/>
      <c r="O924" s="682"/>
      <c r="P924" s="682"/>
      <c r="Q924" s="682"/>
      <c r="R924" s="682"/>
      <c r="S924" s="682"/>
      <c r="T924" s="682"/>
      <c r="U924" s="682"/>
      <c r="V924" s="682"/>
      <c r="W924" s="682"/>
      <c r="X924" s="682"/>
      <c r="Y924" s="682"/>
      <c r="Z924" s="682"/>
    </row>
    <row r="925" spans="1:26" ht="15">
      <c r="A925" s="682"/>
      <c r="B925" s="683"/>
      <c r="C925" s="684"/>
      <c r="D925" s="683"/>
      <c r="E925" s="683"/>
      <c r="F925" s="683"/>
      <c r="G925" s="683"/>
      <c r="H925" s="683"/>
      <c r="I925" s="683"/>
      <c r="J925" s="683"/>
      <c r="K925" s="683"/>
      <c r="L925" s="682"/>
      <c r="M925" s="682"/>
      <c r="N925" s="682"/>
      <c r="O925" s="682"/>
      <c r="P925" s="682"/>
      <c r="Q925" s="682"/>
      <c r="R925" s="682"/>
      <c r="S925" s="682"/>
      <c r="T925" s="682"/>
      <c r="U925" s="682"/>
      <c r="V925" s="682"/>
      <c r="W925" s="682"/>
      <c r="X925" s="682"/>
      <c r="Y925" s="682"/>
      <c r="Z925" s="682"/>
    </row>
    <row r="926" spans="1:26" ht="15">
      <c r="A926" s="682"/>
      <c r="B926" s="683"/>
      <c r="C926" s="684"/>
      <c r="D926" s="683"/>
      <c r="E926" s="683"/>
      <c r="F926" s="683"/>
      <c r="G926" s="683"/>
      <c r="H926" s="683"/>
      <c r="I926" s="683"/>
      <c r="J926" s="683"/>
      <c r="K926" s="683"/>
      <c r="L926" s="682"/>
      <c r="M926" s="682"/>
      <c r="N926" s="682"/>
      <c r="O926" s="682"/>
      <c r="P926" s="682"/>
      <c r="Q926" s="682"/>
      <c r="R926" s="682"/>
      <c r="S926" s="682"/>
      <c r="T926" s="682"/>
      <c r="U926" s="682"/>
      <c r="V926" s="682"/>
      <c r="W926" s="682"/>
      <c r="X926" s="682"/>
      <c r="Y926" s="682"/>
      <c r="Z926" s="682"/>
    </row>
    <row r="927" spans="1:26" ht="15">
      <c r="A927" s="682"/>
      <c r="B927" s="683"/>
      <c r="C927" s="684"/>
      <c r="D927" s="683"/>
      <c r="E927" s="683"/>
      <c r="F927" s="683"/>
      <c r="G927" s="683"/>
      <c r="H927" s="683"/>
      <c r="I927" s="683"/>
      <c r="J927" s="683"/>
      <c r="K927" s="683"/>
      <c r="L927" s="682"/>
      <c r="M927" s="682"/>
      <c r="N927" s="682"/>
      <c r="O927" s="682"/>
      <c r="P927" s="682"/>
      <c r="Q927" s="682"/>
      <c r="R927" s="682"/>
      <c r="S927" s="682"/>
      <c r="T927" s="682"/>
      <c r="U927" s="682"/>
      <c r="V927" s="682"/>
      <c r="W927" s="682"/>
      <c r="X927" s="682"/>
      <c r="Y927" s="682"/>
      <c r="Z927" s="682"/>
    </row>
    <row r="928" spans="1:26" ht="15">
      <c r="A928" s="682"/>
      <c r="B928" s="683"/>
      <c r="C928" s="684"/>
      <c r="D928" s="683"/>
      <c r="E928" s="683"/>
      <c r="F928" s="683"/>
      <c r="G928" s="683"/>
      <c r="H928" s="683"/>
      <c r="I928" s="683"/>
      <c r="J928" s="683"/>
      <c r="K928" s="683"/>
      <c r="L928" s="682"/>
      <c r="M928" s="682"/>
      <c r="N928" s="682"/>
      <c r="O928" s="682"/>
      <c r="P928" s="682"/>
      <c r="Q928" s="682"/>
      <c r="R928" s="682"/>
      <c r="S928" s="682"/>
      <c r="T928" s="682"/>
      <c r="U928" s="682"/>
      <c r="V928" s="682"/>
      <c r="W928" s="682"/>
      <c r="X928" s="682"/>
      <c r="Y928" s="682"/>
      <c r="Z928" s="682"/>
    </row>
    <row r="929" spans="1:26" ht="15">
      <c r="A929" s="682"/>
      <c r="B929" s="683"/>
      <c r="C929" s="684"/>
      <c r="D929" s="683"/>
      <c r="E929" s="683"/>
      <c r="F929" s="683"/>
      <c r="G929" s="683"/>
      <c r="H929" s="683"/>
      <c r="I929" s="683"/>
      <c r="J929" s="683"/>
      <c r="K929" s="683"/>
      <c r="L929" s="682"/>
      <c r="M929" s="682"/>
      <c r="N929" s="682"/>
      <c r="O929" s="682"/>
      <c r="P929" s="682"/>
      <c r="Q929" s="682"/>
      <c r="R929" s="682"/>
      <c r="S929" s="682"/>
      <c r="T929" s="682"/>
      <c r="U929" s="682"/>
      <c r="V929" s="682"/>
      <c r="W929" s="682"/>
      <c r="X929" s="682"/>
      <c r="Y929" s="682"/>
      <c r="Z929" s="682"/>
    </row>
    <row r="930" spans="1:26" ht="15">
      <c r="A930" s="682"/>
      <c r="B930" s="683"/>
      <c r="C930" s="684"/>
      <c r="D930" s="683"/>
      <c r="E930" s="683"/>
      <c r="F930" s="683"/>
      <c r="G930" s="683"/>
      <c r="H930" s="683"/>
      <c r="I930" s="683"/>
      <c r="J930" s="683"/>
      <c r="K930" s="683"/>
      <c r="L930" s="682"/>
      <c r="M930" s="682"/>
      <c r="N930" s="682"/>
      <c r="O930" s="682"/>
      <c r="P930" s="682"/>
      <c r="Q930" s="682"/>
      <c r="R930" s="682"/>
      <c r="S930" s="682"/>
      <c r="T930" s="682"/>
      <c r="U930" s="682"/>
      <c r="V930" s="682"/>
      <c r="W930" s="682"/>
      <c r="X930" s="682"/>
      <c r="Y930" s="682"/>
      <c r="Z930" s="682"/>
    </row>
    <row r="931" spans="1:26" ht="15">
      <c r="A931" s="682"/>
      <c r="B931" s="683"/>
      <c r="C931" s="684"/>
      <c r="D931" s="683"/>
      <c r="E931" s="683"/>
      <c r="F931" s="683"/>
      <c r="G931" s="683"/>
      <c r="H931" s="683"/>
      <c r="I931" s="683"/>
      <c r="J931" s="683"/>
      <c r="K931" s="683"/>
      <c r="L931" s="682"/>
      <c r="M931" s="682"/>
      <c r="N931" s="682"/>
      <c r="O931" s="682"/>
      <c r="P931" s="682"/>
      <c r="Q931" s="682"/>
      <c r="R931" s="682"/>
      <c r="S931" s="682"/>
      <c r="T931" s="682"/>
      <c r="U931" s="682"/>
      <c r="V931" s="682"/>
      <c r="W931" s="682"/>
      <c r="X931" s="682"/>
      <c r="Y931" s="682"/>
      <c r="Z931" s="682"/>
    </row>
    <row r="932" spans="1:26" ht="15">
      <c r="A932" s="682"/>
      <c r="B932" s="683"/>
      <c r="C932" s="684"/>
      <c r="D932" s="683"/>
      <c r="E932" s="683"/>
      <c r="F932" s="683"/>
      <c r="G932" s="683"/>
      <c r="H932" s="683"/>
      <c r="I932" s="683"/>
      <c r="J932" s="683"/>
      <c r="K932" s="683"/>
      <c r="L932" s="682"/>
      <c r="M932" s="682"/>
      <c r="N932" s="682"/>
      <c r="O932" s="682"/>
      <c r="P932" s="682"/>
      <c r="Q932" s="682"/>
      <c r="R932" s="682"/>
      <c r="S932" s="682"/>
      <c r="T932" s="682"/>
      <c r="U932" s="682"/>
      <c r="V932" s="682"/>
      <c r="W932" s="682"/>
      <c r="X932" s="682"/>
      <c r="Y932" s="682"/>
      <c r="Z932" s="682"/>
    </row>
    <row r="933" spans="1:26" ht="15">
      <c r="A933" s="682"/>
      <c r="B933" s="683"/>
      <c r="C933" s="684"/>
      <c r="D933" s="683"/>
      <c r="E933" s="683"/>
      <c r="F933" s="683"/>
      <c r="G933" s="683"/>
      <c r="H933" s="683"/>
      <c r="I933" s="683"/>
      <c r="J933" s="683"/>
      <c r="K933" s="683"/>
      <c r="L933" s="682"/>
      <c r="M933" s="682"/>
      <c r="N933" s="682"/>
      <c r="O933" s="682"/>
      <c r="P933" s="682"/>
      <c r="Q933" s="682"/>
      <c r="R933" s="682"/>
      <c r="S933" s="682"/>
      <c r="T933" s="682"/>
      <c r="U933" s="682"/>
      <c r="V933" s="682"/>
      <c r="W933" s="682"/>
      <c r="X933" s="682"/>
      <c r="Y933" s="682"/>
      <c r="Z933" s="682"/>
    </row>
    <row r="934" spans="1:26" ht="15">
      <c r="A934" s="682"/>
      <c r="B934" s="683"/>
      <c r="C934" s="684"/>
      <c r="D934" s="683"/>
      <c r="E934" s="683"/>
      <c r="F934" s="683"/>
      <c r="G934" s="683"/>
      <c r="H934" s="683"/>
      <c r="I934" s="683"/>
      <c r="J934" s="683"/>
      <c r="K934" s="683"/>
      <c r="L934" s="682"/>
      <c r="M934" s="682"/>
      <c r="N934" s="682"/>
      <c r="O934" s="682"/>
      <c r="P934" s="682"/>
      <c r="Q934" s="682"/>
      <c r="R934" s="682"/>
      <c r="S934" s="682"/>
      <c r="T934" s="682"/>
      <c r="U934" s="682"/>
      <c r="V934" s="682"/>
      <c r="W934" s="682"/>
      <c r="X934" s="682"/>
      <c r="Y934" s="682"/>
      <c r="Z934" s="682"/>
    </row>
    <row r="935" spans="1:26" ht="15">
      <c r="A935" s="682"/>
      <c r="B935" s="683"/>
      <c r="C935" s="684"/>
      <c r="D935" s="683"/>
      <c r="E935" s="683"/>
      <c r="F935" s="683"/>
      <c r="G935" s="683"/>
      <c r="H935" s="683"/>
      <c r="I935" s="683"/>
      <c r="J935" s="683"/>
      <c r="K935" s="683"/>
      <c r="L935" s="682"/>
      <c r="M935" s="682"/>
      <c r="N935" s="682"/>
      <c r="O935" s="682"/>
      <c r="P935" s="682"/>
      <c r="Q935" s="682"/>
      <c r="R935" s="682"/>
      <c r="S935" s="682"/>
      <c r="T935" s="682"/>
      <c r="U935" s="682"/>
      <c r="V935" s="682"/>
      <c r="W935" s="682"/>
      <c r="X935" s="682"/>
      <c r="Y935" s="682"/>
      <c r="Z935" s="682"/>
    </row>
    <row r="936" spans="1:26" ht="15">
      <c r="A936" s="682"/>
      <c r="B936" s="683"/>
      <c r="C936" s="684"/>
      <c r="D936" s="683"/>
      <c r="E936" s="683"/>
      <c r="F936" s="683"/>
      <c r="G936" s="683"/>
      <c r="H936" s="683"/>
      <c r="I936" s="683"/>
      <c r="J936" s="683"/>
      <c r="K936" s="683"/>
      <c r="L936" s="682"/>
      <c r="M936" s="682"/>
      <c r="N936" s="682"/>
      <c r="O936" s="682"/>
      <c r="P936" s="682"/>
      <c r="Q936" s="682"/>
      <c r="R936" s="682"/>
      <c r="S936" s="682"/>
      <c r="T936" s="682"/>
      <c r="U936" s="682"/>
      <c r="V936" s="682"/>
      <c r="W936" s="682"/>
      <c r="X936" s="682"/>
      <c r="Y936" s="682"/>
      <c r="Z936" s="682"/>
    </row>
    <row r="937" spans="1:26" ht="15">
      <c r="A937" s="682"/>
      <c r="B937" s="683"/>
      <c r="C937" s="684"/>
      <c r="D937" s="683"/>
      <c r="E937" s="683"/>
      <c r="F937" s="683"/>
      <c r="G937" s="683"/>
      <c r="H937" s="683"/>
      <c r="I937" s="683"/>
      <c r="J937" s="683"/>
      <c r="K937" s="683"/>
      <c r="L937" s="682"/>
      <c r="M937" s="682"/>
      <c r="N937" s="682"/>
      <c r="O937" s="682"/>
      <c r="P937" s="682"/>
      <c r="Q937" s="682"/>
      <c r="R937" s="682"/>
      <c r="S937" s="682"/>
      <c r="T937" s="682"/>
      <c r="U937" s="682"/>
      <c r="V937" s="682"/>
      <c r="W937" s="682"/>
      <c r="X937" s="682"/>
      <c r="Y937" s="682"/>
      <c r="Z937" s="682"/>
    </row>
    <row r="938" spans="1:26" ht="15">
      <c r="A938" s="682"/>
      <c r="B938" s="683"/>
      <c r="C938" s="684"/>
      <c r="D938" s="683"/>
      <c r="E938" s="683"/>
      <c r="F938" s="683"/>
      <c r="G938" s="683"/>
      <c r="H938" s="683"/>
      <c r="I938" s="683"/>
      <c r="J938" s="683"/>
      <c r="K938" s="683"/>
      <c r="L938" s="682"/>
      <c r="M938" s="682"/>
      <c r="N938" s="682"/>
      <c r="O938" s="682"/>
      <c r="P938" s="682"/>
      <c r="Q938" s="682"/>
      <c r="R938" s="682"/>
      <c r="S938" s="682"/>
      <c r="T938" s="682"/>
      <c r="U938" s="682"/>
      <c r="V938" s="682"/>
      <c r="W938" s="682"/>
      <c r="X938" s="682"/>
      <c r="Y938" s="682"/>
      <c r="Z938" s="682"/>
    </row>
    <row r="939" spans="1:26" ht="15">
      <c r="A939" s="682"/>
      <c r="B939" s="683"/>
      <c r="C939" s="684"/>
      <c r="D939" s="683"/>
      <c r="E939" s="683"/>
      <c r="F939" s="683"/>
      <c r="G939" s="683"/>
      <c r="H939" s="683"/>
      <c r="I939" s="683"/>
      <c r="J939" s="683"/>
      <c r="K939" s="683"/>
      <c r="L939" s="682"/>
      <c r="M939" s="682"/>
      <c r="N939" s="682"/>
      <c r="O939" s="682"/>
      <c r="P939" s="682"/>
      <c r="Q939" s="682"/>
      <c r="R939" s="682"/>
      <c r="S939" s="682"/>
      <c r="T939" s="682"/>
      <c r="U939" s="682"/>
      <c r="V939" s="682"/>
      <c r="W939" s="682"/>
      <c r="X939" s="682"/>
      <c r="Y939" s="682"/>
      <c r="Z939" s="682"/>
    </row>
    <row r="940" spans="1:26" ht="15">
      <c r="A940" s="682"/>
      <c r="B940" s="683"/>
      <c r="C940" s="684"/>
      <c r="D940" s="683"/>
      <c r="E940" s="683"/>
      <c r="F940" s="683"/>
      <c r="G940" s="683"/>
      <c r="H940" s="683"/>
      <c r="I940" s="683"/>
      <c r="J940" s="683"/>
      <c r="K940" s="683"/>
      <c r="L940" s="682"/>
      <c r="M940" s="682"/>
      <c r="N940" s="682"/>
      <c r="O940" s="682"/>
      <c r="P940" s="682"/>
      <c r="Q940" s="682"/>
      <c r="R940" s="682"/>
      <c r="S940" s="682"/>
      <c r="T940" s="682"/>
      <c r="U940" s="682"/>
      <c r="V940" s="682"/>
      <c r="W940" s="682"/>
      <c r="X940" s="682"/>
      <c r="Y940" s="682"/>
      <c r="Z940" s="682"/>
    </row>
    <row r="941" spans="1:26" ht="15">
      <c r="A941" s="682"/>
      <c r="B941" s="683"/>
      <c r="C941" s="684"/>
      <c r="D941" s="683"/>
      <c r="E941" s="683"/>
      <c r="F941" s="683"/>
      <c r="G941" s="683"/>
      <c r="H941" s="683"/>
      <c r="I941" s="683"/>
      <c r="J941" s="683"/>
      <c r="K941" s="683"/>
      <c r="L941" s="682"/>
      <c r="M941" s="682"/>
      <c r="N941" s="682"/>
      <c r="O941" s="682"/>
      <c r="P941" s="682"/>
      <c r="Q941" s="682"/>
      <c r="R941" s="682"/>
      <c r="S941" s="682"/>
      <c r="T941" s="682"/>
      <c r="U941" s="682"/>
      <c r="V941" s="682"/>
      <c r="W941" s="682"/>
      <c r="X941" s="682"/>
      <c r="Y941" s="682"/>
      <c r="Z941" s="682"/>
    </row>
    <row r="942" spans="1:26" ht="15">
      <c r="A942" s="682"/>
      <c r="B942" s="683"/>
      <c r="C942" s="684"/>
      <c r="D942" s="683"/>
      <c r="E942" s="683"/>
      <c r="F942" s="683"/>
      <c r="G942" s="683"/>
      <c r="H942" s="683"/>
      <c r="I942" s="683"/>
      <c r="J942" s="683"/>
      <c r="K942" s="683"/>
      <c r="L942" s="682"/>
      <c r="M942" s="682"/>
      <c r="N942" s="682"/>
      <c r="O942" s="682"/>
      <c r="P942" s="682"/>
      <c r="Q942" s="682"/>
      <c r="R942" s="682"/>
      <c r="S942" s="682"/>
      <c r="T942" s="682"/>
      <c r="U942" s="682"/>
      <c r="V942" s="682"/>
      <c r="W942" s="682"/>
      <c r="X942" s="682"/>
      <c r="Y942" s="682"/>
      <c r="Z942" s="682"/>
    </row>
    <row r="943" spans="1:26" ht="15">
      <c r="A943" s="682"/>
      <c r="B943" s="683"/>
      <c r="C943" s="684"/>
      <c r="D943" s="683"/>
      <c r="E943" s="683"/>
      <c r="F943" s="683"/>
      <c r="G943" s="683"/>
      <c r="H943" s="683"/>
      <c r="I943" s="683"/>
      <c r="J943" s="683"/>
      <c r="K943" s="683"/>
      <c r="L943" s="682"/>
      <c r="M943" s="682"/>
      <c r="N943" s="682"/>
      <c r="O943" s="682"/>
      <c r="P943" s="682"/>
      <c r="Q943" s="682"/>
      <c r="R943" s="682"/>
      <c r="S943" s="682"/>
      <c r="T943" s="682"/>
      <c r="U943" s="682"/>
      <c r="V943" s="682"/>
      <c r="W943" s="682"/>
      <c r="X943" s="682"/>
      <c r="Y943" s="682"/>
      <c r="Z943" s="682"/>
    </row>
    <row r="944" spans="1:26" ht="15">
      <c r="A944" s="682"/>
      <c r="B944" s="683"/>
      <c r="C944" s="684"/>
      <c r="D944" s="683"/>
      <c r="E944" s="683"/>
      <c r="F944" s="683"/>
      <c r="G944" s="683"/>
      <c r="H944" s="683"/>
      <c r="I944" s="683"/>
      <c r="J944" s="683"/>
      <c r="K944" s="683"/>
      <c r="L944" s="682"/>
      <c r="M944" s="682"/>
      <c r="N944" s="682"/>
      <c r="O944" s="682"/>
      <c r="P944" s="682"/>
      <c r="Q944" s="682"/>
      <c r="R944" s="682"/>
      <c r="S944" s="682"/>
      <c r="T944" s="682"/>
      <c r="U944" s="682"/>
      <c r="V944" s="682"/>
      <c r="W944" s="682"/>
      <c r="X944" s="682"/>
      <c r="Y944" s="682"/>
      <c r="Z944" s="682"/>
    </row>
    <row r="945" spans="1:26" ht="15">
      <c r="A945" s="682"/>
      <c r="B945" s="683"/>
      <c r="C945" s="684"/>
      <c r="D945" s="683"/>
      <c r="E945" s="683"/>
      <c r="F945" s="683"/>
      <c r="G945" s="683"/>
      <c r="H945" s="683"/>
      <c r="I945" s="683"/>
      <c r="J945" s="683"/>
      <c r="K945" s="683"/>
      <c r="L945" s="682"/>
      <c r="M945" s="682"/>
      <c r="N945" s="682"/>
      <c r="O945" s="682"/>
      <c r="P945" s="682"/>
      <c r="Q945" s="682"/>
      <c r="R945" s="682"/>
      <c r="S945" s="682"/>
      <c r="T945" s="682"/>
      <c r="U945" s="682"/>
      <c r="V945" s="682"/>
      <c r="W945" s="682"/>
      <c r="X945" s="682"/>
      <c r="Y945" s="682"/>
      <c r="Z945" s="682"/>
    </row>
    <row r="946" spans="1:26" ht="15">
      <c r="A946" s="682"/>
      <c r="B946" s="683"/>
      <c r="C946" s="684"/>
      <c r="D946" s="683"/>
      <c r="E946" s="683"/>
      <c r="F946" s="683"/>
      <c r="G946" s="683"/>
      <c r="H946" s="683"/>
      <c r="I946" s="683"/>
      <c r="J946" s="683"/>
      <c r="K946" s="683"/>
      <c r="L946" s="682"/>
      <c r="M946" s="682"/>
      <c r="N946" s="682"/>
      <c r="O946" s="682"/>
      <c r="P946" s="682"/>
      <c r="Q946" s="682"/>
      <c r="R946" s="682"/>
      <c r="S946" s="682"/>
      <c r="T946" s="682"/>
      <c r="U946" s="682"/>
      <c r="V946" s="682"/>
      <c r="W946" s="682"/>
      <c r="X946" s="682"/>
      <c r="Y946" s="682"/>
      <c r="Z946" s="682"/>
    </row>
    <row r="947" spans="1:26" ht="15">
      <c r="A947" s="682"/>
      <c r="B947" s="683"/>
      <c r="C947" s="684"/>
      <c r="D947" s="683"/>
      <c r="E947" s="683"/>
      <c r="F947" s="683"/>
      <c r="G947" s="683"/>
      <c r="H947" s="683"/>
      <c r="I947" s="683"/>
      <c r="J947" s="683"/>
      <c r="K947" s="683"/>
      <c r="L947" s="682"/>
      <c r="M947" s="682"/>
      <c r="N947" s="682"/>
      <c r="O947" s="682"/>
      <c r="P947" s="682"/>
      <c r="Q947" s="682"/>
      <c r="R947" s="682"/>
      <c r="S947" s="682"/>
      <c r="T947" s="682"/>
      <c r="U947" s="682"/>
      <c r="V947" s="682"/>
      <c r="W947" s="682"/>
      <c r="X947" s="682"/>
      <c r="Y947" s="682"/>
      <c r="Z947" s="682"/>
    </row>
    <row r="948" spans="1:26" ht="15">
      <c r="A948" s="682"/>
      <c r="B948" s="683"/>
      <c r="C948" s="684"/>
      <c r="D948" s="683"/>
      <c r="E948" s="683"/>
      <c r="F948" s="683"/>
      <c r="G948" s="683"/>
      <c r="H948" s="683"/>
      <c r="I948" s="683"/>
      <c r="J948" s="683"/>
      <c r="K948" s="683"/>
      <c r="L948" s="682"/>
      <c r="M948" s="682"/>
      <c r="N948" s="682"/>
      <c r="O948" s="682"/>
      <c r="P948" s="682"/>
      <c r="Q948" s="682"/>
      <c r="R948" s="682"/>
      <c r="S948" s="682"/>
      <c r="T948" s="682"/>
      <c r="U948" s="682"/>
      <c r="V948" s="682"/>
      <c r="W948" s="682"/>
      <c r="X948" s="682"/>
      <c r="Y948" s="682"/>
      <c r="Z948" s="682"/>
    </row>
    <row r="949" spans="1:26" ht="15">
      <c r="A949" s="682"/>
      <c r="B949" s="683"/>
      <c r="C949" s="684"/>
      <c r="D949" s="683"/>
      <c r="E949" s="683"/>
      <c r="F949" s="683"/>
      <c r="G949" s="683"/>
      <c r="H949" s="683"/>
      <c r="I949" s="683"/>
      <c r="J949" s="683"/>
      <c r="K949" s="683"/>
      <c r="L949" s="682"/>
      <c r="M949" s="682"/>
      <c r="N949" s="682"/>
      <c r="O949" s="682"/>
      <c r="P949" s="682"/>
      <c r="Q949" s="682"/>
      <c r="R949" s="682"/>
      <c r="S949" s="682"/>
      <c r="T949" s="682"/>
      <c r="U949" s="682"/>
      <c r="V949" s="682"/>
      <c r="W949" s="682"/>
      <c r="X949" s="682"/>
      <c r="Y949" s="682"/>
      <c r="Z949" s="682"/>
    </row>
    <row r="950" spans="1:26" ht="15">
      <c r="A950" s="682"/>
      <c r="B950" s="683"/>
      <c r="C950" s="684"/>
      <c r="D950" s="683"/>
      <c r="E950" s="683"/>
      <c r="F950" s="683"/>
      <c r="G950" s="683"/>
      <c r="H950" s="683"/>
      <c r="I950" s="683"/>
      <c r="J950" s="683"/>
      <c r="K950" s="683"/>
      <c r="L950" s="682"/>
      <c r="M950" s="682"/>
      <c r="N950" s="682"/>
      <c r="O950" s="682"/>
      <c r="P950" s="682"/>
      <c r="Q950" s="682"/>
      <c r="R950" s="682"/>
      <c r="S950" s="682"/>
      <c r="T950" s="682"/>
      <c r="U950" s="682"/>
      <c r="V950" s="682"/>
      <c r="W950" s="682"/>
      <c r="X950" s="682"/>
      <c r="Y950" s="682"/>
      <c r="Z950" s="682"/>
    </row>
    <row r="951" spans="1:26" ht="15">
      <c r="A951" s="682"/>
      <c r="B951" s="683"/>
      <c r="C951" s="684"/>
      <c r="D951" s="683"/>
      <c r="E951" s="683"/>
      <c r="F951" s="683"/>
      <c r="G951" s="683"/>
      <c r="H951" s="683"/>
      <c r="I951" s="683"/>
      <c r="J951" s="683"/>
      <c r="K951" s="683"/>
      <c r="L951" s="682"/>
      <c r="M951" s="682"/>
      <c r="N951" s="682"/>
      <c r="O951" s="682"/>
      <c r="P951" s="682"/>
      <c r="Q951" s="682"/>
      <c r="R951" s="682"/>
      <c r="S951" s="682"/>
      <c r="T951" s="682"/>
      <c r="U951" s="682"/>
      <c r="V951" s="682"/>
      <c r="W951" s="682"/>
      <c r="X951" s="682"/>
      <c r="Y951" s="682"/>
      <c r="Z951" s="682"/>
    </row>
    <row r="952" spans="1:26" ht="15">
      <c r="A952" s="682"/>
      <c r="B952" s="683"/>
      <c r="C952" s="684"/>
      <c r="D952" s="683"/>
      <c r="E952" s="683"/>
      <c r="F952" s="683"/>
      <c r="G952" s="683"/>
      <c r="H952" s="683"/>
      <c r="I952" s="683"/>
      <c r="J952" s="683"/>
      <c r="K952" s="683"/>
      <c r="L952" s="682"/>
      <c r="M952" s="682"/>
      <c r="N952" s="682"/>
      <c r="O952" s="682"/>
      <c r="P952" s="682"/>
      <c r="Q952" s="682"/>
      <c r="R952" s="682"/>
      <c r="S952" s="682"/>
      <c r="T952" s="682"/>
      <c r="U952" s="682"/>
      <c r="V952" s="682"/>
      <c r="W952" s="682"/>
      <c r="X952" s="682"/>
      <c r="Y952" s="682"/>
      <c r="Z952" s="682"/>
    </row>
    <row r="953" spans="1:26" ht="15">
      <c r="A953" s="682"/>
      <c r="B953" s="683"/>
      <c r="C953" s="684"/>
      <c r="D953" s="683"/>
      <c r="E953" s="683"/>
      <c r="F953" s="683"/>
      <c r="G953" s="683"/>
      <c r="H953" s="683"/>
      <c r="I953" s="683"/>
      <c r="J953" s="683"/>
      <c r="K953" s="683"/>
      <c r="L953" s="682"/>
      <c r="M953" s="682"/>
      <c r="N953" s="682"/>
      <c r="O953" s="682"/>
      <c r="P953" s="682"/>
      <c r="Q953" s="682"/>
      <c r="R953" s="682"/>
      <c r="S953" s="682"/>
      <c r="T953" s="682"/>
      <c r="U953" s="682"/>
      <c r="V953" s="682"/>
      <c r="W953" s="682"/>
      <c r="X953" s="682"/>
      <c r="Y953" s="682"/>
      <c r="Z953" s="682"/>
    </row>
    <row r="954" spans="1:26" ht="15">
      <c r="A954" s="682"/>
      <c r="B954" s="683"/>
      <c r="C954" s="684"/>
      <c r="D954" s="683"/>
      <c r="E954" s="683"/>
      <c r="F954" s="683"/>
      <c r="G954" s="683"/>
      <c r="H954" s="683"/>
      <c r="I954" s="683"/>
      <c r="J954" s="683"/>
      <c r="K954" s="683"/>
      <c r="L954" s="682"/>
      <c r="M954" s="682"/>
      <c r="N954" s="682"/>
      <c r="O954" s="682"/>
      <c r="P954" s="682"/>
      <c r="Q954" s="682"/>
      <c r="R954" s="682"/>
      <c r="S954" s="682"/>
      <c r="T954" s="682"/>
      <c r="U954" s="682"/>
      <c r="V954" s="682"/>
      <c r="W954" s="682"/>
      <c r="X954" s="682"/>
      <c r="Y954" s="682"/>
      <c r="Z954" s="682"/>
    </row>
    <row r="955" spans="1:26" ht="15">
      <c r="A955" s="682"/>
      <c r="B955" s="683"/>
      <c r="C955" s="684"/>
      <c r="D955" s="683"/>
      <c r="E955" s="683"/>
      <c r="F955" s="683"/>
      <c r="G955" s="683"/>
      <c r="H955" s="683"/>
      <c r="I955" s="683"/>
      <c r="J955" s="683"/>
      <c r="K955" s="683"/>
      <c r="L955" s="682"/>
      <c r="M955" s="682"/>
      <c r="N955" s="682"/>
      <c r="O955" s="682"/>
      <c r="P955" s="682"/>
      <c r="Q955" s="682"/>
      <c r="R955" s="682"/>
      <c r="S955" s="682"/>
      <c r="T955" s="682"/>
      <c r="U955" s="682"/>
      <c r="V955" s="682"/>
      <c r="W955" s="682"/>
      <c r="X955" s="682"/>
      <c r="Y955" s="682"/>
      <c r="Z955" s="682"/>
    </row>
    <row r="956" spans="1:26" ht="15">
      <c r="A956" s="682"/>
      <c r="B956" s="683"/>
      <c r="C956" s="684"/>
      <c r="D956" s="683"/>
      <c r="E956" s="683"/>
      <c r="F956" s="683"/>
      <c r="G956" s="683"/>
      <c r="H956" s="683"/>
      <c r="I956" s="683"/>
      <c r="J956" s="683"/>
      <c r="K956" s="683"/>
      <c r="L956" s="682"/>
      <c r="M956" s="682"/>
      <c r="N956" s="682"/>
      <c r="O956" s="682"/>
      <c r="P956" s="682"/>
      <c r="Q956" s="682"/>
      <c r="R956" s="682"/>
      <c r="S956" s="682"/>
      <c r="T956" s="682"/>
      <c r="U956" s="682"/>
      <c r="V956" s="682"/>
      <c r="W956" s="682"/>
      <c r="X956" s="682"/>
      <c r="Y956" s="682"/>
      <c r="Z956" s="682"/>
    </row>
    <row r="957" spans="1:26" ht="15">
      <c r="A957" s="682"/>
      <c r="B957" s="683"/>
      <c r="C957" s="684"/>
      <c r="D957" s="683"/>
      <c r="E957" s="683"/>
      <c r="F957" s="683"/>
      <c r="G957" s="683"/>
      <c r="H957" s="683"/>
      <c r="I957" s="683"/>
      <c r="J957" s="683"/>
      <c r="K957" s="683"/>
      <c r="L957" s="682"/>
      <c r="M957" s="682"/>
      <c r="N957" s="682"/>
      <c r="O957" s="682"/>
      <c r="P957" s="682"/>
      <c r="Q957" s="682"/>
      <c r="R957" s="682"/>
      <c r="S957" s="682"/>
      <c r="T957" s="682"/>
      <c r="U957" s="682"/>
      <c r="V957" s="682"/>
      <c r="W957" s="682"/>
      <c r="X957" s="682"/>
      <c r="Y957" s="682"/>
      <c r="Z957" s="682"/>
    </row>
    <row r="958" spans="1:26" ht="15">
      <c r="A958" s="682"/>
      <c r="B958" s="683"/>
      <c r="C958" s="684"/>
      <c r="D958" s="683"/>
      <c r="E958" s="683"/>
      <c r="F958" s="683"/>
      <c r="G958" s="683"/>
      <c r="H958" s="683"/>
      <c r="I958" s="683"/>
      <c r="J958" s="683"/>
      <c r="K958" s="683"/>
      <c r="L958" s="682"/>
      <c r="M958" s="682"/>
      <c r="N958" s="682"/>
      <c r="O958" s="682"/>
      <c r="P958" s="682"/>
      <c r="Q958" s="682"/>
      <c r="R958" s="682"/>
      <c r="S958" s="682"/>
      <c r="T958" s="682"/>
      <c r="U958" s="682"/>
      <c r="V958" s="682"/>
      <c r="W958" s="682"/>
      <c r="X958" s="682"/>
      <c r="Y958" s="682"/>
      <c r="Z958" s="682"/>
    </row>
    <row r="959" spans="1:26" ht="15">
      <c r="A959" s="682"/>
      <c r="B959" s="683"/>
      <c r="C959" s="684"/>
      <c r="D959" s="683"/>
      <c r="E959" s="683"/>
      <c r="F959" s="683"/>
      <c r="G959" s="683"/>
      <c r="H959" s="683"/>
      <c r="I959" s="683"/>
      <c r="J959" s="683"/>
      <c r="K959" s="683"/>
      <c r="L959" s="682"/>
      <c r="M959" s="682"/>
      <c r="N959" s="682"/>
      <c r="O959" s="682"/>
      <c r="P959" s="682"/>
      <c r="Q959" s="682"/>
      <c r="R959" s="682"/>
      <c r="S959" s="682"/>
      <c r="T959" s="682"/>
      <c r="U959" s="682"/>
      <c r="V959" s="682"/>
      <c r="W959" s="682"/>
      <c r="X959" s="682"/>
      <c r="Y959" s="682"/>
      <c r="Z959" s="682"/>
    </row>
    <row r="960" spans="1:26" ht="15">
      <c r="A960" s="682"/>
      <c r="B960" s="683"/>
      <c r="C960" s="684"/>
      <c r="D960" s="683"/>
      <c r="E960" s="683"/>
      <c r="F960" s="683"/>
      <c r="G960" s="683"/>
      <c r="H960" s="683"/>
      <c r="I960" s="683"/>
      <c r="J960" s="683"/>
      <c r="K960" s="683"/>
      <c r="L960" s="682"/>
      <c r="M960" s="682"/>
      <c r="N960" s="682"/>
      <c r="O960" s="682"/>
      <c r="P960" s="682"/>
      <c r="Q960" s="682"/>
      <c r="R960" s="682"/>
      <c r="S960" s="682"/>
      <c r="T960" s="682"/>
      <c r="U960" s="682"/>
      <c r="V960" s="682"/>
      <c r="W960" s="682"/>
      <c r="X960" s="682"/>
      <c r="Y960" s="682"/>
      <c r="Z960" s="682"/>
    </row>
    <row r="961" spans="1:26" ht="15">
      <c r="A961" s="682"/>
      <c r="B961" s="683"/>
      <c r="C961" s="684"/>
      <c r="D961" s="683"/>
      <c r="E961" s="683"/>
      <c r="F961" s="683"/>
      <c r="G961" s="683"/>
      <c r="H961" s="683"/>
      <c r="I961" s="683"/>
      <c r="J961" s="683"/>
      <c r="K961" s="683"/>
      <c r="L961" s="682"/>
      <c r="M961" s="682"/>
      <c r="N961" s="682"/>
      <c r="O961" s="682"/>
      <c r="P961" s="682"/>
      <c r="Q961" s="682"/>
      <c r="R961" s="682"/>
      <c r="S961" s="682"/>
      <c r="T961" s="682"/>
      <c r="U961" s="682"/>
      <c r="V961" s="682"/>
      <c r="W961" s="682"/>
      <c r="X961" s="682"/>
      <c r="Y961" s="682"/>
      <c r="Z961" s="682"/>
    </row>
    <row r="962" spans="1:26" ht="15">
      <c r="A962" s="682"/>
      <c r="B962" s="683"/>
      <c r="C962" s="684"/>
      <c r="D962" s="683"/>
      <c r="E962" s="683"/>
      <c r="F962" s="683"/>
      <c r="G962" s="683"/>
      <c r="H962" s="683"/>
      <c r="I962" s="683"/>
      <c r="J962" s="683"/>
      <c r="K962" s="683"/>
      <c r="L962" s="682"/>
      <c r="M962" s="682"/>
      <c r="N962" s="682"/>
      <c r="O962" s="682"/>
      <c r="P962" s="682"/>
      <c r="Q962" s="682"/>
      <c r="R962" s="682"/>
      <c r="S962" s="682"/>
      <c r="T962" s="682"/>
      <c r="U962" s="682"/>
      <c r="V962" s="682"/>
      <c r="W962" s="682"/>
      <c r="X962" s="682"/>
      <c r="Y962" s="682"/>
      <c r="Z962" s="682"/>
    </row>
    <row r="963" spans="1:26" ht="15">
      <c r="A963" s="682"/>
      <c r="B963" s="683"/>
      <c r="C963" s="684"/>
      <c r="D963" s="683"/>
      <c r="E963" s="683"/>
      <c r="F963" s="683"/>
      <c r="G963" s="683"/>
      <c r="H963" s="683"/>
      <c r="I963" s="683"/>
      <c r="J963" s="683"/>
      <c r="K963" s="683"/>
      <c r="L963" s="682"/>
      <c r="M963" s="682"/>
      <c r="N963" s="682"/>
      <c r="O963" s="682"/>
      <c r="P963" s="682"/>
      <c r="Q963" s="682"/>
      <c r="R963" s="682"/>
      <c r="S963" s="682"/>
      <c r="T963" s="682"/>
      <c r="U963" s="682"/>
      <c r="V963" s="682"/>
      <c r="W963" s="682"/>
      <c r="X963" s="682"/>
      <c r="Y963" s="682"/>
      <c r="Z963" s="682"/>
    </row>
    <row r="964" spans="1:26" ht="15">
      <c r="A964" s="682"/>
      <c r="B964" s="683"/>
      <c r="C964" s="684"/>
      <c r="D964" s="683"/>
      <c r="E964" s="683"/>
      <c r="F964" s="683"/>
      <c r="G964" s="683"/>
      <c r="H964" s="683"/>
      <c r="I964" s="683"/>
      <c r="J964" s="683"/>
      <c r="K964" s="683"/>
      <c r="L964" s="682"/>
      <c r="M964" s="682"/>
      <c r="N964" s="682"/>
      <c r="O964" s="682"/>
      <c r="P964" s="682"/>
      <c r="Q964" s="682"/>
      <c r="R964" s="682"/>
      <c r="S964" s="682"/>
      <c r="T964" s="682"/>
      <c r="U964" s="682"/>
      <c r="V964" s="682"/>
      <c r="W964" s="682"/>
      <c r="X964" s="682"/>
      <c r="Y964" s="682"/>
      <c r="Z964" s="682"/>
    </row>
    <row r="965" spans="1:26" ht="15">
      <c r="A965" s="682"/>
      <c r="B965" s="683"/>
      <c r="C965" s="684"/>
      <c r="D965" s="683"/>
      <c r="E965" s="683"/>
      <c r="F965" s="683"/>
      <c r="G965" s="683"/>
      <c r="H965" s="683"/>
      <c r="I965" s="683"/>
      <c r="J965" s="683"/>
      <c r="K965" s="683"/>
      <c r="L965" s="682"/>
      <c r="M965" s="682"/>
      <c r="N965" s="682"/>
      <c r="O965" s="682"/>
      <c r="P965" s="682"/>
      <c r="Q965" s="682"/>
      <c r="R965" s="682"/>
      <c r="S965" s="682"/>
      <c r="T965" s="682"/>
      <c r="U965" s="682"/>
      <c r="V965" s="682"/>
      <c r="W965" s="682"/>
      <c r="X965" s="682"/>
      <c r="Y965" s="682"/>
      <c r="Z965" s="682"/>
    </row>
    <row r="966" spans="1:26" ht="15">
      <c r="A966" s="682"/>
      <c r="B966" s="683"/>
      <c r="C966" s="684"/>
      <c r="D966" s="683"/>
      <c r="E966" s="683"/>
      <c r="F966" s="683"/>
      <c r="G966" s="683"/>
      <c r="H966" s="683"/>
      <c r="I966" s="683"/>
      <c r="J966" s="683"/>
      <c r="K966" s="683"/>
      <c r="L966" s="682"/>
      <c r="M966" s="682"/>
      <c r="N966" s="682"/>
      <c r="O966" s="682"/>
      <c r="P966" s="682"/>
      <c r="Q966" s="682"/>
      <c r="R966" s="682"/>
      <c r="S966" s="682"/>
      <c r="T966" s="682"/>
      <c r="U966" s="682"/>
      <c r="V966" s="682"/>
      <c r="W966" s="682"/>
      <c r="X966" s="682"/>
      <c r="Y966" s="682"/>
      <c r="Z966" s="682"/>
    </row>
    <row r="967" spans="1:26" ht="15">
      <c r="A967" s="682"/>
      <c r="B967" s="683"/>
      <c r="C967" s="684"/>
      <c r="D967" s="683"/>
      <c r="E967" s="683"/>
      <c r="F967" s="683"/>
      <c r="G967" s="683"/>
      <c r="H967" s="683"/>
      <c r="I967" s="683"/>
      <c r="J967" s="683"/>
      <c r="K967" s="683"/>
      <c r="L967" s="682"/>
      <c r="M967" s="682"/>
      <c r="N967" s="682"/>
      <c r="O967" s="682"/>
      <c r="P967" s="682"/>
      <c r="Q967" s="682"/>
      <c r="R967" s="682"/>
      <c r="S967" s="682"/>
      <c r="T967" s="682"/>
      <c r="U967" s="682"/>
      <c r="V967" s="682"/>
      <c r="W967" s="682"/>
      <c r="X967" s="682"/>
      <c r="Y967" s="682"/>
      <c r="Z967" s="682"/>
    </row>
    <row r="968" spans="1:26" ht="15">
      <c r="A968" s="682"/>
      <c r="B968" s="683"/>
      <c r="C968" s="684"/>
      <c r="D968" s="683"/>
      <c r="E968" s="683"/>
      <c r="F968" s="683"/>
      <c r="G968" s="683"/>
      <c r="H968" s="683"/>
      <c r="I968" s="683"/>
      <c r="J968" s="683"/>
      <c r="K968" s="683"/>
      <c r="L968" s="682"/>
      <c r="M968" s="682"/>
      <c r="N968" s="682"/>
      <c r="O968" s="682"/>
      <c r="P968" s="682"/>
      <c r="Q968" s="682"/>
      <c r="R968" s="682"/>
      <c r="S968" s="682"/>
      <c r="T968" s="682"/>
      <c r="U968" s="682"/>
      <c r="V968" s="682"/>
      <c r="W968" s="682"/>
      <c r="X968" s="682"/>
      <c r="Y968" s="682"/>
      <c r="Z968" s="682"/>
    </row>
    <row r="969" spans="1:26" ht="15">
      <c r="A969" s="682"/>
      <c r="B969" s="683"/>
      <c r="C969" s="684"/>
      <c r="D969" s="683"/>
      <c r="E969" s="683"/>
      <c r="F969" s="683"/>
      <c r="G969" s="683"/>
      <c r="H969" s="683"/>
      <c r="I969" s="683"/>
      <c r="J969" s="683"/>
      <c r="K969" s="683"/>
      <c r="L969" s="682"/>
      <c r="M969" s="682"/>
      <c r="N969" s="682"/>
      <c r="O969" s="682"/>
      <c r="P969" s="682"/>
      <c r="Q969" s="682"/>
      <c r="R969" s="682"/>
      <c r="S969" s="682"/>
      <c r="T969" s="682"/>
      <c r="U969" s="682"/>
      <c r="V969" s="682"/>
      <c r="W969" s="682"/>
      <c r="X969" s="682"/>
      <c r="Y969" s="682"/>
      <c r="Z969" s="682"/>
    </row>
    <row r="970" spans="1:26" ht="15">
      <c r="A970" s="682"/>
      <c r="B970" s="683"/>
      <c r="C970" s="684"/>
      <c r="D970" s="683"/>
      <c r="E970" s="683"/>
      <c r="F970" s="683"/>
      <c r="G970" s="683"/>
      <c r="H970" s="683"/>
      <c r="I970" s="683"/>
      <c r="J970" s="683"/>
      <c r="K970" s="683"/>
      <c r="L970" s="682"/>
      <c r="M970" s="682"/>
      <c r="N970" s="682"/>
      <c r="O970" s="682"/>
      <c r="P970" s="682"/>
      <c r="Q970" s="682"/>
      <c r="R970" s="682"/>
      <c r="S970" s="682"/>
      <c r="T970" s="682"/>
      <c r="U970" s="682"/>
      <c r="V970" s="682"/>
      <c r="W970" s="682"/>
      <c r="X970" s="682"/>
      <c r="Y970" s="682"/>
      <c r="Z970" s="682"/>
    </row>
    <row r="971" spans="1:26" ht="15">
      <c r="A971" s="682"/>
      <c r="B971" s="683"/>
      <c r="C971" s="684"/>
      <c r="D971" s="683"/>
      <c r="E971" s="683"/>
      <c r="F971" s="683"/>
      <c r="G971" s="683"/>
      <c r="H971" s="683"/>
      <c r="I971" s="683"/>
      <c r="J971" s="683"/>
      <c r="K971" s="683"/>
      <c r="L971" s="682"/>
      <c r="M971" s="682"/>
      <c r="N971" s="682"/>
      <c r="O971" s="682"/>
      <c r="P971" s="682"/>
      <c r="Q971" s="682"/>
      <c r="R971" s="682"/>
      <c r="S971" s="682"/>
      <c r="T971" s="682"/>
      <c r="U971" s="682"/>
      <c r="V971" s="682"/>
      <c r="W971" s="682"/>
      <c r="X971" s="682"/>
      <c r="Y971" s="682"/>
      <c r="Z971" s="682"/>
    </row>
    <row r="972" spans="1:26" ht="15">
      <c r="A972" s="682"/>
      <c r="B972" s="683"/>
      <c r="C972" s="684"/>
      <c r="D972" s="683"/>
      <c r="E972" s="683"/>
      <c r="F972" s="683"/>
      <c r="G972" s="683"/>
      <c r="H972" s="683"/>
      <c r="I972" s="683"/>
      <c r="J972" s="683"/>
      <c r="K972" s="683"/>
      <c r="L972" s="682"/>
      <c r="M972" s="682"/>
      <c r="N972" s="682"/>
      <c r="O972" s="682"/>
      <c r="P972" s="682"/>
      <c r="Q972" s="682"/>
      <c r="R972" s="682"/>
      <c r="S972" s="682"/>
      <c r="T972" s="682"/>
      <c r="U972" s="682"/>
      <c r="V972" s="682"/>
      <c r="W972" s="682"/>
      <c r="X972" s="682"/>
      <c r="Y972" s="682"/>
      <c r="Z972" s="682"/>
    </row>
    <row r="973" spans="1:26" ht="15">
      <c r="A973" s="682"/>
      <c r="B973" s="683"/>
      <c r="C973" s="684"/>
      <c r="D973" s="683"/>
      <c r="E973" s="683"/>
      <c r="F973" s="683"/>
      <c r="G973" s="683"/>
      <c r="H973" s="683"/>
      <c r="I973" s="683"/>
      <c r="J973" s="683"/>
      <c r="K973" s="683"/>
      <c r="L973" s="682"/>
      <c r="M973" s="682"/>
      <c r="N973" s="682"/>
      <c r="O973" s="682"/>
      <c r="P973" s="682"/>
      <c r="Q973" s="682"/>
      <c r="R973" s="682"/>
      <c r="S973" s="682"/>
      <c r="T973" s="682"/>
      <c r="U973" s="682"/>
      <c r="V973" s="682"/>
      <c r="W973" s="682"/>
      <c r="X973" s="682"/>
      <c r="Y973" s="682"/>
      <c r="Z973" s="682"/>
    </row>
    <row r="974" spans="1:26" ht="15">
      <c r="A974" s="682"/>
      <c r="B974" s="683"/>
      <c r="C974" s="684"/>
      <c r="D974" s="683"/>
      <c r="E974" s="683"/>
      <c r="F974" s="683"/>
      <c r="G974" s="683"/>
      <c r="H974" s="683"/>
      <c r="I974" s="683"/>
      <c r="J974" s="683"/>
      <c r="K974" s="683"/>
      <c r="L974" s="682"/>
      <c r="M974" s="682"/>
      <c r="N974" s="682"/>
      <c r="O974" s="682"/>
      <c r="P974" s="682"/>
      <c r="Q974" s="682"/>
      <c r="R974" s="682"/>
      <c r="S974" s="682"/>
      <c r="T974" s="682"/>
      <c r="U974" s="682"/>
      <c r="V974" s="682"/>
      <c r="W974" s="682"/>
      <c r="X974" s="682"/>
      <c r="Y974" s="682"/>
      <c r="Z974" s="682"/>
    </row>
    <row r="975" spans="1:26" ht="15">
      <c r="A975" s="682"/>
      <c r="B975" s="683"/>
      <c r="C975" s="684"/>
      <c r="D975" s="683"/>
      <c r="E975" s="683"/>
      <c r="F975" s="683"/>
      <c r="G975" s="683"/>
      <c r="H975" s="683"/>
      <c r="I975" s="683"/>
      <c r="J975" s="683"/>
      <c r="K975" s="683"/>
      <c r="L975" s="682"/>
      <c r="M975" s="682"/>
      <c r="N975" s="682"/>
      <c r="O975" s="682"/>
      <c r="P975" s="682"/>
      <c r="Q975" s="682"/>
      <c r="R975" s="682"/>
      <c r="S975" s="682"/>
      <c r="T975" s="682"/>
      <c r="U975" s="682"/>
      <c r="V975" s="682"/>
      <c r="W975" s="682"/>
      <c r="X975" s="682"/>
      <c r="Y975" s="682"/>
      <c r="Z975" s="682"/>
    </row>
    <row r="976" spans="1:26" ht="15">
      <c r="A976" s="682"/>
      <c r="B976" s="683"/>
      <c r="C976" s="684"/>
      <c r="D976" s="683"/>
      <c r="E976" s="683"/>
      <c r="F976" s="683"/>
      <c r="G976" s="683"/>
      <c r="H976" s="683"/>
      <c r="I976" s="683"/>
      <c r="J976" s="683"/>
      <c r="K976" s="683"/>
      <c r="L976" s="682"/>
      <c r="M976" s="682"/>
      <c r="N976" s="682"/>
      <c r="O976" s="682"/>
      <c r="P976" s="682"/>
      <c r="Q976" s="682"/>
      <c r="R976" s="682"/>
      <c r="S976" s="682"/>
      <c r="T976" s="682"/>
      <c r="U976" s="682"/>
      <c r="V976" s="682"/>
      <c r="W976" s="682"/>
      <c r="X976" s="682"/>
      <c r="Y976" s="682"/>
      <c r="Z976" s="682"/>
    </row>
    <row r="977" spans="1:26" ht="15">
      <c r="A977" s="682"/>
      <c r="B977" s="683"/>
      <c r="C977" s="684"/>
      <c r="D977" s="683"/>
      <c r="E977" s="683"/>
      <c r="F977" s="683"/>
      <c r="G977" s="683"/>
      <c r="H977" s="683"/>
      <c r="I977" s="683"/>
      <c r="J977" s="683"/>
      <c r="K977" s="683"/>
      <c r="L977" s="682"/>
      <c r="M977" s="682"/>
      <c r="N977" s="682"/>
      <c r="O977" s="682"/>
      <c r="P977" s="682"/>
      <c r="Q977" s="682"/>
      <c r="R977" s="682"/>
      <c r="S977" s="682"/>
      <c r="T977" s="682"/>
      <c r="U977" s="682"/>
      <c r="V977" s="682"/>
      <c r="W977" s="682"/>
      <c r="X977" s="682"/>
      <c r="Y977" s="682"/>
      <c r="Z977" s="682"/>
    </row>
    <row r="978" spans="1:26" ht="15">
      <c r="A978" s="682"/>
      <c r="B978" s="683"/>
      <c r="C978" s="684"/>
      <c r="D978" s="683"/>
      <c r="E978" s="683"/>
      <c r="F978" s="683"/>
      <c r="G978" s="683"/>
      <c r="H978" s="683"/>
      <c r="I978" s="683"/>
      <c r="J978" s="683"/>
      <c r="K978" s="683"/>
      <c r="L978" s="682"/>
      <c r="M978" s="682"/>
      <c r="N978" s="682"/>
      <c r="O978" s="682"/>
      <c r="P978" s="682"/>
      <c r="Q978" s="682"/>
      <c r="R978" s="682"/>
      <c r="S978" s="682"/>
      <c r="T978" s="682"/>
      <c r="U978" s="682"/>
      <c r="V978" s="682"/>
      <c r="W978" s="682"/>
      <c r="X978" s="682"/>
      <c r="Y978" s="682"/>
      <c r="Z978" s="682"/>
    </row>
    <row r="979" spans="1:26" ht="15">
      <c r="A979" s="682"/>
      <c r="B979" s="683"/>
      <c r="C979" s="684"/>
      <c r="D979" s="683"/>
      <c r="E979" s="683"/>
      <c r="F979" s="683"/>
      <c r="G979" s="683"/>
      <c r="H979" s="683"/>
      <c r="I979" s="683"/>
      <c r="J979" s="683"/>
      <c r="K979" s="683"/>
      <c r="L979" s="682"/>
      <c r="M979" s="682"/>
      <c r="N979" s="682"/>
      <c r="O979" s="682"/>
      <c r="P979" s="682"/>
      <c r="Q979" s="682"/>
      <c r="R979" s="682"/>
      <c r="S979" s="682"/>
      <c r="T979" s="682"/>
      <c r="U979" s="682"/>
      <c r="V979" s="682"/>
      <c r="W979" s="682"/>
      <c r="X979" s="682"/>
      <c r="Y979" s="682"/>
      <c r="Z979" s="682"/>
    </row>
    <row r="980" spans="1:26" ht="15">
      <c r="A980" s="682"/>
      <c r="B980" s="683"/>
      <c r="C980" s="684"/>
      <c r="D980" s="683"/>
      <c r="E980" s="683"/>
      <c r="F980" s="683"/>
      <c r="G980" s="683"/>
      <c r="H980" s="683"/>
      <c r="I980" s="683"/>
      <c r="J980" s="683"/>
      <c r="K980" s="683"/>
      <c r="L980" s="682"/>
      <c r="M980" s="682"/>
      <c r="N980" s="682"/>
      <c r="O980" s="682"/>
      <c r="P980" s="682"/>
      <c r="Q980" s="682"/>
      <c r="R980" s="682"/>
      <c r="S980" s="682"/>
      <c r="T980" s="682"/>
      <c r="U980" s="682"/>
      <c r="V980" s="682"/>
      <c r="W980" s="682"/>
      <c r="X980" s="682"/>
      <c r="Y980" s="682"/>
      <c r="Z980" s="682"/>
    </row>
    <row r="981" spans="1:26" ht="15">
      <c r="A981" s="682"/>
      <c r="B981" s="683"/>
      <c r="C981" s="684"/>
      <c r="D981" s="683"/>
      <c r="E981" s="683"/>
      <c r="F981" s="683"/>
      <c r="G981" s="683"/>
      <c r="H981" s="683"/>
      <c r="I981" s="683"/>
      <c r="J981" s="683"/>
      <c r="K981" s="683"/>
      <c r="L981" s="682"/>
      <c r="M981" s="682"/>
      <c r="N981" s="682"/>
      <c r="O981" s="682"/>
      <c r="P981" s="682"/>
      <c r="Q981" s="682"/>
      <c r="R981" s="682"/>
      <c r="S981" s="682"/>
      <c r="T981" s="682"/>
      <c r="U981" s="682"/>
      <c r="V981" s="682"/>
      <c r="W981" s="682"/>
      <c r="X981" s="682"/>
      <c r="Y981" s="682"/>
      <c r="Z981" s="682"/>
    </row>
    <row r="982" spans="1:26" ht="15">
      <c r="A982" s="682"/>
      <c r="B982" s="683"/>
      <c r="C982" s="684"/>
      <c r="D982" s="683"/>
      <c r="E982" s="683"/>
      <c r="F982" s="683"/>
      <c r="G982" s="683"/>
      <c r="H982" s="683"/>
      <c r="I982" s="683"/>
      <c r="J982" s="683"/>
      <c r="K982" s="683"/>
      <c r="L982" s="682"/>
      <c r="M982" s="682"/>
      <c r="N982" s="682"/>
      <c r="O982" s="682"/>
      <c r="P982" s="682"/>
      <c r="Q982" s="682"/>
      <c r="R982" s="682"/>
      <c r="S982" s="682"/>
      <c r="T982" s="682"/>
      <c r="U982" s="682"/>
      <c r="V982" s="682"/>
      <c r="W982" s="682"/>
      <c r="X982" s="682"/>
      <c r="Y982" s="682"/>
      <c r="Z982" s="682"/>
    </row>
    <row r="983" spans="1:26" ht="15">
      <c r="A983" s="682"/>
      <c r="B983" s="683"/>
      <c r="C983" s="684"/>
      <c r="D983" s="683"/>
      <c r="E983" s="683"/>
      <c r="F983" s="683"/>
      <c r="G983" s="683"/>
      <c r="H983" s="683"/>
      <c r="I983" s="683"/>
      <c r="J983" s="683"/>
      <c r="K983" s="683"/>
      <c r="L983" s="682"/>
      <c r="M983" s="682"/>
      <c r="N983" s="682"/>
      <c r="O983" s="682"/>
      <c r="P983" s="682"/>
      <c r="Q983" s="682"/>
      <c r="R983" s="682"/>
      <c r="S983" s="682"/>
      <c r="T983" s="682"/>
      <c r="U983" s="682"/>
      <c r="V983" s="682"/>
      <c r="W983" s="682"/>
      <c r="X983" s="682"/>
      <c r="Y983" s="682"/>
      <c r="Z983" s="682"/>
    </row>
    <row r="984" spans="1:26" ht="15">
      <c r="A984" s="682"/>
      <c r="B984" s="683"/>
      <c r="C984" s="684"/>
      <c r="D984" s="683"/>
      <c r="E984" s="683"/>
      <c r="F984" s="683"/>
      <c r="G984" s="683"/>
      <c r="H984" s="683"/>
      <c r="I984" s="683"/>
      <c r="J984" s="683"/>
      <c r="K984" s="683"/>
      <c r="L984" s="682"/>
      <c r="M984" s="682"/>
      <c r="N984" s="682"/>
      <c r="O984" s="682"/>
      <c r="P984" s="682"/>
      <c r="Q984" s="682"/>
      <c r="R984" s="682"/>
      <c r="S984" s="682"/>
      <c r="T984" s="682"/>
      <c r="U984" s="682"/>
      <c r="V984" s="682"/>
      <c r="W984" s="682"/>
      <c r="X984" s="682"/>
      <c r="Y984" s="682"/>
      <c r="Z984" s="682"/>
    </row>
    <row r="985" spans="1:26" ht="15">
      <c r="A985" s="682"/>
      <c r="B985" s="683"/>
      <c r="C985" s="684"/>
      <c r="D985" s="683"/>
      <c r="E985" s="683"/>
      <c r="F985" s="683"/>
      <c r="G985" s="683"/>
      <c r="H985" s="683"/>
      <c r="I985" s="683"/>
      <c r="J985" s="683"/>
      <c r="K985" s="683"/>
      <c r="L985" s="682"/>
      <c r="M985" s="682"/>
      <c r="N985" s="682"/>
      <c r="O985" s="682"/>
      <c r="P985" s="682"/>
      <c r="Q985" s="682"/>
      <c r="R985" s="682"/>
      <c r="S985" s="682"/>
      <c r="T985" s="682"/>
      <c r="U985" s="682"/>
      <c r="V985" s="682"/>
      <c r="W985" s="682"/>
      <c r="X985" s="682"/>
      <c r="Y985" s="682"/>
      <c r="Z985" s="682"/>
    </row>
    <row r="986" spans="1:26" ht="15">
      <c r="A986" s="682"/>
      <c r="B986" s="683"/>
      <c r="C986" s="684"/>
      <c r="D986" s="683"/>
      <c r="E986" s="683"/>
      <c r="F986" s="683"/>
      <c r="G986" s="683"/>
      <c r="H986" s="683"/>
      <c r="I986" s="683"/>
      <c r="J986" s="683"/>
      <c r="K986" s="683"/>
      <c r="L986" s="682"/>
      <c r="M986" s="682"/>
      <c r="N986" s="682"/>
      <c r="O986" s="682"/>
      <c r="P986" s="682"/>
      <c r="Q986" s="682"/>
      <c r="R986" s="682"/>
      <c r="S986" s="682"/>
      <c r="T986" s="682"/>
      <c r="U986" s="682"/>
      <c r="V986" s="682"/>
      <c r="W986" s="682"/>
      <c r="X986" s="682"/>
      <c r="Y986" s="682"/>
      <c r="Z986" s="682"/>
    </row>
    <row r="987" spans="1:26" ht="15">
      <c r="A987" s="682"/>
      <c r="B987" s="683"/>
      <c r="C987" s="684"/>
      <c r="D987" s="683"/>
      <c r="E987" s="683"/>
      <c r="F987" s="683"/>
      <c r="G987" s="683"/>
      <c r="H987" s="683"/>
      <c r="I987" s="683"/>
      <c r="J987" s="683"/>
      <c r="K987" s="683"/>
      <c r="L987" s="682"/>
      <c r="M987" s="682"/>
      <c r="N987" s="682"/>
      <c r="O987" s="682"/>
      <c r="P987" s="682"/>
      <c r="Q987" s="682"/>
      <c r="R987" s="682"/>
      <c r="S987" s="682"/>
      <c r="T987" s="682"/>
      <c r="U987" s="682"/>
      <c r="V987" s="682"/>
      <c r="W987" s="682"/>
      <c r="X987" s="682"/>
      <c r="Y987" s="682"/>
      <c r="Z987" s="682"/>
    </row>
    <row r="988" spans="1:26" ht="15">
      <c r="A988" s="682"/>
      <c r="B988" s="683"/>
      <c r="C988" s="684"/>
      <c r="D988" s="683"/>
      <c r="E988" s="683"/>
      <c r="F988" s="683"/>
      <c r="G988" s="683"/>
      <c r="H988" s="683"/>
      <c r="I988" s="683"/>
      <c r="J988" s="683"/>
      <c r="K988" s="683"/>
      <c r="L988" s="682"/>
      <c r="M988" s="682"/>
      <c r="N988" s="682"/>
      <c r="O988" s="682"/>
      <c r="P988" s="682"/>
      <c r="Q988" s="682"/>
      <c r="R988" s="682"/>
      <c r="S988" s="682"/>
      <c r="T988" s="682"/>
      <c r="U988" s="682"/>
      <c r="V988" s="682"/>
      <c r="W988" s="682"/>
      <c r="X988" s="682"/>
      <c r="Y988" s="682"/>
      <c r="Z988" s="682"/>
    </row>
    <row r="989" spans="1:26" ht="15">
      <c r="A989" s="682"/>
      <c r="B989" s="683"/>
      <c r="C989" s="684"/>
      <c r="D989" s="683"/>
      <c r="E989" s="683"/>
      <c r="F989" s="683"/>
      <c r="G989" s="683"/>
      <c r="H989" s="683"/>
      <c r="I989" s="683"/>
      <c r="J989" s="683"/>
      <c r="K989" s="683"/>
      <c r="L989" s="682"/>
      <c r="M989" s="682"/>
      <c r="N989" s="682"/>
      <c r="O989" s="682"/>
      <c r="P989" s="682"/>
      <c r="Q989" s="682"/>
      <c r="R989" s="682"/>
      <c r="S989" s="682"/>
      <c r="T989" s="682"/>
      <c r="U989" s="682"/>
      <c r="V989" s="682"/>
      <c r="W989" s="682"/>
      <c r="X989" s="682"/>
      <c r="Y989" s="682"/>
      <c r="Z989" s="682"/>
    </row>
    <row r="990" spans="1:26" ht="15">
      <c r="A990" s="682"/>
      <c r="B990" s="683"/>
      <c r="C990" s="684"/>
      <c r="D990" s="683"/>
      <c r="E990" s="683"/>
      <c r="F990" s="683"/>
      <c r="G990" s="683"/>
      <c r="H990" s="683"/>
      <c r="I990" s="683"/>
      <c r="J990" s="683"/>
      <c r="K990" s="683"/>
      <c r="L990" s="682"/>
      <c r="M990" s="682"/>
      <c r="N990" s="682"/>
      <c r="O990" s="682"/>
      <c r="P990" s="682"/>
      <c r="Q990" s="682"/>
      <c r="R990" s="682"/>
      <c r="S990" s="682"/>
      <c r="T990" s="682"/>
      <c r="U990" s="682"/>
      <c r="V990" s="682"/>
      <c r="W990" s="682"/>
      <c r="X990" s="682"/>
      <c r="Y990" s="682"/>
      <c r="Z990" s="682"/>
    </row>
    <row r="991" spans="1:26" ht="15">
      <c r="A991" s="682"/>
      <c r="B991" s="683"/>
      <c r="C991" s="684"/>
      <c r="D991" s="683"/>
      <c r="E991" s="683"/>
      <c r="F991" s="683"/>
      <c r="G991" s="683"/>
      <c r="H991" s="683"/>
      <c r="I991" s="683"/>
      <c r="J991" s="683"/>
      <c r="K991" s="683"/>
      <c r="L991" s="682"/>
      <c r="M991" s="682"/>
      <c r="N991" s="682"/>
      <c r="O991" s="682"/>
      <c r="P991" s="682"/>
      <c r="Q991" s="682"/>
      <c r="R991" s="682"/>
      <c r="S991" s="682"/>
      <c r="T991" s="682"/>
      <c r="U991" s="682"/>
      <c r="V991" s="682"/>
      <c r="W991" s="682"/>
      <c r="X991" s="682"/>
      <c r="Y991" s="682"/>
      <c r="Z991" s="682"/>
    </row>
    <row r="992" spans="1:26" ht="15">
      <c r="A992" s="682"/>
      <c r="B992" s="683"/>
      <c r="C992" s="684"/>
      <c r="D992" s="683"/>
      <c r="E992" s="683"/>
      <c r="F992" s="683"/>
      <c r="G992" s="683"/>
      <c r="H992" s="683"/>
      <c r="I992" s="683"/>
      <c r="J992" s="683"/>
      <c r="K992" s="683"/>
      <c r="L992" s="682"/>
      <c r="M992" s="682"/>
      <c r="N992" s="682"/>
      <c r="O992" s="682"/>
      <c r="P992" s="682"/>
      <c r="Q992" s="682"/>
      <c r="R992" s="682"/>
      <c r="S992" s="682"/>
      <c r="T992" s="682"/>
      <c r="U992" s="682"/>
      <c r="V992" s="682"/>
      <c r="W992" s="682"/>
      <c r="X992" s="682"/>
      <c r="Y992" s="682"/>
      <c r="Z992" s="682"/>
    </row>
    <row r="993" spans="1:26" ht="15">
      <c r="A993" s="682"/>
      <c r="B993" s="683"/>
      <c r="C993" s="684"/>
      <c r="D993" s="683"/>
      <c r="E993" s="683"/>
      <c r="F993" s="683"/>
      <c r="G993" s="683"/>
      <c r="H993" s="683"/>
      <c r="I993" s="683"/>
      <c r="J993" s="683"/>
      <c r="K993" s="683"/>
      <c r="L993" s="682"/>
      <c r="M993" s="682"/>
      <c r="N993" s="682"/>
      <c r="O993" s="682"/>
      <c r="P993" s="682"/>
      <c r="Q993" s="682"/>
      <c r="R993" s="682"/>
      <c r="S993" s="682"/>
      <c r="T993" s="682"/>
      <c r="U993" s="682"/>
      <c r="V993" s="682"/>
      <c r="W993" s="682"/>
      <c r="X993" s="682"/>
      <c r="Y993" s="682"/>
      <c r="Z993" s="682"/>
    </row>
    <row r="994" spans="1:26" ht="15">
      <c r="A994" s="682"/>
      <c r="B994" s="683"/>
      <c r="C994" s="684"/>
      <c r="D994" s="683"/>
      <c r="E994" s="683"/>
      <c r="F994" s="683"/>
      <c r="G994" s="683"/>
      <c r="H994" s="683"/>
      <c r="I994" s="683"/>
      <c r="J994" s="683"/>
      <c r="K994" s="683"/>
      <c r="L994" s="682"/>
      <c r="M994" s="682"/>
      <c r="N994" s="682"/>
      <c r="O994" s="682"/>
      <c r="P994" s="682"/>
      <c r="Q994" s="682"/>
      <c r="R994" s="682"/>
      <c r="S994" s="682"/>
      <c r="T994" s="682"/>
      <c r="U994" s="682"/>
      <c r="V994" s="682"/>
      <c r="W994" s="682"/>
      <c r="X994" s="682"/>
      <c r="Y994" s="682"/>
      <c r="Z994" s="682"/>
    </row>
    <row r="995" spans="1:26" ht="15">
      <c r="A995" s="682"/>
      <c r="B995" s="683"/>
      <c r="C995" s="684"/>
      <c r="D995" s="683"/>
      <c r="E995" s="683"/>
      <c r="F995" s="683"/>
      <c r="G995" s="683"/>
      <c r="H995" s="683"/>
      <c r="I995" s="683"/>
      <c r="J995" s="683"/>
      <c r="K995" s="683"/>
      <c r="L995" s="682"/>
      <c r="M995" s="682"/>
      <c r="N995" s="682"/>
      <c r="O995" s="682"/>
      <c r="P995" s="682"/>
      <c r="Q995" s="682"/>
      <c r="R995" s="682"/>
      <c r="S995" s="682"/>
      <c r="T995" s="682"/>
      <c r="U995" s="682"/>
      <c r="V995" s="682"/>
      <c r="W995" s="682"/>
      <c r="X995" s="682"/>
      <c r="Y995" s="682"/>
      <c r="Z995" s="682"/>
    </row>
    <row r="996" spans="1:26" ht="15">
      <c r="A996" s="682"/>
      <c r="B996" s="683"/>
      <c r="C996" s="684"/>
      <c r="D996" s="683"/>
      <c r="E996" s="683"/>
      <c r="F996" s="683"/>
      <c r="G996" s="683"/>
      <c r="H996" s="683"/>
      <c r="I996" s="683"/>
      <c r="J996" s="683"/>
      <c r="K996" s="683"/>
      <c r="L996" s="682"/>
      <c r="M996" s="682"/>
      <c r="N996" s="682"/>
      <c r="O996" s="682"/>
      <c r="P996" s="682"/>
      <c r="Q996" s="682"/>
      <c r="R996" s="682"/>
      <c r="S996" s="682"/>
      <c r="T996" s="682"/>
      <c r="U996" s="682"/>
      <c r="V996" s="682"/>
      <c r="W996" s="682"/>
      <c r="X996" s="682"/>
      <c r="Y996" s="682"/>
      <c r="Z996" s="682"/>
    </row>
    <row r="997" spans="1:26" ht="15">
      <c r="A997" s="682"/>
      <c r="B997" s="683"/>
      <c r="C997" s="684"/>
      <c r="D997" s="683"/>
      <c r="E997" s="683"/>
      <c r="F997" s="683"/>
      <c r="G997" s="683"/>
      <c r="H997" s="683"/>
      <c r="I997" s="683"/>
      <c r="J997" s="683"/>
      <c r="K997" s="683"/>
      <c r="L997" s="682"/>
      <c r="M997" s="682"/>
      <c r="N997" s="682"/>
      <c r="O997" s="682"/>
      <c r="P997" s="682"/>
      <c r="Q997" s="682"/>
      <c r="R997" s="682"/>
      <c r="S997" s="682"/>
      <c r="T997" s="682"/>
      <c r="U997" s="682"/>
      <c r="V997" s="682"/>
      <c r="W997" s="682"/>
      <c r="X997" s="682"/>
      <c r="Y997" s="682"/>
      <c r="Z997" s="682"/>
    </row>
    <row r="998" spans="1:26" ht="15">
      <c r="A998" s="682"/>
      <c r="B998" s="683"/>
      <c r="C998" s="684"/>
      <c r="D998" s="683"/>
      <c r="E998" s="683"/>
      <c r="F998" s="683"/>
      <c r="G998" s="683"/>
      <c r="H998" s="683"/>
      <c r="I998" s="683"/>
      <c r="J998" s="683"/>
      <c r="K998" s="683"/>
      <c r="L998" s="682"/>
      <c r="M998" s="682"/>
      <c r="N998" s="682"/>
      <c r="O998" s="682"/>
      <c r="P998" s="682"/>
      <c r="Q998" s="682"/>
      <c r="R998" s="682"/>
      <c r="S998" s="682"/>
      <c r="T998" s="682"/>
      <c r="U998" s="682"/>
      <c r="V998" s="682"/>
      <c r="W998" s="682"/>
      <c r="X998" s="682"/>
      <c r="Y998" s="682"/>
      <c r="Z998" s="682"/>
    </row>
    <row r="999" spans="1:26" ht="15">
      <c r="A999" s="682"/>
      <c r="B999" s="683"/>
      <c r="C999" s="684"/>
      <c r="D999" s="683"/>
      <c r="E999" s="683"/>
      <c r="F999" s="683"/>
      <c r="G999" s="683"/>
      <c r="H999" s="683"/>
      <c r="I999" s="683"/>
      <c r="J999" s="683"/>
      <c r="K999" s="683"/>
      <c r="L999" s="682"/>
      <c r="M999" s="682"/>
      <c r="N999" s="682"/>
      <c r="O999" s="682"/>
      <c r="P999" s="682"/>
      <c r="Q999" s="682"/>
      <c r="R999" s="682"/>
      <c r="S999" s="682"/>
      <c r="T999" s="682"/>
      <c r="U999" s="682"/>
      <c r="V999" s="682"/>
      <c r="W999" s="682"/>
      <c r="X999" s="682"/>
      <c r="Y999" s="682"/>
      <c r="Z999" s="682"/>
    </row>
    <row r="1000" spans="1:26" ht="15">
      <c r="A1000" s="682"/>
      <c r="B1000" s="683"/>
      <c r="C1000" s="684"/>
      <c r="D1000" s="683"/>
      <c r="E1000" s="683"/>
      <c r="F1000" s="683"/>
      <c r="G1000" s="683"/>
      <c r="H1000" s="683"/>
      <c r="I1000" s="683"/>
      <c r="J1000" s="683"/>
      <c r="K1000" s="683"/>
      <c r="L1000" s="682"/>
      <c r="M1000" s="682"/>
      <c r="N1000" s="682"/>
      <c r="O1000" s="682"/>
      <c r="P1000" s="682"/>
      <c r="Q1000" s="682"/>
      <c r="R1000" s="682"/>
      <c r="S1000" s="682"/>
      <c r="T1000" s="682"/>
      <c r="U1000" s="682"/>
      <c r="V1000" s="682"/>
      <c r="W1000" s="682"/>
      <c r="X1000" s="682"/>
      <c r="Y1000" s="682"/>
      <c r="Z1000" s="682"/>
    </row>
  </sheetData>
  <mergeCells count="1">
    <mergeCell ref="G11:H1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AA1000"/>
  <sheetViews>
    <sheetView workbookViewId="0"/>
  </sheetViews>
  <sheetFormatPr defaultColWidth="12.5703125" defaultRowHeight="15.75" customHeight="1"/>
  <cols>
    <col min="1" max="1" width="1.7109375" customWidth="1"/>
    <col min="2" max="2" width="5.5703125" customWidth="1"/>
    <col min="3" max="3" width="33.42578125" customWidth="1"/>
    <col min="4" max="4" width="14" customWidth="1"/>
    <col min="7" max="7" width="13.85546875" customWidth="1"/>
    <col min="8" max="8" width="22.7109375" customWidth="1"/>
  </cols>
  <sheetData>
    <row r="1" spans="1:27" ht="15">
      <c r="A1" s="682"/>
      <c r="B1" s="684"/>
      <c r="C1" s="684"/>
      <c r="D1" s="684"/>
      <c r="E1" s="684"/>
      <c r="F1" s="865"/>
      <c r="G1" s="684"/>
      <c r="H1" s="684"/>
      <c r="I1" s="684"/>
      <c r="J1" s="682"/>
      <c r="K1" s="682"/>
      <c r="L1" s="682"/>
      <c r="M1" s="682"/>
      <c r="N1" s="682"/>
      <c r="O1" s="682"/>
      <c r="P1" s="682"/>
      <c r="Q1" s="682"/>
      <c r="R1" s="682"/>
      <c r="S1" s="682"/>
      <c r="T1" s="682"/>
      <c r="U1" s="682"/>
      <c r="V1" s="682"/>
      <c r="W1" s="682"/>
      <c r="X1" s="682"/>
      <c r="Y1" s="682"/>
      <c r="Z1" s="682"/>
      <c r="AA1" s="682"/>
    </row>
    <row r="2" spans="1:27" ht="15">
      <c r="A2" s="682"/>
      <c r="B2" s="1356" t="s">
        <v>5</v>
      </c>
      <c r="C2" s="1357" t="s">
        <v>1770</v>
      </c>
      <c r="D2" s="1356" t="s">
        <v>1771</v>
      </c>
      <c r="E2" s="1356" t="s">
        <v>115</v>
      </c>
      <c r="F2" s="1358" t="s">
        <v>1772</v>
      </c>
      <c r="G2" s="1359" t="s">
        <v>1664</v>
      </c>
      <c r="H2" s="1358" t="s">
        <v>1773</v>
      </c>
      <c r="I2" s="865"/>
      <c r="J2" s="748"/>
      <c r="K2" s="748"/>
      <c r="L2" s="682"/>
      <c r="M2" s="682"/>
      <c r="N2" s="682"/>
      <c r="O2" s="682"/>
      <c r="P2" s="682"/>
      <c r="Q2" s="682"/>
      <c r="R2" s="682"/>
      <c r="S2" s="682"/>
      <c r="T2" s="682"/>
      <c r="U2" s="682"/>
      <c r="V2" s="682"/>
      <c r="W2" s="682"/>
      <c r="X2" s="682"/>
      <c r="Y2" s="682"/>
      <c r="Z2" s="682"/>
      <c r="AA2" s="682"/>
    </row>
    <row r="3" spans="1:27">
      <c r="A3" s="682"/>
      <c r="B3" s="1844" t="s">
        <v>2740</v>
      </c>
      <c r="C3" s="1751"/>
      <c r="D3" s="1751"/>
      <c r="E3" s="1751"/>
      <c r="F3" s="1751"/>
      <c r="G3" s="1751"/>
      <c r="H3" s="1752"/>
      <c r="I3" s="684"/>
      <c r="J3" s="682"/>
      <c r="K3" s="682"/>
      <c r="L3" s="682"/>
      <c r="M3" s="682"/>
      <c r="N3" s="682"/>
      <c r="O3" s="682"/>
      <c r="P3" s="682"/>
      <c r="Q3" s="682"/>
      <c r="R3" s="682"/>
      <c r="S3" s="682"/>
      <c r="T3" s="682"/>
      <c r="U3" s="682"/>
      <c r="V3" s="682"/>
      <c r="W3" s="682"/>
      <c r="X3" s="682"/>
      <c r="Y3" s="682"/>
      <c r="Z3" s="682"/>
      <c r="AA3" s="682"/>
    </row>
    <row r="4" spans="1:27" ht="15">
      <c r="A4" s="682"/>
      <c r="B4" s="1039"/>
      <c r="C4" s="1845" t="s">
        <v>2741</v>
      </c>
      <c r="D4" s="1722"/>
      <c r="E4" s="1722"/>
      <c r="F4" s="1722"/>
      <c r="G4" s="1720"/>
      <c r="H4" s="1360"/>
      <c r="I4" s="684"/>
      <c r="J4" s="682"/>
      <c r="K4" s="682"/>
      <c r="L4" s="682"/>
      <c r="M4" s="682"/>
      <c r="N4" s="682"/>
      <c r="O4" s="682"/>
      <c r="P4" s="682"/>
      <c r="Q4" s="682"/>
      <c r="R4" s="682"/>
      <c r="S4" s="682"/>
      <c r="T4" s="682"/>
      <c r="U4" s="682"/>
      <c r="V4" s="682"/>
      <c r="W4" s="682"/>
      <c r="X4" s="682"/>
      <c r="Y4" s="682"/>
      <c r="Z4" s="682"/>
      <c r="AA4" s="682"/>
    </row>
    <row r="5" spans="1:27" ht="21.75" customHeight="1">
      <c r="A5" s="682"/>
      <c r="B5" s="1039"/>
      <c r="C5" s="1846" t="s">
        <v>2742</v>
      </c>
      <c r="D5" s="1722"/>
      <c r="E5" s="1722"/>
      <c r="F5" s="1722"/>
      <c r="G5" s="1722"/>
      <c r="H5" s="1761"/>
      <c r="I5" s="684"/>
      <c r="J5" s="682"/>
      <c r="K5" s="682"/>
      <c r="L5" s="682"/>
      <c r="M5" s="682"/>
      <c r="N5" s="682"/>
      <c r="O5" s="682"/>
      <c r="P5" s="682"/>
      <c r="Q5" s="682"/>
      <c r="R5" s="682"/>
      <c r="S5" s="682"/>
      <c r="T5" s="682"/>
      <c r="U5" s="682"/>
      <c r="V5" s="682"/>
      <c r="W5" s="682"/>
      <c r="X5" s="682"/>
      <c r="Y5" s="682"/>
      <c r="Z5" s="682"/>
      <c r="AA5" s="682"/>
    </row>
    <row r="6" spans="1:27" ht="15.75" customHeight="1">
      <c r="A6" s="682"/>
      <c r="B6" s="750" t="s">
        <v>773</v>
      </c>
      <c r="C6" s="892" t="s">
        <v>2743</v>
      </c>
      <c r="D6" s="752" t="s">
        <v>1706</v>
      </c>
      <c r="E6" s="887">
        <f>'3 NHU ADD. MSheet'!J21</f>
        <v>18.560000000000002</v>
      </c>
      <c r="F6" s="887">
        <v>6</v>
      </c>
      <c r="G6" s="752">
        <f>E6*F6</f>
        <v>111.36000000000001</v>
      </c>
      <c r="H6" s="1361" t="s">
        <v>2744</v>
      </c>
      <c r="I6" s="684"/>
      <c r="J6" s="682"/>
      <c r="K6" s="682"/>
      <c r="L6" s="682"/>
      <c r="M6" s="682"/>
      <c r="N6" s="682"/>
      <c r="O6" s="682"/>
      <c r="P6" s="682"/>
      <c r="Q6" s="682"/>
      <c r="R6" s="682"/>
      <c r="S6" s="682"/>
      <c r="T6" s="682"/>
      <c r="U6" s="682"/>
      <c r="V6" s="682"/>
      <c r="W6" s="682"/>
      <c r="X6" s="682"/>
      <c r="Y6" s="682"/>
      <c r="Z6" s="682"/>
      <c r="AA6" s="682"/>
    </row>
    <row r="7" spans="1:27" ht="15">
      <c r="A7" s="682"/>
      <c r="B7" s="1039"/>
      <c r="C7" s="1362" t="s">
        <v>2745</v>
      </c>
      <c r="D7" s="751"/>
      <c r="E7" s="751"/>
      <c r="F7" s="924"/>
      <c r="G7" s="751"/>
      <c r="H7" s="1360"/>
      <c r="I7" s="684"/>
      <c r="J7" s="682"/>
      <c r="K7" s="682"/>
      <c r="L7" s="682"/>
      <c r="M7" s="682"/>
      <c r="N7" s="682"/>
      <c r="O7" s="682"/>
      <c r="P7" s="682"/>
      <c r="Q7" s="682"/>
      <c r="R7" s="682"/>
      <c r="S7" s="682"/>
      <c r="T7" s="682"/>
      <c r="U7" s="682"/>
      <c r="V7" s="682"/>
      <c r="W7" s="682"/>
      <c r="X7" s="682"/>
      <c r="Y7" s="682"/>
      <c r="Z7" s="682"/>
      <c r="AA7" s="682"/>
    </row>
    <row r="8" spans="1:27" ht="15">
      <c r="A8" s="682"/>
      <c r="B8" s="1039"/>
      <c r="C8" s="751"/>
      <c r="D8" s="751"/>
      <c r="E8" s="751"/>
      <c r="F8" s="924"/>
      <c r="G8" s="751"/>
      <c r="H8" s="1360"/>
      <c r="I8" s="684"/>
      <c r="J8" s="682"/>
      <c r="K8" s="682"/>
      <c r="L8" s="682"/>
      <c r="M8" s="682"/>
      <c r="N8" s="682"/>
      <c r="O8" s="682"/>
      <c r="P8" s="682"/>
      <c r="Q8" s="682"/>
      <c r="R8" s="682"/>
      <c r="S8" s="682"/>
      <c r="T8" s="682"/>
      <c r="U8" s="682"/>
      <c r="V8" s="682"/>
      <c r="W8" s="682"/>
      <c r="X8" s="682"/>
      <c r="Y8" s="682"/>
      <c r="Z8" s="682"/>
      <c r="AA8" s="682"/>
    </row>
    <row r="9" spans="1:27" ht="15.75" customHeight="1">
      <c r="A9" s="682"/>
      <c r="B9" s="750" t="s">
        <v>882</v>
      </c>
      <c r="C9" s="892" t="s">
        <v>2746</v>
      </c>
      <c r="D9" s="751"/>
      <c r="E9" s="751"/>
      <c r="F9" s="924"/>
      <c r="G9" s="751"/>
      <c r="H9" s="1360"/>
      <c r="I9" s="684"/>
      <c r="J9" s="682"/>
      <c r="K9" s="682"/>
      <c r="L9" s="682"/>
      <c r="M9" s="682"/>
      <c r="N9" s="682"/>
      <c r="O9" s="682"/>
      <c r="P9" s="682"/>
      <c r="Q9" s="682"/>
      <c r="R9" s="682"/>
      <c r="S9" s="682"/>
      <c r="T9" s="682"/>
      <c r="U9" s="682"/>
      <c r="V9" s="682"/>
      <c r="W9" s="682"/>
      <c r="X9" s="682"/>
      <c r="Y9" s="682"/>
      <c r="Z9" s="682"/>
      <c r="AA9" s="682"/>
    </row>
    <row r="10" spans="1:27" ht="15.75" customHeight="1">
      <c r="A10" s="682"/>
      <c r="B10" s="1039"/>
      <c r="C10" s="892" t="s">
        <v>2747</v>
      </c>
      <c r="D10" s="752" t="s">
        <v>1706</v>
      </c>
      <c r="E10" s="887">
        <f>'3 NHU ADD. MSheet'!J47</f>
        <v>19.559999999999999</v>
      </c>
      <c r="F10" s="887">
        <v>1</v>
      </c>
      <c r="G10" s="752">
        <f>E10*F10</f>
        <v>19.559999999999999</v>
      </c>
      <c r="H10" s="1361" t="s">
        <v>2748</v>
      </c>
      <c r="I10" s="684"/>
      <c r="J10" s="682"/>
      <c r="K10" s="682"/>
      <c r="L10" s="682"/>
      <c r="M10" s="682"/>
      <c r="N10" s="682"/>
      <c r="O10" s="682"/>
      <c r="P10" s="682"/>
      <c r="Q10" s="682"/>
      <c r="R10" s="682"/>
      <c r="S10" s="682"/>
      <c r="T10" s="682"/>
      <c r="U10" s="682"/>
      <c r="V10" s="682"/>
      <c r="W10" s="682"/>
      <c r="X10" s="682"/>
      <c r="Y10" s="682"/>
      <c r="Z10" s="682"/>
      <c r="AA10" s="682"/>
    </row>
    <row r="11" spans="1:27" ht="15">
      <c r="A11" s="682"/>
      <c r="B11" s="1039"/>
      <c r="C11" s="751"/>
      <c r="D11" s="751"/>
      <c r="E11" s="751"/>
      <c r="F11" s="924"/>
      <c r="G11" s="751"/>
      <c r="H11" s="1360"/>
      <c r="I11" s="684"/>
      <c r="J11" s="682"/>
      <c r="K11" s="682"/>
      <c r="L11" s="682"/>
      <c r="M11" s="682"/>
      <c r="N11" s="682"/>
      <c r="O11" s="682"/>
      <c r="P11" s="682"/>
      <c r="Q11" s="682"/>
      <c r="R11" s="682"/>
      <c r="S11" s="682"/>
      <c r="T11" s="682"/>
      <c r="U11" s="682"/>
      <c r="V11" s="682"/>
      <c r="W11" s="682"/>
      <c r="X11" s="682"/>
      <c r="Y11" s="682"/>
      <c r="Z11" s="682"/>
      <c r="AA11" s="682"/>
    </row>
    <row r="12" spans="1:27" ht="15">
      <c r="A12" s="682"/>
      <c r="B12" s="1039"/>
      <c r="C12" s="1362" t="s">
        <v>2749</v>
      </c>
      <c r="D12" s="751"/>
      <c r="E12" s="751"/>
      <c r="F12" s="924"/>
      <c r="G12" s="751"/>
      <c r="H12" s="1360"/>
      <c r="I12" s="684"/>
      <c r="J12" s="682"/>
      <c r="K12" s="682"/>
      <c r="L12" s="682"/>
      <c r="M12" s="682"/>
      <c r="N12" s="682"/>
      <c r="O12" s="682"/>
      <c r="P12" s="682"/>
      <c r="Q12" s="682"/>
      <c r="R12" s="682"/>
      <c r="S12" s="682"/>
      <c r="T12" s="682"/>
      <c r="U12" s="682"/>
      <c r="V12" s="682"/>
      <c r="W12" s="682"/>
      <c r="X12" s="682"/>
      <c r="Y12" s="682"/>
      <c r="Z12" s="682"/>
      <c r="AA12" s="682"/>
    </row>
    <row r="13" spans="1:27" ht="15.75" customHeight="1">
      <c r="A13" s="682"/>
      <c r="B13" s="750" t="s">
        <v>885</v>
      </c>
      <c r="C13" s="892" t="s">
        <v>2750</v>
      </c>
      <c r="D13" s="752" t="s">
        <v>1706</v>
      </c>
      <c r="E13" s="887">
        <f>'3 NHU ADD. MSheet'!J65</f>
        <v>18.560000000000002</v>
      </c>
      <c r="F13" s="887">
        <v>1.5</v>
      </c>
      <c r="G13" s="752">
        <f>E13*F13</f>
        <v>27.840000000000003</v>
      </c>
      <c r="H13" s="1361" t="s">
        <v>2751</v>
      </c>
      <c r="I13" s="684"/>
      <c r="J13" s="682"/>
      <c r="K13" s="682"/>
      <c r="L13" s="682"/>
      <c r="M13" s="682"/>
      <c r="N13" s="682"/>
      <c r="O13" s="682"/>
      <c r="P13" s="682"/>
      <c r="Q13" s="682"/>
      <c r="R13" s="682"/>
      <c r="S13" s="682"/>
      <c r="T13" s="682"/>
      <c r="U13" s="682"/>
      <c r="V13" s="682"/>
      <c r="W13" s="682"/>
      <c r="X13" s="682"/>
      <c r="Y13" s="682"/>
      <c r="Z13" s="682"/>
      <c r="AA13" s="682"/>
    </row>
    <row r="14" spans="1:27" ht="15">
      <c r="A14" s="682"/>
      <c r="B14" s="1039"/>
      <c r="C14" s="751"/>
      <c r="D14" s="751"/>
      <c r="E14" s="751"/>
      <c r="F14" s="924"/>
      <c r="G14" s="751"/>
      <c r="H14" s="1360"/>
      <c r="I14" s="684"/>
      <c r="J14" s="682"/>
      <c r="K14" s="682"/>
      <c r="L14" s="682"/>
      <c r="M14" s="682"/>
      <c r="N14" s="682"/>
      <c r="O14" s="682"/>
      <c r="P14" s="682"/>
      <c r="Q14" s="682"/>
      <c r="R14" s="682"/>
      <c r="S14" s="682"/>
      <c r="T14" s="682"/>
      <c r="U14" s="682"/>
      <c r="V14" s="682"/>
      <c r="W14" s="682"/>
      <c r="X14" s="682"/>
      <c r="Y14" s="682"/>
      <c r="Z14" s="682"/>
      <c r="AA14" s="682"/>
    </row>
    <row r="15" spans="1:27" ht="15">
      <c r="A15" s="682"/>
      <c r="B15" s="1039"/>
      <c r="C15" s="1362" t="s">
        <v>2752</v>
      </c>
      <c r="D15" s="751"/>
      <c r="E15" s="751"/>
      <c r="F15" s="924"/>
      <c r="G15" s="751"/>
      <c r="H15" s="1360"/>
      <c r="I15" s="684"/>
      <c r="J15" s="682"/>
      <c r="K15" s="682"/>
      <c r="L15" s="682"/>
      <c r="M15" s="682"/>
      <c r="N15" s="682"/>
      <c r="O15" s="682"/>
      <c r="P15" s="682"/>
      <c r="Q15" s="682"/>
      <c r="R15" s="682"/>
      <c r="S15" s="682"/>
      <c r="T15" s="682"/>
      <c r="U15" s="682"/>
      <c r="V15" s="682"/>
      <c r="W15" s="682"/>
      <c r="X15" s="682"/>
      <c r="Y15" s="682"/>
      <c r="Z15" s="682"/>
      <c r="AA15" s="682"/>
    </row>
    <row r="16" spans="1:27" ht="15">
      <c r="A16" s="682"/>
      <c r="B16" s="1039"/>
      <c r="C16" s="892" t="s">
        <v>2753</v>
      </c>
      <c r="D16" s="751"/>
      <c r="E16" s="751"/>
      <c r="F16" s="924"/>
      <c r="G16" s="751"/>
      <c r="H16" s="1360"/>
      <c r="I16" s="684"/>
      <c r="J16" s="682"/>
      <c r="K16" s="682"/>
      <c r="L16" s="682"/>
      <c r="M16" s="682"/>
      <c r="N16" s="682"/>
      <c r="O16" s="682"/>
      <c r="P16" s="682"/>
      <c r="Q16" s="682"/>
      <c r="R16" s="682"/>
      <c r="S16" s="682"/>
      <c r="T16" s="682"/>
      <c r="U16" s="682"/>
      <c r="V16" s="682"/>
      <c r="W16" s="682"/>
      <c r="X16" s="682"/>
      <c r="Y16" s="682"/>
      <c r="Z16" s="682"/>
      <c r="AA16" s="682"/>
    </row>
    <row r="17" spans="1:27" ht="15.75" customHeight="1">
      <c r="A17" s="682"/>
      <c r="B17" s="750" t="s">
        <v>921</v>
      </c>
      <c r="C17" s="892" t="s">
        <v>2754</v>
      </c>
      <c r="D17" s="752" t="s">
        <v>1706</v>
      </c>
      <c r="E17" s="887">
        <f>'3 NHU ADD. MSheet'!J87</f>
        <v>19.559999999999999</v>
      </c>
      <c r="F17" s="887">
        <v>5</v>
      </c>
      <c r="G17" s="752">
        <f t="shared" ref="G17:G18" si="0">E17*F17</f>
        <v>97.8</v>
      </c>
      <c r="H17" s="1361" t="s">
        <v>2755</v>
      </c>
      <c r="I17" s="684"/>
      <c r="J17" s="682"/>
      <c r="K17" s="682"/>
      <c r="L17" s="682"/>
      <c r="M17" s="682"/>
      <c r="N17" s="682"/>
      <c r="O17" s="682"/>
      <c r="P17" s="682"/>
      <c r="Q17" s="682"/>
      <c r="R17" s="682"/>
      <c r="S17" s="682"/>
      <c r="T17" s="682"/>
      <c r="U17" s="682"/>
      <c r="V17" s="682"/>
      <c r="W17" s="682"/>
      <c r="X17" s="682"/>
      <c r="Y17" s="682"/>
      <c r="Z17" s="682"/>
      <c r="AA17" s="682"/>
    </row>
    <row r="18" spans="1:27" ht="15">
      <c r="A18" s="682"/>
      <c r="B18" s="1039"/>
      <c r="C18" s="751"/>
      <c r="D18" s="751"/>
      <c r="E18" s="751"/>
      <c r="F18" s="924"/>
      <c r="G18" s="752">
        <f t="shared" si="0"/>
        <v>0</v>
      </c>
      <c r="H18" s="1360"/>
      <c r="I18" s="684"/>
      <c r="J18" s="682"/>
      <c r="K18" s="682"/>
      <c r="L18" s="682"/>
      <c r="M18" s="682"/>
      <c r="N18" s="682"/>
      <c r="O18" s="682"/>
      <c r="P18" s="682"/>
      <c r="Q18" s="682"/>
      <c r="R18" s="682"/>
      <c r="S18" s="682"/>
      <c r="T18" s="682"/>
      <c r="U18" s="682"/>
      <c r="V18" s="682"/>
      <c r="W18" s="682"/>
      <c r="X18" s="682"/>
      <c r="Y18" s="682"/>
      <c r="Z18" s="682"/>
      <c r="AA18" s="682"/>
    </row>
    <row r="19" spans="1:27" ht="15">
      <c r="A19" s="682"/>
      <c r="B19" s="1039"/>
      <c r="C19" s="1362" t="s">
        <v>2756</v>
      </c>
      <c r="D19" s="751"/>
      <c r="E19" s="751"/>
      <c r="F19" s="924"/>
      <c r="G19" s="751"/>
      <c r="H19" s="1360"/>
      <c r="I19" s="684"/>
      <c r="J19" s="682"/>
      <c r="K19" s="682"/>
      <c r="L19" s="682"/>
      <c r="M19" s="682"/>
      <c r="N19" s="682"/>
      <c r="O19" s="682"/>
      <c r="P19" s="682"/>
      <c r="Q19" s="682"/>
      <c r="R19" s="682"/>
      <c r="S19" s="682"/>
      <c r="T19" s="682"/>
      <c r="U19" s="682"/>
      <c r="V19" s="682"/>
      <c r="W19" s="682"/>
      <c r="X19" s="682"/>
      <c r="Y19" s="682"/>
      <c r="Z19" s="682"/>
      <c r="AA19" s="682"/>
    </row>
    <row r="20" spans="1:27" ht="15.75" customHeight="1">
      <c r="A20" s="682"/>
      <c r="B20" s="942" t="s">
        <v>2757</v>
      </c>
      <c r="C20" s="892" t="s">
        <v>2758</v>
      </c>
      <c r="D20" s="752" t="s">
        <v>1706</v>
      </c>
      <c r="E20" s="887">
        <f>'3 NHU ADD. MSheet'!J105</f>
        <v>7.0399999999999991</v>
      </c>
      <c r="F20" s="887">
        <v>3</v>
      </c>
      <c r="G20" s="752">
        <f>E20*F20</f>
        <v>21.119999999999997</v>
      </c>
      <c r="H20" s="1361" t="s">
        <v>2759</v>
      </c>
      <c r="I20" s="684"/>
      <c r="J20" s="682"/>
      <c r="K20" s="682"/>
      <c r="L20" s="682"/>
      <c r="M20" s="682"/>
      <c r="N20" s="682"/>
      <c r="O20" s="682"/>
      <c r="P20" s="682"/>
      <c r="Q20" s="682"/>
      <c r="R20" s="682"/>
      <c r="S20" s="682"/>
      <c r="T20" s="682"/>
      <c r="U20" s="682"/>
      <c r="V20" s="682"/>
      <c r="W20" s="682"/>
      <c r="X20" s="682"/>
      <c r="Y20" s="682"/>
      <c r="Z20" s="682"/>
      <c r="AA20" s="682"/>
    </row>
    <row r="21" spans="1:27" ht="15">
      <c r="A21" s="682"/>
      <c r="B21" s="1039"/>
      <c r="C21" s="751"/>
      <c r="D21" s="751"/>
      <c r="E21" s="751"/>
      <c r="F21" s="924"/>
      <c r="G21" s="751"/>
      <c r="H21" s="1360"/>
      <c r="I21" s="684"/>
      <c r="J21" s="682"/>
      <c r="K21" s="682"/>
      <c r="L21" s="682"/>
      <c r="M21" s="682"/>
      <c r="N21" s="682"/>
      <c r="O21" s="682"/>
      <c r="P21" s="682"/>
      <c r="Q21" s="682"/>
      <c r="R21" s="682"/>
      <c r="S21" s="682"/>
      <c r="T21" s="682"/>
      <c r="U21" s="682"/>
      <c r="V21" s="682"/>
      <c r="W21" s="682"/>
      <c r="X21" s="682"/>
      <c r="Y21" s="682"/>
      <c r="Z21" s="682"/>
      <c r="AA21" s="682"/>
    </row>
    <row r="22" spans="1:27" ht="15">
      <c r="A22" s="682"/>
      <c r="B22" s="1039"/>
      <c r="C22" s="889" t="s">
        <v>2760</v>
      </c>
      <c r="D22" s="751"/>
      <c r="E22" s="751"/>
      <c r="F22" s="924"/>
      <c r="G22" s="751"/>
      <c r="H22" s="1360"/>
      <c r="I22" s="684"/>
      <c r="J22" s="682"/>
      <c r="K22" s="682"/>
      <c r="L22" s="682"/>
      <c r="M22" s="682"/>
      <c r="N22" s="682"/>
      <c r="O22" s="682"/>
      <c r="P22" s="682"/>
      <c r="Q22" s="682"/>
      <c r="R22" s="682"/>
      <c r="S22" s="682"/>
      <c r="T22" s="682"/>
      <c r="U22" s="682"/>
      <c r="V22" s="682"/>
      <c r="W22" s="682"/>
      <c r="X22" s="682"/>
      <c r="Y22" s="682"/>
      <c r="Z22" s="682"/>
      <c r="AA22" s="682"/>
    </row>
    <row r="23" spans="1:27" ht="15.75" customHeight="1">
      <c r="A23" s="682"/>
      <c r="B23" s="750" t="s">
        <v>921</v>
      </c>
      <c r="C23" s="892" t="s">
        <v>2761</v>
      </c>
      <c r="D23" s="752" t="s">
        <v>1706</v>
      </c>
      <c r="E23" s="887">
        <f>'3 NHU ADD. MSheet'!J122</f>
        <v>18.560000000000002</v>
      </c>
      <c r="F23" s="887">
        <v>5</v>
      </c>
      <c r="G23" s="752">
        <f>E23*F23</f>
        <v>92.800000000000011</v>
      </c>
      <c r="H23" s="1361" t="s">
        <v>2762</v>
      </c>
      <c r="I23" s="684"/>
      <c r="J23" s="682"/>
      <c r="K23" s="682"/>
      <c r="L23" s="682"/>
      <c r="M23" s="682"/>
      <c r="N23" s="682"/>
      <c r="O23" s="682"/>
      <c r="P23" s="682"/>
      <c r="Q23" s="682"/>
      <c r="R23" s="682"/>
      <c r="S23" s="682"/>
      <c r="T23" s="682"/>
      <c r="U23" s="682"/>
      <c r="V23" s="682"/>
      <c r="W23" s="682"/>
      <c r="X23" s="682"/>
      <c r="Y23" s="682"/>
      <c r="Z23" s="682"/>
      <c r="AA23" s="682"/>
    </row>
    <row r="24" spans="1:27" ht="15">
      <c r="A24" s="682"/>
      <c r="B24" s="1047"/>
      <c r="C24" s="1048"/>
      <c r="D24" s="1048"/>
      <c r="E24" s="1048"/>
      <c r="F24" s="1049"/>
      <c r="G24" s="1048"/>
      <c r="H24" s="1363"/>
      <c r="I24" s="684"/>
      <c r="J24" s="682"/>
      <c r="K24" s="682"/>
      <c r="L24" s="682"/>
      <c r="M24" s="682"/>
      <c r="N24" s="682"/>
      <c r="O24" s="682"/>
      <c r="P24" s="682"/>
      <c r="Q24" s="682"/>
      <c r="R24" s="682"/>
      <c r="S24" s="682"/>
      <c r="T24" s="682"/>
      <c r="U24" s="682"/>
      <c r="V24" s="682"/>
      <c r="W24" s="682"/>
      <c r="X24" s="682"/>
      <c r="Y24" s="682"/>
      <c r="Z24" s="682"/>
      <c r="AA24" s="682"/>
    </row>
    <row r="25" spans="1:27" ht="15">
      <c r="A25" s="682"/>
      <c r="B25" s="1364"/>
      <c r="C25" s="926" t="s">
        <v>2763</v>
      </c>
      <c r="D25" s="1847"/>
      <c r="E25" s="1597"/>
      <c r="F25" s="1799"/>
      <c r="G25" s="1365">
        <f>SUM(G6:G23)</f>
        <v>370.48</v>
      </c>
      <c r="H25" s="1848"/>
      <c r="I25" s="684"/>
      <c r="J25" s="682"/>
      <c r="K25" s="682"/>
      <c r="L25" s="682"/>
      <c r="M25" s="682"/>
      <c r="N25" s="682"/>
      <c r="O25" s="682"/>
      <c r="P25" s="682"/>
      <c r="Q25" s="682"/>
      <c r="R25" s="682"/>
      <c r="S25" s="682"/>
      <c r="T25" s="682"/>
      <c r="U25" s="682"/>
      <c r="V25" s="682"/>
      <c r="W25" s="682"/>
      <c r="X25" s="682"/>
      <c r="Y25" s="682"/>
      <c r="Z25" s="682"/>
      <c r="AA25" s="682"/>
    </row>
    <row r="26" spans="1:27" ht="15">
      <c r="A26" s="682"/>
      <c r="B26" s="1364"/>
      <c r="C26" s="926" t="s">
        <v>2764</v>
      </c>
      <c r="D26" s="1847"/>
      <c r="E26" s="1597"/>
      <c r="F26" s="1799"/>
      <c r="G26" s="1365">
        <f>G25*3</f>
        <v>1111.44</v>
      </c>
      <c r="H26" s="1619"/>
      <c r="I26" s="684"/>
      <c r="J26" s="682"/>
      <c r="K26" s="682"/>
      <c r="L26" s="682"/>
      <c r="M26" s="682"/>
      <c r="N26" s="682"/>
      <c r="O26" s="682"/>
      <c r="P26" s="682"/>
      <c r="Q26" s="682"/>
      <c r="R26" s="682"/>
      <c r="S26" s="682"/>
      <c r="T26" s="682"/>
      <c r="U26" s="682"/>
      <c r="V26" s="682"/>
      <c r="W26" s="682"/>
      <c r="X26" s="682"/>
      <c r="Y26" s="682"/>
      <c r="Z26" s="682"/>
      <c r="AA26" s="682"/>
    </row>
    <row r="27" spans="1:27" ht="15">
      <c r="A27" s="682"/>
      <c r="B27" s="684"/>
      <c r="C27" s="684"/>
      <c r="D27" s="684"/>
      <c r="E27" s="684"/>
      <c r="F27" s="865"/>
      <c r="G27" s="684"/>
      <c r="H27" s="684"/>
      <c r="I27" s="684"/>
      <c r="J27" s="682"/>
      <c r="K27" s="682"/>
      <c r="L27" s="682"/>
      <c r="M27" s="682"/>
      <c r="N27" s="682"/>
      <c r="O27" s="682"/>
      <c r="P27" s="682"/>
      <c r="Q27" s="682"/>
      <c r="R27" s="682"/>
      <c r="S27" s="682"/>
      <c r="T27" s="682"/>
      <c r="U27" s="682"/>
      <c r="V27" s="682"/>
      <c r="W27" s="682"/>
      <c r="X27" s="682"/>
      <c r="Y27" s="682"/>
      <c r="Z27" s="682"/>
      <c r="AA27" s="682"/>
    </row>
    <row r="28" spans="1:27" ht="15">
      <c r="A28" s="682"/>
      <c r="B28" s="684"/>
      <c r="C28" s="684"/>
      <c r="D28" s="684"/>
      <c r="E28" s="684"/>
      <c r="F28" s="865"/>
      <c r="G28" s="684"/>
      <c r="H28" s="684"/>
      <c r="I28" s="684"/>
      <c r="J28" s="682"/>
      <c r="K28" s="682"/>
      <c r="L28" s="682"/>
      <c r="M28" s="682"/>
      <c r="N28" s="682"/>
      <c r="O28" s="682"/>
      <c r="P28" s="682"/>
      <c r="Q28" s="682"/>
      <c r="R28" s="682"/>
      <c r="S28" s="682"/>
      <c r="T28" s="682"/>
      <c r="U28" s="682"/>
      <c r="V28" s="682"/>
      <c r="W28" s="682"/>
      <c r="X28" s="682"/>
      <c r="Y28" s="682"/>
      <c r="Z28" s="682"/>
      <c r="AA28" s="682"/>
    </row>
    <row r="29" spans="1:27" ht="15">
      <c r="A29" s="682"/>
      <c r="B29" s="684"/>
      <c r="C29" s="684"/>
      <c r="D29" s="684"/>
      <c r="E29" s="684"/>
      <c r="F29" s="865"/>
      <c r="G29" s="684"/>
      <c r="H29" s="684"/>
      <c r="I29" s="684"/>
      <c r="J29" s="682"/>
      <c r="K29" s="682"/>
      <c r="L29" s="682"/>
      <c r="M29" s="682"/>
      <c r="N29" s="682"/>
      <c r="O29" s="682"/>
      <c r="P29" s="682"/>
      <c r="Q29" s="682"/>
      <c r="R29" s="682"/>
      <c r="S29" s="682"/>
      <c r="T29" s="682"/>
      <c r="U29" s="682"/>
      <c r="V29" s="682"/>
      <c r="W29" s="682"/>
      <c r="X29" s="682"/>
      <c r="Y29" s="682"/>
      <c r="Z29" s="682"/>
      <c r="AA29" s="682"/>
    </row>
    <row r="30" spans="1:27" ht="15">
      <c r="A30" s="682"/>
      <c r="B30" s="684"/>
      <c r="C30" s="684"/>
      <c r="D30" s="684"/>
      <c r="E30" s="684"/>
      <c r="F30" s="865"/>
      <c r="G30" s="684"/>
      <c r="H30" s="684"/>
      <c r="I30" s="684"/>
      <c r="J30" s="682"/>
      <c r="K30" s="682"/>
      <c r="L30" s="682"/>
      <c r="M30" s="682"/>
      <c r="N30" s="682"/>
      <c r="O30" s="682"/>
      <c r="P30" s="682"/>
      <c r="Q30" s="682"/>
      <c r="R30" s="682"/>
      <c r="S30" s="682"/>
      <c r="T30" s="682"/>
      <c r="U30" s="682"/>
      <c r="V30" s="682"/>
      <c r="W30" s="682"/>
      <c r="X30" s="682"/>
      <c r="Y30" s="682"/>
      <c r="Z30" s="682"/>
      <c r="AA30" s="682"/>
    </row>
    <row r="31" spans="1:27" ht="15">
      <c r="A31" s="682"/>
      <c r="B31" s="684"/>
      <c r="C31" s="684"/>
      <c r="D31" s="684"/>
      <c r="E31" s="684"/>
      <c r="F31" s="865"/>
      <c r="G31" s="684"/>
      <c r="H31" s="684"/>
      <c r="I31" s="684"/>
      <c r="J31" s="682"/>
      <c r="K31" s="682"/>
      <c r="L31" s="682"/>
      <c r="M31" s="682"/>
      <c r="N31" s="682"/>
      <c r="O31" s="682"/>
      <c r="P31" s="682"/>
      <c r="Q31" s="682"/>
      <c r="R31" s="682"/>
      <c r="S31" s="682"/>
      <c r="T31" s="682"/>
      <c r="U31" s="682"/>
      <c r="V31" s="682"/>
      <c r="W31" s="682"/>
      <c r="X31" s="682"/>
      <c r="Y31" s="682"/>
      <c r="Z31" s="682"/>
      <c r="AA31" s="682"/>
    </row>
    <row r="32" spans="1:27" ht="15">
      <c r="A32" s="682"/>
      <c r="B32" s="684"/>
      <c r="C32" s="684"/>
      <c r="D32" s="684"/>
      <c r="E32" s="684"/>
      <c r="F32" s="865"/>
      <c r="G32" s="684"/>
      <c r="H32" s="684"/>
      <c r="I32" s="684"/>
      <c r="J32" s="682"/>
      <c r="K32" s="682"/>
      <c r="L32" s="682"/>
      <c r="M32" s="682"/>
      <c r="N32" s="682"/>
      <c r="O32" s="682"/>
      <c r="P32" s="682"/>
      <c r="Q32" s="682"/>
      <c r="R32" s="682"/>
      <c r="S32" s="682"/>
      <c r="T32" s="682"/>
      <c r="U32" s="682"/>
      <c r="V32" s="682"/>
      <c r="W32" s="682"/>
      <c r="X32" s="682"/>
      <c r="Y32" s="682"/>
      <c r="Z32" s="682"/>
      <c r="AA32" s="682"/>
    </row>
    <row r="33" spans="1:27" ht="15">
      <c r="A33" s="682"/>
      <c r="B33" s="684"/>
      <c r="C33" s="684"/>
      <c r="D33" s="684"/>
      <c r="E33" s="684"/>
      <c r="F33" s="865"/>
      <c r="G33" s="684"/>
      <c r="H33" s="684"/>
      <c r="I33" s="684"/>
      <c r="J33" s="682"/>
      <c r="K33" s="682"/>
      <c r="L33" s="682"/>
      <c r="M33" s="682"/>
      <c r="N33" s="682"/>
      <c r="O33" s="682"/>
      <c r="P33" s="682"/>
      <c r="Q33" s="682"/>
      <c r="R33" s="682"/>
      <c r="S33" s="682"/>
      <c r="T33" s="682"/>
      <c r="U33" s="682"/>
      <c r="V33" s="682"/>
      <c r="W33" s="682"/>
      <c r="X33" s="682"/>
      <c r="Y33" s="682"/>
      <c r="Z33" s="682"/>
      <c r="AA33" s="682"/>
    </row>
    <row r="34" spans="1:27" ht="15">
      <c r="A34" s="682"/>
      <c r="B34" s="684"/>
      <c r="C34" s="684"/>
      <c r="D34" s="684"/>
      <c r="E34" s="684"/>
      <c r="F34" s="865"/>
      <c r="G34" s="684"/>
      <c r="H34" s="684"/>
      <c r="I34" s="684"/>
      <c r="J34" s="682"/>
      <c r="K34" s="682"/>
      <c r="L34" s="682"/>
      <c r="M34" s="682"/>
      <c r="N34" s="682"/>
      <c r="O34" s="682"/>
      <c r="P34" s="682"/>
      <c r="Q34" s="682"/>
      <c r="R34" s="682"/>
      <c r="S34" s="682"/>
      <c r="T34" s="682"/>
      <c r="U34" s="682"/>
      <c r="V34" s="682"/>
      <c r="W34" s="682"/>
      <c r="X34" s="682"/>
      <c r="Y34" s="682"/>
      <c r="Z34" s="682"/>
      <c r="AA34" s="682"/>
    </row>
    <row r="35" spans="1:27" ht="15">
      <c r="A35" s="682"/>
      <c r="B35" s="684"/>
      <c r="C35" s="684"/>
      <c r="D35" s="684"/>
      <c r="E35" s="684"/>
      <c r="F35" s="865"/>
      <c r="G35" s="684"/>
      <c r="H35" s="684"/>
      <c r="I35" s="684"/>
      <c r="J35" s="682"/>
      <c r="K35" s="682"/>
      <c r="L35" s="682"/>
      <c r="M35" s="682"/>
      <c r="N35" s="682"/>
      <c r="O35" s="682"/>
      <c r="P35" s="682"/>
      <c r="Q35" s="682"/>
      <c r="R35" s="682"/>
      <c r="S35" s="682"/>
      <c r="T35" s="682"/>
      <c r="U35" s="682"/>
      <c r="V35" s="682"/>
      <c r="W35" s="682"/>
      <c r="X35" s="682"/>
      <c r="Y35" s="682"/>
      <c r="Z35" s="682"/>
      <c r="AA35" s="682"/>
    </row>
    <row r="36" spans="1:27" ht="15">
      <c r="A36" s="682"/>
      <c r="B36" s="684"/>
      <c r="C36" s="684"/>
      <c r="D36" s="684"/>
      <c r="E36" s="684"/>
      <c r="F36" s="865"/>
      <c r="G36" s="684"/>
      <c r="H36" s="684"/>
      <c r="I36" s="684"/>
      <c r="J36" s="682"/>
      <c r="K36" s="682"/>
      <c r="L36" s="682"/>
      <c r="M36" s="682"/>
      <c r="N36" s="682"/>
      <c r="O36" s="682"/>
      <c r="P36" s="682"/>
      <c r="Q36" s="682"/>
      <c r="R36" s="682"/>
      <c r="S36" s="682"/>
      <c r="T36" s="682"/>
      <c r="U36" s="682"/>
      <c r="V36" s="682"/>
      <c r="W36" s="682"/>
      <c r="X36" s="682"/>
      <c r="Y36" s="682"/>
      <c r="Z36" s="682"/>
      <c r="AA36" s="682"/>
    </row>
    <row r="37" spans="1:27" ht="15">
      <c r="A37" s="682"/>
      <c r="B37" s="684"/>
      <c r="C37" s="684"/>
      <c r="D37" s="684"/>
      <c r="E37" s="684"/>
      <c r="F37" s="865"/>
      <c r="G37" s="684"/>
      <c r="H37" s="684"/>
      <c r="I37" s="684"/>
      <c r="J37" s="682"/>
      <c r="K37" s="682"/>
      <c r="L37" s="682"/>
      <c r="M37" s="682"/>
      <c r="N37" s="682"/>
      <c r="O37" s="682"/>
      <c r="P37" s="682"/>
      <c r="Q37" s="682"/>
      <c r="R37" s="682"/>
      <c r="S37" s="682"/>
      <c r="T37" s="682"/>
      <c r="U37" s="682"/>
      <c r="V37" s="682"/>
      <c r="W37" s="682"/>
      <c r="X37" s="682"/>
      <c r="Y37" s="682"/>
      <c r="Z37" s="682"/>
      <c r="AA37" s="682"/>
    </row>
    <row r="38" spans="1:27" ht="15">
      <c r="A38" s="682"/>
      <c r="B38" s="684"/>
      <c r="C38" s="684"/>
      <c r="D38" s="684"/>
      <c r="E38" s="684"/>
      <c r="F38" s="865"/>
      <c r="G38" s="684"/>
      <c r="H38" s="684"/>
      <c r="I38" s="684"/>
      <c r="J38" s="682"/>
      <c r="K38" s="682"/>
      <c r="L38" s="682"/>
      <c r="M38" s="682"/>
      <c r="N38" s="682"/>
      <c r="O38" s="682"/>
      <c r="P38" s="682"/>
      <c r="Q38" s="682"/>
      <c r="R38" s="682"/>
      <c r="S38" s="682"/>
      <c r="T38" s="682"/>
      <c r="U38" s="682"/>
      <c r="V38" s="682"/>
      <c r="W38" s="682"/>
      <c r="X38" s="682"/>
      <c r="Y38" s="682"/>
      <c r="Z38" s="682"/>
      <c r="AA38" s="682"/>
    </row>
    <row r="39" spans="1:27" ht="15">
      <c r="A39" s="682"/>
      <c r="B39" s="684"/>
      <c r="C39" s="684"/>
      <c r="D39" s="684"/>
      <c r="E39" s="684"/>
      <c r="F39" s="865"/>
      <c r="G39" s="684"/>
      <c r="H39" s="684"/>
      <c r="I39" s="684"/>
      <c r="J39" s="682"/>
      <c r="K39" s="682"/>
      <c r="L39" s="682"/>
      <c r="M39" s="682"/>
      <c r="N39" s="682"/>
      <c r="O39" s="682"/>
      <c r="P39" s="682"/>
      <c r="Q39" s="682"/>
      <c r="R39" s="682"/>
      <c r="S39" s="682"/>
      <c r="T39" s="682"/>
      <c r="U39" s="682"/>
      <c r="V39" s="682"/>
      <c r="W39" s="682"/>
      <c r="X39" s="682"/>
      <c r="Y39" s="682"/>
      <c r="Z39" s="682"/>
      <c r="AA39" s="682"/>
    </row>
    <row r="40" spans="1:27" ht="15">
      <c r="A40" s="682"/>
      <c r="B40" s="684"/>
      <c r="C40" s="684"/>
      <c r="D40" s="684"/>
      <c r="E40" s="684"/>
      <c r="F40" s="865"/>
      <c r="G40" s="684"/>
      <c r="H40" s="684"/>
      <c r="I40" s="684"/>
      <c r="J40" s="682"/>
      <c r="K40" s="682"/>
      <c r="L40" s="682"/>
      <c r="M40" s="682"/>
      <c r="N40" s="682"/>
      <c r="O40" s="682"/>
      <c r="P40" s="682"/>
      <c r="Q40" s="682"/>
      <c r="R40" s="682"/>
      <c r="S40" s="682"/>
      <c r="T40" s="682"/>
      <c r="U40" s="682"/>
      <c r="V40" s="682"/>
      <c r="W40" s="682"/>
      <c r="X40" s="682"/>
      <c r="Y40" s="682"/>
      <c r="Z40" s="682"/>
      <c r="AA40" s="682"/>
    </row>
    <row r="41" spans="1:27" ht="15">
      <c r="A41" s="682"/>
      <c r="B41" s="684"/>
      <c r="C41" s="684"/>
      <c r="D41" s="684"/>
      <c r="E41" s="684"/>
      <c r="F41" s="865"/>
      <c r="G41" s="684"/>
      <c r="H41" s="684"/>
      <c r="I41" s="684"/>
      <c r="J41" s="682"/>
      <c r="K41" s="682"/>
      <c r="L41" s="682"/>
      <c r="M41" s="682"/>
      <c r="N41" s="682"/>
      <c r="O41" s="682"/>
      <c r="P41" s="682"/>
      <c r="Q41" s="682"/>
      <c r="R41" s="682"/>
      <c r="S41" s="682"/>
      <c r="T41" s="682"/>
      <c r="U41" s="682"/>
      <c r="V41" s="682"/>
      <c r="W41" s="682"/>
      <c r="X41" s="682"/>
      <c r="Y41" s="682"/>
      <c r="Z41" s="682"/>
      <c r="AA41" s="682"/>
    </row>
    <row r="42" spans="1:27" ht="15">
      <c r="A42" s="682"/>
      <c r="B42" s="684"/>
      <c r="C42" s="684"/>
      <c r="D42" s="684"/>
      <c r="E42" s="684"/>
      <c r="F42" s="865"/>
      <c r="G42" s="684"/>
      <c r="H42" s="684"/>
      <c r="I42" s="684"/>
      <c r="J42" s="682"/>
      <c r="K42" s="682"/>
      <c r="L42" s="682"/>
      <c r="M42" s="682"/>
      <c r="N42" s="682"/>
      <c r="O42" s="682"/>
      <c r="P42" s="682"/>
      <c r="Q42" s="682"/>
      <c r="R42" s="682"/>
      <c r="S42" s="682"/>
      <c r="T42" s="682"/>
      <c r="U42" s="682"/>
      <c r="V42" s="682"/>
      <c r="W42" s="682"/>
      <c r="X42" s="682"/>
      <c r="Y42" s="682"/>
      <c r="Z42" s="682"/>
      <c r="AA42" s="682"/>
    </row>
    <row r="43" spans="1:27" ht="15">
      <c r="A43" s="682"/>
      <c r="B43" s="684"/>
      <c r="C43" s="684"/>
      <c r="D43" s="684"/>
      <c r="E43" s="684"/>
      <c r="F43" s="865"/>
      <c r="G43" s="684"/>
      <c r="H43" s="684"/>
      <c r="I43" s="684"/>
      <c r="J43" s="682"/>
      <c r="K43" s="682"/>
      <c r="L43" s="682"/>
      <c r="M43" s="682"/>
      <c r="N43" s="682"/>
      <c r="O43" s="682"/>
      <c r="P43" s="682"/>
      <c r="Q43" s="682"/>
      <c r="R43" s="682"/>
      <c r="S43" s="682"/>
      <c r="T43" s="682"/>
      <c r="U43" s="682"/>
      <c r="V43" s="682"/>
      <c r="W43" s="682"/>
      <c r="X43" s="682"/>
      <c r="Y43" s="682"/>
      <c r="Z43" s="682"/>
      <c r="AA43" s="682"/>
    </row>
    <row r="44" spans="1:27" ht="15">
      <c r="A44" s="682"/>
      <c r="B44" s="684"/>
      <c r="C44" s="684"/>
      <c r="D44" s="684"/>
      <c r="E44" s="684"/>
      <c r="F44" s="865"/>
      <c r="G44" s="684"/>
      <c r="H44" s="684"/>
      <c r="I44" s="684"/>
      <c r="J44" s="682"/>
      <c r="K44" s="682"/>
      <c r="L44" s="682"/>
      <c r="M44" s="682"/>
      <c r="N44" s="682"/>
      <c r="O44" s="682"/>
      <c r="P44" s="682"/>
      <c r="Q44" s="682"/>
      <c r="R44" s="682"/>
      <c r="S44" s="682"/>
      <c r="T44" s="682"/>
      <c r="U44" s="682"/>
      <c r="V44" s="682"/>
      <c r="W44" s="682"/>
      <c r="X44" s="682"/>
      <c r="Y44" s="682"/>
      <c r="Z44" s="682"/>
      <c r="AA44" s="682"/>
    </row>
    <row r="45" spans="1:27" ht="15">
      <c r="A45" s="682"/>
      <c r="B45" s="684"/>
      <c r="C45" s="684"/>
      <c r="D45" s="684"/>
      <c r="E45" s="684"/>
      <c r="F45" s="865"/>
      <c r="G45" s="684"/>
      <c r="H45" s="684"/>
      <c r="I45" s="684"/>
      <c r="J45" s="682"/>
      <c r="K45" s="682"/>
      <c r="L45" s="682"/>
      <c r="M45" s="682"/>
      <c r="N45" s="682"/>
      <c r="O45" s="682"/>
      <c r="P45" s="682"/>
      <c r="Q45" s="682"/>
      <c r="R45" s="682"/>
      <c r="S45" s="682"/>
      <c r="T45" s="682"/>
      <c r="U45" s="682"/>
      <c r="V45" s="682"/>
      <c r="W45" s="682"/>
      <c r="X45" s="682"/>
      <c r="Y45" s="682"/>
      <c r="Z45" s="682"/>
      <c r="AA45" s="682"/>
    </row>
    <row r="46" spans="1:27" ht="15">
      <c r="A46" s="682"/>
      <c r="B46" s="684"/>
      <c r="C46" s="684"/>
      <c r="D46" s="684"/>
      <c r="E46" s="684"/>
      <c r="F46" s="865"/>
      <c r="G46" s="684"/>
      <c r="H46" s="684"/>
      <c r="I46" s="684"/>
      <c r="J46" s="682"/>
      <c r="K46" s="682"/>
      <c r="L46" s="682"/>
      <c r="M46" s="682"/>
      <c r="N46" s="682"/>
      <c r="O46" s="682"/>
      <c r="P46" s="682"/>
      <c r="Q46" s="682"/>
      <c r="R46" s="682"/>
      <c r="S46" s="682"/>
      <c r="T46" s="682"/>
      <c r="U46" s="682"/>
      <c r="V46" s="682"/>
      <c r="W46" s="682"/>
      <c r="X46" s="682"/>
      <c r="Y46" s="682"/>
      <c r="Z46" s="682"/>
      <c r="AA46" s="682"/>
    </row>
    <row r="47" spans="1:27" ht="15">
      <c r="A47" s="682"/>
      <c r="B47" s="684"/>
      <c r="C47" s="684"/>
      <c r="D47" s="684"/>
      <c r="E47" s="684"/>
      <c r="F47" s="865"/>
      <c r="G47" s="684"/>
      <c r="H47" s="684"/>
      <c r="I47" s="684"/>
      <c r="J47" s="682"/>
      <c r="K47" s="682"/>
      <c r="L47" s="682"/>
      <c r="M47" s="682"/>
      <c r="N47" s="682"/>
      <c r="O47" s="682"/>
      <c r="P47" s="682"/>
      <c r="Q47" s="682"/>
      <c r="R47" s="682"/>
      <c r="S47" s="682"/>
      <c r="T47" s="682"/>
      <c r="U47" s="682"/>
      <c r="V47" s="682"/>
      <c r="W47" s="682"/>
      <c r="X47" s="682"/>
      <c r="Y47" s="682"/>
      <c r="Z47" s="682"/>
      <c r="AA47" s="682"/>
    </row>
    <row r="48" spans="1:27" ht="15">
      <c r="A48" s="682"/>
      <c r="B48" s="684"/>
      <c r="C48" s="684"/>
      <c r="D48" s="684"/>
      <c r="E48" s="684"/>
      <c r="F48" s="865"/>
      <c r="G48" s="684"/>
      <c r="H48" s="684"/>
      <c r="I48" s="684"/>
      <c r="J48" s="682"/>
      <c r="K48" s="682"/>
      <c r="L48" s="682"/>
      <c r="M48" s="682"/>
      <c r="N48" s="682"/>
      <c r="O48" s="682"/>
      <c r="P48" s="682"/>
      <c r="Q48" s="682"/>
      <c r="R48" s="682"/>
      <c r="S48" s="682"/>
      <c r="T48" s="682"/>
      <c r="U48" s="682"/>
      <c r="V48" s="682"/>
      <c r="W48" s="682"/>
      <c r="X48" s="682"/>
      <c r="Y48" s="682"/>
      <c r="Z48" s="682"/>
      <c r="AA48" s="682"/>
    </row>
    <row r="49" spans="1:27" ht="15">
      <c r="A49" s="682"/>
      <c r="B49" s="684"/>
      <c r="C49" s="684"/>
      <c r="D49" s="684"/>
      <c r="E49" s="684"/>
      <c r="F49" s="865"/>
      <c r="G49" s="684"/>
      <c r="H49" s="684"/>
      <c r="I49" s="684"/>
      <c r="J49" s="682"/>
      <c r="K49" s="682"/>
      <c r="L49" s="682"/>
      <c r="M49" s="682"/>
      <c r="N49" s="682"/>
      <c r="O49" s="682"/>
      <c r="P49" s="682"/>
      <c r="Q49" s="682"/>
      <c r="R49" s="682"/>
      <c r="S49" s="682"/>
      <c r="T49" s="682"/>
      <c r="U49" s="682"/>
      <c r="V49" s="682"/>
      <c r="W49" s="682"/>
      <c r="X49" s="682"/>
      <c r="Y49" s="682"/>
      <c r="Z49" s="682"/>
      <c r="AA49" s="682"/>
    </row>
    <row r="50" spans="1:27" ht="15">
      <c r="A50" s="682"/>
      <c r="B50" s="684"/>
      <c r="C50" s="684"/>
      <c r="D50" s="684"/>
      <c r="E50" s="684"/>
      <c r="F50" s="865"/>
      <c r="G50" s="684"/>
      <c r="H50" s="684"/>
      <c r="I50" s="684"/>
      <c r="J50" s="682"/>
      <c r="K50" s="682"/>
      <c r="L50" s="682"/>
      <c r="M50" s="682"/>
      <c r="N50" s="682"/>
      <c r="O50" s="682"/>
      <c r="P50" s="682"/>
      <c r="Q50" s="682"/>
      <c r="R50" s="682"/>
      <c r="S50" s="682"/>
      <c r="T50" s="682"/>
      <c r="U50" s="682"/>
      <c r="V50" s="682"/>
      <c r="W50" s="682"/>
      <c r="X50" s="682"/>
      <c r="Y50" s="682"/>
      <c r="Z50" s="682"/>
      <c r="AA50" s="682"/>
    </row>
    <row r="51" spans="1:27" ht="15">
      <c r="A51" s="682"/>
      <c r="B51" s="684"/>
      <c r="C51" s="684"/>
      <c r="D51" s="684"/>
      <c r="E51" s="684"/>
      <c r="F51" s="865"/>
      <c r="G51" s="684"/>
      <c r="H51" s="684"/>
      <c r="I51" s="684"/>
      <c r="J51" s="682"/>
      <c r="K51" s="682"/>
      <c r="L51" s="682"/>
      <c r="M51" s="682"/>
      <c r="N51" s="682"/>
      <c r="O51" s="682"/>
      <c r="P51" s="682"/>
      <c r="Q51" s="682"/>
      <c r="R51" s="682"/>
      <c r="S51" s="682"/>
      <c r="T51" s="682"/>
      <c r="U51" s="682"/>
      <c r="V51" s="682"/>
      <c r="W51" s="682"/>
      <c r="X51" s="682"/>
      <c r="Y51" s="682"/>
      <c r="Z51" s="682"/>
      <c r="AA51" s="682"/>
    </row>
    <row r="52" spans="1:27" ht="15">
      <c r="A52" s="682"/>
      <c r="B52" s="684"/>
      <c r="C52" s="684"/>
      <c r="D52" s="684"/>
      <c r="E52" s="684"/>
      <c r="F52" s="865"/>
      <c r="G52" s="684"/>
      <c r="H52" s="684"/>
      <c r="I52" s="684"/>
      <c r="J52" s="682"/>
      <c r="K52" s="682"/>
      <c r="L52" s="682"/>
      <c r="M52" s="682"/>
      <c r="N52" s="682"/>
      <c r="O52" s="682"/>
      <c r="P52" s="682"/>
      <c r="Q52" s="682"/>
      <c r="R52" s="682"/>
      <c r="S52" s="682"/>
      <c r="T52" s="682"/>
      <c r="U52" s="682"/>
      <c r="V52" s="682"/>
      <c r="W52" s="682"/>
      <c r="X52" s="682"/>
      <c r="Y52" s="682"/>
      <c r="Z52" s="682"/>
      <c r="AA52" s="682"/>
    </row>
    <row r="53" spans="1:27" ht="15">
      <c r="A53" s="682"/>
      <c r="B53" s="684"/>
      <c r="C53" s="684"/>
      <c r="D53" s="684"/>
      <c r="E53" s="684"/>
      <c r="F53" s="865"/>
      <c r="G53" s="684"/>
      <c r="H53" s="684"/>
      <c r="I53" s="684"/>
      <c r="J53" s="682"/>
      <c r="K53" s="682"/>
      <c r="L53" s="682"/>
      <c r="M53" s="682"/>
      <c r="N53" s="682"/>
      <c r="O53" s="682"/>
      <c r="P53" s="682"/>
      <c r="Q53" s="682"/>
      <c r="R53" s="682"/>
      <c r="S53" s="682"/>
      <c r="T53" s="682"/>
      <c r="U53" s="682"/>
      <c r="V53" s="682"/>
      <c r="W53" s="682"/>
      <c r="X53" s="682"/>
      <c r="Y53" s="682"/>
      <c r="Z53" s="682"/>
      <c r="AA53" s="682"/>
    </row>
    <row r="54" spans="1:27" ht="15">
      <c r="A54" s="682"/>
      <c r="B54" s="684"/>
      <c r="C54" s="684"/>
      <c r="D54" s="684"/>
      <c r="E54" s="684"/>
      <c r="F54" s="865"/>
      <c r="G54" s="684"/>
      <c r="H54" s="684"/>
      <c r="I54" s="684"/>
      <c r="J54" s="682"/>
      <c r="K54" s="682"/>
      <c r="L54" s="682"/>
      <c r="M54" s="682"/>
      <c r="N54" s="682"/>
      <c r="O54" s="682"/>
      <c r="P54" s="682"/>
      <c r="Q54" s="682"/>
      <c r="R54" s="682"/>
      <c r="S54" s="682"/>
      <c r="T54" s="682"/>
      <c r="U54" s="682"/>
      <c r="V54" s="682"/>
      <c r="W54" s="682"/>
      <c r="X54" s="682"/>
      <c r="Y54" s="682"/>
      <c r="Z54" s="682"/>
      <c r="AA54" s="682"/>
    </row>
    <row r="55" spans="1:27" ht="15">
      <c r="A55" s="682"/>
      <c r="B55" s="684"/>
      <c r="C55" s="684"/>
      <c r="D55" s="684"/>
      <c r="E55" s="684"/>
      <c r="F55" s="865"/>
      <c r="G55" s="684"/>
      <c r="H55" s="684"/>
      <c r="I55" s="684"/>
      <c r="J55" s="682"/>
      <c r="K55" s="682"/>
      <c r="L55" s="682"/>
      <c r="M55" s="682"/>
      <c r="N55" s="682"/>
      <c r="O55" s="682"/>
      <c r="P55" s="682"/>
      <c r="Q55" s="682"/>
      <c r="R55" s="682"/>
      <c r="S55" s="682"/>
      <c r="T55" s="682"/>
      <c r="U55" s="682"/>
      <c r="V55" s="682"/>
      <c r="W55" s="682"/>
      <c r="X55" s="682"/>
      <c r="Y55" s="682"/>
      <c r="Z55" s="682"/>
      <c r="AA55" s="682"/>
    </row>
    <row r="56" spans="1:27" ht="15">
      <c r="A56" s="682"/>
      <c r="B56" s="684"/>
      <c r="C56" s="684"/>
      <c r="D56" s="684"/>
      <c r="E56" s="684"/>
      <c r="F56" s="865"/>
      <c r="G56" s="684"/>
      <c r="H56" s="684"/>
      <c r="I56" s="684"/>
      <c r="J56" s="682"/>
      <c r="K56" s="682"/>
      <c r="L56" s="682"/>
      <c r="M56" s="682"/>
      <c r="N56" s="682"/>
      <c r="O56" s="682"/>
      <c r="P56" s="682"/>
      <c r="Q56" s="682"/>
      <c r="R56" s="682"/>
      <c r="S56" s="682"/>
      <c r="T56" s="682"/>
      <c r="U56" s="682"/>
      <c r="V56" s="682"/>
      <c r="W56" s="682"/>
      <c r="X56" s="682"/>
      <c r="Y56" s="682"/>
      <c r="Z56" s="682"/>
      <c r="AA56" s="682"/>
    </row>
    <row r="57" spans="1:27" ht="15">
      <c r="A57" s="682"/>
      <c r="B57" s="684"/>
      <c r="C57" s="684"/>
      <c r="D57" s="684"/>
      <c r="E57" s="684"/>
      <c r="F57" s="865"/>
      <c r="G57" s="684"/>
      <c r="H57" s="684"/>
      <c r="I57" s="684"/>
      <c r="J57" s="682"/>
      <c r="K57" s="682"/>
      <c r="L57" s="682"/>
      <c r="M57" s="682"/>
      <c r="N57" s="682"/>
      <c r="O57" s="682"/>
      <c r="P57" s="682"/>
      <c r="Q57" s="682"/>
      <c r="R57" s="682"/>
      <c r="S57" s="682"/>
      <c r="T57" s="682"/>
      <c r="U57" s="682"/>
      <c r="V57" s="682"/>
      <c r="W57" s="682"/>
      <c r="X57" s="682"/>
      <c r="Y57" s="682"/>
      <c r="Z57" s="682"/>
      <c r="AA57" s="682"/>
    </row>
    <row r="58" spans="1:27" ht="15">
      <c r="A58" s="682"/>
      <c r="B58" s="684"/>
      <c r="C58" s="684"/>
      <c r="D58" s="684"/>
      <c r="E58" s="684"/>
      <c r="F58" s="865"/>
      <c r="G58" s="684"/>
      <c r="H58" s="684"/>
      <c r="I58" s="684"/>
      <c r="J58" s="682"/>
      <c r="K58" s="682"/>
      <c r="L58" s="682"/>
      <c r="M58" s="682"/>
      <c r="N58" s="682"/>
      <c r="O58" s="682"/>
      <c r="P58" s="682"/>
      <c r="Q58" s="682"/>
      <c r="R58" s="682"/>
      <c r="S58" s="682"/>
      <c r="T58" s="682"/>
      <c r="U58" s="682"/>
      <c r="V58" s="682"/>
      <c r="W58" s="682"/>
      <c r="X58" s="682"/>
      <c r="Y58" s="682"/>
      <c r="Z58" s="682"/>
      <c r="AA58" s="682"/>
    </row>
    <row r="59" spans="1:27" ht="15">
      <c r="A59" s="682"/>
      <c r="B59" s="684"/>
      <c r="C59" s="684"/>
      <c r="D59" s="684"/>
      <c r="E59" s="684"/>
      <c r="F59" s="865"/>
      <c r="G59" s="684"/>
      <c r="H59" s="684"/>
      <c r="I59" s="684"/>
      <c r="J59" s="682"/>
      <c r="K59" s="682"/>
      <c r="L59" s="682"/>
      <c r="M59" s="682"/>
      <c r="N59" s="682"/>
      <c r="O59" s="682"/>
      <c r="P59" s="682"/>
      <c r="Q59" s="682"/>
      <c r="R59" s="682"/>
      <c r="S59" s="682"/>
      <c r="T59" s="682"/>
      <c r="U59" s="682"/>
      <c r="V59" s="682"/>
      <c r="W59" s="682"/>
      <c r="X59" s="682"/>
      <c r="Y59" s="682"/>
      <c r="Z59" s="682"/>
      <c r="AA59" s="682"/>
    </row>
    <row r="60" spans="1:27" ht="15">
      <c r="A60" s="682"/>
      <c r="B60" s="684"/>
      <c r="C60" s="684"/>
      <c r="D60" s="684"/>
      <c r="E60" s="684"/>
      <c r="F60" s="865"/>
      <c r="G60" s="684"/>
      <c r="H60" s="684"/>
      <c r="I60" s="684"/>
      <c r="J60" s="682"/>
      <c r="K60" s="682"/>
      <c r="L60" s="682"/>
      <c r="M60" s="682"/>
      <c r="N60" s="682"/>
      <c r="O60" s="682"/>
      <c r="P60" s="682"/>
      <c r="Q60" s="682"/>
      <c r="R60" s="682"/>
      <c r="S60" s="682"/>
      <c r="T60" s="682"/>
      <c r="U60" s="682"/>
      <c r="V60" s="682"/>
      <c r="W60" s="682"/>
      <c r="X60" s="682"/>
      <c r="Y60" s="682"/>
      <c r="Z60" s="682"/>
      <c r="AA60" s="682"/>
    </row>
    <row r="61" spans="1:27" ht="15">
      <c r="A61" s="682"/>
      <c r="B61" s="684"/>
      <c r="C61" s="684"/>
      <c r="D61" s="684"/>
      <c r="E61" s="684"/>
      <c r="F61" s="865"/>
      <c r="G61" s="684"/>
      <c r="H61" s="684"/>
      <c r="I61" s="684"/>
      <c r="J61" s="682"/>
      <c r="K61" s="682"/>
      <c r="L61" s="682"/>
      <c r="M61" s="682"/>
      <c r="N61" s="682"/>
      <c r="O61" s="682"/>
      <c r="P61" s="682"/>
      <c r="Q61" s="682"/>
      <c r="R61" s="682"/>
      <c r="S61" s="682"/>
      <c r="T61" s="682"/>
      <c r="U61" s="682"/>
      <c r="V61" s="682"/>
      <c r="W61" s="682"/>
      <c r="X61" s="682"/>
      <c r="Y61" s="682"/>
      <c r="Z61" s="682"/>
      <c r="AA61" s="682"/>
    </row>
    <row r="62" spans="1:27" ht="15">
      <c r="A62" s="682"/>
      <c r="B62" s="684"/>
      <c r="C62" s="684"/>
      <c r="D62" s="684"/>
      <c r="E62" s="684"/>
      <c r="F62" s="865"/>
      <c r="G62" s="684"/>
      <c r="H62" s="684"/>
      <c r="I62" s="684"/>
      <c r="J62" s="682"/>
      <c r="K62" s="682"/>
      <c r="L62" s="682"/>
      <c r="M62" s="682"/>
      <c r="N62" s="682"/>
      <c r="O62" s="682"/>
      <c r="P62" s="682"/>
      <c r="Q62" s="682"/>
      <c r="R62" s="682"/>
      <c r="S62" s="682"/>
      <c r="T62" s="682"/>
      <c r="U62" s="682"/>
      <c r="V62" s="682"/>
      <c r="W62" s="682"/>
      <c r="X62" s="682"/>
      <c r="Y62" s="682"/>
      <c r="Z62" s="682"/>
      <c r="AA62" s="682"/>
    </row>
    <row r="63" spans="1:27" ht="15">
      <c r="A63" s="682"/>
      <c r="B63" s="684"/>
      <c r="C63" s="684"/>
      <c r="D63" s="684"/>
      <c r="E63" s="684"/>
      <c r="F63" s="865"/>
      <c r="G63" s="684"/>
      <c r="H63" s="684"/>
      <c r="I63" s="684"/>
      <c r="J63" s="682"/>
      <c r="K63" s="682"/>
      <c r="L63" s="682"/>
      <c r="M63" s="682"/>
      <c r="N63" s="682"/>
      <c r="O63" s="682"/>
      <c r="P63" s="682"/>
      <c r="Q63" s="682"/>
      <c r="R63" s="682"/>
      <c r="S63" s="682"/>
      <c r="T63" s="682"/>
      <c r="U63" s="682"/>
      <c r="V63" s="682"/>
      <c r="W63" s="682"/>
      <c r="X63" s="682"/>
      <c r="Y63" s="682"/>
      <c r="Z63" s="682"/>
      <c r="AA63" s="682"/>
    </row>
    <row r="64" spans="1:27" ht="15">
      <c r="A64" s="682"/>
      <c r="B64" s="684"/>
      <c r="C64" s="684"/>
      <c r="D64" s="684"/>
      <c r="E64" s="684"/>
      <c r="F64" s="865"/>
      <c r="G64" s="684"/>
      <c r="H64" s="684"/>
      <c r="I64" s="684"/>
      <c r="J64" s="682"/>
      <c r="K64" s="682"/>
      <c r="L64" s="682"/>
      <c r="M64" s="682"/>
      <c r="N64" s="682"/>
      <c r="O64" s="682"/>
      <c r="P64" s="682"/>
      <c r="Q64" s="682"/>
      <c r="R64" s="682"/>
      <c r="S64" s="682"/>
      <c r="T64" s="682"/>
      <c r="U64" s="682"/>
      <c r="V64" s="682"/>
      <c r="W64" s="682"/>
      <c r="X64" s="682"/>
      <c r="Y64" s="682"/>
      <c r="Z64" s="682"/>
      <c r="AA64" s="682"/>
    </row>
    <row r="65" spans="1:27" ht="15">
      <c r="A65" s="682"/>
      <c r="B65" s="684"/>
      <c r="C65" s="684"/>
      <c r="D65" s="684"/>
      <c r="E65" s="684"/>
      <c r="F65" s="865"/>
      <c r="G65" s="684"/>
      <c r="H65" s="684"/>
      <c r="I65" s="684"/>
      <c r="J65" s="682"/>
      <c r="K65" s="682"/>
      <c r="L65" s="682"/>
      <c r="M65" s="682"/>
      <c r="N65" s="682"/>
      <c r="O65" s="682"/>
      <c r="P65" s="682"/>
      <c r="Q65" s="682"/>
      <c r="R65" s="682"/>
      <c r="S65" s="682"/>
      <c r="T65" s="682"/>
      <c r="U65" s="682"/>
      <c r="V65" s="682"/>
      <c r="W65" s="682"/>
      <c r="X65" s="682"/>
      <c r="Y65" s="682"/>
      <c r="Z65" s="682"/>
      <c r="AA65" s="682"/>
    </row>
    <row r="66" spans="1:27" ht="15">
      <c r="A66" s="682"/>
      <c r="B66" s="684"/>
      <c r="C66" s="684"/>
      <c r="D66" s="684"/>
      <c r="E66" s="684"/>
      <c r="F66" s="865"/>
      <c r="G66" s="684"/>
      <c r="H66" s="684"/>
      <c r="I66" s="684"/>
      <c r="J66" s="682"/>
      <c r="K66" s="682"/>
      <c r="L66" s="682"/>
      <c r="M66" s="682"/>
      <c r="N66" s="682"/>
      <c r="O66" s="682"/>
      <c r="P66" s="682"/>
      <c r="Q66" s="682"/>
      <c r="R66" s="682"/>
      <c r="S66" s="682"/>
      <c r="T66" s="682"/>
      <c r="U66" s="682"/>
      <c r="V66" s="682"/>
      <c r="W66" s="682"/>
      <c r="X66" s="682"/>
      <c r="Y66" s="682"/>
      <c r="Z66" s="682"/>
      <c r="AA66" s="682"/>
    </row>
    <row r="67" spans="1:27" ht="15">
      <c r="A67" s="682"/>
      <c r="B67" s="684"/>
      <c r="C67" s="684"/>
      <c r="D67" s="684"/>
      <c r="E67" s="684"/>
      <c r="F67" s="865"/>
      <c r="G67" s="684"/>
      <c r="H67" s="684"/>
      <c r="I67" s="684"/>
      <c r="J67" s="682"/>
      <c r="K67" s="682"/>
      <c r="L67" s="682"/>
      <c r="M67" s="682"/>
      <c r="N67" s="682"/>
      <c r="O67" s="682"/>
      <c r="P67" s="682"/>
      <c r="Q67" s="682"/>
      <c r="R67" s="682"/>
      <c r="S67" s="682"/>
      <c r="T67" s="682"/>
      <c r="U67" s="682"/>
      <c r="V67" s="682"/>
      <c r="W67" s="682"/>
      <c r="X67" s="682"/>
      <c r="Y67" s="682"/>
      <c r="Z67" s="682"/>
      <c r="AA67" s="682"/>
    </row>
    <row r="68" spans="1:27" ht="15">
      <c r="A68" s="682"/>
      <c r="B68" s="684"/>
      <c r="C68" s="684"/>
      <c r="D68" s="684"/>
      <c r="E68" s="684"/>
      <c r="F68" s="865"/>
      <c r="G68" s="684"/>
      <c r="H68" s="684"/>
      <c r="I68" s="684"/>
      <c r="J68" s="682"/>
      <c r="K68" s="682"/>
      <c r="L68" s="682"/>
      <c r="M68" s="682"/>
      <c r="N68" s="682"/>
      <c r="O68" s="682"/>
      <c r="P68" s="682"/>
      <c r="Q68" s="682"/>
      <c r="R68" s="682"/>
      <c r="S68" s="682"/>
      <c r="T68" s="682"/>
      <c r="U68" s="682"/>
      <c r="V68" s="682"/>
      <c r="W68" s="682"/>
      <c r="X68" s="682"/>
      <c r="Y68" s="682"/>
      <c r="Z68" s="682"/>
      <c r="AA68" s="682"/>
    </row>
    <row r="69" spans="1:27" ht="15">
      <c r="A69" s="682"/>
      <c r="B69" s="684"/>
      <c r="C69" s="684"/>
      <c r="D69" s="684"/>
      <c r="E69" s="684"/>
      <c r="F69" s="865"/>
      <c r="G69" s="684"/>
      <c r="H69" s="684"/>
      <c r="I69" s="684"/>
      <c r="J69" s="682"/>
      <c r="K69" s="682"/>
      <c r="L69" s="682"/>
      <c r="M69" s="682"/>
      <c r="N69" s="682"/>
      <c r="O69" s="682"/>
      <c r="P69" s="682"/>
      <c r="Q69" s="682"/>
      <c r="R69" s="682"/>
      <c r="S69" s="682"/>
      <c r="T69" s="682"/>
      <c r="U69" s="682"/>
      <c r="V69" s="682"/>
      <c r="W69" s="682"/>
      <c r="X69" s="682"/>
      <c r="Y69" s="682"/>
      <c r="Z69" s="682"/>
      <c r="AA69" s="682"/>
    </row>
    <row r="70" spans="1:27" ht="15">
      <c r="A70" s="682"/>
      <c r="B70" s="684"/>
      <c r="C70" s="684"/>
      <c r="D70" s="684"/>
      <c r="E70" s="684"/>
      <c r="F70" s="865"/>
      <c r="G70" s="684"/>
      <c r="H70" s="684"/>
      <c r="I70" s="684"/>
      <c r="J70" s="682"/>
      <c r="K70" s="682"/>
      <c r="L70" s="682"/>
      <c r="M70" s="682"/>
      <c r="N70" s="682"/>
      <c r="O70" s="682"/>
      <c r="P70" s="682"/>
      <c r="Q70" s="682"/>
      <c r="R70" s="682"/>
      <c r="S70" s="682"/>
      <c r="T70" s="682"/>
      <c r="U70" s="682"/>
      <c r="V70" s="682"/>
      <c r="W70" s="682"/>
      <c r="X70" s="682"/>
      <c r="Y70" s="682"/>
      <c r="Z70" s="682"/>
      <c r="AA70" s="682"/>
    </row>
    <row r="71" spans="1:27" ht="15">
      <c r="A71" s="682"/>
      <c r="B71" s="684"/>
      <c r="C71" s="684"/>
      <c r="D71" s="684"/>
      <c r="E71" s="684"/>
      <c r="F71" s="865"/>
      <c r="G71" s="684"/>
      <c r="H71" s="684"/>
      <c r="I71" s="684"/>
      <c r="J71" s="682"/>
      <c r="K71" s="682"/>
      <c r="L71" s="682"/>
      <c r="M71" s="682"/>
      <c r="N71" s="682"/>
      <c r="O71" s="682"/>
      <c r="P71" s="682"/>
      <c r="Q71" s="682"/>
      <c r="R71" s="682"/>
      <c r="S71" s="682"/>
      <c r="T71" s="682"/>
      <c r="U71" s="682"/>
      <c r="V71" s="682"/>
      <c r="W71" s="682"/>
      <c r="X71" s="682"/>
      <c r="Y71" s="682"/>
      <c r="Z71" s="682"/>
      <c r="AA71" s="682"/>
    </row>
    <row r="72" spans="1:27" ht="15">
      <c r="A72" s="682"/>
      <c r="B72" s="684"/>
      <c r="C72" s="684"/>
      <c r="D72" s="684"/>
      <c r="E72" s="684"/>
      <c r="F72" s="865"/>
      <c r="G72" s="684"/>
      <c r="H72" s="684"/>
      <c r="I72" s="684"/>
      <c r="J72" s="682"/>
      <c r="K72" s="682"/>
      <c r="L72" s="682"/>
      <c r="M72" s="682"/>
      <c r="N72" s="682"/>
      <c r="O72" s="682"/>
      <c r="P72" s="682"/>
      <c r="Q72" s="682"/>
      <c r="R72" s="682"/>
      <c r="S72" s="682"/>
      <c r="T72" s="682"/>
      <c r="U72" s="682"/>
      <c r="V72" s="682"/>
      <c r="W72" s="682"/>
      <c r="X72" s="682"/>
      <c r="Y72" s="682"/>
      <c r="Z72" s="682"/>
      <c r="AA72" s="682"/>
    </row>
    <row r="73" spans="1:27" ht="15">
      <c r="A73" s="682"/>
      <c r="B73" s="684"/>
      <c r="C73" s="684"/>
      <c r="D73" s="684"/>
      <c r="E73" s="684"/>
      <c r="F73" s="865"/>
      <c r="G73" s="684"/>
      <c r="H73" s="684"/>
      <c r="I73" s="684"/>
      <c r="J73" s="682"/>
      <c r="K73" s="682"/>
      <c r="L73" s="682"/>
      <c r="M73" s="682"/>
      <c r="N73" s="682"/>
      <c r="O73" s="682"/>
      <c r="P73" s="682"/>
      <c r="Q73" s="682"/>
      <c r="R73" s="682"/>
      <c r="S73" s="682"/>
      <c r="T73" s="682"/>
      <c r="U73" s="682"/>
      <c r="V73" s="682"/>
      <c r="W73" s="682"/>
      <c r="X73" s="682"/>
      <c r="Y73" s="682"/>
      <c r="Z73" s="682"/>
      <c r="AA73" s="682"/>
    </row>
    <row r="74" spans="1:27" ht="15">
      <c r="A74" s="682"/>
      <c r="B74" s="684"/>
      <c r="C74" s="684"/>
      <c r="D74" s="684"/>
      <c r="E74" s="684"/>
      <c r="F74" s="865"/>
      <c r="G74" s="684"/>
      <c r="H74" s="684"/>
      <c r="I74" s="684"/>
      <c r="J74" s="682"/>
      <c r="K74" s="682"/>
      <c r="L74" s="682"/>
      <c r="M74" s="682"/>
      <c r="N74" s="682"/>
      <c r="O74" s="682"/>
      <c r="P74" s="682"/>
      <c r="Q74" s="682"/>
      <c r="R74" s="682"/>
      <c r="S74" s="682"/>
      <c r="T74" s="682"/>
      <c r="U74" s="682"/>
      <c r="V74" s="682"/>
      <c r="W74" s="682"/>
      <c r="X74" s="682"/>
      <c r="Y74" s="682"/>
      <c r="Z74" s="682"/>
      <c r="AA74" s="682"/>
    </row>
    <row r="75" spans="1:27" ht="15">
      <c r="A75" s="682"/>
      <c r="B75" s="684"/>
      <c r="C75" s="684"/>
      <c r="D75" s="684"/>
      <c r="E75" s="684"/>
      <c r="F75" s="865"/>
      <c r="G75" s="684"/>
      <c r="H75" s="684"/>
      <c r="I75" s="684"/>
      <c r="J75" s="682"/>
      <c r="K75" s="682"/>
      <c r="L75" s="682"/>
      <c r="M75" s="682"/>
      <c r="N75" s="682"/>
      <c r="O75" s="682"/>
      <c r="P75" s="682"/>
      <c r="Q75" s="682"/>
      <c r="R75" s="682"/>
      <c r="S75" s="682"/>
      <c r="T75" s="682"/>
      <c r="U75" s="682"/>
      <c r="V75" s="682"/>
      <c r="W75" s="682"/>
      <c r="X75" s="682"/>
      <c r="Y75" s="682"/>
      <c r="Z75" s="682"/>
      <c r="AA75" s="682"/>
    </row>
    <row r="76" spans="1:27" ht="15">
      <c r="A76" s="682"/>
      <c r="B76" s="684"/>
      <c r="C76" s="684"/>
      <c r="D76" s="684"/>
      <c r="E76" s="684"/>
      <c r="F76" s="865"/>
      <c r="G76" s="684"/>
      <c r="H76" s="684"/>
      <c r="I76" s="684"/>
      <c r="J76" s="682"/>
      <c r="K76" s="682"/>
      <c r="L76" s="682"/>
      <c r="M76" s="682"/>
      <c r="N76" s="682"/>
      <c r="O76" s="682"/>
      <c r="P76" s="682"/>
      <c r="Q76" s="682"/>
      <c r="R76" s="682"/>
      <c r="S76" s="682"/>
      <c r="T76" s="682"/>
      <c r="U76" s="682"/>
      <c r="V76" s="682"/>
      <c r="W76" s="682"/>
      <c r="X76" s="682"/>
      <c r="Y76" s="682"/>
      <c r="Z76" s="682"/>
      <c r="AA76" s="682"/>
    </row>
    <row r="77" spans="1:27" ht="15">
      <c r="A77" s="682"/>
      <c r="B77" s="684"/>
      <c r="C77" s="684"/>
      <c r="D77" s="684"/>
      <c r="E77" s="684"/>
      <c r="F77" s="865"/>
      <c r="G77" s="684"/>
      <c r="H77" s="684"/>
      <c r="I77" s="684"/>
      <c r="J77" s="682"/>
      <c r="K77" s="682"/>
      <c r="L77" s="682"/>
      <c r="M77" s="682"/>
      <c r="N77" s="682"/>
      <c r="O77" s="682"/>
      <c r="P77" s="682"/>
      <c r="Q77" s="682"/>
      <c r="R77" s="682"/>
      <c r="S77" s="682"/>
      <c r="T77" s="682"/>
      <c r="U77" s="682"/>
      <c r="V77" s="682"/>
      <c r="W77" s="682"/>
      <c r="X77" s="682"/>
      <c r="Y77" s="682"/>
      <c r="Z77" s="682"/>
      <c r="AA77" s="682"/>
    </row>
    <row r="78" spans="1:27" ht="15">
      <c r="A78" s="682"/>
      <c r="B78" s="684"/>
      <c r="C78" s="684"/>
      <c r="D78" s="684"/>
      <c r="E78" s="684"/>
      <c r="F78" s="865"/>
      <c r="G78" s="684"/>
      <c r="H78" s="684"/>
      <c r="I78" s="684"/>
      <c r="J78" s="682"/>
      <c r="K78" s="682"/>
      <c r="L78" s="682"/>
      <c r="M78" s="682"/>
      <c r="N78" s="682"/>
      <c r="O78" s="682"/>
      <c r="P78" s="682"/>
      <c r="Q78" s="682"/>
      <c r="R78" s="682"/>
      <c r="S78" s="682"/>
      <c r="T78" s="682"/>
      <c r="U78" s="682"/>
      <c r="V78" s="682"/>
      <c r="W78" s="682"/>
      <c r="X78" s="682"/>
      <c r="Y78" s="682"/>
      <c r="Z78" s="682"/>
      <c r="AA78" s="682"/>
    </row>
    <row r="79" spans="1:27" ht="15">
      <c r="A79" s="682"/>
      <c r="B79" s="684"/>
      <c r="C79" s="684"/>
      <c r="D79" s="684"/>
      <c r="E79" s="684"/>
      <c r="F79" s="865"/>
      <c r="G79" s="684"/>
      <c r="H79" s="684"/>
      <c r="I79" s="684"/>
      <c r="J79" s="682"/>
      <c r="K79" s="682"/>
      <c r="L79" s="682"/>
      <c r="M79" s="682"/>
      <c r="N79" s="682"/>
      <c r="O79" s="682"/>
      <c r="P79" s="682"/>
      <c r="Q79" s="682"/>
      <c r="R79" s="682"/>
      <c r="S79" s="682"/>
      <c r="T79" s="682"/>
      <c r="U79" s="682"/>
      <c r="V79" s="682"/>
      <c r="W79" s="682"/>
      <c r="X79" s="682"/>
      <c r="Y79" s="682"/>
      <c r="Z79" s="682"/>
      <c r="AA79" s="682"/>
    </row>
    <row r="80" spans="1:27" ht="15">
      <c r="A80" s="682"/>
      <c r="B80" s="684"/>
      <c r="C80" s="684"/>
      <c r="D80" s="684"/>
      <c r="E80" s="684"/>
      <c r="F80" s="865"/>
      <c r="G80" s="684"/>
      <c r="H80" s="684"/>
      <c r="I80" s="684"/>
      <c r="J80" s="682"/>
      <c r="K80" s="682"/>
      <c r="L80" s="682"/>
      <c r="M80" s="682"/>
      <c r="N80" s="682"/>
      <c r="O80" s="682"/>
      <c r="P80" s="682"/>
      <c r="Q80" s="682"/>
      <c r="R80" s="682"/>
      <c r="S80" s="682"/>
      <c r="T80" s="682"/>
      <c r="U80" s="682"/>
      <c r="V80" s="682"/>
      <c r="W80" s="682"/>
      <c r="X80" s="682"/>
      <c r="Y80" s="682"/>
      <c r="Z80" s="682"/>
      <c r="AA80" s="682"/>
    </row>
    <row r="81" spans="1:27" ht="15">
      <c r="A81" s="682"/>
      <c r="B81" s="684"/>
      <c r="C81" s="684"/>
      <c r="D81" s="684"/>
      <c r="E81" s="684"/>
      <c r="F81" s="865"/>
      <c r="G81" s="684"/>
      <c r="H81" s="684"/>
      <c r="I81" s="684"/>
      <c r="J81" s="682"/>
      <c r="K81" s="682"/>
      <c r="L81" s="682"/>
      <c r="M81" s="682"/>
      <c r="N81" s="682"/>
      <c r="O81" s="682"/>
      <c r="P81" s="682"/>
      <c r="Q81" s="682"/>
      <c r="R81" s="682"/>
      <c r="S81" s="682"/>
      <c r="T81" s="682"/>
      <c r="U81" s="682"/>
      <c r="V81" s="682"/>
      <c r="W81" s="682"/>
      <c r="X81" s="682"/>
      <c r="Y81" s="682"/>
      <c r="Z81" s="682"/>
      <c r="AA81" s="682"/>
    </row>
    <row r="82" spans="1:27" ht="15">
      <c r="A82" s="682"/>
      <c r="B82" s="684"/>
      <c r="C82" s="684"/>
      <c r="D82" s="684"/>
      <c r="E82" s="684"/>
      <c r="F82" s="865"/>
      <c r="G82" s="684"/>
      <c r="H82" s="684"/>
      <c r="I82" s="684"/>
      <c r="J82" s="682"/>
      <c r="K82" s="682"/>
      <c r="L82" s="682"/>
      <c r="M82" s="682"/>
      <c r="N82" s="682"/>
      <c r="O82" s="682"/>
      <c r="P82" s="682"/>
      <c r="Q82" s="682"/>
      <c r="R82" s="682"/>
      <c r="S82" s="682"/>
      <c r="T82" s="682"/>
      <c r="U82" s="682"/>
      <c r="V82" s="682"/>
      <c r="W82" s="682"/>
      <c r="X82" s="682"/>
      <c r="Y82" s="682"/>
      <c r="Z82" s="682"/>
      <c r="AA82" s="682"/>
    </row>
    <row r="83" spans="1:27" ht="15">
      <c r="A83" s="682"/>
      <c r="B83" s="684"/>
      <c r="C83" s="684"/>
      <c r="D83" s="684"/>
      <c r="E83" s="684"/>
      <c r="F83" s="865"/>
      <c r="G83" s="684"/>
      <c r="H83" s="684"/>
      <c r="I83" s="684"/>
      <c r="J83" s="682"/>
      <c r="K83" s="682"/>
      <c r="L83" s="682"/>
      <c r="M83" s="682"/>
      <c r="N83" s="682"/>
      <c r="O83" s="682"/>
      <c r="P83" s="682"/>
      <c r="Q83" s="682"/>
      <c r="R83" s="682"/>
      <c r="S83" s="682"/>
      <c r="T83" s="682"/>
      <c r="U83" s="682"/>
      <c r="V83" s="682"/>
      <c r="W83" s="682"/>
      <c r="X83" s="682"/>
      <c r="Y83" s="682"/>
      <c r="Z83" s="682"/>
      <c r="AA83" s="682"/>
    </row>
    <row r="84" spans="1:27" ht="15">
      <c r="A84" s="682"/>
      <c r="B84" s="684"/>
      <c r="C84" s="684"/>
      <c r="D84" s="684"/>
      <c r="E84" s="684"/>
      <c r="F84" s="865"/>
      <c r="G84" s="684"/>
      <c r="H84" s="684"/>
      <c r="I84" s="684"/>
      <c r="J84" s="682"/>
      <c r="K84" s="682"/>
      <c r="L84" s="682"/>
      <c r="M84" s="682"/>
      <c r="N84" s="682"/>
      <c r="O84" s="682"/>
      <c r="P84" s="682"/>
      <c r="Q84" s="682"/>
      <c r="R84" s="682"/>
      <c r="S84" s="682"/>
      <c r="T84" s="682"/>
      <c r="U84" s="682"/>
      <c r="V84" s="682"/>
      <c r="W84" s="682"/>
      <c r="X84" s="682"/>
      <c r="Y84" s="682"/>
      <c r="Z84" s="682"/>
      <c r="AA84" s="682"/>
    </row>
    <row r="85" spans="1:27" ht="15">
      <c r="A85" s="682"/>
      <c r="B85" s="684"/>
      <c r="C85" s="684"/>
      <c r="D85" s="684"/>
      <c r="E85" s="684"/>
      <c r="F85" s="865"/>
      <c r="G85" s="684"/>
      <c r="H85" s="684"/>
      <c r="I85" s="684"/>
      <c r="J85" s="682"/>
      <c r="K85" s="682"/>
      <c r="L85" s="682"/>
      <c r="M85" s="682"/>
      <c r="N85" s="682"/>
      <c r="O85" s="682"/>
      <c r="P85" s="682"/>
      <c r="Q85" s="682"/>
      <c r="R85" s="682"/>
      <c r="S85" s="682"/>
      <c r="T85" s="682"/>
      <c r="U85" s="682"/>
      <c r="V85" s="682"/>
      <c r="W85" s="682"/>
      <c r="X85" s="682"/>
      <c r="Y85" s="682"/>
      <c r="Z85" s="682"/>
      <c r="AA85" s="682"/>
    </row>
    <row r="86" spans="1:27" ht="15">
      <c r="A86" s="682"/>
      <c r="B86" s="684"/>
      <c r="C86" s="684"/>
      <c r="D86" s="684"/>
      <c r="E86" s="684"/>
      <c r="F86" s="865"/>
      <c r="G86" s="684"/>
      <c r="H86" s="684"/>
      <c r="I86" s="684"/>
      <c r="J86" s="682"/>
      <c r="K86" s="682"/>
      <c r="L86" s="682"/>
      <c r="M86" s="682"/>
      <c r="N86" s="682"/>
      <c r="O86" s="682"/>
      <c r="P86" s="682"/>
      <c r="Q86" s="682"/>
      <c r="R86" s="682"/>
      <c r="S86" s="682"/>
      <c r="T86" s="682"/>
      <c r="U86" s="682"/>
      <c r="V86" s="682"/>
      <c r="W86" s="682"/>
      <c r="X86" s="682"/>
      <c r="Y86" s="682"/>
      <c r="Z86" s="682"/>
      <c r="AA86" s="682"/>
    </row>
    <row r="87" spans="1:27" ht="15">
      <c r="A87" s="682"/>
      <c r="B87" s="684"/>
      <c r="C87" s="684"/>
      <c r="D87" s="684"/>
      <c r="E87" s="684"/>
      <c r="F87" s="865"/>
      <c r="G87" s="684"/>
      <c r="H87" s="684"/>
      <c r="I87" s="684"/>
      <c r="J87" s="682"/>
      <c r="K87" s="682"/>
      <c r="L87" s="682"/>
      <c r="M87" s="682"/>
      <c r="N87" s="682"/>
      <c r="O87" s="682"/>
      <c r="P87" s="682"/>
      <c r="Q87" s="682"/>
      <c r="R87" s="682"/>
      <c r="S87" s="682"/>
      <c r="T87" s="682"/>
      <c r="U87" s="682"/>
      <c r="V87" s="682"/>
      <c r="W87" s="682"/>
      <c r="X87" s="682"/>
      <c r="Y87" s="682"/>
      <c r="Z87" s="682"/>
      <c r="AA87" s="682"/>
    </row>
    <row r="88" spans="1:27" ht="15">
      <c r="A88" s="682"/>
      <c r="B88" s="684"/>
      <c r="C88" s="684"/>
      <c r="D88" s="684"/>
      <c r="E88" s="684"/>
      <c r="F88" s="865"/>
      <c r="G88" s="684"/>
      <c r="H88" s="684"/>
      <c r="I88" s="684"/>
      <c r="J88" s="682"/>
      <c r="K88" s="682"/>
      <c r="L88" s="682"/>
      <c r="M88" s="682"/>
      <c r="N88" s="682"/>
      <c r="O88" s="682"/>
      <c r="P88" s="682"/>
      <c r="Q88" s="682"/>
      <c r="R88" s="682"/>
      <c r="S88" s="682"/>
      <c r="T88" s="682"/>
      <c r="U88" s="682"/>
      <c r="V88" s="682"/>
      <c r="W88" s="682"/>
      <c r="X88" s="682"/>
      <c r="Y88" s="682"/>
      <c r="Z88" s="682"/>
      <c r="AA88" s="682"/>
    </row>
    <row r="89" spans="1:27" ht="15">
      <c r="A89" s="682"/>
      <c r="B89" s="684"/>
      <c r="C89" s="684"/>
      <c r="D89" s="684"/>
      <c r="E89" s="684"/>
      <c r="F89" s="865"/>
      <c r="G89" s="684"/>
      <c r="H89" s="684"/>
      <c r="I89" s="684"/>
      <c r="J89" s="682"/>
      <c r="K89" s="682"/>
      <c r="L89" s="682"/>
      <c r="M89" s="682"/>
      <c r="N89" s="682"/>
      <c r="O89" s="682"/>
      <c r="P89" s="682"/>
      <c r="Q89" s="682"/>
      <c r="R89" s="682"/>
      <c r="S89" s="682"/>
      <c r="T89" s="682"/>
      <c r="U89" s="682"/>
      <c r="V89" s="682"/>
      <c r="W89" s="682"/>
      <c r="X89" s="682"/>
      <c r="Y89" s="682"/>
      <c r="Z89" s="682"/>
      <c r="AA89" s="682"/>
    </row>
    <row r="90" spans="1:27" ht="15">
      <c r="A90" s="682"/>
      <c r="B90" s="684"/>
      <c r="C90" s="684"/>
      <c r="D90" s="684"/>
      <c r="E90" s="684"/>
      <c r="F90" s="865"/>
      <c r="G90" s="684"/>
      <c r="H90" s="684"/>
      <c r="I90" s="684"/>
      <c r="J90" s="682"/>
      <c r="K90" s="682"/>
      <c r="L90" s="682"/>
      <c r="M90" s="682"/>
      <c r="N90" s="682"/>
      <c r="O90" s="682"/>
      <c r="P90" s="682"/>
      <c r="Q90" s="682"/>
      <c r="R90" s="682"/>
      <c r="S90" s="682"/>
      <c r="T90" s="682"/>
      <c r="U90" s="682"/>
      <c r="V90" s="682"/>
      <c r="W90" s="682"/>
      <c r="X90" s="682"/>
      <c r="Y90" s="682"/>
      <c r="Z90" s="682"/>
      <c r="AA90" s="682"/>
    </row>
    <row r="91" spans="1:27" ht="15">
      <c r="A91" s="682"/>
      <c r="B91" s="684"/>
      <c r="C91" s="684"/>
      <c r="D91" s="684"/>
      <c r="E91" s="684"/>
      <c r="F91" s="865"/>
      <c r="G91" s="684"/>
      <c r="H91" s="684"/>
      <c r="I91" s="684"/>
      <c r="J91" s="682"/>
      <c r="K91" s="682"/>
      <c r="L91" s="682"/>
      <c r="M91" s="682"/>
      <c r="N91" s="682"/>
      <c r="O91" s="682"/>
      <c r="P91" s="682"/>
      <c r="Q91" s="682"/>
      <c r="R91" s="682"/>
      <c r="S91" s="682"/>
      <c r="T91" s="682"/>
      <c r="U91" s="682"/>
      <c r="V91" s="682"/>
      <c r="W91" s="682"/>
      <c r="X91" s="682"/>
      <c r="Y91" s="682"/>
      <c r="Z91" s="682"/>
      <c r="AA91" s="682"/>
    </row>
    <row r="92" spans="1:27" ht="15">
      <c r="A92" s="682"/>
      <c r="B92" s="684"/>
      <c r="C92" s="684"/>
      <c r="D92" s="684"/>
      <c r="E92" s="684"/>
      <c r="F92" s="865"/>
      <c r="G92" s="684"/>
      <c r="H92" s="684"/>
      <c r="I92" s="684"/>
      <c r="J92" s="682"/>
      <c r="K92" s="682"/>
      <c r="L92" s="682"/>
      <c r="M92" s="682"/>
      <c r="N92" s="682"/>
      <c r="O92" s="682"/>
      <c r="P92" s="682"/>
      <c r="Q92" s="682"/>
      <c r="R92" s="682"/>
      <c r="S92" s="682"/>
      <c r="T92" s="682"/>
      <c r="U92" s="682"/>
      <c r="V92" s="682"/>
      <c r="W92" s="682"/>
      <c r="X92" s="682"/>
      <c r="Y92" s="682"/>
      <c r="Z92" s="682"/>
      <c r="AA92" s="682"/>
    </row>
    <row r="93" spans="1:27" ht="15">
      <c r="A93" s="682"/>
      <c r="B93" s="684"/>
      <c r="C93" s="684"/>
      <c r="D93" s="684"/>
      <c r="E93" s="684"/>
      <c r="F93" s="865"/>
      <c r="G93" s="684"/>
      <c r="H93" s="684"/>
      <c r="I93" s="684"/>
      <c r="J93" s="682"/>
      <c r="K93" s="682"/>
      <c r="L93" s="682"/>
      <c r="M93" s="682"/>
      <c r="N93" s="682"/>
      <c r="O93" s="682"/>
      <c r="P93" s="682"/>
      <c r="Q93" s="682"/>
      <c r="R93" s="682"/>
      <c r="S93" s="682"/>
      <c r="T93" s="682"/>
      <c r="U93" s="682"/>
      <c r="V93" s="682"/>
      <c r="W93" s="682"/>
      <c r="X93" s="682"/>
      <c r="Y93" s="682"/>
      <c r="Z93" s="682"/>
      <c r="AA93" s="682"/>
    </row>
    <row r="94" spans="1:27" ht="15">
      <c r="A94" s="682"/>
      <c r="B94" s="684"/>
      <c r="C94" s="684"/>
      <c r="D94" s="684"/>
      <c r="E94" s="684"/>
      <c r="F94" s="865"/>
      <c r="G94" s="684"/>
      <c r="H94" s="684"/>
      <c r="I94" s="684"/>
      <c r="J94" s="682"/>
      <c r="K94" s="682"/>
      <c r="L94" s="682"/>
      <c r="M94" s="682"/>
      <c r="N94" s="682"/>
      <c r="O94" s="682"/>
      <c r="P94" s="682"/>
      <c r="Q94" s="682"/>
      <c r="R94" s="682"/>
      <c r="S94" s="682"/>
      <c r="T94" s="682"/>
      <c r="U94" s="682"/>
      <c r="V94" s="682"/>
      <c r="W94" s="682"/>
      <c r="X94" s="682"/>
      <c r="Y94" s="682"/>
      <c r="Z94" s="682"/>
      <c r="AA94" s="682"/>
    </row>
    <row r="95" spans="1:27" ht="15">
      <c r="A95" s="682"/>
      <c r="B95" s="684"/>
      <c r="C95" s="684"/>
      <c r="D95" s="684"/>
      <c r="E95" s="684"/>
      <c r="F95" s="865"/>
      <c r="G95" s="684"/>
      <c r="H95" s="684"/>
      <c r="I95" s="684"/>
      <c r="J95" s="682"/>
      <c r="K95" s="682"/>
      <c r="L95" s="682"/>
      <c r="M95" s="682"/>
      <c r="N95" s="682"/>
      <c r="O95" s="682"/>
      <c r="P95" s="682"/>
      <c r="Q95" s="682"/>
      <c r="R95" s="682"/>
      <c r="S95" s="682"/>
      <c r="T95" s="682"/>
      <c r="U95" s="682"/>
      <c r="V95" s="682"/>
      <c r="W95" s="682"/>
      <c r="X95" s="682"/>
      <c r="Y95" s="682"/>
      <c r="Z95" s="682"/>
      <c r="AA95" s="682"/>
    </row>
    <row r="96" spans="1:27" ht="15">
      <c r="A96" s="682"/>
      <c r="B96" s="684"/>
      <c r="C96" s="684"/>
      <c r="D96" s="684"/>
      <c r="E96" s="684"/>
      <c r="F96" s="865"/>
      <c r="G96" s="684"/>
      <c r="H96" s="684"/>
      <c r="I96" s="684"/>
      <c r="J96" s="682"/>
      <c r="K96" s="682"/>
      <c r="L96" s="682"/>
      <c r="M96" s="682"/>
      <c r="N96" s="682"/>
      <c r="O96" s="682"/>
      <c r="P96" s="682"/>
      <c r="Q96" s="682"/>
      <c r="R96" s="682"/>
      <c r="S96" s="682"/>
      <c r="T96" s="682"/>
      <c r="U96" s="682"/>
      <c r="V96" s="682"/>
      <c r="W96" s="682"/>
      <c r="X96" s="682"/>
      <c r="Y96" s="682"/>
      <c r="Z96" s="682"/>
      <c r="AA96" s="682"/>
    </row>
    <row r="97" spans="1:27" ht="15">
      <c r="A97" s="682"/>
      <c r="B97" s="684"/>
      <c r="C97" s="684"/>
      <c r="D97" s="684"/>
      <c r="E97" s="684"/>
      <c r="F97" s="865"/>
      <c r="G97" s="684"/>
      <c r="H97" s="684"/>
      <c r="I97" s="684"/>
      <c r="J97" s="682"/>
      <c r="K97" s="682"/>
      <c r="L97" s="682"/>
      <c r="M97" s="682"/>
      <c r="N97" s="682"/>
      <c r="O97" s="682"/>
      <c r="P97" s="682"/>
      <c r="Q97" s="682"/>
      <c r="R97" s="682"/>
      <c r="S97" s="682"/>
      <c r="T97" s="682"/>
      <c r="U97" s="682"/>
      <c r="V97" s="682"/>
      <c r="W97" s="682"/>
      <c r="X97" s="682"/>
      <c r="Y97" s="682"/>
      <c r="Z97" s="682"/>
      <c r="AA97" s="682"/>
    </row>
    <row r="98" spans="1:27" ht="15">
      <c r="A98" s="682"/>
      <c r="B98" s="684"/>
      <c r="C98" s="684"/>
      <c r="D98" s="684"/>
      <c r="E98" s="684"/>
      <c r="F98" s="865"/>
      <c r="G98" s="684"/>
      <c r="H98" s="684"/>
      <c r="I98" s="684"/>
      <c r="J98" s="682"/>
      <c r="K98" s="682"/>
      <c r="L98" s="682"/>
      <c r="M98" s="682"/>
      <c r="N98" s="682"/>
      <c r="O98" s="682"/>
      <c r="P98" s="682"/>
      <c r="Q98" s="682"/>
      <c r="R98" s="682"/>
      <c r="S98" s="682"/>
      <c r="T98" s="682"/>
      <c r="U98" s="682"/>
      <c r="V98" s="682"/>
      <c r="W98" s="682"/>
      <c r="X98" s="682"/>
      <c r="Y98" s="682"/>
      <c r="Z98" s="682"/>
      <c r="AA98" s="682"/>
    </row>
    <row r="99" spans="1:27" ht="15">
      <c r="A99" s="682"/>
      <c r="B99" s="684"/>
      <c r="C99" s="684"/>
      <c r="D99" s="684"/>
      <c r="E99" s="684"/>
      <c r="F99" s="865"/>
      <c r="G99" s="684"/>
      <c r="H99" s="684"/>
      <c r="I99" s="684"/>
      <c r="J99" s="682"/>
      <c r="K99" s="682"/>
      <c r="L99" s="682"/>
      <c r="M99" s="682"/>
      <c r="N99" s="682"/>
      <c r="O99" s="682"/>
      <c r="P99" s="682"/>
      <c r="Q99" s="682"/>
      <c r="R99" s="682"/>
      <c r="S99" s="682"/>
      <c r="T99" s="682"/>
      <c r="U99" s="682"/>
      <c r="V99" s="682"/>
      <c r="W99" s="682"/>
      <c r="X99" s="682"/>
      <c r="Y99" s="682"/>
      <c r="Z99" s="682"/>
      <c r="AA99" s="682"/>
    </row>
    <row r="100" spans="1:27" ht="15">
      <c r="A100" s="682"/>
      <c r="B100" s="684"/>
      <c r="C100" s="684"/>
      <c r="D100" s="684"/>
      <c r="E100" s="684"/>
      <c r="F100" s="865"/>
      <c r="G100" s="684"/>
      <c r="H100" s="684"/>
      <c r="I100" s="684"/>
      <c r="J100" s="682"/>
      <c r="K100" s="682"/>
      <c r="L100" s="682"/>
      <c r="M100" s="682"/>
      <c r="N100" s="682"/>
      <c r="O100" s="682"/>
      <c r="P100" s="682"/>
      <c r="Q100" s="682"/>
      <c r="R100" s="682"/>
      <c r="S100" s="682"/>
      <c r="T100" s="682"/>
      <c r="U100" s="682"/>
      <c r="V100" s="682"/>
      <c r="W100" s="682"/>
      <c r="X100" s="682"/>
      <c r="Y100" s="682"/>
      <c r="Z100" s="682"/>
      <c r="AA100" s="682"/>
    </row>
    <row r="101" spans="1:27" ht="15">
      <c r="A101" s="682"/>
      <c r="B101" s="684"/>
      <c r="C101" s="684"/>
      <c r="D101" s="684"/>
      <c r="E101" s="684"/>
      <c r="F101" s="865"/>
      <c r="G101" s="684"/>
      <c r="H101" s="684"/>
      <c r="I101" s="684"/>
      <c r="J101" s="682"/>
      <c r="K101" s="682"/>
      <c r="L101" s="682"/>
      <c r="M101" s="682"/>
      <c r="N101" s="682"/>
      <c r="O101" s="682"/>
      <c r="P101" s="682"/>
      <c r="Q101" s="682"/>
      <c r="R101" s="682"/>
      <c r="S101" s="682"/>
      <c r="T101" s="682"/>
      <c r="U101" s="682"/>
      <c r="V101" s="682"/>
      <c r="W101" s="682"/>
      <c r="X101" s="682"/>
      <c r="Y101" s="682"/>
      <c r="Z101" s="682"/>
      <c r="AA101" s="682"/>
    </row>
    <row r="102" spans="1:27" ht="15">
      <c r="A102" s="682"/>
      <c r="B102" s="684"/>
      <c r="C102" s="684"/>
      <c r="D102" s="684"/>
      <c r="E102" s="684"/>
      <c r="F102" s="865"/>
      <c r="G102" s="684"/>
      <c r="H102" s="684"/>
      <c r="I102" s="684"/>
      <c r="J102" s="682"/>
      <c r="K102" s="682"/>
      <c r="L102" s="682"/>
      <c r="M102" s="682"/>
      <c r="N102" s="682"/>
      <c r="O102" s="682"/>
      <c r="P102" s="682"/>
      <c r="Q102" s="682"/>
      <c r="R102" s="682"/>
      <c r="S102" s="682"/>
      <c r="T102" s="682"/>
      <c r="U102" s="682"/>
      <c r="V102" s="682"/>
      <c r="W102" s="682"/>
      <c r="X102" s="682"/>
      <c r="Y102" s="682"/>
      <c r="Z102" s="682"/>
      <c r="AA102" s="682"/>
    </row>
    <row r="103" spans="1:27" ht="15">
      <c r="A103" s="682"/>
      <c r="B103" s="684"/>
      <c r="C103" s="684"/>
      <c r="D103" s="684"/>
      <c r="E103" s="684"/>
      <c r="F103" s="865"/>
      <c r="G103" s="684"/>
      <c r="H103" s="684"/>
      <c r="I103" s="684"/>
      <c r="J103" s="682"/>
      <c r="K103" s="682"/>
      <c r="L103" s="682"/>
      <c r="M103" s="682"/>
      <c r="N103" s="682"/>
      <c r="O103" s="682"/>
      <c r="P103" s="682"/>
      <c r="Q103" s="682"/>
      <c r="R103" s="682"/>
      <c r="S103" s="682"/>
      <c r="T103" s="682"/>
      <c r="U103" s="682"/>
      <c r="V103" s="682"/>
      <c r="W103" s="682"/>
      <c r="X103" s="682"/>
      <c r="Y103" s="682"/>
      <c r="Z103" s="682"/>
      <c r="AA103" s="682"/>
    </row>
    <row r="104" spans="1:27" ht="15">
      <c r="A104" s="682"/>
      <c r="B104" s="684"/>
      <c r="C104" s="684"/>
      <c r="D104" s="684"/>
      <c r="E104" s="684"/>
      <c r="F104" s="865"/>
      <c r="G104" s="684"/>
      <c r="H104" s="684"/>
      <c r="I104" s="684"/>
      <c r="J104" s="682"/>
      <c r="K104" s="682"/>
      <c r="L104" s="682"/>
      <c r="M104" s="682"/>
      <c r="N104" s="682"/>
      <c r="O104" s="682"/>
      <c r="P104" s="682"/>
      <c r="Q104" s="682"/>
      <c r="R104" s="682"/>
      <c r="S104" s="682"/>
      <c r="T104" s="682"/>
      <c r="U104" s="682"/>
      <c r="V104" s="682"/>
      <c r="W104" s="682"/>
      <c r="X104" s="682"/>
      <c r="Y104" s="682"/>
      <c r="Z104" s="682"/>
      <c r="AA104" s="682"/>
    </row>
    <row r="105" spans="1:27" ht="15">
      <c r="A105" s="682"/>
      <c r="B105" s="684"/>
      <c r="C105" s="684"/>
      <c r="D105" s="684"/>
      <c r="E105" s="684"/>
      <c r="F105" s="865"/>
      <c r="G105" s="684"/>
      <c r="H105" s="684"/>
      <c r="I105" s="684"/>
      <c r="J105" s="682"/>
      <c r="K105" s="682"/>
      <c r="L105" s="682"/>
      <c r="M105" s="682"/>
      <c r="N105" s="682"/>
      <c r="O105" s="682"/>
      <c r="P105" s="682"/>
      <c r="Q105" s="682"/>
      <c r="R105" s="682"/>
      <c r="S105" s="682"/>
      <c r="T105" s="682"/>
      <c r="U105" s="682"/>
      <c r="V105" s="682"/>
      <c r="W105" s="682"/>
      <c r="X105" s="682"/>
      <c r="Y105" s="682"/>
      <c r="Z105" s="682"/>
      <c r="AA105" s="682"/>
    </row>
    <row r="106" spans="1:27" ht="15">
      <c r="A106" s="682"/>
      <c r="B106" s="684"/>
      <c r="C106" s="684"/>
      <c r="D106" s="684"/>
      <c r="E106" s="684"/>
      <c r="F106" s="865"/>
      <c r="G106" s="684"/>
      <c r="H106" s="684"/>
      <c r="I106" s="684"/>
      <c r="J106" s="682"/>
      <c r="K106" s="682"/>
      <c r="L106" s="682"/>
      <c r="M106" s="682"/>
      <c r="N106" s="682"/>
      <c r="O106" s="682"/>
      <c r="P106" s="682"/>
      <c r="Q106" s="682"/>
      <c r="R106" s="682"/>
      <c r="S106" s="682"/>
      <c r="T106" s="682"/>
      <c r="U106" s="682"/>
      <c r="V106" s="682"/>
      <c r="W106" s="682"/>
      <c r="X106" s="682"/>
      <c r="Y106" s="682"/>
      <c r="Z106" s="682"/>
      <c r="AA106" s="682"/>
    </row>
    <row r="107" spans="1:27" ht="15">
      <c r="A107" s="682"/>
      <c r="B107" s="684"/>
      <c r="C107" s="684"/>
      <c r="D107" s="684"/>
      <c r="E107" s="684"/>
      <c r="F107" s="865"/>
      <c r="G107" s="684"/>
      <c r="H107" s="684"/>
      <c r="I107" s="684"/>
      <c r="J107" s="682"/>
      <c r="K107" s="682"/>
      <c r="L107" s="682"/>
      <c r="M107" s="682"/>
      <c r="N107" s="682"/>
      <c r="O107" s="682"/>
      <c r="P107" s="682"/>
      <c r="Q107" s="682"/>
      <c r="R107" s="682"/>
      <c r="S107" s="682"/>
      <c r="T107" s="682"/>
      <c r="U107" s="682"/>
      <c r="V107" s="682"/>
      <c r="W107" s="682"/>
      <c r="X107" s="682"/>
      <c r="Y107" s="682"/>
      <c r="Z107" s="682"/>
      <c r="AA107" s="682"/>
    </row>
    <row r="108" spans="1:27" ht="15">
      <c r="A108" s="682"/>
      <c r="B108" s="684"/>
      <c r="C108" s="684"/>
      <c r="D108" s="684"/>
      <c r="E108" s="684"/>
      <c r="F108" s="865"/>
      <c r="G108" s="684"/>
      <c r="H108" s="684"/>
      <c r="I108" s="684"/>
      <c r="J108" s="682"/>
      <c r="K108" s="682"/>
      <c r="L108" s="682"/>
      <c r="M108" s="682"/>
      <c r="N108" s="682"/>
      <c r="O108" s="682"/>
      <c r="P108" s="682"/>
      <c r="Q108" s="682"/>
      <c r="R108" s="682"/>
      <c r="S108" s="682"/>
      <c r="T108" s="682"/>
      <c r="U108" s="682"/>
      <c r="V108" s="682"/>
      <c r="W108" s="682"/>
      <c r="X108" s="682"/>
      <c r="Y108" s="682"/>
      <c r="Z108" s="682"/>
      <c r="AA108" s="682"/>
    </row>
    <row r="109" spans="1:27" ht="15">
      <c r="A109" s="682"/>
      <c r="B109" s="684"/>
      <c r="C109" s="684"/>
      <c r="D109" s="684"/>
      <c r="E109" s="684"/>
      <c r="F109" s="865"/>
      <c r="G109" s="684"/>
      <c r="H109" s="684"/>
      <c r="I109" s="684"/>
      <c r="J109" s="682"/>
      <c r="K109" s="682"/>
      <c r="L109" s="682"/>
      <c r="M109" s="682"/>
      <c r="N109" s="682"/>
      <c r="O109" s="682"/>
      <c r="P109" s="682"/>
      <c r="Q109" s="682"/>
      <c r="R109" s="682"/>
      <c r="S109" s="682"/>
      <c r="T109" s="682"/>
      <c r="U109" s="682"/>
      <c r="V109" s="682"/>
      <c r="W109" s="682"/>
      <c r="X109" s="682"/>
      <c r="Y109" s="682"/>
      <c r="Z109" s="682"/>
      <c r="AA109" s="682"/>
    </row>
    <row r="110" spans="1:27" ht="15">
      <c r="A110" s="682"/>
      <c r="B110" s="684"/>
      <c r="C110" s="684"/>
      <c r="D110" s="684"/>
      <c r="E110" s="684"/>
      <c r="F110" s="865"/>
      <c r="G110" s="684"/>
      <c r="H110" s="684"/>
      <c r="I110" s="684"/>
      <c r="J110" s="682"/>
      <c r="K110" s="682"/>
      <c r="L110" s="682"/>
      <c r="M110" s="682"/>
      <c r="N110" s="682"/>
      <c r="O110" s="682"/>
      <c r="P110" s="682"/>
      <c r="Q110" s="682"/>
      <c r="R110" s="682"/>
      <c r="S110" s="682"/>
      <c r="T110" s="682"/>
      <c r="U110" s="682"/>
      <c r="V110" s="682"/>
      <c r="W110" s="682"/>
      <c r="X110" s="682"/>
      <c r="Y110" s="682"/>
      <c r="Z110" s="682"/>
      <c r="AA110" s="682"/>
    </row>
    <row r="111" spans="1:27" ht="15">
      <c r="A111" s="682"/>
      <c r="B111" s="684"/>
      <c r="C111" s="684"/>
      <c r="D111" s="684"/>
      <c r="E111" s="684"/>
      <c r="F111" s="865"/>
      <c r="G111" s="684"/>
      <c r="H111" s="684"/>
      <c r="I111" s="684"/>
      <c r="J111" s="682"/>
      <c r="K111" s="682"/>
      <c r="L111" s="682"/>
      <c r="M111" s="682"/>
      <c r="N111" s="682"/>
      <c r="O111" s="682"/>
      <c r="P111" s="682"/>
      <c r="Q111" s="682"/>
      <c r="R111" s="682"/>
      <c r="S111" s="682"/>
      <c r="T111" s="682"/>
      <c r="U111" s="682"/>
      <c r="V111" s="682"/>
      <c r="W111" s="682"/>
      <c r="X111" s="682"/>
      <c r="Y111" s="682"/>
      <c r="Z111" s="682"/>
      <c r="AA111" s="682"/>
    </row>
    <row r="112" spans="1:27" ht="15">
      <c r="A112" s="682"/>
      <c r="B112" s="684"/>
      <c r="C112" s="684"/>
      <c r="D112" s="684"/>
      <c r="E112" s="684"/>
      <c r="F112" s="865"/>
      <c r="G112" s="684"/>
      <c r="H112" s="684"/>
      <c r="I112" s="684"/>
      <c r="J112" s="682"/>
      <c r="K112" s="682"/>
      <c r="L112" s="682"/>
      <c r="M112" s="682"/>
      <c r="N112" s="682"/>
      <c r="O112" s="682"/>
      <c r="P112" s="682"/>
      <c r="Q112" s="682"/>
      <c r="R112" s="682"/>
      <c r="S112" s="682"/>
      <c r="T112" s="682"/>
      <c r="U112" s="682"/>
      <c r="V112" s="682"/>
      <c r="W112" s="682"/>
      <c r="X112" s="682"/>
      <c r="Y112" s="682"/>
      <c r="Z112" s="682"/>
      <c r="AA112" s="682"/>
    </row>
    <row r="113" spans="1:27" ht="15">
      <c r="A113" s="682"/>
      <c r="B113" s="684"/>
      <c r="C113" s="684"/>
      <c r="D113" s="684"/>
      <c r="E113" s="684"/>
      <c r="F113" s="865"/>
      <c r="G113" s="684"/>
      <c r="H113" s="684"/>
      <c r="I113" s="684"/>
      <c r="J113" s="682"/>
      <c r="K113" s="682"/>
      <c r="L113" s="682"/>
      <c r="M113" s="682"/>
      <c r="N113" s="682"/>
      <c r="O113" s="682"/>
      <c r="P113" s="682"/>
      <c r="Q113" s="682"/>
      <c r="R113" s="682"/>
      <c r="S113" s="682"/>
      <c r="T113" s="682"/>
      <c r="U113" s="682"/>
      <c r="V113" s="682"/>
      <c r="W113" s="682"/>
      <c r="X113" s="682"/>
      <c r="Y113" s="682"/>
      <c r="Z113" s="682"/>
      <c r="AA113" s="682"/>
    </row>
    <row r="114" spans="1:27" ht="15">
      <c r="A114" s="682"/>
      <c r="B114" s="684"/>
      <c r="C114" s="684"/>
      <c r="D114" s="684"/>
      <c r="E114" s="684"/>
      <c r="F114" s="865"/>
      <c r="G114" s="684"/>
      <c r="H114" s="684"/>
      <c r="I114" s="684"/>
      <c r="J114" s="682"/>
      <c r="K114" s="682"/>
      <c r="L114" s="682"/>
      <c r="M114" s="682"/>
      <c r="N114" s="682"/>
      <c r="O114" s="682"/>
      <c r="P114" s="682"/>
      <c r="Q114" s="682"/>
      <c r="R114" s="682"/>
      <c r="S114" s="682"/>
      <c r="T114" s="682"/>
      <c r="U114" s="682"/>
      <c r="V114" s="682"/>
      <c r="W114" s="682"/>
      <c r="X114" s="682"/>
      <c r="Y114" s="682"/>
      <c r="Z114" s="682"/>
      <c r="AA114" s="682"/>
    </row>
    <row r="115" spans="1:27" ht="15">
      <c r="A115" s="682"/>
      <c r="B115" s="684"/>
      <c r="C115" s="684"/>
      <c r="D115" s="684"/>
      <c r="E115" s="684"/>
      <c r="F115" s="865"/>
      <c r="G115" s="684"/>
      <c r="H115" s="684"/>
      <c r="I115" s="684"/>
      <c r="J115" s="682"/>
      <c r="K115" s="682"/>
      <c r="L115" s="682"/>
      <c r="M115" s="682"/>
      <c r="N115" s="682"/>
      <c r="O115" s="682"/>
      <c r="P115" s="682"/>
      <c r="Q115" s="682"/>
      <c r="R115" s="682"/>
      <c r="S115" s="682"/>
      <c r="T115" s="682"/>
      <c r="U115" s="682"/>
      <c r="V115" s="682"/>
      <c r="W115" s="682"/>
      <c r="X115" s="682"/>
      <c r="Y115" s="682"/>
      <c r="Z115" s="682"/>
      <c r="AA115" s="682"/>
    </row>
    <row r="116" spans="1:27" ht="15">
      <c r="A116" s="682"/>
      <c r="B116" s="684"/>
      <c r="C116" s="684"/>
      <c r="D116" s="684"/>
      <c r="E116" s="684"/>
      <c r="F116" s="865"/>
      <c r="G116" s="684"/>
      <c r="H116" s="684"/>
      <c r="I116" s="684"/>
      <c r="J116" s="682"/>
      <c r="K116" s="682"/>
      <c r="L116" s="682"/>
      <c r="M116" s="682"/>
      <c r="N116" s="682"/>
      <c r="O116" s="682"/>
      <c r="P116" s="682"/>
      <c r="Q116" s="682"/>
      <c r="R116" s="682"/>
      <c r="S116" s="682"/>
      <c r="T116" s="682"/>
      <c r="U116" s="682"/>
      <c r="V116" s="682"/>
      <c r="W116" s="682"/>
      <c r="X116" s="682"/>
      <c r="Y116" s="682"/>
      <c r="Z116" s="682"/>
      <c r="AA116" s="682"/>
    </row>
    <row r="117" spans="1:27" ht="15">
      <c r="A117" s="682"/>
      <c r="B117" s="684"/>
      <c r="C117" s="684"/>
      <c r="D117" s="684"/>
      <c r="E117" s="684"/>
      <c r="F117" s="865"/>
      <c r="G117" s="684"/>
      <c r="H117" s="684"/>
      <c r="I117" s="684"/>
      <c r="J117" s="682"/>
      <c r="K117" s="682"/>
      <c r="L117" s="682"/>
      <c r="M117" s="682"/>
      <c r="N117" s="682"/>
      <c r="O117" s="682"/>
      <c r="P117" s="682"/>
      <c r="Q117" s="682"/>
      <c r="R117" s="682"/>
      <c r="S117" s="682"/>
      <c r="T117" s="682"/>
      <c r="U117" s="682"/>
      <c r="V117" s="682"/>
      <c r="W117" s="682"/>
      <c r="X117" s="682"/>
      <c r="Y117" s="682"/>
      <c r="Z117" s="682"/>
      <c r="AA117" s="682"/>
    </row>
    <row r="118" spans="1:27" ht="15">
      <c r="A118" s="682"/>
      <c r="B118" s="684"/>
      <c r="C118" s="684"/>
      <c r="D118" s="684"/>
      <c r="E118" s="684"/>
      <c r="F118" s="865"/>
      <c r="G118" s="684"/>
      <c r="H118" s="684"/>
      <c r="I118" s="684"/>
      <c r="J118" s="682"/>
      <c r="K118" s="682"/>
      <c r="L118" s="682"/>
      <c r="M118" s="682"/>
      <c r="N118" s="682"/>
      <c r="O118" s="682"/>
      <c r="P118" s="682"/>
      <c r="Q118" s="682"/>
      <c r="R118" s="682"/>
      <c r="S118" s="682"/>
      <c r="T118" s="682"/>
      <c r="U118" s="682"/>
      <c r="V118" s="682"/>
      <c r="W118" s="682"/>
      <c r="X118" s="682"/>
      <c r="Y118" s="682"/>
      <c r="Z118" s="682"/>
      <c r="AA118" s="682"/>
    </row>
    <row r="119" spans="1:27" ht="15">
      <c r="A119" s="682"/>
      <c r="B119" s="684"/>
      <c r="C119" s="684"/>
      <c r="D119" s="684"/>
      <c r="E119" s="684"/>
      <c r="F119" s="865"/>
      <c r="G119" s="684"/>
      <c r="H119" s="684"/>
      <c r="I119" s="684"/>
      <c r="J119" s="682"/>
      <c r="K119" s="682"/>
      <c r="L119" s="682"/>
      <c r="M119" s="682"/>
      <c r="N119" s="682"/>
      <c r="O119" s="682"/>
      <c r="P119" s="682"/>
      <c r="Q119" s="682"/>
      <c r="R119" s="682"/>
      <c r="S119" s="682"/>
      <c r="T119" s="682"/>
      <c r="U119" s="682"/>
      <c r="V119" s="682"/>
      <c r="W119" s="682"/>
      <c r="X119" s="682"/>
      <c r="Y119" s="682"/>
      <c r="Z119" s="682"/>
      <c r="AA119" s="682"/>
    </row>
    <row r="120" spans="1:27" ht="15">
      <c r="A120" s="682"/>
      <c r="B120" s="684"/>
      <c r="C120" s="684"/>
      <c r="D120" s="684"/>
      <c r="E120" s="684"/>
      <c r="F120" s="865"/>
      <c r="G120" s="684"/>
      <c r="H120" s="684"/>
      <c r="I120" s="684"/>
      <c r="J120" s="682"/>
      <c r="K120" s="682"/>
      <c r="L120" s="682"/>
      <c r="M120" s="682"/>
      <c r="N120" s="682"/>
      <c r="O120" s="682"/>
      <c r="P120" s="682"/>
      <c r="Q120" s="682"/>
      <c r="R120" s="682"/>
      <c r="S120" s="682"/>
      <c r="T120" s="682"/>
      <c r="U120" s="682"/>
      <c r="V120" s="682"/>
      <c r="W120" s="682"/>
      <c r="X120" s="682"/>
      <c r="Y120" s="682"/>
      <c r="Z120" s="682"/>
      <c r="AA120" s="682"/>
    </row>
    <row r="121" spans="1:27" ht="15">
      <c r="A121" s="682"/>
      <c r="B121" s="684"/>
      <c r="C121" s="684"/>
      <c r="D121" s="684"/>
      <c r="E121" s="684"/>
      <c r="F121" s="865"/>
      <c r="G121" s="684"/>
      <c r="H121" s="684"/>
      <c r="I121" s="684"/>
      <c r="J121" s="682"/>
      <c r="K121" s="682"/>
      <c r="L121" s="682"/>
      <c r="M121" s="682"/>
      <c r="N121" s="682"/>
      <c r="O121" s="682"/>
      <c r="P121" s="682"/>
      <c r="Q121" s="682"/>
      <c r="R121" s="682"/>
      <c r="S121" s="682"/>
      <c r="T121" s="682"/>
      <c r="U121" s="682"/>
      <c r="V121" s="682"/>
      <c r="W121" s="682"/>
      <c r="X121" s="682"/>
      <c r="Y121" s="682"/>
      <c r="Z121" s="682"/>
      <c r="AA121" s="682"/>
    </row>
    <row r="122" spans="1:27" ht="15">
      <c r="A122" s="682"/>
      <c r="B122" s="684"/>
      <c r="C122" s="684"/>
      <c r="D122" s="684"/>
      <c r="E122" s="684"/>
      <c r="F122" s="865"/>
      <c r="G122" s="684"/>
      <c r="H122" s="684"/>
      <c r="I122" s="684"/>
      <c r="J122" s="682"/>
      <c r="K122" s="682"/>
      <c r="L122" s="682"/>
      <c r="M122" s="682"/>
      <c r="N122" s="682"/>
      <c r="O122" s="682"/>
      <c r="P122" s="682"/>
      <c r="Q122" s="682"/>
      <c r="R122" s="682"/>
      <c r="S122" s="682"/>
      <c r="T122" s="682"/>
      <c r="U122" s="682"/>
      <c r="V122" s="682"/>
      <c r="W122" s="682"/>
      <c r="X122" s="682"/>
      <c r="Y122" s="682"/>
      <c r="Z122" s="682"/>
      <c r="AA122" s="682"/>
    </row>
    <row r="123" spans="1:27" ht="15">
      <c r="A123" s="682"/>
      <c r="B123" s="684"/>
      <c r="C123" s="684"/>
      <c r="D123" s="684"/>
      <c r="E123" s="684"/>
      <c r="F123" s="865"/>
      <c r="G123" s="684"/>
      <c r="H123" s="684"/>
      <c r="I123" s="684"/>
      <c r="J123" s="682"/>
      <c r="K123" s="682"/>
      <c r="L123" s="682"/>
      <c r="M123" s="682"/>
      <c r="N123" s="682"/>
      <c r="O123" s="682"/>
      <c r="P123" s="682"/>
      <c r="Q123" s="682"/>
      <c r="R123" s="682"/>
      <c r="S123" s="682"/>
      <c r="T123" s="682"/>
      <c r="U123" s="682"/>
      <c r="V123" s="682"/>
      <c r="W123" s="682"/>
      <c r="X123" s="682"/>
      <c r="Y123" s="682"/>
      <c r="Z123" s="682"/>
      <c r="AA123" s="682"/>
    </row>
    <row r="124" spans="1:27" ht="15">
      <c r="A124" s="682"/>
      <c r="B124" s="684"/>
      <c r="C124" s="684"/>
      <c r="D124" s="684"/>
      <c r="E124" s="684"/>
      <c r="F124" s="865"/>
      <c r="G124" s="684"/>
      <c r="H124" s="684"/>
      <c r="I124" s="684"/>
      <c r="J124" s="682"/>
      <c r="K124" s="682"/>
      <c r="L124" s="682"/>
      <c r="M124" s="682"/>
      <c r="N124" s="682"/>
      <c r="O124" s="682"/>
      <c r="P124" s="682"/>
      <c r="Q124" s="682"/>
      <c r="R124" s="682"/>
      <c r="S124" s="682"/>
      <c r="T124" s="682"/>
      <c r="U124" s="682"/>
      <c r="V124" s="682"/>
      <c r="W124" s="682"/>
      <c r="X124" s="682"/>
      <c r="Y124" s="682"/>
      <c r="Z124" s="682"/>
      <c r="AA124" s="682"/>
    </row>
    <row r="125" spans="1:27" ht="15">
      <c r="A125" s="682"/>
      <c r="B125" s="684"/>
      <c r="C125" s="684"/>
      <c r="D125" s="684"/>
      <c r="E125" s="684"/>
      <c r="F125" s="865"/>
      <c r="G125" s="684"/>
      <c r="H125" s="684"/>
      <c r="I125" s="684"/>
      <c r="J125" s="682"/>
      <c r="K125" s="682"/>
      <c r="L125" s="682"/>
      <c r="M125" s="682"/>
      <c r="N125" s="682"/>
      <c r="O125" s="682"/>
      <c r="P125" s="682"/>
      <c r="Q125" s="682"/>
      <c r="R125" s="682"/>
      <c r="S125" s="682"/>
      <c r="T125" s="682"/>
      <c r="U125" s="682"/>
      <c r="V125" s="682"/>
      <c r="W125" s="682"/>
      <c r="X125" s="682"/>
      <c r="Y125" s="682"/>
      <c r="Z125" s="682"/>
      <c r="AA125" s="682"/>
    </row>
    <row r="126" spans="1:27" ht="15">
      <c r="A126" s="682"/>
      <c r="B126" s="684"/>
      <c r="C126" s="684"/>
      <c r="D126" s="684"/>
      <c r="E126" s="684"/>
      <c r="F126" s="865"/>
      <c r="G126" s="684"/>
      <c r="H126" s="684"/>
      <c r="I126" s="684"/>
      <c r="J126" s="682"/>
      <c r="K126" s="682"/>
      <c r="L126" s="682"/>
      <c r="M126" s="682"/>
      <c r="N126" s="682"/>
      <c r="O126" s="682"/>
      <c r="P126" s="682"/>
      <c r="Q126" s="682"/>
      <c r="R126" s="682"/>
      <c r="S126" s="682"/>
      <c r="T126" s="682"/>
      <c r="U126" s="682"/>
      <c r="V126" s="682"/>
      <c r="W126" s="682"/>
      <c r="X126" s="682"/>
      <c r="Y126" s="682"/>
      <c r="Z126" s="682"/>
      <c r="AA126" s="682"/>
    </row>
    <row r="127" spans="1:27" ht="15">
      <c r="A127" s="682"/>
      <c r="B127" s="684"/>
      <c r="C127" s="684"/>
      <c r="D127" s="684"/>
      <c r="E127" s="684"/>
      <c r="F127" s="865"/>
      <c r="G127" s="684"/>
      <c r="H127" s="684"/>
      <c r="I127" s="684"/>
      <c r="J127" s="682"/>
      <c r="K127" s="682"/>
      <c r="L127" s="682"/>
      <c r="M127" s="682"/>
      <c r="N127" s="682"/>
      <c r="O127" s="682"/>
      <c r="P127" s="682"/>
      <c r="Q127" s="682"/>
      <c r="R127" s="682"/>
      <c r="S127" s="682"/>
      <c r="T127" s="682"/>
      <c r="U127" s="682"/>
      <c r="V127" s="682"/>
      <c r="W127" s="682"/>
      <c r="X127" s="682"/>
      <c r="Y127" s="682"/>
      <c r="Z127" s="682"/>
      <c r="AA127" s="682"/>
    </row>
    <row r="128" spans="1:27" ht="15">
      <c r="A128" s="682"/>
      <c r="B128" s="684"/>
      <c r="C128" s="684"/>
      <c r="D128" s="684"/>
      <c r="E128" s="684"/>
      <c r="F128" s="865"/>
      <c r="G128" s="684"/>
      <c r="H128" s="684"/>
      <c r="I128" s="684"/>
      <c r="J128" s="682"/>
      <c r="K128" s="682"/>
      <c r="L128" s="682"/>
      <c r="M128" s="682"/>
      <c r="N128" s="682"/>
      <c r="O128" s="682"/>
      <c r="P128" s="682"/>
      <c r="Q128" s="682"/>
      <c r="R128" s="682"/>
      <c r="S128" s="682"/>
      <c r="T128" s="682"/>
      <c r="U128" s="682"/>
      <c r="V128" s="682"/>
      <c r="W128" s="682"/>
      <c r="X128" s="682"/>
      <c r="Y128" s="682"/>
      <c r="Z128" s="682"/>
      <c r="AA128" s="682"/>
    </row>
    <row r="129" spans="1:27" ht="15">
      <c r="A129" s="682"/>
      <c r="B129" s="684"/>
      <c r="C129" s="684"/>
      <c r="D129" s="684"/>
      <c r="E129" s="684"/>
      <c r="F129" s="865"/>
      <c r="G129" s="684"/>
      <c r="H129" s="684"/>
      <c r="I129" s="684"/>
      <c r="J129" s="682"/>
      <c r="K129" s="682"/>
      <c r="L129" s="682"/>
      <c r="M129" s="682"/>
      <c r="N129" s="682"/>
      <c r="O129" s="682"/>
      <c r="P129" s="682"/>
      <c r="Q129" s="682"/>
      <c r="R129" s="682"/>
      <c r="S129" s="682"/>
      <c r="T129" s="682"/>
      <c r="U129" s="682"/>
      <c r="V129" s="682"/>
      <c r="W129" s="682"/>
      <c r="X129" s="682"/>
      <c r="Y129" s="682"/>
      <c r="Z129" s="682"/>
      <c r="AA129" s="682"/>
    </row>
    <row r="130" spans="1:27" ht="15">
      <c r="A130" s="682"/>
      <c r="B130" s="684"/>
      <c r="C130" s="684"/>
      <c r="D130" s="684"/>
      <c r="E130" s="684"/>
      <c r="F130" s="865"/>
      <c r="G130" s="684"/>
      <c r="H130" s="684"/>
      <c r="I130" s="684"/>
      <c r="J130" s="682"/>
      <c r="K130" s="682"/>
      <c r="L130" s="682"/>
      <c r="M130" s="682"/>
      <c r="N130" s="682"/>
      <c r="O130" s="682"/>
      <c r="P130" s="682"/>
      <c r="Q130" s="682"/>
      <c r="R130" s="682"/>
      <c r="S130" s="682"/>
      <c r="T130" s="682"/>
      <c r="U130" s="682"/>
      <c r="V130" s="682"/>
      <c r="W130" s="682"/>
      <c r="X130" s="682"/>
      <c r="Y130" s="682"/>
      <c r="Z130" s="682"/>
      <c r="AA130" s="682"/>
    </row>
    <row r="131" spans="1:27" ht="15">
      <c r="A131" s="682"/>
      <c r="B131" s="684"/>
      <c r="C131" s="684"/>
      <c r="D131" s="684"/>
      <c r="E131" s="684"/>
      <c r="F131" s="865"/>
      <c r="G131" s="684"/>
      <c r="H131" s="684"/>
      <c r="I131" s="684"/>
      <c r="J131" s="682"/>
      <c r="K131" s="682"/>
      <c r="L131" s="682"/>
      <c r="M131" s="682"/>
      <c r="N131" s="682"/>
      <c r="O131" s="682"/>
      <c r="P131" s="682"/>
      <c r="Q131" s="682"/>
      <c r="R131" s="682"/>
      <c r="S131" s="682"/>
      <c r="T131" s="682"/>
      <c r="U131" s="682"/>
      <c r="V131" s="682"/>
      <c r="W131" s="682"/>
      <c r="X131" s="682"/>
      <c r="Y131" s="682"/>
      <c r="Z131" s="682"/>
      <c r="AA131" s="682"/>
    </row>
    <row r="132" spans="1:27" ht="15">
      <c r="A132" s="682"/>
      <c r="B132" s="684"/>
      <c r="C132" s="684"/>
      <c r="D132" s="684"/>
      <c r="E132" s="684"/>
      <c r="F132" s="865"/>
      <c r="G132" s="684"/>
      <c r="H132" s="684"/>
      <c r="I132" s="684"/>
      <c r="J132" s="682"/>
      <c r="K132" s="682"/>
      <c r="L132" s="682"/>
      <c r="M132" s="682"/>
      <c r="N132" s="682"/>
      <c r="O132" s="682"/>
      <c r="P132" s="682"/>
      <c r="Q132" s="682"/>
      <c r="R132" s="682"/>
      <c r="S132" s="682"/>
      <c r="T132" s="682"/>
      <c r="U132" s="682"/>
      <c r="V132" s="682"/>
      <c r="W132" s="682"/>
      <c r="X132" s="682"/>
      <c r="Y132" s="682"/>
      <c r="Z132" s="682"/>
      <c r="AA132" s="682"/>
    </row>
    <row r="133" spans="1:27" ht="15">
      <c r="A133" s="682"/>
      <c r="B133" s="684"/>
      <c r="C133" s="684"/>
      <c r="D133" s="684"/>
      <c r="E133" s="684"/>
      <c r="F133" s="865"/>
      <c r="G133" s="684"/>
      <c r="H133" s="684"/>
      <c r="I133" s="684"/>
      <c r="J133" s="682"/>
      <c r="K133" s="682"/>
      <c r="L133" s="682"/>
      <c r="M133" s="682"/>
      <c r="N133" s="682"/>
      <c r="O133" s="682"/>
      <c r="P133" s="682"/>
      <c r="Q133" s="682"/>
      <c r="R133" s="682"/>
      <c r="S133" s="682"/>
      <c r="T133" s="682"/>
      <c r="U133" s="682"/>
      <c r="V133" s="682"/>
      <c r="W133" s="682"/>
      <c r="X133" s="682"/>
      <c r="Y133" s="682"/>
      <c r="Z133" s="682"/>
      <c r="AA133" s="682"/>
    </row>
    <row r="134" spans="1:27" ht="15">
      <c r="A134" s="682"/>
      <c r="B134" s="684"/>
      <c r="C134" s="684"/>
      <c r="D134" s="684"/>
      <c r="E134" s="684"/>
      <c r="F134" s="865"/>
      <c r="G134" s="684"/>
      <c r="H134" s="684"/>
      <c r="I134" s="684"/>
      <c r="J134" s="682"/>
      <c r="K134" s="682"/>
      <c r="L134" s="682"/>
      <c r="M134" s="682"/>
      <c r="N134" s="682"/>
      <c r="O134" s="682"/>
      <c r="P134" s="682"/>
      <c r="Q134" s="682"/>
      <c r="R134" s="682"/>
      <c r="S134" s="682"/>
      <c r="T134" s="682"/>
      <c r="U134" s="682"/>
      <c r="V134" s="682"/>
      <c r="W134" s="682"/>
      <c r="X134" s="682"/>
      <c r="Y134" s="682"/>
      <c r="Z134" s="682"/>
      <c r="AA134" s="682"/>
    </row>
    <row r="135" spans="1:27" ht="15">
      <c r="A135" s="682"/>
      <c r="B135" s="684"/>
      <c r="C135" s="684"/>
      <c r="D135" s="684"/>
      <c r="E135" s="684"/>
      <c r="F135" s="865"/>
      <c r="G135" s="684"/>
      <c r="H135" s="684"/>
      <c r="I135" s="684"/>
      <c r="J135" s="682"/>
      <c r="K135" s="682"/>
      <c r="L135" s="682"/>
      <c r="M135" s="682"/>
      <c r="N135" s="682"/>
      <c r="O135" s="682"/>
      <c r="P135" s="682"/>
      <c r="Q135" s="682"/>
      <c r="R135" s="682"/>
      <c r="S135" s="682"/>
      <c r="T135" s="682"/>
      <c r="U135" s="682"/>
      <c r="V135" s="682"/>
      <c r="W135" s="682"/>
      <c r="X135" s="682"/>
      <c r="Y135" s="682"/>
      <c r="Z135" s="682"/>
      <c r="AA135" s="682"/>
    </row>
    <row r="136" spans="1:27" ht="15">
      <c r="A136" s="682"/>
      <c r="B136" s="684"/>
      <c r="C136" s="684"/>
      <c r="D136" s="684"/>
      <c r="E136" s="684"/>
      <c r="F136" s="865"/>
      <c r="G136" s="684"/>
      <c r="H136" s="684"/>
      <c r="I136" s="684"/>
      <c r="J136" s="682"/>
      <c r="K136" s="682"/>
      <c r="L136" s="682"/>
      <c r="M136" s="682"/>
      <c r="N136" s="682"/>
      <c r="O136" s="682"/>
      <c r="P136" s="682"/>
      <c r="Q136" s="682"/>
      <c r="R136" s="682"/>
      <c r="S136" s="682"/>
      <c r="T136" s="682"/>
      <c r="U136" s="682"/>
      <c r="V136" s="682"/>
      <c r="W136" s="682"/>
      <c r="X136" s="682"/>
      <c r="Y136" s="682"/>
      <c r="Z136" s="682"/>
      <c r="AA136" s="682"/>
    </row>
    <row r="137" spans="1:27" ht="15">
      <c r="A137" s="682"/>
      <c r="B137" s="684"/>
      <c r="C137" s="684"/>
      <c r="D137" s="684"/>
      <c r="E137" s="684"/>
      <c r="F137" s="865"/>
      <c r="G137" s="684"/>
      <c r="H137" s="684"/>
      <c r="I137" s="684"/>
      <c r="J137" s="682"/>
      <c r="K137" s="682"/>
      <c r="L137" s="682"/>
      <c r="M137" s="682"/>
      <c r="N137" s="682"/>
      <c r="O137" s="682"/>
      <c r="P137" s="682"/>
      <c r="Q137" s="682"/>
      <c r="R137" s="682"/>
      <c r="S137" s="682"/>
      <c r="T137" s="682"/>
      <c r="U137" s="682"/>
      <c r="V137" s="682"/>
      <c r="W137" s="682"/>
      <c r="X137" s="682"/>
      <c r="Y137" s="682"/>
      <c r="Z137" s="682"/>
      <c r="AA137" s="682"/>
    </row>
    <row r="138" spans="1:27" ht="15">
      <c r="A138" s="682"/>
      <c r="B138" s="684"/>
      <c r="C138" s="684"/>
      <c r="D138" s="684"/>
      <c r="E138" s="684"/>
      <c r="F138" s="865"/>
      <c r="G138" s="684"/>
      <c r="H138" s="684"/>
      <c r="I138" s="684"/>
      <c r="J138" s="682"/>
      <c r="K138" s="682"/>
      <c r="L138" s="682"/>
      <c r="M138" s="682"/>
      <c r="N138" s="682"/>
      <c r="O138" s="682"/>
      <c r="P138" s="682"/>
      <c r="Q138" s="682"/>
      <c r="R138" s="682"/>
      <c r="S138" s="682"/>
      <c r="T138" s="682"/>
      <c r="U138" s="682"/>
      <c r="V138" s="682"/>
      <c r="W138" s="682"/>
      <c r="X138" s="682"/>
      <c r="Y138" s="682"/>
      <c r="Z138" s="682"/>
      <c r="AA138" s="682"/>
    </row>
    <row r="139" spans="1:27" ht="15">
      <c r="A139" s="682"/>
      <c r="B139" s="684"/>
      <c r="C139" s="684"/>
      <c r="D139" s="684"/>
      <c r="E139" s="684"/>
      <c r="F139" s="865"/>
      <c r="G139" s="684"/>
      <c r="H139" s="684"/>
      <c r="I139" s="684"/>
      <c r="J139" s="682"/>
      <c r="K139" s="682"/>
      <c r="L139" s="682"/>
      <c r="M139" s="682"/>
      <c r="N139" s="682"/>
      <c r="O139" s="682"/>
      <c r="P139" s="682"/>
      <c r="Q139" s="682"/>
      <c r="R139" s="682"/>
      <c r="S139" s="682"/>
      <c r="T139" s="682"/>
      <c r="U139" s="682"/>
      <c r="V139" s="682"/>
      <c r="W139" s="682"/>
      <c r="X139" s="682"/>
      <c r="Y139" s="682"/>
      <c r="Z139" s="682"/>
      <c r="AA139" s="682"/>
    </row>
    <row r="140" spans="1:27" ht="15">
      <c r="A140" s="682"/>
      <c r="B140" s="684"/>
      <c r="C140" s="684"/>
      <c r="D140" s="684"/>
      <c r="E140" s="684"/>
      <c r="F140" s="865"/>
      <c r="G140" s="684"/>
      <c r="H140" s="684"/>
      <c r="I140" s="684"/>
      <c r="J140" s="682"/>
      <c r="K140" s="682"/>
      <c r="L140" s="682"/>
      <c r="M140" s="682"/>
      <c r="N140" s="682"/>
      <c r="O140" s="682"/>
      <c r="P140" s="682"/>
      <c r="Q140" s="682"/>
      <c r="R140" s="682"/>
      <c r="S140" s="682"/>
      <c r="T140" s="682"/>
      <c r="U140" s="682"/>
      <c r="V140" s="682"/>
      <c r="W140" s="682"/>
      <c r="X140" s="682"/>
      <c r="Y140" s="682"/>
      <c r="Z140" s="682"/>
      <c r="AA140" s="682"/>
    </row>
    <row r="141" spans="1:27" ht="15">
      <c r="A141" s="682"/>
      <c r="B141" s="684"/>
      <c r="C141" s="684"/>
      <c r="D141" s="684"/>
      <c r="E141" s="684"/>
      <c r="F141" s="865"/>
      <c r="G141" s="684"/>
      <c r="H141" s="684"/>
      <c r="I141" s="684"/>
      <c r="J141" s="682"/>
      <c r="K141" s="682"/>
      <c r="L141" s="682"/>
      <c r="M141" s="682"/>
      <c r="N141" s="682"/>
      <c r="O141" s="682"/>
      <c r="P141" s="682"/>
      <c r="Q141" s="682"/>
      <c r="R141" s="682"/>
      <c r="S141" s="682"/>
      <c r="T141" s="682"/>
      <c r="U141" s="682"/>
      <c r="V141" s="682"/>
      <c r="W141" s="682"/>
      <c r="X141" s="682"/>
      <c r="Y141" s="682"/>
      <c r="Z141" s="682"/>
      <c r="AA141" s="682"/>
    </row>
    <row r="142" spans="1:27" ht="15">
      <c r="A142" s="682"/>
      <c r="B142" s="684"/>
      <c r="C142" s="684"/>
      <c r="D142" s="684"/>
      <c r="E142" s="684"/>
      <c r="F142" s="865"/>
      <c r="G142" s="684"/>
      <c r="H142" s="684"/>
      <c r="I142" s="684"/>
      <c r="J142" s="682"/>
      <c r="K142" s="682"/>
      <c r="L142" s="682"/>
      <c r="M142" s="682"/>
      <c r="N142" s="682"/>
      <c r="O142" s="682"/>
      <c r="P142" s="682"/>
      <c r="Q142" s="682"/>
      <c r="R142" s="682"/>
      <c r="S142" s="682"/>
      <c r="T142" s="682"/>
      <c r="U142" s="682"/>
      <c r="V142" s="682"/>
      <c r="W142" s="682"/>
      <c r="X142" s="682"/>
      <c r="Y142" s="682"/>
      <c r="Z142" s="682"/>
      <c r="AA142" s="682"/>
    </row>
    <row r="143" spans="1:27" ht="15">
      <c r="A143" s="682"/>
      <c r="B143" s="684"/>
      <c r="C143" s="684"/>
      <c r="D143" s="684"/>
      <c r="E143" s="684"/>
      <c r="F143" s="865"/>
      <c r="G143" s="684"/>
      <c r="H143" s="684"/>
      <c r="I143" s="684"/>
      <c r="J143" s="682"/>
      <c r="K143" s="682"/>
      <c r="L143" s="682"/>
      <c r="M143" s="682"/>
      <c r="N143" s="682"/>
      <c r="O143" s="682"/>
      <c r="P143" s="682"/>
      <c r="Q143" s="682"/>
      <c r="R143" s="682"/>
      <c r="S143" s="682"/>
      <c r="T143" s="682"/>
      <c r="U143" s="682"/>
      <c r="V143" s="682"/>
      <c r="W143" s="682"/>
      <c r="X143" s="682"/>
      <c r="Y143" s="682"/>
      <c r="Z143" s="682"/>
      <c r="AA143" s="682"/>
    </row>
    <row r="144" spans="1:27" ht="15">
      <c r="A144" s="682"/>
      <c r="B144" s="684"/>
      <c r="C144" s="684"/>
      <c r="D144" s="684"/>
      <c r="E144" s="684"/>
      <c r="F144" s="865"/>
      <c r="G144" s="684"/>
      <c r="H144" s="684"/>
      <c r="I144" s="684"/>
      <c r="J144" s="682"/>
      <c r="K144" s="682"/>
      <c r="L144" s="682"/>
      <c r="M144" s="682"/>
      <c r="N144" s="682"/>
      <c r="O144" s="682"/>
      <c r="P144" s="682"/>
      <c r="Q144" s="682"/>
      <c r="R144" s="682"/>
      <c r="S144" s="682"/>
      <c r="T144" s="682"/>
      <c r="U144" s="682"/>
      <c r="V144" s="682"/>
      <c r="W144" s="682"/>
      <c r="X144" s="682"/>
      <c r="Y144" s="682"/>
      <c r="Z144" s="682"/>
      <c r="AA144" s="682"/>
    </row>
    <row r="145" spans="1:27" ht="15">
      <c r="A145" s="682"/>
      <c r="B145" s="684"/>
      <c r="C145" s="684"/>
      <c r="D145" s="684"/>
      <c r="E145" s="684"/>
      <c r="F145" s="865"/>
      <c r="G145" s="684"/>
      <c r="H145" s="684"/>
      <c r="I145" s="684"/>
      <c r="J145" s="682"/>
      <c r="K145" s="682"/>
      <c r="L145" s="682"/>
      <c r="M145" s="682"/>
      <c r="N145" s="682"/>
      <c r="O145" s="682"/>
      <c r="P145" s="682"/>
      <c r="Q145" s="682"/>
      <c r="R145" s="682"/>
      <c r="S145" s="682"/>
      <c r="T145" s="682"/>
      <c r="U145" s="682"/>
      <c r="V145" s="682"/>
      <c r="W145" s="682"/>
      <c r="X145" s="682"/>
      <c r="Y145" s="682"/>
      <c r="Z145" s="682"/>
      <c r="AA145" s="682"/>
    </row>
    <row r="146" spans="1:27" ht="15">
      <c r="A146" s="682"/>
      <c r="B146" s="684"/>
      <c r="C146" s="684"/>
      <c r="D146" s="684"/>
      <c r="E146" s="684"/>
      <c r="F146" s="865"/>
      <c r="G146" s="684"/>
      <c r="H146" s="684"/>
      <c r="I146" s="684"/>
      <c r="J146" s="682"/>
      <c r="K146" s="682"/>
      <c r="L146" s="682"/>
      <c r="M146" s="682"/>
      <c r="N146" s="682"/>
      <c r="O146" s="682"/>
      <c r="P146" s="682"/>
      <c r="Q146" s="682"/>
      <c r="R146" s="682"/>
      <c r="S146" s="682"/>
      <c r="T146" s="682"/>
      <c r="U146" s="682"/>
      <c r="V146" s="682"/>
      <c r="W146" s="682"/>
      <c r="X146" s="682"/>
      <c r="Y146" s="682"/>
      <c r="Z146" s="682"/>
      <c r="AA146" s="682"/>
    </row>
    <row r="147" spans="1:27" ht="15">
      <c r="A147" s="682"/>
      <c r="B147" s="684"/>
      <c r="C147" s="684"/>
      <c r="D147" s="684"/>
      <c r="E147" s="684"/>
      <c r="F147" s="865"/>
      <c r="G147" s="684"/>
      <c r="H147" s="684"/>
      <c r="I147" s="684"/>
      <c r="J147" s="682"/>
      <c r="K147" s="682"/>
      <c r="L147" s="682"/>
      <c r="M147" s="682"/>
      <c r="N147" s="682"/>
      <c r="O147" s="682"/>
      <c r="P147" s="682"/>
      <c r="Q147" s="682"/>
      <c r="R147" s="682"/>
      <c r="S147" s="682"/>
      <c r="T147" s="682"/>
      <c r="U147" s="682"/>
      <c r="V147" s="682"/>
      <c r="W147" s="682"/>
      <c r="X147" s="682"/>
      <c r="Y147" s="682"/>
      <c r="Z147" s="682"/>
      <c r="AA147" s="682"/>
    </row>
    <row r="148" spans="1:27" ht="15">
      <c r="A148" s="682"/>
      <c r="B148" s="684"/>
      <c r="C148" s="684"/>
      <c r="D148" s="684"/>
      <c r="E148" s="684"/>
      <c r="F148" s="865"/>
      <c r="G148" s="684"/>
      <c r="H148" s="684"/>
      <c r="I148" s="684"/>
      <c r="J148" s="682"/>
      <c r="K148" s="682"/>
      <c r="L148" s="682"/>
      <c r="M148" s="682"/>
      <c r="N148" s="682"/>
      <c r="O148" s="682"/>
      <c r="P148" s="682"/>
      <c r="Q148" s="682"/>
      <c r="R148" s="682"/>
      <c r="S148" s="682"/>
      <c r="T148" s="682"/>
      <c r="U148" s="682"/>
      <c r="V148" s="682"/>
      <c r="W148" s="682"/>
      <c r="X148" s="682"/>
      <c r="Y148" s="682"/>
      <c r="Z148" s="682"/>
      <c r="AA148" s="682"/>
    </row>
    <row r="149" spans="1:27" ht="15">
      <c r="A149" s="682"/>
      <c r="B149" s="684"/>
      <c r="C149" s="684"/>
      <c r="D149" s="684"/>
      <c r="E149" s="684"/>
      <c r="F149" s="865"/>
      <c r="G149" s="684"/>
      <c r="H149" s="684"/>
      <c r="I149" s="684"/>
      <c r="J149" s="682"/>
      <c r="K149" s="682"/>
      <c r="L149" s="682"/>
      <c r="M149" s="682"/>
      <c r="N149" s="682"/>
      <c r="O149" s="682"/>
      <c r="P149" s="682"/>
      <c r="Q149" s="682"/>
      <c r="R149" s="682"/>
      <c r="S149" s="682"/>
      <c r="T149" s="682"/>
      <c r="U149" s="682"/>
      <c r="V149" s="682"/>
      <c r="W149" s="682"/>
      <c r="X149" s="682"/>
      <c r="Y149" s="682"/>
      <c r="Z149" s="682"/>
      <c r="AA149" s="682"/>
    </row>
    <row r="150" spans="1:27" ht="15">
      <c r="A150" s="682"/>
      <c r="B150" s="684"/>
      <c r="C150" s="684"/>
      <c r="D150" s="684"/>
      <c r="E150" s="684"/>
      <c r="F150" s="865"/>
      <c r="G150" s="684"/>
      <c r="H150" s="684"/>
      <c r="I150" s="684"/>
      <c r="J150" s="682"/>
      <c r="K150" s="682"/>
      <c r="L150" s="682"/>
      <c r="M150" s="682"/>
      <c r="N150" s="682"/>
      <c r="O150" s="682"/>
      <c r="P150" s="682"/>
      <c r="Q150" s="682"/>
      <c r="R150" s="682"/>
      <c r="S150" s="682"/>
      <c r="T150" s="682"/>
      <c r="U150" s="682"/>
      <c r="V150" s="682"/>
      <c r="W150" s="682"/>
      <c r="X150" s="682"/>
      <c r="Y150" s="682"/>
      <c r="Z150" s="682"/>
      <c r="AA150" s="682"/>
    </row>
    <row r="151" spans="1:27" ht="15">
      <c r="A151" s="682"/>
      <c r="B151" s="684"/>
      <c r="C151" s="684"/>
      <c r="D151" s="684"/>
      <c r="E151" s="684"/>
      <c r="F151" s="865"/>
      <c r="G151" s="684"/>
      <c r="H151" s="684"/>
      <c r="I151" s="684"/>
      <c r="J151" s="682"/>
      <c r="K151" s="682"/>
      <c r="L151" s="682"/>
      <c r="M151" s="682"/>
      <c r="N151" s="682"/>
      <c r="O151" s="682"/>
      <c r="P151" s="682"/>
      <c r="Q151" s="682"/>
      <c r="R151" s="682"/>
      <c r="S151" s="682"/>
      <c r="T151" s="682"/>
      <c r="U151" s="682"/>
      <c r="V151" s="682"/>
      <c r="W151" s="682"/>
      <c r="X151" s="682"/>
      <c r="Y151" s="682"/>
      <c r="Z151" s="682"/>
      <c r="AA151" s="682"/>
    </row>
    <row r="152" spans="1:27" ht="15">
      <c r="A152" s="682"/>
      <c r="B152" s="684"/>
      <c r="C152" s="684"/>
      <c r="D152" s="684"/>
      <c r="E152" s="684"/>
      <c r="F152" s="865"/>
      <c r="G152" s="684"/>
      <c r="H152" s="684"/>
      <c r="I152" s="684"/>
      <c r="J152" s="682"/>
      <c r="K152" s="682"/>
      <c r="L152" s="682"/>
      <c r="M152" s="682"/>
      <c r="N152" s="682"/>
      <c r="O152" s="682"/>
      <c r="P152" s="682"/>
      <c r="Q152" s="682"/>
      <c r="R152" s="682"/>
      <c r="S152" s="682"/>
      <c r="T152" s="682"/>
      <c r="U152" s="682"/>
      <c r="V152" s="682"/>
      <c r="W152" s="682"/>
      <c r="X152" s="682"/>
      <c r="Y152" s="682"/>
      <c r="Z152" s="682"/>
      <c r="AA152" s="682"/>
    </row>
    <row r="153" spans="1:27" ht="15">
      <c r="A153" s="682"/>
      <c r="B153" s="684"/>
      <c r="C153" s="684"/>
      <c r="D153" s="684"/>
      <c r="E153" s="684"/>
      <c r="F153" s="865"/>
      <c r="G153" s="684"/>
      <c r="H153" s="684"/>
      <c r="I153" s="684"/>
      <c r="J153" s="682"/>
      <c r="K153" s="682"/>
      <c r="L153" s="682"/>
      <c r="M153" s="682"/>
      <c r="N153" s="682"/>
      <c r="O153" s="682"/>
      <c r="P153" s="682"/>
      <c r="Q153" s="682"/>
      <c r="R153" s="682"/>
      <c r="S153" s="682"/>
      <c r="T153" s="682"/>
      <c r="U153" s="682"/>
      <c r="V153" s="682"/>
      <c r="W153" s="682"/>
      <c r="X153" s="682"/>
      <c r="Y153" s="682"/>
      <c r="Z153" s="682"/>
      <c r="AA153" s="682"/>
    </row>
    <row r="154" spans="1:27" ht="15">
      <c r="A154" s="682"/>
      <c r="B154" s="684"/>
      <c r="C154" s="684"/>
      <c r="D154" s="684"/>
      <c r="E154" s="684"/>
      <c r="F154" s="865"/>
      <c r="G154" s="684"/>
      <c r="H154" s="684"/>
      <c r="I154" s="684"/>
      <c r="J154" s="682"/>
      <c r="K154" s="682"/>
      <c r="L154" s="682"/>
      <c r="M154" s="682"/>
      <c r="N154" s="682"/>
      <c r="O154" s="682"/>
      <c r="P154" s="682"/>
      <c r="Q154" s="682"/>
      <c r="R154" s="682"/>
      <c r="S154" s="682"/>
      <c r="T154" s="682"/>
      <c r="U154" s="682"/>
      <c r="V154" s="682"/>
      <c r="W154" s="682"/>
      <c r="X154" s="682"/>
      <c r="Y154" s="682"/>
      <c r="Z154" s="682"/>
      <c r="AA154" s="682"/>
    </row>
    <row r="155" spans="1:27" ht="15">
      <c r="A155" s="682"/>
      <c r="B155" s="684"/>
      <c r="C155" s="684"/>
      <c r="D155" s="684"/>
      <c r="E155" s="684"/>
      <c r="F155" s="865"/>
      <c r="G155" s="684"/>
      <c r="H155" s="684"/>
      <c r="I155" s="684"/>
      <c r="J155" s="682"/>
      <c r="K155" s="682"/>
      <c r="L155" s="682"/>
      <c r="M155" s="682"/>
      <c r="N155" s="682"/>
      <c r="O155" s="682"/>
      <c r="P155" s="682"/>
      <c r="Q155" s="682"/>
      <c r="R155" s="682"/>
      <c r="S155" s="682"/>
      <c r="T155" s="682"/>
      <c r="U155" s="682"/>
      <c r="V155" s="682"/>
      <c r="W155" s="682"/>
      <c r="X155" s="682"/>
      <c r="Y155" s="682"/>
      <c r="Z155" s="682"/>
      <c r="AA155" s="682"/>
    </row>
    <row r="156" spans="1:27" ht="15">
      <c r="A156" s="682"/>
      <c r="B156" s="684"/>
      <c r="C156" s="684"/>
      <c r="D156" s="684"/>
      <c r="E156" s="684"/>
      <c r="F156" s="865"/>
      <c r="G156" s="684"/>
      <c r="H156" s="684"/>
      <c r="I156" s="684"/>
      <c r="J156" s="682"/>
      <c r="K156" s="682"/>
      <c r="L156" s="682"/>
      <c r="M156" s="682"/>
      <c r="N156" s="682"/>
      <c r="O156" s="682"/>
      <c r="P156" s="682"/>
      <c r="Q156" s="682"/>
      <c r="R156" s="682"/>
      <c r="S156" s="682"/>
      <c r="T156" s="682"/>
      <c r="U156" s="682"/>
      <c r="V156" s="682"/>
      <c r="W156" s="682"/>
      <c r="X156" s="682"/>
      <c r="Y156" s="682"/>
      <c r="Z156" s="682"/>
      <c r="AA156" s="682"/>
    </row>
    <row r="157" spans="1:27" ht="15">
      <c r="A157" s="682"/>
      <c r="B157" s="684"/>
      <c r="C157" s="684"/>
      <c r="D157" s="684"/>
      <c r="E157" s="684"/>
      <c r="F157" s="865"/>
      <c r="G157" s="684"/>
      <c r="H157" s="684"/>
      <c r="I157" s="684"/>
      <c r="J157" s="682"/>
      <c r="K157" s="682"/>
      <c r="L157" s="682"/>
      <c r="M157" s="682"/>
      <c r="N157" s="682"/>
      <c r="O157" s="682"/>
      <c r="P157" s="682"/>
      <c r="Q157" s="682"/>
      <c r="R157" s="682"/>
      <c r="S157" s="682"/>
      <c r="T157" s="682"/>
      <c r="U157" s="682"/>
      <c r="V157" s="682"/>
      <c r="W157" s="682"/>
      <c r="X157" s="682"/>
      <c r="Y157" s="682"/>
      <c r="Z157" s="682"/>
      <c r="AA157" s="682"/>
    </row>
    <row r="158" spans="1:27" ht="15">
      <c r="A158" s="682"/>
      <c r="B158" s="684"/>
      <c r="C158" s="684"/>
      <c r="D158" s="684"/>
      <c r="E158" s="684"/>
      <c r="F158" s="865"/>
      <c r="G158" s="684"/>
      <c r="H158" s="684"/>
      <c r="I158" s="684"/>
      <c r="J158" s="682"/>
      <c r="K158" s="682"/>
      <c r="L158" s="682"/>
      <c r="M158" s="682"/>
      <c r="N158" s="682"/>
      <c r="O158" s="682"/>
      <c r="P158" s="682"/>
      <c r="Q158" s="682"/>
      <c r="R158" s="682"/>
      <c r="S158" s="682"/>
      <c r="T158" s="682"/>
      <c r="U158" s="682"/>
      <c r="V158" s="682"/>
      <c r="W158" s="682"/>
      <c r="X158" s="682"/>
      <c r="Y158" s="682"/>
      <c r="Z158" s="682"/>
      <c r="AA158" s="682"/>
    </row>
    <row r="159" spans="1:27" ht="15">
      <c r="A159" s="682"/>
      <c r="B159" s="684"/>
      <c r="C159" s="684"/>
      <c r="D159" s="684"/>
      <c r="E159" s="684"/>
      <c r="F159" s="865"/>
      <c r="G159" s="684"/>
      <c r="H159" s="684"/>
      <c r="I159" s="684"/>
      <c r="J159" s="682"/>
      <c r="K159" s="682"/>
      <c r="L159" s="682"/>
      <c r="M159" s="682"/>
      <c r="N159" s="682"/>
      <c r="O159" s="682"/>
      <c r="P159" s="682"/>
      <c r="Q159" s="682"/>
      <c r="R159" s="682"/>
      <c r="S159" s="682"/>
      <c r="T159" s="682"/>
      <c r="U159" s="682"/>
      <c r="V159" s="682"/>
      <c r="W159" s="682"/>
      <c r="X159" s="682"/>
      <c r="Y159" s="682"/>
      <c r="Z159" s="682"/>
      <c r="AA159" s="682"/>
    </row>
    <row r="160" spans="1:27" ht="15">
      <c r="A160" s="682"/>
      <c r="B160" s="684"/>
      <c r="C160" s="684"/>
      <c r="D160" s="684"/>
      <c r="E160" s="684"/>
      <c r="F160" s="865"/>
      <c r="G160" s="684"/>
      <c r="H160" s="684"/>
      <c r="I160" s="684"/>
      <c r="J160" s="682"/>
      <c r="K160" s="682"/>
      <c r="L160" s="682"/>
      <c r="M160" s="682"/>
      <c r="N160" s="682"/>
      <c r="O160" s="682"/>
      <c r="P160" s="682"/>
      <c r="Q160" s="682"/>
      <c r="R160" s="682"/>
      <c r="S160" s="682"/>
      <c r="T160" s="682"/>
      <c r="U160" s="682"/>
      <c r="V160" s="682"/>
      <c r="W160" s="682"/>
      <c r="X160" s="682"/>
      <c r="Y160" s="682"/>
      <c r="Z160" s="682"/>
      <c r="AA160" s="682"/>
    </row>
    <row r="161" spans="1:27" ht="15">
      <c r="A161" s="682"/>
      <c r="B161" s="684"/>
      <c r="C161" s="684"/>
      <c r="D161" s="684"/>
      <c r="E161" s="684"/>
      <c r="F161" s="865"/>
      <c r="G161" s="684"/>
      <c r="H161" s="684"/>
      <c r="I161" s="684"/>
      <c r="J161" s="682"/>
      <c r="K161" s="682"/>
      <c r="L161" s="682"/>
      <c r="M161" s="682"/>
      <c r="N161" s="682"/>
      <c r="O161" s="682"/>
      <c r="P161" s="682"/>
      <c r="Q161" s="682"/>
      <c r="R161" s="682"/>
      <c r="S161" s="682"/>
      <c r="T161" s="682"/>
      <c r="U161" s="682"/>
      <c r="V161" s="682"/>
      <c r="W161" s="682"/>
      <c r="X161" s="682"/>
      <c r="Y161" s="682"/>
      <c r="Z161" s="682"/>
      <c r="AA161" s="682"/>
    </row>
    <row r="162" spans="1:27" ht="15">
      <c r="A162" s="682"/>
      <c r="B162" s="684"/>
      <c r="C162" s="684"/>
      <c r="D162" s="684"/>
      <c r="E162" s="684"/>
      <c r="F162" s="865"/>
      <c r="G162" s="684"/>
      <c r="H162" s="684"/>
      <c r="I162" s="684"/>
      <c r="J162" s="682"/>
      <c r="K162" s="682"/>
      <c r="L162" s="682"/>
      <c r="M162" s="682"/>
      <c r="N162" s="682"/>
      <c r="O162" s="682"/>
      <c r="P162" s="682"/>
      <c r="Q162" s="682"/>
      <c r="R162" s="682"/>
      <c r="S162" s="682"/>
      <c r="T162" s="682"/>
      <c r="U162" s="682"/>
      <c r="V162" s="682"/>
      <c r="W162" s="682"/>
      <c r="X162" s="682"/>
      <c r="Y162" s="682"/>
      <c r="Z162" s="682"/>
      <c r="AA162" s="682"/>
    </row>
    <row r="163" spans="1:27" ht="15">
      <c r="A163" s="682"/>
      <c r="B163" s="684"/>
      <c r="C163" s="684"/>
      <c r="D163" s="684"/>
      <c r="E163" s="684"/>
      <c r="F163" s="865"/>
      <c r="G163" s="684"/>
      <c r="H163" s="684"/>
      <c r="I163" s="684"/>
      <c r="J163" s="682"/>
      <c r="K163" s="682"/>
      <c r="L163" s="682"/>
      <c r="M163" s="682"/>
      <c r="N163" s="682"/>
      <c r="O163" s="682"/>
      <c r="P163" s="682"/>
      <c r="Q163" s="682"/>
      <c r="R163" s="682"/>
      <c r="S163" s="682"/>
      <c r="T163" s="682"/>
      <c r="U163" s="682"/>
      <c r="V163" s="682"/>
      <c r="W163" s="682"/>
      <c r="X163" s="682"/>
      <c r="Y163" s="682"/>
      <c r="Z163" s="682"/>
      <c r="AA163" s="682"/>
    </row>
    <row r="164" spans="1:27" ht="15">
      <c r="A164" s="682"/>
      <c r="B164" s="684"/>
      <c r="C164" s="684"/>
      <c r="D164" s="684"/>
      <c r="E164" s="684"/>
      <c r="F164" s="865"/>
      <c r="G164" s="684"/>
      <c r="H164" s="684"/>
      <c r="I164" s="684"/>
      <c r="J164" s="682"/>
      <c r="K164" s="682"/>
      <c r="L164" s="682"/>
      <c r="M164" s="682"/>
      <c r="N164" s="682"/>
      <c r="O164" s="682"/>
      <c r="P164" s="682"/>
      <c r="Q164" s="682"/>
      <c r="R164" s="682"/>
      <c r="S164" s="682"/>
      <c r="T164" s="682"/>
      <c r="U164" s="682"/>
      <c r="V164" s="682"/>
      <c r="W164" s="682"/>
      <c r="X164" s="682"/>
      <c r="Y164" s="682"/>
      <c r="Z164" s="682"/>
      <c r="AA164" s="682"/>
    </row>
    <row r="165" spans="1:27" ht="15">
      <c r="A165" s="682"/>
      <c r="B165" s="684"/>
      <c r="C165" s="684"/>
      <c r="D165" s="684"/>
      <c r="E165" s="684"/>
      <c r="F165" s="865"/>
      <c r="G165" s="684"/>
      <c r="H165" s="684"/>
      <c r="I165" s="684"/>
      <c r="J165" s="682"/>
      <c r="K165" s="682"/>
      <c r="L165" s="682"/>
      <c r="M165" s="682"/>
      <c r="N165" s="682"/>
      <c r="O165" s="682"/>
      <c r="P165" s="682"/>
      <c r="Q165" s="682"/>
      <c r="R165" s="682"/>
      <c r="S165" s="682"/>
      <c r="T165" s="682"/>
      <c r="U165" s="682"/>
      <c r="V165" s="682"/>
      <c r="W165" s="682"/>
      <c r="X165" s="682"/>
      <c r="Y165" s="682"/>
      <c r="Z165" s="682"/>
      <c r="AA165" s="682"/>
    </row>
    <row r="166" spans="1:27" ht="15">
      <c r="A166" s="682"/>
      <c r="B166" s="684"/>
      <c r="C166" s="684"/>
      <c r="D166" s="684"/>
      <c r="E166" s="684"/>
      <c r="F166" s="865"/>
      <c r="G166" s="684"/>
      <c r="H166" s="684"/>
      <c r="I166" s="684"/>
      <c r="J166" s="682"/>
      <c r="K166" s="682"/>
      <c r="L166" s="682"/>
      <c r="M166" s="682"/>
      <c r="N166" s="682"/>
      <c r="O166" s="682"/>
      <c r="P166" s="682"/>
      <c r="Q166" s="682"/>
      <c r="R166" s="682"/>
      <c r="S166" s="682"/>
      <c r="T166" s="682"/>
      <c r="U166" s="682"/>
      <c r="V166" s="682"/>
      <c r="W166" s="682"/>
      <c r="X166" s="682"/>
      <c r="Y166" s="682"/>
      <c r="Z166" s="682"/>
      <c r="AA166" s="682"/>
    </row>
    <row r="167" spans="1:27" ht="15">
      <c r="A167" s="682"/>
      <c r="B167" s="684"/>
      <c r="C167" s="684"/>
      <c r="D167" s="684"/>
      <c r="E167" s="684"/>
      <c r="F167" s="865"/>
      <c r="G167" s="684"/>
      <c r="H167" s="684"/>
      <c r="I167" s="684"/>
      <c r="J167" s="682"/>
      <c r="K167" s="682"/>
      <c r="L167" s="682"/>
      <c r="M167" s="682"/>
      <c r="N167" s="682"/>
      <c r="O167" s="682"/>
      <c r="P167" s="682"/>
      <c r="Q167" s="682"/>
      <c r="R167" s="682"/>
      <c r="S167" s="682"/>
      <c r="T167" s="682"/>
      <c r="U167" s="682"/>
      <c r="V167" s="682"/>
      <c r="W167" s="682"/>
      <c r="X167" s="682"/>
      <c r="Y167" s="682"/>
      <c r="Z167" s="682"/>
      <c r="AA167" s="682"/>
    </row>
    <row r="168" spans="1:27" ht="15">
      <c r="A168" s="682"/>
      <c r="B168" s="684"/>
      <c r="C168" s="684"/>
      <c r="D168" s="684"/>
      <c r="E168" s="684"/>
      <c r="F168" s="865"/>
      <c r="G168" s="684"/>
      <c r="H168" s="684"/>
      <c r="I168" s="684"/>
      <c r="J168" s="682"/>
      <c r="K168" s="682"/>
      <c r="L168" s="682"/>
      <c r="M168" s="682"/>
      <c r="N168" s="682"/>
      <c r="O168" s="682"/>
      <c r="P168" s="682"/>
      <c r="Q168" s="682"/>
      <c r="R168" s="682"/>
      <c r="S168" s="682"/>
      <c r="T168" s="682"/>
      <c r="U168" s="682"/>
      <c r="V168" s="682"/>
      <c r="W168" s="682"/>
      <c r="X168" s="682"/>
      <c r="Y168" s="682"/>
      <c r="Z168" s="682"/>
      <c r="AA168" s="682"/>
    </row>
    <row r="169" spans="1:27" ht="15">
      <c r="A169" s="682"/>
      <c r="B169" s="684"/>
      <c r="C169" s="684"/>
      <c r="D169" s="684"/>
      <c r="E169" s="684"/>
      <c r="F169" s="865"/>
      <c r="G169" s="684"/>
      <c r="H169" s="684"/>
      <c r="I169" s="684"/>
      <c r="J169" s="682"/>
      <c r="K169" s="682"/>
      <c r="L169" s="682"/>
      <c r="M169" s="682"/>
      <c r="N169" s="682"/>
      <c r="O169" s="682"/>
      <c r="P169" s="682"/>
      <c r="Q169" s="682"/>
      <c r="R169" s="682"/>
      <c r="S169" s="682"/>
      <c r="T169" s="682"/>
      <c r="U169" s="682"/>
      <c r="V169" s="682"/>
      <c r="W169" s="682"/>
      <c r="X169" s="682"/>
      <c r="Y169" s="682"/>
      <c r="Z169" s="682"/>
      <c r="AA169" s="682"/>
    </row>
    <row r="170" spans="1:27" ht="15">
      <c r="A170" s="682"/>
      <c r="B170" s="684"/>
      <c r="C170" s="684"/>
      <c r="D170" s="684"/>
      <c r="E170" s="684"/>
      <c r="F170" s="865"/>
      <c r="G170" s="684"/>
      <c r="H170" s="684"/>
      <c r="I170" s="684"/>
      <c r="J170" s="682"/>
      <c r="K170" s="682"/>
      <c r="L170" s="682"/>
      <c r="M170" s="682"/>
      <c r="N170" s="682"/>
      <c r="O170" s="682"/>
      <c r="P170" s="682"/>
      <c r="Q170" s="682"/>
      <c r="R170" s="682"/>
      <c r="S170" s="682"/>
      <c r="T170" s="682"/>
      <c r="U170" s="682"/>
      <c r="V170" s="682"/>
      <c r="W170" s="682"/>
      <c r="X170" s="682"/>
      <c r="Y170" s="682"/>
      <c r="Z170" s="682"/>
      <c r="AA170" s="682"/>
    </row>
    <row r="171" spans="1:27" ht="15">
      <c r="A171" s="682"/>
      <c r="B171" s="684"/>
      <c r="C171" s="684"/>
      <c r="D171" s="684"/>
      <c r="E171" s="684"/>
      <c r="F171" s="865"/>
      <c r="G171" s="684"/>
      <c r="H171" s="684"/>
      <c r="I171" s="684"/>
      <c r="J171" s="682"/>
      <c r="K171" s="682"/>
      <c r="L171" s="682"/>
      <c r="M171" s="682"/>
      <c r="N171" s="682"/>
      <c r="O171" s="682"/>
      <c r="P171" s="682"/>
      <c r="Q171" s="682"/>
      <c r="R171" s="682"/>
      <c r="S171" s="682"/>
      <c r="T171" s="682"/>
      <c r="U171" s="682"/>
      <c r="V171" s="682"/>
      <c r="W171" s="682"/>
      <c r="X171" s="682"/>
      <c r="Y171" s="682"/>
      <c r="Z171" s="682"/>
      <c r="AA171" s="682"/>
    </row>
    <row r="172" spans="1:27" ht="15">
      <c r="A172" s="682"/>
      <c r="B172" s="684"/>
      <c r="C172" s="684"/>
      <c r="D172" s="684"/>
      <c r="E172" s="684"/>
      <c r="F172" s="865"/>
      <c r="G172" s="684"/>
      <c r="H172" s="684"/>
      <c r="I172" s="684"/>
      <c r="J172" s="682"/>
      <c r="K172" s="682"/>
      <c r="L172" s="682"/>
      <c r="M172" s="682"/>
      <c r="N172" s="682"/>
      <c r="O172" s="682"/>
      <c r="P172" s="682"/>
      <c r="Q172" s="682"/>
      <c r="R172" s="682"/>
      <c r="S172" s="682"/>
      <c r="T172" s="682"/>
      <c r="U172" s="682"/>
      <c r="V172" s="682"/>
      <c r="W172" s="682"/>
      <c r="X172" s="682"/>
      <c r="Y172" s="682"/>
      <c r="Z172" s="682"/>
      <c r="AA172" s="682"/>
    </row>
    <row r="173" spans="1:27" ht="15">
      <c r="A173" s="682"/>
      <c r="B173" s="684"/>
      <c r="C173" s="684"/>
      <c r="D173" s="684"/>
      <c r="E173" s="684"/>
      <c r="F173" s="865"/>
      <c r="G173" s="684"/>
      <c r="H173" s="684"/>
      <c r="I173" s="684"/>
      <c r="J173" s="682"/>
      <c r="K173" s="682"/>
      <c r="L173" s="682"/>
      <c r="M173" s="682"/>
      <c r="N173" s="682"/>
      <c r="O173" s="682"/>
      <c r="P173" s="682"/>
      <c r="Q173" s="682"/>
      <c r="R173" s="682"/>
      <c r="S173" s="682"/>
      <c r="T173" s="682"/>
      <c r="U173" s="682"/>
      <c r="V173" s="682"/>
      <c r="W173" s="682"/>
      <c r="X173" s="682"/>
      <c r="Y173" s="682"/>
      <c r="Z173" s="682"/>
      <c r="AA173" s="682"/>
    </row>
    <row r="174" spans="1:27" ht="15">
      <c r="A174" s="682"/>
      <c r="B174" s="684"/>
      <c r="C174" s="684"/>
      <c r="D174" s="684"/>
      <c r="E174" s="684"/>
      <c r="F174" s="865"/>
      <c r="G174" s="684"/>
      <c r="H174" s="684"/>
      <c r="I174" s="684"/>
      <c r="J174" s="682"/>
      <c r="K174" s="682"/>
      <c r="L174" s="682"/>
      <c r="M174" s="682"/>
      <c r="N174" s="682"/>
      <c r="O174" s="682"/>
      <c r="P174" s="682"/>
      <c r="Q174" s="682"/>
      <c r="R174" s="682"/>
      <c r="S174" s="682"/>
      <c r="T174" s="682"/>
      <c r="U174" s="682"/>
      <c r="V174" s="682"/>
      <c r="W174" s="682"/>
      <c r="X174" s="682"/>
      <c r="Y174" s="682"/>
      <c r="Z174" s="682"/>
      <c r="AA174" s="682"/>
    </row>
    <row r="175" spans="1:27" ht="15">
      <c r="A175" s="682"/>
      <c r="B175" s="684"/>
      <c r="C175" s="684"/>
      <c r="D175" s="684"/>
      <c r="E175" s="684"/>
      <c r="F175" s="865"/>
      <c r="G175" s="684"/>
      <c r="H175" s="684"/>
      <c r="I175" s="684"/>
      <c r="J175" s="682"/>
      <c r="K175" s="682"/>
      <c r="L175" s="682"/>
      <c r="M175" s="682"/>
      <c r="N175" s="682"/>
      <c r="O175" s="682"/>
      <c r="P175" s="682"/>
      <c r="Q175" s="682"/>
      <c r="R175" s="682"/>
      <c r="S175" s="682"/>
      <c r="T175" s="682"/>
      <c r="U175" s="682"/>
      <c r="V175" s="682"/>
      <c r="W175" s="682"/>
      <c r="X175" s="682"/>
      <c r="Y175" s="682"/>
      <c r="Z175" s="682"/>
      <c r="AA175" s="682"/>
    </row>
    <row r="176" spans="1:27" ht="15">
      <c r="A176" s="682"/>
      <c r="B176" s="684"/>
      <c r="C176" s="684"/>
      <c r="D176" s="684"/>
      <c r="E176" s="684"/>
      <c r="F176" s="865"/>
      <c r="G176" s="684"/>
      <c r="H176" s="684"/>
      <c r="I176" s="684"/>
      <c r="J176" s="682"/>
      <c r="K176" s="682"/>
      <c r="L176" s="682"/>
      <c r="M176" s="682"/>
      <c r="N176" s="682"/>
      <c r="O176" s="682"/>
      <c r="P176" s="682"/>
      <c r="Q176" s="682"/>
      <c r="R176" s="682"/>
      <c r="S176" s="682"/>
      <c r="T176" s="682"/>
      <c r="U176" s="682"/>
      <c r="V176" s="682"/>
      <c r="W176" s="682"/>
      <c r="X176" s="682"/>
      <c r="Y176" s="682"/>
      <c r="Z176" s="682"/>
      <c r="AA176" s="682"/>
    </row>
    <row r="177" spans="1:27" ht="15">
      <c r="A177" s="682"/>
      <c r="B177" s="684"/>
      <c r="C177" s="684"/>
      <c r="D177" s="684"/>
      <c r="E177" s="684"/>
      <c r="F177" s="865"/>
      <c r="G177" s="684"/>
      <c r="H177" s="684"/>
      <c r="I177" s="684"/>
      <c r="J177" s="682"/>
      <c r="K177" s="682"/>
      <c r="L177" s="682"/>
      <c r="M177" s="682"/>
      <c r="N177" s="682"/>
      <c r="O177" s="682"/>
      <c r="P177" s="682"/>
      <c r="Q177" s="682"/>
      <c r="R177" s="682"/>
      <c r="S177" s="682"/>
      <c r="T177" s="682"/>
      <c r="U177" s="682"/>
      <c r="V177" s="682"/>
      <c r="W177" s="682"/>
      <c r="X177" s="682"/>
      <c r="Y177" s="682"/>
      <c r="Z177" s="682"/>
      <c r="AA177" s="682"/>
    </row>
    <row r="178" spans="1:27" ht="15">
      <c r="A178" s="682"/>
      <c r="B178" s="684"/>
      <c r="C178" s="684"/>
      <c r="D178" s="684"/>
      <c r="E178" s="684"/>
      <c r="F178" s="865"/>
      <c r="G178" s="684"/>
      <c r="H178" s="684"/>
      <c r="I178" s="684"/>
      <c r="J178" s="682"/>
      <c r="K178" s="682"/>
      <c r="L178" s="682"/>
      <c r="M178" s="682"/>
      <c r="N178" s="682"/>
      <c r="O178" s="682"/>
      <c r="P178" s="682"/>
      <c r="Q178" s="682"/>
      <c r="R178" s="682"/>
      <c r="S178" s="682"/>
      <c r="T178" s="682"/>
      <c r="U178" s="682"/>
      <c r="V178" s="682"/>
      <c r="W178" s="682"/>
      <c r="X178" s="682"/>
      <c r="Y178" s="682"/>
      <c r="Z178" s="682"/>
      <c r="AA178" s="682"/>
    </row>
    <row r="179" spans="1:27" ht="15">
      <c r="A179" s="682"/>
      <c r="B179" s="684"/>
      <c r="C179" s="684"/>
      <c r="D179" s="684"/>
      <c r="E179" s="684"/>
      <c r="F179" s="865"/>
      <c r="G179" s="684"/>
      <c r="H179" s="684"/>
      <c r="I179" s="684"/>
      <c r="J179" s="682"/>
      <c r="K179" s="682"/>
      <c r="L179" s="682"/>
      <c r="M179" s="682"/>
      <c r="N179" s="682"/>
      <c r="O179" s="682"/>
      <c r="P179" s="682"/>
      <c r="Q179" s="682"/>
      <c r="R179" s="682"/>
      <c r="S179" s="682"/>
      <c r="T179" s="682"/>
      <c r="U179" s="682"/>
      <c r="V179" s="682"/>
      <c r="W179" s="682"/>
      <c r="X179" s="682"/>
      <c r="Y179" s="682"/>
      <c r="Z179" s="682"/>
      <c r="AA179" s="682"/>
    </row>
    <row r="180" spans="1:27" ht="15">
      <c r="A180" s="682"/>
      <c r="B180" s="684"/>
      <c r="C180" s="684"/>
      <c r="D180" s="684"/>
      <c r="E180" s="684"/>
      <c r="F180" s="865"/>
      <c r="G180" s="684"/>
      <c r="H180" s="684"/>
      <c r="I180" s="684"/>
      <c r="J180" s="682"/>
      <c r="K180" s="682"/>
      <c r="L180" s="682"/>
      <c r="M180" s="682"/>
      <c r="N180" s="682"/>
      <c r="O180" s="682"/>
      <c r="P180" s="682"/>
      <c r="Q180" s="682"/>
      <c r="R180" s="682"/>
      <c r="S180" s="682"/>
      <c r="T180" s="682"/>
      <c r="U180" s="682"/>
      <c r="V180" s="682"/>
      <c r="W180" s="682"/>
      <c r="X180" s="682"/>
      <c r="Y180" s="682"/>
      <c r="Z180" s="682"/>
      <c r="AA180" s="682"/>
    </row>
    <row r="181" spans="1:27" ht="15">
      <c r="A181" s="682"/>
      <c r="B181" s="684"/>
      <c r="C181" s="684"/>
      <c r="D181" s="684"/>
      <c r="E181" s="684"/>
      <c r="F181" s="865"/>
      <c r="G181" s="684"/>
      <c r="H181" s="684"/>
      <c r="I181" s="684"/>
      <c r="J181" s="682"/>
      <c r="K181" s="682"/>
      <c r="L181" s="682"/>
      <c r="M181" s="682"/>
      <c r="N181" s="682"/>
      <c r="O181" s="682"/>
      <c r="P181" s="682"/>
      <c r="Q181" s="682"/>
      <c r="R181" s="682"/>
      <c r="S181" s="682"/>
      <c r="T181" s="682"/>
      <c r="U181" s="682"/>
      <c r="V181" s="682"/>
      <c r="W181" s="682"/>
      <c r="X181" s="682"/>
      <c r="Y181" s="682"/>
      <c r="Z181" s="682"/>
      <c r="AA181" s="682"/>
    </row>
    <row r="182" spans="1:27" ht="15">
      <c r="A182" s="682"/>
      <c r="B182" s="684"/>
      <c r="C182" s="684"/>
      <c r="D182" s="684"/>
      <c r="E182" s="684"/>
      <c r="F182" s="865"/>
      <c r="G182" s="684"/>
      <c r="H182" s="684"/>
      <c r="I182" s="684"/>
      <c r="J182" s="682"/>
      <c r="K182" s="682"/>
      <c r="L182" s="682"/>
      <c r="M182" s="682"/>
      <c r="N182" s="682"/>
      <c r="O182" s="682"/>
      <c r="P182" s="682"/>
      <c r="Q182" s="682"/>
      <c r="R182" s="682"/>
      <c r="S182" s="682"/>
      <c r="T182" s="682"/>
      <c r="U182" s="682"/>
      <c r="V182" s="682"/>
      <c r="W182" s="682"/>
      <c r="X182" s="682"/>
      <c r="Y182" s="682"/>
      <c r="Z182" s="682"/>
      <c r="AA182" s="682"/>
    </row>
    <row r="183" spans="1:27" ht="15">
      <c r="A183" s="682"/>
      <c r="B183" s="684"/>
      <c r="C183" s="684"/>
      <c r="D183" s="684"/>
      <c r="E183" s="684"/>
      <c r="F183" s="865"/>
      <c r="G183" s="684"/>
      <c r="H183" s="684"/>
      <c r="I183" s="684"/>
      <c r="J183" s="682"/>
      <c r="K183" s="682"/>
      <c r="L183" s="682"/>
      <c r="M183" s="682"/>
      <c r="N183" s="682"/>
      <c r="O183" s="682"/>
      <c r="P183" s="682"/>
      <c r="Q183" s="682"/>
      <c r="R183" s="682"/>
      <c r="S183" s="682"/>
      <c r="T183" s="682"/>
      <c r="U183" s="682"/>
      <c r="V183" s="682"/>
      <c r="W183" s="682"/>
      <c r="X183" s="682"/>
      <c r="Y183" s="682"/>
      <c r="Z183" s="682"/>
      <c r="AA183" s="682"/>
    </row>
    <row r="184" spans="1:27" ht="15">
      <c r="A184" s="682"/>
      <c r="B184" s="684"/>
      <c r="C184" s="684"/>
      <c r="D184" s="684"/>
      <c r="E184" s="684"/>
      <c r="F184" s="865"/>
      <c r="G184" s="684"/>
      <c r="H184" s="684"/>
      <c r="I184" s="684"/>
      <c r="J184" s="682"/>
      <c r="K184" s="682"/>
      <c r="L184" s="682"/>
      <c r="M184" s="682"/>
      <c r="N184" s="682"/>
      <c r="O184" s="682"/>
      <c r="P184" s="682"/>
      <c r="Q184" s="682"/>
      <c r="R184" s="682"/>
      <c r="S184" s="682"/>
      <c r="T184" s="682"/>
      <c r="U184" s="682"/>
      <c r="V184" s="682"/>
      <c r="W184" s="682"/>
      <c r="X184" s="682"/>
      <c r="Y184" s="682"/>
      <c r="Z184" s="682"/>
      <c r="AA184" s="682"/>
    </row>
    <row r="185" spans="1:27" ht="15">
      <c r="A185" s="682"/>
      <c r="B185" s="684"/>
      <c r="C185" s="684"/>
      <c r="D185" s="684"/>
      <c r="E185" s="684"/>
      <c r="F185" s="865"/>
      <c r="G185" s="684"/>
      <c r="H185" s="684"/>
      <c r="I185" s="684"/>
      <c r="J185" s="682"/>
      <c r="K185" s="682"/>
      <c r="L185" s="682"/>
      <c r="M185" s="682"/>
      <c r="N185" s="682"/>
      <c r="O185" s="682"/>
      <c r="P185" s="682"/>
      <c r="Q185" s="682"/>
      <c r="R185" s="682"/>
      <c r="S185" s="682"/>
      <c r="T185" s="682"/>
      <c r="U185" s="682"/>
      <c r="V185" s="682"/>
      <c r="W185" s="682"/>
      <c r="X185" s="682"/>
      <c r="Y185" s="682"/>
      <c r="Z185" s="682"/>
      <c r="AA185" s="682"/>
    </row>
    <row r="186" spans="1:27" ht="15">
      <c r="A186" s="682"/>
      <c r="B186" s="684"/>
      <c r="C186" s="684"/>
      <c r="D186" s="684"/>
      <c r="E186" s="684"/>
      <c r="F186" s="865"/>
      <c r="G186" s="684"/>
      <c r="H186" s="684"/>
      <c r="I186" s="684"/>
      <c r="J186" s="682"/>
      <c r="K186" s="682"/>
      <c r="L186" s="682"/>
      <c r="M186" s="682"/>
      <c r="N186" s="682"/>
      <c r="O186" s="682"/>
      <c r="P186" s="682"/>
      <c r="Q186" s="682"/>
      <c r="R186" s="682"/>
      <c r="S186" s="682"/>
      <c r="T186" s="682"/>
      <c r="U186" s="682"/>
      <c r="V186" s="682"/>
      <c r="W186" s="682"/>
      <c r="X186" s="682"/>
      <c r="Y186" s="682"/>
      <c r="Z186" s="682"/>
      <c r="AA186" s="682"/>
    </row>
    <row r="187" spans="1:27" ht="15">
      <c r="A187" s="682"/>
      <c r="B187" s="684"/>
      <c r="C187" s="684"/>
      <c r="D187" s="684"/>
      <c r="E187" s="684"/>
      <c r="F187" s="865"/>
      <c r="G187" s="684"/>
      <c r="H187" s="684"/>
      <c r="I187" s="684"/>
      <c r="J187" s="682"/>
      <c r="K187" s="682"/>
      <c r="L187" s="682"/>
      <c r="M187" s="682"/>
      <c r="N187" s="682"/>
      <c r="O187" s="682"/>
      <c r="P187" s="682"/>
      <c r="Q187" s="682"/>
      <c r="R187" s="682"/>
      <c r="S187" s="682"/>
      <c r="T187" s="682"/>
      <c r="U187" s="682"/>
      <c r="V187" s="682"/>
      <c r="W187" s="682"/>
      <c r="X187" s="682"/>
      <c r="Y187" s="682"/>
      <c r="Z187" s="682"/>
      <c r="AA187" s="682"/>
    </row>
    <row r="188" spans="1:27" ht="15">
      <c r="A188" s="682"/>
      <c r="B188" s="684"/>
      <c r="C188" s="684"/>
      <c r="D188" s="684"/>
      <c r="E188" s="684"/>
      <c r="F188" s="865"/>
      <c r="G188" s="684"/>
      <c r="H188" s="684"/>
      <c r="I188" s="684"/>
      <c r="J188" s="682"/>
      <c r="K188" s="682"/>
      <c r="L188" s="682"/>
      <c r="M188" s="682"/>
      <c r="N188" s="682"/>
      <c r="O188" s="682"/>
      <c r="P188" s="682"/>
      <c r="Q188" s="682"/>
      <c r="R188" s="682"/>
      <c r="S188" s="682"/>
      <c r="T188" s="682"/>
      <c r="U188" s="682"/>
      <c r="V188" s="682"/>
      <c r="W188" s="682"/>
      <c r="X188" s="682"/>
      <c r="Y188" s="682"/>
      <c r="Z188" s="682"/>
      <c r="AA188" s="682"/>
    </row>
    <row r="189" spans="1:27" ht="15">
      <c r="A189" s="682"/>
      <c r="B189" s="684"/>
      <c r="C189" s="684"/>
      <c r="D189" s="684"/>
      <c r="E189" s="684"/>
      <c r="F189" s="865"/>
      <c r="G189" s="684"/>
      <c r="H189" s="684"/>
      <c r="I189" s="684"/>
      <c r="J189" s="682"/>
      <c r="K189" s="682"/>
      <c r="L189" s="682"/>
      <c r="M189" s="682"/>
      <c r="N189" s="682"/>
      <c r="O189" s="682"/>
      <c r="P189" s="682"/>
      <c r="Q189" s="682"/>
      <c r="R189" s="682"/>
      <c r="S189" s="682"/>
      <c r="T189" s="682"/>
      <c r="U189" s="682"/>
      <c r="V189" s="682"/>
      <c r="W189" s="682"/>
      <c r="X189" s="682"/>
      <c r="Y189" s="682"/>
      <c r="Z189" s="682"/>
      <c r="AA189" s="682"/>
    </row>
    <row r="190" spans="1:27" ht="15">
      <c r="A190" s="682"/>
      <c r="B190" s="684"/>
      <c r="C190" s="684"/>
      <c r="D190" s="684"/>
      <c r="E190" s="684"/>
      <c r="F190" s="865"/>
      <c r="G190" s="684"/>
      <c r="H190" s="684"/>
      <c r="I190" s="684"/>
      <c r="J190" s="682"/>
      <c r="K190" s="682"/>
      <c r="L190" s="682"/>
      <c r="M190" s="682"/>
      <c r="N190" s="682"/>
      <c r="O190" s="682"/>
      <c r="P190" s="682"/>
      <c r="Q190" s="682"/>
      <c r="R190" s="682"/>
      <c r="S190" s="682"/>
      <c r="T190" s="682"/>
      <c r="U190" s="682"/>
      <c r="V190" s="682"/>
      <c r="W190" s="682"/>
      <c r="X190" s="682"/>
      <c r="Y190" s="682"/>
      <c r="Z190" s="682"/>
      <c r="AA190" s="682"/>
    </row>
    <row r="191" spans="1:27" ht="15">
      <c r="A191" s="682"/>
      <c r="B191" s="684"/>
      <c r="C191" s="684"/>
      <c r="D191" s="684"/>
      <c r="E191" s="684"/>
      <c r="F191" s="865"/>
      <c r="G191" s="684"/>
      <c r="H191" s="684"/>
      <c r="I191" s="684"/>
      <c r="J191" s="682"/>
      <c r="K191" s="682"/>
      <c r="L191" s="682"/>
      <c r="M191" s="682"/>
      <c r="N191" s="682"/>
      <c r="O191" s="682"/>
      <c r="P191" s="682"/>
      <c r="Q191" s="682"/>
      <c r="R191" s="682"/>
      <c r="S191" s="682"/>
      <c r="T191" s="682"/>
      <c r="U191" s="682"/>
      <c r="V191" s="682"/>
      <c r="W191" s="682"/>
      <c r="X191" s="682"/>
      <c r="Y191" s="682"/>
      <c r="Z191" s="682"/>
      <c r="AA191" s="682"/>
    </row>
    <row r="192" spans="1:27" ht="15">
      <c r="A192" s="682"/>
      <c r="B192" s="684"/>
      <c r="C192" s="684"/>
      <c r="D192" s="684"/>
      <c r="E192" s="684"/>
      <c r="F192" s="865"/>
      <c r="G192" s="684"/>
      <c r="H192" s="684"/>
      <c r="I192" s="684"/>
      <c r="J192" s="682"/>
      <c r="K192" s="682"/>
      <c r="L192" s="682"/>
      <c r="M192" s="682"/>
      <c r="N192" s="682"/>
      <c r="O192" s="682"/>
      <c r="P192" s="682"/>
      <c r="Q192" s="682"/>
      <c r="R192" s="682"/>
      <c r="S192" s="682"/>
      <c r="T192" s="682"/>
      <c r="U192" s="682"/>
      <c r="V192" s="682"/>
      <c r="W192" s="682"/>
      <c r="X192" s="682"/>
      <c r="Y192" s="682"/>
      <c r="Z192" s="682"/>
      <c r="AA192" s="682"/>
    </row>
    <row r="193" spans="1:27" ht="15">
      <c r="A193" s="682"/>
      <c r="B193" s="684"/>
      <c r="C193" s="684"/>
      <c r="D193" s="684"/>
      <c r="E193" s="684"/>
      <c r="F193" s="865"/>
      <c r="G193" s="684"/>
      <c r="H193" s="684"/>
      <c r="I193" s="684"/>
      <c r="J193" s="682"/>
      <c r="K193" s="682"/>
      <c r="L193" s="682"/>
      <c r="M193" s="682"/>
      <c r="N193" s="682"/>
      <c r="O193" s="682"/>
      <c r="P193" s="682"/>
      <c r="Q193" s="682"/>
      <c r="R193" s="682"/>
      <c r="S193" s="682"/>
      <c r="T193" s="682"/>
      <c r="U193" s="682"/>
      <c r="V193" s="682"/>
      <c r="W193" s="682"/>
      <c r="X193" s="682"/>
      <c r="Y193" s="682"/>
      <c r="Z193" s="682"/>
      <c r="AA193" s="682"/>
    </row>
    <row r="194" spans="1:27" ht="15">
      <c r="A194" s="682"/>
      <c r="B194" s="684"/>
      <c r="C194" s="684"/>
      <c r="D194" s="684"/>
      <c r="E194" s="684"/>
      <c r="F194" s="865"/>
      <c r="G194" s="684"/>
      <c r="H194" s="684"/>
      <c r="I194" s="684"/>
      <c r="J194" s="682"/>
      <c r="K194" s="682"/>
      <c r="L194" s="682"/>
      <c r="M194" s="682"/>
      <c r="N194" s="682"/>
      <c r="O194" s="682"/>
      <c r="P194" s="682"/>
      <c r="Q194" s="682"/>
      <c r="R194" s="682"/>
      <c r="S194" s="682"/>
      <c r="T194" s="682"/>
      <c r="U194" s="682"/>
      <c r="V194" s="682"/>
      <c r="W194" s="682"/>
      <c r="X194" s="682"/>
      <c r="Y194" s="682"/>
      <c r="Z194" s="682"/>
      <c r="AA194" s="682"/>
    </row>
    <row r="195" spans="1:27" ht="15">
      <c r="A195" s="682"/>
      <c r="B195" s="684"/>
      <c r="C195" s="684"/>
      <c r="D195" s="684"/>
      <c r="E195" s="684"/>
      <c r="F195" s="865"/>
      <c r="G195" s="684"/>
      <c r="H195" s="684"/>
      <c r="I195" s="684"/>
      <c r="J195" s="682"/>
      <c r="K195" s="682"/>
      <c r="L195" s="682"/>
      <c r="M195" s="682"/>
      <c r="N195" s="682"/>
      <c r="O195" s="682"/>
      <c r="P195" s="682"/>
      <c r="Q195" s="682"/>
      <c r="R195" s="682"/>
      <c r="S195" s="682"/>
      <c r="T195" s="682"/>
      <c r="U195" s="682"/>
      <c r="V195" s="682"/>
      <c r="W195" s="682"/>
      <c r="X195" s="682"/>
      <c r="Y195" s="682"/>
      <c r="Z195" s="682"/>
      <c r="AA195" s="682"/>
    </row>
    <row r="196" spans="1:27" ht="15">
      <c r="A196" s="682"/>
      <c r="B196" s="684"/>
      <c r="C196" s="684"/>
      <c r="D196" s="684"/>
      <c r="E196" s="684"/>
      <c r="F196" s="865"/>
      <c r="G196" s="684"/>
      <c r="H196" s="684"/>
      <c r="I196" s="684"/>
      <c r="J196" s="682"/>
      <c r="K196" s="682"/>
      <c r="L196" s="682"/>
      <c r="M196" s="682"/>
      <c r="N196" s="682"/>
      <c r="O196" s="682"/>
      <c r="P196" s="682"/>
      <c r="Q196" s="682"/>
      <c r="R196" s="682"/>
      <c r="S196" s="682"/>
      <c r="T196" s="682"/>
      <c r="U196" s="682"/>
      <c r="V196" s="682"/>
      <c r="W196" s="682"/>
      <c r="X196" s="682"/>
      <c r="Y196" s="682"/>
      <c r="Z196" s="682"/>
      <c r="AA196" s="682"/>
    </row>
    <row r="197" spans="1:27" ht="15">
      <c r="A197" s="682"/>
      <c r="B197" s="684"/>
      <c r="C197" s="684"/>
      <c r="D197" s="684"/>
      <c r="E197" s="684"/>
      <c r="F197" s="865"/>
      <c r="G197" s="684"/>
      <c r="H197" s="684"/>
      <c r="I197" s="684"/>
      <c r="J197" s="682"/>
      <c r="K197" s="682"/>
      <c r="L197" s="682"/>
      <c r="M197" s="682"/>
      <c r="N197" s="682"/>
      <c r="O197" s="682"/>
      <c r="P197" s="682"/>
      <c r="Q197" s="682"/>
      <c r="R197" s="682"/>
      <c r="S197" s="682"/>
      <c r="T197" s="682"/>
      <c r="U197" s="682"/>
      <c r="V197" s="682"/>
      <c r="W197" s="682"/>
      <c r="X197" s="682"/>
      <c r="Y197" s="682"/>
      <c r="Z197" s="682"/>
      <c r="AA197" s="682"/>
    </row>
    <row r="198" spans="1:27" ht="15">
      <c r="A198" s="682"/>
      <c r="B198" s="684"/>
      <c r="C198" s="684"/>
      <c r="D198" s="684"/>
      <c r="E198" s="684"/>
      <c r="F198" s="865"/>
      <c r="G198" s="684"/>
      <c r="H198" s="684"/>
      <c r="I198" s="684"/>
      <c r="J198" s="682"/>
      <c r="K198" s="682"/>
      <c r="L198" s="682"/>
      <c r="M198" s="682"/>
      <c r="N198" s="682"/>
      <c r="O198" s="682"/>
      <c r="P198" s="682"/>
      <c r="Q198" s="682"/>
      <c r="R198" s="682"/>
      <c r="S198" s="682"/>
      <c r="T198" s="682"/>
      <c r="U198" s="682"/>
      <c r="V198" s="682"/>
      <c r="W198" s="682"/>
      <c r="X198" s="682"/>
      <c r="Y198" s="682"/>
      <c r="Z198" s="682"/>
      <c r="AA198" s="682"/>
    </row>
    <row r="199" spans="1:27" ht="15">
      <c r="A199" s="682"/>
      <c r="B199" s="684"/>
      <c r="C199" s="684"/>
      <c r="D199" s="684"/>
      <c r="E199" s="684"/>
      <c r="F199" s="865"/>
      <c r="G199" s="684"/>
      <c r="H199" s="684"/>
      <c r="I199" s="684"/>
      <c r="J199" s="682"/>
      <c r="K199" s="682"/>
      <c r="L199" s="682"/>
      <c r="M199" s="682"/>
      <c r="N199" s="682"/>
      <c r="O199" s="682"/>
      <c r="P199" s="682"/>
      <c r="Q199" s="682"/>
      <c r="R199" s="682"/>
      <c r="S199" s="682"/>
      <c r="T199" s="682"/>
      <c r="U199" s="682"/>
      <c r="V199" s="682"/>
      <c r="W199" s="682"/>
      <c r="X199" s="682"/>
      <c r="Y199" s="682"/>
      <c r="Z199" s="682"/>
      <c r="AA199" s="682"/>
    </row>
    <row r="200" spans="1:27" ht="15">
      <c r="A200" s="682"/>
      <c r="B200" s="684"/>
      <c r="C200" s="684"/>
      <c r="D200" s="684"/>
      <c r="E200" s="684"/>
      <c r="F200" s="865"/>
      <c r="G200" s="684"/>
      <c r="H200" s="684"/>
      <c r="I200" s="684"/>
      <c r="J200" s="682"/>
      <c r="K200" s="682"/>
      <c r="L200" s="682"/>
      <c r="M200" s="682"/>
      <c r="N200" s="682"/>
      <c r="O200" s="682"/>
      <c r="P200" s="682"/>
      <c r="Q200" s="682"/>
      <c r="R200" s="682"/>
      <c r="S200" s="682"/>
      <c r="T200" s="682"/>
      <c r="U200" s="682"/>
      <c r="V200" s="682"/>
      <c r="W200" s="682"/>
      <c r="X200" s="682"/>
      <c r="Y200" s="682"/>
      <c r="Z200" s="682"/>
      <c r="AA200" s="682"/>
    </row>
    <row r="201" spans="1:27" ht="15">
      <c r="A201" s="682"/>
      <c r="B201" s="684"/>
      <c r="C201" s="684"/>
      <c r="D201" s="684"/>
      <c r="E201" s="684"/>
      <c r="F201" s="865"/>
      <c r="G201" s="684"/>
      <c r="H201" s="684"/>
      <c r="I201" s="684"/>
      <c r="J201" s="682"/>
      <c r="K201" s="682"/>
      <c r="L201" s="682"/>
      <c r="M201" s="682"/>
      <c r="N201" s="682"/>
      <c r="O201" s="682"/>
      <c r="P201" s="682"/>
      <c r="Q201" s="682"/>
      <c r="R201" s="682"/>
      <c r="S201" s="682"/>
      <c r="T201" s="682"/>
      <c r="U201" s="682"/>
      <c r="V201" s="682"/>
      <c r="W201" s="682"/>
      <c r="X201" s="682"/>
      <c r="Y201" s="682"/>
      <c r="Z201" s="682"/>
      <c r="AA201" s="682"/>
    </row>
    <row r="202" spans="1:27" ht="15">
      <c r="A202" s="682"/>
      <c r="B202" s="684"/>
      <c r="C202" s="684"/>
      <c r="D202" s="684"/>
      <c r="E202" s="684"/>
      <c r="F202" s="865"/>
      <c r="G202" s="684"/>
      <c r="H202" s="684"/>
      <c r="I202" s="684"/>
      <c r="J202" s="682"/>
      <c r="K202" s="682"/>
      <c r="L202" s="682"/>
      <c r="M202" s="682"/>
      <c r="N202" s="682"/>
      <c r="O202" s="682"/>
      <c r="P202" s="682"/>
      <c r="Q202" s="682"/>
      <c r="R202" s="682"/>
      <c r="S202" s="682"/>
      <c r="T202" s="682"/>
      <c r="U202" s="682"/>
      <c r="V202" s="682"/>
      <c r="W202" s="682"/>
      <c r="X202" s="682"/>
      <c r="Y202" s="682"/>
      <c r="Z202" s="682"/>
      <c r="AA202" s="682"/>
    </row>
    <row r="203" spans="1:27" ht="15">
      <c r="A203" s="682"/>
      <c r="B203" s="684"/>
      <c r="C203" s="684"/>
      <c r="D203" s="684"/>
      <c r="E203" s="684"/>
      <c r="F203" s="865"/>
      <c r="G203" s="684"/>
      <c r="H203" s="684"/>
      <c r="I203" s="684"/>
      <c r="J203" s="682"/>
      <c r="K203" s="682"/>
      <c r="L203" s="682"/>
      <c r="M203" s="682"/>
      <c r="N203" s="682"/>
      <c r="O203" s="682"/>
      <c r="P203" s="682"/>
      <c r="Q203" s="682"/>
      <c r="R203" s="682"/>
      <c r="S203" s="682"/>
      <c r="T203" s="682"/>
      <c r="U203" s="682"/>
      <c r="V203" s="682"/>
      <c r="W203" s="682"/>
      <c r="X203" s="682"/>
      <c r="Y203" s="682"/>
      <c r="Z203" s="682"/>
      <c r="AA203" s="682"/>
    </row>
    <row r="204" spans="1:27" ht="15">
      <c r="A204" s="682"/>
      <c r="B204" s="684"/>
      <c r="C204" s="684"/>
      <c r="D204" s="684"/>
      <c r="E204" s="684"/>
      <c r="F204" s="865"/>
      <c r="G204" s="684"/>
      <c r="H204" s="684"/>
      <c r="I204" s="684"/>
      <c r="J204" s="682"/>
      <c r="K204" s="682"/>
      <c r="L204" s="682"/>
      <c r="M204" s="682"/>
      <c r="N204" s="682"/>
      <c r="O204" s="682"/>
      <c r="P204" s="682"/>
      <c r="Q204" s="682"/>
      <c r="R204" s="682"/>
      <c r="S204" s="682"/>
      <c r="T204" s="682"/>
      <c r="U204" s="682"/>
      <c r="V204" s="682"/>
      <c r="W204" s="682"/>
      <c r="X204" s="682"/>
      <c r="Y204" s="682"/>
      <c r="Z204" s="682"/>
      <c r="AA204" s="682"/>
    </row>
    <row r="205" spans="1:27" ht="15">
      <c r="A205" s="682"/>
      <c r="B205" s="684"/>
      <c r="C205" s="684"/>
      <c r="D205" s="684"/>
      <c r="E205" s="684"/>
      <c r="F205" s="865"/>
      <c r="G205" s="684"/>
      <c r="H205" s="684"/>
      <c r="I205" s="684"/>
      <c r="J205" s="682"/>
      <c r="K205" s="682"/>
      <c r="L205" s="682"/>
      <c r="M205" s="682"/>
      <c r="N205" s="682"/>
      <c r="O205" s="682"/>
      <c r="P205" s="682"/>
      <c r="Q205" s="682"/>
      <c r="R205" s="682"/>
      <c r="S205" s="682"/>
      <c r="T205" s="682"/>
      <c r="U205" s="682"/>
      <c r="V205" s="682"/>
      <c r="W205" s="682"/>
      <c r="X205" s="682"/>
      <c r="Y205" s="682"/>
      <c r="Z205" s="682"/>
      <c r="AA205" s="682"/>
    </row>
    <row r="206" spans="1:27" ht="15">
      <c r="A206" s="682"/>
      <c r="B206" s="684"/>
      <c r="C206" s="684"/>
      <c r="D206" s="684"/>
      <c r="E206" s="684"/>
      <c r="F206" s="865"/>
      <c r="G206" s="684"/>
      <c r="H206" s="684"/>
      <c r="I206" s="684"/>
      <c r="J206" s="682"/>
      <c r="K206" s="682"/>
      <c r="L206" s="682"/>
      <c r="M206" s="682"/>
      <c r="N206" s="682"/>
      <c r="O206" s="682"/>
      <c r="P206" s="682"/>
      <c r="Q206" s="682"/>
      <c r="R206" s="682"/>
      <c r="S206" s="682"/>
      <c r="T206" s="682"/>
      <c r="U206" s="682"/>
      <c r="V206" s="682"/>
      <c r="W206" s="682"/>
      <c r="X206" s="682"/>
      <c r="Y206" s="682"/>
      <c r="Z206" s="682"/>
      <c r="AA206" s="682"/>
    </row>
    <row r="207" spans="1:27" ht="15">
      <c r="A207" s="682"/>
      <c r="B207" s="684"/>
      <c r="C207" s="684"/>
      <c r="D207" s="684"/>
      <c r="E207" s="684"/>
      <c r="F207" s="865"/>
      <c r="G207" s="684"/>
      <c r="H207" s="684"/>
      <c r="I207" s="684"/>
      <c r="J207" s="682"/>
      <c r="K207" s="682"/>
      <c r="L207" s="682"/>
      <c r="M207" s="682"/>
      <c r="N207" s="682"/>
      <c r="O207" s="682"/>
      <c r="P207" s="682"/>
      <c r="Q207" s="682"/>
      <c r="R207" s="682"/>
      <c r="S207" s="682"/>
      <c r="T207" s="682"/>
      <c r="U207" s="682"/>
      <c r="V207" s="682"/>
      <c r="W207" s="682"/>
      <c r="X207" s="682"/>
      <c r="Y207" s="682"/>
      <c r="Z207" s="682"/>
      <c r="AA207" s="682"/>
    </row>
    <row r="208" spans="1:27" ht="15">
      <c r="A208" s="682"/>
      <c r="B208" s="684"/>
      <c r="C208" s="684"/>
      <c r="D208" s="684"/>
      <c r="E208" s="684"/>
      <c r="F208" s="865"/>
      <c r="G208" s="684"/>
      <c r="H208" s="684"/>
      <c r="I208" s="684"/>
      <c r="J208" s="682"/>
      <c r="K208" s="682"/>
      <c r="L208" s="682"/>
      <c r="M208" s="682"/>
      <c r="N208" s="682"/>
      <c r="O208" s="682"/>
      <c r="P208" s="682"/>
      <c r="Q208" s="682"/>
      <c r="R208" s="682"/>
      <c r="S208" s="682"/>
      <c r="T208" s="682"/>
      <c r="U208" s="682"/>
      <c r="V208" s="682"/>
      <c r="W208" s="682"/>
      <c r="X208" s="682"/>
      <c r="Y208" s="682"/>
      <c r="Z208" s="682"/>
      <c r="AA208" s="682"/>
    </row>
    <row r="209" spans="1:27" ht="15">
      <c r="A209" s="682"/>
      <c r="B209" s="684"/>
      <c r="C209" s="684"/>
      <c r="D209" s="684"/>
      <c r="E209" s="684"/>
      <c r="F209" s="865"/>
      <c r="G209" s="684"/>
      <c r="H209" s="684"/>
      <c r="I209" s="684"/>
      <c r="J209" s="682"/>
      <c r="K209" s="682"/>
      <c r="L209" s="682"/>
      <c r="M209" s="682"/>
      <c r="N209" s="682"/>
      <c r="O209" s="682"/>
      <c r="P209" s="682"/>
      <c r="Q209" s="682"/>
      <c r="R209" s="682"/>
      <c r="S209" s="682"/>
      <c r="T209" s="682"/>
      <c r="U209" s="682"/>
      <c r="V209" s="682"/>
      <c r="W209" s="682"/>
      <c r="X209" s="682"/>
      <c r="Y209" s="682"/>
      <c r="Z209" s="682"/>
      <c r="AA209" s="682"/>
    </row>
    <row r="210" spans="1:27" ht="15">
      <c r="A210" s="682"/>
      <c r="B210" s="684"/>
      <c r="C210" s="684"/>
      <c r="D210" s="684"/>
      <c r="E210" s="684"/>
      <c r="F210" s="865"/>
      <c r="G210" s="684"/>
      <c r="H210" s="684"/>
      <c r="I210" s="684"/>
      <c r="J210" s="682"/>
      <c r="K210" s="682"/>
      <c r="L210" s="682"/>
      <c r="M210" s="682"/>
      <c r="N210" s="682"/>
      <c r="O210" s="682"/>
      <c r="P210" s="682"/>
      <c r="Q210" s="682"/>
      <c r="R210" s="682"/>
      <c r="S210" s="682"/>
      <c r="T210" s="682"/>
      <c r="U210" s="682"/>
      <c r="V210" s="682"/>
      <c r="W210" s="682"/>
      <c r="X210" s="682"/>
      <c r="Y210" s="682"/>
      <c r="Z210" s="682"/>
      <c r="AA210" s="682"/>
    </row>
    <row r="211" spans="1:27" ht="15">
      <c r="A211" s="682"/>
      <c r="B211" s="684"/>
      <c r="C211" s="684"/>
      <c r="D211" s="684"/>
      <c r="E211" s="684"/>
      <c r="F211" s="865"/>
      <c r="G211" s="684"/>
      <c r="H211" s="684"/>
      <c r="I211" s="684"/>
      <c r="J211" s="682"/>
      <c r="K211" s="682"/>
      <c r="L211" s="682"/>
      <c r="M211" s="682"/>
      <c r="N211" s="682"/>
      <c r="O211" s="682"/>
      <c r="P211" s="682"/>
      <c r="Q211" s="682"/>
      <c r="R211" s="682"/>
      <c r="S211" s="682"/>
      <c r="T211" s="682"/>
      <c r="U211" s="682"/>
      <c r="V211" s="682"/>
      <c r="W211" s="682"/>
      <c r="X211" s="682"/>
      <c r="Y211" s="682"/>
      <c r="Z211" s="682"/>
      <c r="AA211" s="682"/>
    </row>
    <row r="212" spans="1:27" ht="15">
      <c r="A212" s="682"/>
      <c r="B212" s="684"/>
      <c r="C212" s="684"/>
      <c r="D212" s="684"/>
      <c r="E212" s="684"/>
      <c r="F212" s="865"/>
      <c r="G212" s="684"/>
      <c r="H212" s="684"/>
      <c r="I212" s="684"/>
      <c r="J212" s="682"/>
      <c r="K212" s="682"/>
      <c r="L212" s="682"/>
      <c r="M212" s="682"/>
      <c r="N212" s="682"/>
      <c r="O212" s="682"/>
      <c r="P212" s="682"/>
      <c r="Q212" s="682"/>
      <c r="R212" s="682"/>
      <c r="S212" s="682"/>
      <c r="T212" s="682"/>
      <c r="U212" s="682"/>
      <c r="V212" s="682"/>
      <c r="W212" s="682"/>
      <c r="X212" s="682"/>
      <c r="Y212" s="682"/>
      <c r="Z212" s="682"/>
      <c r="AA212" s="682"/>
    </row>
    <row r="213" spans="1:27" ht="15">
      <c r="A213" s="682"/>
      <c r="B213" s="684"/>
      <c r="C213" s="684"/>
      <c r="D213" s="684"/>
      <c r="E213" s="684"/>
      <c r="F213" s="865"/>
      <c r="G213" s="684"/>
      <c r="H213" s="684"/>
      <c r="I213" s="684"/>
      <c r="J213" s="682"/>
      <c r="K213" s="682"/>
      <c r="L213" s="682"/>
      <c r="M213" s="682"/>
      <c r="N213" s="682"/>
      <c r="O213" s="682"/>
      <c r="P213" s="682"/>
      <c r="Q213" s="682"/>
      <c r="R213" s="682"/>
      <c r="S213" s="682"/>
      <c r="T213" s="682"/>
      <c r="U213" s="682"/>
      <c r="V213" s="682"/>
      <c r="W213" s="682"/>
      <c r="X213" s="682"/>
      <c r="Y213" s="682"/>
      <c r="Z213" s="682"/>
      <c r="AA213" s="682"/>
    </row>
    <row r="214" spans="1:27" ht="15">
      <c r="A214" s="682"/>
      <c r="B214" s="684"/>
      <c r="C214" s="684"/>
      <c r="D214" s="684"/>
      <c r="E214" s="684"/>
      <c r="F214" s="865"/>
      <c r="G214" s="684"/>
      <c r="H214" s="684"/>
      <c r="I214" s="684"/>
      <c r="J214" s="682"/>
      <c r="K214" s="682"/>
      <c r="L214" s="682"/>
      <c r="M214" s="682"/>
      <c r="N214" s="682"/>
      <c r="O214" s="682"/>
      <c r="P214" s="682"/>
      <c r="Q214" s="682"/>
      <c r="R214" s="682"/>
      <c r="S214" s="682"/>
      <c r="T214" s="682"/>
      <c r="U214" s="682"/>
      <c r="V214" s="682"/>
      <c r="W214" s="682"/>
      <c r="X214" s="682"/>
      <c r="Y214" s="682"/>
      <c r="Z214" s="682"/>
      <c r="AA214" s="682"/>
    </row>
    <row r="215" spans="1:27" ht="15">
      <c r="A215" s="682"/>
      <c r="B215" s="684"/>
      <c r="C215" s="684"/>
      <c r="D215" s="684"/>
      <c r="E215" s="684"/>
      <c r="F215" s="865"/>
      <c r="G215" s="684"/>
      <c r="H215" s="684"/>
      <c r="I215" s="684"/>
      <c r="J215" s="682"/>
      <c r="K215" s="682"/>
      <c r="L215" s="682"/>
      <c r="M215" s="682"/>
      <c r="N215" s="682"/>
      <c r="O215" s="682"/>
      <c r="P215" s="682"/>
      <c r="Q215" s="682"/>
      <c r="R215" s="682"/>
      <c r="S215" s="682"/>
      <c r="T215" s="682"/>
      <c r="U215" s="682"/>
      <c r="V215" s="682"/>
      <c r="W215" s="682"/>
      <c r="X215" s="682"/>
      <c r="Y215" s="682"/>
      <c r="Z215" s="682"/>
      <c r="AA215" s="682"/>
    </row>
    <row r="216" spans="1:27" ht="15">
      <c r="A216" s="682"/>
      <c r="B216" s="684"/>
      <c r="C216" s="684"/>
      <c r="D216" s="684"/>
      <c r="E216" s="684"/>
      <c r="F216" s="865"/>
      <c r="G216" s="684"/>
      <c r="H216" s="684"/>
      <c r="I216" s="684"/>
      <c r="J216" s="682"/>
      <c r="K216" s="682"/>
      <c r="L216" s="682"/>
      <c r="M216" s="682"/>
      <c r="N216" s="682"/>
      <c r="O216" s="682"/>
      <c r="P216" s="682"/>
      <c r="Q216" s="682"/>
      <c r="R216" s="682"/>
      <c r="S216" s="682"/>
      <c r="T216" s="682"/>
      <c r="U216" s="682"/>
      <c r="V216" s="682"/>
      <c r="W216" s="682"/>
      <c r="X216" s="682"/>
      <c r="Y216" s="682"/>
      <c r="Z216" s="682"/>
      <c r="AA216" s="682"/>
    </row>
    <row r="217" spans="1:27" ht="15">
      <c r="A217" s="682"/>
      <c r="B217" s="684"/>
      <c r="C217" s="684"/>
      <c r="D217" s="684"/>
      <c r="E217" s="684"/>
      <c r="F217" s="865"/>
      <c r="G217" s="684"/>
      <c r="H217" s="684"/>
      <c r="I217" s="684"/>
      <c r="J217" s="682"/>
      <c r="K217" s="682"/>
      <c r="L217" s="682"/>
      <c r="M217" s="682"/>
      <c r="N217" s="682"/>
      <c r="O217" s="682"/>
      <c r="P217" s="682"/>
      <c r="Q217" s="682"/>
      <c r="R217" s="682"/>
      <c r="S217" s="682"/>
      <c r="T217" s="682"/>
      <c r="U217" s="682"/>
      <c r="V217" s="682"/>
      <c r="W217" s="682"/>
      <c r="X217" s="682"/>
      <c r="Y217" s="682"/>
      <c r="Z217" s="682"/>
      <c r="AA217" s="682"/>
    </row>
    <row r="218" spans="1:27" ht="15">
      <c r="A218" s="682"/>
      <c r="B218" s="684"/>
      <c r="C218" s="684"/>
      <c r="D218" s="684"/>
      <c r="E218" s="684"/>
      <c r="F218" s="865"/>
      <c r="G218" s="684"/>
      <c r="H218" s="684"/>
      <c r="I218" s="684"/>
      <c r="J218" s="682"/>
      <c r="K218" s="682"/>
      <c r="L218" s="682"/>
      <c r="M218" s="682"/>
      <c r="N218" s="682"/>
      <c r="O218" s="682"/>
      <c r="P218" s="682"/>
      <c r="Q218" s="682"/>
      <c r="R218" s="682"/>
      <c r="S218" s="682"/>
      <c r="T218" s="682"/>
      <c r="U218" s="682"/>
      <c r="V218" s="682"/>
      <c r="W218" s="682"/>
      <c r="X218" s="682"/>
      <c r="Y218" s="682"/>
      <c r="Z218" s="682"/>
      <c r="AA218" s="682"/>
    </row>
    <row r="219" spans="1:27" ht="15">
      <c r="A219" s="682"/>
      <c r="B219" s="684"/>
      <c r="C219" s="684"/>
      <c r="D219" s="684"/>
      <c r="E219" s="684"/>
      <c r="F219" s="865"/>
      <c r="G219" s="684"/>
      <c r="H219" s="684"/>
      <c r="I219" s="684"/>
      <c r="J219" s="682"/>
      <c r="K219" s="682"/>
      <c r="L219" s="682"/>
      <c r="M219" s="682"/>
      <c r="N219" s="682"/>
      <c r="O219" s="682"/>
      <c r="P219" s="682"/>
      <c r="Q219" s="682"/>
      <c r="R219" s="682"/>
      <c r="S219" s="682"/>
      <c r="T219" s="682"/>
      <c r="U219" s="682"/>
      <c r="V219" s="682"/>
      <c r="W219" s="682"/>
      <c r="X219" s="682"/>
      <c r="Y219" s="682"/>
      <c r="Z219" s="682"/>
      <c r="AA219" s="682"/>
    </row>
    <row r="220" spans="1:27" ht="15">
      <c r="A220" s="682"/>
      <c r="B220" s="684"/>
      <c r="C220" s="684"/>
      <c r="D220" s="684"/>
      <c r="E220" s="684"/>
      <c r="F220" s="865"/>
      <c r="G220" s="684"/>
      <c r="H220" s="684"/>
      <c r="I220" s="684"/>
      <c r="J220" s="682"/>
      <c r="K220" s="682"/>
      <c r="L220" s="682"/>
      <c r="M220" s="682"/>
      <c r="N220" s="682"/>
      <c r="O220" s="682"/>
      <c r="P220" s="682"/>
      <c r="Q220" s="682"/>
      <c r="R220" s="682"/>
      <c r="S220" s="682"/>
      <c r="T220" s="682"/>
      <c r="U220" s="682"/>
      <c r="V220" s="682"/>
      <c r="W220" s="682"/>
      <c r="X220" s="682"/>
      <c r="Y220" s="682"/>
      <c r="Z220" s="682"/>
      <c r="AA220" s="682"/>
    </row>
    <row r="221" spans="1:27" ht="15">
      <c r="A221" s="682"/>
      <c r="B221" s="684"/>
      <c r="C221" s="684"/>
      <c r="D221" s="684"/>
      <c r="E221" s="684"/>
      <c r="F221" s="865"/>
      <c r="G221" s="684"/>
      <c r="H221" s="684"/>
      <c r="I221" s="684"/>
      <c r="J221" s="682"/>
      <c r="K221" s="682"/>
      <c r="L221" s="682"/>
      <c r="M221" s="682"/>
      <c r="N221" s="682"/>
      <c r="O221" s="682"/>
      <c r="P221" s="682"/>
      <c r="Q221" s="682"/>
      <c r="R221" s="682"/>
      <c r="S221" s="682"/>
      <c r="T221" s="682"/>
      <c r="U221" s="682"/>
      <c r="V221" s="682"/>
      <c r="W221" s="682"/>
      <c r="X221" s="682"/>
      <c r="Y221" s="682"/>
      <c r="Z221" s="682"/>
      <c r="AA221" s="682"/>
    </row>
    <row r="222" spans="1:27" ht="15">
      <c r="A222" s="682"/>
      <c r="B222" s="684"/>
      <c r="C222" s="684"/>
      <c r="D222" s="684"/>
      <c r="E222" s="684"/>
      <c r="F222" s="865"/>
      <c r="G222" s="684"/>
      <c r="H222" s="684"/>
      <c r="I222" s="684"/>
      <c r="J222" s="682"/>
      <c r="K222" s="682"/>
      <c r="L222" s="682"/>
      <c r="M222" s="682"/>
      <c r="N222" s="682"/>
      <c r="O222" s="682"/>
      <c r="P222" s="682"/>
      <c r="Q222" s="682"/>
      <c r="R222" s="682"/>
      <c r="S222" s="682"/>
      <c r="T222" s="682"/>
      <c r="U222" s="682"/>
      <c r="V222" s="682"/>
      <c r="W222" s="682"/>
      <c r="X222" s="682"/>
      <c r="Y222" s="682"/>
      <c r="Z222" s="682"/>
      <c r="AA222" s="682"/>
    </row>
    <row r="223" spans="1:27" ht="15">
      <c r="A223" s="682"/>
      <c r="B223" s="684"/>
      <c r="C223" s="684"/>
      <c r="D223" s="684"/>
      <c r="E223" s="684"/>
      <c r="F223" s="865"/>
      <c r="G223" s="684"/>
      <c r="H223" s="684"/>
      <c r="I223" s="684"/>
      <c r="J223" s="682"/>
      <c r="K223" s="682"/>
      <c r="L223" s="682"/>
      <c r="M223" s="682"/>
      <c r="N223" s="682"/>
      <c r="O223" s="682"/>
      <c r="P223" s="682"/>
      <c r="Q223" s="682"/>
      <c r="R223" s="682"/>
      <c r="S223" s="682"/>
      <c r="T223" s="682"/>
      <c r="U223" s="682"/>
      <c r="V223" s="682"/>
      <c r="W223" s="682"/>
      <c r="X223" s="682"/>
      <c r="Y223" s="682"/>
      <c r="Z223" s="682"/>
      <c r="AA223" s="682"/>
    </row>
    <row r="224" spans="1:27" ht="15">
      <c r="A224" s="682"/>
      <c r="B224" s="684"/>
      <c r="C224" s="684"/>
      <c r="D224" s="684"/>
      <c r="E224" s="684"/>
      <c r="F224" s="865"/>
      <c r="G224" s="684"/>
      <c r="H224" s="684"/>
      <c r="I224" s="684"/>
      <c r="J224" s="682"/>
      <c r="K224" s="682"/>
      <c r="L224" s="682"/>
      <c r="M224" s="682"/>
      <c r="N224" s="682"/>
      <c r="O224" s="682"/>
      <c r="P224" s="682"/>
      <c r="Q224" s="682"/>
      <c r="R224" s="682"/>
      <c r="S224" s="682"/>
      <c r="T224" s="682"/>
      <c r="U224" s="682"/>
      <c r="V224" s="682"/>
      <c r="W224" s="682"/>
      <c r="X224" s="682"/>
      <c r="Y224" s="682"/>
      <c r="Z224" s="682"/>
      <c r="AA224" s="682"/>
    </row>
    <row r="225" spans="1:27" ht="15">
      <c r="A225" s="682"/>
      <c r="B225" s="684"/>
      <c r="C225" s="684"/>
      <c r="D225" s="684"/>
      <c r="E225" s="684"/>
      <c r="F225" s="865"/>
      <c r="G225" s="684"/>
      <c r="H225" s="684"/>
      <c r="I225" s="684"/>
      <c r="J225" s="682"/>
      <c r="K225" s="682"/>
      <c r="L225" s="682"/>
      <c r="M225" s="682"/>
      <c r="N225" s="682"/>
      <c r="O225" s="682"/>
      <c r="P225" s="682"/>
      <c r="Q225" s="682"/>
      <c r="R225" s="682"/>
      <c r="S225" s="682"/>
      <c r="T225" s="682"/>
      <c r="U225" s="682"/>
      <c r="V225" s="682"/>
      <c r="W225" s="682"/>
      <c r="X225" s="682"/>
      <c r="Y225" s="682"/>
      <c r="Z225" s="682"/>
      <c r="AA225" s="682"/>
    </row>
    <row r="226" spans="1:27" ht="15">
      <c r="A226" s="682"/>
      <c r="B226" s="684"/>
      <c r="C226" s="684"/>
      <c r="D226" s="684"/>
      <c r="E226" s="684"/>
      <c r="F226" s="865"/>
      <c r="G226" s="684"/>
      <c r="H226" s="684"/>
      <c r="I226" s="684"/>
      <c r="J226" s="682"/>
      <c r="K226" s="682"/>
      <c r="L226" s="682"/>
      <c r="M226" s="682"/>
      <c r="N226" s="682"/>
      <c r="O226" s="682"/>
      <c r="P226" s="682"/>
      <c r="Q226" s="682"/>
      <c r="R226" s="682"/>
      <c r="S226" s="682"/>
      <c r="T226" s="682"/>
      <c r="U226" s="682"/>
      <c r="V226" s="682"/>
      <c r="W226" s="682"/>
      <c r="X226" s="682"/>
      <c r="Y226" s="682"/>
      <c r="Z226" s="682"/>
      <c r="AA226" s="682"/>
    </row>
    <row r="227" spans="1:27" ht="15">
      <c r="A227" s="682"/>
      <c r="B227" s="684"/>
      <c r="C227" s="684"/>
      <c r="D227" s="684"/>
      <c r="E227" s="684"/>
      <c r="F227" s="684"/>
      <c r="G227" s="684"/>
      <c r="H227" s="684"/>
      <c r="I227" s="684"/>
      <c r="J227" s="682"/>
      <c r="K227" s="682"/>
      <c r="L227" s="682"/>
      <c r="M227" s="682"/>
      <c r="N227" s="682"/>
      <c r="O227" s="682"/>
      <c r="P227" s="682"/>
      <c r="Q227" s="682"/>
      <c r="R227" s="682"/>
      <c r="S227" s="682"/>
      <c r="T227" s="682"/>
      <c r="U227" s="682"/>
      <c r="V227" s="682"/>
      <c r="W227" s="682"/>
      <c r="X227" s="682"/>
      <c r="Y227" s="682"/>
      <c r="Z227" s="682"/>
      <c r="AA227" s="682"/>
    </row>
    <row r="228" spans="1:27" ht="15">
      <c r="A228" s="682"/>
      <c r="B228" s="684"/>
      <c r="C228" s="684"/>
      <c r="D228" s="684"/>
      <c r="E228" s="684"/>
      <c r="F228" s="684"/>
      <c r="G228" s="684"/>
      <c r="H228" s="684"/>
      <c r="I228" s="684"/>
      <c r="J228" s="682"/>
      <c r="K228" s="682"/>
      <c r="L228" s="682"/>
      <c r="M228" s="682"/>
      <c r="N228" s="682"/>
      <c r="O228" s="682"/>
      <c r="P228" s="682"/>
      <c r="Q228" s="682"/>
      <c r="R228" s="682"/>
      <c r="S228" s="682"/>
      <c r="T228" s="682"/>
      <c r="U228" s="682"/>
      <c r="V228" s="682"/>
      <c r="W228" s="682"/>
      <c r="X228" s="682"/>
      <c r="Y228" s="682"/>
      <c r="Z228" s="682"/>
      <c r="AA228" s="682"/>
    </row>
    <row r="229" spans="1:27" ht="15">
      <c r="A229" s="682"/>
      <c r="B229" s="684"/>
      <c r="C229" s="684"/>
      <c r="D229" s="684"/>
      <c r="E229" s="684"/>
      <c r="F229" s="684"/>
      <c r="G229" s="684"/>
      <c r="H229" s="684"/>
      <c r="I229" s="684"/>
      <c r="J229" s="682"/>
      <c r="K229" s="682"/>
      <c r="L229" s="682"/>
      <c r="M229" s="682"/>
      <c r="N229" s="682"/>
      <c r="O229" s="682"/>
      <c r="P229" s="682"/>
      <c r="Q229" s="682"/>
      <c r="R229" s="682"/>
      <c r="S229" s="682"/>
      <c r="T229" s="682"/>
      <c r="U229" s="682"/>
      <c r="V229" s="682"/>
      <c r="W229" s="682"/>
      <c r="X229" s="682"/>
      <c r="Y229" s="682"/>
      <c r="Z229" s="682"/>
      <c r="AA229" s="682"/>
    </row>
    <row r="230" spans="1:27" ht="15">
      <c r="A230" s="682"/>
      <c r="B230" s="684"/>
      <c r="C230" s="684"/>
      <c r="D230" s="684"/>
      <c r="E230" s="684"/>
      <c r="F230" s="684"/>
      <c r="G230" s="684"/>
      <c r="H230" s="684"/>
      <c r="I230" s="684"/>
      <c r="J230" s="682"/>
      <c r="K230" s="682"/>
      <c r="L230" s="682"/>
      <c r="M230" s="682"/>
      <c r="N230" s="682"/>
      <c r="O230" s="682"/>
      <c r="P230" s="682"/>
      <c r="Q230" s="682"/>
      <c r="R230" s="682"/>
      <c r="S230" s="682"/>
      <c r="T230" s="682"/>
      <c r="U230" s="682"/>
      <c r="V230" s="682"/>
      <c r="W230" s="682"/>
      <c r="X230" s="682"/>
      <c r="Y230" s="682"/>
      <c r="Z230" s="682"/>
      <c r="AA230" s="682"/>
    </row>
    <row r="231" spans="1:27" ht="15">
      <c r="A231" s="682"/>
      <c r="B231" s="684"/>
      <c r="C231" s="684"/>
      <c r="D231" s="684"/>
      <c r="E231" s="684"/>
      <c r="F231" s="684"/>
      <c r="G231" s="684"/>
      <c r="H231" s="684"/>
      <c r="I231" s="684"/>
      <c r="J231" s="682"/>
      <c r="K231" s="682"/>
      <c r="L231" s="682"/>
      <c r="M231" s="682"/>
      <c r="N231" s="682"/>
      <c r="O231" s="682"/>
      <c r="P231" s="682"/>
      <c r="Q231" s="682"/>
      <c r="R231" s="682"/>
      <c r="S231" s="682"/>
      <c r="T231" s="682"/>
      <c r="U231" s="682"/>
      <c r="V231" s="682"/>
      <c r="W231" s="682"/>
      <c r="X231" s="682"/>
      <c r="Y231" s="682"/>
      <c r="Z231" s="682"/>
      <c r="AA231" s="682"/>
    </row>
    <row r="232" spans="1:27" ht="15">
      <c r="A232" s="682"/>
      <c r="B232" s="684"/>
      <c r="C232" s="684"/>
      <c r="D232" s="684"/>
      <c r="E232" s="684"/>
      <c r="F232" s="684"/>
      <c r="G232" s="684"/>
      <c r="H232" s="684"/>
      <c r="I232" s="684"/>
      <c r="J232" s="682"/>
      <c r="K232" s="682"/>
      <c r="L232" s="682"/>
      <c r="M232" s="682"/>
      <c r="N232" s="682"/>
      <c r="O232" s="682"/>
      <c r="P232" s="682"/>
      <c r="Q232" s="682"/>
      <c r="R232" s="682"/>
      <c r="S232" s="682"/>
      <c r="T232" s="682"/>
      <c r="U232" s="682"/>
      <c r="V232" s="682"/>
      <c r="W232" s="682"/>
      <c r="X232" s="682"/>
      <c r="Y232" s="682"/>
      <c r="Z232" s="682"/>
      <c r="AA232" s="682"/>
    </row>
    <row r="233" spans="1:27" ht="15">
      <c r="A233" s="682"/>
      <c r="B233" s="684"/>
      <c r="C233" s="684"/>
      <c r="D233" s="684"/>
      <c r="E233" s="684"/>
      <c r="F233" s="684"/>
      <c r="G233" s="684"/>
      <c r="H233" s="684"/>
      <c r="I233" s="684"/>
      <c r="J233" s="682"/>
      <c r="K233" s="682"/>
      <c r="L233" s="682"/>
      <c r="M233" s="682"/>
      <c r="N233" s="682"/>
      <c r="O233" s="682"/>
      <c r="P233" s="682"/>
      <c r="Q233" s="682"/>
      <c r="R233" s="682"/>
      <c r="S233" s="682"/>
      <c r="T233" s="682"/>
      <c r="U233" s="682"/>
      <c r="V233" s="682"/>
      <c r="W233" s="682"/>
      <c r="X233" s="682"/>
      <c r="Y233" s="682"/>
      <c r="Z233" s="682"/>
      <c r="AA233" s="682"/>
    </row>
    <row r="234" spans="1:27" ht="15">
      <c r="A234" s="682"/>
      <c r="B234" s="684"/>
      <c r="C234" s="684"/>
      <c r="D234" s="684"/>
      <c r="E234" s="684"/>
      <c r="F234" s="684"/>
      <c r="G234" s="684"/>
      <c r="H234" s="684"/>
      <c r="I234" s="684"/>
      <c r="J234" s="682"/>
      <c r="K234" s="682"/>
      <c r="L234" s="682"/>
      <c r="M234" s="682"/>
      <c r="N234" s="682"/>
      <c r="O234" s="682"/>
      <c r="P234" s="682"/>
      <c r="Q234" s="682"/>
      <c r="R234" s="682"/>
      <c r="S234" s="682"/>
      <c r="T234" s="682"/>
      <c r="U234" s="682"/>
      <c r="V234" s="682"/>
      <c r="W234" s="682"/>
      <c r="X234" s="682"/>
      <c r="Y234" s="682"/>
      <c r="Z234" s="682"/>
      <c r="AA234" s="682"/>
    </row>
    <row r="235" spans="1:27" ht="15">
      <c r="A235" s="682"/>
      <c r="B235" s="684"/>
      <c r="C235" s="684"/>
      <c r="D235" s="684"/>
      <c r="E235" s="684"/>
      <c r="F235" s="684"/>
      <c r="G235" s="684"/>
      <c r="H235" s="684"/>
      <c r="I235" s="684"/>
      <c r="J235" s="682"/>
      <c r="K235" s="682"/>
      <c r="L235" s="682"/>
      <c r="M235" s="682"/>
      <c r="N235" s="682"/>
      <c r="O235" s="682"/>
      <c r="P235" s="682"/>
      <c r="Q235" s="682"/>
      <c r="R235" s="682"/>
      <c r="S235" s="682"/>
      <c r="T235" s="682"/>
      <c r="U235" s="682"/>
      <c r="V235" s="682"/>
      <c r="W235" s="682"/>
      <c r="X235" s="682"/>
      <c r="Y235" s="682"/>
      <c r="Z235" s="682"/>
      <c r="AA235" s="682"/>
    </row>
    <row r="236" spans="1:27" ht="15">
      <c r="A236" s="682"/>
      <c r="B236" s="684"/>
      <c r="C236" s="684"/>
      <c r="D236" s="684"/>
      <c r="E236" s="684"/>
      <c r="F236" s="684"/>
      <c r="G236" s="684"/>
      <c r="H236" s="684"/>
      <c r="I236" s="684"/>
      <c r="J236" s="682"/>
      <c r="K236" s="682"/>
      <c r="L236" s="682"/>
      <c r="M236" s="682"/>
      <c r="N236" s="682"/>
      <c r="O236" s="682"/>
      <c r="P236" s="682"/>
      <c r="Q236" s="682"/>
      <c r="R236" s="682"/>
      <c r="S236" s="682"/>
      <c r="T236" s="682"/>
      <c r="U236" s="682"/>
      <c r="V236" s="682"/>
      <c r="W236" s="682"/>
      <c r="X236" s="682"/>
      <c r="Y236" s="682"/>
      <c r="Z236" s="682"/>
      <c r="AA236" s="682"/>
    </row>
    <row r="237" spans="1:27" ht="15">
      <c r="A237" s="682"/>
      <c r="B237" s="684"/>
      <c r="C237" s="684"/>
      <c r="D237" s="684"/>
      <c r="E237" s="684"/>
      <c r="F237" s="684"/>
      <c r="G237" s="684"/>
      <c r="H237" s="684"/>
      <c r="I237" s="684"/>
      <c r="J237" s="682"/>
      <c r="K237" s="682"/>
      <c r="L237" s="682"/>
      <c r="M237" s="682"/>
      <c r="N237" s="682"/>
      <c r="O237" s="682"/>
      <c r="P237" s="682"/>
      <c r="Q237" s="682"/>
      <c r="R237" s="682"/>
      <c r="S237" s="682"/>
      <c r="T237" s="682"/>
      <c r="U237" s="682"/>
      <c r="V237" s="682"/>
      <c r="W237" s="682"/>
      <c r="X237" s="682"/>
      <c r="Y237" s="682"/>
      <c r="Z237" s="682"/>
      <c r="AA237" s="682"/>
    </row>
    <row r="238" spans="1:27" ht="15">
      <c r="A238" s="682"/>
      <c r="B238" s="684"/>
      <c r="C238" s="684"/>
      <c r="D238" s="684"/>
      <c r="E238" s="684"/>
      <c r="F238" s="684"/>
      <c r="G238" s="684"/>
      <c r="H238" s="684"/>
      <c r="I238" s="684"/>
      <c r="J238" s="682"/>
      <c r="K238" s="682"/>
      <c r="L238" s="682"/>
      <c r="M238" s="682"/>
      <c r="N238" s="682"/>
      <c r="O238" s="682"/>
      <c r="P238" s="682"/>
      <c r="Q238" s="682"/>
      <c r="R238" s="682"/>
      <c r="S238" s="682"/>
      <c r="T238" s="682"/>
      <c r="U238" s="682"/>
      <c r="V238" s="682"/>
      <c r="W238" s="682"/>
      <c r="X238" s="682"/>
      <c r="Y238" s="682"/>
      <c r="Z238" s="682"/>
      <c r="AA238" s="682"/>
    </row>
    <row r="239" spans="1:27" ht="15">
      <c r="A239" s="682"/>
      <c r="B239" s="684"/>
      <c r="C239" s="684"/>
      <c r="D239" s="684"/>
      <c r="E239" s="684"/>
      <c r="F239" s="684"/>
      <c r="G239" s="684"/>
      <c r="H239" s="684"/>
      <c r="I239" s="684"/>
      <c r="J239" s="682"/>
      <c r="K239" s="682"/>
      <c r="L239" s="682"/>
      <c r="M239" s="682"/>
      <c r="N239" s="682"/>
      <c r="O239" s="682"/>
      <c r="P239" s="682"/>
      <c r="Q239" s="682"/>
      <c r="R239" s="682"/>
      <c r="S239" s="682"/>
      <c r="T239" s="682"/>
      <c r="U239" s="682"/>
      <c r="V239" s="682"/>
      <c r="W239" s="682"/>
      <c r="X239" s="682"/>
      <c r="Y239" s="682"/>
      <c r="Z239" s="682"/>
      <c r="AA239" s="682"/>
    </row>
    <row r="240" spans="1:27" ht="15">
      <c r="A240" s="682"/>
      <c r="B240" s="684"/>
      <c r="C240" s="684"/>
      <c r="D240" s="684"/>
      <c r="E240" s="684"/>
      <c r="F240" s="684"/>
      <c r="G240" s="684"/>
      <c r="H240" s="684"/>
      <c r="I240" s="684"/>
      <c r="J240" s="682"/>
      <c r="K240" s="682"/>
      <c r="L240" s="682"/>
      <c r="M240" s="682"/>
      <c r="N240" s="682"/>
      <c r="O240" s="682"/>
      <c r="P240" s="682"/>
      <c r="Q240" s="682"/>
      <c r="R240" s="682"/>
      <c r="S240" s="682"/>
      <c r="T240" s="682"/>
      <c r="U240" s="682"/>
      <c r="V240" s="682"/>
      <c r="W240" s="682"/>
      <c r="X240" s="682"/>
      <c r="Y240" s="682"/>
      <c r="Z240" s="682"/>
      <c r="AA240" s="682"/>
    </row>
    <row r="241" spans="1:27" ht="15">
      <c r="A241" s="682"/>
      <c r="B241" s="684"/>
      <c r="C241" s="684"/>
      <c r="D241" s="684"/>
      <c r="E241" s="684"/>
      <c r="F241" s="684"/>
      <c r="G241" s="684"/>
      <c r="H241" s="684"/>
      <c r="I241" s="684"/>
      <c r="J241" s="682"/>
      <c r="K241" s="682"/>
      <c r="L241" s="682"/>
      <c r="M241" s="682"/>
      <c r="N241" s="682"/>
      <c r="O241" s="682"/>
      <c r="P241" s="682"/>
      <c r="Q241" s="682"/>
      <c r="R241" s="682"/>
      <c r="S241" s="682"/>
      <c r="T241" s="682"/>
      <c r="U241" s="682"/>
      <c r="V241" s="682"/>
      <c r="W241" s="682"/>
      <c r="X241" s="682"/>
      <c r="Y241" s="682"/>
      <c r="Z241" s="682"/>
      <c r="AA241" s="682"/>
    </row>
    <row r="242" spans="1:27" ht="15">
      <c r="A242" s="682"/>
      <c r="B242" s="684"/>
      <c r="C242" s="684"/>
      <c r="D242" s="684"/>
      <c r="E242" s="684"/>
      <c r="F242" s="684"/>
      <c r="G242" s="684"/>
      <c r="H242" s="684"/>
      <c r="I242" s="684"/>
      <c r="J242" s="682"/>
      <c r="K242" s="682"/>
      <c r="L242" s="682"/>
      <c r="M242" s="682"/>
      <c r="N242" s="682"/>
      <c r="O242" s="682"/>
      <c r="P242" s="682"/>
      <c r="Q242" s="682"/>
      <c r="R242" s="682"/>
      <c r="S242" s="682"/>
      <c r="T242" s="682"/>
      <c r="U242" s="682"/>
      <c r="V242" s="682"/>
      <c r="W242" s="682"/>
      <c r="X242" s="682"/>
      <c r="Y242" s="682"/>
      <c r="Z242" s="682"/>
      <c r="AA242" s="682"/>
    </row>
    <row r="243" spans="1:27" ht="15">
      <c r="A243" s="682"/>
      <c r="B243" s="684"/>
      <c r="C243" s="684"/>
      <c r="D243" s="684"/>
      <c r="E243" s="684"/>
      <c r="F243" s="684"/>
      <c r="G243" s="684"/>
      <c r="H243" s="684"/>
      <c r="I243" s="684"/>
      <c r="J243" s="682"/>
      <c r="K243" s="682"/>
      <c r="L243" s="682"/>
      <c r="M243" s="682"/>
      <c r="N243" s="682"/>
      <c r="O243" s="682"/>
      <c r="P243" s="682"/>
      <c r="Q243" s="682"/>
      <c r="R243" s="682"/>
      <c r="S243" s="682"/>
      <c r="T243" s="682"/>
      <c r="U243" s="682"/>
      <c r="V243" s="682"/>
      <c r="W243" s="682"/>
      <c r="X243" s="682"/>
      <c r="Y243" s="682"/>
      <c r="Z243" s="682"/>
      <c r="AA243" s="682"/>
    </row>
    <row r="244" spans="1:27" ht="15">
      <c r="A244" s="682"/>
      <c r="B244" s="684"/>
      <c r="C244" s="684"/>
      <c r="D244" s="684"/>
      <c r="E244" s="684"/>
      <c r="F244" s="684"/>
      <c r="G244" s="684"/>
      <c r="H244" s="684"/>
      <c r="I244" s="684"/>
      <c r="J244" s="682"/>
      <c r="K244" s="682"/>
      <c r="L244" s="682"/>
      <c r="M244" s="682"/>
      <c r="N244" s="682"/>
      <c r="O244" s="682"/>
      <c r="P244" s="682"/>
      <c r="Q244" s="682"/>
      <c r="R244" s="682"/>
      <c r="S244" s="682"/>
      <c r="T244" s="682"/>
      <c r="U244" s="682"/>
      <c r="V244" s="682"/>
      <c r="W244" s="682"/>
      <c r="X244" s="682"/>
      <c r="Y244" s="682"/>
      <c r="Z244" s="682"/>
      <c r="AA244" s="682"/>
    </row>
    <row r="245" spans="1:27" ht="15">
      <c r="A245" s="682"/>
      <c r="B245" s="684"/>
      <c r="C245" s="684"/>
      <c r="D245" s="684"/>
      <c r="E245" s="684"/>
      <c r="F245" s="684"/>
      <c r="G245" s="684"/>
      <c r="H245" s="684"/>
      <c r="I245" s="684"/>
      <c r="J245" s="682"/>
      <c r="K245" s="682"/>
      <c r="L245" s="682"/>
      <c r="M245" s="682"/>
      <c r="N245" s="682"/>
      <c r="O245" s="682"/>
      <c r="P245" s="682"/>
      <c r="Q245" s="682"/>
      <c r="R245" s="682"/>
      <c r="S245" s="682"/>
      <c r="T245" s="682"/>
      <c r="U245" s="682"/>
      <c r="V245" s="682"/>
      <c r="W245" s="682"/>
      <c r="X245" s="682"/>
      <c r="Y245" s="682"/>
      <c r="Z245" s="682"/>
      <c r="AA245" s="682"/>
    </row>
    <row r="246" spans="1:27" ht="15">
      <c r="A246" s="682"/>
      <c r="B246" s="684"/>
      <c r="C246" s="684"/>
      <c r="D246" s="684"/>
      <c r="E246" s="684"/>
      <c r="F246" s="684"/>
      <c r="G246" s="684"/>
      <c r="H246" s="684"/>
      <c r="I246" s="684"/>
      <c r="J246" s="682"/>
      <c r="K246" s="682"/>
      <c r="L246" s="682"/>
      <c r="M246" s="682"/>
      <c r="N246" s="682"/>
      <c r="O246" s="682"/>
      <c r="P246" s="682"/>
      <c r="Q246" s="682"/>
      <c r="R246" s="682"/>
      <c r="S246" s="682"/>
      <c r="T246" s="682"/>
      <c r="U246" s="682"/>
      <c r="V246" s="682"/>
      <c r="W246" s="682"/>
      <c r="X246" s="682"/>
      <c r="Y246" s="682"/>
      <c r="Z246" s="682"/>
      <c r="AA246" s="682"/>
    </row>
    <row r="247" spans="1:27" ht="15">
      <c r="A247" s="682"/>
      <c r="B247" s="684"/>
      <c r="C247" s="684"/>
      <c r="D247" s="684"/>
      <c r="E247" s="684"/>
      <c r="F247" s="684"/>
      <c r="G247" s="684"/>
      <c r="H247" s="684"/>
      <c r="I247" s="684"/>
      <c r="J247" s="682"/>
      <c r="K247" s="682"/>
      <c r="L247" s="682"/>
      <c r="M247" s="682"/>
      <c r="N247" s="682"/>
      <c r="O247" s="682"/>
      <c r="P247" s="682"/>
      <c r="Q247" s="682"/>
      <c r="R247" s="682"/>
      <c r="S247" s="682"/>
      <c r="T247" s="682"/>
      <c r="U247" s="682"/>
      <c r="V247" s="682"/>
      <c r="W247" s="682"/>
      <c r="X247" s="682"/>
      <c r="Y247" s="682"/>
      <c r="Z247" s="682"/>
      <c r="AA247" s="682"/>
    </row>
    <row r="248" spans="1:27" ht="15">
      <c r="A248" s="682"/>
      <c r="B248" s="684"/>
      <c r="C248" s="684"/>
      <c r="D248" s="684"/>
      <c r="E248" s="684"/>
      <c r="F248" s="684"/>
      <c r="G248" s="684"/>
      <c r="H248" s="684"/>
      <c r="I248" s="684"/>
      <c r="J248" s="682"/>
      <c r="K248" s="682"/>
      <c r="L248" s="682"/>
      <c r="M248" s="682"/>
      <c r="N248" s="682"/>
      <c r="O248" s="682"/>
      <c r="P248" s="682"/>
      <c r="Q248" s="682"/>
      <c r="R248" s="682"/>
      <c r="S248" s="682"/>
      <c r="T248" s="682"/>
      <c r="U248" s="682"/>
      <c r="V248" s="682"/>
      <c r="W248" s="682"/>
      <c r="X248" s="682"/>
      <c r="Y248" s="682"/>
      <c r="Z248" s="682"/>
      <c r="AA248" s="682"/>
    </row>
    <row r="249" spans="1:27" ht="15">
      <c r="A249" s="682"/>
      <c r="B249" s="684"/>
      <c r="C249" s="684"/>
      <c r="D249" s="684"/>
      <c r="E249" s="684"/>
      <c r="F249" s="684"/>
      <c r="G249" s="684"/>
      <c r="H249" s="684"/>
      <c r="I249" s="684"/>
      <c r="J249" s="682"/>
      <c r="K249" s="682"/>
      <c r="L249" s="682"/>
      <c r="M249" s="682"/>
      <c r="N249" s="682"/>
      <c r="O249" s="682"/>
      <c r="P249" s="682"/>
      <c r="Q249" s="682"/>
      <c r="R249" s="682"/>
      <c r="S249" s="682"/>
      <c r="T249" s="682"/>
      <c r="U249" s="682"/>
      <c r="V249" s="682"/>
      <c r="W249" s="682"/>
      <c r="X249" s="682"/>
      <c r="Y249" s="682"/>
      <c r="Z249" s="682"/>
      <c r="AA249" s="682"/>
    </row>
    <row r="250" spans="1:27" ht="15">
      <c r="A250" s="682"/>
      <c r="B250" s="684"/>
      <c r="C250" s="684"/>
      <c r="D250" s="684"/>
      <c r="E250" s="684"/>
      <c r="F250" s="684"/>
      <c r="G250" s="684"/>
      <c r="H250" s="684"/>
      <c r="I250" s="684"/>
      <c r="J250" s="682"/>
      <c r="K250" s="682"/>
      <c r="L250" s="682"/>
      <c r="M250" s="682"/>
      <c r="N250" s="682"/>
      <c r="O250" s="682"/>
      <c r="P250" s="682"/>
      <c r="Q250" s="682"/>
      <c r="R250" s="682"/>
      <c r="S250" s="682"/>
      <c r="T250" s="682"/>
      <c r="U250" s="682"/>
      <c r="V250" s="682"/>
      <c r="W250" s="682"/>
      <c r="X250" s="682"/>
      <c r="Y250" s="682"/>
      <c r="Z250" s="682"/>
      <c r="AA250" s="682"/>
    </row>
    <row r="251" spans="1:27" ht="15">
      <c r="A251" s="682"/>
      <c r="B251" s="684"/>
      <c r="C251" s="684"/>
      <c r="D251" s="684"/>
      <c r="E251" s="684"/>
      <c r="F251" s="684"/>
      <c r="G251" s="684"/>
      <c r="H251" s="684"/>
      <c r="I251" s="684"/>
      <c r="J251" s="682"/>
      <c r="K251" s="682"/>
      <c r="L251" s="682"/>
      <c r="M251" s="682"/>
      <c r="N251" s="682"/>
      <c r="O251" s="682"/>
      <c r="P251" s="682"/>
      <c r="Q251" s="682"/>
      <c r="R251" s="682"/>
      <c r="S251" s="682"/>
      <c r="T251" s="682"/>
      <c r="U251" s="682"/>
      <c r="V251" s="682"/>
      <c r="W251" s="682"/>
      <c r="X251" s="682"/>
      <c r="Y251" s="682"/>
      <c r="Z251" s="682"/>
      <c r="AA251" s="682"/>
    </row>
    <row r="252" spans="1:27" ht="15">
      <c r="A252" s="682"/>
      <c r="B252" s="684"/>
      <c r="C252" s="684"/>
      <c r="D252" s="684"/>
      <c r="E252" s="684"/>
      <c r="F252" s="684"/>
      <c r="G252" s="684"/>
      <c r="H252" s="684"/>
      <c r="I252" s="684"/>
      <c r="J252" s="682"/>
      <c r="K252" s="682"/>
      <c r="L252" s="682"/>
      <c r="M252" s="682"/>
      <c r="N252" s="682"/>
      <c r="O252" s="682"/>
      <c r="P252" s="682"/>
      <c r="Q252" s="682"/>
      <c r="R252" s="682"/>
      <c r="S252" s="682"/>
      <c r="T252" s="682"/>
      <c r="U252" s="682"/>
      <c r="V252" s="682"/>
      <c r="W252" s="682"/>
      <c r="X252" s="682"/>
      <c r="Y252" s="682"/>
      <c r="Z252" s="682"/>
      <c r="AA252" s="682"/>
    </row>
    <row r="253" spans="1:27" ht="15">
      <c r="A253" s="682"/>
      <c r="B253" s="684"/>
      <c r="C253" s="684"/>
      <c r="D253" s="684"/>
      <c r="E253" s="684"/>
      <c r="F253" s="684"/>
      <c r="G253" s="684"/>
      <c r="H253" s="684"/>
      <c r="I253" s="684"/>
      <c r="J253" s="682"/>
      <c r="K253" s="682"/>
      <c r="L253" s="682"/>
      <c r="M253" s="682"/>
      <c r="N253" s="682"/>
      <c r="O253" s="682"/>
      <c r="P253" s="682"/>
      <c r="Q253" s="682"/>
      <c r="R253" s="682"/>
      <c r="S253" s="682"/>
      <c r="T253" s="682"/>
      <c r="U253" s="682"/>
      <c r="V253" s="682"/>
      <c r="W253" s="682"/>
      <c r="X253" s="682"/>
      <c r="Y253" s="682"/>
      <c r="Z253" s="682"/>
      <c r="AA253" s="682"/>
    </row>
    <row r="254" spans="1:27" ht="15">
      <c r="A254" s="682"/>
      <c r="B254" s="684"/>
      <c r="C254" s="684"/>
      <c r="D254" s="684"/>
      <c r="E254" s="684"/>
      <c r="F254" s="684"/>
      <c r="G254" s="684"/>
      <c r="H254" s="684"/>
      <c r="I254" s="684"/>
      <c r="J254" s="682"/>
      <c r="K254" s="682"/>
      <c r="L254" s="682"/>
      <c r="M254" s="682"/>
      <c r="N254" s="682"/>
      <c r="O254" s="682"/>
      <c r="P254" s="682"/>
      <c r="Q254" s="682"/>
      <c r="R254" s="682"/>
      <c r="S254" s="682"/>
      <c r="T254" s="682"/>
      <c r="U254" s="682"/>
      <c r="V254" s="682"/>
      <c r="W254" s="682"/>
      <c r="X254" s="682"/>
      <c r="Y254" s="682"/>
      <c r="Z254" s="682"/>
      <c r="AA254" s="682"/>
    </row>
    <row r="255" spans="1:27" ht="15">
      <c r="A255" s="682"/>
      <c r="B255" s="684"/>
      <c r="C255" s="684"/>
      <c r="D255" s="684"/>
      <c r="E255" s="684"/>
      <c r="F255" s="684"/>
      <c r="G255" s="684"/>
      <c r="H255" s="684"/>
      <c r="I255" s="684"/>
      <c r="J255" s="682"/>
      <c r="K255" s="682"/>
      <c r="L255" s="682"/>
      <c r="M255" s="682"/>
      <c r="N255" s="682"/>
      <c r="O255" s="682"/>
      <c r="P255" s="682"/>
      <c r="Q255" s="682"/>
      <c r="R255" s="682"/>
      <c r="S255" s="682"/>
      <c r="T255" s="682"/>
      <c r="U255" s="682"/>
      <c r="V255" s="682"/>
      <c r="W255" s="682"/>
      <c r="X255" s="682"/>
      <c r="Y255" s="682"/>
      <c r="Z255" s="682"/>
      <c r="AA255" s="682"/>
    </row>
    <row r="256" spans="1:27" ht="15">
      <c r="A256" s="682"/>
      <c r="B256" s="684"/>
      <c r="C256" s="684"/>
      <c r="D256" s="684"/>
      <c r="E256" s="684"/>
      <c r="F256" s="684"/>
      <c r="G256" s="684"/>
      <c r="H256" s="684"/>
      <c r="I256" s="684"/>
      <c r="J256" s="682"/>
      <c r="K256" s="682"/>
      <c r="L256" s="682"/>
      <c r="M256" s="682"/>
      <c r="N256" s="682"/>
      <c r="O256" s="682"/>
      <c r="P256" s="682"/>
      <c r="Q256" s="682"/>
      <c r="R256" s="682"/>
      <c r="S256" s="682"/>
      <c r="T256" s="682"/>
      <c r="U256" s="682"/>
      <c r="V256" s="682"/>
      <c r="W256" s="682"/>
      <c r="X256" s="682"/>
      <c r="Y256" s="682"/>
      <c r="Z256" s="682"/>
      <c r="AA256" s="682"/>
    </row>
    <row r="257" spans="1:27" ht="15">
      <c r="A257" s="682"/>
      <c r="B257" s="684"/>
      <c r="C257" s="684"/>
      <c r="D257" s="684"/>
      <c r="E257" s="684"/>
      <c r="F257" s="684"/>
      <c r="G257" s="684"/>
      <c r="H257" s="684"/>
      <c r="I257" s="684"/>
      <c r="J257" s="682"/>
      <c r="K257" s="682"/>
      <c r="L257" s="682"/>
      <c r="M257" s="682"/>
      <c r="N257" s="682"/>
      <c r="O257" s="682"/>
      <c r="P257" s="682"/>
      <c r="Q257" s="682"/>
      <c r="R257" s="682"/>
      <c r="S257" s="682"/>
      <c r="T257" s="682"/>
      <c r="U257" s="682"/>
      <c r="V257" s="682"/>
      <c r="W257" s="682"/>
      <c r="X257" s="682"/>
      <c r="Y257" s="682"/>
      <c r="Z257" s="682"/>
      <c r="AA257" s="682"/>
    </row>
    <row r="258" spans="1:27" ht="15">
      <c r="A258" s="682"/>
      <c r="B258" s="684"/>
      <c r="C258" s="684"/>
      <c r="D258" s="684"/>
      <c r="E258" s="684"/>
      <c r="F258" s="684"/>
      <c r="G258" s="684"/>
      <c r="H258" s="684"/>
      <c r="I258" s="684"/>
      <c r="J258" s="682"/>
      <c r="K258" s="682"/>
      <c r="L258" s="682"/>
      <c r="M258" s="682"/>
      <c r="N258" s="682"/>
      <c r="O258" s="682"/>
      <c r="P258" s="682"/>
      <c r="Q258" s="682"/>
      <c r="R258" s="682"/>
      <c r="S258" s="682"/>
      <c r="T258" s="682"/>
      <c r="U258" s="682"/>
      <c r="V258" s="682"/>
      <c r="W258" s="682"/>
      <c r="X258" s="682"/>
      <c r="Y258" s="682"/>
      <c r="Z258" s="682"/>
      <c r="AA258" s="682"/>
    </row>
    <row r="259" spans="1:27" ht="15">
      <c r="A259" s="682"/>
      <c r="B259" s="684"/>
      <c r="C259" s="684"/>
      <c r="D259" s="684"/>
      <c r="E259" s="684"/>
      <c r="F259" s="684"/>
      <c r="G259" s="684"/>
      <c r="H259" s="684"/>
      <c r="I259" s="684"/>
      <c r="J259" s="682"/>
      <c r="K259" s="682"/>
      <c r="L259" s="682"/>
      <c r="M259" s="682"/>
      <c r="N259" s="682"/>
      <c r="O259" s="682"/>
      <c r="P259" s="682"/>
      <c r="Q259" s="682"/>
      <c r="R259" s="682"/>
      <c r="S259" s="682"/>
      <c r="T259" s="682"/>
      <c r="U259" s="682"/>
      <c r="V259" s="682"/>
      <c r="W259" s="682"/>
      <c r="X259" s="682"/>
      <c r="Y259" s="682"/>
      <c r="Z259" s="682"/>
      <c r="AA259" s="682"/>
    </row>
    <row r="260" spans="1:27" ht="15">
      <c r="A260" s="682"/>
      <c r="B260" s="684"/>
      <c r="C260" s="684"/>
      <c r="D260" s="684"/>
      <c r="E260" s="684"/>
      <c r="F260" s="684"/>
      <c r="G260" s="684"/>
      <c r="H260" s="684"/>
      <c r="I260" s="684"/>
      <c r="J260" s="682"/>
      <c r="K260" s="682"/>
      <c r="L260" s="682"/>
      <c r="M260" s="682"/>
      <c r="N260" s="682"/>
      <c r="O260" s="682"/>
      <c r="P260" s="682"/>
      <c r="Q260" s="682"/>
      <c r="R260" s="682"/>
      <c r="S260" s="682"/>
      <c r="T260" s="682"/>
      <c r="U260" s="682"/>
      <c r="V260" s="682"/>
      <c r="W260" s="682"/>
      <c r="X260" s="682"/>
      <c r="Y260" s="682"/>
      <c r="Z260" s="682"/>
      <c r="AA260" s="682"/>
    </row>
    <row r="261" spans="1:27" ht="15">
      <c r="A261" s="682"/>
      <c r="B261" s="684"/>
      <c r="C261" s="684"/>
      <c r="D261" s="684"/>
      <c r="E261" s="684"/>
      <c r="F261" s="684"/>
      <c r="G261" s="684"/>
      <c r="H261" s="684"/>
      <c r="I261" s="684"/>
      <c r="J261" s="682"/>
      <c r="K261" s="682"/>
      <c r="L261" s="682"/>
      <c r="M261" s="682"/>
      <c r="N261" s="682"/>
      <c r="O261" s="682"/>
      <c r="P261" s="682"/>
      <c r="Q261" s="682"/>
      <c r="R261" s="682"/>
      <c r="S261" s="682"/>
      <c r="T261" s="682"/>
      <c r="U261" s="682"/>
      <c r="V261" s="682"/>
      <c r="W261" s="682"/>
      <c r="X261" s="682"/>
      <c r="Y261" s="682"/>
      <c r="Z261" s="682"/>
      <c r="AA261" s="682"/>
    </row>
    <row r="262" spans="1:27" ht="15">
      <c r="A262" s="682"/>
      <c r="B262" s="684"/>
      <c r="C262" s="684"/>
      <c r="D262" s="684"/>
      <c r="E262" s="684"/>
      <c r="F262" s="684"/>
      <c r="G262" s="684"/>
      <c r="H262" s="684"/>
      <c r="I262" s="684"/>
      <c r="J262" s="682"/>
      <c r="K262" s="682"/>
      <c r="L262" s="682"/>
      <c r="M262" s="682"/>
      <c r="N262" s="682"/>
      <c r="O262" s="682"/>
      <c r="P262" s="682"/>
      <c r="Q262" s="682"/>
      <c r="R262" s="682"/>
      <c r="S262" s="682"/>
      <c r="T262" s="682"/>
      <c r="U262" s="682"/>
      <c r="V262" s="682"/>
      <c r="W262" s="682"/>
      <c r="X262" s="682"/>
      <c r="Y262" s="682"/>
      <c r="Z262" s="682"/>
      <c r="AA262" s="682"/>
    </row>
    <row r="263" spans="1:27" ht="15">
      <c r="A263" s="682"/>
      <c r="B263" s="684"/>
      <c r="C263" s="684"/>
      <c r="D263" s="684"/>
      <c r="E263" s="684"/>
      <c r="F263" s="684"/>
      <c r="G263" s="684"/>
      <c r="H263" s="684"/>
      <c r="I263" s="684"/>
      <c r="J263" s="682"/>
      <c r="K263" s="682"/>
      <c r="L263" s="682"/>
      <c r="M263" s="682"/>
      <c r="N263" s="682"/>
      <c r="O263" s="682"/>
      <c r="P263" s="682"/>
      <c r="Q263" s="682"/>
      <c r="R263" s="682"/>
      <c r="S263" s="682"/>
      <c r="T263" s="682"/>
      <c r="U263" s="682"/>
      <c r="V263" s="682"/>
      <c r="W263" s="682"/>
      <c r="X263" s="682"/>
      <c r="Y263" s="682"/>
      <c r="Z263" s="682"/>
      <c r="AA263" s="682"/>
    </row>
    <row r="264" spans="1:27" ht="15">
      <c r="A264" s="682"/>
      <c r="B264" s="684"/>
      <c r="C264" s="684"/>
      <c r="D264" s="684"/>
      <c r="E264" s="684"/>
      <c r="F264" s="684"/>
      <c r="G264" s="684"/>
      <c r="H264" s="684"/>
      <c r="I264" s="684"/>
      <c r="J264" s="682"/>
      <c r="K264" s="682"/>
      <c r="L264" s="682"/>
      <c r="M264" s="682"/>
      <c r="N264" s="682"/>
      <c r="O264" s="682"/>
      <c r="P264" s="682"/>
      <c r="Q264" s="682"/>
      <c r="R264" s="682"/>
      <c r="S264" s="682"/>
      <c r="T264" s="682"/>
      <c r="U264" s="682"/>
      <c r="V264" s="682"/>
      <c r="W264" s="682"/>
      <c r="X264" s="682"/>
      <c r="Y264" s="682"/>
      <c r="Z264" s="682"/>
      <c r="AA264" s="682"/>
    </row>
    <row r="265" spans="1:27" ht="15">
      <c r="A265" s="682"/>
      <c r="B265" s="684"/>
      <c r="C265" s="684"/>
      <c r="D265" s="684"/>
      <c r="E265" s="684"/>
      <c r="F265" s="684"/>
      <c r="G265" s="684"/>
      <c r="H265" s="684"/>
      <c r="I265" s="684"/>
      <c r="J265" s="682"/>
      <c r="K265" s="682"/>
      <c r="L265" s="682"/>
      <c r="M265" s="682"/>
      <c r="N265" s="682"/>
      <c r="O265" s="682"/>
      <c r="P265" s="682"/>
      <c r="Q265" s="682"/>
      <c r="R265" s="682"/>
      <c r="S265" s="682"/>
      <c r="T265" s="682"/>
      <c r="U265" s="682"/>
      <c r="V265" s="682"/>
      <c r="W265" s="682"/>
      <c r="X265" s="682"/>
      <c r="Y265" s="682"/>
      <c r="Z265" s="682"/>
      <c r="AA265" s="682"/>
    </row>
    <row r="266" spans="1:27" ht="15">
      <c r="A266" s="682"/>
      <c r="B266" s="684"/>
      <c r="C266" s="684"/>
      <c r="D266" s="684"/>
      <c r="E266" s="684"/>
      <c r="F266" s="684"/>
      <c r="G266" s="684"/>
      <c r="H266" s="684"/>
      <c r="I266" s="684"/>
      <c r="J266" s="682"/>
      <c r="K266" s="682"/>
      <c r="L266" s="682"/>
      <c r="M266" s="682"/>
      <c r="N266" s="682"/>
      <c r="O266" s="682"/>
      <c r="P266" s="682"/>
      <c r="Q266" s="682"/>
      <c r="R266" s="682"/>
      <c r="S266" s="682"/>
      <c r="T266" s="682"/>
      <c r="U266" s="682"/>
      <c r="V266" s="682"/>
      <c r="W266" s="682"/>
      <c r="X266" s="682"/>
      <c r="Y266" s="682"/>
      <c r="Z266" s="682"/>
      <c r="AA266" s="682"/>
    </row>
    <row r="267" spans="1:27" ht="15">
      <c r="A267" s="682"/>
      <c r="B267" s="684"/>
      <c r="C267" s="684"/>
      <c r="D267" s="684"/>
      <c r="E267" s="684"/>
      <c r="F267" s="684"/>
      <c r="G267" s="684"/>
      <c r="H267" s="684"/>
      <c r="I267" s="684"/>
      <c r="J267" s="682"/>
      <c r="K267" s="682"/>
      <c r="L267" s="682"/>
      <c r="M267" s="682"/>
      <c r="N267" s="682"/>
      <c r="O267" s="682"/>
      <c r="P267" s="682"/>
      <c r="Q267" s="682"/>
      <c r="R267" s="682"/>
      <c r="S267" s="682"/>
      <c r="T267" s="682"/>
      <c r="U267" s="682"/>
      <c r="V267" s="682"/>
      <c r="W267" s="682"/>
      <c r="X267" s="682"/>
      <c r="Y267" s="682"/>
      <c r="Z267" s="682"/>
      <c r="AA267" s="682"/>
    </row>
    <row r="268" spans="1:27" ht="15">
      <c r="A268" s="682"/>
      <c r="B268" s="684"/>
      <c r="C268" s="684"/>
      <c r="D268" s="684"/>
      <c r="E268" s="684"/>
      <c r="F268" s="684"/>
      <c r="G268" s="684"/>
      <c r="H268" s="684"/>
      <c r="I268" s="684"/>
      <c r="J268" s="682"/>
      <c r="K268" s="682"/>
      <c r="L268" s="682"/>
      <c r="M268" s="682"/>
      <c r="N268" s="682"/>
      <c r="O268" s="682"/>
      <c r="P268" s="682"/>
      <c r="Q268" s="682"/>
      <c r="R268" s="682"/>
      <c r="S268" s="682"/>
      <c r="T268" s="682"/>
      <c r="U268" s="682"/>
      <c r="V268" s="682"/>
      <c r="W268" s="682"/>
      <c r="X268" s="682"/>
      <c r="Y268" s="682"/>
      <c r="Z268" s="682"/>
      <c r="AA268" s="682"/>
    </row>
    <row r="269" spans="1:27" ht="15">
      <c r="A269" s="682"/>
      <c r="B269" s="684"/>
      <c r="C269" s="684"/>
      <c r="D269" s="684"/>
      <c r="E269" s="684"/>
      <c r="F269" s="684"/>
      <c r="G269" s="684"/>
      <c r="H269" s="684"/>
      <c r="I269" s="684"/>
      <c r="J269" s="682"/>
      <c r="K269" s="682"/>
      <c r="L269" s="682"/>
      <c r="M269" s="682"/>
      <c r="N269" s="682"/>
      <c r="O269" s="682"/>
      <c r="P269" s="682"/>
      <c r="Q269" s="682"/>
      <c r="R269" s="682"/>
      <c r="S269" s="682"/>
      <c r="T269" s="682"/>
      <c r="U269" s="682"/>
      <c r="V269" s="682"/>
      <c r="W269" s="682"/>
      <c r="X269" s="682"/>
      <c r="Y269" s="682"/>
      <c r="Z269" s="682"/>
      <c r="AA269" s="682"/>
    </row>
    <row r="270" spans="1:27" ht="15">
      <c r="A270" s="682"/>
      <c r="B270" s="684"/>
      <c r="C270" s="684"/>
      <c r="D270" s="684"/>
      <c r="E270" s="684"/>
      <c r="F270" s="684"/>
      <c r="G270" s="684"/>
      <c r="H270" s="684"/>
      <c r="I270" s="684"/>
      <c r="J270" s="682"/>
      <c r="K270" s="682"/>
      <c r="L270" s="682"/>
      <c r="M270" s="682"/>
      <c r="N270" s="682"/>
      <c r="O270" s="682"/>
      <c r="P270" s="682"/>
      <c r="Q270" s="682"/>
      <c r="R270" s="682"/>
      <c r="S270" s="682"/>
      <c r="T270" s="682"/>
      <c r="U270" s="682"/>
      <c r="V270" s="682"/>
      <c r="W270" s="682"/>
      <c r="X270" s="682"/>
      <c r="Y270" s="682"/>
      <c r="Z270" s="682"/>
      <c r="AA270" s="682"/>
    </row>
    <row r="271" spans="1:27" ht="15">
      <c r="A271" s="682"/>
      <c r="B271" s="684"/>
      <c r="C271" s="684"/>
      <c r="D271" s="684"/>
      <c r="E271" s="684"/>
      <c r="F271" s="684"/>
      <c r="G271" s="684"/>
      <c r="H271" s="684"/>
      <c r="I271" s="684"/>
      <c r="J271" s="682"/>
      <c r="K271" s="682"/>
      <c r="L271" s="682"/>
      <c r="M271" s="682"/>
      <c r="N271" s="682"/>
      <c r="O271" s="682"/>
      <c r="P271" s="682"/>
      <c r="Q271" s="682"/>
      <c r="R271" s="682"/>
      <c r="S271" s="682"/>
      <c r="T271" s="682"/>
      <c r="U271" s="682"/>
      <c r="V271" s="682"/>
      <c r="W271" s="682"/>
      <c r="X271" s="682"/>
      <c r="Y271" s="682"/>
      <c r="Z271" s="682"/>
      <c r="AA271" s="682"/>
    </row>
    <row r="272" spans="1:27" ht="15">
      <c r="A272" s="682"/>
      <c r="B272" s="684"/>
      <c r="C272" s="684"/>
      <c r="D272" s="684"/>
      <c r="E272" s="684"/>
      <c r="F272" s="684"/>
      <c r="G272" s="684"/>
      <c r="H272" s="684"/>
      <c r="I272" s="684"/>
      <c r="J272" s="682"/>
      <c r="K272" s="682"/>
      <c r="L272" s="682"/>
      <c r="M272" s="682"/>
      <c r="N272" s="682"/>
      <c r="O272" s="682"/>
      <c r="P272" s="682"/>
      <c r="Q272" s="682"/>
      <c r="R272" s="682"/>
      <c r="S272" s="682"/>
      <c r="T272" s="682"/>
      <c r="U272" s="682"/>
      <c r="V272" s="682"/>
      <c r="W272" s="682"/>
      <c r="X272" s="682"/>
      <c r="Y272" s="682"/>
      <c r="Z272" s="682"/>
      <c r="AA272" s="682"/>
    </row>
    <row r="273" spans="1:27" ht="15">
      <c r="A273" s="682"/>
      <c r="B273" s="684"/>
      <c r="C273" s="684"/>
      <c r="D273" s="684"/>
      <c r="E273" s="684"/>
      <c r="F273" s="684"/>
      <c r="G273" s="684"/>
      <c r="H273" s="684"/>
      <c r="I273" s="684"/>
      <c r="J273" s="682"/>
      <c r="K273" s="682"/>
      <c r="L273" s="682"/>
      <c r="M273" s="682"/>
      <c r="N273" s="682"/>
      <c r="O273" s="682"/>
      <c r="P273" s="682"/>
      <c r="Q273" s="682"/>
      <c r="R273" s="682"/>
      <c r="S273" s="682"/>
      <c r="T273" s="682"/>
      <c r="U273" s="682"/>
      <c r="V273" s="682"/>
      <c r="W273" s="682"/>
      <c r="X273" s="682"/>
      <c r="Y273" s="682"/>
      <c r="Z273" s="682"/>
      <c r="AA273" s="682"/>
    </row>
    <row r="274" spans="1:27" ht="15">
      <c r="A274" s="682"/>
      <c r="B274" s="684"/>
      <c r="C274" s="684"/>
      <c r="D274" s="684"/>
      <c r="E274" s="684"/>
      <c r="F274" s="684"/>
      <c r="G274" s="684"/>
      <c r="H274" s="684"/>
      <c r="I274" s="684"/>
      <c r="J274" s="682"/>
      <c r="K274" s="682"/>
      <c r="L274" s="682"/>
      <c r="M274" s="682"/>
      <c r="N274" s="682"/>
      <c r="O274" s="682"/>
      <c r="P274" s="682"/>
      <c r="Q274" s="682"/>
      <c r="R274" s="682"/>
      <c r="S274" s="682"/>
      <c r="T274" s="682"/>
      <c r="U274" s="682"/>
      <c r="V274" s="682"/>
      <c r="W274" s="682"/>
      <c r="X274" s="682"/>
      <c r="Y274" s="682"/>
      <c r="Z274" s="682"/>
      <c r="AA274" s="682"/>
    </row>
    <row r="275" spans="1:27" ht="15">
      <c r="A275" s="682"/>
      <c r="B275" s="684"/>
      <c r="C275" s="684"/>
      <c r="D275" s="684"/>
      <c r="E275" s="684"/>
      <c r="F275" s="684"/>
      <c r="G275" s="684"/>
      <c r="H275" s="684"/>
      <c r="I275" s="684"/>
      <c r="J275" s="682"/>
      <c r="K275" s="682"/>
      <c r="L275" s="682"/>
      <c r="M275" s="682"/>
      <c r="N275" s="682"/>
      <c r="O275" s="682"/>
      <c r="P275" s="682"/>
      <c r="Q275" s="682"/>
      <c r="R275" s="682"/>
      <c r="S275" s="682"/>
      <c r="T275" s="682"/>
      <c r="U275" s="682"/>
      <c r="V275" s="682"/>
      <c r="W275" s="682"/>
      <c r="X275" s="682"/>
      <c r="Y275" s="682"/>
      <c r="Z275" s="682"/>
      <c r="AA275" s="682"/>
    </row>
    <row r="276" spans="1:27" ht="15">
      <c r="A276" s="682"/>
      <c r="B276" s="684"/>
      <c r="C276" s="684"/>
      <c r="D276" s="684"/>
      <c r="E276" s="684"/>
      <c r="F276" s="684"/>
      <c r="G276" s="684"/>
      <c r="H276" s="684"/>
      <c r="I276" s="684"/>
      <c r="J276" s="682"/>
      <c r="K276" s="682"/>
      <c r="L276" s="682"/>
      <c r="M276" s="682"/>
      <c r="N276" s="682"/>
      <c r="O276" s="682"/>
      <c r="P276" s="682"/>
      <c r="Q276" s="682"/>
      <c r="R276" s="682"/>
      <c r="S276" s="682"/>
      <c r="T276" s="682"/>
      <c r="U276" s="682"/>
      <c r="V276" s="682"/>
      <c r="W276" s="682"/>
      <c r="X276" s="682"/>
      <c r="Y276" s="682"/>
      <c r="Z276" s="682"/>
      <c r="AA276" s="682"/>
    </row>
    <row r="277" spans="1:27" ht="15">
      <c r="A277" s="682"/>
      <c r="B277" s="684"/>
      <c r="C277" s="684"/>
      <c r="D277" s="684"/>
      <c r="E277" s="684"/>
      <c r="F277" s="684"/>
      <c r="G277" s="684"/>
      <c r="H277" s="684"/>
      <c r="I277" s="684"/>
      <c r="J277" s="682"/>
      <c r="K277" s="682"/>
      <c r="L277" s="682"/>
      <c r="M277" s="682"/>
      <c r="N277" s="682"/>
      <c r="O277" s="682"/>
      <c r="P277" s="682"/>
      <c r="Q277" s="682"/>
      <c r="R277" s="682"/>
      <c r="S277" s="682"/>
      <c r="T277" s="682"/>
      <c r="U277" s="682"/>
      <c r="V277" s="682"/>
      <c r="W277" s="682"/>
      <c r="X277" s="682"/>
      <c r="Y277" s="682"/>
      <c r="Z277" s="682"/>
      <c r="AA277" s="682"/>
    </row>
    <row r="278" spans="1:27" ht="15">
      <c r="A278" s="682"/>
      <c r="B278" s="684"/>
      <c r="C278" s="684"/>
      <c r="D278" s="684"/>
      <c r="E278" s="684"/>
      <c r="F278" s="684"/>
      <c r="G278" s="684"/>
      <c r="H278" s="684"/>
      <c r="I278" s="684"/>
      <c r="J278" s="682"/>
      <c r="K278" s="682"/>
      <c r="L278" s="682"/>
      <c r="M278" s="682"/>
      <c r="N278" s="682"/>
      <c r="O278" s="682"/>
      <c r="P278" s="682"/>
      <c r="Q278" s="682"/>
      <c r="R278" s="682"/>
      <c r="S278" s="682"/>
      <c r="T278" s="682"/>
      <c r="U278" s="682"/>
      <c r="V278" s="682"/>
      <c r="W278" s="682"/>
      <c r="X278" s="682"/>
      <c r="Y278" s="682"/>
      <c r="Z278" s="682"/>
      <c r="AA278" s="682"/>
    </row>
    <row r="279" spans="1:27" ht="15">
      <c r="A279" s="682"/>
      <c r="B279" s="684"/>
      <c r="C279" s="684"/>
      <c r="D279" s="684"/>
      <c r="E279" s="684"/>
      <c r="F279" s="684"/>
      <c r="G279" s="684"/>
      <c r="H279" s="684"/>
      <c r="I279" s="684"/>
      <c r="J279" s="682"/>
      <c r="K279" s="682"/>
      <c r="L279" s="682"/>
      <c r="M279" s="682"/>
      <c r="N279" s="682"/>
      <c r="O279" s="682"/>
      <c r="P279" s="682"/>
      <c r="Q279" s="682"/>
      <c r="R279" s="682"/>
      <c r="S279" s="682"/>
      <c r="T279" s="682"/>
      <c r="U279" s="682"/>
      <c r="V279" s="682"/>
      <c r="W279" s="682"/>
      <c r="X279" s="682"/>
      <c r="Y279" s="682"/>
      <c r="Z279" s="682"/>
      <c r="AA279" s="682"/>
    </row>
    <row r="280" spans="1:27" ht="15">
      <c r="A280" s="682"/>
      <c r="B280" s="684"/>
      <c r="C280" s="684"/>
      <c r="D280" s="684"/>
      <c r="E280" s="684"/>
      <c r="F280" s="684"/>
      <c r="G280" s="684"/>
      <c r="H280" s="684"/>
      <c r="I280" s="684"/>
      <c r="J280" s="682"/>
      <c r="K280" s="682"/>
      <c r="L280" s="682"/>
      <c r="M280" s="682"/>
      <c r="N280" s="682"/>
      <c r="O280" s="682"/>
      <c r="P280" s="682"/>
      <c r="Q280" s="682"/>
      <c r="R280" s="682"/>
      <c r="S280" s="682"/>
      <c r="T280" s="682"/>
      <c r="U280" s="682"/>
      <c r="V280" s="682"/>
      <c r="W280" s="682"/>
      <c r="X280" s="682"/>
      <c r="Y280" s="682"/>
      <c r="Z280" s="682"/>
      <c r="AA280" s="682"/>
    </row>
    <row r="281" spans="1:27" ht="15">
      <c r="A281" s="682"/>
      <c r="B281" s="684"/>
      <c r="C281" s="684"/>
      <c r="D281" s="684"/>
      <c r="E281" s="684"/>
      <c r="F281" s="684"/>
      <c r="G281" s="684"/>
      <c r="H281" s="684"/>
      <c r="I281" s="684"/>
      <c r="J281" s="682"/>
      <c r="K281" s="682"/>
      <c r="L281" s="682"/>
      <c r="M281" s="682"/>
      <c r="N281" s="682"/>
      <c r="O281" s="682"/>
      <c r="P281" s="682"/>
      <c r="Q281" s="682"/>
      <c r="R281" s="682"/>
      <c r="S281" s="682"/>
      <c r="T281" s="682"/>
      <c r="U281" s="682"/>
      <c r="V281" s="682"/>
      <c r="W281" s="682"/>
      <c r="X281" s="682"/>
      <c r="Y281" s="682"/>
      <c r="Z281" s="682"/>
      <c r="AA281" s="682"/>
    </row>
    <row r="282" spans="1:27" ht="15">
      <c r="A282" s="682"/>
      <c r="B282" s="684"/>
      <c r="C282" s="684"/>
      <c r="D282" s="684"/>
      <c r="E282" s="684"/>
      <c r="F282" s="684"/>
      <c r="G282" s="684"/>
      <c r="H282" s="684"/>
      <c r="I282" s="684"/>
      <c r="J282" s="682"/>
      <c r="K282" s="682"/>
      <c r="L282" s="682"/>
      <c r="M282" s="682"/>
      <c r="N282" s="682"/>
      <c r="O282" s="682"/>
      <c r="P282" s="682"/>
      <c r="Q282" s="682"/>
      <c r="R282" s="682"/>
      <c r="S282" s="682"/>
      <c r="T282" s="682"/>
      <c r="U282" s="682"/>
      <c r="V282" s="682"/>
      <c r="W282" s="682"/>
      <c r="X282" s="682"/>
      <c r="Y282" s="682"/>
      <c r="Z282" s="682"/>
      <c r="AA282" s="682"/>
    </row>
    <row r="283" spans="1:27" ht="15">
      <c r="A283" s="682"/>
      <c r="B283" s="684"/>
      <c r="C283" s="684"/>
      <c r="D283" s="684"/>
      <c r="E283" s="684"/>
      <c r="F283" s="684"/>
      <c r="G283" s="684"/>
      <c r="H283" s="684"/>
      <c r="I283" s="684"/>
      <c r="J283" s="682"/>
      <c r="K283" s="682"/>
      <c r="L283" s="682"/>
      <c r="M283" s="682"/>
      <c r="N283" s="682"/>
      <c r="O283" s="682"/>
      <c r="P283" s="682"/>
      <c r="Q283" s="682"/>
      <c r="R283" s="682"/>
      <c r="S283" s="682"/>
      <c r="T283" s="682"/>
      <c r="U283" s="682"/>
      <c r="V283" s="682"/>
      <c r="W283" s="682"/>
      <c r="X283" s="682"/>
      <c r="Y283" s="682"/>
      <c r="Z283" s="682"/>
      <c r="AA283" s="682"/>
    </row>
    <row r="284" spans="1:27" ht="15">
      <c r="A284" s="682"/>
      <c r="B284" s="684"/>
      <c r="C284" s="684"/>
      <c r="D284" s="684"/>
      <c r="E284" s="684"/>
      <c r="F284" s="684"/>
      <c r="G284" s="684"/>
      <c r="H284" s="684"/>
      <c r="I284" s="684"/>
      <c r="J284" s="682"/>
      <c r="K284" s="682"/>
      <c r="L284" s="682"/>
      <c r="M284" s="682"/>
      <c r="N284" s="682"/>
      <c r="O284" s="682"/>
      <c r="P284" s="682"/>
      <c r="Q284" s="682"/>
      <c r="R284" s="682"/>
      <c r="S284" s="682"/>
      <c r="T284" s="682"/>
      <c r="U284" s="682"/>
      <c r="V284" s="682"/>
      <c r="W284" s="682"/>
      <c r="X284" s="682"/>
      <c r="Y284" s="682"/>
      <c r="Z284" s="682"/>
      <c r="AA284" s="682"/>
    </row>
    <row r="285" spans="1:27" ht="15">
      <c r="A285" s="682"/>
      <c r="B285" s="684"/>
      <c r="C285" s="684"/>
      <c r="D285" s="684"/>
      <c r="E285" s="684"/>
      <c r="F285" s="684"/>
      <c r="G285" s="684"/>
      <c r="H285" s="684"/>
      <c r="I285" s="684"/>
      <c r="J285" s="682"/>
      <c r="K285" s="682"/>
      <c r="L285" s="682"/>
      <c r="M285" s="682"/>
      <c r="N285" s="682"/>
      <c r="O285" s="682"/>
      <c r="P285" s="682"/>
      <c r="Q285" s="682"/>
      <c r="R285" s="682"/>
      <c r="S285" s="682"/>
      <c r="T285" s="682"/>
      <c r="U285" s="682"/>
      <c r="V285" s="682"/>
      <c r="W285" s="682"/>
      <c r="X285" s="682"/>
      <c r="Y285" s="682"/>
      <c r="Z285" s="682"/>
      <c r="AA285" s="682"/>
    </row>
    <row r="286" spans="1:27" ht="15">
      <c r="A286" s="682"/>
      <c r="B286" s="684"/>
      <c r="C286" s="684"/>
      <c r="D286" s="684"/>
      <c r="E286" s="684"/>
      <c r="F286" s="684"/>
      <c r="G286" s="684"/>
      <c r="H286" s="684"/>
      <c r="I286" s="684"/>
      <c r="J286" s="682"/>
      <c r="K286" s="682"/>
      <c r="L286" s="682"/>
      <c r="M286" s="682"/>
      <c r="N286" s="682"/>
      <c r="O286" s="682"/>
      <c r="P286" s="682"/>
      <c r="Q286" s="682"/>
      <c r="R286" s="682"/>
      <c r="S286" s="682"/>
      <c r="T286" s="682"/>
      <c r="U286" s="682"/>
      <c r="V286" s="682"/>
      <c r="W286" s="682"/>
      <c r="X286" s="682"/>
      <c r="Y286" s="682"/>
      <c r="Z286" s="682"/>
      <c r="AA286" s="682"/>
    </row>
    <row r="287" spans="1:27" ht="15">
      <c r="A287" s="682"/>
      <c r="B287" s="684"/>
      <c r="C287" s="684"/>
      <c r="D287" s="684"/>
      <c r="E287" s="684"/>
      <c r="F287" s="684"/>
      <c r="G287" s="684"/>
      <c r="H287" s="684"/>
      <c r="I287" s="684"/>
      <c r="J287" s="682"/>
      <c r="K287" s="682"/>
      <c r="L287" s="682"/>
      <c r="M287" s="682"/>
      <c r="N287" s="682"/>
      <c r="O287" s="682"/>
      <c r="P287" s="682"/>
      <c r="Q287" s="682"/>
      <c r="R287" s="682"/>
      <c r="S287" s="682"/>
      <c r="T287" s="682"/>
      <c r="U287" s="682"/>
      <c r="V287" s="682"/>
      <c r="W287" s="682"/>
      <c r="X287" s="682"/>
      <c r="Y287" s="682"/>
      <c r="Z287" s="682"/>
      <c r="AA287" s="682"/>
    </row>
    <row r="288" spans="1:27" ht="15">
      <c r="A288" s="682"/>
      <c r="B288" s="684"/>
      <c r="C288" s="684"/>
      <c r="D288" s="684"/>
      <c r="E288" s="684"/>
      <c r="F288" s="684"/>
      <c r="G288" s="684"/>
      <c r="H288" s="684"/>
      <c r="I288" s="684"/>
      <c r="J288" s="682"/>
      <c r="K288" s="682"/>
      <c r="L288" s="682"/>
      <c r="M288" s="682"/>
      <c r="N288" s="682"/>
      <c r="O288" s="682"/>
      <c r="P288" s="682"/>
      <c r="Q288" s="682"/>
      <c r="R288" s="682"/>
      <c r="S288" s="682"/>
      <c r="T288" s="682"/>
      <c r="U288" s="682"/>
      <c r="V288" s="682"/>
      <c r="W288" s="682"/>
      <c r="X288" s="682"/>
      <c r="Y288" s="682"/>
      <c r="Z288" s="682"/>
      <c r="AA288" s="682"/>
    </row>
    <row r="289" spans="1:27" ht="15">
      <c r="A289" s="682"/>
      <c r="B289" s="684"/>
      <c r="C289" s="684"/>
      <c r="D289" s="684"/>
      <c r="E289" s="684"/>
      <c r="F289" s="684"/>
      <c r="G289" s="684"/>
      <c r="H289" s="684"/>
      <c r="I289" s="684"/>
      <c r="J289" s="682"/>
      <c r="K289" s="682"/>
      <c r="L289" s="682"/>
      <c r="M289" s="682"/>
      <c r="N289" s="682"/>
      <c r="O289" s="682"/>
      <c r="P289" s="682"/>
      <c r="Q289" s="682"/>
      <c r="R289" s="682"/>
      <c r="S289" s="682"/>
      <c r="T289" s="682"/>
      <c r="U289" s="682"/>
      <c r="V289" s="682"/>
      <c r="W289" s="682"/>
      <c r="X289" s="682"/>
      <c r="Y289" s="682"/>
      <c r="Z289" s="682"/>
      <c r="AA289" s="682"/>
    </row>
    <row r="290" spans="1:27" ht="15">
      <c r="A290" s="682"/>
      <c r="B290" s="684"/>
      <c r="C290" s="684"/>
      <c r="D290" s="684"/>
      <c r="E290" s="684"/>
      <c r="F290" s="684"/>
      <c r="G290" s="684"/>
      <c r="H290" s="684"/>
      <c r="I290" s="684"/>
      <c r="J290" s="682"/>
      <c r="K290" s="682"/>
      <c r="L290" s="682"/>
      <c r="M290" s="682"/>
      <c r="N290" s="682"/>
      <c r="O290" s="682"/>
      <c r="P290" s="682"/>
      <c r="Q290" s="682"/>
      <c r="R290" s="682"/>
      <c r="S290" s="682"/>
      <c r="T290" s="682"/>
      <c r="U290" s="682"/>
      <c r="V290" s="682"/>
      <c r="W290" s="682"/>
      <c r="X290" s="682"/>
      <c r="Y290" s="682"/>
      <c r="Z290" s="682"/>
      <c r="AA290" s="682"/>
    </row>
    <row r="291" spans="1:27" ht="15">
      <c r="A291" s="682"/>
      <c r="B291" s="684"/>
      <c r="C291" s="684"/>
      <c r="D291" s="684"/>
      <c r="E291" s="684"/>
      <c r="F291" s="684"/>
      <c r="G291" s="684"/>
      <c r="H291" s="684"/>
      <c r="I291" s="684"/>
      <c r="J291" s="682"/>
      <c r="K291" s="682"/>
      <c r="L291" s="682"/>
      <c r="M291" s="682"/>
      <c r="N291" s="682"/>
      <c r="O291" s="682"/>
      <c r="P291" s="682"/>
      <c r="Q291" s="682"/>
      <c r="R291" s="682"/>
      <c r="S291" s="682"/>
      <c r="T291" s="682"/>
      <c r="U291" s="682"/>
      <c r="V291" s="682"/>
      <c r="W291" s="682"/>
      <c r="X291" s="682"/>
      <c r="Y291" s="682"/>
      <c r="Z291" s="682"/>
      <c r="AA291" s="682"/>
    </row>
    <row r="292" spans="1:27" ht="15">
      <c r="A292" s="682"/>
      <c r="B292" s="684"/>
      <c r="C292" s="684"/>
      <c r="D292" s="684"/>
      <c r="E292" s="684"/>
      <c r="F292" s="684"/>
      <c r="G292" s="684"/>
      <c r="H292" s="684"/>
      <c r="I292" s="684"/>
      <c r="J292" s="682"/>
      <c r="K292" s="682"/>
      <c r="L292" s="682"/>
      <c r="M292" s="682"/>
      <c r="N292" s="682"/>
      <c r="O292" s="682"/>
      <c r="P292" s="682"/>
      <c r="Q292" s="682"/>
      <c r="R292" s="682"/>
      <c r="S292" s="682"/>
      <c r="T292" s="682"/>
      <c r="U292" s="682"/>
      <c r="V292" s="682"/>
      <c r="W292" s="682"/>
      <c r="X292" s="682"/>
      <c r="Y292" s="682"/>
      <c r="Z292" s="682"/>
      <c r="AA292" s="682"/>
    </row>
    <row r="293" spans="1:27" ht="15">
      <c r="A293" s="682"/>
      <c r="B293" s="684"/>
      <c r="C293" s="684"/>
      <c r="D293" s="684"/>
      <c r="E293" s="684"/>
      <c r="F293" s="684"/>
      <c r="G293" s="684"/>
      <c r="H293" s="684"/>
      <c r="I293" s="684"/>
      <c r="J293" s="682"/>
      <c r="K293" s="682"/>
      <c r="L293" s="682"/>
      <c r="M293" s="682"/>
      <c r="N293" s="682"/>
      <c r="O293" s="682"/>
      <c r="P293" s="682"/>
      <c r="Q293" s="682"/>
      <c r="R293" s="682"/>
      <c r="S293" s="682"/>
      <c r="T293" s="682"/>
      <c r="U293" s="682"/>
      <c r="V293" s="682"/>
      <c r="W293" s="682"/>
      <c r="X293" s="682"/>
      <c r="Y293" s="682"/>
      <c r="Z293" s="682"/>
      <c r="AA293" s="682"/>
    </row>
    <row r="294" spans="1:27" ht="15">
      <c r="A294" s="682"/>
      <c r="B294" s="684"/>
      <c r="C294" s="684"/>
      <c r="D294" s="684"/>
      <c r="E294" s="684"/>
      <c r="F294" s="684"/>
      <c r="G294" s="684"/>
      <c r="H294" s="684"/>
      <c r="I294" s="684"/>
      <c r="J294" s="682"/>
      <c r="K294" s="682"/>
      <c r="L294" s="682"/>
      <c r="M294" s="682"/>
      <c r="N294" s="682"/>
      <c r="O294" s="682"/>
      <c r="P294" s="682"/>
      <c r="Q294" s="682"/>
      <c r="R294" s="682"/>
      <c r="S294" s="682"/>
      <c r="T294" s="682"/>
      <c r="U294" s="682"/>
      <c r="V294" s="682"/>
      <c r="W294" s="682"/>
      <c r="X294" s="682"/>
      <c r="Y294" s="682"/>
      <c r="Z294" s="682"/>
      <c r="AA294" s="682"/>
    </row>
    <row r="295" spans="1:27" ht="15">
      <c r="A295" s="682"/>
      <c r="B295" s="684"/>
      <c r="C295" s="684"/>
      <c r="D295" s="684"/>
      <c r="E295" s="684"/>
      <c r="F295" s="684"/>
      <c r="G295" s="684"/>
      <c r="H295" s="684"/>
      <c r="I295" s="684"/>
      <c r="J295" s="682"/>
      <c r="K295" s="682"/>
      <c r="L295" s="682"/>
      <c r="M295" s="682"/>
      <c r="N295" s="682"/>
      <c r="O295" s="682"/>
      <c r="P295" s="682"/>
      <c r="Q295" s="682"/>
      <c r="R295" s="682"/>
      <c r="S295" s="682"/>
      <c r="T295" s="682"/>
      <c r="U295" s="682"/>
      <c r="V295" s="682"/>
      <c r="W295" s="682"/>
      <c r="X295" s="682"/>
      <c r="Y295" s="682"/>
      <c r="Z295" s="682"/>
      <c r="AA295" s="682"/>
    </row>
    <row r="296" spans="1:27" ht="15">
      <c r="A296" s="682"/>
      <c r="B296" s="684"/>
      <c r="C296" s="684"/>
      <c r="D296" s="684"/>
      <c r="E296" s="684"/>
      <c r="F296" s="684"/>
      <c r="G296" s="684"/>
      <c r="H296" s="684"/>
      <c r="I296" s="684"/>
      <c r="J296" s="682"/>
      <c r="K296" s="682"/>
      <c r="L296" s="682"/>
      <c r="M296" s="682"/>
      <c r="N296" s="682"/>
      <c r="O296" s="682"/>
      <c r="P296" s="682"/>
      <c r="Q296" s="682"/>
      <c r="R296" s="682"/>
      <c r="S296" s="682"/>
      <c r="T296" s="682"/>
      <c r="U296" s="682"/>
      <c r="V296" s="682"/>
      <c r="W296" s="682"/>
      <c r="X296" s="682"/>
      <c r="Y296" s="682"/>
      <c r="Z296" s="682"/>
      <c r="AA296" s="682"/>
    </row>
    <row r="297" spans="1:27" ht="15">
      <c r="A297" s="682"/>
      <c r="B297" s="684"/>
      <c r="C297" s="684"/>
      <c r="D297" s="684"/>
      <c r="E297" s="684"/>
      <c r="F297" s="684"/>
      <c r="G297" s="684"/>
      <c r="H297" s="684"/>
      <c r="I297" s="684"/>
      <c r="J297" s="682"/>
      <c r="K297" s="682"/>
      <c r="L297" s="682"/>
      <c r="M297" s="682"/>
      <c r="N297" s="682"/>
      <c r="O297" s="682"/>
      <c r="P297" s="682"/>
      <c r="Q297" s="682"/>
      <c r="R297" s="682"/>
      <c r="S297" s="682"/>
      <c r="T297" s="682"/>
      <c r="U297" s="682"/>
      <c r="V297" s="682"/>
      <c r="W297" s="682"/>
      <c r="X297" s="682"/>
      <c r="Y297" s="682"/>
      <c r="Z297" s="682"/>
      <c r="AA297" s="682"/>
    </row>
    <row r="298" spans="1:27" ht="15">
      <c r="A298" s="682"/>
      <c r="B298" s="684"/>
      <c r="C298" s="684"/>
      <c r="D298" s="684"/>
      <c r="E298" s="684"/>
      <c r="F298" s="684"/>
      <c r="G298" s="684"/>
      <c r="H298" s="684"/>
      <c r="I298" s="684"/>
      <c r="J298" s="682"/>
      <c r="K298" s="682"/>
      <c r="L298" s="682"/>
      <c r="M298" s="682"/>
      <c r="N298" s="682"/>
      <c r="O298" s="682"/>
      <c r="P298" s="682"/>
      <c r="Q298" s="682"/>
      <c r="R298" s="682"/>
      <c r="S298" s="682"/>
      <c r="T298" s="682"/>
      <c r="U298" s="682"/>
      <c r="V298" s="682"/>
      <c r="W298" s="682"/>
      <c r="X298" s="682"/>
      <c r="Y298" s="682"/>
      <c r="Z298" s="682"/>
      <c r="AA298" s="682"/>
    </row>
    <row r="299" spans="1:27" ht="15">
      <c r="A299" s="682"/>
      <c r="B299" s="684"/>
      <c r="C299" s="684"/>
      <c r="D299" s="684"/>
      <c r="E299" s="684"/>
      <c r="F299" s="684"/>
      <c r="G299" s="684"/>
      <c r="H299" s="684"/>
      <c r="I299" s="684"/>
      <c r="J299" s="682"/>
      <c r="K299" s="682"/>
      <c r="L299" s="682"/>
      <c r="M299" s="682"/>
      <c r="N299" s="682"/>
      <c r="O299" s="682"/>
      <c r="P299" s="682"/>
      <c r="Q299" s="682"/>
      <c r="R299" s="682"/>
      <c r="S299" s="682"/>
      <c r="T299" s="682"/>
      <c r="U299" s="682"/>
      <c r="V299" s="682"/>
      <c r="W299" s="682"/>
      <c r="X299" s="682"/>
      <c r="Y299" s="682"/>
      <c r="Z299" s="682"/>
      <c r="AA299" s="682"/>
    </row>
    <row r="300" spans="1:27" ht="15">
      <c r="A300" s="682"/>
      <c r="B300" s="684"/>
      <c r="C300" s="684"/>
      <c r="D300" s="684"/>
      <c r="E300" s="684"/>
      <c r="F300" s="684"/>
      <c r="G300" s="684"/>
      <c r="H300" s="684"/>
      <c r="I300" s="684"/>
      <c r="J300" s="682"/>
      <c r="K300" s="682"/>
      <c r="L300" s="682"/>
      <c r="M300" s="682"/>
      <c r="N300" s="682"/>
      <c r="O300" s="682"/>
      <c r="P300" s="682"/>
      <c r="Q300" s="682"/>
      <c r="R300" s="682"/>
      <c r="S300" s="682"/>
      <c r="T300" s="682"/>
      <c r="U300" s="682"/>
      <c r="V300" s="682"/>
      <c r="W300" s="682"/>
      <c r="X300" s="682"/>
      <c r="Y300" s="682"/>
      <c r="Z300" s="682"/>
      <c r="AA300" s="682"/>
    </row>
    <row r="301" spans="1:27" ht="15">
      <c r="A301" s="682"/>
      <c r="B301" s="684"/>
      <c r="C301" s="684"/>
      <c r="D301" s="684"/>
      <c r="E301" s="684"/>
      <c r="F301" s="684"/>
      <c r="G301" s="684"/>
      <c r="H301" s="684"/>
      <c r="I301" s="684"/>
      <c r="J301" s="682"/>
      <c r="K301" s="682"/>
      <c r="L301" s="682"/>
      <c r="M301" s="682"/>
      <c r="N301" s="682"/>
      <c r="O301" s="682"/>
      <c r="P301" s="682"/>
      <c r="Q301" s="682"/>
      <c r="R301" s="682"/>
      <c r="S301" s="682"/>
      <c r="T301" s="682"/>
      <c r="U301" s="682"/>
      <c r="V301" s="682"/>
      <c r="W301" s="682"/>
      <c r="X301" s="682"/>
      <c r="Y301" s="682"/>
      <c r="Z301" s="682"/>
      <c r="AA301" s="682"/>
    </row>
    <row r="302" spans="1:27" ht="15">
      <c r="A302" s="682"/>
      <c r="B302" s="684"/>
      <c r="C302" s="684"/>
      <c r="D302" s="684"/>
      <c r="E302" s="684"/>
      <c r="F302" s="684"/>
      <c r="G302" s="684"/>
      <c r="H302" s="684"/>
      <c r="I302" s="684"/>
      <c r="J302" s="682"/>
      <c r="K302" s="682"/>
      <c r="L302" s="682"/>
      <c r="M302" s="682"/>
      <c r="N302" s="682"/>
      <c r="O302" s="682"/>
      <c r="P302" s="682"/>
      <c r="Q302" s="682"/>
      <c r="R302" s="682"/>
      <c r="S302" s="682"/>
      <c r="T302" s="682"/>
      <c r="U302" s="682"/>
      <c r="V302" s="682"/>
      <c r="W302" s="682"/>
      <c r="X302" s="682"/>
      <c r="Y302" s="682"/>
      <c r="Z302" s="682"/>
      <c r="AA302" s="682"/>
    </row>
    <row r="303" spans="1:27" ht="15">
      <c r="A303" s="682"/>
      <c r="B303" s="684"/>
      <c r="C303" s="684"/>
      <c r="D303" s="684"/>
      <c r="E303" s="684"/>
      <c r="F303" s="684"/>
      <c r="G303" s="684"/>
      <c r="H303" s="684"/>
      <c r="I303" s="684"/>
      <c r="J303" s="682"/>
      <c r="K303" s="682"/>
      <c r="L303" s="682"/>
      <c r="M303" s="682"/>
      <c r="N303" s="682"/>
      <c r="O303" s="682"/>
      <c r="P303" s="682"/>
      <c r="Q303" s="682"/>
      <c r="R303" s="682"/>
      <c r="S303" s="682"/>
      <c r="T303" s="682"/>
      <c r="U303" s="682"/>
      <c r="V303" s="682"/>
      <c r="W303" s="682"/>
      <c r="X303" s="682"/>
      <c r="Y303" s="682"/>
      <c r="Z303" s="682"/>
      <c r="AA303" s="682"/>
    </row>
    <row r="304" spans="1:27" ht="15">
      <c r="A304" s="682"/>
      <c r="B304" s="684"/>
      <c r="C304" s="684"/>
      <c r="D304" s="684"/>
      <c r="E304" s="684"/>
      <c r="F304" s="684"/>
      <c r="G304" s="684"/>
      <c r="H304" s="684"/>
      <c r="I304" s="684"/>
      <c r="J304" s="682"/>
      <c r="K304" s="682"/>
      <c r="L304" s="682"/>
      <c r="M304" s="682"/>
      <c r="N304" s="682"/>
      <c r="O304" s="682"/>
      <c r="P304" s="682"/>
      <c r="Q304" s="682"/>
      <c r="R304" s="682"/>
      <c r="S304" s="682"/>
      <c r="T304" s="682"/>
      <c r="U304" s="682"/>
      <c r="V304" s="682"/>
      <c r="W304" s="682"/>
      <c r="X304" s="682"/>
      <c r="Y304" s="682"/>
      <c r="Z304" s="682"/>
      <c r="AA304" s="682"/>
    </row>
    <row r="305" spans="1:27" ht="15">
      <c r="A305" s="682"/>
      <c r="B305" s="684"/>
      <c r="C305" s="684"/>
      <c r="D305" s="684"/>
      <c r="E305" s="684"/>
      <c r="F305" s="684"/>
      <c r="G305" s="684"/>
      <c r="H305" s="684"/>
      <c r="I305" s="684"/>
      <c r="J305" s="682"/>
      <c r="K305" s="682"/>
      <c r="L305" s="682"/>
      <c r="M305" s="682"/>
      <c r="N305" s="682"/>
      <c r="O305" s="682"/>
      <c r="P305" s="682"/>
      <c r="Q305" s="682"/>
      <c r="R305" s="682"/>
      <c r="S305" s="682"/>
      <c r="T305" s="682"/>
      <c r="U305" s="682"/>
      <c r="V305" s="682"/>
      <c r="W305" s="682"/>
      <c r="X305" s="682"/>
      <c r="Y305" s="682"/>
      <c r="Z305" s="682"/>
      <c r="AA305" s="682"/>
    </row>
    <row r="306" spans="1:27" ht="15">
      <c r="A306" s="682"/>
      <c r="B306" s="684"/>
      <c r="C306" s="684"/>
      <c r="D306" s="684"/>
      <c r="E306" s="684"/>
      <c r="F306" s="684"/>
      <c r="G306" s="684"/>
      <c r="H306" s="684"/>
      <c r="I306" s="684"/>
      <c r="J306" s="682"/>
      <c r="K306" s="682"/>
      <c r="L306" s="682"/>
      <c r="M306" s="682"/>
      <c r="N306" s="682"/>
      <c r="O306" s="682"/>
      <c r="P306" s="682"/>
      <c r="Q306" s="682"/>
      <c r="R306" s="682"/>
      <c r="S306" s="682"/>
      <c r="T306" s="682"/>
      <c r="U306" s="682"/>
      <c r="V306" s="682"/>
      <c r="W306" s="682"/>
      <c r="X306" s="682"/>
      <c r="Y306" s="682"/>
      <c r="Z306" s="682"/>
      <c r="AA306" s="682"/>
    </row>
    <row r="307" spans="1:27" ht="15">
      <c r="A307" s="682"/>
      <c r="B307" s="684"/>
      <c r="C307" s="684"/>
      <c r="D307" s="684"/>
      <c r="E307" s="684"/>
      <c r="F307" s="684"/>
      <c r="G307" s="684"/>
      <c r="H307" s="684"/>
      <c r="I307" s="684"/>
      <c r="J307" s="682"/>
      <c r="K307" s="682"/>
      <c r="L307" s="682"/>
      <c r="M307" s="682"/>
      <c r="N307" s="682"/>
      <c r="O307" s="682"/>
      <c r="P307" s="682"/>
      <c r="Q307" s="682"/>
      <c r="R307" s="682"/>
      <c r="S307" s="682"/>
      <c r="T307" s="682"/>
      <c r="U307" s="682"/>
      <c r="V307" s="682"/>
      <c r="W307" s="682"/>
      <c r="X307" s="682"/>
      <c r="Y307" s="682"/>
      <c r="Z307" s="682"/>
      <c r="AA307" s="682"/>
    </row>
    <row r="308" spans="1:27" ht="15">
      <c r="A308" s="682"/>
      <c r="B308" s="684"/>
      <c r="C308" s="684"/>
      <c r="D308" s="684"/>
      <c r="E308" s="684"/>
      <c r="F308" s="684"/>
      <c r="G308" s="684"/>
      <c r="H308" s="684"/>
      <c r="I308" s="684"/>
      <c r="J308" s="682"/>
      <c r="K308" s="682"/>
      <c r="L308" s="682"/>
      <c r="M308" s="682"/>
      <c r="N308" s="682"/>
      <c r="O308" s="682"/>
      <c r="P308" s="682"/>
      <c r="Q308" s="682"/>
      <c r="R308" s="682"/>
      <c r="S308" s="682"/>
      <c r="T308" s="682"/>
      <c r="U308" s="682"/>
      <c r="V308" s="682"/>
      <c r="W308" s="682"/>
      <c r="X308" s="682"/>
      <c r="Y308" s="682"/>
      <c r="Z308" s="682"/>
      <c r="AA308" s="682"/>
    </row>
    <row r="309" spans="1:27" ht="15">
      <c r="A309" s="682"/>
      <c r="B309" s="684"/>
      <c r="C309" s="684"/>
      <c r="D309" s="684"/>
      <c r="E309" s="684"/>
      <c r="F309" s="684"/>
      <c r="G309" s="684"/>
      <c r="H309" s="684"/>
      <c r="I309" s="684"/>
      <c r="J309" s="682"/>
      <c r="K309" s="682"/>
      <c r="L309" s="682"/>
      <c r="M309" s="682"/>
      <c r="N309" s="682"/>
      <c r="O309" s="682"/>
      <c r="P309" s="682"/>
      <c r="Q309" s="682"/>
      <c r="R309" s="682"/>
      <c r="S309" s="682"/>
      <c r="T309" s="682"/>
      <c r="U309" s="682"/>
      <c r="V309" s="682"/>
      <c r="W309" s="682"/>
      <c r="X309" s="682"/>
      <c r="Y309" s="682"/>
      <c r="Z309" s="682"/>
      <c r="AA309" s="682"/>
    </row>
    <row r="310" spans="1:27" ht="15">
      <c r="A310" s="682"/>
      <c r="B310" s="684"/>
      <c r="C310" s="684"/>
      <c r="D310" s="684"/>
      <c r="E310" s="684"/>
      <c r="F310" s="684"/>
      <c r="G310" s="684"/>
      <c r="H310" s="684"/>
      <c r="I310" s="684"/>
      <c r="J310" s="682"/>
      <c r="K310" s="682"/>
      <c r="L310" s="682"/>
      <c r="M310" s="682"/>
      <c r="N310" s="682"/>
      <c r="O310" s="682"/>
      <c r="P310" s="682"/>
      <c r="Q310" s="682"/>
      <c r="R310" s="682"/>
      <c r="S310" s="682"/>
      <c r="T310" s="682"/>
      <c r="U310" s="682"/>
      <c r="V310" s="682"/>
      <c r="W310" s="682"/>
      <c r="X310" s="682"/>
      <c r="Y310" s="682"/>
      <c r="Z310" s="682"/>
      <c r="AA310" s="682"/>
    </row>
    <row r="311" spans="1:27" ht="15">
      <c r="A311" s="682"/>
      <c r="B311" s="684"/>
      <c r="C311" s="684"/>
      <c r="D311" s="684"/>
      <c r="E311" s="684"/>
      <c r="F311" s="684"/>
      <c r="G311" s="684"/>
      <c r="H311" s="684"/>
      <c r="I311" s="684"/>
      <c r="J311" s="682"/>
      <c r="K311" s="682"/>
      <c r="L311" s="682"/>
      <c r="M311" s="682"/>
      <c r="N311" s="682"/>
      <c r="O311" s="682"/>
      <c r="P311" s="682"/>
      <c r="Q311" s="682"/>
      <c r="R311" s="682"/>
      <c r="S311" s="682"/>
      <c r="T311" s="682"/>
      <c r="U311" s="682"/>
      <c r="V311" s="682"/>
      <c r="W311" s="682"/>
      <c r="X311" s="682"/>
      <c r="Y311" s="682"/>
      <c r="Z311" s="682"/>
      <c r="AA311" s="682"/>
    </row>
    <row r="312" spans="1:27" ht="15">
      <c r="A312" s="682"/>
      <c r="B312" s="684"/>
      <c r="C312" s="684"/>
      <c r="D312" s="684"/>
      <c r="E312" s="684"/>
      <c r="F312" s="684"/>
      <c r="G312" s="684"/>
      <c r="H312" s="684"/>
      <c r="I312" s="684"/>
      <c r="J312" s="682"/>
      <c r="K312" s="682"/>
      <c r="L312" s="682"/>
      <c r="M312" s="682"/>
      <c r="N312" s="682"/>
      <c r="O312" s="682"/>
      <c r="P312" s="682"/>
      <c r="Q312" s="682"/>
      <c r="R312" s="682"/>
      <c r="S312" s="682"/>
      <c r="T312" s="682"/>
      <c r="U312" s="682"/>
      <c r="V312" s="682"/>
      <c r="W312" s="682"/>
      <c r="X312" s="682"/>
      <c r="Y312" s="682"/>
      <c r="Z312" s="682"/>
      <c r="AA312" s="682"/>
    </row>
    <row r="313" spans="1:27" ht="15">
      <c r="A313" s="682"/>
      <c r="B313" s="684"/>
      <c r="C313" s="684"/>
      <c r="D313" s="684"/>
      <c r="E313" s="684"/>
      <c r="F313" s="684"/>
      <c r="G313" s="684"/>
      <c r="H313" s="684"/>
      <c r="I313" s="684"/>
      <c r="J313" s="682"/>
      <c r="K313" s="682"/>
      <c r="L313" s="682"/>
      <c r="M313" s="682"/>
      <c r="N313" s="682"/>
      <c r="O313" s="682"/>
      <c r="P313" s="682"/>
      <c r="Q313" s="682"/>
      <c r="R313" s="682"/>
      <c r="S313" s="682"/>
      <c r="T313" s="682"/>
      <c r="U313" s="682"/>
      <c r="V313" s="682"/>
      <c r="W313" s="682"/>
      <c r="X313" s="682"/>
      <c r="Y313" s="682"/>
      <c r="Z313" s="682"/>
      <c r="AA313" s="682"/>
    </row>
    <row r="314" spans="1:27" ht="15">
      <c r="A314" s="682"/>
      <c r="B314" s="684"/>
      <c r="C314" s="684"/>
      <c r="D314" s="684"/>
      <c r="E314" s="684"/>
      <c r="F314" s="684"/>
      <c r="G314" s="684"/>
      <c r="H314" s="684"/>
      <c r="I314" s="684"/>
      <c r="J314" s="682"/>
      <c r="K314" s="682"/>
      <c r="L314" s="682"/>
      <c r="M314" s="682"/>
      <c r="N314" s="682"/>
      <c r="O314" s="682"/>
      <c r="P314" s="682"/>
      <c r="Q314" s="682"/>
      <c r="R314" s="682"/>
      <c r="S314" s="682"/>
      <c r="T314" s="682"/>
      <c r="U314" s="682"/>
      <c r="V314" s="682"/>
      <c r="W314" s="682"/>
      <c r="X314" s="682"/>
      <c r="Y314" s="682"/>
      <c r="Z314" s="682"/>
      <c r="AA314" s="682"/>
    </row>
    <row r="315" spans="1:27" ht="15">
      <c r="A315" s="682"/>
      <c r="B315" s="684"/>
      <c r="C315" s="684"/>
      <c r="D315" s="684"/>
      <c r="E315" s="684"/>
      <c r="F315" s="684"/>
      <c r="G315" s="684"/>
      <c r="H315" s="684"/>
      <c r="I315" s="684"/>
      <c r="J315" s="682"/>
      <c r="K315" s="682"/>
      <c r="L315" s="682"/>
      <c r="M315" s="682"/>
      <c r="N315" s="682"/>
      <c r="O315" s="682"/>
      <c r="P315" s="682"/>
      <c r="Q315" s="682"/>
      <c r="R315" s="682"/>
      <c r="S315" s="682"/>
      <c r="T315" s="682"/>
      <c r="U315" s="682"/>
      <c r="V315" s="682"/>
      <c r="W315" s="682"/>
      <c r="X315" s="682"/>
      <c r="Y315" s="682"/>
      <c r="Z315" s="682"/>
      <c r="AA315" s="682"/>
    </row>
    <row r="316" spans="1:27" ht="15">
      <c r="A316" s="682"/>
      <c r="B316" s="684"/>
      <c r="C316" s="684"/>
      <c r="D316" s="684"/>
      <c r="E316" s="684"/>
      <c r="F316" s="684"/>
      <c r="G316" s="684"/>
      <c r="H316" s="684"/>
      <c r="I316" s="684"/>
      <c r="J316" s="682"/>
      <c r="K316" s="682"/>
      <c r="L316" s="682"/>
      <c r="M316" s="682"/>
      <c r="N316" s="682"/>
      <c r="O316" s="682"/>
      <c r="P316" s="682"/>
      <c r="Q316" s="682"/>
      <c r="R316" s="682"/>
      <c r="S316" s="682"/>
      <c r="T316" s="682"/>
      <c r="U316" s="682"/>
      <c r="V316" s="682"/>
      <c r="W316" s="682"/>
      <c r="X316" s="682"/>
      <c r="Y316" s="682"/>
      <c r="Z316" s="682"/>
      <c r="AA316" s="682"/>
    </row>
    <row r="317" spans="1:27" ht="15">
      <c r="A317" s="682"/>
      <c r="B317" s="684"/>
      <c r="C317" s="684"/>
      <c r="D317" s="684"/>
      <c r="E317" s="684"/>
      <c r="F317" s="684"/>
      <c r="G317" s="684"/>
      <c r="H317" s="684"/>
      <c r="I317" s="684"/>
      <c r="J317" s="682"/>
      <c r="K317" s="682"/>
      <c r="L317" s="682"/>
      <c r="M317" s="682"/>
      <c r="N317" s="682"/>
      <c r="O317" s="682"/>
      <c r="P317" s="682"/>
      <c r="Q317" s="682"/>
      <c r="R317" s="682"/>
      <c r="S317" s="682"/>
      <c r="T317" s="682"/>
      <c r="U317" s="682"/>
      <c r="V317" s="682"/>
      <c r="W317" s="682"/>
      <c r="X317" s="682"/>
      <c r="Y317" s="682"/>
      <c r="Z317" s="682"/>
      <c r="AA317" s="682"/>
    </row>
    <row r="318" spans="1:27" ht="15">
      <c r="A318" s="682"/>
      <c r="B318" s="684"/>
      <c r="C318" s="684"/>
      <c r="D318" s="684"/>
      <c r="E318" s="684"/>
      <c r="F318" s="684"/>
      <c r="G318" s="684"/>
      <c r="H318" s="684"/>
      <c r="I318" s="684"/>
      <c r="J318" s="682"/>
      <c r="K318" s="682"/>
      <c r="L318" s="682"/>
      <c r="M318" s="682"/>
      <c r="N318" s="682"/>
      <c r="O318" s="682"/>
      <c r="P318" s="682"/>
      <c r="Q318" s="682"/>
      <c r="R318" s="682"/>
      <c r="S318" s="682"/>
      <c r="T318" s="682"/>
      <c r="U318" s="682"/>
      <c r="V318" s="682"/>
      <c r="W318" s="682"/>
      <c r="X318" s="682"/>
      <c r="Y318" s="682"/>
      <c r="Z318" s="682"/>
      <c r="AA318" s="682"/>
    </row>
    <row r="319" spans="1:27" ht="15">
      <c r="A319" s="682"/>
      <c r="B319" s="684"/>
      <c r="C319" s="684"/>
      <c r="D319" s="684"/>
      <c r="E319" s="684"/>
      <c r="F319" s="684"/>
      <c r="G319" s="684"/>
      <c r="H319" s="684"/>
      <c r="I319" s="684"/>
      <c r="J319" s="682"/>
      <c r="K319" s="682"/>
      <c r="L319" s="682"/>
      <c r="M319" s="682"/>
      <c r="N319" s="682"/>
      <c r="O319" s="682"/>
      <c r="P319" s="682"/>
      <c r="Q319" s="682"/>
      <c r="R319" s="682"/>
      <c r="S319" s="682"/>
      <c r="T319" s="682"/>
      <c r="U319" s="682"/>
      <c r="V319" s="682"/>
      <c r="W319" s="682"/>
      <c r="X319" s="682"/>
      <c r="Y319" s="682"/>
      <c r="Z319" s="682"/>
      <c r="AA319" s="682"/>
    </row>
    <row r="320" spans="1:27" ht="15">
      <c r="A320" s="682"/>
      <c r="B320" s="684"/>
      <c r="C320" s="684"/>
      <c r="D320" s="684"/>
      <c r="E320" s="684"/>
      <c r="F320" s="684"/>
      <c r="G320" s="684"/>
      <c r="H320" s="684"/>
      <c r="I320" s="684"/>
      <c r="J320" s="682"/>
      <c r="K320" s="682"/>
      <c r="L320" s="682"/>
      <c r="M320" s="682"/>
      <c r="N320" s="682"/>
      <c r="O320" s="682"/>
      <c r="P320" s="682"/>
      <c r="Q320" s="682"/>
      <c r="R320" s="682"/>
      <c r="S320" s="682"/>
      <c r="T320" s="682"/>
      <c r="U320" s="682"/>
      <c r="V320" s="682"/>
      <c r="W320" s="682"/>
      <c r="X320" s="682"/>
      <c r="Y320" s="682"/>
      <c r="Z320" s="682"/>
      <c r="AA320" s="682"/>
    </row>
    <row r="321" spans="1:27" ht="15">
      <c r="A321" s="682"/>
      <c r="B321" s="684"/>
      <c r="C321" s="684"/>
      <c r="D321" s="684"/>
      <c r="E321" s="684"/>
      <c r="F321" s="684"/>
      <c r="G321" s="684"/>
      <c r="H321" s="684"/>
      <c r="I321" s="684"/>
      <c r="J321" s="682"/>
      <c r="K321" s="682"/>
      <c r="L321" s="682"/>
      <c r="M321" s="682"/>
      <c r="N321" s="682"/>
      <c r="O321" s="682"/>
      <c r="P321" s="682"/>
      <c r="Q321" s="682"/>
      <c r="R321" s="682"/>
      <c r="S321" s="682"/>
      <c r="T321" s="682"/>
      <c r="U321" s="682"/>
      <c r="V321" s="682"/>
      <c r="W321" s="682"/>
      <c r="X321" s="682"/>
      <c r="Y321" s="682"/>
      <c r="Z321" s="682"/>
      <c r="AA321" s="682"/>
    </row>
    <row r="322" spans="1:27" ht="15">
      <c r="A322" s="682"/>
      <c r="B322" s="684"/>
      <c r="C322" s="684"/>
      <c r="D322" s="684"/>
      <c r="E322" s="684"/>
      <c r="F322" s="684"/>
      <c r="G322" s="684"/>
      <c r="H322" s="684"/>
      <c r="I322" s="684"/>
      <c r="J322" s="682"/>
      <c r="K322" s="682"/>
      <c r="L322" s="682"/>
      <c r="M322" s="682"/>
      <c r="N322" s="682"/>
      <c r="O322" s="682"/>
      <c r="P322" s="682"/>
      <c r="Q322" s="682"/>
      <c r="R322" s="682"/>
      <c r="S322" s="682"/>
      <c r="T322" s="682"/>
      <c r="U322" s="682"/>
      <c r="V322" s="682"/>
      <c r="W322" s="682"/>
      <c r="X322" s="682"/>
      <c r="Y322" s="682"/>
      <c r="Z322" s="682"/>
      <c r="AA322" s="682"/>
    </row>
    <row r="323" spans="1:27" ht="15">
      <c r="A323" s="682"/>
      <c r="B323" s="684"/>
      <c r="C323" s="684"/>
      <c r="D323" s="684"/>
      <c r="E323" s="684"/>
      <c r="F323" s="684"/>
      <c r="G323" s="684"/>
      <c r="H323" s="684"/>
      <c r="I323" s="684"/>
      <c r="J323" s="682"/>
      <c r="K323" s="682"/>
      <c r="L323" s="682"/>
      <c r="M323" s="682"/>
      <c r="N323" s="682"/>
      <c r="O323" s="682"/>
      <c r="P323" s="682"/>
      <c r="Q323" s="682"/>
      <c r="R323" s="682"/>
      <c r="S323" s="682"/>
      <c r="T323" s="682"/>
      <c r="U323" s="682"/>
      <c r="V323" s="682"/>
      <c r="W323" s="682"/>
      <c r="X323" s="682"/>
      <c r="Y323" s="682"/>
      <c r="Z323" s="682"/>
      <c r="AA323" s="682"/>
    </row>
    <row r="324" spans="1:27" ht="15">
      <c r="A324" s="682"/>
      <c r="B324" s="684"/>
      <c r="C324" s="684"/>
      <c r="D324" s="684"/>
      <c r="E324" s="684"/>
      <c r="F324" s="684"/>
      <c r="G324" s="684"/>
      <c r="H324" s="684"/>
      <c r="I324" s="684"/>
      <c r="J324" s="682"/>
      <c r="K324" s="682"/>
      <c r="L324" s="682"/>
      <c r="M324" s="682"/>
      <c r="N324" s="682"/>
      <c r="O324" s="682"/>
      <c r="P324" s="682"/>
      <c r="Q324" s="682"/>
      <c r="R324" s="682"/>
      <c r="S324" s="682"/>
      <c r="T324" s="682"/>
      <c r="U324" s="682"/>
      <c r="V324" s="682"/>
      <c r="W324" s="682"/>
      <c r="X324" s="682"/>
      <c r="Y324" s="682"/>
      <c r="Z324" s="682"/>
      <c r="AA324" s="682"/>
    </row>
    <row r="325" spans="1:27" ht="15">
      <c r="A325" s="682"/>
      <c r="B325" s="684"/>
      <c r="C325" s="684"/>
      <c r="D325" s="684"/>
      <c r="E325" s="684"/>
      <c r="F325" s="684"/>
      <c r="G325" s="684"/>
      <c r="H325" s="684"/>
      <c r="I325" s="684"/>
      <c r="J325" s="682"/>
      <c r="K325" s="682"/>
      <c r="L325" s="682"/>
      <c r="M325" s="682"/>
      <c r="N325" s="682"/>
      <c r="O325" s="682"/>
      <c r="P325" s="682"/>
      <c r="Q325" s="682"/>
      <c r="R325" s="682"/>
      <c r="S325" s="682"/>
      <c r="T325" s="682"/>
      <c r="U325" s="682"/>
      <c r="V325" s="682"/>
      <c r="W325" s="682"/>
      <c r="X325" s="682"/>
      <c r="Y325" s="682"/>
      <c r="Z325" s="682"/>
      <c r="AA325" s="682"/>
    </row>
    <row r="326" spans="1:27" ht="15">
      <c r="A326" s="682"/>
      <c r="B326" s="684"/>
      <c r="C326" s="684"/>
      <c r="D326" s="684"/>
      <c r="E326" s="684"/>
      <c r="F326" s="684"/>
      <c r="G326" s="684"/>
      <c r="H326" s="684"/>
      <c r="I326" s="684"/>
      <c r="J326" s="682"/>
      <c r="K326" s="682"/>
      <c r="L326" s="682"/>
      <c r="M326" s="682"/>
      <c r="N326" s="682"/>
      <c r="O326" s="682"/>
      <c r="P326" s="682"/>
      <c r="Q326" s="682"/>
      <c r="R326" s="682"/>
      <c r="S326" s="682"/>
      <c r="T326" s="682"/>
      <c r="U326" s="682"/>
      <c r="V326" s="682"/>
      <c r="W326" s="682"/>
      <c r="X326" s="682"/>
      <c r="Y326" s="682"/>
      <c r="Z326" s="682"/>
      <c r="AA326" s="682"/>
    </row>
    <row r="327" spans="1:27" ht="15">
      <c r="A327" s="682"/>
      <c r="B327" s="684"/>
      <c r="C327" s="684"/>
      <c r="D327" s="684"/>
      <c r="E327" s="684"/>
      <c r="F327" s="684"/>
      <c r="G327" s="684"/>
      <c r="H327" s="684"/>
      <c r="I327" s="684"/>
      <c r="J327" s="682"/>
      <c r="K327" s="682"/>
      <c r="L327" s="682"/>
      <c r="M327" s="682"/>
      <c r="N327" s="682"/>
      <c r="O327" s="682"/>
      <c r="P327" s="682"/>
      <c r="Q327" s="682"/>
      <c r="R327" s="682"/>
      <c r="S327" s="682"/>
      <c r="T327" s="682"/>
      <c r="U327" s="682"/>
      <c r="V327" s="682"/>
      <c r="W327" s="682"/>
      <c r="X327" s="682"/>
      <c r="Y327" s="682"/>
      <c r="Z327" s="682"/>
      <c r="AA327" s="682"/>
    </row>
    <row r="328" spans="1:27" ht="15">
      <c r="A328" s="682"/>
      <c r="B328" s="684"/>
      <c r="C328" s="684"/>
      <c r="D328" s="684"/>
      <c r="E328" s="684"/>
      <c r="F328" s="684"/>
      <c r="G328" s="684"/>
      <c r="H328" s="684"/>
      <c r="I328" s="684"/>
      <c r="J328" s="682"/>
      <c r="K328" s="682"/>
      <c r="L328" s="682"/>
      <c r="M328" s="682"/>
      <c r="N328" s="682"/>
      <c r="O328" s="682"/>
      <c r="P328" s="682"/>
      <c r="Q328" s="682"/>
      <c r="R328" s="682"/>
      <c r="S328" s="682"/>
      <c r="T328" s="682"/>
      <c r="U328" s="682"/>
      <c r="V328" s="682"/>
      <c r="W328" s="682"/>
      <c r="X328" s="682"/>
      <c r="Y328" s="682"/>
      <c r="Z328" s="682"/>
      <c r="AA328" s="682"/>
    </row>
    <row r="329" spans="1:27" ht="15">
      <c r="A329" s="682"/>
      <c r="B329" s="684"/>
      <c r="C329" s="684"/>
      <c r="D329" s="684"/>
      <c r="E329" s="684"/>
      <c r="F329" s="684"/>
      <c r="G329" s="684"/>
      <c r="H329" s="684"/>
      <c r="I329" s="684"/>
      <c r="J329" s="682"/>
      <c r="K329" s="682"/>
      <c r="L329" s="682"/>
      <c r="M329" s="682"/>
      <c r="N329" s="682"/>
      <c r="O329" s="682"/>
      <c r="P329" s="682"/>
      <c r="Q329" s="682"/>
      <c r="R329" s="682"/>
      <c r="S329" s="682"/>
      <c r="T329" s="682"/>
      <c r="U329" s="682"/>
      <c r="V329" s="682"/>
      <c r="W329" s="682"/>
      <c r="X329" s="682"/>
      <c r="Y329" s="682"/>
      <c r="Z329" s="682"/>
      <c r="AA329" s="682"/>
    </row>
    <row r="330" spans="1:27" ht="15">
      <c r="A330" s="682"/>
      <c r="B330" s="684"/>
      <c r="C330" s="684"/>
      <c r="D330" s="684"/>
      <c r="E330" s="684"/>
      <c r="F330" s="684"/>
      <c r="G330" s="684"/>
      <c r="H330" s="684"/>
      <c r="I330" s="684"/>
      <c r="J330" s="682"/>
      <c r="K330" s="682"/>
      <c r="L330" s="682"/>
      <c r="M330" s="682"/>
      <c r="N330" s="682"/>
      <c r="O330" s="682"/>
      <c r="P330" s="682"/>
      <c r="Q330" s="682"/>
      <c r="R330" s="682"/>
      <c r="S330" s="682"/>
      <c r="T330" s="682"/>
      <c r="U330" s="682"/>
      <c r="V330" s="682"/>
      <c r="W330" s="682"/>
      <c r="X330" s="682"/>
      <c r="Y330" s="682"/>
      <c r="Z330" s="682"/>
      <c r="AA330" s="682"/>
    </row>
    <row r="331" spans="1:27" ht="15">
      <c r="A331" s="682"/>
      <c r="B331" s="684"/>
      <c r="C331" s="684"/>
      <c r="D331" s="684"/>
      <c r="E331" s="684"/>
      <c r="F331" s="684"/>
      <c r="G331" s="684"/>
      <c r="H331" s="684"/>
      <c r="I331" s="684"/>
      <c r="J331" s="682"/>
      <c r="K331" s="682"/>
      <c r="L331" s="682"/>
      <c r="M331" s="682"/>
      <c r="N331" s="682"/>
      <c r="O331" s="682"/>
      <c r="P331" s="682"/>
      <c r="Q331" s="682"/>
      <c r="R331" s="682"/>
      <c r="S331" s="682"/>
      <c r="T331" s="682"/>
      <c r="U331" s="682"/>
      <c r="V331" s="682"/>
      <c r="W331" s="682"/>
      <c r="X331" s="682"/>
      <c r="Y331" s="682"/>
      <c r="Z331" s="682"/>
      <c r="AA331" s="682"/>
    </row>
    <row r="332" spans="1:27" ht="15">
      <c r="A332" s="682"/>
      <c r="B332" s="684"/>
      <c r="C332" s="684"/>
      <c r="D332" s="684"/>
      <c r="E332" s="684"/>
      <c r="F332" s="684"/>
      <c r="G332" s="684"/>
      <c r="H332" s="684"/>
      <c r="I332" s="684"/>
      <c r="J332" s="682"/>
      <c r="K332" s="682"/>
      <c r="L332" s="682"/>
      <c r="M332" s="682"/>
      <c r="N332" s="682"/>
      <c r="O332" s="682"/>
      <c r="P332" s="682"/>
      <c r="Q332" s="682"/>
      <c r="R332" s="682"/>
      <c r="S332" s="682"/>
      <c r="T332" s="682"/>
      <c r="U332" s="682"/>
      <c r="V332" s="682"/>
      <c r="W332" s="682"/>
      <c r="X332" s="682"/>
      <c r="Y332" s="682"/>
      <c r="Z332" s="682"/>
      <c r="AA332" s="682"/>
    </row>
    <row r="333" spans="1:27" ht="15">
      <c r="A333" s="682"/>
      <c r="B333" s="684"/>
      <c r="C333" s="684"/>
      <c r="D333" s="684"/>
      <c r="E333" s="684"/>
      <c r="F333" s="684"/>
      <c r="G333" s="684"/>
      <c r="H333" s="684"/>
      <c r="I333" s="684"/>
      <c r="J333" s="682"/>
      <c r="K333" s="682"/>
      <c r="L333" s="682"/>
      <c r="M333" s="682"/>
      <c r="N333" s="682"/>
      <c r="O333" s="682"/>
      <c r="P333" s="682"/>
      <c r="Q333" s="682"/>
      <c r="R333" s="682"/>
      <c r="S333" s="682"/>
      <c r="T333" s="682"/>
      <c r="U333" s="682"/>
      <c r="V333" s="682"/>
      <c r="W333" s="682"/>
      <c r="X333" s="682"/>
      <c r="Y333" s="682"/>
      <c r="Z333" s="682"/>
      <c r="AA333" s="682"/>
    </row>
    <row r="334" spans="1:27" ht="15">
      <c r="A334" s="682"/>
      <c r="B334" s="684"/>
      <c r="C334" s="684"/>
      <c r="D334" s="684"/>
      <c r="E334" s="684"/>
      <c r="F334" s="684"/>
      <c r="G334" s="684"/>
      <c r="H334" s="684"/>
      <c r="I334" s="684"/>
      <c r="J334" s="682"/>
      <c r="K334" s="682"/>
      <c r="L334" s="682"/>
      <c r="M334" s="682"/>
      <c r="N334" s="682"/>
      <c r="O334" s="682"/>
      <c r="P334" s="682"/>
      <c r="Q334" s="682"/>
      <c r="R334" s="682"/>
      <c r="S334" s="682"/>
      <c r="T334" s="682"/>
      <c r="U334" s="682"/>
      <c r="V334" s="682"/>
      <c r="W334" s="682"/>
      <c r="X334" s="682"/>
      <c r="Y334" s="682"/>
      <c r="Z334" s="682"/>
      <c r="AA334" s="682"/>
    </row>
    <row r="335" spans="1:27" ht="15">
      <c r="A335" s="682"/>
      <c r="B335" s="684"/>
      <c r="C335" s="684"/>
      <c r="D335" s="684"/>
      <c r="E335" s="684"/>
      <c r="F335" s="684"/>
      <c r="G335" s="684"/>
      <c r="H335" s="684"/>
      <c r="I335" s="684"/>
      <c r="J335" s="682"/>
      <c r="K335" s="682"/>
      <c r="L335" s="682"/>
      <c r="M335" s="682"/>
      <c r="N335" s="682"/>
      <c r="O335" s="682"/>
      <c r="P335" s="682"/>
      <c r="Q335" s="682"/>
      <c r="R335" s="682"/>
      <c r="S335" s="682"/>
      <c r="T335" s="682"/>
      <c r="U335" s="682"/>
      <c r="V335" s="682"/>
      <c r="W335" s="682"/>
      <c r="X335" s="682"/>
      <c r="Y335" s="682"/>
      <c r="Z335" s="682"/>
      <c r="AA335" s="682"/>
    </row>
    <row r="336" spans="1:27" ht="15">
      <c r="A336" s="682"/>
      <c r="B336" s="684"/>
      <c r="C336" s="684"/>
      <c r="D336" s="684"/>
      <c r="E336" s="684"/>
      <c r="F336" s="684"/>
      <c r="G336" s="684"/>
      <c r="H336" s="684"/>
      <c r="I336" s="684"/>
      <c r="J336" s="682"/>
      <c r="K336" s="682"/>
      <c r="L336" s="682"/>
      <c r="M336" s="682"/>
      <c r="N336" s="682"/>
      <c r="O336" s="682"/>
      <c r="P336" s="682"/>
      <c r="Q336" s="682"/>
      <c r="R336" s="682"/>
      <c r="S336" s="682"/>
      <c r="T336" s="682"/>
      <c r="U336" s="682"/>
      <c r="V336" s="682"/>
      <c r="W336" s="682"/>
      <c r="X336" s="682"/>
      <c r="Y336" s="682"/>
      <c r="Z336" s="682"/>
      <c r="AA336" s="682"/>
    </row>
    <row r="337" spans="1:27" ht="15">
      <c r="A337" s="682"/>
      <c r="B337" s="684"/>
      <c r="C337" s="684"/>
      <c r="D337" s="684"/>
      <c r="E337" s="684"/>
      <c r="F337" s="684"/>
      <c r="G337" s="684"/>
      <c r="H337" s="684"/>
      <c r="I337" s="684"/>
      <c r="J337" s="682"/>
      <c r="K337" s="682"/>
      <c r="L337" s="682"/>
      <c r="M337" s="682"/>
      <c r="N337" s="682"/>
      <c r="O337" s="682"/>
      <c r="P337" s="682"/>
      <c r="Q337" s="682"/>
      <c r="R337" s="682"/>
      <c r="S337" s="682"/>
      <c r="T337" s="682"/>
      <c r="U337" s="682"/>
      <c r="V337" s="682"/>
      <c r="W337" s="682"/>
      <c r="X337" s="682"/>
      <c r="Y337" s="682"/>
      <c r="Z337" s="682"/>
      <c r="AA337" s="682"/>
    </row>
    <row r="338" spans="1:27" ht="15">
      <c r="A338" s="682"/>
      <c r="B338" s="684"/>
      <c r="C338" s="684"/>
      <c r="D338" s="684"/>
      <c r="E338" s="684"/>
      <c r="F338" s="684"/>
      <c r="G338" s="684"/>
      <c r="H338" s="684"/>
      <c r="I338" s="684"/>
      <c r="J338" s="682"/>
      <c r="K338" s="682"/>
      <c r="L338" s="682"/>
      <c r="M338" s="682"/>
      <c r="N338" s="682"/>
      <c r="O338" s="682"/>
      <c r="P338" s="682"/>
      <c r="Q338" s="682"/>
      <c r="R338" s="682"/>
      <c r="S338" s="682"/>
      <c r="T338" s="682"/>
      <c r="U338" s="682"/>
      <c r="V338" s="682"/>
      <c r="W338" s="682"/>
      <c r="X338" s="682"/>
      <c r="Y338" s="682"/>
      <c r="Z338" s="682"/>
      <c r="AA338" s="682"/>
    </row>
    <row r="339" spans="1:27" ht="15">
      <c r="A339" s="682"/>
      <c r="B339" s="684"/>
      <c r="C339" s="684"/>
      <c r="D339" s="684"/>
      <c r="E339" s="684"/>
      <c r="F339" s="684"/>
      <c r="G339" s="684"/>
      <c r="H339" s="684"/>
      <c r="I339" s="684"/>
      <c r="J339" s="682"/>
      <c r="K339" s="682"/>
      <c r="L339" s="682"/>
      <c r="M339" s="682"/>
      <c r="N339" s="682"/>
      <c r="O339" s="682"/>
      <c r="P339" s="682"/>
      <c r="Q339" s="682"/>
      <c r="R339" s="682"/>
      <c r="S339" s="682"/>
      <c r="T339" s="682"/>
      <c r="U339" s="682"/>
      <c r="V339" s="682"/>
      <c r="W339" s="682"/>
      <c r="X339" s="682"/>
      <c r="Y339" s="682"/>
      <c r="Z339" s="682"/>
      <c r="AA339" s="682"/>
    </row>
    <row r="340" spans="1:27" ht="15">
      <c r="A340" s="682"/>
      <c r="B340" s="684"/>
      <c r="C340" s="684"/>
      <c r="D340" s="684"/>
      <c r="E340" s="684"/>
      <c r="F340" s="684"/>
      <c r="G340" s="684"/>
      <c r="H340" s="684"/>
      <c r="I340" s="684"/>
      <c r="J340" s="682"/>
      <c r="K340" s="682"/>
      <c r="L340" s="682"/>
      <c r="M340" s="682"/>
      <c r="N340" s="682"/>
      <c r="O340" s="682"/>
      <c r="P340" s="682"/>
      <c r="Q340" s="682"/>
      <c r="R340" s="682"/>
      <c r="S340" s="682"/>
      <c r="T340" s="682"/>
      <c r="U340" s="682"/>
      <c r="V340" s="682"/>
      <c r="W340" s="682"/>
      <c r="X340" s="682"/>
      <c r="Y340" s="682"/>
      <c r="Z340" s="682"/>
      <c r="AA340" s="682"/>
    </row>
    <row r="341" spans="1:27" ht="15">
      <c r="A341" s="682"/>
      <c r="B341" s="684"/>
      <c r="C341" s="684"/>
      <c r="D341" s="684"/>
      <c r="E341" s="684"/>
      <c r="F341" s="684"/>
      <c r="G341" s="684"/>
      <c r="H341" s="684"/>
      <c r="I341" s="684"/>
      <c r="J341" s="682"/>
      <c r="K341" s="682"/>
      <c r="L341" s="682"/>
      <c r="M341" s="682"/>
      <c r="N341" s="682"/>
      <c r="O341" s="682"/>
      <c r="P341" s="682"/>
      <c r="Q341" s="682"/>
      <c r="R341" s="682"/>
      <c r="S341" s="682"/>
      <c r="T341" s="682"/>
      <c r="U341" s="682"/>
      <c r="V341" s="682"/>
      <c r="W341" s="682"/>
      <c r="X341" s="682"/>
      <c r="Y341" s="682"/>
      <c r="Z341" s="682"/>
      <c r="AA341" s="682"/>
    </row>
    <row r="342" spans="1:27" ht="15">
      <c r="A342" s="682"/>
      <c r="B342" s="684"/>
      <c r="C342" s="684"/>
      <c r="D342" s="684"/>
      <c r="E342" s="684"/>
      <c r="F342" s="684"/>
      <c r="G342" s="684"/>
      <c r="H342" s="684"/>
      <c r="I342" s="684"/>
      <c r="J342" s="682"/>
      <c r="K342" s="682"/>
      <c r="L342" s="682"/>
      <c r="M342" s="682"/>
      <c r="N342" s="682"/>
      <c r="O342" s="682"/>
      <c r="P342" s="682"/>
      <c r="Q342" s="682"/>
      <c r="R342" s="682"/>
      <c r="S342" s="682"/>
      <c r="T342" s="682"/>
      <c r="U342" s="682"/>
      <c r="V342" s="682"/>
      <c r="W342" s="682"/>
      <c r="X342" s="682"/>
      <c r="Y342" s="682"/>
      <c r="Z342" s="682"/>
      <c r="AA342" s="682"/>
    </row>
    <row r="343" spans="1:27" ht="15">
      <c r="A343" s="682"/>
      <c r="B343" s="684"/>
      <c r="C343" s="684"/>
      <c r="D343" s="684"/>
      <c r="E343" s="684"/>
      <c r="F343" s="684"/>
      <c r="G343" s="684"/>
      <c r="H343" s="684"/>
      <c r="I343" s="684"/>
      <c r="J343" s="682"/>
      <c r="K343" s="682"/>
      <c r="L343" s="682"/>
      <c r="M343" s="682"/>
      <c r="N343" s="682"/>
      <c r="O343" s="682"/>
      <c r="P343" s="682"/>
      <c r="Q343" s="682"/>
      <c r="R343" s="682"/>
      <c r="S343" s="682"/>
      <c r="T343" s="682"/>
      <c r="U343" s="682"/>
      <c r="V343" s="682"/>
      <c r="W343" s="682"/>
      <c r="X343" s="682"/>
      <c r="Y343" s="682"/>
      <c r="Z343" s="682"/>
      <c r="AA343" s="682"/>
    </row>
    <row r="344" spans="1:27" ht="15">
      <c r="A344" s="682"/>
      <c r="B344" s="684"/>
      <c r="C344" s="684"/>
      <c r="D344" s="684"/>
      <c r="E344" s="684"/>
      <c r="F344" s="684"/>
      <c r="G344" s="684"/>
      <c r="H344" s="684"/>
      <c r="I344" s="684"/>
      <c r="J344" s="682"/>
      <c r="K344" s="682"/>
      <c r="L344" s="682"/>
      <c r="M344" s="682"/>
      <c r="N344" s="682"/>
      <c r="O344" s="682"/>
      <c r="P344" s="682"/>
      <c r="Q344" s="682"/>
      <c r="R344" s="682"/>
      <c r="S344" s="682"/>
      <c r="T344" s="682"/>
      <c r="U344" s="682"/>
      <c r="V344" s="682"/>
      <c r="W344" s="682"/>
      <c r="X344" s="682"/>
      <c r="Y344" s="682"/>
      <c r="Z344" s="682"/>
      <c r="AA344" s="682"/>
    </row>
    <row r="345" spans="1:27" ht="15">
      <c r="A345" s="682"/>
      <c r="B345" s="684"/>
      <c r="C345" s="684"/>
      <c r="D345" s="684"/>
      <c r="E345" s="684"/>
      <c r="F345" s="684"/>
      <c r="G345" s="684"/>
      <c r="H345" s="684"/>
      <c r="I345" s="684"/>
      <c r="J345" s="682"/>
      <c r="K345" s="682"/>
      <c r="L345" s="682"/>
      <c r="M345" s="682"/>
      <c r="N345" s="682"/>
      <c r="O345" s="682"/>
      <c r="P345" s="682"/>
      <c r="Q345" s="682"/>
      <c r="R345" s="682"/>
      <c r="S345" s="682"/>
      <c r="T345" s="682"/>
      <c r="U345" s="682"/>
      <c r="V345" s="682"/>
      <c r="W345" s="682"/>
      <c r="X345" s="682"/>
      <c r="Y345" s="682"/>
      <c r="Z345" s="682"/>
      <c r="AA345" s="682"/>
    </row>
    <row r="346" spans="1:27" ht="15">
      <c r="A346" s="682"/>
      <c r="B346" s="684"/>
      <c r="C346" s="684"/>
      <c r="D346" s="684"/>
      <c r="E346" s="684"/>
      <c r="F346" s="684"/>
      <c r="G346" s="684"/>
      <c r="H346" s="684"/>
      <c r="I346" s="684"/>
      <c r="J346" s="682"/>
      <c r="K346" s="682"/>
      <c r="L346" s="682"/>
      <c r="M346" s="682"/>
      <c r="N346" s="682"/>
      <c r="O346" s="682"/>
      <c r="P346" s="682"/>
      <c r="Q346" s="682"/>
      <c r="R346" s="682"/>
      <c r="S346" s="682"/>
      <c r="T346" s="682"/>
      <c r="U346" s="682"/>
      <c r="V346" s="682"/>
      <c r="W346" s="682"/>
      <c r="X346" s="682"/>
      <c r="Y346" s="682"/>
      <c r="Z346" s="682"/>
      <c r="AA346" s="682"/>
    </row>
    <row r="347" spans="1:27" ht="15">
      <c r="A347" s="682"/>
      <c r="B347" s="684"/>
      <c r="C347" s="684"/>
      <c r="D347" s="684"/>
      <c r="E347" s="684"/>
      <c r="F347" s="684"/>
      <c r="G347" s="684"/>
      <c r="H347" s="684"/>
      <c r="I347" s="684"/>
      <c r="J347" s="682"/>
      <c r="K347" s="682"/>
      <c r="L347" s="682"/>
      <c r="M347" s="682"/>
      <c r="N347" s="682"/>
      <c r="O347" s="682"/>
      <c r="P347" s="682"/>
      <c r="Q347" s="682"/>
      <c r="R347" s="682"/>
      <c r="S347" s="682"/>
      <c r="T347" s="682"/>
      <c r="U347" s="682"/>
      <c r="V347" s="682"/>
      <c r="W347" s="682"/>
      <c r="X347" s="682"/>
      <c r="Y347" s="682"/>
      <c r="Z347" s="682"/>
      <c r="AA347" s="682"/>
    </row>
    <row r="348" spans="1:27" ht="15">
      <c r="A348" s="682"/>
      <c r="B348" s="684"/>
      <c r="C348" s="684"/>
      <c r="D348" s="684"/>
      <c r="E348" s="684"/>
      <c r="F348" s="684"/>
      <c r="G348" s="684"/>
      <c r="H348" s="684"/>
      <c r="I348" s="684"/>
      <c r="J348" s="682"/>
      <c r="K348" s="682"/>
      <c r="L348" s="682"/>
      <c r="M348" s="682"/>
      <c r="N348" s="682"/>
      <c r="O348" s="682"/>
      <c r="P348" s="682"/>
      <c r="Q348" s="682"/>
      <c r="R348" s="682"/>
      <c r="S348" s="682"/>
      <c r="T348" s="682"/>
      <c r="U348" s="682"/>
      <c r="V348" s="682"/>
      <c r="W348" s="682"/>
      <c r="X348" s="682"/>
      <c r="Y348" s="682"/>
      <c r="Z348" s="682"/>
      <c r="AA348" s="682"/>
    </row>
    <row r="349" spans="1:27" ht="15">
      <c r="A349" s="682"/>
      <c r="B349" s="684"/>
      <c r="C349" s="684"/>
      <c r="D349" s="684"/>
      <c r="E349" s="684"/>
      <c r="F349" s="684"/>
      <c r="G349" s="684"/>
      <c r="H349" s="684"/>
      <c r="I349" s="684"/>
      <c r="J349" s="682"/>
      <c r="K349" s="682"/>
      <c r="L349" s="682"/>
      <c r="M349" s="682"/>
      <c r="N349" s="682"/>
      <c r="O349" s="682"/>
      <c r="P349" s="682"/>
      <c r="Q349" s="682"/>
      <c r="R349" s="682"/>
      <c r="S349" s="682"/>
      <c r="T349" s="682"/>
      <c r="U349" s="682"/>
      <c r="V349" s="682"/>
      <c r="W349" s="682"/>
      <c r="X349" s="682"/>
      <c r="Y349" s="682"/>
      <c r="Z349" s="682"/>
      <c r="AA349" s="682"/>
    </row>
    <row r="350" spans="1:27" ht="15">
      <c r="A350" s="682"/>
      <c r="B350" s="684"/>
      <c r="C350" s="684"/>
      <c r="D350" s="684"/>
      <c r="E350" s="684"/>
      <c r="F350" s="684"/>
      <c r="G350" s="684"/>
      <c r="H350" s="684"/>
      <c r="I350" s="684"/>
      <c r="J350" s="682"/>
      <c r="K350" s="682"/>
      <c r="L350" s="682"/>
      <c r="M350" s="682"/>
      <c r="N350" s="682"/>
      <c r="O350" s="682"/>
      <c r="P350" s="682"/>
      <c r="Q350" s="682"/>
      <c r="R350" s="682"/>
      <c r="S350" s="682"/>
      <c r="T350" s="682"/>
      <c r="U350" s="682"/>
      <c r="V350" s="682"/>
      <c r="W350" s="682"/>
      <c r="X350" s="682"/>
      <c r="Y350" s="682"/>
      <c r="Z350" s="682"/>
      <c r="AA350" s="682"/>
    </row>
    <row r="351" spans="1:27" ht="15">
      <c r="A351" s="682"/>
      <c r="B351" s="684"/>
      <c r="C351" s="684"/>
      <c r="D351" s="684"/>
      <c r="E351" s="684"/>
      <c r="F351" s="684"/>
      <c r="G351" s="684"/>
      <c r="H351" s="684"/>
      <c r="I351" s="684"/>
      <c r="J351" s="682"/>
      <c r="K351" s="682"/>
      <c r="L351" s="682"/>
      <c r="M351" s="682"/>
      <c r="N351" s="682"/>
      <c r="O351" s="682"/>
      <c r="P351" s="682"/>
      <c r="Q351" s="682"/>
      <c r="R351" s="682"/>
      <c r="S351" s="682"/>
      <c r="T351" s="682"/>
      <c r="U351" s="682"/>
      <c r="V351" s="682"/>
      <c r="W351" s="682"/>
      <c r="X351" s="682"/>
      <c r="Y351" s="682"/>
      <c r="Z351" s="682"/>
      <c r="AA351" s="682"/>
    </row>
    <row r="352" spans="1:27" ht="15">
      <c r="A352" s="682"/>
      <c r="B352" s="684"/>
      <c r="C352" s="684"/>
      <c r="D352" s="684"/>
      <c r="E352" s="684"/>
      <c r="F352" s="684"/>
      <c r="G352" s="684"/>
      <c r="H352" s="684"/>
      <c r="I352" s="684"/>
      <c r="J352" s="682"/>
      <c r="K352" s="682"/>
      <c r="L352" s="682"/>
      <c r="M352" s="682"/>
      <c r="N352" s="682"/>
      <c r="O352" s="682"/>
      <c r="P352" s="682"/>
      <c r="Q352" s="682"/>
      <c r="R352" s="682"/>
      <c r="S352" s="682"/>
      <c r="T352" s="682"/>
      <c r="U352" s="682"/>
      <c r="V352" s="682"/>
      <c r="W352" s="682"/>
      <c r="X352" s="682"/>
      <c r="Y352" s="682"/>
      <c r="Z352" s="682"/>
      <c r="AA352" s="682"/>
    </row>
    <row r="353" spans="1:27" ht="15">
      <c r="A353" s="682"/>
      <c r="B353" s="684"/>
      <c r="C353" s="684"/>
      <c r="D353" s="684"/>
      <c r="E353" s="684"/>
      <c r="F353" s="684"/>
      <c r="G353" s="684"/>
      <c r="H353" s="684"/>
      <c r="I353" s="684"/>
      <c r="J353" s="682"/>
      <c r="K353" s="682"/>
      <c r="L353" s="682"/>
      <c r="M353" s="682"/>
      <c r="N353" s="682"/>
      <c r="O353" s="682"/>
      <c r="P353" s="682"/>
      <c r="Q353" s="682"/>
      <c r="R353" s="682"/>
      <c r="S353" s="682"/>
      <c r="T353" s="682"/>
      <c r="U353" s="682"/>
      <c r="V353" s="682"/>
      <c r="W353" s="682"/>
      <c r="X353" s="682"/>
      <c r="Y353" s="682"/>
      <c r="Z353" s="682"/>
      <c r="AA353" s="682"/>
    </row>
    <row r="354" spans="1:27" ht="15">
      <c r="A354" s="682"/>
      <c r="B354" s="684"/>
      <c r="C354" s="684"/>
      <c r="D354" s="684"/>
      <c r="E354" s="684"/>
      <c r="F354" s="684"/>
      <c r="G354" s="684"/>
      <c r="H354" s="684"/>
      <c r="I354" s="684"/>
      <c r="J354" s="682"/>
      <c r="K354" s="682"/>
      <c r="L354" s="682"/>
      <c r="M354" s="682"/>
      <c r="N354" s="682"/>
      <c r="O354" s="682"/>
      <c r="P354" s="682"/>
      <c r="Q354" s="682"/>
      <c r="R354" s="682"/>
      <c r="S354" s="682"/>
      <c r="T354" s="682"/>
      <c r="U354" s="682"/>
      <c r="V354" s="682"/>
      <c r="W354" s="682"/>
      <c r="X354" s="682"/>
      <c r="Y354" s="682"/>
      <c r="Z354" s="682"/>
      <c r="AA354" s="682"/>
    </row>
    <row r="355" spans="1:27" ht="15">
      <c r="A355" s="682"/>
      <c r="B355" s="684"/>
      <c r="C355" s="684"/>
      <c r="D355" s="684"/>
      <c r="E355" s="684"/>
      <c r="F355" s="684"/>
      <c r="G355" s="684"/>
      <c r="H355" s="684"/>
      <c r="I355" s="684"/>
      <c r="J355" s="682"/>
      <c r="K355" s="682"/>
      <c r="L355" s="682"/>
      <c r="M355" s="682"/>
      <c r="N355" s="682"/>
      <c r="O355" s="682"/>
      <c r="P355" s="682"/>
      <c r="Q355" s="682"/>
      <c r="R355" s="682"/>
      <c r="S355" s="682"/>
      <c r="T355" s="682"/>
      <c r="U355" s="682"/>
      <c r="V355" s="682"/>
      <c r="W355" s="682"/>
      <c r="X355" s="682"/>
      <c r="Y355" s="682"/>
      <c r="Z355" s="682"/>
      <c r="AA355" s="682"/>
    </row>
    <row r="356" spans="1:27" ht="15">
      <c r="A356" s="682"/>
      <c r="B356" s="684"/>
      <c r="C356" s="684"/>
      <c r="D356" s="684"/>
      <c r="E356" s="684"/>
      <c r="F356" s="684"/>
      <c r="G356" s="684"/>
      <c r="H356" s="684"/>
      <c r="I356" s="684"/>
      <c r="J356" s="682"/>
      <c r="K356" s="682"/>
      <c r="L356" s="682"/>
      <c r="M356" s="682"/>
      <c r="N356" s="682"/>
      <c r="O356" s="682"/>
      <c r="P356" s="682"/>
      <c r="Q356" s="682"/>
      <c r="R356" s="682"/>
      <c r="S356" s="682"/>
      <c r="T356" s="682"/>
      <c r="U356" s="682"/>
      <c r="V356" s="682"/>
      <c r="W356" s="682"/>
      <c r="X356" s="682"/>
      <c r="Y356" s="682"/>
      <c r="Z356" s="682"/>
      <c r="AA356" s="682"/>
    </row>
    <row r="357" spans="1:27" ht="15">
      <c r="A357" s="682"/>
      <c r="B357" s="684"/>
      <c r="C357" s="684"/>
      <c r="D357" s="684"/>
      <c r="E357" s="684"/>
      <c r="F357" s="684"/>
      <c r="G357" s="684"/>
      <c r="H357" s="684"/>
      <c r="I357" s="684"/>
      <c r="J357" s="682"/>
      <c r="K357" s="682"/>
      <c r="L357" s="682"/>
      <c r="M357" s="682"/>
      <c r="N357" s="682"/>
      <c r="O357" s="682"/>
      <c r="P357" s="682"/>
      <c r="Q357" s="682"/>
      <c r="R357" s="682"/>
      <c r="S357" s="682"/>
      <c r="T357" s="682"/>
      <c r="U357" s="682"/>
      <c r="V357" s="682"/>
      <c r="W357" s="682"/>
      <c r="X357" s="682"/>
      <c r="Y357" s="682"/>
      <c r="Z357" s="682"/>
      <c r="AA357" s="682"/>
    </row>
    <row r="358" spans="1:27" ht="15">
      <c r="A358" s="682"/>
      <c r="B358" s="684"/>
      <c r="C358" s="684"/>
      <c r="D358" s="684"/>
      <c r="E358" s="684"/>
      <c r="F358" s="684"/>
      <c r="G358" s="684"/>
      <c r="H358" s="684"/>
      <c r="I358" s="684"/>
      <c r="J358" s="682"/>
      <c r="K358" s="682"/>
      <c r="L358" s="682"/>
      <c r="M358" s="682"/>
      <c r="N358" s="682"/>
      <c r="O358" s="682"/>
      <c r="P358" s="682"/>
      <c r="Q358" s="682"/>
      <c r="R358" s="682"/>
      <c r="S358" s="682"/>
      <c r="T358" s="682"/>
      <c r="U358" s="682"/>
      <c r="V358" s="682"/>
      <c r="W358" s="682"/>
      <c r="X358" s="682"/>
      <c r="Y358" s="682"/>
      <c r="Z358" s="682"/>
      <c r="AA358" s="682"/>
    </row>
    <row r="359" spans="1:27" ht="15">
      <c r="A359" s="682"/>
      <c r="B359" s="684"/>
      <c r="C359" s="684"/>
      <c r="D359" s="684"/>
      <c r="E359" s="684"/>
      <c r="F359" s="684"/>
      <c r="G359" s="684"/>
      <c r="H359" s="684"/>
      <c r="I359" s="684"/>
      <c r="J359" s="682"/>
      <c r="K359" s="682"/>
      <c r="L359" s="682"/>
      <c r="M359" s="682"/>
      <c r="N359" s="682"/>
      <c r="O359" s="682"/>
      <c r="P359" s="682"/>
      <c r="Q359" s="682"/>
      <c r="R359" s="682"/>
      <c r="S359" s="682"/>
      <c r="T359" s="682"/>
      <c r="U359" s="682"/>
      <c r="V359" s="682"/>
      <c r="W359" s="682"/>
      <c r="X359" s="682"/>
      <c r="Y359" s="682"/>
      <c r="Z359" s="682"/>
      <c r="AA359" s="682"/>
    </row>
    <row r="360" spans="1:27" ht="15">
      <c r="A360" s="682"/>
      <c r="B360" s="684"/>
      <c r="C360" s="684"/>
      <c r="D360" s="684"/>
      <c r="E360" s="684"/>
      <c r="F360" s="684"/>
      <c r="G360" s="684"/>
      <c r="H360" s="684"/>
      <c r="I360" s="684"/>
      <c r="J360" s="682"/>
      <c r="K360" s="682"/>
      <c r="L360" s="682"/>
      <c r="M360" s="682"/>
      <c r="N360" s="682"/>
      <c r="O360" s="682"/>
      <c r="P360" s="682"/>
      <c r="Q360" s="682"/>
      <c r="R360" s="682"/>
      <c r="S360" s="682"/>
      <c r="T360" s="682"/>
      <c r="U360" s="682"/>
      <c r="V360" s="682"/>
      <c r="W360" s="682"/>
      <c r="X360" s="682"/>
      <c r="Y360" s="682"/>
      <c r="Z360" s="682"/>
      <c r="AA360" s="682"/>
    </row>
    <row r="361" spans="1:27" ht="15">
      <c r="A361" s="682"/>
      <c r="B361" s="684"/>
      <c r="C361" s="684"/>
      <c r="D361" s="684"/>
      <c r="E361" s="684"/>
      <c r="F361" s="684"/>
      <c r="G361" s="684"/>
      <c r="H361" s="684"/>
      <c r="I361" s="684"/>
      <c r="J361" s="682"/>
      <c r="K361" s="682"/>
      <c r="L361" s="682"/>
      <c r="M361" s="682"/>
      <c r="N361" s="682"/>
      <c r="O361" s="682"/>
      <c r="P361" s="682"/>
      <c r="Q361" s="682"/>
      <c r="R361" s="682"/>
      <c r="S361" s="682"/>
      <c r="T361" s="682"/>
      <c r="U361" s="682"/>
      <c r="V361" s="682"/>
      <c r="W361" s="682"/>
      <c r="X361" s="682"/>
      <c r="Y361" s="682"/>
      <c r="Z361" s="682"/>
      <c r="AA361" s="682"/>
    </row>
    <row r="362" spans="1:27" ht="15">
      <c r="A362" s="682"/>
      <c r="B362" s="684"/>
      <c r="C362" s="684"/>
      <c r="D362" s="684"/>
      <c r="E362" s="684"/>
      <c r="F362" s="684"/>
      <c r="G362" s="684"/>
      <c r="H362" s="684"/>
      <c r="I362" s="684"/>
      <c r="J362" s="682"/>
      <c r="K362" s="682"/>
      <c r="L362" s="682"/>
      <c r="M362" s="682"/>
      <c r="N362" s="682"/>
      <c r="O362" s="682"/>
      <c r="P362" s="682"/>
      <c r="Q362" s="682"/>
      <c r="R362" s="682"/>
      <c r="S362" s="682"/>
      <c r="T362" s="682"/>
      <c r="U362" s="682"/>
      <c r="V362" s="682"/>
      <c r="W362" s="682"/>
      <c r="X362" s="682"/>
      <c r="Y362" s="682"/>
      <c r="Z362" s="682"/>
      <c r="AA362" s="682"/>
    </row>
    <row r="363" spans="1:27" ht="15">
      <c r="A363" s="682"/>
      <c r="B363" s="684"/>
      <c r="C363" s="684"/>
      <c r="D363" s="684"/>
      <c r="E363" s="684"/>
      <c r="F363" s="684"/>
      <c r="G363" s="684"/>
      <c r="H363" s="684"/>
      <c r="I363" s="684"/>
      <c r="J363" s="682"/>
      <c r="K363" s="682"/>
      <c r="L363" s="682"/>
      <c r="M363" s="682"/>
      <c r="N363" s="682"/>
      <c r="O363" s="682"/>
      <c r="P363" s="682"/>
      <c r="Q363" s="682"/>
      <c r="R363" s="682"/>
      <c r="S363" s="682"/>
      <c r="T363" s="682"/>
      <c r="U363" s="682"/>
      <c r="V363" s="682"/>
      <c r="W363" s="682"/>
      <c r="X363" s="682"/>
      <c r="Y363" s="682"/>
      <c r="Z363" s="682"/>
      <c r="AA363" s="682"/>
    </row>
    <row r="364" spans="1:27" ht="15">
      <c r="A364" s="682"/>
      <c r="B364" s="684"/>
      <c r="C364" s="684"/>
      <c r="D364" s="684"/>
      <c r="E364" s="684"/>
      <c r="F364" s="684"/>
      <c r="G364" s="684"/>
      <c r="H364" s="684"/>
      <c r="I364" s="684"/>
      <c r="J364" s="682"/>
      <c r="K364" s="682"/>
      <c r="L364" s="682"/>
      <c r="M364" s="682"/>
      <c r="N364" s="682"/>
      <c r="O364" s="682"/>
      <c r="P364" s="682"/>
      <c r="Q364" s="682"/>
      <c r="R364" s="682"/>
      <c r="S364" s="682"/>
      <c r="T364" s="682"/>
      <c r="U364" s="682"/>
      <c r="V364" s="682"/>
      <c r="W364" s="682"/>
      <c r="X364" s="682"/>
      <c r="Y364" s="682"/>
      <c r="Z364" s="682"/>
      <c r="AA364" s="682"/>
    </row>
    <row r="365" spans="1:27" ht="15">
      <c r="A365" s="682"/>
      <c r="B365" s="684"/>
      <c r="C365" s="684"/>
      <c r="D365" s="684"/>
      <c r="E365" s="684"/>
      <c r="F365" s="684"/>
      <c r="G365" s="684"/>
      <c r="H365" s="684"/>
      <c r="I365" s="684"/>
      <c r="J365" s="682"/>
      <c r="K365" s="682"/>
      <c r="L365" s="682"/>
      <c r="M365" s="682"/>
      <c r="N365" s="682"/>
      <c r="O365" s="682"/>
      <c r="P365" s="682"/>
      <c r="Q365" s="682"/>
      <c r="R365" s="682"/>
      <c r="S365" s="682"/>
      <c r="T365" s="682"/>
      <c r="U365" s="682"/>
      <c r="V365" s="682"/>
      <c r="W365" s="682"/>
      <c r="X365" s="682"/>
      <c r="Y365" s="682"/>
      <c r="Z365" s="682"/>
      <c r="AA365" s="682"/>
    </row>
    <row r="366" spans="1:27" ht="15">
      <c r="A366" s="682"/>
      <c r="B366" s="684"/>
      <c r="C366" s="684"/>
      <c r="D366" s="684"/>
      <c r="E366" s="684"/>
      <c r="F366" s="684"/>
      <c r="G366" s="684"/>
      <c r="H366" s="684"/>
      <c r="I366" s="684"/>
      <c r="J366" s="682"/>
      <c r="K366" s="682"/>
      <c r="L366" s="682"/>
      <c r="M366" s="682"/>
      <c r="N366" s="682"/>
      <c r="O366" s="682"/>
      <c r="P366" s="682"/>
      <c r="Q366" s="682"/>
      <c r="R366" s="682"/>
      <c r="S366" s="682"/>
      <c r="T366" s="682"/>
      <c r="U366" s="682"/>
      <c r="V366" s="682"/>
      <c r="W366" s="682"/>
      <c r="X366" s="682"/>
      <c r="Y366" s="682"/>
      <c r="Z366" s="682"/>
      <c r="AA366" s="682"/>
    </row>
    <row r="367" spans="1:27" ht="15">
      <c r="A367" s="682"/>
      <c r="B367" s="684"/>
      <c r="C367" s="684"/>
      <c r="D367" s="684"/>
      <c r="E367" s="684"/>
      <c r="F367" s="684"/>
      <c r="G367" s="684"/>
      <c r="H367" s="684"/>
      <c r="I367" s="684"/>
      <c r="J367" s="682"/>
      <c r="K367" s="682"/>
      <c r="L367" s="682"/>
      <c r="M367" s="682"/>
      <c r="N367" s="682"/>
      <c r="O367" s="682"/>
      <c r="P367" s="682"/>
      <c r="Q367" s="682"/>
      <c r="R367" s="682"/>
      <c r="S367" s="682"/>
      <c r="T367" s="682"/>
      <c r="U367" s="682"/>
      <c r="V367" s="682"/>
      <c r="W367" s="682"/>
      <c r="X367" s="682"/>
      <c r="Y367" s="682"/>
      <c r="Z367" s="682"/>
      <c r="AA367" s="682"/>
    </row>
    <row r="368" spans="1:27" ht="15">
      <c r="A368" s="682"/>
      <c r="B368" s="684"/>
      <c r="C368" s="684"/>
      <c r="D368" s="684"/>
      <c r="E368" s="684"/>
      <c r="F368" s="684"/>
      <c r="G368" s="684"/>
      <c r="H368" s="684"/>
      <c r="I368" s="684"/>
      <c r="J368" s="682"/>
      <c r="K368" s="682"/>
      <c r="L368" s="682"/>
      <c r="M368" s="682"/>
      <c r="N368" s="682"/>
      <c r="O368" s="682"/>
      <c r="P368" s="682"/>
      <c r="Q368" s="682"/>
      <c r="R368" s="682"/>
      <c r="S368" s="682"/>
      <c r="T368" s="682"/>
      <c r="U368" s="682"/>
      <c r="V368" s="682"/>
      <c r="W368" s="682"/>
      <c r="X368" s="682"/>
      <c r="Y368" s="682"/>
      <c r="Z368" s="682"/>
      <c r="AA368" s="682"/>
    </row>
    <row r="369" spans="1:27" ht="15">
      <c r="A369" s="682"/>
      <c r="B369" s="684"/>
      <c r="C369" s="684"/>
      <c r="D369" s="684"/>
      <c r="E369" s="684"/>
      <c r="F369" s="684"/>
      <c r="G369" s="684"/>
      <c r="H369" s="684"/>
      <c r="I369" s="684"/>
      <c r="J369" s="682"/>
      <c r="K369" s="682"/>
      <c r="L369" s="682"/>
      <c r="M369" s="682"/>
      <c r="N369" s="682"/>
      <c r="O369" s="682"/>
      <c r="P369" s="682"/>
      <c r="Q369" s="682"/>
      <c r="R369" s="682"/>
      <c r="S369" s="682"/>
      <c r="T369" s="682"/>
      <c r="U369" s="682"/>
      <c r="V369" s="682"/>
      <c r="W369" s="682"/>
      <c r="X369" s="682"/>
      <c r="Y369" s="682"/>
      <c r="Z369" s="682"/>
      <c r="AA369" s="682"/>
    </row>
    <row r="370" spans="1:27" ht="15">
      <c r="A370" s="682"/>
      <c r="B370" s="684"/>
      <c r="C370" s="684"/>
      <c r="D370" s="684"/>
      <c r="E370" s="684"/>
      <c r="F370" s="684"/>
      <c r="G370" s="684"/>
      <c r="H370" s="684"/>
      <c r="I370" s="684"/>
      <c r="J370" s="682"/>
      <c r="K370" s="682"/>
      <c r="L370" s="682"/>
      <c r="M370" s="682"/>
      <c r="N370" s="682"/>
      <c r="O370" s="682"/>
      <c r="P370" s="682"/>
      <c r="Q370" s="682"/>
      <c r="R370" s="682"/>
      <c r="S370" s="682"/>
      <c r="T370" s="682"/>
      <c r="U370" s="682"/>
      <c r="V370" s="682"/>
      <c r="W370" s="682"/>
      <c r="X370" s="682"/>
      <c r="Y370" s="682"/>
      <c r="Z370" s="682"/>
      <c r="AA370" s="682"/>
    </row>
    <row r="371" spans="1:27" ht="15">
      <c r="A371" s="682"/>
      <c r="B371" s="684"/>
      <c r="C371" s="684"/>
      <c r="D371" s="684"/>
      <c r="E371" s="684"/>
      <c r="F371" s="684"/>
      <c r="G371" s="684"/>
      <c r="H371" s="684"/>
      <c r="I371" s="684"/>
      <c r="J371" s="682"/>
      <c r="K371" s="682"/>
      <c r="L371" s="682"/>
      <c r="M371" s="682"/>
      <c r="N371" s="682"/>
      <c r="O371" s="682"/>
      <c r="P371" s="682"/>
      <c r="Q371" s="682"/>
      <c r="R371" s="682"/>
      <c r="S371" s="682"/>
      <c r="T371" s="682"/>
      <c r="U371" s="682"/>
      <c r="V371" s="682"/>
      <c r="W371" s="682"/>
      <c r="X371" s="682"/>
      <c r="Y371" s="682"/>
      <c r="Z371" s="682"/>
      <c r="AA371" s="682"/>
    </row>
    <row r="372" spans="1:27" ht="15">
      <c r="A372" s="682"/>
      <c r="B372" s="684"/>
      <c r="C372" s="684"/>
      <c r="D372" s="684"/>
      <c r="E372" s="684"/>
      <c r="F372" s="684"/>
      <c r="G372" s="684"/>
      <c r="H372" s="684"/>
      <c r="I372" s="684"/>
      <c r="J372" s="682"/>
      <c r="K372" s="682"/>
      <c r="L372" s="682"/>
      <c r="M372" s="682"/>
      <c r="N372" s="682"/>
      <c r="O372" s="682"/>
      <c r="P372" s="682"/>
      <c r="Q372" s="682"/>
      <c r="R372" s="682"/>
      <c r="S372" s="682"/>
      <c r="T372" s="682"/>
      <c r="U372" s="682"/>
      <c r="V372" s="682"/>
      <c r="W372" s="682"/>
      <c r="X372" s="682"/>
      <c r="Y372" s="682"/>
      <c r="Z372" s="682"/>
      <c r="AA372" s="682"/>
    </row>
    <row r="373" spans="1:27" ht="15">
      <c r="A373" s="682"/>
      <c r="B373" s="684"/>
      <c r="C373" s="684"/>
      <c r="D373" s="684"/>
      <c r="E373" s="684"/>
      <c r="F373" s="684"/>
      <c r="G373" s="684"/>
      <c r="H373" s="684"/>
      <c r="I373" s="684"/>
      <c r="J373" s="682"/>
      <c r="K373" s="682"/>
      <c r="L373" s="682"/>
      <c r="M373" s="682"/>
      <c r="N373" s="682"/>
      <c r="O373" s="682"/>
      <c r="P373" s="682"/>
      <c r="Q373" s="682"/>
      <c r="R373" s="682"/>
      <c r="S373" s="682"/>
      <c r="T373" s="682"/>
      <c r="U373" s="682"/>
      <c r="V373" s="682"/>
      <c r="W373" s="682"/>
      <c r="X373" s="682"/>
      <c r="Y373" s="682"/>
      <c r="Z373" s="682"/>
      <c r="AA373" s="682"/>
    </row>
    <row r="374" spans="1:27" ht="15">
      <c r="A374" s="682"/>
      <c r="B374" s="684"/>
      <c r="C374" s="684"/>
      <c r="D374" s="684"/>
      <c r="E374" s="684"/>
      <c r="F374" s="684"/>
      <c r="G374" s="684"/>
      <c r="H374" s="684"/>
      <c r="I374" s="684"/>
      <c r="J374" s="682"/>
      <c r="K374" s="682"/>
      <c r="L374" s="682"/>
      <c r="M374" s="682"/>
      <c r="N374" s="682"/>
      <c r="O374" s="682"/>
      <c r="P374" s="682"/>
      <c r="Q374" s="682"/>
      <c r="R374" s="682"/>
      <c r="S374" s="682"/>
      <c r="T374" s="682"/>
      <c r="U374" s="682"/>
      <c r="V374" s="682"/>
      <c r="W374" s="682"/>
      <c r="X374" s="682"/>
      <c r="Y374" s="682"/>
      <c r="Z374" s="682"/>
      <c r="AA374" s="682"/>
    </row>
    <row r="375" spans="1:27" ht="15">
      <c r="A375" s="682"/>
      <c r="B375" s="684"/>
      <c r="C375" s="684"/>
      <c r="D375" s="684"/>
      <c r="E375" s="684"/>
      <c r="F375" s="684"/>
      <c r="G375" s="684"/>
      <c r="H375" s="684"/>
      <c r="I375" s="684"/>
      <c r="J375" s="682"/>
      <c r="K375" s="682"/>
      <c r="L375" s="682"/>
      <c r="M375" s="682"/>
      <c r="N375" s="682"/>
      <c r="O375" s="682"/>
      <c r="P375" s="682"/>
      <c r="Q375" s="682"/>
      <c r="R375" s="682"/>
      <c r="S375" s="682"/>
      <c r="T375" s="682"/>
      <c r="U375" s="682"/>
      <c r="V375" s="682"/>
      <c r="W375" s="682"/>
      <c r="X375" s="682"/>
      <c r="Y375" s="682"/>
      <c r="Z375" s="682"/>
      <c r="AA375" s="682"/>
    </row>
    <row r="376" spans="1:27" ht="15">
      <c r="A376" s="682"/>
      <c r="B376" s="684"/>
      <c r="C376" s="684"/>
      <c r="D376" s="684"/>
      <c r="E376" s="684"/>
      <c r="F376" s="684"/>
      <c r="G376" s="684"/>
      <c r="H376" s="684"/>
      <c r="I376" s="684"/>
      <c r="J376" s="682"/>
      <c r="K376" s="682"/>
      <c r="L376" s="682"/>
      <c r="M376" s="682"/>
      <c r="N376" s="682"/>
      <c r="O376" s="682"/>
      <c r="P376" s="682"/>
      <c r="Q376" s="682"/>
      <c r="R376" s="682"/>
      <c r="S376" s="682"/>
      <c r="T376" s="682"/>
      <c r="U376" s="682"/>
      <c r="V376" s="682"/>
      <c r="W376" s="682"/>
      <c r="X376" s="682"/>
      <c r="Y376" s="682"/>
      <c r="Z376" s="682"/>
      <c r="AA376" s="682"/>
    </row>
    <row r="377" spans="1:27" ht="15">
      <c r="A377" s="682"/>
      <c r="B377" s="684"/>
      <c r="C377" s="684"/>
      <c r="D377" s="684"/>
      <c r="E377" s="684"/>
      <c r="F377" s="684"/>
      <c r="G377" s="684"/>
      <c r="H377" s="684"/>
      <c r="I377" s="684"/>
      <c r="J377" s="682"/>
      <c r="K377" s="682"/>
      <c r="L377" s="682"/>
      <c r="M377" s="682"/>
      <c r="N377" s="682"/>
      <c r="O377" s="682"/>
      <c r="P377" s="682"/>
      <c r="Q377" s="682"/>
      <c r="R377" s="682"/>
      <c r="S377" s="682"/>
      <c r="T377" s="682"/>
      <c r="U377" s="682"/>
      <c r="V377" s="682"/>
      <c r="W377" s="682"/>
      <c r="X377" s="682"/>
      <c r="Y377" s="682"/>
      <c r="Z377" s="682"/>
      <c r="AA377" s="682"/>
    </row>
    <row r="378" spans="1:27" ht="15">
      <c r="A378" s="682"/>
      <c r="B378" s="684"/>
      <c r="C378" s="684"/>
      <c r="D378" s="684"/>
      <c r="E378" s="684"/>
      <c r="F378" s="684"/>
      <c r="G378" s="684"/>
      <c r="H378" s="684"/>
      <c r="I378" s="684"/>
      <c r="J378" s="682"/>
      <c r="K378" s="682"/>
      <c r="L378" s="682"/>
      <c r="M378" s="682"/>
      <c r="N378" s="682"/>
      <c r="O378" s="682"/>
      <c r="P378" s="682"/>
      <c r="Q378" s="682"/>
      <c r="R378" s="682"/>
      <c r="S378" s="682"/>
      <c r="T378" s="682"/>
      <c r="U378" s="682"/>
      <c r="V378" s="682"/>
      <c r="W378" s="682"/>
      <c r="X378" s="682"/>
      <c r="Y378" s="682"/>
      <c r="Z378" s="682"/>
      <c r="AA378" s="682"/>
    </row>
    <row r="379" spans="1:27" ht="15">
      <c r="A379" s="682"/>
      <c r="B379" s="684"/>
      <c r="C379" s="684"/>
      <c r="D379" s="684"/>
      <c r="E379" s="684"/>
      <c r="F379" s="684"/>
      <c r="G379" s="684"/>
      <c r="H379" s="684"/>
      <c r="I379" s="684"/>
      <c r="J379" s="682"/>
      <c r="K379" s="682"/>
      <c r="L379" s="682"/>
      <c r="M379" s="682"/>
      <c r="N379" s="682"/>
      <c r="O379" s="682"/>
      <c r="P379" s="682"/>
      <c r="Q379" s="682"/>
      <c r="R379" s="682"/>
      <c r="S379" s="682"/>
      <c r="T379" s="682"/>
      <c r="U379" s="682"/>
      <c r="V379" s="682"/>
      <c r="W379" s="682"/>
      <c r="X379" s="682"/>
      <c r="Y379" s="682"/>
      <c r="Z379" s="682"/>
      <c r="AA379" s="682"/>
    </row>
    <row r="380" spans="1:27" ht="15">
      <c r="A380" s="682"/>
      <c r="B380" s="684"/>
      <c r="C380" s="684"/>
      <c r="D380" s="684"/>
      <c r="E380" s="684"/>
      <c r="F380" s="684"/>
      <c r="G380" s="684"/>
      <c r="H380" s="684"/>
      <c r="I380" s="684"/>
      <c r="J380" s="682"/>
      <c r="K380" s="682"/>
      <c r="L380" s="682"/>
      <c r="M380" s="682"/>
      <c r="N380" s="682"/>
      <c r="O380" s="682"/>
      <c r="P380" s="682"/>
      <c r="Q380" s="682"/>
      <c r="R380" s="682"/>
      <c r="S380" s="682"/>
      <c r="T380" s="682"/>
      <c r="U380" s="682"/>
      <c r="V380" s="682"/>
      <c r="W380" s="682"/>
      <c r="X380" s="682"/>
      <c r="Y380" s="682"/>
      <c r="Z380" s="682"/>
      <c r="AA380" s="682"/>
    </row>
    <row r="381" spans="1:27" ht="15">
      <c r="A381" s="682"/>
      <c r="B381" s="684"/>
      <c r="C381" s="684"/>
      <c r="D381" s="684"/>
      <c r="E381" s="684"/>
      <c r="F381" s="684"/>
      <c r="G381" s="684"/>
      <c r="H381" s="684"/>
      <c r="I381" s="684"/>
      <c r="J381" s="682"/>
      <c r="K381" s="682"/>
      <c r="L381" s="682"/>
      <c r="M381" s="682"/>
      <c r="N381" s="682"/>
      <c r="O381" s="682"/>
      <c r="P381" s="682"/>
      <c r="Q381" s="682"/>
      <c r="R381" s="682"/>
      <c r="S381" s="682"/>
      <c r="T381" s="682"/>
      <c r="U381" s="682"/>
      <c r="V381" s="682"/>
      <c r="W381" s="682"/>
      <c r="X381" s="682"/>
      <c r="Y381" s="682"/>
      <c r="Z381" s="682"/>
      <c r="AA381" s="682"/>
    </row>
    <row r="382" spans="1:27" ht="15">
      <c r="A382" s="682"/>
      <c r="B382" s="684"/>
      <c r="C382" s="684"/>
      <c r="D382" s="684"/>
      <c r="E382" s="684"/>
      <c r="F382" s="684"/>
      <c r="G382" s="684"/>
      <c r="H382" s="684"/>
      <c r="I382" s="684"/>
      <c r="J382" s="682"/>
      <c r="K382" s="682"/>
      <c r="L382" s="682"/>
      <c r="M382" s="682"/>
      <c r="N382" s="682"/>
      <c r="O382" s="682"/>
      <c r="P382" s="682"/>
      <c r="Q382" s="682"/>
      <c r="R382" s="682"/>
      <c r="S382" s="682"/>
      <c r="T382" s="682"/>
      <c r="U382" s="682"/>
      <c r="V382" s="682"/>
      <c r="W382" s="682"/>
      <c r="X382" s="682"/>
      <c r="Y382" s="682"/>
      <c r="Z382" s="682"/>
      <c r="AA382" s="682"/>
    </row>
    <row r="383" spans="1:27" ht="15">
      <c r="A383" s="682"/>
      <c r="B383" s="684"/>
      <c r="C383" s="684"/>
      <c r="D383" s="684"/>
      <c r="E383" s="684"/>
      <c r="F383" s="684"/>
      <c r="G383" s="684"/>
      <c r="H383" s="684"/>
      <c r="I383" s="684"/>
      <c r="J383" s="682"/>
      <c r="K383" s="682"/>
      <c r="L383" s="682"/>
      <c r="M383" s="682"/>
      <c r="N383" s="682"/>
      <c r="O383" s="682"/>
      <c r="P383" s="682"/>
      <c r="Q383" s="682"/>
      <c r="R383" s="682"/>
      <c r="S383" s="682"/>
      <c r="T383" s="682"/>
      <c r="U383" s="682"/>
      <c r="V383" s="682"/>
      <c r="W383" s="682"/>
      <c r="X383" s="682"/>
      <c r="Y383" s="682"/>
      <c r="Z383" s="682"/>
      <c r="AA383" s="682"/>
    </row>
    <row r="384" spans="1:27" ht="15">
      <c r="A384" s="682"/>
      <c r="B384" s="684"/>
      <c r="C384" s="684"/>
      <c r="D384" s="684"/>
      <c r="E384" s="684"/>
      <c r="F384" s="684"/>
      <c r="G384" s="684"/>
      <c r="H384" s="684"/>
      <c r="I384" s="684"/>
      <c r="J384" s="682"/>
      <c r="K384" s="682"/>
      <c r="L384" s="682"/>
      <c r="M384" s="682"/>
      <c r="N384" s="682"/>
      <c r="O384" s="682"/>
      <c r="P384" s="682"/>
      <c r="Q384" s="682"/>
      <c r="R384" s="682"/>
      <c r="S384" s="682"/>
      <c r="T384" s="682"/>
      <c r="U384" s="682"/>
      <c r="V384" s="682"/>
      <c r="W384" s="682"/>
      <c r="X384" s="682"/>
      <c r="Y384" s="682"/>
      <c r="Z384" s="682"/>
      <c r="AA384" s="682"/>
    </row>
    <row r="385" spans="1:27" ht="15">
      <c r="A385" s="682"/>
      <c r="B385" s="684"/>
      <c r="C385" s="684"/>
      <c r="D385" s="684"/>
      <c r="E385" s="684"/>
      <c r="F385" s="684"/>
      <c r="G385" s="684"/>
      <c r="H385" s="684"/>
      <c r="I385" s="684"/>
      <c r="J385" s="682"/>
      <c r="K385" s="682"/>
      <c r="L385" s="682"/>
      <c r="M385" s="682"/>
      <c r="N385" s="682"/>
      <c r="O385" s="682"/>
      <c r="P385" s="682"/>
      <c r="Q385" s="682"/>
      <c r="R385" s="682"/>
      <c r="S385" s="682"/>
      <c r="T385" s="682"/>
      <c r="U385" s="682"/>
      <c r="V385" s="682"/>
      <c r="W385" s="682"/>
      <c r="X385" s="682"/>
      <c r="Y385" s="682"/>
      <c r="Z385" s="682"/>
      <c r="AA385" s="682"/>
    </row>
    <row r="386" spans="1:27" ht="15">
      <c r="A386" s="682"/>
      <c r="B386" s="684"/>
      <c r="C386" s="684"/>
      <c r="D386" s="684"/>
      <c r="E386" s="684"/>
      <c r="F386" s="684"/>
      <c r="G386" s="684"/>
      <c r="H386" s="684"/>
      <c r="I386" s="684"/>
      <c r="J386" s="682"/>
      <c r="K386" s="682"/>
      <c r="L386" s="682"/>
      <c r="M386" s="682"/>
      <c r="N386" s="682"/>
      <c r="O386" s="682"/>
      <c r="P386" s="682"/>
      <c r="Q386" s="682"/>
      <c r="R386" s="682"/>
      <c r="S386" s="682"/>
      <c r="T386" s="682"/>
      <c r="U386" s="682"/>
      <c r="V386" s="682"/>
      <c r="W386" s="682"/>
      <c r="X386" s="682"/>
      <c r="Y386" s="682"/>
      <c r="Z386" s="682"/>
      <c r="AA386" s="682"/>
    </row>
    <row r="387" spans="1:27" ht="15">
      <c r="A387" s="682"/>
      <c r="B387" s="684"/>
      <c r="C387" s="684"/>
      <c r="D387" s="684"/>
      <c r="E387" s="684"/>
      <c r="F387" s="684"/>
      <c r="G387" s="684"/>
      <c r="H387" s="684"/>
      <c r="I387" s="684"/>
      <c r="J387" s="682"/>
      <c r="K387" s="682"/>
      <c r="L387" s="682"/>
      <c r="M387" s="682"/>
      <c r="N387" s="682"/>
      <c r="O387" s="682"/>
      <c r="P387" s="682"/>
      <c r="Q387" s="682"/>
      <c r="R387" s="682"/>
      <c r="S387" s="682"/>
      <c r="T387" s="682"/>
      <c r="U387" s="682"/>
      <c r="V387" s="682"/>
      <c r="W387" s="682"/>
      <c r="X387" s="682"/>
      <c r="Y387" s="682"/>
      <c r="Z387" s="682"/>
      <c r="AA387" s="682"/>
    </row>
    <row r="388" spans="1:27" ht="15">
      <c r="A388" s="682"/>
      <c r="B388" s="684"/>
      <c r="C388" s="684"/>
      <c r="D388" s="684"/>
      <c r="E388" s="684"/>
      <c r="F388" s="684"/>
      <c r="G388" s="684"/>
      <c r="H388" s="684"/>
      <c r="I388" s="684"/>
      <c r="J388" s="682"/>
      <c r="K388" s="682"/>
      <c r="L388" s="682"/>
      <c r="M388" s="682"/>
      <c r="N388" s="682"/>
      <c r="O388" s="682"/>
      <c r="P388" s="682"/>
      <c r="Q388" s="682"/>
      <c r="R388" s="682"/>
      <c r="S388" s="682"/>
      <c r="T388" s="682"/>
      <c r="U388" s="682"/>
      <c r="V388" s="682"/>
      <c r="W388" s="682"/>
      <c r="X388" s="682"/>
      <c r="Y388" s="682"/>
      <c r="Z388" s="682"/>
      <c r="AA388" s="682"/>
    </row>
    <row r="389" spans="1:27" ht="15">
      <c r="A389" s="682"/>
      <c r="B389" s="684"/>
      <c r="C389" s="684"/>
      <c r="D389" s="684"/>
      <c r="E389" s="684"/>
      <c r="F389" s="684"/>
      <c r="G389" s="684"/>
      <c r="H389" s="684"/>
      <c r="I389" s="684"/>
      <c r="J389" s="682"/>
      <c r="K389" s="682"/>
      <c r="L389" s="682"/>
      <c r="M389" s="682"/>
      <c r="N389" s="682"/>
      <c r="O389" s="682"/>
      <c r="P389" s="682"/>
      <c r="Q389" s="682"/>
      <c r="R389" s="682"/>
      <c r="S389" s="682"/>
      <c r="T389" s="682"/>
      <c r="U389" s="682"/>
      <c r="V389" s="682"/>
      <c r="W389" s="682"/>
      <c r="X389" s="682"/>
      <c r="Y389" s="682"/>
      <c r="Z389" s="682"/>
      <c r="AA389" s="682"/>
    </row>
    <row r="390" spans="1:27" ht="15">
      <c r="A390" s="682"/>
      <c r="B390" s="684"/>
      <c r="C390" s="684"/>
      <c r="D390" s="684"/>
      <c r="E390" s="684"/>
      <c r="F390" s="684"/>
      <c r="G390" s="684"/>
      <c r="H390" s="684"/>
      <c r="I390" s="684"/>
      <c r="J390" s="682"/>
      <c r="K390" s="682"/>
      <c r="L390" s="682"/>
      <c r="M390" s="682"/>
      <c r="N390" s="682"/>
      <c r="O390" s="682"/>
      <c r="P390" s="682"/>
      <c r="Q390" s="682"/>
      <c r="R390" s="682"/>
      <c r="S390" s="682"/>
      <c r="T390" s="682"/>
      <c r="U390" s="682"/>
      <c r="V390" s="682"/>
      <c r="W390" s="682"/>
      <c r="X390" s="682"/>
      <c r="Y390" s="682"/>
      <c r="Z390" s="682"/>
      <c r="AA390" s="682"/>
    </row>
    <row r="391" spans="1:27" ht="15">
      <c r="A391" s="682"/>
      <c r="B391" s="684"/>
      <c r="C391" s="684"/>
      <c r="D391" s="684"/>
      <c r="E391" s="684"/>
      <c r="F391" s="684"/>
      <c r="G391" s="684"/>
      <c r="H391" s="684"/>
      <c r="I391" s="684"/>
      <c r="J391" s="682"/>
      <c r="K391" s="682"/>
      <c r="L391" s="682"/>
      <c r="M391" s="682"/>
      <c r="N391" s="682"/>
      <c r="O391" s="682"/>
      <c r="P391" s="682"/>
      <c r="Q391" s="682"/>
      <c r="R391" s="682"/>
      <c r="S391" s="682"/>
      <c r="T391" s="682"/>
      <c r="U391" s="682"/>
      <c r="V391" s="682"/>
      <c r="W391" s="682"/>
      <c r="X391" s="682"/>
      <c r="Y391" s="682"/>
      <c r="Z391" s="682"/>
      <c r="AA391" s="682"/>
    </row>
    <row r="392" spans="1:27" ht="15">
      <c r="A392" s="682"/>
      <c r="B392" s="684"/>
      <c r="C392" s="684"/>
      <c r="D392" s="684"/>
      <c r="E392" s="684"/>
      <c r="F392" s="684"/>
      <c r="G392" s="684"/>
      <c r="H392" s="684"/>
      <c r="I392" s="684"/>
      <c r="J392" s="682"/>
      <c r="K392" s="682"/>
      <c r="L392" s="682"/>
      <c r="M392" s="682"/>
      <c r="N392" s="682"/>
      <c r="O392" s="682"/>
      <c r="P392" s="682"/>
      <c r="Q392" s="682"/>
      <c r="R392" s="682"/>
      <c r="S392" s="682"/>
      <c r="T392" s="682"/>
      <c r="U392" s="682"/>
      <c r="V392" s="682"/>
      <c r="W392" s="682"/>
      <c r="X392" s="682"/>
      <c r="Y392" s="682"/>
      <c r="Z392" s="682"/>
      <c r="AA392" s="682"/>
    </row>
    <row r="393" spans="1:27" ht="15">
      <c r="A393" s="682"/>
      <c r="B393" s="684"/>
      <c r="C393" s="684"/>
      <c r="D393" s="684"/>
      <c r="E393" s="684"/>
      <c r="F393" s="684"/>
      <c r="G393" s="684"/>
      <c r="H393" s="684"/>
      <c r="I393" s="684"/>
      <c r="J393" s="682"/>
      <c r="K393" s="682"/>
      <c r="L393" s="682"/>
      <c r="M393" s="682"/>
      <c r="N393" s="682"/>
      <c r="O393" s="682"/>
      <c r="P393" s="682"/>
      <c r="Q393" s="682"/>
      <c r="R393" s="682"/>
      <c r="S393" s="682"/>
      <c r="T393" s="682"/>
      <c r="U393" s="682"/>
      <c r="V393" s="682"/>
      <c r="W393" s="682"/>
      <c r="X393" s="682"/>
      <c r="Y393" s="682"/>
      <c r="Z393" s="682"/>
      <c r="AA393" s="682"/>
    </row>
    <row r="394" spans="1:27" ht="15">
      <c r="A394" s="682"/>
      <c r="B394" s="684"/>
      <c r="C394" s="684"/>
      <c r="D394" s="684"/>
      <c r="E394" s="684"/>
      <c r="F394" s="684"/>
      <c r="G394" s="684"/>
      <c r="H394" s="684"/>
      <c r="I394" s="684"/>
      <c r="J394" s="682"/>
      <c r="K394" s="682"/>
      <c r="L394" s="682"/>
      <c r="M394" s="682"/>
      <c r="N394" s="682"/>
      <c r="O394" s="682"/>
      <c r="P394" s="682"/>
      <c r="Q394" s="682"/>
      <c r="R394" s="682"/>
      <c r="S394" s="682"/>
      <c r="T394" s="682"/>
      <c r="U394" s="682"/>
      <c r="V394" s="682"/>
      <c r="W394" s="682"/>
      <c r="X394" s="682"/>
      <c r="Y394" s="682"/>
      <c r="Z394" s="682"/>
      <c r="AA394" s="682"/>
    </row>
    <row r="395" spans="1:27" ht="15">
      <c r="A395" s="682"/>
      <c r="B395" s="684"/>
      <c r="C395" s="684"/>
      <c r="D395" s="684"/>
      <c r="E395" s="684"/>
      <c r="F395" s="684"/>
      <c r="G395" s="684"/>
      <c r="H395" s="684"/>
      <c r="I395" s="684"/>
      <c r="J395" s="682"/>
      <c r="K395" s="682"/>
      <c r="L395" s="682"/>
      <c r="M395" s="682"/>
      <c r="N395" s="682"/>
      <c r="O395" s="682"/>
      <c r="P395" s="682"/>
      <c r="Q395" s="682"/>
      <c r="R395" s="682"/>
      <c r="S395" s="682"/>
      <c r="T395" s="682"/>
      <c r="U395" s="682"/>
      <c r="V395" s="682"/>
      <c r="W395" s="682"/>
      <c r="X395" s="682"/>
      <c r="Y395" s="682"/>
      <c r="Z395" s="682"/>
      <c r="AA395" s="682"/>
    </row>
    <row r="396" spans="1:27" ht="15">
      <c r="A396" s="682"/>
      <c r="B396" s="684"/>
      <c r="C396" s="684"/>
      <c r="D396" s="684"/>
      <c r="E396" s="684"/>
      <c r="F396" s="684"/>
      <c r="G396" s="684"/>
      <c r="H396" s="684"/>
      <c r="I396" s="684"/>
      <c r="J396" s="682"/>
      <c r="K396" s="682"/>
      <c r="L396" s="682"/>
      <c r="M396" s="682"/>
      <c r="N396" s="682"/>
      <c r="O396" s="682"/>
      <c r="P396" s="682"/>
      <c r="Q396" s="682"/>
      <c r="R396" s="682"/>
      <c r="S396" s="682"/>
      <c r="T396" s="682"/>
      <c r="U396" s="682"/>
      <c r="V396" s="682"/>
      <c r="W396" s="682"/>
      <c r="X396" s="682"/>
      <c r="Y396" s="682"/>
      <c r="Z396" s="682"/>
      <c r="AA396" s="682"/>
    </row>
    <row r="397" spans="1:27" ht="15">
      <c r="A397" s="682"/>
      <c r="B397" s="684"/>
      <c r="C397" s="684"/>
      <c r="D397" s="684"/>
      <c r="E397" s="684"/>
      <c r="F397" s="684"/>
      <c r="G397" s="684"/>
      <c r="H397" s="684"/>
      <c r="I397" s="684"/>
      <c r="J397" s="682"/>
      <c r="K397" s="682"/>
      <c r="L397" s="682"/>
      <c r="M397" s="682"/>
      <c r="N397" s="682"/>
      <c r="O397" s="682"/>
      <c r="P397" s="682"/>
      <c r="Q397" s="682"/>
      <c r="R397" s="682"/>
      <c r="S397" s="682"/>
      <c r="T397" s="682"/>
      <c r="U397" s="682"/>
      <c r="V397" s="682"/>
      <c r="W397" s="682"/>
      <c r="X397" s="682"/>
      <c r="Y397" s="682"/>
      <c r="Z397" s="682"/>
      <c r="AA397" s="682"/>
    </row>
    <row r="398" spans="1:27" ht="15">
      <c r="A398" s="682"/>
      <c r="B398" s="684"/>
      <c r="C398" s="684"/>
      <c r="D398" s="684"/>
      <c r="E398" s="684"/>
      <c r="F398" s="684"/>
      <c r="G398" s="684"/>
      <c r="H398" s="684"/>
      <c r="I398" s="684"/>
      <c r="J398" s="682"/>
      <c r="K398" s="682"/>
      <c r="L398" s="682"/>
      <c r="M398" s="682"/>
      <c r="N398" s="682"/>
      <c r="O398" s="682"/>
      <c r="P398" s="682"/>
      <c r="Q398" s="682"/>
      <c r="R398" s="682"/>
      <c r="S398" s="682"/>
      <c r="T398" s="682"/>
      <c r="U398" s="682"/>
      <c r="V398" s="682"/>
      <c r="W398" s="682"/>
      <c r="X398" s="682"/>
      <c r="Y398" s="682"/>
      <c r="Z398" s="682"/>
      <c r="AA398" s="682"/>
    </row>
    <row r="399" spans="1:27" ht="15">
      <c r="A399" s="682"/>
      <c r="B399" s="684"/>
      <c r="C399" s="684"/>
      <c r="D399" s="684"/>
      <c r="E399" s="684"/>
      <c r="F399" s="684"/>
      <c r="G399" s="684"/>
      <c r="H399" s="684"/>
      <c r="I399" s="684"/>
      <c r="J399" s="682"/>
      <c r="K399" s="682"/>
      <c r="L399" s="682"/>
      <c r="M399" s="682"/>
      <c r="N399" s="682"/>
      <c r="O399" s="682"/>
      <c r="P399" s="682"/>
      <c r="Q399" s="682"/>
      <c r="R399" s="682"/>
      <c r="S399" s="682"/>
      <c r="T399" s="682"/>
      <c r="U399" s="682"/>
      <c r="V399" s="682"/>
      <c r="W399" s="682"/>
      <c r="X399" s="682"/>
      <c r="Y399" s="682"/>
      <c r="Z399" s="682"/>
      <c r="AA399" s="682"/>
    </row>
    <row r="400" spans="1:27" ht="15">
      <c r="A400" s="682"/>
      <c r="B400" s="684"/>
      <c r="C400" s="684"/>
      <c r="D400" s="684"/>
      <c r="E400" s="684"/>
      <c r="F400" s="684"/>
      <c r="G400" s="684"/>
      <c r="H400" s="684"/>
      <c r="I400" s="684"/>
      <c r="J400" s="682"/>
      <c r="K400" s="682"/>
      <c r="L400" s="682"/>
      <c r="M400" s="682"/>
      <c r="N400" s="682"/>
      <c r="O400" s="682"/>
      <c r="P400" s="682"/>
      <c r="Q400" s="682"/>
      <c r="R400" s="682"/>
      <c r="S400" s="682"/>
      <c r="T400" s="682"/>
      <c r="U400" s="682"/>
      <c r="V400" s="682"/>
      <c r="W400" s="682"/>
      <c r="X400" s="682"/>
      <c r="Y400" s="682"/>
      <c r="Z400" s="682"/>
      <c r="AA400" s="682"/>
    </row>
    <row r="401" spans="1:27" ht="15">
      <c r="A401" s="682"/>
      <c r="B401" s="684"/>
      <c r="C401" s="684"/>
      <c r="D401" s="684"/>
      <c r="E401" s="684"/>
      <c r="F401" s="684"/>
      <c r="G401" s="684"/>
      <c r="H401" s="684"/>
      <c r="I401" s="684"/>
      <c r="J401" s="682"/>
      <c r="K401" s="682"/>
      <c r="L401" s="682"/>
      <c r="M401" s="682"/>
      <c r="N401" s="682"/>
      <c r="O401" s="682"/>
      <c r="P401" s="682"/>
      <c r="Q401" s="682"/>
      <c r="R401" s="682"/>
      <c r="S401" s="682"/>
      <c r="T401" s="682"/>
      <c r="U401" s="682"/>
      <c r="V401" s="682"/>
      <c r="W401" s="682"/>
      <c r="X401" s="682"/>
      <c r="Y401" s="682"/>
      <c r="Z401" s="682"/>
      <c r="AA401" s="682"/>
    </row>
    <row r="402" spans="1:27" ht="15">
      <c r="A402" s="682"/>
      <c r="B402" s="684"/>
      <c r="C402" s="684"/>
      <c r="D402" s="684"/>
      <c r="E402" s="684"/>
      <c r="F402" s="684"/>
      <c r="G402" s="684"/>
      <c r="H402" s="684"/>
      <c r="I402" s="684"/>
      <c r="J402" s="682"/>
      <c r="K402" s="682"/>
      <c r="L402" s="682"/>
      <c r="M402" s="682"/>
      <c r="N402" s="682"/>
      <c r="O402" s="682"/>
      <c r="P402" s="682"/>
      <c r="Q402" s="682"/>
      <c r="R402" s="682"/>
      <c r="S402" s="682"/>
      <c r="T402" s="682"/>
      <c r="U402" s="682"/>
      <c r="V402" s="682"/>
      <c r="W402" s="682"/>
      <c r="X402" s="682"/>
      <c r="Y402" s="682"/>
      <c r="Z402" s="682"/>
      <c r="AA402" s="682"/>
    </row>
    <row r="403" spans="1:27" ht="15">
      <c r="A403" s="682"/>
      <c r="B403" s="684"/>
      <c r="C403" s="684"/>
      <c r="D403" s="684"/>
      <c r="E403" s="684"/>
      <c r="F403" s="684"/>
      <c r="G403" s="684"/>
      <c r="H403" s="684"/>
      <c r="I403" s="684"/>
      <c r="J403" s="682"/>
      <c r="K403" s="682"/>
      <c r="L403" s="682"/>
      <c r="M403" s="682"/>
      <c r="N403" s="682"/>
      <c r="O403" s="682"/>
      <c r="P403" s="682"/>
      <c r="Q403" s="682"/>
      <c r="R403" s="682"/>
      <c r="S403" s="682"/>
      <c r="T403" s="682"/>
      <c r="U403" s="682"/>
      <c r="V403" s="682"/>
      <c r="W403" s="682"/>
      <c r="X403" s="682"/>
      <c r="Y403" s="682"/>
      <c r="Z403" s="682"/>
      <c r="AA403" s="682"/>
    </row>
    <row r="404" spans="1:27" ht="15">
      <c r="A404" s="682"/>
      <c r="B404" s="684"/>
      <c r="C404" s="684"/>
      <c r="D404" s="684"/>
      <c r="E404" s="684"/>
      <c r="F404" s="684"/>
      <c r="G404" s="684"/>
      <c r="H404" s="684"/>
      <c r="I404" s="684"/>
      <c r="J404" s="682"/>
      <c r="K404" s="682"/>
      <c r="L404" s="682"/>
      <c r="M404" s="682"/>
      <c r="N404" s="682"/>
      <c r="O404" s="682"/>
      <c r="P404" s="682"/>
      <c r="Q404" s="682"/>
      <c r="R404" s="682"/>
      <c r="S404" s="682"/>
      <c r="T404" s="682"/>
      <c r="U404" s="682"/>
      <c r="V404" s="682"/>
      <c r="W404" s="682"/>
      <c r="X404" s="682"/>
      <c r="Y404" s="682"/>
      <c r="Z404" s="682"/>
      <c r="AA404" s="682"/>
    </row>
    <row r="405" spans="1:27" ht="15">
      <c r="A405" s="682"/>
      <c r="B405" s="684"/>
      <c r="C405" s="684"/>
      <c r="D405" s="684"/>
      <c r="E405" s="684"/>
      <c r="F405" s="684"/>
      <c r="G405" s="684"/>
      <c r="H405" s="684"/>
      <c r="I405" s="684"/>
      <c r="J405" s="682"/>
      <c r="K405" s="682"/>
      <c r="L405" s="682"/>
      <c r="M405" s="682"/>
      <c r="N405" s="682"/>
      <c r="O405" s="682"/>
      <c r="P405" s="682"/>
      <c r="Q405" s="682"/>
      <c r="R405" s="682"/>
      <c r="S405" s="682"/>
      <c r="T405" s="682"/>
      <c r="U405" s="682"/>
      <c r="V405" s="682"/>
      <c r="W405" s="682"/>
      <c r="X405" s="682"/>
      <c r="Y405" s="682"/>
      <c r="Z405" s="682"/>
      <c r="AA405" s="682"/>
    </row>
    <row r="406" spans="1:27" ht="15">
      <c r="A406" s="682"/>
      <c r="B406" s="684"/>
      <c r="C406" s="684"/>
      <c r="D406" s="684"/>
      <c r="E406" s="684"/>
      <c r="F406" s="684"/>
      <c r="G406" s="684"/>
      <c r="H406" s="684"/>
      <c r="I406" s="684"/>
      <c r="J406" s="682"/>
      <c r="K406" s="682"/>
      <c r="L406" s="682"/>
      <c r="M406" s="682"/>
      <c r="N406" s="682"/>
      <c r="O406" s="682"/>
      <c r="P406" s="682"/>
      <c r="Q406" s="682"/>
      <c r="R406" s="682"/>
      <c r="S406" s="682"/>
      <c r="T406" s="682"/>
      <c r="U406" s="682"/>
      <c r="V406" s="682"/>
      <c r="W406" s="682"/>
      <c r="X406" s="682"/>
      <c r="Y406" s="682"/>
      <c r="Z406" s="682"/>
      <c r="AA406" s="682"/>
    </row>
    <row r="407" spans="1:27" ht="15">
      <c r="A407" s="682"/>
      <c r="B407" s="684"/>
      <c r="C407" s="684"/>
      <c r="D407" s="684"/>
      <c r="E407" s="684"/>
      <c r="F407" s="684"/>
      <c r="G407" s="684"/>
      <c r="H407" s="684"/>
      <c r="I407" s="684"/>
      <c r="J407" s="682"/>
      <c r="K407" s="682"/>
      <c r="L407" s="682"/>
      <c r="M407" s="682"/>
      <c r="N407" s="682"/>
      <c r="O407" s="682"/>
      <c r="P407" s="682"/>
      <c r="Q407" s="682"/>
      <c r="R407" s="682"/>
      <c r="S407" s="682"/>
      <c r="T407" s="682"/>
      <c r="U407" s="682"/>
      <c r="V407" s="682"/>
      <c r="W407" s="682"/>
      <c r="X407" s="682"/>
      <c r="Y407" s="682"/>
      <c r="Z407" s="682"/>
      <c r="AA407" s="682"/>
    </row>
    <row r="408" spans="1:27" ht="15">
      <c r="A408" s="682"/>
      <c r="B408" s="684"/>
      <c r="C408" s="684"/>
      <c r="D408" s="684"/>
      <c r="E408" s="684"/>
      <c r="F408" s="684"/>
      <c r="G408" s="684"/>
      <c r="H408" s="684"/>
      <c r="I408" s="684"/>
      <c r="J408" s="682"/>
      <c r="K408" s="682"/>
      <c r="L408" s="682"/>
      <c r="M408" s="682"/>
      <c r="N408" s="682"/>
      <c r="O408" s="682"/>
      <c r="P408" s="682"/>
      <c r="Q408" s="682"/>
      <c r="R408" s="682"/>
      <c r="S408" s="682"/>
      <c r="T408" s="682"/>
      <c r="U408" s="682"/>
      <c r="V408" s="682"/>
      <c r="W408" s="682"/>
      <c r="X408" s="682"/>
      <c r="Y408" s="682"/>
      <c r="Z408" s="682"/>
      <c r="AA408" s="682"/>
    </row>
    <row r="409" spans="1:27" ht="15">
      <c r="A409" s="682"/>
      <c r="B409" s="684"/>
      <c r="C409" s="684"/>
      <c r="D409" s="684"/>
      <c r="E409" s="684"/>
      <c r="F409" s="684"/>
      <c r="G409" s="684"/>
      <c r="H409" s="684"/>
      <c r="I409" s="684"/>
      <c r="J409" s="682"/>
      <c r="K409" s="682"/>
      <c r="L409" s="682"/>
      <c r="M409" s="682"/>
      <c r="N409" s="682"/>
      <c r="O409" s="682"/>
      <c r="P409" s="682"/>
      <c r="Q409" s="682"/>
      <c r="R409" s="682"/>
      <c r="S409" s="682"/>
      <c r="T409" s="682"/>
      <c r="U409" s="682"/>
      <c r="V409" s="682"/>
      <c r="W409" s="682"/>
      <c r="X409" s="682"/>
      <c r="Y409" s="682"/>
      <c r="Z409" s="682"/>
      <c r="AA409" s="682"/>
    </row>
    <row r="410" spans="1:27" ht="15">
      <c r="A410" s="682"/>
      <c r="B410" s="684"/>
      <c r="C410" s="684"/>
      <c r="D410" s="684"/>
      <c r="E410" s="684"/>
      <c r="F410" s="684"/>
      <c r="G410" s="684"/>
      <c r="H410" s="684"/>
      <c r="I410" s="684"/>
      <c r="J410" s="682"/>
      <c r="K410" s="682"/>
      <c r="L410" s="682"/>
      <c r="M410" s="682"/>
      <c r="N410" s="682"/>
      <c r="O410" s="682"/>
      <c r="P410" s="682"/>
      <c r="Q410" s="682"/>
      <c r="R410" s="682"/>
      <c r="S410" s="682"/>
      <c r="T410" s="682"/>
      <c r="U410" s="682"/>
      <c r="V410" s="682"/>
      <c r="W410" s="682"/>
      <c r="X410" s="682"/>
      <c r="Y410" s="682"/>
      <c r="Z410" s="682"/>
      <c r="AA410" s="682"/>
    </row>
    <row r="411" spans="1:27" ht="15">
      <c r="A411" s="682"/>
      <c r="B411" s="684"/>
      <c r="C411" s="684"/>
      <c r="D411" s="684"/>
      <c r="E411" s="684"/>
      <c r="F411" s="684"/>
      <c r="G411" s="684"/>
      <c r="H411" s="684"/>
      <c r="I411" s="684"/>
      <c r="J411" s="682"/>
      <c r="K411" s="682"/>
      <c r="L411" s="682"/>
      <c r="M411" s="682"/>
      <c r="N411" s="682"/>
      <c r="O411" s="682"/>
      <c r="P411" s="682"/>
      <c r="Q411" s="682"/>
      <c r="R411" s="682"/>
      <c r="S411" s="682"/>
      <c r="T411" s="682"/>
      <c r="U411" s="682"/>
      <c r="V411" s="682"/>
      <c r="W411" s="682"/>
      <c r="X411" s="682"/>
      <c r="Y411" s="682"/>
      <c r="Z411" s="682"/>
      <c r="AA411" s="682"/>
    </row>
    <row r="412" spans="1:27" ht="15">
      <c r="A412" s="682"/>
      <c r="B412" s="684"/>
      <c r="C412" s="684"/>
      <c r="D412" s="684"/>
      <c r="E412" s="684"/>
      <c r="F412" s="684"/>
      <c r="G412" s="684"/>
      <c r="H412" s="684"/>
      <c r="I412" s="684"/>
      <c r="J412" s="682"/>
      <c r="K412" s="682"/>
      <c r="L412" s="682"/>
      <c r="M412" s="682"/>
      <c r="N412" s="682"/>
      <c r="O412" s="682"/>
      <c r="P412" s="682"/>
      <c r="Q412" s="682"/>
      <c r="R412" s="682"/>
      <c r="S412" s="682"/>
      <c r="T412" s="682"/>
      <c r="U412" s="682"/>
      <c r="V412" s="682"/>
      <c r="W412" s="682"/>
      <c r="X412" s="682"/>
      <c r="Y412" s="682"/>
      <c r="Z412" s="682"/>
      <c r="AA412" s="682"/>
    </row>
    <row r="413" spans="1:27" ht="15">
      <c r="A413" s="682"/>
      <c r="B413" s="684"/>
      <c r="C413" s="684"/>
      <c r="D413" s="684"/>
      <c r="E413" s="684"/>
      <c r="F413" s="684"/>
      <c r="G413" s="684"/>
      <c r="H413" s="684"/>
      <c r="I413" s="684"/>
      <c r="J413" s="682"/>
      <c r="K413" s="682"/>
      <c r="L413" s="682"/>
      <c r="M413" s="682"/>
      <c r="N413" s="682"/>
      <c r="O413" s="682"/>
      <c r="P413" s="682"/>
      <c r="Q413" s="682"/>
      <c r="R413" s="682"/>
      <c r="S413" s="682"/>
      <c r="T413" s="682"/>
      <c r="U413" s="682"/>
      <c r="V413" s="682"/>
      <c r="W413" s="682"/>
      <c r="X413" s="682"/>
      <c r="Y413" s="682"/>
      <c r="Z413" s="682"/>
      <c r="AA413" s="682"/>
    </row>
    <row r="414" spans="1:27" ht="15">
      <c r="A414" s="682"/>
      <c r="B414" s="684"/>
      <c r="C414" s="684"/>
      <c r="D414" s="684"/>
      <c r="E414" s="684"/>
      <c r="F414" s="684"/>
      <c r="G414" s="684"/>
      <c r="H414" s="684"/>
      <c r="I414" s="684"/>
      <c r="J414" s="682"/>
      <c r="K414" s="682"/>
      <c r="L414" s="682"/>
      <c r="M414" s="682"/>
      <c r="N414" s="682"/>
      <c r="O414" s="682"/>
      <c r="P414" s="682"/>
      <c r="Q414" s="682"/>
      <c r="R414" s="682"/>
      <c r="S414" s="682"/>
      <c r="T414" s="682"/>
      <c r="U414" s="682"/>
      <c r="V414" s="682"/>
      <c r="W414" s="682"/>
      <c r="X414" s="682"/>
      <c r="Y414" s="682"/>
      <c r="Z414" s="682"/>
      <c r="AA414" s="682"/>
    </row>
    <row r="415" spans="1:27" ht="15">
      <c r="A415" s="682"/>
      <c r="B415" s="684"/>
      <c r="C415" s="684"/>
      <c r="D415" s="684"/>
      <c r="E415" s="684"/>
      <c r="F415" s="684"/>
      <c r="G415" s="684"/>
      <c r="H415" s="684"/>
      <c r="I415" s="684"/>
      <c r="J415" s="682"/>
      <c r="K415" s="682"/>
      <c r="L415" s="682"/>
      <c r="M415" s="682"/>
      <c r="N415" s="682"/>
      <c r="O415" s="682"/>
      <c r="P415" s="682"/>
      <c r="Q415" s="682"/>
      <c r="R415" s="682"/>
      <c r="S415" s="682"/>
      <c r="T415" s="682"/>
      <c r="U415" s="682"/>
      <c r="V415" s="682"/>
      <c r="W415" s="682"/>
      <c r="X415" s="682"/>
      <c r="Y415" s="682"/>
      <c r="Z415" s="682"/>
      <c r="AA415" s="682"/>
    </row>
    <row r="416" spans="1:27" ht="15">
      <c r="A416" s="682"/>
      <c r="B416" s="684"/>
      <c r="C416" s="684"/>
      <c r="D416" s="684"/>
      <c r="E416" s="684"/>
      <c r="F416" s="684"/>
      <c r="G416" s="684"/>
      <c r="H416" s="684"/>
      <c r="I416" s="684"/>
      <c r="J416" s="682"/>
      <c r="K416" s="682"/>
      <c r="L416" s="682"/>
      <c r="M416" s="682"/>
      <c r="N416" s="682"/>
      <c r="O416" s="682"/>
      <c r="P416" s="682"/>
      <c r="Q416" s="682"/>
      <c r="R416" s="682"/>
      <c r="S416" s="682"/>
      <c r="T416" s="682"/>
      <c r="U416" s="682"/>
      <c r="V416" s="682"/>
      <c r="W416" s="682"/>
      <c r="X416" s="682"/>
      <c r="Y416" s="682"/>
      <c r="Z416" s="682"/>
      <c r="AA416" s="682"/>
    </row>
    <row r="417" spans="1:27" ht="15">
      <c r="A417" s="682"/>
      <c r="B417" s="684"/>
      <c r="C417" s="684"/>
      <c r="D417" s="684"/>
      <c r="E417" s="684"/>
      <c r="F417" s="684"/>
      <c r="G417" s="684"/>
      <c r="H417" s="684"/>
      <c r="I417" s="684"/>
      <c r="J417" s="682"/>
      <c r="K417" s="682"/>
      <c r="L417" s="682"/>
      <c r="M417" s="682"/>
      <c r="N417" s="682"/>
      <c r="O417" s="682"/>
      <c r="P417" s="682"/>
      <c r="Q417" s="682"/>
      <c r="R417" s="682"/>
      <c r="S417" s="682"/>
      <c r="T417" s="682"/>
      <c r="U417" s="682"/>
      <c r="V417" s="682"/>
      <c r="W417" s="682"/>
      <c r="X417" s="682"/>
      <c r="Y417" s="682"/>
      <c r="Z417" s="682"/>
      <c r="AA417" s="682"/>
    </row>
    <row r="418" spans="1:27" ht="15">
      <c r="A418" s="682"/>
      <c r="B418" s="684"/>
      <c r="C418" s="684"/>
      <c r="D418" s="684"/>
      <c r="E418" s="684"/>
      <c r="F418" s="684"/>
      <c r="G418" s="684"/>
      <c r="H418" s="684"/>
      <c r="I418" s="684"/>
      <c r="J418" s="682"/>
      <c r="K418" s="682"/>
      <c r="L418" s="682"/>
      <c r="M418" s="682"/>
      <c r="N418" s="682"/>
      <c r="O418" s="682"/>
      <c r="P418" s="682"/>
      <c r="Q418" s="682"/>
      <c r="R418" s="682"/>
      <c r="S418" s="682"/>
      <c r="T418" s="682"/>
      <c r="U418" s="682"/>
      <c r="V418" s="682"/>
      <c r="W418" s="682"/>
      <c r="X418" s="682"/>
      <c r="Y418" s="682"/>
      <c r="Z418" s="682"/>
      <c r="AA418" s="682"/>
    </row>
    <row r="419" spans="1:27" ht="15">
      <c r="A419" s="682"/>
      <c r="B419" s="684"/>
      <c r="C419" s="684"/>
      <c r="D419" s="684"/>
      <c r="E419" s="684"/>
      <c r="F419" s="684"/>
      <c r="G419" s="684"/>
      <c r="H419" s="684"/>
      <c r="I419" s="684"/>
      <c r="J419" s="682"/>
      <c r="K419" s="682"/>
      <c r="L419" s="682"/>
      <c r="M419" s="682"/>
      <c r="N419" s="682"/>
      <c r="O419" s="682"/>
      <c r="P419" s="682"/>
      <c r="Q419" s="682"/>
      <c r="R419" s="682"/>
      <c r="S419" s="682"/>
      <c r="T419" s="682"/>
      <c r="U419" s="682"/>
      <c r="V419" s="682"/>
      <c r="W419" s="682"/>
      <c r="X419" s="682"/>
      <c r="Y419" s="682"/>
      <c r="Z419" s="682"/>
      <c r="AA419" s="682"/>
    </row>
    <row r="420" spans="1:27" ht="15">
      <c r="A420" s="682"/>
      <c r="B420" s="684"/>
      <c r="C420" s="684"/>
      <c r="D420" s="684"/>
      <c r="E420" s="684"/>
      <c r="F420" s="684"/>
      <c r="G420" s="684"/>
      <c r="H420" s="684"/>
      <c r="I420" s="684"/>
      <c r="J420" s="682"/>
      <c r="K420" s="682"/>
      <c r="L420" s="682"/>
      <c r="M420" s="682"/>
      <c r="N420" s="682"/>
      <c r="O420" s="682"/>
      <c r="P420" s="682"/>
      <c r="Q420" s="682"/>
      <c r="R420" s="682"/>
      <c r="S420" s="682"/>
      <c r="T420" s="682"/>
      <c r="U420" s="682"/>
      <c r="V420" s="682"/>
      <c r="W420" s="682"/>
      <c r="X420" s="682"/>
      <c r="Y420" s="682"/>
      <c r="Z420" s="682"/>
      <c r="AA420" s="682"/>
    </row>
    <row r="421" spans="1:27" ht="15">
      <c r="A421" s="682"/>
      <c r="B421" s="684"/>
      <c r="C421" s="684"/>
      <c r="D421" s="684"/>
      <c r="E421" s="684"/>
      <c r="F421" s="684"/>
      <c r="G421" s="684"/>
      <c r="H421" s="684"/>
      <c r="I421" s="684"/>
      <c r="J421" s="682"/>
      <c r="K421" s="682"/>
      <c r="L421" s="682"/>
      <c r="M421" s="682"/>
      <c r="N421" s="682"/>
      <c r="O421" s="682"/>
      <c r="P421" s="682"/>
      <c r="Q421" s="682"/>
      <c r="R421" s="682"/>
      <c r="S421" s="682"/>
      <c r="T421" s="682"/>
      <c r="U421" s="682"/>
      <c r="V421" s="682"/>
      <c r="W421" s="682"/>
      <c r="X421" s="682"/>
      <c r="Y421" s="682"/>
      <c r="Z421" s="682"/>
      <c r="AA421" s="682"/>
    </row>
    <row r="422" spans="1:27" ht="15">
      <c r="A422" s="682"/>
      <c r="B422" s="684"/>
      <c r="C422" s="684"/>
      <c r="D422" s="684"/>
      <c r="E422" s="684"/>
      <c r="F422" s="684"/>
      <c r="G422" s="684"/>
      <c r="H422" s="684"/>
      <c r="I422" s="684"/>
      <c r="J422" s="682"/>
      <c r="K422" s="682"/>
      <c r="L422" s="682"/>
      <c r="M422" s="682"/>
      <c r="N422" s="682"/>
      <c r="O422" s="682"/>
      <c r="P422" s="682"/>
      <c r="Q422" s="682"/>
      <c r="R422" s="682"/>
      <c r="S422" s="682"/>
      <c r="T422" s="682"/>
      <c r="U422" s="682"/>
      <c r="V422" s="682"/>
      <c r="W422" s="682"/>
      <c r="X422" s="682"/>
      <c r="Y422" s="682"/>
      <c r="Z422" s="682"/>
      <c r="AA422" s="682"/>
    </row>
    <row r="423" spans="1:27" ht="15">
      <c r="A423" s="682"/>
      <c r="B423" s="684"/>
      <c r="C423" s="684"/>
      <c r="D423" s="684"/>
      <c r="E423" s="684"/>
      <c r="F423" s="684"/>
      <c r="G423" s="684"/>
      <c r="H423" s="684"/>
      <c r="I423" s="684"/>
      <c r="J423" s="682"/>
      <c r="K423" s="682"/>
      <c r="L423" s="682"/>
      <c r="M423" s="682"/>
      <c r="N423" s="682"/>
      <c r="O423" s="682"/>
      <c r="P423" s="682"/>
      <c r="Q423" s="682"/>
      <c r="R423" s="682"/>
      <c r="S423" s="682"/>
      <c r="T423" s="682"/>
      <c r="U423" s="682"/>
      <c r="V423" s="682"/>
      <c r="W423" s="682"/>
      <c r="X423" s="682"/>
      <c r="Y423" s="682"/>
      <c r="Z423" s="682"/>
      <c r="AA423" s="682"/>
    </row>
    <row r="424" spans="1:27" ht="15">
      <c r="A424" s="682"/>
      <c r="B424" s="684"/>
      <c r="C424" s="684"/>
      <c r="D424" s="684"/>
      <c r="E424" s="684"/>
      <c r="F424" s="684"/>
      <c r="G424" s="684"/>
      <c r="H424" s="684"/>
      <c r="I424" s="684"/>
      <c r="J424" s="682"/>
      <c r="K424" s="682"/>
      <c r="L424" s="682"/>
      <c r="M424" s="682"/>
      <c r="N424" s="682"/>
      <c r="O424" s="682"/>
      <c r="P424" s="682"/>
      <c r="Q424" s="682"/>
      <c r="R424" s="682"/>
      <c r="S424" s="682"/>
      <c r="T424" s="682"/>
      <c r="U424" s="682"/>
      <c r="V424" s="682"/>
      <c r="W424" s="682"/>
      <c r="X424" s="682"/>
      <c r="Y424" s="682"/>
      <c r="Z424" s="682"/>
      <c r="AA424" s="682"/>
    </row>
    <row r="425" spans="1:27" ht="15">
      <c r="A425" s="682"/>
      <c r="B425" s="684"/>
      <c r="C425" s="684"/>
      <c r="D425" s="684"/>
      <c r="E425" s="684"/>
      <c r="F425" s="684"/>
      <c r="G425" s="684"/>
      <c r="H425" s="684"/>
      <c r="I425" s="684"/>
      <c r="J425" s="682"/>
      <c r="K425" s="682"/>
      <c r="L425" s="682"/>
      <c r="M425" s="682"/>
      <c r="N425" s="682"/>
      <c r="O425" s="682"/>
      <c r="P425" s="682"/>
      <c r="Q425" s="682"/>
      <c r="R425" s="682"/>
      <c r="S425" s="682"/>
      <c r="T425" s="682"/>
      <c r="U425" s="682"/>
      <c r="V425" s="682"/>
      <c r="W425" s="682"/>
      <c r="X425" s="682"/>
      <c r="Y425" s="682"/>
      <c r="Z425" s="682"/>
      <c r="AA425" s="682"/>
    </row>
    <row r="426" spans="1:27" ht="15">
      <c r="A426" s="682"/>
      <c r="B426" s="684"/>
      <c r="C426" s="684"/>
      <c r="D426" s="684"/>
      <c r="E426" s="684"/>
      <c r="F426" s="684"/>
      <c r="G426" s="684"/>
      <c r="H426" s="684"/>
      <c r="I426" s="684"/>
      <c r="J426" s="682"/>
      <c r="K426" s="682"/>
      <c r="L426" s="682"/>
      <c r="M426" s="682"/>
      <c r="N426" s="682"/>
      <c r="O426" s="682"/>
      <c r="P426" s="682"/>
      <c r="Q426" s="682"/>
      <c r="R426" s="682"/>
      <c r="S426" s="682"/>
      <c r="T426" s="682"/>
      <c r="U426" s="682"/>
      <c r="V426" s="682"/>
      <c r="W426" s="682"/>
      <c r="X426" s="682"/>
      <c r="Y426" s="682"/>
      <c r="Z426" s="682"/>
      <c r="AA426" s="682"/>
    </row>
    <row r="427" spans="1:27" ht="15">
      <c r="A427" s="682"/>
      <c r="B427" s="684"/>
      <c r="C427" s="684"/>
      <c r="D427" s="684"/>
      <c r="E427" s="684"/>
      <c r="F427" s="684"/>
      <c r="G427" s="684"/>
      <c r="H427" s="684"/>
      <c r="I427" s="684"/>
      <c r="J427" s="682"/>
      <c r="K427" s="682"/>
      <c r="L427" s="682"/>
      <c r="M427" s="682"/>
      <c r="N427" s="682"/>
      <c r="O427" s="682"/>
      <c r="P427" s="682"/>
      <c r="Q427" s="682"/>
      <c r="R427" s="682"/>
      <c r="S427" s="682"/>
      <c r="T427" s="682"/>
      <c r="U427" s="682"/>
      <c r="V427" s="682"/>
      <c r="W427" s="682"/>
      <c r="X427" s="682"/>
      <c r="Y427" s="682"/>
      <c r="Z427" s="682"/>
      <c r="AA427" s="682"/>
    </row>
    <row r="428" spans="1:27" ht="15">
      <c r="A428" s="682"/>
      <c r="B428" s="684"/>
      <c r="C428" s="684"/>
      <c r="D428" s="684"/>
      <c r="E428" s="684"/>
      <c r="F428" s="684"/>
      <c r="G428" s="684"/>
      <c r="H428" s="684"/>
      <c r="I428" s="684"/>
      <c r="J428" s="682"/>
      <c r="K428" s="682"/>
      <c r="L428" s="682"/>
      <c r="M428" s="682"/>
      <c r="N428" s="682"/>
      <c r="O428" s="682"/>
      <c r="P428" s="682"/>
      <c r="Q428" s="682"/>
      <c r="R428" s="682"/>
      <c r="S428" s="682"/>
      <c r="T428" s="682"/>
      <c r="U428" s="682"/>
      <c r="V428" s="682"/>
      <c r="W428" s="682"/>
      <c r="X428" s="682"/>
      <c r="Y428" s="682"/>
      <c r="Z428" s="682"/>
      <c r="AA428" s="682"/>
    </row>
    <row r="429" spans="1:27" ht="15">
      <c r="A429" s="682"/>
      <c r="B429" s="684"/>
      <c r="C429" s="684"/>
      <c r="D429" s="684"/>
      <c r="E429" s="684"/>
      <c r="F429" s="684"/>
      <c r="G429" s="684"/>
      <c r="H429" s="684"/>
      <c r="I429" s="684"/>
      <c r="J429" s="682"/>
      <c r="K429" s="682"/>
      <c r="L429" s="682"/>
      <c r="M429" s="682"/>
      <c r="N429" s="682"/>
      <c r="O429" s="682"/>
      <c r="P429" s="682"/>
      <c r="Q429" s="682"/>
      <c r="R429" s="682"/>
      <c r="S429" s="682"/>
      <c r="T429" s="682"/>
      <c r="U429" s="682"/>
      <c r="V429" s="682"/>
      <c r="W429" s="682"/>
      <c r="X429" s="682"/>
      <c r="Y429" s="682"/>
      <c r="Z429" s="682"/>
      <c r="AA429" s="682"/>
    </row>
    <row r="430" spans="1:27" ht="15">
      <c r="A430" s="682"/>
      <c r="B430" s="684"/>
      <c r="C430" s="684"/>
      <c r="D430" s="684"/>
      <c r="E430" s="684"/>
      <c r="F430" s="684"/>
      <c r="G430" s="684"/>
      <c r="H430" s="684"/>
      <c r="I430" s="684"/>
      <c r="J430" s="682"/>
      <c r="K430" s="682"/>
      <c r="L430" s="682"/>
      <c r="M430" s="682"/>
      <c r="N430" s="682"/>
      <c r="O430" s="682"/>
      <c r="P430" s="682"/>
      <c r="Q430" s="682"/>
      <c r="R430" s="682"/>
      <c r="S430" s="682"/>
      <c r="T430" s="682"/>
      <c r="U430" s="682"/>
      <c r="V430" s="682"/>
      <c r="W430" s="682"/>
      <c r="X430" s="682"/>
      <c r="Y430" s="682"/>
      <c r="Z430" s="682"/>
      <c r="AA430" s="682"/>
    </row>
    <row r="431" spans="1:27" ht="15">
      <c r="A431" s="682"/>
      <c r="B431" s="684"/>
      <c r="C431" s="684"/>
      <c r="D431" s="684"/>
      <c r="E431" s="684"/>
      <c r="F431" s="684"/>
      <c r="G431" s="684"/>
      <c r="H431" s="684"/>
      <c r="I431" s="684"/>
      <c r="J431" s="682"/>
      <c r="K431" s="682"/>
      <c r="L431" s="682"/>
      <c r="M431" s="682"/>
      <c r="N431" s="682"/>
      <c r="O431" s="682"/>
      <c r="P431" s="682"/>
      <c r="Q431" s="682"/>
      <c r="R431" s="682"/>
      <c r="S431" s="682"/>
      <c r="T431" s="682"/>
      <c r="U431" s="682"/>
      <c r="V431" s="682"/>
      <c r="W431" s="682"/>
      <c r="X431" s="682"/>
      <c r="Y431" s="682"/>
      <c r="Z431" s="682"/>
      <c r="AA431" s="682"/>
    </row>
    <row r="432" spans="1:27" ht="15">
      <c r="A432" s="682"/>
      <c r="B432" s="684"/>
      <c r="C432" s="684"/>
      <c r="D432" s="684"/>
      <c r="E432" s="684"/>
      <c r="F432" s="684"/>
      <c r="G432" s="684"/>
      <c r="H432" s="684"/>
      <c r="I432" s="684"/>
      <c r="J432" s="682"/>
      <c r="K432" s="682"/>
      <c r="L432" s="682"/>
      <c r="M432" s="682"/>
      <c r="N432" s="682"/>
      <c r="O432" s="682"/>
      <c r="P432" s="682"/>
      <c r="Q432" s="682"/>
      <c r="R432" s="682"/>
      <c r="S432" s="682"/>
      <c r="T432" s="682"/>
      <c r="U432" s="682"/>
      <c r="V432" s="682"/>
      <c r="W432" s="682"/>
      <c r="X432" s="682"/>
      <c r="Y432" s="682"/>
      <c r="Z432" s="682"/>
      <c r="AA432" s="682"/>
    </row>
    <row r="433" spans="1:27" ht="15">
      <c r="A433" s="682"/>
      <c r="B433" s="684"/>
      <c r="C433" s="684"/>
      <c r="D433" s="684"/>
      <c r="E433" s="684"/>
      <c r="F433" s="684"/>
      <c r="G433" s="684"/>
      <c r="H433" s="684"/>
      <c r="I433" s="684"/>
      <c r="J433" s="682"/>
      <c r="K433" s="682"/>
      <c r="L433" s="682"/>
      <c r="M433" s="682"/>
      <c r="N433" s="682"/>
      <c r="O433" s="682"/>
      <c r="P433" s="682"/>
      <c r="Q433" s="682"/>
      <c r="R433" s="682"/>
      <c r="S433" s="682"/>
      <c r="T433" s="682"/>
      <c r="U433" s="682"/>
      <c r="V433" s="682"/>
      <c r="W433" s="682"/>
      <c r="X433" s="682"/>
      <c r="Y433" s="682"/>
      <c r="Z433" s="682"/>
      <c r="AA433" s="682"/>
    </row>
    <row r="434" spans="1:27" ht="15">
      <c r="A434" s="682"/>
      <c r="B434" s="684"/>
      <c r="C434" s="684"/>
      <c r="D434" s="684"/>
      <c r="E434" s="684"/>
      <c r="F434" s="684"/>
      <c r="G434" s="684"/>
      <c r="H434" s="684"/>
      <c r="I434" s="684"/>
      <c r="J434" s="682"/>
      <c r="K434" s="682"/>
      <c r="L434" s="682"/>
      <c r="M434" s="682"/>
      <c r="N434" s="682"/>
      <c r="O434" s="682"/>
      <c r="P434" s="682"/>
      <c r="Q434" s="682"/>
      <c r="R434" s="682"/>
      <c r="S434" s="682"/>
      <c r="T434" s="682"/>
      <c r="U434" s="682"/>
      <c r="V434" s="682"/>
      <c r="W434" s="682"/>
      <c r="X434" s="682"/>
      <c r="Y434" s="682"/>
      <c r="Z434" s="682"/>
      <c r="AA434" s="682"/>
    </row>
    <row r="435" spans="1:27" ht="15">
      <c r="A435" s="682"/>
      <c r="B435" s="684"/>
      <c r="C435" s="684"/>
      <c r="D435" s="684"/>
      <c r="E435" s="684"/>
      <c r="F435" s="684"/>
      <c r="G435" s="684"/>
      <c r="H435" s="684"/>
      <c r="I435" s="684"/>
      <c r="J435" s="682"/>
      <c r="K435" s="682"/>
      <c r="L435" s="682"/>
      <c r="M435" s="682"/>
      <c r="N435" s="682"/>
      <c r="O435" s="682"/>
      <c r="P435" s="682"/>
      <c r="Q435" s="682"/>
      <c r="R435" s="682"/>
      <c r="S435" s="682"/>
      <c r="T435" s="682"/>
      <c r="U435" s="682"/>
      <c r="V435" s="682"/>
      <c r="W435" s="682"/>
      <c r="X435" s="682"/>
      <c r="Y435" s="682"/>
      <c r="Z435" s="682"/>
      <c r="AA435" s="682"/>
    </row>
    <row r="436" spans="1:27" ht="15">
      <c r="A436" s="682"/>
      <c r="B436" s="684"/>
      <c r="C436" s="684"/>
      <c r="D436" s="684"/>
      <c r="E436" s="684"/>
      <c r="F436" s="684"/>
      <c r="G436" s="684"/>
      <c r="H436" s="684"/>
      <c r="I436" s="684"/>
      <c r="J436" s="682"/>
      <c r="K436" s="682"/>
      <c r="L436" s="682"/>
      <c r="M436" s="682"/>
      <c r="N436" s="682"/>
      <c r="O436" s="682"/>
      <c r="P436" s="682"/>
      <c r="Q436" s="682"/>
      <c r="R436" s="682"/>
      <c r="S436" s="682"/>
      <c r="T436" s="682"/>
      <c r="U436" s="682"/>
      <c r="V436" s="682"/>
      <c r="W436" s="682"/>
      <c r="X436" s="682"/>
      <c r="Y436" s="682"/>
      <c r="Z436" s="682"/>
      <c r="AA436" s="682"/>
    </row>
    <row r="437" spans="1:27" ht="15">
      <c r="A437" s="682"/>
      <c r="B437" s="684"/>
      <c r="C437" s="684"/>
      <c r="D437" s="684"/>
      <c r="E437" s="684"/>
      <c r="F437" s="684"/>
      <c r="G437" s="684"/>
      <c r="H437" s="684"/>
      <c r="I437" s="684"/>
      <c r="J437" s="682"/>
      <c r="K437" s="682"/>
      <c r="L437" s="682"/>
      <c r="M437" s="682"/>
      <c r="N437" s="682"/>
      <c r="O437" s="682"/>
      <c r="P437" s="682"/>
      <c r="Q437" s="682"/>
      <c r="R437" s="682"/>
      <c r="S437" s="682"/>
      <c r="T437" s="682"/>
      <c r="U437" s="682"/>
      <c r="V437" s="682"/>
      <c r="W437" s="682"/>
      <c r="X437" s="682"/>
      <c r="Y437" s="682"/>
      <c r="Z437" s="682"/>
      <c r="AA437" s="682"/>
    </row>
    <row r="438" spans="1:27" ht="15">
      <c r="A438" s="682"/>
      <c r="B438" s="684"/>
      <c r="C438" s="684"/>
      <c r="D438" s="684"/>
      <c r="E438" s="684"/>
      <c r="F438" s="684"/>
      <c r="G438" s="684"/>
      <c r="H438" s="684"/>
      <c r="I438" s="684"/>
      <c r="J438" s="682"/>
      <c r="K438" s="682"/>
      <c r="L438" s="682"/>
      <c r="M438" s="682"/>
      <c r="N438" s="682"/>
      <c r="O438" s="682"/>
      <c r="P438" s="682"/>
      <c r="Q438" s="682"/>
      <c r="R438" s="682"/>
      <c r="S438" s="682"/>
      <c r="T438" s="682"/>
      <c r="U438" s="682"/>
      <c r="V438" s="682"/>
      <c r="W438" s="682"/>
      <c r="X438" s="682"/>
      <c r="Y438" s="682"/>
      <c r="Z438" s="682"/>
      <c r="AA438" s="682"/>
    </row>
    <row r="439" spans="1:27" ht="15">
      <c r="A439" s="682"/>
      <c r="B439" s="684"/>
      <c r="C439" s="684"/>
      <c r="D439" s="684"/>
      <c r="E439" s="684"/>
      <c r="F439" s="684"/>
      <c r="G439" s="684"/>
      <c r="H439" s="684"/>
      <c r="I439" s="684"/>
      <c r="J439" s="682"/>
      <c r="K439" s="682"/>
      <c r="L439" s="682"/>
      <c r="M439" s="682"/>
      <c r="N439" s="682"/>
      <c r="O439" s="682"/>
      <c r="P439" s="682"/>
      <c r="Q439" s="682"/>
      <c r="R439" s="682"/>
      <c r="S439" s="682"/>
      <c r="T439" s="682"/>
      <c r="U439" s="682"/>
      <c r="V439" s="682"/>
      <c r="W439" s="682"/>
      <c r="X439" s="682"/>
      <c r="Y439" s="682"/>
      <c r="Z439" s="682"/>
      <c r="AA439" s="682"/>
    </row>
    <row r="440" spans="1:27" ht="15">
      <c r="A440" s="682"/>
      <c r="B440" s="684"/>
      <c r="C440" s="684"/>
      <c r="D440" s="684"/>
      <c r="E440" s="684"/>
      <c r="F440" s="684"/>
      <c r="G440" s="684"/>
      <c r="H440" s="684"/>
      <c r="I440" s="684"/>
      <c r="J440" s="682"/>
      <c r="K440" s="682"/>
      <c r="L440" s="682"/>
      <c r="M440" s="682"/>
      <c r="N440" s="682"/>
      <c r="O440" s="682"/>
      <c r="P440" s="682"/>
      <c r="Q440" s="682"/>
      <c r="R440" s="682"/>
      <c r="S440" s="682"/>
      <c r="T440" s="682"/>
      <c r="U440" s="682"/>
      <c r="V440" s="682"/>
      <c r="W440" s="682"/>
      <c r="X440" s="682"/>
      <c r="Y440" s="682"/>
      <c r="Z440" s="682"/>
      <c r="AA440" s="682"/>
    </row>
    <row r="441" spans="1:27" ht="15">
      <c r="A441" s="682"/>
      <c r="B441" s="684"/>
      <c r="C441" s="684"/>
      <c r="D441" s="684"/>
      <c r="E441" s="684"/>
      <c r="F441" s="684"/>
      <c r="G441" s="684"/>
      <c r="H441" s="684"/>
      <c r="I441" s="684"/>
      <c r="J441" s="682"/>
      <c r="K441" s="682"/>
      <c r="L441" s="682"/>
      <c r="M441" s="682"/>
      <c r="N441" s="682"/>
      <c r="O441" s="682"/>
      <c r="P441" s="682"/>
      <c r="Q441" s="682"/>
      <c r="R441" s="682"/>
      <c r="S441" s="682"/>
      <c r="T441" s="682"/>
      <c r="U441" s="682"/>
      <c r="V441" s="682"/>
      <c r="W441" s="682"/>
      <c r="X441" s="682"/>
      <c r="Y441" s="682"/>
      <c r="Z441" s="682"/>
      <c r="AA441" s="682"/>
    </row>
    <row r="442" spans="1:27" ht="15">
      <c r="A442" s="682"/>
      <c r="B442" s="684"/>
      <c r="C442" s="684"/>
      <c r="D442" s="684"/>
      <c r="E442" s="684"/>
      <c r="F442" s="684"/>
      <c r="G442" s="684"/>
      <c r="H442" s="684"/>
      <c r="I442" s="684"/>
      <c r="J442" s="682"/>
      <c r="K442" s="682"/>
      <c r="L442" s="682"/>
      <c r="M442" s="682"/>
      <c r="N442" s="682"/>
      <c r="O442" s="682"/>
      <c r="P442" s="682"/>
      <c r="Q442" s="682"/>
      <c r="R442" s="682"/>
      <c r="S442" s="682"/>
      <c r="T442" s="682"/>
      <c r="U442" s="682"/>
      <c r="V442" s="682"/>
      <c r="W442" s="682"/>
      <c r="X442" s="682"/>
      <c r="Y442" s="682"/>
      <c r="Z442" s="682"/>
      <c r="AA442" s="682"/>
    </row>
    <row r="443" spans="1:27" ht="15">
      <c r="A443" s="682"/>
      <c r="B443" s="684"/>
      <c r="C443" s="684"/>
      <c r="D443" s="684"/>
      <c r="E443" s="684"/>
      <c r="F443" s="684"/>
      <c r="G443" s="684"/>
      <c r="H443" s="684"/>
      <c r="I443" s="684"/>
      <c r="J443" s="682"/>
      <c r="K443" s="682"/>
      <c r="L443" s="682"/>
      <c r="M443" s="682"/>
      <c r="N443" s="682"/>
      <c r="O443" s="682"/>
      <c r="P443" s="682"/>
      <c r="Q443" s="682"/>
      <c r="R443" s="682"/>
      <c r="S443" s="682"/>
      <c r="T443" s="682"/>
      <c r="U443" s="682"/>
      <c r="V443" s="682"/>
      <c r="W443" s="682"/>
      <c r="X443" s="682"/>
      <c r="Y443" s="682"/>
      <c r="Z443" s="682"/>
      <c r="AA443" s="682"/>
    </row>
    <row r="444" spans="1:27" ht="15">
      <c r="A444" s="682"/>
      <c r="B444" s="684"/>
      <c r="C444" s="684"/>
      <c r="D444" s="684"/>
      <c r="E444" s="684"/>
      <c r="F444" s="684"/>
      <c r="G444" s="684"/>
      <c r="H444" s="684"/>
      <c r="I444" s="684"/>
      <c r="J444" s="682"/>
      <c r="K444" s="682"/>
      <c r="L444" s="682"/>
      <c r="M444" s="682"/>
      <c r="N444" s="682"/>
      <c r="O444" s="682"/>
      <c r="P444" s="682"/>
      <c r="Q444" s="682"/>
      <c r="R444" s="682"/>
      <c r="S444" s="682"/>
      <c r="T444" s="682"/>
      <c r="U444" s="682"/>
      <c r="V444" s="682"/>
      <c r="W444" s="682"/>
      <c r="X444" s="682"/>
      <c r="Y444" s="682"/>
      <c r="Z444" s="682"/>
      <c r="AA444" s="682"/>
    </row>
    <row r="445" spans="1:27" ht="15">
      <c r="A445" s="682"/>
      <c r="B445" s="684"/>
      <c r="C445" s="684"/>
      <c r="D445" s="684"/>
      <c r="E445" s="684"/>
      <c r="F445" s="684"/>
      <c r="G445" s="684"/>
      <c r="H445" s="684"/>
      <c r="I445" s="684"/>
      <c r="J445" s="682"/>
      <c r="K445" s="682"/>
      <c r="L445" s="682"/>
      <c r="M445" s="682"/>
      <c r="N445" s="682"/>
      <c r="O445" s="682"/>
      <c r="P445" s="682"/>
      <c r="Q445" s="682"/>
      <c r="R445" s="682"/>
      <c r="S445" s="682"/>
      <c r="T445" s="682"/>
      <c r="U445" s="682"/>
      <c r="V445" s="682"/>
      <c r="W445" s="682"/>
      <c r="X445" s="682"/>
      <c r="Y445" s="682"/>
      <c r="Z445" s="682"/>
      <c r="AA445" s="682"/>
    </row>
    <row r="446" spans="1:27" ht="15">
      <c r="A446" s="682"/>
      <c r="B446" s="684"/>
      <c r="C446" s="684"/>
      <c r="D446" s="684"/>
      <c r="E446" s="684"/>
      <c r="F446" s="684"/>
      <c r="G446" s="684"/>
      <c r="H446" s="684"/>
      <c r="I446" s="684"/>
      <c r="J446" s="682"/>
      <c r="K446" s="682"/>
      <c r="L446" s="682"/>
      <c r="M446" s="682"/>
      <c r="N446" s="682"/>
      <c r="O446" s="682"/>
      <c r="P446" s="682"/>
      <c r="Q446" s="682"/>
      <c r="R446" s="682"/>
      <c r="S446" s="682"/>
      <c r="T446" s="682"/>
      <c r="U446" s="682"/>
      <c r="V446" s="682"/>
      <c r="W446" s="682"/>
      <c r="X446" s="682"/>
      <c r="Y446" s="682"/>
      <c r="Z446" s="682"/>
      <c r="AA446" s="682"/>
    </row>
    <row r="447" spans="1:27" ht="15">
      <c r="A447" s="682"/>
      <c r="B447" s="684"/>
      <c r="C447" s="684"/>
      <c r="D447" s="684"/>
      <c r="E447" s="684"/>
      <c r="F447" s="684"/>
      <c r="G447" s="684"/>
      <c r="H447" s="684"/>
      <c r="I447" s="684"/>
      <c r="J447" s="682"/>
      <c r="K447" s="682"/>
      <c r="L447" s="682"/>
      <c r="M447" s="682"/>
      <c r="N447" s="682"/>
      <c r="O447" s="682"/>
      <c r="P447" s="682"/>
      <c r="Q447" s="682"/>
      <c r="R447" s="682"/>
      <c r="S447" s="682"/>
      <c r="T447" s="682"/>
      <c r="U447" s="682"/>
      <c r="V447" s="682"/>
      <c r="W447" s="682"/>
      <c r="X447" s="682"/>
      <c r="Y447" s="682"/>
      <c r="Z447" s="682"/>
      <c r="AA447" s="682"/>
    </row>
    <row r="448" spans="1:27" ht="15">
      <c r="A448" s="682"/>
      <c r="B448" s="684"/>
      <c r="C448" s="684"/>
      <c r="D448" s="684"/>
      <c r="E448" s="684"/>
      <c r="F448" s="684"/>
      <c r="G448" s="684"/>
      <c r="H448" s="684"/>
      <c r="I448" s="684"/>
      <c r="J448" s="682"/>
      <c r="K448" s="682"/>
      <c r="L448" s="682"/>
      <c r="M448" s="682"/>
      <c r="N448" s="682"/>
      <c r="O448" s="682"/>
      <c r="P448" s="682"/>
      <c r="Q448" s="682"/>
      <c r="R448" s="682"/>
      <c r="S448" s="682"/>
      <c r="T448" s="682"/>
      <c r="U448" s="682"/>
      <c r="V448" s="682"/>
      <c r="W448" s="682"/>
      <c r="X448" s="682"/>
      <c r="Y448" s="682"/>
      <c r="Z448" s="682"/>
      <c r="AA448" s="682"/>
    </row>
    <row r="449" spans="1:27" ht="15">
      <c r="A449" s="682"/>
      <c r="B449" s="684"/>
      <c r="C449" s="684"/>
      <c r="D449" s="684"/>
      <c r="E449" s="684"/>
      <c r="F449" s="684"/>
      <c r="G449" s="684"/>
      <c r="H449" s="684"/>
      <c r="I449" s="684"/>
      <c r="J449" s="682"/>
      <c r="K449" s="682"/>
      <c r="L449" s="682"/>
      <c r="M449" s="682"/>
      <c r="N449" s="682"/>
      <c r="O449" s="682"/>
      <c r="P449" s="682"/>
      <c r="Q449" s="682"/>
      <c r="R449" s="682"/>
      <c r="S449" s="682"/>
      <c r="T449" s="682"/>
      <c r="U449" s="682"/>
      <c r="V449" s="682"/>
      <c r="W449" s="682"/>
      <c r="X449" s="682"/>
      <c r="Y449" s="682"/>
      <c r="Z449" s="682"/>
      <c r="AA449" s="682"/>
    </row>
    <row r="450" spans="1:27" ht="15">
      <c r="A450" s="682"/>
      <c r="B450" s="684"/>
      <c r="C450" s="684"/>
      <c r="D450" s="684"/>
      <c r="E450" s="684"/>
      <c r="F450" s="684"/>
      <c r="G450" s="684"/>
      <c r="H450" s="684"/>
      <c r="I450" s="684"/>
      <c r="J450" s="682"/>
      <c r="K450" s="682"/>
      <c r="L450" s="682"/>
      <c r="M450" s="682"/>
      <c r="N450" s="682"/>
      <c r="O450" s="682"/>
      <c r="P450" s="682"/>
      <c r="Q450" s="682"/>
      <c r="R450" s="682"/>
      <c r="S450" s="682"/>
      <c r="T450" s="682"/>
      <c r="U450" s="682"/>
      <c r="V450" s="682"/>
      <c r="W450" s="682"/>
      <c r="X450" s="682"/>
      <c r="Y450" s="682"/>
      <c r="Z450" s="682"/>
      <c r="AA450" s="682"/>
    </row>
    <row r="451" spans="1:27" ht="15">
      <c r="A451" s="682"/>
      <c r="B451" s="684"/>
      <c r="C451" s="684"/>
      <c r="D451" s="684"/>
      <c r="E451" s="684"/>
      <c r="F451" s="684"/>
      <c r="G451" s="684"/>
      <c r="H451" s="684"/>
      <c r="I451" s="684"/>
      <c r="J451" s="682"/>
      <c r="K451" s="682"/>
      <c r="L451" s="682"/>
      <c r="M451" s="682"/>
      <c r="N451" s="682"/>
      <c r="O451" s="682"/>
      <c r="P451" s="682"/>
      <c r="Q451" s="682"/>
      <c r="R451" s="682"/>
      <c r="S451" s="682"/>
      <c r="T451" s="682"/>
      <c r="U451" s="682"/>
      <c r="V451" s="682"/>
      <c r="W451" s="682"/>
      <c r="X451" s="682"/>
      <c r="Y451" s="682"/>
      <c r="Z451" s="682"/>
      <c r="AA451" s="682"/>
    </row>
    <row r="452" spans="1:27" ht="15">
      <c r="A452" s="682"/>
      <c r="B452" s="684"/>
      <c r="C452" s="684"/>
      <c r="D452" s="684"/>
      <c r="E452" s="684"/>
      <c r="F452" s="684"/>
      <c r="G452" s="684"/>
      <c r="H452" s="684"/>
      <c r="I452" s="684"/>
      <c r="J452" s="682"/>
      <c r="K452" s="682"/>
      <c r="L452" s="682"/>
      <c r="M452" s="682"/>
      <c r="N452" s="682"/>
      <c r="O452" s="682"/>
      <c r="P452" s="682"/>
      <c r="Q452" s="682"/>
      <c r="R452" s="682"/>
      <c r="S452" s="682"/>
      <c r="T452" s="682"/>
      <c r="U452" s="682"/>
      <c r="V452" s="682"/>
      <c r="W452" s="682"/>
      <c r="X452" s="682"/>
      <c r="Y452" s="682"/>
      <c r="Z452" s="682"/>
      <c r="AA452" s="682"/>
    </row>
    <row r="453" spans="1:27" ht="15">
      <c r="A453" s="682"/>
      <c r="B453" s="684"/>
      <c r="C453" s="684"/>
      <c r="D453" s="684"/>
      <c r="E453" s="684"/>
      <c r="F453" s="684"/>
      <c r="G453" s="684"/>
      <c r="H453" s="684"/>
      <c r="I453" s="684"/>
      <c r="J453" s="682"/>
      <c r="K453" s="682"/>
      <c r="L453" s="682"/>
      <c r="M453" s="682"/>
      <c r="N453" s="682"/>
      <c r="O453" s="682"/>
      <c r="P453" s="682"/>
      <c r="Q453" s="682"/>
      <c r="R453" s="682"/>
      <c r="S453" s="682"/>
      <c r="T453" s="682"/>
      <c r="U453" s="682"/>
      <c r="V453" s="682"/>
      <c r="W453" s="682"/>
      <c r="X453" s="682"/>
      <c r="Y453" s="682"/>
      <c r="Z453" s="682"/>
      <c r="AA453" s="682"/>
    </row>
    <row r="454" spans="1:27" ht="15">
      <c r="A454" s="682"/>
      <c r="B454" s="684"/>
      <c r="C454" s="684"/>
      <c r="D454" s="684"/>
      <c r="E454" s="684"/>
      <c r="F454" s="684"/>
      <c r="G454" s="684"/>
      <c r="H454" s="684"/>
      <c r="I454" s="684"/>
      <c r="J454" s="682"/>
      <c r="K454" s="682"/>
      <c r="L454" s="682"/>
      <c r="M454" s="682"/>
      <c r="N454" s="682"/>
      <c r="O454" s="682"/>
      <c r="P454" s="682"/>
      <c r="Q454" s="682"/>
      <c r="R454" s="682"/>
      <c r="S454" s="682"/>
      <c r="T454" s="682"/>
      <c r="U454" s="682"/>
      <c r="V454" s="682"/>
      <c r="W454" s="682"/>
      <c r="X454" s="682"/>
      <c r="Y454" s="682"/>
      <c r="Z454" s="682"/>
      <c r="AA454" s="682"/>
    </row>
    <row r="455" spans="1:27" ht="15">
      <c r="A455" s="682"/>
      <c r="B455" s="684"/>
      <c r="C455" s="684"/>
      <c r="D455" s="684"/>
      <c r="E455" s="684"/>
      <c r="F455" s="684"/>
      <c r="G455" s="684"/>
      <c r="H455" s="684"/>
      <c r="I455" s="684"/>
      <c r="J455" s="682"/>
      <c r="K455" s="682"/>
      <c r="L455" s="682"/>
      <c r="M455" s="682"/>
      <c r="N455" s="682"/>
      <c r="O455" s="682"/>
      <c r="P455" s="682"/>
      <c r="Q455" s="682"/>
      <c r="R455" s="682"/>
      <c r="S455" s="682"/>
      <c r="T455" s="682"/>
      <c r="U455" s="682"/>
      <c r="V455" s="682"/>
      <c r="W455" s="682"/>
      <c r="X455" s="682"/>
      <c r="Y455" s="682"/>
      <c r="Z455" s="682"/>
      <c r="AA455" s="682"/>
    </row>
    <row r="456" spans="1:27" ht="15">
      <c r="A456" s="682"/>
      <c r="B456" s="684"/>
      <c r="C456" s="684"/>
      <c r="D456" s="684"/>
      <c r="E456" s="684"/>
      <c r="F456" s="684"/>
      <c r="G456" s="684"/>
      <c r="H456" s="684"/>
      <c r="I456" s="684"/>
      <c r="J456" s="682"/>
      <c r="K456" s="682"/>
      <c r="L456" s="682"/>
      <c r="M456" s="682"/>
      <c r="N456" s="682"/>
      <c r="O456" s="682"/>
      <c r="P456" s="682"/>
      <c r="Q456" s="682"/>
      <c r="R456" s="682"/>
      <c r="S456" s="682"/>
      <c r="T456" s="682"/>
      <c r="U456" s="682"/>
      <c r="V456" s="682"/>
      <c r="W456" s="682"/>
      <c r="X456" s="682"/>
      <c r="Y456" s="682"/>
      <c r="Z456" s="682"/>
      <c r="AA456" s="682"/>
    </row>
    <row r="457" spans="1:27" ht="15">
      <c r="A457" s="682"/>
      <c r="B457" s="684"/>
      <c r="C457" s="684"/>
      <c r="D457" s="684"/>
      <c r="E457" s="684"/>
      <c r="F457" s="684"/>
      <c r="G457" s="684"/>
      <c r="H457" s="684"/>
      <c r="I457" s="684"/>
      <c r="J457" s="682"/>
      <c r="K457" s="682"/>
      <c r="L457" s="682"/>
      <c r="M457" s="682"/>
      <c r="N457" s="682"/>
      <c r="O457" s="682"/>
      <c r="P457" s="682"/>
      <c r="Q457" s="682"/>
      <c r="R457" s="682"/>
      <c r="S457" s="682"/>
      <c r="T457" s="682"/>
      <c r="U457" s="682"/>
      <c r="V457" s="682"/>
      <c r="W457" s="682"/>
      <c r="X457" s="682"/>
      <c r="Y457" s="682"/>
      <c r="Z457" s="682"/>
      <c r="AA457" s="682"/>
    </row>
    <row r="458" spans="1:27" ht="15">
      <c r="A458" s="682"/>
      <c r="B458" s="684"/>
      <c r="C458" s="684"/>
      <c r="D458" s="684"/>
      <c r="E458" s="684"/>
      <c r="F458" s="684"/>
      <c r="G458" s="684"/>
      <c r="H458" s="684"/>
      <c r="I458" s="684"/>
      <c r="J458" s="682"/>
      <c r="K458" s="682"/>
      <c r="L458" s="682"/>
      <c r="M458" s="682"/>
      <c r="N458" s="682"/>
      <c r="O458" s="682"/>
      <c r="P458" s="682"/>
      <c r="Q458" s="682"/>
      <c r="R458" s="682"/>
      <c r="S458" s="682"/>
      <c r="T458" s="682"/>
      <c r="U458" s="682"/>
      <c r="V458" s="682"/>
      <c r="W458" s="682"/>
      <c r="X458" s="682"/>
      <c r="Y458" s="682"/>
      <c r="Z458" s="682"/>
      <c r="AA458" s="682"/>
    </row>
    <row r="459" spans="1:27" ht="15">
      <c r="A459" s="682"/>
      <c r="B459" s="684"/>
      <c r="C459" s="684"/>
      <c r="D459" s="684"/>
      <c r="E459" s="684"/>
      <c r="F459" s="684"/>
      <c r="G459" s="684"/>
      <c r="H459" s="684"/>
      <c r="I459" s="684"/>
      <c r="J459" s="682"/>
      <c r="K459" s="682"/>
      <c r="L459" s="682"/>
      <c r="M459" s="682"/>
      <c r="N459" s="682"/>
      <c r="O459" s="682"/>
      <c r="P459" s="682"/>
      <c r="Q459" s="682"/>
      <c r="R459" s="682"/>
      <c r="S459" s="682"/>
      <c r="T459" s="682"/>
      <c r="U459" s="682"/>
      <c r="V459" s="682"/>
      <c r="W459" s="682"/>
      <c r="X459" s="682"/>
      <c r="Y459" s="682"/>
      <c r="Z459" s="682"/>
      <c r="AA459" s="682"/>
    </row>
    <row r="460" spans="1:27" ht="15">
      <c r="A460" s="682"/>
      <c r="B460" s="684"/>
      <c r="C460" s="684"/>
      <c r="D460" s="684"/>
      <c r="E460" s="684"/>
      <c r="F460" s="684"/>
      <c r="G460" s="684"/>
      <c r="H460" s="684"/>
      <c r="I460" s="684"/>
      <c r="J460" s="682"/>
      <c r="K460" s="682"/>
      <c r="L460" s="682"/>
      <c r="M460" s="682"/>
      <c r="N460" s="682"/>
      <c r="O460" s="682"/>
      <c r="P460" s="682"/>
      <c r="Q460" s="682"/>
      <c r="R460" s="682"/>
      <c r="S460" s="682"/>
      <c r="T460" s="682"/>
      <c r="U460" s="682"/>
      <c r="V460" s="682"/>
      <c r="W460" s="682"/>
      <c r="X460" s="682"/>
      <c r="Y460" s="682"/>
      <c r="Z460" s="682"/>
      <c r="AA460" s="682"/>
    </row>
    <row r="461" spans="1:27" ht="15">
      <c r="A461" s="682"/>
      <c r="B461" s="684"/>
      <c r="C461" s="684"/>
      <c r="D461" s="684"/>
      <c r="E461" s="684"/>
      <c r="F461" s="684"/>
      <c r="G461" s="684"/>
      <c r="H461" s="684"/>
      <c r="I461" s="684"/>
      <c r="J461" s="682"/>
      <c r="K461" s="682"/>
      <c r="L461" s="682"/>
      <c r="M461" s="682"/>
      <c r="N461" s="682"/>
      <c r="O461" s="682"/>
      <c r="P461" s="682"/>
      <c r="Q461" s="682"/>
      <c r="R461" s="682"/>
      <c r="S461" s="682"/>
      <c r="T461" s="682"/>
      <c r="U461" s="682"/>
      <c r="V461" s="682"/>
      <c r="W461" s="682"/>
      <c r="X461" s="682"/>
      <c r="Y461" s="682"/>
      <c r="Z461" s="682"/>
      <c r="AA461" s="682"/>
    </row>
    <row r="462" spans="1:27" ht="15">
      <c r="A462" s="682"/>
      <c r="B462" s="684"/>
      <c r="C462" s="684"/>
      <c r="D462" s="684"/>
      <c r="E462" s="684"/>
      <c r="F462" s="684"/>
      <c r="G462" s="684"/>
      <c r="H462" s="684"/>
      <c r="I462" s="684"/>
      <c r="J462" s="682"/>
      <c r="K462" s="682"/>
      <c r="L462" s="682"/>
      <c r="M462" s="682"/>
      <c r="N462" s="682"/>
      <c r="O462" s="682"/>
      <c r="P462" s="682"/>
      <c r="Q462" s="682"/>
      <c r="R462" s="682"/>
      <c r="S462" s="682"/>
      <c r="T462" s="682"/>
      <c r="U462" s="682"/>
      <c r="V462" s="682"/>
      <c r="W462" s="682"/>
      <c r="X462" s="682"/>
      <c r="Y462" s="682"/>
      <c r="Z462" s="682"/>
      <c r="AA462" s="682"/>
    </row>
    <row r="463" spans="1:27" ht="15">
      <c r="A463" s="682"/>
      <c r="B463" s="684"/>
      <c r="C463" s="684"/>
      <c r="D463" s="684"/>
      <c r="E463" s="684"/>
      <c r="F463" s="684"/>
      <c r="G463" s="684"/>
      <c r="H463" s="684"/>
      <c r="I463" s="684"/>
      <c r="J463" s="682"/>
      <c r="K463" s="682"/>
      <c r="L463" s="682"/>
      <c r="M463" s="682"/>
      <c r="N463" s="682"/>
      <c r="O463" s="682"/>
      <c r="P463" s="682"/>
      <c r="Q463" s="682"/>
      <c r="R463" s="682"/>
      <c r="S463" s="682"/>
      <c r="T463" s="682"/>
      <c r="U463" s="682"/>
      <c r="V463" s="682"/>
      <c r="W463" s="682"/>
      <c r="X463" s="682"/>
      <c r="Y463" s="682"/>
      <c r="Z463" s="682"/>
      <c r="AA463" s="682"/>
    </row>
    <row r="464" spans="1:27" ht="15">
      <c r="A464" s="682"/>
      <c r="B464" s="684"/>
      <c r="C464" s="684"/>
      <c r="D464" s="684"/>
      <c r="E464" s="684"/>
      <c r="F464" s="684"/>
      <c r="G464" s="684"/>
      <c r="H464" s="684"/>
      <c r="I464" s="684"/>
      <c r="J464" s="682"/>
      <c r="K464" s="682"/>
      <c r="L464" s="682"/>
      <c r="M464" s="682"/>
      <c r="N464" s="682"/>
      <c r="O464" s="682"/>
      <c r="P464" s="682"/>
      <c r="Q464" s="682"/>
      <c r="R464" s="682"/>
      <c r="S464" s="682"/>
      <c r="T464" s="682"/>
      <c r="U464" s="682"/>
      <c r="V464" s="682"/>
      <c r="W464" s="682"/>
      <c r="X464" s="682"/>
      <c r="Y464" s="682"/>
      <c r="Z464" s="682"/>
      <c r="AA464" s="682"/>
    </row>
    <row r="465" spans="1:27" ht="15">
      <c r="A465" s="682"/>
      <c r="B465" s="684"/>
      <c r="C465" s="684"/>
      <c r="D465" s="684"/>
      <c r="E465" s="684"/>
      <c r="F465" s="684"/>
      <c r="G465" s="684"/>
      <c r="H465" s="684"/>
      <c r="I465" s="684"/>
      <c r="J465" s="682"/>
      <c r="K465" s="682"/>
      <c r="L465" s="682"/>
      <c r="M465" s="682"/>
      <c r="N465" s="682"/>
      <c r="O465" s="682"/>
      <c r="P465" s="682"/>
      <c r="Q465" s="682"/>
      <c r="R465" s="682"/>
      <c r="S465" s="682"/>
      <c r="T465" s="682"/>
      <c r="U465" s="682"/>
      <c r="V465" s="682"/>
      <c r="W465" s="682"/>
      <c r="X465" s="682"/>
      <c r="Y465" s="682"/>
      <c r="Z465" s="682"/>
      <c r="AA465" s="682"/>
    </row>
    <row r="466" spans="1:27" ht="15">
      <c r="A466" s="682"/>
      <c r="B466" s="684"/>
      <c r="C466" s="684"/>
      <c r="D466" s="684"/>
      <c r="E466" s="684"/>
      <c r="F466" s="684"/>
      <c r="G466" s="684"/>
      <c r="H466" s="684"/>
      <c r="I466" s="684"/>
      <c r="J466" s="682"/>
      <c r="K466" s="682"/>
      <c r="L466" s="682"/>
      <c r="M466" s="682"/>
      <c r="N466" s="682"/>
      <c r="O466" s="682"/>
      <c r="P466" s="682"/>
      <c r="Q466" s="682"/>
      <c r="R466" s="682"/>
      <c r="S466" s="682"/>
      <c r="T466" s="682"/>
      <c r="U466" s="682"/>
      <c r="V466" s="682"/>
      <c r="W466" s="682"/>
      <c r="X466" s="682"/>
      <c r="Y466" s="682"/>
      <c r="Z466" s="682"/>
      <c r="AA466" s="682"/>
    </row>
    <row r="467" spans="1:27" ht="15">
      <c r="A467" s="682"/>
      <c r="B467" s="684"/>
      <c r="C467" s="684"/>
      <c r="D467" s="684"/>
      <c r="E467" s="684"/>
      <c r="F467" s="684"/>
      <c r="G467" s="684"/>
      <c r="H467" s="684"/>
      <c r="I467" s="684"/>
      <c r="J467" s="682"/>
      <c r="K467" s="682"/>
      <c r="L467" s="682"/>
      <c r="M467" s="682"/>
      <c r="N467" s="682"/>
      <c r="O467" s="682"/>
      <c r="P467" s="682"/>
      <c r="Q467" s="682"/>
      <c r="R467" s="682"/>
      <c r="S467" s="682"/>
      <c r="T467" s="682"/>
      <c r="U467" s="682"/>
      <c r="V467" s="682"/>
      <c r="W467" s="682"/>
      <c r="X467" s="682"/>
      <c r="Y467" s="682"/>
      <c r="Z467" s="682"/>
      <c r="AA467" s="682"/>
    </row>
    <row r="468" spans="1:27" ht="15">
      <c r="A468" s="682"/>
      <c r="B468" s="684"/>
      <c r="C468" s="684"/>
      <c r="D468" s="684"/>
      <c r="E468" s="684"/>
      <c r="F468" s="684"/>
      <c r="G468" s="684"/>
      <c r="H468" s="684"/>
      <c r="I468" s="684"/>
      <c r="J468" s="682"/>
      <c r="K468" s="682"/>
      <c r="L468" s="682"/>
      <c r="M468" s="682"/>
      <c r="N468" s="682"/>
      <c r="O468" s="682"/>
      <c r="P468" s="682"/>
      <c r="Q468" s="682"/>
      <c r="R468" s="682"/>
      <c r="S468" s="682"/>
      <c r="T468" s="682"/>
      <c r="U468" s="682"/>
      <c r="V468" s="682"/>
      <c r="W468" s="682"/>
      <c r="X468" s="682"/>
      <c r="Y468" s="682"/>
      <c r="Z468" s="682"/>
      <c r="AA468" s="682"/>
    </row>
    <row r="469" spans="1:27" ht="15">
      <c r="A469" s="682"/>
      <c r="B469" s="684"/>
      <c r="C469" s="684"/>
      <c r="D469" s="684"/>
      <c r="E469" s="684"/>
      <c r="F469" s="684"/>
      <c r="G469" s="684"/>
      <c r="H469" s="684"/>
      <c r="I469" s="684"/>
      <c r="J469" s="682"/>
      <c r="K469" s="682"/>
      <c r="L469" s="682"/>
      <c r="M469" s="682"/>
      <c r="N469" s="682"/>
      <c r="O469" s="682"/>
      <c r="P469" s="682"/>
      <c r="Q469" s="682"/>
      <c r="R469" s="682"/>
      <c r="S469" s="682"/>
      <c r="T469" s="682"/>
      <c r="U469" s="682"/>
      <c r="V469" s="682"/>
      <c r="W469" s="682"/>
      <c r="X469" s="682"/>
      <c r="Y469" s="682"/>
      <c r="Z469" s="682"/>
      <c r="AA469" s="682"/>
    </row>
    <row r="470" spans="1:27" ht="15">
      <c r="A470" s="682"/>
      <c r="B470" s="684"/>
      <c r="C470" s="684"/>
      <c r="D470" s="684"/>
      <c r="E470" s="684"/>
      <c r="F470" s="684"/>
      <c r="G470" s="684"/>
      <c r="H470" s="684"/>
      <c r="I470" s="684"/>
      <c r="J470" s="682"/>
      <c r="K470" s="682"/>
      <c r="L470" s="682"/>
      <c r="M470" s="682"/>
      <c r="N470" s="682"/>
      <c r="O470" s="682"/>
      <c r="P470" s="682"/>
      <c r="Q470" s="682"/>
      <c r="R470" s="682"/>
      <c r="S470" s="682"/>
      <c r="T470" s="682"/>
      <c r="U470" s="682"/>
      <c r="V470" s="682"/>
      <c r="W470" s="682"/>
      <c r="X470" s="682"/>
      <c r="Y470" s="682"/>
      <c r="Z470" s="682"/>
      <c r="AA470" s="682"/>
    </row>
    <row r="471" spans="1:27" ht="15">
      <c r="A471" s="682"/>
      <c r="B471" s="684"/>
      <c r="C471" s="684"/>
      <c r="D471" s="684"/>
      <c r="E471" s="684"/>
      <c r="F471" s="684"/>
      <c r="G471" s="684"/>
      <c r="H471" s="684"/>
      <c r="I471" s="684"/>
      <c r="J471" s="682"/>
      <c r="K471" s="682"/>
      <c r="L471" s="682"/>
      <c r="M471" s="682"/>
      <c r="N471" s="682"/>
      <c r="O471" s="682"/>
      <c r="P471" s="682"/>
      <c r="Q471" s="682"/>
      <c r="R471" s="682"/>
      <c r="S471" s="682"/>
      <c r="T471" s="682"/>
      <c r="U471" s="682"/>
      <c r="V471" s="682"/>
      <c r="W471" s="682"/>
      <c r="X471" s="682"/>
      <c r="Y471" s="682"/>
      <c r="Z471" s="682"/>
      <c r="AA471" s="682"/>
    </row>
    <row r="472" spans="1:27" ht="15">
      <c r="A472" s="682"/>
      <c r="B472" s="684"/>
      <c r="C472" s="684"/>
      <c r="D472" s="684"/>
      <c r="E472" s="684"/>
      <c r="F472" s="684"/>
      <c r="G472" s="684"/>
      <c r="H472" s="684"/>
      <c r="I472" s="684"/>
      <c r="J472" s="682"/>
      <c r="K472" s="682"/>
      <c r="L472" s="682"/>
      <c r="M472" s="682"/>
      <c r="N472" s="682"/>
      <c r="O472" s="682"/>
      <c r="P472" s="682"/>
      <c r="Q472" s="682"/>
      <c r="R472" s="682"/>
      <c r="S472" s="682"/>
      <c r="T472" s="682"/>
      <c r="U472" s="682"/>
      <c r="V472" s="682"/>
      <c r="W472" s="682"/>
      <c r="X472" s="682"/>
      <c r="Y472" s="682"/>
      <c r="Z472" s="682"/>
      <c r="AA472" s="682"/>
    </row>
    <row r="473" spans="1:27" ht="15">
      <c r="A473" s="682"/>
      <c r="B473" s="684"/>
      <c r="C473" s="684"/>
      <c r="D473" s="684"/>
      <c r="E473" s="684"/>
      <c r="F473" s="684"/>
      <c r="G473" s="684"/>
      <c r="H473" s="684"/>
      <c r="I473" s="684"/>
      <c r="J473" s="682"/>
      <c r="K473" s="682"/>
      <c r="L473" s="682"/>
      <c r="M473" s="682"/>
      <c r="N473" s="682"/>
      <c r="O473" s="682"/>
      <c r="P473" s="682"/>
      <c r="Q473" s="682"/>
      <c r="R473" s="682"/>
      <c r="S473" s="682"/>
      <c r="T473" s="682"/>
      <c r="U473" s="682"/>
      <c r="V473" s="682"/>
      <c r="W473" s="682"/>
      <c r="X473" s="682"/>
      <c r="Y473" s="682"/>
      <c r="Z473" s="682"/>
      <c r="AA473" s="682"/>
    </row>
    <row r="474" spans="1:27" ht="15">
      <c r="A474" s="682"/>
      <c r="B474" s="684"/>
      <c r="C474" s="684"/>
      <c r="D474" s="684"/>
      <c r="E474" s="684"/>
      <c r="F474" s="684"/>
      <c r="G474" s="684"/>
      <c r="H474" s="684"/>
      <c r="I474" s="684"/>
      <c r="J474" s="682"/>
      <c r="K474" s="682"/>
      <c r="L474" s="682"/>
      <c r="M474" s="682"/>
      <c r="N474" s="682"/>
      <c r="O474" s="682"/>
      <c r="P474" s="682"/>
      <c r="Q474" s="682"/>
      <c r="R474" s="682"/>
      <c r="S474" s="682"/>
      <c r="T474" s="682"/>
      <c r="U474" s="682"/>
      <c r="V474" s="682"/>
      <c r="W474" s="682"/>
      <c r="X474" s="682"/>
      <c r="Y474" s="682"/>
      <c r="Z474" s="682"/>
      <c r="AA474" s="682"/>
    </row>
    <row r="475" spans="1:27" ht="15">
      <c r="A475" s="682"/>
      <c r="B475" s="684"/>
      <c r="C475" s="684"/>
      <c r="D475" s="684"/>
      <c r="E475" s="684"/>
      <c r="F475" s="684"/>
      <c r="G475" s="684"/>
      <c r="H475" s="684"/>
      <c r="I475" s="684"/>
      <c r="J475" s="682"/>
      <c r="K475" s="682"/>
      <c r="L475" s="682"/>
      <c r="M475" s="682"/>
      <c r="N475" s="682"/>
      <c r="O475" s="682"/>
      <c r="P475" s="682"/>
      <c r="Q475" s="682"/>
      <c r="R475" s="682"/>
      <c r="S475" s="682"/>
      <c r="T475" s="682"/>
      <c r="U475" s="682"/>
      <c r="V475" s="682"/>
      <c r="W475" s="682"/>
      <c r="X475" s="682"/>
      <c r="Y475" s="682"/>
      <c r="Z475" s="682"/>
      <c r="AA475" s="682"/>
    </row>
    <row r="476" spans="1:27" ht="15">
      <c r="A476" s="682"/>
      <c r="B476" s="684"/>
      <c r="C476" s="684"/>
      <c r="D476" s="684"/>
      <c r="E476" s="684"/>
      <c r="F476" s="684"/>
      <c r="G476" s="684"/>
      <c r="H476" s="684"/>
      <c r="I476" s="684"/>
      <c r="J476" s="682"/>
      <c r="K476" s="682"/>
      <c r="L476" s="682"/>
      <c r="M476" s="682"/>
      <c r="N476" s="682"/>
      <c r="O476" s="682"/>
      <c r="P476" s="682"/>
      <c r="Q476" s="682"/>
      <c r="R476" s="682"/>
      <c r="S476" s="682"/>
      <c r="T476" s="682"/>
      <c r="U476" s="682"/>
      <c r="V476" s="682"/>
      <c r="W476" s="682"/>
      <c r="X476" s="682"/>
      <c r="Y476" s="682"/>
      <c r="Z476" s="682"/>
      <c r="AA476" s="682"/>
    </row>
    <row r="477" spans="1:27" ht="15">
      <c r="A477" s="682"/>
      <c r="B477" s="684"/>
      <c r="C477" s="684"/>
      <c r="D477" s="684"/>
      <c r="E477" s="684"/>
      <c r="F477" s="684"/>
      <c r="G477" s="684"/>
      <c r="H477" s="684"/>
      <c r="I477" s="684"/>
      <c r="J477" s="682"/>
      <c r="K477" s="682"/>
      <c r="L477" s="682"/>
      <c r="M477" s="682"/>
      <c r="N477" s="682"/>
      <c r="O477" s="682"/>
      <c r="P477" s="682"/>
      <c r="Q477" s="682"/>
      <c r="R477" s="682"/>
      <c r="S477" s="682"/>
      <c r="T477" s="682"/>
      <c r="U477" s="682"/>
      <c r="V477" s="682"/>
      <c r="W477" s="682"/>
      <c r="X477" s="682"/>
      <c r="Y477" s="682"/>
      <c r="Z477" s="682"/>
      <c r="AA477" s="682"/>
    </row>
    <row r="478" spans="1:27" ht="15">
      <c r="A478" s="682"/>
      <c r="B478" s="684"/>
      <c r="C478" s="684"/>
      <c r="D478" s="684"/>
      <c r="E478" s="684"/>
      <c r="F478" s="684"/>
      <c r="G478" s="684"/>
      <c r="H478" s="684"/>
      <c r="I478" s="684"/>
      <c r="J478" s="682"/>
      <c r="K478" s="682"/>
      <c r="L478" s="682"/>
      <c r="M478" s="682"/>
      <c r="N478" s="682"/>
      <c r="O478" s="682"/>
      <c r="P478" s="682"/>
      <c r="Q478" s="682"/>
      <c r="R478" s="682"/>
      <c r="S478" s="682"/>
      <c r="T478" s="682"/>
      <c r="U478" s="682"/>
      <c r="V478" s="682"/>
      <c r="W478" s="682"/>
      <c r="X478" s="682"/>
      <c r="Y478" s="682"/>
      <c r="Z478" s="682"/>
      <c r="AA478" s="682"/>
    </row>
    <row r="479" spans="1:27" ht="15">
      <c r="A479" s="682"/>
      <c r="B479" s="684"/>
      <c r="C479" s="684"/>
      <c r="D479" s="684"/>
      <c r="E479" s="684"/>
      <c r="F479" s="684"/>
      <c r="G479" s="684"/>
      <c r="H479" s="684"/>
      <c r="I479" s="684"/>
      <c r="J479" s="682"/>
      <c r="K479" s="682"/>
      <c r="L479" s="682"/>
      <c r="M479" s="682"/>
      <c r="N479" s="682"/>
      <c r="O479" s="682"/>
      <c r="P479" s="682"/>
      <c r="Q479" s="682"/>
      <c r="R479" s="682"/>
      <c r="S479" s="682"/>
      <c r="T479" s="682"/>
      <c r="U479" s="682"/>
      <c r="V479" s="682"/>
      <c r="W479" s="682"/>
      <c r="X479" s="682"/>
      <c r="Y479" s="682"/>
      <c r="Z479" s="682"/>
      <c r="AA479" s="682"/>
    </row>
    <row r="480" spans="1:27" ht="15">
      <c r="A480" s="682"/>
      <c r="B480" s="684"/>
      <c r="C480" s="684"/>
      <c r="D480" s="684"/>
      <c r="E480" s="684"/>
      <c r="F480" s="684"/>
      <c r="G480" s="684"/>
      <c r="H480" s="684"/>
      <c r="I480" s="684"/>
      <c r="J480" s="682"/>
      <c r="K480" s="682"/>
      <c r="L480" s="682"/>
      <c r="M480" s="682"/>
      <c r="N480" s="682"/>
      <c r="O480" s="682"/>
      <c r="P480" s="682"/>
      <c r="Q480" s="682"/>
      <c r="R480" s="682"/>
      <c r="S480" s="682"/>
      <c r="T480" s="682"/>
      <c r="U480" s="682"/>
      <c r="V480" s="682"/>
      <c r="W480" s="682"/>
      <c r="X480" s="682"/>
      <c r="Y480" s="682"/>
      <c r="Z480" s="682"/>
      <c r="AA480" s="682"/>
    </row>
    <row r="481" spans="1:27" ht="15">
      <c r="A481" s="682"/>
      <c r="B481" s="684"/>
      <c r="C481" s="684"/>
      <c r="D481" s="684"/>
      <c r="E481" s="684"/>
      <c r="F481" s="684"/>
      <c r="G481" s="684"/>
      <c r="H481" s="684"/>
      <c r="I481" s="684"/>
      <c r="J481" s="682"/>
      <c r="K481" s="682"/>
      <c r="L481" s="682"/>
      <c r="M481" s="682"/>
      <c r="N481" s="682"/>
      <c r="O481" s="682"/>
      <c r="P481" s="682"/>
      <c r="Q481" s="682"/>
      <c r="R481" s="682"/>
      <c r="S481" s="682"/>
      <c r="T481" s="682"/>
      <c r="U481" s="682"/>
      <c r="V481" s="682"/>
      <c r="W481" s="682"/>
      <c r="X481" s="682"/>
      <c r="Y481" s="682"/>
      <c r="Z481" s="682"/>
      <c r="AA481" s="682"/>
    </row>
    <row r="482" spans="1:27" ht="15">
      <c r="A482" s="682"/>
      <c r="B482" s="684"/>
      <c r="C482" s="684"/>
      <c r="D482" s="684"/>
      <c r="E482" s="684"/>
      <c r="F482" s="684"/>
      <c r="G482" s="684"/>
      <c r="H482" s="684"/>
      <c r="I482" s="684"/>
      <c r="J482" s="682"/>
      <c r="K482" s="682"/>
      <c r="L482" s="682"/>
      <c r="M482" s="682"/>
      <c r="N482" s="682"/>
      <c r="O482" s="682"/>
      <c r="P482" s="682"/>
      <c r="Q482" s="682"/>
      <c r="R482" s="682"/>
      <c r="S482" s="682"/>
      <c r="T482" s="682"/>
      <c r="U482" s="682"/>
      <c r="V482" s="682"/>
      <c r="W482" s="682"/>
      <c r="X482" s="682"/>
      <c r="Y482" s="682"/>
      <c r="Z482" s="682"/>
      <c r="AA482" s="682"/>
    </row>
    <row r="483" spans="1:27" ht="15">
      <c r="A483" s="682"/>
      <c r="B483" s="684"/>
      <c r="C483" s="684"/>
      <c r="D483" s="684"/>
      <c r="E483" s="684"/>
      <c r="F483" s="684"/>
      <c r="G483" s="684"/>
      <c r="H483" s="684"/>
      <c r="I483" s="684"/>
      <c r="J483" s="682"/>
      <c r="K483" s="682"/>
      <c r="L483" s="682"/>
      <c r="M483" s="682"/>
      <c r="N483" s="682"/>
      <c r="O483" s="682"/>
      <c r="P483" s="682"/>
      <c r="Q483" s="682"/>
      <c r="R483" s="682"/>
      <c r="S483" s="682"/>
      <c r="T483" s="682"/>
      <c r="U483" s="682"/>
      <c r="V483" s="682"/>
      <c r="W483" s="682"/>
      <c r="X483" s="682"/>
      <c r="Y483" s="682"/>
      <c r="Z483" s="682"/>
      <c r="AA483" s="682"/>
    </row>
    <row r="484" spans="1:27" ht="15">
      <c r="A484" s="682"/>
      <c r="B484" s="684"/>
      <c r="C484" s="684"/>
      <c r="D484" s="684"/>
      <c r="E484" s="684"/>
      <c r="F484" s="684"/>
      <c r="G484" s="684"/>
      <c r="H484" s="684"/>
      <c r="I484" s="684"/>
      <c r="J484" s="682"/>
      <c r="K484" s="682"/>
      <c r="L484" s="682"/>
      <c r="M484" s="682"/>
      <c r="N484" s="682"/>
      <c r="O484" s="682"/>
      <c r="P484" s="682"/>
      <c r="Q484" s="682"/>
      <c r="R484" s="682"/>
      <c r="S484" s="682"/>
      <c r="T484" s="682"/>
      <c r="U484" s="682"/>
      <c r="V484" s="682"/>
      <c r="W484" s="682"/>
      <c r="X484" s="682"/>
      <c r="Y484" s="682"/>
      <c r="Z484" s="682"/>
      <c r="AA484" s="682"/>
    </row>
    <row r="485" spans="1:27" ht="15">
      <c r="A485" s="682"/>
      <c r="B485" s="684"/>
      <c r="C485" s="684"/>
      <c r="D485" s="684"/>
      <c r="E485" s="684"/>
      <c r="F485" s="684"/>
      <c r="G485" s="684"/>
      <c r="H485" s="684"/>
      <c r="I485" s="684"/>
      <c r="J485" s="682"/>
      <c r="K485" s="682"/>
      <c r="L485" s="682"/>
      <c r="M485" s="682"/>
      <c r="N485" s="682"/>
      <c r="O485" s="682"/>
      <c r="P485" s="682"/>
      <c r="Q485" s="682"/>
      <c r="R485" s="682"/>
      <c r="S485" s="682"/>
      <c r="T485" s="682"/>
      <c r="U485" s="682"/>
      <c r="V485" s="682"/>
      <c r="W485" s="682"/>
      <c r="X485" s="682"/>
      <c r="Y485" s="682"/>
      <c r="Z485" s="682"/>
      <c r="AA485" s="682"/>
    </row>
    <row r="486" spans="1:27" ht="15">
      <c r="A486" s="682"/>
      <c r="B486" s="684"/>
      <c r="C486" s="684"/>
      <c r="D486" s="684"/>
      <c r="E486" s="684"/>
      <c r="F486" s="684"/>
      <c r="G486" s="684"/>
      <c r="H486" s="684"/>
      <c r="I486" s="684"/>
      <c r="J486" s="682"/>
      <c r="K486" s="682"/>
      <c r="L486" s="682"/>
      <c r="M486" s="682"/>
      <c r="N486" s="682"/>
      <c r="O486" s="682"/>
      <c r="P486" s="682"/>
      <c r="Q486" s="682"/>
      <c r="R486" s="682"/>
      <c r="S486" s="682"/>
      <c r="T486" s="682"/>
      <c r="U486" s="682"/>
      <c r="V486" s="682"/>
      <c r="W486" s="682"/>
      <c r="X486" s="682"/>
      <c r="Y486" s="682"/>
      <c r="Z486" s="682"/>
      <c r="AA486" s="682"/>
    </row>
    <row r="487" spans="1:27" ht="15">
      <c r="A487" s="682"/>
      <c r="B487" s="684"/>
      <c r="C487" s="684"/>
      <c r="D487" s="684"/>
      <c r="E487" s="684"/>
      <c r="F487" s="684"/>
      <c r="G487" s="684"/>
      <c r="H487" s="684"/>
      <c r="I487" s="684"/>
      <c r="J487" s="682"/>
      <c r="K487" s="682"/>
      <c r="L487" s="682"/>
      <c r="M487" s="682"/>
      <c r="N487" s="682"/>
      <c r="O487" s="682"/>
      <c r="P487" s="682"/>
      <c r="Q487" s="682"/>
      <c r="R487" s="682"/>
      <c r="S487" s="682"/>
      <c r="T487" s="682"/>
      <c r="U487" s="682"/>
      <c r="V487" s="682"/>
      <c r="W487" s="682"/>
      <c r="X487" s="682"/>
      <c r="Y487" s="682"/>
      <c r="Z487" s="682"/>
      <c r="AA487" s="682"/>
    </row>
    <row r="488" spans="1:27" ht="15">
      <c r="A488" s="682"/>
      <c r="B488" s="684"/>
      <c r="C488" s="684"/>
      <c r="D488" s="684"/>
      <c r="E488" s="684"/>
      <c r="F488" s="684"/>
      <c r="G488" s="684"/>
      <c r="H488" s="684"/>
      <c r="I488" s="684"/>
      <c r="J488" s="682"/>
      <c r="K488" s="682"/>
      <c r="L488" s="682"/>
      <c r="M488" s="682"/>
      <c r="N488" s="682"/>
      <c r="O488" s="682"/>
      <c r="P488" s="682"/>
      <c r="Q488" s="682"/>
      <c r="R488" s="682"/>
      <c r="S488" s="682"/>
      <c r="T488" s="682"/>
      <c r="U488" s="682"/>
      <c r="V488" s="682"/>
      <c r="W488" s="682"/>
      <c r="X488" s="682"/>
      <c r="Y488" s="682"/>
      <c r="Z488" s="682"/>
      <c r="AA488" s="682"/>
    </row>
    <row r="489" spans="1:27" ht="15">
      <c r="A489" s="682"/>
      <c r="B489" s="684"/>
      <c r="C489" s="684"/>
      <c r="D489" s="684"/>
      <c r="E489" s="684"/>
      <c r="F489" s="684"/>
      <c r="G489" s="684"/>
      <c r="H489" s="684"/>
      <c r="I489" s="684"/>
      <c r="J489" s="682"/>
      <c r="K489" s="682"/>
      <c r="L489" s="682"/>
      <c r="M489" s="682"/>
      <c r="N489" s="682"/>
      <c r="O489" s="682"/>
      <c r="P489" s="682"/>
      <c r="Q489" s="682"/>
      <c r="R489" s="682"/>
      <c r="S489" s="682"/>
      <c r="T489" s="682"/>
      <c r="U489" s="682"/>
      <c r="V489" s="682"/>
      <c r="W489" s="682"/>
      <c r="X489" s="682"/>
      <c r="Y489" s="682"/>
      <c r="Z489" s="682"/>
      <c r="AA489" s="682"/>
    </row>
    <row r="490" spans="1:27" ht="15">
      <c r="A490" s="682"/>
      <c r="B490" s="684"/>
      <c r="C490" s="684"/>
      <c r="D490" s="684"/>
      <c r="E490" s="684"/>
      <c r="F490" s="684"/>
      <c r="G490" s="684"/>
      <c r="H490" s="684"/>
      <c r="I490" s="684"/>
      <c r="J490" s="682"/>
      <c r="K490" s="682"/>
      <c r="L490" s="682"/>
      <c r="M490" s="682"/>
      <c r="N490" s="682"/>
      <c r="O490" s="682"/>
      <c r="P490" s="682"/>
      <c r="Q490" s="682"/>
      <c r="R490" s="682"/>
      <c r="S490" s="682"/>
      <c r="T490" s="682"/>
      <c r="U490" s="682"/>
      <c r="V490" s="682"/>
      <c r="W490" s="682"/>
      <c r="X490" s="682"/>
      <c r="Y490" s="682"/>
      <c r="Z490" s="682"/>
      <c r="AA490" s="682"/>
    </row>
    <row r="491" spans="1:27" ht="15">
      <c r="A491" s="682"/>
      <c r="B491" s="684"/>
      <c r="C491" s="684"/>
      <c r="D491" s="684"/>
      <c r="E491" s="684"/>
      <c r="F491" s="684"/>
      <c r="G491" s="684"/>
      <c r="H491" s="684"/>
      <c r="I491" s="684"/>
      <c r="J491" s="682"/>
      <c r="K491" s="682"/>
      <c r="L491" s="682"/>
      <c r="M491" s="682"/>
      <c r="N491" s="682"/>
      <c r="O491" s="682"/>
      <c r="P491" s="682"/>
      <c r="Q491" s="682"/>
      <c r="R491" s="682"/>
      <c r="S491" s="682"/>
      <c r="T491" s="682"/>
      <c r="U491" s="682"/>
      <c r="V491" s="682"/>
      <c r="W491" s="682"/>
      <c r="X491" s="682"/>
      <c r="Y491" s="682"/>
      <c r="Z491" s="682"/>
      <c r="AA491" s="682"/>
    </row>
    <row r="492" spans="1:27" ht="15">
      <c r="A492" s="682"/>
      <c r="B492" s="684"/>
      <c r="C492" s="684"/>
      <c r="D492" s="684"/>
      <c r="E492" s="684"/>
      <c r="F492" s="684"/>
      <c r="G492" s="684"/>
      <c r="H492" s="684"/>
      <c r="I492" s="684"/>
      <c r="J492" s="682"/>
      <c r="K492" s="682"/>
      <c r="L492" s="682"/>
      <c r="M492" s="682"/>
      <c r="N492" s="682"/>
      <c r="O492" s="682"/>
      <c r="P492" s="682"/>
      <c r="Q492" s="682"/>
      <c r="R492" s="682"/>
      <c r="S492" s="682"/>
      <c r="T492" s="682"/>
      <c r="U492" s="682"/>
      <c r="V492" s="682"/>
      <c r="W492" s="682"/>
      <c r="X492" s="682"/>
      <c r="Y492" s="682"/>
      <c r="Z492" s="682"/>
      <c r="AA492" s="682"/>
    </row>
    <row r="493" spans="1:27" ht="15">
      <c r="A493" s="682"/>
      <c r="B493" s="684"/>
      <c r="C493" s="684"/>
      <c r="D493" s="684"/>
      <c r="E493" s="684"/>
      <c r="F493" s="684"/>
      <c r="G493" s="684"/>
      <c r="H493" s="684"/>
      <c r="I493" s="684"/>
      <c r="J493" s="682"/>
      <c r="K493" s="682"/>
      <c r="L493" s="682"/>
      <c r="M493" s="682"/>
      <c r="N493" s="682"/>
      <c r="O493" s="682"/>
      <c r="P493" s="682"/>
      <c r="Q493" s="682"/>
      <c r="R493" s="682"/>
      <c r="S493" s="682"/>
      <c r="T493" s="682"/>
      <c r="U493" s="682"/>
      <c r="V493" s="682"/>
      <c r="W493" s="682"/>
      <c r="X493" s="682"/>
      <c r="Y493" s="682"/>
      <c r="Z493" s="682"/>
      <c r="AA493" s="682"/>
    </row>
    <row r="494" spans="1:27" ht="15">
      <c r="A494" s="682"/>
      <c r="B494" s="684"/>
      <c r="C494" s="684"/>
      <c r="D494" s="684"/>
      <c r="E494" s="684"/>
      <c r="F494" s="684"/>
      <c r="G494" s="684"/>
      <c r="H494" s="684"/>
      <c r="I494" s="684"/>
      <c r="J494" s="682"/>
      <c r="K494" s="682"/>
      <c r="L494" s="682"/>
      <c r="M494" s="682"/>
      <c r="N494" s="682"/>
      <c r="O494" s="682"/>
      <c r="P494" s="682"/>
      <c r="Q494" s="682"/>
      <c r="R494" s="682"/>
      <c r="S494" s="682"/>
      <c r="T494" s="682"/>
      <c r="U494" s="682"/>
      <c r="V494" s="682"/>
      <c r="W494" s="682"/>
      <c r="X494" s="682"/>
      <c r="Y494" s="682"/>
      <c r="Z494" s="682"/>
      <c r="AA494" s="682"/>
    </row>
    <row r="495" spans="1:27" ht="15">
      <c r="A495" s="682"/>
      <c r="B495" s="684"/>
      <c r="C495" s="684"/>
      <c r="D495" s="684"/>
      <c r="E495" s="684"/>
      <c r="F495" s="684"/>
      <c r="G495" s="684"/>
      <c r="H495" s="684"/>
      <c r="I495" s="684"/>
      <c r="J495" s="682"/>
      <c r="K495" s="682"/>
      <c r="L495" s="682"/>
      <c r="M495" s="682"/>
      <c r="N495" s="682"/>
      <c r="O495" s="682"/>
      <c r="P495" s="682"/>
      <c r="Q495" s="682"/>
      <c r="R495" s="682"/>
      <c r="S495" s="682"/>
      <c r="T495" s="682"/>
      <c r="U495" s="682"/>
      <c r="V495" s="682"/>
      <c r="W495" s="682"/>
      <c r="X495" s="682"/>
      <c r="Y495" s="682"/>
      <c r="Z495" s="682"/>
      <c r="AA495" s="682"/>
    </row>
    <row r="496" spans="1:27" ht="15">
      <c r="A496" s="682"/>
      <c r="B496" s="684"/>
      <c r="C496" s="684"/>
      <c r="D496" s="684"/>
      <c r="E496" s="684"/>
      <c r="F496" s="684"/>
      <c r="G496" s="684"/>
      <c r="H496" s="684"/>
      <c r="I496" s="684"/>
      <c r="J496" s="682"/>
      <c r="K496" s="682"/>
      <c r="L496" s="682"/>
      <c r="M496" s="682"/>
      <c r="N496" s="682"/>
      <c r="O496" s="682"/>
      <c r="P496" s="682"/>
      <c r="Q496" s="682"/>
      <c r="R496" s="682"/>
      <c r="S496" s="682"/>
      <c r="T496" s="682"/>
      <c r="U496" s="682"/>
      <c r="V496" s="682"/>
      <c r="W496" s="682"/>
      <c r="X496" s="682"/>
      <c r="Y496" s="682"/>
      <c r="Z496" s="682"/>
      <c r="AA496" s="682"/>
    </row>
    <row r="497" spans="1:27" ht="15">
      <c r="A497" s="682"/>
      <c r="B497" s="684"/>
      <c r="C497" s="684"/>
      <c r="D497" s="684"/>
      <c r="E497" s="684"/>
      <c r="F497" s="684"/>
      <c r="G497" s="684"/>
      <c r="H497" s="684"/>
      <c r="I497" s="684"/>
      <c r="J497" s="682"/>
      <c r="K497" s="682"/>
      <c r="L497" s="682"/>
      <c r="M497" s="682"/>
      <c r="N497" s="682"/>
      <c r="O497" s="682"/>
      <c r="P497" s="682"/>
      <c r="Q497" s="682"/>
      <c r="R497" s="682"/>
      <c r="S497" s="682"/>
      <c r="T497" s="682"/>
      <c r="U497" s="682"/>
      <c r="V497" s="682"/>
      <c r="W497" s="682"/>
      <c r="X497" s="682"/>
      <c r="Y497" s="682"/>
      <c r="Z497" s="682"/>
      <c r="AA497" s="682"/>
    </row>
    <row r="498" spans="1:27" ht="15">
      <c r="A498" s="682"/>
      <c r="B498" s="684"/>
      <c r="C498" s="684"/>
      <c r="D498" s="684"/>
      <c r="E498" s="684"/>
      <c r="F498" s="684"/>
      <c r="G498" s="684"/>
      <c r="H498" s="684"/>
      <c r="I498" s="684"/>
      <c r="J498" s="682"/>
      <c r="K498" s="682"/>
      <c r="L498" s="682"/>
      <c r="M498" s="682"/>
      <c r="N498" s="682"/>
      <c r="O498" s="682"/>
      <c r="P498" s="682"/>
      <c r="Q498" s="682"/>
      <c r="R498" s="682"/>
      <c r="S498" s="682"/>
      <c r="T498" s="682"/>
      <c r="U498" s="682"/>
      <c r="V498" s="682"/>
      <c r="W498" s="682"/>
      <c r="X498" s="682"/>
      <c r="Y498" s="682"/>
      <c r="Z498" s="682"/>
      <c r="AA498" s="682"/>
    </row>
    <row r="499" spans="1:27" ht="15">
      <c r="A499" s="682"/>
      <c r="B499" s="684"/>
      <c r="C499" s="684"/>
      <c r="D499" s="684"/>
      <c r="E499" s="684"/>
      <c r="F499" s="684"/>
      <c r="G499" s="684"/>
      <c r="H499" s="684"/>
      <c r="I499" s="684"/>
      <c r="J499" s="682"/>
      <c r="K499" s="682"/>
      <c r="L499" s="682"/>
      <c r="M499" s="682"/>
      <c r="N499" s="682"/>
      <c r="O499" s="682"/>
      <c r="P499" s="682"/>
      <c r="Q499" s="682"/>
      <c r="R499" s="682"/>
      <c r="S499" s="682"/>
      <c r="T499" s="682"/>
      <c r="U499" s="682"/>
      <c r="V499" s="682"/>
      <c r="W499" s="682"/>
      <c r="X499" s="682"/>
      <c r="Y499" s="682"/>
      <c r="Z499" s="682"/>
      <c r="AA499" s="682"/>
    </row>
    <row r="500" spans="1:27" ht="15">
      <c r="A500" s="682"/>
      <c r="B500" s="684"/>
      <c r="C500" s="684"/>
      <c r="D500" s="684"/>
      <c r="E500" s="684"/>
      <c r="F500" s="684"/>
      <c r="G500" s="684"/>
      <c r="H500" s="684"/>
      <c r="I500" s="684"/>
      <c r="J500" s="682"/>
      <c r="K500" s="682"/>
      <c r="L500" s="682"/>
      <c r="M500" s="682"/>
      <c r="N500" s="682"/>
      <c r="O500" s="682"/>
      <c r="P500" s="682"/>
      <c r="Q500" s="682"/>
      <c r="R500" s="682"/>
      <c r="S500" s="682"/>
      <c r="T500" s="682"/>
      <c r="U500" s="682"/>
      <c r="V500" s="682"/>
      <c r="W500" s="682"/>
      <c r="X500" s="682"/>
      <c r="Y500" s="682"/>
      <c r="Z500" s="682"/>
      <c r="AA500" s="682"/>
    </row>
    <row r="501" spans="1:27" ht="15">
      <c r="A501" s="682"/>
      <c r="B501" s="684"/>
      <c r="C501" s="684"/>
      <c r="D501" s="684"/>
      <c r="E501" s="684"/>
      <c r="F501" s="684"/>
      <c r="G501" s="684"/>
      <c r="H501" s="684"/>
      <c r="I501" s="684"/>
      <c r="J501" s="682"/>
      <c r="K501" s="682"/>
      <c r="L501" s="682"/>
      <c r="M501" s="682"/>
      <c r="N501" s="682"/>
      <c r="O501" s="682"/>
      <c r="P501" s="682"/>
      <c r="Q501" s="682"/>
      <c r="R501" s="682"/>
      <c r="S501" s="682"/>
      <c r="T501" s="682"/>
      <c r="U501" s="682"/>
      <c r="V501" s="682"/>
      <c r="W501" s="682"/>
      <c r="X501" s="682"/>
      <c r="Y501" s="682"/>
      <c r="Z501" s="682"/>
      <c r="AA501" s="682"/>
    </row>
    <row r="502" spans="1:27" ht="15">
      <c r="A502" s="682"/>
      <c r="B502" s="684"/>
      <c r="C502" s="684"/>
      <c r="D502" s="684"/>
      <c r="E502" s="684"/>
      <c r="F502" s="684"/>
      <c r="G502" s="684"/>
      <c r="H502" s="684"/>
      <c r="I502" s="684"/>
      <c r="J502" s="682"/>
      <c r="K502" s="682"/>
      <c r="L502" s="682"/>
      <c r="M502" s="682"/>
      <c r="N502" s="682"/>
      <c r="O502" s="682"/>
      <c r="P502" s="682"/>
      <c r="Q502" s="682"/>
      <c r="R502" s="682"/>
      <c r="S502" s="682"/>
      <c r="T502" s="682"/>
      <c r="U502" s="682"/>
      <c r="V502" s="682"/>
      <c r="W502" s="682"/>
      <c r="X502" s="682"/>
      <c r="Y502" s="682"/>
      <c r="Z502" s="682"/>
      <c r="AA502" s="682"/>
    </row>
    <row r="503" spans="1:27" ht="15">
      <c r="A503" s="682"/>
      <c r="B503" s="684"/>
      <c r="C503" s="684"/>
      <c r="D503" s="684"/>
      <c r="E503" s="684"/>
      <c r="F503" s="684"/>
      <c r="G503" s="684"/>
      <c r="H503" s="684"/>
      <c r="I503" s="684"/>
      <c r="J503" s="682"/>
      <c r="K503" s="682"/>
      <c r="L503" s="682"/>
      <c r="M503" s="682"/>
      <c r="N503" s="682"/>
      <c r="O503" s="682"/>
      <c r="P503" s="682"/>
      <c r="Q503" s="682"/>
      <c r="R503" s="682"/>
      <c r="S503" s="682"/>
      <c r="T503" s="682"/>
      <c r="U503" s="682"/>
      <c r="V503" s="682"/>
      <c r="W503" s="682"/>
      <c r="X503" s="682"/>
      <c r="Y503" s="682"/>
      <c r="Z503" s="682"/>
      <c r="AA503" s="682"/>
    </row>
    <row r="504" spans="1:27" ht="15">
      <c r="A504" s="682"/>
      <c r="B504" s="684"/>
      <c r="C504" s="684"/>
      <c r="D504" s="684"/>
      <c r="E504" s="684"/>
      <c r="F504" s="684"/>
      <c r="G504" s="684"/>
      <c r="H504" s="684"/>
      <c r="I504" s="684"/>
      <c r="J504" s="682"/>
      <c r="K504" s="682"/>
      <c r="L504" s="682"/>
      <c r="M504" s="682"/>
      <c r="N504" s="682"/>
      <c r="O504" s="682"/>
      <c r="P504" s="682"/>
      <c r="Q504" s="682"/>
      <c r="R504" s="682"/>
      <c r="S504" s="682"/>
      <c r="T504" s="682"/>
      <c r="U504" s="682"/>
      <c r="V504" s="682"/>
      <c r="W504" s="682"/>
      <c r="X504" s="682"/>
      <c r="Y504" s="682"/>
      <c r="Z504" s="682"/>
      <c r="AA504" s="682"/>
    </row>
    <row r="505" spans="1:27" ht="15">
      <c r="A505" s="682"/>
      <c r="B505" s="684"/>
      <c r="C505" s="684"/>
      <c r="D505" s="684"/>
      <c r="E505" s="684"/>
      <c r="F505" s="684"/>
      <c r="G505" s="684"/>
      <c r="H505" s="684"/>
      <c r="I505" s="684"/>
      <c r="J505" s="682"/>
      <c r="K505" s="682"/>
      <c r="L505" s="682"/>
      <c r="M505" s="682"/>
      <c r="N505" s="682"/>
      <c r="O505" s="682"/>
      <c r="P505" s="682"/>
      <c r="Q505" s="682"/>
      <c r="R505" s="682"/>
      <c r="S505" s="682"/>
      <c r="T505" s="682"/>
      <c r="U505" s="682"/>
      <c r="V505" s="682"/>
      <c r="W505" s="682"/>
      <c r="X505" s="682"/>
      <c r="Y505" s="682"/>
      <c r="Z505" s="682"/>
      <c r="AA505" s="682"/>
    </row>
    <row r="506" spans="1:27" ht="15">
      <c r="A506" s="682"/>
      <c r="B506" s="684"/>
      <c r="C506" s="684"/>
      <c r="D506" s="684"/>
      <c r="E506" s="684"/>
      <c r="F506" s="684"/>
      <c r="G506" s="684"/>
      <c r="H506" s="684"/>
      <c r="I506" s="684"/>
      <c r="J506" s="682"/>
      <c r="K506" s="682"/>
      <c r="L506" s="682"/>
      <c r="M506" s="682"/>
      <c r="N506" s="682"/>
      <c r="O506" s="682"/>
      <c r="P506" s="682"/>
      <c r="Q506" s="682"/>
      <c r="R506" s="682"/>
      <c r="S506" s="682"/>
      <c r="T506" s="682"/>
      <c r="U506" s="682"/>
      <c r="V506" s="682"/>
      <c r="W506" s="682"/>
      <c r="X506" s="682"/>
      <c r="Y506" s="682"/>
      <c r="Z506" s="682"/>
      <c r="AA506" s="682"/>
    </row>
    <row r="507" spans="1:27" ht="15">
      <c r="A507" s="682"/>
      <c r="B507" s="684"/>
      <c r="C507" s="684"/>
      <c r="D507" s="684"/>
      <c r="E507" s="684"/>
      <c r="F507" s="684"/>
      <c r="G507" s="684"/>
      <c r="H507" s="684"/>
      <c r="I507" s="684"/>
      <c r="J507" s="682"/>
      <c r="K507" s="682"/>
      <c r="L507" s="682"/>
      <c r="M507" s="682"/>
      <c r="N507" s="682"/>
      <c r="O507" s="682"/>
      <c r="P507" s="682"/>
      <c r="Q507" s="682"/>
      <c r="R507" s="682"/>
      <c r="S507" s="682"/>
      <c r="T507" s="682"/>
      <c r="U507" s="682"/>
      <c r="V507" s="682"/>
      <c r="W507" s="682"/>
      <c r="X507" s="682"/>
      <c r="Y507" s="682"/>
      <c r="Z507" s="682"/>
      <c r="AA507" s="682"/>
    </row>
    <row r="508" spans="1:27" ht="15">
      <c r="A508" s="682"/>
      <c r="B508" s="684"/>
      <c r="C508" s="684"/>
      <c r="D508" s="684"/>
      <c r="E508" s="684"/>
      <c r="F508" s="684"/>
      <c r="G508" s="684"/>
      <c r="H508" s="684"/>
      <c r="I508" s="684"/>
      <c r="J508" s="682"/>
      <c r="K508" s="682"/>
      <c r="L508" s="682"/>
      <c r="M508" s="682"/>
      <c r="N508" s="682"/>
      <c r="O508" s="682"/>
      <c r="P508" s="682"/>
      <c r="Q508" s="682"/>
      <c r="R508" s="682"/>
      <c r="S508" s="682"/>
      <c r="T508" s="682"/>
      <c r="U508" s="682"/>
      <c r="V508" s="682"/>
      <c r="W508" s="682"/>
      <c r="X508" s="682"/>
      <c r="Y508" s="682"/>
      <c r="Z508" s="682"/>
      <c r="AA508" s="682"/>
    </row>
    <row r="509" spans="1:27" ht="15">
      <c r="A509" s="682"/>
      <c r="B509" s="684"/>
      <c r="C509" s="684"/>
      <c r="D509" s="684"/>
      <c r="E509" s="684"/>
      <c r="F509" s="684"/>
      <c r="G509" s="684"/>
      <c r="H509" s="684"/>
      <c r="I509" s="684"/>
      <c r="J509" s="682"/>
      <c r="K509" s="682"/>
      <c r="L509" s="682"/>
      <c r="M509" s="682"/>
      <c r="N509" s="682"/>
      <c r="O509" s="682"/>
      <c r="P509" s="682"/>
      <c r="Q509" s="682"/>
      <c r="R509" s="682"/>
      <c r="S509" s="682"/>
      <c r="T509" s="682"/>
      <c r="U509" s="682"/>
      <c r="V509" s="682"/>
      <c r="W509" s="682"/>
      <c r="X509" s="682"/>
      <c r="Y509" s="682"/>
      <c r="Z509" s="682"/>
      <c r="AA509" s="682"/>
    </row>
    <row r="510" spans="1:27" ht="15">
      <c r="A510" s="682"/>
      <c r="B510" s="684"/>
      <c r="C510" s="684"/>
      <c r="D510" s="684"/>
      <c r="E510" s="684"/>
      <c r="F510" s="684"/>
      <c r="G510" s="684"/>
      <c r="H510" s="684"/>
      <c r="I510" s="684"/>
      <c r="J510" s="682"/>
      <c r="K510" s="682"/>
      <c r="L510" s="682"/>
      <c r="M510" s="682"/>
      <c r="N510" s="682"/>
      <c r="O510" s="682"/>
      <c r="P510" s="682"/>
      <c r="Q510" s="682"/>
      <c r="R510" s="682"/>
      <c r="S510" s="682"/>
      <c r="T510" s="682"/>
      <c r="U510" s="682"/>
      <c r="V510" s="682"/>
      <c r="W510" s="682"/>
      <c r="X510" s="682"/>
      <c r="Y510" s="682"/>
      <c r="Z510" s="682"/>
      <c r="AA510" s="682"/>
    </row>
    <row r="511" spans="1:27" ht="15">
      <c r="A511" s="682"/>
      <c r="B511" s="684"/>
      <c r="C511" s="684"/>
      <c r="D511" s="684"/>
      <c r="E511" s="684"/>
      <c r="F511" s="684"/>
      <c r="G511" s="684"/>
      <c r="H511" s="684"/>
      <c r="I511" s="684"/>
      <c r="J511" s="682"/>
      <c r="K511" s="682"/>
      <c r="L511" s="682"/>
      <c r="M511" s="682"/>
      <c r="N511" s="682"/>
      <c r="O511" s="682"/>
      <c r="P511" s="682"/>
      <c r="Q511" s="682"/>
      <c r="R511" s="682"/>
      <c r="S511" s="682"/>
      <c r="T511" s="682"/>
      <c r="U511" s="682"/>
      <c r="V511" s="682"/>
      <c r="W511" s="682"/>
      <c r="X511" s="682"/>
      <c r="Y511" s="682"/>
      <c r="Z511" s="682"/>
      <c r="AA511" s="682"/>
    </row>
    <row r="512" spans="1:27" ht="15">
      <c r="A512" s="682"/>
      <c r="B512" s="684"/>
      <c r="C512" s="684"/>
      <c r="D512" s="684"/>
      <c r="E512" s="684"/>
      <c r="F512" s="684"/>
      <c r="G512" s="684"/>
      <c r="H512" s="684"/>
      <c r="I512" s="684"/>
      <c r="J512" s="682"/>
      <c r="K512" s="682"/>
      <c r="L512" s="682"/>
      <c r="M512" s="682"/>
      <c r="N512" s="682"/>
      <c r="O512" s="682"/>
      <c r="P512" s="682"/>
      <c r="Q512" s="682"/>
      <c r="R512" s="682"/>
      <c r="S512" s="682"/>
      <c r="T512" s="682"/>
      <c r="U512" s="682"/>
      <c r="V512" s="682"/>
      <c r="W512" s="682"/>
      <c r="X512" s="682"/>
      <c r="Y512" s="682"/>
      <c r="Z512" s="682"/>
      <c r="AA512" s="682"/>
    </row>
    <row r="513" spans="1:27" ht="15">
      <c r="A513" s="682"/>
      <c r="B513" s="684"/>
      <c r="C513" s="684"/>
      <c r="D513" s="684"/>
      <c r="E513" s="684"/>
      <c r="F513" s="684"/>
      <c r="G513" s="684"/>
      <c r="H513" s="684"/>
      <c r="I513" s="684"/>
      <c r="J513" s="682"/>
      <c r="K513" s="682"/>
      <c r="L513" s="682"/>
      <c r="M513" s="682"/>
      <c r="N513" s="682"/>
      <c r="O513" s="682"/>
      <c r="P513" s="682"/>
      <c r="Q513" s="682"/>
      <c r="R513" s="682"/>
      <c r="S513" s="682"/>
      <c r="T513" s="682"/>
      <c r="U513" s="682"/>
      <c r="V513" s="682"/>
      <c r="W513" s="682"/>
      <c r="X513" s="682"/>
      <c r="Y513" s="682"/>
      <c r="Z513" s="682"/>
      <c r="AA513" s="682"/>
    </row>
    <row r="514" spans="1:27" ht="15">
      <c r="A514" s="682"/>
      <c r="B514" s="684"/>
      <c r="C514" s="684"/>
      <c r="D514" s="684"/>
      <c r="E514" s="684"/>
      <c r="F514" s="684"/>
      <c r="G514" s="684"/>
      <c r="H514" s="684"/>
      <c r="I514" s="684"/>
      <c r="J514" s="682"/>
      <c r="K514" s="682"/>
      <c r="L514" s="682"/>
      <c r="M514" s="682"/>
      <c r="N514" s="682"/>
      <c r="O514" s="682"/>
      <c r="P514" s="682"/>
      <c r="Q514" s="682"/>
      <c r="R514" s="682"/>
      <c r="S514" s="682"/>
      <c r="T514" s="682"/>
      <c r="U514" s="682"/>
      <c r="V514" s="682"/>
      <c r="W514" s="682"/>
      <c r="X514" s="682"/>
      <c r="Y514" s="682"/>
      <c r="Z514" s="682"/>
      <c r="AA514" s="682"/>
    </row>
    <row r="515" spans="1:27" ht="15">
      <c r="A515" s="682"/>
      <c r="B515" s="684"/>
      <c r="C515" s="684"/>
      <c r="D515" s="684"/>
      <c r="E515" s="684"/>
      <c r="F515" s="684"/>
      <c r="G515" s="684"/>
      <c r="H515" s="684"/>
      <c r="I515" s="684"/>
      <c r="J515" s="682"/>
      <c r="K515" s="682"/>
      <c r="L515" s="682"/>
      <c r="M515" s="682"/>
      <c r="N515" s="682"/>
      <c r="O515" s="682"/>
      <c r="P515" s="682"/>
      <c r="Q515" s="682"/>
      <c r="R515" s="682"/>
      <c r="S515" s="682"/>
      <c r="T515" s="682"/>
      <c r="U515" s="682"/>
      <c r="V515" s="682"/>
      <c r="W515" s="682"/>
      <c r="X515" s="682"/>
      <c r="Y515" s="682"/>
      <c r="Z515" s="682"/>
      <c r="AA515" s="682"/>
    </row>
    <row r="516" spans="1:27" ht="15">
      <c r="A516" s="682"/>
      <c r="B516" s="684"/>
      <c r="C516" s="684"/>
      <c r="D516" s="684"/>
      <c r="E516" s="684"/>
      <c r="F516" s="684"/>
      <c r="G516" s="684"/>
      <c r="H516" s="684"/>
      <c r="I516" s="684"/>
      <c r="J516" s="682"/>
      <c r="K516" s="682"/>
      <c r="L516" s="682"/>
      <c r="M516" s="682"/>
      <c r="N516" s="682"/>
      <c r="O516" s="682"/>
      <c r="P516" s="682"/>
      <c r="Q516" s="682"/>
      <c r="R516" s="682"/>
      <c r="S516" s="682"/>
      <c r="T516" s="682"/>
      <c r="U516" s="682"/>
      <c r="V516" s="682"/>
      <c r="W516" s="682"/>
      <c r="X516" s="682"/>
      <c r="Y516" s="682"/>
      <c r="Z516" s="682"/>
      <c r="AA516" s="682"/>
    </row>
    <row r="517" spans="1:27" ht="15">
      <c r="A517" s="682"/>
      <c r="B517" s="684"/>
      <c r="C517" s="684"/>
      <c r="D517" s="684"/>
      <c r="E517" s="684"/>
      <c r="F517" s="684"/>
      <c r="G517" s="684"/>
      <c r="H517" s="684"/>
      <c r="I517" s="684"/>
      <c r="J517" s="682"/>
      <c r="K517" s="682"/>
      <c r="L517" s="682"/>
      <c r="M517" s="682"/>
      <c r="N517" s="682"/>
      <c r="O517" s="682"/>
      <c r="P517" s="682"/>
      <c r="Q517" s="682"/>
      <c r="R517" s="682"/>
      <c r="S517" s="682"/>
      <c r="T517" s="682"/>
      <c r="U517" s="682"/>
      <c r="V517" s="682"/>
      <c r="W517" s="682"/>
      <c r="X517" s="682"/>
      <c r="Y517" s="682"/>
      <c r="Z517" s="682"/>
      <c r="AA517" s="682"/>
    </row>
    <row r="518" spans="1:27" ht="15">
      <c r="A518" s="682"/>
      <c r="B518" s="684"/>
      <c r="C518" s="684"/>
      <c r="D518" s="684"/>
      <c r="E518" s="684"/>
      <c r="F518" s="684"/>
      <c r="G518" s="684"/>
      <c r="H518" s="684"/>
      <c r="I518" s="684"/>
      <c r="J518" s="682"/>
      <c r="K518" s="682"/>
      <c r="L518" s="682"/>
      <c r="M518" s="682"/>
      <c r="N518" s="682"/>
      <c r="O518" s="682"/>
      <c r="P518" s="682"/>
      <c r="Q518" s="682"/>
      <c r="R518" s="682"/>
      <c r="S518" s="682"/>
      <c r="T518" s="682"/>
      <c r="U518" s="682"/>
      <c r="V518" s="682"/>
      <c r="W518" s="682"/>
      <c r="X518" s="682"/>
      <c r="Y518" s="682"/>
      <c r="Z518" s="682"/>
      <c r="AA518" s="682"/>
    </row>
    <row r="519" spans="1:27" ht="15">
      <c r="A519" s="682"/>
      <c r="B519" s="684"/>
      <c r="C519" s="684"/>
      <c r="D519" s="684"/>
      <c r="E519" s="684"/>
      <c r="F519" s="684"/>
      <c r="G519" s="684"/>
      <c r="H519" s="684"/>
      <c r="I519" s="684"/>
      <c r="J519" s="682"/>
      <c r="K519" s="682"/>
      <c r="L519" s="682"/>
      <c r="M519" s="682"/>
      <c r="N519" s="682"/>
      <c r="O519" s="682"/>
      <c r="P519" s="682"/>
      <c r="Q519" s="682"/>
      <c r="R519" s="682"/>
      <c r="S519" s="682"/>
      <c r="T519" s="682"/>
      <c r="U519" s="682"/>
      <c r="V519" s="682"/>
      <c r="W519" s="682"/>
      <c r="X519" s="682"/>
      <c r="Y519" s="682"/>
      <c r="Z519" s="682"/>
      <c r="AA519" s="682"/>
    </row>
    <row r="520" spans="1:27" ht="15">
      <c r="A520" s="682"/>
      <c r="B520" s="684"/>
      <c r="C520" s="684"/>
      <c r="D520" s="684"/>
      <c r="E520" s="684"/>
      <c r="F520" s="684"/>
      <c r="G520" s="684"/>
      <c r="H520" s="684"/>
      <c r="I520" s="684"/>
      <c r="J520" s="682"/>
      <c r="K520" s="682"/>
      <c r="L520" s="682"/>
      <c r="M520" s="682"/>
      <c r="N520" s="682"/>
      <c r="O520" s="682"/>
      <c r="P520" s="682"/>
      <c r="Q520" s="682"/>
      <c r="R520" s="682"/>
      <c r="S520" s="682"/>
      <c r="T520" s="682"/>
      <c r="U520" s="682"/>
      <c r="V520" s="682"/>
      <c r="W520" s="682"/>
      <c r="X520" s="682"/>
      <c r="Y520" s="682"/>
      <c r="Z520" s="682"/>
      <c r="AA520" s="682"/>
    </row>
    <row r="521" spans="1:27" ht="15">
      <c r="A521" s="682"/>
      <c r="B521" s="684"/>
      <c r="C521" s="684"/>
      <c r="D521" s="684"/>
      <c r="E521" s="684"/>
      <c r="F521" s="684"/>
      <c r="G521" s="684"/>
      <c r="H521" s="684"/>
      <c r="I521" s="684"/>
      <c r="J521" s="682"/>
      <c r="K521" s="682"/>
      <c r="L521" s="682"/>
      <c r="M521" s="682"/>
      <c r="N521" s="682"/>
      <c r="O521" s="682"/>
      <c r="P521" s="682"/>
      <c r="Q521" s="682"/>
      <c r="R521" s="682"/>
      <c r="S521" s="682"/>
      <c r="T521" s="682"/>
      <c r="U521" s="682"/>
      <c r="V521" s="682"/>
      <c r="W521" s="682"/>
      <c r="X521" s="682"/>
      <c r="Y521" s="682"/>
      <c r="Z521" s="682"/>
      <c r="AA521" s="682"/>
    </row>
    <row r="522" spans="1:27" ht="15">
      <c r="A522" s="682"/>
      <c r="B522" s="684"/>
      <c r="C522" s="684"/>
      <c r="D522" s="684"/>
      <c r="E522" s="684"/>
      <c r="F522" s="684"/>
      <c r="G522" s="684"/>
      <c r="H522" s="684"/>
      <c r="I522" s="684"/>
      <c r="J522" s="682"/>
      <c r="K522" s="682"/>
      <c r="L522" s="682"/>
      <c r="M522" s="682"/>
      <c r="N522" s="682"/>
      <c r="O522" s="682"/>
      <c r="P522" s="682"/>
      <c r="Q522" s="682"/>
      <c r="R522" s="682"/>
      <c r="S522" s="682"/>
      <c r="T522" s="682"/>
      <c r="U522" s="682"/>
      <c r="V522" s="682"/>
      <c r="W522" s="682"/>
      <c r="X522" s="682"/>
      <c r="Y522" s="682"/>
      <c r="Z522" s="682"/>
      <c r="AA522" s="682"/>
    </row>
    <row r="523" spans="1:27" ht="15">
      <c r="A523" s="682"/>
      <c r="B523" s="684"/>
      <c r="C523" s="684"/>
      <c r="D523" s="684"/>
      <c r="E523" s="684"/>
      <c r="F523" s="684"/>
      <c r="G523" s="684"/>
      <c r="H523" s="684"/>
      <c r="I523" s="684"/>
      <c r="J523" s="682"/>
      <c r="K523" s="682"/>
      <c r="L523" s="682"/>
      <c r="M523" s="682"/>
      <c r="N523" s="682"/>
      <c r="O523" s="682"/>
      <c r="P523" s="682"/>
      <c r="Q523" s="682"/>
      <c r="R523" s="682"/>
      <c r="S523" s="682"/>
      <c r="T523" s="682"/>
      <c r="U523" s="682"/>
      <c r="V523" s="682"/>
      <c r="W523" s="682"/>
      <c r="X523" s="682"/>
      <c r="Y523" s="682"/>
      <c r="Z523" s="682"/>
      <c r="AA523" s="682"/>
    </row>
    <row r="524" spans="1:27" ht="15">
      <c r="A524" s="682"/>
      <c r="B524" s="684"/>
      <c r="C524" s="684"/>
      <c r="D524" s="684"/>
      <c r="E524" s="684"/>
      <c r="F524" s="684"/>
      <c r="G524" s="684"/>
      <c r="H524" s="684"/>
      <c r="I524" s="684"/>
      <c r="J524" s="682"/>
      <c r="K524" s="682"/>
      <c r="L524" s="682"/>
      <c r="M524" s="682"/>
      <c r="N524" s="682"/>
      <c r="O524" s="682"/>
      <c r="P524" s="682"/>
      <c r="Q524" s="682"/>
      <c r="R524" s="682"/>
      <c r="S524" s="682"/>
      <c r="T524" s="682"/>
      <c r="U524" s="682"/>
      <c r="V524" s="682"/>
      <c r="W524" s="682"/>
      <c r="X524" s="682"/>
      <c r="Y524" s="682"/>
      <c r="Z524" s="682"/>
      <c r="AA524" s="682"/>
    </row>
    <row r="525" spans="1:27" ht="15">
      <c r="A525" s="682"/>
      <c r="B525" s="684"/>
      <c r="C525" s="684"/>
      <c r="D525" s="684"/>
      <c r="E525" s="684"/>
      <c r="F525" s="684"/>
      <c r="G525" s="684"/>
      <c r="H525" s="684"/>
      <c r="I525" s="684"/>
      <c r="J525" s="682"/>
      <c r="K525" s="682"/>
      <c r="L525" s="682"/>
      <c r="M525" s="682"/>
      <c r="N525" s="682"/>
      <c r="O525" s="682"/>
      <c r="P525" s="682"/>
      <c r="Q525" s="682"/>
      <c r="R525" s="682"/>
      <c r="S525" s="682"/>
      <c r="T525" s="682"/>
      <c r="U525" s="682"/>
      <c r="V525" s="682"/>
      <c r="W525" s="682"/>
      <c r="X525" s="682"/>
      <c r="Y525" s="682"/>
      <c r="Z525" s="682"/>
      <c r="AA525" s="682"/>
    </row>
    <row r="526" spans="1:27" ht="15">
      <c r="A526" s="682"/>
      <c r="B526" s="684"/>
      <c r="C526" s="684"/>
      <c r="D526" s="684"/>
      <c r="E526" s="684"/>
      <c r="F526" s="684"/>
      <c r="G526" s="684"/>
      <c r="H526" s="684"/>
      <c r="I526" s="684"/>
      <c r="J526" s="682"/>
      <c r="K526" s="682"/>
      <c r="L526" s="682"/>
      <c r="M526" s="682"/>
      <c r="N526" s="682"/>
      <c r="O526" s="682"/>
      <c r="P526" s="682"/>
      <c r="Q526" s="682"/>
      <c r="R526" s="682"/>
      <c r="S526" s="682"/>
      <c r="T526" s="682"/>
      <c r="U526" s="682"/>
      <c r="V526" s="682"/>
      <c r="W526" s="682"/>
      <c r="X526" s="682"/>
      <c r="Y526" s="682"/>
      <c r="Z526" s="682"/>
      <c r="AA526" s="682"/>
    </row>
    <row r="527" spans="1:27" ht="15">
      <c r="A527" s="682"/>
      <c r="B527" s="684"/>
      <c r="C527" s="684"/>
      <c r="D527" s="684"/>
      <c r="E527" s="684"/>
      <c r="F527" s="684"/>
      <c r="G527" s="684"/>
      <c r="H527" s="684"/>
      <c r="I527" s="684"/>
      <c r="J527" s="682"/>
      <c r="K527" s="682"/>
      <c r="L527" s="682"/>
      <c r="M527" s="682"/>
      <c r="N527" s="682"/>
      <c r="O527" s="682"/>
      <c r="P527" s="682"/>
      <c r="Q527" s="682"/>
      <c r="R527" s="682"/>
      <c r="S527" s="682"/>
      <c r="T527" s="682"/>
      <c r="U527" s="682"/>
      <c r="V527" s="682"/>
      <c r="W527" s="682"/>
      <c r="X527" s="682"/>
      <c r="Y527" s="682"/>
      <c r="Z527" s="682"/>
      <c r="AA527" s="682"/>
    </row>
    <row r="528" spans="1:27" ht="15">
      <c r="A528" s="682"/>
      <c r="B528" s="684"/>
      <c r="C528" s="684"/>
      <c r="D528" s="684"/>
      <c r="E528" s="684"/>
      <c r="F528" s="684"/>
      <c r="G528" s="684"/>
      <c r="H528" s="684"/>
      <c r="I528" s="684"/>
      <c r="J528" s="682"/>
      <c r="K528" s="682"/>
      <c r="L528" s="682"/>
      <c r="M528" s="682"/>
      <c r="N528" s="682"/>
      <c r="O528" s="682"/>
      <c r="P528" s="682"/>
      <c r="Q528" s="682"/>
      <c r="R528" s="682"/>
      <c r="S528" s="682"/>
      <c r="T528" s="682"/>
      <c r="U528" s="682"/>
      <c r="V528" s="682"/>
      <c r="W528" s="682"/>
      <c r="X528" s="682"/>
      <c r="Y528" s="682"/>
      <c r="Z528" s="682"/>
      <c r="AA528" s="682"/>
    </row>
    <row r="529" spans="1:27" ht="15">
      <c r="A529" s="682"/>
      <c r="B529" s="684"/>
      <c r="C529" s="684"/>
      <c r="D529" s="684"/>
      <c r="E529" s="684"/>
      <c r="F529" s="684"/>
      <c r="G529" s="684"/>
      <c r="H529" s="684"/>
      <c r="I529" s="684"/>
      <c r="J529" s="682"/>
      <c r="K529" s="682"/>
      <c r="L529" s="682"/>
      <c r="M529" s="682"/>
      <c r="N529" s="682"/>
      <c r="O529" s="682"/>
      <c r="P529" s="682"/>
      <c r="Q529" s="682"/>
      <c r="R529" s="682"/>
      <c r="S529" s="682"/>
      <c r="T529" s="682"/>
      <c r="U529" s="682"/>
      <c r="V529" s="682"/>
      <c r="W529" s="682"/>
      <c r="X529" s="682"/>
      <c r="Y529" s="682"/>
      <c r="Z529" s="682"/>
      <c r="AA529" s="682"/>
    </row>
    <row r="530" spans="1:27" ht="15">
      <c r="A530" s="682"/>
      <c r="B530" s="684"/>
      <c r="C530" s="684"/>
      <c r="D530" s="684"/>
      <c r="E530" s="684"/>
      <c r="F530" s="684"/>
      <c r="G530" s="684"/>
      <c r="H530" s="684"/>
      <c r="I530" s="684"/>
      <c r="J530" s="682"/>
      <c r="K530" s="682"/>
      <c r="L530" s="682"/>
      <c r="M530" s="682"/>
      <c r="N530" s="682"/>
      <c r="O530" s="682"/>
      <c r="P530" s="682"/>
      <c r="Q530" s="682"/>
      <c r="R530" s="682"/>
      <c r="S530" s="682"/>
      <c r="T530" s="682"/>
      <c r="U530" s="682"/>
      <c r="V530" s="682"/>
      <c r="W530" s="682"/>
      <c r="X530" s="682"/>
      <c r="Y530" s="682"/>
      <c r="Z530" s="682"/>
      <c r="AA530" s="682"/>
    </row>
    <row r="531" spans="1:27" ht="15">
      <c r="A531" s="682"/>
      <c r="B531" s="684"/>
      <c r="C531" s="684"/>
      <c r="D531" s="684"/>
      <c r="E531" s="684"/>
      <c r="F531" s="684"/>
      <c r="G531" s="684"/>
      <c r="H531" s="684"/>
      <c r="I531" s="684"/>
      <c r="J531" s="682"/>
      <c r="K531" s="682"/>
      <c r="L531" s="682"/>
      <c r="M531" s="682"/>
      <c r="N531" s="682"/>
      <c r="O531" s="682"/>
      <c r="P531" s="682"/>
      <c r="Q531" s="682"/>
      <c r="R531" s="682"/>
      <c r="S531" s="682"/>
      <c r="T531" s="682"/>
      <c r="U531" s="682"/>
      <c r="V531" s="682"/>
      <c r="W531" s="682"/>
      <c r="X531" s="682"/>
      <c r="Y531" s="682"/>
      <c r="Z531" s="682"/>
      <c r="AA531" s="682"/>
    </row>
    <row r="532" spans="1:27" ht="15">
      <c r="A532" s="682"/>
      <c r="B532" s="684"/>
      <c r="C532" s="684"/>
      <c r="D532" s="684"/>
      <c r="E532" s="684"/>
      <c r="F532" s="684"/>
      <c r="G532" s="684"/>
      <c r="H532" s="684"/>
      <c r="I532" s="684"/>
      <c r="J532" s="682"/>
      <c r="K532" s="682"/>
      <c r="L532" s="682"/>
      <c r="M532" s="682"/>
      <c r="N532" s="682"/>
      <c r="O532" s="682"/>
      <c r="P532" s="682"/>
      <c r="Q532" s="682"/>
      <c r="R532" s="682"/>
      <c r="S532" s="682"/>
      <c r="T532" s="682"/>
      <c r="U532" s="682"/>
      <c r="V532" s="682"/>
      <c r="W532" s="682"/>
      <c r="X532" s="682"/>
      <c r="Y532" s="682"/>
      <c r="Z532" s="682"/>
      <c r="AA532" s="682"/>
    </row>
    <row r="533" spans="1:27" ht="15">
      <c r="A533" s="682"/>
      <c r="B533" s="684"/>
      <c r="C533" s="684"/>
      <c r="D533" s="684"/>
      <c r="E533" s="684"/>
      <c r="F533" s="684"/>
      <c r="G533" s="684"/>
      <c r="H533" s="684"/>
      <c r="I533" s="684"/>
      <c r="J533" s="682"/>
      <c r="K533" s="682"/>
      <c r="L533" s="682"/>
      <c r="M533" s="682"/>
      <c r="N533" s="682"/>
      <c r="O533" s="682"/>
      <c r="P533" s="682"/>
      <c r="Q533" s="682"/>
      <c r="R533" s="682"/>
      <c r="S533" s="682"/>
      <c r="T533" s="682"/>
      <c r="U533" s="682"/>
      <c r="V533" s="682"/>
      <c r="W533" s="682"/>
      <c r="X533" s="682"/>
      <c r="Y533" s="682"/>
      <c r="Z533" s="682"/>
      <c r="AA533" s="682"/>
    </row>
    <row r="534" spans="1:27" ht="15">
      <c r="A534" s="682"/>
      <c r="B534" s="684"/>
      <c r="C534" s="684"/>
      <c r="D534" s="684"/>
      <c r="E534" s="684"/>
      <c r="F534" s="684"/>
      <c r="G534" s="684"/>
      <c r="H534" s="684"/>
      <c r="I534" s="684"/>
      <c r="J534" s="682"/>
      <c r="K534" s="682"/>
      <c r="L534" s="682"/>
      <c r="M534" s="682"/>
      <c r="N534" s="682"/>
      <c r="O534" s="682"/>
      <c r="P534" s="682"/>
      <c r="Q534" s="682"/>
      <c r="R534" s="682"/>
      <c r="S534" s="682"/>
      <c r="T534" s="682"/>
      <c r="U534" s="682"/>
      <c r="V534" s="682"/>
      <c r="W534" s="682"/>
      <c r="X534" s="682"/>
      <c r="Y534" s="682"/>
      <c r="Z534" s="682"/>
      <c r="AA534" s="682"/>
    </row>
    <row r="535" spans="1:27" ht="15">
      <c r="A535" s="682"/>
      <c r="B535" s="684"/>
      <c r="C535" s="684"/>
      <c r="D535" s="684"/>
      <c r="E535" s="684"/>
      <c r="F535" s="684"/>
      <c r="G535" s="684"/>
      <c r="H535" s="684"/>
      <c r="I535" s="684"/>
      <c r="J535" s="682"/>
      <c r="K535" s="682"/>
      <c r="L535" s="682"/>
      <c r="M535" s="682"/>
      <c r="N535" s="682"/>
      <c r="O535" s="682"/>
      <c r="P535" s="682"/>
      <c r="Q535" s="682"/>
      <c r="R535" s="682"/>
      <c r="S535" s="682"/>
      <c r="T535" s="682"/>
      <c r="U535" s="682"/>
      <c r="V535" s="682"/>
      <c r="W535" s="682"/>
      <c r="X535" s="682"/>
      <c r="Y535" s="682"/>
      <c r="Z535" s="682"/>
      <c r="AA535" s="682"/>
    </row>
    <row r="536" spans="1:27" ht="15">
      <c r="A536" s="682"/>
      <c r="B536" s="684"/>
      <c r="C536" s="684"/>
      <c r="D536" s="684"/>
      <c r="E536" s="684"/>
      <c r="F536" s="684"/>
      <c r="G536" s="684"/>
      <c r="H536" s="684"/>
      <c r="I536" s="684"/>
      <c r="J536" s="682"/>
      <c r="K536" s="682"/>
      <c r="L536" s="682"/>
      <c r="M536" s="682"/>
      <c r="N536" s="682"/>
      <c r="O536" s="682"/>
      <c r="P536" s="682"/>
      <c r="Q536" s="682"/>
      <c r="R536" s="682"/>
      <c r="S536" s="682"/>
      <c r="T536" s="682"/>
      <c r="U536" s="682"/>
      <c r="V536" s="682"/>
      <c r="W536" s="682"/>
      <c r="X536" s="682"/>
      <c r="Y536" s="682"/>
      <c r="Z536" s="682"/>
      <c r="AA536" s="682"/>
    </row>
    <row r="537" spans="1:27" ht="15">
      <c r="A537" s="682"/>
      <c r="B537" s="684"/>
      <c r="C537" s="684"/>
      <c r="D537" s="684"/>
      <c r="E537" s="684"/>
      <c r="F537" s="684"/>
      <c r="G537" s="684"/>
      <c r="H537" s="684"/>
      <c r="I537" s="684"/>
      <c r="J537" s="682"/>
      <c r="K537" s="682"/>
      <c r="L537" s="682"/>
      <c r="M537" s="682"/>
      <c r="N537" s="682"/>
      <c r="O537" s="682"/>
      <c r="P537" s="682"/>
      <c r="Q537" s="682"/>
      <c r="R537" s="682"/>
      <c r="S537" s="682"/>
      <c r="T537" s="682"/>
      <c r="U537" s="682"/>
      <c r="V537" s="682"/>
      <c r="W537" s="682"/>
      <c r="X537" s="682"/>
      <c r="Y537" s="682"/>
      <c r="Z537" s="682"/>
      <c r="AA537" s="682"/>
    </row>
    <row r="538" spans="1:27" ht="15">
      <c r="A538" s="682"/>
      <c r="B538" s="684"/>
      <c r="C538" s="684"/>
      <c r="D538" s="684"/>
      <c r="E538" s="684"/>
      <c r="F538" s="684"/>
      <c r="G538" s="684"/>
      <c r="H538" s="684"/>
      <c r="I538" s="684"/>
      <c r="J538" s="682"/>
      <c r="K538" s="682"/>
      <c r="L538" s="682"/>
      <c r="M538" s="682"/>
      <c r="N538" s="682"/>
      <c r="O538" s="682"/>
      <c r="P538" s="682"/>
      <c r="Q538" s="682"/>
      <c r="R538" s="682"/>
      <c r="S538" s="682"/>
      <c r="T538" s="682"/>
      <c r="U538" s="682"/>
      <c r="V538" s="682"/>
      <c r="W538" s="682"/>
      <c r="X538" s="682"/>
      <c r="Y538" s="682"/>
      <c r="Z538" s="682"/>
      <c r="AA538" s="682"/>
    </row>
    <row r="539" spans="1:27" ht="15">
      <c r="A539" s="682"/>
      <c r="B539" s="684"/>
      <c r="C539" s="684"/>
      <c r="D539" s="684"/>
      <c r="E539" s="684"/>
      <c r="F539" s="684"/>
      <c r="G539" s="684"/>
      <c r="H539" s="684"/>
      <c r="I539" s="684"/>
      <c r="J539" s="682"/>
      <c r="K539" s="682"/>
      <c r="L539" s="682"/>
      <c r="M539" s="682"/>
      <c r="N539" s="682"/>
      <c r="O539" s="682"/>
      <c r="P539" s="682"/>
      <c r="Q539" s="682"/>
      <c r="R539" s="682"/>
      <c r="S539" s="682"/>
      <c r="T539" s="682"/>
      <c r="U539" s="682"/>
      <c r="V539" s="682"/>
      <c r="W539" s="682"/>
      <c r="X539" s="682"/>
      <c r="Y539" s="682"/>
      <c r="Z539" s="682"/>
      <c r="AA539" s="682"/>
    </row>
    <row r="540" spans="1:27" ht="15">
      <c r="A540" s="682"/>
      <c r="B540" s="684"/>
      <c r="C540" s="684"/>
      <c r="D540" s="684"/>
      <c r="E540" s="684"/>
      <c r="F540" s="684"/>
      <c r="G540" s="684"/>
      <c r="H540" s="684"/>
      <c r="I540" s="684"/>
      <c r="J540" s="682"/>
      <c r="K540" s="682"/>
      <c r="L540" s="682"/>
      <c r="M540" s="682"/>
      <c r="N540" s="682"/>
      <c r="O540" s="682"/>
      <c r="P540" s="682"/>
      <c r="Q540" s="682"/>
      <c r="R540" s="682"/>
      <c r="S540" s="682"/>
      <c r="T540" s="682"/>
      <c r="U540" s="682"/>
      <c r="V540" s="682"/>
      <c r="W540" s="682"/>
      <c r="X540" s="682"/>
      <c r="Y540" s="682"/>
      <c r="Z540" s="682"/>
      <c r="AA540" s="682"/>
    </row>
    <row r="541" spans="1:27" ht="15">
      <c r="A541" s="682"/>
      <c r="B541" s="684"/>
      <c r="C541" s="684"/>
      <c r="D541" s="684"/>
      <c r="E541" s="684"/>
      <c r="F541" s="684"/>
      <c r="G541" s="684"/>
      <c r="H541" s="684"/>
      <c r="I541" s="684"/>
      <c r="J541" s="682"/>
      <c r="K541" s="682"/>
      <c r="L541" s="682"/>
      <c r="M541" s="682"/>
      <c r="N541" s="682"/>
      <c r="O541" s="682"/>
      <c r="P541" s="682"/>
      <c r="Q541" s="682"/>
      <c r="R541" s="682"/>
      <c r="S541" s="682"/>
      <c r="T541" s="682"/>
      <c r="U541" s="682"/>
      <c r="V541" s="682"/>
      <c r="W541" s="682"/>
      <c r="X541" s="682"/>
      <c r="Y541" s="682"/>
      <c r="Z541" s="682"/>
      <c r="AA541" s="682"/>
    </row>
    <row r="542" spans="1:27" ht="15">
      <c r="A542" s="682"/>
      <c r="B542" s="684"/>
      <c r="C542" s="684"/>
      <c r="D542" s="684"/>
      <c r="E542" s="684"/>
      <c r="F542" s="684"/>
      <c r="G542" s="684"/>
      <c r="H542" s="684"/>
      <c r="I542" s="684"/>
      <c r="J542" s="682"/>
      <c r="K542" s="682"/>
      <c r="L542" s="682"/>
      <c r="M542" s="682"/>
      <c r="N542" s="682"/>
      <c r="O542" s="682"/>
      <c r="P542" s="682"/>
      <c r="Q542" s="682"/>
      <c r="R542" s="682"/>
      <c r="S542" s="682"/>
      <c r="T542" s="682"/>
      <c r="U542" s="682"/>
      <c r="V542" s="682"/>
      <c r="W542" s="682"/>
      <c r="X542" s="682"/>
      <c r="Y542" s="682"/>
      <c r="Z542" s="682"/>
      <c r="AA542" s="682"/>
    </row>
    <row r="543" spans="1:27" ht="15">
      <c r="A543" s="682"/>
      <c r="B543" s="684"/>
      <c r="C543" s="684"/>
      <c r="D543" s="684"/>
      <c r="E543" s="684"/>
      <c r="F543" s="684"/>
      <c r="G543" s="684"/>
      <c r="H543" s="684"/>
      <c r="I543" s="684"/>
      <c r="J543" s="682"/>
      <c r="K543" s="682"/>
      <c r="L543" s="682"/>
      <c r="M543" s="682"/>
      <c r="N543" s="682"/>
      <c r="O543" s="682"/>
      <c r="P543" s="682"/>
      <c r="Q543" s="682"/>
      <c r="R543" s="682"/>
      <c r="S543" s="682"/>
      <c r="T543" s="682"/>
      <c r="U543" s="682"/>
      <c r="V543" s="682"/>
      <c r="W543" s="682"/>
      <c r="X543" s="682"/>
      <c r="Y543" s="682"/>
      <c r="Z543" s="682"/>
      <c r="AA543" s="682"/>
    </row>
    <row r="544" spans="1:27" ht="15">
      <c r="A544" s="682"/>
      <c r="B544" s="684"/>
      <c r="C544" s="684"/>
      <c r="D544" s="684"/>
      <c r="E544" s="684"/>
      <c r="F544" s="684"/>
      <c r="G544" s="684"/>
      <c r="H544" s="684"/>
      <c r="I544" s="684"/>
      <c r="J544" s="682"/>
      <c r="K544" s="682"/>
      <c r="L544" s="682"/>
      <c r="M544" s="682"/>
      <c r="N544" s="682"/>
      <c r="O544" s="682"/>
      <c r="P544" s="682"/>
      <c r="Q544" s="682"/>
      <c r="R544" s="682"/>
      <c r="S544" s="682"/>
      <c r="T544" s="682"/>
      <c r="U544" s="682"/>
      <c r="V544" s="682"/>
      <c r="W544" s="682"/>
      <c r="X544" s="682"/>
      <c r="Y544" s="682"/>
      <c r="Z544" s="682"/>
      <c r="AA544" s="682"/>
    </row>
    <row r="545" spans="1:27" ht="15">
      <c r="A545" s="682"/>
      <c r="B545" s="684"/>
      <c r="C545" s="684"/>
      <c r="D545" s="684"/>
      <c r="E545" s="684"/>
      <c r="F545" s="684"/>
      <c r="G545" s="684"/>
      <c r="H545" s="684"/>
      <c r="I545" s="684"/>
      <c r="J545" s="682"/>
      <c r="K545" s="682"/>
      <c r="L545" s="682"/>
      <c r="M545" s="682"/>
      <c r="N545" s="682"/>
      <c r="O545" s="682"/>
      <c r="P545" s="682"/>
      <c r="Q545" s="682"/>
      <c r="R545" s="682"/>
      <c r="S545" s="682"/>
      <c r="T545" s="682"/>
      <c r="U545" s="682"/>
      <c r="V545" s="682"/>
      <c r="W545" s="682"/>
      <c r="X545" s="682"/>
      <c r="Y545" s="682"/>
      <c r="Z545" s="682"/>
      <c r="AA545" s="682"/>
    </row>
    <row r="546" spans="1:27" ht="15">
      <c r="A546" s="682"/>
      <c r="B546" s="684"/>
      <c r="C546" s="684"/>
      <c r="D546" s="684"/>
      <c r="E546" s="684"/>
      <c r="F546" s="684"/>
      <c r="G546" s="684"/>
      <c r="H546" s="684"/>
      <c r="I546" s="684"/>
      <c r="J546" s="682"/>
      <c r="K546" s="682"/>
      <c r="L546" s="682"/>
      <c r="M546" s="682"/>
      <c r="N546" s="682"/>
      <c r="O546" s="682"/>
      <c r="P546" s="682"/>
      <c r="Q546" s="682"/>
      <c r="R546" s="682"/>
      <c r="S546" s="682"/>
      <c r="T546" s="682"/>
      <c r="U546" s="682"/>
      <c r="V546" s="682"/>
      <c r="W546" s="682"/>
      <c r="X546" s="682"/>
      <c r="Y546" s="682"/>
      <c r="Z546" s="682"/>
      <c r="AA546" s="682"/>
    </row>
    <row r="547" spans="1:27" ht="15">
      <c r="A547" s="682"/>
      <c r="B547" s="684"/>
      <c r="C547" s="684"/>
      <c r="D547" s="684"/>
      <c r="E547" s="684"/>
      <c r="F547" s="684"/>
      <c r="G547" s="684"/>
      <c r="H547" s="684"/>
      <c r="I547" s="684"/>
      <c r="J547" s="682"/>
      <c r="K547" s="682"/>
      <c r="L547" s="682"/>
      <c r="M547" s="682"/>
      <c r="N547" s="682"/>
      <c r="O547" s="682"/>
      <c r="P547" s="682"/>
      <c r="Q547" s="682"/>
      <c r="R547" s="682"/>
      <c r="S547" s="682"/>
      <c r="T547" s="682"/>
      <c r="U547" s="682"/>
      <c r="V547" s="682"/>
      <c r="W547" s="682"/>
      <c r="X547" s="682"/>
      <c r="Y547" s="682"/>
      <c r="Z547" s="682"/>
      <c r="AA547" s="682"/>
    </row>
    <row r="548" spans="1:27" ht="15">
      <c r="A548" s="682"/>
      <c r="B548" s="684"/>
      <c r="C548" s="684"/>
      <c r="D548" s="684"/>
      <c r="E548" s="684"/>
      <c r="F548" s="684"/>
      <c r="G548" s="684"/>
      <c r="H548" s="684"/>
      <c r="I548" s="684"/>
      <c r="J548" s="682"/>
      <c r="K548" s="682"/>
      <c r="L548" s="682"/>
      <c r="M548" s="682"/>
      <c r="N548" s="682"/>
      <c r="O548" s="682"/>
      <c r="P548" s="682"/>
      <c r="Q548" s="682"/>
      <c r="R548" s="682"/>
      <c r="S548" s="682"/>
      <c r="T548" s="682"/>
      <c r="U548" s="682"/>
      <c r="V548" s="682"/>
      <c r="W548" s="682"/>
      <c r="X548" s="682"/>
      <c r="Y548" s="682"/>
      <c r="Z548" s="682"/>
      <c r="AA548" s="682"/>
    </row>
    <row r="549" spans="1:27" ht="15">
      <c r="A549" s="682"/>
      <c r="B549" s="684"/>
      <c r="C549" s="684"/>
      <c r="D549" s="684"/>
      <c r="E549" s="684"/>
      <c r="F549" s="684"/>
      <c r="G549" s="684"/>
      <c r="H549" s="684"/>
      <c r="I549" s="684"/>
      <c r="J549" s="682"/>
      <c r="K549" s="682"/>
      <c r="L549" s="682"/>
      <c r="M549" s="682"/>
      <c r="N549" s="682"/>
      <c r="O549" s="682"/>
      <c r="P549" s="682"/>
      <c r="Q549" s="682"/>
      <c r="R549" s="682"/>
      <c r="S549" s="682"/>
      <c r="T549" s="682"/>
      <c r="U549" s="682"/>
      <c r="V549" s="682"/>
      <c r="W549" s="682"/>
      <c r="X549" s="682"/>
      <c r="Y549" s="682"/>
      <c r="Z549" s="682"/>
      <c r="AA549" s="682"/>
    </row>
    <row r="550" spans="1:27" ht="15">
      <c r="A550" s="682"/>
      <c r="B550" s="684"/>
      <c r="C550" s="684"/>
      <c r="D550" s="684"/>
      <c r="E550" s="684"/>
      <c r="F550" s="684"/>
      <c r="G550" s="684"/>
      <c r="H550" s="684"/>
      <c r="I550" s="684"/>
      <c r="J550" s="682"/>
      <c r="K550" s="682"/>
      <c r="L550" s="682"/>
      <c r="M550" s="682"/>
      <c r="N550" s="682"/>
      <c r="O550" s="682"/>
      <c r="P550" s="682"/>
      <c r="Q550" s="682"/>
      <c r="R550" s="682"/>
      <c r="S550" s="682"/>
      <c r="T550" s="682"/>
      <c r="U550" s="682"/>
      <c r="V550" s="682"/>
      <c r="W550" s="682"/>
      <c r="X550" s="682"/>
      <c r="Y550" s="682"/>
      <c r="Z550" s="682"/>
      <c r="AA550" s="682"/>
    </row>
    <row r="551" spans="1:27" ht="15">
      <c r="A551" s="682"/>
      <c r="B551" s="684"/>
      <c r="C551" s="684"/>
      <c r="D551" s="684"/>
      <c r="E551" s="684"/>
      <c r="F551" s="684"/>
      <c r="G551" s="684"/>
      <c r="H551" s="684"/>
      <c r="I551" s="684"/>
      <c r="J551" s="682"/>
      <c r="K551" s="682"/>
      <c r="L551" s="682"/>
      <c r="M551" s="682"/>
      <c r="N551" s="682"/>
      <c r="O551" s="682"/>
      <c r="P551" s="682"/>
      <c r="Q551" s="682"/>
      <c r="R551" s="682"/>
      <c r="S551" s="682"/>
      <c r="T551" s="682"/>
      <c r="U551" s="682"/>
      <c r="V551" s="682"/>
      <c r="W551" s="682"/>
      <c r="X551" s="682"/>
      <c r="Y551" s="682"/>
      <c r="Z551" s="682"/>
      <c r="AA551" s="682"/>
    </row>
    <row r="552" spans="1:27" ht="15">
      <c r="A552" s="682"/>
      <c r="B552" s="684"/>
      <c r="C552" s="684"/>
      <c r="D552" s="684"/>
      <c r="E552" s="684"/>
      <c r="F552" s="684"/>
      <c r="G552" s="684"/>
      <c r="H552" s="684"/>
      <c r="I552" s="684"/>
      <c r="J552" s="682"/>
      <c r="K552" s="682"/>
      <c r="L552" s="682"/>
      <c r="M552" s="682"/>
      <c r="N552" s="682"/>
      <c r="O552" s="682"/>
      <c r="P552" s="682"/>
      <c r="Q552" s="682"/>
      <c r="R552" s="682"/>
      <c r="S552" s="682"/>
      <c r="T552" s="682"/>
      <c r="U552" s="682"/>
      <c r="V552" s="682"/>
      <c r="W552" s="682"/>
      <c r="X552" s="682"/>
      <c r="Y552" s="682"/>
      <c r="Z552" s="682"/>
      <c r="AA552" s="682"/>
    </row>
    <row r="553" spans="1:27" ht="15">
      <c r="A553" s="682"/>
      <c r="B553" s="684"/>
      <c r="C553" s="684"/>
      <c r="D553" s="684"/>
      <c r="E553" s="684"/>
      <c r="F553" s="684"/>
      <c r="G553" s="684"/>
      <c r="H553" s="684"/>
      <c r="I553" s="684"/>
      <c r="J553" s="682"/>
      <c r="K553" s="682"/>
      <c r="L553" s="682"/>
      <c r="M553" s="682"/>
      <c r="N553" s="682"/>
      <c r="O553" s="682"/>
      <c r="P553" s="682"/>
      <c r="Q553" s="682"/>
      <c r="R553" s="682"/>
      <c r="S553" s="682"/>
      <c r="T553" s="682"/>
      <c r="U553" s="682"/>
      <c r="V553" s="682"/>
      <c r="W553" s="682"/>
      <c r="X553" s="682"/>
      <c r="Y553" s="682"/>
      <c r="Z553" s="682"/>
      <c r="AA553" s="682"/>
    </row>
    <row r="554" spans="1:27" ht="15">
      <c r="A554" s="682"/>
      <c r="B554" s="684"/>
      <c r="C554" s="684"/>
      <c r="D554" s="684"/>
      <c r="E554" s="684"/>
      <c r="F554" s="684"/>
      <c r="G554" s="684"/>
      <c r="H554" s="684"/>
      <c r="I554" s="684"/>
      <c r="J554" s="682"/>
      <c r="K554" s="682"/>
      <c r="L554" s="682"/>
      <c r="M554" s="682"/>
      <c r="N554" s="682"/>
      <c r="O554" s="682"/>
      <c r="P554" s="682"/>
      <c r="Q554" s="682"/>
      <c r="R554" s="682"/>
      <c r="S554" s="682"/>
      <c r="T554" s="682"/>
      <c r="U554" s="682"/>
      <c r="V554" s="682"/>
      <c r="W554" s="682"/>
      <c r="X554" s="682"/>
      <c r="Y554" s="682"/>
      <c r="Z554" s="682"/>
      <c r="AA554" s="682"/>
    </row>
    <row r="555" spans="1:27" ht="15">
      <c r="A555" s="682"/>
      <c r="B555" s="684"/>
      <c r="C555" s="684"/>
      <c r="D555" s="684"/>
      <c r="E555" s="684"/>
      <c r="F555" s="684"/>
      <c r="G555" s="684"/>
      <c r="H555" s="684"/>
      <c r="I555" s="684"/>
      <c r="J555" s="682"/>
      <c r="K555" s="682"/>
      <c r="L555" s="682"/>
      <c r="M555" s="682"/>
      <c r="N555" s="682"/>
      <c r="O555" s="682"/>
      <c r="P555" s="682"/>
      <c r="Q555" s="682"/>
      <c r="R555" s="682"/>
      <c r="S555" s="682"/>
      <c r="T555" s="682"/>
      <c r="U555" s="682"/>
      <c r="V555" s="682"/>
      <c r="W555" s="682"/>
      <c r="X555" s="682"/>
      <c r="Y555" s="682"/>
      <c r="Z555" s="682"/>
      <c r="AA555" s="682"/>
    </row>
    <row r="556" spans="1:27" ht="15">
      <c r="A556" s="682"/>
      <c r="B556" s="684"/>
      <c r="C556" s="684"/>
      <c r="D556" s="684"/>
      <c r="E556" s="684"/>
      <c r="F556" s="684"/>
      <c r="G556" s="684"/>
      <c r="H556" s="684"/>
      <c r="I556" s="684"/>
      <c r="J556" s="682"/>
      <c r="K556" s="682"/>
      <c r="L556" s="682"/>
      <c r="M556" s="682"/>
      <c r="N556" s="682"/>
      <c r="O556" s="682"/>
      <c r="P556" s="682"/>
      <c r="Q556" s="682"/>
      <c r="R556" s="682"/>
      <c r="S556" s="682"/>
      <c r="T556" s="682"/>
      <c r="U556" s="682"/>
      <c r="V556" s="682"/>
      <c r="W556" s="682"/>
      <c r="X556" s="682"/>
      <c r="Y556" s="682"/>
      <c r="Z556" s="682"/>
      <c r="AA556" s="682"/>
    </row>
    <row r="557" spans="1:27" ht="15">
      <c r="A557" s="682"/>
      <c r="B557" s="684"/>
      <c r="C557" s="684"/>
      <c r="D557" s="684"/>
      <c r="E557" s="684"/>
      <c r="F557" s="684"/>
      <c r="G557" s="684"/>
      <c r="H557" s="684"/>
      <c r="I557" s="684"/>
      <c r="J557" s="682"/>
      <c r="K557" s="682"/>
      <c r="L557" s="682"/>
      <c r="M557" s="682"/>
      <c r="N557" s="682"/>
      <c r="O557" s="682"/>
      <c r="P557" s="682"/>
      <c r="Q557" s="682"/>
      <c r="R557" s="682"/>
      <c r="S557" s="682"/>
      <c r="T557" s="682"/>
      <c r="U557" s="682"/>
      <c r="V557" s="682"/>
      <c r="W557" s="682"/>
      <c r="X557" s="682"/>
      <c r="Y557" s="682"/>
      <c r="Z557" s="682"/>
      <c r="AA557" s="682"/>
    </row>
    <row r="558" spans="1:27" ht="15">
      <c r="A558" s="682"/>
      <c r="B558" s="684"/>
      <c r="C558" s="684"/>
      <c r="D558" s="684"/>
      <c r="E558" s="684"/>
      <c r="F558" s="684"/>
      <c r="G558" s="684"/>
      <c r="H558" s="684"/>
      <c r="I558" s="684"/>
      <c r="J558" s="682"/>
      <c r="K558" s="682"/>
      <c r="L558" s="682"/>
      <c r="M558" s="682"/>
      <c r="N558" s="682"/>
      <c r="O558" s="682"/>
      <c r="P558" s="682"/>
      <c r="Q558" s="682"/>
      <c r="R558" s="682"/>
      <c r="S558" s="682"/>
      <c r="T558" s="682"/>
      <c r="U558" s="682"/>
      <c r="V558" s="682"/>
      <c r="W558" s="682"/>
      <c r="X558" s="682"/>
      <c r="Y558" s="682"/>
      <c r="Z558" s="682"/>
      <c r="AA558" s="682"/>
    </row>
    <row r="559" spans="1:27" ht="15">
      <c r="A559" s="682"/>
      <c r="B559" s="684"/>
      <c r="C559" s="684"/>
      <c r="D559" s="684"/>
      <c r="E559" s="684"/>
      <c r="F559" s="684"/>
      <c r="G559" s="684"/>
      <c r="H559" s="684"/>
      <c r="I559" s="684"/>
      <c r="J559" s="682"/>
      <c r="K559" s="682"/>
      <c r="L559" s="682"/>
      <c r="M559" s="682"/>
      <c r="N559" s="682"/>
      <c r="O559" s="682"/>
      <c r="P559" s="682"/>
      <c r="Q559" s="682"/>
      <c r="R559" s="682"/>
      <c r="S559" s="682"/>
      <c r="T559" s="682"/>
      <c r="U559" s="682"/>
      <c r="V559" s="682"/>
      <c r="W559" s="682"/>
      <c r="X559" s="682"/>
      <c r="Y559" s="682"/>
      <c r="Z559" s="682"/>
      <c r="AA559" s="682"/>
    </row>
    <row r="560" spans="1:27" ht="15">
      <c r="A560" s="682"/>
      <c r="B560" s="684"/>
      <c r="C560" s="684"/>
      <c r="D560" s="684"/>
      <c r="E560" s="684"/>
      <c r="F560" s="684"/>
      <c r="G560" s="684"/>
      <c r="H560" s="684"/>
      <c r="I560" s="684"/>
      <c r="J560" s="682"/>
      <c r="K560" s="682"/>
      <c r="L560" s="682"/>
      <c r="M560" s="682"/>
      <c r="N560" s="682"/>
      <c r="O560" s="682"/>
      <c r="P560" s="682"/>
      <c r="Q560" s="682"/>
      <c r="R560" s="682"/>
      <c r="S560" s="682"/>
      <c r="T560" s="682"/>
      <c r="U560" s="682"/>
      <c r="V560" s="682"/>
      <c r="W560" s="682"/>
      <c r="X560" s="682"/>
      <c r="Y560" s="682"/>
      <c r="Z560" s="682"/>
      <c r="AA560" s="682"/>
    </row>
    <row r="561" spans="1:27" ht="15">
      <c r="A561" s="682"/>
      <c r="B561" s="684"/>
      <c r="C561" s="684"/>
      <c r="D561" s="684"/>
      <c r="E561" s="684"/>
      <c r="F561" s="684"/>
      <c r="G561" s="684"/>
      <c r="H561" s="684"/>
      <c r="I561" s="684"/>
      <c r="J561" s="682"/>
      <c r="K561" s="682"/>
      <c r="L561" s="682"/>
      <c r="M561" s="682"/>
      <c r="N561" s="682"/>
      <c r="O561" s="682"/>
      <c r="P561" s="682"/>
      <c r="Q561" s="682"/>
      <c r="R561" s="682"/>
      <c r="S561" s="682"/>
      <c r="T561" s="682"/>
      <c r="U561" s="682"/>
      <c r="V561" s="682"/>
      <c r="W561" s="682"/>
      <c r="X561" s="682"/>
      <c r="Y561" s="682"/>
      <c r="Z561" s="682"/>
      <c r="AA561" s="682"/>
    </row>
    <row r="562" spans="1:27" ht="15">
      <c r="A562" s="682"/>
      <c r="B562" s="684"/>
      <c r="C562" s="684"/>
      <c r="D562" s="684"/>
      <c r="E562" s="684"/>
      <c r="F562" s="684"/>
      <c r="G562" s="684"/>
      <c r="H562" s="684"/>
      <c r="I562" s="684"/>
      <c r="J562" s="682"/>
      <c r="K562" s="682"/>
      <c r="L562" s="682"/>
      <c r="M562" s="682"/>
      <c r="N562" s="682"/>
      <c r="O562" s="682"/>
      <c r="P562" s="682"/>
      <c r="Q562" s="682"/>
      <c r="R562" s="682"/>
      <c r="S562" s="682"/>
      <c r="T562" s="682"/>
      <c r="U562" s="682"/>
      <c r="V562" s="682"/>
      <c r="W562" s="682"/>
      <c r="X562" s="682"/>
      <c r="Y562" s="682"/>
      <c r="Z562" s="682"/>
      <c r="AA562" s="682"/>
    </row>
    <row r="563" spans="1:27" ht="15">
      <c r="A563" s="682"/>
      <c r="B563" s="684"/>
      <c r="C563" s="684"/>
      <c r="D563" s="684"/>
      <c r="E563" s="684"/>
      <c r="F563" s="684"/>
      <c r="G563" s="684"/>
      <c r="H563" s="684"/>
      <c r="I563" s="684"/>
      <c r="J563" s="682"/>
      <c r="K563" s="682"/>
      <c r="L563" s="682"/>
      <c r="M563" s="682"/>
      <c r="N563" s="682"/>
      <c r="O563" s="682"/>
      <c r="P563" s="682"/>
      <c r="Q563" s="682"/>
      <c r="R563" s="682"/>
      <c r="S563" s="682"/>
      <c r="T563" s="682"/>
      <c r="U563" s="682"/>
      <c r="V563" s="682"/>
      <c r="W563" s="682"/>
      <c r="X563" s="682"/>
      <c r="Y563" s="682"/>
      <c r="Z563" s="682"/>
      <c r="AA563" s="682"/>
    </row>
    <row r="564" spans="1:27" ht="15">
      <c r="A564" s="682"/>
      <c r="B564" s="684"/>
      <c r="C564" s="684"/>
      <c r="D564" s="684"/>
      <c r="E564" s="684"/>
      <c r="F564" s="684"/>
      <c r="G564" s="684"/>
      <c r="H564" s="684"/>
      <c r="I564" s="684"/>
      <c r="J564" s="682"/>
      <c r="K564" s="682"/>
      <c r="L564" s="682"/>
      <c r="M564" s="682"/>
      <c r="N564" s="682"/>
      <c r="O564" s="682"/>
      <c r="P564" s="682"/>
      <c r="Q564" s="682"/>
      <c r="R564" s="682"/>
      <c r="S564" s="682"/>
      <c r="T564" s="682"/>
      <c r="U564" s="682"/>
      <c r="V564" s="682"/>
      <c r="W564" s="682"/>
      <c r="X564" s="682"/>
      <c r="Y564" s="682"/>
      <c r="Z564" s="682"/>
      <c r="AA564" s="682"/>
    </row>
    <row r="565" spans="1:27" ht="15">
      <c r="A565" s="682"/>
      <c r="B565" s="684"/>
      <c r="C565" s="684"/>
      <c r="D565" s="684"/>
      <c r="E565" s="684"/>
      <c r="F565" s="684"/>
      <c r="G565" s="684"/>
      <c r="H565" s="684"/>
      <c r="I565" s="684"/>
      <c r="J565" s="682"/>
      <c r="K565" s="682"/>
      <c r="L565" s="682"/>
      <c r="M565" s="682"/>
      <c r="N565" s="682"/>
      <c r="O565" s="682"/>
      <c r="P565" s="682"/>
      <c r="Q565" s="682"/>
      <c r="R565" s="682"/>
      <c r="S565" s="682"/>
      <c r="T565" s="682"/>
      <c r="U565" s="682"/>
      <c r="V565" s="682"/>
      <c r="W565" s="682"/>
      <c r="X565" s="682"/>
      <c r="Y565" s="682"/>
      <c r="Z565" s="682"/>
      <c r="AA565" s="682"/>
    </row>
    <row r="566" spans="1:27" ht="15">
      <c r="A566" s="682"/>
      <c r="B566" s="684"/>
      <c r="C566" s="684"/>
      <c r="D566" s="684"/>
      <c r="E566" s="684"/>
      <c r="F566" s="684"/>
      <c r="G566" s="684"/>
      <c r="H566" s="684"/>
      <c r="I566" s="684"/>
      <c r="J566" s="682"/>
      <c r="K566" s="682"/>
      <c r="L566" s="682"/>
      <c r="M566" s="682"/>
      <c r="N566" s="682"/>
      <c r="O566" s="682"/>
      <c r="P566" s="682"/>
      <c r="Q566" s="682"/>
      <c r="R566" s="682"/>
      <c r="S566" s="682"/>
      <c r="T566" s="682"/>
      <c r="U566" s="682"/>
      <c r="V566" s="682"/>
      <c r="W566" s="682"/>
      <c r="X566" s="682"/>
      <c r="Y566" s="682"/>
      <c r="Z566" s="682"/>
      <c r="AA566" s="682"/>
    </row>
    <row r="567" spans="1:27" ht="15">
      <c r="A567" s="682"/>
      <c r="B567" s="684"/>
      <c r="C567" s="684"/>
      <c r="D567" s="684"/>
      <c r="E567" s="684"/>
      <c r="F567" s="684"/>
      <c r="G567" s="684"/>
      <c r="H567" s="684"/>
      <c r="I567" s="684"/>
      <c r="J567" s="682"/>
      <c r="K567" s="682"/>
      <c r="L567" s="682"/>
      <c r="M567" s="682"/>
      <c r="N567" s="682"/>
      <c r="O567" s="682"/>
      <c r="P567" s="682"/>
      <c r="Q567" s="682"/>
      <c r="R567" s="682"/>
      <c r="S567" s="682"/>
      <c r="T567" s="682"/>
      <c r="U567" s="682"/>
      <c r="V567" s="682"/>
      <c r="W567" s="682"/>
      <c r="X567" s="682"/>
      <c r="Y567" s="682"/>
      <c r="Z567" s="682"/>
      <c r="AA567" s="682"/>
    </row>
    <row r="568" spans="1:27" ht="15">
      <c r="A568" s="682"/>
      <c r="B568" s="684"/>
      <c r="C568" s="684"/>
      <c r="D568" s="684"/>
      <c r="E568" s="684"/>
      <c r="F568" s="684"/>
      <c r="G568" s="684"/>
      <c r="H568" s="684"/>
      <c r="I568" s="684"/>
      <c r="J568" s="682"/>
      <c r="K568" s="682"/>
      <c r="L568" s="682"/>
      <c r="M568" s="682"/>
      <c r="N568" s="682"/>
      <c r="O568" s="682"/>
      <c r="P568" s="682"/>
      <c r="Q568" s="682"/>
      <c r="R568" s="682"/>
      <c r="S568" s="682"/>
      <c r="T568" s="682"/>
      <c r="U568" s="682"/>
      <c r="V568" s="682"/>
      <c r="W568" s="682"/>
      <c r="X568" s="682"/>
      <c r="Y568" s="682"/>
      <c r="Z568" s="682"/>
      <c r="AA568" s="682"/>
    </row>
    <row r="569" spans="1:27" ht="15">
      <c r="A569" s="682"/>
      <c r="B569" s="684"/>
      <c r="C569" s="684"/>
      <c r="D569" s="684"/>
      <c r="E569" s="684"/>
      <c r="F569" s="684"/>
      <c r="G569" s="684"/>
      <c r="H569" s="684"/>
      <c r="I569" s="684"/>
      <c r="J569" s="682"/>
      <c r="K569" s="682"/>
      <c r="L569" s="682"/>
      <c r="M569" s="682"/>
      <c r="N569" s="682"/>
      <c r="O569" s="682"/>
      <c r="P569" s="682"/>
      <c r="Q569" s="682"/>
      <c r="R569" s="682"/>
      <c r="S569" s="682"/>
      <c r="T569" s="682"/>
      <c r="U569" s="682"/>
      <c r="V569" s="682"/>
      <c r="W569" s="682"/>
      <c r="X569" s="682"/>
      <c r="Y569" s="682"/>
      <c r="Z569" s="682"/>
      <c r="AA569" s="682"/>
    </row>
    <row r="570" spans="1:27" ht="15">
      <c r="A570" s="682"/>
      <c r="B570" s="684"/>
      <c r="C570" s="684"/>
      <c r="D570" s="684"/>
      <c r="E570" s="684"/>
      <c r="F570" s="684"/>
      <c r="G570" s="684"/>
      <c r="H570" s="684"/>
      <c r="I570" s="684"/>
      <c r="J570" s="682"/>
      <c r="K570" s="682"/>
      <c r="L570" s="682"/>
      <c r="M570" s="682"/>
      <c r="N570" s="682"/>
      <c r="O570" s="682"/>
      <c r="P570" s="682"/>
      <c r="Q570" s="682"/>
      <c r="R570" s="682"/>
      <c r="S570" s="682"/>
      <c r="T570" s="682"/>
      <c r="U570" s="682"/>
      <c r="V570" s="682"/>
      <c r="W570" s="682"/>
      <c r="X570" s="682"/>
      <c r="Y570" s="682"/>
      <c r="Z570" s="682"/>
      <c r="AA570" s="682"/>
    </row>
    <row r="571" spans="1:27" ht="15">
      <c r="A571" s="682"/>
      <c r="B571" s="684"/>
      <c r="C571" s="684"/>
      <c r="D571" s="684"/>
      <c r="E571" s="684"/>
      <c r="F571" s="684"/>
      <c r="G571" s="684"/>
      <c r="H571" s="684"/>
      <c r="I571" s="684"/>
      <c r="J571" s="682"/>
      <c r="K571" s="682"/>
      <c r="L571" s="682"/>
      <c r="M571" s="682"/>
      <c r="N571" s="682"/>
      <c r="O571" s="682"/>
      <c r="P571" s="682"/>
      <c r="Q571" s="682"/>
      <c r="R571" s="682"/>
      <c r="S571" s="682"/>
      <c r="T571" s="682"/>
      <c r="U571" s="682"/>
      <c r="V571" s="682"/>
      <c r="W571" s="682"/>
      <c r="X571" s="682"/>
      <c r="Y571" s="682"/>
      <c r="Z571" s="682"/>
      <c r="AA571" s="682"/>
    </row>
    <row r="572" spans="1:27" ht="15">
      <c r="A572" s="682"/>
      <c r="B572" s="684"/>
      <c r="C572" s="684"/>
      <c r="D572" s="684"/>
      <c r="E572" s="684"/>
      <c r="F572" s="684"/>
      <c r="G572" s="684"/>
      <c r="H572" s="684"/>
      <c r="I572" s="684"/>
      <c r="J572" s="682"/>
      <c r="K572" s="682"/>
      <c r="L572" s="682"/>
      <c r="M572" s="682"/>
      <c r="N572" s="682"/>
      <c r="O572" s="682"/>
      <c r="P572" s="682"/>
      <c r="Q572" s="682"/>
      <c r="R572" s="682"/>
      <c r="S572" s="682"/>
      <c r="T572" s="682"/>
      <c r="U572" s="682"/>
      <c r="V572" s="682"/>
      <c r="W572" s="682"/>
      <c r="X572" s="682"/>
      <c r="Y572" s="682"/>
      <c r="Z572" s="682"/>
      <c r="AA572" s="682"/>
    </row>
    <row r="573" spans="1:27" ht="15">
      <c r="A573" s="682"/>
      <c r="B573" s="684"/>
      <c r="C573" s="684"/>
      <c r="D573" s="684"/>
      <c r="E573" s="684"/>
      <c r="F573" s="684"/>
      <c r="G573" s="684"/>
      <c r="H573" s="684"/>
      <c r="I573" s="684"/>
      <c r="J573" s="682"/>
      <c r="K573" s="682"/>
      <c r="L573" s="682"/>
      <c r="M573" s="682"/>
      <c r="N573" s="682"/>
      <c r="O573" s="682"/>
      <c r="P573" s="682"/>
      <c r="Q573" s="682"/>
      <c r="R573" s="682"/>
      <c r="S573" s="682"/>
      <c r="T573" s="682"/>
      <c r="U573" s="682"/>
      <c r="V573" s="682"/>
      <c r="W573" s="682"/>
      <c r="X573" s="682"/>
      <c r="Y573" s="682"/>
      <c r="Z573" s="682"/>
      <c r="AA573" s="682"/>
    </row>
    <row r="574" spans="1:27" ht="15">
      <c r="A574" s="682"/>
      <c r="B574" s="684"/>
      <c r="C574" s="684"/>
      <c r="D574" s="684"/>
      <c r="E574" s="684"/>
      <c r="F574" s="684"/>
      <c r="G574" s="684"/>
      <c r="H574" s="684"/>
      <c r="I574" s="684"/>
      <c r="J574" s="682"/>
      <c r="K574" s="682"/>
      <c r="L574" s="682"/>
      <c r="M574" s="682"/>
      <c r="N574" s="682"/>
      <c r="O574" s="682"/>
      <c r="P574" s="682"/>
      <c r="Q574" s="682"/>
      <c r="R574" s="682"/>
      <c r="S574" s="682"/>
      <c r="T574" s="682"/>
      <c r="U574" s="682"/>
      <c r="V574" s="682"/>
      <c r="W574" s="682"/>
      <c r="X574" s="682"/>
      <c r="Y574" s="682"/>
      <c r="Z574" s="682"/>
      <c r="AA574" s="682"/>
    </row>
    <row r="575" spans="1:27" ht="15">
      <c r="A575" s="682"/>
      <c r="B575" s="684"/>
      <c r="C575" s="684"/>
      <c r="D575" s="684"/>
      <c r="E575" s="684"/>
      <c r="F575" s="684"/>
      <c r="G575" s="684"/>
      <c r="H575" s="684"/>
      <c r="I575" s="684"/>
      <c r="J575" s="682"/>
      <c r="K575" s="682"/>
      <c r="L575" s="682"/>
      <c r="M575" s="682"/>
      <c r="N575" s="682"/>
      <c r="O575" s="682"/>
      <c r="P575" s="682"/>
      <c r="Q575" s="682"/>
      <c r="R575" s="682"/>
      <c r="S575" s="682"/>
      <c r="T575" s="682"/>
      <c r="U575" s="682"/>
      <c r="V575" s="682"/>
      <c r="W575" s="682"/>
      <c r="X575" s="682"/>
      <c r="Y575" s="682"/>
      <c r="Z575" s="682"/>
      <c r="AA575" s="682"/>
    </row>
    <row r="576" spans="1:27" ht="15">
      <c r="A576" s="682"/>
      <c r="B576" s="684"/>
      <c r="C576" s="684"/>
      <c r="D576" s="684"/>
      <c r="E576" s="684"/>
      <c r="F576" s="684"/>
      <c r="G576" s="684"/>
      <c r="H576" s="684"/>
      <c r="I576" s="684"/>
      <c r="J576" s="682"/>
      <c r="K576" s="682"/>
      <c r="L576" s="682"/>
      <c r="M576" s="682"/>
      <c r="N576" s="682"/>
      <c r="O576" s="682"/>
      <c r="P576" s="682"/>
      <c r="Q576" s="682"/>
      <c r="R576" s="682"/>
      <c r="S576" s="682"/>
      <c r="T576" s="682"/>
      <c r="U576" s="682"/>
      <c r="V576" s="682"/>
      <c r="W576" s="682"/>
      <c r="X576" s="682"/>
      <c r="Y576" s="682"/>
      <c r="Z576" s="682"/>
      <c r="AA576" s="682"/>
    </row>
    <row r="577" spans="1:27" ht="15">
      <c r="A577" s="682"/>
      <c r="B577" s="684"/>
      <c r="C577" s="684"/>
      <c r="D577" s="684"/>
      <c r="E577" s="684"/>
      <c r="F577" s="684"/>
      <c r="G577" s="684"/>
      <c r="H577" s="684"/>
      <c r="I577" s="684"/>
      <c r="J577" s="682"/>
      <c r="K577" s="682"/>
      <c r="L577" s="682"/>
      <c r="M577" s="682"/>
      <c r="N577" s="682"/>
      <c r="O577" s="682"/>
      <c r="P577" s="682"/>
      <c r="Q577" s="682"/>
      <c r="R577" s="682"/>
      <c r="S577" s="682"/>
      <c r="T577" s="682"/>
      <c r="U577" s="682"/>
      <c r="V577" s="682"/>
      <c r="W577" s="682"/>
      <c r="X577" s="682"/>
      <c r="Y577" s="682"/>
      <c r="Z577" s="682"/>
      <c r="AA577" s="682"/>
    </row>
    <row r="578" spans="1:27" ht="15">
      <c r="A578" s="682"/>
      <c r="B578" s="684"/>
      <c r="C578" s="684"/>
      <c r="D578" s="684"/>
      <c r="E578" s="684"/>
      <c r="F578" s="684"/>
      <c r="G578" s="684"/>
      <c r="H578" s="684"/>
      <c r="I578" s="684"/>
      <c r="J578" s="682"/>
      <c r="K578" s="682"/>
      <c r="L578" s="682"/>
      <c r="M578" s="682"/>
      <c r="N578" s="682"/>
      <c r="O578" s="682"/>
      <c r="P578" s="682"/>
      <c r="Q578" s="682"/>
      <c r="R578" s="682"/>
      <c r="S578" s="682"/>
      <c r="T578" s="682"/>
      <c r="U578" s="682"/>
      <c r="V578" s="682"/>
      <c r="W578" s="682"/>
      <c r="X578" s="682"/>
      <c r="Y578" s="682"/>
      <c r="Z578" s="682"/>
      <c r="AA578" s="682"/>
    </row>
    <row r="579" spans="1:27" ht="15">
      <c r="A579" s="682"/>
      <c r="B579" s="684"/>
      <c r="C579" s="684"/>
      <c r="D579" s="684"/>
      <c r="E579" s="684"/>
      <c r="F579" s="684"/>
      <c r="G579" s="684"/>
      <c r="H579" s="684"/>
      <c r="I579" s="684"/>
      <c r="J579" s="682"/>
      <c r="K579" s="682"/>
      <c r="L579" s="682"/>
      <c r="M579" s="682"/>
      <c r="N579" s="682"/>
      <c r="O579" s="682"/>
      <c r="P579" s="682"/>
      <c r="Q579" s="682"/>
      <c r="R579" s="682"/>
      <c r="S579" s="682"/>
      <c r="T579" s="682"/>
      <c r="U579" s="682"/>
      <c r="V579" s="682"/>
      <c r="W579" s="682"/>
      <c r="X579" s="682"/>
      <c r="Y579" s="682"/>
      <c r="Z579" s="682"/>
      <c r="AA579" s="682"/>
    </row>
    <row r="580" spans="1:27" ht="15">
      <c r="A580" s="682"/>
      <c r="B580" s="684"/>
      <c r="C580" s="684"/>
      <c r="D580" s="684"/>
      <c r="E580" s="684"/>
      <c r="F580" s="684"/>
      <c r="G580" s="684"/>
      <c r="H580" s="684"/>
      <c r="I580" s="684"/>
      <c r="J580" s="682"/>
      <c r="K580" s="682"/>
      <c r="L580" s="682"/>
      <c r="M580" s="682"/>
      <c r="N580" s="682"/>
      <c r="O580" s="682"/>
      <c r="P580" s="682"/>
      <c r="Q580" s="682"/>
      <c r="R580" s="682"/>
      <c r="S580" s="682"/>
      <c r="T580" s="682"/>
      <c r="U580" s="682"/>
      <c r="V580" s="682"/>
      <c r="W580" s="682"/>
      <c r="X580" s="682"/>
      <c r="Y580" s="682"/>
      <c r="Z580" s="682"/>
      <c r="AA580" s="682"/>
    </row>
    <row r="581" spans="1:27" ht="15">
      <c r="A581" s="682"/>
      <c r="B581" s="684"/>
      <c r="C581" s="684"/>
      <c r="D581" s="684"/>
      <c r="E581" s="684"/>
      <c r="F581" s="684"/>
      <c r="G581" s="684"/>
      <c r="H581" s="684"/>
      <c r="I581" s="684"/>
      <c r="J581" s="682"/>
      <c r="K581" s="682"/>
      <c r="L581" s="682"/>
      <c r="M581" s="682"/>
      <c r="N581" s="682"/>
      <c r="O581" s="682"/>
      <c r="P581" s="682"/>
      <c r="Q581" s="682"/>
      <c r="R581" s="682"/>
      <c r="S581" s="682"/>
      <c r="T581" s="682"/>
      <c r="U581" s="682"/>
      <c r="V581" s="682"/>
      <c r="W581" s="682"/>
      <c r="X581" s="682"/>
      <c r="Y581" s="682"/>
      <c r="Z581" s="682"/>
      <c r="AA581" s="682"/>
    </row>
    <row r="582" spans="1:27" ht="15">
      <c r="A582" s="682"/>
      <c r="B582" s="684"/>
      <c r="C582" s="684"/>
      <c r="D582" s="684"/>
      <c r="E582" s="684"/>
      <c r="F582" s="684"/>
      <c r="G582" s="684"/>
      <c r="H582" s="684"/>
      <c r="I582" s="684"/>
      <c r="J582" s="682"/>
      <c r="K582" s="682"/>
      <c r="L582" s="682"/>
      <c r="M582" s="682"/>
      <c r="N582" s="682"/>
      <c r="O582" s="682"/>
      <c r="P582" s="682"/>
      <c r="Q582" s="682"/>
      <c r="R582" s="682"/>
      <c r="S582" s="682"/>
      <c r="T582" s="682"/>
      <c r="U582" s="682"/>
      <c r="V582" s="682"/>
      <c r="W582" s="682"/>
      <c r="X582" s="682"/>
      <c r="Y582" s="682"/>
      <c r="Z582" s="682"/>
      <c r="AA582" s="682"/>
    </row>
    <row r="583" spans="1:27" ht="15">
      <c r="A583" s="682"/>
      <c r="B583" s="684"/>
      <c r="C583" s="684"/>
      <c r="D583" s="684"/>
      <c r="E583" s="684"/>
      <c r="F583" s="684"/>
      <c r="G583" s="684"/>
      <c r="H583" s="684"/>
      <c r="I583" s="684"/>
      <c r="J583" s="682"/>
      <c r="K583" s="682"/>
      <c r="L583" s="682"/>
      <c r="M583" s="682"/>
      <c r="N583" s="682"/>
      <c r="O583" s="682"/>
      <c r="P583" s="682"/>
      <c r="Q583" s="682"/>
      <c r="R583" s="682"/>
      <c r="S583" s="682"/>
      <c r="T583" s="682"/>
      <c r="U583" s="682"/>
      <c r="V583" s="682"/>
      <c r="W583" s="682"/>
      <c r="X583" s="682"/>
      <c r="Y583" s="682"/>
      <c r="Z583" s="682"/>
      <c r="AA583" s="682"/>
    </row>
    <row r="584" spans="1:27" ht="15">
      <c r="A584" s="682"/>
      <c r="B584" s="684"/>
      <c r="C584" s="684"/>
      <c r="D584" s="684"/>
      <c r="E584" s="684"/>
      <c r="F584" s="684"/>
      <c r="G584" s="684"/>
      <c r="H584" s="684"/>
      <c r="I584" s="684"/>
      <c r="J584" s="682"/>
      <c r="K584" s="682"/>
      <c r="L584" s="682"/>
      <c r="M584" s="682"/>
      <c r="N584" s="682"/>
      <c r="O584" s="682"/>
      <c r="P584" s="682"/>
      <c r="Q584" s="682"/>
      <c r="R584" s="682"/>
      <c r="S584" s="682"/>
      <c r="T584" s="682"/>
      <c r="U584" s="682"/>
      <c r="V584" s="682"/>
      <c r="W584" s="682"/>
      <c r="X584" s="682"/>
      <c r="Y584" s="682"/>
      <c r="Z584" s="682"/>
      <c r="AA584" s="682"/>
    </row>
    <row r="585" spans="1:27" ht="15">
      <c r="A585" s="682"/>
      <c r="B585" s="684"/>
      <c r="C585" s="684"/>
      <c r="D585" s="684"/>
      <c r="E585" s="684"/>
      <c r="F585" s="684"/>
      <c r="G585" s="684"/>
      <c r="H585" s="684"/>
      <c r="I585" s="684"/>
      <c r="J585" s="682"/>
      <c r="K585" s="682"/>
      <c r="L585" s="682"/>
      <c r="M585" s="682"/>
      <c r="N585" s="682"/>
      <c r="O585" s="682"/>
      <c r="P585" s="682"/>
      <c r="Q585" s="682"/>
      <c r="R585" s="682"/>
      <c r="S585" s="682"/>
      <c r="T585" s="682"/>
      <c r="U585" s="682"/>
      <c r="V585" s="682"/>
      <c r="W585" s="682"/>
      <c r="X585" s="682"/>
      <c r="Y585" s="682"/>
      <c r="Z585" s="682"/>
      <c r="AA585" s="682"/>
    </row>
    <row r="586" spans="1:27" ht="15">
      <c r="A586" s="682"/>
      <c r="B586" s="684"/>
      <c r="C586" s="684"/>
      <c r="D586" s="684"/>
      <c r="E586" s="684"/>
      <c r="F586" s="684"/>
      <c r="G586" s="684"/>
      <c r="H586" s="684"/>
      <c r="I586" s="684"/>
      <c r="J586" s="682"/>
      <c r="K586" s="682"/>
      <c r="L586" s="682"/>
      <c r="M586" s="682"/>
      <c r="N586" s="682"/>
      <c r="O586" s="682"/>
      <c r="P586" s="682"/>
      <c r="Q586" s="682"/>
      <c r="R586" s="682"/>
      <c r="S586" s="682"/>
      <c r="T586" s="682"/>
      <c r="U586" s="682"/>
      <c r="V586" s="682"/>
      <c r="W586" s="682"/>
      <c r="X586" s="682"/>
      <c r="Y586" s="682"/>
      <c r="Z586" s="682"/>
      <c r="AA586" s="682"/>
    </row>
    <row r="587" spans="1:27" ht="15">
      <c r="A587" s="682"/>
      <c r="B587" s="684"/>
      <c r="C587" s="684"/>
      <c r="D587" s="684"/>
      <c r="E587" s="684"/>
      <c r="F587" s="684"/>
      <c r="G587" s="684"/>
      <c r="H587" s="684"/>
      <c r="I587" s="684"/>
      <c r="J587" s="682"/>
      <c r="K587" s="682"/>
      <c r="L587" s="682"/>
      <c r="M587" s="682"/>
      <c r="N587" s="682"/>
      <c r="O587" s="682"/>
      <c r="P587" s="682"/>
      <c r="Q587" s="682"/>
      <c r="R587" s="682"/>
      <c r="S587" s="682"/>
      <c r="T587" s="682"/>
      <c r="U587" s="682"/>
      <c r="V587" s="682"/>
      <c r="W587" s="682"/>
      <c r="X587" s="682"/>
      <c r="Y587" s="682"/>
      <c r="Z587" s="682"/>
      <c r="AA587" s="682"/>
    </row>
    <row r="588" spans="1:27" ht="15">
      <c r="A588" s="682"/>
      <c r="B588" s="684"/>
      <c r="C588" s="684"/>
      <c r="D588" s="684"/>
      <c r="E588" s="684"/>
      <c r="F588" s="684"/>
      <c r="G588" s="684"/>
      <c r="H588" s="684"/>
      <c r="I588" s="684"/>
      <c r="J588" s="682"/>
      <c r="K588" s="682"/>
      <c r="L588" s="682"/>
      <c r="M588" s="682"/>
      <c r="N588" s="682"/>
      <c r="O588" s="682"/>
      <c r="P588" s="682"/>
      <c r="Q588" s="682"/>
      <c r="R588" s="682"/>
      <c r="S588" s="682"/>
      <c r="T588" s="682"/>
      <c r="U588" s="682"/>
      <c r="V588" s="682"/>
      <c r="W588" s="682"/>
      <c r="X588" s="682"/>
      <c r="Y588" s="682"/>
      <c r="Z588" s="682"/>
      <c r="AA588" s="682"/>
    </row>
    <row r="589" spans="1:27" ht="15">
      <c r="A589" s="682"/>
      <c r="B589" s="684"/>
      <c r="C589" s="684"/>
      <c r="D589" s="684"/>
      <c r="E589" s="684"/>
      <c r="F589" s="684"/>
      <c r="G589" s="684"/>
      <c r="H589" s="684"/>
      <c r="I589" s="684"/>
      <c r="J589" s="682"/>
      <c r="K589" s="682"/>
      <c r="L589" s="682"/>
      <c r="M589" s="682"/>
      <c r="N589" s="682"/>
      <c r="O589" s="682"/>
      <c r="P589" s="682"/>
      <c r="Q589" s="682"/>
      <c r="R589" s="682"/>
      <c r="S589" s="682"/>
      <c r="T589" s="682"/>
      <c r="U589" s="682"/>
      <c r="V589" s="682"/>
      <c r="W589" s="682"/>
      <c r="X589" s="682"/>
      <c r="Y589" s="682"/>
      <c r="Z589" s="682"/>
      <c r="AA589" s="682"/>
    </row>
    <row r="590" spans="1:27" ht="15">
      <c r="A590" s="682"/>
      <c r="B590" s="684"/>
      <c r="C590" s="684"/>
      <c r="D590" s="684"/>
      <c r="E590" s="684"/>
      <c r="F590" s="684"/>
      <c r="G590" s="684"/>
      <c r="H590" s="684"/>
      <c r="I590" s="684"/>
      <c r="J590" s="682"/>
      <c r="K590" s="682"/>
      <c r="L590" s="682"/>
      <c r="M590" s="682"/>
      <c r="N590" s="682"/>
      <c r="O590" s="682"/>
      <c r="P590" s="682"/>
      <c r="Q590" s="682"/>
      <c r="R590" s="682"/>
      <c r="S590" s="682"/>
      <c r="T590" s="682"/>
      <c r="U590" s="682"/>
      <c r="V590" s="682"/>
      <c r="W590" s="682"/>
      <c r="X590" s="682"/>
      <c r="Y590" s="682"/>
      <c r="Z590" s="682"/>
      <c r="AA590" s="682"/>
    </row>
    <row r="591" spans="1:27" ht="15">
      <c r="A591" s="682"/>
      <c r="B591" s="684"/>
      <c r="C591" s="684"/>
      <c r="D591" s="684"/>
      <c r="E591" s="684"/>
      <c r="F591" s="684"/>
      <c r="G591" s="684"/>
      <c r="H591" s="684"/>
      <c r="I591" s="684"/>
      <c r="J591" s="682"/>
      <c r="K591" s="682"/>
      <c r="L591" s="682"/>
      <c r="M591" s="682"/>
      <c r="N591" s="682"/>
      <c r="O591" s="682"/>
      <c r="P591" s="682"/>
      <c r="Q591" s="682"/>
      <c r="R591" s="682"/>
      <c r="S591" s="682"/>
      <c r="T591" s="682"/>
      <c r="U591" s="682"/>
      <c r="V591" s="682"/>
      <c r="W591" s="682"/>
      <c r="X591" s="682"/>
      <c r="Y591" s="682"/>
      <c r="Z591" s="682"/>
      <c r="AA591" s="682"/>
    </row>
    <row r="592" spans="1:27" ht="15">
      <c r="A592" s="682"/>
      <c r="B592" s="684"/>
      <c r="C592" s="684"/>
      <c r="D592" s="684"/>
      <c r="E592" s="684"/>
      <c r="F592" s="684"/>
      <c r="G592" s="684"/>
      <c r="H592" s="684"/>
      <c r="I592" s="684"/>
      <c r="J592" s="682"/>
      <c r="K592" s="682"/>
      <c r="L592" s="682"/>
      <c r="M592" s="682"/>
      <c r="N592" s="682"/>
      <c r="O592" s="682"/>
      <c r="P592" s="682"/>
      <c r="Q592" s="682"/>
      <c r="R592" s="682"/>
      <c r="S592" s="682"/>
      <c r="T592" s="682"/>
      <c r="U592" s="682"/>
      <c r="V592" s="682"/>
      <c r="W592" s="682"/>
      <c r="X592" s="682"/>
      <c r="Y592" s="682"/>
      <c r="Z592" s="682"/>
      <c r="AA592" s="682"/>
    </row>
    <row r="593" spans="1:27" ht="15">
      <c r="A593" s="682"/>
      <c r="B593" s="684"/>
      <c r="C593" s="684"/>
      <c r="D593" s="684"/>
      <c r="E593" s="684"/>
      <c r="F593" s="684"/>
      <c r="G593" s="684"/>
      <c r="H593" s="684"/>
      <c r="I593" s="684"/>
      <c r="J593" s="682"/>
      <c r="K593" s="682"/>
      <c r="L593" s="682"/>
      <c r="M593" s="682"/>
      <c r="N593" s="682"/>
      <c r="O593" s="682"/>
      <c r="P593" s="682"/>
      <c r="Q593" s="682"/>
      <c r="R593" s="682"/>
      <c r="S593" s="682"/>
      <c r="T593" s="682"/>
      <c r="U593" s="682"/>
      <c r="V593" s="682"/>
      <c r="W593" s="682"/>
      <c r="X593" s="682"/>
      <c r="Y593" s="682"/>
      <c r="Z593" s="682"/>
      <c r="AA593" s="682"/>
    </row>
    <row r="594" spans="1:27" ht="15">
      <c r="A594" s="682"/>
      <c r="B594" s="684"/>
      <c r="C594" s="684"/>
      <c r="D594" s="684"/>
      <c r="E594" s="684"/>
      <c r="F594" s="684"/>
      <c r="G594" s="684"/>
      <c r="H594" s="684"/>
      <c r="I594" s="684"/>
      <c r="J594" s="682"/>
      <c r="K594" s="682"/>
      <c r="L594" s="682"/>
      <c r="M594" s="682"/>
      <c r="N594" s="682"/>
      <c r="O594" s="682"/>
      <c r="P594" s="682"/>
      <c r="Q594" s="682"/>
      <c r="R594" s="682"/>
      <c r="S594" s="682"/>
      <c r="T594" s="682"/>
      <c r="U594" s="682"/>
      <c r="V594" s="682"/>
      <c r="W594" s="682"/>
      <c r="X594" s="682"/>
      <c r="Y594" s="682"/>
      <c r="Z594" s="682"/>
      <c r="AA594" s="682"/>
    </row>
    <row r="595" spans="1:27" ht="15">
      <c r="A595" s="682"/>
      <c r="B595" s="684"/>
      <c r="C595" s="684"/>
      <c r="D595" s="684"/>
      <c r="E595" s="684"/>
      <c r="F595" s="684"/>
      <c r="G595" s="684"/>
      <c r="H595" s="684"/>
      <c r="I595" s="684"/>
      <c r="J595" s="682"/>
      <c r="K595" s="682"/>
      <c r="L595" s="682"/>
      <c r="M595" s="682"/>
      <c r="N595" s="682"/>
      <c r="O595" s="682"/>
      <c r="P595" s="682"/>
      <c r="Q595" s="682"/>
      <c r="R595" s="682"/>
      <c r="S595" s="682"/>
      <c r="T595" s="682"/>
      <c r="U595" s="682"/>
      <c r="V595" s="682"/>
      <c r="W595" s="682"/>
      <c r="X595" s="682"/>
      <c r="Y595" s="682"/>
      <c r="Z595" s="682"/>
      <c r="AA595" s="682"/>
    </row>
    <row r="596" spans="1:27" ht="15">
      <c r="A596" s="682"/>
      <c r="B596" s="684"/>
      <c r="C596" s="684"/>
      <c r="D596" s="684"/>
      <c r="E596" s="684"/>
      <c r="F596" s="684"/>
      <c r="G596" s="684"/>
      <c r="H596" s="684"/>
      <c r="I596" s="684"/>
      <c r="J596" s="682"/>
      <c r="K596" s="682"/>
      <c r="L596" s="682"/>
      <c r="M596" s="682"/>
      <c r="N596" s="682"/>
      <c r="O596" s="682"/>
      <c r="P596" s="682"/>
      <c r="Q596" s="682"/>
      <c r="R596" s="682"/>
      <c r="S596" s="682"/>
      <c r="T596" s="682"/>
      <c r="U596" s="682"/>
      <c r="V596" s="682"/>
      <c r="W596" s="682"/>
      <c r="X596" s="682"/>
      <c r="Y596" s="682"/>
      <c r="Z596" s="682"/>
      <c r="AA596" s="682"/>
    </row>
    <row r="597" spans="1:27" ht="15">
      <c r="A597" s="682"/>
      <c r="B597" s="684"/>
      <c r="C597" s="684"/>
      <c r="D597" s="684"/>
      <c r="E597" s="684"/>
      <c r="F597" s="684"/>
      <c r="G597" s="684"/>
      <c r="H597" s="684"/>
      <c r="I597" s="684"/>
      <c r="J597" s="682"/>
      <c r="K597" s="682"/>
      <c r="L597" s="682"/>
      <c r="M597" s="682"/>
      <c r="N597" s="682"/>
      <c r="O597" s="682"/>
      <c r="P597" s="682"/>
      <c r="Q597" s="682"/>
      <c r="R597" s="682"/>
      <c r="S597" s="682"/>
      <c r="T597" s="682"/>
      <c r="U597" s="682"/>
      <c r="V597" s="682"/>
      <c r="W597" s="682"/>
      <c r="X597" s="682"/>
      <c r="Y597" s="682"/>
      <c r="Z597" s="682"/>
      <c r="AA597" s="682"/>
    </row>
    <row r="598" spans="1:27" ht="15">
      <c r="A598" s="682"/>
      <c r="B598" s="684"/>
      <c r="C598" s="684"/>
      <c r="D598" s="684"/>
      <c r="E598" s="684"/>
      <c r="F598" s="684"/>
      <c r="G598" s="684"/>
      <c r="H598" s="684"/>
      <c r="I598" s="684"/>
      <c r="J598" s="682"/>
      <c r="K598" s="682"/>
      <c r="L598" s="682"/>
      <c r="M598" s="682"/>
      <c r="N598" s="682"/>
      <c r="O598" s="682"/>
      <c r="P598" s="682"/>
      <c r="Q598" s="682"/>
      <c r="R598" s="682"/>
      <c r="S598" s="682"/>
      <c r="T598" s="682"/>
      <c r="U598" s="682"/>
      <c r="V598" s="682"/>
      <c r="W598" s="682"/>
      <c r="X598" s="682"/>
      <c r="Y598" s="682"/>
      <c r="Z598" s="682"/>
      <c r="AA598" s="682"/>
    </row>
    <row r="599" spans="1:27" ht="15">
      <c r="A599" s="682"/>
      <c r="B599" s="684"/>
      <c r="C599" s="684"/>
      <c r="D599" s="684"/>
      <c r="E599" s="684"/>
      <c r="F599" s="684"/>
      <c r="G599" s="684"/>
      <c r="H599" s="684"/>
      <c r="I599" s="684"/>
      <c r="J599" s="682"/>
      <c r="K599" s="682"/>
      <c r="L599" s="682"/>
      <c r="M599" s="682"/>
      <c r="N599" s="682"/>
      <c r="O599" s="682"/>
      <c r="P599" s="682"/>
      <c r="Q599" s="682"/>
      <c r="R599" s="682"/>
      <c r="S599" s="682"/>
      <c r="T599" s="682"/>
      <c r="U599" s="682"/>
      <c r="V599" s="682"/>
      <c r="W599" s="682"/>
      <c r="X599" s="682"/>
      <c r="Y599" s="682"/>
      <c r="Z599" s="682"/>
      <c r="AA599" s="682"/>
    </row>
    <row r="600" spans="1:27" ht="15">
      <c r="A600" s="682"/>
      <c r="B600" s="684"/>
      <c r="C600" s="684"/>
      <c r="D600" s="684"/>
      <c r="E600" s="684"/>
      <c r="F600" s="684"/>
      <c r="G600" s="684"/>
      <c r="H600" s="684"/>
      <c r="I600" s="684"/>
      <c r="J600" s="682"/>
      <c r="K600" s="682"/>
      <c r="L600" s="682"/>
      <c r="M600" s="682"/>
      <c r="N600" s="682"/>
      <c r="O600" s="682"/>
      <c r="P600" s="682"/>
      <c r="Q600" s="682"/>
      <c r="R600" s="682"/>
      <c r="S600" s="682"/>
      <c r="T600" s="682"/>
      <c r="U600" s="682"/>
      <c r="V600" s="682"/>
      <c r="W600" s="682"/>
      <c r="X600" s="682"/>
      <c r="Y600" s="682"/>
      <c r="Z600" s="682"/>
      <c r="AA600" s="682"/>
    </row>
    <row r="601" spans="1:27" ht="15">
      <c r="A601" s="682"/>
      <c r="B601" s="684"/>
      <c r="C601" s="684"/>
      <c r="D601" s="684"/>
      <c r="E601" s="684"/>
      <c r="F601" s="684"/>
      <c r="G601" s="684"/>
      <c r="H601" s="684"/>
      <c r="I601" s="684"/>
      <c r="J601" s="682"/>
      <c r="K601" s="682"/>
      <c r="L601" s="682"/>
      <c r="M601" s="682"/>
      <c r="N601" s="682"/>
      <c r="O601" s="682"/>
      <c r="P601" s="682"/>
      <c r="Q601" s="682"/>
      <c r="R601" s="682"/>
      <c r="S601" s="682"/>
      <c r="T601" s="682"/>
      <c r="U601" s="682"/>
      <c r="V601" s="682"/>
      <c r="W601" s="682"/>
      <c r="X601" s="682"/>
      <c r="Y601" s="682"/>
      <c r="Z601" s="682"/>
      <c r="AA601" s="682"/>
    </row>
    <row r="602" spans="1:27" ht="15">
      <c r="A602" s="682"/>
      <c r="B602" s="684"/>
      <c r="C602" s="684"/>
      <c r="D602" s="684"/>
      <c r="E602" s="684"/>
      <c r="F602" s="684"/>
      <c r="G602" s="684"/>
      <c r="H602" s="684"/>
      <c r="I602" s="684"/>
      <c r="J602" s="682"/>
      <c r="K602" s="682"/>
      <c r="L602" s="682"/>
      <c r="M602" s="682"/>
      <c r="N602" s="682"/>
      <c r="O602" s="682"/>
      <c r="P602" s="682"/>
      <c r="Q602" s="682"/>
      <c r="R602" s="682"/>
      <c r="S602" s="682"/>
      <c r="T602" s="682"/>
      <c r="U602" s="682"/>
      <c r="V602" s="682"/>
      <c r="W602" s="682"/>
      <c r="X602" s="682"/>
      <c r="Y602" s="682"/>
      <c r="Z602" s="682"/>
      <c r="AA602" s="682"/>
    </row>
    <row r="603" spans="1:27" ht="15">
      <c r="A603" s="682"/>
      <c r="B603" s="684"/>
      <c r="C603" s="684"/>
      <c r="D603" s="684"/>
      <c r="E603" s="684"/>
      <c r="F603" s="684"/>
      <c r="G603" s="684"/>
      <c r="H603" s="684"/>
      <c r="I603" s="684"/>
      <c r="J603" s="682"/>
      <c r="K603" s="682"/>
      <c r="L603" s="682"/>
      <c r="M603" s="682"/>
      <c r="N603" s="682"/>
      <c r="O603" s="682"/>
      <c r="P603" s="682"/>
      <c r="Q603" s="682"/>
      <c r="R603" s="682"/>
      <c r="S603" s="682"/>
      <c r="T603" s="682"/>
      <c r="U603" s="682"/>
      <c r="V603" s="682"/>
      <c r="W603" s="682"/>
      <c r="X603" s="682"/>
      <c r="Y603" s="682"/>
      <c r="Z603" s="682"/>
      <c r="AA603" s="682"/>
    </row>
    <row r="604" spans="1:27" ht="15">
      <c r="A604" s="682"/>
      <c r="B604" s="684"/>
      <c r="C604" s="684"/>
      <c r="D604" s="684"/>
      <c r="E604" s="684"/>
      <c r="F604" s="684"/>
      <c r="G604" s="684"/>
      <c r="H604" s="684"/>
      <c r="I604" s="684"/>
      <c r="J604" s="682"/>
      <c r="K604" s="682"/>
      <c r="L604" s="682"/>
      <c r="M604" s="682"/>
      <c r="N604" s="682"/>
      <c r="O604" s="682"/>
      <c r="P604" s="682"/>
      <c r="Q604" s="682"/>
      <c r="R604" s="682"/>
      <c r="S604" s="682"/>
      <c r="T604" s="682"/>
      <c r="U604" s="682"/>
      <c r="V604" s="682"/>
      <c r="W604" s="682"/>
      <c r="X604" s="682"/>
      <c r="Y604" s="682"/>
      <c r="Z604" s="682"/>
      <c r="AA604" s="682"/>
    </row>
    <row r="605" spans="1:27" ht="15">
      <c r="A605" s="682"/>
      <c r="B605" s="684"/>
      <c r="C605" s="684"/>
      <c r="D605" s="684"/>
      <c r="E605" s="684"/>
      <c r="F605" s="684"/>
      <c r="G605" s="684"/>
      <c r="H605" s="684"/>
      <c r="I605" s="684"/>
      <c r="J605" s="682"/>
      <c r="K605" s="682"/>
      <c r="L605" s="682"/>
      <c r="M605" s="682"/>
      <c r="N605" s="682"/>
      <c r="O605" s="682"/>
      <c r="P605" s="682"/>
      <c r="Q605" s="682"/>
      <c r="R605" s="682"/>
      <c r="S605" s="682"/>
      <c r="T605" s="682"/>
      <c r="U605" s="682"/>
      <c r="V605" s="682"/>
      <c r="W605" s="682"/>
      <c r="X605" s="682"/>
      <c r="Y605" s="682"/>
      <c r="Z605" s="682"/>
      <c r="AA605" s="682"/>
    </row>
    <row r="606" spans="1:27" ht="15">
      <c r="A606" s="682"/>
      <c r="B606" s="684"/>
      <c r="C606" s="684"/>
      <c r="D606" s="684"/>
      <c r="E606" s="684"/>
      <c r="F606" s="684"/>
      <c r="G606" s="684"/>
      <c r="H606" s="684"/>
      <c r="I606" s="684"/>
      <c r="J606" s="682"/>
      <c r="K606" s="682"/>
      <c r="L606" s="682"/>
      <c r="M606" s="682"/>
      <c r="N606" s="682"/>
      <c r="O606" s="682"/>
      <c r="P606" s="682"/>
      <c r="Q606" s="682"/>
      <c r="R606" s="682"/>
      <c r="S606" s="682"/>
      <c r="T606" s="682"/>
      <c r="U606" s="682"/>
      <c r="V606" s="682"/>
      <c r="W606" s="682"/>
      <c r="X606" s="682"/>
      <c r="Y606" s="682"/>
      <c r="Z606" s="682"/>
      <c r="AA606" s="682"/>
    </row>
    <row r="607" spans="1:27" ht="15">
      <c r="A607" s="682"/>
      <c r="B607" s="684"/>
      <c r="C607" s="684"/>
      <c r="D607" s="684"/>
      <c r="E607" s="684"/>
      <c r="F607" s="684"/>
      <c r="G607" s="684"/>
      <c r="H607" s="684"/>
      <c r="I607" s="684"/>
      <c r="J607" s="682"/>
      <c r="K607" s="682"/>
      <c r="L607" s="682"/>
      <c r="M607" s="682"/>
      <c r="N607" s="682"/>
      <c r="O607" s="682"/>
      <c r="P607" s="682"/>
      <c r="Q607" s="682"/>
      <c r="R607" s="682"/>
      <c r="S607" s="682"/>
      <c r="T607" s="682"/>
      <c r="U607" s="682"/>
      <c r="V607" s="682"/>
      <c r="W607" s="682"/>
      <c r="X607" s="682"/>
      <c r="Y607" s="682"/>
      <c r="Z607" s="682"/>
      <c r="AA607" s="682"/>
    </row>
    <row r="608" spans="1:27" ht="15">
      <c r="A608" s="682"/>
      <c r="B608" s="684"/>
      <c r="C608" s="684"/>
      <c r="D608" s="684"/>
      <c r="E608" s="684"/>
      <c r="F608" s="684"/>
      <c r="G608" s="684"/>
      <c r="H608" s="684"/>
      <c r="I608" s="684"/>
      <c r="J608" s="682"/>
      <c r="K608" s="682"/>
      <c r="L608" s="682"/>
      <c r="M608" s="682"/>
      <c r="N608" s="682"/>
      <c r="O608" s="682"/>
      <c r="P608" s="682"/>
      <c r="Q608" s="682"/>
      <c r="R608" s="682"/>
      <c r="S608" s="682"/>
      <c r="T608" s="682"/>
      <c r="U608" s="682"/>
      <c r="V608" s="682"/>
      <c r="W608" s="682"/>
      <c r="X608" s="682"/>
      <c r="Y608" s="682"/>
      <c r="Z608" s="682"/>
      <c r="AA608" s="682"/>
    </row>
    <row r="609" spans="1:27" ht="15">
      <c r="A609" s="682"/>
      <c r="B609" s="684"/>
      <c r="C609" s="684"/>
      <c r="D609" s="684"/>
      <c r="E609" s="684"/>
      <c r="F609" s="684"/>
      <c r="G609" s="684"/>
      <c r="H609" s="684"/>
      <c r="I609" s="684"/>
      <c r="J609" s="682"/>
      <c r="K609" s="682"/>
      <c r="L609" s="682"/>
      <c r="M609" s="682"/>
      <c r="N609" s="682"/>
      <c r="O609" s="682"/>
      <c r="P609" s="682"/>
      <c r="Q609" s="682"/>
      <c r="R609" s="682"/>
      <c r="S609" s="682"/>
      <c r="T609" s="682"/>
      <c r="U609" s="682"/>
      <c r="V609" s="682"/>
      <c r="W609" s="682"/>
      <c r="X609" s="682"/>
      <c r="Y609" s="682"/>
      <c r="Z609" s="682"/>
      <c r="AA609" s="682"/>
    </row>
    <row r="610" spans="1:27" ht="15">
      <c r="A610" s="682"/>
      <c r="B610" s="684"/>
      <c r="C610" s="684"/>
      <c r="D610" s="684"/>
      <c r="E610" s="684"/>
      <c r="F610" s="684"/>
      <c r="G610" s="684"/>
      <c r="H610" s="684"/>
      <c r="I610" s="684"/>
      <c r="J610" s="682"/>
      <c r="K610" s="682"/>
      <c r="L610" s="682"/>
      <c r="M610" s="682"/>
      <c r="N610" s="682"/>
      <c r="O610" s="682"/>
      <c r="P610" s="682"/>
      <c r="Q610" s="682"/>
      <c r="R610" s="682"/>
      <c r="S610" s="682"/>
      <c r="T610" s="682"/>
      <c r="U610" s="682"/>
      <c r="V610" s="682"/>
      <c r="W610" s="682"/>
      <c r="X610" s="682"/>
      <c r="Y610" s="682"/>
      <c r="Z610" s="682"/>
      <c r="AA610" s="682"/>
    </row>
    <row r="611" spans="1:27" ht="15">
      <c r="A611" s="682"/>
      <c r="B611" s="684"/>
      <c r="C611" s="684"/>
      <c r="D611" s="684"/>
      <c r="E611" s="684"/>
      <c r="F611" s="684"/>
      <c r="G611" s="684"/>
      <c r="H611" s="684"/>
      <c r="I611" s="684"/>
      <c r="J611" s="682"/>
      <c r="K611" s="682"/>
      <c r="L611" s="682"/>
      <c r="M611" s="682"/>
      <c r="N611" s="682"/>
      <c r="O611" s="682"/>
      <c r="P611" s="682"/>
      <c r="Q611" s="682"/>
      <c r="R611" s="682"/>
      <c r="S611" s="682"/>
      <c r="T611" s="682"/>
      <c r="U611" s="682"/>
      <c r="V611" s="682"/>
      <c r="W611" s="682"/>
      <c r="X611" s="682"/>
      <c r="Y611" s="682"/>
      <c r="Z611" s="682"/>
      <c r="AA611" s="682"/>
    </row>
    <row r="612" spans="1:27" ht="15">
      <c r="A612" s="682"/>
      <c r="B612" s="684"/>
      <c r="C612" s="684"/>
      <c r="D612" s="684"/>
      <c r="E612" s="684"/>
      <c r="F612" s="684"/>
      <c r="G612" s="684"/>
      <c r="H612" s="684"/>
      <c r="I612" s="684"/>
      <c r="J612" s="682"/>
      <c r="K612" s="682"/>
      <c r="L612" s="682"/>
      <c r="M612" s="682"/>
      <c r="N612" s="682"/>
      <c r="O612" s="682"/>
      <c r="P612" s="682"/>
      <c r="Q612" s="682"/>
      <c r="R612" s="682"/>
      <c r="S612" s="682"/>
      <c r="T612" s="682"/>
      <c r="U612" s="682"/>
      <c r="V612" s="682"/>
      <c r="W612" s="682"/>
      <c r="X612" s="682"/>
      <c r="Y612" s="682"/>
      <c r="Z612" s="682"/>
      <c r="AA612" s="682"/>
    </row>
    <row r="613" spans="1:27" ht="15">
      <c r="A613" s="682"/>
      <c r="B613" s="684"/>
      <c r="C613" s="684"/>
      <c r="D613" s="684"/>
      <c r="E613" s="684"/>
      <c r="F613" s="684"/>
      <c r="G613" s="684"/>
      <c r="H613" s="684"/>
      <c r="I613" s="684"/>
      <c r="J613" s="682"/>
      <c r="K613" s="682"/>
      <c r="L613" s="682"/>
      <c r="M613" s="682"/>
      <c r="N613" s="682"/>
      <c r="O613" s="682"/>
      <c r="P613" s="682"/>
      <c r="Q613" s="682"/>
      <c r="R613" s="682"/>
      <c r="S613" s="682"/>
      <c r="T613" s="682"/>
      <c r="U613" s="682"/>
      <c r="V613" s="682"/>
      <c r="W613" s="682"/>
      <c r="X613" s="682"/>
      <c r="Y613" s="682"/>
      <c r="Z613" s="682"/>
      <c r="AA613" s="682"/>
    </row>
    <row r="614" spans="1:27" ht="15">
      <c r="A614" s="682"/>
      <c r="B614" s="684"/>
      <c r="C614" s="684"/>
      <c r="D614" s="684"/>
      <c r="E614" s="684"/>
      <c r="F614" s="684"/>
      <c r="G614" s="684"/>
      <c r="H614" s="684"/>
      <c r="I614" s="684"/>
      <c r="J614" s="682"/>
      <c r="K614" s="682"/>
      <c r="L614" s="682"/>
      <c r="M614" s="682"/>
      <c r="N614" s="682"/>
      <c r="O614" s="682"/>
      <c r="P614" s="682"/>
      <c r="Q614" s="682"/>
      <c r="R614" s="682"/>
      <c r="S614" s="682"/>
      <c r="T614" s="682"/>
      <c r="U614" s="682"/>
      <c r="V614" s="682"/>
      <c r="W614" s="682"/>
      <c r="X614" s="682"/>
      <c r="Y614" s="682"/>
      <c r="Z614" s="682"/>
      <c r="AA614" s="682"/>
    </row>
    <row r="615" spans="1:27" ht="15">
      <c r="A615" s="682"/>
      <c r="B615" s="684"/>
      <c r="C615" s="684"/>
      <c r="D615" s="684"/>
      <c r="E615" s="684"/>
      <c r="F615" s="684"/>
      <c r="G615" s="684"/>
      <c r="H615" s="684"/>
      <c r="I615" s="684"/>
      <c r="J615" s="682"/>
      <c r="K615" s="682"/>
      <c r="L615" s="682"/>
      <c r="M615" s="682"/>
      <c r="N615" s="682"/>
      <c r="O615" s="682"/>
      <c r="P615" s="682"/>
      <c r="Q615" s="682"/>
      <c r="R615" s="682"/>
      <c r="S615" s="682"/>
      <c r="T615" s="682"/>
      <c r="U615" s="682"/>
      <c r="V615" s="682"/>
      <c r="W615" s="682"/>
      <c r="X615" s="682"/>
      <c r="Y615" s="682"/>
      <c r="Z615" s="682"/>
      <c r="AA615" s="682"/>
    </row>
    <row r="616" spans="1:27" ht="15">
      <c r="A616" s="682"/>
      <c r="B616" s="684"/>
      <c r="C616" s="684"/>
      <c r="D616" s="684"/>
      <c r="E616" s="684"/>
      <c r="F616" s="684"/>
      <c r="G616" s="684"/>
      <c r="H616" s="684"/>
      <c r="I616" s="684"/>
      <c r="J616" s="682"/>
      <c r="K616" s="682"/>
      <c r="L616" s="682"/>
      <c r="M616" s="682"/>
      <c r="N616" s="682"/>
      <c r="O616" s="682"/>
      <c r="P616" s="682"/>
      <c r="Q616" s="682"/>
      <c r="R616" s="682"/>
      <c r="S616" s="682"/>
      <c r="T616" s="682"/>
      <c r="U616" s="682"/>
      <c r="V616" s="682"/>
      <c r="W616" s="682"/>
      <c r="X616" s="682"/>
      <c r="Y616" s="682"/>
      <c r="Z616" s="682"/>
      <c r="AA616" s="682"/>
    </row>
    <row r="617" spans="1:27" ht="15">
      <c r="A617" s="682"/>
      <c r="B617" s="684"/>
      <c r="C617" s="684"/>
      <c r="D617" s="684"/>
      <c r="E617" s="684"/>
      <c r="F617" s="684"/>
      <c r="G617" s="684"/>
      <c r="H617" s="684"/>
      <c r="I617" s="684"/>
      <c r="J617" s="682"/>
      <c r="K617" s="682"/>
      <c r="L617" s="682"/>
      <c r="M617" s="682"/>
      <c r="N617" s="682"/>
      <c r="O617" s="682"/>
      <c r="P617" s="682"/>
      <c r="Q617" s="682"/>
      <c r="R617" s="682"/>
      <c r="S617" s="682"/>
      <c r="T617" s="682"/>
      <c r="U617" s="682"/>
      <c r="V617" s="682"/>
      <c r="W617" s="682"/>
      <c r="X617" s="682"/>
      <c r="Y617" s="682"/>
      <c r="Z617" s="682"/>
      <c r="AA617" s="682"/>
    </row>
    <row r="618" spans="1:27" ht="15">
      <c r="A618" s="682"/>
      <c r="B618" s="684"/>
      <c r="C618" s="684"/>
      <c r="D618" s="684"/>
      <c r="E618" s="684"/>
      <c r="F618" s="684"/>
      <c r="G618" s="684"/>
      <c r="H618" s="684"/>
      <c r="I618" s="684"/>
      <c r="J618" s="682"/>
      <c r="K618" s="682"/>
      <c r="L618" s="682"/>
      <c r="M618" s="682"/>
      <c r="N618" s="682"/>
      <c r="O618" s="682"/>
      <c r="P618" s="682"/>
      <c r="Q618" s="682"/>
      <c r="R618" s="682"/>
      <c r="S618" s="682"/>
      <c r="T618" s="682"/>
      <c r="U618" s="682"/>
      <c r="V618" s="682"/>
      <c r="W618" s="682"/>
      <c r="X618" s="682"/>
      <c r="Y618" s="682"/>
      <c r="Z618" s="682"/>
      <c r="AA618" s="682"/>
    </row>
    <row r="619" spans="1:27" ht="15">
      <c r="A619" s="682"/>
      <c r="B619" s="684"/>
      <c r="C619" s="684"/>
      <c r="D619" s="684"/>
      <c r="E619" s="684"/>
      <c r="F619" s="684"/>
      <c r="G619" s="684"/>
      <c r="H619" s="684"/>
      <c r="I619" s="684"/>
      <c r="J619" s="682"/>
      <c r="K619" s="682"/>
      <c r="L619" s="682"/>
      <c r="M619" s="682"/>
      <c r="N619" s="682"/>
      <c r="O619" s="682"/>
      <c r="P619" s="682"/>
      <c r="Q619" s="682"/>
      <c r="R619" s="682"/>
      <c r="S619" s="682"/>
      <c r="T619" s="682"/>
      <c r="U619" s="682"/>
      <c r="V619" s="682"/>
      <c r="W619" s="682"/>
      <c r="X619" s="682"/>
      <c r="Y619" s="682"/>
      <c r="Z619" s="682"/>
      <c r="AA619" s="682"/>
    </row>
    <row r="620" spans="1:27" ht="15">
      <c r="A620" s="682"/>
      <c r="B620" s="684"/>
      <c r="C620" s="684"/>
      <c r="D620" s="684"/>
      <c r="E620" s="684"/>
      <c r="F620" s="684"/>
      <c r="G620" s="684"/>
      <c r="H620" s="684"/>
      <c r="I620" s="684"/>
      <c r="J620" s="682"/>
      <c r="K620" s="682"/>
      <c r="L620" s="682"/>
      <c r="M620" s="682"/>
      <c r="N620" s="682"/>
      <c r="O620" s="682"/>
      <c r="P620" s="682"/>
      <c r="Q620" s="682"/>
      <c r="R620" s="682"/>
      <c r="S620" s="682"/>
      <c r="T620" s="682"/>
      <c r="U620" s="682"/>
      <c r="V620" s="682"/>
      <c r="W620" s="682"/>
      <c r="X620" s="682"/>
      <c r="Y620" s="682"/>
      <c r="Z620" s="682"/>
      <c r="AA620" s="682"/>
    </row>
    <row r="621" spans="1:27" ht="15">
      <c r="A621" s="682"/>
      <c r="B621" s="684"/>
      <c r="C621" s="684"/>
      <c r="D621" s="684"/>
      <c r="E621" s="684"/>
      <c r="F621" s="684"/>
      <c r="G621" s="684"/>
      <c r="H621" s="684"/>
      <c r="I621" s="684"/>
      <c r="J621" s="682"/>
      <c r="K621" s="682"/>
      <c r="L621" s="682"/>
      <c r="M621" s="682"/>
      <c r="N621" s="682"/>
      <c r="O621" s="682"/>
      <c r="P621" s="682"/>
      <c r="Q621" s="682"/>
      <c r="R621" s="682"/>
      <c r="S621" s="682"/>
      <c r="T621" s="682"/>
      <c r="U621" s="682"/>
      <c r="V621" s="682"/>
      <c r="W621" s="682"/>
      <c r="X621" s="682"/>
      <c r="Y621" s="682"/>
      <c r="Z621" s="682"/>
      <c r="AA621" s="682"/>
    </row>
    <row r="622" spans="1:27" ht="15">
      <c r="A622" s="682"/>
      <c r="B622" s="684"/>
      <c r="C622" s="684"/>
      <c r="D622" s="684"/>
      <c r="E622" s="684"/>
      <c r="F622" s="684"/>
      <c r="G622" s="684"/>
      <c r="H622" s="684"/>
      <c r="I622" s="684"/>
      <c r="J622" s="682"/>
      <c r="K622" s="682"/>
      <c r="L622" s="682"/>
      <c r="M622" s="682"/>
      <c r="N622" s="682"/>
      <c r="O622" s="682"/>
      <c r="P622" s="682"/>
      <c r="Q622" s="682"/>
      <c r="R622" s="682"/>
      <c r="S622" s="682"/>
      <c r="T622" s="682"/>
      <c r="U622" s="682"/>
      <c r="V622" s="682"/>
      <c r="W622" s="682"/>
      <c r="X622" s="682"/>
      <c r="Y622" s="682"/>
      <c r="Z622" s="682"/>
      <c r="AA622" s="682"/>
    </row>
    <row r="623" spans="1:27" ht="15">
      <c r="A623" s="682"/>
      <c r="B623" s="684"/>
      <c r="C623" s="684"/>
      <c r="D623" s="684"/>
      <c r="E623" s="684"/>
      <c r="F623" s="684"/>
      <c r="G623" s="684"/>
      <c r="H623" s="684"/>
      <c r="I623" s="684"/>
      <c r="J623" s="682"/>
      <c r="K623" s="682"/>
      <c r="L623" s="682"/>
      <c r="M623" s="682"/>
      <c r="N623" s="682"/>
      <c r="O623" s="682"/>
      <c r="P623" s="682"/>
      <c r="Q623" s="682"/>
      <c r="R623" s="682"/>
      <c r="S623" s="682"/>
      <c r="T623" s="682"/>
      <c r="U623" s="682"/>
      <c r="V623" s="682"/>
      <c r="W623" s="682"/>
      <c r="X623" s="682"/>
      <c r="Y623" s="682"/>
      <c r="Z623" s="682"/>
      <c r="AA623" s="682"/>
    </row>
    <row r="624" spans="1:27" ht="15">
      <c r="A624" s="682"/>
      <c r="B624" s="684"/>
      <c r="C624" s="684"/>
      <c r="D624" s="684"/>
      <c r="E624" s="684"/>
      <c r="F624" s="684"/>
      <c r="G624" s="684"/>
      <c r="H624" s="684"/>
      <c r="I624" s="684"/>
      <c r="J624" s="682"/>
      <c r="K624" s="682"/>
      <c r="L624" s="682"/>
      <c r="M624" s="682"/>
      <c r="N624" s="682"/>
      <c r="O624" s="682"/>
      <c r="P624" s="682"/>
      <c r="Q624" s="682"/>
      <c r="R624" s="682"/>
      <c r="S624" s="682"/>
      <c r="T624" s="682"/>
      <c r="U624" s="682"/>
      <c r="V624" s="682"/>
      <c r="W624" s="682"/>
      <c r="X624" s="682"/>
      <c r="Y624" s="682"/>
      <c r="Z624" s="682"/>
      <c r="AA624" s="682"/>
    </row>
    <row r="625" spans="1:27" ht="15">
      <c r="A625" s="682"/>
      <c r="B625" s="684"/>
      <c r="C625" s="684"/>
      <c r="D625" s="684"/>
      <c r="E625" s="684"/>
      <c r="F625" s="684"/>
      <c r="G625" s="684"/>
      <c r="H625" s="684"/>
      <c r="I625" s="684"/>
      <c r="J625" s="682"/>
      <c r="K625" s="682"/>
      <c r="L625" s="682"/>
      <c r="M625" s="682"/>
      <c r="N625" s="682"/>
      <c r="O625" s="682"/>
      <c r="P625" s="682"/>
      <c r="Q625" s="682"/>
      <c r="R625" s="682"/>
      <c r="S625" s="682"/>
      <c r="T625" s="682"/>
      <c r="U625" s="682"/>
      <c r="V625" s="682"/>
      <c r="W625" s="682"/>
      <c r="X625" s="682"/>
      <c r="Y625" s="682"/>
      <c r="Z625" s="682"/>
      <c r="AA625" s="682"/>
    </row>
    <row r="626" spans="1:27" ht="15">
      <c r="A626" s="682"/>
      <c r="B626" s="684"/>
      <c r="C626" s="684"/>
      <c r="D626" s="684"/>
      <c r="E626" s="684"/>
      <c r="F626" s="684"/>
      <c r="G626" s="684"/>
      <c r="H626" s="684"/>
      <c r="I626" s="684"/>
      <c r="J626" s="682"/>
      <c r="K626" s="682"/>
      <c r="L626" s="682"/>
      <c r="M626" s="682"/>
      <c r="N626" s="682"/>
      <c r="O626" s="682"/>
      <c r="P626" s="682"/>
      <c r="Q626" s="682"/>
      <c r="R626" s="682"/>
      <c r="S626" s="682"/>
      <c r="T626" s="682"/>
      <c r="U626" s="682"/>
      <c r="V626" s="682"/>
      <c r="W626" s="682"/>
      <c r="X626" s="682"/>
      <c r="Y626" s="682"/>
      <c r="Z626" s="682"/>
      <c r="AA626" s="682"/>
    </row>
    <row r="627" spans="1:27" ht="15">
      <c r="A627" s="682"/>
      <c r="B627" s="684"/>
      <c r="C627" s="684"/>
      <c r="D627" s="684"/>
      <c r="E627" s="684"/>
      <c r="F627" s="684"/>
      <c r="G627" s="684"/>
      <c r="H627" s="684"/>
      <c r="I627" s="684"/>
      <c r="J627" s="682"/>
      <c r="K627" s="682"/>
      <c r="L627" s="682"/>
      <c r="M627" s="682"/>
      <c r="N627" s="682"/>
      <c r="O627" s="682"/>
      <c r="P627" s="682"/>
      <c r="Q627" s="682"/>
      <c r="R627" s="682"/>
      <c r="S627" s="682"/>
      <c r="T627" s="682"/>
      <c r="U627" s="682"/>
      <c r="V627" s="682"/>
      <c r="W627" s="682"/>
      <c r="X627" s="682"/>
      <c r="Y627" s="682"/>
      <c r="Z627" s="682"/>
      <c r="AA627" s="682"/>
    </row>
    <row r="628" spans="1:27" ht="15">
      <c r="A628" s="682"/>
      <c r="B628" s="684"/>
      <c r="C628" s="684"/>
      <c r="D628" s="684"/>
      <c r="E628" s="684"/>
      <c r="F628" s="684"/>
      <c r="G628" s="684"/>
      <c r="H628" s="684"/>
      <c r="I628" s="684"/>
      <c r="J628" s="682"/>
      <c r="K628" s="682"/>
      <c r="L628" s="682"/>
      <c r="M628" s="682"/>
      <c r="N628" s="682"/>
      <c r="O628" s="682"/>
      <c r="P628" s="682"/>
      <c r="Q628" s="682"/>
      <c r="R628" s="682"/>
      <c r="S628" s="682"/>
      <c r="T628" s="682"/>
      <c r="U628" s="682"/>
      <c r="V628" s="682"/>
      <c r="W628" s="682"/>
      <c r="X628" s="682"/>
      <c r="Y628" s="682"/>
      <c r="Z628" s="682"/>
      <c r="AA628" s="682"/>
    </row>
    <row r="629" spans="1:27" ht="15">
      <c r="A629" s="682"/>
      <c r="B629" s="684"/>
      <c r="C629" s="684"/>
      <c r="D629" s="684"/>
      <c r="E629" s="684"/>
      <c r="F629" s="684"/>
      <c r="G629" s="684"/>
      <c r="H629" s="684"/>
      <c r="I629" s="684"/>
      <c r="J629" s="682"/>
      <c r="K629" s="682"/>
      <c r="L629" s="682"/>
      <c r="M629" s="682"/>
      <c r="N629" s="682"/>
      <c r="O629" s="682"/>
      <c r="P629" s="682"/>
      <c r="Q629" s="682"/>
      <c r="R629" s="682"/>
      <c r="S629" s="682"/>
      <c r="T629" s="682"/>
      <c r="U629" s="682"/>
      <c r="V629" s="682"/>
      <c r="W629" s="682"/>
      <c r="X629" s="682"/>
      <c r="Y629" s="682"/>
      <c r="Z629" s="682"/>
      <c r="AA629" s="682"/>
    </row>
    <row r="630" spans="1:27" ht="15">
      <c r="A630" s="682"/>
      <c r="B630" s="684"/>
      <c r="C630" s="684"/>
      <c r="D630" s="684"/>
      <c r="E630" s="684"/>
      <c r="F630" s="684"/>
      <c r="G630" s="684"/>
      <c r="H630" s="684"/>
      <c r="I630" s="684"/>
      <c r="J630" s="682"/>
      <c r="K630" s="682"/>
      <c r="L630" s="682"/>
      <c r="M630" s="682"/>
      <c r="N630" s="682"/>
      <c r="O630" s="682"/>
      <c r="P630" s="682"/>
      <c r="Q630" s="682"/>
      <c r="R630" s="682"/>
      <c r="S630" s="682"/>
      <c r="T630" s="682"/>
      <c r="U630" s="682"/>
      <c r="V630" s="682"/>
      <c r="W630" s="682"/>
      <c r="X630" s="682"/>
      <c r="Y630" s="682"/>
      <c r="Z630" s="682"/>
      <c r="AA630" s="682"/>
    </row>
    <row r="631" spans="1:27" ht="15">
      <c r="A631" s="682"/>
      <c r="B631" s="684"/>
      <c r="C631" s="684"/>
      <c r="D631" s="684"/>
      <c r="E631" s="684"/>
      <c r="F631" s="684"/>
      <c r="G631" s="684"/>
      <c r="H631" s="684"/>
      <c r="I631" s="684"/>
      <c r="J631" s="682"/>
      <c r="K631" s="682"/>
      <c r="L631" s="682"/>
      <c r="M631" s="682"/>
      <c r="N631" s="682"/>
      <c r="O631" s="682"/>
      <c r="P631" s="682"/>
      <c r="Q631" s="682"/>
      <c r="R631" s="682"/>
      <c r="S631" s="682"/>
      <c r="T631" s="682"/>
      <c r="U631" s="682"/>
      <c r="V631" s="682"/>
      <c r="W631" s="682"/>
      <c r="X631" s="682"/>
      <c r="Y631" s="682"/>
      <c r="Z631" s="682"/>
      <c r="AA631" s="682"/>
    </row>
    <row r="632" spans="1:27" ht="15">
      <c r="A632" s="682"/>
      <c r="B632" s="684"/>
      <c r="C632" s="684"/>
      <c r="D632" s="684"/>
      <c r="E632" s="684"/>
      <c r="F632" s="684"/>
      <c r="G632" s="684"/>
      <c r="H632" s="684"/>
      <c r="I632" s="684"/>
      <c r="J632" s="682"/>
      <c r="K632" s="682"/>
      <c r="L632" s="682"/>
      <c r="M632" s="682"/>
      <c r="N632" s="682"/>
      <c r="O632" s="682"/>
      <c r="P632" s="682"/>
      <c r="Q632" s="682"/>
      <c r="R632" s="682"/>
      <c r="S632" s="682"/>
      <c r="T632" s="682"/>
      <c r="U632" s="682"/>
      <c r="V632" s="682"/>
      <c r="W632" s="682"/>
      <c r="X632" s="682"/>
      <c r="Y632" s="682"/>
      <c r="Z632" s="682"/>
      <c r="AA632" s="682"/>
    </row>
    <row r="633" spans="1:27" ht="15">
      <c r="A633" s="682"/>
      <c r="B633" s="684"/>
      <c r="C633" s="684"/>
      <c r="D633" s="684"/>
      <c r="E633" s="684"/>
      <c r="F633" s="684"/>
      <c r="G633" s="684"/>
      <c r="H633" s="684"/>
      <c r="I633" s="684"/>
      <c r="J633" s="682"/>
      <c r="K633" s="682"/>
      <c r="L633" s="682"/>
      <c r="M633" s="682"/>
      <c r="N633" s="682"/>
      <c r="O633" s="682"/>
      <c r="P633" s="682"/>
      <c r="Q633" s="682"/>
      <c r="R633" s="682"/>
      <c r="S633" s="682"/>
      <c r="T633" s="682"/>
      <c r="U633" s="682"/>
      <c r="V633" s="682"/>
      <c r="W633" s="682"/>
      <c r="X633" s="682"/>
      <c r="Y633" s="682"/>
      <c r="Z633" s="682"/>
      <c r="AA633" s="682"/>
    </row>
    <row r="634" spans="1:27" ht="15">
      <c r="A634" s="682"/>
      <c r="B634" s="684"/>
      <c r="C634" s="684"/>
      <c r="D634" s="684"/>
      <c r="E634" s="684"/>
      <c r="F634" s="684"/>
      <c r="G634" s="684"/>
      <c r="H634" s="684"/>
      <c r="I634" s="684"/>
      <c r="J634" s="682"/>
      <c r="K634" s="682"/>
      <c r="L634" s="682"/>
      <c r="M634" s="682"/>
      <c r="N634" s="682"/>
      <c r="O634" s="682"/>
      <c r="P634" s="682"/>
      <c r="Q634" s="682"/>
      <c r="R634" s="682"/>
      <c r="S634" s="682"/>
      <c r="T634" s="682"/>
      <c r="U634" s="682"/>
      <c r="V634" s="682"/>
      <c r="W634" s="682"/>
      <c r="X634" s="682"/>
      <c r="Y634" s="682"/>
      <c r="Z634" s="682"/>
      <c r="AA634" s="682"/>
    </row>
    <row r="635" spans="1:27" ht="15">
      <c r="A635" s="682"/>
      <c r="B635" s="684"/>
      <c r="C635" s="684"/>
      <c r="D635" s="684"/>
      <c r="E635" s="684"/>
      <c r="F635" s="684"/>
      <c r="G635" s="684"/>
      <c r="H635" s="684"/>
      <c r="I635" s="684"/>
      <c r="J635" s="682"/>
      <c r="K635" s="682"/>
      <c r="L635" s="682"/>
      <c r="M635" s="682"/>
      <c r="N635" s="682"/>
      <c r="O635" s="682"/>
      <c r="P635" s="682"/>
      <c r="Q635" s="682"/>
      <c r="R635" s="682"/>
      <c r="S635" s="682"/>
      <c r="T635" s="682"/>
      <c r="U635" s="682"/>
      <c r="V635" s="682"/>
      <c r="W635" s="682"/>
      <c r="X635" s="682"/>
      <c r="Y635" s="682"/>
      <c r="Z635" s="682"/>
      <c r="AA635" s="682"/>
    </row>
    <row r="636" spans="1:27" ht="15">
      <c r="A636" s="682"/>
      <c r="B636" s="684"/>
      <c r="C636" s="684"/>
      <c r="D636" s="684"/>
      <c r="E636" s="684"/>
      <c r="F636" s="684"/>
      <c r="G636" s="684"/>
      <c r="H636" s="684"/>
      <c r="I636" s="684"/>
      <c r="J636" s="682"/>
      <c r="K636" s="682"/>
      <c r="L636" s="682"/>
      <c r="M636" s="682"/>
      <c r="N636" s="682"/>
      <c r="O636" s="682"/>
      <c r="P636" s="682"/>
      <c r="Q636" s="682"/>
      <c r="R636" s="682"/>
      <c r="S636" s="682"/>
      <c r="T636" s="682"/>
      <c r="U636" s="682"/>
      <c r="V636" s="682"/>
      <c r="W636" s="682"/>
      <c r="X636" s="682"/>
      <c r="Y636" s="682"/>
      <c r="Z636" s="682"/>
      <c r="AA636" s="682"/>
    </row>
    <row r="637" spans="1:27" ht="15">
      <c r="A637" s="682"/>
      <c r="B637" s="684"/>
      <c r="C637" s="684"/>
      <c r="D637" s="684"/>
      <c r="E637" s="684"/>
      <c r="F637" s="684"/>
      <c r="G637" s="684"/>
      <c r="H637" s="684"/>
      <c r="I637" s="684"/>
      <c r="J637" s="682"/>
      <c r="K637" s="682"/>
      <c r="L637" s="682"/>
      <c r="M637" s="682"/>
      <c r="N637" s="682"/>
      <c r="O637" s="682"/>
      <c r="P637" s="682"/>
      <c r="Q637" s="682"/>
      <c r="R637" s="682"/>
      <c r="S637" s="682"/>
      <c r="T637" s="682"/>
      <c r="U637" s="682"/>
      <c r="V637" s="682"/>
      <c r="W637" s="682"/>
      <c r="X637" s="682"/>
      <c r="Y637" s="682"/>
      <c r="Z637" s="682"/>
      <c r="AA637" s="682"/>
    </row>
    <row r="638" spans="1:27" ht="15">
      <c r="A638" s="682"/>
      <c r="B638" s="684"/>
      <c r="C638" s="684"/>
      <c r="D638" s="684"/>
      <c r="E638" s="684"/>
      <c r="F638" s="684"/>
      <c r="G638" s="684"/>
      <c r="H638" s="684"/>
      <c r="I638" s="684"/>
      <c r="J638" s="682"/>
      <c r="K638" s="682"/>
      <c r="L638" s="682"/>
      <c r="M638" s="682"/>
      <c r="N638" s="682"/>
      <c r="O638" s="682"/>
      <c r="P638" s="682"/>
      <c r="Q638" s="682"/>
      <c r="R638" s="682"/>
      <c r="S638" s="682"/>
      <c r="T638" s="682"/>
      <c r="U638" s="682"/>
      <c r="V638" s="682"/>
      <c r="W638" s="682"/>
      <c r="X638" s="682"/>
      <c r="Y638" s="682"/>
      <c r="Z638" s="682"/>
      <c r="AA638" s="682"/>
    </row>
    <row r="639" spans="1:27" ht="15">
      <c r="A639" s="682"/>
      <c r="B639" s="684"/>
      <c r="C639" s="684"/>
      <c r="D639" s="684"/>
      <c r="E639" s="684"/>
      <c r="F639" s="684"/>
      <c r="G639" s="684"/>
      <c r="H639" s="684"/>
      <c r="I639" s="684"/>
      <c r="J639" s="682"/>
      <c r="K639" s="682"/>
      <c r="L639" s="682"/>
      <c r="M639" s="682"/>
      <c r="N639" s="682"/>
      <c r="O639" s="682"/>
      <c r="P639" s="682"/>
      <c r="Q639" s="682"/>
      <c r="R639" s="682"/>
      <c r="S639" s="682"/>
      <c r="T639" s="682"/>
      <c r="U639" s="682"/>
      <c r="V639" s="682"/>
      <c r="W639" s="682"/>
      <c r="X639" s="682"/>
      <c r="Y639" s="682"/>
      <c r="Z639" s="682"/>
      <c r="AA639" s="682"/>
    </row>
    <row r="640" spans="1:27" ht="15">
      <c r="A640" s="682"/>
      <c r="B640" s="684"/>
      <c r="C640" s="684"/>
      <c r="D640" s="684"/>
      <c r="E640" s="684"/>
      <c r="F640" s="684"/>
      <c r="G640" s="684"/>
      <c r="H640" s="684"/>
      <c r="I640" s="684"/>
      <c r="J640" s="682"/>
      <c r="K640" s="682"/>
      <c r="L640" s="682"/>
      <c r="M640" s="682"/>
      <c r="N640" s="682"/>
      <c r="O640" s="682"/>
      <c r="P640" s="682"/>
      <c r="Q640" s="682"/>
      <c r="R640" s="682"/>
      <c r="S640" s="682"/>
      <c r="T640" s="682"/>
      <c r="U640" s="682"/>
      <c r="V640" s="682"/>
      <c r="W640" s="682"/>
      <c r="X640" s="682"/>
      <c r="Y640" s="682"/>
      <c r="Z640" s="682"/>
      <c r="AA640" s="682"/>
    </row>
    <row r="641" spans="1:27" ht="15">
      <c r="A641" s="682"/>
      <c r="B641" s="684"/>
      <c r="C641" s="684"/>
      <c r="D641" s="684"/>
      <c r="E641" s="684"/>
      <c r="F641" s="684"/>
      <c r="G641" s="684"/>
      <c r="H641" s="684"/>
      <c r="I641" s="684"/>
      <c r="J641" s="682"/>
      <c r="K641" s="682"/>
      <c r="L641" s="682"/>
      <c r="M641" s="682"/>
      <c r="N641" s="682"/>
      <c r="O641" s="682"/>
      <c r="P641" s="682"/>
      <c r="Q641" s="682"/>
      <c r="R641" s="682"/>
      <c r="S641" s="682"/>
      <c r="T641" s="682"/>
      <c r="U641" s="682"/>
      <c r="V641" s="682"/>
      <c r="W641" s="682"/>
      <c r="X641" s="682"/>
      <c r="Y641" s="682"/>
      <c r="Z641" s="682"/>
      <c r="AA641" s="682"/>
    </row>
    <row r="642" spans="1:27" ht="15">
      <c r="A642" s="682"/>
      <c r="B642" s="684"/>
      <c r="C642" s="684"/>
      <c r="D642" s="684"/>
      <c r="E642" s="684"/>
      <c r="F642" s="684"/>
      <c r="G642" s="684"/>
      <c r="H642" s="684"/>
      <c r="I642" s="684"/>
      <c r="J642" s="682"/>
      <c r="K642" s="682"/>
      <c r="L642" s="682"/>
      <c r="M642" s="682"/>
      <c r="N642" s="682"/>
      <c r="O642" s="682"/>
      <c r="P642" s="682"/>
      <c r="Q642" s="682"/>
      <c r="R642" s="682"/>
      <c r="S642" s="682"/>
      <c r="T642" s="682"/>
      <c r="U642" s="682"/>
      <c r="V642" s="682"/>
      <c r="W642" s="682"/>
      <c r="X642" s="682"/>
      <c r="Y642" s="682"/>
      <c r="Z642" s="682"/>
      <c r="AA642" s="682"/>
    </row>
    <row r="643" spans="1:27" ht="15">
      <c r="A643" s="682"/>
      <c r="B643" s="684"/>
      <c r="C643" s="684"/>
      <c r="D643" s="684"/>
      <c r="E643" s="684"/>
      <c r="F643" s="684"/>
      <c r="G643" s="684"/>
      <c r="H643" s="684"/>
      <c r="I643" s="684"/>
      <c r="J643" s="682"/>
      <c r="K643" s="682"/>
      <c r="L643" s="682"/>
      <c r="M643" s="682"/>
      <c r="N643" s="682"/>
      <c r="O643" s="682"/>
      <c r="P643" s="682"/>
      <c r="Q643" s="682"/>
      <c r="R643" s="682"/>
      <c r="S643" s="682"/>
      <c r="T643" s="682"/>
      <c r="U643" s="682"/>
      <c r="V643" s="682"/>
      <c r="W643" s="682"/>
      <c r="X643" s="682"/>
      <c r="Y643" s="682"/>
      <c r="Z643" s="682"/>
      <c r="AA643" s="682"/>
    </row>
    <row r="644" spans="1:27" ht="15">
      <c r="A644" s="682"/>
      <c r="B644" s="684"/>
      <c r="C644" s="684"/>
      <c r="D644" s="684"/>
      <c r="E644" s="684"/>
      <c r="F644" s="684"/>
      <c r="G644" s="684"/>
      <c r="H644" s="684"/>
      <c r="I644" s="684"/>
      <c r="J644" s="682"/>
      <c r="K644" s="682"/>
      <c r="L644" s="682"/>
      <c r="M644" s="682"/>
      <c r="N644" s="682"/>
      <c r="O644" s="682"/>
      <c r="P644" s="682"/>
      <c r="Q644" s="682"/>
      <c r="R644" s="682"/>
      <c r="S644" s="682"/>
      <c r="T644" s="682"/>
      <c r="U644" s="682"/>
      <c r="V644" s="682"/>
      <c r="W644" s="682"/>
      <c r="X644" s="682"/>
      <c r="Y644" s="682"/>
      <c r="Z644" s="682"/>
      <c r="AA644" s="682"/>
    </row>
    <row r="645" spans="1:27" ht="15">
      <c r="A645" s="682"/>
      <c r="B645" s="684"/>
      <c r="C645" s="684"/>
      <c r="D645" s="684"/>
      <c r="E645" s="684"/>
      <c r="F645" s="684"/>
      <c r="G645" s="684"/>
      <c r="H645" s="684"/>
      <c r="I645" s="684"/>
      <c r="J645" s="682"/>
      <c r="K645" s="682"/>
      <c r="L645" s="682"/>
      <c r="M645" s="682"/>
      <c r="N645" s="682"/>
      <c r="O645" s="682"/>
      <c r="P645" s="682"/>
      <c r="Q645" s="682"/>
      <c r="R645" s="682"/>
      <c r="S645" s="682"/>
      <c r="T645" s="682"/>
      <c r="U645" s="682"/>
      <c r="V645" s="682"/>
      <c r="W645" s="682"/>
      <c r="X645" s="682"/>
      <c r="Y645" s="682"/>
      <c r="Z645" s="682"/>
      <c r="AA645" s="682"/>
    </row>
    <row r="646" spans="1:27" ht="15">
      <c r="A646" s="682"/>
      <c r="B646" s="684"/>
      <c r="C646" s="684"/>
      <c r="D646" s="684"/>
      <c r="E646" s="684"/>
      <c r="F646" s="684"/>
      <c r="G646" s="684"/>
      <c r="H646" s="684"/>
      <c r="I646" s="684"/>
      <c r="J646" s="682"/>
      <c r="K646" s="682"/>
      <c r="L646" s="682"/>
      <c r="M646" s="682"/>
      <c r="N646" s="682"/>
      <c r="O646" s="682"/>
      <c r="P646" s="682"/>
      <c r="Q646" s="682"/>
      <c r="R646" s="682"/>
      <c r="S646" s="682"/>
      <c r="T646" s="682"/>
      <c r="U646" s="682"/>
      <c r="V646" s="682"/>
      <c r="W646" s="682"/>
      <c r="X646" s="682"/>
      <c r="Y646" s="682"/>
      <c r="Z646" s="682"/>
      <c r="AA646" s="682"/>
    </row>
    <row r="647" spans="1:27" ht="15">
      <c r="A647" s="682"/>
      <c r="B647" s="684"/>
      <c r="C647" s="684"/>
      <c r="D647" s="684"/>
      <c r="E647" s="684"/>
      <c r="F647" s="684"/>
      <c r="G647" s="684"/>
      <c r="H647" s="684"/>
      <c r="I647" s="684"/>
      <c r="J647" s="682"/>
      <c r="K647" s="682"/>
      <c r="L647" s="682"/>
      <c r="M647" s="682"/>
      <c r="N647" s="682"/>
      <c r="O647" s="682"/>
      <c r="P647" s="682"/>
      <c r="Q647" s="682"/>
      <c r="R647" s="682"/>
      <c r="S647" s="682"/>
      <c r="T647" s="682"/>
      <c r="U647" s="682"/>
      <c r="V647" s="682"/>
      <c r="W647" s="682"/>
      <c r="X647" s="682"/>
      <c r="Y647" s="682"/>
      <c r="Z647" s="682"/>
      <c r="AA647" s="682"/>
    </row>
    <row r="648" spans="1:27" ht="15">
      <c r="A648" s="682"/>
      <c r="B648" s="684"/>
      <c r="C648" s="684"/>
      <c r="D648" s="684"/>
      <c r="E648" s="684"/>
      <c r="F648" s="684"/>
      <c r="G648" s="684"/>
      <c r="H648" s="684"/>
      <c r="I648" s="684"/>
      <c r="J648" s="682"/>
      <c r="K648" s="682"/>
      <c r="L648" s="682"/>
      <c r="M648" s="682"/>
      <c r="N648" s="682"/>
      <c r="O648" s="682"/>
      <c r="P648" s="682"/>
      <c r="Q648" s="682"/>
      <c r="R648" s="682"/>
      <c r="S648" s="682"/>
      <c r="T648" s="682"/>
      <c r="U648" s="682"/>
      <c r="V648" s="682"/>
      <c r="W648" s="682"/>
      <c r="X648" s="682"/>
      <c r="Y648" s="682"/>
      <c r="Z648" s="682"/>
      <c r="AA648" s="682"/>
    </row>
    <row r="649" spans="1:27" ht="15">
      <c r="A649" s="682"/>
      <c r="B649" s="684"/>
      <c r="C649" s="684"/>
      <c r="D649" s="684"/>
      <c r="E649" s="684"/>
      <c r="F649" s="684"/>
      <c r="G649" s="684"/>
      <c r="H649" s="684"/>
      <c r="I649" s="684"/>
      <c r="J649" s="682"/>
      <c r="K649" s="682"/>
      <c r="L649" s="682"/>
      <c r="M649" s="682"/>
      <c r="N649" s="682"/>
      <c r="O649" s="682"/>
      <c r="P649" s="682"/>
      <c r="Q649" s="682"/>
      <c r="R649" s="682"/>
      <c r="S649" s="682"/>
      <c r="T649" s="682"/>
      <c r="U649" s="682"/>
      <c r="V649" s="682"/>
      <c r="W649" s="682"/>
      <c r="X649" s="682"/>
      <c r="Y649" s="682"/>
      <c r="Z649" s="682"/>
      <c r="AA649" s="682"/>
    </row>
    <row r="650" spans="1:27" ht="15">
      <c r="A650" s="682"/>
      <c r="B650" s="684"/>
      <c r="C650" s="684"/>
      <c r="D650" s="684"/>
      <c r="E650" s="684"/>
      <c r="F650" s="684"/>
      <c r="G650" s="684"/>
      <c r="H650" s="684"/>
      <c r="I650" s="684"/>
      <c r="J650" s="682"/>
      <c r="K650" s="682"/>
      <c r="L650" s="682"/>
      <c r="M650" s="682"/>
      <c r="N650" s="682"/>
      <c r="O650" s="682"/>
      <c r="P650" s="682"/>
      <c r="Q650" s="682"/>
      <c r="R650" s="682"/>
      <c r="S650" s="682"/>
      <c r="T650" s="682"/>
      <c r="U650" s="682"/>
      <c r="V650" s="682"/>
      <c r="W650" s="682"/>
      <c r="X650" s="682"/>
      <c r="Y650" s="682"/>
      <c r="Z650" s="682"/>
      <c r="AA650" s="682"/>
    </row>
    <row r="651" spans="1:27" ht="15">
      <c r="A651" s="682"/>
      <c r="B651" s="684"/>
      <c r="C651" s="684"/>
      <c r="D651" s="684"/>
      <c r="E651" s="684"/>
      <c r="F651" s="684"/>
      <c r="G651" s="684"/>
      <c r="H651" s="684"/>
      <c r="I651" s="684"/>
      <c r="J651" s="682"/>
      <c r="K651" s="682"/>
      <c r="L651" s="682"/>
      <c r="M651" s="682"/>
      <c r="N651" s="682"/>
      <c r="O651" s="682"/>
      <c r="P651" s="682"/>
      <c r="Q651" s="682"/>
      <c r="R651" s="682"/>
      <c r="S651" s="682"/>
      <c r="T651" s="682"/>
      <c r="U651" s="682"/>
      <c r="V651" s="682"/>
      <c r="W651" s="682"/>
      <c r="X651" s="682"/>
      <c r="Y651" s="682"/>
      <c r="Z651" s="682"/>
      <c r="AA651" s="682"/>
    </row>
    <row r="652" spans="1:27" ht="15">
      <c r="A652" s="682"/>
      <c r="B652" s="684"/>
      <c r="C652" s="684"/>
      <c r="D652" s="684"/>
      <c r="E652" s="684"/>
      <c r="F652" s="684"/>
      <c r="G652" s="684"/>
      <c r="H652" s="684"/>
      <c r="I652" s="684"/>
      <c r="J652" s="682"/>
      <c r="K652" s="682"/>
      <c r="L652" s="682"/>
      <c r="M652" s="682"/>
      <c r="N652" s="682"/>
      <c r="O652" s="682"/>
      <c r="P652" s="682"/>
      <c r="Q652" s="682"/>
      <c r="R652" s="682"/>
      <c r="S652" s="682"/>
      <c r="T652" s="682"/>
      <c r="U652" s="682"/>
      <c r="V652" s="682"/>
      <c r="W652" s="682"/>
      <c r="X652" s="682"/>
      <c r="Y652" s="682"/>
      <c r="Z652" s="682"/>
      <c r="AA652" s="682"/>
    </row>
    <row r="653" spans="1:27" ht="15">
      <c r="A653" s="682"/>
      <c r="B653" s="684"/>
      <c r="C653" s="684"/>
      <c r="D653" s="684"/>
      <c r="E653" s="684"/>
      <c r="F653" s="684"/>
      <c r="G653" s="684"/>
      <c r="H653" s="684"/>
      <c r="I653" s="684"/>
      <c r="J653" s="682"/>
      <c r="K653" s="682"/>
      <c r="L653" s="682"/>
      <c r="M653" s="682"/>
      <c r="N653" s="682"/>
      <c r="O653" s="682"/>
      <c r="P653" s="682"/>
      <c r="Q653" s="682"/>
      <c r="R653" s="682"/>
      <c r="S653" s="682"/>
      <c r="T653" s="682"/>
      <c r="U653" s="682"/>
      <c r="V653" s="682"/>
      <c r="W653" s="682"/>
      <c r="X653" s="682"/>
      <c r="Y653" s="682"/>
      <c r="Z653" s="682"/>
      <c r="AA653" s="682"/>
    </row>
    <row r="654" spans="1:27" ht="15">
      <c r="A654" s="682"/>
      <c r="B654" s="684"/>
      <c r="C654" s="684"/>
      <c r="D654" s="684"/>
      <c r="E654" s="684"/>
      <c r="F654" s="684"/>
      <c r="G654" s="684"/>
      <c r="H654" s="684"/>
      <c r="I654" s="684"/>
      <c r="J654" s="682"/>
      <c r="K654" s="682"/>
      <c r="L654" s="682"/>
      <c r="M654" s="682"/>
      <c r="N654" s="682"/>
      <c r="O654" s="682"/>
      <c r="P654" s="682"/>
      <c r="Q654" s="682"/>
      <c r="R654" s="682"/>
      <c r="S654" s="682"/>
      <c r="T654" s="682"/>
      <c r="U654" s="682"/>
      <c r="V654" s="682"/>
      <c r="W654" s="682"/>
      <c r="X654" s="682"/>
      <c r="Y654" s="682"/>
      <c r="Z654" s="682"/>
      <c r="AA654" s="682"/>
    </row>
    <row r="655" spans="1:27" ht="15">
      <c r="A655" s="682"/>
      <c r="B655" s="684"/>
      <c r="C655" s="684"/>
      <c r="D655" s="684"/>
      <c r="E655" s="684"/>
      <c r="F655" s="684"/>
      <c r="G655" s="684"/>
      <c r="H655" s="684"/>
      <c r="I655" s="684"/>
      <c r="J655" s="682"/>
      <c r="K655" s="682"/>
      <c r="L655" s="682"/>
      <c r="M655" s="682"/>
      <c r="N655" s="682"/>
      <c r="O655" s="682"/>
      <c r="P655" s="682"/>
      <c r="Q655" s="682"/>
      <c r="R655" s="682"/>
      <c r="S655" s="682"/>
      <c r="T655" s="682"/>
      <c r="U655" s="682"/>
      <c r="V655" s="682"/>
      <c r="W655" s="682"/>
      <c r="X655" s="682"/>
      <c r="Y655" s="682"/>
      <c r="Z655" s="682"/>
      <c r="AA655" s="682"/>
    </row>
    <row r="656" spans="1:27" ht="15">
      <c r="A656" s="682"/>
      <c r="B656" s="684"/>
      <c r="C656" s="684"/>
      <c r="D656" s="684"/>
      <c r="E656" s="684"/>
      <c r="F656" s="684"/>
      <c r="G656" s="684"/>
      <c r="H656" s="684"/>
      <c r="I656" s="684"/>
      <c r="J656" s="682"/>
      <c r="K656" s="682"/>
      <c r="L656" s="682"/>
      <c r="M656" s="682"/>
      <c r="N656" s="682"/>
      <c r="O656" s="682"/>
      <c r="P656" s="682"/>
      <c r="Q656" s="682"/>
      <c r="R656" s="682"/>
      <c r="S656" s="682"/>
      <c r="T656" s="682"/>
      <c r="U656" s="682"/>
      <c r="V656" s="682"/>
      <c r="W656" s="682"/>
      <c r="X656" s="682"/>
      <c r="Y656" s="682"/>
      <c r="Z656" s="682"/>
      <c r="AA656" s="682"/>
    </row>
    <row r="657" spans="1:27" ht="15">
      <c r="A657" s="682"/>
      <c r="B657" s="684"/>
      <c r="C657" s="684"/>
      <c r="D657" s="684"/>
      <c r="E657" s="684"/>
      <c r="F657" s="684"/>
      <c r="G657" s="684"/>
      <c r="H657" s="684"/>
      <c r="I657" s="684"/>
      <c r="J657" s="682"/>
      <c r="K657" s="682"/>
      <c r="L657" s="682"/>
      <c r="M657" s="682"/>
      <c r="N657" s="682"/>
      <c r="O657" s="682"/>
      <c r="P657" s="682"/>
      <c r="Q657" s="682"/>
      <c r="R657" s="682"/>
      <c r="S657" s="682"/>
      <c r="T657" s="682"/>
      <c r="U657" s="682"/>
      <c r="V657" s="682"/>
      <c r="W657" s="682"/>
      <c r="X657" s="682"/>
      <c r="Y657" s="682"/>
      <c r="Z657" s="682"/>
      <c r="AA657" s="682"/>
    </row>
    <row r="658" spans="1:27" ht="15">
      <c r="A658" s="682"/>
      <c r="B658" s="684"/>
      <c r="C658" s="684"/>
      <c r="D658" s="684"/>
      <c r="E658" s="684"/>
      <c r="F658" s="684"/>
      <c r="G658" s="684"/>
      <c r="H658" s="684"/>
      <c r="I658" s="684"/>
      <c r="J658" s="682"/>
      <c r="K658" s="682"/>
      <c r="L658" s="682"/>
      <c r="M658" s="682"/>
      <c r="N658" s="682"/>
      <c r="O658" s="682"/>
      <c r="P658" s="682"/>
      <c r="Q658" s="682"/>
      <c r="R658" s="682"/>
      <c r="S658" s="682"/>
      <c r="T658" s="682"/>
      <c r="U658" s="682"/>
      <c r="V658" s="682"/>
      <c r="W658" s="682"/>
      <c r="X658" s="682"/>
      <c r="Y658" s="682"/>
      <c r="Z658" s="682"/>
      <c r="AA658" s="682"/>
    </row>
    <row r="659" spans="1:27" ht="15">
      <c r="A659" s="682"/>
      <c r="B659" s="684"/>
      <c r="C659" s="684"/>
      <c r="D659" s="684"/>
      <c r="E659" s="684"/>
      <c r="F659" s="684"/>
      <c r="G659" s="684"/>
      <c r="H659" s="684"/>
      <c r="I659" s="684"/>
      <c r="J659" s="682"/>
      <c r="K659" s="682"/>
      <c r="L659" s="682"/>
      <c r="M659" s="682"/>
      <c r="N659" s="682"/>
      <c r="O659" s="682"/>
      <c r="P659" s="682"/>
      <c r="Q659" s="682"/>
      <c r="R659" s="682"/>
      <c r="S659" s="682"/>
      <c r="T659" s="682"/>
      <c r="U659" s="682"/>
      <c r="V659" s="682"/>
      <c r="W659" s="682"/>
      <c r="X659" s="682"/>
      <c r="Y659" s="682"/>
      <c r="Z659" s="682"/>
      <c r="AA659" s="682"/>
    </row>
    <row r="660" spans="1:27" ht="15">
      <c r="A660" s="682"/>
      <c r="B660" s="684"/>
      <c r="C660" s="684"/>
      <c r="D660" s="684"/>
      <c r="E660" s="684"/>
      <c r="F660" s="684"/>
      <c r="G660" s="684"/>
      <c r="H660" s="684"/>
      <c r="I660" s="684"/>
      <c r="J660" s="682"/>
      <c r="K660" s="682"/>
      <c r="L660" s="682"/>
      <c r="M660" s="682"/>
      <c r="N660" s="682"/>
      <c r="O660" s="682"/>
      <c r="P660" s="682"/>
      <c r="Q660" s="682"/>
      <c r="R660" s="682"/>
      <c r="S660" s="682"/>
      <c r="T660" s="682"/>
      <c r="U660" s="682"/>
      <c r="V660" s="682"/>
      <c r="W660" s="682"/>
      <c r="X660" s="682"/>
      <c r="Y660" s="682"/>
      <c r="Z660" s="682"/>
      <c r="AA660" s="682"/>
    </row>
    <row r="661" spans="1:27" ht="15">
      <c r="A661" s="682"/>
      <c r="B661" s="684"/>
      <c r="C661" s="684"/>
      <c r="D661" s="684"/>
      <c r="E661" s="684"/>
      <c r="F661" s="684"/>
      <c r="G661" s="684"/>
      <c r="H661" s="684"/>
      <c r="I661" s="684"/>
      <c r="J661" s="682"/>
      <c r="K661" s="682"/>
      <c r="L661" s="682"/>
      <c r="M661" s="682"/>
      <c r="N661" s="682"/>
      <c r="O661" s="682"/>
      <c r="P661" s="682"/>
      <c r="Q661" s="682"/>
      <c r="R661" s="682"/>
      <c r="S661" s="682"/>
      <c r="T661" s="682"/>
      <c r="U661" s="682"/>
      <c r="V661" s="682"/>
      <c r="W661" s="682"/>
      <c r="X661" s="682"/>
      <c r="Y661" s="682"/>
      <c r="Z661" s="682"/>
      <c r="AA661" s="682"/>
    </row>
    <row r="662" spans="1:27" ht="15">
      <c r="A662" s="682"/>
      <c r="B662" s="684"/>
      <c r="C662" s="684"/>
      <c r="D662" s="684"/>
      <c r="E662" s="684"/>
      <c r="F662" s="684"/>
      <c r="G662" s="684"/>
      <c r="H662" s="684"/>
      <c r="I662" s="684"/>
      <c r="J662" s="682"/>
      <c r="K662" s="682"/>
      <c r="L662" s="682"/>
      <c r="M662" s="682"/>
      <c r="N662" s="682"/>
      <c r="O662" s="682"/>
      <c r="P662" s="682"/>
      <c r="Q662" s="682"/>
      <c r="R662" s="682"/>
      <c r="S662" s="682"/>
      <c r="T662" s="682"/>
      <c r="U662" s="682"/>
      <c r="V662" s="682"/>
      <c r="W662" s="682"/>
      <c r="X662" s="682"/>
      <c r="Y662" s="682"/>
      <c r="Z662" s="682"/>
      <c r="AA662" s="682"/>
    </row>
    <row r="663" spans="1:27" ht="15">
      <c r="A663" s="682"/>
      <c r="B663" s="684"/>
      <c r="C663" s="684"/>
      <c r="D663" s="684"/>
      <c r="E663" s="684"/>
      <c r="F663" s="684"/>
      <c r="G663" s="684"/>
      <c r="H663" s="684"/>
      <c r="I663" s="684"/>
      <c r="J663" s="682"/>
      <c r="K663" s="682"/>
      <c r="L663" s="682"/>
      <c r="M663" s="682"/>
      <c r="N663" s="682"/>
      <c r="O663" s="682"/>
      <c r="P663" s="682"/>
      <c r="Q663" s="682"/>
      <c r="R663" s="682"/>
      <c r="S663" s="682"/>
      <c r="T663" s="682"/>
      <c r="U663" s="682"/>
      <c r="V663" s="682"/>
      <c r="W663" s="682"/>
      <c r="X663" s="682"/>
      <c r="Y663" s="682"/>
      <c r="Z663" s="682"/>
      <c r="AA663" s="682"/>
    </row>
    <row r="664" spans="1:27" ht="15">
      <c r="A664" s="682"/>
      <c r="B664" s="684"/>
      <c r="C664" s="684"/>
      <c r="D664" s="684"/>
      <c r="E664" s="684"/>
      <c r="F664" s="684"/>
      <c r="G664" s="684"/>
      <c r="H664" s="684"/>
      <c r="I664" s="684"/>
      <c r="J664" s="682"/>
      <c r="K664" s="682"/>
      <c r="L664" s="682"/>
      <c r="M664" s="682"/>
      <c r="N664" s="682"/>
      <c r="O664" s="682"/>
      <c r="P664" s="682"/>
      <c r="Q664" s="682"/>
      <c r="R664" s="682"/>
      <c r="S664" s="682"/>
      <c r="T664" s="682"/>
      <c r="U664" s="682"/>
      <c r="V664" s="682"/>
      <c r="W664" s="682"/>
      <c r="X664" s="682"/>
      <c r="Y664" s="682"/>
      <c r="Z664" s="682"/>
      <c r="AA664" s="682"/>
    </row>
    <row r="665" spans="1:27" ht="15">
      <c r="A665" s="682"/>
      <c r="B665" s="684"/>
      <c r="C665" s="684"/>
      <c r="D665" s="684"/>
      <c r="E665" s="684"/>
      <c r="F665" s="684"/>
      <c r="G665" s="684"/>
      <c r="H665" s="684"/>
      <c r="I665" s="684"/>
      <c r="J665" s="682"/>
      <c r="K665" s="682"/>
      <c r="L665" s="682"/>
      <c r="M665" s="682"/>
      <c r="N665" s="682"/>
      <c r="O665" s="682"/>
      <c r="P665" s="682"/>
      <c r="Q665" s="682"/>
      <c r="R665" s="682"/>
      <c r="S665" s="682"/>
      <c r="T665" s="682"/>
      <c r="U665" s="682"/>
      <c r="V665" s="682"/>
      <c r="W665" s="682"/>
      <c r="X665" s="682"/>
      <c r="Y665" s="682"/>
      <c r="Z665" s="682"/>
      <c r="AA665" s="682"/>
    </row>
    <row r="666" spans="1:27" ht="15">
      <c r="A666" s="682"/>
      <c r="B666" s="684"/>
      <c r="C666" s="684"/>
      <c r="D666" s="684"/>
      <c r="E666" s="684"/>
      <c r="F666" s="684"/>
      <c r="G666" s="684"/>
      <c r="H666" s="684"/>
      <c r="I666" s="684"/>
      <c r="J666" s="682"/>
      <c r="K666" s="682"/>
      <c r="L666" s="682"/>
      <c r="M666" s="682"/>
      <c r="N666" s="682"/>
      <c r="O666" s="682"/>
      <c r="P666" s="682"/>
      <c r="Q666" s="682"/>
      <c r="R666" s="682"/>
      <c r="S666" s="682"/>
      <c r="T666" s="682"/>
      <c r="U666" s="682"/>
      <c r="V666" s="682"/>
      <c r="W666" s="682"/>
      <c r="X666" s="682"/>
      <c r="Y666" s="682"/>
      <c r="Z666" s="682"/>
      <c r="AA666" s="682"/>
    </row>
    <row r="667" spans="1:27" ht="15">
      <c r="A667" s="682"/>
      <c r="B667" s="684"/>
      <c r="C667" s="684"/>
      <c r="D667" s="684"/>
      <c r="E667" s="684"/>
      <c r="F667" s="684"/>
      <c r="G667" s="684"/>
      <c r="H667" s="684"/>
      <c r="I667" s="684"/>
      <c r="J667" s="682"/>
      <c r="K667" s="682"/>
      <c r="L667" s="682"/>
      <c r="M667" s="682"/>
      <c r="N667" s="682"/>
      <c r="O667" s="682"/>
      <c r="P667" s="682"/>
      <c r="Q667" s="682"/>
      <c r="R667" s="682"/>
      <c r="S667" s="682"/>
      <c r="T667" s="682"/>
      <c r="U667" s="682"/>
      <c r="V667" s="682"/>
      <c r="W667" s="682"/>
      <c r="X667" s="682"/>
      <c r="Y667" s="682"/>
      <c r="Z667" s="682"/>
      <c r="AA667" s="682"/>
    </row>
    <row r="668" spans="1:27" ht="15">
      <c r="A668" s="682"/>
      <c r="B668" s="684"/>
      <c r="C668" s="684"/>
      <c r="D668" s="684"/>
      <c r="E668" s="684"/>
      <c r="F668" s="684"/>
      <c r="G668" s="684"/>
      <c r="H668" s="684"/>
      <c r="I668" s="684"/>
      <c r="J668" s="682"/>
      <c r="K668" s="682"/>
      <c r="L668" s="682"/>
      <c r="M668" s="682"/>
      <c r="N668" s="682"/>
      <c r="O668" s="682"/>
      <c r="P668" s="682"/>
      <c r="Q668" s="682"/>
      <c r="R668" s="682"/>
      <c r="S668" s="682"/>
      <c r="T668" s="682"/>
      <c r="U668" s="682"/>
      <c r="V668" s="682"/>
      <c r="W668" s="682"/>
      <c r="X668" s="682"/>
      <c r="Y668" s="682"/>
      <c r="Z668" s="682"/>
      <c r="AA668" s="682"/>
    </row>
    <row r="669" spans="1:27" ht="15">
      <c r="A669" s="682"/>
      <c r="B669" s="684"/>
      <c r="C669" s="684"/>
      <c r="D669" s="684"/>
      <c r="E669" s="684"/>
      <c r="F669" s="684"/>
      <c r="G669" s="684"/>
      <c r="H669" s="684"/>
      <c r="I669" s="684"/>
      <c r="J669" s="682"/>
      <c r="K669" s="682"/>
      <c r="L669" s="682"/>
      <c r="M669" s="682"/>
      <c r="N669" s="682"/>
      <c r="O669" s="682"/>
      <c r="P669" s="682"/>
      <c r="Q669" s="682"/>
      <c r="R669" s="682"/>
      <c r="S669" s="682"/>
      <c r="T669" s="682"/>
      <c r="U669" s="682"/>
      <c r="V669" s="682"/>
      <c r="W669" s="682"/>
      <c r="X669" s="682"/>
      <c r="Y669" s="682"/>
      <c r="Z669" s="682"/>
      <c r="AA669" s="682"/>
    </row>
    <row r="670" spans="1:27" ht="15">
      <c r="A670" s="682"/>
      <c r="B670" s="684"/>
      <c r="C670" s="684"/>
      <c r="D670" s="684"/>
      <c r="E670" s="684"/>
      <c r="F670" s="684"/>
      <c r="G670" s="684"/>
      <c r="H670" s="684"/>
      <c r="I670" s="684"/>
      <c r="J670" s="682"/>
      <c r="K670" s="682"/>
      <c r="L670" s="682"/>
      <c r="M670" s="682"/>
      <c r="N670" s="682"/>
      <c r="O670" s="682"/>
      <c r="P670" s="682"/>
      <c r="Q670" s="682"/>
      <c r="R670" s="682"/>
      <c r="S670" s="682"/>
      <c r="T670" s="682"/>
      <c r="U670" s="682"/>
      <c r="V670" s="682"/>
      <c r="W670" s="682"/>
      <c r="X670" s="682"/>
      <c r="Y670" s="682"/>
      <c r="Z670" s="682"/>
      <c r="AA670" s="682"/>
    </row>
    <row r="671" spans="1:27" ht="15">
      <c r="A671" s="682"/>
      <c r="B671" s="684"/>
      <c r="C671" s="684"/>
      <c r="D671" s="684"/>
      <c r="E671" s="684"/>
      <c r="F671" s="684"/>
      <c r="G671" s="684"/>
      <c r="H671" s="684"/>
      <c r="I671" s="684"/>
      <c r="J671" s="682"/>
      <c r="K671" s="682"/>
      <c r="L671" s="682"/>
      <c r="M671" s="682"/>
      <c r="N671" s="682"/>
      <c r="O671" s="682"/>
      <c r="P671" s="682"/>
      <c r="Q671" s="682"/>
      <c r="R671" s="682"/>
      <c r="S671" s="682"/>
      <c r="T671" s="682"/>
      <c r="U671" s="682"/>
      <c r="V671" s="682"/>
      <c r="W671" s="682"/>
      <c r="X671" s="682"/>
      <c r="Y671" s="682"/>
      <c r="Z671" s="682"/>
      <c r="AA671" s="682"/>
    </row>
    <row r="672" spans="1:27" ht="15">
      <c r="A672" s="682"/>
      <c r="B672" s="684"/>
      <c r="C672" s="684"/>
      <c r="D672" s="684"/>
      <c r="E672" s="684"/>
      <c r="F672" s="684"/>
      <c r="G672" s="684"/>
      <c r="H672" s="684"/>
      <c r="I672" s="684"/>
      <c r="J672" s="682"/>
      <c r="K672" s="682"/>
      <c r="L672" s="682"/>
      <c r="M672" s="682"/>
      <c r="N672" s="682"/>
      <c r="O672" s="682"/>
      <c r="P672" s="682"/>
      <c r="Q672" s="682"/>
      <c r="R672" s="682"/>
      <c r="S672" s="682"/>
      <c r="T672" s="682"/>
      <c r="U672" s="682"/>
      <c r="V672" s="682"/>
      <c r="W672" s="682"/>
      <c r="X672" s="682"/>
      <c r="Y672" s="682"/>
      <c r="Z672" s="682"/>
      <c r="AA672" s="682"/>
    </row>
    <row r="673" spans="1:27" ht="15">
      <c r="A673" s="682"/>
      <c r="B673" s="684"/>
      <c r="C673" s="684"/>
      <c r="D673" s="684"/>
      <c r="E673" s="684"/>
      <c r="F673" s="684"/>
      <c r="G673" s="684"/>
      <c r="H673" s="684"/>
      <c r="I673" s="684"/>
      <c r="J673" s="682"/>
      <c r="K673" s="682"/>
      <c r="L673" s="682"/>
      <c r="M673" s="682"/>
      <c r="N673" s="682"/>
      <c r="O673" s="682"/>
      <c r="P673" s="682"/>
      <c r="Q673" s="682"/>
      <c r="R673" s="682"/>
      <c r="S673" s="682"/>
      <c r="T673" s="682"/>
      <c r="U673" s="682"/>
      <c r="V673" s="682"/>
      <c r="W673" s="682"/>
      <c r="X673" s="682"/>
      <c r="Y673" s="682"/>
      <c r="Z673" s="682"/>
      <c r="AA673" s="682"/>
    </row>
    <row r="674" spans="1:27" ht="15">
      <c r="A674" s="682"/>
      <c r="B674" s="684"/>
      <c r="C674" s="684"/>
      <c r="D674" s="684"/>
      <c r="E674" s="684"/>
      <c r="F674" s="684"/>
      <c r="G674" s="684"/>
      <c r="H674" s="684"/>
      <c r="I674" s="684"/>
      <c r="J674" s="682"/>
      <c r="K674" s="682"/>
      <c r="L674" s="682"/>
      <c r="M674" s="682"/>
      <c r="N674" s="682"/>
      <c r="O674" s="682"/>
      <c r="P674" s="682"/>
      <c r="Q674" s="682"/>
      <c r="R674" s="682"/>
      <c r="S674" s="682"/>
      <c r="T674" s="682"/>
      <c r="U674" s="682"/>
      <c r="V674" s="682"/>
      <c r="W674" s="682"/>
      <c r="X674" s="682"/>
      <c r="Y674" s="682"/>
      <c r="Z674" s="682"/>
      <c r="AA674" s="682"/>
    </row>
    <row r="675" spans="1:27" ht="15">
      <c r="A675" s="682"/>
      <c r="B675" s="684"/>
      <c r="C675" s="684"/>
      <c r="D675" s="684"/>
      <c r="E675" s="684"/>
      <c r="F675" s="684"/>
      <c r="G675" s="684"/>
      <c r="H675" s="684"/>
      <c r="I675" s="684"/>
      <c r="J675" s="682"/>
      <c r="K675" s="682"/>
      <c r="L675" s="682"/>
      <c r="M675" s="682"/>
      <c r="N675" s="682"/>
      <c r="O675" s="682"/>
      <c r="P675" s="682"/>
      <c r="Q675" s="682"/>
      <c r="R675" s="682"/>
      <c r="S675" s="682"/>
      <c r="T675" s="682"/>
      <c r="U675" s="682"/>
      <c r="V675" s="682"/>
      <c r="W675" s="682"/>
      <c r="X675" s="682"/>
      <c r="Y675" s="682"/>
      <c r="Z675" s="682"/>
      <c r="AA675" s="682"/>
    </row>
    <row r="676" spans="1:27" ht="15">
      <c r="A676" s="682"/>
      <c r="B676" s="684"/>
      <c r="C676" s="684"/>
      <c r="D676" s="684"/>
      <c r="E676" s="684"/>
      <c r="F676" s="684"/>
      <c r="G676" s="684"/>
      <c r="H676" s="684"/>
      <c r="I676" s="684"/>
      <c r="J676" s="682"/>
      <c r="K676" s="682"/>
      <c r="L676" s="682"/>
      <c r="M676" s="682"/>
      <c r="N676" s="682"/>
      <c r="O676" s="682"/>
      <c r="P676" s="682"/>
      <c r="Q676" s="682"/>
      <c r="R676" s="682"/>
      <c r="S676" s="682"/>
      <c r="T676" s="682"/>
      <c r="U676" s="682"/>
      <c r="V676" s="682"/>
      <c r="W676" s="682"/>
      <c r="X676" s="682"/>
      <c r="Y676" s="682"/>
      <c r="Z676" s="682"/>
      <c r="AA676" s="682"/>
    </row>
    <row r="677" spans="1:27" ht="15">
      <c r="A677" s="682"/>
      <c r="B677" s="684"/>
      <c r="C677" s="684"/>
      <c r="D677" s="684"/>
      <c r="E677" s="684"/>
      <c r="F677" s="684"/>
      <c r="G677" s="684"/>
      <c r="H677" s="684"/>
      <c r="I677" s="684"/>
      <c r="J677" s="682"/>
      <c r="K677" s="682"/>
      <c r="L677" s="682"/>
      <c r="M677" s="682"/>
      <c r="N677" s="682"/>
      <c r="O677" s="682"/>
      <c r="P677" s="682"/>
      <c r="Q677" s="682"/>
      <c r="R677" s="682"/>
      <c r="S677" s="682"/>
      <c r="T677" s="682"/>
      <c r="U677" s="682"/>
      <c r="V677" s="682"/>
      <c r="W677" s="682"/>
      <c r="X677" s="682"/>
      <c r="Y677" s="682"/>
      <c r="Z677" s="682"/>
      <c r="AA677" s="682"/>
    </row>
    <row r="678" spans="1:27" ht="15">
      <c r="A678" s="682"/>
      <c r="B678" s="684"/>
      <c r="C678" s="684"/>
      <c r="D678" s="684"/>
      <c r="E678" s="684"/>
      <c r="F678" s="684"/>
      <c r="G678" s="684"/>
      <c r="H678" s="684"/>
      <c r="I678" s="684"/>
      <c r="J678" s="682"/>
      <c r="K678" s="682"/>
      <c r="L678" s="682"/>
      <c r="M678" s="682"/>
      <c r="N678" s="682"/>
      <c r="O678" s="682"/>
      <c r="P678" s="682"/>
      <c r="Q678" s="682"/>
      <c r="R678" s="682"/>
      <c r="S678" s="682"/>
      <c r="T678" s="682"/>
      <c r="U678" s="682"/>
      <c r="V678" s="682"/>
      <c r="W678" s="682"/>
      <c r="X678" s="682"/>
      <c r="Y678" s="682"/>
      <c r="Z678" s="682"/>
      <c r="AA678" s="682"/>
    </row>
    <row r="679" spans="1:27" ht="15">
      <c r="A679" s="682"/>
      <c r="B679" s="684"/>
      <c r="C679" s="684"/>
      <c r="D679" s="684"/>
      <c r="E679" s="684"/>
      <c r="F679" s="684"/>
      <c r="G679" s="684"/>
      <c r="H679" s="684"/>
      <c r="I679" s="684"/>
      <c r="J679" s="682"/>
      <c r="K679" s="682"/>
      <c r="L679" s="682"/>
      <c r="M679" s="682"/>
      <c r="N679" s="682"/>
      <c r="O679" s="682"/>
      <c r="P679" s="682"/>
      <c r="Q679" s="682"/>
      <c r="R679" s="682"/>
      <c r="S679" s="682"/>
      <c r="T679" s="682"/>
      <c r="U679" s="682"/>
      <c r="V679" s="682"/>
      <c r="W679" s="682"/>
      <c r="X679" s="682"/>
      <c r="Y679" s="682"/>
      <c r="Z679" s="682"/>
      <c r="AA679" s="682"/>
    </row>
    <row r="680" spans="1:27" ht="15">
      <c r="A680" s="682"/>
      <c r="B680" s="684"/>
      <c r="C680" s="684"/>
      <c r="D680" s="684"/>
      <c r="E680" s="684"/>
      <c r="F680" s="684"/>
      <c r="G680" s="684"/>
      <c r="H680" s="684"/>
      <c r="I680" s="684"/>
      <c r="J680" s="682"/>
      <c r="K680" s="682"/>
      <c r="L680" s="682"/>
      <c r="M680" s="682"/>
      <c r="N680" s="682"/>
      <c r="O680" s="682"/>
      <c r="P680" s="682"/>
      <c r="Q680" s="682"/>
      <c r="R680" s="682"/>
      <c r="S680" s="682"/>
      <c r="T680" s="682"/>
      <c r="U680" s="682"/>
      <c r="V680" s="682"/>
      <c r="W680" s="682"/>
      <c r="X680" s="682"/>
      <c r="Y680" s="682"/>
      <c r="Z680" s="682"/>
      <c r="AA680" s="682"/>
    </row>
    <row r="681" spans="1:27" ht="15">
      <c r="A681" s="682"/>
      <c r="B681" s="684"/>
      <c r="C681" s="684"/>
      <c r="D681" s="684"/>
      <c r="E681" s="684"/>
      <c r="F681" s="684"/>
      <c r="G681" s="684"/>
      <c r="H681" s="684"/>
      <c r="I681" s="684"/>
      <c r="J681" s="682"/>
      <c r="K681" s="682"/>
      <c r="L681" s="682"/>
      <c r="M681" s="682"/>
      <c r="N681" s="682"/>
      <c r="O681" s="682"/>
      <c r="P681" s="682"/>
      <c r="Q681" s="682"/>
      <c r="R681" s="682"/>
      <c r="S681" s="682"/>
      <c r="T681" s="682"/>
      <c r="U681" s="682"/>
      <c r="V681" s="682"/>
      <c r="W681" s="682"/>
      <c r="X681" s="682"/>
      <c r="Y681" s="682"/>
      <c r="Z681" s="682"/>
      <c r="AA681" s="682"/>
    </row>
    <row r="682" spans="1:27" ht="15">
      <c r="A682" s="682"/>
      <c r="B682" s="684"/>
      <c r="C682" s="684"/>
      <c r="D682" s="684"/>
      <c r="E682" s="684"/>
      <c r="F682" s="684"/>
      <c r="G682" s="684"/>
      <c r="H682" s="684"/>
      <c r="I682" s="684"/>
      <c r="J682" s="682"/>
      <c r="K682" s="682"/>
      <c r="L682" s="682"/>
      <c r="M682" s="682"/>
      <c r="N682" s="682"/>
      <c r="O682" s="682"/>
      <c r="P682" s="682"/>
      <c r="Q682" s="682"/>
      <c r="R682" s="682"/>
      <c r="S682" s="682"/>
      <c r="T682" s="682"/>
      <c r="U682" s="682"/>
      <c r="V682" s="682"/>
      <c r="W682" s="682"/>
      <c r="X682" s="682"/>
      <c r="Y682" s="682"/>
      <c r="Z682" s="682"/>
      <c r="AA682" s="682"/>
    </row>
    <row r="683" spans="1:27" ht="15">
      <c r="A683" s="682"/>
      <c r="B683" s="684"/>
      <c r="C683" s="684"/>
      <c r="D683" s="684"/>
      <c r="E683" s="684"/>
      <c r="F683" s="684"/>
      <c r="G683" s="684"/>
      <c r="H683" s="684"/>
      <c r="I683" s="684"/>
      <c r="J683" s="682"/>
      <c r="K683" s="682"/>
      <c r="L683" s="682"/>
      <c r="M683" s="682"/>
      <c r="N683" s="682"/>
      <c r="O683" s="682"/>
      <c r="P683" s="682"/>
      <c r="Q683" s="682"/>
      <c r="R683" s="682"/>
      <c r="S683" s="682"/>
      <c r="T683" s="682"/>
      <c r="U683" s="682"/>
      <c r="V683" s="682"/>
      <c r="W683" s="682"/>
      <c r="X683" s="682"/>
      <c r="Y683" s="682"/>
      <c r="Z683" s="682"/>
      <c r="AA683" s="682"/>
    </row>
    <row r="684" spans="1:27" ht="15">
      <c r="A684" s="682"/>
      <c r="B684" s="684"/>
      <c r="C684" s="684"/>
      <c r="D684" s="684"/>
      <c r="E684" s="684"/>
      <c r="F684" s="684"/>
      <c r="G684" s="684"/>
      <c r="H684" s="684"/>
      <c r="I684" s="684"/>
      <c r="J684" s="682"/>
      <c r="K684" s="682"/>
      <c r="L684" s="682"/>
      <c r="M684" s="682"/>
      <c r="N684" s="682"/>
      <c r="O684" s="682"/>
      <c r="P684" s="682"/>
      <c r="Q684" s="682"/>
      <c r="R684" s="682"/>
      <c r="S684" s="682"/>
      <c r="T684" s="682"/>
      <c r="U684" s="682"/>
      <c r="V684" s="682"/>
      <c r="W684" s="682"/>
      <c r="X684" s="682"/>
      <c r="Y684" s="682"/>
      <c r="Z684" s="682"/>
      <c r="AA684" s="682"/>
    </row>
    <row r="685" spans="1:27" ht="15">
      <c r="A685" s="682"/>
      <c r="B685" s="684"/>
      <c r="C685" s="684"/>
      <c r="D685" s="684"/>
      <c r="E685" s="684"/>
      <c r="F685" s="684"/>
      <c r="G685" s="684"/>
      <c r="H685" s="684"/>
      <c r="I685" s="684"/>
      <c r="J685" s="682"/>
      <c r="K685" s="682"/>
      <c r="L685" s="682"/>
      <c r="M685" s="682"/>
      <c r="N685" s="682"/>
      <c r="O685" s="682"/>
      <c r="P685" s="682"/>
      <c r="Q685" s="682"/>
      <c r="R685" s="682"/>
      <c r="S685" s="682"/>
      <c r="T685" s="682"/>
      <c r="U685" s="682"/>
      <c r="V685" s="682"/>
      <c r="W685" s="682"/>
      <c r="X685" s="682"/>
      <c r="Y685" s="682"/>
      <c r="Z685" s="682"/>
      <c r="AA685" s="682"/>
    </row>
    <row r="686" spans="1:27" ht="15">
      <c r="A686" s="682"/>
      <c r="B686" s="684"/>
      <c r="C686" s="684"/>
      <c r="D686" s="684"/>
      <c r="E686" s="684"/>
      <c r="F686" s="684"/>
      <c r="G686" s="684"/>
      <c r="H686" s="684"/>
      <c r="I686" s="684"/>
      <c r="J686" s="682"/>
      <c r="K686" s="682"/>
      <c r="L686" s="682"/>
      <c r="M686" s="682"/>
      <c r="N686" s="682"/>
      <c r="O686" s="682"/>
      <c r="P686" s="682"/>
      <c r="Q686" s="682"/>
      <c r="R686" s="682"/>
      <c r="S686" s="682"/>
      <c r="T686" s="682"/>
      <c r="U686" s="682"/>
      <c r="V686" s="682"/>
      <c r="W686" s="682"/>
      <c r="X686" s="682"/>
      <c r="Y686" s="682"/>
      <c r="Z686" s="682"/>
      <c r="AA686" s="682"/>
    </row>
    <row r="687" spans="1:27" ht="15">
      <c r="A687" s="682"/>
      <c r="B687" s="684"/>
      <c r="C687" s="684"/>
      <c r="D687" s="684"/>
      <c r="E687" s="684"/>
      <c r="F687" s="684"/>
      <c r="G687" s="684"/>
      <c r="H687" s="684"/>
      <c r="I687" s="684"/>
      <c r="J687" s="682"/>
      <c r="K687" s="682"/>
      <c r="L687" s="682"/>
      <c r="M687" s="682"/>
      <c r="N687" s="682"/>
      <c r="O687" s="682"/>
      <c r="P687" s="682"/>
      <c r="Q687" s="682"/>
      <c r="R687" s="682"/>
      <c r="S687" s="682"/>
      <c r="T687" s="682"/>
      <c r="U687" s="682"/>
      <c r="V687" s="682"/>
      <c r="W687" s="682"/>
      <c r="X687" s="682"/>
      <c r="Y687" s="682"/>
      <c r="Z687" s="682"/>
      <c r="AA687" s="682"/>
    </row>
    <row r="688" spans="1:27" ht="15">
      <c r="A688" s="682"/>
      <c r="B688" s="684"/>
      <c r="C688" s="684"/>
      <c r="D688" s="684"/>
      <c r="E688" s="684"/>
      <c r="F688" s="684"/>
      <c r="G688" s="684"/>
      <c r="H688" s="684"/>
      <c r="I688" s="684"/>
      <c r="J688" s="682"/>
      <c r="K688" s="682"/>
      <c r="L688" s="682"/>
      <c r="M688" s="682"/>
      <c r="N688" s="682"/>
      <c r="O688" s="682"/>
      <c r="P688" s="682"/>
      <c r="Q688" s="682"/>
      <c r="R688" s="682"/>
      <c r="S688" s="682"/>
      <c r="T688" s="682"/>
      <c r="U688" s="682"/>
      <c r="V688" s="682"/>
      <c r="W688" s="682"/>
      <c r="X688" s="682"/>
      <c r="Y688" s="682"/>
      <c r="Z688" s="682"/>
      <c r="AA688" s="682"/>
    </row>
    <row r="689" spans="1:27" ht="15">
      <c r="A689" s="682"/>
      <c r="B689" s="684"/>
      <c r="C689" s="684"/>
      <c r="D689" s="684"/>
      <c r="E689" s="684"/>
      <c r="F689" s="684"/>
      <c r="G689" s="684"/>
      <c r="H689" s="684"/>
      <c r="I689" s="684"/>
      <c r="J689" s="682"/>
      <c r="K689" s="682"/>
      <c r="L689" s="682"/>
      <c r="M689" s="682"/>
      <c r="N689" s="682"/>
      <c r="O689" s="682"/>
      <c r="P689" s="682"/>
      <c r="Q689" s="682"/>
      <c r="R689" s="682"/>
      <c r="S689" s="682"/>
      <c r="T689" s="682"/>
      <c r="U689" s="682"/>
      <c r="V689" s="682"/>
      <c r="W689" s="682"/>
      <c r="X689" s="682"/>
      <c r="Y689" s="682"/>
      <c r="Z689" s="682"/>
      <c r="AA689" s="682"/>
    </row>
    <row r="690" spans="1:27" ht="15">
      <c r="A690" s="682"/>
      <c r="B690" s="684"/>
      <c r="C690" s="684"/>
      <c r="D690" s="684"/>
      <c r="E690" s="684"/>
      <c r="F690" s="684"/>
      <c r="G690" s="684"/>
      <c r="H690" s="684"/>
      <c r="I690" s="684"/>
      <c r="J690" s="682"/>
      <c r="K690" s="682"/>
      <c r="L690" s="682"/>
      <c r="M690" s="682"/>
      <c r="N690" s="682"/>
      <c r="O690" s="682"/>
      <c r="P690" s="682"/>
      <c r="Q690" s="682"/>
      <c r="R690" s="682"/>
      <c r="S690" s="682"/>
      <c r="T690" s="682"/>
      <c r="U690" s="682"/>
      <c r="V690" s="682"/>
      <c r="W690" s="682"/>
      <c r="X690" s="682"/>
      <c r="Y690" s="682"/>
      <c r="Z690" s="682"/>
      <c r="AA690" s="682"/>
    </row>
    <row r="691" spans="1:27" ht="15">
      <c r="A691" s="682"/>
      <c r="B691" s="684"/>
      <c r="C691" s="684"/>
      <c r="D691" s="684"/>
      <c r="E691" s="684"/>
      <c r="F691" s="684"/>
      <c r="G691" s="684"/>
      <c r="H691" s="684"/>
      <c r="I691" s="684"/>
      <c r="J691" s="682"/>
      <c r="K691" s="682"/>
      <c r="L691" s="682"/>
      <c r="M691" s="682"/>
      <c r="N691" s="682"/>
      <c r="O691" s="682"/>
      <c r="P691" s="682"/>
      <c r="Q691" s="682"/>
      <c r="R691" s="682"/>
      <c r="S691" s="682"/>
      <c r="T691" s="682"/>
      <c r="U691" s="682"/>
      <c r="V691" s="682"/>
      <c r="W691" s="682"/>
      <c r="X691" s="682"/>
      <c r="Y691" s="682"/>
      <c r="Z691" s="682"/>
      <c r="AA691" s="682"/>
    </row>
    <row r="692" spans="1:27" ht="15">
      <c r="A692" s="682"/>
      <c r="B692" s="684"/>
      <c r="C692" s="684"/>
      <c r="D692" s="684"/>
      <c r="E692" s="684"/>
      <c r="F692" s="684"/>
      <c r="G692" s="684"/>
      <c r="H692" s="684"/>
      <c r="I692" s="684"/>
      <c r="J692" s="682"/>
      <c r="K692" s="682"/>
      <c r="L692" s="682"/>
      <c r="M692" s="682"/>
      <c r="N692" s="682"/>
      <c r="O692" s="682"/>
      <c r="P692" s="682"/>
      <c r="Q692" s="682"/>
      <c r="R692" s="682"/>
      <c r="S692" s="682"/>
      <c r="T692" s="682"/>
      <c r="U692" s="682"/>
      <c r="V692" s="682"/>
      <c r="W692" s="682"/>
      <c r="X692" s="682"/>
      <c r="Y692" s="682"/>
      <c r="Z692" s="682"/>
      <c r="AA692" s="682"/>
    </row>
    <row r="693" spans="1:27" ht="15">
      <c r="A693" s="682"/>
      <c r="B693" s="684"/>
      <c r="C693" s="684"/>
      <c r="D693" s="684"/>
      <c r="E693" s="684"/>
      <c r="F693" s="684"/>
      <c r="G693" s="684"/>
      <c r="H693" s="684"/>
      <c r="I693" s="684"/>
      <c r="J693" s="682"/>
      <c r="K693" s="682"/>
      <c r="L693" s="682"/>
      <c r="M693" s="682"/>
      <c r="N693" s="682"/>
      <c r="O693" s="682"/>
      <c r="P693" s="682"/>
      <c r="Q693" s="682"/>
      <c r="R693" s="682"/>
      <c r="S693" s="682"/>
      <c r="T693" s="682"/>
      <c r="U693" s="682"/>
      <c r="V693" s="682"/>
      <c r="W693" s="682"/>
      <c r="X693" s="682"/>
      <c r="Y693" s="682"/>
      <c r="Z693" s="682"/>
      <c r="AA693" s="682"/>
    </row>
    <row r="694" spans="1:27" ht="15">
      <c r="A694" s="682"/>
      <c r="B694" s="684"/>
      <c r="C694" s="684"/>
      <c r="D694" s="684"/>
      <c r="E694" s="684"/>
      <c r="F694" s="684"/>
      <c r="G694" s="684"/>
      <c r="H694" s="684"/>
      <c r="I694" s="684"/>
      <c r="J694" s="682"/>
      <c r="K694" s="682"/>
      <c r="L694" s="682"/>
      <c r="M694" s="682"/>
      <c r="N694" s="682"/>
      <c r="O694" s="682"/>
      <c r="P694" s="682"/>
      <c r="Q694" s="682"/>
      <c r="R694" s="682"/>
      <c r="S694" s="682"/>
      <c r="T694" s="682"/>
      <c r="U694" s="682"/>
      <c r="V694" s="682"/>
      <c r="W694" s="682"/>
      <c r="X694" s="682"/>
      <c r="Y694" s="682"/>
      <c r="Z694" s="682"/>
      <c r="AA694" s="682"/>
    </row>
    <row r="695" spans="1:27" ht="15">
      <c r="A695" s="682"/>
      <c r="B695" s="684"/>
      <c r="C695" s="684"/>
      <c r="D695" s="684"/>
      <c r="E695" s="684"/>
      <c r="F695" s="684"/>
      <c r="G695" s="684"/>
      <c r="H695" s="684"/>
      <c r="I695" s="684"/>
      <c r="J695" s="682"/>
      <c r="K695" s="682"/>
      <c r="L695" s="682"/>
      <c r="M695" s="682"/>
      <c r="N695" s="682"/>
      <c r="O695" s="682"/>
      <c r="P695" s="682"/>
      <c r="Q695" s="682"/>
      <c r="R695" s="682"/>
      <c r="S695" s="682"/>
      <c r="T695" s="682"/>
      <c r="U695" s="682"/>
      <c r="V695" s="682"/>
      <c r="W695" s="682"/>
      <c r="X695" s="682"/>
      <c r="Y695" s="682"/>
      <c r="Z695" s="682"/>
      <c r="AA695" s="682"/>
    </row>
    <row r="696" spans="1:27" ht="15">
      <c r="A696" s="682"/>
      <c r="B696" s="684"/>
      <c r="C696" s="684"/>
      <c r="D696" s="684"/>
      <c r="E696" s="684"/>
      <c r="F696" s="684"/>
      <c r="G696" s="684"/>
      <c r="H696" s="684"/>
      <c r="I696" s="684"/>
      <c r="J696" s="682"/>
      <c r="K696" s="682"/>
      <c r="L696" s="682"/>
      <c r="M696" s="682"/>
      <c r="N696" s="682"/>
      <c r="O696" s="682"/>
      <c r="P696" s="682"/>
      <c r="Q696" s="682"/>
      <c r="R696" s="682"/>
      <c r="S696" s="682"/>
      <c r="T696" s="682"/>
      <c r="U696" s="682"/>
      <c r="V696" s="682"/>
      <c r="W696" s="682"/>
      <c r="X696" s="682"/>
      <c r="Y696" s="682"/>
      <c r="Z696" s="682"/>
      <c r="AA696" s="682"/>
    </row>
    <row r="697" spans="1:27" ht="15">
      <c r="A697" s="682"/>
      <c r="B697" s="684"/>
      <c r="C697" s="684"/>
      <c r="D697" s="684"/>
      <c r="E697" s="684"/>
      <c r="F697" s="684"/>
      <c r="G697" s="684"/>
      <c r="H697" s="684"/>
      <c r="I697" s="684"/>
      <c r="J697" s="682"/>
      <c r="K697" s="682"/>
      <c r="L697" s="682"/>
      <c r="M697" s="682"/>
      <c r="N697" s="682"/>
      <c r="O697" s="682"/>
      <c r="P697" s="682"/>
      <c r="Q697" s="682"/>
      <c r="R697" s="682"/>
      <c r="S697" s="682"/>
      <c r="T697" s="682"/>
      <c r="U697" s="682"/>
      <c r="V697" s="682"/>
      <c r="W697" s="682"/>
      <c r="X697" s="682"/>
      <c r="Y697" s="682"/>
      <c r="Z697" s="682"/>
      <c r="AA697" s="682"/>
    </row>
    <row r="698" spans="1:27" ht="15">
      <c r="A698" s="682"/>
      <c r="B698" s="684"/>
      <c r="C698" s="684"/>
      <c r="D698" s="684"/>
      <c r="E698" s="684"/>
      <c r="F698" s="684"/>
      <c r="G698" s="684"/>
      <c r="H698" s="684"/>
      <c r="I698" s="684"/>
      <c r="J698" s="682"/>
      <c r="K698" s="682"/>
      <c r="L698" s="682"/>
      <c r="M698" s="682"/>
      <c r="N698" s="682"/>
      <c r="O698" s="682"/>
      <c r="P698" s="682"/>
      <c r="Q698" s="682"/>
      <c r="R698" s="682"/>
      <c r="S698" s="682"/>
      <c r="T698" s="682"/>
      <c r="U698" s="682"/>
      <c r="V698" s="682"/>
      <c r="W698" s="682"/>
      <c r="X698" s="682"/>
      <c r="Y698" s="682"/>
      <c r="Z698" s="682"/>
      <c r="AA698" s="682"/>
    </row>
    <row r="699" spans="1:27" ht="15">
      <c r="A699" s="682"/>
      <c r="B699" s="684"/>
      <c r="C699" s="684"/>
      <c r="D699" s="684"/>
      <c r="E699" s="684"/>
      <c r="F699" s="684"/>
      <c r="G699" s="684"/>
      <c r="H699" s="684"/>
      <c r="I699" s="684"/>
      <c r="J699" s="682"/>
      <c r="K699" s="682"/>
      <c r="L699" s="682"/>
      <c r="M699" s="682"/>
      <c r="N699" s="682"/>
      <c r="O699" s="682"/>
      <c r="P699" s="682"/>
      <c r="Q699" s="682"/>
      <c r="R699" s="682"/>
      <c r="S699" s="682"/>
      <c r="T699" s="682"/>
      <c r="U699" s="682"/>
      <c r="V699" s="682"/>
      <c r="W699" s="682"/>
      <c r="X699" s="682"/>
      <c r="Y699" s="682"/>
      <c r="Z699" s="682"/>
      <c r="AA699" s="682"/>
    </row>
    <row r="700" spans="1:27" ht="15">
      <c r="A700" s="682"/>
      <c r="B700" s="684"/>
      <c r="C700" s="684"/>
      <c r="D700" s="684"/>
      <c r="E700" s="684"/>
      <c r="F700" s="684"/>
      <c r="G700" s="684"/>
      <c r="H700" s="684"/>
      <c r="I700" s="684"/>
      <c r="J700" s="682"/>
      <c r="K700" s="682"/>
      <c r="L700" s="682"/>
      <c r="M700" s="682"/>
      <c r="N700" s="682"/>
      <c r="O700" s="682"/>
      <c r="P700" s="682"/>
      <c r="Q700" s="682"/>
      <c r="R700" s="682"/>
      <c r="S700" s="682"/>
      <c r="T700" s="682"/>
      <c r="U700" s="682"/>
      <c r="V700" s="682"/>
      <c r="W700" s="682"/>
      <c r="X700" s="682"/>
      <c r="Y700" s="682"/>
      <c r="Z700" s="682"/>
      <c r="AA700" s="682"/>
    </row>
    <row r="701" spans="1:27" ht="15">
      <c r="A701" s="682"/>
      <c r="B701" s="684"/>
      <c r="C701" s="684"/>
      <c r="D701" s="684"/>
      <c r="E701" s="684"/>
      <c r="F701" s="684"/>
      <c r="G701" s="684"/>
      <c r="H701" s="684"/>
      <c r="I701" s="684"/>
      <c r="J701" s="682"/>
      <c r="K701" s="682"/>
      <c r="L701" s="682"/>
      <c r="M701" s="682"/>
      <c r="N701" s="682"/>
      <c r="O701" s="682"/>
      <c r="P701" s="682"/>
      <c r="Q701" s="682"/>
      <c r="R701" s="682"/>
      <c r="S701" s="682"/>
      <c r="T701" s="682"/>
      <c r="U701" s="682"/>
      <c r="V701" s="682"/>
      <c r="W701" s="682"/>
      <c r="X701" s="682"/>
      <c r="Y701" s="682"/>
      <c r="Z701" s="682"/>
      <c r="AA701" s="682"/>
    </row>
    <row r="702" spans="1:27" ht="15">
      <c r="A702" s="682"/>
      <c r="B702" s="684"/>
      <c r="C702" s="684"/>
      <c r="D702" s="684"/>
      <c r="E702" s="684"/>
      <c r="F702" s="684"/>
      <c r="G702" s="684"/>
      <c r="H702" s="684"/>
      <c r="I702" s="684"/>
      <c r="J702" s="682"/>
      <c r="K702" s="682"/>
      <c r="L702" s="682"/>
      <c r="M702" s="682"/>
      <c r="N702" s="682"/>
      <c r="O702" s="682"/>
      <c r="P702" s="682"/>
      <c r="Q702" s="682"/>
      <c r="R702" s="682"/>
      <c r="S702" s="682"/>
      <c r="T702" s="682"/>
      <c r="U702" s="682"/>
      <c r="V702" s="682"/>
      <c r="W702" s="682"/>
      <c r="X702" s="682"/>
      <c r="Y702" s="682"/>
      <c r="Z702" s="682"/>
      <c r="AA702" s="682"/>
    </row>
    <row r="703" spans="1:27" ht="15">
      <c r="A703" s="682"/>
      <c r="B703" s="684"/>
      <c r="C703" s="684"/>
      <c r="D703" s="684"/>
      <c r="E703" s="684"/>
      <c r="F703" s="684"/>
      <c r="G703" s="684"/>
      <c r="H703" s="684"/>
      <c r="I703" s="684"/>
      <c r="J703" s="682"/>
      <c r="K703" s="682"/>
      <c r="L703" s="682"/>
      <c r="M703" s="682"/>
      <c r="N703" s="682"/>
      <c r="O703" s="682"/>
      <c r="P703" s="682"/>
      <c r="Q703" s="682"/>
      <c r="R703" s="682"/>
      <c r="S703" s="682"/>
      <c r="T703" s="682"/>
      <c r="U703" s="682"/>
      <c r="V703" s="682"/>
      <c r="W703" s="682"/>
      <c r="X703" s="682"/>
      <c r="Y703" s="682"/>
      <c r="Z703" s="682"/>
      <c r="AA703" s="682"/>
    </row>
    <row r="704" spans="1:27" ht="15">
      <c r="A704" s="682"/>
      <c r="B704" s="684"/>
      <c r="C704" s="684"/>
      <c r="D704" s="684"/>
      <c r="E704" s="684"/>
      <c r="F704" s="684"/>
      <c r="G704" s="684"/>
      <c r="H704" s="684"/>
      <c r="I704" s="684"/>
      <c r="J704" s="682"/>
      <c r="K704" s="682"/>
      <c r="L704" s="682"/>
      <c r="M704" s="682"/>
      <c r="N704" s="682"/>
      <c r="O704" s="682"/>
      <c r="P704" s="682"/>
      <c r="Q704" s="682"/>
      <c r="R704" s="682"/>
      <c r="S704" s="682"/>
      <c r="T704" s="682"/>
      <c r="U704" s="682"/>
      <c r="V704" s="682"/>
      <c r="W704" s="682"/>
      <c r="X704" s="682"/>
      <c r="Y704" s="682"/>
      <c r="Z704" s="682"/>
      <c r="AA704" s="682"/>
    </row>
    <row r="705" spans="1:27" ht="15">
      <c r="A705" s="682"/>
      <c r="B705" s="684"/>
      <c r="C705" s="684"/>
      <c r="D705" s="684"/>
      <c r="E705" s="684"/>
      <c r="F705" s="684"/>
      <c r="G705" s="684"/>
      <c r="H705" s="684"/>
      <c r="I705" s="684"/>
      <c r="J705" s="682"/>
      <c r="K705" s="682"/>
      <c r="L705" s="682"/>
      <c r="M705" s="682"/>
      <c r="N705" s="682"/>
      <c r="O705" s="682"/>
      <c r="P705" s="682"/>
      <c r="Q705" s="682"/>
      <c r="R705" s="682"/>
      <c r="S705" s="682"/>
      <c r="T705" s="682"/>
      <c r="U705" s="682"/>
      <c r="V705" s="682"/>
      <c r="W705" s="682"/>
      <c r="X705" s="682"/>
      <c r="Y705" s="682"/>
      <c r="Z705" s="682"/>
      <c r="AA705" s="682"/>
    </row>
    <row r="706" spans="1:27" ht="15">
      <c r="A706" s="682"/>
      <c r="B706" s="684"/>
      <c r="C706" s="684"/>
      <c r="D706" s="684"/>
      <c r="E706" s="684"/>
      <c r="F706" s="684"/>
      <c r="G706" s="684"/>
      <c r="H706" s="684"/>
      <c r="I706" s="684"/>
      <c r="J706" s="682"/>
      <c r="K706" s="682"/>
      <c r="L706" s="682"/>
      <c r="M706" s="682"/>
      <c r="N706" s="682"/>
      <c r="O706" s="682"/>
      <c r="P706" s="682"/>
      <c r="Q706" s="682"/>
      <c r="R706" s="682"/>
      <c r="S706" s="682"/>
      <c r="T706" s="682"/>
      <c r="U706" s="682"/>
      <c r="V706" s="682"/>
      <c r="W706" s="682"/>
      <c r="X706" s="682"/>
      <c r="Y706" s="682"/>
      <c r="Z706" s="682"/>
      <c r="AA706" s="682"/>
    </row>
    <row r="707" spans="1:27" ht="15">
      <c r="A707" s="682"/>
      <c r="B707" s="684"/>
      <c r="C707" s="684"/>
      <c r="D707" s="684"/>
      <c r="E707" s="684"/>
      <c r="F707" s="684"/>
      <c r="G707" s="684"/>
      <c r="H707" s="684"/>
      <c r="I707" s="684"/>
      <c r="J707" s="682"/>
      <c r="K707" s="682"/>
      <c r="L707" s="682"/>
      <c r="M707" s="682"/>
      <c r="N707" s="682"/>
      <c r="O707" s="682"/>
      <c r="P707" s="682"/>
      <c r="Q707" s="682"/>
      <c r="R707" s="682"/>
      <c r="S707" s="682"/>
      <c r="T707" s="682"/>
      <c r="U707" s="682"/>
      <c r="V707" s="682"/>
      <c r="W707" s="682"/>
      <c r="X707" s="682"/>
      <c r="Y707" s="682"/>
      <c r="Z707" s="682"/>
      <c r="AA707" s="682"/>
    </row>
    <row r="708" spans="1:27" ht="15">
      <c r="A708" s="682"/>
      <c r="B708" s="684"/>
      <c r="C708" s="684"/>
      <c r="D708" s="684"/>
      <c r="E708" s="684"/>
      <c r="F708" s="684"/>
      <c r="G708" s="684"/>
      <c r="H708" s="684"/>
      <c r="I708" s="684"/>
      <c r="J708" s="682"/>
      <c r="K708" s="682"/>
      <c r="L708" s="682"/>
      <c r="M708" s="682"/>
      <c r="N708" s="682"/>
      <c r="O708" s="682"/>
      <c r="P708" s="682"/>
      <c r="Q708" s="682"/>
      <c r="R708" s="682"/>
      <c r="S708" s="682"/>
      <c r="T708" s="682"/>
      <c r="U708" s="682"/>
      <c r="V708" s="682"/>
      <c r="W708" s="682"/>
      <c r="X708" s="682"/>
      <c r="Y708" s="682"/>
      <c r="Z708" s="682"/>
      <c r="AA708" s="682"/>
    </row>
    <row r="709" spans="1:27" ht="15">
      <c r="A709" s="682"/>
      <c r="B709" s="684"/>
      <c r="C709" s="684"/>
      <c r="D709" s="684"/>
      <c r="E709" s="684"/>
      <c r="F709" s="684"/>
      <c r="G709" s="684"/>
      <c r="H709" s="684"/>
      <c r="I709" s="684"/>
      <c r="J709" s="682"/>
      <c r="K709" s="682"/>
      <c r="L709" s="682"/>
      <c r="M709" s="682"/>
      <c r="N709" s="682"/>
      <c r="O709" s="682"/>
      <c r="P709" s="682"/>
      <c r="Q709" s="682"/>
      <c r="R709" s="682"/>
      <c r="S709" s="682"/>
      <c r="T709" s="682"/>
      <c r="U709" s="682"/>
      <c r="V709" s="682"/>
      <c r="W709" s="682"/>
      <c r="X709" s="682"/>
      <c r="Y709" s="682"/>
      <c r="Z709" s="682"/>
      <c r="AA709" s="682"/>
    </row>
    <row r="710" spans="1:27" ht="15">
      <c r="A710" s="682"/>
      <c r="B710" s="684"/>
      <c r="C710" s="684"/>
      <c r="D710" s="684"/>
      <c r="E710" s="684"/>
      <c r="F710" s="684"/>
      <c r="G710" s="684"/>
      <c r="H710" s="684"/>
      <c r="I710" s="684"/>
      <c r="J710" s="682"/>
      <c r="K710" s="682"/>
      <c r="L710" s="682"/>
      <c r="M710" s="682"/>
      <c r="N710" s="682"/>
      <c r="O710" s="682"/>
      <c r="P710" s="682"/>
      <c r="Q710" s="682"/>
      <c r="R710" s="682"/>
      <c r="S710" s="682"/>
      <c r="T710" s="682"/>
      <c r="U710" s="682"/>
      <c r="V710" s="682"/>
      <c r="W710" s="682"/>
      <c r="X710" s="682"/>
      <c r="Y710" s="682"/>
      <c r="Z710" s="682"/>
      <c r="AA710" s="682"/>
    </row>
    <row r="711" spans="1:27" ht="15">
      <c r="A711" s="682"/>
      <c r="B711" s="684"/>
      <c r="C711" s="684"/>
      <c r="D711" s="684"/>
      <c r="E711" s="684"/>
      <c r="F711" s="684"/>
      <c r="G711" s="684"/>
      <c r="H711" s="684"/>
      <c r="I711" s="684"/>
      <c r="J711" s="682"/>
      <c r="K711" s="682"/>
      <c r="L711" s="682"/>
      <c r="M711" s="682"/>
      <c r="N711" s="682"/>
      <c r="O711" s="682"/>
      <c r="P711" s="682"/>
      <c r="Q711" s="682"/>
      <c r="R711" s="682"/>
      <c r="S711" s="682"/>
      <c r="T711" s="682"/>
      <c r="U711" s="682"/>
      <c r="V711" s="682"/>
      <c r="W711" s="682"/>
      <c r="X711" s="682"/>
      <c r="Y711" s="682"/>
      <c r="Z711" s="682"/>
      <c r="AA711" s="682"/>
    </row>
    <row r="712" spans="1:27" ht="15">
      <c r="A712" s="682"/>
      <c r="B712" s="684"/>
      <c r="C712" s="684"/>
      <c r="D712" s="684"/>
      <c r="E712" s="684"/>
      <c r="F712" s="684"/>
      <c r="G712" s="684"/>
      <c r="H712" s="684"/>
      <c r="I712" s="684"/>
      <c r="J712" s="682"/>
      <c r="K712" s="682"/>
      <c r="L712" s="682"/>
      <c r="M712" s="682"/>
      <c r="N712" s="682"/>
      <c r="O712" s="682"/>
      <c r="P712" s="682"/>
      <c r="Q712" s="682"/>
      <c r="R712" s="682"/>
      <c r="S712" s="682"/>
      <c r="T712" s="682"/>
      <c r="U712" s="682"/>
      <c r="V712" s="682"/>
      <c r="W712" s="682"/>
      <c r="X712" s="682"/>
      <c r="Y712" s="682"/>
      <c r="Z712" s="682"/>
      <c r="AA712" s="682"/>
    </row>
    <row r="713" spans="1:27" ht="15">
      <c r="A713" s="682"/>
      <c r="B713" s="684"/>
      <c r="C713" s="684"/>
      <c r="D713" s="684"/>
      <c r="E713" s="684"/>
      <c r="F713" s="684"/>
      <c r="G713" s="684"/>
      <c r="H713" s="684"/>
      <c r="I713" s="684"/>
      <c r="J713" s="682"/>
      <c r="K713" s="682"/>
      <c r="L713" s="682"/>
      <c r="M713" s="682"/>
      <c r="N713" s="682"/>
      <c r="O713" s="682"/>
      <c r="P713" s="682"/>
      <c r="Q713" s="682"/>
      <c r="R713" s="682"/>
      <c r="S713" s="682"/>
      <c r="T713" s="682"/>
      <c r="U713" s="682"/>
      <c r="V713" s="682"/>
      <c r="W713" s="682"/>
      <c r="X713" s="682"/>
      <c r="Y713" s="682"/>
      <c r="Z713" s="682"/>
      <c r="AA713" s="682"/>
    </row>
    <row r="714" spans="1:27" ht="15">
      <c r="A714" s="682"/>
      <c r="B714" s="684"/>
      <c r="C714" s="684"/>
      <c r="D714" s="684"/>
      <c r="E714" s="684"/>
      <c r="F714" s="684"/>
      <c r="G714" s="684"/>
      <c r="H714" s="684"/>
      <c r="I714" s="684"/>
      <c r="J714" s="682"/>
      <c r="K714" s="682"/>
      <c r="L714" s="682"/>
      <c r="M714" s="682"/>
      <c r="N714" s="682"/>
      <c r="O714" s="682"/>
      <c r="P714" s="682"/>
      <c r="Q714" s="682"/>
      <c r="R714" s="682"/>
      <c r="S714" s="682"/>
      <c r="T714" s="682"/>
      <c r="U714" s="682"/>
      <c r="V714" s="682"/>
      <c r="W714" s="682"/>
      <c r="X714" s="682"/>
      <c r="Y714" s="682"/>
      <c r="Z714" s="682"/>
      <c r="AA714" s="682"/>
    </row>
    <row r="715" spans="1:27" ht="15">
      <c r="A715" s="682"/>
      <c r="B715" s="684"/>
      <c r="C715" s="684"/>
      <c r="D715" s="684"/>
      <c r="E715" s="684"/>
      <c r="F715" s="684"/>
      <c r="G715" s="684"/>
      <c r="H715" s="684"/>
      <c r="I715" s="684"/>
      <c r="J715" s="682"/>
      <c r="K715" s="682"/>
      <c r="L715" s="682"/>
      <c r="M715" s="682"/>
      <c r="N715" s="682"/>
      <c r="O715" s="682"/>
      <c r="P715" s="682"/>
      <c r="Q715" s="682"/>
      <c r="R715" s="682"/>
      <c r="S715" s="682"/>
      <c r="T715" s="682"/>
      <c r="U715" s="682"/>
      <c r="V715" s="682"/>
      <c r="W715" s="682"/>
      <c r="X715" s="682"/>
      <c r="Y715" s="682"/>
      <c r="Z715" s="682"/>
      <c r="AA715" s="682"/>
    </row>
    <row r="716" spans="1:27" ht="15">
      <c r="A716" s="682"/>
      <c r="B716" s="684"/>
      <c r="C716" s="684"/>
      <c r="D716" s="684"/>
      <c r="E716" s="684"/>
      <c r="F716" s="684"/>
      <c r="G716" s="684"/>
      <c r="H716" s="684"/>
      <c r="I716" s="684"/>
      <c r="J716" s="682"/>
      <c r="K716" s="682"/>
      <c r="L716" s="682"/>
      <c r="M716" s="682"/>
      <c r="N716" s="682"/>
      <c r="O716" s="682"/>
      <c r="P716" s="682"/>
      <c r="Q716" s="682"/>
      <c r="R716" s="682"/>
      <c r="S716" s="682"/>
      <c r="T716" s="682"/>
      <c r="U716" s="682"/>
      <c r="V716" s="682"/>
      <c r="W716" s="682"/>
      <c r="X716" s="682"/>
      <c r="Y716" s="682"/>
      <c r="Z716" s="682"/>
      <c r="AA716" s="682"/>
    </row>
    <row r="717" spans="1:27" ht="15">
      <c r="A717" s="682"/>
      <c r="B717" s="684"/>
      <c r="C717" s="684"/>
      <c r="D717" s="684"/>
      <c r="E717" s="684"/>
      <c r="F717" s="684"/>
      <c r="G717" s="684"/>
      <c r="H717" s="684"/>
      <c r="I717" s="684"/>
      <c r="J717" s="682"/>
      <c r="K717" s="682"/>
      <c r="L717" s="682"/>
      <c r="M717" s="682"/>
      <c r="N717" s="682"/>
      <c r="O717" s="682"/>
      <c r="P717" s="682"/>
      <c r="Q717" s="682"/>
      <c r="R717" s="682"/>
      <c r="S717" s="682"/>
      <c r="T717" s="682"/>
      <c r="U717" s="682"/>
      <c r="V717" s="682"/>
      <c r="W717" s="682"/>
      <c r="X717" s="682"/>
      <c r="Y717" s="682"/>
      <c r="Z717" s="682"/>
      <c r="AA717" s="682"/>
    </row>
    <row r="718" spans="1:27" ht="15">
      <c r="A718" s="682"/>
      <c r="B718" s="684"/>
      <c r="C718" s="684"/>
      <c r="D718" s="684"/>
      <c r="E718" s="684"/>
      <c r="F718" s="684"/>
      <c r="G718" s="684"/>
      <c r="H718" s="684"/>
      <c r="I718" s="684"/>
      <c r="J718" s="682"/>
      <c r="K718" s="682"/>
      <c r="L718" s="682"/>
      <c r="M718" s="682"/>
      <c r="N718" s="682"/>
      <c r="O718" s="682"/>
      <c r="P718" s="682"/>
      <c r="Q718" s="682"/>
      <c r="R718" s="682"/>
      <c r="S718" s="682"/>
      <c r="T718" s="682"/>
      <c r="U718" s="682"/>
      <c r="V718" s="682"/>
      <c r="W718" s="682"/>
      <c r="X718" s="682"/>
      <c r="Y718" s="682"/>
      <c r="Z718" s="682"/>
      <c r="AA718" s="682"/>
    </row>
    <row r="719" spans="1:27" ht="15">
      <c r="A719" s="682"/>
      <c r="B719" s="684"/>
      <c r="C719" s="684"/>
      <c r="D719" s="684"/>
      <c r="E719" s="684"/>
      <c r="F719" s="684"/>
      <c r="G719" s="684"/>
      <c r="H719" s="684"/>
      <c r="I719" s="684"/>
      <c r="J719" s="682"/>
      <c r="K719" s="682"/>
      <c r="L719" s="682"/>
      <c r="M719" s="682"/>
      <c r="N719" s="682"/>
      <c r="O719" s="682"/>
      <c r="P719" s="682"/>
      <c r="Q719" s="682"/>
      <c r="R719" s="682"/>
      <c r="S719" s="682"/>
      <c r="T719" s="682"/>
      <c r="U719" s="682"/>
      <c r="V719" s="682"/>
      <c r="W719" s="682"/>
      <c r="X719" s="682"/>
      <c r="Y719" s="682"/>
      <c r="Z719" s="682"/>
      <c r="AA719" s="682"/>
    </row>
    <row r="720" spans="1:27" ht="15">
      <c r="A720" s="682"/>
      <c r="B720" s="684"/>
      <c r="C720" s="684"/>
      <c r="D720" s="684"/>
      <c r="E720" s="684"/>
      <c r="F720" s="684"/>
      <c r="G720" s="684"/>
      <c r="H720" s="684"/>
      <c r="I720" s="684"/>
      <c r="J720" s="682"/>
      <c r="K720" s="682"/>
      <c r="L720" s="682"/>
      <c r="M720" s="682"/>
      <c r="N720" s="682"/>
      <c r="O720" s="682"/>
      <c r="P720" s="682"/>
      <c r="Q720" s="682"/>
      <c r="R720" s="682"/>
      <c r="S720" s="682"/>
      <c r="T720" s="682"/>
      <c r="U720" s="682"/>
      <c r="V720" s="682"/>
      <c r="W720" s="682"/>
      <c r="X720" s="682"/>
      <c r="Y720" s="682"/>
      <c r="Z720" s="682"/>
      <c r="AA720" s="682"/>
    </row>
    <row r="721" spans="1:27" ht="15">
      <c r="A721" s="682"/>
      <c r="B721" s="684"/>
      <c r="C721" s="684"/>
      <c r="D721" s="684"/>
      <c r="E721" s="684"/>
      <c r="F721" s="684"/>
      <c r="G721" s="684"/>
      <c r="H721" s="684"/>
      <c r="I721" s="684"/>
      <c r="J721" s="682"/>
      <c r="K721" s="682"/>
      <c r="L721" s="682"/>
      <c r="M721" s="682"/>
      <c r="N721" s="682"/>
      <c r="O721" s="682"/>
      <c r="P721" s="682"/>
      <c r="Q721" s="682"/>
      <c r="R721" s="682"/>
      <c r="S721" s="682"/>
      <c r="T721" s="682"/>
      <c r="U721" s="682"/>
      <c r="V721" s="682"/>
      <c r="W721" s="682"/>
      <c r="X721" s="682"/>
      <c r="Y721" s="682"/>
      <c r="Z721" s="682"/>
      <c r="AA721" s="682"/>
    </row>
    <row r="722" spans="1:27" ht="15">
      <c r="A722" s="682"/>
      <c r="B722" s="684"/>
      <c r="C722" s="684"/>
      <c r="D722" s="684"/>
      <c r="E722" s="684"/>
      <c r="F722" s="684"/>
      <c r="G722" s="684"/>
      <c r="H722" s="684"/>
      <c r="I722" s="684"/>
      <c r="J722" s="682"/>
      <c r="K722" s="682"/>
      <c r="L722" s="682"/>
      <c r="M722" s="682"/>
      <c r="N722" s="682"/>
      <c r="O722" s="682"/>
      <c r="P722" s="682"/>
      <c r="Q722" s="682"/>
      <c r="R722" s="682"/>
      <c r="S722" s="682"/>
      <c r="T722" s="682"/>
      <c r="U722" s="682"/>
      <c r="V722" s="682"/>
      <c r="W722" s="682"/>
      <c r="X722" s="682"/>
      <c r="Y722" s="682"/>
      <c r="Z722" s="682"/>
      <c r="AA722" s="682"/>
    </row>
    <row r="723" spans="1:27" ht="15">
      <c r="A723" s="682"/>
      <c r="B723" s="684"/>
      <c r="C723" s="684"/>
      <c r="D723" s="684"/>
      <c r="E723" s="684"/>
      <c r="F723" s="684"/>
      <c r="G723" s="684"/>
      <c r="H723" s="684"/>
      <c r="I723" s="684"/>
      <c r="J723" s="682"/>
      <c r="K723" s="682"/>
      <c r="L723" s="682"/>
      <c r="M723" s="682"/>
      <c r="N723" s="682"/>
      <c r="O723" s="682"/>
      <c r="P723" s="682"/>
      <c r="Q723" s="682"/>
      <c r="R723" s="682"/>
      <c r="S723" s="682"/>
      <c r="T723" s="682"/>
      <c r="U723" s="682"/>
      <c r="V723" s="682"/>
      <c r="W723" s="682"/>
      <c r="X723" s="682"/>
      <c r="Y723" s="682"/>
      <c r="Z723" s="682"/>
      <c r="AA723" s="682"/>
    </row>
    <row r="724" spans="1:27" ht="15">
      <c r="A724" s="682"/>
      <c r="B724" s="684"/>
      <c r="C724" s="684"/>
      <c r="D724" s="684"/>
      <c r="E724" s="684"/>
      <c r="F724" s="684"/>
      <c r="G724" s="684"/>
      <c r="H724" s="684"/>
      <c r="I724" s="684"/>
      <c r="J724" s="682"/>
      <c r="K724" s="682"/>
      <c r="L724" s="682"/>
      <c r="M724" s="682"/>
      <c r="N724" s="682"/>
      <c r="O724" s="682"/>
      <c r="P724" s="682"/>
      <c r="Q724" s="682"/>
      <c r="R724" s="682"/>
      <c r="S724" s="682"/>
      <c r="T724" s="682"/>
      <c r="U724" s="682"/>
      <c r="V724" s="682"/>
      <c r="W724" s="682"/>
      <c r="X724" s="682"/>
      <c r="Y724" s="682"/>
      <c r="Z724" s="682"/>
      <c r="AA724" s="682"/>
    </row>
    <row r="725" spans="1:27" ht="15">
      <c r="A725" s="682"/>
      <c r="B725" s="684"/>
      <c r="C725" s="684"/>
      <c r="D725" s="684"/>
      <c r="E725" s="684"/>
      <c r="F725" s="684"/>
      <c r="G725" s="684"/>
      <c r="H725" s="684"/>
      <c r="I725" s="684"/>
      <c r="J725" s="682"/>
      <c r="K725" s="682"/>
      <c r="L725" s="682"/>
      <c r="M725" s="682"/>
      <c r="N725" s="682"/>
      <c r="O725" s="682"/>
      <c r="P725" s="682"/>
      <c r="Q725" s="682"/>
      <c r="R725" s="682"/>
      <c r="S725" s="682"/>
      <c r="T725" s="682"/>
      <c r="U725" s="682"/>
      <c r="V725" s="682"/>
      <c r="W725" s="682"/>
      <c r="X725" s="682"/>
      <c r="Y725" s="682"/>
      <c r="Z725" s="682"/>
      <c r="AA725" s="682"/>
    </row>
    <row r="726" spans="1:27" ht="15">
      <c r="A726" s="682"/>
      <c r="B726" s="684"/>
      <c r="C726" s="684"/>
      <c r="D726" s="684"/>
      <c r="E726" s="684"/>
      <c r="F726" s="684"/>
      <c r="G726" s="684"/>
      <c r="H726" s="684"/>
      <c r="I726" s="684"/>
      <c r="J726" s="682"/>
      <c r="K726" s="682"/>
      <c r="L726" s="682"/>
      <c r="M726" s="682"/>
      <c r="N726" s="682"/>
      <c r="O726" s="682"/>
      <c r="P726" s="682"/>
      <c r="Q726" s="682"/>
      <c r="R726" s="682"/>
      <c r="S726" s="682"/>
      <c r="T726" s="682"/>
      <c r="U726" s="682"/>
      <c r="V726" s="682"/>
      <c r="W726" s="682"/>
      <c r="X726" s="682"/>
      <c r="Y726" s="682"/>
      <c r="Z726" s="682"/>
      <c r="AA726" s="682"/>
    </row>
    <row r="727" spans="1:27" ht="15">
      <c r="A727" s="682"/>
      <c r="B727" s="684"/>
      <c r="C727" s="684"/>
      <c r="D727" s="684"/>
      <c r="E727" s="684"/>
      <c r="F727" s="684"/>
      <c r="G727" s="684"/>
      <c r="H727" s="684"/>
      <c r="I727" s="684"/>
      <c r="J727" s="682"/>
      <c r="K727" s="682"/>
      <c r="L727" s="682"/>
      <c r="M727" s="682"/>
      <c r="N727" s="682"/>
      <c r="O727" s="682"/>
      <c r="P727" s="682"/>
      <c r="Q727" s="682"/>
      <c r="R727" s="682"/>
      <c r="S727" s="682"/>
      <c r="T727" s="682"/>
      <c r="U727" s="682"/>
      <c r="V727" s="682"/>
      <c r="W727" s="682"/>
      <c r="X727" s="682"/>
      <c r="Y727" s="682"/>
      <c r="Z727" s="682"/>
      <c r="AA727" s="682"/>
    </row>
    <row r="728" spans="1:27" ht="15">
      <c r="A728" s="682"/>
      <c r="B728" s="684"/>
      <c r="C728" s="684"/>
      <c r="D728" s="684"/>
      <c r="E728" s="684"/>
      <c r="F728" s="684"/>
      <c r="G728" s="684"/>
      <c r="H728" s="684"/>
      <c r="I728" s="684"/>
      <c r="J728" s="682"/>
      <c r="K728" s="682"/>
      <c r="L728" s="682"/>
      <c r="M728" s="682"/>
      <c r="N728" s="682"/>
      <c r="O728" s="682"/>
      <c r="P728" s="682"/>
      <c r="Q728" s="682"/>
      <c r="R728" s="682"/>
      <c r="S728" s="682"/>
      <c r="T728" s="682"/>
      <c r="U728" s="682"/>
      <c r="V728" s="682"/>
      <c r="W728" s="682"/>
      <c r="X728" s="682"/>
      <c r="Y728" s="682"/>
      <c r="Z728" s="682"/>
      <c r="AA728" s="682"/>
    </row>
    <row r="729" spans="1:27" ht="15">
      <c r="A729" s="682"/>
      <c r="B729" s="684"/>
      <c r="C729" s="684"/>
      <c r="D729" s="684"/>
      <c r="E729" s="684"/>
      <c r="F729" s="684"/>
      <c r="G729" s="684"/>
      <c r="H729" s="684"/>
      <c r="I729" s="684"/>
      <c r="J729" s="682"/>
      <c r="K729" s="682"/>
      <c r="L729" s="682"/>
      <c r="M729" s="682"/>
      <c r="N729" s="682"/>
      <c r="O729" s="682"/>
      <c r="P729" s="682"/>
      <c r="Q729" s="682"/>
      <c r="R729" s="682"/>
      <c r="S729" s="682"/>
      <c r="T729" s="682"/>
      <c r="U729" s="682"/>
      <c r="V729" s="682"/>
      <c r="W729" s="682"/>
      <c r="X729" s="682"/>
      <c r="Y729" s="682"/>
      <c r="Z729" s="682"/>
      <c r="AA729" s="682"/>
    </row>
    <row r="730" spans="1:27" ht="15">
      <c r="A730" s="682"/>
      <c r="B730" s="684"/>
      <c r="C730" s="684"/>
      <c r="D730" s="684"/>
      <c r="E730" s="684"/>
      <c r="F730" s="684"/>
      <c r="G730" s="684"/>
      <c r="H730" s="684"/>
      <c r="I730" s="684"/>
      <c r="J730" s="682"/>
      <c r="K730" s="682"/>
      <c r="L730" s="682"/>
      <c r="M730" s="682"/>
      <c r="N730" s="682"/>
      <c r="O730" s="682"/>
      <c r="P730" s="682"/>
      <c r="Q730" s="682"/>
      <c r="R730" s="682"/>
      <c r="S730" s="682"/>
      <c r="T730" s="682"/>
      <c r="U730" s="682"/>
      <c r="V730" s="682"/>
      <c r="W730" s="682"/>
      <c r="X730" s="682"/>
      <c r="Y730" s="682"/>
      <c r="Z730" s="682"/>
      <c r="AA730" s="682"/>
    </row>
    <row r="731" spans="1:27" ht="15">
      <c r="A731" s="682"/>
      <c r="B731" s="684"/>
      <c r="C731" s="684"/>
      <c r="D731" s="684"/>
      <c r="E731" s="684"/>
      <c r="F731" s="684"/>
      <c r="G731" s="684"/>
      <c r="H731" s="684"/>
      <c r="I731" s="684"/>
      <c r="J731" s="682"/>
      <c r="K731" s="682"/>
      <c r="L731" s="682"/>
      <c r="M731" s="682"/>
      <c r="N731" s="682"/>
      <c r="O731" s="682"/>
      <c r="P731" s="682"/>
      <c r="Q731" s="682"/>
      <c r="R731" s="682"/>
      <c r="S731" s="682"/>
      <c r="T731" s="682"/>
      <c r="U731" s="682"/>
      <c r="V731" s="682"/>
      <c r="W731" s="682"/>
      <c r="X731" s="682"/>
      <c r="Y731" s="682"/>
      <c r="Z731" s="682"/>
      <c r="AA731" s="682"/>
    </row>
    <row r="732" spans="1:27" ht="15">
      <c r="A732" s="682"/>
      <c r="B732" s="684"/>
      <c r="C732" s="684"/>
      <c r="D732" s="684"/>
      <c r="E732" s="684"/>
      <c r="F732" s="684"/>
      <c r="G732" s="684"/>
      <c r="H732" s="684"/>
      <c r="I732" s="684"/>
      <c r="J732" s="682"/>
      <c r="K732" s="682"/>
      <c r="L732" s="682"/>
      <c r="M732" s="682"/>
      <c r="N732" s="682"/>
      <c r="O732" s="682"/>
      <c r="P732" s="682"/>
      <c r="Q732" s="682"/>
      <c r="R732" s="682"/>
      <c r="S732" s="682"/>
      <c r="T732" s="682"/>
      <c r="U732" s="682"/>
      <c r="V732" s="682"/>
      <c r="W732" s="682"/>
      <c r="X732" s="682"/>
      <c r="Y732" s="682"/>
      <c r="Z732" s="682"/>
      <c r="AA732" s="682"/>
    </row>
    <row r="733" spans="1:27" ht="15">
      <c r="A733" s="682"/>
      <c r="B733" s="684"/>
      <c r="C733" s="684"/>
      <c r="D733" s="684"/>
      <c r="E733" s="684"/>
      <c r="F733" s="684"/>
      <c r="G733" s="684"/>
      <c r="H733" s="684"/>
      <c r="I733" s="684"/>
      <c r="J733" s="682"/>
      <c r="K733" s="682"/>
      <c r="L733" s="682"/>
      <c r="M733" s="682"/>
      <c r="N733" s="682"/>
      <c r="O733" s="682"/>
      <c r="P733" s="682"/>
      <c r="Q733" s="682"/>
      <c r="R733" s="682"/>
      <c r="S733" s="682"/>
      <c r="T733" s="682"/>
      <c r="U733" s="682"/>
      <c r="V733" s="682"/>
      <c r="W733" s="682"/>
      <c r="X733" s="682"/>
      <c r="Y733" s="682"/>
      <c r="Z733" s="682"/>
      <c r="AA733" s="682"/>
    </row>
    <row r="734" spans="1:27" ht="15">
      <c r="A734" s="682"/>
      <c r="B734" s="684"/>
      <c r="C734" s="684"/>
      <c r="D734" s="684"/>
      <c r="E734" s="684"/>
      <c r="F734" s="684"/>
      <c r="G734" s="684"/>
      <c r="H734" s="684"/>
      <c r="I734" s="684"/>
      <c r="J734" s="682"/>
      <c r="K734" s="682"/>
      <c r="L734" s="682"/>
      <c r="M734" s="682"/>
      <c r="N734" s="682"/>
      <c r="O734" s="682"/>
      <c r="P734" s="682"/>
      <c r="Q734" s="682"/>
      <c r="R734" s="682"/>
      <c r="S734" s="682"/>
      <c r="T734" s="682"/>
      <c r="U734" s="682"/>
      <c r="V734" s="682"/>
      <c r="W734" s="682"/>
      <c r="X734" s="682"/>
      <c r="Y734" s="682"/>
      <c r="Z734" s="682"/>
      <c r="AA734" s="682"/>
    </row>
    <row r="735" spans="1:27" ht="15">
      <c r="A735" s="682"/>
      <c r="B735" s="684"/>
      <c r="C735" s="684"/>
      <c r="D735" s="684"/>
      <c r="E735" s="684"/>
      <c r="F735" s="684"/>
      <c r="G735" s="684"/>
      <c r="H735" s="684"/>
      <c r="I735" s="684"/>
      <c r="J735" s="682"/>
      <c r="K735" s="682"/>
      <c r="L735" s="682"/>
      <c r="M735" s="682"/>
      <c r="N735" s="682"/>
      <c r="O735" s="682"/>
      <c r="P735" s="682"/>
      <c r="Q735" s="682"/>
      <c r="R735" s="682"/>
      <c r="S735" s="682"/>
      <c r="T735" s="682"/>
      <c r="U735" s="682"/>
      <c r="V735" s="682"/>
      <c r="W735" s="682"/>
      <c r="X735" s="682"/>
      <c r="Y735" s="682"/>
      <c r="Z735" s="682"/>
      <c r="AA735" s="682"/>
    </row>
    <row r="736" spans="1:27" ht="15">
      <c r="A736" s="682"/>
      <c r="B736" s="684"/>
      <c r="C736" s="684"/>
      <c r="D736" s="684"/>
      <c r="E736" s="684"/>
      <c r="F736" s="684"/>
      <c r="G736" s="684"/>
      <c r="H736" s="684"/>
      <c r="I736" s="684"/>
      <c r="J736" s="682"/>
      <c r="K736" s="682"/>
      <c r="L736" s="682"/>
      <c r="M736" s="682"/>
      <c r="N736" s="682"/>
      <c r="O736" s="682"/>
      <c r="P736" s="682"/>
      <c r="Q736" s="682"/>
      <c r="R736" s="682"/>
      <c r="S736" s="682"/>
      <c r="T736" s="682"/>
      <c r="U736" s="682"/>
      <c r="V736" s="682"/>
      <c r="W736" s="682"/>
      <c r="X736" s="682"/>
      <c r="Y736" s="682"/>
      <c r="Z736" s="682"/>
      <c r="AA736" s="682"/>
    </row>
    <row r="737" spans="1:27" ht="15">
      <c r="A737" s="682"/>
      <c r="B737" s="684"/>
      <c r="C737" s="684"/>
      <c r="D737" s="684"/>
      <c r="E737" s="684"/>
      <c r="F737" s="684"/>
      <c r="G737" s="684"/>
      <c r="H737" s="684"/>
      <c r="I737" s="684"/>
      <c r="J737" s="682"/>
      <c r="K737" s="682"/>
      <c r="L737" s="682"/>
      <c r="M737" s="682"/>
      <c r="N737" s="682"/>
      <c r="O737" s="682"/>
      <c r="P737" s="682"/>
      <c r="Q737" s="682"/>
      <c r="R737" s="682"/>
      <c r="S737" s="682"/>
      <c r="T737" s="682"/>
      <c r="U737" s="682"/>
      <c r="V737" s="682"/>
      <c r="W737" s="682"/>
      <c r="X737" s="682"/>
      <c r="Y737" s="682"/>
      <c r="Z737" s="682"/>
      <c r="AA737" s="682"/>
    </row>
    <row r="738" spans="1:27" ht="15">
      <c r="A738" s="682"/>
      <c r="B738" s="684"/>
      <c r="C738" s="684"/>
      <c r="D738" s="684"/>
      <c r="E738" s="684"/>
      <c r="F738" s="684"/>
      <c r="G738" s="684"/>
      <c r="H738" s="684"/>
      <c r="I738" s="684"/>
      <c r="J738" s="682"/>
      <c r="K738" s="682"/>
      <c r="L738" s="682"/>
      <c r="M738" s="682"/>
      <c r="N738" s="682"/>
      <c r="O738" s="682"/>
      <c r="P738" s="682"/>
      <c r="Q738" s="682"/>
      <c r="R738" s="682"/>
      <c r="S738" s="682"/>
      <c r="T738" s="682"/>
      <c r="U738" s="682"/>
      <c r="V738" s="682"/>
      <c r="W738" s="682"/>
      <c r="X738" s="682"/>
      <c r="Y738" s="682"/>
      <c r="Z738" s="682"/>
      <c r="AA738" s="682"/>
    </row>
    <row r="739" spans="1:27" ht="15">
      <c r="A739" s="682"/>
      <c r="B739" s="684"/>
      <c r="C739" s="684"/>
      <c r="D739" s="684"/>
      <c r="E739" s="684"/>
      <c r="F739" s="684"/>
      <c r="G739" s="684"/>
      <c r="H739" s="684"/>
      <c r="I739" s="684"/>
      <c r="J739" s="682"/>
      <c r="K739" s="682"/>
      <c r="L739" s="682"/>
      <c r="M739" s="682"/>
      <c r="N739" s="682"/>
      <c r="O739" s="682"/>
      <c r="P739" s="682"/>
      <c r="Q739" s="682"/>
      <c r="R739" s="682"/>
      <c r="S739" s="682"/>
      <c r="T739" s="682"/>
      <c r="U739" s="682"/>
      <c r="V739" s="682"/>
      <c r="W739" s="682"/>
      <c r="X739" s="682"/>
      <c r="Y739" s="682"/>
      <c r="Z739" s="682"/>
      <c r="AA739" s="682"/>
    </row>
    <row r="740" spans="1:27" ht="15">
      <c r="A740" s="682"/>
      <c r="B740" s="684"/>
      <c r="C740" s="684"/>
      <c r="D740" s="684"/>
      <c r="E740" s="684"/>
      <c r="F740" s="684"/>
      <c r="G740" s="684"/>
      <c r="H740" s="684"/>
      <c r="I740" s="684"/>
      <c r="J740" s="682"/>
      <c r="K740" s="682"/>
      <c r="L740" s="682"/>
      <c r="M740" s="682"/>
      <c r="N740" s="682"/>
      <c r="O740" s="682"/>
      <c r="P740" s="682"/>
      <c r="Q740" s="682"/>
      <c r="R740" s="682"/>
      <c r="S740" s="682"/>
      <c r="T740" s="682"/>
      <c r="U740" s="682"/>
      <c r="V740" s="682"/>
      <c r="W740" s="682"/>
      <c r="X740" s="682"/>
      <c r="Y740" s="682"/>
      <c r="Z740" s="682"/>
      <c r="AA740" s="682"/>
    </row>
    <row r="741" spans="1:27" ht="15">
      <c r="A741" s="682"/>
      <c r="B741" s="684"/>
      <c r="C741" s="684"/>
      <c r="D741" s="684"/>
      <c r="E741" s="684"/>
      <c r="F741" s="684"/>
      <c r="G741" s="684"/>
      <c r="H741" s="684"/>
      <c r="I741" s="684"/>
      <c r="J741" s="682"/>
      <c r="K741" s="682"/>
      <c r="L741" s="682"/>
      <c r="M741" s="682"/>
      <c r="N741" s="682"/>
      <c r="O741" s="682"/>
      <c r="P741" s="682"/>
      <c r="Q741" s="682"/>
      <c r="R741" s="682"/>
      <c r="S741" s="682"/>
      <c r="T741" s="682"/>
      <c r="U741" s="682"/>
      <c r="V741" s="682"/>
      <c r="W741" s="682"/>
      <c r="X741" s="682"/>
      <c r="Y741" s="682"/>
      <c r="Z741" s="682"/>
      <c r="AA741" s="682"/>
    </row>
    <row r="742" spans="1:27" ht="15">
      <c r="A742" s="682"/>
      <c r="B742" s="684"/>
      <c r="C742" s="684"/>
      <c r="D742" s="684"/>
      <c r="E742" s="684"/>
      <c r="F742" s="684"/>
      <c r="G742" s="684"/>
      <c r="H742" s="684"/>
      <c r="I742" s="684"/>
      <c r="J742" s="682"/>
      <c r="K742" s="682"/>
      <c r="L742" s="682"/>
      <c r="M742" s="682"/>
      <c r="N742" s="682"/>
      <c r="O742" s="682"/>
      <c r="P742" s="682"/>
      <c r="Q742" s="682"/>
      <c r="R742" s="682"/>
      <c r="S742" s="682"/>
      <c r="T742" s="682"/>
      <c r="U742" s="682"/>
      <c r="V742" s="682"/>
      <c r="W742" s="682"/>
      <c r="X742" s="682"/>
      <c r="Y742" s="682"/>
      <c r="Z742" s="682"/>
      <c r="AA742" s="682"/>
    </row>
    <row r="743" spans="1:27" ht="15">
      <c r="A743" s="682"/>
      <c r="B743" s="684"/>
      <c r="C743" s="684"/>
      <c r="D743" s="684"/>
      <c r="E743" s="684"/>
      <c r="F743" s="684"/>
      <c r="G743" s="684"/>
      <c r="H743" s="684"/>
      <c r="I743" s="684"/>
      <c r="J743" s="682"/>
      <c r="K743" s="682"/>
      <c r="L743" s="682"/>
      <c r="M743" s="682"/>
      <c r="N743" s="682"/>
      <c r="O743" s="682"/>
      <c r="P743" s="682"/>
      <c r="Q743" s="682"/>
      <c r="R743" s="682"/>
      <c r="S743" s="682"/>
      <c r="T743" s="682"/>
      <c r="U743" s="682"/>
      <c r="V743" s="682"/>
      <c r="W743" s="682"/>
      <c r="X743" s="682"/>
      <c r="Y743" s="682"/>
      <c r="Z743" s="682"/>
      <c r="AA743" s="682"/>
    </row>
    <row r="744" spans="1:27" ht="15">
      <c r="A744" s="682"/>
      <c r="B744" s="684"/>
      <c r="C744" s="684"/>
      <c r="D744" s="684"/>
      <c r="E744" s="684"/>
      <c r="F744" s="684"/>
      <c r="G744" s="684"/>
      <c r="H744" s="684"/>
      <c r="I744" s="684"/>
      <c r="J744" s="682"/>
      <c r="K744" s="682"/>
      <c r="L744" s="682"/>
      <c r="M744" s="682"/>
      <c r="N744" s="682"/>
      <c r="O744" s="682"/>
      <c r="P744" s="682"/>
      <c r="Q744" s="682"/>
      <c r="R744" s="682"/>
      <c r="S744" s="682"/>
      <c r="T744" s="682"/>
      <c r="U744" s="682"/>
      <c r="V744" s="682"/>
      <c r="W744" s="682"/>
      <c r="X744" s="682"/>
      <c r="Y744" s="682"/>
      <c r="Z744" s="682"/>
      <c r="AA744" s="682"/>
    </row>
    <row r="745" spans="1:27" ht="15">
      <c r="A745" s="682"/>
      <c r="B745" s="684"/>
      <c r="C745" s="684"/>
      <c r="D745" s="684"/>
      <c r="E745" s="684"/>
      <c r="F745" s="684"/>
      <c r="G745" s="684"/>
      <c r="H745" s="684"/>
      <c r="I745" s="684"/>
      <c r="J745" s="682"/>
      <c r="K745" s="682"/>
      <c r="L745" s="682"/>
      <c r="M745" s="682"/>
      <c r="N745" s="682"/>
      <c r="O745" s="682"/>
      <c r="P745" s="682"/>
      <c r="Q745" s="682"/>
      <c r="R745" s="682"/>
      <c r="S745" s="682"/>
      <c r="T745" s="682"/>
      <c r="U745" s="682"/>
      <c r="V745" s="682"/>
      <c r="W745" s="682"/>
      <c r="X745" s="682"/>
      <c r="Y745" s="682"/>
      <c r="Z745" s="682"/>
      <c r="AA745" s="682"/>
    </row>
    <row r="746" spans="1:27" ht="15">
      <c r="A746" s="682"/>
      <c r="B746" s="684"/>
      <c r="C746" s="684"/>
      <c r="D746" s="684"/>
      <c r="E746" s="684"/>
      <c r="F746" s="684"/>
      <c r="G746" s="684"/>
      <c r="H746" s="684"/>
      <c r="I746" s="684"/>
      <c r="J746" s="682"/>
      <c r="K746" s="682"/>
      <c r="L746" s="682"/>
      <c r="M746" s="682"/>
      <c r="N746" s="682"/>
      <c r="O746" s="682"/>
      <c r="P746" s="682"/>
      <c r="Q746" s="682"/>
      <c r="R746" s="682"/>
      <c r="S746" s="682"/>
      <c r="T746" s="682"/>
      <c r="U746" s="682"/>
      <c r="V746" s="682"/>
      <c r="W746" s="682"/>
      <c r="X746" s="682"/>
      <c r="Y746" s="682"/>
      <c r="Z746" s="682"/>
      <c r="AA746" s="682"/>
    </row>
    <row r="747" spans="1:27" ht="15">
      <c r="A747" s="682"/>
      <c r="B747" s="684"/>
      <c r="C747" s="684"/>
      <c r="D747" s="684"/>
      <c r="E747" s="684"/>
      <c r="F747" s="684"/>
      <c r="G747" s="684"/>
      <c r="H747" s="684"/>
      <c r="I747" s="684"/>
      <c r="J747" s="682"/>
      <c r="K747" s="682"/>
      <c r="L747" s="682"/>
      <c r="M747" s="682"/>
      <c r="N747" s="682"/>
      <c r="O747" s="682"/>
      <c r="P747" s="682"/>
      <c r="Q747" s="682"/>
      <c r="R747" s="682"/>
      <c r="S747" s="682"/>
      <c r="T747" s="682"/>
      <c r="U747" s="682"/>
      <c r="V747" s="682"/>
      <c r="W747" s="682"/>
      <c r="X747" s="682"/>
      <c r="Y747" s="682"/>
      <c r="Z747" s="682"/>
      <c r="AA747" s="682"/>
    </row>
    <row r="748" spans="1:27" ht="15">
      <c r="A748" s="682"/>
      <c r="B748" s="684"/>
      <c r="C748" s="684"/>
      <c r="D748" s="684"/>
      <c r="E748" s="684"/>
      <c r="F748" s="684"/>
      <c r="G748" s="684"/>
      <c r="H748" s="684"/>
      <c r="I748" s="684"/>
      <c r="J748" s="682"/>
      <c r="K748" s="682"/>
      <c r="L748" s="682"/>
      <c r="M748" s="682"/>
      <c r="N748" s="682"/>
      <c r="O748" s="682"/>
      <c r="P748" s="682"/>
      <c r="Q748" s="682"/>
      <c r="R748" s="682"/>
      <c r="S748" s="682"/>
      <c r="T748" s="682"/>
      <c r="U748" s="682"/>
      <c r="V748" s="682"/>
      <c r="W748" s="682"/>
      <c r="X748" s="682"/>
      <c r="Y748" s="682"/>
      <c r="Z748" s="682"/>
      <c r="AA748" s="682"/>
    </row>
    <row r="749" spans="1:27" ht="15">
      <c r="A749" s="682"/>
      <c r="B749" s="684"/>
      <c r="C749" s="684"/>
      <c r="D749" s="684"/>
      <c r="E749" s="684"/>
      <c r="F749" s="684"/>
      <c r="G749" s="684"/>
      <c r="H749" s="684"/>
      <c r="I749" s="684"/>
      <c r="J749" s="682"/>
      <c r="K749" s="682"/>
      <c r="L749" s="682"/>
      <c r="M749" s="682"/>
      <c r="N749" s="682"/>
      <c r="O749" s="682"/>
      <c r="P749" s="682"/>
      <c r="Q749" s="682"/>
      <c r="R749" s="682"/>
      <c r="S749" s="682"/>
      <c r="T749" s="682"/>
      <c r="U749" s="682"/>
      <c r="V749" s="682"/>
      <c r="W749" s="682"/>
      <c r="X749" s="682"/>
      <c r="Y749" s="682"/>
      <c r="Z749" s="682"/>
      <c r="AA749" s="682"/>
    </row>
    <row r="750" spans="1:27" ht="15">
      <c r="A750" s="682"/>
      <c r="B750" s="684"/>
      <c r="C750" s="684"/>
      <c r="D750" s="684"/>
      <c r="E750" s="684"/>
      <c r="F750" s="684"/>
      <c r="G750" s="684"/>
      <c r="H750" s="684"/>
      <c r="I750" s="684"/>
      <c r="J750" s="682"/>
      <c r="K750" s="682"/>
      <c r="L750" s="682"/>
      <c r="M750" s="682"/>
      <c r="N750" s="682"/>
      <c r="O750" s="682"/>
      <c r="P750" s="682"/>
      <c r="Q750" s="682"/>
      <c r="R750" s="682"/>
      <c r="S750" s="682"/>
      <c r="T750" s="682"/>
      <c r="U750" s="682"/>
      <c r="V750" s="682"/>
      <c r="W750" s="682"/>
      <c r="X750" s="682"/>
      <c r="Y750" s="682"/>
      <c r="Z750" s="682"/>
      <c r="AA750" s="682"/>
    </row>
    <row r="751" spans="1:27" ht="15">
      <c r="A751" s="682"/>
      <c r="B751" s="684"/>
      <c r="C751" s="684"/>
      <c r="D751" s="684"/>
      <c r="E751" s="684"/>
      <c r="F751" s="684"/>
      <c r="G751" s="684"/>
      <c r="H751" s="684"/>
      <c r="I751" s="684"/>
      <c r="J751" s="682"/>
      <c r="K751" s="682"/>
      <c r="L751" s="682"/>
      <c r="M751" s="682"/>
      <c r="N751" s="682"/>
      <c r="O751" s="682"/>
      <c r="P751" s="682"/>
      <c r="Q751" s="682"/>
      <c r="R751" s="682"/>
      <c r="S751" s="682"/>
      <c r="T751" s="682"/>
      <c r="U751" s="682"/>
      <c r="V751" s="682"/>
      <c r="W751" s="682"/>
      <c r="X751" s="682"/>
      <c r="Y751" s="682"/>
      <c r="Z751" s="682"/>
      <c r="AA751" s="682"/>
    </row>
    <row r="752" spans="1:27" ht="15">
      <c r="A752" s="682"/>
      <c r="B752" s="684"/>
      <c r="C752" s="684"/>
      <c r="D752" s="684"/>
      <c r="E752" s="684"/>
      <c r="F752" s="684"/>
      <c r="G752" s="684"/>
      <c r="H752" s="684"/>
      <c r="I752" s="684"/>
      <c r="J752" s="682"/>
      <c r="K752" s="682"/>
      <c r="L752" s="682"/>
      <c r="M752" s="682"/>
      <c r="N752" s="682"/>
      <c r="O752" s="682"/>
      <c r="P752" s="682"/>
      <c r="Q752" s="682"/>
      <c r="R752" s="682"/>
      <c r="S752" s="682"/>
      <c r="T752" s="682"/>
      <c r="U752" s="682"/>
      <c r="V752" s="682"/>
      <c r="W752" s="682"/>
      <c r="X752" s="682"/>
      <c r="Y752" s="682"/>
      <c r="Z752" s="682"/>
      <c r="AA752" s="682"/>
    </row>
    <row r="753" spans="1:27" ht="15">
      <c r="A753" s="682"/>
      <c r="B753" s="684"/>
      <c r="C753" s="684"/>
      <c r="D753" s="684"/>
      <c r="E753" s="684"/>
      <c r="F753" s="684"/>
      <c r="G753" s="684"/>
      <c r="H753" s="684"/>
      <c r="I753" s="684"/>
      <c r="J753" s="682"/>
      <c r="K753" s="682"/>
      <c r="L753" s="682"/>
      <c r="M753" s="682"/>
      <c r="N753" s="682"/>
      <c r="O753" s="682"/>
      <c r="P753" s="682"/>
      <c r="Q753" s="682"/>
      <c r="R753" s="682"/>
      <c r="S753" s="682"/>
      <c r="T753" s="682"/>
      <c r="U753" s="682"/>
      <c r="V753" s="682"/>
      <c r="W753" s="682"/>
      <c r="X753" s="682"/>
      <c r="Y753" s="682"/>
      <c r="Z753" s="682"/>
      <c r="AA753" s="682"/>
    </row>
    <row r="754" spans="1:27" ht="15">
      <c r="A754" s="682"/>
      <c r="B754" s="684"/>
      <c r="C754" s="684"/>
      <c r="D754" s="684"/>
      <c r="E754" s="684"/>
      <c r="F754" s="684"/>
      <c r="G754" s="684"/>
      <c r="H754" s="684"/>
      <c r="I754" s="684"/>
      <c r="J754" s="682"/>
      <c r="K754" s="682"/>
      <c r="L754" s="682"/>
      <c r="M754" s="682"/>
      <c r="N754" s="682"/>
      <c r="O754" s="682"/>
      <c r="P754" s="682"/>
      <c r="Q754" s="682"/>
      <c r="R754" s="682"/>
      <c r="S754" s="682"/>
      <c r="T754" s="682"/>
      <c r="U754" s="682"/>
      <c r="V754" s="682"/>
      <c r="W754" s="682"/>
      <c r="X754" s="682"/>
      <c r="Y754" s="682"/>
      <c r="Z754" s="682"/>
      <c r="AA754" s="682"/>
    </row>
    <row r="755" spans="1:27" ht="15">
      <c r="A755" s="682"/>
      <c r="B755" s="684"/>
      <c r="C755" s="684"/>
      <c r="D755" s="684"/>
      <c r="E755" s="684"/>
      <c r="F755" s="684"/>
      <c r="G755" s="684"/>
      <c r="H755" s="684"/>
      <c r="I755" s="684"/>
      <c r="J755" s="682"/>
      <c r="K755" s="682"/>
      <c r="L755" s="682"/>
      <c r="M755" s="682"/>
      <c r="N755" s="682"/>
      <c r="O755" s="682"/>
      <c r="P755" s="682"/>
      <c r="Q755" s="682"/>
      <c r="R755" s="682"/>
      <c r="S755" s="682"/>
      <c r="T755" s="682"/>
      <c r="U755" s="682"/>
      <c r="V755" s="682"/>
      <c r="W755" s="682"/>
      <c r="X755" s="682"/>
      <c r="Y755" s="682"/>
      <c r="Z755" s="682"/>
      <c r="AA755" s="682"/>
    </row>
    <row r="756" spans="1:27" ht="15">
      <c r="A756" s="682"/>
      <c r="B756" s="684"/>
      <c r="C756" s="684"/>
      <c r="D756" s="684"/>
      <c r="E756" s="684"/>
      <c r="F756" s="684"/>
      <c r="G756" s="684"/>
      <c r="H756" s="684"/>
      <c r="I756" s="684"/>
      <c r="J756" s="682"/>
      <c r="K756" s="682"/>
      <c r="L756" s="682"/>
      <c r="M756" s="682"/>
      <c r="N756" s="682"/>
      <c r="O756" s="682"/>
      <c r="P756" s="682"/>
      <c r="Q756" s="682"/>
      <c r="R756" s="682"/>
      <c r="S756" s="682"/>
      <c r="T756" s="682"/>
      <c r="U756" s="682"/>
      <c r="V756" s="682"/>
      <c r="W756" s="682"/>
      <c r="X756" s="682"/>
      <c r="Y756" s="682"/>
      <c r="Z756" s="682"/>
      <c r="AA756" s="682"/>
    </row>
    <row r="757" spans="1:27" ht="15">
      <c r="A757" s="682"/>
      <c r="B757" s="684"/>
      <c r="C757" s="684"/>
      <c r="D757" s="684"/>
      <c r="E757" s="684"/>
      <c r="F757" s="684"/>
      <c r="G757" s="684"/>
      <c r="H757" s="684"/>
      <c r="I757" s="684"/>
      <c r="J757" s="682"/>
      <c r="K757" s="682"/>
      <c r="L757" s="682"/>
      <c r="M757" s="682"/>
      <c r="N757" s="682"/>
      <c r="O757" s="682"/>
      <c r="P757" s="682"/>
      <c r="Q757" s="682"/>
      <c r="R757" s="682"/>
      <c r="S757" s="682"/>
      <c r="T757" s="682"/>
      <c r="U757" s="682"/>
      <c r="V757" s="682"/>
      <c r="W757" s="682"/>
      <c r="X757" s="682"/>
      <c r="Y757" s="682"/>
      <c r="Z757" s="682"/>
      <c r="AA757" s="682"/>
    </row>
    <row r="758" spans="1:27" ht="15">
      <c r="A758" s="682"/>
      <c r="B758" s="684"/>
      <c r="C758" s="684"/>
      <c r="D758" s="684"/>
      <c r="E758" s="684"/>
      <c r="F758" s="684"/>
      <c r="G758" s="684"/>
      <c r="H758" s="684"/>
      <c r="I758" s="684"/>
      <c r="J758" s="682"/>
      <c r="K758" s="682"/>
      <c r="L758" s="682"/>
      <c r="M758" s="682"/>
      <c r="N758" s="682"/>
      <c r="O758" s="682"/>
      <c r="P758" s="682"/>
      <c r="Q758" s="682"/>
      <c r="R758" s="682"/>
      <c r="S758" s="682"/>
      <c r="T758" s="682"/>
      <c r="U758" s="682"/>
      <c r="V758" s="682"/>
      <c r="W758" s="682"/>
      <c r="X758" s="682"/>
      <c r="Y758" s="682"/>
      <c r="Z758" s="682"/>
      <c r="AA758" s="682"/>
    </row>
    <row r="759" spans="1:27" ht="15">
      <c r="A759" s="682"/>
      <c r="B759" s="684"/>
      <c r="C759" s="684"/>
      <c r="D759" s="684"/>
      <c r="E759" s="684"/>
      <c r="F759" s="684"/>
      <c r="G759" s="684"/>
      <c r="H759" s="684"/>
      <c r="I759" s="684"/>
      <c r="J759" s="682"/>
      <c r="K759" s="682"/>
      <c r="L759" s="682"/>
      <c r="M759" s="682"/>
      <c r="N759" s="682"/>
      <c r="O759" s="682"/>
      <c r="P759" s="682"/>
      <c r="Q759" s="682"/>
      <c r="R759" s="682"/>
      <c r="S759" s="682"/>
      <c r="T759" s="682"/>
      <c r="U759" s="682"/>
      <c r="V759" s="682"/>
      <c r="W759" s="682"/>
      <c r="X759" s="682"/>
      <c r="Y759" s="682"/>
      <c r="Z759" s="682"/>
      <c r="AA759" s="682"/>
    </row>
    <row r="760" spans="1:27" ht="15">
      <c r="A760" s="682"/>
      <c r="B760" s="684"/>
      <c r="C760" s="684"/>
      <c r="D760" s="684"/>
      <c r="E760" s="684"/>
      <c r="F760" s="684"/>
      <c r="G760" s="684"/>
      <c r="H760" s="684"/>
      <c r="I760" s="684"/>
      <c r="J760" s="682"/>
      <c r="K760" s="682"/>
      <c r="L760" s="682"/>
      <c r="M760" s="682"/>
      <c r="N760" s="682"/>
      <c r="O760" s="682"/>
      <c r="P760" s="682"/>
      <c r="Q760" s="682"/>
      <c r="R760" s="682"/>
      <c r="S760" s="682"/>
      <c r="T760" s="682"/>
      <c r="U760" s="682"/>
      <c r="V760" s="682"/>
      <c r="W760" s="682"/>
      <c r="X760" s="682"/>
      <c r="Y760" s="682"/>
      <c r="Z760" s="682"/>
      <c r="AA760" s="682"/>
    </row>
    <row r="761" spans="1:27" ht="15">
      <c r="A761" s="682"/>
      <c r="B761" s="684"/>
      <c r="C761" s="684"/>
      <c r="D761" s="684"/>
      <c r="E761" s="684"/>
      <c r="F761" s="684"/>
      <c r="G761" s="684"/>
      <c r="H761" s="684"/>
      <c r="I761" s="684"/>
      <c r="J761" s="682"/>
      <c r="K761" s="682"/>
      <c r="L761" s="682"/>
      <c r="M761" s="682"/>
      <c r="N761" s="682"/>
      <c r="O761" s="682"/>
      <c r="P761" s="682"/>
      <c r="Q761" s="682"/>
      <c r="R761" s="682"/>
      <c r="S761" s="682"/>
      <c r="T761" s="682"/>
      <c r="U761" s="682"/>
      <c r="V761" s="682"/>
      <c r="W761" s="682"/>
      <c r="X761" s="682"/>
      <c r="Y761" s="682"/>
      <c r="Z761" s="682"/>
      <c r="AA761" s="682"/>
    </row>
    <row r="762" spans="1:27" ht="15">
      <c r="A762" s="682"/>
      <c r="B762" s="684"/>
      <c r="C762" s="684"/>
      <c r="D762" s="684"/>
      <c r="E762" s="684"/>
      <c r="F762" s="684"/>
      <c r="G762" s="684"/>
      <c r="H762" s="684"/>
      <c r="I762" s="684"/>
      <c r="J762" s="682"/>
      <c r="K762" s="682"/>
      <c r="L762" s="682"/>
      <c r="M762" s="682"/>
      <c r="N762" s="682"/>
      <c r="O762" s="682"/>
      <c r="P762" s="682"/>
      <c r="Q762" s="682"/>
      <c r="R762" s="682"/>
      <c r="S762" s="682"/>
      <c r="T762" s="682"/>
      <c r="U762" s="682"/>
      <c r="V762" s="682"/>
      <c r="W762" s="682"/>
      <c r="X762" s="682"/>
      <c r="Y762" s="682"/>
      <c r="Z762" s="682"/>
      <c r="AA762" s="682"/>
    </row>
    <row r="763" spans="1:27" ht="15">
      <c r="A763" s="682"/>
      <c r="B763" s="684"/>
      <c r="C763" s="684"/>
      <c r="D763" s="684"/>
      <c r="E763" s="684"/>
      <c r="F763" s="684"/>
      <c r="G763" s="684"/>
      <c r="H763" s="684"/>
      <c r="I763" s="684"/>
      <c r="J763" s="682"/>
      <c r="K763" s="682"/>
      <c r="L763" s="682"/>
      <c r="M763" s="682"/>
      <c r="N763" s="682"/>
      <c r="O763" s="682"/>
      <c r="P763" s="682"/>
      <c r="Q763" s="682"/>
      <c r="R763" s="682"/>
      <c r="S763" s="682"/>
      <c r="T763" s="682"/>
      <c r="U763" s="682"/>
      <c r="V763" s="682"/>
      <c r="W763" s="682"/>
      <c r="X763" s="682"/>
      <c r="Y763" s="682"/>
      <c r="Z763" s="682"/>
      <c r="AA763" s="682"/>
    </row>
    <row r="764" spans="1:27" ht="15">
      <c r="A764" s="682"/>
      <c r="B764" s="684"/>
      <c r="C764" s="684"/>
      <c r="D764" s="684"/>
      <c r="E764" s="684"/>
      <c r="F764" s="684"/>
      <c r="G764" s="684"/>
      <c r="H764" s="684"/>
      <c r="I764" s="684"/>
      <c r="J764" s="682"/>
      <c r="K764" s="682"/>
      <c r="L764" s="682"/>
      <c r="M764" s="682"/>
      <c r="N764" s="682"/>
      <c r="O764" s="682"/>
      <c r="P764" s="682"/>
      <c r="Q764" s="682"/>
      <c r="R764" s="682"/>
      <c r="S764" s="682"/>
      <c r="T764" s="682"/>
      <c r="U764" s="682"/>
      <c r="V764" s="682"/>
      <c r="W764" s="682"/>
      <c r="X764" s="682"/>
      <c r="Y764" s="682"/>
      <c r="Z764" s="682"/>
      <c r="AA764" s="682"/>
    </row>
    <row r="765" spans="1:27" ht="15">
      <c r="A765" s="682"/>
      <c r="B765" s="684"/>
      <c r="C765" s="684"/>
      <c r="D765" s="684"/>
      <c r="E765" s="684"/>
      <c r="F765" s="684"/>
      <c r="G765" s="684"/>
      <c r="H765" s="684"/>
      <c r="I765" s="684"/>
      <c r="J765" s="682"/>
      <c r="K765" s="682"/>
      <c r="L765" s="682"/>
      <c r="M765" s="682"/>
      <c r="N765" s="682"/>
      <c r="O765" s="682"/>
      <c r="P765" s="682"/>
      <c r="Q765" s="682"/>
      <c r="R765" s="682"/>
      <c r="S765" s="682"/>
      <c r="T765" s="682"/>
      <c r="U765" s="682"/>
      <c r="V765" s="682"/>
      <c r="W765" s="682"/>
      <c r="X765" s="682"/>
      <c r="Y765" s="682"/>
      <c r="Z765" s="682"/>
      <c r="AA765" s="682"/>
    </row>
    <row r="766" spans="1:27" ht="15">
      <c r="A766" s="682"/>
      <c r="B766" s="684"/>
      <c r="C766" s="684"/>
      <c r="D766" s="684"/>
      <c r="E766" s="684"/>
      <c r="F766" s="684"/>
      <c r="G766" s="684"/>
      <c r="H766" s="684"/>
      <c r="I766" s="684"/>
      <c r="J766" s="682"/>
      <c r="K766" s="682"/>
      <c r="L766" s="682"/>
      <c r="M766" s="682"/>
      <c r="N766" s="682"/>
      <c r="O766" s="682"/>
      <c r="P766" s="682"/>
      <c r="Q766" s="682"/>
      <c r="R766" s="682"/>
      <c r="S766" s="682"/>
      <c r="T766" s="682"/>
      <c r="U766" s="682"/>
      <c r="V766" s="682"/>
      <c r="W766" s="682"/>
      <c r="X766" s="682"/>
      <c r="Y766" s="682"/>
      <c r="Z766" s="682"/>
      <c r="AA766" s="682"/>
    </row>
    <row r="767" spans="1:27" ht="15">
      <c r="A767" s="682"/>
      <c r="B767" s="684"/>
      <c r="C767" s="684"/>
      <c r="D767" s="684"/>
      <c r="E767" s="684"/>
      <c r="F767" s="684"/>
      <c r="G767" s="684"/>
      <c r="H767" s="684"/>
      <c r="I767" s="684"/>
      <c r="J767" s="682"/>
      <c r="K767" s="682"/>
      <c r="L767" s="682"/>
      <c r="M767" s="682"/>
      <c r="N767" s="682"/>
      <c r="O767" s="682"/>
      <c r="P767" s="682"/>
      <c r="Q767" s="682"/>
      <c r="R767" s="682"/>
      <c r="S767" s="682"/>
      <c r="T767" s="682"/>
      <c r="U767" s="682"/>
      <c r="V767" s="682"/>
      <c r="W767" s="682"/>
      <c r="X767" s="682"/>
      <c r="Y767" s="682"/>
      <c r="Z767" s="682"/>
      <c r="AA767" s="682"/>
    </row>
    <row r="768" spans="1:27" ht="15">
      <c r="A768" s="682"/>
      <c r="B768" s="684"/>
      <c r="C768" s="684"/>
      <c r="D768" s="684"/>
      <c r="E768" s="684"/>
      <c r="F768" s="684"/>
      <c r="G768" s="684"/>
      <c r="H768" s="684"/>
      <c r="I768" s="684"/>
      <c r="J768" s="682"/>
      <c r="K768" s="682"/>
      <c r="L768" s="682"/>
      <c r="M768" s="682"/>
      <c r="N768" s="682"/>
      <c r="O768" s="682"/>
      <c r="P768" s="682"/>
      <c r="Q768" s="682"/>
      <c r="R768" s="682"/>
      <c r="S768" s="682"/>
      <c r="T768" s="682"/>
      <c r="U768" s="682"/>
      <c r="V768" s="682"/>
      <c r="W768" s="682"/>
      <c r="X768" s="682"/>
      <c r="Y768" s="682"/>
      <c r="Z768" s="682"/>
      <c r="AA768" s="682"/>
    </row>
    <row r="769" spans="1:27" ht="15">
      <c r="A769" s="682"/>
      <c r="B769" s="684"/>
      <c r="C769" s="684"/>
      <c r="D769" s="684"/>
      <c r="E769" s="684"/>
      <c r="F769" s="684"/>
      <c r="G769" s="684"/>
      <c r="H769" s="684"/>
      <c r="I769" s="684"/>
      <c r="J769" s="682"/>
      <c r="K769" s="682"/>
      <c r="L769" s="682"/>
      <c r="M769" s="682"/>
      <c r="N769" s="682"/>
      <c r="O769" s="682"/>
      <c r="P769" s="682"/>
      <c r="Q769" s="682"/>
      <c r="R769" s="682"/>
      <c r="S769" s="682"/>
      <c r="T769" s="682"/>
      <c r="U769" s="682"/>
      <c r="V769" s="682"/>
      <c r="W769" s="682"/>
      <c r="X769" s="682"/>
      <c r="Y769" s="682"/>
      <c r="Z769" s="682"/>
      <c r="AA769" s="682"/>
    </row>
    <row r="770" spans="1:27" ht="15">
      <c r="A770" s="682"/>
      <c r="B770" s="684"/>
      <c r="C770" s="684"/>
      <c r="D770" s="684"/>
      <c r="E770" s="684"/>
      <c r="F770" s="684"/>
      <c r="G770" s="684"/>
      <c r="H770" s="684"/>
      <c r="I770" s="684"/>
      <c r="J770" s="682"/>
      <c r="K770" s="682"/>
      <c r="L770" s="682"/>
      <c r="M770" s="682"/>
      <c r="N770" s="682"/>
      <c r="O770" s="682"/>
      <c r="P770" s="682"/>
      <c r="Q770" s="682"/>
      <c r="R770" s="682"/>
      <c r="S770" s="682"/>
      <c r="T770" s="682"/>
      <c r="U770" s="682"/>
      <c r="V770" s="682"/>
      <c r="W770" s="682"/>
      <c r="X770" s="682"/>
      <c r="Y770" s="682"/>
      <c r="Z770" s="682"/>
      <c r="AA770" s="682"/>
    </row>
    <row r="771" spans="1:27" ht="15">
      <c r="A771" s="682"/>
      <c r="B771" s="684"/>
      <c r="C771" s="684"/>
      <c r="D771" s="684"/>
      <c r="E771" s="684"/>
      <c r="F771" s="684"/>
      <c r="G771" s="684"/>
      <c r="H771" s="684"/>
      <c r="I771" s="684"/>
      <c r="J771" s="682"/>
      <c r="K771" s="682"/>
      <c r="L771" s="682"/>
      <c r="M771" s="682"/>
      <c r="N771" s="682"/>
      <c r="O771" s="682"/>
      <c r="P771" s="682"/>
      <c r="Q771" s="682"/>
      <c r="R771" s="682"/>
      <c r="S771" s="682"/>
      <c r="T771" s="682"/>
      <c r="U771" s="682"/>
      <c r="V771" s="682"/>
      <c r="W771" s="682"/>
      <c r="X771" s="682"/>
      <c r="Y771" s="682"/>
      <c r="Z771" s="682"/>
      <c r="AA771" s="682"/>
    </row>
    <row r="772" spans="1:27" ht="15">
      <c r="A772" s="682"/>
      <c r="B772" s="684"/>
      <c r="C772" s="684"/>
      <c r="D772" s="684"/>
      <c r="E772" s="684"/>
      <c r="F772" s="684"/>
      <c r="G772" s="684"/>
      <c r="H772" s="684"/>
      <c r="I772" s="684"/>
      <c r="J772" s="682"/>
      <c r="K772" s="682"/>
      <c r="L772" s="682"/>
      <c r="M772" s="682"/>
      <c r="N772" s="682"/>
      <c r="O772" s="682"/>
      <c r="P772" s="682"/>
      <c r="Q772" s="682"/>
      <c r="R772" s="682"/>
      <c r="S772" s="682"/>
      <c r="T772" s="682"/>
      <c r="U772" s="682"/>
      <c r="V772" s="682"/>
      <c r="W772" s="682"/>
      <c r="X772" s="682"/>
      <c r="Y772" s="682"/>
      <c r="Z772" s="682"/>
      <c r="AA772" s="682"/>
    </row>
    <row r="773" spans="1:27" ht="15">
      <c r="A773" s="682"/>
      <c r="B773" s="684"/>
      <c r="C773" s="684"/>
      <c r="D773" s="684"/>
      <c r="E773" s="684"/>
      <c r="F773" s="684"/>
      <c r="G773" s="684"/>
      <c r="H773" s="684"/>
      <c r="I773" s="684"/>
      <c r="J773" s="682"/>
      <c r="K773" s="682"/>
      <c r="L773" s="682"/>
      <c r="M773" s="682"/>
      <c r="N773" s="682"/>
      <c r="O773" s="682"/>
      <c r="P773" s="682"/>
      <c r="Q773" s="682"/>
      <c r="R773" s="682"/>
      <c r="S773" s="682"/>
      <c r="T773" s="682"/>
      <c r="U773" s="682"/>
      <c r="V773" s="682"/>
      <c r="W773" s="682"/>
      <c r="X773" s="682"/>
      <c r="Y773" s="682"/>
      <c r="Z773" s="682"/>
      <c r="AA773" s="682"/>
    </row>
    <row r="774" spans="1:27" ht="15">
      <c r="A774" s="682"/>
      <c r="B774" s="684"/>
      <c r="C774" s="684"/>
      <c r="D774" s="684"/>
      <c r="E774" s="684"/>
      <c r="F774" s="684"/>
      <c r="G774" s="684"/>
      <c r="H774" s="684"/>
      <c r="I774" s="684"/>
      <c r="J774" s="682"/>
      <c r="K774" s="682"/>
      <c r="L774" s="682"/>
      <c r="M774" s="682"/>
      <c r="N774" s="682"/>
      <c r="O774" s="682"/>
      <c r="P774" s="682"/>
      <c r="Q774" s="682"/>
      <c r="R774" s="682"/>
      <c r="S774" s="682"/>
      <c r="T774" s="682"/>
      <c r="U774" s="682"/>
      <c r="V774" s="682"/>
      <c r="W774" s="682"/>
      <c r="X774" s="682"/>
      <c r="Y774" s="682"/>
      <c r="Z774" s="682"/>
      <c r="AA774" s="682"/>
    </row>
    <row r="775" spans="1:27" ht="15">
      <c r="A775" s="682"/>
      <c r="B775" s="684"/>
      <c r="C775" s="684"/>
      <c r="D775" s="684"/>
      <c r="E775" s="684"/>
      <c r="F775" s="684"/>
      <c r="G775" s="684"/>
      <c r="H775" s="684"/>
      <c r="I775" s="684"/>
      <c r="J775" s="682"/>
      <c r="K775" s="682"/>
      <c r="L775" s="682"/>
      <c r="M775" s="682"/>
      <c r="N775" s="682"/>
      <c r="O775" s="682"/>
      <c r="P775" s="682"/>
      <c r="Q775" s="682"/>
      <c r="R775" s="682"/>
      <c r="S775" s="682"/>
      <c r="T775" s="682"/>
      <c r="U775" s="682"/>
      <c r="V775" s="682"/>
      <c r="W775" s="682"/>
      <c r="X775" s="682"/>
      <c r="Y775" s="682"/>
      <c r="Z775" s="682"/>
      <c r="AA775" s="682"/>
    </row>
    <row r="776" spans="1:27" ht="15">
      <c r="A776" s="682"/>
      <c r="B776" s="684"/>
      <c r="C776" s="684"/>
      <c r="D776" s="684"/>
      <c r="E776" s="684"/>
      <c r="F776" s="684"/>
      <c r="G776" s="684"/>
      <c r="H776" s="684"/>
      <c r="I776" s="684"/>
      <c r="J776" s="682"/>
      <c r="K776" s="682"/>
      <c r="L776" s="682"/>
      <c r="M776" s="682"/>
      <c r="N776" s="682"/>
      <c r="O776" s="682"/>
      <c r="P776" s="682"/>
      <c r="Q776" s="682"/>
      <c r="R776" s="682"/>
      <c r="S776" s="682"/>
      <c r="T776" s="682"/>
      <c r="U776" s="682"/>
      <c r="V776" s="682"/>
      <c r="W776" s="682"/>
      <c r="X776" s="682"/>
      <c r="Y776" s="682"/>
      <c r="Z776" s="682"/>
      <c r="AA776" s="682"/>
    </row>
    <row r="777" spans="1:27" ht="15">
      <c r="A777" s="682"/>
      <c r="B777" s="684"/>
      <c r="C777" s="684"/>
      <c r="D777" s="684"/>
      <c r="E777" s="684"/>
      <c r="F777" s="684"/>
      <c r="G777" s="684"/>
      <c r="H777" s="684"/>
      <c r="I777" s="684"/>
      <c r="J777" s="682"/>
      <c r="K777" s="682"/>
      <c r="L777" s="682"/>
      <c r="M777" s="682"/>
      <c r="N777" s="682"/>
      <c r="O777" s="682"/>
      <c r="P777" s="682"/>
      <c r="Q777" s="682"/>
      <c r="R777" s="682"/>
      <c r="S777" s="682"/>
      <c r="T777" s="682"/>
      <c r="U777" s="682"/>
      <c r="V777" s="682"/>
      <c r="W777" s="682"/>
      <c r="X777" s="682"/>
      <c r="Y777" s="682"/>
      <c r="Z777" s="682"/>
      <c r="AA777" s="682"/>
    </row>
    <row r="778" spans="1:27" ht="15">
      <c r="A778" s="682"/>
      <c r="B778" s="684"/>
      <c r="C778" s="684"/>
      <c r="D778" s="684"/>
      <c r="E778" s="684"/>
      <c r="F778" s="684"/>
      <c r="G778" s="684"/>
      <c r="H778" s="684"/>
      <c r="I778" s="684"/>
      <c r="J778" s="682"/>
      <c r="K778" s="682"/>
      <c r="L778" s="682"/>
      <c r="M778" s="682"/>
      <c r="N778" s="682"/>
      <c r="O778" s="682"/>
      <c r="P778" s="682"/>
      <c r="Q778" s="682"/>
      <c r="R778" s="682"/>
      <c r="S778" s="682"/>
      <c r="T778" s="682"/>
      <c r="U778" s="682"/>
      <c r="V778" s="682"/>
      <c r="W778" s="682"/>
      <c r="X778" s="682"/>
      <c r="Y778" s="682"/>
      <c r="Z778" s="682"/>
      <c r="AA778" s="682"/>
    </row>
    <row r="779" spans="1:27" ht="15">
      <c r="A779" s="682"/>
      <c r="B779" s="684"/>
      <c r="C779" s="684"/>
      <c r="D779" s="684"/>
      <c r="E779" s="684"/>
      <c r="F779" s="684"/>
      <c r="G779" s="684"/>
      <c r="H779" s="684"/>
      <c r="I779" s="684"/>
      <c r="J779" s="682"/>
      <c r="K779" s="682"/>
      <c r="L779" s="682"/>
      <c r="M779" s="682"/>
      <c r="N779" s="682"/>
      <c r="O779" s="682"/>
      <c r="P779" s="682"/>
      <c r="Q779" s="682"/>
      <c r="R779" s="682"/>
      <c r="S779" s="682"/>
      <c r="T779" s="682"/>
      <c r="U779" s="682"/>
      <c r="V779" s="682"/>
      <c r="W779" s="682"/>
      <c r="X779" s="682"/>
      <c r="Y779" s="682"/>
      <c r="Z779" s="682"/>
      <c r="AA779" s="682"/>
    </row>
    <row r="780" spans="1:27" ht="15">
      <c r="A780" s="682"/>
      <c r="B780" s="684"/>
      <c r="C780" s="684"/>
      <c r="D780" s="684"/>
      <c r="E780" s="684"/>
      <c r="F780" s="684"/>
      <c r="G780" s="684"/>
      <c r="H780" s="684"/>
      <c r="I780" s="684"/>
      <c r="J780" s="682"/>
      <c r="K780" s="682"/>
      <c r="L780" s="682"/>
      <c r="M780" s="682"/>
      <c r="N780" s="682"/>
      <c r="O780" s="682"/>
      <c r="P780" s="682"/>
      <c r="Q780" s="682"/>
      <c r="R780" s="682"/>
      <c r="S780" s="682"/>
      <c r="T780" s="682"/>
      <c r="U780" s="682"/>
      <c r="V780" s="682"/>
      <c r="W780" s="682"/>
      <c r="X780" s="682"/>
      <c r="Y780" s="682"/>
      <c r="Z780" s="682"/>
      <c r="AA780" s="682"/>
    </row>
    <row r="781" spans="1:27" ht="15">
      <c r="A781" s="682"/>
      <c r="B781" s="684"/>
      <c r="C781" s="684"/>
      <c r="D781" s="684"/>
      <c r="E781" s="684"/>
      <c r="F781" s="684"/>
      <c r="G781" s="684"/>
      <c r="H781" s="684"/>
      <c r="I781" s="684"/>
      <c r="J781" s="682"/>
      <c r="K781" s="682"/>
      <c r="L781" s="682"/>
      <c r="M781" s="682"/>
      <c r="N781" s="682"/>
      <c r="O781" s="682"/>
      <c r="P781" s="682"/>
      <c r="Q781" s="682"/>
      <c r="R781" s="682"/>
      <c r="S781" s="682"/>
      <c r="T781" s="682"/>
      <c r="U781" s="682"/>
      <c r="V781" s="682"/>
      <c r="W781" s="682"/>
      <c r="X781" s="682"/>
      <c r="Y781" s="682"/>
      <c r="Z781" s="682"/>
      <c r="AA781" s="682"/>
    </row>
    <row r="782" spans="1:27" ht="15">
      <c r="A782" s="682"/>
      <c r="B782" s="684"/>
      <c r="C782" s="684"/>
      <c r="D782" s="684"/>
      <c r="E782" s="684"/>
      <c r="F782" s="684"/>
      <c r="G782" s="684"/>
      <c r="H782" s="684"/>
      <c r="I782" s="684"/>
      <c r="J782" s="682"/>
      <c r="K782" s="682"/>
      <c r="L782" s="682"/>
      <c r="M782" s="682"/>
      <c r="N782" s="682"/>
      <c r="O782" s="682"/>
      <c r="P782" s="682"/>
      <c r="Q782" s="682"/>
      <c r="R782" s="682"/>
      <c r="S782" s="682"/>
      <c r="T782" s="682"/>
      <c r="U782" s="682"/>
      <c r="V782" s="682"/>
      <c r="W782" s="682"/>
      <c r="X782" s="682"/>
      <c r="Y782" s="682"/>
      <c r="Z782" s="682"/>
      <c r="AA782" s="682"/>
    </row>
    <row r="783" spans="1:27" ht="15">
      <c r="A783" s="682"/>
      <c r="B783" s="684"/>
      <c r="C783" s="684"/>
      <c r="D783" s="684"/>
      <c r="E783" s="684"/>
      <c r="F783" s="684"/>
      <c r="G783" s="684"/>
      <c r="H783" s="684"/>
      <c r="I783" s="684"/>
      <c r="J783" s="682"/>
      <c r="K783" s="682"/>
      <c r="L783" s="682"/>
      <c r="M783" s="682"/>
      <c r="N783" s="682"/>
      <c r="O783" s="682"/>
      <c r="P783" s="682"/>
      <c r="Q783" s="682"/>
      <c r="R783" s="682"/>
      <c r="S783" s="682"/>
      <c r="T783" s="682"/>
      <c r="U783" s="682"/>
      <c r="V783" s="682"/>
      <c r="W783" s="682"/>
      <c r="X783" s="682"/>
      <c r="Y783" s="682"/>
      <c r="Z783" s="682"/>
      <c r="AA783" s="682"/>
    </row>
    <row r="784" spans="1:27" ht="15">
      <c r="A784" s="682"/>
      <c r="B784" s="684"/>
      <c r="C784" s="684"/>
      <c r="D784" s="684"/>
      <c r="E784" s="684"/>
      <c r="F784" s="684"/>
      <c r="G784" s="684"/>
      <c r="H784" s="684"/>
      <c r="I784" s="684"/>
      <c r="J784" s="682"/>
      <c r="K784" s="682"/>
      <c r="L784" s="682"/>
      <c r="M784" s="682"/>
      <c r="N784" s="682"/>
      <c r="O784" s="682"/>
      <c r="P784" s="682"/>
      <c r="Q784" s="682"/>
      <c r="R784" s="682"/>
      <c r="S784" s="682"/>
      <c r="T784" s="682"/>
      <c r="U784" s="682"/>
      <c r="V784" s="682"/>
      <c r="W784" s="682"/>
      <c r="X784" s="682"/>
      <c r="Y784" s="682"/>
      <c r="Z784" s="682"/>
      <c r="AA784" s="682"/>
    </row>
    <row r="785" spans="1:27" ht="15">
      <c r="A785" s="682"/>
      <c r="B785" s="684"/>
      <c r="C785" s="684"/>
      <c r="D785" s="684"/>
      <c r="E785" s="684"/>
      <c r="F785" s="684"/>
      <c r="G785" s="684"/>
      <c r="H785" s="684"/>
      <c r="I785" s="684"/>
      <c r="J785" s="682"/>
      <c r="K785" s="682"/>
      <c r="L785" s="682"/>
      <c r="M785" s="682"/>
      <c r="N785" s="682"/>
      <c r="O785" s="682"/>
      <c r="P785" s="682"/>
      <c r="Q785" s="682"/>
      <c r="R785" s="682"/>
      <c r="S785" s="682"/>
      <c r="T785" s="682"/>
      <c r="U785" s="682"/>
      <c r="V785" s="682"/>
      <c r="W785" s="682"/>
      <c r="X785" s="682"/>
      <c r="Y785" s="682"/>
      <c r="Z785" s="682"/>
      <c r="AA785" s="682"/>
    </row>
    <row r="786" spans="1:27" ht="15">
      <c r="A786" s="682"/>
      <c r="B786" s="684"/>
      <c r="C786" s="684"/>
      <c r="D786" s="684"/>
      <c r="E786" s="684"/>
      <c r="F786" s="684"/>
      <c r="G786" s="684"/>
      <c r="H786" s="684"/>
      <c r="I786" s="684"/>
      <c r="J786" s="682"/>
      <c r="K786" s="682"/>
      <c r="L786" s="682"/>
      <c r="M786" s="682"/>
      <c r="N786" s="682"/>
      <c r="O786" s="682"/>
      <c r="P786" s="682"/>
      <c r="Q786" s="682"/>
      <c r="R786" s="682"/>
      <c r="S786" s="682"/>
      <c r="T786" s="682"/>
      <c r="U786" s="682"/>
      <c r="V786" s="682"/>
      <c r="W786" s="682"/>
      <c r="X786" s="682"/>
      <c r="Y786" s="682"/>
      <c r="Z786" s="682"/>
      <c r="AA786" s="682"/>
    </row>
    <row r="787" spans="1:27" ht="15">
      <c r="A787" s="682"/>
      <c r="B787" s="684"/>
      <c r="C787" s="684"/>
      <c r="D787" s="684"/>
      <c r="E787" s="684"/>
      <c r="F787" s="684"/>
      <c r="G787" s="684"/>
      <c r="H787" s="684"/>
      <c r="I787" s="684"/>
      <c r="J787" s="682"/>
      <c r="K787" s="682"/>
      <c r="L787" s="682"/>
      <c r="M787" s="682"/>
      <c r="N787" s="682"/>
      <c r="O787" s="682"/>
      <c r="P787" s="682"/>
      <c r="Q787" s="682"/>
      <c r="R787" s="682"/>
      <c r="S787" s="682"/>
      <c r="T787" s="682"/>
      <c r="U787" s="682"/>
      <c r="V787" s="682"/>
      <c r="W787" s="682"/>
      <c r="X787" s="682"/>
      <c r="Y787" s="682"/>
      <c r="Z787" s="682"/>
      <c r="AA787" s="682"/>
    </row>
    <row r="788" spans="1:27" ht="15">
      <c r="A788" s="682"/>
      <c r="B788" s="684"/>
      <c r="C788" s="684"/>
      <c r="D788" s="684"/>
      <c r="E788" s="684"/>
      <c r="F788" s="684"/>
      <c r="G788" s="684"/>
      <c r="H788" s="684"/>
      <c r="I788" s="684"/>
      <c r="J788" s="682"/>
      <c r="K788" s="682"/>
      <c r="L788" s="682"/>
      <c r="M788" s="682"/>
      <c r="N788" s="682"/>
      <c r="O788" s="682"/>
      <c r="P788" s="682"/>
      <c r="Q788" s="682"/>
      <c r="R788" s="682"/>
      <c r="S788" s="682"/>
      <c r="T788" s="682"/>
      <c r="U788" s="682"/>
      <c r="V788" s="682"/>
      <c r="W788" s="682"/>
      <c r="X788" s="682"/>
      <c r="Y788" s="682"/>
      <c r="Z788" s="682"/>
      <c r="AA788" s="682"/>
    </row>
    <row r="789" spans="1:27" ht="15">
      <c r="A789" s="682"/>
      <c r="B789" s="684"/>
      <c r="C789" s="684"/>
      <c r="D789" s="684"/>
      <c r="E789" s="684"/>
      <c r="F789" s="684"/>
      <c r="G789" s="684"/>
      <c r="H789" s="684"/>
      <c r="I789" s="684"/>
      <c r="J789" s="682"/>
      <c r="K789" s="682"/>
      <c r="L789" s="682"/>
      <c r="M789" s="682"/>
      <c r="N789" s="682"/>
      <c r="O789" s="682"/>
      <c r="P789" s="682"/>
      <c r="Q789" s="682"/>
      <c r="R789" s="682"/>
      <c r="S789" s="682"/>
      <c r="T789" s="682"/>
      <c r="U789" s="682"/>
      <c r="V789" s="682"/>
      <c r="W789" s="682"/>
      <c r="X789" s="682"/>
      <c r="Y789" s="682"/>
      <c r="Z789" s="682"/>
      <c r="AA789" s="682"/>
    </row>
    <row r="790" spans="1:27" ht="15">
      <c r="A790" s="682"/>
      <c r="B790" s="684"/>
      <c r="C790" s="684"/>
      <c r="D790" s="684"/>
      <c r="E790" s="684"/>
      <c r="F790" s="684"/>
      <c r="G790" s="684"/>
      <c r="H790" s="684"/>
      <c r="I790" s="684"/>
      <c r="J790" s="682"/>
      <c r="K790" s="682"/>
      <c r="L790" s="682"/>
      <c r="M790" s="682"/>
      <c r="N790" s="682"/>
      <c r="O790" s="682"/>
      <c r="P790" s="682"/>
      <c r="Q790" s="682"/>
      <c r="R790" s="682"/>
      <c r="S790" s="682"/>
      <c r="T790" s="682"/>
      <c r="U790" s="682"/>
      <c r="V790" s="682"/>
      <c r="W790" s="682"/>
      <c r="X790" s="682"/>
      <c r="Y790" s="682"/>
      <c r="Z790" s="682"/>
      <c r="AA790" s="682"/>
    </row>
    <row r="791" spans="1:27" ht="15">
      <c r="A791" s="682"/>
      <c r="B791" s="684"/>
      <c r="C791" s="684"/>
      <c r="D791" s="684"/>
      <c r="E791" s="684"/>
      <c r="F791" s="684"/>
      <c r="G791" s="684"/>
      <c r="H791" s="684"/>
      <c r="I791" s="684"/>
      <c r="J791" s="682"/>
      <c r="K791" s="682"/>
      <c r="L791" s="682"/>
      <c r="M791" s="682"/>
      <c r="N791" s="682"/>
      <c r="O791" s="682"/>
      <c r="P791" s="682"/>
      <c r="Q791" s="682"/>
      <c r="R791" s="682"/>
      <c r="S791" s="682"/>
      <c r="T791" s="682"/>
      <c r="U791" s="682"/>
      <c r="V791" s="682"/>
      <c r="W791" s="682"/>
      <c r="X791" s="682"/>
      <c r="Y791" s="682"/>
      <c r="Z791" s="682"/>
      <c r="AA791" s="682"/>
    </row>
    <row r="792" spans="1:27" ht="15">
      <c r="A792" s="682"/>
      <c r="B792" s="684"/>
      <c r="C792" s="684"/>
      <c r="D792" s="684"/>
      <c r="E792" s="684"/>
      <c r="F792" s="684"/>
      <c r="G792" s="684"/>
      <c r="H792" s="684"/>
      <c r="I792" s="684"/>
      <c r="J792" s="682"/>
      <c r="K792" s="682"/>
      <c r="L792" s="682"/>
      <c r="M792" s="682"/>
      <c r="N792" s="682"/>
      <c r="O792" s="682"/>
      <c r="P792" s="682"/>
      <c r="Q792" s="682"/>
      <c r="R792" s="682"/>
      <c r="S792" s="682"/>
      <c r="T792" s="682"/>
      <c r="U792" s="682"/>
      <c r="V792" s="682"/>
      <c r="W792" s="682"/>
      <c r="X792" s="682"/>
      <c r="Y792" s="682"/>
      <c r="Z792" s="682"/>
      <c r="AA792" s="682"/>
    </row>
    <row r="793" spans="1:27" ht="15">
      <c r="A793" s="682"/>
      <c r="B793" s="684"/>
      <c r="C793" s="684"/>
      <c r="D793" s="684"/>
      <c r="E793" s="684"/>
      <c r="F793" s="684"/>
      <c r="G793" s="684"/>
      <c r="H793" s="684"/>
      <c r="I793" s="684"/>
      <c r="J793" s="682"/>
      <c r="K793" s="682"/>
      <c r="L793" s="682"/>
      <c r="M793" s="682"/>
      <c r="N793" s="682"/>
      <c r="O793" s="682"/>
      <c r="P793" s="682"/>
      <c r="Q793" s="682"/>
      <c r="R793" s="682"/>
      <c r="S793" s="682"/>
      <c r="T793" s="682"/>
      <c r="U793" s="682"/>
      <c r="V793" s="682"/>
      <c r="W793" s="682"/>
      <c r="X793" s="682"/>
      <c r="Y793" s="682"/>
      <c r="Z793" s="682"/>
      <c r="AA793" s="682"/>
    </row>
    <row r="794" spans="1:27" ht="15">
      <c r="A794" s="682"/>
      <c r="B794" s="684"/>
      <c r="C794" s="684"/>
      <c r="D794" s="684"/>
      <c r="E794" s="684"/>
      <c r="F794" s="684"/>
      <c r="G794" s="684"/>
      <c r="H794" s="684"/>
      <c r="I794" s="684"/>
      <c r="J794" s="682"/>
      <c r="K794" s="682"/>
      <c r="L794" s="682"/>
      <c r="M794" s="682"/>
      <c r="N794" s="682"/>
      <c r="O794" s="682"/>
      <c r="P794" s="682"/>
      <c r="Q794" s="682"/>
      <c r="R794" s="682"/>
      <c r="S794" s="682"/>
      <c r="T794" s="682"/>
      <c r="U794" s="682"/>
      <c r="V794" s="682"/>
      <c r="W794" s="682"/>
      <c r="X794" s="682"/>
      <c r="Y794" s="682"/>
      <c r="Z794" s="682"/>
      <c r="AA794" s="682"/>
    </row>
    <row r="795" spans="1:27" ht="15">
      <c r="A795" s="682"/>
      <c r="B795" s="684"/>
      <c r="C795" s="684"/>
      <c r="D795" s="684"/>
      <c r="E795" s="684"/>
      <c r="F795" s="684"/>
      <c r="G795" s="684"/>
      <c r="H795" s="684"/>
      <c r="I795" s="684"/>
      <c r="J795" s="682"/>
      <c r="K795" s="682"/>
      <c r="L795" s="682"/>
      <c r="M795" s="682"/>
      <c r="N795" s="682"/>
      <c r="O795" s="682"/>
      <c r="P795" s="682"/>
      <c r="Q795" s="682"/>
      <c r="R795" s="682"/>
      <c r="S795" s="682"/>
      <c r="T795" s="682"/>
      <c r="U795" s="682"/>
      <c r="V795" s="682"/>
      <c r="W795" s="682"/>
      <c r="X795" s="682"/>
      <c r="Y795" s="682"/>
      <c r="Z795" s="682"/>
      <c r="AA795" s="682"/>
    </row>
    <row r="796" spans="1:27" ht="15">
      <c r="A796" s="682"/>
      <c r="B796" s="684"/>
      <c r="C796" s="684"/>
      <c r="D796" s="684"/>
      <c r="E796" s="684"/>
      <c r="F796" s="684"/>
      <c r="G796" s="684"/>
      <c r="H796" s="684"/>
      <c r="I796" s="684"/>
      <c r="J796" s="682"/>
      <c r="K796" s="682"/>
      <c r="L796" s="682"/>
      <c r="M796" s="682"/>
      <c r="N796" s="682"/>
      <c r="O796" s="682"/>
      <c r="P796" s="682"/>
      <c r="Q796" s="682"/>
      <c r="R796" s="682"/>
      <c r="S796" s="682"/>
      <c r="T796" s="682"/>
      <c r="U796" s="682"/>
      <c r="V796" s="682"/>
      <c r="W796" s="682"/>
      <c r="X796" s="682"/>
      <c r="Y796" s="682"/>
      <c r="Z796" s="682"/>
      <c r="AA796" s="682"/>
    </row>
    <row r="797" spans="1:27" ht="15">
      <c r="A797" s="682"/>
      <c r="B797" s="684"/>
      <c r="C797" s="684"/>
      <c r="D797" s="684"/>
      <c r="E797" s="684"/>
      <c r="F797" s="684"/>
      <c r="G797" s="684"/>
      <c r="H797" s="684"/>
      <c r="I797" s="684"/>
      <c r="J797" s="682"/>
      <c r="K797" s="682"/>
      <c r="L797" s="682"/>
      <c r="M797" s="682"/>
      <c r="N797" s="682"/>
      <c r="O797" s="682"/>
      <c r="P797" s="682"/>
      <c r="Q797" s="682"/>
      <c r="R797" s="682"/>
      <c r="S797" s="682"/>
      <c r="T797" s="682"/>
      <c r="U797" s="682"/>
      <c r="V797" s="682"/>
      <c r="W797" s="682"/>
      <c r="X797" s="682"/>
      <c r="Y797" s="682"/>
      <c r="Z797" s="682"/>
      <c r="AA797" s="682"/>
    </row>
    <row r="798" spans="1:27" ht="15">
      <c r="A798" s="682"/>
      <c r="B798" s="684"/>
      <c r="C798" s="684"/>
      <c r="D798" s="684"/>
      <c r="E798" s="684"/>
      <c r="F798" s="684"/>
      <c r="G798" s="684"/>
      <c r="H798" s="684"/>
      <c r="I798" s="684"/>
      <c r="J798" s="682"/>
      <c r="K798" s="682"/>
      <c r="L798" s="682"/>
      <c r="M798" s="682"/>
      <c r="N798" s="682"/>
      <c r="O798" s="682"/>
      <c r="P798" s="682"/>
      <c r="Q798" s="682"/>
      <c r="R798" s="682"/>
      <c r="S798" s="682"/>
      <c r="T798" s="682"/>
      <c r="U798" s="682"/>
      <c r="V798" s="682"/>
      <c r="W798" s="682"/>
      <c r="X798" s="682"/>
      <c r="Y798" s="682"/>
      <c r="Z798" s="682"/>
      <c r="AA798" s="682"/>
    </row>
    <row r="799" spans="1:27" ht="15">
      <c r="A799" s="682"/>
      <c r="B799" s="684"/>
      <c r="C799" s="684"/>
      <c r="D799" s="684"/>
      <c r="E799" s="684"/>
      <c r="F799" s="684"/>
      <c r="G799" s="684"/>
      <c r="H799" s="684"/>
      <c r="I799" s="684"/>
      <c r="J799" s="682"/>
      <c r="K799" s="682"/>
      <c r="L799" s="682"/>
      <c r="M799" s="682"/>
      <c r="N799" s="682"/>
      <c r="O799" s="682"/>
      <c r="P799" s="682"/>
      <c r="Q799" s="682"/>
      <c r="R799" s="682"/>
      <c r="S799" s="682"/>
      <c r="T799" s="682"/>
      <c r="U799" s="682"/>
      <c r="V799" s="682"/>
      <c r="W799" s="682"/>
      <c r="X799" s="682"/>
      <c r="Y799" s="682"/>
      <c r="Z799" s="682"/>
      <c r="AA799" s="682"/>
    </row>
    <row r="800" spans="1:27" ht="15">
      <c r="A800" s="682"/>
      <c r="B800" s="684"/>
      <c r="C800" s="684"/>
      <c r="D800" s="684"/>
      <c r="E800" s="684"/>
      <c r="F800" s="684"/>
      <c r="G800" s="684"/>
      <c r="H800" s="684"/>
      <c r="I800" s="684"/>
      <c r="J800" s="682"/>
      <c r="K800" s="682"/>
      <c r="L800" s="682"/>
      <c r="M800" s="682"/>
      <c r="N800" s="682"/>
      <c r="O800" s="682"/>
      <c r="P800" s="682"/>
      <c r="Q800" s="682"/>
      <c r="R800" s="682"/>
      <c r="S800" s="682"/>
      <c r="T800" s="682"/>
      <c r="U800" s="682"/>
      <c r="V800" s="682"/>
      <c r="W800" s="682"/>
      <c r="X800" s="682"/>
      <c r="Y800" s="682"/>
      <c r="Z800" s="682"/>
      <c r="AA800" s="682"/>
    </row>
    <row r="801" spans="1:27" ht="15">
      <c r="A801" s="682"/>
      <c r="B801" s="684"/>
      <c r="C801" s="684"/>
      <c r="D801" s="684"/>
      <c r="E801" s="684"/>
      <c r="F801" s="684"/>
      <c r="G801" s="684"/>
      <c r="H801" s="684"/>
      <c r="I801" s="684"/>
      <c r="J801" s="682"/>
      <c r="K801" s="682"/>
      <c r="L801" s="682"/>
      <c r="M801" s="682"/>
      <c r="N801" s="682"/>
      <c r="O801" s="682"/>
      <c r="P801" s="682"/>
      <c r="Q801" s="682"/>
      <c r="R801" s="682"/>
      <c r="S801" s="682"/>
      <c r="T801" s="682"/>
      <c r="U801" s="682"/>
      <c r="V801" s="682"/>
      <c r="W801" s="682"/>
      <c r="X801" s="682"/>
      <c r="Y801" s="682"/>
      <c r="Z801" s="682"/>
      <c r="AA801" s="682"/>
    </row>
    <row r="802" spans="1:27" ht="15">
      <c r="A802" s="682"/>
      <c r="B802" s="684"/>
      <c r="C802" s="684"/>
      <c r="D802" s="684"/>
      <c r="E802" s="684"/>
      <c r="F802" s="684"/>
      <c r="G802" s="684"/>
      <c r="H802" s="684"/>
      <c r="I802" s="684"/>
      <c r="J802" s="682"/>
      <c r="K802" s="682"/>
      <c r="L802" s="682"/>
      <c r="M802" s="682"/>
      <c r="N802" s="682"/>
      <c r="O802" s="682"/>
      <c r="P802" s="682"/>
      <c r="Q802" s="682"/>
      <c r="R802" s="682"/>
      <c r="S802" s="682"/>
      <c r="T802" s="682"/>
      <c r="U802" s="682"/>
      <c r="V802" s="682"/>
      <c r="W802" s="682"/>
      <c r="X802" s="682"/>
      <c r="Y802" s="682"/>
      <c r="Z802" s="682"/>
      <c r="AA802" s="682"/>
    </row>
    <row r="803" spans="1:27" ht="15">
      <c r="A803" s="682"/>
      <c r="B803" s="684"/>
      <c r="C803" s="684"/>
      <c r="D803" s="684"/>
      <c r="E803" s="684"/>
      <c r="F803" s="684"/>
      <c r="G803" s="684"/>
      <c r="H803" s="684"/>
      <c r="I803" s="684"/>
      <c r="J803" s="682"/>
      <c r="K803" s="682"/>
      <c r="L803" s="682"/>
      <c r="M803" s="682"/>
      <c r="N803" s="682"/>
      <c r="O803" s="682"/>
      <c r="P803" s="682"/>
      <c r="Q803" s="682"/>
      <c r="R803" s="682"/>
      <c r="S803" s="682"/>
      <c r="T803" s="682"/>
      <c r="U803" s="682"/>
      <c r="V803" s="682"/>
      <c r="W803" s="682"/>
      <c r="X803" s="682"/>
      <c r="Y803" s="682"/>
      <c r="Z803" s="682"/>
      <c r="AA803" s="682"/>
    </row>
    <row r="804" spans="1:27" ht="15">
      <c r="A804" s="682"/>
      <c r="B804" s="684"/>
      <c r="C804" s="684"/>
      <c r="D804" s="684"/>
      <c r="E804" s="684"/>
      <c r="F804" s="684"/>
      <c r="G804" s="684"/>
      <c r="H804" s="684"/>
      <c r="I804" s="684"/>
      <c r="J804" s="682"/>
      <c r="K804" s="682"/>
      <c r="L804" s="682"/>
      <c r="M804" s="682"/>
      <c r="N804" s="682"/>
      <c r="O804" s="682"/>
      <c r="P804" s="682"/>
      <c r="Q804" s="682"/>
      <c r="R804" s="682"/>
      <c r="S804" s="682"/>
      <c r="T804" s="682"/>
      <c r="U804" s="682"/>
      <c r="V804" s="682"/>
      <c r="W804" s="682"/>
      <c r="X804" s="682"/>
      <c r="Y804" s="682"/>
      <c r="Z804" s="682"/>
      <c r="AA804" s="682"/>
    </row>
    <row r="805" spans="1:27" ht="15">
      <c r="A805" s="682"/>
      <c r="B805" s="684"/>
      <c r="C805" s="684"/>
      <c r="D805" s="684"/>
      <c r="E805" s="684"/>
      <c r="F805" s="684"/>
      <c r="G805" s="684"/>
      <c r="H805" s="684"/>
      <c r="I805" s="684"/>
      <c r="J805" s="682"/>
      <c r="K805" s="682"/>
      <c r="L805" s="682"/>
      <c r="M805" s="682"/>
      <c r="N805" s="682"/>
      <c r="O805" s="682"/>
      <c r="P805" s="682"/>
      <c r="Q805" s="682"/>
      <c r="R805" s="682"/>
      <c r="S805" s="682"/>
      <c r="T805" s="682"/>
      <c r="U805" s="682"/>
      <c r="V805" s="682"/>
      <c r="W805" s="682"/>
      <c r="X805" s="682"/>
      <c r="Y805" s="682"/>
      <c r="Z805" s="682"/>
      <c r="AA805" s="682"/>
    </row>
    <row r="806" spans="1:27" ht="15">
      <c r="A806" s="682"/>
      <c r="B806" s="684"/>
      <c r="C806" s="684"/>
      <c r="D806" s="684"/>
      <c r="E806" s="684"/>
      <c r="F806" s="684"/>
      <c r="G806" s="684"/>
      <c r="H806" s="684"/>
      <c r="I806" s="684"/>
      <c r="J806" s="682"/>
      <c r="K806" s="682"/>
      <c r="L806" s="682"/>
      <c r="M806" s="682"/>
      <c r="N806" s="682"/>
      <c r="O806" s="682"/>
      <c r="P806" s="682"/>
      <c r="Q806" s="682"/>
      <c r="R806" s="682"/>
      <c r="S806" s="682"/>
      <c r="T806" s="682"/>
      <c r="U806" s="682"/>
      <c r="V806" s="682"/>
      <c r="W806" s="682"/>
      <c r="X806" s="682"/>
      <c r="Y806" s="682"/>
      <c r="Z806" s="682"/>
      <c r="AA806" s="682"/>
    </row>
    <row r="807" spans="1:27" ht="15">
      <c r="A807" s="682"/>
      <c r="B807" s="684"/>
      <c r="C807" s="684"/>
      <c r="D807" s="684"/>
      <c r="E807" s="684"/>
      <c r="F807" s="684"/>
      <c r="G807" s="684"/>
      <c r="H807" s="684"/>
      <c r="I807" s="684"/>
      <c r="J807" s="682"/>
      <c r="K807" s="682"/>
      <c r="L807" s="682"/>
      <c r="M807" s="682"/>
      <c r="N807" s="682"/>
      <c r="O807" s="682"/>
      <c r="P807" s="682"/>
      <c r="Q807" s="682"/>
      <c r="R807" s="682"/>
      <c r="S807" s="682"/>
      <c r="T807" s="682"/>
      <c r="U807" s="682"/>
      <c r="V807" s="682"/>
      <c r="W807" s="682"/>
      <c r="X807" s="682"/>
      <c r="Y807" s="682"/>
      <c r="Z807" s="682"/>
      <c r="AA807" s="682"/>
    </row>
    <row r="808" spans="1:27" ht="15">
      <c r="A808" s="682"/>
      <c r="B808" s="684"/>
      <c r="C808" s="684"/>
      <c r="D808" s="684"/>
      <c r="E808" s="684"/>
      <c r="F808" s="684"/>
      <c r="G808" s="684"/>
      <c r="H808" s="684"/>
      <c r="I808" s="684"/>
      <c r="J808" s="682"/>
      <c r="K808" s="682"/>
      <c r="L808" s="682"/>
      <c r="M808" s="682"/>
      <c r="N808" s="682"/>
      <c r="O808" s="682"/>
      <c r="P808" s="682"/>
      <c r="Q808" s="682"/>
      <c r="R808" s="682"/>
      <c r="S808" s="682"/>
      <c r="T808" s="682"/>
      <c r="U808" s="682"/>
      <c r="V808" s="682"/>
      <c r="W808" s="682"/>
      <c r="X808" s="682"/>
      <c r="Y808" s="682"/>
      <c r="Z808" s="682"/>
      <c r="AA808" s="682"/>
    </row>
    <row r="809" spans="1:27" ht="15">
      <c r="A809" s="682"/>
      <c r="B809" s="684"/>
      <c r="C809" s="684"/>
      <c r="D809" s="684"/>
      <c r="E809" s="684"/>
      <c r="F809" s="684"/>
      <c r="G809" s="684"/>
      <c r="H809" s="684"/>
      <c r="I809" s="684"/>
      <c r="J809" s="682"/>
      <c r="K809" s="682"/>
      <c r="L809" s="682"/>
      <c r="M809" s="682"/>
      <c r="N809" s="682"/>
      <c r="O809" s="682"/>
      <c r="P809" s="682"/>
      <c r="Q809" s="682"/>
      <c r="R809" s="682"/>
      <c r="S809" s="682"/>
      <c r="T809" s="682"/>
      <c r="U809" s="682"/>
      <c r="V809" s="682"/>
      <c r="W809" s="682"/>
      <c r="X809" s="682"/>
      <c r="Y809" s="682"/>
      <c r="Z809" s="682"/>
      <c r="AA809" s="682"/>
    </row>
    <row r="810" spans="1:27" ht="15">
      <c r="A810" s="682"/>
      <c r="B810" s="684"/>
      <c r="C810" s="684"/>
      <c r="D810" s="684"/>
      <c r="E810" s="684"/>
      <c r="F810" s="684"/>
      <c r="G810" s="684"/>
      <c r="H810" s="684"/>
      <c r="I810" s="684"/>
      <c r="J810" s="682"/>
      <c r="K810" s="682"/>
      <c r="L810" s="682"/>
      <c r="M810" s="682"/>
      <c r="N810" s="682"/>
      <c r="O810" s="682"/>
      <c r="P810" s="682"/>
      <c r="Q810" s="682"/>
      <c r="R810" s="682"/>
      <c r="S810" s="682"/>
      <c r="T810" s="682"/>
      <c r="U810" s="682"/>
      <c r="V810" s="682"/>
      <c r="W810" s="682"/>
      <c r="X810" s="682"/>
      <c r="Y810" s="682"/>
      <c r="Z810" s="682"/>
      <c r="AA810" s="682"/>
    </row>
    <row r="811" spans="1:27" ht="15">
      <c r="A811" s="682"/>
      <c r="B811" s="684"/>
      <c r="C811" s="684"/>
      <c r="D811" s="684"/>
      <c r="E811" s="684"/>
      <c r="F811" s="684"/>
      <c r="G811" s="684"/>
      <c r="H811" s="684"/>
      <c r="I811" s="684"/>
      <c r="J811" s="682"/>
      <c r="K811" s="682"/>
      <c r="L811" s="682"/>
      <c r="M811" s="682"/>
      <c r="N811" s="682"/>
      <c r="O811" s="682"/>
      <c r="P811" s="682"/>
      <c r="Q811" s="682"/>
      <c r="R811" s="682"/>
      <c r="S811" s="682"/>
      <c r="T811" s="682"/>
      <c r="U811" s="682"/>
      <c r="V811" s="682"/>
      <c r="W811" s="682"/>
      <c r="X811" s="682"/>
      <c r="Y811" s="682"/>
      <c r="Z811" s="682"/>
      <c r="AA811" s="682"/>
    </row>
    <row r="812" spans="1:27" ht="15">
      <c r="A812" s="682"/>
      <c r="B812" s="684"/>
      <c r="C812" s="684"/>
      <c r="D812" s="684"/>
      <c r="E812" s="684"/>
      <c r="F812" s="684"/>
      <c r="G812" s="684"/>
      <c r="H812" s="684"/>
      <c r="I812" s="684"/>
      <c r="J812" s="682"/>
      <c r="K812" s="682"/>
      <c r="L812" s="682"/>
      <c r="M812" s="682"/>
      <c r="N812" s="682"/>
      <c r="O812" s="682"/>
      <c r="P812" s="682"/>
      <c r="Q812" s="682"/>
      <c r="R812" s="682"/>
      <c r="S812" s="682"/>
      <c r="T812" s="682"/>
      <c r="U812" s="682"/>
      <c r="V812" s="682"/>
      <c r="W812" s="682"/>
      <c r="X812" s="682"/>
      <c r="Y812" s="682"/>
      <c r="Z812" s="682"/>
      <c r="AA812" s="682"/>
    </row>
    <row r="813" spans="1:27" ht="15">
      <c r="A813" s="682"/>
      <c r="B813" s="684"/>
      <c r="C813" s="684"/>
      <c r="D813" s="684"/>
      <c r="E813" s="684"/>
      <c r="F813" s="684"/>
      <c r="G813" s="684"/>
      <c r="H813" s="684"/>
      <c r="I813" s="684"/>
      <c r="J813" s="682"/>
      <c r="K813" s="682"/>
      <c r="L813" s="682"/>
      <c r="M813" s="682"/>
      <c r="N813" s="682"/>
      <c r="O813" s="682"/>
      <c r="P813" s="682"/>
      <c r="Q813" s="682"/>
      <c r="R813" s="682"/>
      <c r="S813" s="682"/>
      <c r="T813" s="682"/>
      <c r="U813" s="682"/>
      <c r="V813" s="682"/>
      <c r="W813" s="682"/>
      <c r="X813" s="682"/>
      <c r="Y813" s="682"/>
      <c r="Z813" s="682"/>
      <c r="AA813" s="682"/>
    </row>
    <row r="814" spans="1:27" ht="15">
      <c r="A814" s="682"/>
      <c r="B814" s="684"/>
      <c r="C814" s="684"/>
      <c r="D814" s="684"/>
      <c r="E814" s="684"/>
      <c r="F814" s="684"/>
      <c r="G814" s="684"/>
      <c r="H814" s="684"/>
      <c r="I814" s="684"/>
      <c r="J814" s="682"/>
      <c r="K814" s="682"/>
      <c r="L814" s="682"/>
      <c r="M814" s="682"/>
      <c r="N814" s="682"/>
      <c r="O814" s="682"/>
      <c r="P814" s="682"/>
      <c r="Q814" s="682"/>
      <c r="R814" s="682"/>
      <c r="S814" s="682"/>
      <c r="T814" s="682"/>
      <c r="U814" s="682"/>
      <c r="V814" s="682"/>
      <c r="W814" s="682"/>
      <c r="X814" s="682"/>
      <c r="Y814" s="682"/>
      <c r="Z814" s="682"/>
      <c r="AA814" s="682"/>
    </row>
    <row r="815" spans="1:27" ht="15">
      <c r="A815" s="682"/>
      <c r="B815" s="684"/>
      <c r="C815" s="684"/>
      <c r="D815" s="684"/>
      <c r="E815" s="684"/>
      <c r="F815" s="684"/>
      <c r="G815" s="684"/>
      <c r="H815" s="684"/>
      <c r="I815" s="684"/>
      <c r="J815" s="682"/>
      <c r="K815" s="682"/>
      <c r="L815" s="682"/>
      <c r="M815" s="682"/>
      <c r="N815" s="682"/>
      <c r="O815" s="682"/>
      <c r="P815" s="682"/>
      <c r="Q815" s="682"/>
      <c r="R815" s="682"/>
      <c r="S815" s="682"/>
      <c r="T815" s="682"/>
      <c r="U815" s="682"/>
      <c r="V815" s="682"/>
      <c r="W815" s="682"/>
      <c r="X815" s="682"/>
      <c r="Y815" s="682"/>
      <c r="Z815" s="682"/>
      <c r="AA815" s="682"/>
    </row>
    <row r="816" spans="1:27" ht="15">
      <c r="A816" s="682"/>
      <c r="B816" s="684"/>
      <c r="C816" s="684"/>
      <c r="D816" s="684"/>
      <c r="E816" s="684"/>
      <c r="F816" s="684"/>
      <c r="G816" s="684"/>
      <c r="H816" s="684"/>
      <c r="I816" s="684"/>
      <c r="J816" s="682"/>
      <c r="K816" s="682"/>
      <c r="L816" s="682"/>
      <c r="M816" s="682"/>
      <c r="N816" s="682"/>
      <c r="O816" s="682"/>
      <c r="P816" s="682"/>
      <c r="Q816" s="682"/>
      <c r="R816" s="682"/>
      <c r="S816" s="682"/>
      <c r="T816" s="682"/>
      <c r="U816" s="682"/>
      <c r="V816" s="682"/>
      <c r="W816" s="682"/>
      <c r="X816" s="682"/>
      <c r="Y816" s="682"/>
      <c r="Z816" s="682"/>
      <c r="AA816" s="682"/>
    </row>
    <row r="817" spans="1:27" ht="15">
      <c r="A817" s="682"/>
      <c r="B817" s="684"/>
      <c r="C817" s="684"/>
      <c r="D817" s="684"/>
      <c r="E817" s="684"/>
      <c r="F817" s="684"/>
      <c r="G817" s="684"/>
      <c r="H817" s="684"/>
      <c r="I817" s="684"/>
      <c r="J817" s="682"/>
      <c r="K817" s="682"/>
      <c r="L817" s="682"/>
      <c r="M817" s="682"/>
      <c r="N817" s="682"/>
      <c r="O817" s="682"/>
      <c r="P817" s="682"/>
      <c r="Q817" s="682"/>
      <c r="R817" s="682"/>
      <c r="S817" s="682"/>
      <c r="T817" s="682"/>
      <c r="U817" s="682"/>
      <c r="V817" s="682"/>
      <c r="W817" s="682"/>
      <c r="X817" s="682"/>
      <c r="Y817" s="682"/>
      <c r="Z817" s="682"/>
      <c r="AA817" s="682"/>
    </row>
    <row r="818" spans="1:27" ht="15">
      <c r="A818" s="682"/>
      <c r="B818" s="684"/>
      <c r="C818" s="684"/>
      <c r="D818" s="684"/>
      <c r="E818" s="684"/>
      <c r="F818" s="684"/>
      <c r="G818" s="684"/>
      <c r="H818" s="684"/>
      <c r="I818" s="684"/>
      <c r="J818" s="682"/>
      <c r="K818" s="682"/>
      <c r="L818" s="682"/>
      <c r="M818" s="682"/>
      <c r="N818" s="682"/>
      <c r="O818" s="682"/>
      <c r="P818" s="682"/>
      <c r="Q818" s="682"/>
      <c r="R818" s="682"/>
      <c r="S818" s="682"/>
      <c r="T818" s="682"/>
      <c r="U818" s="682"/>
      <c r="V818" s="682"/>
      <c r="W818" s="682"/>
      <c r="X818" s="682"/>
      <c r="Y818" s="682"/>
      <c r="Z818" s="682"/>
      <c r="AA818" s="682"/>
    </row>
    <row r="819" spans="1:27" ht="15">
      <c r="A819" s="682"/>
      <c r="B819" s="684"/>
      <c r="C819" s="684"/>
      <c r="D819" s="684"/>
      <c r="E819" s="684"/>
      <c r="F819" s="684"/>
      <c r="G819" s="684"/>
      <c r="H819" s="684"/>
      <c r="I819" s="684"/>
      <c r="J819" s="682"/>
      <c r="K819" s="682"/>
      <c r="L819" s="682"/>
      <c r="M819" s="682"/>
      <c r="N819" s="682"/>
      <c r="O819" s="682"/>
      <c r="P819" s="682"/>
      <c r="Q819" s="682"/>
      <c r="R819" s="682"/>
      <c r="S819" s="682"/>
      <c r="T819" s="682"/>
      <c r="U819" s="682"/>
      <c r="V819" s="682"/>
      <c r="W819" s="682"/>
      <c r="X819" s="682"/>
      <c r="Y819" s="682"/>
      <c r="Z819" s="682"/>
      <c r="AA819" s="682"/>
    </row>
    <row r="820" spans="1:27" ht="15">
      <c r="A820" s="682"/>
      <c r="B820" s="684"/>
      <c r="C820" s="684"/>
      <c r="D820" s="684"/>
      <c r="E820" s="684"/>
      <c r="F820" s="684"/>
      <c r="G820" s="684"/>
      <c r="H820" s="684"/>
      <c r="I820" s="684"/>
      <c r="J820" s="682"/>
      <c r="K820" s="682"/>
      <c r="L820" s="682"/>
      <c r="M820" s="682"/>
      <c r="N820" s="682"/>
      <c r="O820" s="682"/>
      <c r="P820" s="682"/>
      <c r="Q820" s="682"/>
      <c r="R820" s="682"/>
      <c r="S820" s="682"/>
      <c r="T820" s="682"/>
      <c r="U820" s="682"/>
      <c r="V820" s="682"/>
      <c r="W820" s="682"/>
      <c r="X820" s="682"/>
      <c r="Y820" s="682"/>
      <c r="Z820" s="682"/>
      <c r="AA820" s="682"/>
    </row>
    <row r="821" spans="1:27" ht="15">
      <c r="A821" s="682"/>
      <c r="B821" s="684"/>
      <c r="C821" s="684"/>
      <c r="D821" s="684"/>
      <c r="E821" s="684"/>
      <c r="F821" s="684"/>
      <c r="G821" s="684"/>
      <c r="H821" s="684"/>
      <c r="I821" s="684"/>
      <c r="J821" s="682"/>
      <c r="K821" s="682"/>
      <c r="L821" s="682"/>
      <c r="M821" s="682"/>
      <c r="N821" s="682"/>
      <c r="O821" s="682"/>
      <c r="P821" s="682"/>
      <c r="Q821" s="682"/>
      <c r="R821" s="682"/>
      <c r="S821" s="682"/>
      <c r="T821" s="682"/>
      <c r="U821" s="682"/>
      <c r="V821" s="682"/>
      <c r="W821" s="682"/>
      <c r="X821" s="682"/>
      <c r="Y821" s="682"/>
      <c r="Z821" s="682"/>
      <c r="AA821" s="682"/>
    </row>
    <row r="822" spans="1:27" ht="15">
      <c r="A822" s="682"/>
      <c r="B822" s="684"/>
      <c r="C822" s="684"/>
      <c r="D822" s="684"/>
      <c r="E822" s="684"/>
      <c r="F822" s="684"/>
      <c r="G822" s="684"/>
      <c r="H822" s="684"/>
      <c r="I822" s="684"/>
      <c r="J822" s="682"/>
      <c r="K822" s="682"/>
      <c r="L822" s="682"/>
      <c r="M822" s="682"/>
      <c r="N822" s="682"/>
      <c r="O822" s="682"/>
      <c r="P822" s="682"/>
      <c r="Q822" s="682"/>
      <c r="R822" s="682"/>
      <c r="S822" s="682"/>
      <c r="T822" s="682"/>
      <c r="U822" s="682"/>
      <c r="V822" s="682"/>
      <c r="W822" s="682"/>
      <c r="X822" s="682"/>
      <c r="Y822" s="682"/>
      <c r="Z822" s="682"/>
      <c r="AA822" s="682"/>
    </row>
    <row r="823" spans="1:27" ht="15">
      <c r="A823" s="682"/>
      <c r="B823" s="684"/>
      <c r="C823" s="684"/>
      <c r="D823" s="684"/>
      <c r="E823" s="684"/>
      <c r="F823" s="684"/>
      <c r="G823" s="684"/>
      <c r="H823" s="684"/>
      <c r="I823" s="684"/>
      <c r="J823" s="682"/>
      <c r="K823" s="682"/>
      <c r="L823" s="682"/>
      <c r="M823" s="682"/>
      <c r="N823" s="682"/>
      <c r="O823" s="682"/>
      <c r="P823" s="682"/>
      <c r="Q823" s="682"/>
      <c r="R823" s="682"/>
      <c r="S823" s="682"/>
      <c r="T823" s="682"/>
      <c r="U823" s="682"/>
      <c r="V823" s="682"/>
      <c r="W823" s="682"/>
      <c r="X823" s="682"/>
      <c r="Y823" s="682"/>
      <c r="Z823" s="682"/>
      <c r="AA823" s="682"/>
    </row>
    <row r="824" spans="1:27" ht="15">
      <c r="A824" s="682"/>
      <c r="B824" s="684"/>
      <c r="C824" s="684"/>
      <c r="D824" s="684"/>
      <c r="E824" s="684"/>
      <c r="F824" s="684"/>
      <c r="G824" s="684"/>
      <c r="H824" s="684"/>
      <c r="I824" s="684"/>
      <c r="J824" s="682"/>
      <c r="K824" s="682"/>
      <c r="L824" s="682"/>
      <c r="M824" s="682"/>
      <c r="N824" s="682"/>
      <c r="O824" s="682"/>
      <c r="P824" s="682"/>
      <c r="Q824" s="682"/>
      <c r="R824" s="682"/>
      <c r="S824" s="682"/>
      <c r="T824" s="682"/>
      <c r="U824" s="682"/>
      <c r="V824" s="682"/>
      <c r="W824" s="682"/>
      <c r="X824" s="682"/>
      <c r="Y824" s="682"/>
      <c r="Z824" s="682"/>
      <c r="AA824" s="682"/>
    </row>
    <row r="825" spans="1:27" ht="15">
      <c r="A825" s="682"/>
      <c r="B825" s="684"/>
      <c r="C825" s="684"/>
      <c r="D825" s="684"/>
      <c r="E825" s="684"/>
      <c r="F825" s="684"/>
      <c r="G825" s="684"/>
      <c r="H825" s="684"/>
      <c r="I825" s="684"/>
      <c r="J825" s="682"/>
      <c r="K825" s="682"/>
      <c r="L825" s="682"/>
      <c r="M825" s="682"/>
      <c r="N825" s="682"/>
      <c r="O825" s="682"/>
      <c r="P825" s="682"/>
      <c r="Q825" s="682"/>
      <c r="R825" s="682"/>
      <c r="S825" s="682"/>
      <c r="T825" s="682"/>
      <c r="U825" s="682"/>
      <c r="V825" s="682"/>
      <c r="W825" s="682"/>
      <c r="X825" s="682"/>
      <c r="Y825" s="682"/>
      <c r="Z825" s="682"/>
      <c r="AA825" s="682"/>
    </row>
    <row r="826" spans="1:27" ht="15">
      <c r="A826" s="682"/>
      <c r="B826" s="684"/>
      <c r="C826" s="684"/>
      <c r="D826" s="684"/>
      <c r="E826" s="684"/>
      <c r="F826" s="684"/>
      <c r="G826" s="684"/>
      <c r="H826" s="684"/>
      <c r="I826" s="684"/>
      <c r="J826" s="682"/>
      <c r="K826" s="682"/>
      <c r="L826" s="682"/>
      <c r="M826" s="682"/>
      <c r="N826" s="682"/>
      <c r="O826" s="682"/>
      <c r="P826" s="682"/>
      <c r="Q826" s="682"/>
      <c r="R826" s="682"/>
      <c r="S826" s="682"/>
      <c r="T826" s="682"/>
      <c r="U826" s="682"/>
      <c r="V826" s="682"/>
      <c r="W826" s="682"/>
      <c r="X826" s="682"/>
      <c r="Y826" s="682"/>
      <c r="Z826" s="682"/>
      <c r="AA826" s="682"/>
    </row>
    <row r="827" spans="1:27" ht="15">
      <c r="A827" s="682"/>
      <c r="B827" s="684"/>
      <c r="C827" s="684"/>
      <c r="D827" s="684"/>
      <c r="E827" s="684"/>
      <c r="F827" s="684"/>
      <c r="G827" s="684"/>
      <c r="H827" s="684"/>
      <c r="I827" s="684"/>
      <c r="J827" s="682"/>
      <c r="K827" s="682"/>
      <c r="L827" s="682"/>
      <c r="M827" s="682"/>
      <c r="N827" s="682"/>
      <c r="O827" s="682"/>
      <c r="P827" s="682"/>
      <c r="Q827" s="682"/>
      <c r="R827" s="682"/>
      <c r="S827" s="682"/>
      <c r="T827" s="682"/>
      <c r="U827" s="682"/>
      <c r="V827" s="682"/>
      <c r="W827" s="682"/>
      <c r="X827" s="682"/>
      <c r="Y827" s="682"/>
      <c r="Z827" s="682"/>
      <c r="AA827" s="682"/>
    </row>
    <row r="828" spans="1:27" ht="15">
      <c r="A828" s="682"/>
      <c r="B828" s="684"/>
      <c r="C828" s="684"/>
      <c r="D828" s="684"/>
      <c r="E828" s="684"/>
      <c r="F828" s="684"/>
      <c r="G828" s="684"/>
      <c r="H828" s="684"/>
      <c r="I828" s="684"/>
      <c r="J828" s="682"/>
      <c r="K828" s="682"/>
      <c r="L828" s="682"/>
      <c r="M828" s="682"/>
      <c r="N828" s="682"/>
      <c r="O828" s="682"/>
      <c r="P828" s="682"/>
      <c r="Q828" s="682"/>
      <c r="R828" s="682"/>
      <c r="S828" s="682"/>
      <c r="T828" s="682"/>
      <c r="U828" s="682"/>
      <c r="V828" s="682"/>
      <c r="W828" s="682"/>
      <c r="X828" s="682"/>
      <c r="Y828" s="682"/>
      <c r="Z828" s="682"/>
      <c r="AA828" s="682"/>
    </row>
    <row r="829" spans="1:27" ht="15">
      <c r="A829" s="682"/>
      <c r="B829" s="684"/>
      <c r="C829" s="684"/>
      <c r="D829" s="684"/>
      <c r="E829" s="684"/>
      <c r="F829" s="684"/>
      <c r="G829" s="684"/>
      <c r="H829" s="684"/>
      <c r="I829" s="684"/>
      <c r="J829" s="682"/>
      <c r="K829" s="682"/>
      <c r="L829" s="682"/>
      <c r="M829" s="682"/>
      <c r="N829" s="682"/>
      <c r="O829" s="682"/>
      <c r="P829" s="682"/>
      <c r="Q829" s="682"/>
      <c r="R829" s="682"/>
      <c r="S829" s="682"/>
      <c r="T829" s="682"/>
      <c r="U829" s="682"/>
      <c r="V829" s="682"/>
      <c r="W829" s="682"/>
      <c r="X829" s="682"/>
      <c r="Y829" s="682"/>
      <c r="Z829" s="682"/>
      <c r="AA829" s="682"/>
    </row>
    <row r="830" spans="1:27" ht="15">
      <c r="A830" s="682"/>
      <c r="B830" s="684"/>
      <c r="C830" s="684"/>
      <c r="D830" s="684"/>
      <c r="E830" s="684"/>
      <c r="F830" s="684"/>
      <c r="G830" s="684"/>
      <c r="H830" s="684"/>
      <c r="I830" s="684"/>
      <c r="J830" s="682"/>
      <c r="K830" s="682"/>
      <c r="L830" s="682"/>
      <c r="M830" s="682"/>
      <c r="N830" s="682"/>
      <c r="O830" s="682"/>
      <c r="P830" s="682"/>
      <c r="Q830" s="682"/>
      <c r="R830" s="682"/>
      <c r="S830" s="682"/>
      <c r="T830" s="682"/>
      <c r="U830" s="682"/>
      <c r="V830" s="682"/>
      <c r="W830" s="682"/>
      <c r="X830" s="682"/>
      <c r="Y830" s="682"/>
      <c r="Z830" s="682"/>
      <c r="AA830" s="682"/>
    </row>
    <row r="831" spans="1:27" ht="15">
      <c r="A831" s="682"/>
      <c r="B831" s="684"/>
      <c r="C831" s="684"/>
      <c r="D831" s="684"/>
      <c r="E831" s="684"/>
      <c r="F831" s="684"/>
      <c r="G831" s="684"/>
      <c r="H831" s="684"/>
      <c r="I831" s="684"/>
      <c r="J831" s="682"/>
      <c r="K831" s="682"/>
      <c r="L831" s="682"/>
      <c r="M831" s="682"/>
      <c r="N831" s="682"/>
      <c r="O831" s="682"/>
      <c r="P831" s="682"/>
      <c r="Q831" s="682"/>
      <c r="R831" s="682"/>
      <c r="S831" s="682"/>
      <c r="T831" s="682"/>
      <c r="U831" s="682"/>
      <c r="V831" s="682"/>
      <c r="W831" s="682"/>
      <c r="X831" s="682"/>
      <c r="Y831" s="682"/>
      <c r="Z831" s="682"/>
      <c r="AA831" s="682"/>
    </row>
    <row r="832" spans="1:27" ht="15">
      <c r="A832" s="682"/>
      <c r="B832" s="684"/>
      <c r="C832" s="684"/>
      <c r="D832" s="684"/>
      <c r="E832" s="684"/>
      <c r="F832" s="684"/>
      <c r="G832" s="684"/>
      <c r="H832" s="684"/>
      <c r="I832" s="684"/>
      <c r="J832" s="682"/>
      <c r="K832" s="682"/>
      <c r="L832" s="682"/>
      <c r="M832" s="682"/>
      <c r="N832" s="682"/>
      <c r="O832" s="682"/>
      <c r="P832" s="682"/>
      <c r="Q832" s="682"/>
      <c r="R832" s="682"/>
      <c r="S832" s="682"/>
      <c r="T832" s="682"/>
      <c r="U832" s="682"/>
      <c r="V832" s="682"/>
      <c r="W832" s="682"/>
      <c r="X832" s="682"/>
      <c r="Y832" s="682"/>
      <c r="Z832" s="682"/>
      <c r="AA832" s="682"/>
    </row>
    <row r="833" spans="1:27" ht="15">
      <c r="A833" s="682"/>
      <c r="B833" s="684"/>
      <c r="C833" s="684"/>
      <c r="D833" s="684"/>
      <c r="E833" s="684"/>
      <c r="F833" s="684"/>
      <c r="G833" s="684"/>
      <c r="H833" s="684"/>
      <c r="I833" s="684"/>
      <c r="J833" s="682"/>
      <c r="K833" s="682"/>
      <c r="L833" s="682"/>
      <c r="M833" s="682"/>
      <c r="N833" s="682"/>
      <c r="O833" s="682"/>
      <c r="P833" s="682"/>
      <c r="Q833" s="682"/>
      <c r="R833" s="682"/>
      <c r="S833" s="682"/>
      <c r="T833" s="682"/>
      <c r="U833" s="682"/>
      <c r="V833" s="682"/>
      <c r="W833" s="682"/>
      <c r="X833" s="682"/>
      <c r="Y833" s="682"/>
      <c r="Z833" s="682"/>
      <c r="AA833" s="682"/>
    </row>
    <row r="834" spans="1:27" ht="15">
      <c r="A834" s="682"/>
      <c r="B834" s="684"/>
      <c r="C834" s="684"/>
      <c r="D834" s="684"/>
      <c r="E834" s="684"/>
      <c r="F834" s="684"/>
      <c r="G834" s="684"/>
      <c r="H834" s="684"/>
      <c r="I834" s="684"/>
      <c r="J834" s="682"/>
      <c r="K834" s="682"/>
      <c r="L834" s="682"/>
      <c r="M834" s="682"/>
      <c r="N834" s="682"/>
      <c r="O834" s="682"/>
      <c r="P834" s="682"/>
      <c r="Q834" s="682"/>
      <c r="R834" s="682"/>
      <c r="S834" s="682"/>
      <c r="T834" s="682"/>
      <c r="U834" s="682"/>
      <c r="V834" s="682"/>
      <c r="W834" s="682"/>
      <c r="X834" s="682"/>
      <c r="Y834" s="682"/>
      <c r="Z834" s="682"/>
      <c r="AA834" s="682"/>
    </row>
    <row r="835" spans="1:27" ht="15">
      <c r="A835" s="682"/>
      <c r="B835" s="684"/>
      <c r="C835" s="684"/>
      <c r="D835" s="684"/>
      <c r="E835" s="684"/>
      <c r="F835" s="684"/>
      <c r="G835" s="684"/>
      <c r="H835" s="684"/>
      <c r="I835" s="684"/>
      <c r="J835" s="682"/>
      <c r="K835" s="682"/>
      <c r="L835" s="682"/>
      <c r="M835" s="682"/>
      <c r="N835" s="682"/>
      <c r="O835" s="682"/>
      <c r="P835" s="682"/>
      <c r="Q835" s="682"/>
      <c r="R835" s="682"/>
      <c r="S835" s="682"/>
      <c r="T835" s="682"/>
      <c r="U835" s="682"/>
      <c r="V835" s="682"/>
      <c r="W835" s="682"/>
      <c r="X835" s="682"/>
      <c r="Y835" s="682"/>
      <c r="Z835" s="682"/>
      <c r="AA835" s="682"/>
    </row>
    <row r="836" spans="1:27" ht="15">
      <c r="A836" s="682"/>
      <c r="B836" s="684"/>
      <c r="C836" s="684"/>
      <c r="D836" s="684"/>
      <c r="E836" s="684"/>
      <c r="F836" s="684"/>
      <c r="G836" s="684"/>
      <c r="H836" s="684"/>
      <c r="I836" s="684"/>
      <c r="J836" s="682"/>
      <c r="K836" s="682"/>
      <c r="L836" s="682"/>
      <c r="M836" s="682"/>
      <c r="N836" s="682"/>
      <c r="O836" s="682"/>
      <c r="P836" s="682"/>
      <c r="Q836" s="682"/>
      <c r="R836" s="682"/>
      <c r="S836" s="682"/>
      <c r="T836" s="682"/>
      <c r="U836" s="682"/>
      <c r="V836" s="682"/>
      <c r="W836" s="682"/>
      <c r="X836" s="682"/>
      <c r="Y836" s="682"/>
      <c r="Z836" s="682"/>
      <c r="AA836" s="682"/>
    </row>
    <row r="837" spans="1:27" ht="15">
      <c r="A837" s="682"/>
      <c r="B837" s="684"/>
      <c r="C837" s="684"/>
      <c r="D837" s="684"/>
      <c r="E837" s="684"/>
      <c r="F837" s="684"/>
      <c r="G837" s="684"/>
      <c r="H837" s="684"/>
      <c r="I837" s="684"/>
      <c r="J837" s="682"/>
      <c r="K837" s="682"/>
      <c r="L837" s="682"/>
      <c r="M837" s="682"/>
      <c r="N837" s="682"/>
      <c r="O837" s="682"/>
      <c r="P837" s="682"/>
      <c r="Q837" s="682"/>
      <c r="R837" s="682"/>
      <c r="S837" s="682"/>
      <c r="T837" s="682"/>
      <c r="U837" s="682"/>
      <c r="V837" s="682"/>
      <c r="W837" s="682"/>
      <c r="X837" s="682"/>
      <c r="Y837" s="682"/>
      <c r="Z837" s="682"/>
      <c r="AA837" s="682"/>
    </row>
    <row r="838" spans="1:27" ht="15">
      <c r="A838" s="682"/>
      <c r="B838" s="684"/>
      <c r="C838" s="684"/>
      <c r="D838" s="684"/>
      <c r="E838" s="684"/>
      <c r="F838" s="684"/>
      <c r="G838" s="684"/>
      <c r="H838" s="684"/>
      <c r="I838" s="684"/>
      <c r="J838" s="682"/>
      <c r="K838" s="682"/>
      <c r="L838" s="682"/>
      <c r="M838" s="682"/>
      <c r="N838" s="682"/>
      <c r="O838" s="682"/>
      <c r="P838" s="682"/>
      <c r="Q838" s="682"/>
      <c r="R838" s="682"/>
      <c r="S838" s="682"/>
      <c r="T838" s="682"/>
      <c r="U838" s="682"/>
      <c r="V838" s="682"/>
      <c r="W838" s="682"/>
      <c r="X838" s="682"/>
      <c r="Y838" s="682"/>
      <c r="Z838" s="682"/>
      <c r="AA838" s="682"/>
    </row>
    <row r="839" spans="1:27" ht="15">
      <c r="A839" s="682"/>
      <c r="B839" s="684"/>
      <c r="C839" s="684"/>
      <c r="D839" s="684"/>
      <c r="E839" s="684"/>
      <c r="F839" s="684"/>
      <c r="G839" s="684"/>
      <c r="H839" s="684"/>
      <c r="I839" s="684"/>
      <c r="J839" s="682"/>
      <c r="K839" s="682"/>
      <c r="L839" s="682"/>
      <c r="M839" s="682"/>
      <c r="N839" s="682"/>
      <c r="O839" s="682"/>
      <c r="P839" s="682"/>
      <c r="Q839" s="682"/>
      <c r="R839" s="682"/>
      <c r="S839" s="682"/>
      <c r="T839" s="682"/>
      <c r="U839" s="682"/>
      <c r="V839" s="682"/>
      <c r="W839" s="682"/>
      <c r="X839" s="682"/>
      <c r="Y839" s="682"/>
      <c r="Z839" s="682"/>
      <c r="AA839" s="682"/>
    </row>
    <row r="840" spans="1:27" ht="15">
      <c r="A840" s="682"/>
      <c r="B840" s="684"/>
      <c r="C840" s="684"/>
      <c r="D840" s="684"/>
      <c r="E840" s="684"/>
      <c r="F840" s="684"/>
      <c r="G840" s="684"/>
      <c r="H840" s="684"/>
      <c r="I840" s="684"/>
      <c r="J840" s="682"/>
      <c r="K840" s="682"/>
      <c r="L840" s="682"/>
      <c r="M840" s="682"/>
      <c r="N840" s="682"/>
      <c r="O840" s="682"/>
      <c r="P840" s="682"/>
      <c r="Q840" s="682"/>
      <c r="R840" s="682"/>
      <c r="S840" s="682"/>
      <c r="T840" s="682"/>
      <c r="U840" s="682"/>
      <c r="V840" s="682"/>
      <c r="W840" s="682"/>
      <c r="X840" s="682"/>
      <c r="Y840" s="682"/>
      <c r="Z840" s="682"/>
      <c r="AA840" s="682"/>
    </row>
    <row r="841" spans="1:27" ht="15">
      <c r="A841" s="682"/>
      <c r="B841" s="684"/>
      <c r="C841" s="684"/>
      <c r="D841" s="684"/>
      <c r="E841" s="684"/>
      <c r="F841" s="684"/>
      <c r="G841" s="684"/>
      <c r="H841" s="684"/>
      <c r="I841" s="684"/>
      <c r="J841" s="682"/>
      <c r="K841" s="682"/>
      <c r="L841" s="682"/>
      <c r="M841" s="682"/>
      <c r="N841" s="682"/>
      <c r="O841" s="682"/>
      <c r="P841" s="682"/>
      <c r="Q841" s="682"/>
      <c r="R841" s="682"/>
      <c r="S841" s="682"/>
      <c r="T841" s="682"/>
      <c r="U841" s="682"/>
      <c r="V841" s="682"/>
      <c r="W841" s="682"/>
      <c r="X841" s="682"/>
      <c r="Y841" s="682"/>
      <c r="Z841" s="682"/>
      <c r="AA841" s="682"/>
    </row>
    <row r="842" spans="1:27" ht="15">
      <c r="A842" s="682"/>
      <c r="B842" s="684"/>
      <c r="C842" s="684"/>
      <c r="D842" s="684"/>
      <c r="E842" s="684"/>
      <c r="F842" s="684"/>
      <c r="G842" s="684"/>
      <c r="H842" s="684"/>
      <c r="I842" s="684"/>
      <c r="J842" s="682"/>
      <c r="K842" s="682"/>
      <c r="L842" s="682"/>
      <c r="M842" s="682"/>
      <c r="N842" s="682"/>
      <c r="O842" s="682"/>
      <c r="P842" s="682"/>
      <c r="Q842" s="682"/>
      <c r="R842" s="682"/>
      <c r="S842" s="682"/>
      <c r="T842" s="682"/>
      <c r="U842" s="682"/>
      <c r="V842" s="682"/>
      <c r="W842" s="682"/>
      <c r="X842" s="682"/>
      <c r="Y842" s="682"/>
      <c r="Z842" s="682"/>
      <c r="AA842" s="682"/>
    </row>
    <row r="843" spans="1:27" ht="15">
      <c r="A843" s="682"/>
      <c r="B843" s="684"/>
      <c r="C843" s="684"/>
      <c r="D843" s="684"/>
      <c r="E843" s="684"/>
      <c r="F843" s="684"/>
      <c r="G843" s="684"/>
      <c r="H843" s="684"/>
      <c r="I843" s="684"/>
      <c r="J843" s="682"/>
      <c r="K843" s="682"/>
      <c r="L843" s="682"/>
      <c r="M843" s="682"/>
      <c r="N843" s="682"/>
      <c r="O843" s="682"/>
      <c r="P843" s="682"/>
      <c r="Q843" s="682"/>
      <c r="R843" s="682"/>
      <c r="S843" s="682"/>
      <c r="T843" s="682"/>
      <c r="U843" s="682"/>
      <c r="V843" s="682"/>
      <c r="W843" s="682"/>
      <c r="X843" s="682"/>
      <c r="Y843" s="682"/>
      <c r="Z843" s="682"/>
      <c r="AA843" s="682"/>
    </row>
    <row r="844" spans="1:27" ht="15">
      <c r="A844" s="682"/>
      <c r="B844" s="684"/>
      <c r="C844" s="684"/>
      <c r="D844" s="684"/>
      <c r="E844" s="684"/>
      <c r="F844" s="684"/>
      <c r="G844" s="684"/>
      <c r="H844" s="684"/>
      <c r="I844" s="684"/>
      <c r="J844" s="682"/>
      <c r="K844" s="682"/>
      <c r="L844" s="682"/>
      <c r="M844" s="682"/>
      <c r="N844" s="682"/>
      <c r="O844" s="682"/>
      <c r="P844" s="682"/>
      <c r="Q844" s="682"/>
      <c r="R844" s="682"/>
      <c r="S844" s="682"/>
      <c r="T844" s="682"/>
      <c r="U844" s="682"/>
      <c r="V844" s="682"/>
      <c r="W844" s="682"/>
      <c r="X844" s="682"/>
      <c r="Y844" s="682"/>
      <c r="Z844" s="682"/>
      <c r="AA844" s="682"/>
    </row>
    <row r="845" spans="1:27" ht="15">
      <c r="A845" s="682"/>
      <c r="B845" s="684"/>
      <c r="C845" s="684"/>
      <c r="D845" s="684"/>
      <c r="E845" s="684"/>
      <c r="F845" s="684"/>
      <c r="G845" s="684"/>
      <c r="H845" s="684"/>
      <c r="I845" s="684"/>
      <c r="J845" s="682"/>
      <c r="K845" s="682"/>
      <c r="L845" s="682"/>
      <c r="M845" s="682"/>
      <c r="N845" s="682"/>
      <c r="O845" s="682"/>
      <c r="P845" s="682"/>
      <c r="Q845" s="682"/>
      <c r="R845" s="682"/>
      <c r="S845" s="682"/>
      <c r="T845" s="682"/>
      <c r="U845" s="682"/>
      <c r="V845" s="682"/>
      <c r="W845" s="682"/>
      <c r="X845" s="682"/>
      <c r="Y845" s="682"/>
      <c r="Z845" s="682"/>
      <c r="AA845" s="682"/>
    </row>
    <row r="846" spans="1:27" ht="15">
      <c r="A846" s="682"/>
      <c r="B846" s="684"/>
      <c r="C846" s="684"/>
      <c r="D846" s="684"/>
      <c r="E846" s="684"/>
      <c r="F846" s="684"/>
      <c r="G846" s="684"/>
      <c r="H846" s="684"/>
      <c r="I846" s="684"/>
      <c r="J846" s="682"/>
      <c r="K846" s="682"/>
      <c r="L846" s="682"/>
      <c r="M846" s="682"/>
      <c r="N846" s="682"/>
      <c r="O846" s="682"/>
      <c r="P846" s="682"/>
      <c r="Q846" s="682"/>
      <c r="R846" s="682"/>
      <c r="S846" s="682"/>
      <c r="T846" s="682"/>
      <c r="U846" s="682"/>
      <c r="V846" s="682"/>
      <c r="W846" s="682"/>
      <c r="X846" s="682"/>
      <c r="Y846" s="682"/>
      <c r="Z846" s="682"/>
      <c r="AA846" s="682"/>
    </row>
    <row r="847" spans="1:27" ht="15">
      <c r="A847" s="682"/>
      <c r="B847" s="684"/>
      <c r="C847" s="684"/>
      <c r="D847" s="684"/>
      <c r="E847" s="684"/>
      <c r="F847" s="684"/>
      <c r="G847" s="684"/>
      <c r="H847" s="684"/>
      <c r="I847" s="684"/>
      <c r="J847" s="682"/>
      <c r="K847" s="682"/>
      <c r="L847" s="682"/>
      <c r="M847" s="682"/>
      <c r="N847" s="682"/>
      <c r="O847" s="682"/>
      <c r="P847" s="682"/>
      <c r="Q847" s="682"/>
      <c r="R847" s="682"/>
      <c r="S847" s="682"/>
      <c r="T847" s="682"/>
      <c r="U847" s="682"/>
      <c r="V847" s="682"/>
      <c r="W847" s="682"/>
      <c r="X847" s="682"/>
      <c r="Y847" s="682"/>
      <c r="Z847" s="682"/>
      <c r="AA847" s="682"/>
    </row>
    <row r="848" spans="1:27" ht="15">
      <c r="A848" s="682"/>
      <c r="B848" s="684"/>
      <c r="C848" s="684"/>
      <c r="D848" s="684"/>
      <c r="E848" s="684"/>
      <c r="F848" s="684"/>
      <c r="G848" s="684"/>
      <c r="H848" s="684"/>
      <c r="I848" s="684"/>
      <c r="J848" s="682"/>
      <c r="K848" s="682"/>
      <c r="L848" s="682"/>
      <c r="M848" s="682"/>
      <c r="N848" s="682"/>
      <c r="O848" s="682"/>
      <c r="P848" s="682"/>
      <c r="Q848" s="682"/>
      <c r="R848" s="682"/>
      <c r="S848" s="682"/>
      <c r="T848" s="682"/>
      <c r="U848" s="682"/>
      <c r="V848" s="682"/>
      <c r="W848" s="682"/>
      <c r="X848" s="682"/>
      <c r="Y848" s="682"/>
      <c r="Z848" s="682"/>
      <c r="AA848" s="682"/>
    </row>
    <row r="849" spans="1:27" ht="15">
      <c r="A849" s="682"/>
      <c r="B849" s="684"/>
      <c r="C849" s="684"/>
      <c r="D849" s="684"/>
      <c r="E849" s="684"/>
      <c r="F849" s="684"/>
      <c r="G849" s="684"/>
      <c r="H849" s="684"/>
      <c r="I849" s="684"/>
      <c r="J849" s="682"/>
      <c r="K849" s="682"/>
      <c r="L849" s="682"/>
      <c r="M849" s="682"/>
      <c r="N849" s="682"/>
      <c r="O849" s="682"/>
      <c r="P849" s="682"/>
      <c r="Q849" s="682"/>
      <c r="R849" s="682"/>
      <c r="S849" s="682"/>
      <c r="T849" s="682"/>
      <c r="U849" s="682"/>
      <c r="V849" s="682"/>
      <c r="W849" s="682"/>
      <c r="X849" s="682"/>
      <c r="Y849" s="682"/>
      <c r="Z849" s="682"/>
      <c r="AA849" s="682"/>
    </row>
    <row r="850" spans="1:27" ht="15">
      <c r="A850" s="682"/>
      <c r="B850" s="684"/>
      <c r="C850" s="684"/>
      <c r="D850" s="684"/>
      <c r="E850" s="684"/>
      <c r="F850" s="684"/>
      <c r="G850" s="684"/>
      <c r="H850" s="684"/>
      <c r="I850" s="684"/>
      <c r="J850" s="682"/>
      <c r="K850" s="682"/>
      <c r="L850" s="682"/>
      <c r="M850" s="682"/>
      <c r="N850" s="682"/>
      <c r="O850" s="682"/>
      <c r="P850" s="682"/>
      <c r="Q850" s="682"/>
      <c r="R850" s="682"/>
      <c r="S850" s="682"/>
      <c r="T850" s="682"/>
      <c r="U850" s="682"/>
      <c r="V850" s="682"/>
      <c r="W850" s="682"/>
      <c r="X850" s="682"/>
      <c r="Y850" s="682"/>
      <c r="Z850" s="682"/>
      <c r="AA850" s="682"/>
    </row>
    <row r="851" spans="1:27" ht="15">
      <c r="A851" s="682"/>
      <c r="B851" s="684"/>
      <c r="C851" s="684"/>
      <c r="D851" s="684"/>
      <c r="E851" s="684"/>
      <c r="F851" s="684"/>
      <c r="G851" s="684"/>
      <c r="H851" s="684"/>
      <c r="I851" s="684"/>
      <c r="J851" s="682"/>
      <c r="K851" s="682"/>
      <c r="L851" s="682"/>
      <c r="M851" s="682"/>
      <c r="N851" s="682"/>
      <c r="O851" s="682"/>
      <c r="P851" s="682"/>
      <c r="Q851" s="682"/>
      <c r="R851" s="682"/>
      <c r="S851" s="682"/>
      <c r="T851" s="682"/>
      <c r="U851" s="682"/>
      <c r="V851" s="682"/>
      <c r="W851" s="682"/>
      <c r="X851" s="682"/>
      <c r="Y851" s="682"/>
      <c r="Z851" s="682"/>
      <c r="AA851" s="682"/>
    </row>
    <row r="852" spans="1:27" ht="15">
      <c r="A852" s="682"/>
      <c r="B852" s="684"/>
      <c r="C852" s="684"/>
      <c r="D852" s="684"/>
      <c r="E852" s="684"/>
      <c r="F852" s="684"/>
      <c r="G852" s="684"/>
      <c r="H852" s="684"/>
      <c r="I852" s="684"/>
      <c r="J852" s="682"/>
      <c r="K852" s="682"/>
      <c r="L852" s="682"/>
      <c r="M852" s="682"/>
      <c r="N852" s="682"/>
      <c r="O852" s="682"/>
      <c r="P852" s="682"/>
      <c r="Q852" s="682"/>
      <c r="R852" s="682"/>
      <c r="S852" s="682"/>
      <c r="T852" s="682"/>
      <c r="U852" s="682"/>
      <c r="V852" s="682"/>
      <c r="W852" s="682"/>
      <c r="X852" s="682"/>
      <c r="Y852" s="682"/>
      <c r="Z852" s="682"/>
      <c r="AA852" s="682"/>
    </row>
    <row r="853" spans="1:27" ht="15">
      <c r="A853" s="682"/>
      <c r="B853" s="684"/>
      <c r="C853" s="684"/>
      <c r="D853" s="684"/>
      <c r="E853" s="684"/>
      <c r="F853" s="684"/>
      <c r="G853" s="684"/>
      <c r="H853" s="684"/>
      <c r="I853" s="684"/>
      <c r="J853" s="682"/>
      <c r="K853" s="682"/>
      <c r="L853" s="682"/>
      <c r="M853" s="682"/>
      <c r="N853" s="682"/>
      <c r="O853" s="682"/>
      <c r="P853" s="682"/>
      <c r="Q853" s="682"/>
      <c r="R853" s="682"/>
      <c r="S853" s="682"/>
      <c r="T853" s="682"/>
      <c r="U853" s="682"/>
      <c r="V853" s="682"/>
      <c r="W853" s="682"/>
      <c r="X853" s="682"/>
      <c r="Y853" s="682"/>
      <c r="Z853" s="682"/>
      <c r="AA853" s="682"/>
    </row>
    <row r="854" spans="1:27" ht="15">
      <c r="A854" s="682"/>
      <c r="B854" s="684"/>
      <c r="C854" s="684"/>
      <c r="D854" s="684"/>
      <c r="E854" s="684"/>
      <c r="F854" s="684"/>
      <c r="G854" s="684"/>
      <c r="H854" s="684"/>
      <c r="I854" s="684"/>
      <c r="J854" s="682"/>
      <c r="K854" s="682"/>
      <c r="L854" s="682"/>
      <c r="M854" s="682"/>
      <c r="N854" s="682"/>
      <c r="O854" s="682"/>
      <c r="P854" s="682"/>
      <c r="Q854" s="682"/>
      <c r="R854" s="682"/>
      <c r="S854" s="682"/>
      <c r="T854" s="682"/>
      <c r="U854" s="682"/>
      <c r="V854" s="682"/>
      <c r="W854" s="682"/>
      <c r="X854" s="682"/>
      <c r="Y854" s="682"/>
      <c r="Z854" s="682"/>
      <c r="AA854" s="682"/>
    </row>
    <row r="855" spans="1:27" ht="15">
      <c r="A855" s="682"/>
      <c r="B855" s="684"/>
      <c r="C855" s="684"/>
      <c r="D855" s="684"/>
      <c r="E855" s="684"/>
      <c r="F855" s="684"/>
      <c r="G855" s="684"/>
      <c r="H855" s="684"/>
      <c r="I855" s="684"/>
      <c r="J855" s="682"/>
      <c r="K855" s="682"/>
      <c r="L855" s="682"/>
      <c r="M855" s="682"/>
      <c r="N855" s="682"/>
      <c r="O855" s="682"/>
      <c r="P855" s="682"/>
      <c r="Q855" s="682"/>
      <c r="R855" s="682"/>
      <c r="S855" s="682"/>
      <c r="T855" s="682"/>
      <c r="U855" s="682"/>
      <c r="V855" s="682"/>
      <c r="W855" s="682"/>
      <c r="X855" s="682"/>
      <c r="Y855" s="682"/>
      <c r="Z855" s="682"/>
      <c r="AA855" s="682"/>
    </row>
    <row r="856" spans="1:27" ht="15">
      <c r="A856" s="682"/>
      <c r="B856" s="684"/>
      <c r="C856" s="684"/>
      <c r="D856" s="684"/>
      <c r="E856" s="684"/>
      <c r="F856" s="684"/>
      <c r="G856" s="684"/>
      <c r="H856" s="684"/>
      <c r="I856" s="684"/>
      <c r="J856" s="682"/>
      <c r="K856" s="682"/>
      <c r="L856" s="682"/>
      <c r="M856" s="682"/>
      <c r="N856" s="682"/>
      <c r="O856" s="682"/>
      <c r="P856" s="682"/>
      <c r="Q856" s="682"/>
      <c r="R856" s="682"/>
      <c r="S856" s="682"/>
      <c r="T856" s="682"/>
      <c r="U856" s="682"/>
      <c r="V856" s="682"/>
      <c r="W856" s="682"/>
      <c r="X856" s="682"/>
      <c r="Y856" s="682"/>
      <c r="Z856" s="682"/>
      <c r="AA856" s="682"/>
    </row>
    <row r="857" spans="1:27" ht="15">
      <c r="A857" s="682"/>
      <c r="B857" s="684"/>
      <c r="C857" s="684"/>
      <c r="D857" s="684"/>
      <c r="E857" s="684"/>
      <c r="F857" s="684"/>
      <c r="G857" s="684"/>
      <c r="H857" s="684"/>
      <c r="I857" s="684"/>
      <c r="J857" s="682"/>
      <c r="K857" s="682"/>
      <c r="L857" s="682"/>
      <c r="M857" s="682"/>
      <c r="N857" s="682"/>
      <c r="O857" s="682"/>
      <c r="P857" s="682"/>
      <c r="Q857" s="682"/>
      <c r="R857" s="682"/>
      <c r="S857" s="682"/>
      <c r="T857" s="682"/>
      <c r="U857" s="682"/>
      <c r="V857" s="682"/>
      <c r="W857" s="682"/>
      <c r="X857" s="682"/>
      <c r="Y857" s="682"/>
      <c r="Z857" s="682"/>
      <c r="AA857" s="682"/>
    </row>
    <row r="858" spans="1:27" ht="15">
      <c r="A858" s="682"/>
      <c r="B858" s="684"/>
      <c r="C858" s="684"/>
      <c r="D858" s="684"/>
      <c r="E858" s="684"/>
      <c r="F858" s="684"/>
      <c r="G858" s="684"/>
      <c r="H858" s="684"/>
      <c r="I858" s="684"/>
      <c r="J858" s="682"/>
      <c r="K858" s="682"/>
      <c r="L858" s="682"/>
      <c r="M858" s="682"/>
      <c r="N858" s="682"/>
      <c r="O858" s="682"/>
      <c r="P858" s="682"/>
      <c r="Q858" s="682"/>
      <c r="R858" s="682"/>
      <c r="S858" s="682"/>
      <c r="T858" s="682"/>
      <c r="U858" s="682"/>
      <c r="V858" s="682"/>
      <c r="W858" s="682"/>
      <c r="X858" s="682"/>
      <c r="Y858" s="682"/>
      <c r="Z858" s="682"/>
      <c r="AA858" s="682"/>
    </row>
    <row r="859" spans="1:27" ht="15">
      <c r="A859" s="682"/>
      <c r="B859" s="684"/>
      <c r="C859" s="684"/>
      <c r="D859" s="684"/>
      <c r="E859" s="684"/>
      <c r="F859" s="684"/>
      <c r="G859" s="684"/>
      <c r="H859" s="684"/>
      <c r="I859" s="684"/>
      <c r="J859" s="682"/>
      <c r="K859" s="682"/>
      <c r="L859" s="682"/>
      <c r="M859" s="682"/>
      <c r="N859" s="682"/>
      <c r="O859" s="682"/>
      <c r="P859" s="682"/>
      <c r="Q859" s="682"/>
      <c r="R859" s="682"/>
      <c r="S859" s="682"/>
      <c r="T859" s="682"/>
      <c r="U859" s="682"/>
      <c r="V859" s="682"/>
      <c r="W859" s="682"/>
      <c r="X859" s="682"/>
      <c r="Y859" s="682"/>
      <c r="Z859" s="682"/>
      <c r="AA859" s="682"/>
    </row>
    <row r="860" spans="1:27" ht="15">
      <c r="A860" s="682"/>
      <c r="B860" s="684"/>
      <c r="C860" s="684"/>
      <c r="D860" s="684"/>
      <c r="E860" s="684"/>
      <c r="F860" s="684"/>
      <c r="G860" s="684"/>
      <c r="H860" s="684"/>
      <c r="I860" s="684"/>
      <c r="J860" s="682"/>
      <c r="K860" s="682"/>
      <c r="L860" s="682"/>
      <c r="M860" s="682"/>
      <c r="N860" s="682"/>
      <c r="O860" s="682"/>
      <c r="P860" s="682"/>
      <c r="Q860" s="682"/>
      <c r="R860" s="682"/>
      <c r="S860" s="682"/>
      <c r="T860" s="682"/>
      <c r="U860" s="682"/>
      <c r="V860" s="682"/>
      <c r="W860" s="682"/>
      <c r="X860" s="682"/>
      <c r="Y860" s="682"/>
      <c r="Z860" s="682"/>
      <c r="AA860" s="682"/>
    </row>
    <row r="861" spans="1:27" ht="15">
      <c r="A861" s="682"/>
      <c r="B861" s="684"/>
      <c r="C861" s="684"/>
      <c r="D861" s="684"/>
      <c r="E861" s="684"/>
      <c r="F861" s="684"/>
      <c r="G861" s="684"/>
      <c r="H861" s="684"/>
      <c r="I861" s="684"/>
      <c r="J861" s="682"/>
      <c r="K861" s="682"/>
      <c r="L861" s="682"/>
      <c r="M861" s="682"/>
      <c r="N861" s="682"/>
      <c r="O861" s="682"/>
      <c r="P861" s="682"/>
      <c r="Q861" s="682"/>
      <c r="R861" s="682"/>
      <c r="S861" s="682"/>
      <c r="T861" s="682"/>
      <c r="U861" s="682"/>
      <c r="V861" s="682"/>
      <c r="W861" s="682"/>
      <c r="X861" s="682"/>
      <c r="Y861" s="682"/>
      <c r="Z861" s="682"/>
      <c r="AA861" s="682"/>
    </row>
    <row r="862" spans="1:27" ht="15">
      <c r="A862" s="682"/>
      <c r="B862" s="684"/>
      <c r="C862" s="684"/>
      <c r="D862" s="684"/>
      <c r="E862" s="684"/>
      <c r="F862" s="684"/>
      <c r="G862" s="684"/>
      <c r="H862" s="684"/>
      <c r="I862" s="684"/>
      <c r="J862" s="682"/>
      <c r="K862" s="682"/>
      <c r="L862" s="682"/>
      <c r="M862" s="682"/>
      <c r="N862" s="682"/>
      <c r="O862" s="682"/>
      <c r="P862" s="682"/>
      <c r="Q862" s="682"/>
      <c r="R862" s="682"/>
      <c r="S862" s="682"/>
      <c r="T862" s="682"/>
      <c r="U862" s="682"/>
      <c r="V862" s="682"/>
      <c r="W862" s="682"/>
      <c r="X862" s="682"/>
      <c r="Y862" s="682"/>
      <c r="Z862" s="682"/>
      <c r="AA862" s="682"/>
    </row>
    <row r="863" spans="1:27" ht="15">
      <c r="A863" s="682"/>
      <c r="B863" s="684"/>
      <c r="C863" s="684"/>
      <c r="D863" s="684"/>
      <c r="E863" s="684"/>
      <c r="F863" s="684"/>
      <c r="G863" s="684"/>
      <c r="H863" s="684"/>
      <c r="I863" s="684"/>
      <c r="J863" s="682"/>
      <c r="K863" s="682"/>
      <c r="L863" s="682"/>
      <c r="M863" s="682"/>
      <c r="N863" s="682"/>
      <c r="O863" s="682"/>
      <c r="P863" s="682"/>
      <c r="Q863" s="682"/>
      <c r="R863" s="682"/>
      <c r="S863" s="682"/>
      <c r="T863" s="682"/>
      <c r="U863" s="682"/>
      <c r="V863" s="682"/>
      <c r="W863" s="682"/>
      <c r="X863" s="682"/>
      <c r="Y863" s="682"/>
      <c r="Z863" s="682"/>
      <c r="AA863" s="682"/>
    </row>
    <row r="864" spans="1:27" ht="15">
      <c r="A864" s="682"/>
      <c r="B864" s="684"/>
      <c r="C864" s="684"/>
      <c r="D864" s="684"/>
      <c r="E864" s="684"/>
      <c r="F864" s="684"/>
      <c r="G864" s="684"/>
      <c r="H864" s="684"/>
      <c r="I864" s="684"/>
      <c r="J864" s="682"/>
      <c r="K864" s="682"/>
      <c r="L864" s="682"/>
      <c r="M864" s="682"/>
      <c r="N864" s="682"/>
      <c r="O864" s="682"/>
      <c r="P864" s="682"/>
      <c r="Q864" s="682"/>
      <c r="R864" s="682"/>
      <c r="S864" s="682"/>
      <c r="T864" s="682"/>
      <c r="U864" s="682"/>
      <c r="V864" s="682"/>
      <c r="W864" s="682"/>
      <c r="X864" s="682"/>
      <c r="Y864" s="682"/>
      <c r="Z864" s="682"/>
      <c r="AA864" s="682"/>
    </row>
    <row r="865" spans="1:27" ht="15">
      <c r="A865" s="682"/>
      <c r="B865" s="684"/>
      <c r="C865" s="684"/>
      <c r="D865" s="684"/>
      <c r="E865" s="684"/>
      <c r="F865" s="684"/>
      <c r="G865" s="684"/>
      <c r="H865" s="684"/>
      <c r="I865" s="684"/>
      <c r="J865" s="682"/>
      <c r="K865" s="682"/>
      <c r="L865" s="682"/>
      <c r="M865" s="682"/>
      <c r="N865" s="682"/>
      <c r="O865" s="682"/>
      <c r="P865" s="682"/>
      <c r="Q865" s="682"/>
      <c r="R865" s="682"/>
      <c r="S865" s="682"/>
      <c r="T865" s="682"/>
      <c r="U865" s="682"/>
      <c r="V865" s="682"/>
      <c r="W865" s="682"/>
      <c r="X865" s="682"/>
      <c r="Y865" s="682"/>
      <c r="Z865" s="682"/>
      <c r="AA865" s="682"/>
    </row>
    <row r="866" spans="1:27" ht="15">
      <c r="A866" s="682"/>
      <c r="B866" s="684"/>
      <c r="C866" s="684"/>
      <c r="D866" s="684"/>
      <c r="E866" s="684"/>
      <c r="F866" s="684"/>
      <c r="G866" s="684"/>
      <c r="H866" s="684"/>
      <c r="I866" s="684"/>
      <c r="J866" s="682"/>
      <c r="K866" s="682"/>
      <c r="L866" s="682"/>
      <c r="M866" s="682"/>
      <c r="N866" s="682"/>
      <c r="O866" s="682"/>
      <c r="P866" s="682"/>
      <c r="Q866" s="682"/>
      <c r="R866" s="682"/>
      <c r="S866" s="682"/>
      <c r="T866" s="682"/>
      <c r="U866" s="682"/>
      <c r="V866" s="682"/>
      <c r="W866" s="682"/>
      <c r="X866" s="682"/>
      <c r="Y866" s="682"/>
      <c r="Z866" s="682"/>
      <c r="AA866" s="682"/>
    </row>
    <row r="867" spans="1:27" ht="15">
      <c r="A867" s="682"/>
      <c r="B867" s="684"/>
      <c r="C867" s="684"/>
      <c r="D867" s="684"/>
      <c r="E867" s="684"/>
      <c r="F867" s="684"/>
      <c r="G867" s="684"/>
      <c r="H867" s="684"/>
      <c r="I867" s="684"/>
      <c r="J867" s="682"/>
      <c r="K867" s="682"/>
      <c r="L867" s="682"/>
      <c r="M867" s="682"/>
      <c r="N867" s="682"/>
      <c r="O867" s="682"/>
      <c r="P867" s="682"/>
      <c r="Q867" s="682"/>
      <c r="R867" s="682"/>
      <c r="S867" s="682"/>
      <c r="T867" s="682"/>
      <c r="U867" s="682"/>
      <c r="V867" s="682"/>
      <c r="W867" s="682"/>
      <c r="X867" s="682"/>
      <c r="Y867" s="682"/>
      <c r="Z867" s="682"/>
      <c r="AA867" s="682"/>
    </row>
    <row r="868" spans="1:27" ht="15">
      <c r="A868" s="682"/>
      <c r="B868" s="684"/>
      <c r="C868" s="684"/>
      <c r="D868" s="684"/>
      <c r="E868" s="684"/>
      <c r="F868" s="684"/>
      <c r="G868" s="684"/>
      <c r="H868" s="684"/>
      <c r="I868" s="684"/>
      <c r="J868" s="682"/>
      <c r="K868" s="682"/>
      <c r="L868" s="682"/>
      <c r="M868" s="682"/>
      <c r="N868" s="682"/>
      <c r="O868" s="682"/>
      <c r="P868" s="682"/>
      <c r="Q868" s="682"/>
      <c r="R868" s="682"/>
      <c r="S868" s="682"/>
      <c r="T868" s="682"/>
      <c r="U868" s="682"/>
      <c r="V868" s="682"/>
      <c r="W868" s="682"/>
      <c r="X868" s="682"/>
      <c r="Y868" s="682"/>
      <c r="Z868" s="682"/>
      <c r="AA868" s="682"/>
    </row>
    <row r="869" spans="1:27" ht="15">
      <c r="A869" s="682"/>
      <c r="B869" s="684"/>
      <c r="C869" s="684"/>
      <c r="D869" s="684"/>
      <c r="E869" s="684"/>
      <c r="F869" s="684"/>
      <c r="G869" s="684"/>
      <c r="H869" s="684"/>
      <c r="I869" s="684"/>
      <c r="J869" s="682"/>
      <c r="K869" s="682"/>
      <c r="L869" s="682"/>
      <c r="M869" s="682"/>
      <c r="N869" s="682"/>
      <c r="O869" s="682"/>
      <c r="P869" s="682"/>
      <c r="Q869" s="682"/>
      <c r="R869" s="682"/>
      <c r="S869" s="682"/>
      <c r="T869" s="682"/>
      <c r="U869" s="682"/>
      <c r="V869" s="682"/>
      <c r="W869" s="682"/>
      <c r="X869" s="682"/>
      <c r="Y869" s="682"/>
      <c r="Z869" s="682"/>
      <c r="AA869" s="682"/>
    </row>
    <row r="870" spans="1:27" ht="15">
      <c r="A870" s="682"/>
      <c r="B870" s="684"/>
      <c r="C870" s="684"/>
      <c r="D870" s="684"/>
      <c r="E870" s="684"/>
      <c r="F870" s="684"/>
      <c r="G870" s="684"/>
      <c r="H870" s="684"/>
      <c r="I870" s="684"/>
      <c r="J870" s="682"/>
      <c r="K870" s="682"/>
      <c r="L870" s="682"/>
      <c r="M870" s="682"/>
      <c r="N870" s="682"/>
      <c r="O870" s="682"/>
      <c r="P870" s="682"/>
      <c r="Q870" s="682"/>
      <c r="R870" s="682"/>
      <c r="S870" s="682"/>
      <c r="T870" s="682"/>
      <c r="U870" s="682"/>
      <c r="V870" s="682"/>
      <c r="W870" s="682"/>
      <c r="X870" s="682"/>
      <c r="Y870" s="682"/>
      <c r="Z870" s="682"/>
      <c r="AA870" s="682"/>
    </row>
    <row r="871" spans="1:27" ht="15">
      <c r="A871" s="682"/>
      <c r="B871" s="684"/>
      <c r="C871" s="684"/>
      <c r="D871" s="684"/>
      <c r="E871" s="684"/>
      <c r="F871" s="684"/>
      <c r="G871" s="684"/>
      <c r="H871" s="684"/>
      <c r="I871" s="684"/>
      <c r="J871" s="682"/>
      <c r="K871" s="682"/>
      <c r="L871" s="682"/>
      <c r="M871" s="682"/>
      <c r="N871" s="682"/>
      <c r="O871" s="682"/>
      <c r="P871" s="682"/>
      <c r="Q871" s="682"/>
      <c r="R871" s="682"/>
      <c r="S871" s="682"/>
      <c r="T871" s="682"/>
      <c r="U871" s="682"/>
      <c r="V871" s="682"/>
      <c r="W871" s="682"/>
      <c r="X871" s="682"/>
      <c r="Y871" s="682"/>
      <c r="Z871" s="682"/>
      <c r="AA871" s="682"/>
    </row>
    <row r="872" spans="1:27" ht="15">
      <c r="A872" s="682"/>
      <c r="B872" s="684"/>
      <c r="C872" s="684"/>
      <c r="D872" s="684"/>
      <c r="E872" s="684"/>
      <c r="F872" s="684"/>
      <c r="G872" s="684"/>
      <c r="H872" s="684"/>
      <c r="I872" s="684"/>
      <c r="J872" s="682"/>
      <c r="K872" s="682"/>
      <c r="L872" s="682"/>
      <c r="M872" s="682"/>
      <c r="N872" s="682"/>
      <c r="O872" s="682"/>
      <c r="P872" s="682"/>
      <c r="Q872" s="682"/>
      <c r="R872" s="682"/>
      <c r="S872" s="682"/>
      <c r="T872" s="682"/>
      <c r="U872" s="682"/>
      <c r="V872" s="682"/>
      <c r="W872" s="682"/>
      <c r="X872" s="682"/>
      <c r="Y872" s="682"/>
      <c r="Z872" s="682"/>
      <c r="AA872" s="682"/>
    </row>
    <row r="873" spans="1:27" ht="15">
      <c r="A873" s="682"/>
      <c r="B873" s="684"/>
      <c r="C873" s="684"/>
      <c r="D873" s="684"/>
      <c r="E873" s="684"/>
      <c r="F873" s="684"/>
      <c r="G873" s="684"/>
      <c r="H873" s="684"/>
      <c r="I873" s="684"/>
      <c r="J873" s="682"/>
      <c r="K873" s="682"/>
      <c r="L873" s="682"/>
      <c r="M873" s="682"/>
      <c r="N873" s="682"/>
      <c r="O873" s="682"/>
      <c r="P873" s="682"/>
      <c r="Q873" s="682"/>
      <c r="R873" s="682"/>
      <c r="S873" s="682"/>
      <c r="T873" s="682"/>
      <c r="U873" s="682"/>
      <c r="V873" s="682"/>
      <c r="W873" s="682"/>
      <c r="X873" s="682"/>
      <c r="Y873" s="682"/>
      <c r="Z873" s="682"/>
      <c r="AA873" s="682"/>
    </row>
    <row r="874" spans="1:27" ht="15">
      <c r="A874" s="682"/>
      <c r="B874" s="684"/>
      <c r="C874" s="684"/>
      <c r="D874" s="684"/>
      <c r="E874" s="684"/>
      <c r="F874" s="684"/>
      <c r="G874" s="684"/>
      <c r="H874" s="684"/>
      <c r="I874" s="684"/>
      <c r="J874" s="682"/>
      <c r="K874" s="682"/>
      <c r="L874" s="682"/>
      <c r="M874" s="682"/>
      <c r="N874" s="682"/>
      <c r="O874" s="682"/>
      <c r="P874" s="682"/>
      <c r="Q874" s="682"/>
      <c r="R874" s="682"/>
      <c r="S874" s="682"/>
      <c r="T874" s="682"/>
      <c r="U874" s="682"/>
      <c r="V874" s="682"/>
      <c r="W874" s="682"/>
      <c r="X874" s="682"/>
      <c r="Y874" s="682"/>
      <c r="Z874" s="682"/>
      <c r="AA874" s="682"/>
    </row>
    <row r="875" spans="1:27" ht="15">
      <c r="A875" s="682"/>
      <c r="B875" s="684"/>
      <c r="C875" s="684"/>
      <c r="D875" s="684"/>
      <c r="E875" s="684"/>
      <c r="F875" s="684"/>
      <c r="G875" s="684"/>
      <c r="H875" s="684"/>
      <c r="I875" s="684"/>
      <c r="J875" s="682"/>
      <c r="K875" s="682"/>
      <c r="L875" s="682"/>
      <c r="M875" s="682"/>
      <c r="N875" s="682"/>
      <c r="O875" s="682"/>
      <c r="P875" s="682"/>
      <c r="Q875" s="682"/>
      <c r="R875" s="682"/>
      <c r="S875" s="682"/>
      <c r="T875" s="682"/>
      <c r="U875" s="682"/>
      <c r="V875" s="682"/>
      <c r="W875" s="682"/>
      <c r="X875" s="682"/>
      <c r="Y875" s="682"/>
      <c r="Z875" s="682"/>
      <c r="AA875" s="682"/>
    </row>
    <row r="876" spans="1:27" ht="15">
      <c r="A876" s="682"/>
      <c r="B876" s="684"/>
      <c r="C876" s="684"/>
      <c r="D876" s="684"/>
      <c r="E876" s="684"/>
      <c r="F876" s="684"/>
      <c r="G876" s="684"/>
      <c r="H876" s="684"/>
      <c r="I876" s="684"/>
      <c r="J876" s="682"/>
      <c r="K876" s="682"/>
      <c r="L876" s="682"/>
      <c r="M876" s="682"/>
      <c r="N876" s="682"/>
      <c r="O876" s="682"/>
      <c r="P876" s="682"/>
      <c r="Q876" s="682"/>
      <c r="R876" s="682"/>
      <c r="S876" s="682"/>
      <c r="T876" s="682"/>
      <c r="U876" s="682"/>
      <c r="V876" s="682"/>
      <c r="W876" s="682"/>
      <c r="X876" s="682"/>
      <c r="Y876" s="682"/>
      <c r="Z876" s="682"/>
      <c r="AA876" s="682"/>
    </row>
    <row r="877" spans="1:27" ht="15">
      <c r="A877" s="682"/>
      <c r="B877" s="684"/>
      <c r="C877" s="684"/>
      <c r="D877" s="684"/>
      <c r="E877" s="684"/>
      <c r="F877" s="684"/>
      <c r="G877" s="684"/>
      <c r="H877" s="684"/>
      <c r="I877" s="684"/>
      <c r="J877" s="682"/>
      <c r="K877" s="682"/>
      <c r="L877" s="682"/>
      <c r="M877" s="682"/>
      <c r="N877" s="682"/>
      <c r="O877" s="682"/>
      <c r="P877" s="682"/>
      <c r="Q877" s="682"/>
      <c r="R877" s="682"/>
      <c r="S877" s="682"/>
      <c r="T877" s="682"/>
      <c r="U877" s="682"/>
      <c r="V877" s="682"/>
      <c r="W877" s="682"/>
      <c r="X877" s="682"/>
      <c r="Y877" s="682"/>
      <c r="Z877" s="682"/>
      <c r="AA877" s="682"/>
    </row>
    <row r="878" spans="1:27" ht="15">
      <c r="A878" s="682"/>
      <c r="B878" s="684"/>
      <c r="C878" s="684"/>
      <c r="D878" s="684"/>
      <c r="E878" s="684"/>
      <c r="F878" s="684"/>
      <c r="G878" s="684"/>
      <c r="H878" s="684"/>
      <c r="I878" s="684"/>
      <c r="J878" s="682"/>
      <c r="K878" s="682"/>
      <c r="L878" s="682"/>
      <c r="M878" s="682"/>
      <c r="N878" s="682"/>
      <c r="O878" s="682"/>
      <c r="P878" s="682"/>
      <c r="Q878" s="682"/>
      <c r="R878" s="682"/>
      <c r="S878" s="682"/>
      <c r="T878" s="682"/>
      <c r="U878" s="682"/>
      <c r="V878" s="682"/>
      <c r="W878" s="682"/>
      <c r="X878" s="682"/>
      <c r="Y878" s="682"/>
      <c r="Z878" s="682"/>
      <c r="AA878" s="682"/>
    </row>
    <row r="879" spans="1:27" ht="15">
      <c r="A879" s="682"/>
      <c r="B879" s="684"/>
      <c r="C879" s="684"/>
      <c r="D879" s="684"/>
      <c r="E879" s="684"/>
      <c r="F879" s="684"/>
      <c r="G879" s="684"/>
      <c r="H879" s="684"/>
      <c r="I879" s="684"/>
      <c r="J879" s="682"/>
      <c r="K879" s="682"/>
      <c r="L879" s="682"/>
      <c r="M879" s="682"/>
      <c r="N879" s="682"/>
      <c r="O879" s="682"/>
      <c r="P879" s="682"/>
      <c r="Q879" s="682"/>
      <c r="R879" s="682"/>
      <c r="S879" s="682"/>
      <c r="T879" s="682"/>
      <c r="U879" s="682"/>
      <c r="V879" s="682"/>
      <c r="W879" s="682"/>
      <c r="X879" s="682"/>
      <c r="Y879" s="682"/>
      <c r="Z879" s="682"/>
      <c r="AA879" s="682"/>
    </row>
    <row r="880" spans="1:27" ht="15">
      <c r="A880" s="682"/>
      <c r="B880" s="684"/>
      <c r="C880" s="684"/>
      <c r="D880" s="684"/>
      <c r="E880" s="684"/>
      <c r="F880" s="684"/>
      <c r="G880" s="684"/>
      <c r="H880" s="684"/>
      <c r="I880" s="684"/>
      <c r="J880" s="682"/>
      <c r="K880" s="682"/>
      <c r="L880" s="682"/>
      <c r="M880" s="682"/>
      <c r="N880" s="682"/>
      <c r="O880" s="682"/>
      <c r="P880" s="682"/>
      <c r="Q880" s="682"/>
      <c r="R880" s="682"/>
      <c r="S880" s="682"/>
      <c r="T880" s="682"/>
      <c r="U880" s="682"/>
      <c r="V880" s="682"/>
      <c r="W880" s="682"/>
      <c r="X880" s="682"/>
      <c r="Y880" s="682"/>
      <c r="Z880" s="682"/>
      <c r="AA880" s="682"/>
    </row>
    <row r="881" spans="1:27" ht="15">
      <c r="A881" s="682"/>
      <c r="B881" s="684"/>
      <c r="C881" s="684"/>
      <c r="D881" s="684"/>
      <c r="E881" s="684"/>
      <c r="F881" s="684"/>
      <c r="G881" s="684"/>
      <c r="H881" s="684"/>
      <c r="I881" s="684"/>
      <c r="J881" s="682"/>
      <c r="K881" s="682"/>
      <c r="L881" s="682"/>
      <c r="M881" s="682"/>
      <c r="N881" s="682"/>
      <c r="O881" s="682"/>
      <c r="P881" s="682"/>
      <c r="Q881" s="682"/>
      <c r="R881" s="682"/>
      <c r="S881" s="682"/>
      <c r="T881" s="682"/>
      <c r="U881" s="682"/>
      <c r="V881" s="682"/>
      <c r="W881" s="682"/>
      <c r="X881" s="682"/>
      <c r="Y881" s="682"/>
      <c r="Z881" s="682"/>
      <c r="AA881" s="682"/>
    </row>
    <row r="882" spans="1:27" ht="15">
      <c r="A882" s="682"/>
      <c r="B882" s="684"/>
      <c r="C882" s="684"/>
      <c r="D882" s="684"/>
      <c r="E882" s="684"/>
      <c r="F882" s="684"/>
      <c r="G882" s="684"/>
      <c r="H882" s="684"/>
      <c r="I882" s="684"/>
      <c r="J882" s="682"/>
      <c r="K882" s="682"/>
      <c r="L882" s="682"/>
      <c r="M882" s="682"/>
      <c r="N882" s="682"/>
      <c r="O882" s="682"/>
      <c r="P882" s="682"/>
      <c r="Q882" s="682"/>
      <c r="R882" s="682"/>
      <c r="S882" s="682"/>
      <c r="T882" s="682"/>
      <c r="U882" s="682"/>
      <c r="V882" s="682"/>
      <c r="W882" s="682"/>
      <c r="X882" s="682"/>
      <c r="Y882" s="682"/>
      <c r="Z882" s="682"/>
      <c r="AA882" s="682"/>
    </row>
    <row r="883" spans="1:27" ht="15">
      <c r="A883" s="682"/>
      <c r="B883" s="684"/>
      <c r="C883" s="684"/>
      <c r="D883" s="684"/>
      <c r="E883" s="684"/>
      <c r="F883" s="684"/>
      <c r="G883" s="684"/>
      <c r="H883" s="684"/>
      <c r="I883" s="684"/>
      <c r="J883" s="682"/>
      <c r="K883" s="682"/>
      <c r="L883" s="682"/>
      <c r="M883" s="682"/>
      <c r="N883" s="682"/>
      <c r="O883" s="682"/>
      <c r="P883" s="682"/>
      <c r="Q883" s="682"/>
      <c r="R883" s="682"/>
      <c r="S883" s="682"/>
      <c r="T883" s="682"/>
      <c r="U883" s="682"/>
      <c r="V883" s="682"/>
      <c r="W883" s="682"/>
      <c r="X883" s="682"/>
      <c r="Y883" s="682"/>
      <c r="Z883" s="682"/>
      <c r="AA883" s="682"/>
    </row>
    <row r="884" spans="1:27" ht="15">
      <c r="A884" s="682"/>
      <c r="B884" s="684"/>
      <c r="C884" s="684"/>
      <c r="D884" s="684"/>
      <c r="E884" s="684"/>
      <c r="F884" s="684"/>
      <c r="G884" s="684"/>
      <c r="H884" s="684"/>
      <c r="I884" s="684"/>
      <c r="J884" s="682"/>
      <c r="K884" s="682"/>
      <c r="L884" s="682"/>
      <c r="M884" s="682"/>
      <c r="N884" s="682"/>
      <c r="O884" s="682"/>
      <c r="P884" s="682"/>
      <c r="Q884" s="682"/>
      <c r="R884" s="682"/>
      <c r="S884" s="682"/>
      <c r="T884" s="682"/>
      <c r="U884" s="682"/>
      <c r="V884" s="682"/>
      <c r="W884" s="682"/>
      <c r="X884" s="682"/>
      <c r="Y884" s="682"/>
      <c r="Z884" s="682"/>
      <c r="AA884" s="682"/>
    </row>
    <row r="885" spans="1:27" ht="15">
      <c r="A885" s="682"/>
      <c r="B885" s="684"/>
      <c r="C885" s="684"/>
      <c r="D885" s="684"/>
      <c r="E885" s="684"/>
      <c r="F885" s="684"/>
      <c r="G885" s="684"/>
      <c r="H885" s="684"/>
      <c r="I885" s="684"/>
      <c r="J885" s="682"/>
      <c r="K885" s="682"/>
      <c r="L885" s="682"/>
      <c r="M885" s="682"/>
      <c r="N885" s="682"/>
      <c r="O885" s="682"/>
      <c r="P885" s="682"/>
      <c r="Q885" s="682"/>
      <c r="R885" s="682"/>
      <c r="S885" s="682"/>
      <c r="T885" s="682"/>
      <c r="U885" s="682"/>
      <c r="V885" s="682"/>
      <c r="W885" s="682"/>
      <c r="X885" s="682"/>
      <c r="Y885" s="682"/>
      <c r="Z885" s="682"/>
      <c r="AA885" s="682"/>
    </row>
    <row r="886" spans="1:27" ht="15">
      <c r="A886" s="682"/>
      <c r="B886" s="684"/>
      <c r="C886" s="684"/>
      <c r="D886" s="684"/>
      <c r="E886" s="684"/>
      <c r="F886" s="684"/>
      <c r="G886" s="684"/>
      <c r="H886" s="684"/>
      <c r="I886" s="684"/>
      <c r="J886" s="682"/>
      <c r="K886" s="682"/>
      <c r="L886" s="682"/>
      <c r="M886" s="682"/>
      <c r="N886" s="682"/>
      <c r="O886" s="682"/>
      <c r="P886" s="682"/>
      <c r="Q886" s="682"/>
      <c r="R886" s="682"/>
      <c r="S886" s="682"/>
      <c r="T886" s="682"/>
      <c r="U886" s="682"/>
      <c r="V886" s="682"/>
      <c r="W886" s="682"/>
      <c r="X886" s="682"/>
      <c r="Y886" s="682"/>
      <c r="Z886" s="682"/>
      <c r="AA886" s="682"/>
    </row>
    <row r="887" spans="1:27" ht="15">
      <c r="A887" s="682"/>
      <c r="B887" s="684"/>
      <c r="C887" s="684"/>
      <c r="D887" s="684"/>
      <c r="E887" s="684"/>
      <c r="F887" s="684"/>
      <c r="G887" s="684"/>
      <c r="H887" s="684"/>
      <c r="I887" s="684"/>
      <c r="J887" s="682"/>
      <c r="K887" s="682"/>
      <c r="L887" s="682"/>
      <c r="M887" s="682"/>
      <c r="N887" s="682"/>
      <c r="O887" s="682"/>
      <c r="P887" s="682"/>
      <c r="Q887" s="682"/>
      <c r="R887" s="682"/>
      <c r="S887" s="682"/>
      <c r="T887" s="682"/>
      <c r="U887" s="682"/>
      <c r="V887" s="682"/>
      <c r="W887" s="682"/>
      <c r="X887" s="682"/>
      <c r="Y887" s="682"/>
      <c r="Z887" s="682"/>
      <c r="AA887" s="682"/>
    </row>
    <row r="888" spans="1:27" ht="15">
      <c r="A888" s="682"/>
      <c r="B888" s="684"/>
      <c r="C888" s="684"/>
      <c r="D888" s="684"/>
      <c r="E888" s="684"/>
      <c r="F888" s="684"/>
      <c r="G888" s="684"/>
      <c r="H888" s="684"/>
      <c r="I888" s="684"/>
      <c r="J888" s="682"/>
      <c r="K888" s="682"/>
      <c r="L888" s="682"/>
      <c r="M888" s="682"/>
      <c r="N888" s="682"/>
      <c r="O888" s="682"/>
      <c r="P888" s="682"/>
      <c r="Q888" s="682"/>
      <c r="R888" s="682"/>
      <c r="S888" s="682"/>
      <c r="T888" s="682"/>
      <c r="U888" s="682"/>
      <c r="V888" s="682"/>
      <c r="W888" s="682"/>
      <c r="X888" s="682"/>
      <c r="Y888" s="682"/>
      <c r="Z888" s="682"/>
      <c r="AA888" s="682"/>
    </row>
    <row r="889" spans="1:27" ht="15">
      <c r="A889" s="682"/>
      <c r="B889" s="684"/>
      <c r="C889" s="684"/>
      <c r="D889" s="684"/>
      <c r="E889" s="684"/>
      <c r="F889" s="684"/>
      <c r="G889" s="684"/>
      <c r="H889" s="684"/>
      <c r="I889" s="684"/>
      <c r="J889" s="682"/>
      <c r="K889" s="682"/>
      <c r="L889" s="682"/>
      <c r="M889" s="682"/>
      <c r="N889" s="682"/>
      <c r="O889" s="682"/>
      <c r="P889" s="682"/>
      <c r="Q889" s="682"/>
      <c r="R889" s="682"/>
      <c r="S889" s="682"/>
      <c r="T889" s="682"/>
      <c r="U889" s="682"/>
      <c r="V889" s="682"/>
      <c r="W889" s="682"/>
      <c r="X889" s="682"/>
      <c r="Y889" s="682"/>
      <c r="Z889" s="682"/>
      <c r="AA889" s="682"/>
    </row>
    <row r="890" spans="1:27" ht="15">
      <c r="A890" s="682"/>
      <c r="B890" s="684"/>
      <c r="C890" s="684"/>
      <c r="D890" s="684"/>
      <c r="E890" s="684"/>
      <c r="F890" s="684"/>
      <c r="G890" s="684"/>
      <c r="H890" s="684"/>
      <c r="I890" s="684"/>
      <c r="J890" s="682"/>
      <c r="K890" s="682"/>
      <c r="L890" s="682"/>
      <c r="M890" s="682"/>
      <c r="N890" s="682"/>
      <c r="O890" s="682"/>
      <c r="P890" s="682"/>
      <c r="Q890" s="682"/>
      <c r="R890" s="682"/>
      <c r="S890" s="682"/>
      <c r="T890" s="682"/>
      <c r="U890" s="682"/>
      <c r="V890" s="682"/>
      <c r="W890" s="682"/>
      <c r="X890" s="682"/>
      <c r="Y890" s="682"/>
      <c r="Z890" s="682"/>
      <c r="AA890" s="682"/>
    </row>
    <row r="891" spans="1:27" ht="15">
      <c r="A891" s="682"/>
      <c r="B891" s="684"/>
      <c r="C891" s="684"/>
      <c r="D891" s="684"/>
      <c r="E891" s="684"/>
      <c r="F891" s="684"/>
      <c r="G891" s="684"/>
      <c r="H891" s="684"/>
      <c r="I891" s="684"/>
      <c r="J891" s="682"/>
      <c r="K891" s="682"/>
      <c r="L891" s="682"/>
      <c r="M891" s="682"/>
      <c r="N891" s="682"/>
      <c r="O891" s="682"/>
      <c r="P891" s="682"/>
      <c r="Q891" s="682"/>
      <c r="R891" s="682"/>
      <c r="S891" s="682"/>
      <c r="T891" s="682"/>
      <c r="U891" s="682"/>
      <c r="V891" s="682"/>
      <c r="W891" s="682"/>
      <c r="X891" s="682"/>
      <c r="Y891" s="682"/>
      <c r="Z891" s="682"/>
      <c r="AA891" s="682"/>
    </row>
    <row r="892" spans="1:27" ht="15">
      <c r="A892" s="682"/>
      <c r="B892" s="684"/>
      <c r="C892" s="684"/>
      <c r="D892" s="684"/>
      <c r="E892" s="684"/>
      <c r="F892" s="684"/>
      <c r="G892" s="684"/>
      <c r="H892" s="684"/>
      <c r="I892" s="684"/>
      <c r="J892" s="682"/>
      <c r="K892" s="682"/>
      <c r="L892" s="682"/>
      <c r="M892" s="682"/>
      <c r="N892" s="682"/>
      <c r="O892" s="682"/>
      <c r="P892" s="682"/>
      <c r="Q892" s="682"/>
      <c r="R892" s="682"/>
      <c r="S892" s="682"/>
      <c r="T892" s="682"/>
      <c r="U892" s="682"/>
      <c r="V892" s="682"/>
      <c r="W892" s="682"/>
      <c r="X892" s="682"/>
      <c r="Y892" s="682"/>
      <c r="Z892" s="682"/>
      <c r="AA892" s="682"/>
    </row>
    <row r="893" spans="1:27" ht="15">
      <c r="A893" s="682"/>
      <c r="B893" s="684"/>
      <c r="C893" s="684"/>
      <c r="D893" s="684"/>
      <c r="E893" s="684"/>
      <c r="F893" s="684"/>
      <c r="G893" s="684"/>
      <c r="H893" s="684"/>
      <c r="I893" s="684"/>
      <c r="J893" s="682"/>
      <c r="K893" s="682"/>
      <c r="L893" s="682"/>
      <c r="M893" s="682"/>
      <c r="N893" s="682"/>
      <c r="O893" s="682"/>
      <c r="P893" s="682"/>
      <c r="Q893" s="682"/>
      <c r="R893" s="682"/>
      <c r="S893" s="682"/>
      <c r="T893" s="682"/>
      <c r="U893" s="682"/>
      <c r="V893" s="682"/>
      <c r="W893" s="682"/>
      <c r="X893" s="682"/>
      <c r="Y893" s="682"/>
      <c r="Z893" s="682"/>
      <c r="AA893" s="682"/>
    </row>
    <row r="894" spans="1:27" ht="15">
      <c r="A894" s="682"/>
      <c r="B894" s="684"/>
      <c r="C894" s="684"/>
      <c r="D894" s="684"/>
      <c r="E894" s="684"/>
      <c r="F894" s="684"/>
      <c r="G894" s="684"/>
      <c r="H894" s="684"/>
      <c r="I894" s="684"/>
      <c r="J894" s="682"/>
      <c r="K894" s="682"/>
      <c r="L894" s="682"/>
      <c r="M894" s="682"/>
      <c r="N894" s="682"/>
      <c r="O894" s="682"/>
      <c r="P894" s="682"/>
      <c r="Q894" s="682"/>
      <c r="R894" s="682"/>
      <c r="S894" s="682"/>
      <c r="T894" s="682"/>
      <c r="U894" s="682"/>
      <c r="V894" s="682"/>
      <c r="W894" s="682"/>
      <c r="X894" s="682"/>
      <c r="Y894" s="682"/>
      <c r="Z894" s="682"/>
      <c r="AA894" s="682"/>
    </row>
    <row r="895" spans="1:27" ht="15">
      <c r="A895" s="682"/>
      <c r="B895" s="684"/>
      <c r="C895" s="684"/>
      <c r="D895" s="684"/>
      <c r="E895" s="684"/>
      <c r="F895" s="684"/>
      <c r="G895" s="684"/>
      <c r="H895" s="684"/>
      <c r="I895" s="684"/>
      <c r="J895" s="682"/>
      <c r="K895" s="682"/>
      <c r="L895" s="682"/>
      <c r="M895" s="682"/>
      <c r="N895" s="682"/>
      <c r="O895" s="682"/>
      <c r="P895" s="682"/>
      <c r="Q895" s="682"/>
      <c r="R895" s="682"/>
      <c r="S895" s="682"/>
      <c r="T895" s="682"/>
      <c r="U895" s="682"/>
      <c r="V895" s="682"/>
      <c r="W895" s="682"/>
      <c r="X895" s="682"/>
      <c r="Y895" s="682"/>
      <c r="Z895" s="682"/>
      <c r="AA895" s="682"/>
    </row>
    <row r="896" spans="1:27" ht="15">
      <c r="A896" s="682"/>
      <c r="B896" s="684"/>
      <c r="C896" s="684"/>
      <c r="D896" s="684"/>
      <c r="E896" s="684"/>
      <c r="F896" s="684"/>
      <c r="G896" s="684"/>
      <c r="H896" s="684"/>
      <c r="I896" s="684"/>
      <c r="J896" s="682"/>
      <c r="K896" s="682"/>
      <c r="L896" s="682"/>
      <c r="M896" s="682"/>
      <c r="N896" s="682"/>
      <c r="O896" s="682"/>
      <c r="P896" s="682"/>
      <c r="Q896" s="682"/>
      <c r="R896" s="682"/>
      <c r="S896" s="682"/>
      <c r="T896" s="682"/>
      <c r="U896" s="682"/>
      <c r="V896" s="682"/>
      <c r="W896" s="682"/>
      <c r="X896" s="682"/>
      <c r="Y896" s="682"/>
      <c r="Z896" s="682"/>
      <c r="AA896" s="682"/>
    </row>
    <row r="897" spans="1:27" ht="15">
      <c r="A897" s="682"/>
      <c r="B897" s="684"/>
      <c r="C897" s="684"/>
      <c r="D897" s="684"/>
      <c r="E897" s="684"/>
      <c r="F897" s="684"/>
      <c r="G897" s="684"/>
      <c r="H897" s="684"/>
      <c r="I897" s="684"/>
      <c r="J897" s="682"/>
      <c r="K897" s="682"/>
      <c r="L897" s="682"/>
      <c r="M897" s="682"/>
      <c r="N897" s="682"/>
      <c r="O897" s="682"/>
      <c r="P897" s="682"/>
      <c r="Q897" s="682"/>
      <c r="R897" s="682"/>
      <c r="S897" s="682"/>
      <c r="T897" s="682"/>
      <c r="U897" s="682"/>
      <c r="V897" s="682"/>
      <c r="W897" s="682"/>
      <c r="X897" s="682"/>
      <c r="Y897" s="682"/>
      <c r="Z897" s="682"/>
      <c r="AA897" s="682"/>
    </row>
    <row r="898" spans="1:27" ht="15">
      <c r="A898" s="682"/>
      <c r="B898" s="684"/>
      <c r="C898" s="684"/>
      <c r="D898" s="684"/>
      <c r="E898" s="684"/>
      <c r="F898" s="684"/>
      <c r="G898" s="684"/>
      <c r="H898" s="684"/>
      <c r="I898" s="684"/>
      <c r="J898" s="682"/>
      <c r="K898" s="682"/>
      <c r="L898" s="682"/>
      <c r="M898" s="682"/>
      <c r="N898" s="682"/>
      <c r="O898" s="682"/>
      <c r="P898" s="682"/>
      <c r="Q898" s="682"/>
      <c r="R898" s="682"/>
      <c r="S898" s="682"/>
      <c r="T898" s="682"/>
      <c r="U898" s="682"/>
      <c r="V898" s="682"/>
      <c r="W898" s="682"/>
      <c r="X898" s="682"/>
      <c r="Y898" s="682"/>
      <c r="Z898" s="682"/>
      <c r="AA898" s="682"/>
    </row>
    <row r="899" spans="1:27" ht="15">
      <c r="A899" s="682"/>
      <c r="B899" s="684"/>
      <c r="C899" s="684"/>
      <c r="D899" s="684"/>
      <c r="E899" s="684"/>
      <c r="F899" s="684"/>
      <c r="G899" s="684"/>
      <c r="H899" s="684"/>
      <c r="I899" s="684"/>
      <c r="J899" s="682"/>
      <c r="K899" s="682"/>
      <c r="L899" s="682"/>
      <c r="M899" s="682"/>
      <c r="N899" s="682"/>
      <c r="O899" s="682"/>
      <c r="P899" s="682"/>
      <c r="Q899" s="682"/>
      <c r="R899" s="682"/>
      <c r="S899" s="682"/>
      <c r="T899" s="682"/>
      <c r="U899" s="682"/>
      <c r="V899" s="682"/>
      <c r="W899" s="682"/>
      <c r="X899" s="682"/>
      <c r="Y899" s="682"/>
      <c r="Z899" s="682"/>
      <c r="AA899" s="682"/>
    </row>
    <row r="900" spans="1:27" ht="15">
      <c r="A900" s="682"/>
      <c r="B900" s="684"/>
      <c r="C900" s="684"/>
      <c r="D900" s="684"/>
      <c r="E900" s="684"/>
      <c r="F900" s="684"/>
      <c r="G900" s="684"/>
      <c r="H900" s="684"/>
      <c r="I900" s="684"/>
      <c r="J900" s="682"/>
      <c r="K900" s="682"/>
      <c r="L900" s="682"/>
      <c r="M900" s="682"/>
      <c r="N900" s="682"/>
      <c r="O900" s="682"/>
      <c r="P900" s="682"/>
      <c r="Q900" s="682"/>
      <c r="R900" s="682"/>
      <c r="S900" s="682"/>
      <c r="T900" s="682"/>
      <c r="U900" s="682"/>
      <c r="V900" s="682"/>
      <c r="W900" s="682"/>
      <c r="X900" s="682"/>
      <c r="Y900" s="682"/>
      <c r="Z900" s="682"/>
      <c r="AA900" s="682"/>
    </row>
    <row r="901" spans="1:27" ht="15">
      <c r="A901" s="682"/>
      <c r="B901" s="684"/>
      <c r="C901" s="684"/>
      <c r="D901" s="684"/>
      <c r="E901" s="684"/>
      <c r="F901" s="684"/>
      <c r="G901" s="684"/>
      <c r="H901" s="684"/>
      <c r="I901" s="684"/>
      <c r="J901" s="682"/>
      <c r="K901" s="682"/>
      <c r="L901" s="682"/>
      <c r="M901" s="682"/>
      <c r="N901" s="682"/>
      <c r="O901" s="682"/>
      <c r="P901" s="682"/>
      <c r="Q901" s="682"/>
      <c r="R901" s="682"/>
      <c r="S901" s="682"/>
      <c r="T901" s="682"/>
      <c r="U901" s="682"/>
      <c r="V901" s="682"/>
      <c r="W901" s="682"/>
      <c r="X901" s="682"/>
      <c r="Y901" s="682"/>
      <c r="Z901" s="682"/>
      <c r="AA901" s="682"/>
    </row>
    <row r="902" spans="1:27" ht="15">
      <c r="A902" s="682"/>
      <c r="B902" s="684"/>
      <c r="C902" s="684"/>
      <c r="D902" s="684"/>
      <c r="E902" s="684"/>
      <c r="F902" s="684"/>
      <c r="G902" s="684"/>
      <c r="H902" s="684"/>
      <c r="I902" s="684"/>
      <c r="J902" s="682"/>
      <c r="K902" s="682"/>
      <c r="L902" s="682"/>
      <c r="M902" s="682"/>
      <c r="N902" s="682"/>
      <c r="O902" s="682"/>
      <c r="P902" s="682"/>
      <c r="Q902" s="682"/>
      <c r="R902" s="682"/>
      <c r="S902" s="682"/>
      <c r="T902" s="682"/>
      <c r="U902" s="682"/>
      <c r="V902" s="682"/>
      <c r="W902" s="682"/>
      <c r="X902" s="682"/>
      <c r="Y902" s="682"/>
      <c r="Z902" s="682"/>
      <c r="AA902" s="682"/>
    </row>
    <row r="903" spans="1:27" ht="15">
      <c r="A903" s="682"/>
      <c r="B903" s="684"/>
      <c r="C903" s="684"/>
      <c r="D903" s="684"/>
      <c r="E903" s="684"/>
      <c r="F903" s="684"/>
      <c r="G903" s="684"/>
      <c r="H903" s="684"/>
      <c r="I903" s="684"/>
      <c r="J903" s="682"/>
      <c r="K903" s="682"/>
      <c r="L903" s="682"/>
      <c r="M903" s="682"/>
      <c r="N903" s="682"/>
      <c r="O903" s="682"/>
      <c r="P903" s="682"/>
      <c r="Q903" s="682"/>
      <c r="R903" s="682"/>
      <c r="S903" s="682"/>
      <c r="T903" s="682"/>
      <c r="U903" s="682"/>
      <c r="V903" s="682"/>
      <c r="W903" s="682"/>
      <c r="X903" s="682"/>
      <c r="Y903" s="682"/>
      <c r="Z903" s="682"/>
      <c r="AA903" s="682"/>
    </row>
    <row r="904" spans="1:27" ht="15">
      <c r="A904" s="682"/>
      <c r="B904" s="684"/>
      <c r="C904" s="684"/>
      <c r="D904" s="684"/>
      <c r="E904" s="684"/>
      <c r="F904" s="684"/>
      <c r="G904" s="684"/>
      <c r="H904" s="684"/>
      <c r="I904" s="684"/>
      <c r="J904" s="682"/>
      <c r="K904" s="682"/>
      <c r="L904" s="682"/>
      <c r="M904" s="682"/>
      <c r="N904" s="682"/>
      <c r="O904" s="682"/>
      <c r="P904" s="682"/>
      <c r="Q904" s="682"/>
      <c r="R904" s="682"/>
      <c r="S904" s="682"/>
      <c r="T904" s="682"/>
      <c r="U904" s="682"/>
      <c r="V904" s="682"/>
      <c r="W904" s="682"/>
      <c r="X904" s="682"/>
      <c r="Y904" s="682"/>
      <c r="Z904" s="682"/>
      <c r="AA904" s="682"/>
    </row>
    <row r="905" spans="1:27" ht="15">
      <c r="A905" s="682"/>
      <c r="B905" s="684"/>
      <c r="C905" s="684"/>
      <c r="D905" s="684"/>
      <c r="E905" s="684"/>
      <c r="F905" s="684"/>
      <c r="G905" s="684"/>
      <c r="H905" s="684"/>
      <c r="I905" s="684"/>
      <c r="J905" s="682"/>
      <c r="K905" s="682"/>
      <c r="L905" s="682"/>
      <c r="M905" s="682"/>
      <c r="N905" s="682"/>
      <c r="O905" s="682"/>
      <c r="P905" s="682"/>
      <c r="Q905" s="682"/>
      <c r="R905" s="682"/>
      <c r="S905" s="682"/>
      <c r="T905" s="682"/>
      <c r="U905" s="682"/>
      <c r="V905" s="682"/>
      <c r="W905" s="682"/>
      <c r="X905" s="682"/>
      <c r="Y905" s="682"/>
      <c r="Z905" s="682"/>
      <c r="AA905" s="682"/>
    </row>
    <row r="906" spans="1:27" ht="15">
      <c r="A906" s="682"/>
      <c r="B906" s="684"/>
      <c r="C906" s="684"/>
      <c r="D906" s="684"/>
      <c r="E906" s="684"/>
      <c r="F906" s="684"/>
      <c r="G906" s="684"/>
      <c r="H906" s="684"/>
      <c r="I906" s="684"/>
      <c r="J906" s="682"/>
      <c r="K906" s="682"/>
      <c r="L906" s="682"/>
      <c r="M906" s="682"/>
      <c r="N906" s="682"/>
      <c r="O906" s="682"/>
      <c r="P906" s="682"/>
      <c r="Q906" s="682"/>
      <c r="R906" s="682"/>
      <c r="S906" s="682"/>
      <c r="T906" s="682"/>
      <c r="U906" s="682"/>
      <c r="V906" s="682"/>
      <c r="W906" s="682"/>
      <c r="X906" s="682"/>
      <c r="Y906" s="682"/>
      <c r="Z906" s="682"/>
      <c r="AA906" s="682"/>
    </row>
    <row r="907" spans="1:27" ht="15">
      <c r="A907" s="682"/>
      <c r="B907" s="684"/>
      <c r="C907" s="684"/>
      <c r="D907" s="684"/>
      <c r="E907" s="684"/>
      <c r="F907" s="684"/>
      <c r="G907" s="684"/>
      <c r="H907" s="684"/>
      <c r="I907" s="684"/>
      <c r="J907" s="682"/>
      <c r="K907" s="682"/>
      <c r="L907" s="682"/>
      <c r="M907" s="682"/>
      <c r="N907" s="682"/>
      <c r="O907" s="682"/>
      <c r="P907" s="682"/>
      <c r="Q907" s="682"/>
      <c r="R907" s="682"/>
      <c r="S907" s="682"/>
      <c r="T907" s="682"/>
      <c r="U907" s="682"/>
      <c r="V907" s="682"/>
      <c r="W907" s="682"/>
      <c r="X907" s="682"/>
      <c r="Y907" s="682"/>
      <c r="Z907" s="682"/>
      <c r="AA907" s="682"/>
    </row>
    <row r="908" spans="1:27" ht="15">
      <c r="A908" s="682"/>
      <c r="B908" s="684"/>
      <c r="C908" s="684"/>
      <c r="D908" s="684"/>
      <c r="E908" s="684"/>
      <c r="F908" s="684"/>
      <c r="G908" s="684"/>
      <c r="H908" s="684"/>
      <c r="I908" s="684"/>
      <c r="J908" s="682"/>
      <c r="K908" s="682"/>
      <c r="L908" s="682"/>
      <c r="M908" s="682"/>
      <c r="N908" s="682"/>
      <c r="O908" s="682"/>
      <c r="P908" s="682"/>
      <c r="Q908" s="682"/>
      <c r="R908" s="682"/>
      <c r="S908" s="682"/>
      <c r="T908" s="682"/>
      <c r="U908" s="682"/>
      <c r="V908" s="682"/>
      <c r="W908" s="682"/>
      <c r="X908" s="682"/>
      <c r="Y908" s="682"/>
      <c r="Z908" s="682"/>
      <c r="AA908" s="682"/>
    </row>
    <row r="909" spans="1:27" ht="15">
      <c r="A909" s="682"/>
      <c r="B909" s="684"/>
      <c r="C909" s="684"/>
      <c r="D909" s="684"/>
      <c r="E909" s="684"/>
      <c r="F909" s="684"/>
      <c r="G909" s="684"/>
      <c r="H909" s="684"/>
      <c r="I909" s="684"/>
      <c r="J909" s="682"/>
      <c r="K909" s="682"/>
      <c r="L909" s="682"/>
      <c r="M909" s="682"/>
      <c r="N909" s="682"/>
      <c r="O909" s="682"/>
      <c r="P909" s="682"/>
      <c r="Q909" s="682"/>
      <c r="R909" s="682"/>
      <c r="S909" s="682"/>
      <c r="T909" s="682"/>
      <c r="U909" s="682"/>
      <c r="V909" s="682"/>
      <c r="W909" s="682"/>
      <c r="X909" s="682"/>
      <c r="Y909" s="682"/>
      <c r="Z909" s="682"/>
      <c r="AA909" s="682"/>
    </row>
    <row r="910" spans="1:27" ht="15">
      <c r="A910" s="682"/>
      <c r="B910" s="684"/>
      <c r="C910" s="684"/>
      <c r="D910" s="684"/>
      <c r="E910" s="684"/>
      <c r="F910" s="684"/>
      <c r="G910" s="684"/>
      <c r="H910" s="684"/>
      <c r="I910" s="684"/>
      <c r="J910" s="682"/>
      <c r="K910" s="682"/>
      <c r="L910" s="682"/>
      <c r="M910" s="682"/>
      <c r="N910" s="682"/>
      <c r="O910" s="682"/>
      <c r="P910" s="682"/>
      <c r="Q910" s="682"/>
      <c r="R910" s="682"/>
      <c r="S910" s="682"/>
      <c r="T910" s="682"/>
      <c r="U910" s="682"/>
      <c r="V910" s="682"/>
      <c r="W910" s="682"/>
      <c r="X910" s="682"/>
      <c r="Y910" s="682"/>
      <c r="Z910" s="682"/>
      <c r="AA910" s="682"/>
    </row>
    <row r="911" spans="1:27" ht="15">
      <c r="A911" s="682"/>
      <c r="B911" s="684"/>
      <c r="C911" s="684"/>
      <c r="D911" s="684"/>
      <c r="E911" s="684"/>
      <c r="F911" s="684"/>
      <c r="G911" s="684"/>
      <c r="H911" s="684"/>
      <c r="I911" s="684"/>
      <c r="J911" s="682"/>
      <c r="K911" s="682"/>
      <c r="L911" s="682"/>
      <c r="M911" s="682"/>
      <c r="N911" s="682"/>
      <c r="O911" s="682"/>
      <c r="P911" s="682"/>
      <c r="Q911" s="682"/>
      <c r="R911" s="682"/>
      <c r="S911" s="682"/>
      <c r="T911" s="682"/>
      <c r="U911" s="682"/>
      <c r="V911" s="682"/>
      <c r="W911" s="682"/>
      <c r="X911" s="682"/>
      <c r="Y911" s="682"/>
      <c r="Z911" s="682"/>
      <c r="AA911" s="682"/>
    </row>
    <row r="912" spans="1:27" ht="15">
      <c r="A912" s="682"/>
      <c r="B912" s="684"/>
      <c r="C912" s="684"/>
      <c r="D912" s="684"/>
      <c r="E912" s="684"/>
      <c r="F912" s="684"/>
      <c r="G912" s="684"/>
      <c r="H912" s="684"/>
      <c r="I912" s="684"/>
      <c r="J912" s="682"/>
      <c r="K912" s="682"/>
      <c r="L912" s="682"/>
      <c r="M912" s="682"/>
      <c r="N912" s="682"/>
      <c r="O912" s="682"/>
      <c r="P912" s="682"/>
      <c r="Q912" s="682"/>
      <c r="R912" s="682"/>
      <c r="S912" s="682"/>
      <c r="T912" s="682"/>
      <c r="U912" s="682"/>
      <c r="V912" s="682"/>
      <c r="W912" s="682"/>
      <c r="X912" s="682"/>
      <c r="Y912" s="682"/>
      <c r="Z912" s="682"/>
      <c r="AA912" s="682"/>
    </row>
    <row r="913" spans="1:27" ht="15">
      <c r="A913" s="682"/>
      <c r="B913" s="684"/>
      <c r="C913" s="684"/>
      <c r="D913" s="684"/>
      <c r="E913" s="684"/>
      <c r="F913" s="684"/>
      <c r="G913" s="684"/>
      <c r="H913" s="684"/>
      <c r="I913" s="684"/>
      <c r="J913" s="682"/>
      <c r="K913" s="682"/>
      <c r="L913" s="682"/>
      <c r="M913" s="682"/>
      <c r="N913" s="682"/>
      <c r="O913" s="682"/>
      <c r="P913" s="682"/>
      <c r="Q913" s="682"/>
      <c r="R913" s="682"/>
      <c r="S913" s="682"/>
      <c r="T913" s="682"/>
      <c r="U913" s="682"/>
      <c r="V913" s="682"/>
      <c r="W913" s="682"/>
      <c r="X913" s="682"/>
      <c r="Y913" s="682"/>
      <c r="Z913" s="682"/>
      <c r="AA913" s="682"/>
    </row>
    <row r="914" spans="1:27" ht="15">
      <c r="A914" s="682"/>
      <c r="B914" s="684"/>
      <c r="C914" s="684"/>
      <c r="D914" s="684"/>
      <c r="E914" s="684"/>
      <c r="F914" s="684"/>
      <c r="G914" s="684"/>
      <c r="H914" s="684"/>
      <c r="I914" s="684"/>
      <c r="J914" s="682"/>
      <c r="K914" s="682"/>
      <c r="L914" s="682"/>
      <c r="M914" s="682"/>
      <c r="N914" s="682"/>
      <c r="O914" s="682"/>
      <c r="P914" s="682"/>
      <c r="Q914" s="682"/>
      <c r="R914" s="682"/>
      <c r="S914" s="682"/>
      <c r="T914" s="682"/>
      <c r="U914" s="682"/>
      <c r="V914" s="682"/>
      <c r="W914" s="682"/>
      <c r="X914" s="682"/>
      <c r="Y914" s="682"/>
      <c r="Z914" s="682"/>
      <c r="AA914" s="682"/>
    </row>
    <row r="915" spans="1:27" ht="15">
      <c r="A915" s="682"/>
      <c r="B915" s="684"/>
      <c r="C915" s="684"/>
      <c r="D915" s="684"/>
      <c r="E915" s="684"/>
      <c r="F915" s="684"/>
      <c r="G915" s="684"/>
      <c r="H915" s="684"/>
      <c r="I915" s="684"/>
      <c r="J915" s="682"/>
      <c r="K915" s="682"/>
      <c r="L915" s="682"/>
      <c r="M915" s="682"/>
      <c r="N915" s="682"/>
      <c r="O915" s="682"/>
      <c r="P915" s="682"/>
      <c r="Q915" s="682"/>
      <c r="R915" s="682"/>
      <c r="S915" s="682"/>
      <c r="T915" s="682"/>
      <c r="U915" s="682"/>
      <c r="V915" s="682"/>
      <c r="W915" s="682"/>
      <c r="X915" s="682"/>
      <c r="Y915" s="682"/>
      <c r="Z915" s="682"/>
      <c r="AA915" s="682"/>
    </row>
    <row r="916" spans="1:27" ht="15">
      <c r="A916" s="682"/>
      <c r="B916" s="684"/>
      <c r="C916" s="684"/>
      <c r="D916" s="684"/>
      <c r="E916" s="684"/>
      <c r="F916" s="684"/>
      <c r="G916" s="684"/>
      <c r="H916" s="684"/>
      <c r="I916" s="684"/>
      <c r="J916" s="682"/>
      <c r="K916" s="682"/>
      <c r="L916" s="682"/>
      <c r="M916" s="682"/>
      <c r="N916" s="682"/>
      <c r="O916" s="682"/>
      <c r="P916" s="682"/>
      <c r="Q916" s="682"/>
      <c r="R916" s="682"/>
      <c r="S916" s="682"/>
      <c r="T916" s="682"/>
      <c r="U916" s="682"/>
      <c r="V916" s="682"/>
      <c r="W916" s="682"/>
      <c r="X916" s="682"/>
      <c r="Y916" s="682"/>
      <c r="Z916" s="682"/>
      <c r="AA916" s="682"/>
    </row>
    <row r="917" spans="1:27" ht="15">
      <c r="A917" s="682"/>
      <c r="B917" s="684"/>
      <c r="C917" s="684"/>
      <c r="D917" s="684"/>
      <c r="E917" s="684"/>
      <c r="F917" s="684"/>
      <c r="G917" s="684"/>
      <c r="H917" s="684"/>
      <c r="I917" s="684"/>
      <c r="J917" s="682"/>
      <c r="K917" s="682"/>
      <c r="L917" s="682"/>
      <c r="M917" s="682"/>
      <c r="N917" s="682"/>
      <c r="O917" s="682"/>
      <c r="P917" s="682"/>
      <c r="Q917" s="682"/>
      <c r="R917" s="682"/>
      <c r="S917" s="682"/>
      <c r="T917" s="682"/>
      <c r="U917" s="682"/>
      <c r="V917" s="682"/>
      <c r="W917" s="682"/>
      <c r="X917" s="682"/>
      <c r="Y917" s="682"/>
      <c r="Z917" s="682"/>
      <c r="AA917" s="682"/>
    </row>
    <row r="918" spans="1:27" ht="15">
      <c r="A918" s="682"/>
      <c r="B918" s="684"/>
      <c r="C918" s="684"/>
      <c r="D918" s="684"/>
      <c r="E918" s="684"/>
      <c r="F918" s="684"/>
      <c r="G918" s="684"/>
      <c r="H918" s="684"/>
      <c r="I918" s="684"/>
      <c r="J918" s="682"/>
      <c r="K918" s="682"/>
      <c r="L918" s="682"/>
      <c r="M918" s="682"/>
      <c r="N918" s="682"/>
      <c r="O918" s="682"/>
      <c r="P918" s="682"/>
      <c r="Q918" s="682"/>
      <c r="R918" s="682"/>
      <c r="S918" s="682"/>
      <c r="T918" s="682"/>
      <c r="U918" s="682"/>
      <c r="V918" s="682"/>
      <c r="W918" s="682"/>
      <c r="X918" s="682"/>
      <c r="Y918" s="682"/>
      <c r="Z918" s="682"/>
      <c r="AA918" s="682"/>
    </row>
    <row r="919" spans="1:27" ht="15">
      <c r="A919" s="682"/>
      <c r="B919" s="684"/>
      <c r="C919" s="684"/>
      <c r="D919" s="684"/>
      <c r="E919" s="684"/>
      <c r="F919" s="684"/>
      <c r="G919" s="684"/>
      <c r="H919" s="684"/>
      <c r="I919" s="684"/>
      <c r="J919" s="682"/>
      <c r="K919" s="682"/>
      <c r="L919" s="682"/>
      <c r="M919" s="682"/>
      <c r="N919" s="682"/>
      <c r="O919" s="682"/>
      <c r="P919" s="682"/>
      <c r="Q919" s="682"/>
      <c r="R919" s="682"/>
      <c r="S919" s="682"/>
      <c r="T919" s="682"/>
      <c r="U919" s="682"/>
      <c r="V919" s="682"/>
      <c r="W919" s="682"/>
      <c r="X919" s="682"/>
      <c r="Y919" s="682"/>
      <c r="Z919" s="682"/>
      <c r="AA919" s="682"/>
    </row>
    <row r="920" spans="1:27" ht="15">
      <c r="A920" s="682"/>
      <c r="B920" s="684"/>
      <c r="C920" s="684"/>
      <c r="D920" s="684"/>
      <c r="E920" s="684"/>
      <c r="F920" s="684"/>
      <c r="G920" s="684"/>
      <c r="H920" s="684"/>
      <c r="I920" s="684"/>
      <c r="J920" s="682"/>
      <c r="K920" s="682"/>
      <c r="L920" s="682"/>
      <c r="M920" s="682"/>
      <c r="N920" s="682"/>
      <c r="O920" s="682"/>
      <c r="P920" s="682"/>
      <c r="Q920" s="682"/>
      <c r="R920" s="682"/>
      <c r="S920" s="682"/>
      <c r="T920" s="682"/>
      <c r="U920" s="682"/>
      <c r="V920" s="682"/>
      <c r="W920" s="682"/>
      <c r="X920" s="682"/>
      <c r="Y920" s="682"/>
      <c r="Z920" s="682"/>
      <c r="AA920" s="682"/>
    </row>
    <row r="921" spans="1:27" ht="15">
      <c r="A921" s="682"/>
      <c r="B921" s="684"/>
      <c r="C921" s="684"/>
      <c r="D921" s="684"/>
      <c r="E921" s="684"/>
      <c r="F921" s="684"/>
      <c r="G921" s="684"/>
      <c r="H921" s="684"/>
      <c r="I921" s="684"/>
      <c r="J921" s="682"/>
      <c r="K921" s="682"/>
      <c r="L921" s="682"/>
      <c r="M921" s="682"/>
      <c r="N921" s="682"/>
      <c r="O921" s="682"/>
      <c r="P921" s="682"/>
      <c r="Q921" s="682"/>
      <c r="R921" s="682"/>
      <c r="S921" s="682"/>
      <c r="T921" s="682"/>
      <c r="U921" s="682"/>
      <c r="V921" s="682"/>
      <c r="W921" s="682"/>
      <c r="X921" s="682"/>
      <c r="Y921" s="682"/>
      <c r="Z921" s="682"/>
      <c r="AA921" s="682"/>
    </row>
    <row r="922" spans="1:27" ht="15">
      <c r="A922" s="682"/>
      <c r="B922" s="684"/>
      <c r="C922" s="684"/>
      <c r="D922" s="684"/>
      <c r="E922" s="684"/>
      <c r="F922" s="684"/>
      <c r="G922" s="684"/>
      <c r="H922" s="684"/>
      <c r="I922" s="684"/>
      <c r="J922" s="682"/>
      <c r="K922" s="682"/>
      <c r="L922" s="682"/>
      <c r="M922" s="682"/>
      <c r="N922" s="682"/>
      <c r="O922" s="682"/>
      <c r="P922" s="682"/>
      <c r="Q922" s="682"/>
      <c r="R922" s="682"/>
      <c r="S922" s="682"/>
      <c r="T922" s="682"/>
      <c r="U922" s="682"/>
      <c r="V922" s="682"/>
      <c r="W922" s="682"/>
      <c r="X922" s="682"/>
      <c r="Y922" s="682"/>
      <c r="Z922" s="682"/>
      <c r="AA922" s="682"/>
    </row>
    <row r="923" spans="1:27" ht="15">
      <c r="A923" s="682"/>
      <c r="B923" s="684"/>
      <c r="C923" s="684"/>
      <c r="D923" s="684"/>
      <c r="E923" s="684"/>
      <c r="F923" s="684"/>
      <c r="G923" s="684"/>
      <c r="H923" s="684"/>
      <c r="I923" s="684"/>
      <c r="J923" s="682"/>
      <c r="K923" s="682"/>
      <c r="L923" s="682"/>
      <c r="M923" s="682"/>
      <c r="N923" s="682"/>
      <c r="O923" s="682"/>
      <c r="P923" s="682"/>
      <c r="Q923" s="682"/>
      <c r="R923" s="682"/>
      <c r="S923" s="682"/>
      <c r="T923" s="682"/>
      <c r="U923" s="682"/>
      <c r="V923" s="682"/>
      <c r="W923" s="682"/>
      <c r="X923" s="682"/>
      <c r="Y923" s="682"/>
      <c r="Z923" s="682"/>
      <c r="AA923" s="682"/>
    </row>
    <row r="924" spans="1:27" ht="15">
      <c r="A924" s="682"/>
      <c r="B924" s="684"/>
      <c r="C924" s="684"/>
      <c r="D924" s="684"/>
      <c r="E924" s="684"/>
      <c r="F924" s="684"/>
      <c r="G924" s="684"/>
      <c r="H924" s="684"/>
      <c r="I924" s="684"/>
      <c r="J924" s="682"/>
      <c r="K924" s="682"/>
      <c r="L924" s="682"/>
      <c r="M924" s="682"/>
      <c r="N924" s="682"/>
      <c r="O924" s="682"/>
      <c r="P924" s="682"/>
      <c r="Q924" s="682"/>
      <c r="R924" s="682"/>
      <c r="S924" s="682"/>
      <c r="T924" s="682"/>
      <c r="U924" s="682"/>
      <c r="V924" s="682"/>
      <c r="W924" s="682"/>
      <c r="X924" s="682"/>
      <c r="Y924" s="682"/>
      <c r="Z924" s="682"/>
      <c r="AA924" s="682"/>
    </row>
    <row r="925" spans="1:27" ht="15">
      <c r="A925" s="682"/>
      <c r="B925" s="684"/>
      <c r="C925" s="684"/>
      <c r="D925" s="684"/>
      <c r="E925" s="684"/>
      <c r="F925" s="684"/>
      <c r="G925" s="684"/>
      <c r="H925" s="684"/>
      <c r="I925" s="684"/>
      <c r="J925" s="682"/>
      <c r="K925" s="682"/>
      <c r="L925" s="682"/>
      <c r="M925" s="682"/>
      <c r="N925" s="682"/>
      <c r="O925" s="682"/>
      <c r="P925" s="682"/>
      <c r="Q925" s="682"/>
      <c r="R925" s="682"/>
      <c r="S925" s="682"/>
      <c r="T925" s="682"/>
      <c r="U925" s="682"/>
      <c r="V925" s="682"/>
      <c r="W925" s="682"/>
      <c r="X925" s="682"/>
      <c r="Y925" s="682"/>
      <c r="Z925" s="682"/>
      <c r="AA925" s="682"/>
    </row>
    <row r="926" spans="1:27" ht="15">
      <c r="A926" s="682"/>
      <c r="B926" s="684"/>
      <c r="C926" s="684"/>
      <c r="D926" s="684"/>
      <c r="E926" s="684"/>
      <c r="F926" s="684"/>
      <c r="G926" s="684"/>
      <c r="H926" s="684"/>
      <c r="I926" s="684"/>
      <c r="J926" s="682"/>
      <c r="K926" s="682"/>
      <c r="L926" s="682"/>
      <c r="M926" s="682"/>
      <c r="N926" s="682"/>
      <c r="O926" s="682"/>
      <c r="P926" s="682"/>
      <c r="Q926" s="682"/>
      <c r="R926" s="682"/>
      <c r="S926" s="682"/>
      <c r="T926" s="682"/>
      <c r="U926" s="682"/>
      <c r="V926" s="682"/>
      <c r="W926" s="682"/>
      <c r="X926" s="682"/>
      <c r="Y926" s="682"/>
      <c r="Z926" s="682"/>
      <c r="AA926" s="682"/>
    </row>
    <row r="927" spans="1:27" ht="15">
      <c r="A927" s="682"/>
      <c r="B927" s="684"/>
      <c r="C927" s="684"/>
      <c r="D927" s="684"/>
      <c r="E927" s="684"/>
      <c r="F927" s="684"/>
      <c r="G927" s="684"/>
      <c r="H927" s="684"/>
      <c r="I927" s="684"/>
      <c r="J927" s="682"/>
      <c r="K927" s="682"/>
      <c r="L927" s="682"/>
      <c r="M927" s="682"/>
      <c r="N927" s="682"/>
      <c r="O927" s="682"/>
      <c r="P927" s="682"/>
      <c r="Q927" s="682"/>
      <c r="R927" s="682"/>
      <c r="S927" s="682"/>
      <c r="T927" s="682"/>
      <c r="U927" s="682"/>
      <c r="V927" s="682"/>
      <c r="W927" s="682"/>
      <c r="X927" s="682"/>
      <c r="Y927" s="682"/>
      <c r="Z927" s="682"/>
      <c r="AA927" s="682"/>
    </row>
    <row r="928" spans="1:27" ht="15">
      <c r="A928" s="682"/>
      <c r="B928" s="684"/>
      <c r="C928" s="684"/>
      <c r="D928" s="684"/>
      <c r="E928" s="684"/>
      <c r="F928" s="684"/>
      <c r="G928" s="684"/>
      <c r="H928" s="684"/>
      <c r="I928" s="684"/>
      <c r="J928" s="682"/>
      <c r="K928" s="682"/>
      <c r="L928" s="682"/>
      <c r="M928" s="682"/>
      <c r="N928" s="682"/>
      <c r="O928" s="682"/>
      <c r="P928" s="682"/>
      <c r="Q928" s="682"/>
      <c r="R928" s="682"/>
      <c r="S928" s="682"/>
      <c r="T928" s="682"/>
      <c r="U928" s="682"/>
      <c r="V928" s="682"/>
      <c r="W928" s="682"/>
      <c r="X928" s="682"/>
      <c r="Y928" s="682"/>
      <c r="Z928" s="682"/>
      <c r="AA928" s="682"/>
    </row>
    <row r="929" spans="1:27" ht="15">
      <c r="A929" s="682"/>
      <c r="B929" s="684"/>
      <c r="C929" s="684"/>
      <c r="D929" s="684"/>
      <c r="E929" s="684"/>
      <c r="F929" s="684"/>
      <c r="G929" s="684"/>
      <c r="H929" s="684"/>
      <c r="I929" s="684"/>
      <c r="J929" s="682"/>
      <c r="K929" s="682"/>
      <c r="L929" s="682"/>
      <c r="M929" s="682"/>
      <c r="N929" s="682"/>
      <c r="O929" s="682"/>
      <c r="P929" s="682"/>
      <c r="Q929" s="682"/>
      <c r="R929" s="682"/>
      <c r="S929" s="682"/>
      <c r="T929" s="682"/>
      <c r="U929" s="682"/>
      <c r="V929" s="682"/>
      <c r="W929" s="682"/>
      <c r="X929" s="682"/>
      <c r="Y929" s="682"/>
      <c r="Z929" s="682"/>
      <c r="AA929" s="682"/>
    </row>
    <row r="930" spans="1:27" ht="15">
      <c r="A930" s="682"/>
      <c r="B930" s="684"/>
      <c r="C930" s="684"/>
      <c r="D930" s="684"/>
      <c r="E930" s="684"/>
      <c r="F930" s="684"/>
      <c r="G930" s="684"/>
      <c r="H930" s="684"/>
      <c r="I930" s="684"/>
      <c r="J930" s="682"/>
      <c r="K930" s="682"/>
      <c r="L930" s="682"/>
      <c r="M930" s="682"/>
      <c r="N930" s="682"/>
      <c r="O930" s="682"/>
      <c r="P930" s="682"/>
      <c r="Q930" s="682"/>
      <c r="R930" s="682"/>
      <c r="S930" s="682"/>
      <c r="T930" s="682"/>
      <c r="U930" s="682"/>
      <c r="V930" s="682"/>
      <c r="W930" s="682"/>
      <c r="X930" s="682"/>
      <c r="Y930" s="682"/>
      <c r="Z930" s="682"/>
      <c r="AA930" s="682"/>
    </row>
    <row r="931" spans="1:27" ht="15">
      <c r="A931" s="682"/>
      <c r="B931" s="684"/>
      <c r="C931" s="684"/>
      <c r="D931" s="684"/>
      <c r="E931" s="684"/>
      <c r="F931" s="684"/>
      <c r="G931" s="684"/>
      <c r="H931" s="684"/>
      <c r="I931" s="684"/>
      <c r="J931" s="682"/>
      <c r="K931" s="682"/>
      <c r="L931" s="682"/>
      <c r="M931" s="682"/>
      <c r="N931" s="682"/>
      <c r="O931" s="682"/>
      <c r="P931" s="682"/>
      <c r="Q931" s="682"/>
      <c r="R931" s="682"/>
      <c r="S931" s="682"/>
      <c r="T931" s="682"/>
      <c r="U931" s="682"/>
      <c r="V931" s="682"/>
      <c r="W931" s="682"/>
      <c r="X931" s="682"/>
      <c r="Y931" s="682"/>
      <c r="Z931" s="682"/>
      <c r="AA931" s="682"/>
    </row>
    <row r="932" spans="1:27" ht="15">
      <c r="A932" s="682"/>
      <c r="B932" s="684"/>
      <c r="C932" s="684"/>
      <c r="D932" s="684"/>
      <c r="E932" s="684"/>
      <c r="F932" s="684"/>
      <c r="G932" s="684"/>
      <c r="H932" s="684"/>
      <c r="I932" s="684"/>
      <c r="J932" s="682"/>
      <c r="K932" s="682"/>
      <c r="L932" s="682"/>
      <c r="M932" s="682"/>
      <c r="N932" s="682"/>
      <c r="O932" s="682"/>
      <c r="P932" s="682"/>
      <c r="Q932" s="682"/>
      <c r="R932" s="682"/>
      <c r="S932" s="682"/>
      <c r="T932" s="682"/>
      <c r="U932" s="682"/>
      <c r="V932" s="682"/>
      <c r="W932" s="682"/>
      <c r="X932" s="682"/>
      <c r="Y932" s="682"/>
      <c r="Z932" s="682"/>
      <c r="AA932" s="682"/>
    </row>
    <row r="933" spans="1:27" ht="15">
      <c r="A933" s="682"/>
      <c r="B933" s="684"/>
      <c r="C933" s="684"/>
      <c r="D933" s="684"/>
      <c r="E933" s="684"/>
      <c r="F933" s="684"/>
      <c r="G933" s="684"/>
      <c r="H933" s="684"/>
      <c r="I933" s="684"/>
      <c r="J933" s="682"/>
      <c r="K933" s="682"/>
      <c r="L933" s="682"/>
      <c r="M933" s="682"/>
      <c r="N933" s="682"/>
      <c r="O933" s="682"/>
      <c r="P933" s="682"/>
      <c r="Q933" s="682"/>
      <c r="R933" s="682"/>
      <c r="S933" s="682"/>
      <c r="T933" s="682"/>
      <c r="U933" s="682"/>
      <c r="V933" s="682"/>
      <c r="W933" s="682"/>
      <c r="X933" s="682"/>
      <c r="Y933" s="682"/>
      <c r="Z933" s="682"/>
      <c r="AA933" s="682"/>
    </row>
    <row r="934" spans="1:27" ht="15">
      <c r="A934" s="682"/>
      <c r="B934" s="684"/>
      <c r="C934" s="684"/>
      <c r="D934" s="684"/>
      <c r="E934" s="684"/>
      <c r="F934" s="684"/>
      <c r="G934" s="684"/>
      <c r="H934" s="684"/>
      <c r="I934" s="684"/>
      <c r="J934" s="682"/>
      <c r="K934" s="682"/>
      <c r="L934" s="682"/>
      <c r="M934" s="682"/>
      <c r="N934" s="682"/>
      <c r="O934" s="682"/>
      <c r="P934" s="682"/>
      <c r="Q934" s="682"/>
      <c r="R934" s="682"/>
      <c r="S934" s="682"/>
      <c r="T934" s="682"/>
      <c r="U934" s="682"/>
      <c r="V934" s="682"/>
      <c r="W934" s="682"/>
      <c r="X934" s="682"/>
      <c r="Y934" s="682"/>
      <c r="Z934" s="682"/>
      <c r="AA934" s="682"/>
    </row>
    <row r="935" spans="1:27" ht="15">
      <c r="A935" s="682"/>
      <c r="B935" s="684"/>
      <c r="C935" s="684"/>
      <c r="D935" s="684"/>
      <c r="E935" s="684"/>
      <c r="F935" s="684"/>
      <c r="G935" s="684"/>
      <c r="H935" s="684"/>
      <c r="I935" s="684"/>
      <c r="J935" s="682"/>
      <c r="K935" s="682"/>
      <c r="L935" s="682"/>
      <c r="M935" s="682"/>
      <c r="N935" s="682"/>
      <c r="O935" s="682"/>
      <c r="P935" s="682"/>
      <c r="Q935" s="682"/>
      <c r="R935" s="682"/>
      <c r="S935" s="682"/>
      <c r="T935" s="682"/>
      <c r="U935" s="682"/>
      <c r="V935" s="682"/>
      <c r="W935" s="682"/>
      <c r="X935" s="682"/>
      <c r="Y935" s="682"/>
      <c r="Z935" s="682"/>
      <c r="AA935" s="682"/>
    </row>
    <row r="936" spans="1:27" ht="15">
      <c r="A936" s="682"/>
      <c r="B936" s="684"/>
      <c r="C936" s="684"/>
      <c r="D936" s="684"/>
      <c r="E936" s="684"/>
      <c r="F936" s="684"/>
      <c r="G936" s="684"/>
      <c r="H936" s="684"/>
      <c r="I936" s="684"/>
      <c r="J936" s="682"/>
      <c r="K936" s="682"/>
      <c r="L936" s="682"/>
      <c r="M936" s="682"/>
      <c r="N936" s="682"/>
      <c r="O936" s="682"/>
      <c r="P936" s="682"/>
      <c r="Q936" s="682"/>
      <c r="R936" s="682"/>
      <c r="S936" s="682"/>
      <c r="T936" s="682"/>
      <c r="U936" s="682"/>
      <c r="V936" s="682"/>
      <c r="W936" s="682"/>
      <c r="X936" s="682"/>
      <c r="Y936" s="682"/>
      <c r="Z936" s="682"/>
      <c r="AA936" s="682"/>
    </row>
    <row r="937" spans="1:27" ht="15">
      <c r="A937" s="682"/>
      <c r="B937" s="684"/>
      <c r="C937" s="684"/>
      <c r="D937" s="684"/>
      <c r="E937" s="684"/>
      <c r="F937" s="684"/>
      <c r="G937" s="684"/>
      <c r="H937" s="684"/>
      <c r="I937" s="684"/>
      <c r="J937" s="682"/>
      <c r="K937" s="682"/>
      <c r="L937" s="682"/>
      <c r="M937" s="682"/>
      <c r="N937" s="682"/>
      <c r="O937" s="682"/>
      <c r="P937" s="682"/>
      <c r="Q937" s="682"/>
      <c r="R937" s="682"/>
      <c r="S937" s="682"/>
      <c r="T937" s="682"/>
      <c r="U937" s="682"/>
      <c r="V937" s="682"/>
      <c r="W937" s="682"/>
      <c r="X937" s="682"/>
      <c r="Y937" s="682"/>
      <c r="Z937" s="682"/>
      <c r="AA937" s="682"/>
    </row>
    <row r="938" spans="1:27" ht="15">
      <c r="A938" s="682"/>
      <c r="B938" s="684"/>
      <c r="C938" s="684"/>
      <c r="D938" s="684"/>
      <c r="E938" s="684"/>
      <c r="F938" s="684"/>
      <c r="G938" s="684"/>
      <c r="H938" s="684"/>
      <c r="I938" s="684"/>
      <c r="J938" s="682"/>
      <c r="K938" s="682"/>
      <c r="L938" s="682"/>
      <c r="M938" s="682"/>
      <c r="N938" s="682"/>
      <c r="O938" s="682"/>
      <c r="P938" s="682"/>
      <c r="Q938" s="682"/>
      <c r="R938" s="682"/>
      <c r="S938" s="682"/>
      <c r="T938" s="682"/>
      <c r="U938" s="682"/>
      <c r="V938" s="682"/>
      <c r="W938" s="682"/>
      <c r="X938" s="682"/>
      <c r="Y938" s="682"/>
      <c r="Z938" s="682"/>
      <c r="AA938" s="682"/>
    </row>
    <row r="939" spans="1:27" ht="15">
      <c r="A939" s="682"/>
      <c r="B939" s="684"/>
      <c r="C939" s="684"/>
      <c r="D939" s="684"/>
      <c r="E939" s="684"/>
      <c r="F939" s="684"/>
      <c r="G939" s="684"/>
      <c r="H939" s="684"/>
      <c r="I939" s="684"/>
      <c r="J939" s="682"/>
      <c r="K939" s="682"/>
      <c r="L939" s="682"/>
      <c r="M939" s="682"/>
      <c r="N939" s="682"/>
      <c r="O939" s="682"/>
      <c r="P939" s="682"/>
      <c r="Q939" s="682"/>
      <c r="R939" s="682"/>
      <c r="S939" s="682"/>
      <c r="T939" s="682"/>
      <c r="U939" s="682"/>
      <c r="V939" s="682"/>
      <c r="W939" s="682"/>
      <c r="X939" s="682"/>
      <c r="Y939" s="682"/>
      <c r="Z939" s="682"/>
      <c r="AA939" s="682"/>
    </row>
    <row r="940" spans="1:27" ht="15">
      <c r="A940" s="682"/>
      <c r="B940" s="684"/>
      <c r="C940" s="684"/>
      <c r="D940" s="684"/>
      <c r="E940" s="684"/>
      <c r="F940" s="684"/>
      <c r="G940" s="684"/>
      <c r="H940" s="684"/>
      <c r="I940" s="684"/>
      <c r="J940" s="682"/>
      <c r="K940" s="682"/>
      <c r="L940" s="682"/>
      <c r="M940" s="682"/>
      <c r="N940" s="682"/>
      <c r="O940" s="682"/>
      <c r="P940" s="682"/>
      <c r="Q940" s="682"/>
      <c r="R940" s="682"/>
      <c r="S940" s="682"/>
      <c r="T940" s="682"/>
      <c r="U940" s="682"/>
      <c r="V940" s="682"/>
      <c r="W940" s="682"/>
      <c r="X940" s="682"/>
      <c r="Y940" s="682"/>
      <c r="Z940" s="682"/>
      <c r="AA940" s="682"/>
    </row>
    <row r="941" spans="1:27" ht="15">
      <c r="A941" s="682"/>
      <c r="B941" s="684"/>
      <c r="C941" s="684"/>
      <c r="D941" s="684"/>
      <c r="E941" s="684"/>
      <c r="F941" s="684"/>
      <c r="G941" s="684"/>
      <c r="H941" s="684"/>
      <c r="I941" s="684"/>
      <c r="J941" s="682"/>
      <c r="K941" s="682"/>
      <c r="L941" s="682"/>
      <c r="M941" s="682"/>
      <c r="N941" s="682"/>
      <c r="O941" s="682"/>
      <c r="P941" s="682"/>
      <c r="Q941" s="682"/>
      <c r="R941" s="682"/>
      <c r="S941" s="682"/>
      <c r="T941" s="682"/>
      <c r="U941" s="682"/>
      <c r="V941" s="682"/>
      <c r="W941" s="682"/>
      <c r="X941" s="682"/>
      <c r="Y941" s="682"/>
      <c r="Z941" s="682"/>
      <c r="AA941" s="682"/>
    </row>
    <row r="942" spans="1:27" ht="15">
      <c r="A942" s="682"/>
      <c r="B942" s="684"/>
      <c r="C942" s="684"/>
      <c r="D942" s="684"/>
      <c r="E942" s="684"/>
      <c r="F942" s="684"/>
      <c r="G942" s="684"/>
      <c r="H942" s="684"/>
      <c r="I942" s="684"/>
      <c r="J942" s="682"/>
      <c r="K942" s="682"/>
      <c r="L942" s="682"/>
      <c r="M942" s="682"/>
      <c r="N942" s="682"/>
      <c r="O942" s="682"/>
      <c r="P942" s="682"/>
      <c r="Q942" s="682"/>
      <c r="R942" s="682"/>
      <c r="S942" s="682"/>
      <c r="T942" s="682"/>
      <c r="U942" s="682"/>
      <c r="V942" s="682"/>
      <c r="W942" s="682"/>
      <c r="X942" s="682"/>
      <c r="Y942" s="682"/>
      <c r="Z942" s="682"/>
      <c r="AA942" s="682"/>
    </row>
    <row r="943" spans="1:27" ht="15">
      <c r="A943" s="682"/>
      <c r="B943" s="684"/>
      <c r="C943" s="684"/>
      <c r="D943" s="684"/>
      <c r="E943" s="684"/>
      <c r="F943" s="684"/>
      <c r="G943" s="684"/>
      <c r="H943" s="684"/>
      <c r="I943" s="684"/>
      <c r="J943" s="682"/>
      <c r="K943" s="682"/>
      <c r="L943" s="682"/>
      <c r="M943" s="682"/>
      <c r="N943" s="682"/>
      <c r="O943" s="682"/>
      <c r="P943" s="682"/>
      <c r="Q943" s="682"/>
      <c r="R943" s="682"/>
      <c r="S943" s="682"/>
      <c r="T943" s="682"/>
      <c r="U943" s="682"/>
      <c r="V943" s="682"/>
      <c r="W943" s="682"/>
      <c r="X943" s="682"/>
      <c r="Y943" s="682"/>
      <c r="Z943" s="682"/>
      <c r="AA943" s="682"/>
    </row>
    <row r="944" spans="1:27" ht="15">
      <c r="A944" s="682"/>
      <c r="B944" s="684"/>
      <c r="C944" s="684"/>
      <c r="D944" s="684"/>
      <c r="E944" s="684"/>
      <c r="F944" s="684"/>
      <c r="G944" s="684"/>
      <c r="H944" s="684"/>
      <c r="I944" s="684"/>
      <c r="J944" s="682"/>
      <c r="K944" s="682"/>
      <c r="L944" s="682"/>
      <c r="M944" s="682"/>
      <c r="N944" s="682"/>
      <c r="O944" s="682"/>
      <c r="P944" s="682"/>
      <c r="Q944" s="682"/>
      <c r="R944" s="682"/>
      <c r="S944" s="682"/>
      <c r="T944" s="682"/>
      <c r="U944" s="682"/>
      <c r="V944" s="682"/>
      <c r="W944" s="682"/>
      <c r="X944" s="682"/>
      <c r="Y944" s="682"/>
      <c r="Z944" s="682"/>
      <c r="AA944" s="682"/>
    </row>
    <row r="945" spans="1:27" ht="15">
      <c r="A945" s="682"/>
      <c r="B945" s="684"/>
      <c r="C945" s="684"/>
      <c r="D945" s="684"/>
      <c r="E945" s="684"/>
      <c r="F945" s="684"/>
      <c r="G945" s="684"/>
      <c r="H945" s="684"/>
      <c r="I945" s="684"/>
      <c r="J945" s="682"/>
      <c r="K945" s="682"/>
      <c r="L945" s="682"/>
      <c r="M945" s="682"/>
      <c r="N945" s="682"/>
      <c r="O945" s="682"/>
      <c r="P945" s="682"/>
      <c r="Q945" s="682"/>
      <c r="R945" s="682"/>
      <c r="S945" s="682"/>
      <c r="T945" s="682"/>
      <c r="U945" s="682"/>
      <c r="V945" s="682"/>
      <c r="W945" s="682"/>
      <c r="X945" s="682"/>
      <c r="Y945" s="682"/>
      <c r="Z945" s="682"/>
      <c r="AA945" s="682"/>
    </row>
    <row r="946" spans="1:27" ht="15">
      <c r="A946" s="682"/>
      <c r="B946" s="684"/>
      <c r="C946" s="684"/>
      <c r="D946" s="684"/>
      <c r="E946" s="684"/>
      <c r="F946" s="684"/>
      <c r="G946" s="684"/>
      <c r="H946" s="684"/>
      <c r="I946" s="684"/>
      <c r="J946" s="682"/>
      <c r="K946" s="682"/>
      <c r="L946" s="682"/>
      <c r="M946" s="682"/>
      <c r="N946" s="682"/>
      <c r="O946" s="682"/>
      <c r="P946" s="682"/>
      <c r="Q946" s="682"/>
      <c r="R946" s="682"/>
      <c r="S946" s="682"/>
      <c r="T946" s="682"/>
      <c r="U946" s="682"/>
      <c r="V946" s="682"/>
      <c r="W946" s="682"/>
      <c r="X946" s="682"/>
      <c r="Y946" s="682"/>
      <c r="Z946" s="682"/>
      <c r="AA946" s="682"/>
    </row>
    <row r="947" spans="1:27" ht="15">
      <c r="A947" s="682"/>
      <c r="B947" s="684"/>
      <c r="C947" s="684"/>
      <c r="D947" s="684"/>
      <c r="E947" s="684"/>
      <c r="F947" s="684"/>
      <c r="G947" s="684"/>
      <c r="H947" s="684"/>
      <c r="I947" s="684"/>
      <c r="J947" s="682"/>
      <c r="K947" s="682"/>
      <c r="L947" s="682"/>
      <c r="M947" s="682"/>
      <c r="N947" s="682"/>
      <c r="O947" s="682"/>
      <c r="P947" s="682"/>
      <c r="Q947" s="682"/>
      <c r="R947" s="682"/>
      <c r="S947" s="682"/>
      <c r="T947" s="682"/>
      <c r="U947" s="682"/>
      <c r="V947" s="682"/>
      <c r="W947" s="682"/>
      <c r="X947" s="682"/>
      <c r="Y947" s="682"/>
      <c r="Z947" s="682"/>
      <c r="AA947" s="682"/>
    </row>
    <row r="948" spans="1:27" ht="15">
      <c r="A948" s="682"/>
      <c r="B948" s="684"/>
      <c r="C948" s="684"/>
      <c r="D948" s="684"/>
      <c r="E948" s="684"/>
      <c r="F948" s="684"/>
      <c r="G948" s="684"/>
      <c r="H948" s="684"/>
      <c r="I948" s="684"/>
      <c r="J948" s="682"/>
      <c r="K948" s="682"/>
      <c r="L948" s="682"/>
      <c r="M948" s="682"/>
      <c r="N948" s="682"/>
      <c r="O948" s="682"/>
      <c r="P948" s="682"/>
      <c r="Q948" s="682"/>
      <c r="R948" s="682"/>
      <c r="S948" s="682"/>
      <c r="T948" s="682"/>
      <c r="U948" s="682"/>
      <c r="V948" s="682"/>
      <c r="W948" s="682"/>
      <c r="X948" s="682"/>
      <c r="Y948" s="682"/>
      <c r="Z948" s="682"/>
      <c r="AA948" s="682"/>
    </row>
    <row r="949" spans="1:27" ht="15">
      <c r="A949" s="682"/>
      <c r="B949" s="684"/>
      <c r="C949" s="684"/>
      <c r="D949" s="684"/>
      <c r="E949" s="684"/>
      <c r="F949" s="684"/>
      <c r="G949" s="684"/>
      <c r="H949" s="684"/>
      <c r="I949" s="684"/>
      <c r="J949" s="682"/>
      <c r="K949" s="682"/>
      <c r="L949" s="682"/>
      <c r="M949" s="682"/>
      <c r="N949" s="682"/>
      <c r="O949" s="682"/>
      <c r="P949" s="682"/>
      <c r="Q949" s="682"/>
      <c r="R949" s="682"/>
      <c r="S949" s="682"/>
      <c r="T949" s="682"/>
      <c r="U949" s="682"/>
      <c r="V949" s="682"/>
      <c r="W949" s="682"/>
      <c r="X949" s="682"/>
      <c r="Y949" s="682"/>
      <c r="Z949" s="682"/>
      <c r="AA949" s="682"/>
    </row>
    <row r="950" spans="1:27" ht="15">
      <c r="A950" s="682"/>
      <c r="B950" s="684"/>
      <c r="C950" s="684"/>
      <c r="D950" s="684"/>
      <c r="E950" s="684"/>
      <c r="F950" s="684"/>
      <c r="G950" s="684"/>
      <c r="H950" s="684"/>
      <c r="I950" s="684"/>
      <c r="J950" s="682"/>
      <c r="K950" s="682"/>
      <c r="L950" s="682"/>
      <c r="M950" s="682"/>
      <c r="N950" s="682"/>
      <c r="O950" s="682"/>
      <c r="P950" s="682"/>
      <c r="Q950" s="682"/>
      <c r="R950" s="682"/>
      <c r="S950" s="682"/>
      <c r="T950" s="682"/>
      <c r="U950" s="682"/>
      <c r="V950" s="682"/>
      <c r="W950" s="682"/>
      <c r="X950" s="682"/>
      <c r="Y950" s="682"/>
      <c r="Z950" s="682"/>
      <c r="AA950" s="682"/>
    </row>
    <row r="951" spans="1:27" ht="15">
      <c r="A951" s="682"/>
      <c r="B951" s="684"/>
      <c r="C951" s="684"/>
      <c r="D951" s="684"/>
      <c r="E951" s="684"/>
      <c r="F951" s="684"/>
      <c r="G951" s="684"/>
      <c r="H951" s="684"/>
      <c r="I951" s="684"/>
      <c r="J951" s="682"/>
      <c r="K951" s="682"/>
      <c r="L951" s="682"/>
      <c r="M951" s="682"/>
      <c r="N951" s="682"/>
      <c r="O951" s="682"/>
      <c r="P951" s="682"/>
      <c r="Q951" s="682"/>
      <c r="R951" s="682"/>
      <c r="S951" s="682"/>
      <c r="T951" s="682"/>
      <c r="U951" s="682"/>
      <c r="V951" s="682"/>
      <c r="W951" s="682"/>
      <c r="X951" s="682"/>
      <c r="Y951" s="682"/>
      <c r="Z951" s="682"/>
      <c r="AA951" s="682"/>
    </row>
    <row r="952" spans="1:27" ht="15">
      <c r="A952" s="682"/>
      <c r="B952" s="684"/>
      <c r="C952" s="684"/>
      <c r="D952" s="684"/>
      <c r="E952" s="684"/>
      <c r="F952" s="684"/>
      <c r="G952" s="684"/>
      <c r="H952" s="684"/>
      <c r="I952" s="684"/>
      <c r="J952" s="682"/>
      <c r="K952" s="682"/>
      <c r="L952" s="682"/>
      <c r="M952" s="682"/>
      <c r="N952" s="682"/>
      <c r="O952" s="682"/>
      <c r="P952" s="682"/>
      <c r="Q952" s="682"/>
      <c r="R952" s="682"/>
      <c r="S952" s="682"/>
      <c r="T952" s="682"/>
      <c r="U952" s="682"/>
      <c r="V952" s="682"/>
      <c r="W952" s="682"/>
      <c r="X952" s="682"/>
      <c r="Y952" s="682"/>
      <c r="Z952" s="682"/>
      <c r="AA952" s="682"/>
    </row>
    <row r="953" spans="1:27" ht="15">
      <c r="A953" s="682"/>
      <c r="B953" s="684"/>
      <c r="C953" s="684"/>
      <c r="D953" s="684"/>
      <c r="E953" s="684"/>
      <c r="F953" s="684"/>
      <c r="G953" s="684"/>
      <c r="H953" s="684"/>
      <c r="I953" s="684"/>
      <c r="J953" s="682"/>
      <c r="K953" s="682"/>
      <c r="L953" s="682"/>
      <c r="M953" s="682"/>
      <c r="N953" s="682"/>
      <c r="O953" s="682"/>
      <c r="P953" s="682"/>
      <c r="Q953" s="682"/>
      <c r="R953" s="682"/>
      <c r="S953" s="682"/>
      <c r="T953" s="682"/>
      <c r="U953" s="682"/>
      <c r="V953" s="682"/>
      <c r="W953" s="682"/>
      <c r="X953" s="682"/>
      <c r="Y953" s="682"/>
      <c r="Z953" s="682"/>
      <c r="AA953" s="682"/>
    </row>
    <row r="954" spans="1:27" ht="15">
      <c r="A954" s="682"/>
      <c r="B954" s="684"/>
      <c r="C954" s="684"/>
      <c r="D954" s="684"/>
      <c r="E954" s="684"/>
      <c r="F954" s="684"/>
      <c r="G954" s="684"/>
      <c r="H954" s="684"/>
      <c r="I954" s="684"/>
      <c r="J954" s="682"/>
      <c r="K954" s="682"/>
      <c r="L954" s="682"/>
      <c r="M954" s="682"/>
      <c r="N954" s="682"/>
      <c r="O954" s="682"/>
      <c r="P954" s="682"/>
      <c r="Q954" s="682"/>
      <c r="R954" s="682"/>
      <c r="S954" s="682"/>
      <c r="T954" s="682"/>
      <c r="U954" s="682"/>
      <c r="V954" s="682"/>
      <c r="W954" s="682"/>
      <c r="X954" s="682"/>
      <c r="Y954" s="682"/>
      <c r="Z954" s="682"/>
      <c r="AA954" s="682"/>
    </row>
    <row r="955" spans="1:27" ht="15">
      <c r="A955" s="682"/>
      <c r="B955" s="684"/>
      <c r="C955" s="684"/>
      <c r="D955" s="684"/>
      <c r="E955" s="684"/>
      <c r="F955" s="684"/>
      <c r="G955" s="684"/>
      <c r="H955" s="684"/>
      <c r="I955" s="684"/>
      <c r="J955" s="682"/>
      <c r="K955" s="682"/>
      <c r="L955" s="682"/>
      <c r="M955" s="682"/>
      <c r="N955" s="682"/>
      <c r="O955" s="682"/>
      <c r="P955" s="682"/>
      <c r="Q955" s="682"/>
      <c r="R955" s="682"/>
      <c r="S955" s="682"/>
      <c r="T955" s="682"/>
      <c r="U955" s="682"/>
      <c r="V955" s="682"/>
      <c r="W955" s="682"/>
      <c r="X955" s="682"/>
      <c r="Y955" s="682"/>
      <c r="Z955" s="682"/>
      <c r="AA955" s="682"/>
    </row>
    <row r="956" spans="1:27" ht="15">
      <c r="A956" s="682"/>
      <c r="B956" s="684"/>
      <c r="C956" s="684"/>
      <c r="D956" s="684"/>
      <c r="E956" s="684"/>
      <c r="F956" s="684"/>
      <c r="G956" s="684"/>
      <c r="H956" s="684"/>
      <c r="I956" s="684"/>
      <c r="J956" s="682"/>
      <c r="K956" s="682"/>
      <c r="L956" s="682"/>
      <c r="M956" s="682"/>
      <c r="N956" s="682"/>
      <c r="O956" s="682"/>
      <c r="P956" s="682"/>
      <c r="Q956" s="682"/>
      <c r="R956" s="682"/>
      <c r="S956" s="682"/>
      <c r="T956" s="682"/>
      <c r="U956" s="682"/>
      <c r="V956" s="682"/>
      <c r="W956" s="682"/>
      <c r="X956" s="682"/>
      <c r="Y956" s="682"/>
      <c r="Z956" s="682"/>
      <c r="AA956" s="682"/>
    </row>
    <row r="957" spans="1:27" ht="15">
      <c r="A957" s="682"/>
      <c r="B957" s="684"/>
      <c r="C957" s="684"/>
      <c r="D957" s="684"/>
      <c r="E957" s="684"/>
      <c r="F957" s="684"/>
      <c r="G957" s="684"/>
      <c r="H957" s="684"/>
      <c r="I957" s="684"/>
      <c r="J957" s="682"/>
      <c r="K957" s="682"/>
      <c r="L957" s="682"/>
      <c r="M957" s="682"/>
      <c r="N957" s="682"/>
      <c r="O957" s="682"/>
      <c r="P957" s="682"/>
      <c r="Q957" s="682"/>
      <c r="R957" s="682"/>
      <c r="S957" s="682"/>
      <c r="T957" s="682"/>
      <c r="U957" s="682"/>
      <c r="V957" s="682"/>
      <c r="W957" s="682"/>
      <c r="X957" s="682"/>
      <c r="Y957" s="682"/>
      <c r="Z957" s="682"/>
      <c r="AA957" s="682"/>
    </row>
    <row r="958" spans="1:27" ht="15">
      <c r="A958" s="682"/>
      <c r="B958" s="684"/>
      <c r="C958" s="684"/>
      <c r="D958" s="684"/>
      <c r="E958" s="684"/>
      <c r="F958" s="684"/>
      <c r="G958" s="684"/>
      <c r="H958" s="684"/>
      <c r="I958" s="684"/>
      <c r="J958" s="682"/>
      <c r="K958" s="682"/>
      <c r="L958" s="682"/>
      <c r="M958" s="682"/>
      <c r="N958" s="682"/>
      <c r="O958" s="682"/>
      <c r="P958" s="682"/>
      <c r="Q958" s="682"/>
      <c r="R958" s="682"/>
      <c r="S958" s="682"/>
      <c r="T958" s="682"/>
      <c r="U958" s="682"/>
      <c r="V958" s="682"/>
      <c r="W958" s="682"/>
      <c r="X958" s="682"/>
      <c r="Y958" s="682"/>
      <c r="Z958" s="682"/>
      <c r="AA958" s="682"/>
    </row>
    <row r="959" spans="1:27" ht="15">
      <c r="A959" s="682"/>
      <c r="B959" s="684"/>
      <c r="C959" s="684"/>
      <c r="D959" s="684"/>
      <c r="E959" s="684"/>
      <c r="F959" s="684"/>
      <c r="G959" s="684"/>
      <c r="H959" s="684"/>
      <c r="I959" s="684"/>
      <c r="J959" s="682"/>
      <c r="K959" s="682"/>
      <c r="L959" s="682"/>
      <c r="M959" s="682"/>
      <c r="N959" s="682"/>
      <c r="O959" s="682"/>
      <c r="P959" s="682"/>
      <c r="Q959" s="682"/>
      <c r="R959" s="682"/>
      <c r="S959" s="682"/>
      <c r="T959" s="682"/>
      <c r="U959" s="682"/>
      <c r="V959" s="682"/>
      <c r="W959" s="682"/>
      <c r="X959" s="682"/>
      <c r="Y959" s="682"/>
      <c r="Z959" s="682"/>
      <c r="AA959" s="682"/>
    </row>
    <row r="960" spans="1:27" ht="15">
      <c r="A960" s="682"/>
      <c r="B960" s="684"/>
      <c r="C960" s="684"/>
      <c r="D960" s="684"/>
      <c r="E960" s="684"/>
      <c r="F960" s="684"/>
      <c r="G960" s="684"/>
      <c r="H960" s="684"/>
      <c r="I960" s="684"/>
      <c r="J960" s="682"/>
      <c r="K960" s="682"/>
      <c r="L960" s="682"/>
      <c r="M960" s="682"/>
      <c r="N960" s="682"/>
      <c r="O960" s="682"/>
      <c r="P960" s="682"/>
      <c r="Q960" s="682"/>
      <c r="R960" s="682"/>
      <c r="S960" s="682"/>
      <c r="T960" s="682"/>
      <c r="U960" s="682"/>
      <c r="V960" s="682"/>
      <c r="W960" s="682"/>
      <c r="X960" s="682"/>
      <c r="Y960" s="682"/>
      <c r="Z960" s="682"/>
      <c r="AA960" s="682"/>
    </row>
    <row r="961" spans="1:27" ht="15">
      <c r="A961" s="682"/>
      <c r="B961" s="684"/>
      <c r="C961" s="684"/>
      <c r="D961" s="684"/>
      <c r="E961" s="684"/>
      <c r="F961" s="684"/>
      <c r="G961" s="684"/>
      <c r="H961" s="684"/>
      <c r="I961" s="684"/>
      <c r="J961" s="682"/>
      <c r="K961" s="682"/>
      <c r="L961" s="682"/>
      <c r="M961" s="682"/>
      <c r="N961" s="682"/>
      <c r="O961" s="682"/>
      <c r="P961" s="682"/>
      <c r="Q961" s="682"/>
      <c r="R961" s="682"/>
      <c r="S961" s="682"/>
      <c r="T961" s="682"/>
      <c r="U961" s="682"/>
      <c r="V961" s="682"/>
      <c r="W961" s="682"/>
      <c r="X961" s="682"/>
      <c r="Y961" s="682"/>
      <c r="Z961" s="682"/>
      <c r="AA961" s="682"/>
    </row>
    <row r="962" spans="1:27" ht="15">
      <c r="A962" s="682"/>
      <c r="B962" s="684"/>
      <c r="C962" s="684"/>
      <c r="D962" s="684"/>
      <c r="E962" s="684"/>
      <c r="F962" s="684"/>
      <c r="G962" s="684"/>
      <c r="H962" s="684"/>
      <c r="I962" s="684"/>
      <c r="J962" s="682"/>
      <c r="K962" s="682"/>
      <c r="L962" s="682"/>
      <c r="M962" s="682"/>
      <c r="N962" s="682"/>
      <c r="O962" s="682"/>
      <c r="P962" s="682"/>
      <c r="Q962" s="682"/>
      <c r="R962" s="682"/>
      <c r="S962" s="682"/>
      <c r="T962" s="682"/>
      <c r="U962" s="682"/>
      <c r="V962" s="682"/>
      <c r="W962" s="682"/>
      <c r="X962" s="682"/>
      <c r="Y962" s="682"/>
      <c r="Z962" s="682"/>
      <c r="AA962" s="682"/>
    </row>
    <row r="963" spans="1:27" ht="15">
      <c r="A963" s="682"/>
      <c r="B963" s="684"/>
      <c r="C963" s="684"/>
      <c r="D963" s="684"/>
      <c r="E963" s="684"/>
      <c r="F963" s="684"/>
      <c r="G963" s="684"/>
      <c r="H963" s="684"/>
      <c r="I963" s="684"/>
      <c r="J963" s="682"/>
      <c r="K963" s="682"/>
      <c r="L963" s="682"/>
      <c r="M963" s="682"/>
      <c r="N963" s="682"/>
      <c r="O963" s="682"/>
      <c r="P963" s="682"/>
      <c r="Q963" s="682"/>
      <c r="R963" s="682"/>
      <c r="S963" s="682"/>
      <c r="T963" s="682"/>
      <c r="U963" s="682"/>
      <c r="V963" s="682"/>
      <c r="W963" s="682"/>
      <c r="X963" s="682"/>
      <c r="Y963" s="682"/>
      <c r="Z963" s="682"/>
      <c r="AA963" s="682"/>
    </row>
    <row r="964" spans="1:27" ht="15">
      <c r="A964" s="682"/>
      <c r="B964" s="684"/>
      <c r="C964" s="684"/>
      <c r="D964" s="684"/>
      <c r="E964" s="684"/>
      <c r="F964" s="684"/>
      <c r="G964" s="684"/>
      <c r="H964" s="684"/>
      <c r="I964" s="684"/>
      <c r="J964" s="682"/>
      <c r="K964" s="682"/>
      <c r="L964" s="682"/>
      <c r="M964" s="682"/>
      <c r="N964" s="682"/>
      <c r="O964" s="682"/>
      <c r="P964" s="682"/>
      <c r="Q964" s="682"/>
      <c r="R964" s="682"/>
      <c r="S964" s="682"/>
      <c r="T964" s="682"/>
      <c r="U964" s="682"/>
      <c r="V964" s="682"/>
      <c r="W964" s="682"/>
      <c r="X964" s="682"/>
      <c r="Y964" s="682"/>
      <c r="Z964" s="682"/>
      <c r="AA964" s="682"/>
    </row>
    <row r="965" spans="1:27" ht="15">
      <c r="A965" s="682"/>
      <c r="B965" s="684"/>
      <c r="C965" s="684"/>
      <c r="D965" s="684"/>
      <c r="E965" s="684"/>
      <c r="F965" s="684"/>
      <c r="G965" s="684"/>
      <c r="H965" s="684"/>
      <c r="I965" s="684"/>
      <c r="J965" s="682"/>
      <c r="K965" s="682"/>
      <c r="L965" s="682"/>
      <c r="M965" s="682"/>
      <c r="N965" s="682"/>
      <c r="O965" s="682"/>
      <c r="P965" s="682"/>
      <c r="Q965" s="682"/>
      <c r="R965" s="682"/>
      <c r="S965" s="682"/>
      <c r="T965" s="682"/>
      <c r="U965" s="682"/>
      <c r="V965" s="682"/>
      <c r="W965" s="682"/>
      <c r="X965" s="682"/>
      <c r="Y965" s="682"/>
      <c r="Z965" s="682"/>
      <c r="AA965" s="682"/>
    </row>
    <row r="966" spans="1:27" ht="15">
      <c r="A966" s="682"/>
      <c r="B966" s="684"/>
      <c r="C966" s="684"/>
      <c r="D966" s="684"/>
      <c r="E966" s="684"/>
      <c r="F966" s="684"/>
      <c r="G966" s="684"/>
      <c r="H966" s="684"/>
      <c r="I966" s="684"/>
      <c r="J966" s="682"/>
      <c r="K966" s="682"/>
      <c r="L966" s="682"/>
      <c r="M966" s="682"/>
      <c r="N966" s="682"/>
      <c r="O966" s="682"/>
      <c r="P966" s="682"/>
      <c r="Q966" s="682"/>
      <c r="R966" s="682"/>
      <c r="S966" s="682"/>
      <c r="T966" s="682"/>
      <c r="U966" s="682"/>
      <c r="V966" s="682"/>
      <c r="W966" s="682"/>
      <c r="X966" s="682"/>
      <c r="Y966" s="682"/>
      <c r="Z966" s="682"/>
      <c r="AA966" s="682"/>
    </row>
    <row r="967" spans="1:27" ht="15">
      <c r="A967" s="682"/>
      <c r="B967" s="684"/>
      <c r="C967" s="684"/>
      <c r="D967" s="684"/>
      <c r="E967" s="684"/>
      <c r="F967" s="684"/>
      <c r="G967" s="684"/>
      <c r="H967" s="684"/>
      <c r="I967" s="684"/>
      <c r="J967" s="682"/>
      <c r="K967" s="682"/>
      <c r="L967" s="682"/>
      <c r="M967" s="682"/>
      <c r="N967" s="682"/>
      <c r="O967" s="682"/>
      <c r="P967" s="682"/>
      <c r="Q967" s="682"/>
      <c r="R967" s="682"/>
      <c r="S967" s="682"/>
      <c r="T967" s="682"/>
      <c r="U967" s="682"/>
      <c r="V967" s="682"/>
      <c r="W967" s="682"/>
      <c r="X967" s="682"/>
      <c r="Y967" s="682"/>
      <c r="Z967" s="682"/>
      <c r="AA967" s="682"/>
    </row>
    <row r="968" spans="1:27" ht="15">
      <c r="A968" s="682"/>
      <c r="B968" s="684"/>
      <c r="C968" s="684"/>
      <c r="D968" s="684"/>
      <c r="E968" s="684"/>
      <c r="F968" s="684"/>
      <c r="G968" s="684"/>
      <c r="H968" s="684"/>
      <c r="I968" s="684"/>
      <c r="J968" s="682"/>
      <c r="K968" s="682"/>
      <c r="L968" s="682"/>
      <c r="M968" s="682"/>
      <c r="N968" s="682"/>
      <c r="O968" s="682"/>
      <c r="P968" s="682"/>
      <c r="Q968" s="682"/>
      <c r="R968" s="682"/>
      <c r="S968" s="682"/>
      <c r="T968" s="682"/>
      <c r="U968" s="682"/>
      <c r="V968" s="682"/>
      <c r="W968" s="682"/>
      <c r="X968" s="682"/>
      <c r="Y968" s="682"/>
      <c r="Z968" s="682"/>
      <c r="AA968" s="682"/>
    </row>
    <row r="969" spans="1:27" ht="15">
      <c r="A969" s="682"/>
      <c r="B969" s="684"/>
      <c r="C969" s="684"/>
      <c r="D969" s="684"/>
      <c r="E969" s="684"/>
      <c r="F969" s="684"/>
      <c r="G969" s="684"/>
      <c r="H969" s="684"/>
      <c r="I969" s="684"/>
      <c r="J969" s="682"/>
      <c r="K969" s="682"/>
      <c r="L969" s="682"/>
      <c r="M969" s="682"/>
      <c r="N969" s="682"/>
      <c r="O969" s="682"/>
      <c r="P969" s="682"/>
      <c r="Q969" s="682"/>
      <c r="R969" s="682"/>
      <c r="S969" s="682"/>
      <c r="T969" s="682"/>
      <c r="U969" s="682"/>
      <c r="V969" s="682"/>
      <c r="W969" s="682"/>
      <c r="X969" s="682"/>
      <c r="Y969" s="682"/>
      <c r="Z969" s="682"/>
      <c r="AA969" s="682"/>
    </row>
    <row r="970" spans="1:27" ht="15">
      <c r="A970" s="682"/>
      <c r="B970" s="684"/>
      <c r="C970" s="684"/>
      <c r="D970" s="684"/>
      <c r="E970" s="684"/>
      <c r="F970" s="684"/>
      <c r="G970" s="684"/>
      <c r="H970" s="684"/>
      <c r="I970" s="684"/>
      <c r="J970" s="682"/>
      <c r="K970" s="682"/>
      <c r="L970" s="682"/>
      <c r="M970" s="682"/>
      <c r="N970" s="682"/>
      <c r="O970" s="682"/>
      <c r="P970" s="682"/>
      <c r="Q970" s="682"/>
      <c r="R970" s="682"/>
      <c r="S970" s="682"/>
      <c r="T970" s="682"/>
      <c r="U970" s="682"/>
      <c r="V970" s="682"/>
      <c r="W970" s="682"/>
      <c r="X970" s="682"/>
      <c r="Y970" s="682"/>
      <c r="Z970" s="682"/>
      <c r="AA970" s="682"/>
    </row>
    <row r="971" spans="1:27" ht="15">
      <c r="A971" s="682"/>
      <c r="B971" s="684"/>
      <c r="C971" s="684"/>
      <c r="D971" s="684"/>
      <c r="E971" s="684"/>
      <c r="F971" s="684"/>
      <c r="G971" s="684"/>
      <c r="H971" s="684"/>
      <c r="I971" s="684"/>
      <c r="J971" s="682"/>
      <c r="K971" s="682"/>
      <c r="L971" s="682"/>
      <c r="M971" s="682"/>
      <c r="N971" s="682"/>
      <c r="O971" s="682"/>
      <c r="P971" s="682"/>
      <c r="Q971" s="682"/>
      <c r="R971" s="682"/>
      <c r="S971" s="682"/>
      <c r="T971" s="682"/>
      <c r="U971" s="682"/>
      <c r="V971" s="682"/>
      <c r="W971" s="682"/>
      <c r="X971" s="682"/>
      <c r="Y971" s="682"/>
      <c r="Z971" s="682"/>
      <c r="AA971" s="682"/>
    </row>
    <row r="972" spans="1:27" ht="15">
      <c r="A972" s="682"/>
      <c r="B972" s="684"/>
      <c r="C972" s="684"/>
      <c r="D972" s="684"/>
      <c r="E972" s="684"/>
      <c r="F972" s="684"/>
      <c r="G972" s="684"/>
      <c r="H972" s="684"/>
      <c r="I972" s="684"/>
      <c r="J972" s="682"/>
      <c r="K972" s="682"/>
      <c r="L972" s="682"/>
      <c r="M972" s="682"/>
      <c r="N972" s="682"/>
      <c r="O972" s="682"/>
      <c r="P972" s="682"/>
      <c r="Q972" s="682"/>
      <c r="R972" s="682"/>
      <c r="S972" s="682"/>
      <c r="T972" s="682"/>
      <c r="U972" s="682"/>
      <c r="V972" s="682"/>
      <c r="W972" s="682"/>
      <c r="X972" s="682"/>
      <c r="Y972" s="682"/>
      <c r="Z972" s="682"/>
      <c r="AA972" s="682"/>
    </row>
    <row r="973" spans="1:27" ht="15">
      <c r="A973" s="682"/>
      <c r="B973" s="684"/>
      <c r="C973" s="684"/>
      <c r="D973" s="684"/>
      <c r="E973" s="684"/>
      <c r="F973" s="684"/>
      <c r="G973" s="684"/>
      <c r="H973" s="684"/>
      <c r="I973" s="684"/>
      <c r="J973" s="682"/>
      <c r="K973" s="682"/>
      <c r="L973" s="682"/>
      <c r="M973" s="682"/>
      <c r="N973" s="682"/>
      <c r="O973" s="682"/>
      <c r="P973" s="682"/>
      <c r="Q973" s="682"/>
      <c r="R973" s="682"/>
      <c r="S973" s="682"/>
      <c r="T973" s="682"/>
      <c r="U973" s="682"/>
      <c r="V973" s="682"/>
      <c r="W973" s="682"/>
      <c r="X973" s="682"/>
      <c r="Y973" s="682"/>
      <c r="Z973" s="682"/>
      <c r="AA973" s="682"/>
    </row>
    <row r="974" spans="1:27" ht="15">
      <c r="A974" s="682"/>
      <c r="B974" s="684"/>
      <c r="C974" s="684"/>
      <c r="D974" s="684"/>
      <c r="E974" s="684"/>
      <c r="F974" s="684"/>
      <c r="G974" s="684"/>
      <c r="H974" s="684"/>
      <c r="I974" s="684"/>
      <c r="J974" s="682"/>
      <c r="K974" s="682"/>
      <c r="L974" s="682"/>
      <c r="M974" s="682"/>
      <c r="N974" s="682"/>
      <c r="O974" s="682"/>
      <c r="P974" s="682"/>
      <c r="Q974" s="682"/>
      <c r="R974" s="682"/>
      <c r="S974" s="682"/>
      <c r="T974" s="682"/>
      <c r="U974" s="682"/>
      <c r="V974" s="682"/>
      <c r="W974" s="682"/>
      <c r="X974" s="682"/>
      <c r="Y974" s="682"/>
      <c r="Z974" s="682"/>
      <c r="AA974" s="682"/>
    </row>
    <row r="975" spans="1:27" ht="15">
      <c r="A975" s="682"/>
      <c r="B975" s="684"/>
      <c r="C975" s="684"/>
      <c r="D975" s="684"/>
      <c r="E975" s="684"/>
      <c r="F975" s="684"/>
      <c r="G975" s="684"/>
      <c r="H975" s="684"/>
      <c r="I975" s="684"/>
      <c r="J975" s="682"/>
      <c r="K975" s="682"/>
      <c r="L975" s="682"/>
      <c r="M975" s="682"/>
      <c r="N975" s="682"/>
      <c r="O975" s="682"/>
      <c r="P975" s="682"/>
      <c r="Q975" s="682"/>
      <c r="R975" s="682"/>
      <c r="S975" s="682"/>
      <c r="T975" s="682"/>
      <c r="U975" s="682"/>
      <c r="V975" s="682"/>
      <c r="W975" s="682"/>
      <c r="X975" s="682"/>
      <c r="Y975" s="682"/>
      <c r="Z975" s="682"/>
      <c r="AA975" s="682"/>
    </row>
    <row r="976" spans="1:27" ht="15">
      <c r="A976" s="682"/>
      <c r="B976" s="684"/>
      <c r="C976" s="684"/>
      <c r="D976" s="684"/>
      <c r="E976" s="684"/>
      <c r="F976" s="684"/>
      <c r="G976" s="684"/>
      <c r="H976" s="684"/>
      <c r="I976" s="684"/>
      <c r="J976" s="682"/>
      <c r="K976" s="682"/>
      <c r="L976" s="682"/>
      <c r="M976" s="682"/>
      <c r="N976" s="682"/>
      <c r="O976" s="682"/>
      <c r="P976" s="682"/>
      <c r="Q976" s="682"/>
      <c r="R976" s="682"/>
      <c r="S976" s="682"/>
      <c r="T976" s="682"/>
      <c r="U976" s="682"/>
      <c r="V976" s="682"/>
      <c r="W976" s="682"/>
      <c r="X976" s="682"/>
      <c r="Y976" s="682"/>
      <c r="Z976" s="682"/>
      <c r="AA976" s="682"/>
    </row>
    <row r="977" spans="1:27" ht="15">
      <c r="A977" s="682"/>
      <c r="B977" s="684"/>
      <c r="C977" s="684"/>
      <c r="D977" s="684"/>
      <c r="E977" s="684"/>
      <c r="F977" s="684"/>
      <c r="G977" s="684"/>
      <c r="H977" s="684"/>
      <c r="I977" s="684"/>
      <c r="J977" s="682"/>
      <c r="K977" s="682"/>
      <c r="L977" s="682"/>
      <c r="M977" s="682"/>
      <c r="N977" s="682"/>
      <c r="O977" s="682"/>
      <c r="P977" s="682"/>
      <c r="Q977" s="682"/>
      <c r="R977" s="682"/>
      <c r="S977" s="682"/>
      <c r="T977" s="682"/>
      <c r="U977" s="682"/>
      <c r="V977" s="682"/>
      <c r="W977" s="682"/>
      <c r="X977" s="682"/>
      <c r="Y977" s="682"/>
      <c r="Z977" s="682"/>
      <c r="AA977" s="682"/>
    </row>
    <row r="978" spans="1:27" ht="15">
      <c r="A978" s="682"/>
      <c r="B978" s="684"/>
      <c r="C978" s="684"/>
      <c r="D978" s="684"/>
      <c r="E978" s="684"/>
      <c r="F978" s="684"/>
      <c r="G978" s="684"/>
      <c r="H978" s="684"/>
      <c r="I978" s="684"/>
      <c r="J978" s="682"/>
      <c r="K978" s="682"/>
      <c r="L978" s="682"/>
      <c r="M978" s="682"/>
      <c r="N978" s="682"/>
      <c r="O978" s="682"/>
      <c r="P978" s="682"/>
      <c r="Q978" s="682"/>
      <c r="R978" s="682"/>
      <c r="S978" s="682"/>
      <c r="T978" s="682"/>
      <c r="U978" s="682"/>
      <c r="V978" s="682"/>
      <c r="W978" s="682"/>
      <c r="X978" s="682"/>
      <c r="Y978" s="682"/>
      <c r="Z978" s="682"/>
      <c r="AA978" s="682"/>
    </row>
    <row r="979" spans="1:27" ht="15">
      <c r="A979" s="682"/>
      <c r="B979" s="684"/>
      <c r="C979" s="684"/>
      <c r="D979" s="684"/>
      <c r="E979" s="684"/>
      <c r="F979" s="684"/>
      <c r="G979" s="684"/>
      <c r="H979" s="684"/>
      <c r="I979" s="684"/>
      <c r="J979" s="682"/>
      <c r="K979" s="682"/>
      <c r="L979" s="682"/>
      <c r="M979" s="682"/>
      <c r="N979" s="682"/>
      <c r="O979" s="682"/>
      <c r="P979" s="682"/>
      <c r="Q979" s="682"/>
      <c r="R979" s="682"/>
      <c r="S979" s="682"/>
      <c r="T979" s="682"/>
      <c r="U979" s="682"/>
      <c r="V979" s="682"/>
      <c r="W979" s="682"/>
      <c r="X979" s="682"/>
      <c r="Y979" s="682"/>
      <c r="Z979" s="682"/>
      <c r="AA979" s="682"/>
    </row>
    <row r="980" spans="1:27" ht="15">
      <c r="A980" s="682"/>
      <c r="B980" s="684"/>
      <c r="C980" s="684"/>
      <c r="D980" s="684"/>
      <c r="E980" s="684"/>
      <c r="F980" s="684"/>
      <c r="G980" s="684"/>
      <c r="H980" s="684"/>
      <c r="I980" s="684"/>
      <c r="J980" s="682"/>
      <c r="K980" s="682"/>
      <c r="L980" s="682"/>
      <c r="M980" s="682"/>
      <c r="N980" s="682"/>
      <c r="O980" s="682"/>
      <c r="P980" s="682"/>
      <c r="Q980" s="682"/>
      <c r="R980" s="682"/>
      <c r="S980" s="682"/>
      <c r="T980" s="682"/>
      <c r="U980" s="682"/>
      <c r="V980" s="682"/>
      <c r="W980" s="682"/>
      <c r="X980" s="682"/>
      <c r="Y980" s="682"/>
      <c r="Z980" s="682"/>
      <c r="AA980" s="682"/>
    </row>
    <row r="981" spans="1:27" ht="15">
      <c r="A981" s="682"/>
      <c r="B981" s="684"/>
      <c r="C981" s="684"/>
      <c r="D981" s="684"/>
      <c r="E981" s="684"/>
      <c r="F981" s="684"/>
      <c r="G981" s="684"/>
      <c r="H981" s="684"/>
      <c r="I981" s="684"/>
      <c r="J981" s="682"/>
      <c r="K981" s="682"/>
      <c r="L981" s="682"/>
      <c r="M981" s="682"/>
      <c r="N981" s="682"/>
      <c r="O981" s="682"/>
      <c r="P981" s="682"/>
      <c r="Q981" s="682"/>
      <c r="R981" s="682"/>
      <c r="S981" s="682"/>
      <c r="T981" s="682"/>
      <c r="U981" s="682"/>
      <c r="V981" s="682"/>
      <c r="W981" s="682"/>
      <c r="X981" s="682"/>
      <c r="Y981" s="682"/>
      <c r="Z981" s="682"/>
      <c r="AA981" s="682"/>
    </row>
    <row r="982" spans="1:27" ht="15">
      <c r="A982" s="682"/>
      <c r="B982" s="684"/>
      <c r="C982" s="684"/>
      <c r="D982" s="684"/>
      <c r="E982" s="684"/>
      <c r="F982" s="684"/>
      <c r="G982" s="684"/>
      <c r="H982" s="684"/>
      <c r="I982" s="684"/>
      <c r="J982" s="682"/>
      <c r="K982" s="682"/>
      <c r="L982" s="682"/>
      <c r="M982" s="682"/>
      <c r="N982" s="682"/>
      <c r="O982" s="682"/>
      <c r="P982" s="682"/>
      <c r="Q982" s="682"/>
      <c r="R982" s="682"/>
      <c r="S982" s="682"/>
      <c r="T982" s="682"/>
      <c r="U982" s="682"/>
      <c r="V982" s="682"/>
      <c r="W982" s="682"/>
      <c r="X982" s="682"/>
      <c r="Y982" s="682"/>
      <c r="Z982" s="682"/>
      <c r="AA982" s="682"/>
    </row>
    <row r="983" spans="1:27" ht="15">
      <c r="A983" s="682"/>
      <c r="B983" s="684"/>
      <c r="C983" s="684"/>
      <c r="D983" s="684"/>
      <c r="E983" s="684"/>
      <c r="F983" s="684"/>
      <c r="G983" s="684"/>
      <c r="H983" s="684"/>
      <c r="I983" s="684"/>
      <c r="J983" s="682"/>
      <c r="K983" s="682"/>
      <c r="L983" s="682"/>
      <c r="M983" s="682"/>
      <c r="N983" s="682"/>
      <c r="O983" s="682"/>
      <c r="P983" s="682"/>
      <c r="Q983" s="682"/>
      <c r="R983" s="682"/>
      <c r="S983" s="682"/>
      <c r="T983" s="682"/>
      <c r="U983" s="682"/>
      <c r="V983" s="682"/>
      <c r="W983" s="682"/>
      <c r="X983" s="682"/>
      <c r="Y983" s="682"/>
      <c r="Z983" s="682"/>
      <c r="AA983" s="682"/>
    </row>
    <row r="984" spans="1:27" ht="15">
      <c r="A984" s="682"/>
      <c r="B984" s="684"/>
      <c r="C984" s="684"/>
      <c r="D984" s="684"/>
      <c r="E984" s="684"/>
      <c r="F984" s="684"/>
      <c r="G984" s="684"/>
      <c r="H984" s="684"/>
      <c r="I984" s="684"/>
      <c r="J984" s="682"/>
      <c r="K984" s="682"/>
      <c r="L984" s="682"/>
      <c r="M984" s="682"/>
      <c r="N984" s="682"/>
      <c r="O984" s="682"/>
      <c r="P984" s="682"/>
      <c r="Q984" s="682"/>
      <c r="R984" s="682"/>
      <c r="S984" s="682"/>
      <c r="T984" s="682"/>
      <c r="U984" s="682"/>
      <c r="V984" s="682"/>
      <c r="W984" s="682"/>
      <c r="X984" s="682"/>
      <c r="Y984" s="682"/>
      <c r="Z984" s="682"/>
      <c r="AA984" s="682"/>
    </row>
    <row r="985" spans="1:27" ht="15">
      <c r="A985" s="682"/>
      <c r="B985" s="684"/>
      <c r="C985" s="684"/>
      <c r="D985" s="684"/>
      <c r="E985" s="684"/>
      <c r="F985" s="684"/>
      <c r="G985" s="684"/>
      <c r="H985" s="684"/>
      <c r="I985" s="684"/>
      <c r="J985" s="682"/>
      <c r="K985" s="682"/>
      <c r="L985" s="682"/>
      <c r="M985" s="682"/>
      <c r="N985" s="682"/>
      <c r="O985" s="682"/>
      <c r="P985" s="682"/>
      <c r="Q985" s="682"/>
      <c r="R985" s="682"/>
      <c r="S985" s="682"/>
      <c r="T985" s="682"/>
      <c r="U985" s="682"/>
      <c r="V985" s="682"/>
      <c r="W985" s="682"/>
      <c r="X985" s="682"/>
      <c r="Y985" s="682"/>
      <c r="Z985" s="682"/>
      <c r="AA985" s="682"/>
    </row>
    <row r="986" spans="1:27" ht="15">
      <c r="A986" s="682"/>
      <c r="B986" s="684"/>
      <c r="C986" s="684"/>
      <c r="D986" s="684"/>
      <c r="E986" s="684"/>
      <c r="F986" s="684"/>
      <c r="G986" s="684"/>
      <c r="H986" s="684"/>
      <c r="I986" s="684"/>
      <c r="J986" s="682"/>
      <c r="K986" s="682"/>
      <c r="L986" s="682"/>
      <c r="M986" s="682"/>
      <c r="N986" s="682"/>
      <c r="O986" s="682"/>
      <c r="P986" s="682"/>
      <c r="Q986" s="682"/>
      <c r="R986" s="682"/>
      <c r="S986" s="682"/>
      <c r="T986" s="682"/>
      <c r="U986" s="682"/>
      <c r="V986" s="682"/>
      <c r="W986" s="682"/>
      <c r="X986" s="682"/>
      <c r="Y986" s="682"/>
      <c r="Z986" s="682"/>
      <c r="AA986" s="682"/>
    </row>
    <row r="987" spans="1:27" ht="15">
      <c r="A987" s="682"/>
      <c r="B987" s="684"/>
      <c r="C987" s="684"/>
      <c r="D987" s="684"/>
      <c r="E987" s="684"/>
      <c r="F987" s="684"/>
      <c r="G987" s="684"/>
      <c r="H987" s="684"/>
      <c r="I987" s="684"/>
      <c r="J987" s="682"/>
      <c r="K987" s="682"/>
      <c r="L987" s="682"/>
      <c r="M987" s="682"/>
      <c r="N987" s="682"/>
      <c r="O987" s="682"/>
      <c r="P987" s="682"/>
      <c r="Q987" s="682"/>
      <c r="R987" s="682"/>
      <c r="S987" s="682"/>
      <c r="T987" s="682"/>
      <c r="U987" s="682"/>
      <c r="V987" s="682"/>
      <c r="W987" s="682"/>
      <c r="X987" s="682"/>
      <c r="Y987" s="682"/>
      <c r="Z987" s="682"/>
      <c r="AA987" s="682"/>
    </row>
    <row r="988" spans="1:27" ht="15">
      <c r="A988" s="682"/>
      <c r="B988" s="684"/>
      <c r="C988" s="684"/>
      <c r="D988" s="684"/>
      <c r="E988" s="684"/>
      <c r="F988" s="684"/>
      <c r="G988" s="684"/>
      <c r="H988" s="684"/>
      <c r="I988" s="684"/>
      <c r="J988" s="682"/>
      <c r="K988" s="682"/>
      <c r="L988" s="682"/>
      <c r="M988" s="682"/>
      <c r="N988" s="682"/>
      <c r="O988" s="682"/>
      <c r="P988" s="682"/>
      <c r="Q988" s="682"/>
      <c r="R988" s="682"/>
      <c r="S988" s="682"/>
      <c r="T988" s="682"/>
      <c r="U988" s="682"/>
      <c r="V988" s="682"/>
      <c r="W988" s="682"/>
      <c r="X988" s="682"/>
      <c r="Y988" s="682"/>
      <c r="Z988" s="682"/>
      <c r="AA988" s="682"/>
    </row>
    <row r="989" spans="1:27" ht="15">
      <c r="A989" s="682"/>
      <c r="B989" s="684"/>
      <c r="C989" s="684"/>
      <c r="D989" s="684"/>
      <c r="E989" s="684"/>
      <c r="F989" s="684"/>
      <c r="G989" s="684"/>
      <c r="H989" s="684"/>
      <c r="I989" s="684"/>
      <c r="J989" s="682"/>
      <c r="K989" s="682"/>
      <c r="L989" s="682"/>
      <c r="M989" s="682"/>
      <c r="N989" s="682"/>
      <c r="O989" s="682"/>
      <c r="P989" s="682"/>
      <c r="Q989" s="682"/>
      <c r="R989" s="682"/>
      <c r="S989" s="682"/>
      <c r="T989" s="682"/>
      <c r="U989" s="682"/>
      <c r="V989" s="682"/>
      <c r="W989" s="682"/>
      <c r="X989" s="682"/>
      <c r="Y989" s="682"/>
      <c r="Z989" s="682"/>
      <c r="AA989" s="682"/>
    </row>
    <row r="990" spans="1:27" ht="15">
      <c r="A990" s="682"/>
      <c r="B990" s="684"/>
      <c r="C990" s="684"/>
      <c r="D990" s="684"/>
      <c r="E990" s="684"/>
      <c r="F990" s="684"/>
      <c r="G990" s="684"/>
      <c r="H990" s="684"/>
      <c r="I990" s="684"/>
      <c r="J990" s="682"/>
      <c r="K990" s="682"/>
      <c r="L990" s="682"/>
      <c r="M990" s="682"/>
      <c r="N990" s="682"/>
      <c r="O990" s="682"/>
      <c r="P990" s="682"/>
      <c r="Q990" s="682"/>
      <c r="R990" s="682"/>
      <c r="S990" s="682"/>
      <c r="T990" s="682"/>
      <c r="U990" s="682"/>
      <c r="V990" s="682"/>
      <c r="W990" s="682"/>
      <c r="X990" s="682"/>
      <c r="Y990" s="682"/>
      <c r="Z990" s="682"/>
      <c r="AA990" s="682"/>
    </row>
    <row r="991" spans="1:27" ht="15">
      <c r="A991" s="682"/>
      <c r="B991" s="684"/>
      <c r="C991" s="684"/>
      <c r="D991" s="684"/>
      <c r="E991" s="684"/>
      <c r="F991" s="684"/>
      <c r="G991" s="684"/>
      <c r="H991" s="684"/>
      <c r="I991" s="684"/>
      <c r="J991" s="682"/>
      <c r="K991" s="682"/>
      <c r="L991" s="682"/>
      <c r="M991" s="682"/>
      <c r="N991" s="682"/>
      <c r="O991" s="682"/>
      <c r="P991" s="682"/>
      <c r="Q991" s="682"/>
      <c r="R991" s="682"/>
      <c r="S991" s="682"/>
      <c r="T991" s="682"/>
      <c r="U991" s="682"/>
      <c r="V991" s="682"/>
      <c r="W991" s="682"/>
      <c r="X991" s="682"/>
      <c r="Y991" s="682"/>
      <c r="Z991" s="682"/>
      <c r="AA991" s="682"/>
    </row>
    <row r="992" spans="1:27" ht="15">
      <c r="A992" s="682"/>
      <c r="B992" s="684"/>
      <c r="C992" s="684"/>
      <c r="D992" s="684"/>
      <c r="E992" s="684"/>
      <c r="F992" s="684"/>
      <c r="G992" s="684"/>
      <c r="H992" s="684"/>
      <c r="I992" s="684"/>
      <c r="J992" s="682"/>
      <c r="K992" s="682"/>
      <c r="L992" s="682"/>
      <c r="M992" s="682"/>
      <c r="N992" s="682"/>
      <c r="O992" s="682"/>
      <c r="P992" s="682"/>
      <c r="Q992" s="682"/>
      <c r="R992" s="682"/>
      <c r="S992" s="682"/>
      <c r="T992" s="682"/>
      <c r="U992" s="682"/>
      <c r="V992" s="682"/>
      <c r="W992" s="682"/>
      <c r="X992" s="682"/>
      <c r="Y992" s="682"/>
      <c r="Z992" s="682"/>
      <c r="AA992" s="682"/>
    </row>
    <row r="993" spans="1:27" ht="15">
      <c r="A993" s="682"/>
      <c r="B993" s="684"/>
      <c r="C993" s="684"/>
      <c r="D993" s="684"/>
      <c r="E993" s="684"/>
      <c r="F993" s="684"/>
      <c r="G993" s="684"/>
      <c r="H993" s="684"/>
      <c r="I993" s="684"/>
      <c r="J993" s="682"/>
      <c r="K993" s="682"/>
      <c r="L993" s="682"/>
      <c r="M993" s="682"/>
      <c r="N993" s="682"/>
      <c r="O993" s="682"/>
      <c r="P993" s="682"/>
      <c r="Q993" s="682"/>
      <c r="R993" s="682"/>
      <c r="S993" s="682"/>
      <c r="T993" s="682"/>
      <c r="U993" s="682"/>
      <c r="V993" s="682"/>
      <c r="W993" s="682"/>
      <c r="X993" s="682"/>
      <c r="Y993" s="682"/>
      <c r="Z993" s="682"/>
      <c r="AA993" s="682"/>
    </row>
    <row r="994" spans="1:27" ht="15">
      <c r="A994" s="682"/>
      <c r="B994" s="684"/>
      <c r="C994" s="684"/>
      <c r="D994" s="684"/>
      <c r="E994" s="684"/>
      <c r="F994" s="684"/>
      <c r="G994" s="684"/>
      <c r="H994" s="684"/>
      <c r="I994" s="684"/>
      <c r="J994" s="682"/>
      <c r="K994" s="682"/>
      <c r="L994" s="682"/>
      <c r="M994" s="682"/>
      <c r="N994" s="682"/>
      <c r="O994" s="682"/>
      <c r="P994" s="682"/>
      <c r="Q994" s="682"/>
      <c r="R994" s="682"/>
      <c r="S994" s="682"/>
      <c r="T994" s="682"/>
      <c r="U994" s="682"/>
      <c r="V994" s="682"/>
      <c r="W994" s="682"/>
      <c r="X994" s="682"/>
      <c r="Y994" s="682"/>
      <c r="Z994" s="682"/>
      <c r="AA994" s="682"/>
    </row>
    <row r="995" spans="1:27" ht="15">
      <c r="A995" s="682"/>
      <c r="B995" s="684"/>
      <c r="C995" s="684"/>
      <c r="D995" s="684"/>
      <c r="E995" s="684"/>
      <c r="F995" s="684"/>
      <c r="G995" s="684"/>
      <c r="H995" s="684"/>
      <c r="I995" s="684"/>
      <c r="J995" s="682"/>
      <c r="K995" s="682"/>
      <c r="L995" s="682"/>
      <c r="M995" s="682"/>
      <c r="N995" s="682"/>
      <c r="O995" s="682"/>
      <c r="P995" s="682"/>
      <c r="Q995" s="682"/>
      <c r="R995" s="682"/>
      <c r="S995" s="682"/>
      <c r="T995" s="682"/>
      <c r="U995" s="682"/>
      <c r="V995" s="682"/>
      <c r="W995" s="682"/>
      <c r="X995" s="682"/>
      <c r="Y995" s="682"/>
      <c r="Z995" s="682"/>
      <c r="AA995" s="682"/>
    </row>
    <row r="996" spans="1:27" ht="15">
      <c r="A996" s="682"/>
      <c r="B996" s="684"/>
      <c r="C996" s="684"/>
      <c r="D996" s="684"/>
      <c r="E996" s="684"/>
      <c r="F996" s="684"/>
      <c r="G996" s="684"/>
      <c r="H996" s="684"/>
      <c r="I996" s="684"/>
      <c r="J996" s="682"/>
      <c r="K996" s="682"/>
      <c r="L996" s="682"/>
      <c r="M996" s="682"/>
      <c r="N996" s="682"/>
      <c r="O996" s="682"/>
      <c r="P996" s="682"/>
      <c r="Q996" s="682"/>
      <c r="R996" s="682"/>
      <c r="S996" s="682"/>
      <c r="T996" s="682"/>
      <c r="U996" s="682"/>
      <c r="V996" s="682"/>
      <c r="W996" s="682"/>
      <c r="X996" s="682"/>
      <c r="Y996" s="682"/>
      <c r="Z996" s="682"/>
      <c r="AA996" s="682"/>
    </row>
    <row r="997" spans="1:27" ht="15">
      <c r="A997" s="682"/>
      <c r="B997" s="684"/>
      <c r="C997" s="684"/>
      <c r="D997" s="684"/>
      <c r="E997" s="684"/>
      <c r="F997" s="684"/>
      <c r="G997" s="684"/>
      <c r="H997" s="684"/>
      <c r="I997" s="684"/>
      <c r="J997" s="682"/>
      <c r="K997" s="682"/>
      <c r="L997" s="682"/>
      <c r="M997" s="682"/>
      <c r="N997" s="682"/>
      <c r="O997" s="682"/>
      <c r="P997" s="682"/>
      <c r="Q997" s="682"/>
      <c r="R997" s="682"/>
      <c r="S997" s="682"/>
      <c r="T997" s="682"/>
      <c r="U997" s="682"/>
      <c r="V997" s="682"/>
      <c r="W997" s="682"/>
      <c r="X997" s="682"/>
      <c r="Y997" s="682"/>
      <c r="Z997" s="682"/>
      <c r="AA997" s="682"/>
    </row>
    <row r="998" spans="1:27" ht="15">
      <c r="A998" s="682"/>
      <c r="B998" s="684"/>
      <c r="C998" s="684"/>
      <c r="D998" s="684"/>
      <c r="E998" s="684"/>
      <c r="F998" s="684"/>
      <c r="G998" s="684"/>
      <c r="H998" s="684"/>
      <c r="I998" s="684"/>
      <c r="J998" s="682"/>
      <c r="K998" s="682"/>
      <c r="L998" s="682"/>
      <c r="M998" s="682"/>
      <c r="N998" s="682"/>
      <c r="O998" s="682"/>
      <c r="P998" s="682"/>
      <c r="Q998" s="682"/>
      <c r="R998" s="682"/>
      <c r="S998" s="682"/>
      <c r="T998" s="682"/>
      <c r="U998" s="682"/>
      <c r="V998" s="682"/>
      <c r="W998" s="682"/>
      <c r="X998" s="682"/>
      <c r="Y998" s="682"/>
      <c r="Z998" s="682"/>
      <c r="AA998" s="682"/>
    </row>
    <row r="999" spans="1:27" ht="15">
      <c r="A999" s="682"/>
      <c r="B999" s="684"/>
      <c r="C999" s="684"/>
      <c r="D999" s="684"/>
      <c r="E999" s="684"/>
      <c r="F999" s="684"/>
      <c r="G999" s="684"/>
      <c r="H999" s="684"/>
      <c r="I999" s="684"/>
      <c r="J999" s="682"/>
      <c r="K999" s="682"/>
      <c r="L999" s="682"/>
      <c r="M999" s="682"/>
      <c r="N999" s="682"/>
      <c r="O999" s="682"/>
      <c r="P999" s="682"/>
      <c r="Q999" s="682"/>
      <c r="R999" s="682"/>
      <c r="S999" s="682"/>
      <c r="T999" s="682"/>
      <c r="U999" s="682"/>
      <c r="V999" s="682"/>
      <c r="W999" s="682"/>
      <c r="X999" s="682"/>
      <c r="Y999" s="682"/>
      <c r="Z999" s="682"/>
      <c r="AA999" s="682"/>
    </row>
    <row r="1000" spans="1:27" ht="15">
      <c r="A1000" s="682"/>
      <c r="B1000" s="684"/>
      <c r="C1000" s="684"/>
      <c r="D1000" s="684"/>
      <c r="E1000" s="684"/>
      <c r="F1000" s="684"/>
      <c r="G1000" s="684"/>
      <c r="H1000" s="684"/>
      <c r="I1000" s="684"/>
      <c r="J1000" s="682"/>
      <c r="K1000" s="682"/>
      <c r="L1000" s="682"/>
      <c r="M1000" s="682"/>
      <c r="N1000" s="682"/>
      <c r="O1000" s="682"/>
      <c r="P1000" s="682"/>
      <c r="Q1000" s="682"/>
      <c r="R1000" s="682"/>
      <c r="S1000" s="682"/>
      <c r="T1000" s="682"/>
      <c r="U1000" s="682"/>
      <c r="V1000" s="682"/>
      <c r="W1000" s="682"/>
      <c r="X1000" s="682"/>
      <c r="Y1000" s="682"/>
      <c r="Z1000" s="682"/>
      <c r="AA1000" s="682"/>
    </row>
  </sheetData>
  <mergeCells count="6">
    <mergeCell ref="B3:H3"/>
    <mergeCell ref="C4:G4"/>
    <mergeCell ref="C5:H5"/>
    <mergeCell ref="D25:F25"/>
    <mergeCell ref="H25:H26"/>
    <mergeCell ref="D26:F26"/>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Z1000"/>
  <sheetViews>
    <sheetView workbookViewId="0">
      <pane ySplit="2" topLeftCell="A3" activePane="bottomLeft" state="frozen"/>
      <selection pane="bottomLeft" activeCell="B4" sqref="B4"/>
    </sheetView>
  </sheetViews>
  <sheetFormatPr defaultColWidth="12.5703125" defaultRowHeight="15.75" customHeight="1"/>
  <cols>
    <col min="1" max="1" width="1" customWidth="1"/>
    <col min="2" max="2" width="5.5703125" customWidth="1"/>
    <col min="3" max="3" width="37.7109375" customWidth="1"/>
    <col min="4" max="4" width="7.140625" customWidth="1"/>
    <col min="5" max="5" width="6.28515625" customWidth="1"/>
    <col min="6" max="6" width="6.7109375" customWidth="1"/>
    <col min="7" max="7" width="8.85546875" customWidth="1"/>
    <col min="8" max="8" width="6" customWidth="1"/>
    <col min="9" max="9" width="5.7109375" customWidth="1"/>
    <col min="10" max="10" width="7.42578125" customWidth="1"/>
  </cols>
  <sheetData>
    <row r="1" spans="1:26" ht="7.5" customHeight="1">
      <c r="A1" s="682"/>
      <c r="B1" s="684"/>
      <c r="C1" s="684"/>
      <c r="D1" s="684"/>
      <c r="E1" s="684"/>
      <c r="F1" s="684"/>
      <c r="G1" s="865"/>
      <c r="H1" s="865"/>
      <c r="I1" s="865"/>
      <c r="J1" s="865"/>
      <c r="K1" s="1366"/>
      <c r="L1" s="682"/>
      <c r="M1" s="682"/>
      <c r="N1" s="682"/>
      <c r="O1" s="682"/>
      <c r="P1" s="682"/>
      <c r="Q1" s="682"/>
      <c r="R1" s="682"/>
      <c r="S1" s="682"/>
      <c r="T1" s="682"/>
      <c r="U1" s="682"/>
      <c r="V1" s="682"/>
      <c r="W1" s="682"/>
      <c r="X1" s="682"/>
      <c r="Y1" s="682"/>
      <c r="Z1" s="682"/>
    </row>
    <row r="2" spans="1:26" ht="30">
      <c r="A2" s="682"/>
      <c r="B2" s="1367" t="s">
        <v>5</v>
      </c>
      <c r="C2" s="1368" t="s">
        <v>2765</v>
      </c>
      <c r="D2" s="1369" t="s">
        <v>2766</v>
      </c>
      <c r="E2" s="1369" t="s">
        <v>783</v>
      </c>
      <c r="F2" s="1368" t="s">
        <v>2767</v>
      </c>
      <c r="G2" s="1370" t="s">
        <v>2768</v>
      </c>
      <c r="H2" s="1370" t="s">
        <v>2769</v>
      </c>
      <c r="I2" s="1370" t="s">
        <v>268</v>
      </c>
      <c r="J2" s="1370" t="s">
        <v>72</v>
      </c>
      <c r="K2" s="1371" t="s">
        <v>2056</v>
      </c>
      <c r="L2" s="682"/>
      <c r="M2" s="682"/>
      <c r="N2" s="682"/>
      <c r="O2" s="682"/>
      <c r="P2" s="682"/>
      <c r="Q2" s="682"/>
      <c r="R2" s="682"/>
      <c r="S2" s="682"/>
      <c r="T2" s="682"/>
      <c r="U2" s="682"/>
      <c r="V2" s="682"/>
      <c r="W2" s="682"/>
      <c r="X2" s="682"/>
      <c r="Y2" s="682"/>
      <c r="Z2" s="682"/>
    </row>
    <row r="3" spans="1:26" ht="15">
      <c r="A3" s="682"/>
      <c r="B3" s="1852" t="s">
        <v>2770</v>
      </c>
      <c r="C3" s="1810"/>
      <c r="D3" s="1810"/>
      <c r="E3" s="1810"/>
      <c r="F3" s="1810"/>
      <c r="G3" s="1810"/>
      <c r="H3" s="1810"/>
      <c r="I3" s="1810"/>
      <c r="J3" s="1810"/>
      <c r="K3" s="1853"/>
      <c r="L3" s="682"/>
      <c r="M3" s="682"/>
      <c r="N3" s="682"/>
      <c r="O3" s="682"/>
      <c r="P3" s="682"/>
      <c r="Q3" s="682"/>
      <c r="R3" s="682"/>
      <c r="S3" s="682"/>
      <c r="T3" s="682"/>
      <c r="U3" s="682"/>
      <c r="V3" s="682"/>
      <c r="W3" s="682"/>
      <c r="X3" s="682"/>
      <c r="Y3" s="682"/>
      <c r="Z3" s="682"/>
    </row>
    <row r="4" spans="1:26" ht="15">
      <c r="A4" s="682"/>
      <c r="B4" s="1372">
        <v>1</v>
      </c>
      <c r="C4" s="1373" t="s">
        <v>2771</v>
      </c>
      <c r="D4" s="1374"/>
      <c r="E4" s="1374"/>
      <c r="F4" s="1374"/>
      <c r="G4" s="1375"/>
      <c r="H4" s="1375"/>
      <c r="I4" s="1375"/>
      <c r="J4" s="1375"/>
      <c r="K4" s="1376"/>
      <c r="L4" s="682"/>
      <c r="M4" s="682"/>
      <c r="N4" s="682"/>
      <c r="O4" s="682"/>
      <c r="P4" s="682"/>
      <c r="Q4" s="682"/>
      <c r="R4" s="682"/>
      <c r="S4" s="682"/>
      <c r="T4" s="682"/>
      <c r="U4" s="682"/>
      <c r="V4" s="682"/>
      <c r="W4" s="682"/>
      <c r="X4" s="682"/>
      <c r="Y4" s="682"/>
      <c r="Z4" s="682"/>
    </row>
    <row r="5" spans="1:26" ht="45">
      <c r="A5" s="682"/>
      <c r="B5" s="1039"/>
      <c r="C5" s="892" t="s">
        <v>2742</v>
      </c>
      <c r="D5" s="751"/>
      <c r="E5" s="751"/>
      <c r="F5" s="751"/>
      <c r="G5" s="924"/>
      <c r="H5" s="924"/>
      <c r="I5" s="924"/>
      <c r="J5" s="924"/>
      <c r="K5" s="1377"/>
      <c r="L5" s="682"/>
      <c r="M5" s="682"/>
      <c r="N5" s="682"/>
      <c r="O5" s="682"/>
      <c r="P5" s="682"/>
      <c r="Q5" s="682"/>
      <c r="R5" s="682"/>
      <c r="S5" s="682"/>
      <c r="T5" s="682"/>
      <c r="U5" s="682"/>
      <c r="V5" s="682"/>
      <c r="W5" s="682"/>
      <c r="X5" s="682"/>
      <c r="Y5" s="682"/>
      <c r="Z5" s="682"/>
    </row>
    <row r="6" spans="1:26" ht="15">
      <c r="A6" s="682"/>
      <c r="B6" s="1039"/>
      <c r="C6" s="751"/>
      <c r="D6" s="751"/>
      <c r="E6" s="751"/>
      <c r="F6" s="751"/>
      <c r="G6" s="924"/>
      <c r="H6" s="924"/>
      <c r="I6" s="924"/>
      <c r="J6" s="924"/>
      <c r="K6" s="1377"/>
      <c r="L6" s="682"/>
      <c r="M6" s="682"/>
      <c r="N6" s="682"/>
      <c r="O6" s="682"/>
      <c r="P6" s="682"/>
      <c r="Q6" s="682"/>
      <c r="R6" s="682"/>
      <c r="S6" s="682"/>
      <c r="T6" s="682"/>
      <c r="U6" s="682"/>
      <c r="V6" s="682"/>
      <c r="W6" s="682"/>
      <c r="X6" s="682"/>
      <c r="Y6" s="682"/>
      <c r="Z6" s="682"/>
    </row>
    <row r="7" spans="1:26" ht="15">
      <c r="A7" s="682"/>
      <c r="B7" s="1039"/>
      <c r="C7" s="892" t="s">
        <v>2772</v>
      </c>
      <c r="D7" s="751"/>
      <c r="E7" s="751"/>
      <c r="F7" s="751"/>
      <c r="G7" s="887">
        <v>12.8</v>
      </c>
      <c r="H7" s="924"/>
      <c r="I7" s="924"/>
      <c r="J7" s="924"/>
      <c r="K7" s="1377"/>
      <c r="L7" s="682"/>
      <c r="M7" s="682"/>
      <c r="N7" s="682"/>
      <c r="O7" s="682"/>
      <c r="P7" s="682"/>
      <c r="Q7" s="682"/>
      <c r="R7" s="682"/>
      <c r="S7" s="682"/>
      <c r="T7" s="682"/>
      <c r="U7" s="682"/>
      <c r="V7" s="682"/>
      <c r="W7" s="682"/>
      <c r="X7" s="682"/>
      <c r="Y7" s="682"/>
      <c r="Z7" s="682"/>
    </row>
    <row r="8" spans="1:26" ht="15">
      <c r="A8" s="682"/>
      <c r="B8" s="1039"/>
      <c r="C8" s="892" t="s">
        <v>2773</v>
      </c>
      <c r="D8" s="751"/>
      <c r="E8" s="751"/>
      <c r="F8" s="751"/>
      <c r="G8" s="887">
        <v>-0.2</v>
      </c>
      <c r="H8" s="924"/>
      <c r="I8" s="924"/>
      <c r="J8" s="924"/>
      <c r="K8" s="1377"/>
      <c r="L8" s="682"/>
      <c r="M8" s="682"/>
      <c r="N8" s="682"/>
      <c r="O8" s="682"/>
      <c r="P8" s="682"/>
      <c r="Q8" s="682"/>
      <c r="R8" s="682"/>
      <c r="S8" s="682"/>
      <c r="T8" s="682"/>
      <c r="U8" s="682"/>
      <c r="V8" s="682"/>
      <c r="W8" s="682"/>
      <c r="X8" s="682"/>
      <c r="Y8" s="682"/>
      <c r="Z8" s="682"/>
    </row>
    <row r="9" spans="1:26" ht="15">
      <c r="A9" s="682"/>
      <c r="B9" s="1039"/>
      <c r="C9" s="751"/>
      <c r="D9" s="751"/>
      <c r="E9" s="751"/>
      <c r="F9" s="751"/>
      <c r="G9" s="924"/>
      <c r="H9" s="924"/>
      <c r="I9" s="924"/>
      <c r="J9" s="924"/>
      <c r="K9" s="1377"/>
      <c r="L9" s="682"/>
      <c r="M9" s="682"/>
      <c r="N9" s="682"/>
      <c r="O9" s="682"/>
      <c r="P9" s="682"/>
      <c r="Q9" s="682"/>
      <c r="R9" s="682"/>
      <c r="S9" s="682"/>
      <c r="T9" s="682"/>
      <c r="U9" s="682"/>
      <c r="V9" s="682"/>
      <c r="W9" s="682"/>
      <c r="X9" s="682"/>
      <c r="Y9" s="682"/>
      <c r="Z9" s="682"/>
    </row>
    <row r="10" spans="1:26" ht="15">
      <c r="A10" s="682"/>
      <c r="B10" s="1039"/>
      <c r="C10" s="751"/>
      <c r="D10" s="751"/>
      <c r="E10" s="752">
        <v>1</v>
      </c>
      <c r="F10" s="752">
        <v>3</v>
      </c>
      <c r="G10" s="887">
        <f>SUM(G7:G9)</f>
        <v>12.600000000000001</v>
      </c>
      <c r="H10" s="924"/>
      <c r="I10" s="887">
        <v>0.2</v>
      </c>
      <c r="J10" s="887">
        <f t="shared" ref="J10:J16" si="0">G10*I10*F10*E10</f>
        <v>7.5600000000000014</v>
      </c>
      <c r="K10" s="1849" t="s">
        <v>1706</v>
      </c>
      <c r="L10" s="682"/>
      <c r="M10" s="682"/>
      <c r="N10" s="682"/>
      <c r="O10" s="682"/>
      <c r="P10" s="682"/>
      <c r="Q10" s="682"/>
      <c r="R10" s="682"/>
      <c r="S10" s="682"/>
      <c r="T10" s="682"/>
      <c r="U10" s="682"/>
      <c r="V10" s="682"/>
      <c r="W10" s="682"/>
      <c r="X10" s="682"/>
      <c r="Y10" s="682"/>
      <c r="Z10" s="682"/>
    </row>
    <row r="11" spans="1:26" ht="15">
      <c r="A11" s="682"/>
      <c r="B11" s="1039"/>
      <c r="C11" s="892" t="s">
        <v>2774</v>
      </c>
      <c r="D11" s="751"/>
      <c r="E11" s="752">
        <v>1</v>
      </c>
      <c r="F11" s="752">
        <v>4</v>
      </c>
      <c r="G11" s="887">
        <v>4.2</v>
      </c>
      <c r="H11" s="924"/>
      <c r="I11" s="887">
        <v>0.2</v>
      </c>
      <c r="J11" s="887">
        <f t="shared" si="0"/>
        <v>3.3600000000000003</v>
      </c>
      <c r="K11" s="1850"/>
      <c r="L11" s="682"/>
      <c r="M11" s="682"/>
      <c r="N11" s="682"/>
      <c r="O11" s="682"/>
      <c r="P11" s="682"/>
      <c r="Q11" s="682"/>
      <c r="R11" s="682"/>
      <c r="S11" s="682"/>
      <c r="T11" s="682"/>
      <c r="U11" s="682"/>
      <c r="V11" s="682"/>
      <c r="W11" s="682"/>
      <c r="X11" s="682"/>
      <c r="Y11" s="682"/>
      <c r="Z11" s="682"/>
    </row>
    <row r="12" spans="1:26" ht="15">
      <c r="A12" s="682"/>
      <c r="B12" s="1039"/>
      <c r="C12" s="892" t="s">
        <v>2775</v>
      </c>
      <c r="D12" s="751"/>
      <c r="E12" s="752">
        <v>1</v>
      </c>
      <c r="F12" s="752">
        <v>5</v>
      </c>
      <c r="G12" s="887">
        <v>2.2000000000000002</v>
      </c>
      <c r="H12" s="924"/>
      <c r="I12" s="887">
        <v>0.2</v>
      </c>
      <c r="J12" s="887">
        <f t="shared" si="0"/>
        <v>2.2000000000000002</v>
      </c>
      <c r="K12" s="1850"/>
      <c r="L12" s="682"/>
      <c r="M12" s="682"/>
      <c r="N12" s="682"/>
      <c r="O12" s="682"/>
      <c r="P12" s="682"/>
      <c r="Q12" s="682"/>
      <c r="R12" s="682"/>
      <c r="S12" s="682"/>
      <c r="T12" s="682"/>
      <c r="U12" s="682"/>
      <c r="V12" s="682"/>
      <c r="W12" s="682"/>
      <c r="X12" s="682"/>
      <c r="Y12" s="682"/>
      <c r="Z12" s="682"/>
    </row>
    <row r="13" spans="1:26" ht="15">
      <c r="A13" s="682"/>
      <c r="B13" s="1039"/>
      <c r="C13" s="892" t="s">
        <v>2776</v>
      </c>
      <c r="D13" s="751"/>
      <c r="E13" s="752">
        <v>1</v>
      </c>
      <c r="F13" s="752">
        <v>4</v>
      </c>
      <c r="G13" s="887">
        <v>4.2</v>
      </c>
      <c r="H13" s="924"/>
      <c r="I13" s="887">
        <v>0.2</v>
      </c>
      <c r="J13" s="887">
        <f t="shared" si="0"/>
        <v>3.3600000000000003</v>
      </c>
      <c r="K13" s="1850"/>
      <c r="L13" s="682"/>
      <c r="M13" s="682"/>
      <c r="N13" s="682"/>
      <c r="O13" s="682"/>
      <c r="P13" s="682"/>
      <c r="Q13" s="682"/>
      <c r="R13" s="682"/>
      <c r="S13" s="682"/>
      <c r="T13" s="682"/>
      <c r="U13" s="682"/>
      <c r="V13" s="682"/>
      <c r="W13" s="682"/>
      <c r="X13" s="682"/>
      <c r="Y13" s="682"/>
      <c r="Z13" s="682"/>
    </row>
    <row r="14" spans="1:26" ht="15">
      <c r="A14" s="682"/>
      <c r="B14" s="1039"/>
      <c r="C14" s="892" t="s">
        <v>2777</v>
      </c>
      <c r="D14" s="751"/>
      <c r="E14" s="752">
        <v>1</v>
      </c>
      <c r="F14" s="752">
        <v>1</v>
      </c>
      <c r="G14" s="887">
        <v>4</v>
      </c>
      <c r="H14" s="924"/>
      <c r="I14" s="887">
        <v>0.2</v>
      </c>
      <c r="J14" s="887">
        <f t="shared" si="0"/>
        <v>0.8</v>
      </c>
      <c r="K14" s="1850"/>
      <c r="L14" s="682"/>
      <c r="M14" s="682"/>
      <c r="N14" s="682"/>
      <c r="O14" s="682"/>
      <c r="P14" s="682"/>
      <c r="Q14" s="682"/>
      <c r="R14" s="682"/>
      <c r="S14" s="682"/>
      <c r="T14" s="682"/>
      <c r="U14" s="682"/>
      <c r="V14" s="682"/>
      <c r="W14" s="682"/>
      <c r="X14" s="682"/>
      <c r="Y14" s="682"/>
      <c r="Z14" s="682"/>
    </row>
    <row r="15" spans="1:26" ht="15">
      <c r="A15" s="682"/>
      <c r="B15" s="1039"/>
      <c r="C15" s="892" t="s">
        <v>2778</v>
      </c>
      <c r="D15" s="751"/>
      <c r="E15" s="752">
        <v>1</v>
      </c>
      <c r="F15" s="752">
        <v>1</v>
      </c>
      <c r="G15" s="887">
        <v>2.4</v>
      </c>
      <c r="H15" s="924"/>
      <c r="I15" s="887">
        <v>0.2</v>
      </c>
      <c r="J15" s="887">
        <f t="shared" si="0"/>
        <v>0.48</v>
      </c>
      <c r="K15" s="1850"/>
      <c r="L15" s="682"/>
      <c r="M15" s="682"/>
      <c r="N15" s="682"/>
      <c r="O15" s="682"/>
      <c r="P15" s="682"/>
      <c r="Q15" s="682"/>
      <c r="R15" s="682"/>
      <c r="S15" s="682"/>
      <c r="T15" s="682"/>
      <c r="U15" s="682"/>
      <c r="V15" s="682"/>
      <c r="W15" s="682"/>
      <c r="X15" s="682"/>
      <c r="Y15" s="682"/>
      <c r="Z15" s="682"/>
    </row>
    <row r="16" spans="1:26" ht="15">
      <c r="A16" s="682"/>
      <c r="B16" s="1039"/>
      <c r="C16" s="892" t="s">
        <v>2779</v>
      </c>
      <c r="D16" s="751"/>
      <c r="E16" s="752">
        <v>1</v>
      </c>
      <c r="F16" s="752">
        <v>1</v>
      </c>
      <c r="G16" s="887">
        <v>4</v>
      </c>
      <c r="H16" s="924"/>
      <c r="I16" s="887">
        <v>0.2</v>
      </c>
      <c r="J16" s="887">
        <f t="shared" si="0"/>
        <v>0.8</v>
      </c>
      <c r="K16" s="1851"/>
      <c r="L16" s="682"/>
      <c r="M16" s="682"/>
      <c r="N16" s="682"/>
      <c r="O16" s="682"/>
      <c r="P16" s="682"/>
      <c r="Q16" s="682"/>
      <c r="R16" s="682"/>
      <c r="S16" s="682"/>
      <c r="T16" s="682"/>
      <c r="U16" s="682"/>
      <c r="V16" s="682"/>
      <c r="W16" s="682"/>
      <c r="X16" s="682"/>
      <c r="Y16" s="682"/>
      <c r="Z16" s="682"/>
    </row>
    <row r="17" spans="1:26" ht="15">
      <c r="A17" s="682"/>
      <c r="B17" s="1039"/>
      <c r="C17" s="751"/>
      <c r="D17" s="751"/>
      <c r="E17" s="751"/>
      <c r="F17" s="751"/>
      <c r="G17" s="924"/>
      <c r="H17" s="924"/>
      <c r="I17" s="924"/>
      <c r="J17" s="924"/>
      <c r="K17" s="1377"/>
      <c r="L17" s="682"/>
      <c r="M17" s="682"/>
      <c r="N17" s="682"/>
      <c r="O17" s="682"/>
      <c r="P17" s="682"/>
      <c r="Q17" s="682"/>
      <c r="R17" s="682"/>
      <c r="S17" s="682"/>
      <c r="T17" s="682"/>
      <c r="U17" s="682"/>
      <c r="V17" s="682"/>
      <c r="W17" s="682"/>
      <c r="X17" s="682"/>
      <c r="Y17" s="682"/>
      <c r="Z17" s="682"/>
    </row>
    <row r="18" spans="1:26" ht="15">
      <c r="A18" s="682"/>
      <c r="B18" s="1039"/>
      <c r="C18" s="751"/>
      <c r="D18" s="751"/>
      <c r="E18" s="751"/>
      <c r="F18" s="751"/>
      <c r="G18" s="924"/>
      <c r="H18" s="924"/>
      <c r="I18" s="924"/>
      <c r="J18" s="924"/>
      <c r="K18" s="1377"/>
      <c r="L18" s="682"/>
      <c r="M18" s="682"/>
      <c r="N18" s="682"/>
      <c r="O18" s="682"/>
      <c r="P18" s="682"/>
      <c r="Q18" s="682"/>
      <c r="R18" s="682"/>
      <c r="S18" s="682"/>
      <c r="T18" s="682"/>
      <c r="U18" s="682"/>
      <c r="V18" s="682"/>
      <c r="W18" s="682"/>
      <c r="X18" s="682"/>
      <c r="Y18" s="682"/>
      <c r="Z18" s="682"/>
    </row>
    <row r="19" spans="1:26" ht="15">
      <c r="A19" s="682"/>
      <c r="B19" s="1039"/>
      <c r="C19" s="751"/>
      <c r="D19" s="751"/>
      <c r="E19" s="751"/>
      <c r="F19" s="751"/>
      <c r="G19" s="924"/>
      <c r="H19" s="924"/>
      <c r="I19" s="924"/>
      <c r="J19" s="924"/>
      <c r="K19" s="1377"/>
      <c r="L19" s="682"/>
      <c r="M19" s="682"/>
      <c r="N19" s="682"/>
      <c r="O19" s="682"/>
      <c r="P19" s="682"/>
      <c r="Q19" s="682"/>
      <c r="R19" s="682"/>
      <c r="S19" s="682"/>
      <c r="T19" s="682"/>
      <c r="U19" s="682"/>
      <c r="V19" s="682"/>
      <c r="W19" s="682"/>
      <c r="X19" s="682"/>
      <c r="Y19" s="682"/>
      <c r="Z19" s="682"/>
    </row>
    <row r="20" spans="1:26" ht="15">
      <c r="A20" s="682"/>
      <c r="B20" s="1039"/>
      <c r="C20" s="751"/>
      <c r="D20" s="751"/>
      <c r="E20" s="751"/>
      <c r="F20" s="751"/>
      <c r="G20" s="924"/>
      <c r="H20" s="924"/>
      <c r="I20" s="924"/>
      <c r="J20" s="924"/>
      <c r="K20" s="1377"/>
      <c r="L20" s="682"/>
      <c r="M20" s="682"/>
      <c r="N20" s="682"/>
      <c r="O20" s="682"/>
      <c r="P20" s="682"/>
      <c r="Q20" s="682"/>
      <c r="R20" s="682"/>
      <c r="S20" s="682"/>
      <c r="T20" s="682"/>
      <c r="U20" s="682"/>
      <c r="V20" s="682"/>
      <c r="W20" s="682"/>
      <c r="X20" s="682"/>
      <c r="Y20" s="682"/>
      <c r="Z20" s="682"/>
    </row>
    <row r="21" spans="1:26" ht="15">
      <c r="A21" s="682"/>
      <c r="B21" s="1039"/>
      <c r="C21" s="751"/>
      <c r="D21" s="751"/>
      <c r="E21" s="751"/>
      <c r="F21" s="751"/>
      <c r="G21" s="924"/>
      <c r="H21" s="924"/>
      <c r="I21" s="1378"/>
      <c r="J21" s="1379">
        <f>SUM(J10:J20)</f>
        <v>18.560000000000002</v>
      </c>
      <c r="K21" s="1380" t="s">
        <v>1706</v>
      </c>
      <c r="L21" s="682"/>
      <c r="M21" s="682"/>
      <c r="N21" s="682"/>
      <c r="O21" s="682"/>
      <c r="P21" s="682"/>
      <c r="Q21" s="682"/>
      <c r="R21" s="682"/>
      <c r="S21" s="682"/>
      <c r="T21" s="682"/>
      <c r="U21" s="682"/>
      <c r="V21" s="682"/>
      <c r="W21" s="682"/>
      <c r="X21" s="682"/>
      <c r="Y21" s="682"/>
      <c r="Z21" s="682"/>
    </row>
    <row r="22" spans="1:26" ht="15">
      <c r="A22" s="682"/>
      <c r="B22" s="1381">
        <v>2</v>
      </c>
      <c r="C22" s="1382" t="s">
        <v>2780</v>
      </c>
      <c r="D22" s="1383"/>
      <c r="E22" s="1383"/>
      <c r="F22" s="1383"/>
      <c r="G22" s="1384"/>
      <c r="H22" s="1384"/>
      <c r="I22" s="1384"/>
      <c r="J22" s="1384"/>
      <c r="K22" s="1385"/>
      <c r="L22" s="682"/>
      <c r="M22" s="682"/>
      <c r="N22" s="682"/>
      <c r="O22" s="682"/>
      <c r="P22" s="682"/>
      <c r="Q22" s="682"/>
      <c r="R22" s="682"/>
      <c r="S22" s="682"/>
      <c r="T22" s="682"/>
      <c r="U22" s="682"/>
      <c r="V22" s="682"/>
      <c r="W22" s="682"/>
      <c r="X22" s="682"/>
      <c r="Y22" s="682"/>
      <c r="Z22" s="682"/>
    </row>
    <row r="23" spans="1:26" ht="15">
      <c r="A23" s="682"/>
      <c r="B23" s="1039"/>
      <c r="C23" s="751"/>
      <c r="D23" s="751"/>
      <c r="E23" s="751"/>
      <c r="F23" s="751"/>
      <c r="G23" s="924"/>
      <c r="H23" s="924"/>
      <c r="I23" s="924"/>
      <c r="J23" s="924"/>
      <c r="K23" s="1377"/>
      <c r="L23" s="682"/>
      <c r="M23" s="682"/>
      <c r="N23" s="682"/>
      <c r="O23" s="682"/>
      <c r="P23" s="682"/>
      <c r="Q23" s="682"/>
      <c r="R23" s="682"/>
      <c r="S23" s="682"/>
      <c r="T23" s="682"/>
      <c r="U23" s="682"/>
      <c r="V23" s="682"/>
      <c r="W23" s="682"/>
      <c r="X23" s="682"/>
      <c r="Y23" s="682"/>
      <c r="Z23" s="682"/>
    </row>
    <row r="24" spans="1:26" ht="15">
      <c r="A24" s="682"/>
      <c r="B24" s="1039"/>
      <c r="C24" s="1362" t="s">
        <v>2781</v>
      </c>
      <c r="D24" s="751"/>
      <c r="E24" s="751"/>
      <c r="F24" s="751"/>
      <c r="G24" s="924"/>
      <c r="H24" s="924"/>
      <c r="I24" s="924"/>
      <c r="J24" s="924"/>
      <c r="K24" s="1377"/>
      <c r="L24" s="682"/>
      <c r="M24" s="682"/>
      <c r="N24" s="682"/>
      <c r="O24" s="682"/>
      <c r="P24" s="682"/>
      <c r="Q24" s="682"/>
      <c r="R24" s="682"/>
      <c r="S24" s="682"/>
      <c r="T24" s="682"/>
      <c r="U24" s="682"/>
      <c r="V24" s="682"/>
      <c r="W24" s="682"/>
      <c r="X24" s="682"/>
      <c r="Y24" s="682"/>
      <c r="Z24" s="682"/>
    </row>
    <row r="25" spans="1:26" ht="60">
      <c r="A25" s="682"/>
      <c r="B25" s="1039"/>
      <c r="C25" s="892" t="s">
        <v>2782</v>
      </c>
      <c r="D25" s="751"/>
      <c r="E25" s="751"/>
      <c r="F25" s="751"/>
      <c r="G25" s="924"/>
      <c r="H25" s="924"/>
      <c r="I25" s="924"/>
      <c r="J25" s="924"/>
      <c r="K25" s="1377"/>
      <c r="L25" s="682"/>
      <c r="M25" s="682"/>
      <c r="N25" s="682"/>
      <c r="O25" s="682"/>
      <c r="P25" s="682"/>
      <c r="Q25" s="682"/>
      <c r="R25" s="682"/>
      <c r="S25" s="682"/>
      <c r="T25" s="682"/>
      <c r="U25" s="682"/>
      <c r="V25" s="682"/>
      <c r="W25" s="682"/>
      <c r="X25" s="682"/>
      <c r="Y25" s="682"/>
      <c r="Z25" s="682"/>
    </row>
    <row r="26" spans="1:26" ht="15">
      <c r="A26" s="682"/>
      <c r="B26" s="1039"/>
      <c r="C26" s="1362" t="s">
        <v>2783</v>
      </c>
      <c r="D26" s="751"/>
      <c r="E26" s="751"/>
      <c r="F26" s="751"/>
      <c r="G26" s="924"/>
      <c r="H26" s="924"/>
      <c r="I26" s="924"/>
      <c r="J26" s="924"/>
      <c r="K26" s="1377"/>
      <c r="L26" s="682"/>
      <c r="M26" s="682"/>
      <c r="N26" s="682"/>
      <c r="O26" s="682"/>
      <c r="P26" s="682"/>
      <c r="Q26" s="682"/>
      <c r="R26" s="682"/>
      <c r="S26" s="682"/>
      <c r="T26" s="682"/>
      <c r="U26" s="682"/>
      <c r="V26" s="682"/>
      <c r="W26" s="682"/>
      <c r="X26" s="682"/>
      <c r="Y26" s="682"/>
      <c r="Z26" s="682"/>
    </row>
    <row r="27" spans="1:26" ht="15">
      <c r="A27" s="682"/>
      <c r="B27" s="1039"/>
      <c r="C27" s="1362" t="s">
        <v>2784</v>
      </c>
      <c r="D27" s="751"/>
      <c r="E27" s="751"/>
      <c r="F27" s="751"/>
      <c r="G27" s="924"/>
      <c r="H27" s="924"/>
      <c r="I27" s="924"/>
      <c r="J27" s="924"/>
      <c r="K27" s="1377"/>
      <c r="L27" s="682"/>
      <c r="M27" s="682"/>
      <c r="N27" s="682"/>
      <c r="O27" s="682"/>
      <c r="P27" s="682"/>
      <c r="Q27" s="682"/>
      <c r="R27" s="682"/>
      <c r="S27" s="682"/>
      <c r="T27" s="682"/>
      <c r="U27" s="682"/>
      <c r="V27" s="682"/>
      <c r="W27" s="682"/>
      <c r="X27" s="682"/>
      <c r="Y27" s="682"/>
      <c r="Z27" s="682"/>
    </row>
    <row r="28" spans="1:26" ht="15">
      <c r="A28" s="682"/>
      <c r="B28" s="1039"/>
      <c r="C28" s="892" t="s">
        <v>2785</v>
      </c>
      <c r="D28" s="751"/>
      <c r="E28" s="752">
        <v>1</v>
      </c>
      <c r="F28" s="752">
        <v>2</v>
      </c>
      <c r="G28" s="887">
        <v>4</v>
      </c>
      <c r="H28" s="924"/>
      <c r="I28" s="887">
        <v>0.2</v>
      </c>
      <c r="J28" s="887">
        <f>G28*I28*F28*E28</f>
        <v>1.6</v>
      </c>
      <c r="K28" s="1849" t="s">
        <v>1706</v>
      </c>
      <c r="L28" s="682"/>
      <c r="M28" s="682"/>
      <c r="N28" s="682"/>
      <c r="O28" s="682"/>
      <c r="P28" s="682"/>
      <c r="Q28" s="682"/>
      <c r="R28" s="682"/>
      <c r="S28" s="682"/>
      <c r="T28" s="682"/>
      <c r="U28" s="682"/>
      <c r="V28" s="682"/>
      <c r="W28" s="682"/>
      <c r="X28" s="682"/>
      <c r="Y28" s="682"/>
      <c r="Z28" s="682"/>
    </row>
    <row r="29" spans="1:26" ht="15">
      <c r="A29" s="682"/>
      <c r="B29" s="1039"/>
      <c r="C29" s="751"/>
      <c r="D29" s="751"/>
      <c r="E29" s="752">
        <v>1</v>
      </c>
      <c r="F29" s="752">
        <v>2</v>
      </c>
      <c r="G29" s="924"/>
      <c r="H29" s="887">
        <v>3.8</v>
      </c>
      <c r="I29" s="887">
        <v>0.2</v>
      </c>
      <c r="J29" s="887">
        <f>H29*I29*F29*E29</f>
        <v>1.52</v>
      </c>
      <c r="K29" s="1850"/>
      <c r="L29" s="682"/>
      <c r="M29" s="682"/>
      <c r="N29" s="682"/>
      <c r="O29" s="682"/>
      <c r="P29" s="682"/>
      <c r="Q29" s="682"/>
      <c r="R29" s="682"/>
      <c r="S29" s="682"/>
      <c r="T29" s="682"/>
      <c r="U29" s="682"/>
      <c r="V29" s="682"/>
      <c r="W29" s="682"/>
      <c r="X29" s="682"/>
      <c r="Y29" s="682"/>
      <c r="Z29" s="682"/>
    </row>
    <row r="30" spans="1:26" ht="15">
      <c r="A30" s="682"/>
      <c r="B30" s="1039"/>
      <c r="C30" s="892" t="s">
        <v>2786</v>
      </c>
      <c r="D30" s="751"/>
      <c r="E30" s="752">
        <v>1</v>
      </c>
      <c r="F30" s="752">
        <v>2</v>
      </c>
      <c r="G30" s="887">
        <v>4</v>
      </c>
      <c r="H30" s="924"/>
      <c r="I30" s="887">
        <v>0.2</v>
      </c>
      <c r="J30" s="887">
        <f>G30*I30*F30*E30</f>
        <v>1.6</v>
      </c>
      <c r="K30" s="1850"/>
      <c r="L30" s="682"/>
      <c r="M30" s="682"/>
      <c r="N30" s="682"/>
      <c r="O30" s="682"/>
      <c r="P30" s="682"/>
      <c r="Q30" s="682"/>
      <c r="R30" s="682"/>
      <c r="S30" s="682"/>
      <c r="T30" s="682"/>
      <c r="U30" s="682"/>
      <c r="V30" s="682"/>
      <c r="W30" s="682"/>
      <c r="X30" s="682"/>
      <c r="Y30" s="682"/>
      <c r="Z30" s="682"/>
    </row>
    <row r="31" spans="1:26" ht="15">
      <c r="A31" s="682"/>
      <c r="B31" s="1039"/>
      <c r="C31" s="751"/>
      <c r="D31" s="751"/>
      <c r="E31" s="752">
        <v>1</v>
      </c>
      <c r="F31" s="752">
        <v>2</v>
      </c>
      <c r="G31" s="924"/>
      <c r="H31" s="887">
        <v>4</v>
      </c>
      <c r="I31" s="887">
        <v>0.2</v>
      </c>
      <c r="J31" s="887">
        <f>H31*I31*F31*E31</f>
        <v>1.6</v>
      </c>
      <c r="K31" s="1850"/>
      <c r="L31" s="682"/>
      <c r="M31" s="682"/>
      <c r="N31" s="682"/>
      <c r="O31" s="682"/>
      <c r="P31" s="682"/>
      <c r="Q31" s="682"/>
      <c r="R31" s="682"/>
      <c r="S31" s="682"/>
      <c r="T31" s="682"/>
      <c r="U31" s="682"/>
      <c r="V31" s="682"/>
      <c r="W31" s="682"/>
      <c r="X31" s="682"/>
      <c r="Y31" s="682"/>
      <c r="Z31" s="682"/>
    </row>
    <row r="32" spans="1:26" ht="15">
      <c r="A32" s="682"/>
      <c r="B32" s="1039"/>
      <c r="C32" s="892" t="s">
        <v>2787</v>
      </c>
      <c r="D32" s="751"/>
      <c r="E32" s="752">
        <v>1</v>
      </c>
      <c r="F32" s="752">
        <v>2</v>
      </c>
      <c r="G32" s="887">
        <v>4</v>
      </c>
      <c r="H32" s="924"/>
      <c r="I32" s="887">
        <v>0.2</v>
      </c>
      <c r="J32" s="887">
        <f>G32*I32*F32*E32</f>
        <v>1.6</v>
      </c>
      <c r="K32" s="1850"/>
      <c r="L32" s="682"/>
      <c r="M32" s="682"/>
      <c r="N32" s="682"/>
      <c r="O32" s="682"/>
      <c r="P32" s="682"/>
      <c r="Q32" s="682"/>
      <c r="R32" s="682"/>
      <c r="S32" s="682"/>
      <c r="T32" s="682"/>
      <c r="U32" s="682"/>
      <c r="V32" s="682"/>
      <c r="W32" s="682"/>
      <c r="X32" s="682"/>
      <c r="Y32" s="682"/>
      <c r="Z32" s="682"/>
    </row>
    <row r="33" spans="1:26" ht="15">
      <c r="A33" s="682"/>
      <c r="B33" s="1039"/>
      <c r="C33" s="751"/>
      <c r="D33" s="751"/>
      <c r="E33" s="752">
        <v>1</v>
      </c>
      <c r="F33" s="752">
        <v>2</v>
      </c>
      <c r="G33" s="924"/>
      <c r="H33" s="887">
        <v>3.8</v>
      </c>
      <c r="I33" s="887">
        <v>0.2</v>
      </c>
      <c r="J33" s="887">
        <f>H33*I33*F33*E33</f>
        <v>1.52</v>
      </c>
      <c r="K33" s="1850"/>
      <c r="L33" s="682"/>
      <c r="M33" s="682"/>
      <c r="N33" s="682"/>
      <c r="O33" s="682"/>
      <c r="P33" s="682"/>
      <c r="Q33" s="682"/>
      <c r="R33" s="682"/>
      <c r="S33" s="682"/>
      <c r="T33" s="682"/>
      <c r="U33" s="682"/>
      <c r="V33" s="682"/>
      <c r="W33" s="682"/>
      <c r="X33" s="682"/>
      <c r="Y33" s="682"/>
      <c r="Z33" s="682"/>
    </row>
    <row r="34" spans="1:26" ht="15">
      <c r="A34" s="682"/>
      <c r="B34" s="1039"/>
      <c r="C34" s="892" t="s">
        <v>2788</v>
      </c>
      <c r="D34" s="751"/>
      <c r="E34" s="752">
        <v>1</v>
      </c>
      <c r="F34" s="752">
        <v>2</v>
      </c>
      <c r="G34" s="887">
        <v>4</v>
      </c>
      <c r="H34" s="924"/>
      <c r="I34" s="887">
        <v>0.2</v>
      </c>
      <c r="J34" s="887">
        <f>G34*I34*F34*E34</f>
        <v>1.6</v>
      </c>
      <c r="K34" s="1850"/>
      <c r="L34" s="682"/>
      <c r="M34" s="682"/>
      <c r="N34" s="682"/>
      <c r="O34" s="682"/>
      <c r="P34" s="682"/>
      <c r="Q34" s="682"/>
      <c r="R34" s="682"/>
      <c r="S34" s="682"/>
      <c r="T34" s="682"/>
      <c r="U34" s="682"/>
      <c r="V34" s="682"/>
      <c r="W34" s="682"/>
      <c r="X34" s="682"/>
      <c r="Y34" s="682"/>
      <c r="Z34" s="682"/>
    </row>
    <row r="35" spans="1:26" ht="15">
      <c r="A35" s="682"/>
      <c r="B35" s="1039"/>
      <c r="C35" s="751"/>
      <c r="D35" s="751"/>
      <c r="E35" s="752">
        <v>1</v>
      </c>
      <c r="F35" s="752">
        <v>2</v>
      </c>
      <c r="G35" s="924"/>
      <c r="H35" s="887">
        <v>3.8</v>
      </c>
      <c r="I35" s="887">
        <v>0.2</v>
      </c>
      <c r="J35" s="887">
        <f>H35*I35*F35*E35</f>
        <v>1.52</v>
      </c>
      <c r="K35" s="1850"/>
      <c r="L35" s="682"/>
      <c r="M35" s="682"/>
      <c r="N35" s="682"/>
      <c r="O35" s="682"/>
      <c r="P35" s="682"/>
      <c r="Q35" s="682"/>
      <c r="R35" s="682"/>
      <c r="S35" s="682"/>
      <c r="T35" s="682"/>
      <c r="U35" s="682"/>
      <c r="V35" s="682"/>
      <c r="W35" s="682"/>
      <c r="X35" s="682"/>
      <c r="Y35" s="682"/>
      <c r="Z35" s="682"/>
    </row>
    <row r="36" spans="1:26" ht="15">
      <c r="A36" s="682"/>
      <c r="B36" s="1039"/>
      <c r="C36" s="892" t="s">
        <v>2789</v>
      </c>
      <c r="D36" s="751"/>
      <c r="E36" s="752">
        <v>1</v>
      </c>
      <c r="F36" s="752">
        <v>2</v>
      </c>
      <c r="G36" s="887">
        <v>3.4</v>
      </c>
      <c r="H36" s="924"/>
      <c r="I36" s="887">
        <v>0.2</v>
      </c>
      <c r="J36" s="887">
        <f>G36*I36*F36*E36</f>
        <v>1.36</v>
      </c>
      <c r="K36" s="1850"/>
      <c r="L36" s="682"/>
      <c r="M36" s="682"/>
      <c r="N36" s="682"/>
      <c r="O36" s="682"/>
      <c r="P36" s="682"/>
      <c r="Q36" s="682"/>
      <c r="R36" s="682"/>
      <c r="S36" s="682"/>
      <c r="T36" s="682"/>
      <c r="U36" s="682"/>
      <c r="V36" s="682"/>
      <c r="W36" s="682"/>
      <c r="X36" s="682"/>
      <c r="Y36" s="682"/>
      <c r="Z36" s="682"/>
    </row>
    <row r="37" spans="1:26" ht="15">
      <c r="A37" s="682"/>
      <c r="B37" s="1039"/>
      <c r="C37" s="751"/>
      <c r="D37" s="751"/>
      <c r="E37" s="752">
        <v>1</v>
      </c>
      <c r="F37" s="752">
        <v>2</v>
      </c>
      <c r="G37" s="924"/>
      <c r="H37" s="887">
        <v>2</v>
      </c>
      <c r="I37" s="887">
        <v>0.2</v>
      </c>
      <c r="J37" s="887">
        <f>H37*I37*F37*E37</f>
        <v>0.8</v>
      </c>
      <c r="K37" s="1850"/>
      <c r="L37" s="682"/>
      <c r="M37" s="682"/>
      <c r="N37" s="682"/>
      <c r="O37" s="682"/>
      <c r="P37" s="682"/>
      <c r="Q37" s="682"/>
      <c r="R37" s="682"/>
      <c r="S37" s="682"/>
      <c r="T37" s="682"/>
      <c r="U37" s="682"/>
      <c r="V37" s="682"/>
      <c r="W37" s="682"/>
      <c r="X37" s="682"/>
      <c r="Y37" s="682"/>
      <c r="Z37" s="682"/>
    </row>
    <row r="38" spans="1:26" ht="15">
      <c r="A38" s="682"/>
      <c r="B38" s="1039"/>
      <c r="C38" s="892" t="s">
        <v>2790</v>
      </c>
      <c r="D38" s="751"/>
      <c r="E38" s="752">
        <v>1</v>
      </c>
      <c r="F38" s="752">
        <v>2</v>
      </c>
      <c r="G38" s="887">
        <v>2.2000000000000002</v>
      </c>
      <c r="H38" s="924"/>
      <c r="I38" s="887">
        <v>0.2</v>
      </c>
      <c r="J38" s="887">
        <f>G38*I38*F38*E38</f>
        <v>0.88000000000000012</v>
      </c>
      <c r="K38" s="1850"/>
      <c r="L38" s="682"/>
      <c r="M38" s="682"/>
      <c r="N38" s="682"/>
      <c r="O38" s="682"/>
      <c r="P38" s="682"/>
      <c r="Q38" s="682"/>
      <c r="R38" s="682"/>
      <c r="S38" s="682"/>
      <c r="T38" s="682"/>
      <c r="U38" s="682"/>
      <c r="V38" s="682"/>
      <c r="W38" s="682"/>
      <c r="X38" s="682"/>
      <c r="Y38" s="682"/>
      <c r="Z38" s="682"/>
    </row>
    <row r="39" spans="1:26" ht="15">
      <c r="A39" s="682"/>
      <c r="B39" s="1039"/>
      <c r="C39" s="751"/>
      <c r="D39" s="751"/>
      <c r="E39" s="752">
        <v>1</v>
      </c>
      <c r="F39" s="752">
        <v>2</v>
      </c>
      <c r="G39" s="924"/>
      <c r="H39" s="887">
        <v>2</v>
      </c>
      <c r="I39" s="887">
        <v>0.2</v>
      </c>
      <c r="J39" s="887">
        <f>H39*I39*F39*E39</f>
        <v>0.8</v>
      </c>
      <c r="K39" s="1850"/>
      <c r="L39" s="682"/>
      <c r="M39" s="682"/>
      <c r="N39" s="682"/>
      <c r="O39" s="682"/>
      <c r="P39" s="682"/>
      <c r="Q39" s="682"/>
      <c r="R39" s="682"/>
      <c r="S39" s="682"/>
      <c r="T39" s="682"/>
      <c r="U39" s="682"/>
      <c r="V39" s="682"/>
      <c r="W39" s="682"/>
      <c r="X39" s="682"/>
      <c r="Y39" s="682"/>
      <c r="Z39" s="682"/>
    </row>
    <row r="40" spans="1:26" ht="15">
      <c r="A40" s="682"/>
      <c r="B40" s="1039"/>
      <c r="C40" s="1362" t="s">
        <v>2791</v>
      </c>
      <c r="D40" s="751"/>
      <c r="E40" s="751"/>
      <c r="F40" s="751"/>
      <c r="G40" s="924"/>
      <c r="H40" s="924"/>
      <c r="I40" s="924"/>
      <c r="J40" s="924"/>
      <c r="K40" s="1850"/>
      <c r="L40" s="682"/>
      <c r="M40" s="682"/>
      <c r="N40" s="682"/>
      <c r="O40" s="682"/>
      <c r="P40" s="682"/>
      <c r="Q40" s="682"/>
      <c r="R40" s="682"/>
      <c r="S40" s="682"/>
      <c r="T40" s="682"/>
      <c r="U40" s="682"/>
      <c r="V40" s="682"/>
      <c r="W40" s="682"/>
      <c r="X40" s="682"/>
      <c r="Y40" s="682"/>
      <c r="Z40" s="682"/>
    </row>
    <row r="41" spans="1:26" ht="15">
      <c r="A41" s="682"/>
      <c r="B41" s="1039"/>
      <c r="C41" s="892" t="s">
        <v>2792</v>
      </c>
      <c r="D41" s="751"/>
      <c r="E41" s="752">
        <v>1</v>
      </c>
      <c r="F41" s="752">
        <v>2</v>
      </c>
      <c r="G41" s="887">
        <v>5.7</v>
      </c>
      <c r="H41" s="924"/>
      <c r="I41" s="887">
        <v>0.2</v>
      </c>
      <c r="J41" s="887">
        <f>G41*I41*F41*E41</f>
        <v>2.2800000000000002</v>
      </c>
      <c r="K41" s="1850"/>
      <c r="L41" s="682"/>
      <c r="M41" s="682"/>
      <c r="N41" s="682"/>
      <c r="O41" s="682"/>
      <c r="P41" s="682"/>
      <c r="Q41" s="682"/>
      <c r="R41" s="682"/>
      <c r="S41" s="682"/>
      <c r="T41" s="682"/>
      <c r="U41" s="682"/>
      <c r="V41" s="682"/>
      <c r="W41" s="682"/>
      <c r="X41" s="682"/>
      <c r="Y41" s="682"/>
      <c r="Z41" s="682"/>
    </row>
    <row r="42" spans="1:26" ht="15">
      <c r="A42" s="682"/>
      <c r="B42" s="1039"/>
      <c r="C42" s="751"/>
      <c r="D42" s="751"/>
      <c r="E42" s="752">
        <v>1</v>
      </c>
      <c r="F42" s="752">
        <v>2</v>
      </c>
      <c r="G42" s="924"/>
      <c r="H42" s="887">
        <v>2.2000000000000002</v>
      </c>
      <c r="I42" s="887">
        <v>0.2</v>
      </c>
      <c r="J42" s="887">
        <f>H42*I42*F42*E42</f>
        <v>0.88000000000000012</v>
      </c>
      <c r="K42" s="1851"/>
      <c r="L42" s="682"/>
      <c r="M42" s="682"/>
      <c r="N42" s="682"/>
      <c r="O42" s="682"/>
      <c r="P42" s="682"/>
      <c r="Q42" s="682"/>
      <c r="R42" s="682"/>
      <c r="S42" s="682"/>
      <c r="T42" s="682"/>
      <c r="U42" s="682"/>
      <c r="V42" s="682"/>
      <c r="W42" s="682"/>
      <c r="X42" s="682"/>
      <c r="Y42" s="682"/>
      <c r="Z42" s="682"/>
    </row>
    <row r="43" spans="1:26" ht="15">
      <c r="A43" s="682"/>
      <c r="B43" s="1039"/>
      <c r="C43" s="751"/>
      <c r="D43" s="751"/>
      <c r="E43" s="751"/>
      <c r="F43" s="751"/>
      <c r="G43" s="924"/>
      <c r="H43" s="924"/>
      <c r="I43" s="924"/>
      <c r="J43" s="924"/>
      <c r="K43" s="1377"/>
      <c r="L43" s="682"/>
      <c r="M43" s="682"/>
      <c r="N43" s="682"/>
      <c r="O43" s="682"/>
      <c r="P43" s="682"/>
      <c r="Q43" s="682"/>
      <c r="R43" s="682"/>
      <c r="S43" s="682"/>
      <c r="T43" s="682"/>
      <c r="U43" s="682"/>
      <c r="V43" s="682"/>
      <c r="W43" s="682"/>
      <c r="X43" s="682"/>
      <c r="Y43" s="682"/>
      <c r="Z43" s="682"/>
    </row>
    <row r="44" spans="1:26" ht="15">
      <c r="A44" s="682"/>
      <c r="B44" s="1039"/>
      <c r="C44" s="751"/>
      <c r="D44" s="751"/>
      <c r="E44" s="751"/>
      <c r="F44" s="751"/>
      <c r="G44" s="924"/>
      <c r="H44" s="924"/>
      <c r="I44" s="924"/>
      <c r="J44" s="924"/>
      <c r="K44" s="1377"/>
      <c r="L44" s="682"/>
      <c r="M44" s="682"/>
      <c r="N44" s="682"/>
      <c r="O44" s="682"/>
      <c r="P44" s="682"/>
      <c r="Q44" s="682"/>
      <c r="R44" s="682"/>
      <c r="S44" s="682"/>
      <c r="T44" s="682"/>
      <c r="U44" s="682"/>
      <c r="V44" s="682"/>
      <c r="W44" s="682"/>
      <c r="X44" s="682"/>
      <c r="Y44" s="682"/>
      <c r="Z44" s="682"/>
    </row>
    <row r="45" spans="1:26" ht="15">
      <c r="A45" s="682"/>
      <c r="B45" s="1039"/>
      <c r="C45" s="751"/>
      <c r="D45" s="751"/>
      <c r="E45" s="751"/>
      <c r="F45" s="751"/>
      <c r="G45" s="924"/>
      <c r="H45" s="924"/>
      <c r="I45" s="924"/>
      <c r="J45" s="924"/>
      <c r="K45" s="1377"/>
      <c r="L45" s="682"/>
      <c r="M45" s="682"/>
      <c r="N45" s="682"/>
      <c r="O45" s="682"/>
      <c r="P45" s="682"/>
      <c r="Q45" s="682"/>
      <c r="R45" s="682"/>
      <c r="S45" s="682"/>
      <c r="T45" s="682"/>
      <c r="U45" s="682"/>
      <c r="V45" s="682"/>
      <c r="W45" s="682"/>
      <c r="X45" s="682"/>
      <c r="Y45" s="682"/>
      <c r="Z45" s="682"/>
    </row>
    <row r="46" spans="1:26" ht="15">
      <c r="A46" s="682"/>
      <c r="B46" s="1039"/>
      <c r="C46" s="751"/>
      <c r="D46" s="751"/>
      <c r="E46" s="751"/>
      <c r="F46" s="751"/>
      <c r="G46" s="924"/>
      <c r="H46" s="924"/>
      <c r="I46" s="924"/>
      <c r="J46" s="924"/>
      <c r="K46" s="1377"/>
      <c r="L46" s="682"/>
      <c r="M46" s="682"/>
      <c r="N46" s="682"/>
      <c r="O46" s="682"/>
      <c r="P46" s="682"/>
      <c r="Q46" s="682"/>
      <c r="R46" s="682"/>
      <c r="S46" s="682"/>
      <c r="T46" s="682"/>
      <c r="U46" s="682"/>
      <c r="V46" s="682"/>
      <c r="W46" s="682"/>
      <c r="X46" s="682"/>
      <c r="Y46" s="682"/>
      <c r="Z46" s="682"/>
    </row>
    <row r="47" spans="1:26" ht="15">
      <c r="A47" s="682"/>
      <c r="B47" s="1039"/>
      <c r="C47" s="751"/>
      <c r="D47" s="751"/>
      <c r="E47" s="751"/>
      <c r="F47" s="751"/>
      <c r="G47" s="924"/>
      <c r="H47" s="924"/>
      <c r="I47" s="1378"/>
      <c r="J47" s="1379">
        <f>SUM(J28:J46)</f>
        <v>19.559999999999999</v>
      </c>
      <c r="K47" s="1380" t="s">
        <v>1706</v>
      </c>
      <c r="L47" s="682"/>
      <c r="M47" s="682"/>
      <c r="N47" s="682"/>
      <c r="O47" s="682"/>
      <c r="P47" s="682"/>
      <c r="Q47" s="682"/>
      <c r="R47" s="682"/>
      <c r="S47" s="682"/>
      <c r="T47" s="682"/>
      <c r="U47" s="682"/>
      <c r="V47" s="682"/>
      <c r="W47" s="682"/>
      <c r="X47" s="682"/>
      <c r="Y47" s="682"/>
      <c r="Z47" s="682"/>
    </row>
    <row r="48" spans="1:26" ht="15">
      <c r="A48" s="682"/>
      <c r="B48" s="1381">
        <v>3</v>
      </c>
      <c r="C48" s="1382" t="s">
        <v>2793</v>
      </c>
      <c r="D48" s="1383"/>
      <c r="E48" s="1383"/>
      <c r="F48" s="1383"/>
      <c r="G48" s="1384"/>
      <c r="H48" s="1384"/>
      <c r="I48" s="1384"/>
      <c r="J48" s="1384"/>
      <c r="K48" s="1385"/>
      <c r="L48" s="682"/>
      <c r="M48" s="682"/>
      <c r="N48" s="682"/>
      <c r="O48" s="682"/>
      <c r="P48" s="682"/>
      <c r="Q48" s="682"/>
      <c r="R48" s="682"/>
      <c r="S48" s="682"/>
      <c r="T48" s="682"/>
      <c r="U48" s="682"/>
      <c r="V48" s="682"/>
      <c r="W48" s="682"/>
      <c r="X48" s="682"/>
      <c r="Y48" s="682"/>
      <c r="Z48" s="682"/>
    </row>
    <row r="49" spans="1:26" ht="15">
      <c r="A49" s="682"/>
      <c r="B49" s="1039"/>
      <c r="C49" s="1362" t="s">
        <v>2794</v>
      </c>
      <c r="D49" s="751"/>
      <c r="E49" s="751"/>
      <c r="F49" s="751"/>
      <c r="G49" s="924"/>
      <c r="H49" s="924"/>
      <c r="I49" s="924"/>
      <c r="J49" s="924"/>
      <c r="K49" s="1377"/>
      <c r="L49" s="682"/>
      <c r="M49" s="682"/>
      <c r="N49" s="682"/>
      <c r="O49" s="682"/>
      <c r="P49" s="682"/>
      <c r="Q49" s="682"/>
      <c r="R49" s="682"/>
      <c r="S49" s="682"/>
      <c r="T49" s="682"/>
      <c r="U49" s="682"/>
      <c r="V49" s="682"/>
      <c r="W49" s="682"/>
      <c r="X49" s="682"/>
      <c r="Y49" s="682"/>
      <c r="Z49" s="682"/>
    </row>
    <row r="50" spans="1:26" ht="60">
      <c r="A50" s="682"/>
      <c r="B50" s="1039"/>
      <c r="C50" s="892" t="s">
        <v>2782</v>
      </c>
      <c r="D50" s="751"/>
      <c r="E50" s="751"/>
      <c r="F50" s="751"/>
      <c r="G50" s="924"/>
      <c r="H50" s="924"/>
      <c r="I50" s="924"/>
      <c r="J50" s="924"/>
      <c r="K50" s="1377"/>
      <c r="L50" s="682"/>
      <c r="M50" s="682"/>
      <c r="N50" s="682"/>
      <c r="O50" s="682"/>
      <c r="P50" s="682"/>
      <c r="Q50" s="682"/>
      <c r="R50" s="682"/>
      <c r="S50" s="682"/>
      <c r="T50" s="682"/>
      <c r="U50" s="682"/>
      <c r="V50" s="682"/>
      <c r="W50" s="682"/>
      <c r="X50" s="682"/>
      <c r="Y50" s="682"/>
      <c r="Z50" s="682"/>
    </row>
    <row r="51" spans="1:26" ht="15">
      <c r="A51" s="682"/>
      <c r="B51" s="1039"/>
      <c r="C51" s="751"/>
      <c r="D51" s="751"/>
      <c r="E51" s="751"/>
      <c r="F51" s="751"/>
      <c r="G51" s="924"/>
      <c r="H51" s="924"/>
      <c r="I51" s="924"/>
      <c r="J51" s="924"/>
      <c r="K51" s="1377"/>
      <c r="L51" s="682"/>
      <c r="M51" s="682"/>
      <c r="N51" s="682"/>
      <c r="O51" s="682"/>
      <c r="P51" s="682"/>
      <c r="Q51" s="682"/>
      <c r="R51" s="682"/>
      <c r="S51" s="682"/>
      <c r="T51" s="682"/>
      <c r="U51" s="682"/>
      <c r="V51" s="682"/>
      <c r="W51" s="682"/>
      <c r="X51" s="682"/>
      <c r="Y51" s="682"/>
      <c r="Z51" s="682"/>
    </row>
    <row r="52" spans="1:26" ht="15">
      <c r="A52" s="682"/>
      <c r="B52" s="1039"/>
      <c r="C52" s="892" t="s">
        <v>2772</v>
      </c>
      <c r="D52" s="751"/>
      <c r="E52" s="751"/>
      <c r="F52" s="751"/>
      <c r="G52" s="887">
        <v>12.8</v>
      </c>
      <c r="H52" s="924"/>
      <c r="I52" s="924"/>
      <c r="J52" s="924"/>
      <c r="K52" s="1377"/>
      <c r="L52" s="682"/>
      <c r="M52" s="682"/>
      <c r="N52" s="682"/>
      <c r="O52" s="682"/>
      <c r="P52" s="682"/>
      <c r="Q52" s="682"/>
      <c r="R52" s="682"/>
      <c r="S52" s="682"/>
      <c r="T52" s="682"/>
      <c r="U52" s="682"/>
      <c r="V52" s="682"/>
      <c r="W52" s="682"/>
      <c r="X52" s="682"/>
      <c r="Y52" s="682"/>
      <c r="Z52" s="682"/>
    </row>
    <row r="53" spans="1:26" ht="15">
      <c r="A53" s="682"/>
      <c r="B53" s="1039"/>
      <c r="C53" s="892" t="s">
        <v>2773</v>
      </c>
      <c r="D53" s="751"/>
      <c r="E53" s="751"/>
      <c r="F53" s="751"/>
      <c r="G53" s="887">
        <v>-0.2</v>
      </c>
      <c r="H53" s="924"/>
      <c r="I53" s="924"/>
      <c r="J53" s="924"/>
      <c r="K53" s="1377"/>
      <c r="L53" s="682"/>
      <c r="M53" s="682"/>
      <c r="N53" s="682"/>
      <c r="O53" s="682"/>
      <c r="P53" s="682"/>
      <c r="Q53" s="682"/>
      <c r="R53" s="682"/>
      <c r="S53" s="682"/>
      <c r="T53" s="682"/>
      <c r="U53" s="682"/>
      <c r="V53" s="682"/>
      <c r="W53" s="682"/>
      <c r="X53" s="682"/>
      <c r="Y53" s="682"/>
      <c r="Z53" s="682"/>
    </row>
    <row r="54" spans="1:26" ht="15">
      <c r="A54" s="682"/>
      <c r="B54" s="1039"/>
      <c r="C54" s="751"/>
      <c r="D54" s="751"/>
      <c r="E54" s="751"/>
      <c r="F54" s="751"/>
      <c r="G54" s="924"/>
      <c r="H54" s="924"/>
      <c r="I54" s="924"/>
      <c r="J54" s="924"/>
      <c r="K54" s="1377"/>
      <c r="L54" s="682"/>
      <c r="M54" s="682"/>
      <c r="N54" s="682"/>
      <c r="O54" s="682"/>
      <c r="P54" s="682"/>
      <c r="Q54" s="682"/>
      <c r="R54" s="682"/>
      <c r="S54" s="682"/>
      <c r="T54" s="682"/>
      <c r="U54" s="682"/>
      <c r="V54" s="682"/>
      <c r="W54" s="682"/>
      <c r="X54" s="682"/>
      <c r="Y54" s="682"/>
      <c r="Z54" s="682"/>
    </row>
    <row r="55" spans="1:26" ht="15">
      <c r="A55" s="682"/>
      <c r="B55" s="1039"/>
      <c r="C55" s="751"/>
      <c r="D55" s="751"/>
      <c r="E55" s="752">
        <v>1</v>
      </c>
      <c r="F55" s="752">
        <v>3</v>
      </c>
      <c r="G55" s="887">
        <f>SUM(G52:G54)</f>
        <v>12.600000000000001</v>
      </c>
      <c r="H55" s="924"/>
      <c r="I55" s="887">
        <v>0.2</v>
      </c>
      <c r="J55" s="887">
        <f t="shared" ref="J55:J61" si="1">G55*I55*F55*E55</f>
        <v>7.5600000000000014</v>
      </c>
      <c r="K55" s="1849" t="s">
        <v>1706</v>
      </c>
      <c r="L55" s="682"/>
      <c r="M55" s="682"/>
      <c r="N55" s="682"/>
      <c r="O55" s="682"/>
      <c r="P55" s="682"/>
      <c r="Q55" s="682"/>
      <c r="R55" s="682"/>
      <c r="S55" s="682"/>
      <c r="T55" s="682"/>
      <c r="U55" s="682"/>
      <c r="V55" s="682"/>
      <c r="W55" s="682"/>
      <c r="X55" s="682"/>
      <c r="Y55" s="682"/>
      <c r="Z55" s="682"/>
    </row>
    <row r="56" spans="1:26" ht="15">
      <c r="A56" s="682"/>
      <c r="B56" s="1039"/>
      <c r="C56" s="892" t="s">
        <v>2774</v>
      </c>
      <c r="D56" s="751"/>
      <c r="E56" s="752">
        <v>1</v>
      </c>
      <c r="F56" s="752">
        <v>4</v>
      </c>
      <c r="G56" s="887">
        <v>4.2</v>
      </c>
      <c r="H56" s="924"/>
      <c r="I56" s="887">
        <v>0.2</v>
      </c>
      <c r="J56" s="887">
        <f t="shared" si="1"/>
        <v>3.3600000000000003</v>
      </c>
      <c r="K56" s="1850"/>
      <c r="L56" s="682"/>
      <c r="M56" s="682"/>
      <c r="N56" s="682"/>
      <c r="O56" s="682"/>
      <c r="P56" s="682"/>
      <c r="Q56" s="682"/>
      <c r="R56" s="682"/>
      <c r="S56" s="682"/>
      <c r="T56" s="682"/>
      <c r="U56" s="682"/>
      <c r="V56" s="682"/>
      <c r="W56" s="682"/>
      <c r="X56" s="682"/>
      <c r="Y56" s="682"/>
      <c r="Z56" s="682"/>
    </row>
    <row r="57" spans="1:26" ht="15">
      <c r="A57" s="682"/>
      <c r="B57" s="1039"/>
      <c r="C57" s="892" t="s">
        <v>2775</v>
      </c>
      <c r="D57" s="751"/>
      <c r="E57" s="752">
        <v>1</v>
      </c>
      <c r="F57" s="752">
        <v>5</v>
      </c>
      <c r="G57" s="887">
        <v>2.2000000000000002</v>
      </c>
      <c r="H57" s="924"/>
      <c r="I57" s="887">
        <v>0.2</v>
      </c>
      <c r="J57" s="887">
        <f t="shared" si="1"/>
        <v>2.2000000000000002</v>
      </c>
      <c r="K57" s="1850"/>
      <c r="L57" s="682"/>
      <c r="M57" s="682"/>
      <c r="N57" s="682"/>
      <c r="O57" s="682"/>
      <c r="P57" s="682"/>
      <c r="Q57" s="682"/>
      <c r="R57" s="682"/>
      <c r="S57" s="682"/>
      <c r="T57" s="682"/>
      <c r="U57" s="682"/>
      <c r="V57" s="682"/>
      <c r="W57" s="682"/>
      <c r="X57" s="682"/>
      <c r="Y57" s="682"/>
      <c r="Z57" s="682"/>
    </row>
    <row r="58" spans="1:26" ht="15">
      <c r="A58" s="682"/>
      <c r="B58" s="1039"/>
      <c r="C58" s="892" t="s">
        <v>2776</v>
      </c>
      <c r="D58" s="751"/>
      <c r="E58" s="752">
        <v>1</v>
      </c>
      <c r="F58" s="752">
        <v>4</v>
      </c>
      <c r="G58" s="887">
        <v>4.2</v>
      </c>
      <c r="H58" s="924"/>
      <c r="I58" s="887">
        <v>0.2</v>
      </c>
      <c r="J58" s="887">
        <f t="shared" si="1"/>
        <v>3.3600000000000003</v>
      </c>
      <c r="K58" s="1850"/>
      <c r="L58" s="682"/>
      <c r="M58" s="682"/>
      <c r="N58" s="682"/>
      <c r="O58" s="682"/>
      <c r="P58" s="682"/>
      <c r="Q58" s="682"/>
      <c r="R58" s="682"/>
      <c r="S58" s="682"/>
      <c r="T58" s="682"/>
      <c r="U58" s="682"/>
      <c r="V58" s="682"/>
      <c r="W58" s="682"/>
      <c r="X58" s="682"/>
      <c r="Y58" s="682"/>
      <c r="Z58" s="682"/>
    </row>
    <row r="59" spans="1:26" ht="15">
      <c r="A59" s="682"/>
      <c r="B59" s="1039"/>
      <c r="C59" s="892" t="s">
        <v>2777</v>
      </c>
      <c r="D59" s="751"/>
      <c r="E59" s="752">
        <v>1</v>
      </c>
      <c r="F59" s="752">
        <v>1</v>
      </c>
      <c r="G59" s="887">
        <v>4</v>
      </c>
      <c r="H59" s="924"/>
      <c r="I59" s="887">
        <v>0.2</v>
      </c>
      <c r="J59" s="887">
        <f t="shared" si="1"/>
        <v>0.8</v>
      </c>
      <c r="K59" s="1850"/>
      <c r="L59" s="682"/>
      <c r="M59" s="682"/>
      <c r="N59" s="682"/>
      <c r="O59" s="682"/>
      <c r="P59" s="682"/>
      <c r="Q59" s="682"/>
      <c r="R59" s="682"/>
      <c r="S59" s="682"/>
      <c r="T59" s="682"/>
      <c r="U59" s="682"/>
      <c r="V59" s="682"/>
      <c r="W59" s="682"/>
      <c r="X59" s="682"/>
      <c r="Y59" s="682"/>
      <c r="Z59" s="682"/>
    </row>
    <row r="60" spans="1:26" ht="15">
      <c r="A60" s="682"/>
      <c r="B60" s="1039"/>
      <c r="C60" s="892" t="s">
        <v>2778</v>
      </c>
      <c r="D60" s="751"/>
      <c r="E60" s="752">
        <v>1</v>
      </c>
      <c r="F60" s="752">
        <v>1</v>
      </c>
      <c r="G60" s="887">
        <v>2.4</v>
      </c>
      <c r="H60" s="924"/>
      <c r="I60" s="887">
        <v>0.2</v>
      </c>
      <c r="J60" s="887">
        <f t="shared" si="1"/>
        <v>0.48</v>
      </c>
      <c r="K60" s="1850"/>
      <c r="L60" s="682"/>
      <c r="M60" s="682"/>
      <c r="N60" s="682"/>
      <c r="O60" s="682"/>
      <c r="P60" s="682"/>
      <c r="Q60" s="682"/>
      <c r="R60" s="682"/>
      <c r="S60" s="682"/>
      <c r="T60" s="682"/>
      <c r="U60" s="682"/>
      <c r="V60" s="682"/>
      <c r="W60" s="682"/>
      <c r="X60" s="682"/>
      <c r="Y60" s="682"/>
      <c r="Z60" s="682"/>
    </row>
    <row r="61" spans="1:26" ht="15">
      <c r="A61" s="682"/>
      <c r="B61" s="1039"/>
      <c r="C61" s="892" t="s">
        <v>2779</v>
      </c>
      <c r="D61" s="751"/>
      <c r="E61" s="752">
        <v>1</v>
      </c>
      <c r="F61" s="752">
        <v>1</v>
      </c>
      <c r="G61" s="887">
        <v>4</v>
      </c>
      <c r="H61" s="924"/>
      <c r="I61" s="887">
        <v>0.2</v>
      </c>
      <c r="J61" s="887">
        <f t="shared" si="1"/>
        <v>0.8</v>
      </c>
      <c r="K61" s="1851"/>
      <c r="L61" s="682"/>
      <c r="M61" s="682"/>
      <c r="N61" s="682"/>
      <c r="O61" s="682"/>
      <c r="P61" s="682"/>
      <c r="Q61" s="682"/>
      <c r="R61" s="682"/>
      <c r="S61" s="682"/>
      <c r="T61" s="682"/>
      <c r="U61" s="682"/>
      <c r="V61" s="682"/>
      <c r="W61" s="682"/>
      <c r="X61" s="682"/>
      <c r="Y61" s="682"/>
      <c r="Z61" s="682"/>
    </row>
    <row r="62" spans="1:26" ht="15">
      <c r="A62" s="682"/>
      <c r="B62" s="1039"/>
      <c r="C62" s="751"/>
      <c r="D62" s="751"/>
      <c r="E62" s="751"/>
      <c r="F62" s="751"/>
      <c r="G62" s="924"/>
      <c r="H62" s="924"/>
      <c r="I62" s="924"/>
      <c r="J62" s="924"/>
      <c r="K62" s="1377"/>
      <c r="L62" s="682"/>
      <c r="M62" s="682"/>
      <c r="N62" s="682"/>
      <c r="O62" s="682"/>
      <c r="P62" s="682"/>
      <c r="Q62" s="682"/>
      <c r="R62" s="682"/>
      <c r="S62" s="682"/>
      <c r="T62" s="682"/>
      <c r="U62" s="682"/>
      <c r="V62" s="682"/>
      <c r="W62" s="682"/>
      <c r="X62" s="682"/>
      <c r="Y62" s="682"/>
      <c r="Z62" s="682"/>
    </row>
    <row r="63" spans="1:26" ht="15">
      <c r="A63" s="682"/>
      <c r="B63" s="1039"/>
      <c r="C63" s="751"/>
      <c r="D63" s="751"/>
      <c r="E63" s="751"/>
      <c r="F63" s="751"/>
      <c r="G63" s="924"/>
      <c r="H63" s="924"/>
      <c r="I63" s="924"/>
      <c r="J63" s="924"/>
      <c r="K63" s="1377"/>
      <c r="L63" s="682"/>
      <c r="M63" s="682"/>
      <c r="N63" s="682"/>
      <c r="O63" s="682"/>
      <c r="P63" s="682"/>
      <c r="Q63" s="682"/>
      <c r="R63" s="682"/>
      <c r="S63" s="682"/>
      <c r="T63" s="682"/>
      <c r="U63" s="682"/>
      <c r="V63" s="682"/>
      <c r="W63" s="682"/>
      <c r="X63" s="682"/>
      <c r="Y63" s="682"/>
      <c r="Z63" s="682"/>
    </row>
    <row r="64" spans="1:26" ht="15">
      <c r="A64" s="682"/>
      <c r="B64" s="1039"/>
      <c r="C64" s="751"/>
      <c r="D64" s="751"/>
      <c r="E64" s="751"/>
      <c r="F64" s="751"/>
      <c r="G64" s="924"/>
      <c r="H64" s="924"/>
      <c r="I64" s="924"/>
      <c r="J64" s="924"/>
      <c r="K64" s="1377"/>
      <c r="L64" s="682"/>
      <c r="M64" s="682"/>
      <c r="N64" s="682"/>
      <c r="O64" s="682"/>
      <c r="P64" s="682"/>
      <c r="Q64" s="682"/>
      <c r="R64" s="682"/>
      <c r="S64" s="682"/>
      <c r="T64" s="682"/>
      <c r="U64" s="682"/>
      <c r="V64" s="682"/>
      <c r="W64" s="682"/>
      <c r="X64" s="682"/>
      <c r="Y64" s="682"/>
      <c r="Z64" s="682"/>
    </row>
    <row r="65" spans="1:26" ht="15">
      <c r="A65" s="682"/>
      <c r="B65" s="1039"/>
      <c r="C65" s="751"/>
      <c r="D65" s="751"/>
      <c r="E65" s="751"/>
      <c r="F65" s="751"/>
      <c r="G65" s="924"/>
      <c r="H65" s="924"/>
      <c r="I65" s="1378"/>
      <c r="J65" s="1379">
        <f>SUM(J55:J64)</f>
        <v>18.560000000000002</v>
      </c>
      <c r="K65" s="1380" t="s">
        <v>1706</v>
      </c>
      <c r="L65" s="682"/>
      <c r="M65" s="682"/>
      <c r="N65" s="682"/>
      <c r="O65" s="682"/>
      <c r="P65" s="682"/>
      <c r="Q65" s="682"/>
      <c r="R65" s="682"/>
      <c r="S65" s="682"/>
      <c r="T65" s="682"/>
      <c r="U65" s="682"/>
      <c r="V65" s="682"/>
      <c r="W65" s="682"/>
      <c r="X65" s="682"/>
      <c r="Y65" s="682"/>
      <c r="Z65" s="682"/>
    </row>
    <row r="66" spans="1:26" ht="15">
      <c r="A66" s="682"/>
      <c r="B66" s="1381">
        <v>4</v>
      </c>
      <c r="C66" s="1382" t="s">
        <v>2795</v>
      </c>
      <c r="D66" s="1383"/>
      <c r="E66" s="1383"/>
      <c r="F66" s="1383"/>
      <c r="G66" s="1384"/>
      <c r="H66" s="1384"/>
      <c r="I66" s="1384"/>
      <c r="J66" s="1384"/>
      <c r="K66" s="1385"/>
      <c r="L66" s="682"/>
      <c r="M66" s="682"/>
      <c r="N66" s="682"/>
      <c r="O66" s="682"/>
      <c r="P66" s="682"/>
      <c r="Q66" s="682"/>
      <c r="R66" s="682"/>
      <c r="S66" s="682"/>
      <c r="T66" s="682"/>
      <c r="U66" s="682"/>
      <c r="V66" s="682"/>
      <c r="W66" s="682"/>
      <c r="X66" s="682"/>
      <c r="Y66" s="682"/>
      <c r="Z66" s="682"/>
    </row>
    <row r="67" spans="1:26" ht="15">
      <c r="A67" s="682"/>
      <c r="B67" s="1039"/>
      <c r="C67" s="1362" t="s">
        <v>2783</v>
      </c>
      <c r="D67" s="751"/>
      <c r="E67" s="751"/>
      <c r="F67" s="751"/>
      <c r="G67" s="924"/>
      <c r="H67" s="924"/>
      <c r="I67" s="924"/>
      <c r="J67" s="924"/>
      <c r="K67" s="1377"/>
      <c r="L67" s="682"/>
      <c r="M67" s="682"/>
      <c r="N67" s="682"/>
      <c r="O67" s="682"/>
      <c r="P67" s="682"/>
      <c r="Q67" s="682"/>
      <c r="R67" s="682"/>
      <c r="S67" s="682"/>
      <c r="T67" s="682"/>
      <c r="U67" s="682"/>
      <c r="V67" s="682"/>
      <c r="W67" s="682"/>
      <c r="X67" s="682"/>
      <c r="Y67" s="682"/>
      <c r="Z67" s="682"/>
    </row>
    <row r="68" spans="1:26" ht="15">
      <c r="A68" s="682"/>
      <c r="B68" s="1039"/>
      <c r="C68" s="1362" t="s">
        <v>2784</v>
      </c>
      <c r="D68" s="751"/>
      <c r="E68" s="751"/>
      <c r="F68" s="751"/>
      <c r="G68" s="924"/>
      <c r="H68" s="924"/>
      <c r="I68" s="924"/>
      <c r="J68" s="924"/>
      <c r="K68" s="1377"/>
      <c r="L68" s="682"/>
      <c r="M68" s="682"/>
      <c r="N68" s="682"/>
      <c r="O68" s="682"/>
      <c r="P68" s="682"/>
      <c r="Q68" s="682"/>
      <c r="R68" s="682"/>
      <c r="S68" s="682"/>
      <c r="T68" s="682"/>
      <c r="U68" s="682"/>
      <c r="V68" s="682"/>
      <c r="W68" s="682"/>
      <c r="X68" s="682"/>
      <c r="Y68" s="682"/>
      <c r="Z68" s="682"/>
    </row>
    <row r="69" spans="1:26" ht="15">
      <c r="A69" s="682"/>
      <c r="B69" s="1039"/>
      <c r="C69" s="892" t="s">
        <v>2785</v>
      </c>
      <c r="D69" s="751"/>
      <c r="E69" s="752">
        <v>1</v>
      </c>
      <c r="F69" s="752">
        <v>2</v>
      </c>
      <c r="G69" s="887">
        <v>4</v>
      </c>
      <c r="H69" s="924"/>
      <c r="I69" s="887">
        <v>0.2</v>
      </c>
      <c r="J69" s="887">
        <f>G69*I69*F69*E69</f>
        <v>1.6</v>
      </c>
      <c r="K69" s="1849" t="s">
        <v>1706</v>
      </c>
      <c r="L69" s="682"/>
      <c r="M69" s="682"/>
      <c r="N69" s="682"/>
      <c r="O69" s="682"/>
      <c r="P69" s="682"/>
      <c r="Q69" s="682"/>
      <c r="R69" s="682"/>
      <c r="S69" s="682"/>
      <c r="T69" s="682"/>
      <c r="U69" s="682"/>
      <c r="V69" s="682"/>
      <c r="W69" s="682"/>
      <c r="X69" s="682"/>
      <c r="Y69" s="682"/>
      <c r="Z69" s="682"/>
    </row>
    <row r="70" spans="1:26" ht="15">
      <c r="A70" s="682"/>
      <c r="B70" s="1039"/>
      <c r="C70" s="751"/>
      <c r="D70" s="751"/>
      <c r="E70" s="752">
        <v>1</v>
      </c>
      <c r="F70" s="752">
        <v>2</v>
      </c>
      <c r="G70" s="924"/>
      <c r="H70" s="887">
        <v>3.8</v>
      </c>
      <c r="I70" s="887">
        <v>0.2</v>
      </c>
      <c r="J70" s="887">
        <f>H70*I70*F70*E70</f>
        <v>1.52</v>
      </c>
      <c r="K70" s="1850"/>
      <c r="L70" s="682"/>
      <c r="M70" s="682"/>
      <c r="N70" s="682"/>
      <c r="O70" s="682"/>
      <c r="P70" s="682"/>
      <c r="Q70" s="682"/>
      <c r="R70" s="682"/>
      <c r="S70" s="682"/>
      <c r="T70" s="682"/>
      <c r="U70" s="682"/>
      <c r="V70" s="682"/>
      <c r="W70" s="682"/>
      <c r="X70" s="682"/>
      <c r="Y70" s="682"/>
      <c r="Z70" s="682"/>
    </row>
    <row r="71" spans="1:26" ht="15">
      <c r="A71" s="682"/>
      <c r="B71" s="1039"/>
      <c r="C71" s="892" t="s">
        <v>2786</v>
      </c>
      <c r="D71" s="751"/>
      <c r="E71" s="752">
        <v>1</v>
      </c>
      <c r="F71" s="752">
        <v>2</v>
      </c>
      <c r="G71" s="887">
        <v>4</v>
      </c>
      <c r="H71" s="924"/>
      <c r="I71" s="887">
        <v>0.2</v>
      </c>
      <c r="J71" s="887">
        <f>G71*I71*F71*E71</f>
        <v>1.6</v>
      </c>
      <c r="K71" s="1850"/>
      <c r="L71" s="682"/>
      <c r="M71" s="682"/>
      <c r="N71" s="682"/>
      <c r="O71" s="682"/>
      <c r="P71" s="682"/>
      <c r="Q71" s="682"/>
      <c r="R71" s="682"/>
      <c r="S71" s="682"/>
      <c r="T71" s="682"/>
      <c r="U71" s="682"/>
      <c r="V71" s="682"/>
      <c r="W71" s="682"/>
      <c r="X71" s="682"/>
      <c r="Y71" s="682"/>
      <c r="Z71" s="682"/>
    </row>
    <row r="72" spans="1:26" ht="15">
      <c r="A72" s="682"/>
      <c r="B72" s="1039"/>
      <c r="C72" s="751"/>
      <c r="D72" s="751"/>
      <c r="E72" s="752">
        <v>1</v>
      </c>
      <c r="F72" s="752">
        <v>2</v>
      </c>
      <c r="G72" s="924"/>
      <c r="H72" s="887">
        <v>4</v>
      </c>
      <c r="I72" s="887">
        <v>0.2</v>
      </c>
      <c r="J72" s="887">
        <f>H72*I72*F72*E72</f>
        <v>1.6</v>
      </c>
      <c r="K72" s="1850"/>
      <c r="L72" s="682"/>
      <c r="M72" s="682"/>
      <c r="N72" s="682"/>
      <c r="O72" s="682"/>
      <c r="P72" s="682"/>
      <c r="Q72" s="682"/>
      <c r="R72" s="682"/>
      <c r="S72" s="682"/>
      <c r="T72" s="682"/>
      <c r="U72" s="682"/>
      <c r="V72" s="682"/>
      <c r="W72" s="682"/>
      <c r="X72" s="682"/>
      <c r="Y72" s="682"/>
      <c r="Z72" s="682"/>
    </row>
    <row r="73" spans="1:26" ht="15">
      <c r="A73" s="682"/>
      <c r="B73" s="1039"/>
      <c r="C73" s="892" t="s">
        <v>2787</v>
      </c>
      <c r="D73" s="751"/>
      <c r="E73" s="752">
        <v>1</v>
      </c>
      <c r="F73" s="752">
        <v>2</v>
      </c>
      <c r="G73" s="887">
        <v>4</v>
      </c>
      <c r="H73" s="924"/>
      <c r="I73" s="887">
        <v>0.2</v>
      </c>
      <c r="J73" s="887">
        <f>G73*I73*F73*E73</f>
        <v>1.6</v>
      </c>
      <c r="K73" s="1850"/>
      <c r="L73" s="682"/>
      <c r="M73" s="682"/>
      <c r="N73" s="682"/>
      <c r="O73" s="682"/>
      <c r="P73" s="682"/>
      <c r="Q73" s="682"/>
      <c r="R73" s="682"/>
      <c r="S73" s="682"/>
      <c r="T73" s="682"/>
      <c r="U73" s="682"/>
      <c r="V73" s="682"/>
      <c r="W73" s="682"/>
      <c r="X73" s="682"/>
      <c r="Y73" s="682"/>
      <c r="Z73" s="682"/>
    </row>
    <row r="74" spans="1:26" ht="15">
      <c r="A74" s="682"/>
      <c r="B74" s="1039"/>
      <c r="C74" s="751"/>
      <c r="D74" s="751"/>
      <c r="E74" s="752">
        <v>1</v>
      </c>
      <c r="F74" s="752">
        <v>2</v>
      </c>
      <c r="G74" s="924"/>
      <c r="H74" s="887">
        <v>3.8</v>
      </c>
      <c r="I74" s="887">
        <v>0.2</v>
      </c>
      <c r="J74" s="887">
        <f>H74*I74*F74*E74</f>
        <v>1.52</v>
      </c>
      <c r="K74" s="1850"/>
      <c r="L74" s="682"/>
      <c r="M74" s="682"/>
      <c r="N74" s="682"/>
      <c r="O74" s="682"/>
      <c r="P74" s="682"/>
      <c r="Q74" s="682"/>
      <c r="R74" s="682"/>
      <c r="S74" s="682"/>
      <c r="T74" s="682"/>
      <c r="U74" s="682"/>
      <c r="V74" s="682"/>
      <c r="W74" s="682"/>
      <c r="X74" s="682"/>
      <c r="Y74" s="682"/>
      <c r="Z74" s="682"/>
    </row>
    <row r="75" spans="1:26" ht="15">
      <c r="A75" s="682"/>
      <c r="B75" s="1039"/>
      <c r="C75" s="892" t="s">
        <v>2788</v>
      </c>
      <c r="D75" s="751"/>
      <c r="E75" s="752">
        <v>1</v>
      </c>
      <c r="F75" s="752">
        <v>2</v>
      </c>
      <c r="G75" s="887">
        <v>4</v>
      </c>
      <c r="H75" s="924"/>
      <c r="I75" s="887">
        <v>0.2</v>
      </c>
      <c r="J75" s="887">
        <f>G75*I75*F75*E75</f>
        <v>1.6</v>
      </c>
      <c r="K75" s="1850"/>
      <c r="L75" s="682"/>
      <c r="M75" s="682"/>
      <c r="N75" s="682"/>
      <c r="O75" s="682"/>
      <c r="P75" s="682"/>
      <c r="Q75" s="682"/>
      <c r="R75" s="682"/>
      <c r="S75" s="682"/>
      <c r="T75" s="682"/>
      <c r="U75" s="682"/>
      <c r="V75" s="682"/>
      <c r="W75" s="682"/>
      <c r="X75" s="682"/>
      <c r="Y75" s="682"/>
      <c r="Z75" s="682"/>
    </row>
    <row r="76" spans="1:26" ht="15">
      <c r="A76" s="682"/>
      <c r="B76" s="1039"/>
      <c r="C76" s="751"/>
      <c r="D76" s="751"/>
      <c r="E76" s="752">
        <v>1</v>
      </c>
      <c r="F76" s="752">
        <v>2</v>
      </c>
      <c r="G76" s="924"/>
      <c r="H76" s="887">
        <v>3.8</v>
      </c>
      <c r="I76" s="887">
        <v>0.2</v>
      </c>
      <c r="J76" s="887">
        <f>H76*I76*F76*E76</f>
        <v>1.52</v>
      </c>
      <c r="K76" s="1850"/>
      <c r="L76" s="682"/>
      <c r="M76" s="682"/>
      <c r="N76" s="682"/>
      <c r="O76" s="682"/>
      <c r="P76" s="682"/>
      <c r="Q76" s="682"/>
      <c r="R76" s="682"/>
      <c r="S76" s="682"/>
      <c r="T76" s="682"/>
      <c r="U76" s="682"/>
      <c r="V76" s="682"/>
      <c r="W76" s="682"/>
      <c r="X76" s="682"/>
      <c r="Y76" s="682"/>
      <c r="Z76" s="682"/>
    </row>
    <row r="77" spans="1:26" ht="15">
      <c r="A77" s="682"/>
      <c r="B77" s="1039"/>
      <c r="C77" s="892" t="s">
        <v>2789</v>
      </c>
      <c r="D77" s="751"/>
      <c r="E77" s="752">
        <v>1</v>
      </c>
      <c r="F77" s="752">
        <v>2</v>
      </c>
      <c r="G77" s="887">
        <v>3.4</v>
      </c>
      <c r="H77" s="924"/>
      <c r="I77" s="887">
        <v>0.2</v>
      </c>
      <c r="J77" s="887">
        <f>G77*I77*F77*E77</f>
        <v>1.36</v>
      </c>
      <c r="K77" s="1850"/>
      <c r="L77" s="682"/>
      <c r="M77" s="682"/>
      <c r="N77" s="682"/>
      <c r="O77" s="682"/>
      <c r="P77" s="682"/>
      <c r="Q77" s="682"/>
      <c r="R77" s="682"/>
      <c r="S77" s="682"/>
      <c r="T77" s="682"/>
      <c r="U77" s="682"/>
      <c r="V77" s="682"/>
      <c r="W77" s="682"/>
      <c r="X77" s="682"/>
      <c r="Y77" s="682"/>
      <c r="Z77" s="682"/>
    </row>
    <row r="78" spans="1:26" ht="15">
      <c r="A78" s="682"/>
      <c r="B78" s="1039"/>
      <c r="C78" s="751"/>
      <c r="D78" s="751"/>
      <c r="E78" s="752">
        <v>1</v>
      </c>
      <c r="F78" s="752">
        <v>2</v>
      </c>
      <c r="G78" s="924"/>
      <c r="H78" s="887">
        <v>2</v>
      </c>
      <c r="I78" s="887">
        <v>0.2</v>
      </c>
      <c r="J78" s="887">
        <f>H78*I78*F78*E78</f>
        <v>0.8</v>
      </c>
      <c r="K78" s="1850"/>
      <c r="L78" s="682"/>
      <c r="M78" s="682"/>
      <c r="N78" s="682"/>
      <c r="O78" s="682"/>
      <c r="P78" s="682"/>
      <c r="Q78" s="682"/>
      <c r="R78" s="682"/>
      <c r="S78" s="682"/>
      <c r="T78" s="682"/>
      <c r="U78" s="682"/>
      <c r="V78" s="682"/>
      <c r="W78" s="682"/>
      <c r="X78" s="682"/>
      <c r="Y78" s="682"/>
      <c r="Z78" s="682"/>
    </row>
    <row r="79" spans="1:26" ht="15">
      <c r="A79" s="682"/>
      <c r="B79" s="1039"/>
      <c r="C79" s="892" t="s">
        <v>2790</v>
      </c>
      <c r="D79" s="751"/>
      <c r="E79" s="752">
        <v>1</v>
      </c>
      <c r="F79" s="752">
        <v>2</v>
      </c>
      <c r="G79" s="887">
        <v>2.2000000000000002</v>
      </c>
      <c r="H79" s="924"/>
      <c r="I79" s="887">
        <v>0.2</v>
      </c>
      <c r="J79" s="887">
        <f>G79*I79*F79*E79</f>
        <v>0.88000000000000012</v>
      </c>
      <c r="K79" s="1850"/>
      <c r="L79" s="682"/>
      <c r="M79" s="682"/>
      <c r="N79" s="682"/>
      <c r="O79" s="682"/>
      <c r="P79" s="682"/>
      <c r="Q79" s="682"/>
      <c r="R79" s="682"/>
      <c r="S79" s="682"/>
      <c r="T79" s="682"/>
      <c r="U79" s="682"/>
      <c r="V79" s="682"/>
      <c r="W79" s="682"/>
      <c r="X79" s="682"/>
      <c r="Y79" s="682"/>
      <c r="Z79" s="682"/>
    </row>
    <row r="80" spans="1:26" ht="15">
      <c r="A80" s="682"/>
      <c r="B80" s="1039"/>
      <c r="C80" s="751"/>
      <c r="D80" s="751"/>
      <c r="E80" s="752">
        <v>1</v>
      </c>
      <c r="F80" s="752">
        <v>2</v>
      </c>
      <c r="G80" s="924"/>
      <c r="H80" s="887">
        <v>2</v>
      </c>
      <c r="I80" s="887">
        <v>0.2</v>
      </c>
      <c r="J80" s="887">
        <f>H80*I80*F80*E80</f>
        <v>0.8</v>
      </c>
      <c r="K80" s="1850"/>
      <c r="L80" s="682"/>
      <c r="M80" s="682"/>
      <c r="N80" s="682"/>
      <c r="O80" s="682"/>
      <c r="P80" s="682"/>
      <c r="Q80" s="682"/>
      <c r="R80" s="682"/>
      <c r="S80" s="682"/>
      <c r="T80" s="682"/>
      <c r="U80" s="682"/>
      <c r="V80" s="682"/>
      <c r="W80" s="682"/>
      <c r="X80" s="682"/>
      <c r="Y80" s="682"/>
      <c r="Z80" s="682"/>
    </row>
    <row r="81" spans="1:26" ht="15">
      <c r="A81" s="682"/>
      <c r="B81" s="1039"/>
      <c r="C81" s="1362" t="s">
        <v>2791</v>
      </c>
      <c r="D81" s="751"/>
      <c r="E81" s="751"/>
      <c r="F81" s="751"/>
      <c r="G81" s="924"/>
      <c r="H81" s="924"/>
      <c r="I81" s="924"/>
      <c r="J81" s="924"/>
      <c r="K81" s="1850"/>
      <c r="L81" s="682"/>
      <c r="M81" s="682"/>
      <c r="N81" s="682"/>
      <c r="O81" s="682"/>
      <c r="P81" s="682"/>
      <c r="Q81" s="682"/>
      <c r="R81" s="682"/>
      <c r="S81" s="682"/>
      <c r="T81" s="682"/>
      <c r="U81" s="682"/>
      <c r="V81" s="682"/>
      <c r="W81" s="682"/>
      <c r="X81" s="682"/>
      <c r="Y81" s="682"/>
      <c r="Z81" s="682"/>
    </row>
    <row r="82" spans="1:26" ht="15">
      <c r="A82" s="682"/>
      <c r="B82" s="1039"/>
      <c r="C82" s="892" t="s">
        <v>2792</v>
      </c>
      <c r="D82" s="751"/>
      <c r="E82" s="752">
        <v>1</v>
      </c>
      <c r="F82" s="752">
        <v>2</v>
      </c>
      <c r="G82" s="887">
        <v>5.7</v>
      </c>
      <c r="H82" s="924"/>
      <c r="I82" s="887">
        <v>0.2</v>
      </c>
      <c r="J82" s="887">
        <f>G82*I82*F82*E82</f>
        <v>2.2800000000000002</v>
      </c>
      <c r="K82" s="1850"/>
      <c r="L82" s="682"/>
      <c r="M82" s="682"/>
      <c r="N82" s="682"/>
      <c r="O82" s="682"/>
      <c r="P82" s="682"/>
      <c r="Q82" s="682"/>
      <c r="R82" s="682"/>
      <c r="S82" s="682"/>
      <c r="T82" s="682"/>
      <c r="U82" s="682"/>
      <c r="V82" s="682"/>
      <c r="W82" s="682"/>
      <c r="X82" s="682"/>
      <c r="Y82" s="682"/>
      <c r="Z82" s="682"/>
    </row>
    <row r="83" spans="1:26" ht="15">
      <c r="A83" s="682"/>
      <c r="B83" s="1039"/>
      <c r="C83" s="751"/>
      <c r="D83" s="751"/>
      <c r="E83" s="752">
        <v>1</v>
      </c>
      <c r="F83" s="752">
        <v>2</v>
      </c>
      <c r="G83" s="924"/>
      <c r="H83" s="887">
        <v>2.2000000000000002</v>
      </c>
      <c r="I83" s="887">
        <v>0.2</v>
      </c>
      <c r="J83" s="887">
        <f>H83*I83*F83*E83</f>
        <v>0.88000000000000012</v>
      </c>
      <c r="K83" s="1851"/>
      <c r="L83" s="682"/>
      <c r="M83" s="682"/>
      <c r="N83" s="682"/>
      <c r="O83" s="682"/>
      <c r="P83" s="682"/>
      <c r="Q83" s="682"/>
      <c r="R83" s="682"/>
      <c r="S83" s="682"/>
      <c r="T83" s="682"/>
      <c r="U83" s="682"/>
      <c r="V83" s="682"/>
      <c r="W83" s="682"/>
      <c r="X83" s="682"/>
      <c r="Y83" s="682"/>
      <c r="Z83" s="682"/>
    </row>
    <row r="84" spans="1:26" ht="15">
      <c r="A84" s="682"/>
      <c r="B84" s="1039"/>
      <c r="C84" s="751"/>
      <c r="D84" s="751"/>
      <c r="E84" s="751"/>
      <c r="F84" s="751"/>
      <c r="G84" s="924"/>
      <c r="H84" s="924"/>
      <c r="I84" s="924"/>
      <c r="J84" s="924"/>
      <c r="K84" s="1377"/>
      <c r="L84" s="682"/>
      <c r="M84" s="682"/>
      <c r="N84" s="682"/>
      <c r="O84" s="682"/>
      <c r="P84" s="682"/>
      <c r="Q84" s="682"/>
      <c r="R84" s="682"/>
      <c r="S84" s="682"/>
      <c r="T84" s="682"/>
      <c r="U84" s="682"/>
      <c r="V84" s="682"/>
      <c r="W84" s="682"/>
      <c r="X84" s="682"/>
      <c r="Y84" s="682"/>
      <c r="Z84" s="682"/>
    </row>
    <row r="85" spans="1:26" ht="15">
      <c r="A85" s="682"/>
      <c r="B85" s="1039"/>
      <c r="C85" s="751"/>
      <c r="D85" s="751"/>
      <c r="E85" s="751"/>
      <c r="F85" s="751"/>
      <c r="G85" s="924"/>
      <c r="H85" s="924"/>
      <c r="I85" s="924"/>
      <c r="J85" s="924"/>
      <c r="K85" s="1377"/>
      <c r="L85" s="682"/>
      <c r="M85" s="682"/>
      <c r="N85" s="682"/>
      <c r="O85" s="682"/>
      <c r="P85" s="682"/>
      <c r="Q85" s="682"/>
      <c r="R85" s="682"/>
      <c r="S85" s="682"/>
      <c r="T85" s="682"/>
      <c r="U85" s="682"/>
      <c r="V85" s="682"/>
      <c r="W85" s="682"/>
      <c r="X85" s="682"/>
      <c r="Y85" s="682"/>
      <c r="Z85" s="682"/>
    </row>
    <row r="86" spans="1:26" ht="15">
      <c r="A86" s="682"/>
      <c r="B86" s="1039"/>
      <c r="C86" s="751"/>
      <c r="D86" s="751"/>
      <c r="E86" s="751"/>
      <c r="F86" s="751"/>
      <c r="G86" s="924"/>
      <c r="H86" s="924"/>
      <c r="I86" s="924"/>
      <c r="J86" s="924"/>
      <c r="K86" s="1377"/>
      <c r="L86" s="682"/>
      <c r="M86" s="682"/>
      <c r="N86" s="682"/>
      <c r="O86" s="682"/>
      <c r="P86" s="682"/>
      <c r="Q86" s="682"/>
      <c r="R86" s="682"/>
      <c r="S86" s="682"/>
      <c r="T86" s="682"/>
      <c r="U86" s="682"/>
      <c r="V86" s="682"/>
      <c r="W86" s="682"/>
      <c r="X86" s="682"/>
      <c r="Y86" s="682"/>
      <c r="Z86" s="682"/>
    </row>
    <row r="87" spans="1:26" ht="15">
      <c r="A87" s="682"/>
      <c r="B87" s="1039"/>
      <c r="C87" s="751"/>
      <c r="D87" s="751"/>
      <c r="E87" s="751"/>
      <c r="F87" s="751"/>
      <c r="G87" s="924"/>
      <c r="H87" s="924"/>
      <c r="I87" s="1378"/>
      <c r="J87" s="1379">
        <f>SUM(J69:J86)</f>
        <v>19.559999999999999</v>
      </c>
      <c r="K87" s="1380" t="s">
        <v>1706</v>
      </c>
      <c r="L87" s="682"/>
      <c r="M87" s="682"/>
      <c r="N87" s="682"/>
      <c r="O87" s="682"/>
      <c r="P87" s="682"/>
      <c r="Q87" s="682"/>
      <c r="R87" s="682"/>
      <c r="S87" s="682"/>
      <c r="T87" s="682"/>
      <c r="U87" s="682"/>
      <c r="V87" s="682"/>
      <c r="W87" s="682"/>
      <c r="X87" s="682"/>
      <c r="Y87" s="682"/>
      <c r="Z87" s="682"/>
    </row>
    <row r="88" spans="1:26" ht="15">
      <c r="A88" s="682"/>
      <c r="B88" s="1381">
        <v>5</v>
      </c>
      <c r="C88" s="1382" t="s">
        <v>2796</v>
      </c>
      <c r="D88" s="1383"/>
      <c r="E88" s="1383"/>
      <c r="F88" s="1383"/>
      <c r="G88" s="1384"/>
      <c r="H88" s="1384"/>
      <c r="I88" s="1384"/>
      <c r="J88" s="1384"/>
      <c r="K88" s="1385"/>
      <c r="L88" s="682"/>
      <c r="M88" s="682"/>
      <c r="N88" s="682"/>
      <c r="O88" s="682"/>
      <c r="P88" s="682"/>
      <c r="Q88" s="682"/>
      <c r="R88" s="682"/>
      <c r="S88" s="682"/>
      <c r="T88" s="682"/>
      <c r="U88" s="682"/>
      <c r="V88" s="682"/>
      <c r="W88" s="682"/>
      <c r="X88" s="682"/>
      <c r="Y88" s="682"/>
      <c r="Z88" s="682"/>
    </row>
    <row r="89" spans="1:26" ht="15">
      <c r="A89" s="682"/>
      <c r="B89" s="1039"/>
      <c r="C89" s="1362" t="s">
        <v>2797</v>
      </c>
      <c r="D89" s="751"/>
      <c r="E89" s="751"/>
      <c r="F89" s="751"/>
      <c r="G89" s="924"/>
      <c r="H89" s="924"/>
      <c r="I89" s="924"/>
      <c r="J89" s="924"/>
      <c r="K89" s="1377"/>
      <c r="L89" s="682"/>
      <c r="M89" s="682"/>
      <c r="N89" s="682"/>
      <c r="O89" s="682"/>
      <c r="P89" s="682"/>
      <c r="Q89" s="682"/>
      <c r="R89" s="682"/>
      <c r="S89" s="682"/>
      <c r="T89" s="682"/>
      <c r="U89" s="682"/>
      <c r="V89" s="682"/>
      <c r="W89" s="682"/>
      <c r="X89" s="682"/>
      <c r="Y89" s="682"/>
      <c r="Z89" s="682"/>
    </row>
    <row r="90" spans="1:26" ht="30">
      <c r="A90" s="682"/>
      <c r="B90" s="1039"/>
      <c r="C90" s="1362" t="s">
        <v>2798</v>
      </c>
      <c r="D90" s="751"/>
      <c r="E90" s="751"/>
      <c r="F90" s="751"/>
      <c r="G90" s="924"/>
      <c r="H90" s="924"/>
      <c r="I90" s="924"/>
      <c r="J90" s="924"/>
      <c r="K90" s="1377"/>
      <c r="L90" s="682"/>
      <c r="M90" s="682"/>
      <c r="N90" s="682"/>
      <c r="O90" s="682"/>
      <c r="P90" s="682"/>
      <c r="Q90" s="682"/>
      <c r="R90" s="682"/>
      <c r="S90" s="682"/>
      <c r="T90" s="682"/>
      <c r="U90" s="682"/>
      <c r="V90" s="682"/>
      <c r="W90" s="682"/>
      <c r="X90" s="682"/>
      <c r="Y90" s="682"/>
      <c r="Z90" s="682"/>
    </row>
    <row r="91" spans="1:26" ht="15">
      <c r="A91" s="682"/>
      <c r="B91" s="1039"/>
      <c r="C91" s="892" t="s">
        <v>2799</v>
      </c>
      <c r="D91" s="751"/>
      <c r="E91" s="752">
        <v>1</v>
      </c>
      <c r="F91" s="752">
        <v>2</v>
      </c>
      <c r="G91" s="887">
        <v>4</v>
      </c>
      <c r="H91" s="924"/>
      <c r="I91" s="887">
        <v>0.2</v>
      </c>
      <c r="J91" s="887">
        <f>G91*I91*F91*E91</f>
        <v>1.6</v>
      </c>
      <c r="K91" s="1849" t="s">
        <v>1706</v>
      </c>
      <c r="L91" s="682"/>
      <c r="M91" s="682"/>
      <c r="N91" s="682"/>
      <c r="O91" s="682"/>
      <c r="P91" s="682"/>
      <c r="Q91" s="682"/>
      <c r="R91" s="682"/>
      <c r="S91" s="682"/>
      <c r="T91" s="682"/>
      <c r="U91" s="682"/>
      <c r="V91" s="682"/>
      <c r="W91" s="682"/>
      <c r="X91" s="682"/>
      <c r="Y91" s="682"/>
      <c r="Z91" s="682"/>
    </row>
    <row r="92" spans="1:26" ht="15">
      <c r="A92" s="682"/>
      <c r="B92" s="1039"/>
      <c r="C92" s="751"/>
      <c r="D92" s="751"/>
      <c r="E92" s="752">
        <v>1</v>
      </c>
      <c r="F92" s="752">
        <v>2</v>
      </c>
      <c r="G92" s="924"/>
      <c r="H92" s="887">
        <v>2.8</v>
      </c>
      <c r="I92" s="887">
        <v>0.2</v>
      </c>
      <c r="J92" s="887">
        <f>H92*I92*F92*E92</f>
        <v>1.1199999999999999</v>
      </c>
      <c r="K92" s="1850"/>
      <c r="L92" s="682"/>
      <c r="M92" s="682"/>
      <c r="N92" s="682"/>
      <c r="O92" s="682"/>
      <c r="P92" s="682"/>
      <c r="Q92" s="682"/>
      <c r="R92" s="682"/>
      <c r="S92" s="682"/>
      <c r="T92" s="682"/>
      <c r="U92" s="682"/>
      <c r="V92" s="682"/>
      <c r="W92" s="682"/>
      <c r="X92" s="682"/>
      <c r="Y92" s="682"/>
      <c r="Z92" s="682"/>
    </row>
    <row r="93" spans="1:26" ht="15">
      <c r="A93" s="682"/>
      <c r="B93" s="1039"/>
      <c r="C93" s="892" t="s">
        <v>2800</v>
      </c>
      <c r="D93" s="751"/>
      <c r="E93" s="751"/>
      <c r="F93" s="751"/>
      <c r="G93" s="924"/>
      <c r="H93" s="924"/>
      <c r="I93" s="924"/>
      <c r="J93" s="924"/>
      <c r="K93" s="1850"/>
      <c r="L93" s="682"/>
      <c r="M93" s="682"/>
      <c r="N93" s="682"/>
      <c r="O93" s="682"/>
      <c r="P93" s="682"/>
      <c r="Q93" s="682"/>
      <c r="R93" s="682"/>
      <c r="S93" s="682"/>
      <c r="T93" s="682"/>
      <c r="U93" s="682"/>
      <c r="V93" s="682"/>
      <c r="W93" s="682"/>
      <c r="X93" s="682"/>
      <c r="Y93" s="682"/>
      <c r="Z93" s="682"/>
    </row>
    <row r="94" spans="1:26" ht="15">
      <c r="A94" s="682"/>
      <c r="B94" s="1039"/>
      <c r="C94" s="892" t="s">
        <v>2801</v>
      </c>
      <c r="D94" s="751"/>
      <c r="E94" s="751"/>
      <c r="F94" s="751"/>
      <c r="G94" s="924"/>
      <c r="H94" s="924"/>
      <c r="I94" s="924"/>
      <c r="J94" s="924"/>
      <c r="K94" s="1850"/>
      <c r="L94" s="682"/>
      <c r="M94" s="682"/>
      <c r="N94" s="682"/>
      <c r="O94" s="682"/>
      <c r="P94" s="682"/>
      <c r="Q94" s="682"/>
      <c r="R94" s="682"/>
      <c r="S94" s="682"/>
      <c r="T94" s="682"/>
      <c r="U94" s="682"/>
      <c r="V94" s="682"/>
      <c r="W94" s="682"/>
      <c r="X94" s="682"/>
      <c r="Y94" s="682"/>
      <c r="Z94" s="682"/>
    </row>
    <row r="95" spans="1:26" ht="15">
      <c r="A95" s="682"/>
      <c r="B95" s="1039"/>
      <c r="C95" s="892" t="s">
        <v>2802</v>
      </c>
      <c r="D95" s="751"/>
      <c r="E95" s="751"/>
      <c r="F95" s="751"/>
      <c r="G95" s="924"/>
      <c r="H95" s="924"/>
      <c r="I95" s="924"/>
      <c r="J95" s="924"/>
      <c r="K95" s="1850"/>
      <c r="L95" s="682"/>
      <c r="M95" s="682"/>
      <c r="N95" s="682"/>
      <c r="O95" s="682"/>
      <c r="P95" s="682"/>
      <c r="Q95" s="682"/>
      <c r="R95" s="682"/>
      <c r="S95" s="682"/>
      <c r="T95" s="682"/>
      <c r="U95" s="682"/>
      <c r="V95" s="682"/>
      <c r="W95" s="682"/>
      <c r="X95" s="682"/>
      <c r="Y95" s="682"/>
      <c r="Z95" s="682"/>
    </row>
    <row r="96" spans="1:26" ht="15">
      <c r="A96" s="682"/>
      <c r="B96" s="1039"/>
      <c r="C96" s="892" t="s">
        <v>2803</v>
      </c>
      <c r="D96" s="751"/>
      <c r="E96" s="752">
        <v>1</v>
      </c>
      <c r="F96" s="752">
        <v>2</v>
      </c>
      <c r="G96" s="887">
        <v>2.4</v>
      </c>
      <c r="H96" s="924"/>
      <c r="I96" s="887">
        <v>0.2</v>
      </c>
      <c r="J96" s="887">
        <f>G96*I96*F96*E96</f>
        <v>0.96</v>
      </c>
      <c r="K96" s="1850"/>
      <c r="L96" s="682"/>
      <c r="M96" s="682"/>
      <c r="N96" s="682"/>
      <c r="O96" s="682"/>
      <c r="P96" s="682"/>
      <c r="Q96" s="682"/>
      <c r="R96" s="682"/>
      <c r="S96" s="682"/>
      <c r="T96" s="682"/>
      <c r="U96" s="682"/>
      <c r="V96" s="682"/>
      <c r="W96" s="682"/>
      <c r="X96" s="682"/>
      <c r="Y96" s="682"/>
      <c r="Z96" s="682"/>
    </row>
    <row r="97" spans="1:26" ht="15">
      <c r="A97" s="682"/>
      <c r="B97" s="1039"/>
      <c r="C97" s="751"/>
      <c r="D97" s="751"/>
      <c r="E97" s="752">
        <v>1</v>
      </c>
      <c r="F97" s="752">
        <v>2</v>
      </c>
      <c r="G97" s="924"/>
      <c r="H97" s="887">
        <v>1.2</v>
      </c>
      <c r="I97" s="887">
        <v>0.2</v>
      </c>
      <c r="J97" s="887">
        <f>H97*I97*F97*E97</f>
        <v>0.48</v>
      </c>
      <c r="K97" s="1850"/>
      <c r="L97" s="682"/>
      <c r="M97" s="682"/>
      <c r="N97" s="682"/>
      <c r="O97" s="682"/>
      <c r="P97" s="682"/>
      <c r="Q97" s="682"/>
      <c r="R97" s="682"/>
      <c r="S97" s="682"/>
      <c r="T97" s="682"/>
      <c r="U97" s="682"/>
      <c r="V97" s="682"/>
      <c r="W97" s="682"/>
      <c r="X97" s="682"/>
      <c r="Y97" s="682"/>
      <c r="Z97" s="682"/>
    </row>
    <row r="98" spans="1:26" ht="15">
      <c r="A98" s="682"/>
      <c r="B98" s="1039"/>
      <c r="C98" s="892" t="s">
        <v>2804</v>
      </c>
      <c r="D98" s="751"/>
      <c r="E98" s="752">
        <v>1</v>
      </c>
      <c r="F98" s="752">
        <v>2</v>
      </c>
      <c r="G98" s="887">
        <v>2.4</v>
      </c>
      <c r="H98" s="924"/>
      <c r="I98" s="887">
        <v>0.2</v>
      </c>
      <c r="J98" s="887">
        <f>G98*I98*F98*E98</f>
        <v>0.96</v>
      </c>
      <c r="K98" s="1850"/>
      <c r="L98" s="682"/>
      <c r="M98" s="682"/>
      <c r="N98" s="682"/>
      <c r="O98" s="682"/>
      <c r="P98" s="682"/>
      <c r="Q98" s="682"/>
      <c r="R98" s="682"/>
      <c r="S98" s="682"/>
      <c r="T98" s="682"/>
      <c r="U98" s="682"/>
      <c r="V98" s="682"/>
      <c r="W98" s="682"/>
      <c r="X98" s="682"/>
      <c r="Y98" s="682"/>
      <c r="Z98" s="682"/>
    </row>
    <row r="99" spans="1:26" ht="15">
      <c r="A99" s="682"/>
      <c r="B99" s="1039"/>
      <c r="C99" s="751"/>
      <c r="D99" s="751"/>
      <c r="E99" s="752">
        <v>1</v>
      </c>
      <c r="F99" s="752">
        <v>2</v>
      </c>
      <c r="G99" s="924"/>
      <c r="H99" s="887">
        <v>2</v>
      </c>
      <c r="I99" s="887">
        <v>0.2</v>
      </c>
      <c r="J99" s="887">
        <f>H99*I99*F99*E99</f>
        <v>0.8</v>
      </c>
      <c r="K99" s="1850"/>
      <c r="L99" s="682"/>
      <c r="M99" s="682"/>
      <c r="N99" s="682"/>
      <c r="O99" s="682"/>
      <c r="P99" s="682"/>
      <c r="Q99" s="682"/>
      <c r="R99" s="682"/>
      <c r="S99" s="682"/>
      <c r="T99" s="682"/>
      <c r="U99" s="682"/>
      <c r="V99" s="682"/>
      <c r="W99" s="682"/>
      <c r="X99" s="682"/>
      <c r="Y99" s="682"/>
      <c r="Z99" s="682"/>
    </row>
    <row r="100" spans="1:26" ht="15">
      <c r="A100" s="682"/>
      <c r="B100" s="1039"/>
      <c r="C100" s="892" t="s">
        <v>2805</v>
      </c>
      <c r="D100" s="751"/>
      <c r="E100" s="752">
        <v>1</v>
      </c>
      <c r="F100" s="752">
        <v>2</v>
      </c>
      <c r="G100" s="887">
        <v>1.4</v>
      </c>
      <c r="H100" s="924"/>
      <c r="I100" s="887">
        <v>0.2</v>
      </c>
      <c r="J100" s="887">
        <f>G100*I100*F100*E100</f>
        <v>0.55999999999999994</v>
      </c>
      <c r="K100" s="1850"/>
      <c r="L100" s="682"/>
      <c r="M100" s="682"/>
      <c r="N100" s="682"/>
      <c r="O100" s="682"/>
      <c r="P100" s="682"/>
      <c r="Q100" s="682"/>
      <c r="R100" s="682"/>
      <c r="S100" s="682"/>
      <c r="T100" s="682"/>
      <c r="U100" s="682"/>
      <c r="V100" s="682"/>
      <c r="W100" s="682"/>
      <c r="X100" s="682"/>
      <c r="Y100" s="682"/>
      <c r="Z100" s="682"/>
    </row>
    <row r="101" spans="1:26" ht="15">
      <c r="A101" s="682"/>
      <c r="B101" s="1039"/>
      <c r="C101" s="751"/>
      <c r="D101" s="751"/>
      <c r="E101" s="752">
        <v>1</v>
      </c>
      <c r="F101" s="752">
        <v>2</v>
      </c>
      <c r="G101" s="924"/>
      <c r="H101" s="887">
        <v>1.4</v>
      </c>
      <c r="I101" s="887">
        <v>0.2</v>
      </c>
      <c r="J101" s="887">
        <f>H101*I101*F101*E101</f>
        <v>0.55999999999999994</v>
      </c>
      <c r="K101" s="1851"/>
      <c r="L101" s="682"/>
      <c r="M101" s="682"/>
      <c r="N101" s="682"/>
      <c r="O101" s="682"/>
      <c r="P101" s="682"/>
      <c r="Q101" s="682"/>
      <c r="R101" s="682"/>
      <c r="S101" s="682"/>
      <c r="T101" s="682"/>
      <c r="U101" s="682"/>
      <c r="V101" s="682"/>
      <c r="W101" s="682"/>
      <c r="X101" s="682"/>
      <c r="Y101" s="682"/>
      <c r="Z101" s="682"/>
    </row>
    <row r="102" spans="1:26" ht="15">
      <c r="A102" s="682"/>
      <c r="B102" s="1039"/>
      <c r="C102" s="751"/>
      <c r="D102" s="751"/>
      <c r="E102" s="751"/>
      <c r="F102" s="751"/>
      <c r="G102" s="924"/>
      <c r="H102" s="924"/>
      <c r="I102" s="924"/>
      <c r="J102" s="924"/>
      <c r="K102" s="1377"/>
      <c r="L102" s="682"/>
      <c r="M102" s="682"/>
      <c r="N102" s="682"/>
      <c r="O102" s="682"/>
      <c r="P102" s="682"/>
      <c r="Q102" s="682"/>
      <c r="R102" s="682"/>
      <c r="S102" s="682"/>
      <c r="T102" s="682"/>
      <c r="U102" s="682"/>
      <c r="V102" s="682"/>
      <c r="W102" s="682"/>
      <c r="X102" s="682"/>
      <c r="Y102" s="682"/>
      <c r="Z102" s="682"/>
    </row>
    <row r="103" spans="1:26" ht="15">
      <c r="A103" s="682"/>
      <c r="B103" s="1039"/>
      <c r="C103" s="751"/>
      <c r="D103" s="751"/>
      <c r="E103" s="751"/>
      <c r="F103" s="751"/>
      <c r="G103" s="924"/>
      <c r="H103" s="924"/>
      <c r="I103" s="924"/>
      <c r="J103" s="924"/>
      <c r="K103" s="1377"/>
      <c r="L103" s="682"/>
      <c r="M103" s="682"/>
      <c r="N103" s="682"/>
      <c r="O103" s="682"/>
      <c r="P103" s="682"/>
      <c r="Q103" s="682"/>
      <c r="R103" s="682"/>
      <c r="S103" s="682"/>
      <c r="T103" s="682"/>
      <c r="U103" s="682"/>
      <c r="V103" s="682"/>
      <c r="W103" s="682"/>
      <c r="X103" s="682"/>
      <c r="Y103" s="682"/>
      <c r="Z103" s="682"/>
    </row>
    <row r="104" spans="1:26" ht="15">
      <c r="A104" s="682"/>
      <c r="B104" s="1039"/>
      <c r="C104" s="751"/>
      <c r="D104" s="751"/>
      <c r="E104" s="751"/>
      <c r="F104" s="751"/>
      <c r="G104" s="924"/>
      <c r="H104" s="924"/>
      <c r="I104" s="924"/>
      <c r="J104" s="924"/>
      <c r="K104" s="1377"/>
      <c r="L104" s="682"/>
      <c r="M104" s="682"/>
      <c r="N104" s="682"/>
      <c r="O104" s="682"/>
      <c r="P104" s="682"/>
      <c r="Q104" s="682"/>
      <c r="R104" s="682"/>
      <c r="S104" s="682"/>
      <c r="T104" s="682"/>
      <c r="U104" s="682"/>
      <c r="V104" s="682"/>
      <c r="W104" s="682"/>
      <c r="X104" s="682"/>
      <c r="Y104" s="682"/>
      <c r="Z104" s="682"/>
    </row>
    <row r="105" spans="1:26" ht="15">
      <c r="A105" s="682"/>
      <c r="B105" s="1039"/>
      <c r="C105" s="751"/>
      <c r="D105" s="751"/>
      <c r="E105" s="751"/>
      <c r="F105" s="751"/>
      <c r="G105" s="924"/>
      <c r="H105" s="924"/>
      <c r="I105" s="1378"/>
      <c r="J105" s="1379">
        <f>SUM(J91:J104)</f>
        <v>7.0399999999999991</v>
      </c>
      <c r="K105" s="1380" t="s">
        <v>1706</v>
      </c>
      <c r="L105" s="682"/>
      <c r="M105" s="682"/>
      <c r="N105" s="682"/>
      <c r="O105" s="682"/>
      <c r="P105" s="682"/>
      <c r="Q105" s="682"/>
      <c r="R105" s="682"/>
      <c r="S105" s="682"/>
      <c r="T105" s="682"/>
      <c r="U105" s="682"/>
      <c r="V105" s="682"/>
      <c r="W105" s="682"/>
      <c r="X105" s="682"/>
      <c r="Y105" s="682"/>
      <c r="Z105" s="682"/>
    </row>
    <row r="106" spans="1:26" ht="15">
      <c r="A106" s="682"/>
      <c r="B106" s="1381">
        <v>6</v>
      </c>
      <c r="C106" s="1382" t="s">
        <v>2806</v>
      </c>
      <c r="D106" s="1383"/>
      <c r="E106" s="1383"/>
      <c r="F106" s="1383"/>
      <c r="G106" s="1384"/>
      <c r="H106" s="1384"/>
      <c r="I106" s="1384"/>
      <c r="J106" s="1384"/>
      <c r="K106" s="1385"/>
      <c r="L106" s="682"/>
      <c r="M106" s="682"/>
      <c r="N106" s="682"/>
      <c r="O106" s="682"/>
      <c r="P106" s="682"/>
      <c r="Q106" s="682"/>
      <c r="R106" s="682"/>
      <c r="S106" s="682"/>
      <c r="T106" s="682"/>
      <c r="U106" s="682"/>
      <c r="V106" s="682"/>
      <c r="W106" s="682"/>
      <c r="X106" s="682"/>
      <c r="Y106" s="682"/>
      <c r="Z106" s="682"/>
    </row>
    <row r="107" spans="1:26" ht="15">
      <c r="A107" s="682"/>
      <c r="B107" s="1039"/>
      <c r="C107" s="1362" t="s">
        <v>2806</v>
      </c>
      <c r="D107" s="751"/>
      <c r="E107" s="751"/>
      <c r="F107" s="751"/>
      <c r="G107" s="924"/>
      <c r="H107" s="924"/>
      <c r="I107" s="924"/>
      <c r="J107" s="924"/>
      <c r="K107" s="1377"/>
      <c r="L107" s="682"/>
      <c r="M107" s="682"/>
      <c r="N107" s="682"/>
      <c r="O107" s="682"/>
      <c r="P107" s="682"/>
      <c r="Q107" s="682"/>
      <c r="R107" s="682"/>
      <c r="S107" s="682"/>
      <c r="T107" s="682"/>
      <c r="U107" s="682"/>
      <c r="V107" s="682"/>
      <c r="W107" s="682"/>
      <c r="X107" s="682"/>
      <c r="Y107" s="682"/>
      <c r="Z107" s="682"/>
    </row>
    <row r="108" spans="1:26" ht="15">
      <c r="A108" s="682"/>
      <c r="B108" s="1039"/>
      <c r="C108" s="751"/>
      <c r="D108" s="751"/>
      <c r="E108" s="751"/>
      <c r="F108" s="751"/>
      <c r="G108" s="924"/>
      <c r="H108" s="924"/>
      <c r="I108" s="924"/>
      <c r="J108" s="924"/>
      <c r="K108" s="1377"/>
      <c r="L108" s="682"/>
      <c r="M108" s="682"/>
      <c r="N108" s="682"/>
      <c r="O108" s="682"/>
      <c r="P108" s="682"/>
      <c r="Q108" s="682"/>
      <c r="R108" s="682"/>
      <c r="S108" s="682"/>
      <c r="T108" s="682"/>
      <c r="U108" s="682"/>
      <c r="V108" s="682"/>
      <c r="W108" s="682"/>
      <c r="X108" s="682"/>
      <c r="Y108" s="682"/>
      <c r="Z108" s="682"/>
    </row>
    <row r="109" spans="1:26" ht="15">
      <c r="A109" s="682"/>
      <c r="B109" s="1039"/>
      <c r="C109" s="892" t="s">
        <v>2772</v>
      </c>
      <c r="D109" s="751"/>
      <c r="E109" s="751"/>
      <c r="F109" s="751"/>
      <c r="G109" s="887">
        <v>12.8</v>
      </c>
      <c r="H109" s="924"/>
      <c r="I109" s="924"/>
      <c r="J109" s="924"/>
      <c r="K109" s="1377"/>
      <c r="L109" s="682"/>
      <c r="M109" s="682"/>
      <c r="N109" s="682"/>
      <c r="O109" s="682"/>
      <c r="P109" s="682"/>
      <c r="Q109" s="682"/>
      <c r="R109" s="682"/>
      <c r="S109" s="682"/>
      <c r="T109" s="682"/>
      <c r="U109" s="682"/>
      <c r="V109" s="682"/>
      <c r="W109" s="682"/>
      <c r="X109" s="682"/>
      <c r="Y109" s="682"/>
      <c r="Z109" s="682"/>
    </row>
    <row r="110" spans="1:26" ht="15">
      <c r="A110" s="682"/>
      <c r="B110" s="1039"/>
      <c r="C110" s="892" t="s">
        <v>2773</v>
      </c>
      <c r="D110" s="751"/>
      <c r="E110" s="751"/>
      <c r="F110" s="751"/>
      <c r="G110" s="887">
        <v>-0.2</v>
      </c>
      <c r="H110" s="924"/>
      <c r="I110" s="924"/>
      <c r="J110" s="924"/>
      <c r="K110" s="1377"/>
      <c r="L110" s="682"/>
      <c r="M110" s="682"/>
      <c r="N110" s="682"/>
      <c r="O110" s="682"/>
      <c r="P110" s="682"/>
      <c r="Q110" s="682"/>
      <c r="R110" s="682"/>
      <c r="S110" s="682"/>
      <c r="T110" s="682"/>
      <c r="U110" s="682"/>
      <c r="V110" s="682"/>
      <c r="W110" s="682"/>
      <c r="X110" s="682"/>
      <c r="Y110" s="682"/>
      <c r="Z110" s="682"/>
    </row>
    <row r="111" spans="1:26" ht="15">
      <c r="A111" s="682"/>
      <c r="B111" s="1039"/>
      <c r="C111" s="751"/>
      <c r="D111" s="751"/>
      <c r="E111" s="751"/>
      <c r="F111" s="751"/>
      <c r="G111" s="924"/>
      <c r="H111" s="924"/>
      <c r="I111" s="924"/>
      <c r="J111" s="924"/>
      <c r="K111" s="1377"/>
      <c r="L111" s="682"/>
      <c r="M111" s="682"/>
      <c r="N111" s="682"/>
      <c r="O111" s="682"/>
      <c r="P111" s="682"/>
      <c r="Q111" s="682"/>
      <c r="R111" s="682"/>
      <c r="S111" s="682"/>
      <c r="T111" s="682"/>
      <c r="U111" s="682"/>
      <c r="V111" s="682"/>
      <c r="W111" s="682"/>
      <c r="X111" s="682"/>
      <c r="Y111" s="682"/>
      <c r="Z111" s="682"/>
    </row>
    <row r="112" spans="1:26" ht="15">
      <c r="A112" s="682"/>
      <c r="B112" s="1039"/>
      <c r="C112" s="751"/>
      <c r="D112" s="751"/>
      <c r="E112" s="752">
        <v>1</v>
      </c>
      <c r="F112" s="752">
        <v>3</v>
      </c>
      <c r="G112" s="887">
        <f>SUM(G109:G111)</f>
        <v>12.600000000000001</v>
      </c>
      <c r="H112" s="924"/>
      <c r="I112" s="887">
        <v>0.2</v>
      </c>
      <c r="J112" s="887">
        <f t="shared" ref="J112:J118" si="2">G112*I112*F112*E112</f>
        <v>7.5600000000000014</v>
      </c>
      <c r="K112" s="1849" t="s">
        <v>1706</v>
      </c>
      <c r="L112" s="682"/>
      <c r="M112" s="682"/>
      <c r="N112" s="682"/>
      <c r="O112" s="682"/>
      <c r="P112" s="682"/>
      <c r="Q112" s="682"/>
      <c r="R112" s="682"/>
      <c r="S112" s="682"/>
      <c r="T112" s="682"/>
      <c r="U112" s="682"/>
      <c r="V112" s="682"/>
      <c r="W112" s="682"/>
      <c r="X112" s="682"/>
      <c r="Y112" s="682"/>
      <c r="Z112" s="682"/>
    </row>
    <row r="113" spans="1:26" ht="15">
      <c r="A113" s="682"/>
      <c r="B113" s="1039"/>
      <c r="C113" s="892" t="s">
        <v>2774</v>
      </c>
      <c r="D113" s="751"/>
      <c r="E113" s="752">
        <v>1</v>
      </c>
      <c r="F113" s="752">
        <v>4</v>
      </c>
      <c r="G113" s="887">
        <v>4.2</v>
      </c>
      <c r="H113" s="924"/>
      <c r="I113" s="887">
        <v>0.2</v>
      </c>
      <c r="J113" s="887">
        <f t="shared" si="2"/>
        <v>3.3600000000000003</v>
      </c>
      <c r="K113" s="1850"/>
      <c r="L113" s="682"/>
      <c r="M113" s="682"/>
      <c r="N113" s="682"/>
      <c r="O113" s="682"/>
      <c r="P113" s="682"/>
      <c r="Q113" s="682"/>
      <c r="R113" s="682"/>
      <c r="S113" s="682"/>
      <c r="T113" s="682"/>
      <c r="U113" s="682"/>
      <c r="V113" s="682"/>
      <c r="W113" s="682"/>
      <c r="X113" s="682"/>
      <c r="Y113" s="682"/>
      <c r="Z113" s="682"/>
    </row>
    <row r="114" spans="1:26" ht="15">
      <c r="A114" s="682"/>
      <c r="B114" s="1039"/>
      <c r="C114" s="892" t="s">
        <v>2775</v>
      </c>
      <c r="D114" s="751"/>
      <c r="E114" s="752">
        <v>1</v>
      </c>
      <c r="F114" s="752">
        <v>5</v>
      </c>
      <c r="G114" s="887">
        <v>2.2000000000000002</v>
      </c>
      <c r="H114" s="924"/>
      <c r="I114" s="887">
        <v>0.2</v>
      </c>
      <c r="J114" s="887">
        <f t="shared" si="2"/>
        <v>2.2000000000000002</v>
      </c>
      <c r="K114" s="1850"/>
      <c r="L114" s="682"/>
      <c r="M114" s="682"/>
      <c r="N114" s="682"/>
      <c r="O114" s="682"/>
      <c r="P114" s="682"/>
      <c r="Q114" s="682"/>
      <c r="R114" s="682"/>
      <c r="S114" s="682"/>
      <c r="T114" s="682"/>
      <c r="U114" s="682"/>
      <c r="V114" s="682"/>
      <c r="W114" s="682"/>
      <c r="X114" s="682"/>
      <c r="Y114" s="682"/>
      <c r="Z114" s="682"/>
    </row>
    <row r="115" spans="1:26" ht="15">
      <c r="A115" s="682"/>
      <c r="B115" s="1039"/>
      <c r="C115" s="892" t="s">
        <v>2776</v>
      </c>
      <c r="D115" s="751"/>
      <c r="E115" s="752">
        <v>1</v>
      </c>
      <c r="F115" s="752">
        <v>4</v>
      </c>
      <c r="G115" s="887">
        <v>4.2</v>
      </c>
      <c r="H115" s="924"/>
      <c r="I115" s="887">
        <v>0.2</v>
      </c>
      <c r="J115" s="887">
        <f t="shared" si="2"/>
        <v>3.3600000000000003</v>
      </c>
      <c r="K115" s="1850"/>
      <c r="L115" s="682"/>
      <c r="M115" s="682"/>
      <c r="N115" s="682"/>
      <c r="O115" s="682"/>
      <c r="P115" s="682"/>
      <c r="Q115" s="682"/>
      <c r="R115" s="682"/>
      <c r="S115" s="682"/>
      <c r="T115" s="682"/>
      <c r="U115" s="682"/>
      <c r="V115" s="682"/>
      <c r="W115" s="682"/>
      <c r="X115" s="682"/>
      <c r="Y115" s="682"/>
      <c r="Z115" s="682"/>
    </row>
    <row r="116" spans="1:26" ht="15">
      <c r="A116" s="682"/>
      <c r="B116" s="1039"/>
      <c r="C116" s="892" t="s">
        <v>2777</v>
      </c>
      <c r="D116" s="751"/>
      <c r="E116" s="752">
        <v>1</v>
      </c>
      <c r="F116" s="752">
        <v>1</v>
      </c>
      <c r="G116" s="887">
        <v>4</v>
      </c>
      <c r="H116" s="924"/>
      <c r="I116" s="887">
        <v>0.2</v>
      </c>
      <c r="J116" s="887">
        <f t="shared" si="2"/>
        <v>0.8</v>
      </c>
      <c r="K116" s="1850"/>
      <c r="L116" s="682"/>
      <c r="M116" s="682"/>
      <c r="N116" s="682"/>
      <c r="O116" s="682"/>
      <c r="P116" s="682"/>
      <c r="Q116" s="682"/>
      <c r="R116" s="682"/>
      <c r="S116" s="682"/>
      <c r="T116" s="682"/>
      <c r="U116" s="682"/>
      <c r="V116" s="682"/>
      <c r="W116" s="682"/>
      <c r="X116" s="682"/>
      <c r="Y116" s="682"/>
      <c r="Z116" s="682"/>
    </row>
    <row r="117" spans="1:26" ht="15">
      <c r="A117" s="682"/>
      <c r="B117" s="1039"/>
      <c r="C117" s="892" t="s">
        <v>2778</v>
      </c>
      <c r="D117" s="751"/>
      <c r="E117" s="752">
        <v>1</v>
      </c>
      <c r="F117" s="752">
        <v>1</v>
      </c>
      <c r="G117" s="887">
        <v>2.4</v>
      </c>
      <c r="H117" s="924"/>
      <c r="I117" s="887">
        <v>0.2</v>
      </c>
      <c r="J117" s="887">
        <f t="shared" si="2"/>
        <v>0.48</v>
      </c>
      <c r="K117" s="1850"/>
      <c r="L117" s="682"/>
      <c r="M117" s="682"/>
      <c r="N117" s="682"/>
      <c r="O117" s="682"/>
      <c r="P117" s="682"/>
      <c r="Q117" s="682"/>
      <c r="R117" s="682"/>
      <c r="S117" s="682"/>
      <c r="T117" s="682"/>
      <c r="U117" s="682"/>
      <c r="V117" s="682"/>
      <c r="W117" s="682"/>
      <c r="X117" s="682"/>
      <c r="Y117" s="682"/>
      <c r="Z117" s="682"/>
    </row>
    <row r="118" spans="1:26" ht="15">
      <c r="A118" s="682"/>
      <c r="B118" s="1039"/>
      <c r="C118" s="892" t="s">
        <v>2779</v>
      </c>
      <c r="D118" s="751"/>
      <c r="E118" s="752">
        <v>1</v>
      </c>
      <c r="F118" s="752">
        <v>1</v>
      </c>
      <c r="G118" s="887">
        <v>4</v>
      </c>
      <c r="H118" s="924"/>
      <c r="I118" s="887">
        <v>0.2</v>
      </c>
      <c r="J118" s="887">
        <f t="shared" si="2"/>
        <v>0.8</v>
      </c>
      <c r="K118" s="1851"/>
      <c r="L118" s="682"/>
      <c r="M118" s="682"/>
      <c r="N118" s="682"/>
      <c r="O118" s="682"/>
      <c r="P118" s="682"/>
      <c r="Q118" s="682"/>
      <c r="R118" s="682"/>
      <c r="S118" s="682"/>
      <c r="T118" s="682"/>
      <c r="U118" s="682"/>
      <c r="V118" s="682"/>
      <c r="W118" s="682"/>
      <c r="X118" s="682"/>
      <c r="Y118" s="682"/>
      <c r="Z118" s="682"/>
    </row>
    <row r="119" spans="1:26" ht="15">
      <c r="A119" s="682"/>
      <c r="B119" s="1039"/>
      <c r="C119" s="751"/>
      <c r="D119" s="751"/>
      <c r="E119" s="751"/>
      <c r="F119" s="751"/>
      <c r="G119" s="924"/>
      <c r="H119" s="924"/>
      <c r="I119" s="924"/>
      <c r="J119" s="924"/>
      <c r="K119" s="1377"/>
      <c r="L119" s="682"/>
      <c r="M119" s="682"/>
      <c r="N119" s="682"/>
      <c r="O119" s="682"/>
      <c r="P119" s="682"/>
      <c r="Q119" s="682"/>
      <c r="R119" s="682"/>
      <c r="S119" s="682"/>
      <c r="T119" s="682"/>
      <c r="U119" s="682"/>
      <c r="V119" s="682"/>
      <c r="W119" s="682"/>
      <c r="X119" s="682"/>
      <c r="Y119" s="682"/>
      <c r="Z119" s="682"/>
    </row>
    <row r="120" spans="1:26" ht="15">
      <c r="A120" s="682"/>
      <c r="B120" s="1039"/>
      <c r="C120" s="751"/>
      <c r="D120" s="751"/>
      <c r="E120" s="751"/>
      <c r="F120" s="751"/>
      <c r="G120" s="924"/>
      <c r="H120" s="924"/>
      <c r="I120" s="924"/>
      <c r="J120" s="924"/>
      <c r="K120" s="1377"/>
      <c r="L120" s="682"/>
      <c r="M120" s="682"/>
      <c r="N120" s="682"/>
      <c r="O120" s="682"/>
      <c r="P120" s="682"/>
      <c r="Q120" s="682"/>
      <c r="R120" s="682"/>
      <c r="S120" s="682"/>
      <c r="T120" s="682"/>
      <c r="U120" s="682"/>
      <c r="V120" s="682"/>
      <c r="W120" s="682"/>
      <c r="X120" s="682"/>
      <c r="Y120" s="682"/>
      <c r="Z120" s="682"/>
    </row>
    <row r="121" spans="1:26" ht="15">
      <c r="A121" s="682"/>
      <c r="B121" s="1039"/>
      <c r="C121" s="751"/>
      <c r="D121" s="751"/>
      <c r="E121" s="751"/>
      <c r="F121" s="751"/>
      <c r="G121" s="924"/>
      <c r="H121" s="924"/>
      <c r="I121" s="924"/>
      <c r="J121" s="924"/>
      <c r="K121" s="1377"/>
      <c r="L121" s="682"/>
      <c r="M121" s="682"/>
      <c r="N121" s="682"/>
      <c r="O121" s="682"/>
      <c r="P121" s="682"/>
      <c r="Q121" s="682"/>
      <c r="R121" s="682"/>
      <c r="S121" s="682"/>
      <c r="T121" s="682"/>
      <c r="U121" s="682"/>
      <c r="V121" s="682"/>
      <c r="W121" s="682"/>
      <c r="X121" s="682"/>
      <c r="Y121" s="682"/>
      <c r="Z121" s="682"/>
    </row>
    <row r="122" spans="1:26" ht="15">
      <c r="A122" s="682"/>
      <c r="B122" s="1047"/>
      <c r="C122" s="1048"/>
      <c r="D122" s="1048"/>
      <c r="E122" s="1048"/>
      <c r="F122" s="1048"/>
      <c r="G122" s="1049"/>
      <c r="H122" s="1049"/>
      <c r="I122" s="1386"/>
      <c r="J122" s="1387">
        <f>SUM(J112:J121)</f>
        <v>18.560000000000002</v>
      </c>
      <c r="K122" s="1388" t="s">
        <v>1706</v>
      </c>
      <c r="L122" s="682"/>
      <c r="M122" s="682"/>
      <c r="N122" s="682"/>
      <c r="O122" s="682"/>
      <c r="P122" s="682"/>
      <c r="Q122" s="682"/>
      <c r="R122" s="682"/>
      <c r="S122" s="682"/>
      <c r="T122" s="682"/>
      <c r="U122" s="682"/>
      <c r="V122" s="682"/>
      <c r="W122" s="682"/>
      <c r="X122" s="682"/>
      <c r="Y122" s="682"/>
      <c r="Z122" s="682"/>
    </row>
    <row r="123" spans="1:26" ht="15">
      <c r="A123" s="682"/>
      <c r="B123" s="684"/>
      <c r="C123" s="684"/>
      <c r="D123" s="684"/>
      <c r="E123" s="684"/>
      <c r="F123" s="684"/>
      <c r="G123" s="865"/>
      <c r="H123" s="865"/>
      <c r="I123" s="865"/>
      <c r="J123" s="865"/>
      <c r="K123" s="1366"/>
      <c r="L123" s="682"/>
      <c r="M123" s="682"/>
      <c r="N123" s="682"/>
      <c r="O123" s="682"/>
      <c r="P123" s="682"/>
      <c r="Q123" s="682"/>
      <c r="R123" s="682"/>
      <c r="S123" s="682"/>
      <c r="T123" s="682"/>
      <c r="U123" s="682"/>
      <c r="V123" s="682"/>
      <c r="W123" s="682"/>
      <c r="X123" s="682"/>
      <c r="Y123" s="682"/>
      <c r="Z123" s="682"/>
    </row>
    <row r="124" spans="1:26" ht="15">
      <c r="A124" s="682"/>
      <c r="B124" s="684"/>
      <c r="C124" s="684"/>
      <c r="D124" s="684"/>
      <c r="E124" s="684"/>
      <c r="F124" s="684"/>
      <c r="G124" s="865"/>
      <c r="H124" s="865"/>
      <c r="I124" s="865"/>
      <c r="J124" s="865"/>
      <c r="K124" s="1366"/>
      <c r="L124" s="682"/>
      <c r="M124" s="682"/>
      <c r="N124" s="682"/>
      <c r="O124" s="682"/>
      <c r="P124" s="682"/>
      <c r="Q124" s="682"/>
      <c r="R124" s="682"/>
      <c r="S124" s="682"/>
      <c r="T124" s="682"/>
      <c r="U124" s="682"/>
      <c r="V124" s="682"/>
      <c r="W124" s="682"/>
      <c r="X124" s="682"/>
      <c r="Y124" s="682"/>
      <c r="Z124" s="682"/>
    </row>
    <row r="125" spans="1:26" ht="15">
      <c r="A125" s="682"/>
      <c r="B125" s="684"/>
      <c r="C125" s="684"/>
      <c r="D125" s="684"/>
      <c r="E125" s="684"/>
      <c r="F125" s="684"/>
      <c r="G125" s="865"/>
      <c r="H125" s="865"/>
      <c r="I125" s="865"/>
      <c r="J125" s="865"/>
      <c r="K125" s="1366"/>
      <c r="L125" s="682"/>
      <c r="M125" s="682"/>
      <c r="N125" s="682"/>
      <c r="O125" s="682"/>
      <c r="P125" s="682"/>
      <c r="Q125" s="682"/>
      <c r="R125" s="682"/>
      <c r="S125" s="682"/>
      <c r="T125" s="682"/>
      <c r="U125" s="682"/>
      <c r="V125" s="682"/>
      <c r="W125" s="682"/>
      <c r="X125" s="682"/>
      <c r="Y125" s="682"/>
      <c r="Z125" s="682"/>
    </row>
    <row r="126" spans="1:26" ht="15">
      <c r="A126" s="682"/>
      <c r="B126" s="684"/>
      <c r="C126" s="684"/>
      <c r="D126" s="684"/>
      <c r="E126" s="684"/>
      <c r="F126" s="684"/>
      <c r="G126" s="865"/>
      <c r="H126" s="865"/>
      <c r="I126" s="865"/>
      <c r="J126" s="865"/>
      <c r="K126" s="1366"/>
      <c r="L126" s="682"/>
      <c r="M126" s="682"/>
      <c r="N126" s="682"/>
      <c r="O126" s="682"/>
      <c r="P126" s="682"/>
      <c r="Q126" s="682"/>
      <c r="R126" s="682"/>
      <c r="S126" s="682"/>
      <c r="T126" s="682"/>
      <c r="U126" s="682"/>
      <c r="V126" s="682"/>
      <c r="W126" s="682"/>
      <c r="X126" s="682"/>
      <c r="Y126" s="682"/>
      <c r="Z126" s="682"/>
    </row>
    <row r="127" spans="1:26" ht="15">
      <c r="A127" s="682"/>
      <c r="B127" s="684"/>
      <c r="C127" s="684"/>
      <c r="D127" s="684"/>
      <c r="E127" s="684"/>
      <c r="F127" s="684"/>
      <c r="G127" s="865"/>
      <c r="H127" s="865"/>
      <c r="I127" s="865"/>
      <c r="J127" s="865"/>
      <c r="K127" s="1366"/>
      <c r="L127" s="682"/>
      <c r="M127" s="682"/>
      <c r="N127" s="682"/>
      <c r="O127" s="682"/>
      <c r="P127" s="682"/>
      <c r="Q127" s="682"/>
      <c r="R127" s="682"/>
      <c r="S127" s="682"/>
      <c r="T127" s="682"/>
      <c r="U127" s="682"/>
      <c r="V127" s="682"/>
      <c r="W127" s="682"/>
      <c r="X127" s="682"/>
      <c r="Y127" s="682"/>
      <c r="Z127" s="682"/>
    </row>
    <row r="128" spans="1:26" ht="15">
      <c r="A128" s="682"/>
      <c r="B128" s="684"/>
      <c r="C128" s="684"/>
      <c r="D128" s="684"/>
      <c r="E128" s="684"/>
      <c r="F128" s="684"/>
      <c r="G128" s="865"/>
      <c r="H128" s="865"/>
      <c r="I128" s="865"/>
      <c r="J128" s="865"/>
      <c r="K128" s="1366"/>
      <c r="L128" s="682"/>
      <c r="M128" s="682"/>
      <c r="N128" s="682"/>
      <c r="O128" s="682"/>
      <c r="P128" s="682"/>
      <c r="Q128" s="682"/>
      <c r="R128" s="682"/>
      <c r="S128" s="682"/>
      <c r="T128" s="682"/>
      <c r="U128" s="682"/>
      <c r="V128" s="682"/>
      <c r="W128" s="682"/>
      <c r="X128" s="682"/>
      <c r="Y128" s="682"/>
      <c r="Z128" s="682"/>
    </row>
    <row r="129" spans="1:26" ht="15">
      <c r="A129" s="682"/>
      <c r="B129" s="684"/>
      <c r="C129" s="684"/>
      <c r="D129" s="684"/>
      <c r="E129" s="684"/>
      <c r="F129" s="684"/>
      <c r="G129" s="865"/>
      <c r="H129" s="865"/>
      <c r="I129" s="865"/>
      <c r="J129" s="865"/>
      <c r="K129" s="1366"/>
      <c r="L129" s="682"/>
      <c r="M129" s="682"/>
      <c r="N129" s="682"/>
      <c r="O129" s="682"/>
      <c r="P129" s="682"/>
      <c r="Q129" s="682"/>
      <c r="R129" s="682"/>
      <c r="S129" s="682"/>
      <c r="T129" s="682"/>
      <c r="U129" s="682"/>
      <c r="V129" s="682"/>
      <c r="W129" s="682"/>
      <c r="X129" s="682"/>
      <c r="Y129" s="682"/>
      <c r="Z129" s="682"/>
    </row>
    <row r="130" spans="1:26" ht="15">
      <c r="A130" s="682"/>
      <c r="B130" s="684"/>
      <c r="C130" s="684"/>
      <c r="D130" s="684"/>
      <c r="E130" s="684"/>
      <c r="F130" s="684"/>
      <c r="G130" s="865"/>
      <c r="H130" s="865"/>
      <c r="I130" s="865"/>
      <c r="J130" s="865"/>
      <c r="K130" s="1366"/>
      <c r="L130" s="682"/>
      <c r="M130" s="682"/>
      <c r="N130" s="682"/>
      <c r="O130" s="682"/>
      <c r="P130" s="682"/>
      <c r="Q130" s="682"/>
      <c r="R130" s="682"/>
      <c r="S130" s="682"/>
      <c r="T130" s="682"/>
      <c r="U130" s="682"/>
      <c r="V130" s="682"/>
      <c r="W130" s="682"/>
      <c r="X130" s="682"/>
      <c r="Y130" s="682"/>
      <c r="Z130" s="682"/>
    </row>
    <row r="131" spans="1:26" ht="15">
      <c r="A131" s="682"/>
      <c r="B131" s="684"/>
      <c r="C131" s="684"/>
      <c r="D131" s="684"/>
      <c r="E131" s="684"/>
      <c r="F131" s="684"/>
      <c r="G131" s="865"/>
      <c r="H131" s="865"/>
      <c r="I131" s="865"/>
      <c r="J131" s="865"/>
      <c r="K131" s="1366"/>
      <c r="L131" s="682"/>
      <c r="M131" s="682"/>
      <c r="N131" s="682"/>
      <c r="O131" s="682"/>
      <c r="P131" s="682"/>
      <c r="Q131" s="682"/>
      <c r="R131" s="682"/>
      <c r="S131" s="682"/>
      <c r="T131" s="682"/>
      <c r="U131" s="682"/>
      <c r="V131" s="682"/>
      <c r="W131" s="682"/>
      <c r="X131" s="682"/>
      <c r="Y131" s="682"/>
      <c r="Z131" s="682"/>
    </row>
    <row r="132" spans="1:26" ht="15">
      <c r="A132" s="682"/>
      <c r="B132" s="684"/>
      <c r="C132" s="684"/>
      <c r="D132" s="684"/>
      <c r="E132" s="684"/>
      <c r="F132" s="684"/>
      <c r="G132" s="865"/>
      <c r="H132" s="865"/>
      <c r="I132" s="865"/>
      <c r="J132" s="865"/>
      <c r="K132" s="1366"/>
      <c r="L132" s="682"/>
      <c r="M132" s="682"/>
      <c r="N132" s="682"/>
      <c r="O132" s="682"/>
      <c r="P132" s="682"/>
      <c r="Q132" s="682"/>
      <c r="R132" s="682"/>
      <c r="S132" s="682"/>
      <c r="T132" s="682"/>
      <c r="U132" s="682"/>
      <c r="V132" s="682"/>
      <c r="W132" s="682"/>
      <c r="X132" s="682"/>
      <c r="Y132" s="682"/>
      <c r="Z132" s="682"/>
    </row>
    <row r="133" spans="1:26" ht="15">
      <c r="A133" s="682"/>
      <c r="B133" s="684"/>
      <c r="C133" s="684"/>
      <c r="D133" s="684"/>
      <c r="E133" s="684"/>
      <c r="F133" s="684"/>
      <c r="G133" s="865"/>
      <c r="H133" s="865"/>
      <c r="I133" s="865"/>
      <c r="J133" s="865"/>
      <c r="K133" s="1366"/>
      <c r="L133" s="682"/>
      <c r="M133" s="682"/>
      <c r="N133" s="682"/>
      <c r="O133" s="682"/>
      <c r="P133" s="682"/>
      <c r="Q133" s="682"/>
      <c r="R133" s="682"/>
      <c r="S133" s="682"/>
      <c r="T133" s="682"/>
      <c r="U133" s="682"/>
      <c r="V133" s="682"/>
      <c r="W133" s="682"/>
      <c r="X133" s="682"/>
      <c r="Y133" s="682"/>
      <c r="Z133" s="682"/>
    </row>
    <row r="134" spans="1:26" ht="15">
      <c r="A134" s="682"/>
      <c r="B134" s="684"/>
      <c r="C134" s="684"/>
      <c r="D134" s="684"/>
      <c r="E134" s="684"/>
      <c r="F134" s="684"/>
      <c r="G134" s="865"/>
      <c r="H134" s="865"/>
      <c r="I134" s="865"/>
      <c r="J134" s="865"/>
      <c r="K134" s="1366"/>
      <c r="L134" s="682"/>
      <c r="M134" s="682"/>
      <c r="N134" s="682"/>
      <c r="O134" s="682"/>
      <c r="P134" s="682"/>
      <c r="Q134" s="682"/>
      <c r="R134" s="682"/>
      <c r="S134" s="682"/>
      <c r="T134" s="682"/>
      <c r="U134" s="682"/>
      <c r="V134" s="682"/>
      <c r="W134" s="682"/>
      <c r="X134" s="682"/>
      <c r="Y134" s="682"/>
      <c r="Z134" s="682"/>
    </row>
    <row r="135" spans="1:26" ht="15">
      <c r="A135" s="682"/>
      <c r="B135" s="684"/>
      <c r="C135" s="684"/>
      <c r="D135" s="684"/>
      <c r="E135" s="684"/>
      <c r="F135" s="684"/>
      <c r="G135" s="865"/>
      <c r="H135" s="865"/>
      <c r="I135" s="865"/>
      <c r="J135" s="865"/>
      <c r="K135" s="1366"/>
      <c r="L135" s="682"/>
      <c r="M135" s="682"/>
      <c r="N135" s="682"/>
      <c r="O135" s="682"/>
      <c r="P135" s="682"/>
      <c r="Q135" s="682"/>
      <c r="R135" s="682"/>
      <c r="S135" s="682"/>
      <c r="T135" s="682"/>
      <c r="U135" s="682"/>
      <c r="V135" s="682"/>
      <c r="W135" s="682"/>
      <c r="X135" s="682"/>
      <c r="Y135" s="682"/>
      <c r="Z135" s="682"/>
    </row>
    <row r="136" spans="1:26" ht="15">
      <c r="A136" s="682"/>
      <c r="B136" s="684"/>
      <c r="C136" s="684"/>
      <c r="D136" s="684"/>
      <c r="E136" s="684"/>
      <c r="F136" s="684"/>
      <c r="G136" s="865"/>
      <c r="H136" s="865"/>
      <c r="I136" s="865"/>
      <c r="J136" s="865"/>
      <c r="K136" s="1366"/>
      <c r="L136" s="682"/>
      <c r="M136" s="682"/>
      <c r="N136" s="682"/>
      <c r="O136" s="682"/>
      <c r="P136" s="682"/>
      <c r="Q136" s="682"/>
      <c r="R136" s="682"/>
      <c r="S136" s="682"/>
      <c r="T136" s="682"/>
      <c r="U136" s="682"/>
      <c r="V136" s="682"/>
      <c r="W136" s="682"/>
      <c r="X136" s="682"/>
      <c r="Y136" s="682"/>
      <c r="Z136" s="682"/>
    </row>
    <row r="137" spans="1:26" ht="15">
      <c r="A137" s="682"/>
      <c r="B137" s="684"/>
      <c r="C137" s="684"/>
      <c r="D137" s="684"/>
      <c r="E137" s="684"/>
      <c r="F137" s="684"/>
      <c r="G137" s="865"/>
      <c r="H137" s="865"/>
      <c r="I137" s="865"/>
      <c r="J137" s="865"/>
      <c r="K137" s="1366"/>
      <c r="L137" s="682"/>
      <c r="M137" s="682"/>
      <c r="N137" s="682"/>
      <c r="O137" s="682"/>
      <c r="P137" s="682"/>
      <c r="Q137" s="682"/>
      <c r="R137" s="682"/>
      <c r="S137" s="682"/>
      <c r="T137" s="682"/>
      <c r="U137" s="682"/>
      <c r="V137" s="682"/>
      <c r="W137" s="682"/>
      <c r="X137" s="682"/>
      <c r="Y137" s="682"/>
      <c r="Z137" s="682"/>
    </row>
    <row r="138" spans="1:26" ht="15">
      <c r="A138" s="682"/>
      <c r="B138" s="684"/>
      <c r="C138" s="684"/>
      <c r="D138" s="684"/>
      <c r="E138" s="684"/>
      <c r="F138" s="684"/>
      <c r="G138" s="865"/>
      <c r="H138" s="865"/>
      <c r="I138" s="865"/>
      <c r="J138" s="865"/>
      <c r="K138" s="1366"/>
      <c r="L138" s="682"/>
      <c r="M138" s="682"/>
      <c r="N138" s="682"/>
      <c r="O138" s="682"/>
      <c r="P138" s="682"/>
      <c r="Q138" s="682"/>
      <c r="R138" s="682"/>
      <c r="S138" s="682"/>
      <c r="T138" s="682"/>
      <c r="U138" s="682"/>
      <c r="V138" s="682"/>
      <c r="W138" s="682"/>
      <c r="X138" s="682"/>
      <c r="Y138" s="682"/>
      <c r="Z138" s="682"/>
    </row>
    <row r="139" spans="1:26" ht="15">
      <c r="A139" s="682"/>
      <c r="B139" s="684"/>
      <c r="C139" s="684"/>
      <c r="D139" s="684"/>
      <c r="E139" s="684"/>
      <c r="F139" s="684"/>
      <c r="G139" s="865"/>
      <c r="H139" s="865"/>
      <c r="I139" s="865"/>
      <c r="J139" s="865"/>
      <c r="K139" s="1366"/>
      <c r="L139" s="682"/>
      <c r="M139" s="682"/>
      <c r="N139" s="682"/>
      <c r="O139" s="682"/>
      <c r="P139" s="682"/>
      <c r="Q139" s="682"/>
      <c r="R139" s="682"/>
      <c r="S139" s="682"/>
      <c r="T139" s="682"/>
      <c r="U139" s="682"/>
      <c r="V139" s="682"/>
      <c r="W139" s="682"/>
      <c r="X139" s="682"/>
      <c r="Y139" s="682"/>
      <c r="Z139" s="682"/>
    </row>
    <row r="140" spans="1:26" ht="15">
      <c r="A140" s="682"/>
      <c r="B140" s="684"/>
      <c r="C140" s="684"/>
      <c r="D140" s="684"/>
      <c r="E140" s="684"/>
      <c r="F140" s="684"/>
      <c r="G140" s="865"/>
      <c r="H140" s="865"/>
      <c r="I140" s="865"/>
      <c r="J140" s="865"/>
      <c r="K140" s="1366"/>
      <c r="L140" s="682"/>
      <c r="M140" s="682"/>
      <c r="N140" s="682"/>
      <c r="O140" s="682"/>
      <c r="P140" s="682"/>
      <c r="Q140" s="682"/>
      <c r="R140" s="682"/>
      <c r="S140" s="682"/>
      <c r="T140" s="682"/>
      <c r="U140" s="682"/>
      <c r="V140" s="682"/>
      <c r="W140" s="682"/>
      <c r="X140" s="682"/>
      <c r="Y140" s="682"/>
      <c r="Z140" s="682"/>
    </row>
    <row r="141" spans="1:26" ht="15">
      <c r="A141" s="682"/>
      <c r="B141" s="684"/>
      <c r="C141" s="684"/>
      <c r="D141" s="684"/>
      <c r="E141" s="684"/>
      <c r="F141" s="684"/>
      <c r="G141" s="865"/>
      <c r="H141" s="865"/>
      <c r="I141" s="865"/>
      <c r="J141" s="865"/>
      <c r="K141" s="1366"/>
      <c r="L141" s="682"/>
      <c r="M141" s="682"/>
      <c r="N141" s="682"/>
      <c r="O141" s="682"/>
      <c r="P141" s="682"/>
      <c r="Q141" s="682"/>
      <c r="R141" s="682"/>
      <c r="S141" s="682"/>
      <c r="T141" s="682"/>
      <c r="U141" s="682"/>
      <c r="V141" s="682"/>
      <c r="W141" s="682"/>
      <c r="X141" s="682"/>
      <c r="Y141" s="682"/>
      <c r="Z141" s="682"/>
    </row>
    <row r="142" spans="1:26" ht="15">
      <c r="A142" s="682"/>
      <c r="B142" s="684"/>
      <c r="C142" s="684"/>
      <c r="D142" s="684"/>
      <c r="E142" s="684"/>
      <c r="F142" s="684"/>
      <c r="G142" s="865"/>
      <c r="H142" s="865"/>
      <c r="I142" s="865"/>
      <c r="J142" s="865"/>
      <c r="K142" s="1366"/>
      <c r="L142" s="682"/>
      <c r="M142" s="682"/>
      <c r="N142" s="682"/>
      <c r="O142" s="682"/>
      <c r="P142" s="682"/>
      <c r="Q142" s="682"/>
      <c r="R142" s="682"/>
      <c r="S142" s="682"/>
      <c r="T142" s="682"/>
      <c r="U142" s="682"/>
      <c r="V142" s="682"/>
      <c r="W142" s="682"/>
      <c r="X142" s="682"/>
      <c r="Y142" s="682"/>
      <c r="Z142" s="682"/>
    </row>
    <row r="143" spans="1:26" ht="15">
      <c r="A143" s="682"/>
      <c r="B143" s="684"/>
      <c r="C143" s="684"/>
      <c r="D143" s="684"/>
      <c r="E143" s="684"/>
      <c r="F143" s="684"/>
      <c r="G143" s="865"/>
      <c r="H143" s="865"/>
      <c r="I143" s="865"/>
      <c r="J143" s="865"/>
      <c r="K143" s="1366"/>
      <c r="L143" s="682"/>
      <c r="M143" s="682"/>
      <c r="N143" s="682"/>
      <c r="O143" s="682"/>
      <c r="P143" s="682"/>
      <c r="Q143" s="682"/>
      <c r="R143" s="682"/>
      <c r="S143" s="682"/>
      <c r="T143" s="682"/>
      <c r="U143" s="682"/>
      <c r="V143" s="682"/>
      <c r="W143" s="682"/>
      <c r="X143" s="682"/>
      <c r="Y143" s="682"/>
      <c r="Z143" s="682"/>
    </row>
    <row r="144" spans="1:26" ht="15">
      <c r="A144" s="682"/>
      <c r="B144" s="684"/>
      <c r="C144" s="684"/>
      <c r="D144" s="684"/>
      <c r="E144" s="684"/>
      <c r="F144" s="684"/>
      <c r="G144" s="865"/>
      <c r="H144" s="865"/>
      <c r="I144" s="865"/>
      <c r="J144" s="865"/>
      <c r="K144" s="1366"/>
      <c r="L144" s="682"/>
      <c r="M144" s="682"/>
      <c r="N144" s="682"/>
      <c r="O144" s="682"/>
      <c r="P144" s="682"/>
      <c r="Q144" s="682"/>
      <c r="R144" s="682"/>
      <c r="S144" s="682"/>
      <c r="T144" s="682"/>
      <c r="U144" s="682"/>
      <c r="V144" s="682"/>
      <c r="W144" s="682"/>
      <c r="X144" s="682"/>
      <c r="Y144" s="682"/>
      <c r="Z144" s="682"/>
    </row>
    <row r="145" spans="1:26" ht="15">
      <c r="A145" s="682"/>
      <c r="B145" s="684"/>
      <c r="C145" s="684"/>
      <c r="D145" s="684"/>
      <c r="E145" s="684"/>
      <c r="F145" s="684"/>
      <c r="G145" s="865"/>
      <c r="H145" s="865"/>
      <c r="I145" s="865"/>
      <c r="J145" s="865"/>
      <c r="K145" s="1366"/>
      <c r="L145" s="682"/>
      <c r="M145" s="682"/>
      <c r="N145" s="682"/>
      <c r="O145" s="682"/>
      <c r="P145" s="682"/>
      <c r="Q145" s="682"/>
      <c r="R145" s="682"/>
      <c r="S145" s="682"/>
      <c r="T145" s="682"/>
      <c r="U145" s="682"/>
      <c r="V145" s="682"/>
      <c r="W145" s="682"/>
      <c r="X145" s="682"/>
      <c r="Y145" s="682"/>
      <c r="Z145" s="682"/>
    </row>
    <row r="146" spans="1:26" ht="15">
      <c r="A146" s="682"/>
      <c r="B146" s="684"/>
      <c r="C146" s="684"/>
      <c r="D146" s="684"/>
      <c r="E146" s="684"/>
      <c r="F146" s="684"/>
      <c r="G146" s="865"/>
      <c r="H146" s="865"/>
      <c r="I146" s="865"/>
      <c r="J146" s="865"/>
      <c r="K146" s="1366"/>
      <c r="L146" s="682"/>
      <c r="M146" s="682"/>
      <c r="N146" s="682"/>
      <c r="O146" s="682"/>
      <c r="P146" s="682"/>
      <c r="Q146" s="682"/>
      <c r="R146" s="682"/>
      <c r="S146" s="682"/>
      <c r="T146" s="682"/>
      <c r="U146" s="682"/>
      <c r="V146" s="682"/>
      <c r="W146" s="682"/>
      <c r="X146" s="682"/>
      <c r="Y146" s="682"/>
      <c r="Z146" s="682"/>
    </row>
    <row r="147" spans="1:26" ht="15">
      <c r="A147" s="682"/>
      <c r="B147" s="684"/>
      <c r="C147" s="684"/>
      <c r="D147" s="684"/>
      <c r="E147" s="684"/>
      <c r="F147" s="684"/>
      <c r="G147" s="865"/>
      <c r="H147" s="865"/>
      <c r="I147" s="865"/>
      <c r="J147" s="865"/>
      <c r="K147" s="1366"/>
      <c r="L147" s="682"/>
      <c r="M147" s="682"/>
      <c r="N147" s="682"/>
      <c r="O147" s="682"/>
      <c r="P147" s="682"/>
      <c r="Q147" s="682"/>
      <c r="R147" s="682"/>
      <c r="S147" s="682"/>
      <c r="T147" s="682"/>
      <c r="U147" s="682"/>
      <c r="V147" s="682"/>
      <c r="W147" s="682"/>
      <c r="X147" s="682"/>
      <c r="Y147" s="682"/>
      <c r="Z147" s="682"/>
    </row>
    <row r="148" spans="1:26" ht="15">
      <c r="A148" s="682"/>
      <c r="B148" s="684"/>
      <c r="C148" s="684"/>
      <c r="D148" s="684"/>
      <c r="E148" s="684"/>
      <c r="F148" s="684"/>
      <c r="G148" s="865"/>
      <c r="H148" s="865"/>
      <c r="I148" s="865"/>
      <c r="J148" s="865"/>
      <c r="K148" s="1366"/>
      <c r="L148" s="682"/>
      <c r="M148" s="682"/>
      <c r="N148" s="682"/>
      <c r="O148" s="682"/>
      <c r="P148" s="682"/>
      <c r="Q148" s="682"/>
      <c r="R148" s="682"/>
      <c r="S148" s="682"/>
      <c r="T148" s="682"/>
      <c r="U148" s="682"/>
      <c r="V148" s="682"/>
      <c r="W148" s="682"/>
      <c r="X148" s="682"/>
      <c r="Y148" s="682"/>
      <c r="Z148" s="682"/>
    </row>
    <row r="149" spans="1:26" ht="15">
      <c r="A149" s="682"/>
      <c r="B149" s="684"/>
      <c r="C149" s="684"/>
      <c r="D149" s="684"/>
      <c r="E149" s="684"/>
      <c r="F149" s="684"/>
      <c r="G149" s="865"/>
      <c r="H149" s="865"/>
      <c r="I149" s="865"/>
      <c r="J149" s="865"/>
      <c r="K149" s="1366"/>
      <c r="L149" s="682"/>
      <c r="M149" s="682"/>
      <c r="N149" s="682"/>
      <c r="O149" s="682"/>
      <c r="P149" s="682"/>
      <c r="Q149" s="682"/>
      <c r="R149" s="682"/>
      <c r="S149" s="682"/>
      <c r="T149" s="682"/>
      <c r="U149" s="682"/>
      <c r="V149" s="682"/>
      <c r="W149" s="682"/>
      <c r="X149" s="682"/>
      <c r="Y149" s="682"/>
      <c r="Z149" s="682"/>
    </row>
    <row r="150" spans="1:26" ht="15">
      <c r="A150" s="682"/>
      <c r="B150" s="684"/>
      <c r="C150" s="684"/>
      <c r="D150" s="684"/>
      <c r="E150" s="684"/>
      <c r="F150" s="684"/>
      <c r="G150" s="865"/>
      <c r="H150" s="865"/>
      <c r="I150" s="865"/>
      <c r="J150" s="865"/>
      <c r="K150" s="1366"/>
      <c r="L150" s="682"/>
      <c r="M150" s="682"/>
      <c r="N150" s="682"/>
      <c r="O150" s="682"/>
      <c r="P150" s="682"/>
      <c r="Q150" s="682"/>
      <c r="R150" s="682"/>
      <c r="S150" s="682"/>
      <c r="T150" s="682"/>
      <c r="U150" s="682"/>
      <c r="V150" s="682"/>
      <c r="W150" s="682"/>
      <c r="X150" s="682"/>
      <c r="Y150" s="682"/>
      <c r="Z150" s="682"/>
    </row>
    <row r="151" spans="1:26" ht="15">
      <c r="A151" s="682"/>
      <c r="B151" s="684"/>
      <c r="C151" s="684"/>
      <c r="D151" s="684"/>
      <c r="E151" s="684"/>
      <c r="F151" s="684"/>
      <c r="G151" s="865"/>
      <c r="H151" s="865"/>
      <c r="I151" s="865"/>
      <c r="J151" s="865"/>
      <c r="K151" s="1366"/>
      <c r="L151" s="682"/>
      <c r="M151" s="682"/>
      <c r="N151" s="682"/>
      <c r="O151" s="682"/>
      <c r="P151" s="682"/>
      <c r="Q151" s="682"/>
      <c r="R151" s="682"/>
      <c r="S151" s="682"/>
      <c r="T151" s="682"/>
      <c r="U151" s="682"/>
      <c r="V151" s="682"/>
      <c r="W151" s="682"/>
      <c r="X151" s="682"/>
      <c r="Y151" s="682"/>
      <c r="Z151" s="682"/>
    </row>
    <row r="152" spans="1:26" ht="15">
      <c r="A152" s="682"/>
      <c r="B152" s="684"/>
      <c r="C152" s="684"/>
      <c r="D152" s="684"/>
      <c r="E152" s="684"/>
      <c r="F152" s="684"/>
      <c r="G152" s="865"/>
      <c r="H152" s="865"/>
      <c r="I152" s="865"/>
      <c r="J152" s="865"/>
      <c r="K152" s="1366"/>
      <c r="L152" s="682"/>
      <c r="M152" s="682"/>
      <c r="N152" s="682"/>
      <c r="O152" s="682"/>
      <c r="P152" s="682"/>
      <c r="Q152" s="682"/>
      <c r="R152" s="682"/>
      <c r="S152" s="682"/>
      <c r="T152" s="682"/>
      <c r="U152" s="682"/>
      <c r="V152" s="682"/>
      <c r="W152" s="682"/>
      <c r="X152" s="682"/>
      <c r="Y152" s="682"/>
      <c r="Z152" s="682"/>
    </row>
    <row r="153" spans="1:26" ht="15">
      <c r="A153" s="682"/>
      <c r="B153" s="684"/>
      <c r="C153" s="684"/>
      <c r="D153" s="684"/>
      <c r="E153" s="684"/>
      <c r="F153" s="684"/>
      <c r="G153" s="865"/>
      <c r="H153" s="865"/>
      <c r="I153" s="865"/>
      <c r="J153" s="865"/>
      <c r="K153" s="1366"/>
      <c r="L153" s="682"/>
      <c r="M153" s="682"/>
      <c r="N153" s="682"/>
      <c r="O153" s="682"/>
      <c r="P153" s="682"/>
      <c r="Q153" s="682"/>
      <c r="R153" s="682"/>
      <c r="S153" s="682"/>
      <c r="T153" s="682"/>
      <c r="U153" s="682"/>
      <c r="V153" s="682"/>
      <c r="W153" s="682"/>
      <c r="X153" s="682"/>
      <c r="Y153" s="682"/>
      <c r="Z153" s="682"/>
    </row>
    <row r="154" spans="1:26" ht="15">
      <c r="A154" s="682"/>
      <c r="B154" s="684"/>
      <c r="C154" s="684"/>
      <c r="D154" s="684"/>
      <c r="E154" s="684"/>
      <c r="F154" s="684"/>
      <c r="G154" s="865"/>
      <c r="H154" s="865"/>
      <c r="I154" s="865"/>
      <c r="J154" s="865"/>
      <c r="K154" s="1366"/>
      <c r="L154" s="682"/>
      <c r="M154" s="682"/>
      <c r="N154" s="682"/>
      <c r="O154" s="682"/>
      <c r="P154" s="682"/>
      <c r="Q154" s="682"/>
      <c r="R154" s="682"/>
      <c r="S154" s="682"/>
      <c r="T154" s="682"/>
      <c r="U154" s="682"/>
      <c r="V154" s="682"/>
      <c r="W154" s="682"/>
      <c r="X154" s="682"/>
      <c r="Y154" s="682"/>
      <c r="Z154" s="682"/>
    </row>
    <row r="155" spans="1:26" ht="15">
      <c r="A155" s="682"/>
      <c r="B155" s="684"/>
      <c r="C155" s="684"/>
      <c r="D155" s="684"/>
      <c r="E155" s="684"/>
      <c r="F155" s="684"/>
      <c r="G155" s="865"/>
      <c r="H155" s="865"/>
      <c r="I155" s="865"/>
      <c r="J155" s="865"/>
      <c r="K155" s="1366"/>
      <c r="L155" s="682"/>
      <c r="M155" s="682"/>
      <c r="N155" s="682"/>
      <c r="O155" s="682"/>
      <c r="P155" s="682"/>
      <c r="Q155" s="682"/>
      <c r="R155" s="682"/>
      <c r="S155" s="682"/>
      <c r="T155" s="682"/>
      <c r="U155" s="682"/>
      <c r="V155" s="682"/>
      <c r="W155" s="682"/>
      <c r="X155" s="682"/>
      <c r="Y155" s="682"/>
      <c r="Z155" s="682"/>
    </row>
    <row r="156" spans="1:26" ht="15">
      <c r="A156" s="682"/>
      <c r="B156" s="684"/>
      <c r="C156" s="684"/>
      <c r="D156" s="684"/>
      <c r="E156" s="684"/>
      <c r="F156" s="684"/>
      <c r="G156" s="865"/>
      <c r="H156" s="865"/>
      <c r="I156" s="865"/>
      <c r="J156" s="865"/>
      <c r="K156" s="1366"/>
      <c r="L156" s="682"/>
      <c r="M156" s="682"/>
      <c r="N156" s="682"/>
      <c r="O156" s="682"/>
      <c r="P156" s="682"/>
      <c r="Q156" s="682"/>
      <c r="R156" s="682"/>
      <c r="S156" s="682"/>
      <c r="T156" s="682"/>
      <c r="U156" s="682"/>
      <c r="V156" s="682"/>
      <c r="W156" s="682"/>
      <c r="X156" s="682"/>
      <c r="Y156" s="682"/>
      <c r="Z156" s="682"/>
    </row>
    <row r="157" spans="1:26" ht="15">
      <c r="A157" s="682"/>
      <c r="B157" s="684"/>
      <c r="C157" s="684"/>
      <c r="D157" s="684"/>
      <c r="E157" s="684"/>
      <c r="F157" s="684"/>
      <c r="G157" s="865"/>
      <c r="H157" s="865"/>
      <c r="I157" s="865"/>
      <c r="J157" s="865"/>
      <c r="K157" s="1366"/>
      <c r="L157" s="682"/>
      <c r="M157" s="682"/>
      <c r="N157" s="682"/>
      <c r="O157" s="682"/>
      <c r="P157" s="682"/>
      <c r="Q157" s="682"/>
      <c r="R157" s="682"/>
      <c r="S157" s="682"/>
      <c r="T157" s="682"/>
      <c r="U157" s="682"/>
      <c r="V157" s="682"/>
      <c r="W157" s="682"/>
      <c r="X157" s="682"/>
      <c r="Y157" s="682"/>
      <c r="Z157" s="682"/>
    </row>
    <row r="158" spans="1:26" ht="15">
      <c r="A158" s="682"/>
      <c r="B158" s="684"/>
      <c r="C158" s="684"/>
      <c r="D158" s="684"/>
      <c r="E158" s="684"/>
      <c r="F158" s="684"/>
      <c r="G158" s="865"/>
      <c r="H158" s="865"/>
      <c r="I158" s="865"/>
      <c r="J158" s="865"/>
      <c r="K158" s="1366"/>
      <c r="L158" s="682"/>
      <c r="M158" s="682"/>
      <c r="N158" s="682"/>
      <c r="O158" s="682"/>
      <c r="P158" s="682"/>
      <c r="Q158" s="682"/>
      <c r="R158" s="682"/>
      <c r="S158" s="682"/>
      <c r="T158" s="682"/>
      <c r="U158" s="682"/>
      <c r="V158" s="682"/>
      <c r="W158" s="682"/>
      <c r="X158" s="682"/>
      <c r="Y158" s="682"/>
      <c r="Z158" s="682"/>
    </row>
    <row r="159" spans="1:26" ht="15">
      <c r="A159" s="682"/>
      <c r="B159" s="684"/>
      <c r="C159" s="684"/>
      <c r="D159" s="684"/>
      <c r="E159" s="684"/>
      <c r="F159" s="684"/>
      <c r="G159" s="865"/>
      <c r="H159" s="865"/>
      <c r="I159" s="865"/>
      <c r="J159" s="865"/>
      <c r="K159" s="1366"/>
      <c r="L159" s="682"/>
      <c r="M159" s="682"/>
      <c r="N159" s="682"/>
      <c r="O159" s="682"/>
      <c r="P159" s="682"/>
      <c r="Q159" s="682"/>
      <c r="R159" s="682"/>
      <c r="S159" s="682"/>
      <c r="T159" s="682"/>
      <c r="U159" s="682"/>
      <c r="V159" s="682"/>
      <c r="W159" s="682"/>
      <c r="X159" s="682"/>
      <c r="Y159" s="682"/>
      <c r="Z159" s="682"/>
    </row>
    <row r="160" spans="1:26" ht="15">
      <c r="A160" s="682"/>
      <c r="B160" s="684"/>
      <c r="C160" s="684"/>
      <c r="D160" s="684"/>
      <c r="E160" s="684"/>
      <c r="F160" s="684"/>
      <c r="G160" s="865"/>
      <c r="H160" s="865"/>
      <c r="I160" s="865"/>
      <c r="J160" s="865"/>
      <c r="K160" s="1366"/>
      <c r="L160" s="682"/>
      <c r="M160" s="682"/>
      <c r="N160" s="682"/>
      <c r="O160" s="682"/>
      <c r="P160" s="682"/>
      <c r="Q160" s="682"/>
      <c r="R160" s="682"/>
      <c r="S160" s="682"/>
      <c r="T160" s="682"/>
      <c r="U160" s="682"/>
      <c r="V160" s="682"/>
      <c r="W160" s="682"/>
      <c r="X160" s="682"/>
      <c r="Y160" s="682"/>
      <c r="Z160" s="682"/>
    </row>
    <row r="161" spans="1:26" ht="15">
      <c r="A161" s="682"/>
      <c r="B161" s="684"/>
      <c r="C161" s="684"/>
      <c r="D161" s="684"/>
      <c r="E161" s="684"/>
      <c r="F161" s="684"/>
      <c r="G161" s="865"/>
      <c r="H161" s="865"/>
      <c r="I161" s="865"/>
      <c r="J161" s="865"/>
      <c r="K161" s="1366"/>
      <c r="L161" s="682"/>
      <c r="M161" s="682"/>
      <c r="N161" s="682"/>
      <c r="O161" s="682"/>
      <c r="P161" s="682"/>
      <c r="Q161" s="682"/>
      <c r="R161" s="682"/>
      <c r="S161" s="682"/>
      <c r="T161" s="682"/>
      <c r="U161" s="682"/>
      <c r="V161" s="682"/>
      <c r="W161" s="682"/>
      <c r="X161" s="682"/>
      <c r="Y161" s="682"/>
      <c r="Z161" s="682"/>
    </row>
    <row r="162" spans="1:26" ht="15">
      <c r="A162" s="682"/>
      <c r="B162" s="684"/>
      <c r="C162" s="684"/>
      <c r="D162" s="684"/>
      <c r="E162" s="684"/>
      <c r="F162" s="684"/>
      <c r="G162" s="865"/>
      <c r="H162" s="865"/>
      <c r="I162" s="865"/>
      <c r="J162" s="865"/>
      <c r="K162" s="1366"/>
      <c r="L162" s="682"/>
      <c r="M162" s="682"/>
      <c r="N162" s="682"/>
      <c r="O162" s="682"/>
      <c r="P162" s="682"/>
      <c r="Q162" s="682"/>
      <c r="R162" s="682"/>
      <c r="S162" s="682"/>
      <c r="T162" s="682"/>
      <c r="U162" s="682"/>
      <c r="V162" s="682"/>
      <c r="W162" s="682"/>
      <c r="X162" s="682"/>
      <c r="Y162" s="682"/>
      <c r="Z162" s="682"/>
    </row>
    <row r="163" spans="1:26" ht="15">
      <c r="A163" s="682"/>
      <c r="B163" s="684"/>
      <c r="C163" s="684"/>
      <c r="D163" s="684"/>
      <c r="E163" s="684"/>
      <c r="F163" s="684"/>
      <c r="G163" s="865"/>
      <c r="H163" s="865"/>
      <c r="I163" s="865"/>
      <c r="J163" s="865"/>
      <c r="K163" s="1366"/>
      <c r="L163" s="682"/>
      <c r="M163" s="682"/>
      <c r="N163" s="682"/>
      <c r="O163" s="682"/>
      <c r="P163" s="682"/>
      <c r="Q163" s="682"/>
      <c r="R163" s="682"/>
      <c r="S163" s="682"/>
      <c r="T163" s="682"/>
      <c r="U163" s="682"/>
      <c r="V163" s="682"/>
      <c r="W163" s="682"/>
      <c r="X163" s="682"/>
      <c r="Y163" s="682"/>
      <c r="Z163" s="682"/>
    </row>
    <row r="164" spans="1:26" ht="15">
      <c r="A164" s="682"/>
      <c r="B164" s="684"/>
      <c r="C164" s="684"/>
      <c r="D164" s="684"/>
      <c r="E164" s="684"/>
      <c r="F164" s="684"/>
      <c r="G164" s="865"/>
      <c r="H164" s="865"/>
      <c r="I164" s="865"/>
      <c r="J164" s="865"/>
      <c r="K164" s="1366"/>
      <c r="L164" s="682"/>
      <c r="M164" s="682"/>
      <c r="N164" s="682"/>
      <c r="O164" s="682"/>
      <c r="P164" s="682"/>
      <c r="Q164" s="682"/>
      <c r="R164" s="682"/>
      <c r="S164" s="682"/>
      <c r="T164" s="682"/>
      <c r="U164" s="682"/>
      <c r="V164" s="682"/>
      <c r="W164" s="682"/>
      <c r="X164" s="682"/>
      <c r="Y164" s="682"/>
      <c r="Z164" s="682"/>
    </row>
    <row r="165" spans="1:26" ht="15">
      <c r="A165" s="682"/>
      <c r="B165" s="684"/>
      <c r="C165" s="684"/>
      <c r="D165" s="684"/>
      <c r="E165" s="684"/>
      <c r="F165" s="684"/>
      <c r="G165" s="865"/>
      <c r="H165" s="865"/>
      <c r="I165" s="865"/>
      <c r="J165" s="865"/>
      <c r="K165" s="1366"/>
      <c r="L165" s="682"/>
      <c r="M165" s="682"/>
      <c r="N165" s="682"/>
      <c r="O165" s="682"/>
      <c r="P165" s="682"/>
      <c r="Q165" s="682"/>
      <c r="R165" s="682"/>
      <c r="S165" s="682"/>
      <c r="T165" s="682"/>
      <c r="U165" s="682"/>
      <c r="V165" s="682"/>
      <c r="W165" s="682"/>
      <c r="X165" s="682"/>
      <c r="Y165" s="682"/>
      <c r="Z165" s="682"/>
    </row>
    <row r="166" spans="1:26" ht="15">
      <c r="A166" s="682"/>
      <c r="B166" s="684"/>
      <c r="C166" s="684"/>
      <c r="D166" s="684"/>
      <c r="E166" s="684"/>
      <c r="F166" s="684"/>
      <c r="G166" s="865"/>
      <c r="H166" s="865"/>
      <c r="I166" s="865"/>
      <c r="J166" s="865"/>
      <c r="K166" s="1366"/>
      <c r="L166" s="682"/>
      <c r="M166" s="682"/>
      <c r="N166" s="682"/>
      <c r="O166" s="682"/>
      <c r="P166" s="682"/>
      <c r="Q166" s="682"/>
      <c r="R166" s="682"/>
      <c r="S166" s="682"/>
      <c r="T166" s="682"/>
      <c r="U166" s="682"/>
      <c r="V166" s="682"/>
      <c r="W166" s="682"/>
      <c r="X166" s="682"/>
      <c r="Y166" s="682"/>
      <c r="Z166" s="682"/>
    </row>
    <row r="167" spans="1:26" ht="15">
      <c r="A167" s="682"/>
      <c r="B167" s="684"/>
      <c r="C167" s="684"/>
      <c r="D167" s="684"/>
      <c r="E167" s="684"/>
      <c r="F167" s="684"/>
      <c r="G167" s="865"/>
      <c r="H167" s="865"/>
      <c r="I167" s="865"/>
      <c r="J167" s="865"/>
      <c r="K167" s="1366"/>
      <c r="L167" s="682"/>
      <c r="M167" s="682"/>
      <c r="N167" s="682"/>
      <c r="O167" s="682"/>
      <c r="P167" s="682"/>
      <c r="Q167" s="682"/>
      <c r="R167" s="682"/>
      <c r="S167" s="682"/>
      <c r="T167" s="682"/>
      <c r="U167" s="682"/>
      <c r="V167" s="682"/>
      <c r="W167" s="682"/>
      <c r="X167" s="682"/>
      <c r="Y167" s="682"/>
      <c r="Z167" s="682"/>
    </row>
    <row r="168" spans="1:26" ht="15">
      <c r="A168" s="682"/>
      <c r="B168" s="684"/>
      <c r="C168" s="684"/>
      <c r="D168" s="684"/>
      <c r="E168" s="684"/>
      <c r="F168" s="684"/>
      <c r="G168" s="865"/>
      <c r="H168" s="865"/>
      <c r="I168" s="865"/>
      <c r="J168" s="865"/>
      <c r="K168" s="1366"/>
      <c r="L168" s="682"/>
      <c r="M168" s="682"/>
      <c r="N168" s="682"/>
      <c r="O168" s="682"/>
      <c r="P168" s="682"/>
      <c r="Q168" s="682"/>
      <c r="R168" s="682"/>
      <c r="S168" s="682"/>
      <c r="T168" s="682"/>
      <c r="U168" s="682"/>
      <c r="V168" s="682"/>
      <c r="W168" s="682"/>
      <c r="X168" s="682"/>
      <c r="Y168" s="682"/>
      <c r="Z168" s="682"/>
    </row>
    <row r="169" spans="1:26" ht="15">
      <c r="A169" s="682"/>
      <c r="B169" s="684"/>
      <c r="C169" s="684"/>
      <c r="D169" s="684"/>
      <c r="E169" s="684"/>
      <c r="F169" s="684"/>
      <c r="G169" s="865"/>
      <c r="H169" s="865"/>
      <c r="I169" s="865"/>
      <c r="J169" s="865"/>
      <c r="K169" s="1366"/>
      <c r="L169" s="682"/>
      <c r="M169" s="682"/>
      <c r="N169" s="682"/>
      <c r="O169" s="682"/>
      <c r="P169" s="682"/>
      <c r="Q169" s="682"/>
      <c r="R169" s="682"/>
      <c r="S169" s="682"/>
      <c r="T169" s="682"/>
      <c r="U169" s="682"/>
      <c r="V169" s="682"/>
      <c r="W169" s="682"/>
      <c r="X169" s="682"/>
      <c r="Y169" s="682"/>
      <c r="Z169" s="682"/>
    </row>
    <row r="170" spans="1:26" ht="15">
      <c r="A170" s="682"/>
      <c r="B170" s="684"/>
      <c r="C170" s="684"/>
      <c r="D170" s="684"/>
      <c r="E170" s="684"/>
      <c r="F170" s="684"/>
      <c r="G170" s="865"/>
      <c r="H170" s="865"/>
      <c r="I170" s="865"/>
      <c r="J170" s="865"/>
      <c r="K170" s="1366"/>
      <c r="L170" s="682"/>
      <c r="M170" s="682"/>
      <c r="N170" s="682"/>
      <c r="O170" s="682"/>
      <c r="P170" s="682"/>
      <c r="Q170" s="682"/>
      <c r="R170" s="682"/>
      <c r="S170" s="682"/>
      <c r="T170" s="682"/>
      <c r="U170" s="682"/>
      <c r="V170" s="682"/>
      <c r="W170" s="682"/>
      <c r="X170" s="682"/>
      <c r="Y170" s="682"/>
      <c r="Z170" s="682"/>
    </row>
    <row r="171" spans="1:26" ht="15">
      <c r="A171" s="682"/>
      <c r="B171" s="684"/>
      <c r="C171" s="684"/>
      <c r="D171" s="684"/>
      <c r="E171" s="684"/>
      <c r="F171" s="684"/>
      <c r="G171" s="865"/>
      <c r="H171" s="865"/>
      <c r="I171" s="865"/>
      <c r="J171" s="865"/>
      <c r="K171" s="1366"/>
      <c r="L171" s="682"/>
      <c r="M171" s="682"/>
      <c r="N171" s="682"/>
      <c r="O171" s="682"/>
      <c r="P171" s="682"/>
      <c r="Q171" s="682"/>
      <c r="R171" s="682"/>
      <c r="S171" s="682"/>
      <c r="T171" s="682"/>
      <c r="U171" s="682"/>
      <c r="V171" s="682"/>
      <c r="W171" s="682"/>
      <c r="X171" s="682"/>
      <c r="Y171" s="682"/>
      <c r="Z171" s="682"/>
    </row>
    <row r="172" spans="1:26" ht="15">
      <c r="A172" s="682"/>
      <c r="B172" s="684"/>
      <c r="C172" s="684"/>
      <c r="D172" s="684"/>
      <c r="E172" s="684"/>
      <c r="F172" s="684"/>
      <c r="G172" s="865"/>
      <c r="H172" s="865"/>
      <c r="I172" s="865"/>
      <c r="J172" s="865"/>
      <c r="K172" s="1366"/>
      <c r="L172" s="682"/>
      <c r="M172" s="682"/>
      <c r="N172" s="682"/>
      <c r="O172" s="682"/>
      <c r="P172" s="682"/>
      <c r="Q172" s="682"/>
      <c r="R172" s="682"/>
      <c r="S172" s="682"/>
      <c r="T172" s="682"/>
      <c r="U172" s="682"/>
      <c r="V172" s="682"/>
      <c r="W172" s="682"/>
      <c r="X172" s="682"/>
      <c r="Y172" s="682"/>
      <c r="Z172" s="682"/>
    </row>
    <row r="173" spans="1:26" ht="15">
      <c r="A173" s="682"/>
      <c r="B173" s="684"/>
      <c r="C173" s="684"/>
      <c r="D173" s="684"/>
      <c r="E173" s="684"/>
      <c r="F173" s="684"/>
      <c r="G173" s="865"/>
      <c r="H173" s="865"/>
      <c r="I173" s="865"/>
      <c r="J173" s="865"/>
      <c r="K173" s="1366"/>
      <c r="L173" s="682"/>
      <c r="M173" s="682"/>
      <c r="N173" s="682"/>
      <c r="O173" s="682"/>
      <c r="P173" s="682"/>
      <c r="Q173" s="682"/>
      <c r="R173" s="682"/>
      <c r="S173" s="682"/>
      <c r="T173" s="682"/>
      <c r="U173" s="682"/>
      <c r="V173" s="682"/>
      <c r="W173" s="682"/>
      <c r="X173" s="682"/>
      <c r="Y173" s="682"/>
      <c r="Z173" s="682"/>
    </row>
    <row r="174" spans="1:26" ht="15">
      <c r="A174" s="682"/>
      <c r="B174" s="684"/>
      <c r="C174" s="684"/>
      <c r="D174" s="684"/>
      <c r="E174" s="684"/>
      <c r="F174" s="684"/>
      <c r="G174" s="865"/>
      <c r="H174" s="865"/>
      <c r="I174" s="865"/>
      <c r="J174" s="865"/>
      <c r="K174" s="1366"/>
      <c r="L174" s="682"/>
      <c r="M174" s="682"/>
      <c r="N174" s="682"/>
      <c r="O174" s="682"/>
      <c r="P174" s="682"/>
      <c r="Q174" s="682"/>
      <c r="R174" s="682"/>
      <c r="S174" s="682"/>
      <c r="T174" s="682"/>
      <c r="U174" s="682"/>
      <c r="V174" s="682"/>
      <c r="W174" s="682"/>
      <c r="X174" s="682"/>
      <c r="Y174" s="682"/>
      <c r="Z174" s="682"/>
    </row>
    <row r="175" spans="1:26" ht="15">
      <c r="A175" s="682"/>
      <c r="B175" s="684"/>
      <c r="C175" s="684"/>
      <c r="D175" s="684"/>
      <c r="E175" s="684"/>
      <c r="F175" s="684"/>
      <c r="G175" s="865"/>
      <c r="H175" s="865"/>
      <c r="I175" s="865"/>
      <c r="J175" s="865"/>
      <c r="K175" s="1366"/>
      <c r="L175" s="682"/>
      <c r="M175" s="682"/>
      <c r="N175" s="682"/>
      <c r="O175" s="682"/>
      <c r="P175" s="682"/>
      <c r="Q175" s="682"/>
      <c r="R175" s="682"/>
      <c r="S175" s="682"/>
      <c r="T175" s="682"/>
      <c r="U175" s="682"/>
      <c r="V175" s="682"/>
      <c r="W175" s="682"/>
      <c r="X175" s="682"/>
      <c r="Y175" s="682"/>
      <c r="Z175" s="682"/>
    </row>
    <row r="176" spans="1:26" ht="15">
      <c r="A176" s="682"/>
      <c r="B176" s="684"/>
      <c r="C176" s="684"/>
      <c r="D176" s="684"/>
      <c r="E176" s="684"/>
      <c r="F176" s="684"/>
      <c r="G176" s="865"/>
      <c r="H176" s="865"/>
      <c r="I176" s="865"/>
      <c r="J176" s="865"/>
      <c r="K176" s="1366"/>
      <c r="L176" s="682"/>
      <c r="M176" s="682"/>
      <c r="N176" s="682"/>
      <c r="O176" s="682"/>
      <c r="P176" s="682"/>
      <c r="Q176" s="682"/>
      <c r="R176" s="682"/>
      <c r="S176" s="682"/>
      <c r="T176" s="682"/>
      <c r="U176" s="682"/>
      <c r="V176" s="682"/>
      <c r="W176" s="682"/>
      <c r="X176" s="682"/>
      <c r="Y176" s="682"/>
      <c r="Z176" s="682"/>
    </row>
    <row r="177" spans="1:26" ht="15">
      <c r="A177" s="682"/>
      <c r="B177" s="684"/>
      <c r="C177" s="684"/>
      <c r="D177" s="684"/>
      <c r="E177" s="684"/>
      <c r="F177" s="684"/>
      <c r="G177" s="865"/>
      <c r="H177" s="865"/>
      <c r="I177" s="865"/>
      <c r="J177" s="865"/>
      <c r="K177" s="1366"/>
      <c r="L177" s="682"/>
      <c r="M177" s="682"/>
      <c r="N177" s="682"/>
      <c r="O177" s="682"/>
      <c r="P177" s="682"/>
      <c r="Q177" s="682"/>
      <c r="R177" s="682"/>
      <c r="S177" s="682"/>
      <c r="T177" s="682"/>
      <c r="U177" s="682"/>
      <c r="V177" s="682"/>
      <c r="W177" s="682"/>
      <c r="X177" s="682"/>
      <c r="Y177" s="682"/>
      <c r="Z177" s="682"/>
    </row>
    <row r="178" spans="1:26" ht="15">
      <c r="A178" s="682"/>
      <c r="B178" s="684"/>
      <c r="C178" s="684"/>
      <c r="D178" s="684"/>
      <c r="E178" s="684"/>
      <c r="F178" s="684"/>
      <c r="G178" s="865"/>
      <c r="H178" s="865"/>
      <c r="I178" s="865"/>
      <c r="J178" s="865"/>
      <c r="K178" s="1366"/>
      <c r="L178" s="682"/>
      <c r="M178" s="682"/>
      <c r="N178" s="682"/>
      <c r="O178" s="682"/>
      <c r="P178" s="682"/>
      <c r="Q178" s="682"/>
      <c r="R178" s="682"/>
      <c r="S178" s="682"/>
      <c r="T178" s="682"/>
      <c r="U178" s="682"/>
      <c r="V178" s="682"/>
      <c r="W178" s="682"/>
      <c r="X178" s="682"/>
      <c r="Y178" s="682"/>
      <c r="Z178" s="682"/>
    </row>
    <row r="179" spans="1:26" ht="15">
      <c r="A179" s="682"/>
      <c r="B179" s="684"/>
      <c r="C179" s="684"/>
      <c r="D179" s="684"/>
      <c r="E179" s="684"/>
      <c r="F179" s="684"/>
      <c r="G179" s="865"/>
      <c r="H179" s="865"/>
      <c r="I179" s="865"/>
      <c r="J179" s="865"/>
      <c r="K179" s="1366"/>
      <c r="L179" s="682"/>
      <c r="M179" s="682"/>
      <c r="N179" s="682"/>
      <c r="O179" s="682"/>
      <c r="P179" s="682"/>
      <c r="Q179" s="682"/>
      <c r="R179" s="682"/>
      <c r="S179" s="682"/>
      <c r="T179" s="682"/>
      <c r="U179" s="682"/>
      <c r="V179" s="682"/>
      <c r="W179" s="682"/>
      <c r="X179" s="682"/>
      <c r="Y179" s="682"/>
      <c r="Z179" s="682"/>
    </row>
    <row r="180" spans="1:26" ht="15">
      <c r="A180" s="682"/>
      <c r="B180" s="684"/>
      <c r="C180" s="684"/>
      <c r="D180" s="684"/>
      <c r="E180" s="684"/>
      <c r="F180" s="684"/>
      <c r="G180" s="865"/>
      <c r="H180" s="865"/>
      <c r="I180" s="865"/>
      <c r="J180" s="865"/>
      <c r="K180" s="1366"/>
      <c r="L180" s="682"/>
      <c r="M180" s="682"/>
      <c r="N180" s="682"/>
      <c r="O180" s="682"/>
      <c r="P180" s="682"/>
      <c r="Q180" s="682"/>
      <c r="R180" s="682"/>
      <c r="S180" s="682"/>
      <c r="T180" s="682"/>
      <c r="U180" s="682"/>
      <c r="V180" s="682"/>
      <c r="W180" s="682"/>
      <c r="X180" s="682"/>
      <c r="Y180" s="682"/>
      <c r="Z180" s="682"/>
    </row>
    <row r="181" spans="1:26" ht="15">
      <c r="A181" s="682"/>
      <c r="B181" s="684"/>
      <c r="C181" s="684"/>
      <c r="D181" s="684"/>
      <c r="E181" s="684"/>
      <c r="F181" s="684"/>
      <c r="G181" s="865"/>
      <c r="H181" s="865"/>
      <c r="I181" s="865"/>
      <c r="J181" s="865"/>
      <c r="K181" s="1366"/>
      <c r="L181" s="682"/>
      <c r="M181" s="682"/>
      <c r="N181" s="682"/>
      <c r="O181" s="682"/>
      <c r="P181" s="682"/>
      <c r="Q181" s="682"/>
      <c r="R181" s="682"/>
      <c r="S181" s="682"/>
      <c r="T181" s="682"/>
      <c r="U181" s="682"/>
      <c r="V181" s="682"/>
      <c r="W181" s="682"/>
      <c r="X181" s="682"/>
      <c r="Y181" s="682"/>
      <c r="Z181" s="682"/>
    </row>
    <row r="182" spans="1:26" ht="15">
      <c r="A182" s="682"/>
      <c r="B182" s="684"/>
      <c r="C182" s="684"/>
      <c r="D182" s="684"/>
      <c r="E182" s="684"/>
      <c r="F182" s="684"/>
      <c r="G182" s="865"/>
      <c r="H182" s="865"/>
      <c r="I182" s="865"/>
      <c r="J182" s="865"/>
      <c r="K182" s="1366"/>
      <c r="L182" s="682"/>
      <c r="M182" s="682"/>
      <c r="N182" s="682"/>
      <c r="O182" s="682"/>
      <c r="P182" s="682"/>
      <c r="Q182" s="682"/>
      <c r="R182" s="682"/>
      <c r="S182" s="682"/>
      <c r="T182" s="682"/>
      <c r="U182" s="682"/>
      <c r="V182" s="682"/>
      <c r="W182" s="682"/>
      <c r="X182" s="682"/>
      <c r="Y182" s="682"/>
      <c r="Z182" s="682"/>
    </row>
    <row r="183" spans="1:26" ht="15">
      <c r="A183" s="682"/>
      <c r="B183" s="684"/>
      <c r="C183" s="684"/>
      <c r="D183" s="684"/>
      <c r="E183" s="684"/>
      <c r="F183" s="684"/>
      <c r="G183" s="865"/>
      <c r="H183" s="865"/>
      <c r="I183" s="865"/>
      <c r="J183" s="865"/>
      <c r="K183" s="1366"/>
      <c r="L183" s="682"/>
      <c r="M183" s="682"/>
      <c r="N183" s="682"/>
      <c r="O183" s="682"/>
      <c r="P183" s="682"/>
      <c r="Q183" s="682"/>
      <c r="R183" s="682"/>
      <c r="S183" s="682"/>
      <c r="T183" s="682"/>
      <c r="U183" s="682"/>
      <c r="V183" s="682"/>
      <c r="W183" s="682"/>
      <c r="X183" s="682"/>
      <c r="Y183" s="682"/>
      <c r="Z183" s="682"/>
    </row>
    <row r="184" spans="1:26" ht="15">
      <c r="A184" s="682"/>
      <c r="B184" s="684"/>
      <c r="C184" s="684"/>
      <c r="D184" s="684"/>
      <c r="E184" s="684"/>
      <c r="F184" s="684"/>
      <c r="G184" s="865"/>
      <c r="H184" s="865"/>
      <c r="I184" s="865"/>
      <c r="J184" s="865"/>
      <c r="K184" s="1366"/>
      <c r="L184" s="682"/>
      <c r="M184" s="682"/>
      <c r="N184" s="682"/>
      <c r="O184" s="682"/>
      <c r="P184" s="682"/>
      <c r="Q184" s="682"/>
      <c r="R184" s="682"/>
      <c r="S184" s="682"/>
      <c r="T184" s="682"/>
      <c r="U184" s="682"/>
      <c r="V184" s="682"/>
      <c r="W184" s="682"/>
      <c r="X184" s="682"/>
      <c r="Y184" s="682"/>
      <c r="Z184" s="682"/>
    </row>
    <row r="185" spans="1:26" ht="15">
      <c r="A185" s="682"/>
      <c r="B185" s="684"/>
      <c r="C185" s="684"/>
      <c r="D185" s="684"/>
      <c r="E185" s="684"/>
      <c r="F185" s="684"/>
      <c r="G185" s="865"/>
      <c r="H185" s="865"/>
      <c r="I185" s="865"/>
      <c r="J185" s="865"/>
      <c r="K185" s="1366"/>
      <c r="L185" s="682"/>
      <c r="M185" s="682"/>
      <c r="N185" s="682"/>
      <c r="O185" s="682"/>
      <c r="P185" s="682"/>
      <c r="Q185" s="682"/>
      <c r="R185" s="682"/>
      <c r="S185" s="682"/>
      <c r="T185" s="682"/>
      <c r="U185" s="682"/>
      <c r="V185" s="682"/>
      <c r="W185" s="682"/>
      <c r="X185" s="682"/>
      <c r="Y185" s="682"/>
      <c r="Z185" s="682"/>
    </row>
    <row r="186" spans="1:26" ht="15">
      <c r="A186" s="682"/>
      <c r="B186" s="684"/>
      <c r="C186" s="684"/>
      <c r="D186" s="684"/>
      <c r="E186" s="684"/>
      <c r="F186" s="684"/>
      <c r="G186" s="865"/>
      <c r="H186" s="865"/>
      <c r="I186" s="865"/>
      <c r="J186" s="865"/>
      <c r="K186" s="1366"/>
      <c r="L186" s="682"/>
      <c r="M186" s="682"/>
      <c r="N186" s="682"/>
      <c r="O186" s="682"/>
      <c r="P186" s="682"/>
      <c r="Q186" s="682"/>
      <c r="R186" s="682"/>
      <c r="S186" s="682"/>
      <c r="T186" s="682"/>
      <c r="U186" s="682"/>
      <c r="V186" s="682"/>
      <c r="W186" s="682"/>
      <c r="X186" s="682"/>
      <c r="Y186" s="682"/>
      <c r="Z186" s="682"/>
    </row>
    <row r="187" spans="1:26" ht="15">
      <c r="A187" s="682"/>
      <c r="B187" s="684"/>
      <c r="C187" s="684"/>
      <c r="D187" s="684"/>
      <c r="E187" s="684"/>
      <c r="F187" s="684"/>
      <c r="G187" s="865"/>
      <c r="H187" s="865"/>
      <c r="I187" s="865"/>
      <c r="J187" s="865"/>
      <c r="K187" s="1366"/>
      <c r="L187" s="682"/>
      <c r="M187" s="682"/>
      <c r="N187" s="682"/>
      <c r="O187" s="682"/>
      <c r="P187" s="682"/>
      <c r="Q187" s="682"/>
      <c r="R187" s="682"/>
      <c r="S187" s="682"/>
      <c r="T187" s="682"/>
      <c r="U187" s="682"/>
      <c r="V187" s="682"/>
      <c r="W187" s="682"/>
      <c r="X187" s="682"/>
      <c r="Y187" s="682"/>
      <c r="Z187" s="682"/>
    </row>
    <row r="188" spans="1:26" ht="15">
      <c r="A188" s="682"/>
      <c r="B188" s="684"/>
      <c r="C188" s="684"/>
      <c r="D188" s="684"/>
      <c r="E188" s="684"/>
      <c r="F188" s="684"/>
      <c r="G188" s="865"/>
      <c r="H188" s="865"/>
      <c r="I188" s="865"/>
      <c r="J188" s="865"/>
      <c r="K188" s="1366"/>
      <c r="L188" s="682"/>
      <c r="M188" s="682"/>
      <c r="N188" s="682"/>
      <c r="O188" s="682"/>
      <c r="P188" s="682"/>
      <c r="Q188" s="682"/>
      <c r="R188" s="682"/>
      <c r="S188" s="682"/>
      <c r="T188" s="682"/>
      <c r="U188" s="682"/>
      <c r="V188" s="682"/>
      <c r="W188" s="682"/>
      <c r="X188" s="682"/>
      <c r="Y188" s="682"/>
      <c r="Z188" s="682"/>
    </row>
    <row r="189" spans="1:26" ht="15">
      <c r="A189" s="682"/>
      <c r="B189" s="684"/>
      <c r="C189" s="684"/>
      <c r="D189" s="684"/>
      <c r="E189" s="684"/>
      <c r="F189" s="684"/>
      <c r="G189" s="865"/>
      <c r="H189" s="865"/>
      <c r="I189" s="865"/>
      <c r="J189" s="865"/>
      <c r="K189" s="1366"/>
      <c r="L189" s="682"/>
      <c r="M189" s="682"/>
      <c r="N189" s="682"/>
      <c r="O189" s="682"/>
      <c r="P189" s="682"/>
      <c r="Q189" s="682"/>
      <c r="R189" s="682"/>
      <c r="S189" s="682"/>
      <c r="T189" s="682"/>
      <c r="U189" s="682"/>
      <c r="V189" s="682"/>
      <c r="W189" s="682"/>
      <c r="X189" s="682"/>
      <c r="Y189" s="682"/>
      <c r="Z189" s="682"/>
    </row>
    <row r="190" spans="1:26" ht="15">
      <c r="A190" s="682"/>
      <c r="B190" s="684"/>
      <c r="C190" s="684"/>
      <c r="D190" s="684"/>
      <c r="E190" s="684"/>
      <c r="F190" s="684"/>
      <c r="G190" s="865"/>
      <c r="H190" s="865"/>
      <c r="I190" s="865"/>
      <c r="J190" s="865"/>
      <c r="K190" s="1366"/>
      <c r="L190" s="682"/>
      <c r="M190" s="682"/>
      <c r="N190" s="682"/>
      <c r="O190" s="682"/>
      <c r="P190" s="682"/>
      <c r="Q190" s="682"/>
      <c r="R190" s="682"/>
      <c r="S190" s="682"/>
      <c r="T190" s="682"/>
      <c r="U190" s="682"/>
      <c r="V190" s="682"/>
      <c r="W190" s="682"/>
      <c r="X190" s="682"/>
      <c r="Y190" s="682"/>
      <c r="Z190" s="682"/>
    </row>
    <row r="191" spans="1:26" ht="15">
      <c r="A191" s="682"/>
      <c r="B191" s="684"/>
      <c r="C191" s="684"/>
      <c r="D191" s="684"/>
      <c r="E191" s="684"/>
      <c r="F191" s="684"/>
      <c r="G191" s="865"/>
      <c r="H191" s="865"/>
      <c r="I191" s="865"/>
      <c r="J191" s="865"/>
      <c r="K191" s="1366"/>
      <c r="L191" s="682"/>
      <c r="M191" s="682"/>
      <c r="N191" s="682"/>
      <c r="O191" s="682"/>
      <c r="P191" s="682"/>
      <c r="Q191" s="682"/>
      <c r="R191" s="682"/>
      <c r="S191" s="682"/>
      <c r="T191" s="682"/>
      <c r="U191" s="682"/>
      <c r="V191" s="682"/>
      <c r="W191" s="682"/>
      <c r="X191" s="682"/>
      <c r="Y191" s="682"/>
      <c r="Z191" s="682"/>
    </row>
    <row r="192" spans="1:26" ht="15">
      <c r="A192" s="682"/>
      <c r="B192" s="684"/>
      <c r="C192" s="684"/>
      <c r="D192" s="684"/>
      <c r="E192" s="684"/>
      <c r="F192" s="684"/>
      <c r="G192" s="865"/>
      <c r="H192" s="865"/>
      <c r="I192" s="865"/>
      <c r="J192" s="865"/>
      <c r="K192" s="1366"/>
      <c r="L192" s="682"/>
      <c r="M192" s="682"/>
      <c r="N192" s="682"/>
      <c r="O192" s="682"/>
      <c r="P192" s="682"/>
      <c r="Q192" s="682"/>
      <c r="R192" s="682"/>
      <c r="S192" s="682"/>
      <c r="T192" s="682"/>
      <c r="U192" s="682"/>
      <c r="V192" s="682"/>
      <c r="W192" s="682"/>
      <c r="X192" s="682"/>
      <c r="Y192" s="682"/>
      <c r="Z192" s="682"/>
    </row>
    <row r="193" spans="1:26" ht="15">
      <c r="A193" s="682"/>
      <c r="B193" s="684"/>
      <c r="C193" s="684"/>
      <c r="D193" s="684"/>
      <c r="E193" s="684"/>
      <c r="F193" s="684"/>
      <c r="G193" s="865"/>
      <c r="H193" s="865"/>
      <c r="I193" s="865"/>
      <c r="J193" s="865"/>
      <c r="K193" s="1366"/>
      <c r="L193" s="682"/>
      <c r="M193" s="682"/>
      <c r="N193" s="682"/>
      <c r="O193" s="682"/>
      <c r="P193" s="682"/>
      <c r="Q193" s="682"/>
      <c r="R193" s="682"/>
      <c r="S193" s="682"/>
      <c r="T193" s="682"/>
      <c r="U193" s="682"/>
      <c r="V193" s="682"/>
      <c r="W193" s="682"/>
      <c r="X193" s="682"/>
      <c r="Y193" s="682"/>
      <c r="Z193" s="682"/>
    </row>
    <row r="194" spans="1:26" ht="15">
      <c r="A194" s="682"/>
      <c r="B194" s="684"/>
      <c r="C194" s="684"/>
      <c r="D194" s="684"/>
      <c r="E194" s="684"/>
      <c r="F194" s="684"/>
      <c r="G194" s="865"/>
      <c r="H194" s="865"/>
      <c r="I194" s="865"/>
      <c r="J194" s="865"/>
      <c r="K194" s="1366"/>
      <c r="L194" s="682"/>
      <c r="M194" s="682"/>
      <c r="N194" s="682"/>
      <c r="O194" s="682"/>
      <c r="P194" s="682"/>
      <c r="Q194" s="682"/>
      <c r="R194" s="682"/>
      <c r="S194" s="682"/>
      <c r="T194" s="682"/>
      <c r="U194" s="682"/>
      <c r="V194" s="682"/>
      <c r="W194" s="682"/>
      <c r="X194" s="682"/>
      <c r="Y194" s="682"/>
      <c r="Z194" s="682"/>
    </row>
    <row r="195" spans="1:26" ht="15">
      <c r="A195" s="682"/>
      <c r="B195" s="684"/>
      <c r="C195" s="684"/>
      <c r="D195" s="684"/>
      <c r="E195" s="684"/>
      <c r="F195" s="684"/>
      <c r="G195" s="865"/>
      <c r="H195" s="865"/>
      <c r="I195" s="865"/>
      <c r="J195" s="865"/>
      <c r="K195" s="1366"/>
      <c r="L195" s="682"/>
      <c r="M195" s="682"/>
      <c r="N195" s="682"/>
      <c r="O195" s="682"/>
      <c r="P195" s="682"/>
      <c r="Q195" s="682"/>
      <c r="R195" s="682"/>
      <c r="S195" s="682"/>
      <c r="T195" s="682"/>
      <c r="U195" s="682"/>
      <c r="V195" s="682"/>
      <c r="W195" s="682"/>
      <c r="X195" s="682"/>
      <c r="Y195" s="682"/>
      <c r="Z195" s="682"/>
    </row>
    <row r="196" spans="1:26" ht="15">
      <c r="A196" s="682"/>
      <c r="B196" s="684"/>
      <c r="C196" s="684"/>
      <c r="D196" s="684"/>
      <c r="E196" s="684"/>
      <c r="F196" s="684"/>
      <c r="G196" s="865"/>
      <c r="H196" s="865"/>
      <c r="I196" s="865"/>
      <c r="J196" s="865"/>
      <c r="K196" s="1366"/>
      <c r="L196" s="682"/>
      <c r="M196" s="682"/>
      <c r="N196" s="682"/>
      <c r="O196" s="682"/>
      <c r="P196" s="682"/>
      <c r="Q196" s="682"/>
      <c r="R196" s="682"/>
      <c r="S196" s="682"/>
      <c r="T196" s="682"/>
      <c r="U196" s="682"/>
      <c r="V196" s="682"/>
      <c r="W196" s="682"/>
      <c r="X196" s="682"/>
      <c r="Y196" s="682"/>
      <c r="Z196" s="682"/>
    </row>
    <row r="197" spans="1:26" ht="15">
      <c r="A197" s="682"/>
      <c r="B197" s="684"/>
      <c r="C197" s="684"/>
      <c r="D197" s="684"/>
      <c r="E197" s="684"/>
      <c r="F197" s="684"/>
      <c r="G197" s="865"/>
      <c r="H197" s="865"/>
      <c r="I197" s="865"/>
      <c r="J197" s="865"/>
      <c r="K197" s="1366"/>
      <c r="L197" s="682"/>
      <c r="M197" s="682"/>
      <c r="N197" s="682"/>
      <c r="O197" s="682"/>
      <c r="P197" s="682"/>
      <c r="Q197" s="682"/>
      <c r="R197" s="682"/>
      <c r="S197" s="682"/>
      <c r="T197" s="682"/>
      <c r="U197" s="682"/>
      <c r="V197" s="682"/>
      <c r="W197" s="682"/>
      <c r="X197" s="682"/>
      <c r="Y197" s="682"/>
      <c r="Z197" s="682"/>
    </row>
    <row r="198" spans="1:26" ht="15">
      <c r="A198" s="682"/>
      <c r="B198" s="684"/>
      <c r="C198" s="684"/>
      <c r="D198" s="684"/>
      <c r="E198" s="684"/>
      <c r="F198" s="684"/>
      <c r="G198" s="865"/>
      <c r="H198" s="865"/>
      <c r="I198" s="865"/>
      <c r="J198" s="865"/>
      <c r="K198" s="1366"/>
      <c r="L198" s="682"/>
      <c r="M198" s="682"/>
      <c r="N198" s="682"/>
      <c r="O198" s="682"/>
      <c r="P198" s="682"/>
      <c r="Q198" s="682"/>
      <c r="R198" s="682"/>
      <c r="S198" s="682"/>
      <c r="T198" s="682"/>
      <c r="U198" s="682"/>
      <c r="V198" s="682"/>
      <c r="W198" s="682"/>
      <c r="X198" s="682"/>
      <c r="Y198" s="682"/>
      <c r="Z198" s="682"/>
    </row>
    <row r="199" spans="1:26" ht="15">
      <c r="A199" s="682"/>
      <c r="B199" s="684"/>
      <c r="C199" s="684"/>
      <c r="D199" s="684"/>
      <c r="E199" s="684"/>
      <c r="F199" s="684"/>
      <c r="G199" s="865"/>
      <c r="H199" s="865"/>
      <c r="I199" s="865"/>
      <c r="J199" s="865"/>
      <c r="K199" s="1366"/>
      <c r="L199" s="682"/>
      <c r="M199" s="682"/>
      <c r="N199" s="682"/>
      <c r="O199" s="682"/>
      <c r="P199" s="682"/>
      <c r="Q199" s="682"/>
      <c r="R199" s="682"/>
      <c r="S199" s="682"/>
      <c r="T199" s="682"/>
      <c r="U199" s="682"/>
      <c r="V199" s="682"/>
      <c r="W199" s="682"/>
      <c r="X199" s="682"/>
      <c r="Y199" s="682"/>
      <c r="Z199" s="682"/>
    </row>
    <row r="200" spans="1:26" ht="15">
      <c r="A200" s="682"/>
      <c r="B200" s="684"/>
      <c r="C200" s="684"/>
      <c r="D200" s="684"/>
      <c r="E200" s="684"/>
      <c r="F200" s="684"/>
      <c r="G200" s="865"/>
      <c r="H200" s="865"/>
      <c r="I200" s="865"/>
      <c r="J200" s="865"/>
      <c r="K200" s="1366"/>
      <c r="L200" s="682"/>
      <c r="M200" s="682"/>
      <c r="N200" s="682"/>
      <c r="O200" s="682"/>
      <c r="P200" s="682"/>
      <c r="Q200" s="682"/>
      <c r="R200" s="682"/>
      <c r="S200" s="682"/>
      <c r="T200" s="682"/>
      <c r="U200" s="682"/>
      <c r="V200" s="682"/>
      <c r="W200" s="682"/>
      <c r="X200" s="682"/>
      <c r="Y200" s="682"/>
      <c r="Z200" s="682"/>
    </row>
    <row r="201" spans="1:26" ht="15">
      <c r="A201" s="682"/>
      <c r="B201" s="684"/>
      <c r="C201" s="684"/>
      <c r="D201" s="684"/>
      <c r="E201" s="684"/>
      <c r="F201" s="684"/>
      <c r="G201" s="865"/>
      <c r="H201" s="865"/>
      <c r="I201" s="865"/>
      <c r="J201" s="865"/>
      <c r="K201" s="1366"/>
      <c r="L201" s="682"/>
      <c r="M201" s="682"/>
      <c r="N201" s="682"/>
      <c r="O201" s="682"/>
      <c r="P201" s="682"/>
      <c r="Q201" s="682"/>
      <c r="R201" s="682"/>
      <c r="S201" s="682"/>
      <c r="T201" s="682"/>
      <c r="U201" s="682"/>
      <c r="V201" s="682"/>
      <c r="W201" s="682"/>
      <c r="X201" s="682"/>
      <c r="Y201" s="682"/>
      <c r="Z201" s="682"/>
    </row>
    <row r="202" spans="1:26" ht="15">
      <c r="A202" s="682"/>
      <c r="B202" s="684"/>
      <c r="C202" s="684"/>
      <c r="D202" s="684"/>
      <c r="E202" s="684"/>
      <c r="F202" s="684"/>
      <c r="G202" s="865"/>
      <c r="H202" s="865"/>
      <c r="I202" s="865"/>
      <c r="J202" s="865"/>
      <c r="K202" s="1366"/>
      <c r="L202" s="682"/>
      <c r="M202" s="682"/>
      <c r="N202" s="682"/>
      <c r="O202" s="682"/>
      <c r="P202" s="682"/>
      <c r="Q202" s="682"/>
      <c r="R202" s="682"/>
      <c r="S202" s="682"/>
      <c r="T202" s="682"/>
      <c r="U202" s="682"/>
      <c r="V202" s="682"/>
      <c r="W202" s="682"/>
      <c r="X202" s="682"/>
      <c r="Y202" s="682"/>
      <c r="Z202" s="682"/>
    </row>
    <row r="203" spans="1:26" ht="15">
      <c r="A203" s="682"/>
      <c r="B203" s="684"/>
      <c r="C203" s="684"/>
      <c r="D203" s="684"/>
      <c r="E203" s="684"/>
      <c r="F203" s="684"/>
      <c r="G203" s="865"/>
      <c r="H203" s="865"/>
      <c r="I203" s="865"/>
      <c r="J203" s="865"/>
      <c r="K203" s="1366"/>
      <c r="L203" s="682"/>
      <c r="M203" s="682"/>
      <c r="N203" s="682"/>
      <c r="O203" s="682"/>
      <c r="P203" s="682"/>
      <c r="Q203" s="682"/>
      <c r="R203" s="682"/>
      <c r="S203" s="682"/>
      <c r="T203" s="682"/>
      <c r="U203" s="682"/>
      <c r="V203" s="682"/>
      <c r="W203" s="682"/>
      <c r="X203" s="682"/>
      <c r="Y203" s="682"/>
      <c r="Z203" s="682"/>
    </row>
    <row r="204" spans="1:26" ht="15">
      <c r="A204" s="682"/>
      <c r="B204" s="684"/>
      <c r="C204" s="684"/>
      <c r="D204" s="684"/>
      <c r="E204" s="684"/>
      <c r="F204" s="684"/>
      <c r="G204" s="865"/>
      <c r="H204" s="865"/>
      <c r="I204" s="865"/>
      <c r="J204" s="865"/>
      <c r="K204" s="1366"/>
      <c r="L204" s="682"/>
      <c r="M204" s="682"/>
      <c r="N204" s="682"/>
      <c r="O204" s="682"/>
      <c r="P204" s="682"/>
      <c r="Q204" s="682"/>
      <c r="R204" s="682"/>
      <c r="S204" s="682"/>
      <c r="T204" s="682"/>
      <c r="U204" s="682"/>
      <c r="V204" s="682"/>
      <c r="W204" s="682"/>
      <c r="X204" s="682"/>
      <c r="Y204" s="682"/>
      <c r="Z204" s="682"/>
    </row>
    <row r="205" spans="1:26" ht="15">
      <c r="A205" s="682"/>
      <c r="B205" s="684"/>
      <c r="C205" s="684"/>
      <c r="D205" s="684"/>
      <c r="E205" s="684"/>
      <c r="F205" s="684"/>
      <c r="G205" s="865"/>
      <c r="H205" s="865"/>
      <c r="I205" s="865"/>
      <c r="J205" s="865"/>
      <c r="K205" s="1366"/>
      <c r="L205" s="682"/>
      <c r="M205" s="682"/>
      <c r="N205" s="682"/>
      <c r="O205" s="682"/>
      <c r="P205" s="682"/>
      <c r="Q205" s="682"/>
      <c r="R205" s="682"/>
      <c r="S205" s="682"/>
      <c r="T205" s="682"/>
      <c r="U205" s="682"/>
      <c r="V205" s="682"/>
      <c r="W205" s="682"/>
      <c r="X205" s="682"/>
      <c r="Y205" s="682"/>
      <c r="Z205" s="682"/>
    </row>
    <row r="206" spans="1:26" ht="15">
      <c r="A206" s="682"/>
      <c r="B206" s="684"/>
      <c r="C206" s="684"/>
      <c r="D206" s="684"/>
      <c r="E206" s="684"/>
      <c r="F206" s="684"/>
      <c r="G206" s="865"/>
      <c r="H206" s="865"/>
      <c r="I206" s="865"/>
      <c r="J206" s="865"/>
      <c r="K206" s="1366"/>
      <c r="L206" s="682"/>
      <c r="M206" s="682"/>
      <c r="N206" s="682"/>
      <c r="O206" s="682"/>
      <c r="P206" s="682"/>
      <c r="Q206" s="682"/>
      <c r="R206" s="682"/>
      <c r="S206" s="682"/>
      <c r="T206" s="682"/>
      <c r="U206" s="682"/>
      <c r="V206" s="682"/>
      <c r="W206" s="682"/>
      <c r="X206" s="682"/>
      <c r="Y206" s="682"/>
      <c r="Z206" s="682"/>
    </row>
    <row r="207" spans="1:26" ht="15">
      <c r="A207" s="682"/>
      <c r="B207" s="684"/>
      <c r="C207" s="684"/>
      <c r="D207" s="684"/>
      <c r="E207" s="684"/>
      <c r="F207" s="684"/>
      <c r="G207" s="865"/>
      <c r="H207" s="865"/>
      <c r="I207" s="865"/>
      <c r="J207" s="865"/>
      <c r="K207" s="1366"/>
      <c r="L207" s="682"/>
      <c r="M207" s="682"/>
      <c r="N207" s="682"/>
      <c r="O207" s="682"/>
      <c r="P207" s="682"/>
      <c r="Q207" s="682"/>
      <c r="R207" s="682"/>
      <c r="S207" s="682"/>
      <c r="T207" s="682"/>
      <c r="U207" s="682"/>
      <c r="V207" s="682"/>
      <c r="W207" s="682"/>
      <c r="X207" s="682"/>
      <c r="Y207" s="682"/>
      <c r="Z207" s="682"/>
    </row>
    <row r="208" spans="1:26" ht="15">
      <c r="A208" s="682"/>
      <c r="B208" s="684"/>
      <c r="C208" s="684"/>
      <c r="D208" s="684"/>
      <c r="E208" s="684"/>
      <c r="F208" s="684"/>
      <c r="G208" s="865"/>
      <c r="H208" s="865"/>
      <c r="I208" s="865"/>
      <c r="J208" s="865"/>
      <c r="K208" s="1366"/>
      <c r="L208" s="682"/>
      <c r="M208" s="682"/>
      <c r="N208" s="682"/>
      <c r="O208" s="682"/>
      <c r="P208" s="682"/>
      <c r="Q208" s="682"/>
      <c r="R208" s="682"/>
      <c r="S208" s="682"/>
      <c r="T208" s="682"/>
      <c r="U208" s="682"/>
      <c r="V208" s="682"/>
      <c r="W208" s="682"/>
      <c r="X208" s="682"/>
      <c r="Y208" s="682"/>
      <c r="Z208" s="682"/>
    </row>
    <row r="209" spans="1:26" ht="15">
      <c r="A209" s="682"/>
      <c r="B209" s="684"/>
      <c r="C209" s="684"/>
      <c r="D209" s="684"/>
      <c r="E209" s="684"/>
      <c r="F209" s="684"/>
      <c r="G209" s="865"/>
      <c r="H209" s="865"/>
      <c r="I209" s="865"/>
      <c r="J209" s="865"/>
      <c r="K209" s="1366"/>
      <c r="L209" s="682"/>
      <c r="M209" s="682"/>
      <c r="N209" s="682"/>
      <c r="O209" s="682"/>
      <c r="P209" s="682"/>
      <c r="Q209" s="682"/>
      <c r="R209" s="682"/>
      <c r="S209" s="682"/>
      <c r="T209" s="682"/>
      <c r="U209" s="682"/>
      <c r="V209" s="682"/>
      <c r="W209" s="682"/>
      <c r="X209" s="682"/>
      <c r="Y209" s="682"/>
      <c r="Z209" s="682"/>
    </row>
    <row r="210" spans="1:26" ht="15">
      <c r="A210" s="682"/>
      <c r="B210" s="684"/>
      <c r="C210" s="684"/>
      <c r="D210" s="684"/>
      <c r="E210" s="684"/>
      <c r="F210" s="684"/>
      <c r="G210" s="865"/>
      <c r="H210" s="865"/>
      <c r="I210" s="865"/>
      <c r="J210" s="865"/>
      <c r="K210" s="1366"/>
      <c r="L210" s="682"/>
      <c r="M210" s="682"/>
      <c r="N210" s="682"/>
      <c r="O210" s="682"/>
      <c r="P210" s="682"/>
      <c r="Q210" s="682"/>
      <c r="R210" s="682"/>
      <c r="S210" s="682"/>
      <c r="T210" s="682"/>
      <c r="U210" s="682"/>
      <c r="V210" s="682"/>
      <c r="W210" s="682"/>
      <c r="X210" s="682"/>
      <c r="Y210" s="682"/>
      <c r="Z210" s="682"/>
    </row>
    <row r="211" spans="1:26" ht="15">
      <c r="A211" s="682"/>
      <c r="B211" s="684"/>
      <c r="C211" s="684"/>
      <c r="D211" s="684"/>
      <c r="E211" s="684"/>
      <c r="F211" s="684"/>
      <c r="G211" s="865"/>
      <c r="H211" s="865"/>
      <c r="I211" s="865"/>
      <c r="J211" s="865"/>
      <c r="K211" s="1366"/>
      <c r="L211" s="682"/>
      <c r="M211" s="682"/>
      <c r="N211" s="682"/>
      <c r="O211" s="682"/>
      <c r="P211" s="682"/>
      <c r="Q211" s="682"/>
      <c r="R211" s="682"/>
      <c r="S211" s="682"/>
      <c r="T211" s="682"/>
      <c r="U211" s="682"/>
      <c r="V211" s="682"/>
      <c r="W211" s="682"/>
      <c r="X211" s="682"/>
      <c r="Y211" s="682"/>
      <c r="Z211" s="682"/>
    </row>
    <row r="212" spans="1:26" ht="15">
      <c r="A212" s="682"/>
      <c r="B212" s="684"/>
      <c r="C212" s="684"/>
      <c r="D212" s="684"/>
      <c r="E212" s="684"/>
      <c r="F212" s="684"/>
      <c r="G212" s="865"/>
      <c r="H212" s="865"/>
      <c r="I212" s="865"/>
      <c r="J212" s="865"/>
      <c r="K212" s="1366"/>
      <c r="L212" s="682"/>
      <c r="M212" s="682"/>
      <c r="N212" s="682"/>
      <c r="O212" s="682"/>
      <c r="P212" s="682"/>
      <c r="Q212" s="682"/>
      <c r="R212" s="682"/>
      <c r="S212" s="682"/>
      <c r="T212" s="682"/>
      <c r="U212" s="682"/>
      <c r="V212" s="682"/>
      <c r="W212" s="682"/>
      <c r="X212" s="682"/>
      <c r="Y212" s="682"/>
      <c r="Z212" s="682"/>
    </row>
    <row r="213" spans="1:26" ht="15">
      <c r="A213" s="682"/>
      <c r="B213" s="684"/>
      <c r="C213" s="684"/>
      <c r="D213" s="684"/>
      <c r="E213" s="684"/>
      <c r="F213" s="684"/>
      <c r="G213" s="865"/>
      <c r="H213" s="865"/>
      <c r="I213" s="865"/>
      <c r="J213" s="865"/>
      <c r="K213" s="1366"/>
      <c r="L213" s="682"/>
      <c r="M213" s="682"/>
      <c r="N213" s="682"/>
      <c r="O213" s="682"/>
      <c r="P213" s="682"/>
      <c r="Q213" s="682"/>
      <c r="R213" s="682"/>
      <c r="S213" s="682"/>
      <c r="T213" s="682"/>
      <c r="U213" s="682"/>
      <c r="V213" s="682"/>
      <c r="W213" s="682"/>
      <c r="X213" s="682"/>
      <c r="Y213" s="682"/>
      <c r="Z213" s="682"/>
    </row>
    <row r="214" spans="1:26" ht="15">
      <c r="A214" s="682"/>
      <c r="B214" s="684"/>
      <c r="C214" s="684"/>
      <c r="D214" s="684"/>
      <c r="E214" s="684"/>
      <c r="F214" s="684"/>
      <c r="G214" s="865"/>
      <c r="H214" s="865"/>
      <c r="I214" s="865"/>
      <c r="J214" s="865"/>
      <c r="K214" s="1366"/>
      <c r="L214" s="682"/>
      <c r="M214" s="682"/>
      <c r="N214" s="682"/>
      <c r="O214" s="682"/>
      <c r="P214" s="682"/>
      <c r="Q214" s="682"/>
      <c r="R214" s="682"/>
      <c r="S214" s="682"/>
      <c r="T214" s="682"/>
      <c r="U214" s="682"/>
      <c r="V214" s="682"/>
      <c r="W214" s="682"/>
      <c r="X214" s="682"/>
      <c r="Y214" s="682"/>
      <c r="Z214" s="682"/>
    </row>
    <row r="215" spans="1:26" ht="15">
      <c r="A215" s="682"/>
      <c r="B215" s="684"/>
      <c r="C215" s="684"/>
      <c r="D215" s="684"/>
      <c r="E215" s="684"/>
      <c r="F215" s="684"/>
      <c r="G215" s="865"/>
      <c r="H215" s="865"/>
      <c r="I215" s="865"/>
      <c r="J215" s="865"/>
      <c r="K215" s="1366"/>
      <c r="L215" s="682"/>
      <c r="M215" s="682"/>
      <c r="N215" s="682"/>
      <c r="O215" s="682"/>
      <c r="P215" s="682"/>
      <c r="Q215" s="682"/>
      <c r="R215" s="682"/>
      <c r="S215" s="682"/>
      <c r="T215" s="682"/>
      <c r="U215" s="682"/>
      <c r="V215" s="682"/>
      <c r="W215" s="682"/>
      <c r="X215" s="682"/>
      <c r="Y215" s="682"/>
      <c r="Z215" s="682"/>
    </row>
    <row r="216" spans="1:26" ht="15">
      <c r="A216" s="682"/>
      <c r="B216" s="684"/>
      <c r="C216" s="684"/>
      <c r="D216" s="684"/>
      <c r="E216" s="684"/>
      <c r="F216" s="684"/>
      <c r="G216" s="865"/>
      <c r="H216" s="865"/>
      <c r="I216" s="865"/>
      <c r="J216" s="865"/>
      <c r="K216" s="1366"/>
      <c r="L216" s="682"/>
      <c r="M216" s="682"/>
      <c r="N216" s="682"/>
      <c r="O216" s="682"/>
      <c r="P216" s="682"/>
      <c r="Q216" s="682"/>
      <c r="R216" s="682"/>
      <c r="S216" s="682"/>
      <c r="T216" s="682"/>
      <c r="U216" s="682"/>
      <c r="V216" s="682"/>
      <c r="W216" s="682"/>
      <c r="X216" s="682"/>
      <c r="Y216" s="682"/>
      <c r="Z216" s="682"/>
    </row>
    <row r="217" spans="1:26" ht="15">
      <c r="A217" s="682"/>
      <c r="B217" s="684"/>
      <c r="C217" s="684"/>
      <c r="D217" s="684"/>
      <c r="E217" s="684"/>
      <c r="F217" s="684"/>
      <c r="G217" s="865"/>
      <c r="H217" s="865"/>
      <c r="I217" s="865"/>
      <c r="J217" s="865"/>
      <c r="K217" s="1366"/>
      <c r="L217" s="682"/>
      <c r="M217" s="682"/>
      <c r="N217" s="682"/>
      <c r="O217" s="682"/>
      <c r="P217" s="682"/>
      <c r="Q217" s="682"/>
      <c r="R217" s="682"/>
      <c r="S217" s="682"/>
      <c r="T217" s="682"/>
      <c r="U217" s="682"/>
      <c r="V217" s="682"/>
      <c r="W217" s="682"/>
      <c r="X217" s="682"/>
      <c r="Y217" s="682"/>
      <c r="Z217" s="682"/>
    </row>
    <row r="218" spans="1:26" ht="15">
      <c r="A218" s="682"/>
      <c r="B218" s="684"/>
      <c r="C218" s="684"/>
      <c r="D218" s="684"/>
      <c r="E218" s="684"/>
      <c r="F218" s="684"/>
      <c r="G218" s="865"/>
      <c r="H218" s="865"/>
      <c r="I218" s="865"/>
      <c r="J218" s="865"/>
      <c r="K218" s="1366"/>
      <c r="L218" s="682"/>
      <c r="M218" s="682"/>
      <c r="N218" s="682"/>
      <c r="O218" s="682"/>
      <c r="P218" s="682"/>
      <c r="Q218" s="682"/>
      <c r="R218" s="682"/>
      <c r="S218" s="682"/>
      <c r="T218" s="682"/>
      <c r="U218" s="682"/>
      <c r="V218" s="682"/>
      <c r="W218" s="682"/>
      <c r="X218" s="682"/>
      <c r="Y218" s="682"/>
      <c r="Z218" s="682"/>
    </row>
    <row r="219" spans="1:26" ht="15">
      <c r="A219" s="682"/>
      <c r="B219" s="684"/>
      <c r="C219" s="684"/>
      <c r="D219" s="684"/>
      <c r="E219" s="684"/>
      <c r="F219" s="684"/>
      <c r="G219" s="865"/>
      <c r="H219" s="865"/>
      <c r="I219" s="865"/>
      <c r="J219" s="865"/>
      <c r="K219" s="1366"/>
      <c r="L219" s="682"/>
      <c r="M219" s="682"/>
      <c r="N219" s="682"/>
      <c r="O219" s="682"/>
      <c r="P219" s="682"/>
      <c r="Q219" s="682"/>
      <c r="R219" s="682"/>
      <c r="S219" s="682"/>
      <c r="T219" s="682"/>
      <c r="U219" s="682"/>
      <c r="V219" s="682"/>
      <c r="W219" s="682"/>
      <c r="X219" s="682"/>
      <c r="Y219" s="682"/>
      <c r="Z219" s="682"/>
    </row>
    <row r="220" spans="1:26" ht="15">
      <c r="A220" s="682"/>
      <c r="B220" s="684"/>
      <c r="C220" s="684"/>
      <c r="D220" s="684"/>
      <c r="E220" s="684"/>
      <c r="F220" s="684"/>
      <c r="G220" s="865"/>
      <c r="H220" s="865"/>
      <c r="I220" s="865"/>
      <c r="J220" s="865"/>
      <c r="K220" s="1366"/>
      <c r="L220" s="682"/>
      <c r="M220" s="682"/>
      <c r="N220" s="682"/>
      <c r="O220" s="682"/>
      <c r="P220" s="682"/>
      <c r="Q220" s="682"/>
      <c r="R220" s="682"/>
      <c r="S220" s="682"/>
      <c r="T220" s="682"/>
      <c r="U220" s="682"/>
      <c r="V220" s="682"/>
      <c r="W220" s="682"/>
      <c r="X220" s="682"/>
      <c r="Y220" s="682"/>
      <c r="Z220" s="682"/>
    </row>
    <row r="221" spans="1:26" ht="15">
      <c r="A221" s="682"/>
      <c r="B221" s="684"/>
      <c r="C221" s="684"/>
      <c r="D221" s="684"/>
      <c r="E221" s="684"/>
      <c r="F221" s="684"/>
      <c r="G221" s="865"/>
      <c r="H221" s="865"/>
      <c r="I221" s="865"/>
      <c r="J221" s="865"/>
      <c r="K221" s="1366"/>
      <c r="L221" s="682"/>
      <c r="M221" s="682"/>
      <c r="N221" s="682"/>
      <c r="O221" s="682"/>
      <c r="P221" s="682"/>
      <c r="Q221" s="682"/>
      <c r="R221" s="682"/>
      <c r="S221" s="682"/>
      <c r="T221" s="682"/>
      <c r="U221" s="682"/>
      <c r="V221" s="682"/>
      <c r="W221" s="682"/>
      <c r="X221" s="682"/>
      <c r="Y221" s="682"/>
      <c r="Z221" s="682"/>
    </row>
    <row r="222" spans="1:26" ht="15">
      <c r="A222" s="682"/>
      <c r="B222" s="684"/>
      <c r="C222" s="684"/>
      <c r="D222" s="684"/>
      <c r="E222" s="684"/>
      <c r="F222" s="684"/>
      <c r="G222" s="865"/>
      <c r="H222" s="865"/>
      <c r="I222" s="865"/>
      <c r="J222" s="865"/>
      <c r="K222" s="1366"/>
      <c r="L222" s="682"/>
      <c r="M222" s="682"/>
      <c r="N222" s="682"/>
      <c r="O222" s="682"/>
      <c r="P222" s="682"/>
      <c r="Q222" s="682"/>
      <c r="R222" s="682"/>
      <c r="S222" s="682"/>
      <c r="T222" s="682"/>
      <c r="U222" s="682"/>
      <c r="V222" s="682"/>
      <c r="W222" s="682"/>
      <c r="X222" s="682"/>
      <c r="Y222" s="682"/>
      <c r="Z222" s="682"/>
    </row>
    <row r="223" spans="1:26" ht="15">
      <c r="A223" s="682"/>
      <c r="B223" s="684"/>
      <c r="C223" s="684"/>
      <c r="D223" s="684"/>
      <c r="E223" s="684"/>
      <c r="F223" s="684"/>
      <c r="G223" s="865"/>
      <c r="H223" s="865"/>
      <c r="I223" s="865"/>
      <c r="J223" s="865"/>
      <c r="K223" s="1366"/>
      <c r="L223" s="682"/>
      <c r="M223" s="682"/>
      <c r="N223" s="682"/>
      <c r="O223" s="682"/>
      <c r="P223" s="682"/>
      <c r="Q223" s="682"/>
      <c r="R223" s="682"/>
      <c r="S223" s="682"/>
      <c r="T223" s="682"/>
      <c r="U223" s="682"/>
      <c r="V223" s="682"/>
      <c r="W223" s="682"/>
      <c r="X223" s="682"/>
      <c r="Y223" s="682"/>
      <c r="Z223" s="682"/>
    </row>
    <row r="224" spans="1:26" ht="15">
      <c r="A224" s="682"/>
      <c r="B224" s="684"/>
      <c r="C224" s="684"/>
      <c r="D224" s="684"/>
      <c r="E224" s="684"/>
      <c r="F224" s="684"/>
      <c r="G224" s="865"/>
      <c r="H224" s="865"/>
      <c r="I224" s="865"/>
      <c r="J224" s="865"/>
      <c r="K224" s="1366"/>
      <c r="L224" s="682"/>
      <c r="M224" s="682"/>
      <c r="N224" s="682"/>
      <c r="O224" s="682"/>
      <c r="P224" s="682"/>
      <c r="Q224" s="682"/>
      <c r="R224" s="682"/>
      <c r="S224" s="682"/>
      <c r="T224" s="682"/>
      <c r="U224" s="682"/>
      <c r="V224" s="682"/>
      <c r="W224" s="682"/>
      <c r="X224" s="682"/>
      <c r="Y224" s="682"/>
      <c r="Z224" s="682"/>
    </row>
    <row r="225" spans="1:26" ht="15">
      <c r="A225" s="682"/>
      <c r="B225" s="684"/>
      <c r="C225" s="684"/>
      <c r="D225" s="684"/>
      <c r="E225" s="684"/>
      <c r="F225" s="684"/>
      <c r="G225" s="865"/>
      <c r="H225" s="865"/>
      <c r="I225" s="865"/>
      <c r="J225" s="865"/>
      <c r="K225" s="1366"/>
      <c r="L225" s="682"/>
      <c r="M225" s="682"/>
      <c r="N225" s="682"/>
      <c r="O225" s="682"/>
      <c r="P225" s="682"/>
      <c r="Q225" s="682"/>
      <c r="R225" s="682"/>
      <c r="S225" s="682"/>
      <c r="T225" s="682"/>
      <c r="U225" s="682"/>
      <c r="V225" s="682"/>
      <c r="W225" s="682"/>
      <c r="X225" s="682"/>
      <c r="Y225" s="682"/>
      <c r="Z225" s="682"/>
    </row>
    <row r="226" spans="1:26" ht="15">
      <c r="A226" s="682"/>
      <c r="B226" s="684"/>
      <c r="C226" s="684"/>
      <c r="D226" s="684"/>
      <c r="E226" s="684"/>
      <c r="F226" s="684"/>
      <c r="G226" s="865"/>
      <c r="H226" s="865"/>
      <c r="I226" s="865"/>
      <c r="J226" s="865"/>
      <c r="K226" s="1366"/>
      <c r="L226" s="682"/>
      <c r="M226" s="682"/>
      <c r="N226" s="682"/>
      <c r="O226" s="682"/>
      <c r="P226" s="682"/>
      <c r="Q226" s="682"/>
      <c r="R226" s="682"/>
      <c r="S226" s="682"/>
      <c r="T226" s="682"/>
      <c r="U226" s="682"/>
      <c r="V226" s="682"/>
      <c r="W226" s="682"/>
      <c r="X226" s="682"/>
      <c r="Y226" s="682"/>
      <c r="Z226" s="682"/>
    </row>
    <row r="227" spans="1:26" ht="15">
      <c r="A227" s="682"/>
      <c r="B227" s="684"/>
      <c r="C227" s="684"/>
      <c r="D227" s="684"/>
      <c r="E227" s="684"/>
      <c r="F227" s="684"/>
      <c r="G227" s="865"/>
      <c r="H227" s="865"/>
      <c r="I227" s="865"/>
      <c r="J227" s="865"/>
      <c r="K227" s="1366"/>
      <c r="L227" s="682"/>
      <c r="M227" s="682"/>
      <c r="N227" s="682"/>
      <c r="O227" s="682"/>
      <c r="P227" s="682"/>
      <c r="Q227" s="682"/>
      <c r="R227" s="682"/>
      <c r="S227" s="682"/>
      <c r="T227" s="682"/>
      <c r="U227" s="682"/>
      <c r="V227" s="682"/>
      <c r="W227" s="682"/>
      <c r="X227" s="682"/>
      <c r="Y227" s="682"/>
      <c r="Z227" s="682"/>
    </row>
    <row r="228" spans="1:26" ht="15">
      <c r="A228" s="682"/>
      <c r="B228" s="684"/>
      <c r="C228" s="684"/>
      <c r="D228" s="684"/>
      <c r="E228" s="684"/>
      <c r="F228" s="684"/>
      <c r="G228" s="865"/>
      <c r="H228" s="865"/>
      <c r="I228" s="865"/>
      <c r="J228" s="865"/>
      <c r="K228" s="1366"/>
      <c r="L228" s="682"/>
      <c r="M228" s="682"/>
      <c r="N228" s="682"/>
      <c r="O228" s="682"/>
      <c r="P228" s="682"/>
      <c r="Q228" s="682"/>
      <c r="R228" s="682"/>
      <c r="S228" s="682"/>
      <c r="T228" s="682"/>
      <c r="U228" s="682"/>
      <c r="V228" s="682"/>
      <c r="W228" s="682"/>
      <c r="X228" s="682"/>
      <c r="Y228" s="682"/>
      <c r="Z228" s="682"/>
    </row>
    <row r="229" spans="1:26" ht="15">
      <c r="A229" s="682"/>
      <c r="B229" s="684"/>
      <c r="C229" s="684"/>
      <c r="D229" s="684"/>
      <c r="E229" s="684"/>
      <c r="F229" s="684"/>
      <c r="G229" s="865"/>
      <c r="H229" s="865"/>
      <c r="I229" s="865"/>
      <c r="J229" s="865"/>
      <c r="K229" s="1366"/>
      <c r="L229" s="682"/>
      <c r="M229" s="682"/>
      <c r="N229" s="682"/>
      <c r="O229" s="682"/>
      <c r="P229" s="682"/>
      <c r="Q229" s="682"/>
      <c r="R229" s="682"/>
      <c r="S229" s="682"/>
      <c r="T229" s="682"/>
      <c r="U229" s="682"/>
      <c r="V229" s="682"/>
      <c r="W229" s="682"/>
      <c r="X229" s="682"/>
      <c r="Y229" s="682"/>
      <c r="Z229" s="682"/>
    </row>
    <row r="230" spans="1:26" ht="15">
      <c r="A230" s="682"/>
      <c r="B230" s="684"/>
      <c r="C230" s="684"/>
      <c r="D230" s="684"/>
      <c r="E230" s="684"/>
      <c r="F230" s="684"/>
      <c r="G230" s="865"/>
      <c r="H230" s="865"/>
      <c r="I230" s="865"/>
      <c r="J230" s="865"/>
      <c r="K230" s="1366"/>
      <c r="L230" s="682"/>
      <c r="M230" s="682"/>
      <c r="N230" s="682"/>
      <c r="O230" s="682"/>
      <c r="P230" s="682"/>
      <c r="Q230" s="682"/>
      <c r="R230" s="682"/>
      <c r="S230" s="682"/>
      <c r="T230" s="682"/>
      <c r="U230" s="682"/>
      <c r="V230" s="682"/>
      <c r="W230" s="682"/>
      <c r="X230" s="682"/>
      <c r="Y230" s="682"/>
      <c r="Z230" s="682"/>
    </row>
    <row r="231" spans="1:26" ht="15">
      <c r="A231" s="682"/>
      <c r="B231" s="684"/>
      <c r="C231" s="684"/>
      <c r="D231" s="684"/>
      <c r="E231" s="684"/>
      <c r="F231" s="684"/>
      <c r="G231" s="865"/>
      <c r="H231" s="865"/>
      <c r="I231" s="865"/>
      <c r="J231" s="865"/>
      <c r="K231" s="1366"/>
      <c r="L231" s="682"/>
      <c r="M231" s="682"/>
      <c r="N231" s="682"/>
      <c r="O231" s="682"/>
      <c r="P231" s="682"/>
      <c r="Q231" s="682"/>
      <c r="R231" s="682"/>
      <c r="S231" s="682"/>
      <c r="T231" s="682"/>
      <c r="U231" s="682"/>
      <c r="V231" s="682"/>
      <c r="W231" s="682"/>
      <c r="X231" s="682"/>
      <c r="Y231" s="682"/>
      <c r="Z231" s="682"/>
    </row>
    <row r="232" spans="1:26" ht="15">
      <c r="A232" s="682"/>
      <c r="B232" s="684"/>
      <c r="C232" s="684"/>
      <c r="D232" s="684"/>
      <c r="E232" s="684"/>
      <c r="F232" s="684"/>
      <c r="G232" s="865"/>
      <c r="H232" s="865"/>
      <c r="I232" s="865"/>
      <c r="J232" s="865"/>
      <c r="K232" s="1366"/>
      <c r="L232" s="682"/>
      <c r="M232" s="682"/>
      <c r="N232" s="682"/>
      <c r="O232" s="682"/>
      <c r="P232" s="682"/>
      <c r="Q232" s="682"/>
      <c r="R232" s="682"/>
      <c r="S232" s="682"/>
      <c r="T232" s="682"/>
      <c r="U232" s="682"/>
      <c r="V232" s="682"/>
      <c r="W232" s="682"/>
      <c r="X232" s="682"/>
      <c r="Y232" s="682"/>
      <c r="Z232" s="682"/>
    </row>
    <row r="233" spans="1:26" ht="15">
      <c r="A233" s="682"/>
      <c r="B233" s="684"/>
      <c r="C233" s="684"/>
      <c r="D233" s="684"/>
      <c r="E233" s="684"/>
      <c r="F233" s="684"/>
      <c r="G233" s="865"/>
      <c r="H233" s="865"/>
      <c r="I233" s="865"/>
      <c r="J233" s="865"/>
      <c r="K233" s="1366"/>
      <c r="L233" s="682"/>
      <c r="M233" s="682"/>
      <c r="N233" s="682"/>
      <c r="O233" s="682"/>
      <c r="P233" s="682"/>
      <c r="Q233" s="682"/>
      <c r="R233" s="682"/>
      <c r="S233" s="682"/>
      <c r="T233" s="682"/>
      <c r="U233" s="682"/>
      <c r="V233" s="682"/>
      <c r="W233" s="682"/>
      <c r="X233" s="682"/>
      <c r="Y233" s="682"/>
      <c r="Z233" s="682"/>
    </row>
    <row r="234" spans="1:26" ht="15">
      <c r="A234" s="682"/>
      <c r="B234" s="684"/>
      <c r="C234" s="684"/>
      <c r="D234" s="684"/>
      <c r="E234" s="684"/>
      <c r="F234" s="684"/>
      <c r="G234" s="865"/>
      <c r="H234" s="865"/>
      <c r="I234" s="865"/>
      <c r="J234" s="865"/>
      <c r="K234" s="1366"/>
      <c r="L234" s="682"/>
      <c r="M234" s="682"/>
      <c r="N234" s="682"/>
      <c r="O234" s="682"/>
      <c r="P234" s="682"/>
      <c r="Q234" s="682"/>
      <c r="R234" s="682"/>
      <c r="S234" s="682"/>
      <c r="T234" s="682"/>
      <c r="U234" s="682"/>
      <c r="V234" s="682"/>
      <c r="W234" s="682"/>
      <c r="X234" s="682"/>
      <c r="Y234" s="682"/>
      <c r="Z234" s="682"/>
    </row>
    <row r="235" spans="1:26" ht="15">
      <c r="A235" s="682"/>
      <c r="B235" s="684"/>
      <c r="C235" s="684"/>
      <c r="D235" s="684"/>
      <c r="E235" s="684"/>
      <c r="F235" s="684"/>
      <c r="G235" s="865"/>
      <c r="H235" s="865"/>
      <c r="I235" s="865"/>
      <c r="J235" s="865"/>
      <c r="K235" s="1366"/>
      <c r="L235" s="682"/>
      <c r="M235" s="682"/>
      <c r="N235" s="682"/>
      <c r="O235" s="682"/>
      <c r="P235" s="682"/>
      <c r="Q235" s="682"/>
      <c r="R235" s="682"/>
      <c r="S235" s="682"/>
      <c r="T235" s="682"/>
      <c r="U235" s="682"/>
      <c r="V235" s="682"/>
      <c r="W235" s="682"/>
      <c r="X235" s="682"/>
      <c r="Y235" s="682"/>
      <c r="Z235" s="682"/>
    </row>
    <row r="236" spans="1:26" ht="15">
      <c r="A236" s="682"/>
      <c r="B236" s="684"/>
      <c r="C236" s="684"/>
      <c r="D236" s="684"/>
      <c r="E236" s="684"/>
      <c r="F236" s="684"/>
      <c r="G236" s="865"/>
      <c r="H236" s="865"/>
      <c r="I236" s="865"/>
      <c r="J236" s="865"/>
      <c r="K236" s="1366"/>
      <c r="L236" s="682"/>
      <c r="M236" s="682"/>
      <c r="N236" s="682"/>
      <c r="O236" s="682"/>
      <c r="P236" s="682"/>
      <c r="Q236" s="682"/>
      <c r="R236" s="682"/>
      <c r="S236" s="682"/>
      <c r="T236" s="682"/>
      <c r="U236" s="682"/>
      <c r="V236" s="682"/>
      <c r="W236" s="682"/>
      <c r="X236" s="682"/>
      <c r="Y236" s="682"/>
      <c r="Z236" s="682"/>
    </row>
    <row r="237" spans="1:26" ht="15">
      <c r="A237" s="682"/>
      <c r="B237" s="684"/>
      <c r="C237" s="684"/>
      <c r="D237" s="684"/>
      <c r="E237" s="684"/>
      <c r="F237" s="684"/>
      <c r="G237" s="865"/>
      <c r="H237" s="865"/>
      <c r="I237" s="865"/>
      <c r="J237" s="865"/>
      <c r="K237" s="1366"/>
      <c r="L237" s="682"/>
      <c r="M237" s="682"/>
      <c r="N237" s="682"/>
      <c r="O237" s="682"/>
      <c r="P237" s="682"/>
      <c r="Q237" s="682"/>
      <c r="R237" s="682"/>
      <c r="S237" s="682"/>
      <c r="T237" s="682"/>
      <c r="U237" s="682"/>
      <c r="V237" s="682"/>
      <c r="W237" s="682"/>
      <c r="X237" s="682"/>
      <c r="Y237" s="682"/>
      <c r="Z237" s="682"/>
    </row>
    <row r="238" spans="1:26" ht="15">
      <c r="A238" s="682"/>
      <c r="B238" s="684"/>
      <c r="C238" s="684"/>
      <c r="D238" s="684"/>
      <c r="E238" s="684"/>
      <c r="F238" s="684"/>
      <c r="G238" s="865"/>
      <c r="H238" s="865"/>
      <c r="I238" s="865"/>
      <c r="J238" s="865"/>
      <c r="K238" s="1366"/>
      <c r="L238" s="682"/>
      <c r="M238" s="682"/>
      <c r="N238" s="682"/>
      <c r="O238" s="682"/>
      <c r="P238" s="682"/>
      <c r="Q238" s="682"/>
      <c r="R238" s="682"/>
      <c r="S238" s="682"/>
      <c r="T238" s="682"/>
      <c r="U238" s="682"/>
      <c r="V238" s="682"/>
      <c r="W238" s="682"/>
      <c r="X238" s="682"/>
      <c r="Y238" s="682"/>
      <c r="Z238" s="682"/>
    </row>
    <row r="239" spans="1:26" ht="15">
      <c r="A239" s="682"/>
      <c r="B239" s="684"/>
      <c r="C239" s="684"/>
      <c r="D239" s="684"/>
      <c r="E239" s="684"/>
      <c r="F239" s="684"/>
      <c r="G239" s="865"/>
      <c r="H239" s="865"/>
      <c r="I239" s="865"/>
      <c r="J239" s="865"/>
      <c r="K239" s="1366"/>
      <c r="L239" s="682"/>
      <c r="M239" s="682"/>
      <c r="N239" s="682"/>
      <c r="O239" s="682"/>
      <c r="P239" s="682"/>
      <c r="Q239" s="682"/>
      <c r="R239" s="682"/>
      <c r="S239" s="682"/>
      <c r="T239" s="682"/>
      <c r="U239" s="682"/>
      <c r="V239" s="682"/>
      <c r="W239" s="682"/>
      <c r="X239" s="682"/>
      <c r="Y239" s="682"/>
      <c r="Z239" s="682"/>
    </row>
    <row r="240" spans="1:26" ht="15">
      <c r="A240" s="682"/>
      <c r="B240" s="684"/>
      <c r="C240" s="684"/>
      <c r="D240" s="684"/>
      <c r="E240" s="684"/>
      <c r="F240" s="684"/>
      <c r="G240" s="865"/>
      <c r="H240" s="865"/>
      <c r="I240" s="865"/>
      <c r="J240" s="865"/>
      <c r="K240" s="1366"/>
      <c r="L240" s="682"/>
      <c r="M240" s="682"/>
      <c r="N240" s="682"/>
      <c r="O240" s="682"/>
      <c r="P240" s="682"/>
      <c r="Q240" s="682"/>
      <c r="R240" s="682"/>
      <c r="S240" s="682"/>
      <c r="T240" s="682"/>
      <c r="U240" s="682"/>
      <c r="V240" s="682"/>
      <c r="W240" s="682"/>
      <c r="X240" s="682"/>
      <c r="Y240" s="682"/>
      <c r="Z240" s="682"/>
    </row>
    <row r="241" spans="1:26" ht="15">
      <c r="A241" s="682"/>
      <c r="B241" s="684"/>
      <c r="C241" s="684"/>
      <c r="D241" s="684"/>
      <c r="E241" s="684"/>
      <c r="F241" s="684"/>
      <c r="G241" s="865"/>
      <c r="H241" s="865"/>
      <c r="I241" s="865"/>
      <c r="J241" s="865"/>
      <c r="K241" s="1366"/>
      <c r="L241" s="682"/>
      <c r="M241" s="682"/>
      <c r="N241" s="682"/>
      <c r="O241" s="682"/>
      <c r="P241" s="682"/>
      <c r="Q241" s="682"/>
      <c r="R241" s="682"/>
      <c r="S241" s="682"/>
      <c r="T241" s="682"/>
      <c r="U241" s="682"/>
      <c r="V241" s="682"/>
      <c r="W241" s="682"/>
      <c r="X241" s="682"/>
      <c r="Y241" s="682"/>
      <c r="Z241" s="682"/>
    </row>
    <row r="242" spans="1:26" ht="15">
      <c r="A242" s="682"/>
      <c r="B242" s="684"/>
      <c r="C242" s="684"/>
      <c r="D242" s="684"/>
      <c r="E242" s="684"/>
      <c r="F242" s="684"/>
      <c r="G242" s="865"/>
      <c r="H242" s="865"/>
      <c r="I242" s="865"/>
      <c r="J242" s="865"/>
      <c r="K242" s="1366"/>
      <c r="L242" s="682"/>
      <c r="M242" s="682"/>
      <c r="N242" s="682"/>
      <c r="O242" s="682"/>
      <c r="P242" s="682"/>
      <c r="Q242" s="682"/>
      <c r="R242" s="682"/>
      <c r="S242" s="682"/>
      <c r="T242" s="682"/>
      <c r="U242" s="682"/>
      <c r="V242" s="682"/>
      <c r="W242" s="682"/>
      <c r="X242" s="682"/>
      <c r="Y242" s="682"/>
      <c r="Z242" s="682"/>
    </row>
    <row r="243" spans="1:26" ht="15">
      <c r="A243" s="682"/>
      <c r="B243" s="684"/>
      <c r="C243" s="684"/>
      <c r="D243" s="684"/>
      <c r="E243" s="684"/>
      <c r="F243" s="684"/>
      <c r="G243" s="865"/>
      <c r="H243" s="865"/>
      <c r="I243" s="865"/>
      <c r="J243" s="865"/>
      <c r="K243" s="1366"/>
      <c r="L243" s="682"/>
      <c r="M243" s="682"/>
      <c r="N243" s="682"/>
      <c r="O243" s="682"/>
      <c r="P243" s="682"/>
      <c r="Q243" s="682"/>
      <c r="R243" s="682"/>
      <c r="S243" s="682"/>
      <c r="T243" s="682"/>
      <c r="U243" s="682"/>
      <c r="V243" s="682"/>
      <c r="W243" s="682"/>
      <c r="X243" s="682"/>
      <c r="Y243" s="682"/>
      <c r="Z243" s="682"/>
    </row>
    <row r="244" spans="1:26" ht="15">
      <c r="A244" s="682"/>
      <c r="B244" s="684"/>
      <c r="C244" s="684"/>
      <c r="D244" s="684"/>
      <c r="E244" s="684"/>
      <c r="F244" s="684"/>
      <c r="G244" s="865"/>
      <c r="H244" s="865"/>
      <c r="I244" s="865"/>
      <c r="J244" s="865"/>
      <c r="K244" s="1366"/>
      <c r="L244" s="682"/>
      <c r="M244" s="682"/>
      <c r="N244" s="682"/>
      <c r="O244" s="682"/>
      <c r="P244" s="682"/>
      <c r="Q244" s="682"/>
      <c r="R244" s="682"/>
      <c r="S244" s="682"/>
      <c r="T244" s="682"/>
      <c r="U244" s="682"/>
      <c r="V244" s="682"/>
      <c r="W244" s="682"/>
      <c r="X244" s="682"/>
      <c r="Y244" s="682"/>
      <c r="Z244" s="682"/>
    </row>
    <row r="245" spans="1:26" ht="15">
      <c r="A245" s="682"/>
      <c r="B245" s="684"/>
      <c r="C245" s="684"/>
      <c r="D245" s="684"/>
      <c r="E245" s="684"/>
      <c r="F245" s="684"/>
      <c r="G245" s="865"/>
      <c r="H245" s="865"/>
      <c r="I245" s="865"/>
      <c r="J245" s="865"/>
      <c r="K245" s="1366"/>
      <c r="L245" s="682"/>
      <c r="M245" s="682"/>
      <c r="N245" s="682"/>
      <c r="O245" s="682"/>
      <c r="P245" s="682"/>
      <c r="Q245" s="682"/>
      <c r="R245" s="682"/>
      <c r="S245" s="682"/>
      <c r="T245" s="682"/>
      <c r="U245" s="682"/>
      <c r="V245" s="682"/>
      <c r="W245" s="682"/>
      <c r="X245" s="682"/>
      <c r="Y245" s="682"/>
      <c r="Z245" s="682"/>
    </row>
    <row r="246" spans="1:26" ht="15">
      <c r="A246" s="682"/>
      <c r="B246" s="684"/>
      <c r="C246" s="684"/>
      <c r="D246" s="684"/>
      <c r="E246" s="684"/>
      <c r="F246" s="684"/>
      <c r="G246" s="865"/>
      <c r="H246" s="865"/>
      <c r="I246" s="865"/>
      <c r="J246" s="865"/>
      <c r="K246" s="1366"/>
      <c r="L246" s="682"/>
      <c r="M246" s="682"/>
      <c r="N246" s="682"/>
      <c r="O246" s="682"/>
      <c r="P246" s="682"/>
      <c r="Q246" s="682"/>
      <c r="R246" s="682"/>
      <c r="S246" s="682"/>
      <c r="T246" s="682"/>
      <c r="U246" s="682"/>
      <c r="V246" s="682"/>
      <c r="W246" s="682"/>
      <c r="X246" s="682"/>
      <c r="Y246" s="682"/>
      <c r="Z246" s="682"/>
    </row>
    <row r="247" spans="1:26" ht="15">
      <c r="A247" s="682"/>
      <c r="B247" s="684"/>
      <c r="C247" s="684"/>
      <c r="D247" s="684"/>
      <c r="E247" s="684"/>
      <c r="F247" s="684"/>
      <c r="G247" s="865"/>
      <c r="H247" s="865"/>
      <c r="I247" s="865"/>
      <c r="J247" s="865"/>
      <c r="K247" s="1366"/>
      <c r="L247" s="682"/>
      <c r="M247" s="682"/>
      <c r="N247" s="682"/>
      <c r="O247" s="682"/>
      <c r="P247" s="682"/>
      <c r="Q247" s="682"/>
      <c r="R247" s="682"/>
      <c r="S247" s="682"/>
      <c r="T247" s="682"/>
      <c r="U247" s="682"/>
      <c r="V247" s="682"/>
      <c r="W247" s="682"/>
      <c r="X247" s="682"/>
      <c r="Y247" s="682"/>
      <c r="Z247" s="682"/>
    </row>
    <row r="248" spans="1:26" ht="15">
      <c r="A248" s="682"/>
      <c r="B248" s="684"/>
      <c r="C248" s="684"/>
      <c r="D248" s="684"/>
      <c r="E248" s="684"/>
      <c r="F248" s="684"/>
      <c r="G248" s="865"/>
      <c r="H248" s="865"/>
      <c r="I248" s="865"/>
      <c r="J248" s="865"/>
      <c r="K248" s="1366"/>
      <c r="L248" s="682"/>
      <c r="M248" s="682"/>
      <c r="N248" s="682"/>
      <c r="O248" s="682"/>
      <c r="P248" s="682"/>
      <c r="Q248" s="682"/>
      <c r="R248" s="682"/>
      <c r="S248" s="682"/>
      <c r="T248" s="682"/>
      <c r="U248" s="682"/>
      <c r="V248" s="682"/>
      <c r="W248" s="682"/>
      <c r="X248" s="682"/>
      <c r="Y248" s="682"/>
      <c r="Z248" s="682"/>
    </row>
    <row r="249" spans="1:26" ht="15">
      <c r="A249" s="682"/>
      <c r="B249" s="684"/>
      <c r="C249" s="684"/>
      <c r="D249" s="684"/>
      <c r="E249" s="684"/>
      <c r="F249" s="684"/>
      <c r="G249" s="865"/>
      <c r="H249" s="865"/>
      <c r="I249" s="865"/>
      <c r="J249" s="865"/>
      <c r="K249" s="1366"/>
      <c r="L249" s="682"/>
      <c r="M249" s="682"/>
      <c r="N249" s="682"/>
      <c r="O249" s="682"/>
      <c r="P249" s="682"/>
      <c r="Q249" s="682"/>
      <c r="R249" s="682"/>
      <c r="S249" s="682"/>
      <c r="T249" s="682"/>
      <c r="U249" s="682"/>
      <c r="V249" s="682"/>
      <c r="W249" s="682"/>
      <c r="X249" s="682"/>
      <c r="Y249" s="682"/>
      <c r="Z249" s="682"/>
    </row>
    <row r="250" spans="1:26" ht="15">
      <c r="A250" s="682"/>
      <c r="B250" s="684"/>
      <c r="C250" s="684"/>
      <c r="D250" s="684"/>
      <c r="E250" s="684"/>
      <c r="F250" s="684"/>
      <c r="G250" s="865"/>
      <c r="H250" s="865"/>
      <c r="I250" s="865"/>
      <c r="J250" s="865"/>
      <c r="K250" s="1366"/>
      <c r="L250" s="682"/>
      <c r="M250" s="682"/>
      <c r="N250" s="682"/>
      <c r="O250" s="682"/>
      <c r="P250" s="682"/>
      <c r="Q250" s="682"/>
      <c r="R250" s="682"/>
      <c r="S250" s="682"/>
      <c r="T250" s="682"/>
      <c r="U250" s="682"/>
      <c r="V250" s="682"/>
      <c r="W250" s="682"/>
      <c r="X250" s="682"/>
      <c r="Y250" s="682"/>
      <c r="Z250" s="682"/>
    </row>
    <row r="251" spans="1:26" ht="15">
      <c r="A251" s="682"/>
      <c r="B251" s="684"/>
      <c r="C251" s="684"/>
      <c r="D251" s="684"/>
      <c r="E251" s="684"/>
      <c r="F251" s="684"/>
      <c r="G251" s="865"/>
      <c r="H251" s="865"/>
      <c r="I251" s="865"/>
      <c r="J251" s="865"/>
      <c r="K251" s="1366"/>
      <c r="L251" s="682"/>
      <c r="M251" s="682"/>
      <c r="N251" s="682"/>
      <c r="O251" s="682"/>
      <c r="P251" s="682"/>
      <c r="Q251" s="682"/>
      <c r="R251" s="682"/>
      <c r="S251" s="682"/>
      <c r="T251" s="682"/>
      <c r="U251" s="682"/>
      <c r="V251" s="682"/>
      <c r="W251" s="682"/>
      <c r="X251" s="682"/>
      <c r="Y251" s="682"/>
      <c r="Z251" s="682"/>
    </row>
    <row r="252" spans="1:26" ht="15">
      <c r="A252" s="682"/>
      <c r="B252" s="684"/>
      <c r="C252" s="684"/>
      <c r="D252" s="684"/>
      <c r="E252" s="684"/>
      <c r="F252" s="684"/>
      <c r="G252" s="865"/>
      <c r="H252" s="865"/>
      <c r="I252" s="865"/>
      <c r="J252" s="865"/>
      <c r="K252" s="1366"/>
      <c r="L252" s="682"/>
      <c r="M252" s="682"/>
      <c r="N252" s="682"/>
      <c r="O252" s="682"/>
      <c r="P252" s="682"/>
      <c r="Q252" s="682"/>
      <c r="R252" s="682"/>
      <c r="S252" s="682"/>
      <c r="T252" s="682"/>
      <c r="U252" s="682"/>
      <c r="V252" s="682"/>
      <c r="W252" s="682"/>
      <c r="X252" s="682"/>
      <c r="Y252" s="682"/>
      <c r="Z252" s="682"/>
    </row>
    <row r="253" spans="1:26" ht="15">
      <c r="A253" s="682"/>
      <c r="B253" s="684"/>
      <c r="C253" s="684"/>
      <c r="D253" s="684"/>
      <c r="E253" s="684"/>
      <c r="F253" s="684"/>
      <c r="G253" s="865"/>
      <c r="H253" s="865"/>
      <c r="I253" s="865"/>
      <c r="J253" s="865"/>
      <c r="K253" s="1366"/>
      <c r="L253" s="682"/>
      <c r="M253" s="682"/>
      <c r="N253" s="682"/>
      <c r="O253" s="682"/>
      <c r="P253" s="682"/>
      <c r="Q253" s="682"/>
      <c r="R253" s="682"/>
      <c r="S253" s="682"/>
      <c r="T253" s="682"/>
      <c r="U253" s="682"/>
      <c r="V253" s="682"/>
      <c r="W253" s="682"/>
      <c r="X253" s="682"/>
      <c r="Y253" s="682"/>
      <c r="Z253" s="682"/>
    </row>
    <row r="254" spans="1:26" ht="15">
      <c r="A254" s="682"/>
      <c r="B254" s="684"/>
      <c r="C254" s="684"/>
      <c r="D254" s="684"/>
      <c r="E254" s="684"/>
      <c r="F254" s="684"/>
      <c r="G254" s="865"/>
      <c r="H254" s="865"/>
      <c r="I254" s="865"/>
      <c r="J254" s="865"/>
      <c r="K254" s="1366"/>
      <c r="L254" s="682"/>
      <c r="M254" s="682"/>
      <c r="N254" s="682"/>
      <c r="O254" s="682"/>
      <c r="P254" s="682"/>
      <c r="Q254" s="682"/>
      <c r="R254" s="682"/>
      <c r="S254" s="682"/>
      <c r="T254" s="682"/>
      <c r="U254" s="682"/>
      <c r="V254" s="682"/>
      <c r="W254" s="682"/>
      <c r="X254" s="682"/>
      <c r="Y254" s="682"/>
      <c r="Z254" s="682"/>
    </row>
    <row r="255" spans="1:26" ht="15">
      <c r="A255" s="682"/>
      <c r="B255" s="684"/>
      <c r="C255" s="684"/>
      <c r="D255" s="684"/>
      <c r="E255" s="684"/>
      <c r="F255" s="684"/>
      <c r="G255" s="865"/>
      <c r="H255" s="865"/>
      <c r="I255" s="865"/>
      <c r="J255" s="865"/>
      <c r="K255" s="1366"/>
      <c r="L255" s="682"/>
      <c r="M255" s="682"/>
      <c r="N255" s="682"/>
      <c r="O255" s="682"/>
      <c r="P255" s="682"/>
      <c r="Q255" s="682"/>
      <c r="R255" s="682"/>
      <c r="S255" s="682"/>
      <c r="T255" s="682"/>
      <c r="U255" s="682"/>
      <c r="V255" s="682"/>
      <c r="W255" s="682"/>
      <c r="X255" s="682"/>
      <c r="Y255" s="682"/>
      <c r="Z255" s="682"/>
    </row>
    <row r="256" spans="1:26" ht="15">
      <c r="A256" s="682"/>
      <c r="B256" s="684"/>
      <c r="C256" s="684"/>
      <c r="D256" s="684"/>
      <c r="E256" s="684"/>
      <c r="F256" s="684"/>
      <c r="G256" s="865"/>
      <c r="H256" s="865"/>
      <c r="I256" s="865"/>
      <c r="J256" s="865"/>
      <c r="K256" s="1366"/>
      <c r="L256" s="682"/>
      <c r="M256" s="682"/>
      <c r="N256" s="682"/>
      <c r="O256" s="682"/>
      <c r="P256" s="682"/>
      <c r="Q256" s="682"/>
      <c r="R256" s="682"/>
      <c r="S256" s="682"/>
      <c r="T256" s="682"/>
      <c r="U256" s="682"/>
      <c r="V256" s="682"/>
      <c r="W256" s="682"/>
      <c r="X256" s="682"/>
      <c r="Y256" s="682"/>
      <c r="Z256" s="682"/>
    </row>
    <row r="257" spans="1:26" ht="15">
      <c r="A257" s="682"/>
      <c r="B257" s="684"/>
      <c r="C257" s="684"/>
      <c r="D257" s="684"/>
      <c r="E257" s="684"/>
      <c r="F257" s="684"/>
      <c r="G257" s="865"/>
      <c r="H257" s="865"/>
      <c r="I257" s="865"/>
      <c r="J257" s="865"/>
      <c r="K257" s="1366"/>
      <c r="L257" s="682"/>
      <c r="M257" s="682"/>
      <c r="N257" s="682"/>
      <c r="O257" s="682"/>
      <c r="P257" s="682"/>
      <c r="Q257" s="682"/>
      <c r="R257" s="682"/>
      <c r="S257" s="682"/>
      <c r="T257" s="682"/>
      <c r="U257" s="682"/>
      <c r="V257" s="682"/>
      <c r="W257" s="682"/>
      <c r="X257" s="682"/>
      <c r="Y257" s="682"/>
      <c r="Z257" s="682"/>
    </row>
    <row r="258" spans="1:26" ht="15">
      <c r="A258" s="682"/>
      <c r="B258" s="684"/>
      <c r="C258" s="684"/>
      <c r="D258" s="684"/>
      <c r="E258" s="684"/>
      <c r="F258" s="684"/>
      <c r="G258" s="865"/>
      <c r="H258" s="865"/>
      <c r="I258" s="865"/>
      <c r="J258" s="865"/>
      <c r="K258" s="1366"/>
      <c r="L258" s="682"/>
      <c r="M258" s="682"/>
      <c r="N258" s="682"/>
      <c r="O258" s="682"/>
      <c r="P258" s="682"/>
      <c r="Q258" s="682"/>
      <c r="R258" s="682"/>
      <c r="S258" s="682"/>
      <c r="T258" s="682"/>
      <c r="U258" s="682"/>
      <c r="V258" s="682"/>
      <c r="W258" s="682"/>
      <c r="X258" s="682"/>
      <c r="Y258" s="682"/>
      <c r="Z258" s="682"/>
    </row>
    <row r="259" spans="1:26" ht="15">
      <c r="A259" s="682"/>
      <c r="B259" s="684"/>
      <c r="C259" s="684"/>
      <c r="D259" s="684"/>
      <c r="E259" s="684"/>
      <c r="F259" s="684"/>
      <c r="G259" s="865"/>
      <c r="H259" s="865"/>
      <c r="I259" s="865"/>
      <c r="J259" s="865"/>
      <c r="K259" s="1366"/>
      <c r="L259" s="682"/>
      <c r="M259" s="682"/>
      <c r="N259" s="682"/>
      <c r="O259" s="682"/>
      <c r="P259" s="682"/>
      <c r="Q259" s="682"/>
      <c r="R259" s="682"/>
      <c r="S259" s="682"/>
      <c r="T259" s="682"/>
      <c r="U259" s="682"/>
      <c r="V259" s="682"/>
      <c r="W259" s="682"/>
      <c r="X259" s="682"/>
      <c r="Y259" s="682"/>
      <c r="Z259" s="682"/>
    </row>
    <row r="260" spans="1:26" ht="15">
      <c r="A260" s="682"/>
      <c r="B260" s="684"/>
      <c r="C260" s="684"/>
      <c r="D260" s="684"/>
      <c r="E260" s="684"/>
      <c r="F260" s="684"/>
      <c r="G260" s="865"/>
      <c r="H260" s="865"/>
      <c r="I260" s="865"/>
      <c r="J260" s="865"/>
      <c r="K260" s="1366"/>
      <c r="L260" s="682"/>
      <c r="M260" s="682"/>
      <c r="N260" s="682"/>
      <c r="O260" s="682"/>
      <c r="P260" s="682"/>
      <c r="Q260" s="682"/>
      <c r="R260" s="682"/>
      <c r="S260" s="682"/>
      <c r="T260" s="682"/>
      <c r="U260" s="682"/>
      <c r="V260" s="682"/>
      <c r="W260" s="682"/>
      <c r="X260" s="682"/>
      <c r="Y260" s="682"/>
      <c r="Z260" s="682"/>
    </row>
    <row r="261" spans="1:26" ht="15">
      <c r="A261" s="682"/>
      <c r="B261" s="684"/>
      <c r="C261" s="684"/>
      <c r="D261" s="684"/>
      <c r="E261" s="684"/>
      <c r="F261" s="684"/>
      <c r="G261" s="865"/>
      <c r="H261" s="865"/>
      <c r="I261" s="865"/>
      <c r="J261" s="865"/>
      <c r="K261" s="1366"/>
      <c r="L261" s="682"/>
      <c r="M261" s="682"/>
      <c r="N261" s="682"/>
      <c r="O261" s="682"/>
      <c r="P261" s="682"/>
      <c r="Q261" s="682"/>
      <c r="R261" s="682"/>
      <c r="S261" s="682"/>
      <c r="T261" s="682"/>
      <c r="U261" s="682"/>
      <c r="V261" s="682"/>
      <c r="W261" s="682"/>
      <c r="X261" s="682"/>
      <c r="Y261" s="682"/>
      <c r="Z261" s="682"/>
    </row>
    <row r="262" spans="1:26" ht="15">
      <c r="A262" s="682"/>
      <c r="B262" s="684"/>
      <c r="C262" s="684"/>
      <c r="D262" s="684"/>
      <c r="E262" s="684"/>
      <c r="F262" s="684"/>
      <c r="G262" s="865"/>
      <c r="H262" s="865"/>
      <c r="I262" s="865"/>
      <c r="J262" s="865"/>
      <c r="K262" s="1366"/>
      <c r="L262" s="682"/>
      <c r="M262" s="682"/>
      <c r="N262" s="682"/>
      <c r="O262" s="682"/>
      <c r="P262" s="682"/>
      <c r="Q262" s="682"/>
      <c r="R262" s="682"/>
      <c r="S262" s="682"/>
      <c r="T262" s="682"/>
      <c r="U262" s="682"/>
      <c r="V262" s="682"/>
      <c r="W262" s="682"/>
      <c r="X262" s="682"/>
      <c r="Y262" s="682"/>
      <c r="Z262" s="682"/>
    </row>
    <row r="263" spans="1:26" ht="15">
      <c r="A263" s="682"/>
      <c r="B263" s="684"/>
      <c r="C263" s="684"/>
      <c r="D263" s="684"/>
      <c r="E263" s="684"/>
      <c r="F263" s="684"/>
      <c r="G263" s="865"/>
      <c r="H263" s="865"/>
      <c r="I263" s="865"/>
      <c r="J263" s="865"/>
      <c r="K263" s="1366"/>
      <c r="L263" s="682"/>
      <c r="M263" s="682"/>
      <c r="N263" s="682"/>
      <c r="O263" s="682"/>
      <c r="P263" s="682"/>
      <c r="Q263" s="682"/>
      <c r="R263" s="682"/>
      <c r="S263" s="682"/>
      <c r="T263" s="682"/>
      <c r="U263" s="682"/>
      <c r="V263" s="682"/>
      <c r="W263" s="682"/>
      <c r="X263" s="682"/>
      <c r="Y263" s="682"/>
      <c r="Z263" s="682"/>
    </row>
    <row r="264" spans="1:26" ht="15">
      <c r="A264" s="682"/>
      <c r="B264" s="684"/>
      <c r="C264" s="684"/>
      <c r="D264" s="684"/>
      <c r="E264" s="684"/>
      <c r="F264" s="684"/>
      <c r="G264" s="865"/>
      <c r="H264" s="865"/>
      <c r="I264" s="865"/>
      <c r="J264" s="865"/>
      <c r="K264" s="1366"/>
      <c r="L264" s="682"/>
      <c r="M264" s="682"/>
      <c r="N264" s="682"/>
      <c r="O264" s="682"/>
      <c r="P264" s="682"/>
      <c r="Q264" s="682"/>
      <c r="R264" s="682"/>
      <c r="S264" s="682"/>
      <c r="T264" s="682"/>
      <c r="U264" s="682"/>
      <c r="V264" s="682"/>
      <c r="W264" s="682"/>
      <c r="X264" s="682"/>
      <c r="Y264" s="682"/>
      <c r="Z264" s="682"/>
    </row>
    <row r="265" spans="1:26" ht="15">
      <c r="A265" s="682"/>
      <c r="B265" s="684"/>
      <c r="C265" s="684"/>
      <c r="D265" s="684"/>
      <c r="E265" s="684"/>
      <c r="F265" s="684"/>
      <c r="G265" s="865"/>
      <c r="H265" s="865"/>
      <c r="I265" s="865"/>
      <c r="J265" s="865"/>
      <c r="K265" s="1366"/>
      <c r="L265" s="682"/>
      <c r="M265" s="682"/>
      <c r="N265" s="682"/>
      <c r="O265" s="682"/>
      <c r="P265" s="682"/>
      <c r="Q265" s="682"/>
      <c r="R265" s="682"/>
      <c r="S265" s="682"/>
      <c r="T265" s="682"/>
      <c r="U265" s="682"/>
      <c r="V265" s="682"/>
      <c r="W265" s="682"/>
      <c r="X265" s="682"/>
      <c r="Y265" s="682"/>
      <c r="Z265" s="682"/>
    </row>
    <row r="266" spans="1:26" ht="15">
      <c r="A266" s="682"/>
      <c r="B266" s="684"/>
      <c r="C266" s="684"/>
      <c r="D266" s="684"/>
      <c r="E266" s="684"/>
      <c r="F266" s="684"/>
      <c r="G266" s="865"/>
      <c r="H266" s="865"/>
      <c r="I266" s="865"/>
      <c r="J266" s="865"/>
      <c r="K266" s="1366"/>
      <c r="L266" s="682"/>
      <c r="M266" s="682"/>
      <c r="N266" s="682"/>
      <c r="O266" s="682"/>
      <c r="P266" s="682"/>
      <c r="Q266" s="682"/>
      <c r="R266" s="682"/>
      <c r="S266" s="682"/>
      <c r="T266" s="682"/>
      <c r="U266" s="682"/>
      <c r="V266" s="682"/>
      <c r="W266" s="682"/>
      <c r="X266" s="682"/>
      <c r="Y266" s="682"/>
      <c r="Z266" s="682"/>
    </row>
    <row r="267" spans="1:26" ht="15">
      <c r="A267" s="682"/>
      <c r="B267" s="684"/>
      <c r="C267" s="684"/>
      <c r="D267" s="684"/>
      <c r="E267" s="684"/>
      <c r="F267" s="684"/>
      <c r="G267" s="865"/>
      <c r="H267" s="865"/>
      <c r="I267" s="865"/>
      <c r="J267" s="865"/>
      <c r="K267" s="1366"/>
      <c r="L267" s="682"/>
      <c r="M267" s="682"/>
      <c r="N267" s="682"/>
      <c r="O267" s="682"/>
      <c r="P267" s="682"/>
      <c r="Q267" s="682"/>
      <c r="R267" s="682"/>
      <c r="S267" s="682"/>
      <c r="T267" s="682"/>
      <c r="U267" s="682"/>
      <c r="V267" s="682"/>
      <c r="W267" s="682"/>
      <c r="X267" s="682"/>
      <c r="Y267" s="682"/>
      <c r="Z267" s="682"/>
    </row>
    <row r="268" spans="1:26" ht="15">
      <c r="A268" s="682"/>
      <c r="B268" s="684"/>
      <c r="C268" s="684"/>
      <c r="D268" s="684"/>
      <c r="E268" s="684"/>
      <c r="F268" s="684"/>
      <c r="G268" s="865"/>
      <c r="H268" s="865"/>
      <c r="I268" s="865"/>
      <c r="J268" s="865"/>
      <c r="K268" s="1366"/>
      <c r="L268" s="682"/>
      <c r="M268" s="682"/>
      <c r="N268" s="682"/>
      <c r="O268" s="682"/>
      <c r="P268" s="682"/>
      <c r="Q268" s="682"/>
      <c r="R268" s="682"/>
      <c r="S268" s="682"/>
      <c r="T268" s="682"/>
      <c r="U268" s="682"/>
      <c r="V268" s="682"/>
      <c r="W268" s="682"/>
      <c r="X268" s="682"/>
      <c r="Y268" s="682"/>
      <c r="Z268" s="682"/>
    </row>
    <row r="269" spans="1:26" ht="15">
      <c r="A269" s="682"/>
      <c r="B269" s="684"/>
      <c r="C269" s="684"/>
      <c r="D269" s="684"/>
      <c r="E269" s="684"/>
      <c r="F269" s="684"/>
      <c r="G269" s="865"/>
      <c r="H269" s="865"/>
      <c r="I269" s="865"/>
      <c r="J269" s="865"/>
      <c r="K269" s="1366"/>
      <c r="L269" s="682"/>
      <c r="M269" s="682"/>
      <c r="N269" s="682"/>
      <c r="O269" s="682"/>
      <c r="P269" s="682"/>
      <c r="Q269" s="682"/>
      <c r="R269" s="682"/>
      <c r="S269" s="682"/>
      <c r="T269" s="682"/>
      <c r="U269" s="682"/>
      <c r="V269" s="682"/>
      <c r="W269" s="682"/>
      <c r="X269" s="682"/>
      <c r="Y269" s="682"/>
      <c r="Z269" s="682"/>
    </row>
    <row r="270" spans="1:26" ht="15">
      <c r="A270" s="682"/>
      <c r="B270" s="684"/>
      <c r="C270" s="684"/>
      <c r="D270" s="684"/>
      <c r="E270" s="684"/>
      <c r="F270" s="684"/>
      <c r="G270" s="865"/>
      <c r="H270" s="865"/>
      <c r="I270" s="865"/>
      <c r="J270" s="865"/>
      <c r="K270" s="1366"/>
      <c r="L270" s="682"/>
      <c r="M270" s="682"/>
      <c r="N270" s="682"/>
      <c r="O270" s="682"/>
      <c r="P270" s="682"/>
      <c r="Q270" s="682"/>
      <c r="R270" s="682"/>
      <c r="S270" s="682"/>
      <c r="T270" s="682"/>
      <c r="U270" s="682"/>
      <c r="V270" s="682"/>
      <c r="W270" s="682"/>
      <c r="X270" s="682"/>
      <c r="Y270" s="682"/>
      <c r="Z270" s="682"/>
    </row>
    <row r="271" spans="1:26" ht="15">
      <c r="A271" s="682"/>
      <c r="B271" s="684"/>
      <c r="C271" s="684"/>
      <c r="D271" s="684"/>
      <c r="E271" s="684"/>
      <c r="F271" s="684"/>
      <c r="G271" s="865"/>
      <c r="H271" s="865"/>
      <c r="I271" s="865"/>
      <c r="J271" s="865"/>
      <c r="K271" s="1366"/>
      <c r="L271" s="682"/>
      <c r="M271" s="682"/>
      <c r="N271" s="682"/>
      <c r="O271" s="682"/>
      <c r="P271" s="682"/>
      <c r="Q271" s="682"/>
      <c r="R271" s="682"/>
      <c r="S271" s="682"/>
      <c r="T271" s="682"/>
      <c r="U271" s="682"/>
      <c r="V271" s="682"/>
      <c r="W271" s="682"/>
      <c r="X271" s="682"/>
      <c r="Y271" s="682"/>
      <c r="Z271" s="682"/>
    </row>
    <row r="272" spans="1:26" ht="15">
      <c r="A272" s="682"/>
      <c r="B272" s="684"/>
      <c r="C272" s="684"/>
      <c r="D272" s="684"/>
      <c r="E272" s="684"/>
      <c r="F272" s="684"/>
      <c r="G272" s="865"/>
      <c r="H272" s="865"/>
      <c r="I272" s="865"/>
      <c r="J272" s="865"/>
      <c r="K272" s="1366"/>
      <c r="L272" s="682"/>
      <c r="M272" s="682"/>
      <c r="N272" s="682"/>
      <c r="O272" s="682"/>
      <c r="P272" s="682"/>
      <c r="Q272" s="682"/>
      <c r="R272" s="682"/>
      <c r="S272" s="682"/>
      <c r="T272" s="682"/>
      <c r="U272" s="682"/>
      <c r="V272" s="682"/>
      <c r="W272" s="682"/>
      <c r="X272" s="682"/>
      <c r="Y272" s="682"/>
      <c r="Z272" s="682"/>
    </row>
    <row r="273" spans="1:26" ht="15">
      <c r="A273" s="682"/>
      <c r="B273" s="684"/>
      <c r="C273" s="684"/>
      <c r="D273" s="684"/>
      <c r="E273" s="684"/>
      <c r="F273" s="684"/>
      <c r="G273" s="865"/>
      <c r="H273" s="865"/>
      <c r="I273" s="865"/>
      <c r="J273" s="865"/>
      <c r="K273" s="1366"/>
      <c r="L273" s="682"/>
      <c r="M273" s="682"/>
      <c r="N273" s="682"/>
      <c r="O273" s="682"/>
      <c r="P273" s="682"/>
      <c r="Q273" s="682"/>
      <c r="R273" s="682"/>
      <c r="S273" s="682"/>
      <c r="T273" s="682"/>
      <c r="U273" s="682"/>
      <c r="V273" s="682"/>
      <c r="W273" s="682"/>
      <c r="X273" s="682"/>
      <c r="Y273" s="682"/>
      <c r="Z273" s="682"/>
    </row>
    <row r="274" spans="1:26" ht="15">
      <c r="A274" s="682"/>
      <c r="B274" s="684"/>
      <c r="C274" s="684"/>
      <c r="D274" s="684"/>
      <c r="E274" s="684"/>
      <c r="F274" s="684"/>
      <c r="G274" s="865"/>
      <c r="H274" s="865"/>
      <c r="I274" s="865"/>
      <c r="J274" s="865"/>
      <c r="K274" s="1366"/>
      <c r="L274" s="682"/>
      <c r="M274" s="682"/>
      <c r="N274" s="682"/>
      <c r="O274" s="682"/>
      <c r="P274" s="682"/>
      <c r="Q274" s="682"/>
      <c r="R274" s="682"/>
      <c r="S274" s="682"/>
      <c r="T274" s="682"/>
      <c r="U274" s="682"/>
      <c r="V274" s="682"/>
      <c r="W274" s="682"/>
      <c r="X274" s="682"/>
      <c r="Y274" s="682"/>
      <c r="Z274" s="682"/>
    </row>
    <row r="275" spans="1:26" ht="15">
      <c r="A275" s="682"/>
      <c r="B275" s="684"/>
      <c r="C275" s="684"/>
      <c r="D275" s="684"/>
      <c r="E275" s="684"/>
      <c r="F275" s="684"/>
      <c r="G275" s="865"/>
      <c r="H275" s="865"/>
      <c r="I275" s="865"/>
      <c r="J275" s="865"/>
      <c r="K275" s="1366"/>
      <c r="L275" s="682"/>
      <c r="M275" s="682"/>
      <c r="N275" s="682"/>
      <c r="O275" s="682"/>
      <c r="P275" s="682"/>
      <c r="Q275" s="682"/>
      <c r="R275" s="682"/>
      <c r="S275" s="682"/>
      <c r="T275" s="682"/>
      <c r="U275" s="682"/>
      <c r="V275" s="682"/>
      <c r="W275" s="682"/>
      <c r="X275" s="682"/>
      <c r="Y275" s="682"/>
      <c r="Z275" s="682"/>
    </row>
    <row r="276" spans="1:26" ht="15">
      <c r="A276" s="682"/>
      <c r="B276" s="684"/>
      <c r="C276" s="684"/>
      <c r="D276" s="684"/>
      <c r="E276" s="684"/>
      <c r="F276" s="684"/>
      <c r="G276" s="865"/>
      <c r="H276" s="865"/>
      <c r="I276" s="865"/>
      <c r="J276" s="865"/>
      <c r="K276" s="1366"/>
      <c r="L276" s="682"/>
      <c r="M276" s="682"/>
      <c r="N276" s="682"/>
      <c r="O276" s="682"/>
      <c r="P276" s="682"/>
      <c r="Q276" s="682"/>
      <c r="R276" s="682"/>
      <c r="S276" s="682"/>
      <c r="T276" s="682"/>
      <c r="U276" s="682"/>
      <c r="V276" s="682"/>
      <c r="W276" s="682"/>
      <c r="X276" s="682"/>
      <c r="Y276" s="682"/>
      <c r="Z276" s="682"/>
    </row>
    <row r="277" spans="1:26" ht="15">
      <c r="A277" s="682"/>
      <c r="B277" s="684"/>
      <c r="C277" s="684"/>
      <c r="D277" s="684"/>
      <c r="E277" s="684"/>
      <c r="F277" s="684"/>
      <c r="G277" s="865"/>
      <c r="H277" s="865"/>
      <c r="I277" s="865"/>
      <c r="J277" s="865"/>
      <c r="K277" s="1366"/>
      <c r="L277" s="682"/>
      <c r="M277" s="682"/>
      <c r="N277" s="682"/>
      <c r="O277" s="682"/>
      <c r="P277" s="682"/>
      <c r="Q277" s="682"/>
      <c r="R277" s="682"/>
      <c r="S277" s="682"/>
      <c r="T277" s="682"/>
      <c r="U277" s="682"/>
      <c r="V277" s="682"/>
      <c r="W277" s="682"/>
      <c r="X277" s="682"/>
      <c r="Y277" s="682"/>
      <c r="Z277" s="682"/>
    </row>
    <row r="278" spans="1:26" ht="15">
      <c r="A278" s="682"/>
      <c r="B278" s="684"/>
      <c r="C278" s="684"/>
      <c r="D278" s="684"/>
      <c r="E278" s="684"/>
      <c r="F278" s="684"/>
      <c r="G278" s="865"/>
      <c r="H278" s="865"/>
      <c r="I278" s="865"/>
      <c r="J278" s="865"/>
      <c r="K278" s="1366"/>
      <c r="L278" s="682"/>
      <c r="M278" s="682"/>
      <c r="N278" s="682"/>
      <c r="O278" s="682"/>
      <c r="P278" s="682"/>
      <c r="Q278" s="682"/>
      <c r="R278" s="682"/>
      <c r="S278" s="682"/>
      <c r="T278" s="682"/>
      <c r="U278" s="682"/>
      <c r="V278" s="682"/>
      <c r="W278" s="682"/>
      <c r="X278" s="682"/>
      <c r="Y278" s="682"/>
      <c r="Z278" s="682"/>
    </row>
    <row r="279" spans="1:26" ht="15">
      <c r="A279" s="682"/>
      <c r="B279" s="684"/>
      <c r="C279" s="684"/>
      <c r="D279" s="684"/>
      <c r="E279" s="684"/>
      <c r="F279" s="684"/>
      <c r="G279" s="865"/>
      <c r="H279" s="865"/>
      <c r="I279" s="865"/>
      <c r="J279" s="865"/>
      <c r="K279" s="1366"/>
      <c r="L279" s="682"/>
      <c r="M279" s="682"/>
      <c r="N279" s="682"/>
      <c r="O279" s="682"/>
      <c r="P279" s="682"/>
      <c r="Q279" s="682"/>
      <c r="R279" s="682"/>
      <c r="S279" s="682"/>
      <c r="T279" s="682"/>
      <c r="U279" s="682"/>
      <c r="V279" s="682"/>
      <c r="W279" s="682"/>
      <c r="X279" s="682"/>
      <c r="Y279" s="682"/>
      <c r="Z279" s="682"/>
    </row>
    <row r="280" spans="1:26" ht="15">
      <c r="A280" s="682"/>
      <c r="B280" s="684"/>
      <c r="C280" s="684"/>
      <c r="D280" s="684"/>
      <c r="E280" s="684"/>
      <c r="F280" s="684"/>
      <c r="G280" s="865"/>
      <c r="H280" s="865"/>
      <c r="I280" s="865"/>
      <c r="J280" s="865"/>
      <c r="K280" s="1366"/>
      <c r="L280" s="682"/>
      <c r="M280" s="682"/>
      <c r="N280" s="682"/>
      <c r="O280" s="682"/>
      <c r="P280" s="682"/>
      <c r="Q280" s="682"/>
      <c r="R280" s="682"/>
      <c r="S280" s="682"/>
      <c r="T280" s="682"/>
      <c r="U280" s="682"/>
      <c r="V280" s="682"/>
      <c r="W280" s="682"/>
      <c r="X280" s="682"/>
      <c r="Y280" s="682"/>
      <c r="Z280" s="682"/>
    </row>
    <row r="281" spans="1:26" ht="15">
      <c r="A281" s="682"/>
      <c r="B281" s="684"/>
      <c r="C281" s="684"/>
      <c r="D281" s="684"/>
      <c r="E281" s="684"/>
      <c r="F281" s="684"/>
      <c r="G281" s="865"/>
      <c r="H281" s="865"/>
      <c r="I281" s="865"/>
      <c r="J281" s="865"/>
      <c r="K281" s="1366"/>
      <c r="L281" s="682"/>
      <c r="M281" s="682"/>
      <c r="N281" s="682"/>
      <c r="O281" s="682"/>
      <c r="P281" s="682"/>
      <c r="Q281" s="682"/>
      <c r="R281" s="682"/>
      <c r="S281" s="682"/>
      <c r="T281" s="682"/>
      <c r="U281" s="682"/>
      <c r="V281" s="682"/>
      <c r="W281" s="682"/>
      <c r="X281" s="682"/>
      <c r="Y281" s="682"/>
      <c r="Z281" s="682"/>
    </row>
    <row r="282" spans="1:26" ht="15">
      <c r="A282" s="682"/>
      <c r="B282" s="684"/>
      <c r="C282" s="684"/>
      <c r="D282" s="684"/>
      <c r="E282" s="684"/>
      <c r="F282" s="684"/>
      <c r="G282" s="865"/>
      <c r="H282" s="865"/>
      <c r="I282" s="865"/>
      <c r="J282" s="865"/>
      <c r="K282" s="1366"/>
      <c r="L282" s="682"/>
      <c r="M282" s="682"/>
      <c r="N282" s="682"/>
      <c r="O282" s="682"/>
      <c r="P282" s="682"/>
      <c r="Q282" s="682"/>
      <c r="R282" s="682"/>
      <c r="S282" s="682"/>
      <c r="T282" s="682"/>
      <c r="U282" s="682"/>
      <c r="V282" s="682"/>
      <c r="W282" s="682"/>
      <c r="X282" s="682"/>
      <c r="Y282" s="682"/>
      <c r="Z282" s="682"/>
    </row>
    <row r="283" spans="1:26" ht="15">
      <c r="A283" s="682"/>
      <c r="B283" s="684"/>
      <c r="C283" s="684"/>
      <c r="D283" s="684"/>
      <c r="E283" s="684"/>
      <c r="F283" s="684"/>
      <c r="G283" s="865"/>
      <c r="H283" s="865"/>
      <c r="I283" s="865"/>
      <c r="J283" s="865"/>
      <c r="K283" s="1366"/>
      <c r="L283" s="682"/>
      <c r="M283" s="682"/>
      <c r="N283" s="682"/>
      <c r="O283" s="682"/>
      <c r="P283" s="682"/>
      <c r="Q283" s="682"/>
      <c r="R283" s="682"/>
      <c r="S283" s="682"/>
      <c r="T283" s="682"/>
      <c r="U283" s="682"/>
      <c r="V283" s="682"/>
      <c r="W283" s="682"/>
      <c r="X283" s="682"/>
      <c r="Y283" s="682"/>
      <c r="Z283" s="682"/>
    </row>
    <row r="284" spans="1:26" ht="15">
      <c r="A284" s="682"/>
      <c r="B284" s="684"/>
      <c r="C284" s="684"/>
      <c r="D284" s="684"/>
      <c r="E284" s="684"/>
      <c r="F284" s="684"/>
      <c r="G284" s="865"/>
      <c r="H284" s="865"/>
      <c r="I284" s="865"/>
      <c r="J284" s="865"/>
      <c r="K284" s="1366"/>
      <c r="L284" s="682"/>
      <c r="M284" s="682"/>
      <c r="N284" s="682"/>
      <c r="O284" s="682"/>
      <c r="P284" s="682"/>
      <c r="Q284" s="682"/>
      <c r="R284" s="682"/>
      <c r="S284" s="682"/>
      <c r="T284" s="682"/>
      <c r="U284" s="682"/>
      <c r="V284" s="682"/>
      <c r="W284" s="682"/>
      <c r="X284" s="682"/>
      <c r="Y284" s="682"/>
      <c r="Z284" s="682"/>
    </row>
    <row r="285" spans="1:26" ht="15">
      <c r="A285" s="682"/>
      <c r="B285" s="684"/>
      <c r="C285" s="684"/>
      <c r="D285" s="684"/>
      <c r="E285" s="684"/>
      <c r="F285" s="684"/>
      <c r="G285" s="865"/>
      <c r="H285" s="865"/>
      <c r="I285" s="865"/>
      <c r="J285" s="865"/>
      <c r="K285" s="1366"/>
      <c r="L285" s="682"/>
      <c r="M285" s="682"/>
      <c r="N285" s="682"/>
      <c r="O285" s="682"/>
      <c r="P285" s="682"/>
      <c r="Q285" s="682"/>
      <c r="R285" s="682"/>
      <c r="S285" s="682"/>
      <c r="T285" s="682"/>
      <c r="U285" s="682"/>
      <c r="V285" s="682"/>
      <c r="W285" s="682"/>
      <c r="X285" s="682"/>
      <c r="Y285" s="682"/>
      <c r="Z285" s="682"/>
    </row>
    <row r="286" spans="1:26" ht="15">
      <c r="A286" s="682"/>
      <c r="B286" s="684"/>
      <c r="C286" s="684"/>
      <c r="D286" s="684"/>
      <c r="E286" s="684"/>
      <c r="F286" s="684"/>
      <c r="G286" s="865"/>
      <c r="H286" s="865"/>
      <c r="I286" s="865"/>
      <c r="J286" s="865"/>
      <c r="K286" s="1366"/>
      <c r="L286" s="682"/>
      <c r="M286" s="682"/>
      <c r="N286" s="682"/>
      <c r="O286" s="682"/>
      <c r="P286" s="682"/>
      <c r="Q286" s="682"/>
      <c r="R286" s="682"/>
      <c r="S286" s="682"/>
      <c r="T286" s="682"/>
      <c r="U286" s="682"/>
      <c r="V286" s="682"/>
      <c r="W286" s="682"/>
      <c r="X286" s="682"/>
      <c r="Y286" s="682"/>
      <c r="Z286" s="682"/>
    </row>
    <row r="287" spans="1:26" ht="15">
      <c r="A287" s="682"/>
      <c r="B287" s="684"/>
      <c r="C287" s="684"/>
      <c r="D287" s="684"/>
      <c r="E287" s="684"/>
      <c r="F287" s="684"/>
      <c r="G287" s="865"/>
      <c r="H287" s="865"/>
      <c r="I287" s="865"/>
      <c r="J287" s="865"/>
      <c r="K287" s="1366"/>
      <c r="L287" s="682"/>
      <c r="M287" s="682"/>
      <c r="N287" s="682"/>
      <c r="O287" s="682"/>
      <c r="P287" s="682"/>
      <c r="Q287" s="682"/>
      <c r="R287" s="682"/>
      <c r="S287" s="682"/>
      <c r="T287" s="682"/>
      <c r="U287" s="682"/>
      <c r="V287" s="682"/>
      <c r="W287" s="682"/>
      <c r="X287" s="682"/>
      <c r="Y287" s="682"/>
      <c r="Z287" s="682"/>
    </row>
    <row r="288" spans="1:26" ht="15">
      <c r="A288" s="682"/>
      <c r="B288" s="684"/>
      <c r="C288" s="684"/>
      <c r="D288" s="684"/>
      <c r="E288" s="684"/>
      <c r="F288" s="684"/>
      <c r="G288" s="865"/>
      <c r="H288" s="865"/>
      <c r="I288" s="865"/>
      <c r="J288" s="865"/>
      <c r="K288" s="1366"/>
      <c r="L288" s="682"/>
      <c r="M288" s="682"/>
      <c r="N288" s="682"/>
      <c r="O288" s="682"/>
      <c r="P288" s="682"/>
      <c r="Q288" s="682"/>
      <c r="R288" s="682"/>
      <c r="S288" s="682"/>
      <c r="T288" s="682"/>
      <c r="U288" s="682"/>
      <c r="V288" s="682"/>
      <c r="W288" s="682"/>
      <c r="X288" s="682"/>
      <c r="Y288" s="682"/>
      <c r="Z288" s="682"/>
    </row>
    <row r="289" spans="1:26" ht="15">
      <c r="A289" s="682"/>
      <c r="B289" s="684"/>
      <c r="C289" s="684"/>
      <c r="D289" s="684"/>
      <c r="E289" s="684"/>
      <c r="F289" s="684"/>
      <c r="G289" s="865"/>
      <c r="H289" s="865"/>
      <c r="I289" s="865"/>
      <c r="J289" s="865"/>
      <c r="K289" s="1366"/>
      <c r="L289" s="682"/>
      <c r="M289" s="682"/>
      <c r="N289" s="682"/>
      <c r="O289" s="682"/>
      <c r="P289" s="682"/>
      <c r="Q289" s="682"/>
      <c r="R289" s="682"/>
      <c r="S289" s="682"/>
      <c r="T289" s="682"/>
      <c r="U289" s="682"/>
      <c r="V289" s="682"/>
      <c r="W289" s="682"/>
      <c r="X289" s="682"/>
      <c r="Y289" s="682"/>
      <c r="Z289" s="682"/>
    </row>
    <row r="290" spans="1:26" ht="15">
      <c r="A290" s="682"/>
      <c r="B290" s="684"/>
      <c r="C290" s="684"/>
      <c r="D290" s="684"/>
      <c r="E290" s="684"/>
      <c r="F290" s="684"/>
      <c r="G290" s="865"/>
      <c r="H290" s="865"/>
      <c r="I290" s="865"/>
      <c r="J290" s="865"/>
      <c r="K290" s="1366"/>
      <c r="L290" s="682"/>
      <c r="M290" s="682"/>
      <c r="N290" s="682"/>
      <c r="O290" s="682"/>
      <c r="P290" s="682"/>
      <c r="Q290" s="682"/>
      <c r="R290" s="682"/>
      <c r="S290" s="682"/>
      <c r="T290" s="682"/>
      <c r="U290" s="682"/>
      <c r="V290" s="682"/>
      <c r="W290" s="682"/>
      <c r="X290" s="682"/>
      <c r="Y290" s="682"/>
      <c r="Z290" s="682"/>
    </row>
    <row r="291" spans="1:26" ht="15">
      <c r="A291" s="682"/>
      <c r="B291" s="684"/>
      <c r="C291" s="684"/>
      <c r="D291" s="684"/>
      <c r="E291" s="684"/>
      <c r="F291" s="684"/>
      <c r="G291" s="865"/>
      <c r="H291" s="865"/>
      <c r="I291" s="865"/>
      <c r="J291" s="865"/>
      <c r="K291" s="1366"/>
      <c r="L291" s="682"/>
      <c r="M291" s="682"/>
      <c r="N291" s="682"/>
      <c r="O291" s="682"/>
      <c r="P291" s="682"/>
      <c r="Q291" s="682"/>
      <c r="R291" s="682"/>
      <c r="S291" s="682"/>
      <c r="T291" s="682"/>
      <c r="U291" s="682"/>
      <c r="V291" s="682"/>
      <c r="W291" s="682"/>
      <c r="X291" s="682"/>
      <c r="Y291" s="682"/>
      <c r="Z291" s="682"/>
    </row>
    <row r="292" spans="1:26" ht="15">
      <c r="A292" s="682"/>
      <c r="B292" s="684"/>
      <c r="C292" s="684"/>
      <c r="D292" s="684"/>
      <c r="E292" s="684"/>
      <c r="F292" s="684"/>
      <c r="G292" s="865"/>
      <c r="H292" s="865"/>
      <c r="I292" s="865"/>
      <c r="J292" s="865"/>
      <c r="K292" s="1366"/>
      <c r="L292" s="682"/>
      <c r="M292" s="682"/>
      <c r="N292" s="682"/>
      <c r="O292" s="682"/>
      <c r="P292" s="682"/>
      <c r="Q292" s="682"/>
      <c r="R292" s="682"/>
      <c r="S292" s="682"/>
      <c r="T292" s="682"/>
      <c r="U292" s="682"/>
      <c r="V292" s="682"/>
      <c r="W292" s="682"/>
      <c r="X292" s="682"/>
      <c r="Y292" s="682"/>
      <c r="Z292" s="682"/>
    </row>
    <row r="293" spans="1:26" ht="15">
      <c r="A293" s="682"/>
      <c r="B293" s="684"/>
      <c r="C293" s="684"/>
      <c r="D293" s="684"/>
      <c r="E293" s="684"/>
      <c r="F293" s="684"/>
      <c r="G293" s="865"/>
      <c r="H293" s="865"/>
      <c r="I293" s="865"/>
      <c r="J293" s="865"/>
      <c r="K293" s="1366"/>
      <c r="L293" s="682"/>
      <c r="M293" s="682"/>
      <c r="N293" s="682"/>
      <c r="O293" s="682"/>
      <c r="P293" s="682"/>
      <c r="Q293" s="682"/>
      <c r="R293" s="682"/>
      <c r="S293" s="682"/>
      <c r="T293" s="682"/>
      <c r="U293" s="682"/>
      <c r="V293" s="682"/>
      <c r="W293" s="682"/>
      <c r="X293" s="682"/>
      <c r="Y293" s="682"/>
      <c r="Z293" s="682"/>
    </row>
    <row r="294" spans="1:26" ht="15">
      <c r="A294" s="682"/>
      <c r="B294" s="684"/>
      <c r="C294" s="684"/>
      <c r="D294" s="684"/>
      <c r="E294" s="684"/>
      <c r="F294" s="684"/>
      <c r="G294" s="865"/>
      <c r="H294" s="865"/>
      <c r="I294" s="865"/>
      <c r="J294" s="865"/>
      <c r="K294" s="1366"/>
      <c r="L294" s="682"/>
      <c r="M294" s="682"/>
      <c r="N294" s="682"/>
      <c r="O294" s="682"/>
      <c r="P294" s="682"/>
      <c r="Q294" s="682"/>
      <c r="R294" s="682"/>
      <c r="S294" s="682"/>
      <c r="T294" s="682"/>
      <c r="U294" s="682"/>
      <c r="V294" s="682"/>
      <c r="W294" s="682"/>
      <c r="X294" s="682"/>
      <c r="Y294" s="682"/>
      <c r="Z294" s="682"/>
    </row>
    <row r="295" spans="1:26" ht="15">
      <c r="A295" s="682"/>
      <c r="B295" s="684"/>
      <c r="C295" s="684"/>
      <c r="D295" s="684"/>
      <c r="E295" s="684"/>
      <c r="F295" s="684"/>
      <c r="G295" s="865"/>
      <c r="H295" s="865"/>
      <c r="I295" s="865"/>
      <c r="J295" s="865"/>
      <c r="K295" s="1366"/>
      <c r="L295" s="682"/>
      <c r="M295" s="682"/>
      <c r="N295" s="682"/>
      <c r="O295" s="682"/>
      <c r="P295" s="682"/>
      <c r="Q295" s="682"/>
      <c r="R295" s="682"/>
      <c r="S295" s="682"/>
      <c r="T295" s="682"/>
      <c r="U295" s="682"/>
      <c r="V295" s="682"/>
      <c r="W295" s="682"/>
      <c r="X295" s="682"/>
      <c r="Y295" s="682"/>
      <c r="Z295" s="682"/>
    </row>
    <row r="296" spans="1:26" ht="15">
      <c r="A296" s="682"/>
      <c r="B296" s="684"/>
      <c r="C296" s="684"/>
      <c r="D296" s="684"/>
      <c r="E296" s="684"/>
      <c r="F296" s="684"/>
      <c r="G296" s="865"/>
      <c r="H296" s="865"/>
      <c r="I296" s="865"/>
      <c r="J296" s="865"/>
      <c r="K296" s="1366"/>
      <c r="L296" s="682"/>
      <c r="M296" s="682"/>
      <c r="N296" s="682"/>
      <c r="O296" s="682"/>
      <c r="P296" s="682"/>
      <c r="Q296" s="682"/>
      <c r="R296" s="682"/>
      <c r="S296" s="682"/>
      <c r="T296" s="682"/>
      <c r="U296" s="682"/>
      <c r="V296" s="682"/>
      <c r="W296" s="682"/>
      <c r="X296" s="682"/>
      <c r="Y296" s="682"/>
      <c r="Z296" s="682"/>
    </row>
    <row r="297" spans="1:26" ht="15">
      <c r="A297" s="682"/>
      <c r="B297" s="684"/>
      <c r="C297" s="684"/>
      <c r="D297" s="684"/>
      <c r="E297" s="684"/>
      <c r="F297" s="684"/>
      <c r="G297" s="865"/>
      <c r="H297" s="865"/>
      <c r="I297" s="865"/>
      <c r="J297" s="865"/>
      <c r="K297" s="1366"/>
      <c r="L297" s="682"/>
      <c r="M297" s="682"/>
      <c r="N297" s="682"/>
      <c r="O297" s="682"/>
      <c r="P297" s="682"/>
      <c r="Q297" s="682"/>
      <c r="R297" s="682"/>
      <c r="S297" s="682"/>
      <c r="T297" s="682"/>
      <c r="U297" s="682"/>
      <c r="V297" s="682"/>
      <c r="W297" s="682"/>
      <c r="X297" s="682"/>
      <c r="Y297" s="682"/>
      <c r="Z297" s="682"/>
    </row>
    <row r="298" spans="1:26" ht="15">
      <c r="A298" s="682"/>
      <c r="B298" s="684"/>
      <c r="C298" s="684"/>
      <c r="D298" s="684"/>
      <c r="E298" s="684"/>
      <c r="F298" s="684"/>
      <c r="G298" s="865"/>
      <c r="H298" s="865"/>
      <c r="I298" s="865"/>
      <c r="J298" s="865"/>
      <c r="K298" s="1366"/>
      <c r="L298" s="682"/>
      <c r="M298" s="682"/>
      <c r="N298" s="682"/>
      <c r="O298" s="682"/>
      <c r="P298" s="682"/>
      <c r="Q298" s="682"/>
      <c r="R298" s="682"/>
      <c r="S298" s="682"/>
      <c r="T298" s="682"/>
      <c r="U298" s="682"/>
      <c r="V298" s="682"/>
      <c r="W298" s="682"/>
      <c r="X298" s="682"/>
      <c r="Y298" s="682"/>
      <c r="Z298" s="682"/>
    </row>
    <row r="299" spans="1:26" ht="15">
      <c r="A299" s="682"/>
      <c r="B299" s="684"/>
      <c r="C299" s="684"/>
      <c r="D299" s="684"/>
      <c r="E299" s="684"/>
      <c r="F299" s="684"/>
      <c r="G299" s="865"/>
      <c r="H299" s="865"/>
      <c r="I299" s="865"/>
      <c r="J299" s="865"/>
      <c r="K299" s="1366"/>
      <c r="L299" s="682"/>
      <c r="M299" s="682"/>
      <c r="N299" s="682"/>
      <c r="O299" s="682"/>
      <c r="P299" s="682"/>
      <c r="Q299" s="682"/>
      <c r="R299" s="682"/>
      <c r="S299" s="682"/>
      <c r="T299" s="682"/>
      <c r="U299" s="682"/>
      <c r="V299" s="682"/>
      <c r="W299" s="682"/>
      <c r="X299" s="682"/>
      <c r="Y299" s="682"/>
      <c r="Z299" s="682"/>
    </row>
    <row r="300" spans="1:26" ht="15">
      <c r="A300" s="682"/>
      <c r="B300" s="684"/>
      <c r="C300" s="684"/>
      <c r="D300" s="684"/>
      <c r="E300" s="684"/>
      <c r="F300" s="684"/>
      <c r="G300" s="865"/>
      <c r="H300" s="865"/>
      <c r="I300" s="865"/>
      <c r="J300" s="865"/>
      <c r="K300" s="1366"/>
      <c r="L300" s="682"/>
      <c r="M300" s="682"/>
      <c r="N300" s="682"/>
      <c r="O300" s="682"/>
      <c r="P300" s="682"/>
      <c r="Q300" s="682"/>
      <c r="R300" s="682"/>
      <c r="S300" s="682"/>
      <c r="T300" s="682"/>
      <c r="U300" s="682"/>
      <c r="V300" s="682"/>
      <c r="W300" s="682"/>
      <c r="X300" s="682"/>
      <c r="Y300" s="682"/>
      <c r="Z300" s="682"/>
    </row>
    <row r="301" spans="1:26" ht="15">
      <c r="A301" s="682"/>
      <c r="B301" s="684"/>
      <c r="C301" s="684"/>
      <c r="D301" s="684"/>
      <c r="E301" s="684"/>
      <c r="F301" s="684"/>
      <c r="G301" s="865"/>
      <c r="H301" s="865"/>
      <c r="I301" s="865"/>
      <c r="J301" s="865"/>
      <c r="K301" s="1366"/>
      <c r="L301" s="682"/>
      <c r="M301" s="682"/>
      <c r="N301" s="682"/>
      <c r="O301" s="682"/>
      <c r="P301" s="682"/>
      <c r="Q301" s="682"/>
      <c r="R301" s="682"/>
      <c r="S301" s="682"/>
      <c r="T301" s="682"/>
      <c r="U301" s="682"/>
      <c r="V301" s="682"/>
      <c r="W301" s="682"/>
      <c r="X301" s="682"/>
      <c r="Y301" s="682"/>
      <c r="Z301" s="682"/>
    </row>
    <row r="302" spans="1:26" ht="15">
      <c r="A302" s="682"/>
      <c r="B302" s="684"/>
      <c r="C302" s="684"/>
      <c r="D302" s="684"/>
      <c r="E302" s="684"/>
      <c r="F302" s="684"/>
      <c r="G302" s="865"/>
      <c r="H302" s="865"/>
      <c r="I302" s="865"/>
      <c r="J302" s="865"/>
      <c r="K302" s="1366"/>
      <c r="L302" s="682"/>
      <c r="M302" s="682"/>
      <c r="N302" s="682"/>
      <c r="O302" s="682"/>
      <c r="P302" s="682"/>
      <c r="Q302" s="682"/>
      <c r="R302" s="682"/>
      <c r="S302" s="682"/>
      <c r="T302" s="682"/>
      <c r="U302" s="682"/>
      <c r="V302" s="682"/>
      <c r="W302" s="682"/>
      <c r="X302" s="682"/>
      <c r="Y302" s="682"/>
      <c r="Z302" s="682"/>
    </row>
    <row r="303" spans="1:26" ht="15">
      <c r="A303" s="682"/>
      <c r="B303" s="684"/>
      <c r="C303" s="684"/>
      <c r="D303" s="684"/>
      <c r="E303" s="684"/>
      <c r="F303" s="684"/>
      <c r="G303" s="865"/>
      <c r="H303" s="865"/>
      <c r="I303" s="865"/>
      <c r="J303" s="865"/>
      <c r="K303" s="1366"/>
      <c r="L303" s="682"/>
      <c r="M303" s="682"/>
      <c r="N303" s="682"/>
      <c r="O303" s="682"/>
      <c r="P303" s="682"/>
      <c r="Q303" s="682"/>
      <c r="R303" s="682"/>
      <c r="S303" s="682"/>
      <c r="T303" s="682"/>
      <c r="U303" s="682"/>
      <c r="V303" s="682"/>
      <c r="W303" s="682"/>
      <c r="X303" s="682"/>
      <c r="Y303" s="682"/>
      <c r="Z303" s="682"/>
    </row>
    <row r="304" spans="1:26" ht="15">
      <c r="A304" s="682"/>
      <c r="B304" s="684"/>
      <c r="C304" s="684"/>
      <c r="D304" s="684"/>
      <c r="E304" s="684"/>
      <c r="F304" s="684"/>
      <c r="G304" s="865"/>
      <c r="H304" s="865"/>
      <c r="I304" s="865"/>
      <c r="J304" s="865"/>
      <c r="K304" s="1366"/>
      <c r="L304" s="682"/>
      <c r="M304" s="682"/>
      <c r="N304" s="682"/>
      <c r="O304" s="682"/>
      <c r="P304" s="682"/>
      <c r="Q304" s="682"/>
      <c r="R304" s="682"/>
      <c r="S304" s="682"/>
      <c r="T304" s="682"/>
      <c r="U304" s="682"/>
      <c r="V304" s="682"/>
      <c r="W304" s="682"/>
      <c r="X304" s="682"/>
      <c r="Y304" s="682"/>
      <c r="Z304" s="682"/>
    </row>
    <row r="305" spans="1:26" ht="15">
      <c r="A305" s="682"/>
      <c r="B305" s="684"/>
      <c r="C305" s="684"/>
      <c r="D305" s="684"/>
      <c r="E305" s="684"/>
      <c r="F305" s="684"/>
      <c r="G305" s="865"/>
      <c r="H305" s="865"/>
      <c r="I305" s="865"/>
      <c r="J305" s="865"/>
      <c r="K305" s="1366"/>
      <c r="L305" s="682"/>
      <c r="M305" s="682"/>
      <c r="N305" s="682"/>
      <c r="O305" s="682"/>
      <c r="P305" s="682"/>
      <c r="Q305" s="682"/>
      <c r="R305" s="682"/>
      <c r="S305" s="682"/>
      <c r="T305" s="682"/>
      <c r="U305" s="682"/>
      <c r="V305" s="682"/>
      <c r="W305" s="682"/>
      <c r="X305" s="682"/>
      <c r="Y305" s="682"/>
      <c r="Z305" s="682"/>
    </row>
    <row r="306" spans="1:26" ht="15">
      <c r="A306" s="682"/>
      <c r="B306" s="684"/>
      <c r="C306" s="684"/>
      <c r="D306" s="684"/>
      <c r="E306" s="684"/>
      <c r="F306" s="684"/>
      <c r="G306" s="865"/>
      <c r="H306" s="865"/>
      <c r="I306" s="865"/>
      <c r="J306" s="865"/>
      <c r="K306" s="1366"/>
      <c r="L306" s="682"/>
      <c r="M306" s="682"/>
      <c r="N306" s="682"/>
      <c r="O306" s="682"/>
      <c r="P306" s="682"/>
      <c r="Q306" s="682"/>
      <c r="R306" s="682"/>
      <c r="S306" s="682"/>
      <c r="T306" s="682"/>
      <c r="U306" s="682"/>
      <c r="V306" s="682"/>
      <c r="W306" s="682"/>
      <c r="X306" s="682"/>
      <c r="Y306" s="682"/>
      <c r="Z306" s="682"/>
    </row>
    <row r="307" spans="1:26" ht="15">
      <c r="A307" s="682"/>
      <c r="B307" s="684"/>
      <c r="C307" s="684"/>
      <c r="D307" s="684"/>
      <c r="E307" s="684"/>
      <c r="F307" s="684"/>
      <c r="G307" s="865"/>
      <c r="H307" s="865"/>
      <c r="I307" s="865"/>
      <c r="J307" s="865"/>
      <c r="K307" s="1366"/>
      <c r="L307" s="682"/>
      <c r="M307" s="682"/>
      <c r="N307" s="682"/>
      <c r="O307" s="682"/>
      <c r="P307" s="682"/>
      <c r="Q307" s="682"/>
      <c r="R307" s="682"/>
      <c r="S307" s="682"/>
      <c r="T307" s="682"/>
      <c r="U307" s="682"/>
      <c r="V307" s="682"/>
      <c r="W307" s="682"/>
      <c r="X307" s="682"/>
      <c r="Y307" s="682"/>
      <c r="Z307" s="682"/>
    </row>
    <row r="308" spans="1:26" ht="15">
      <c r="A308" s="682"/>
      <c r="B308" s="684"/>
      <c r="C308" s="684"/>
      <c r="D308" s="684"/>
      <c r="E308" s="684"/>
      <c r="F308" s="684"/>
      <c r="G308" s="865"/>
      <c r="H308" s="865"/>
      <c r="I308" s="865"/>
      <c r="J308" s="865"/>
      <c r="K308" s="1366"/>
      <c r="L308" s="682"/>
      <c r="M308" s="682"/>
      <c r="N308" s="682"/>
      <c r="O308" s="682"/>
      <c r="P308" s="682"/>
      <c r="Q308" s="682"/>
      <c r="R308" s="682"/>
      <c r="S308" s="682"/>
      <c r="T308" s="682"/>
      <c r="U308" s="682"/>
      <c r="V308" s="682"/>
      <c r="W308" s="682"/>
      <c r="X308" s="682"/>
      <c r="Y308" s="682"/>
      <c r="Z308" s="682"/>
    </row>
    <row r="309" spans="1:26" ht="15">
      <c r="A309" s="682"/>
      <c r="B309" s="684"/>
      <c r="C309" s="684"/>
      <c r="D309" s="684"/>
      <c r="E309" s="684"/>
      <c r="F309" s="684"/>
      <c r="G309" s="865"/>
      <c r="H309" s="865"/>
      <c r="I309" s="865"/>
      <c r="J309" s="865"/>
      <c r="K309" s="1366"/>
      <c r="L309" s="682"/>
      <c r="M309" s="682"/>
      <c r="N309" s="682"/>
      <c r="O309" s="682"/>
      <c r="P309" s="682"/>
      <c r="Q309" s="682"/>
      <c r="R309" s="682"/>
      <c r="S309" s="682"/>
      <c r="T309" s="682"/>
      <c r="U309" s="682"/>
      <c r="V309" s="682"/>
      <c r="W309" s="682"/>
      <c r="X309" s="682"/>
      <c r="Y309" s="682"/>
      <c r="Z309" s="682"/>
    </row>
    <row r="310" spans="1:26" ht="15">
      <c r="A310" s="682"/>
      <c r="B310" s="684"/>
      <c r="C310" s="684"/>
      <c r="D310" s="684"/>
      <c r="E310" s="684"/>
      <c r="F310" s="684"/>
      <c r="G310" s="865"/>
      <c r="H310" s="865"/>
      <c r="I310" s="865"/>
      <c r="J310" s="865"/>
      <c r="K310" s="1366"/>
      <c r="L310" s="682"/>
      <c r="M310" s="682"/>
      <c r="N310" s="682"/>
      <c r="O310" s="682"/>
      <c r="P310" s="682"/>
      <c r="Q310" s="682"/>
      <c r="R310" s="682"/>
      <c r="S310" s="682"/>
      <c r="T310" s="682"/>
      <c r="U310" s="682"/>
      <c r="V310" s="682"/>
      <c r="W310" s="682"/>
      <c r="X310" s="682"/>
      <c r="Y310" s="682"/>
      <c r="Z310" s="682"/>
    </row>
    <row r="311" spans="1:26" ht="15">
      <c r="A311" s="682"/>
      <c r="B311" s="684"/>
      <c r="C311" s="684"/>
      <c r="D311" s="684"/>
      <c r="E311" s="684"/>
      <c r="F311" s="684"/>
      <c r="G311" s="865"/>
      <c r="H311" s="865"/>
      <c r="I311" s="865"/>
      <c r="J311" s="865"/>
      <c r="K311" s="1366"/>
      <c r="L311" s="682"/>
      <c r="M311" s="682"/>
      <c r="N311" s="682"/>
      <c r="O311" s="682"/>
      <c r="P311" s="682"/>
      <c r="Q311" s="682"/>
      <c r="R311" s="682"/>
      <c r="S311" s="682"/>
      <c r="T311" s="682"/>
      <c r="U311" s="682"/>
      <c r="V311" s="682"/>
      <c r="W311" s="682"/>
      <c r="X311" s="682"/>
      <c r="Y311" s="682"/>
      <c r="Z311" s="682"/>
    </row>
    <row r="312" spans="1:26" ht="15">
      <c r="A312" s="682"/>
      <c r="B312" s="684"/>
      <c r="C312" s="684"/>
      <c r="D312" s="684"/>
      <c r="E312" s="684"/>
      <c r="F312" s="684"/>
      <c r="G312" s="865"/>
      <c r="H312" s="865"/>
      <c r="I312" s="865"/>
      <c r="J312" s="865"/>
      <c r="K312" s="1366"/>
      <c r="L312" s="682"/>
      <c r="M312" s="682"/>
      <c r="N312" s="682"/>
      <c r="O312" s="682"/>
      <c r="P312" s="682"/>
      <c r="Q312" s="682"/>
      <c r="R312" s="682"/>
      <c r="S312" s="682"/>
      <c r="T312" s="682"/>
      <c r="U312" s="682"/>
      <c r="V312" s="682"/>
      <c r="W312" s="682"/>
      <c r="X312" s="682"/>
      <c r="Y312" s="682"/>
      <c r="Z312" s="682"/>
    </row>
    <row r="313" spans="1:26" ht="15">
      <c r="A313" s="682"/>
      <c r="B313" s="684"/>
      <c r="C313" s="684"/>
      <c r="D313" s="684"/>
      <c r="E313" s="684"/>
      <c r="F313" s="684"/>
      <c r="G313" s="865"/>
      <c r="H313" s="865"/>
      <c r="I313" s="865"/>
      <c r="J313" s="865"/>
      <c r="K313" s="1366"/>
      <c r="L313" s="682"/>
      <c r="M313" s="682"/>
      <c r="N313" s="682"/>
      <c r="O313" s="682"/>
      <c r="P313" s="682"/>
      <c r="Q313" s="682"/>
      <c r="R313" s="682"/>
      <c r="S313" s="682"/>
      <c r="T313" s="682"/>
      <c r="U313" s="682"/>
      <c r="V313" s="682"/>
      <c r="W313" s="682"/>
      <c r="X313" s="682"/>
      <c r="Y313" s="682"/>
      <c r="Z313" s="682"/>
    </row>
    <row r="314" spans="1:26" ht="15">
      <c r="A314" s="682"/>
      <c r="B314" s="684"/>
      <c r="C314" s="684"/>
      <c r="D314" s="684"/>
      <c r="E314" s="684"/>
      <c r="F314" s="684"/>
      <c r="G314" s="865"/>
      <c r="H314" s="865"/>
      <c r="I314" s="865"/>
      <c r="J314" s="865"/>
      <c r="K314" s="1366"/>
      <c r="L314" s="682"/>
      <c r="M314" s="682"/>
      <c r="N314" s="682"/>
      <c r="O314" s="682"/>
      <c r="P314" s="682"/>
      <c r="Q314" s="682"/>
      <c r="R314" s="682"/>
      <c r="S314" s="682"/>
      <c r="T314" s="682"/>
      <c r="U314" s="682"/>
      <c r="V314" s="682"/>
      <c r="W314" s="682"/>
      <c r="X314" s="682"/>
      <c r="Y314" s="682"/>
      <c r="Z314" s="682"/>
    </row>
    <row r="315" spans="1:26" ht="15">
      <c r="A315" s="682"/>
      <c r="B315" s="684"/>
      <c r="C315" s="684"/>
      <c r="D315" s="684"/>
      <c r="E315" s="684"/>
      <c r="F315" s="684"/>
      <c r="G315" s="865"/>
      <c r="H315" s="865"/>
      <c r="I315" s="865"/>
      <c r="J315" s="865"/>
      <c r="K315" s="1366"/>
      <c r="L315" s="682"/>
      <c r="M315" s="682"/>
      <c r="N315" s="682"/>
      <c r="O315" s="682"/>
      <c r="P315" s="682"/>
      <c r="Q315" s="682"/>
      <c r="R315" s="682"/>
      <c r="S315" s="682"/>
      <c r="T315" s="682"/>
      <c r="U315" s="682"/>
      <c r="V315" s="682"/>
      <c r="W315" s="682"/>
      <c r="X315" s="682"/>
      <c r="Y315" s="682"/>
      <c r="Z315" s="682"/>
    </row>
    <row r="316" spans="1:26" ht="15">
      <c r="A316" s="682"/>
      <c r="B316" s="684"/>
      <c r="C316" s="684"/>
      <c r="D316" s="684"/>
      <c r="E316" s="684"/>
      <c r="F316" s="684"/>
      <c r="G316" s="865"/>
      <c r="H316" s="865"/>
      <c r="I316" s="865"/>
      <c r="J316" s="865"/>
      <c r="K316" s="1366"/>
      <c r="L316" s="682"/>
      <c r="M316" s="682"/>
      <c r="N316" s="682"/>
      <c r="O316" s="682"/>
      <c r="P316" s="682"/>
      <c r="Q316" s="682"/>
      <c r="R316" s="682"/>
      <c r="S316" s="682"/>
      <c r="T316" s="682"/>
      <c r="U316" s="682"/>
      <c r="V316" s="682"/>
      <c r="W316" s="682"/>
      <c r="X316" s="682"/>
      <c r="Y316" s="682"/>
      <c r="Z316" s="682"/>
    </row>
    <row r="317" spans="1:26" ht="15">
      <c r="A317" s="682"/>
      <c r="B317" s="684"/>
      <c r="C317" s="684"/>
      <c r="D317" s="684"/>
      <c r="E317" s="684"/>
      <c r="F317" s="684"/>
      <c r="G317" s="865"/>
      <c r="H317" s="865"/>
      <c r="I317" s="865"/>
      <c r="J317" s="865"/>
      <c r="K317" s="1366"/>
      <c r="L317" s="682"/>
      <c r="M317" s="682"/>
      <c r="N317" s="682"/>
      <c r="O317" s="682"/>
      <c r="P317" s="682"/>
      <c r="Q317" s="682"/>
      <c r="R317" s="682"/>
      <c r="S317" s="682"/>
      <c r="T317" s="682"/>
      <c r="U317" s="682"/>
      <c r="V317" s="682"/>
      <c r="W317" s="682"/>
      <c r="X317" s="682"/>
      <c r="Y317" s="682"/>
      <c r="Z317" s="682"/>
    </row>
    <row r="318" spans="1:26" ht="15">
      <c r="A318" s="682"/>
      <c r="B318" s="684"/>
      <c r="C318" s="684"/>
      <c r="D318" s="684"/>
      <c r="E318" s="684"/>
      <c r="F318" s="684"/>
      <c r="G318" s="865"/>
      <c r="H318" s="865"/>
      <c r="I318" s="865"/>
      <c r="J318" s="865"/>
      <c r="K318" s="1366"/>
      <c r="L318" s="682"/>
      <c r="M318" s="682"/>
      <c r="N318" s="682"/>
      <c r="O318" s="682"/>
      <c r="P318" s="682"/>
      <c r="Q318" s="682"/>
      <c r="R318" s="682"/>
      <c r="S318" s="682"/>
      <c r="T318" s="682"/>
      <c r="U318" s="682"/>
      <c r="V318" s="682"/>
      <c r="W318" s="682"/>
      <c r="X318" s="682"/>
      <c r="Y318" s="682"/>
      <c r="Z318" s="682"/>
    </row>
    <row r="319" spans="1:26" ht="15">
      <c r="A319" s="682"/>
      <c r="B319" s="684"/>
      <c r="C319" s="684"/>
      <c r="D319" s="684"/>
      <c r="E319" s="684"/>
      <c r="F319" s="684"/>
      <c r="G319" s="865"/>
      <c r="H319" s="865"/>
      <c r="I319" s="865"/>
      <c r="J319" s="865"/>
      <c r="K319" s="1366"/>
      <c r="L319" s="682"/>
      <c r="M319" s="682"/>
      <c r="N319" s="682"/>
      <c r="O319" s="682"/>
      <c r="P319" s="682"/>
      <c r="Q319" s="682"/>
      <c r="R319" s="682"/>
      <c r="S319" s="682"/>
      <c r="T319" s="682"/>
      <c r="U319" s="682"/>
      <c r="V319" s="682"/>
      <c r="W319" s="682"/>
      <c r="X319" s="682"/>
      <c r="Y319" s="682"/>
      <c r="Z319" s="682"/>
    </row>
    <row r="320" spans="1:26" ht="15">
      <c r="A320" s="682"/>
      <c r="B320" s="684"/>
      <c r="C320" s="684"/>
      <c r="D320" s="684"/>
      <c r="E320" s="684"/>
      <c r="F320" s="684"/>
      <c r="G320" s="865"/>
      <c r="H320" s="865"/>
      <c r="I320" s="865"/>
      <c r="J320" s="865"/>
      <c r="K320" s="1366"/>
      <c r="L320" s="682"/>
      <c r="M320" s="682"/>
      <c r="N320" s="682"/>
      <c r="O320" s="682"/>
      <c r="P320" s="682"/>
      <c r="Q320" s="682"/>
      <c r="R320" s="682"/>
      <c r="S320" s="682"/>
      <c r="T320" s="682"/>
      <c r="U320" s="682"/>
      <c r="V320" s="682"/>
      <c r="W320" s="682"/>
      <c r="X320" s="682"/>
      <c r="Y320" s="682"/>
      <c r="Z320" s="682"/>
    </row>
    <row r="321" spans="1:26" ht="15">
      <c r="A321" s="682"/>
      <c r="B321" s="684"/>
      <c r="C321" s="684"/>
      <c r="D321" s="684"/>
      <c r="E321" s="684"/>
      <c r="F321" s="684"/>
      <c r="G321" s="865"/>
      <c r="H321" s="865"/>
      <c r="I321" s="865"/>
      <c r="J321" s="865"/>
      <c r="K321" s="1366"/>
      <c r="L321" s="682"/>
      <c r="M321" s="682"/>
      <c r="N321" s="682"/>
      <c r="O321" s="682"/>
      <c r="P321" s="682"/>
      <c r="Q321" s="682"/>
      <c r="R321" s="682"/>
      <c r="S321" s="682"/>
      <c r="T321" s="682"/>
      <c r="U321" s="682"/>
      <c r="V321" s="682"/>
      <c r="W321" s="682"/>
      <c r="X321" s="682"/>
      <c r="Y321" s="682"/>
      <c r="Z321" s="682"/>
    </row>
    <row r="322" spans="1:26" ht="15">
      <c r="A322" s="682"/>
      <c r="B322" s="684"/>
      <c r="C322" s="684"/>
      <c r="D322" s="684"/>
      <c r="E322" s="684"/>
      <c r="F322" s="684"/>
      <c r="G322" s="865"/>
      <c r="H322" s="865"/>
      <c r="I322" s="865"/>
      <c r="J322" s="865"/>
      <c r="K322" s="1366"/>
      <c r="L322" s="682"/>
      <c r="M322" s="682"/>
      <c r="N322" s="682"/>
      <c r="O322" s="682"/>
      <c r="P322" s="682"/>
      <c r="Q322" s="682"/>
      <c r="R322" s="682"/>
      <c r="S322" s="682"/>
      <c r="T322" s="682"/>
      <c r="U322" s="682"/>
      <c r="V322" s="682"/>
      <c r="W322" s="682"/>
      <c r="X322" s="682"/>
      <c r="Y322" s="682"/>
      <c r="Z322" s="682"/>
    </row>
    <row r="323" spans="1:26" ht="15">
      <c r="A323" s="682"/>
      <c r="B323" s="684"/>
      <c r="C323" s="684"/>
      <c r="D323" s="684"/>
      <c r="E323" s="684"/>
      <c r="F323" s="684"/>
      <c r="G323" s="684"/>
      <c r="H323" s="684"/>
      <c r="I323" s="684"/>
      <c r="J323" s="684"/>
      <c r="K323" s="1366"/>
      <c r="L323" s="682"/>
      <c r="M323" s="682"/>
      <c r="N323" s="682"/>
      <c r="O323" s="682"/>
      <c r="P323" s="682"/>
      <c r="Q323" s="682"/>
      <c r="R323" s="682"/>
      <c r="S323" s="682"/>
      <c r="T323" s="682"/>
      <c r="U323" s="682"/>
      <c r="V323" s="682"/>
      <c r="W323" s="682"/>
      <c r="X323" s="682"/>
      <c r="Y323" s="682"/>
      <c r="Z323" s="682"/>
    </row>
    <row r="324" spans="1:26" ht="15">
      <c r="A324" s="682"/>
      <c r="B324" s="684"/>
      <c r="C324" s="684"/>
      <c r="D324" s="684"/>
      <c r="E324" s="684"/>
      <c r="F324" s="684"/>
      <c r="G324" s="684"/>
      <c r="H324" s="684"/>
      <c r="I324" s="684"/>
      <c r="J324" s="684"/>
      <c r="K324" s="1366"/>
      <c r="L324" s="682"/>
      <c r="M324" s="682"/>
      <c r="N324" s="682"/>
      <c r="O324" s="682"/>
      <c r="P324" s="682"/>
      <c r="Q324" s="682"/>
      <c r="R324" s="682"/>
      <c r="S324" s="682"/>
      <c r="T324" s="682"/>
      <c r="U324" s="682"/>
      <c r="V324" s="682"/>
      <c r="W324" s="682"/>
      <c r="X324" s="682"/>
      <c r="Y324" s="682"/>
      <c r="Z324" s="682"/>
    </row>
    <row r="325" spans="1:26" ht="15">
      <c r="A325" s="682"/>
      <c r="B325" s="684"/>
      <c r="C325" s="684"/>
      <c r="D325" s="684"/>
      <c r="E325" s="684"/>
      <c r="F325" s="684"/>
      <c r="G325" s="684"/>
      <c r="H325" s="684"/>
      <c r="I325" s="684"/>
      <c r="J325" s="684"/>
      <c r="K325" s="1366"/>
      <c r="L325" s="682"/>
      <c r="M325" s="682"/>
      <c r="N325" s="682"/>
      <c r="O325" s="682"/>
      <c r="P325" s="682"/>
      <c r="Q325" s="682"/>
      <c r="R325" s="682"/>
      <c r="S325" s="682"/>
      <c r="T325" s="682"/>
      <c r="U325" s="682"/>
      <c r="V325" s="682"/>
      <c r="W325" s="682"/>
      <c r="X325" s="682"/>
      <c r="Y325" s="682"/>
      <c r="Z325" s="682"/>
    </row>
    <row r="326" spans="1:26" ht="15">
      <c r="A326" s="682"/>
      <c r="B326" s="684"/>
      <c r="C326" s="684"/>
      <c r="D326" s="684"/>
      <c r="E326" s="684"/>
      <c r="F326" s="684"/>
      <c r="G326" s="684"/>
      <c r="H326" s="684"/>
      <c r="I326" s="684"/>
      <c r="J326" s="684"/>
      <c r="K326" s="1366"/>
      <c r="L326" s="682"/>
      <c r="M326" s="682"/>
      <c r="N326" s="682"/>
      <c r="O326" s="682"/>
      <c r="P326" s="682"/>
      <c r="Q326" s="682"/>
      <c r="R326" s="682"/>
      <c r="S326" s="682"/>
      <c r="T326" s="682"/>
      <c r="U326" s="682"/>
      <c r="V326" s="682"/>
      <c r="W326" s="682"/>
      <c r="X326" s="682"/>
      <c r="Y326" s="682"/>
      <c r="Z326" s="682"/>
    </row>
    <row r="327" spans="1:26" ht="15">
      <c r="A327" s="682"/>
      <c r="B327" s="684"/>
      <c r="C327" s="684"/>
      <c r="D327" s="684"/>
      <c r="E327" s="684"/>
      <c r="F327" s="684"/>
      <c r="G327" s="684"/>
      <c r="H327" s="684"/>
      <c r="I327" s="684"/>
      <c r="J327" s="684"/>
      <c r="K327" s="1366"/>
      <c r="L327" s="682"/>
      <c r="M327" s="682"/>
      <c r="N327" s="682"/>
      <c r="O327" s="682"/>
      <c r="P327" s="682"/>
      <c r="Q327" s="682"/>
      <c r="R327" s="682"/>
      <c r="S327" s="682"/>
      <c r="T327" s="682"/>
      <c r="U327" s="682"/>
      <c r="V327" s="682"/>
      <c r="W327" s="682"/>
      <c r="X327" s="682"/>
      <c r="Y327" s="682"/>
      <c r="Z327" s="682"/>
    </row>
    <row r="328" spans="1:26" ht="15">
      <c r="A328" s="682"/>
      <c r="B328" s="684"/>
      <c r="C328" s="684"/>
      <c r="D328" s="684"/>
      <c r="E328" s="684"/>
      <c r="F328" s="684"/>
      <c r="G328" s="684"/>
      <c r="H328" s="684"/>
      <c r="I328" s="684"/>
      <c r="J328" s="684"/>
      <c r="K328" s="1366"/>
      <c r="L328" s="682"/>
      <c r="M328" s="682"/>
      <c r="N328" s="682"/>
      <c r="O328" s="682"/>
      <c r="P328" s="682"/>
      <c r="Q328" s="682"/>
      <c r="R328" s="682"/>
      <c r="S328" s="682"/>
      <c r="T328" s="682"/>
      <c r="U328" s="682"/>
      <c r="V328" s="682"/>
      <c r="W328" s="682"/>
      <c r="X328" s="682"/>
      <c r="Y328" s="682"/>
      <c r="Z328" s="682"/>
    </row>
    <row r="329" spans="1:26" ht="15">
      <c r="A329" s="682"/>
      <c r="B329" s="684"/>
      <c r="C329" s="684"/>
      <c r="D329" s="684"/>
      <c r="E329" s="684"/>
      <c r="F329" s="684"/>
      <c r="G329" s="684"/>
      <c r="H329" s="684"/>
      <c r="I329" s="684"/>
      <c r="J329" s="684"/>
      <c r="K329" s="1366"/>
      <c r="L329" s="682"/>
      <c r="M329" s="682"/>
      <c r="N329" s="682"/>
      <c r="O329" s="682"/>
      <c r="P329" s="682"/>
      <c r="Q329" s="682"/>
      <c r="R329" s="682"/>
      <c r="S329" s="682"/>
      <c r="T329" s="682"/>
      <c r="U329" s="682"/>
      <c r="V329" s="682"/>
      <c r="W329" s="682"/>
      <c r="X329" s="682"/>
      <c r="Y329" s="682"/>
      <c r="Z329" s="682"/>
    </row>
    <row r="330" spans="1:26" ht="15">
      <c r="A330" s="682"/>
      <c r="B330" s="684"/>
      <c r="C330" s="684"/>
      <c r="D330" s="684"/>
      <c r="E330" s="684"/>
      <c r="F330" s="684"/>
      <c r="G330" s="684"/>
      <c r="H330" s="684"/>
      <c r="I330" s="684"/>
      <c r="J330" s="684"/>
      <c r="K330" s="1366"/>
      <c r="L330" s="682"/>
      <c r="M330" s="682"/>
      <c r="N330" s="682"/>
      <c r="O330" s="682"/>
      <c r="P330" s="682"/>
      <c r="Q330" s="682"/>
      <c r="R330" s="682"/>
      <c r="S330" s="682"/>
      <c r="T330" s="682"/>
      <c r="U330" s="682"/>
      <c r="V330" s="682"/>
      <c r="W330" s="682"/>
      <c r="X330" s="682"/>
      <c r="Y330" s="682"/>
      <c r="Z330" s="682"/>
    </row>
    <row r="331" spans="1:26" ht="15">
      <c r="A331" s="682"/>
      <c r="B331" s="684"/>
      <c r="C331" s="684"/>
      <c r="D331" s="684"/>
      <c r="E331" s="684"/>
      <c r="F331" s="684"/>
      <c r="G331" s="684"/>
      <c r="H331" s="684"/>
      <c r="I331" s="684"/>
      <c r="J331" s="684"/>
      <c r="K331" s="1366"/>
      <c r="L331" s="682"/>
      <c r="M331" s="682"/>
      <c r="N331" s="682"/>
      <c r="O331" s="682"/>
      <c r="P331" s="682"/>
      <c r="Q331" s="682"/>
      <c r="R331" s="682"/>
      <c r="S331" s="682"/>
      <c r="T331" s="682"/>
      <c r="U331" s="682"/>
      <c r="V331" s="682"/>
      <c r="W331" s="682"/>
      <c r="X331" s="682"/>
      <c r="Y331" s="682"/>
      <c r="Z331" s="682"/>
    </row>
    <row r="332" spans="1:26" ht="15">
      <c r="A332" s="682"/>
      <c r="B332" s="684"/>
      <c r="C332" s="684"/>
      <c r="D332" s="684"/>
      <c r="E332" s="684"/>
      <c r="F332" s="684"/>
      <c r="G332" s="684"/>
      <c r="H332" s="684"/>
      <c r="I332" s="684"/>
      <c r="J332" s="684"/>
      <c r="K332" s="1366"/>
      <c r="L332" s="682"/>
      <c r="M332" s="682"/>
      <c r="N332" s="682"/>
      <c r="O332" s="682"/>
      <c r="P332" s="682"/>
      <c r="Q332" s="682"/>
      <c r="R332" s="682"/>
      <c r="S332" s="682"/>
      <c r="T332" s="682"/>
      <c r="U332" s="682"/>
      <c r="V332" s="682"/>
      <c r="W332" s="682"/>
      <c r="X332" s="682"/>
      <c r="Y332" s="682"/>
      <c r="Z332" s="682"/>
    </row>
    <row r="333" spans="1:26" ht="15">
      <c r="A333" s="682"/>
      <c r="B333" s="684"/>
      <c r="C333" s="684"/>
      <c r="D333" s="684"/>
      <c r="E333" s="684"/>
      <c r="F333" s="684"/>
      <c r="G333" s="684"/>
      <c r="H333" s="684"/>
      <c r="I333" s="684"/>
      <c r="J333" s="684"/>
      <c r="K333" s="1366"/>
      <c r="L333" s="682"/>
      <c r="M333" s="682"/>
      <c r="N333" s="682"/>
      <c r="O333" s="682"/>
      <c r="P333" s="682"/>
      <c r="Q333" s="682"/>
      <c r="R333" s="682"/>
      <c r="S333" s="682"/>
      <c r="T333" s="682"/>
      <c r="U333" s="682"/>
      <c r="V333" s="682"/>
      <c r="W333" s="682"/>
      <c r="X333" s="682"/>
      <c r="Y333" s="682"/>
      <c r="Z333" s="682"/>
    </row>
    <row r="334" spans="1:26" ht="15">
      <c r="A334" s="682"/>
      <c r="B334" s="684"/>
      <c r="C334" s="684"/>
      <c r="D334" s="684"/>
      <c r="E334" s="684"/>
      <c r="F334" s="684"/>
      <c r="G334" s="684"/>
      <c r="H334" s="684"/>
      <c r="I334" s="684"/>
      <c r="J334" s="684"/>
      <c r="K334" s="1366"/>
      <c r="L334" s="682"/>
      <c r="M334" s="682"/>
      <c r="N334" s="682"/>
      <c r="O334" s="682"/>
      <c r="P334" s="682"/>
      <c r="Q334" s="682"/>
      <c r="R334" s="682"/>
      <c r="S334" s="682"/>
      <c r="T334" s="682"/>
      <c r="U334" s="682"/>
      <c r="V334" s="682"/>
      <c r="W334" s="682"/>
      <c r="X334" s="682"/>
      <c r="Y334" s="682"/>
      <c r="Z334" s="682"/>
    </row>
    <row r="335" spans="1:26" ht="15">
      <c r="A335" s="682"/>
      <c r="B335" s="684"/>
      <c r="C335" s="684"/>
      <c r="D335" s="684"/>
      <c r="E335" s="684"/>
      <c r="F335" s="684"/>
      <c r="G335" s="684"/>
      <c r="H335" s="684"/>
      <c r="I335" s="684"/>
      <c r="J335" s="684"/>
      <c r="K335" s="1366"/>
      <c r="L335" s="682"/>
      <c r="M335" s="682"/>
      <c r="N335" s="682"/>
      <c r="O335" s="682"/>
      <c r="P335" s="682"/>
      <c r="Q335" s="682"/>
      <c r="R335" s="682"/>
      <c r="S335" s="682"/>
      <c r="T335" s="682"/>
      <c r="U335" s="682"/>
      <c r="V335" s="682"/>
      <c r="W335" s="682"/>
      <c r="X335" s="682"/>
      <c r="Y335" s="682"/>
      <c r="Z335" s="682"/>
    </row>
    <row r="336" spans="1:26" ht="15">
      <c r="A336" s="682"/>
      <c r="B336" s="684"/>
      <c r="C336" s="684"/>
      <c r="D336" s="684"/>
      <c r="E336" s="684"/>
      <c r="F336" s="684"/>
      <c r="G336" s="684"/>
      <c r="H336" s="684"/>
      <c r="I336" s="684"/>
      <c r="J336" s="684"/>
      <c r="K336" s="1366"/>
      <c r="L336" s="682"/>
      <c r="M336" s="682"/>
      <c r="N336" s="682"/>
      <c r="O336" s="682"/>
      <c r="P336" s="682"/>
      <c r="Q336" s="682"/>
      <c r="R336" s="682"/>
      <c r="S336" s="682"/>
      <c r="T336" s="682"/>
      <c r="U336" s="682"/>
      <c r="V336" s="682"/>
      <c r="W336" s="682"/>
      <c r="X336" s="682"/>
      <c r="Y336" s="682"/>
      <c r="Z336" s="682"/>
    </row>
    <row r="337" spans="1:26" ht="15">
      <c r="A337" s="682"/>
      <c r="B337" s="684"/>
      <c r="C337" s="684"/>
      <c r="D337" s="684"/>
      <c r="E337" s="684"/>
      <c r="F337" s="684"/>
      <c r="G337" s="684"/>
      <c r="H337" s="684"/>
      <c r="I337" s="684"/>
      <c r="J337" s="684"/>
      <c r="K337" s="1366"/>
      <c r="L337" s="682"/>
      <c r="M337" s="682"/>
      <c r="N337" s="682"/>
      <c r="O337" s="682"/>
      <c r="P337" s="682"/>
      <c r="Q337" s="682"/>
      <c r="R337" s="682"/>
      <c r="S337" s="682"/>
      <c r="T337" s="682"/>
      <c r="U337" s="682"/>
      <c r="V337" s="682"/>
      <c r="W337" s="682"/>
      <c r="X337" s="682"/>
      <c r="Y337" s="682"/>
      <c r="Z337" s="682"/>
    </row>
    <row r="338" spans="1:26" ht="15">
      <c r="A338" s="682"/>
      <c r="B338" s="684"/>
      <c r="C338" s="684"/>
      <c r="D338" s="684"/>
      <c r="E338" s="684"/>
      <c r="F338" s="684"/>
      <c r="G338" s="684"/>
      <c r="H338" s="684"/>
      <c r="I338" s="684"/>
      <c r="J338" s="684"/>
      <c r="K338" s="1366"/>
      <c r="L338" s="682"/>
      <c r="M338" s="682"/>
      <c r="N338" s="682"/>
      <c r="O338" s="682"/>
      <c r="P338" s="682"/>
      <c r="Q338" s="682"/>
      <c r="R338" s="682"/>
      <c r="S338" s="682"/>
      <c r="T338" s="682"/>
      <c r="U338" s="682"/>
      <c r="V338" s="682"/>
      <c r="W338" s="682"/>
      <c r="X338" s="682"/>
      <c r="Y338" s="682"/>
      <c r="Z338" s="682"/>
    </row>
    <row r="339" spans="1:26" ht="15">
      <c r="A339" s="682"/>
      <c r="B339" s="684"/>
      <c r="C339" s="684"/>
      <c r="D339" s="684"/>
      <c r="E339" s="684"/>
      <c r="F339" s="684"/>
      <c r="G339" s="684"/>
      <c r="H339" s="684"/>
      <c r="I339" s="684"/>
      <c r="J339" s="684"/>
      <c r="K339" s="1366"/>
      <c r="L339" s="682"/>
      <c r="M339" s="682"/>
      <c r="N339" s="682"/>
      <c r="O339" s="682"/>
      <c r="P339" s="682"/>
      <c r="Q339" s="682"/>
      <c r="R339" s="682"/>
      <c r="S339" s="682"/>
      <c r="T339" s="682"/>
      <c r="U339" s="682"/>
      <c r="V339" s="682"/>
      <c r="W339" s="682"/>
      <c r="X339" s="682"/>
      <c r="Y339" s="682"/>
      <c r="Z339" s="682"/>
    </row>
    <row r="340" spans="1:26" ht="15">
      <c r="A340" s="682"/>
      <c r="B340" s="684"/>
      <c r="C340" s="684"/>
      <c r="D340" s="684"/>
      <c r="E340" s="684"/>
      <c r="F340" s="684"/>
      <c r="G340" s="684"/>
      <c r="H340" s="684"/>
      <c r="I340" s="684"/>
      <c r="J340" s="684"/>
      <c r="K340" s="1366"/>
      <c r="L340" s="682"/>
      <c r="M340" s="682"/>
      <c r="N340" s="682"/>
      <c r="O340" s="682"/>
      <c r="P340" s="682"/>
      <c r="Q340" s="682"/>
      <c r="R340" s="682"/>
      <c r="S340" s="682"/>
      <c r="T340" s="682"/>
      <c r="U340" s="682"/>
      <c r="V340" s="682"/>
      <c r="W340" s="682"/>
      <c r="X340" s="682"/>
      <c r="Y340" s="682"/>
      <c r="Z340" s="682"/>
    </row>
    <row r="341" spans="1:26" ht="15">
      <c r="A341" s="682"/>
      <c r="B341" s="684"/>
      <c r="C341" s="684"/>
      <c r="D341" s="684"/>
      <c r="E341" s="684"/>
      <c r="F341" s="684"/>
      <c r="G341" s="684"/>
      <c r="H341" s="684"/>
      <c r="I341" s="684"/>
      <c r="J341" s="684"/>
      <c r="K341" s="1366"/>
      <c r="L341" s="682"/>
      <c r="M341" s="682"/>
      <c r="N341" s="682"/>
      <c r="O341" s="682"/>
      <c r="P341" s="682"/>
      <c r="Q341" s="682"/>
      <c r="R341" s="682"/>
      <c r="S341" s="682"/>
      <c r="T341" s="682"/>
      <c r="U341" s="682"/>
      <c r="V341" s="682"/>
      <c r="W341" s="682"/>
      <c r="X341" s="682"/>
      <c r="Y341" s="682"/>
      <c r="Z341" s="682"/>
    </row>
    <row r="342" spans="1:26" ht="15">
      <c r="A342" s="682"/>
      <c r="B342" s="684"/>
      <c r="C342" s="684"/>
      <c r="D342" s="684"/>
      <c r="E342" s="684"/>
      <c r="F342" s="684"/>
      <c r="G342" s="684"/>
      <c r="H342" s="684"/>
      <c r="I342" s="684"/>
      <c r="J342" s="684"/>
      <c r="K342" s="1366"/>
      <c r="L342" s="682"/>
      <c r="M342" s="682"/>
      <c r="N342" s="682"/>
      <c r="O342" s="682"/>
      <c r="P342" s="682"/>
      <c r="Q342" s="682"/>
      <c r="R342" s="682"/>
      <c r="S342" s="682"/>
      <c r="T342" s="682"/>
      <c r="U342" s="682"/>
      <c r="V342" s="682"/>
      <c r="W342" s="682"/>
      <c r="X342" s="682"/>
      <c r="Y342" s="682"/>
      <c r="Z342" s="682"/>
    </row>
    <row r="343" spans="1:26" ht="15">
      <c r="A343" s="682"/>
      <c r="B343" s="684"/>
      <c r="C343" s="684"/>
      <c r="D343" s="684"/>
      <c r="E343" s="684"/>
      <c r="F343" s="684"/>
      <c r="G343" s="684"/>
      <c r="H343" s="684"/>
      <c r="I343" s="684"/>
      <c r="J343" s="684"/>
      <c r="K343" s="1366"/>
      <c r="L343" s="682"/>
      <c r="M343" s="682"/>
      <c r="N343" s="682"/>
      <c r="O343" s="682"/>
      <c r="P343" s="682"/>
      <c r="Q343" s="682"/>
      <c r="R343" s="682"/>
      <c r="S343" s="682"/>
      <c r="T343" s="682"/>
      <c r="U343" s="682"/>
      <c r="V343" s="682"/>
      <c r="W343" s="682"/>
      <c r="X343" s="682"/>
      <c r="Y343" s="682"/>
      <c r="Z343" s="682"/>
    </row>
    <row r="344" spans="1:26" ht="15">
      <c r="A344" s="682"/>
      <c r="B344" s="684"/>
      <c r="C344" s="684"/>
      <c r="D344" s="684"/>
      <c r="E344" s="684"/>
      <c r="F344" s="684"/>
      <c r="G344" s="684"/>
      <c r="H344" s="684"/>
      <c r="I344" s="684"/>
      <c r="J344" s="684"/>
      <c r="K344" s="1366"/>
      <c r="L344" s="682"/>
      <c r="M344" s="682"/>
      <c r="N344" s="682"/>
      <c r="O344" s="682"/>
      <c r="P344" s="682"/>
      <c r="Q344" s="682"/>
      <c r="R344" s="682"/>
      <c r="S344" s="682"/>
      <c r="T344" s="682"/>
      <c r="U344" s="682"/>
      <c r="V344" s="682"/>
      <c r="W344" s="682"/>
      <c r="X344" s="682"/>
      <c r="Y344" s="682"/>
      <c r="Z344" s="682"/>
    </row>
    <row r="345" spans="1:26" ht="15">
      <c r="A345" s="682"/>
      <c r="B345" s="684"/>
      <c r="C345" s="684"/>
      <c r="D345" s="684"/>
      <c r="E345" s="684"/>
      <c r="F345" s="684"/>
      <c r="G345" s="684"/>
      <c r="H345" s="684"/>
      <c r="I345" s="684"/>
      <c r="J345" s="684"/>
      <c r="K345" s="1366"/>
      <c r="L345" s="682"/>
      <c r="M345" s="682"/>
      <c r="N345" s="682"/>
      <c r="O345" s="682"/>
      <c r="P345" s="682"/>
      <c r="Q345" s="682"/>
      <c r="R345" s="682"/>
      <c r="S345" s="682"/>
      <c r="T345" s="682"/>
      <c r="U345" s="682"/>
      <c r="V345" s="682"/>
      <c r="W345" s="682"/>
      <c r="X345" s="682"/>
      <c r="Y345" s="682"/>
      <c r="Z345" s="682"/>
    </row>
    <row r="346" spans="1:26" ht="15">
      <c r="A346" s="682"/>
      <c r="B346" s="684"/>
      <c r="C346" s="684"/>
      <c r="D346" s="684"/>
      <c r="E346" s="684"/>
      <c r="F346" s="684"/>
      <c r="G346" s="684"/>
      <c r="H346" s="684"/>
      <c r="I346" s="684"/>
      <c r="J346" s="684"/>
      <c r="K346" s="1366"/>
      <c r="L346" s="682"/>
      <c r="M346" s="682"/>
      <c r="N346" s="682"/>
      <c r="O346" s="682"/>
      <c r="P346" s="682"/>
      <c r="Q346" s="682"/>
      <c r="R346" s="682"/>
      <c r="S346" s="682"/>
      <c r="T346" s="682"/>
      <c r="U346" s="682"/>
      <c r="V346" s="682"/>
      <c r="W346" s="682"/>
      <c r="X346" s="682"/>
      <c r="Y346" s="682"/>
      <c r="Z346" s="682"/>
    </row>
    <row r="347" spans="1:26" ht="15">
      <c r="A347" s="682"/>
      <c r="B347" s="684"/>
      <c r="C347" s="684"/>
      <c r="D347" s="684"/>
      <c r="E347" s="684"/>
      <c r="F347" s="684"/>
      <c r="G347" s="684"/>
      <c r="H347" s="684"/>
      <c r="I347" s="684"/>
      <c r="J347" s="684"/>
      <c r="K347" s="1366"/>
      <c r="L347" s="682"/>
      <c r="M347" s="682"/>
      <c r="N347" s="682"/>
      <c r="O347" s="682"/>
      <c r="P347" s="682"/>
      <c r="Q347" s="682"/>
      <c r="R347" s="682"/>
      <c r="S347" s="682"/>
      <c r="T347" s="682"/>
      <c r="U347" s="682"/>
      <c r="V347" s="682"/>
      <c r="W347" s="682"/>
      <c r="X347" s="682"/>
      <c r="Y347" s="682"/>
      <c r="Z347" s="682"/>
    </row>
    <row r="348" spans="1:26" ht="15">
      <c r="A348" s="682"/>
      <c r="B348" s="684"/>
      <c r="C348" s="684"/>
      <c r="D348" s="684"/>
      <c r="E348" s="684"/>
      <c r="F348" s="684"/>
      <c r="G348" s="684"/>
      <c r="H348" s="684"/>
      <c r="I348" s="684"/>
      <c r="J348" s="684"/>
      <c r="K348" s="1366"/>
      <c r="L348" s="682"/>
      <c r="M348" s="682"/>
      <c r="N348" s="682"/>
      <c r="O348" s="682"/>
      <c r="P348" s="682"/>
      <c r="Q348" s="682"/>
      <c r="R348" s="682"/>
      <c r="S348" s="682"/>
      <c r="T348" s="682"/>
      <c r="U348" s="682"/>
      <c r="V348" s="682"/>
      <c r="W348" s="682"/>
      <c r="X348" s="682"/>
      <c r="Y348" s="682"/>
      <c r="Z348" s="682"/>
    </row>
    <row r="349" spans="1:26" ht="15">
      <c r="A349" s="682"/>
      <c r="B349" s="684"/>
      <c r="C349" s="684"/>
      <c r="D349" s="684"/>
      <c r="E349" s="684"/>
      <c r="F349" s="684"/>
      <c r="G349" s="684"/>
      <c r="H349" s="684"/>
      <c r="I349" s="684"/>
      <c r="J349" s="684"/>
      <c r="K349" s="1366"/>
      <c r="L349" s="682"/>
      <c r="M349" s="682"/>
      <c r="N349" s="682"/>
      <c r="O349" s="682"/>
      <c r="P349" s="682"/>
      <c r="Q349" s="682"/>
      <c r="R349" s="682"/>
      <c r="S349" s="682"/>
      <c r="T349" s="682"/>
      <c r="U349" s="682"/>
      <c r="V349" s="682"/>
      <c r="W349" s="682"/>
      <c r="X349" s="682"/>
      <c r="Y349" s="682"/>
      <c r="Z349" s="682"/>
    </row>
    <row r="350" spans="1:26" ht="15">
      <c r="A350" s="682"/>
      <c r="B350" s="684"/>
      <c r="C350" s="684"/>
      <c r="D350" s="684"/>
      <c r="E350" s="684"/>
      <c r="F350" s="684"/>
      <c r="G350" s="684"/>
      <c r="H350" s="684"/>
      <c r="I350" s="684"/>
      <c r="J350" s="684"/>
      <c r="K350" s="1366"/>
      <c r="L350" s="682"/>
      <c r="M350" s="682"/>
      <c r="N350" s="682"/>
      <c r="O350" s="682"/>
      <c r="P350" s="682"/>
      <c r="Q350" s="682"/>
      <c r="R350" s="682"/>
      <c r="S350" s="682"/>
      <c r="T350" s="682"/>
      <c r="U350" s="682"/>
      <c r="V350" s="682"/>
      <c r="W350" s="682"/>
      <c r="X350" s="682"/>
      <c r="Y350" s="682"/>
      <c r="Z350" s="682"/>
    </row>
    <row r="351" spans="1:26" ht="15">
      <c r="A351" s="682"/>
      <c r="B351" s="684"/>
      <c r="C351" s="684"/>
      <c r="D351" s="684"/>
      <c r="E351" s="684"/>
      <c r="F351" s="684"/>
      <c r="G351" s="684"/>
      <c r="H351" s="684"/>
      <c r="I351" s="684"/>
      <c r="J351" s="684"/>
      <c r="K351" s="1366"/>
      <c r="L351" s="682"/>
      <c r="M351" s="682"/>
      <c r="N351" s="682"/>
      <c r="O351" s="682"/>
      <c r="P351" s="682"/>
      <c r="Q351" s="682"/>
      <c r="R351" s="682"/>
      <c r="S351" s="682"/>
      <c r="T351" s="682"/>
      <c r="U351" s="682"/>
      <c r="V351" s="682"/>
      <c r="W351" s="682"/>
      <c r="X351" s="682"/>
      <c r="Y351" s="682"/>
      <c r="Z351" s="682"/>
    </row>
    <row r="352" spans="1:26" ht="15">
      <c r="A352" s="682"/>
      <c r="B352" s="684"/>
      <c r="C352" s="684"/>
      <c r="D352" s="684"/>
      <c r="E352" s="684"/>
      <c r="F352" s="684"/>
      <c r="G352" s="684"/>
      <c r="H352" s="684"/>
      <c r="I352" s="684"/>
      <c r="J352" s="684"/>
      <c r="K352" s="1366"/>
      <c r="L352" s="682"/>
      <c r="M352" s="682"/>
      <c r="N352" s="682"/>
      <c r="O352" s="682"/>
      <c r="P352" s="682"/>
      <c r="Q352" s="682"/>
      <c r="R352" s="682"/>
      <c r="S352" s="682"/>
      <c r="T352" s="682"/>
      <c r="U352" s="682"/>
      <c r="V352" s="682"/>
      <c r="W352" s="682"/>
      <c r="X352" s="682"/>
      <c r="Y352" s="682"/>
      <c r="Z352" s="682"/>
    </row>
    <row r="353" spans="1:26" ht="15">
      <c r="A353" s="682"/>
      <c r="B353" s="684"/>
      <c r="C353" s="684"/>
      <c r="D353" s="684"/>
      <c r="E353" s="684"/>
      <c r="F353" s="684"/>
      <c r="G353" s="684"/>
      <c r="H353" s="684"/>
      <c r="I353" s="684"/>
      <c r="J353" s="684"/>
      <c r="K353" s="1366"/>
      <c r="L353" s="682"/>
      <c r="M353" s="682"/>
      <c r="N353" s="682"/>
      <c r="O353" s="682"/>
      <c r="P353" s="682"/>
      <c r="Q353" s="682"/>
      <c r="R353" s="682"/>
      <c r="S353" s="682"/>
      <c r="T353" s="682"/>
      <c r="U353" s="682"/>
      <c r="V353" s="682"/>
      <c r="W353" s="682"/>
      <c r="X353" s="682"/>
      <c r="Y353" s="682"/>
      <c r="Z353" s="682"/>
    </row>
    <row r="354" spans="1:26" ht="15">
      <c r="A354" s="682"/>
      <c r="B354" s="684"/>
      <c r="C354" s="684"/>
      <c r="D354" s="684"/>
      <c r="E354" s="684"/>
      <c r="F354" s="684"/>
      <c r="G354" s="684"/>
      <c r="H354" s="684"/>
      <c r="I354" s="684"/>
      <c r="J354" s="684"/>
      <c r="K354" s="1366"/>
      <c r="L354" s="682"/>
      <c r="M354" s="682"/>
      <c r="N354" s="682"/>
      <c r="O354" s="682"/>
      <c r="P354" s="682"/>
      <c r="Q354" s="682"/>
      <c r="R354" s="682"/>
      <c r="S354" s="682"/>
      <c r="T354" s="682"/>
      <c r="U354" s="682"/>
      <c r="V354" s="682"/>
      <c r="W354" s="682"/>
      <c r="X354" s="682"/>
      <c r="Y354" s="682"/>
      <c r="Z354" s="682"/>
    </row>
    <row r="355" spans="1:26" ht="15">
      <c r="A355" s="682"/>
      <c r="B355" s="684"/>
      <c r="C355" s="684"/>
      <c r="D355" s="684"/>
      <c r="E355" s="684"/>
      <c r="F355" s="684"/>
      <c r="G355" s="684"/>
      <c r="H355" s="684"/>
      <c r="I355" s="684"/>
      <c r="J355" s="684"/>
      <c r="K355" s="1366"/>
      <c r="L355" s="682"/>
      <c r="M355" s="682"/>
      <c r="N355" s="682"/>
      <c r="O355" s="682"/>
      <c r="P355" s="682"/>
      <c r="Q355" s="682"/>
      <c r="R355" s="682"/>
      <c r="S355" s="682"/>
      <c r="T355" s="682"/>
      <c r="U355" s="682"/>
      <c r="V355" s="682"/>
      <c r="W355" s="682"/>
      <c r="X355" s="682"/>
      <c r="Y355" s="682"/>
      <c r="Z355" s="682"/>
    </row>
    <row r="356" spans="1:26" ht="15">
      <c r="A356" s="682"/>
      <c r="B356" s="684"/>
      <c r="C356" s="684"/>
      <c r="D356" s="684"/>
      <c r="E356" s="684"/>
      <c r="F356" s="684"/>
      <c r="G356" s="684"/>
      <c r="H356" s="684"/>
      <c r="I356" s="684"/>
      <c r="J356" s="684"/>
      <c r="K356" s="1366"/>
      <c r="L356" s="682"/>
      <c r="M356" s="682"/>
      <c r="N356" s="682"/>
      <c r="O356" s="682"/>
      <c r="P356" s="682"/>
      <c r="Q356" s="682"/>
      <c r="R356" s="682"/>
      <c r="S356" s="682"/>
      <c r="T356" s="682"/>
      <c r="U356" s="682"/>
      <c r="V356" s="682"/>
      <c r="W356" s="682"/>
      <c r="X356" s="682"/>
      <c r="Y356" s="682"/>
      <c r="Z356" s="682"/>
    </row>
    <row r="357" spans="1:26" ht="15">
      <c r="A357" s="682"/>
      <c r="B357" s="684"/>
      <c r="C357" s="684"/>
      <c r="D357" s="684"/>
      <c r="E357" s="684"/>
      <c r="F357" s="684"/>
      <c r="G357" s="684"/>
      <c r="H357" s="684"/>
      <c r="I357" s="684"/>
      <c r="J357" s="684"/>
      <c r="K357" s="1366"/>
      <c r="L357" s="682"/>
      <c r="M357" s="682"/>
      <c r="N357" s="682"/>
      <c r="O357" s="682"/>
      <c r="P357" s="682"/>
      <c r="Q357" s="682"/>
      <c r="R357" s="682"/>
      <c r="S357" s="682"/>
      <c r="T357" s="682"/>
      <c r="U357" s="682"/>
      <c r="V357" s="682"/>
      <c r="W357" s="682"/>
      <c r="X357" s="682"/>
      <c r="Y357" s="682"/>
      <c r="Z357" s="682"/>
    </row>
    <row r="358" spans="1:26" ht="15">
      <c r="A358" s="682"/>
      <c r="B358" s="684"/>
      <c r="C358" s="684"/>
      <c r="D358" s="684"/>
      <c r="E358" s="684"/>
      <c r="F358" s="684"/>
      <c r="G358" s="684"/>
      <c r="H358" s="684"/>
      <c r="I358" s="684"/>
      <c r="J358" s="684"/>
      <c r="K358" s="1366"/>
      <c r="L358" s="682"/>
      <c r="M358" s="682"/>
      <c r="N358" s="682"/>
      <c r="O358" s="682"/>
      <c r="P358" s="682"/>
      <c r="Q358" s="682"/>
      <c r="R358" s="682"/>
      <c r="S358" s="682"/>
      <c r="T358" s="682"/>
      <c r="U358" s="682"/>
      <c r="V358" s="682"/>
      <c r="W358" s="682"/>
      <c r="X358" s="682"/>
      <c r="Y358" s="682"/>
      <c r="Z358" s="682"/>
    </row>
    <row r="359" spans="1:26" ht="15">
      <c r="A359" s="682"/>
      <c r="B359" s="684"/>
      <c r="C359" s="684"/>
      <c r="D359" s="684"/>
      <c r="E359" s="684"/>
      <c r="F359" s="684"/>
      <c r="G359" s="684"/>
      <c r="H359" s="684"/>
      <c r="I359" s="684"/>
      <c r="J359" s="684"/>
      <c r="K359" s="1366"/>
      <c r="L359" s="682"/>
      <c r="M359" s="682"/>
      <c r="N359" s="682"/>
      <c r="O359" s="682"/>
      <c r="P359" s="682"/>
      <c r="Q359" s="682"/>
      <c r="R359" s="682"/>
      <c r="S359" s="682"/>
      <c r="T359" s="682"/>
      <c r="U359" s="682"/>
      <c r="V359" s="682"/>
      <c r="W359" s="682"/>
      <c r="X359" s="682"/>
      <c r="Y359" s="682"/>
      <c r="Z359" s="682"/>
    </row>
    <row r="360" spans="1:26" ht="15">
      <c r="A360" s="682"/>
      <c r="B360" s="684"/>
      <c r="C360" s="684"/>
      <c r="D360" s="684"/>
      <c r="E360" s="684"/>
      <c r="F360" s="684"/>
      <c r="G360" s="684"/>
      <c r="H360" s="684"/>
      <c r="I360" s="684"/>
      <c r="J360" s="684"/>
      <c r="K360" s="1366"/>
      <c r="L360" s="682"/>
      <c r="M360" s="682"/>
      <c r="N360" s="682"/>
      <c r="O360" s="682"/>
      <c r="P360" s="682"/>
      <c r="Q360" s="682"/>
      <c r="R360" s="682"/>
      <c r="S360" s="682"/>
      <c r="T360" s="682"/>
      <c r="U360" s="682"/>
      <c r="V360" s="682"/>
      <c r="W360" s="682"/>
      <c r="X360" s="682"/>
      <c r="Y360" s="682"/>
      <c r="Z360" s="682"/>
    </row>
    <row r="361" spans="1:26" ht="15">
      <c r="A361" s="682"/>
      <c r="B361" s="684"/>
      <c r="C361" s="684"/>
      <c r="D361" s="684"/>
      <c r="E361" s="684"/>
      <c r="F361" s="684"/>
      <c r="G361" s="684"/>
      <c r="H361" s="684"/>
      <c r="I361" s="684"/>
      <c r="J361" s="684"/>
      <c r="K361" s="1366"/>
      <c r="L361" s="682"/>
      <c r="M361" s="682"/>
      <c r="N361" s="682"/>
      <c r="O361" s="682"/>
      <c r="P361" s="682"/>
      <c r="Q361" s="682"/>
      <c r="R361" s="682"/>
      <c r="S361" s="682"/>
      <c r="T361" s="682"/>
      <c r="U361" s="682"/>
      <c r="V361" s="682"/>
      <c r="W361" s="682"/>
      <c r="X361" s="682"/>
      <c r="Y361" s="682"/>
      <c r="Z361" s="682"/>
    </row>
    <row r="362" spans="1:26" ht="15">
      <c r="A362" s="682"/>
      <c r="B362" s="684"/>
      <c r="C362" s="684"/>
      <c r="D362" s="684"/>
      <c r="E362" s="684"/>
      <c r="F362" s="684"/>
      <c r="G362" s="684"/>
      <c r="H362" s="684"/>
      <c r="I362" s="684"/>
      <c r="J362" s="684"/>
      <c r="K362" s="1366"/>
      <c r="L362" s="682"/>
      <c r="M362" s="682"/>
      <c r="N362" s="682"/>
      <c r="O362" s="682"/>
      <c r="P362" s="682"/>
      <c r="Q362" s="682"/>
      <c r="R362" s="682"/>
      <c r="S362" s="682"/>
      <c r="T362" s="682"/>
      <c r="U362" s="682"/>
      <c r="V362" s="682"/>
      <c r="W362" s="682"/>
      <c r="X362" s="682"/>
      <c r="Y362" s="682"/>
      <c r="Z362" s="682"/>
    </row>
    <row r="363" spans="1:26" ht="15">
      <c r="A363" s="682"/>
      <c r="B363" s="684"/>
      <c r="C363" s="684"/>
      <c r="D363" s="684"/>
      <c r="E363" s="684"/>
      <c r="F363" s="684"/>
      <c r="G363" s="684"/>
      <c r="H363" s="684"/>
      <c r="I363" s="684"/>
      <c r="J363" s="684"/>
      <c r="K363" s="1366"/>
      <c r="L363" s="682"/>
      <c r="M363" s="682"/>
      <c r="N363" s="682"/>
      <c r="O363" s="682"/>
      <c r="P363" s="682"/>
      <c r="Q363" s="682"/>
      <c r="R363" s="682"/>
      <c r="S363" s="682"/>
      <c r="T363" s="682"/>
      <c r="U363" s="682"/>
      <c r="V363" s="682"/>
      <c r="W363" s="682"/>
      <c r="X363" s="682"/>
      <c r="Y363" s="682"/>
      <c r="Z363" s="682"/>
    </row>
    <row r="364" spans="1:26" ht="15">
      <c r="A364" s="682"/>
      <c r="B364" s="684"/>
      <c r="C364" s="684"/>
      <c r="D364" s="684"/>
      <c r="E364" s="684"/>
      <c r="F364" s="684"/>
      <c r="G364" s="684"/>
      <c r="H364" s="684"/>
      <c r="I364" s="684"/>
      <c r="J364" s="684"/>
      <c r="K364" s="1366"/>
      <c r="L364" s="682"/>
      <c r="M364" s="682"/>
      <c r="N364" s="682"/>
      <c r="O364" s="682"/>
      <c r="P364" s="682"/>
      <c r="Q364" s="682"/>
      <c r="R364" s="682"/>
      <c r="S364" s="682"/>
      <c r="T364" s="682"/>
      <c r="U364" s="682"/>
      <c r="V364" s="682"/>
      <c r="W364" s="682"/>
      <c r="X364" s="682"/>
      <c r="Y364" s="682"/>
      <c r="Z364" s="682"/>
    </row>
    <row r="365" spans="1:26" ht="15">
      <c r="A365" s="682"/>
      <c r="B365" s="684"/>
      <c r="C365" s="684"/>
      <c r="D365" s="684"/>
      <c r="E365" s="684"/>
      <c r="F365" s="684"/>
      <c r="G365" s="684"/>
      <c r="H365" s="684"/>
      <c r="I365" s="684"/>
      <c r="J365" s="684"/>
      <c r="K365" s="1366"/>
      <c r="L365" s="682"/>
      <c r="M365" s="682"/>
      <c r="N365" s="682"/>
      <c r="O365" s="682"/>
      <c r="P365" s="682"/>
      <c r="Q365" s="682"/>
      <c r="R365" s="682"/>
      <c r="S365" s="682"/>
      <c r="T365" s="682"/>
      <c r="U365" s="682"/>
      <c r="V365" s="682"/>
      <c r="W365" s="682"/>
      <c r="X365" s="682"/>
      <c r="Y365" s="682"/>
      <c r="Z365" s="682"/>
    </row>
    <row r="366" spans="1:26" ht="15">
      <c r="A366" s="682"/>
      <c r="B366" s="684"/>
      <c r="C366" s="684"/>
      <c r="D366" s="684"/>
      <c r="E366" s="684"/>
      <c r="F366" s="684"/>
      <c r="G366" s="684"/>
      <c r="H366" s="684"/>
      <c r="I366" s="684"/>
      <c r="J366" s="684"/>
      <c r="K366" s="1366"/>
      <c r="L366" s="682"/>
      <c r="M366" s="682"/>
      <c r="N366" s="682"/>
      <c r="O366" s="682"/>
      <c r="P366" s="682"/>
      <c r="Q366" s="682"/>
      <c r="R366" s="682"/>
      <c r="S366" s="682"/>
      <c r="T366" s="682"/>
      <c r="U366" s="682"/>
      <c r="V366" s="682"/>
      <c r="W366" s="682"/>
      <c r="X366" s="682"/>
      <c r="Y366" s="682"/>
      <c r="Z366" s="682"/>
    </row>
    <row r="367" spans="1:26" ht="15">
      <c r="A367" s="682"/>
      <c r="B367" s="684"/>
      <c r="C367" s="684"/>
      <c r="D367" s="684"/>
      <c r="E367" s="684"/>
      <c r="F367" s="684"/>
      <c r="G367" s="684"/>
      <c r="H367" s="684"/>
      <c r="I367" s="684"/>
      <c r="J367" s="684"/>
      <c r="K367" s="1366"/>
      <c r="L367" s="682"/>
      <c r="M367" s="682"/>
      <c r="N367" s="682"/>
      <c r="O367" s="682"/>
      <c r="P367" s="682"/>
      <c r="Q367" s="682"/>
      <c r="R367" s="682"/>
      <c r="S367" s="682"/>
      <c r="T367" s="682"/>
      <c r="U367" s="682"/>
      <c r="V367" s="682"/>
      <c r="W367" s="682"/>
      <c r="X367" s="682"/>
      <c r="Y367" s="682"/>
      <c r="Z367" s="682"/>
    </row>
    <row r="368" spans="1:26" ht="15">
      <c r="A368" s="682"/>
      <c r="B368" s="684"/>
      <c r="C368" s="684"/>
      <c r="D368" s="684"/>
      <c r="E368" s="684"/>
      <c r="F368" s="684"/>
      <c r="G368" s="684"/>
      <c r="H368" s="684"/>
      <c r="I368" s="684"/>
      <c r="J368" s="684"/>
      <c r="K368" s="1366"/>
      <c r="L368" s="682"/>
      <c r="M368" s="682"/>
      <c r="N368" s="682"/>
      <c r="O368" s="682"/>
      <c r="P368" s="682"/>
      <c r="Q368" s="682"/>
      <c r="R368" s="682"/>
      <c r="S368" s="682"/>
      <c r="T368" s="682"/>
      <c r="U368" s="682"/>
      <c r="V368" s="682"/>
      <c r="W368" s="682"/>
      <c r="X368" s="682"/>
      <c r="Y368" s="682"/>
      <c r="Z368" s="682"/>
    </row>
    <row r="369" spans="1:26" ht="15">
      <c r="A369" s="682"/>
      <c r="B369" s="684"/>
      <c r="C369" s="684"/>
      <c r="D369" s="684"/>
      <c r="E369" s="684"/>
      <c r="F369" s="684"/>
      <c r="G369" s="684"/>
      <c r="H369" s="684"/>
      <c r="I369" s="684"/>
      <c r="J369" s="684"/>
      <c r="K369" s="1366"/>
      <c r="L369" s="682"/>
      <c r="M369" s="682"/>
      <c r="N369" s="682"/>
      <c r="O369" s="682"/>
      <c r="P369" s="682"/>
      <c r="Q369" s="682"/>
      <c r="R369" s="682"/>
      <c r="S369" s="682"/>
      <c r="T369" s="682"/>
      <c r="U369" s="682"/>
      <c r="V369" s="682"/>
      <c r="W369" s="682"/>
      <c r="X369" s="682"/>
      <c r="Y369" s="682"/>
      <c r="Z369" s="682"/>
    </row>
    <row r="370" spans="1:26" ht="15">
      <c r="A370" s="682"/>
      <c r="B370" s="684"/>
      <c r="C370" s="684"/>
      <c r="D370" s="684"/>
      <c r="E370" s="684"/>
      <c r="F370" s="684"/>
      <c r="G370" s="684"/>
      <c r="H370" s="684"/>
      <c r="I370" s="684"/>
      <c r="J370" s="684"/>
      <c r="K370" s="1366"/>
      <c r="L370" s="682"/>
      <c r="M370" s="682"/>
      <c r="N370" s="682"/>
      <c r="O370" s="682"/>
      <c r="P370" s="682"/>
      <c r="Q370" s="682"/>
      <c r="R370" s="682"/>
      <c r="S370" s="682"/>
      <c r="T370" s="682"/>
      <c r="U370" s="682"/>
      <c r="V370" s="682"/>
      <c r="W370" s="682"/>
      <c r="X370" s="682"/>
      <c r="Y370" s="682"/>
      <c r="Z370" s="682"/>
    </row>
    <row r="371" spans="1:26" ht="15">
      <c r="A371" s="682"/>
      <c r="B371" s="684"/>
      <c r="C371" s="684"/>
      <c r="D371" s="684"/>
      <c r="E371" s="684"/>
      <c r="F371" s="684"/>
      <c r="G371" s="684"/>
      <c r="H371" s="684"/>
      <c r="I371" s="684"/>
      <c r="J371" s="684"/>
      <c r="K371" s="1366"/>
      <c r="L371" s="682"/>
      <c r="M371" s="682"/>
      <c r="N371" s="682"/>
      <c r="O371" s="682"/>
      <c r="P371" s="682"/>
      <c r="Q371" s="682"/>
      <c r="R371" s="682"/>
      <c r="S371" s="682"/>
      <c r="T371" s="682"/>
      <c r="U371" s="682"/>
      <c r="V371" s="682"/>
      <c r="W371" s="682"/>
      <c r="X371" s="682"/>
      <c r="Y371" s="682"/>
      <c r="Z371" s="682"/>
    </row>
    <row r="372" spans="1:26" ht="15">
      <c r="A372" s="682"/>
      <c r="B372" s="684"/>
      <c r="C372" s="684"/>
      <c r="D372" s="684"/>
      <c r="E372" s="684"/>
      <c r="F372" s="684"/>
      <c r="G372" s="684"/>
      <c r="H372" s="684"/>
      <c r="I372" s="684"/>
      <c r="J372" s="684"/>
      <c r="K372" s="1366"/>
      <c r="L372" s="682"/>
      <c r="M372" s="682"/>
      <c r="N372" s="682"/>
      <c r="O372" s="682"/>
      <c r="P372" s="682"/>
      <c r="Q372" s="682"/>
      <c r="R372" s="682"/>
      <c r="S372" s="682"/>
      <c r="T372" s="682"/>
      <c r="U372" s="682"/>
      <c r="V372" s="682"/>
      <c r="W372" s="682"/>
      <c r="X372" s="682"/>
      <c r="Y372" s="682"/>
      <c r="Z372" s="682"/>
    </row>
    <row r="373" spans="1:26" ht="15">
      <c r="A373" s="682"/>
      <c r="B373" s="684"/>
      <c r="C373" s="684"/>
      <c r="D373" s="684"/>
      <c r="E373" s="684"/>
      <c r="F373" s="684"/>
      <c r="G373" s="684"/>
      <c r="H373" s="684"/>
      <c r="I373" s="684"/>
      <c r="J373" s="684"/>
      <c r="K373" s="1366"/>
      <c r="L373" s="682"/>
      <c r="M373" s="682"/>
      <c r="N373" s="682"/>
      <c r="O373" s="682"/>
      <c r="P373" s="682"/>
      <c r="Q373" s="682"/>
      <c r="R373" s="682"/>
      <c r="S373" s="682"/>
      <c r="T373" s="682"/>
      <c r="U373" s="682"/>
      <c r="V373" s="682"/>
      <c r="W373" s="682"/>
      <c r="X373" s="682"/>
      <c r="Y373" s="682"/>
      <c r="Z373" s="682"/>
    </row>
    <row r="374" spans="1:26" ht="15">
      <c r="A374" s="682"/>
      <c r="B374" s="684"/>
      <c r="C374" s="684"/>
      <c r="D374" s="684"/>
      <c r="E374" s="684"/>
      <c r="F374" s="684"/>
      <c r="G374" s="684"/>
      <c r="H374" s="684"/>
      <c r="I374" s="684"/>
      <c r="J374" s="684"/>
      <c r="K374" s="1366"/>
      <c r="L374" s="682"/>
      <c r="M374" s="682"/>
      <c r="N374" s="682"/>
      <c r="O374" s="682"/>
      <c r="P374" s="682"/>
      <c r="Q374" s="682"/>
      <c r="R374" s="682"/>
      <c r="S374" s="682"/>
      <c r="T374" s="682"/>
      <c r="U374" s="682"/>
      <c r="V374" s="682"/>
      <c r="W374" s="682"/>
      <c r="X374" s="682"/>
      <c r="Y374" s="682"/>
      <c r="Z374" s="682"/>
    </row>
    <row r="375" spans="1:26" ht="15">
      <c r="A375" s="682"/>
      <c r="B375" s="684"/>
      <c r="C375" s="684"/>
      <c r="D375" s="684"/>
      <c r="E375" s="684"/>
      <c r="F375" s="684"/>
      <c r="G375" s="684"/>
      <c r="H375" s="684"/>
      <c r="I375" s="684"/>
      <c r="J375" s="684"/>
      <c r="K375" s="1366"/>
      <c r="L375" s="682"/>
      <c r="M375" s="682"/>
      <c r="N375" s="682"/>
      <c r="O375" s="682"/>
      <c r="P375" s="682"/>
      <c r="Q375" s="682"/>
      <c r="R375" s="682"/>
      <c r="S375" s="682"/>
      <c r="T375" s="682"/>
      <c r="U375" s="682"/>
      <c r="V375" s="682"/>
      <c r="W375" s="682"/>
      <c r="X375" s="682"/>
      <c r="Y375" s="682"/>
      <c r="Z375" s="682"/>
    </row>
    <row r="376" spans="1:26" ht="15">
      <c r="A376" s="682"/>
      <c r="B376" s="684"/>
      <c r="C376" s="684"/>
      <c r="D376" s="684"/>
      <c r="E376" s="684"/>
      <c r="F376" s="684"/>
      <c r="G376" s="684"/>
      <c r="H376" s="684"/>
      <c r="I376" s="684"/>
      <c r="J376" s="684"/>
      <c r="K376" s="1366"/>
      <c r="L376" s="682"/>
      <c r="M376" s="682"/>
      <c r="N376" s="682"/>
      <c r="O376" s="682"/>
      <c r="P376" s="682"/>
      <c r="Q376" s="682"/>
      <c r="R376" s="682"/>
      <c r="S376" s="682"/>
      <c r="T376" s="682"/>
      <c r="U376" s="682"/>
      <c r="V376" s="682"/>
      <c r="W376" s="682"/>
      <c r="X376" s="682"/>
      <c r="Y376" s="682"/>
      <c r="Z376" s="682"/>
    </row>
    <row r="377" spans="1:26" ht="15">
      <c r="A377" s="682"/>
      <c r="B377" s="684"/>
      <c r="C377" s="684"/>
      <c r="D377" s="684"/>
      <c r="E377" s="684"/>
      <c r="F377" s="684"/>
      <c r="G377" s="684"/>
      <c r="H377" s="684"/>
      <c r="I377" s="684"/>
      <c r="J377" s="684"/>
      <c r="K377" s="1366"/>
      <c r="L377" s="682"/>
      <c r="M377" s="682"/>
      <c r="N377" s="682"/>
      <c r="O377" s="682"/>
      <c r="P377" s="682"/>
      <c r="Q377" s="682"/>
      <c r="R377" s="682"/>
      <c r="S377" s="682"/>
      <c r="T377" s="682"/>
      <c r="U377" s="682"/>
      <c r="V377" s="682"/>
      <c r="W377" s="682"/>
      <c r="X377" s="682"/>
      <c r="Y377" s="682"/>
      <c r="Z377" s="682"/>
    </row>
    <row r="378" spans="1:26" ht="15">
      <c r="A378" s="682"/>
      <c r="B378" s="684"/>
      <c r="C378" s="684"/>
      <c r="D378" s="684"/>
      <c r="E378" s="684"/>
      <c r="F378" s="684"/>
      <c r="G378" s="684"/>
      <c r="H378" s="684"/>
      <c r="I378" s="684"/>
      <c r="J378" s="684"/>
      <c r="K378" s="1366"/>
      <c r="L378" s="682"/>
      <c r="M378" s="682"/>
      <c r="N378" s="682"/>
      <c r="O378" s="682"/>
      <c r="P378" s="682"/>
      <c r="Q378" s="682"/>
      <c r="R378" s="682"/>
      <c r="S378" s="682"/>
      <c r="T378" s="682"/>
      <c r="U378" s="682"/>
      <c r="V378" s="682"/>
      <c r="W378" s="682"/>
      <c r="X378" s="682"/>
      <c r="Y378" s="682"/>
      <c r="Z378" s="682"/>
    </row>
    <row r="379" spans="1:26" ht="15">
      <c r="A379" s="682"/>
      <c r="B379" s="684"/>
      <c r="C379" s="684"/>
      <c r="D379" s="684"/>
      <c r="E379" s="684"/>
      <c r="F379" s="684"/>
      <c r="G379" s="684"/>
      <c r="H379" s="684"/>
      <c r="I379" s="684"/>
      <c r="J379" s="684"/>
      <c r="K379" s="1366"/>
      <c r="L379" s="682"/>
      <c r="M379" s="682"/>
      <c r="N379" s="682"/>
      <c r="O379" s="682"/>
      <c r="P379" s="682"/>
      <c r="Q379" s="682"/>
      <c r="R379" s="682"/>
      <c r="S379" s="682"/>
      <c r="T379" s="682"/>
      <c r="U379" s="682"/>
      <c r="V379" s="682"/>
      <c r="W379" s="682"/>
      <c r="X379" s="682"/>
      <c r="Y379" s="682"/>
      <c r="Z379" s="682"/>
    </row>
    <row r="380" spans="1:26" ht="15">
      <c r="A380" s="682"/>
      <c r="B380" s="684"/>
      <c r="C380" s="684"/>
      <c r="D380" s="684"/>
      <c r="E380" s="684"/>
      <c r="F380" s="684"/>
      <c r="G380" s="684"/>
      <c r="H380" s="684"/>
      <c r="I380" s="684"/>
      <c r="J380" s="684"/>
      <c r="K380" s="1366"/>
      <c r="L380" s="682"/>
      <c r="M380" s="682"/>
      <c r="N380" s="682"/>
      <c r="O380" s="682"/>
      <c r="P380" s="682"/>
      <c r="Q380" s="682"/>
      <c r="R380" s="682"/>
      <c r="S380" s="682"/>
      <c r="T380" s="682"/>
      <c r="U380" s="682"/>
      <c r="V380" s="682"/>
      <c r="W380" s="682"/>
      <c r="X380" s="682"/>
      <c r="Y380" s="682"/>
      <c r="Z380" s="682"/>
    </row>
    <row r="381" spans="1:26" ht="15">
      <c r="A381" s="682"/>
      <c r="B381" s="684"/>
      <c r="C381" s="684"/>
      <c r="D381" s="684"/>
      <c r="E381" s="684"/>
      <c r="F381" s="684"/>
      <c r="G381" s="684"/>
      <c r="H381" s="684"/>
      <c r="I381" s="684"/>
      <c r="J381" s="684"/>
      <c r="K381" s="1366"/>
      <c r="L381" s="682"/>
      <c r="M381" s="682"/>
      <c r="N381" s="682"/>
      <c r="O381" s="682"/>
      <c r="P381" s="682"/>
      <c r="Q381" s="682"/>
      <c r="R381" s="682"/>
      <c r="S381" s="682"/>
      <c r="T381" s="682"/>
      <c r="U381" s="682"/>
      <c r="V381" s="682"/>
      <c r="W381" s="682"/>
      <c r="X381" s="682"/>
      <c r="Y381" s="682"/>
      <c r="Z381" s="682"/>
    </row>
    <row r="382" spans="1:26" ht="15">
      <c r="A382" s="682"/>
      <c r="B382" s="684"/>
      <c r="C382" s="684"/>
      <c r="D382" s="684"/>
      <c r="E382" s="684"/>
      <c r="F382" s="684"/>
      <c r="G382" s="684"/>
      <c r="H382" s="684"/>
      <c r="I382" s="684"/>
      <c r="J382" s="684"/>
      <c r="K382" s="1366"/>
      <c r="L382" s="682"/>
      <c r="M382" s="682"/>
      <c r="N382" s="682"/>
      <c r="O382" s="682"/>
      <c r="P382" s="682"/>
      <c r="Q382" s="682"/>
      <c r="R382" s="682"/>
      <c r="S382" s="682"/>
      <c r="T382" s="682"/>
      <c r="U382" s="682"/>
      <c r="V382" s="682"/>
      <c r="W382" s="682"/>
      <c r="X382" s="682"/>
      <c r="Y382" s="682"/>
      <c r="Z382" s="682"/>
    </row>
    <row r="383" spans="1:26" ht="15">
      <c r="A383" s="682"/>
      <c r="B383" s="684"/>
      <c r="C383" s="684"/>
      <c r="D383" s="684"/>
      <c r="E383" s="684"/>
      <c r="F383" s="684"/>
      <c r="G383" s="684"/>
      <c r="H383" s="684"/>
      <c r="I383" s="684"/>
      <c r="J383" s="684"/>
      <c r="K383" s="1366"/>
      <c r="L383" s="682"/>
      <c r="M383" s="682"/>
      <c r="N383" s="682"/>
      <c r="O383" s="682"/>
      <c r="P383" s="682"/>
      <c r="Q383" s="682"/>
      <c r="R383" s="682"/>
      <c r="S383" s="682"/>
      <c r="T383" s="682"/>
      <c r="U383" s="682"/>
      <c r="V383" s="682"/>
      <c r="W383" s="682"/>
      <c r="X383" s="682"/>
      <c r="Y383" s="682"/>
      <c r="Z383" s="682"/>
    </row>
    <row r="384" spans="1:26" ht="15">
      <c r="A384" s="682"/>
      <c r="B384" s="684"/>
      <c r="C384" s="684"/>
      <c r="D384" s="684"/>
      <c r="E384" s="684"/>
      <c r="F384" s="684"/>
      <c r="G384" s="684"/>
      <c r="H384" s="684"/>
      <c r="I384" s="684"/>
      <c r="J384" s="684"/>
      <c r="K384" s="1366"/>
      <c r="L384" s="682"/>
      <c r="M384" s="682"/>
      <c r="N384" s="682"/>
      <c r="O384" s="682"/>
      <c r="P384" s="682"/>
      <c r="Q384" s="682"/>
      <c r="R384" s="682"/>
      <c r="S384" s="682"/>
      <c r="T384" s="682"/>
      <c r="U384" s="682"/>
      <c r="V384" s="682"/>
      <c r="W384" s="682"/>
      <c r="X384" s="682"/>
      <c r="Y384" s="682"/>
      <c r="Z384" s="682"/>
    </row>
    <row r="385" spans="1:26" ht="15">
      <c r="A385" s="682"/>
      <c r="B385" s="684"/>
      <c r="C385" s="684"/>
      <c r="D385" s="684"/>
      <c r="E385" s="684"/>
      <c r="F385" s="684"/>
      <c r="G385" s="684"/>
      <c r="H385" s="684"/>
      <c r="I385" s="684"/>
      <c r="J385" s="684"/>
      <c r="K385" s="1366"/>
      <c r="L385" s="682"/>
      <c r="M385" s="682"/>
      <c r="N385" s="682"/>
      <c r="O385" s="682"/>
      <c r="P385" s="682"/>
      <c r="Q385" s="682"/>
      <c r="R385" s="682"/>
      <c r="S385" s="682"/>
      <c r="T385" s="682"/>
      <c r="U385" s="682"/>
      <c r="V385" s="682"/>
      <c r="W385" s="682"/>
      <c r="X385" s="682"/>
      <c r="Y385" s="682"/>
      <c r="Z385" s="682"/>
    </row>
    <row r="386" spans="1:26" ht="15">
      <c r="A386" s="682"/>
      <c r="B386" s="684"/>
      <c r="C386" s="684"/>
      <c r="D386" s="684"/>
      <c r="E386" s="684"/>
      <c r="F386" s="684"/>
      <c r="G386" s="684"/>
      <c r="H386" s="684"/>
      <c r="I386" s="684"/>
      <c r="J386" s="684"/>
      <c r="K386" s="1366"/>
      <c r="L386" s="682"/>
      <c r="M386" s="682"/>
      <c r="N386" s="682"/>
      <c r="O386" s="682"/>
      <c r="P386" s="682"/>
      <c r="Q386" s="682"/>
      <c r="R386" s="682"/>
      <c r="S386" s="682"/>
      <c r="T386" s="682"/>
      <c r="U386" s="682"/>
      <c r="V386" s="682"/>
      <c r="W386" s="682"/>
      <c r="X386" s="682"/>
      <c r="Y386" s="682"/>
      <c r="Z386" s="682"/>
    </row>
    <row r="387" spans="1:26" ht="15">
      <c r="A387" s="682"/>
      <c r="B387" s="684"/>
      <c r="C387" s="684"/>
      <c r="D387" s="684"/>
      <c r="E387" s="684"/>
      <c r="F387" s="684"/>
      <c r="G387" s="684"/>
      <c r="H387" s="684"/>
      <c r="I387" s="684"/>
      <c r="J387" s="684"/>
      <c r="K387" s="1366"/>
      <c r="L387" s="682"/>
      <c r="M387" s="682"/>
      <c r="N387" s="682"/>
      <c r="O387" s="682"/>
      <c r="P387" s="682"/>
      <c r="Q387" s="682"/>
      <c r="R387" s="682"/>
      <c r="S387" s="682"/>
      <c r="T387" s="682"/>
      <c r="U387" s="682"/>
      <c r="V387" s="682"/>
      <c r="W387" s="682"/>
      <c r="X387" s="682"/>
      <c r="Y387" s="682"/>
      <c r="Z387" s="682"/>
    </row>
    <row r="388" spans="1:26" ht="15">
      <c r="A388" s="682"/>
      <c r="B388" s="684"/>
      <c r="C388" s="684"/>
      <c r="D388" s="684"/>
      <c r="E388" s="684"/>
      <c r="F388" s="684"/>
      <c r="G388" s="684"/>
      <c r="H388" s="684"/>
      <c r="I388" s="684"/>
      <c r="J388" s="684"/>
      <c r="K388" s="1366"/>
      <c r="L388" s="682"/>
      <c r="M388" s="682"/>
      <c r="N388" s="682"/>
      <c r="O388" s="682"/>
      <c r="P388" s="682"/>
      <c r="Q388" s="682"/>
      <c r="R388" s="682"/>
      <c r="S388" s="682"/>
      <c r="T388" s="682"/>
      <c r="U388" s="682"/>
      <c r="V388" s="682"/>
      <c r="W388" s="682"/>
      <c r="X388" s="682"/>
      <c r="Y388" s="682"/>
      <c r="Z388" s="682"/>
    </row>
    <row r="389" spans="1:26" ht="15">
      <c r="A389" s="682"/>
      <c r="B389" s="684"/>
      <c r="C389" s="684"/>
      <c r="D389" s="684"/>
      <c r="E389" s="684"/>
      <c r="F389" s="684"/>
      <c r="G389" s="684"/>
      <c r="H389" s="684"/>
      <c r="I389" s="684"/>
      <c r="J389" s="684"/>
      <c r="K389" s="1366"/>
      <c r="L389" s="682"/>
      <c r="M389" s="682"/>
      <c r="N389" s="682"/>
      <c r="O389" s="682"/>
      <c r="P389" s="682"/>
      <c r="Q389" s="682"/>
      <c r="R389" s="682"/>
      <c r="S389" s="682"/>
      <c r="T389" s="682"/>
      <c r="U389" s="682"/>
      <c r="V389" s="682"/>
      <c r="W389" s="682"/>
      <c r="X389" s="682"/>
      <c r="Y389" s="682"/>
      <c r="Z389" s="682"/>
    </row>
    <row r="390" spans="1:26" ht="15">
      <c r="A390" s="682"/>
      <c r="B390" s="684"/>
      <c r="C390" s="684"/>
      <c r="D390" s="684"/>
      <c r="E390" s="684"/>
      <c r="F390" s="684"/>
      <c r="G390" s="684"/>
      <c r="H390" s="684"/>
      <c r="I390" s="684"/>
      <c r="J390" s="684"/>
      <c r="K390" s="1366"/>
      <c r="L390" s="682"/>
      <c r="M390" s="682"/>
      <c r="N390" s="682"/>
      <c r="O390" s="682"/>
      <c r="P390" s="682"/>
      <c r="Q390" s="682"/>
      <c r="R390" s="682"/>
      <c r="S390" s="682"/>
      <c r="T390" s="682"/>
      <c r="U390" s="682"/>
      <c r="V390" s="682"/>
      <c r="W390" s="682"/>
      <c r="X390" s="682"/>
      <c r="Y390" s="682"/>
      <c r="Z390" s="682"/>
    </row>
    <row r="391" spans="1:26" ht="15">
      <c r="A391" s="682"/>
      <c r="B391" s="684"/>
      <c r="C391" s="684"/>
      <c r="D391" s="684"/>
      <c r="E391" s="684"/>
      <c r="F391" s="684"/>
      <c r="G391" s="684"/>
      <c r="H391" s="684"/>
      <c r="I391" s="684"/>
      <c r="J391" s="684"/>
      <c r="K391" s="1366"/>
      <c r="L391" s="682"/>
      <c r="M391" s="682"/>
      <c r="N391" s="682"/>
      <c r="O391" s="682"/>
      <c r="P391" s="682"/>
      <c r="Q391" s="682"/>
      <c r="R391" s="682"/>
      <c r="S391" s="682"/>
      <c r="T391" s="682"/>
      <c r="U391" s="682"/>
      <c r="V391" s="682"/>
      <c r="W391" s="682"/>
      <c r="X391" s="682"/>
      <c r="Y391" s="682"/>
      <c r="Z391" s="682"/>
    </row>
    <row r="392" spans="1:26" ht="15">
      <c r="A392" s="682"/>
      <c r="B392" s="684"/>
      <c r="C392" s="684"/>
      <c r="D392" s="684"/>
      <c r="E392" s="684"/>
      <c r="F392" s="684"/>
      <c r="G392" s="684"/>
      <c r="H392" s="684"/>
      <c r="I392" s="684"/>
      <c r="J392" s="684"/>
      <c r="K392" s="1366"/>
      <c r="L392" s="682"/>
      <c r="M392" s="682"/>
      <c r="N392" s="682"/>
      <c r="O392" s="682"/>
      <c r="P392" s="682"/>
      <c r="Q392" s="682"/>
      <c r="R392" s="682"/>
      <c r="S392" s="682"/>
      <c r="T392" s="682"/>
      <c r="U392" s="682"/>
      <c r="V392" s="682"/>
      <c r="W392" s="682"/>
      <c r="X392" s="682"/>
      <c r="Y392" s="682"/>
      <c r="Z392" s="682"/>
    </row>
    <row r="393" spans="1:26" ht="15">
      <c r="A393" s="682"/>
      <c r="B393" s="684"/>
      <c r="C393" s="684"/>
      <c r="D393" s="684"/>
      <c r="E393" s="684"/>
      <c r="F393" s="684"/>
      <c r="G393" s="684"/>
      <c r="H393" s="684"/>
      <c r="I393" s="684"/>
      <c r="J393" s="684"/>
      <c r="K393" s="1366"/>
      <c r="L393" s="682"/>
      <c r="M393" s="682"/>
      <c r="N393" s="682"/>
      <c r="O393" s="682"/>
      <c r="P393" s="682"/>
      <c r="Q393" s="682"/>
      <c r="R393" s="682"/>
      <c r="S393" s="682"/>
      <c r="T393" s="682"/>
      <c r="U393" s="682"/>
      <c r="V393" s="682"/>
      <c r="W393" s="682"/>
      <c r="X393" s="682"/>
      <c r="Y393" s="682"/>
      <c r="Z393" s="682"/>
    </row>
    <row r="394" spans="1:26" ht="15">
      <c r="A394" s="682"/>
      <c r="B394" s="684"/>
      <c r="C394" s="684"/>
      <c r="D394" s="684"/>
      <c r="E394" s="684"/>
      <c r="F394" s="684"/>
      <c r="G394" s="684"/>
      <c r="H394" s="684"/>
      <c r="I394" s="684"/>
      <c r="J394" s="684"/>
      <c r="K394" s="1366"/>
      <c r="L394" s="682"/>
      <c r="M394" s="682"/>
      <c r="N394" s="682"/>
      <c r="O394" s="682"/>
      <c r="P394" s="682"/>
      <c r="Q394" s="682"/>
      <c r="R394" s="682"/>
      <c r="S394" s="682"/>
      <c r="T394" s="682"/>
      <c r="U394" s="682"/>
      <c r="V394" s="682"/>
      <c r="W394" s="682"/>
      <c r="X394" s="682"/>
      <c r="Y394" s="682"/>
      <c r="Z394" s="682"/>
    </row>
    <row r="395" spans="1:26" ht="15">
      <c r="A395" s="682"/>
      <c r="B395" s="684"/>
      <c r="C395" s="684"/>
      <c r="D395" s="684"/>
      <c r="E395" s="684"/>
      <c r="F395" s="684"/>
      <c r="G395" s="684"/>
      <c r="H395" s="684"/>
      <c r="I395" s="684"/>
      <c r="J395" s="684"/>
      <c r="K395" s="1366"/>
      <c r="L395" s="682"/>
      <c r="M395" s="682"/>
      <c r="N395" s="682"/>
      <c r="O395" s="682"/>
      <c r="P395" s="682"/>
      <c r="Q395" s="682"/>
      <c r="R395" s="682"/>
      <c r="S395" s="682"/>
      <c r="T395" s="682"/>
      <c r="U395" s="682"/>
      <c r="V395" s="682"/>
      <c r="W395" s="682"/>
      <c r="X395" s="682"/>
      <c r="Y395" s="682"/>
      <c r="Z395" s="682"/>
    </row>
    <row r="396" spans="1:26" ht="15">
      <c r="A396" s="682"/>
      <c r="B396" s="684"/>
      <c r="C396" s="684"/>
      <c r="D396" s="684"/>
      <c r="E396" s="684"/>
      <c r="F396" s="684"/>
      <c r="G396" s="684"/>
      <c r="H396" s="684"/>
      <c r="I396" s="684"/>
      <c r="J396" s="684"/>
      <c r="K396" s="1366"/>
      <c r="L396" s="682"/>
      <c r="M396" s="682"/>
      <c r="N396" s="682"/>
      <c r="O396" s="682"/>
      <c r="P396" s="682"/>
      <c r="Q396" s="682"/>
      <c r="R396" s="682"/>
      <c r="S396" s="682"/>
      <c r="T396" s="682"/>
      <c r="U396" s="682"/>
      <c r="V396" s="682"/>
      <c r="W396" s="682"/>
      <c r="X396" s="682"/>
      <c r="Y396" s="682"/>
      <c r="Z396" s="682"/>
    </row>
    <row r="397" spans="1:26" ht="15">
      <c r="A397" s="682"/>
      <c r="B397" s="684"/>
      <c r="C397" s="684"/>
      <c r="D397" s="684"/>
      <c r="E397" s="684"/>
      <c r="F397" s="684"/>
      <c r="G397" s="684"/>
      <c r="H397" s="684"/>
      <c r="I397" s="684"/>
      <c r="J397" s="684"/>
      <c r="K397" s="1366"/>
      <c r="L397" s="682"/>
      <c r="M397" s="682"/>
      <c r="N397" s="682"/>
      <c r="O397" s="682"/>
      <c r="P397" s="682"/>
      <c r="Q397" s="682"/>
      <c r="R397" s="682"/>
      <c r="S397" s="682"/>
      <c r="T397" s="682"/>
      <c r="U397" s="682"/>
      <c r="V397" s="682"/>
      <c r="W397" s="682"/>
      <c r="X397" s="682"/>
      <c r="Y397" s="682"/>
      <c r="Z397" s="682"/>
    </row>
    <row r="398" spans="1:26" ht="15">
      <c r="A398" s="682"/>
      <c r="B398" s="684"/>
      <c r="C398" s="684"/>
      <c r="D398" s="684"/>
      <c r="E398" s="684"/>
      <c r="F398" s="684"/>
      <c r="G398" s="684"/>
      <c r="H398" s="684"/>
      <c r="I398" s="684"/>
      <c r="J398" s="684"/>
      <c r="K398" s="1366"/>
      <c r="L398" s="682"/>
      <c r="M398" s="682"/>
      <c r="N398" s="682"/>
      <c r="O398" s="682"/>
      <c r="P398" s="682"/>
      <c r="Q398" s="682"/>
      <c r="R398" s="682"/>
      <c r="S398" s="682"/>
      <c r="T398" s="682"/>
      <c r="U398" s="682"/>
      <c r="V398" s="682"/>
      <c r="W398" s="682"/>
      <c r="X398" s="682"/>
      <c r="Y398" s="682"/>
      <c r="Z398" s="682"/>
    </row>
    <row r="399" spans="1:26" ht="15">
      <c r="A399" s="682"/>
      <c r="B399" s="684"/>
      <c r="C399" s="684"/>
      <c r="D399" s="684"/>
      <c r="E399" s="684"/>
      <c r="F399" s="684"/>
      <c r="G399" s="684"/>
      <c r="H399" s="684"/>
      <c r="I399" s="684"/>
      <c r="J399" s="684"/>
      <c r="K399" s="1366"/>
      <c r="L399" s="682"/>
      <c r="M399" s="682"/>
      <c r="N399" s="682"/>
      <c r="O399" s="682"/>
      <c r="P399" s="682"/>
      <c r="Q399" s="682"/>
      <c r="R399" s="682"/>
      <c r="S399" s="682"/>
      <c r="T399" s="682"/>
      <c r="U399" s="682"/>
      <c r="V399" s="682"/>
      <c r="W399" s="682"/>
      <c r="X399" s="682"/>
      <c r="Y399" s="682"/>
      <c r="Z399" s="682"/>
    </row>
    <row r="400" spans="1:26" ht="15">
      <c r="A400" s="682"/>
      <c r="B400" s="684"/>
      <c r="C400" s="684"/>
      <c r="D400" s="684"/>
      <c r="E400" s="684"/>
      <c r="F400" s="684"/>
      <c r="G400" s="684"/>
      <c r="H400" s="684"/>
      <c r="I400" s="684"/>
      <c r="J400" s="684"/>
      <c r="K400" s="1366"/>
      <c r="L400" s="682"/>
      <c r="M400" s="682"/>
      <c r="N400" s="682"/>
      <c r="O400" s="682"/>
      <c r="P400" s="682"/>
      <c r="Q400" s="682"/>
      <c r="R400" s="682"/>
      <c r="S400" s="682"/>
      <c r="T400" s="682"/>
      <c r="U400" s="682"/>
      <c r="V400" s="682"/>
      <c r="W400" s="682"/>
      <c r="X400" s="682"/>
      <c r="Y400" s="682"/>
      <c r="Z400" s="682"/>
    </row>
    <row r="401" spans="1:26" ht="15">
      <c r="A401" s="682"/>
      <c r="B401" s="684"/>
      <c r="C401" s="684"/>
      <c r="D401" s="684"/>
      <c r="E401" s="684"/>
      <c r="F401" s="684"/>
      <c r="G401" s="684"/>
      <c r="H401" s="684"/>
      <c r="I401" s="684"/>
      <c r="J401" s="684"/>
      <c r="K401" s="1366"/>
      <c r="L401" s="682"/>
      <c r="M401" s="682"/>
      <c r="N401" s="682"/>
      <c r="O401" s="682"/>
      <c r="P401" s="682"/>
      <c r="Q401" s="682"/>
      <c r="R401" s="682"/>
      <c r="S401" s="682"/>
      <c r="T401" s="682"/>
      <c r="U401" s="682"/>
      <c r="V401" s="682"/>
      <c r="W401" s="682"/>
      <c r="X401" s="682"/>
      <c r="Y401" s="682"/>
      <c r="Z401" s="682"/>
    </row>
    <row r="402" spans="1:26" ht="15">
      <c r="A402" s="682"/>
      <c r="B402" s="684"/>
      <c r="C402" s="684"/>
      <c r="D402" s="684"/>
      <c r="E402" s="684"/>
      <c r="F402" s="684"/>
      <c r="G402" s="684"/>
      <c r="H402" s="684"/>
      <c r="I402" s="684"/>
      <c r="J402" s="684"/>
      <c r="K402" s="1366"/>
      <c r="L402" s="682"/>
      <c r="M402" s="682"/>
      <c r="N402" s="682"/>
      <c r="O402" s="682"/>
      <c r="P402" s="682"/>
      <c r="Q402" s="682"/>
      <c r="R402" s="682"/>
      <c r="S402" s="682"/>
      <c r="T402" s="682"/>
      <c r="U402" s="682"/>
      <c r="V402" s="682"/>
      <c r="W402" s="682"/>
      <c r="X402" s="682"/>
      <c r="Y402" s="682"/>
      <c r="Z402" s="682"/>
    </row>
    <row r="403" spans="1:26" ht="15">
      <c r="A403" s="682"/>
      <c r="B403" s="684"/>
      <c r="C403" s="684"/>
      <c r="D403" s="684"/>
      <c r="E403" s="684"/>
      <c r="F403" s="684"/>
      <c r="G403" s="684"/>
      <c r="H403" s="684"/>
      <c r="I403" s="684"/>
      <c r="J403" s="684"/>
      <c r="K403" s="1366"/>
      <c r="L403" s="682"/>
      <c r="M403" s="682"/>
      <c r="N403" s="682"/>
      <c r="O403" s="682"/>
      <c r="P403" s="682"/>
      <c r="Q403" s="682"/>
      <c r="R403" s="682"/>
      <c r="S403" s="682"/>
      <c r="T403" s="682"/>
      <c r="U403" s="682"/>
      <c r="V403" s="682"/>
      <c r="W403" s="682"/>
      <c r="X403" s="682"/>
      <c r="Y403" s="682"/>
      <c r="Z403" s="682"/>
    </row>
    <row r="404" spans="1:26" ht="15">
      <c r="A404" s="682"/>
      <c r="B404" s="684"/>
      <c r="C404" s="684"/>
      <c r="D404" s="684"/>
      <c r="E404" s="684"/>
      <c r="F404" s="684"/>
      <c r="G404" s="684"/>
      <c r="H404" s="684"/>
      <c r="I404" s="684"/>
      <c r="J404" s="684"/>
      <c r="K404" s="1366"/>
      <c r="L404" s="682"/>
      <c r="M404" s="682"/>
      <c r="N404" s="682"/>
      <c r="O404" s="682"/>
      <c r="P404" s="682"/>
      <c r="Q404" s="682"/>
      <c r="R404" s="682"/>
      <c r="S404" s="682"/>
      <c r="T404" s="682"/>
      <c r="U404" s="682"/>
      <c r="V404" s="682"/>
      <c r="W404" s="682"/>
      <c r="X404" s="682"/>
      <c r="Y404" s="682"/>
      <c r="Z404" s="682"/>
    </row>
    <row r="405" spans="1:26" ht="15">
      <c r="A405" s="682"/>
      <c r="B405" s="684"/>
      <c r="C405" s="684"/>
      <c r="D405" s="684"/>
      <c r="E405" s="684"/>
      <c r="F405" s="684"/>
      <c r="G405" s="684"/>
      <c r="H405" s="684"/>
      <c r="I405" s="684"/>
      <c r="J405" s="684"/>
      <c r="K405" s="1366"/>
      <c r="L405" s="682"/>
      <c r="M405" s="682"/>
      <c r="N405" s="682"/>
      <c r="O405" s="682"/>
      <c r="P405" s="682"/>
      <c r="Q405" s="682"/>
      <c r="R405" s="682"/>
      <c r="S405" s="682"/>
      <c r="T405" s="682"/>
      <c r="U405" s="682"/>
      <c r="V405" s="682"/>
      <c r="W405" s="682"/>
      <c r="X405" s="682"/>
      <c r="Y405" s="682"/>
      <c r="Z405" s="682"/>
    </row>
    <row r="406" spans="1:26" ht="15">
      <c r="A406" s="682"/>
      <c r="B406" s="684"/>
      <c r="C406" s="684"/>
      <c r="D406" s="684"/>
      <c r="E406" s="684"/>
      <c r="F406" s="684"/>
      <c r="G406" s="684"/>
      <c r="H406" s="684"/>
      <c r="I406" s="684"/>
      <c r="J406" s="684"/>
      <c r="K406" s="1366"/>
      <c r="L406" s="682"/>
      <c r="M406" s="682"/>
      <c r="N406" s="682"/>
      <c r="O406" s="682"/>
      <c r="P406" s="682"/>
      <c r="Q406" s="682"/>
      <c r="R406" s="682"/>
      <c r="S406" s="682"/>
      <c r="T406" s="682"/>
      <c r="U406" s="682"/>
      <c r="V406" s="682"/>
      <c r="W406" s="682"/>
      <c r="X406" s="682"/>
      <c r="Y406" s="682"/>
      <c r="Z406" s="682"/>
    </row>
    <row r="407" spans="1:26" ht="15">
      <c r="A407" s="682"/>
      <c r="B407" s="684"/>
      <c r="C407" s="684"/>
      <c r="D407" s="684"/>
      <c r="E407" s="684"/>
      <c r="F407" s="684"/>
      <c r="G407" s="684"/>
      <c r="H407" s="684"/>
      <c r="I407" s="684"/>
      <c r="J407" s="684"/>
      <c r="K407" s="1366"/>
      <c r="L407" s="682"/>
      <c r="M407" s="682"/>
      <c r="N407" s="682"/>
      <c r="O407" s="682"/>
      <c r="P407" s="682"/>
      <c r="Q407" s="682"/>
      <c r="R407" s="682"/>
      <c r="S407" s="682"/>
      <c r="T407" s="682"/>
      <c r="U407" s="682"/>
      <c r="V407" s="682"/>
      <c r="W407" s="682"/>
      <c r="X407" s="682"/>
      <c r="Y407" s="682"/>
      <c r="Z407" s="682"/>
    </row>
    <row r="408" spans="1:26" ht="15">
      <c r="A408" s="682"/>
      <c r="B408" s="684"/>
      <c r="C408" s="684"/>
      <c r="D408" s="684"/>
      <c r="E408" s="684"/>
      <c r="F408" s="684"/>
      <c r="G408" s="684"/>
      <c r="H408" s="684"/>
      <c r="I408" s="684"/>
      <c r="J408" s="684"/>
      <c r="K408" s="1366"/>
      <c r="L408" s="682"/>
      <c r="M408" s="682"/>
      <c r="N408" s="682"/>
      <c r="O408" s="682"/>
      <c r="P408" s="682"/>
      <c r="Q408" s="682"/>
      <c r="R408" s="682"/>
      <c r="S408" s="682"/>
      <c r="T408" s="682"/>
      <c r="U408" s="682"/>
      <c r="V408" s="682"/>
      <c r="W408" s="682"/>
      <c r="X408" s="682"/>
      <c r="Y408" s="682"/>
      <c r="Z408" s="682"/>
    </row>
    <row r="409" spans="1:26" ht="15">
      <c r="A409" s="682"/>
      <c r="B409" s="684"/>
      <c r="C409" s="684"/>
      <c r="D409" s="684"/>
      <c r="E409" s="684"/>
      <c r="F409" s="684"/>
      <c r="G409" s="684"/>
      <c r="H409" s="684"/>
      <c r="I409" s="684"/>
      <c r="J409" s="684"/>
      <c r="K409" s="1366"/>
      <c r="L409" s="682"/>
      <c r="M409" s="682"/>
      <c r="N409" s="682"/>
      <c r="O409" s="682"/>
      <c r="P409" s="682"/>
      <c r="Q409" s="682"/>
      <c r="R409" s="682"/>
      <c r="S409" s="682"/>
      <c r="T409" s="682"/>
      <c r="U409" s="682"/>
      <c r="V409" s="682"/>
      <c r="W409" s="682"/>
      <c r="X409" s="682"/>
      <c r="Y409" s="682"/>
      <c r="Z409" s="682"/>
    </row>
    <row r="410" spans="1:26" ht="15">
      <c r="A410" s="682"/>
      <c r="B410" s="684"/>
      <c r="C410" s="684"/>
      <c r="D410" s="684"/>
      <c r="E410" s="684"/>
      <c r="F410" s="684"/>
      <c r="G410" s="684"/>
      <c r="H410" s="684"/>
      <c r="I410" s="684"/>
      <c r="J410" s="684"/>
      <c r="K410" s="1366"/>
      <c r="L410" s="682"/>
      <c r="M410" s="682"/>
      <c r="N410" s="682"/>
      <c r="O410" s="682"/>
      <c r="P410" s="682"/>
      <c r="Q410" s="682"/>
      <c r="R410" s="682"/>
      <c r="S410" s="682"/>
      <c r="T410" s="682"/>
      <c r="U410" s="682"/>
      <c r="V410" s="682"/>
      <c r="W410" s="682"/>
      <c r="X410" s="682"/>
      <c r="Y410" s="682"/>
      <c r="Z410" s="682"/>
    </row>
    <row r="411" spans="1:26" ht="15">
      <c r="A411" s="682"/>
      <c r="B411" s="684"/>
      <c r="C411" s="684"/>
      <c r="D411" s="684"/>
      <c r="E411" s="684"/>
      <c r="F411" s="684"/>
      <c r="G411" s="684"/>
      <c r="H411" s="684"/>
      <c r="I411" s="684"/>
      <c r="J411" s="684"/>
      <c r="K411" s="1366"/>
      <c r="L411" s="682"/>
      <c r="M411" s="682"/>
      <c r="N411" s="682"/>
      <c r="O411" s="682"/>
      <c r="P411" s="682"/>
      <c r="Q411" s="682"/>
      <c r="R411" s="682"/>
      <c r="S411" s="682"/>
      <c r="T411" s="682"/>
      <c r="U411" s="682"/>
      <c r="V411" s="682"/>
      <c r="W411" s="682"/>
      <c r="X411" s="682"/>
      <c r="Y411" s="682"/>
      <c r="Z411" s="682"/>
    </row>
    <row r="412" spans="1:26" ht="15">
      <c r="A412" s="682"/>
      <c r="B412" s="684"/>
      <c r="C412" s="684"/>
      <c r="D412" s="684"/>
      <c r="E412" s="684"/>
      <c r="F412" s="684"/>
      <c r="G412" s="684"/>
      <c r="H412" s="684"/>
      <c r="I412" s="684"/>
      <c r="J412" s="684"/>
      <c r="K412" s="1366"/>
      <c r="L412" s="682"/>
      <c r="M412" s="682"/>
      <c r="N412" s="682"/>
      <c r="O412" s="682"/>
      <c r="P412" s="682"/>
      <c r="Q412" s="682"/>
      <c r="R412" s="682"/>
      <c r="S412" s="682"/>
      <c r="T412" s="682"/>
      <c r="U412" s="682"/>
      <c r="V412" s="682"/>
      <c r="W412" s="682"/>
      <c r="X412" s="682"/>
      <c r="Y412" s="682"/>
      <c r="Z412" s="682"/>
    </row>
    <row r="413" spans="1:26" ht="15">
      <c r="A413" s="682"/>
      <c r="B413" s="684"/>
      <c r="C413" s="684"/>
      <c r="D413" s="684"/>
      <c r="E413" s="684"/>
      <c r="F413" s="684"/>
      <c r="G413" s="684"/>
      <c r="H413" s="684"/>
      <c r="I413" s="684"/>
      <c r="J413" s="684"/>
      <c r="K413" s="1366"/>
      <c r="L413" s="682"/>
      <c r="M413" s="682"/>
      <c r="N413" s="682"/>
      <c r="O413" s="682"/>
      <c r="P413" s="682"/>
      <c r="Q413" s="682"/>
      <c r="R413" s="682"/>
      <c r="S413" s="682"/>
      <c r="T413" s="682"/>
      <c r="U413" s="682"/>
      <c r="V413" s="682"/>
      <c r="W413" s="682"/>
      <c r="X413" s="682"/>
      <c r="Y413" s="682"/>
      <c r="Z413" s="682"/>
    </row>
    <row r="414" spans="1:26" ht="15">
      <c r="A414" s="682"/>
      <c r="B414" s="684"/>
      <c r="C414" s="684"/>
      <c r="D414" s="684"/>
      <c r="E414" s="684"/>
      <c r="F414" s="684"/>
      <c r="G414" s="684"/>
      <c r="H414" s="684"/>
      <c r="I414" s="684"/>
      <c r="J414" s="684"/>
      <c r="K414" s="1366"/>
      <c r="L414" s="682"/>
      <c r="M414" s="682"/>
      <c r="N414" s="682"/>
      <c r="O414" s="682"/>
      <c r="P414" s="682"/>
      <c r="Q414" s="682"/>
      <c r="R414" s="682"/>
      <c r="S414" s="682"/>
      <c r="T414" s="682"/>
      <c r="U414" s="682"/>
      <c r="V414" s="682"/>
      <c r="W414" s="682"/>
      <c r="X414" s="682"/>
      <c r="Y414" s="682"/>
      <c r="Z414" s="682"/>
    </row>
    <row r="415" spans="1:26" ht="15">
      <c r="A415" s="682"/>
      <c r="B415" s="684"/>
      <c r="C415" s="684"/>
      <c r="D415" s="684"/>
      <c r="E415" s="684"/>
      <c r="F415" s="684"/>
      <c r="G415" s="684"/>
      <c r="H415" s="684"/>
      <c r="I415" s="684"/>
      <c r="J415" s="684"/>
      <c r="K415" s="1366"/>
      <c r="L415" s="682"/>
      <c r="M415" s="682"/>
      <c r="N415" s="682"/>
      <c r="O415" s="682"/>
      <c r="P415" s="682"/>
      <c r="Q415" s="682"/>
      <c r="R415" s="682"/>
      <c r="S415" s="682"/>
      <c r="T415" s="682"/>
      <c r="U415" s="682"/>
      <c r="V415" s="682"/>
      <c r="W415" s="682"/>
      <c r="X415" s="682"/>
      <c r="Y415" s="682"/>
      <c r="Z415" s="682"/>
    </row>
    <row r="416" spans="1:26" ht="15">
      <c r="A416" s="682"/>
      <c r="B416" s="684"/>
      <c r="C416" s="684"/>
      <c r="D416" s="684"/>
      <c r="E416" s="684"/>
      <c r="F416" s="684"/>
      <c r="G416" s="684"/>
      <c r="H416" s="684"/>
      <c r="I416" s="684"/>
      <c r="J416" s="684"/>
      <c r="K416" s="1366"/>
      <c r="L416" s="682"/>
      <c r="M416" s="682"/>
      <c r="N416" s="682"/>
      <c r="O416" s="682"/>
      <c r="P416" s="682"/>
      <c r="Q416" s="682"/>
      <c r="R416" s="682"/>
      <c r="S416" s="682"/>
      <c r="T416" s="682"/>
      <c r="U416" s="682"/>
      <c r="V416" s="682"/>
      <c r="W416" s="682"/>
      <c r="X416" s="682"/>
      <c r="Y416" s="682"/>
      <c r="Z416" s="682"/>
    </row>
    <row r="417" spans="1:26" ht="15">
      <c r="A417" s="682"/>
      <c r="B417" s="684"/>
      <c r="C417" s="684"/>
      <c r="D417" s="684"/>
      <c r="E417" s="684"/>
      <c r="F417" s="684"/>
      <c r="G417" s="684"/>
      <c r="H417" s="684"/>
      <c r="I417" s="684"/>
      <c r="J417" s="684"/>
      <c r="K417" s="1366"/>
      <c r="L417" s="682"/>
      <c r="M417" s="682"/>
      <c r="N417" s="682"/>
      <c r="O417" s="682"/>
      <c r="P417" s="682"/>
      <c r="Q417" s="682"/>
      <c r="R417" s="682"/>
      <c r="S417" s="682"/>
      <c r="T417" s="682"/>
      <c r="U417" s="682"/>
      <c r="V417" s="682"/>
      <c r="W417" s="682"/>
      <c r="X417" s="682"/>
      <c r="Y417" s="682"/>
      <c r="Z417" s="682"/>
    </row>
    <row r="418" spans="1:26" ht="15">
      <c r="A418" s="682"/>
      <c r="B418" s="684"/>
      <c r="C418" s="684"/>
      <c r="D418" s="684"/>
      <c r="E418" s="684"/>
      <c r="F418" s="684"/>
      <c r="G418" s="684"/>
      <c r="H418" s="684"/>
      <c r="I418" s="684"/>
      <c r="J418" s="684"/>
      <c r="K418" s="1366"/>
      <c r="L418" s="682"/>
      <c r="M418" s="682"/>
      <c r="N418" s="682"/>
      <c r="O418" s="682"/>
      <c r="P418" s="682"/>
      <c r="Q418" s="682"/>
      <c r="R418" s="682"/>
      <c r="S418" s="682"/>
      <c r="T418" s="682"/>
      <c r="U418" s="682"/>
      <c r="V418" s="682"/>
      <c r="W418" s="682"/>
      <c r="X418" s="682"/>
      <c r="Y418" s="682"/>
      <c r="Z418" s="682"/>
    </row>
    <row r="419" spans="1:26" ht="15">
      <c r="A419" s="682"/>
      <c r="B419" s="684"/>
      <c r="C419" s="684"/>
      <c r="D419" s="684"/>
      <c r="E419" s="684"/>
      <c r="F419" s="684"/>
      <c r="G419" s="684"/>
      <c r="H419" s="684"/>
      <c r="I419" s="684"/>
      <c r="J419" s="684"/>
      <c r="K419" s="1366"/>
      <c r="L419" s="682"/>
      <c r="M419" s="682"/>
      <c r="N419" s="682"/>
      <c r="O419" s="682"/>
      <c r="P419" s="682"/>
      <c r="Q419" s="682"/>
      <c r="R419" s="682"/>
      <c r="S419" s="682"/>
      <c r="T419" s="682"/>
      <c r="U419" s="682"/>
      <c r="V419" s="682"/>
      <c r="W419" s="682"/>
      <c r="X419" s="682"/>
      <c r="Y419" s="682"/>
      <c r="Z419" s="682"/>
    </row>
    <row r="420" spans="1:26" ht="15">
      <c r="A420" s="682"/>
      <c r="B420" s="684"/>
      <c r="C420" s="684"/>
      <c r="D420" s="684"/>
      <c r="E420" s="684"/>
      <c r="F420" s="684"/>
      <c r="G420" s="684"/>
      <c r="H420" s="684"/>
      <c r="I420" s="684"/>
      <c r="J420" s="684"/>
      <c r="K420" s="1366"/>
      <c r="L420" s="682"/>
      <c r="M420" s="682"/>
      <c r="N420" s="682"/>
      <c r="O420" s="682"/>
      <c r="P420" s="682"/>
      <c r="Q420" s="682"/>
      <c r="R420" s="682"/>
      <c r="S420" s="682"/>
      <c r="T420" s="682"/>
      <c r="U420" s="682"/>
      <c r="V420" s="682"/>
      <c r="W420" s="682"/>
      <c r="X420" s="682"/>
      <c r="Y420" s="682"/>
      <c r="Z420" s="682"/>
    </row>
    <row r="421" spans="1:26" ht="15">
      <c r="A421" s="682"/>
      <c r="B421" s="684"/>
      <c r="C421" s="684"/>
      <c r="D421" s="684"/>
      <c r="E421" s="684"/>
      <c r="F421" s="684"/>
      <c r="G421" s="684"/>
      <c r="H421" s="684"/>
      <c r="I421" s="684"/>
      <c r="J421" s="684"/>
      <c r="K421" s="1366"/>
      <c r="L421" s="682"/>
      <c r="M421" s="682"/>
      <c r="N421" s="682"/>
      <c r="O421" s="682"/>
      <c r="P421" s="682"/>
      <c r="Q421" s="682"/>
      <c r="R421" s="682"/>
      <c r="S421" s="682"/>
      <c r="T421" s="682"/>
      <c r="U421" s="682"/>
      <c r="V421" s="682"/>
      <c r="W421" s="682"/>
      <c r="X421" s="682"/>
      <c r="Y421" s="682"/>
      <c r="Z421" s="682"/>
    </row>
    <row r="422" spans="1:26" ht="15">
      <c r="A422" s="682"/>
      <c r="B422" s="684"/>
      <c r="C422" s="684"/>
      <c r="D422" s="684"/>
      <c r="E422" s="684"/>
      <c r="F422" s="684"/>
      <c r="G422" s="684"/>
      <c r="H422" s="684"/>
      <c r="I422" s="684"/>
      <c r="J422" s="684"/>
      <c r="K422" s="1366"/>
      <c r="L422" s="682"/>
      <c r="M422" s="682"/>
      <c r="N422" s="682"/>
      <c r="O422" s="682"/>
      <c r="P422" s="682"/>
      <c r="Q422" s="682"/>
      <c r="R422" s="682"/>
      <c r="S422" s="682"/>
      <c r="T422" s="682"/>
      <c r="U422" s="682"/>
      <c r="V422" s="682"/>
      <c r="W422" s="682"/>
      <c r="X422" s="682"/>
      <c r="Y422" s="682"/>
      <c r="Z422" s="682"/>
    </row>
    <row r="423" spans="1:26" ht="15">
      <c r="A423" s="682"/>
      <c r="B423" s="684"/>
      <c r="C423" s="684"/>
      <c r="D423" s="684"/>
      <c r="E423" s="684"/>
      <c r="F423" s="684"/>
      <c r="G423" s="684"/>
      <c r="H423" s="684"/>
      <c r="I423" s="684"/>
      <c r="J423" s="684"/>
      <c r="K423" s="1366"/>
      <c r="L423" s="682"/>
      <c r="M423" s="682"/>
      <c r="N423" s="682"/>
      <c r="O423" s="682"/>
      <c r="P423" s="682"/>
      <c r="Q423" s="682"/>
      <c r="R423" s="682"/>
      <c r="S423" s="682"/>
      <c r="T423" s="682"/>
      <c r="U423" s="682"/>
      <c r="V423" s="682"/>
      <c r="W423" s="682"/>
      <c r="X423" s="682"/>
      <c r="Y423" s="682"/>
      <c r="Z423" s="682"/>
    </row>
    <row r="424" spans="1:26" ht="15">
      <c r="A424" s="682"/>
      <c r="B424" s="684"/>
      <c r="C424" s="684"/>
      <c r="D424" s="684"/>
      <c r="E424" s="684"/>
      <c r="F424" s="684"/>
      <c r="G424" s="684"/>
      <c r="H424" s="684"/>
      <c r="I424" s="684"/>
      <c r="J424" s="684"/>
      <c r="K424" s="1366"/>
      <c r="L424" s="682"/>
      <c r="M424" s="682"/>
      <c r="N424" s="682"/>
      <c r="O424" s="682"/>
      <c r="P424" s="682"/>
      <c r="Q424" s="682"/>
      <c r="R424" s="682"/>
      <c r="S424" s="682"/>
      <c r="T424" s="682"/>
      <c r="U424" s="682"/>
      <c r="V424" s="682"/>
      <c r="W424" s="682"/>
      <c r="X424" s="682"/>
      <c r="Y424" s="682"/>
      <c r="Z424" s="682"/>
    </row>
    <row r="425" spans="1:26" ht="15">
      <c r="A425" s="682"/>
      <c r="B425" s="684"/>
      <c r="C425" s="684"/>
      <c r="D425" s="684"/>
      <c r="E425" s="684"/>
      <c r="F425" s="684"/>
      <c r="G425" s="684"/>
      <c r="H425" s="684"/>
      <c r="I425" s="684"/>
      <c r="J425" s="684"/>
      <c r="K425" s="1366"/>
      <c r="L425" s="682"/>
      <c r="M425" s="682"/>
      <c r="N425" s="682"/>
      <c r="O425" s="682"/>
      <c r="P425" s="682"/>
      <c r="Q425" s="682"/>
      <c r="R425" s="682"/>
      <c r="S425" s="682"/>
      <c r="T425" s="682"/>
      <c r="U425" s="682"/>
      <c r="V425" s="682"/>
      <c r="W425" s="682"/>
      <c r="X425" s="682"/>
      <c r="Y425" s="682"/>
      <c r="Z425" s="682"/>
    </row>
    <row r="426" spans="1:26" ht="15">
      <c r="A426" s="682"/>
      <c r="B426" s="684"/>
      <c r="C426" s="684"/>
      <c r="D426" s="684"/>
      <c r="E426" s="684"/>
      <c r="F426" s="684"/>
      <c r="G426" s="684"/>
      <c r="H426" s="684"/>
      <c r="I426" s="684"/>
      <c r="J426" s="684"/>
      <c r="K426" s="1366"/>
      <c r="L426" s="682"/>
      <c r="M426" s="682"/>
      <c r="N426" s="682"/>
      <c r="O426" s="682"/>
      <c r="P426" s="682"/>
      <c r="Q426" s="682"/>
      <c r="R426" s="682"/>
      <c r="S426" s="682"/>
      <c r="T426" s="682"/>
      <c r="U426" s="682"/>
      <c r="V426" s="682"/>
      <c r="W426" s="682"/>
      <c r="X426" s="682"/>
      <c r="Y426" s="682"/>
      <c r="Z426" s="682"/>
    </row>
    <row r="427" spans="1:26" ht="15">
      <c r="A427" s="682"/>
      <c r="B427" s="684"/>
      <c r="C427" s="684"/>
      <c r="D427" s="684"/>
      <c r="E427" s="684"/>
      <c r="F427" s="684"/>
      <c r="G427" s="684"/>
      <c r="H427" s="684"/>
      <c r="I427" s="684"/>
      <c r="J427" s="684"/>
      <c r="K427" s="1366"/>
      <c r="L427" s="682"/>
      <c r="M427" s="682"/>
      <c r="N427" s="682"/>
      <c r="O427" s="682"/>
      <c r="P427" s="682"/>
      <c r="Q427" s="682"/>
      <c r="R427" s="682"/>
      <c r="S427" s="682"/>
      <c r="T427" s="682"/>
      <c r="U427" s="682"/>
      <c r="V427" s="682"/>
      <c r="W427" s="682"/>
      <c r="X427" s="682"/>
      <c r="Y427" s="682"/>
      <c r="Z427" s="682"/>
    </row>
    <row r="428" spans="1:26" ht="15">
      <c r="A428" s="682"/>
      <c r="B428" s="684"/>
      <c r="C428" s="684"/>
      <c r="D428" s="684"/>
      <c r="E428" s="684"/>
      <c r="F428" s="684"/>
      <c r="G428" s="684"/>
      <c r="H428" s="684"/>
      <c r="I428" s="684"/>
      <c r="J428" s="684"/>
      <c r="K428" s="1366"/>
      <c r="L428" s="682"/>
      <c r="M428" s="682"/>
      <c r="N428" s="682"/>
      <c r="O428" s="682"/>
      <c r="P428" s="682"/>
      <c r="Q428" s="682"/>
      <c r="R428" s="682"/>
      <c r="S428" s="682"/>
      <c r="T428" s="682"/>
      <c r="U428" s="682"/>
      <c r="V428" s="682"/>
      <c r="W428" s="682"/>
      <c r="X428" s="682"/>
      <c r="Y428" s="682"/>
      <c r="Z428" s="682"/>
    </row>
    <row r="429" spans="1:26" ht="15">
      <c r="A429" s="682"/>
      <c r="B429" s="684"/>
      <c r="C429" s="684"/>
      <c r="D429" s="684"/>
      <c r="E429" s="684"/>
      <c r="F429" s="684"/>
      <c r="G429" s="684"/>
      <c r="H429" s="684"/>
      <c r="I429" s="684"/>
      <c r="J429" s="684"/>
      <c r="K429" s="1366"/>
      <c r="L429" s="682"/>
      <c r="M429" s="682"/>
      <c r="N429" s="682"/>
      <c r="O429" s="682"/>
      <c r="P429" s="682"/>
      <c r="Q429" s="682"/>
      <c r="R429" s="682"/>
      <c r="S429" s="682"/>
      <c r="T429" s="682"/>
      <c r="U429" s="682"/>
      <c r="V429" s="682"/>
      <c r="W429" s="682"/>
      <c r="X429" s="682"/>
      <c r="Y429" s="682"/>
      <c r="Z429" s="682"/>
    </row>
    <row r="430" spans="1:26" ht="15">
      <c r="A430" s="682"/>
      <c r="B430" s="684"/>
      <c r="C430" s="684"/>
      <c r="D430" s="684"/>
      <c r="E430" s="684"/>
      <c r="F430" s="684"/>
      <c r="G430" s="684"/>
      <c r="H430" s="684"/>
      <c r="I430" s="684"/>
      <c r="J430" s="684"/>
      <c r="K430" s="1366"/>
      <c r="L430" s="682"/>
      <c r="M430" s="682"/>
      <c r="N430" s="682"/>
      <c r="O430" s="682"/>
      <c r="P430" s="682"/>
      <c r="Q430" s="682"/>
      <c r="R430" s="682"/>
      <c r="S430" s="682"/>
      <c r="T430" s="682"/>
      <c r="U430" s="682"/>
      <c r="V430" s="682"/>
      <c r="W430" s="682"/>
      <c r="X430" s="682"/>
      <c r="Y430" s="682"/>
      <c r="Z430" s="682"/>
    </row>
    <row r="431" spans="1:26" ht="15">
      <c r="A431" s="682"/>
      <c r="B431" s="684"/>
      <c r="C431" s="684"/>
      <c r="D431" s="684"/>
      <c r="E431" s="684"/>
      <c r="F431" s="684"/>
      <c r="G431" s="684"/>
      <c r="H431" s="684"/>
      <c r="I431" s="684"/>
      <c r="J431" s="684"/>
      <c r="K431" s="1366"/>
      <c r="L431" s="682"/>
      <c r="M431" s="682"/>
      <c r="N431" s="682"/>
      <c r="O431" s="682"/>
      <c r="P431" s="682"/>
      <c r="Q431" s="682"/>
      <c r="R431" s="682"/>
      <c r="S431" s="682"/>
      <c r="T431" s="682"/>
      <c r="U431" s="682"/>
      <c r="V431" s="682"/>
      <c r="W431" s="682"/>
      <c r="X431" s="682"/>
      <c r="Y431" s="682"/>
      <c r="Z431" s="682"/>
    </row>
    <row r="432" spans="1:26" ht="15">
      <c r="A432" s="682"/>
      <c r="B432" s="684"/>
      <c r="C432" s="684"/>
      <c r="D432" s="684"/>
      <c r="E432" s="684"/>
      <c r="F432" s="684"/>
      <c r="G432" s="684"/>
      <c r="H432" s="684"/>
      <c r="I432" s="684"/>
      <c r="J432" s="684"/>
      <c r="K432" s="1366"/>
      <c r="L432" s="682"/>
      <c r="M432" s="682"/>
      <c r="N432" s="682"/>
      <c r="O432" s="682"/>
      <c r="P432" s="682"/>
      <c r="Q432" s="682"/>
      <c r="R432" s="682"/>
      <c r="S432" s="682"/>
      <c r="T432" s="682"/>
      <c r="U432" s="682"/>
      <c r="V432" s="682"/>
      <c r="W432" s="682"/>
      <c r="X432" s="682"/>
      <c r="Y432" s="682"/>
      <c r="Z432" s="682"/>
    </row>
    <row r="433" spans="1:26" ht="15">
      <c r="A433" s="682"/>
      <c r="B433" s="684"/>
      <c r="C433" s="684"/>
      <c r="D433" s="684"/>
      <c r="E433" s="684"/>
      <c r="F433" s="684"/>
      <c r="G433" s="684"/>
      <c r="H433" s="684"/>
      <c r="I433" s="684"/>
      <c r="J433" s="684"/>
      <c r="K433" s="1366"/>
      <c r="L433" s="682"/>
      <c r="M433" s="682"/>
      <c r="N433" s="682"/>
      <c r="O433" s="682"/>
      <c r="P433" s="682"/>
      <c r="Q433" s="682"/>
      <c r="R433" s="682"/>
      <c r="S433" s="682"/>
      <c r="T433" s="682"/>
      <c r="U433" s="682"/>
      <c r="V433" s="682"/>
      <c r="W433" s="682"/>
      <c r="X433" s="682"/>
      <c r="Y433" s="682"/>
      <c r="Z433" s="682"/>
    </row>
    <row r="434" spans="1:26" ht="15">
      <c r="A434" s="682"/>
      <c r="B434" s="684"/>
      <c r="C434" s="684"/>
      <c r="D434" s="684"/>
      <c r="E434" s="684"/>
      <c r="F434" s="684"/>
      <c r="G434" s="684"/>
      <c r="H434" s="684"/>
      <c r="I434" s="684"/>
      <c r="J434" s="684"/>
      <c r="K434" s="1366"/>
      <c r="L434" s="682"/>
      <c r="M434" s="682"/>
      <c r="N434" s="682"/>
      <c r="O434" s="682"/>
      <c r="P434" s="682"/>
      <c r="Q434" s="682"/>
      <c r="R434" s="682"/>
      <c r="S434" s="682"/>
      <c r="T434" s="682"/>
      <c r="U434" s="682"/>
      <c r="V434" s="682"/>
      <c r="W434" s="682"/>
      <c r="X434" s="682"/>
      <c r="Y434" s="682"/>
      <c r="Z434" s="682"/>
    </row>
    <row r="435" spans="1:26" ht="15">
      <c r="A435" s="682"/>
      <c r="B435" s="684"/>
      <c r="C435" s="684"/>
      <c r="D435" s="684"/>
      <c r="E435" s="684"/>
      <c r="F435" s="684"/>
      <c r="G435" s="684"/>
      <c r="H435" s="684"/>
      <c r="I435" s="684"/>
      <c r="J435" s="684"/>
      <c r="K435" s="1366"/>
      <c r="L435" s="682"/>
      <c r="M435" s="682"/>
      <c r="N435" s="682"/>
      <c r="O435" s="682"/>
      <c r="P435" s="682"/>
      <c r="Q435" s="682"/>
      <c r="R435" s="682"/>
      <c r="S435" s="682"/>
      <c r="T435" s="682"/>
      <c r="U435" s="682"/>
      <c r="V435" s="682"/>
      <c r="W435" s="682"/>
      <c r="X435" s="682"/>
      <c r="Y435" s="682"/>
      <c r="Z435" s="682"/>
    </row>
    <row r="436" spans="1:26" ht="15">
      <c r="A436" s="682"/>
      <c r="B436" s="684"/>
      <c r="C436" s="684"/>
      <c r="D436" s="684"/>
      <c r="E436" s="684"/>
      <c r="F436" s="684"/>
      <c r="G436" s="684"/>
      <c r="H436" s="684"/>
      <c r="I436" s="684"/>
      <c r="J436" s="684"/>
      <c r="K436" s="1366"/>
      <c r="L436" s="682"/>
      <c r="M436" s="682"/>
      <c r="N436" s="682"/>
      <c r="O436" s="682"/>
      <c r="P436" s="682"/>
      <c r="Q436" s="682"/>
      <c r="R436" s="682"/>
      <c r="S436" s="682"/>
      <c r="T436" s="682"/>
      <c r="U436" s="682"/>
      <c r="V436" s="682"/>
      <c r="W436" s="682"/>
      <c r="X436" s="682"/>
      <c r="Y436" s="682"/>
      <c r="Z436" s="682"/>
    </row>
    <row r="437" spans="1:26" ht="15">
      <c r="A437" s="682"/>
      <c r="B437" s="684"/>
      <c r="C437" s="684"/>
      <c r="D437" s="684"/>
      <c r="E437" s="684"/>
      <c r="F437" s="684"/>
      <c r="G437" s="684"/>
      <c r="H437" s="684"/>
      <c r="I437" s="684"/>
      <c r="J437" s="684"/>
      <c r="K437" s="1366"/>
      <c r="L437" s="682"/>
      <c r="M437" s="682"/>
      <c r="N437" s="682"/>
      <c r="O437" s="682"/>
      <c r="P437" s="682"/>
      <c r="Q437" s="682"/>
      <c r="R437" s="682"/>
      <c r="S437" s="682"/>
      <c r="T437" s="682"/>
      <c r="U437" s="682"/>
      <c r="V437" s="682"/>
      <c r="W437" s="682"/>
      <c r="X437" s="682"/>
      <c r="Y437" s="682"/>
      <c r="Z437" s="682"/>
    </row>
    <row r="438" spans="1:26" ht="15">
      <c r="A438" s="682"/>
      <c r="B438" s="684"/>
      <c r="C438" s="684"/>
      <c r="D438" s="684"/>
      <c r="E438" s="684"/>
      <c r="F438" s="684"/>
      <c r="G438" s="684"/>
      <c r="H438" s="684"/>
      <c r="I438" s="684"/>
      <c r="J438" s="684"/>
      <c r="K438" s="1366"/>
      <c r="L438" s="682"/>
      <c r="M438" s="682"/>
      <c r="N438" s="682"/>
      <c r="O438" s="682"/>
      <c r="P438" s="682"/>
      <c r="Q438" s="682"/>
      <c r="R438" s="682"/>
      <c r="S438" s="682"/>
      <c r="T438" s="682"/>
      <c r="U438" s="682"/>
      <c r="V438" s="682"/>
      <c r="W438" s="682"/>
      <c r="X438" s="682"/>
      <c r="Y438" s="682"/>
      <c r="Z438" s="682"/>
    </row>
    <row r="439" spans="1:26" ht="15">
      <c r="A439" s="682"/>
      <c r="B439" s="684"/>
      <c r="C439" s="684"/>
      <c r="D439" s="684"/>
      <c r="E439" s="684"/>
      <c r="F439" s="684"/>
      <c r="G439" s="684"/>
      <c r="H439" s="684"/>
      <c r="I439" s="684"/>
      <c r="J439" s="684"/>
      <c r="K439" s="1366"/>
      <c r="L439" s="682"/>
      <c r="M439" s="682"/>
      <c r="N439" s="682"/>
      <c r="O439" s="682"/>
      <c r="P439" s="682"/>
      <c r="Q439" s="682"/>
      <c r="R439" s="682"/>
      <c r="S439" s="682"/>
      <c r="T439" s="682"/>
      <c r="U439" s="682"/>
      <c r="V439" s="682"/>
      <c r="W439" s="682"/>
      <c r="X439" s="682"/>
      <c r="Y439" s="682"/>
      <c r="Z439" s="682"/>
    </row>
    <row r="440" spans="1:26" ht="15">
      <c r="A440" s="682"/>
      <c r="B440" s="684"/>
      <c r="C440" s="684"/>
      <c r="D440" s="684"/>
      <c r="E440" s="684"/>
      <c r="F440" s="684"/>
      <c r="G440" s="684"/>
      <c r="H440" s="684"/>
      <c r="I440" s="684"/>
      <c r="J440" s="684"/>
      <c r="K440" s="1366"/>
      <c r="L440" s="682"/>
      <c r="M440" s="682"/>
      <c r="N440" s="682"/>
      <c r="O440" s="682"/>
      <c r="P440" s="682"/>
      <c r="Q440" s="682"/>
      <c r="R440" s="682"/>
      <c r="S440" s="682"/>
      <c r="T440" s="682"/>
      <c r="U440" s="682"/>
      <c r="V440" s="682"/>
      <c r="W440" s="682"/>
      <c r="X440" s="682"/>
      <c r="Y440" s="682"/>
      <c r="Z440" s="682"/>
    </row>
    <row r="441" spans="1:26" ht="15">
      <c r="A441" s="682"/>
      <c r="B441" s="684"/>
      <c r="C441" s="684"/>
      <c r="D441" s="684"/>
      <c r="E441" s="684"/>
      <c r="F441" s="684"/>
      <c r="G441" s="684"/>
      <c r="H441" s="684"/>
      <c r="I441" s="684"/>
      <c r="J441" s="684"/>
      <c r="K441" s="1366"/>
      <c r="L441" s="682"/>
      <c r="M441" s="682"/>
      <c r="N441" s="682"/>
      <c r="O441" s="682"/>
      <c r="P441" s="682"/>
      <c r="Q441" s="682"/>
      <c r="R441" s="682"/>
      <c r="S441" s="682"/>
      <c r="T441" s="682"/>
      <c r="U441" s="682"/>
      <c r="V441" s="682"/>
      <c r="W441" s="682"/>
      <c r="X441" s="682"/>
      <c r="Y441" s="682"/>
      <c r="Z441" s="682"/>
    </row>
    <row r="442" spans="1:26" ht="15">
      <c r="A442" s="682"/>
      <c r="B442" s="684"/>
      <c r="C442" s="684"/>
      <c r="D442" s="684"/>
      <c r="E442" s="684"/>
      <c r="F442" s="684"/>
      <c r="G442" s="684"/>
      <c r="H442" s="684"/>
      <c r="I442" s="684"/>
      <c r="J442" s="684"/>
      <c r="K442" s="1366"/>
      <c r="L442" s="682"/>
      <c r="M442" s="682"/>
      <c r="N442" s="682"/>
      <c r="O442" s="682"/>
      <c r="P442" s="682"/>
      <c r="Q442" s="682"/>
      <c r="R442" s="682"/>
      <c r="S442" s="682"/>
      <c r="T442" s="682"/>
      <c r="U442" s="682"/>
      <c r="V442" s="682"/>
      <c r="W442" s="682"/>
      <c r="X442" s="682"/>
      <c r="Y442" s="682"/>
      <c r="Z442" s="682"/>
    </row>
    <row r="443" spans="1:26" ht="15">
      <c r="A443" s="682"/>
      <c r="B443" s="684"/>
      <c r="C443" s="684"/>
      <c r="D443" s="684"/>
      <c r="E443" s="684"/>
      <c r="F443" s="684"/>
      <c r="G443" s="684"/>
      <c r="H443" s="684"/>
      <c r="I443" s="684"/>
      <c r="J443" s="684"/>
      <c r="K443" s="1366"/>
      <c r="L443" s="682"/>
      <c r="M443" s="682"/>
      <c r="N443" s="682"/>
      <c r="O443" s="682"/>
      <c r="P443" s="682"/>
      <c r="Q443" s="682"/>
      <c r="R443" s="682"/>
      <c r="S443" s="682"/>
      <c r="T443" s="682"/>
      <c r="U443" s="682"/>
      <c r="V443" s="682"/>
      <c r="W443" s="682"/>
      <c r="X443" s="682"/>
      <c r="Y443" s="682"/>
      <c r="Z443" s="682"/>
    </row>
    <row r="444" spans="1:26" ht="15">
      <c r="A444" s="682"/>
      <c r="B444" s="684"/>
      <c r="C444" s="684"/>
      <c r="D444" s="684"/>
      <c r="E444" s="684"/>
      <c r="F444" s="684"/>
      <c r="G444" s="684"/>
      <c r="H444" s="684"/>
      <c r="I444" s="684"/>
      <c r="J444" s="684"/>
      <c r="K444" s="1366"/>
      <c r="L444" s="682"/>
      <c r="M444" s="682"/>
      <c r="N444" s="682"/>
      <c r="O444" s="682"/>
      <c r="P444" s="682"/>
      <c r="Q444" s="682"/>
      <c r="R444" s="682"/>
      <c r="S444" s="682"/>
      <c r="T444" s="682"/>
      <c r="U444" s="682"/>
      <c r="V444" s="682"/>
      <c r="W444" s="682"/>
      <c r="X444" s="682"/>
      <c r="Y444" s="682"/>
      <c r="Z444" s="682"/>
    </row>
    <row r="445" spans="1:26" ht="15">
      <c r="A445" s="682"/>
      <c r="B445" s="684"/>
      <c r="C445" s="684"/>
      <c r="D445" s="684"/>
      <c r="E445" s="684"/>
      <c r="F445" s="684"/>
      <c r="G445" s="684"/>
      <c r="H445" s="684"/>
      <c r="I445" s="684"/>
      <c r="J445" s="684"/>
      <c r="K445" s="1366"/>
      <c r="L445" s="682"/>
      <c r="M445" s="682"/>
      <c r="N445" s="682"/>
      <c r="O445" s="682"/>
      <c r="P445" s="682"/>
      <c r="Q445" s="682"/>
      <c r="R445" s="682"/>
      <c r="S445" s="682"/>
      <c r="T445" s="682"/>
      <c r="U445" s="682"/>
      <c r="V445" s="682"/>
      <c r="W445" s="682"/>
      <c r="X445" s="682"/>
      <c r="Y445" s="682"/>
      <c r="Z445" s="682"/>
    </row>
    <row r="446" spans="1:26" ht="15">
      <c r="A446" s="682"/>
      <c r="B446" s="684"/>
      <c r="C446" s="684"/>
      <c r="D446" s="684"/>
      <c r="E446" s="684"/>
      <c r="F446" s="684"/>
      <c r="G446" s="684"/>
      <c r="H446" s="684"/>
      <c r="I446" s="684"/>
      <c r="J446" s="684"/>
      <c r="K446" s="1366"/>
      <c r="L446" s="682"/>
      <c r="M446" s="682"/>
      <c r="N446" s="682"/>
      <c r="O446" s="682"/>
      <c r="P446" s="682"/>
      <c r="Q446" s="682"/>
      <c r="R446" s="682"/>
      <c r="S446" s="682"/>
      <c r="T446" s="682"/>
      <c r="U446" s="682"/>
      <c r="V446" s="682"/>
      <c r="W446" s="682"/>
      <c r="X446" s="682"/>
      <c r="Y446" s="682"/>
      <c r="Z446" s="682"/>
    </row>
    <row r="447" spans="1:26" ht="15">
      <c r="A447" s="682"/>
      <c r="B447" s="684"/>
      <c r="C447" s="684"/>
      <c r="D447" s="684"/>
      <c r="E447" s="684"/>
      <c r="F447" s="684"/>
      <c r="G447" s="684"/>
      <c r="H447" s="684"/>
      <c r="I447" s="684"/>
      <c r="J447" s="684"/>
      <c r="K447" s="1366"/>
      <c r="L447" s="682"/>
      <c r="M447" s="682"/>
      <c r="N447" s="682"/>
      <c r="O447" s="682"/>
      <c r="P447" s="682"/>
      <c r="Q447" s="682"/>
      <c r="R447" s="682"/>
      <c r="S447" s="682"/>
      <c r="T447" s="682"/>
      <c r="U447" s="682"/>
      <c r="V447" s="682"/>
      <c r="W447" s="682"/>
      <c r="X447" s="682"/>
      <c r="Y447" s="682"/>
      <c r="Z447" s="682"/>
    </row>
    <row r="448" spans="1:26" ht="15">
      <c r="A448" s="682"/>
      <c r="B448" s="684"/>
      <c r="C448" s="684"/>
      <c r="D448" s="684"/>
      <c r="E448" s="684"/>
      <c r="F448" s="684"/>
      <c r="G448" s="684"/>
      <c r="H448" s="684"/>
      <c r="I448" s="684"/>
      <c r="J448" s="684"/>
      <c r="K448" s="1366"/>
      <c r="L448" s="682"/>
      <c r="M448" s="682"/>
      <c r="N448" s="682"/>
      <c r="O448" s="682"/>
      <c r="P448" s="682"/>
      <c r="Q448" s="682"/>
      <c r="R448" s="682"/>
      <c r="S448" s="682"/>
      <c r="T448" s="682"/>
      <c r="U448" s="682"/>
      <c r="V448" s="682"/>
      <c r="W448" s="682"/>
      <c r="X448" s="682"/>
      <c r="Y448" s="682"/>
      <c r="Z448" s="682"/>
    </row>
    <row r="449" spans="1:26" ht="15">
      <c r="A449" s="682"/>
      <c r="B449" s="684"/>
      <c r="C449" s="684"/>
      <c r="D449" s="684"/>
      <c r="E449" s="684"/>
      <c r="F449" s="684"/>
      <c r="G449" s="684"/>
      <c r="H449" s="684"/>
      <c r="I449" s="684"/>
      <c r="J449" s="684"/>
      <c r="K449" s="1366"/>
      <c r="L449" s="682"/>
      <c r="M449" s="682"/>
      <c r="N449" s="682"/>
      <c r="O449" s="682"/>
      <c r="P449" s="682"/>
      <c r="Q449" s="682"/>
      <c r="R449" s="682"/>
      <c r="S449" s="682"/>
      <c r="T449" s="682"/>
      <c r="U449" s="682"/>
      <c r="V449" s="682"/>
      <c r="W449" s="682"/>
      <c r="X449" s="682"/>
      <c r="Y449" s="682"/>
      <c r="Z449" s="682"/>
    </row>
    <row r="450" spans="1:26" ht="15">
      <c r="A450" s="682"/>
      <c r="B450" s="684"/>
      <c r="C450" s="684"/>
      <c r="D450" s="684"/>
      <c r="E450" s="684"/>
      <c r="F450" s="684"/>
      <c r="G450" s="684"/>
      <c r="H450" s="684"/>
      <c r="I450" s="684"/>
      <c r="J450" s="684"/>
      <c r="K450" s="1366"/>
      <c r="L450" s="682"/>
      <c r="M450" s="682"/>
      <c r="N450" s="682"/>
      <c r="O450" s="682"/>
      <c r="P450" s="682"/>
      <c r="Q450" s="682"/>
      <c r="R450" s="682"/>
      <c r="S450" s="682"/>
      <c r="T450" s="682"/>
      <c r="U450" s="682"/>
      <c r="V450" s="682"/>
      <c r="W450" s="682"/>
      <c r="X450" s="682"/>
      <c r="Y450" s="682"/>
      <c r="Z450" s="682"/>
    </row>
    <row r="451" spans="1:26" ht="15">
      <c r="A451" s="682"/>
      <c r="B451" s="684"/>
      <c r="C451" s="684"/>
      <c r="D451" s="684"/>
      <c r="E451" s="684"/>
      <c r="F451" s="684"/>
      <c r="G451" s="684"/>
      <c r="H451" s="684"/>
      <c r="I451" s="684"/>
      <c r="J451" s="684"/>
      <c r="K451" s="1366"/>
      <c r="L451" s="682"/>
      <c r="M451" s="682"/>
      <c r="N451" s="682"/>
      <c r="O451" s="682"/>
      <c r="P451" s="682"/>
      <c r="Q451" s="682"/>
      <c r="R451" s="682"/>
      <c r="S451" s="682"/>
      <c r="T451" s="682"/>
      <c r="U451" s="682"/>
      <c r="V451" s="682"/>
      <c r="W451" s="682"/>
      <c r="X451" s="682"/>
      <c r="Y451" s="682"/>
      <c r="Z451" s="682"/>
    </row>
    <row r="452" spans="1:26" ht="15">
      <c r="A452" s="682"/>
      <c r="B452" s="684"/>
      <c r="C452" s="684"/>
      <c r="D452" s="684"/>
      <c r="E452" s="684"/>
      <c r="F452" s="684"/>
      <c r="G452" s="684"/>
      <c r="H452" s="684"/>
      <c r="I452" s="684"/>
      <c r="J452" s="684"/>
      <c r="K452" s="1366"/>
      <c r="L452" s="682"/>
      <c r="M452" s="682"/>
      <c r="N452" s="682"/>
      <c r="O452" s="682"/>
      <c r="P452" s="682"/>
      <c r="Q452" s="682"/>
      <c r="R452" s="682"/>
      <c r="S452" s="682"/>
      <c r="T452" s="682"/>
      <c r="U452" s="682"/>
      <c r="V452" s="682"/>
      <c r="W452" s="682"/>
      <c r="X452" s="682"/>
      <c r="Y452" s="682"/>
      <c r="Z452" s="682"/>
    </row>
    <row r="453" spans="1:26" ht="15">
      <c r="A453" s="682"/>
      <c r="B453" s="684"/>
      <c r="C453" s="684"/>
      <c r="D453" s="684"/>
      <c r="E453" s="684"/>
      <c r="F453" s="684"/>
      <c r="G453" s="684"/>
      <c r="H453" s="684"/>
      <c r="I453" s="684"/>
      <c r="J453" s="684"/>
      <c r="K453" s="1366"/>
      <c r="L453" s="682"/>
      <c r="M453" s="682"/>
      <c r="N453" s="682"/>
      <c r="O453" s="682"/>
      <c r="P453" s="682"/>
      <c r="Q453" s="682"/>
      <c r="R453" s="682"/>
      <c r="S453" s="682"/>
      <c r="T453" s="682"/>
      <c r="U453" s="682"/>
      <c r="V453" s="682"/>
      <c r="W453" s="682"/>
      <c r="X453" s="682"/>
      <c r="Y453" s="682"/>
      <c r="Z453" s="682"/>
    </row>
    <row r="454" spans="1:26" ht="15">
      <c r="A454" s="682"/>
      <c r="B454" s="684"/>
      <c r="C454" s="684"/>
      <c r="D454" s="684"/>
      <c r="E454" s="684"/>
      <c r="F454" s="684"/>
      <c r="G454" s="684"/>
      <c r="H454" s="684"/>
      <c r="I454" s="684"/>
      <c r="J454" s="684"/>
      <c r="K454" s="1366"/>
      <c r="L454" s="682"/>
      <c r="M454" s="682"/>
      <c r="N454" s="682"/>
      <c r="O454" s="682"/>
      <c r="P454" s="682"/>
      <c r="Q454" s="682"/>
      <c r="R454" s="682"/>
      <c r="S454" s="682"/>
      <c r="T454" s="682"/>
      <c r="U454" s="682"/>
      <c r="V454" s="682"/>
      <c r="W454" s="682"/>
      <c r="X454" s="682"/>
      <c r="Y454" s="682"/>
      <c r="Z454" s="682"/>
    </row>
    <row r="455" spans="1:26" ht="15">
      <c r="A455" s="682"/>
      <c r="B455" s="684"/>
      <c r="C455" s="684"/>
      <c r="D455" s="684"/>
      <c r="E455" s="684"/>
      <c r="F455" s="684"/>
      <c r="G455" s="684"/>
      <c r="H455" s="684"/>
      <c r="I455" s="684"/>
      <c r="J455" s="684"/>
      <c r="K455" s="1366"/>
      <c r="L455" s="682"/>
      <c r="M455" s="682"/>
      <c r="N455" s="682"/>
      <c r="O455" s="682"/>
      <c r="P455" s="682"/>
      <c r="Q455" s="682"/>
      <c r="R455" s="682"/>
      <c r="S455" s="682"/>
      <c r="T455" s="682"/>
      <c r="U455" s="682"/>
      <c r="V455" s="682"/>
      <c r="W455" s="682"/>
      <c r="X455" s="682"/>
      <c r="Y455" s="682"/>
      <c r="Z455" s="682"/>
    </row>
    <row r="456" spans="1:26" ht="15">
      <c r="A456" s="682"/>
      <c r="B456" s="684"/>
      <c r="C456" s="684"/>
      <c r="D456" s="684"/>
      <c r="E456" s="684"/>
      <c r="F456" s="684"/>
      <c r="G456" s="684"/>
      <c r="H456" s="684"/>
      <c r="I456" s="684"/>
      <c r="J456" s="684"/>
      <c r="K456" s="1366"/>
      <c r="L456" s="682"/>
      <c r="M456" s="682"/>
      <c r="N456" s="682"/>
      <c r="O456" s="682"/>
      <c r="P456" s="682"/>
      <c r="Q456" s="682"/>
      <c r="R456" s="682"/>
      <c r="S456" s="682"/>
      <c r="T456" s="682"/>
      <c r="U456" s="682"/>
      <c r="V456" s="682"/>
      <c r="W456" s="682"/>
      <c r="X456" s="682"/>
      <c r="Y456" s="682"/>
      <c r="Z456" s="682"/>
    </row>
    <row r="457" spans="1:26" ht="15">
      <c r="A457" s="682"/>
      <c r="B457" s="684"/>
      <c r="C457" s="684"/>
      <c r="D457" s="684"/>
      <c r="E457" s="684"/>
      <c r="F457" s="684"/>
      <c r="G457" s="684"/>
      <c r="H457" s="684"/>
      <c r="I457" s="684"/>
      <c r="J457" s="684"/>
      <c r="K457" s="1366"/>
      <c r="L457" s="682"/>
      <c r="M457" s="682"/>
      <c r="N457" s="682"/>
      <c r="O457" s="682"/>
      <c r="P457" s="682"/>
      <c r="Q457" s="682"/>
      <c r="R457" s="682"/>
      <c r="S457" s="682"/>
      <c r="T457" s="682"/>
      <c r="U457" s="682"/>
      <c r="V457" s="682"/>
      <c r="W457" s="682"/>
      <c r="X457" s="682"/>
      <c r="Y457" s="682"/>
      <c r="Z457" s="682"/>
    </row>
    <row r="458" spans="1:26" ht="15">
      <c r="A458" s="682"/>
      <c r="B458" s="684"/>
      <c r="C458" s="684"/>
      <c r="D458" s="684"/>
      <c r="E458" s="684"/>
      <c r="F458" s="684"/>
      <c r="G458" s="684"/>
      <c r="H458" s="684"/>
      <c r="I458" s="684"/>
      <c r="J458" s="684"/>
      <c r="K458" s="1366"/>
      <c r="L458" s="682"/>
      <c r="M458" s="682"/>
      <c r="N458" s="682"/>
      <c r="O458" s="682"/>
      <c r="P458" s="682"/>
      <c r="Q458" s="682"/>
      <c r="R458" s="682"/>
      <c r="S458" s="682"/>
      <c r="T458" s="682"/>
      <c r="U458" s="682"/>
      <c r="V458" s="682"/>
      <c r="W458" s="682"/>
      <c r="X458" s="682"/>
      <c r="Y458" s="682"/>
      <c r="Z458" s="682"/>
    </row>
    <row r="459" spans="1:26" ht="15">
      <c r="A459" s="682"/>
      <c r="B459" s="684"/>
      <c r="C459" s="684"/>
      <c r="D459" s="684"/>
      <c r="E459" s="684"/>
      <c r="F459" s="684"/>
      <c r="G459" s="684"/>
      <c r="H459" s="684"/>
      <c r="I459" s="684"/>
      <c r="J459" s="684"/>
      <c r="K459" s="1366"/>
      <c r="L459" s="682"/>
      <c r="M459" s="682"/>
      <c r="N459" s="682"/>
      <c r="O459" s="682"/>
      <c r="P459" s="682"/>
      <c r="Q459" s="682"/>
      <c r="R459" s="682"/>
      <c r="S459" s="682"/>
      <c r="T459" s="682"/>
      <c r="U459" s="682"/>
      <c r="V459" s="682"/>
      <c r="W459" s="682"/>
      <c r="X459" s="682"/>
      <c r="Y459" s="682"/>
      <c r="Z459" s="682"/>
    </row>
    <row r="460" spans="1:26" ht="15">
      <c r="A460" s="682"/>
      <c r="B460" s="684"/>
      <c r="C460" s="684"/>
      <c r="D460" s="684"/>
      <c r="E460" s="684"/>
      <c r="F460" s="684"/>
      <c r="G460" s="684"/>
      <c r="H460" s="684"/>
      <c r="I460" s="684"/>
      <c r="J460" s="684"/>
      <c r="K460" s="1366"/>
      <c r="L460" s="682"/>
      <c r="M460" s="682"/>
      <c r="N460" s="682"/>
      <c r="O460" s="682"/>
      <c r="P460" s="682"/>
      <c r="Q460" s="682"/>
      <c r="R460" s="682"/>
      <c r="S460" s="682"/>
      <c r="T460" s="682"/>
      <c r="U460" s="682"/>
      <c r="V460" s="682"/>
      <c r="W460" s="682"/>
      <c r="X460" s="682"/>
      <c r="Y460" s="682"/>
      <c r="Z460" s="682"/>
    </row>
    <row r="461" spans="1:26" ht="15">
      <c r="A461" s="682"/>
      <c r="B461" s="684"/>
      <c r="C461" s="684"/>
      <c r="D461" s="684"/>
      <c r="E461" s="684"/>
      <c r="F461" s="684"/>
      <c r="G461" s="684"/>
      <c r="H461" s="684"/>
      <c r="I461" s="684"/>
      <c r="J461" s="684"/>
      <c r="K461" s="1366"/>
      <c r="L461" s="682"/>
      <c r="M461" s="682"/>
      <c r="N461" s="682"/>
      <c r="O461" s="682"/>
      <c r="P461" s="682"/>
      <c r="Q461" s="682"/>
      <c r="R461" s="682"/>
      <c r="S461" s="682"/>
      <c r="T461" s="682"/>
      <c r="U461" s="682"/>
      <c r="V461" s="682"/>
      <c r="W461" s="682"/>
      <c r="X461" s="682"/>
      <c r="Y461" s="682"/>
      <c r="Z461" s="682"/>
    </row>
    <row r="462" spans="1:26" ht="15">
      <c r="A462" s="682"/>
      <c r="B462" s="684"/>
      <c r="C462" s="684"/>
      <c r="D462" s="684"/>
      <c r="E462" s="684"/>
      <c r="F462" s="684"/>
      <c r="G462" s="684"/>
      <c r="H462" s="684"/>
      <c r="I462" s="684"/>
      <c r="J462" s="684"/>
      <c r="K462" s="1366"/>
      <c r="L462" s="682"/>
      <c r="M462" s="682"/>
      <c r="N462" s="682"/>
      <c r="O462" s="682"/>
      <c r="P462" s="682"/>
      <c r="Q462" s="682"/>
      <c r="R462" s="682"/>
      <c r="S462" s="682"/>
      <c r="T462" s="682"/>
      <c r="U462" s="682"/>
      <c r="V462" s="682"/>
      <c r="W462" s="682"/>
      <c r="X462" s="682"/>
      <c r="Y462" s="682"/>
      <c r="Z462" s="682"/>
    </row>
    <row r="463" spans="1:26" ht="15">
      <c r="A463" s="682"/>
      <c r="B463" s="684"/>
      <c r="C463" s="684"/>
      <c r="D463" s="684"/>
      <c r="E463" s="684"/>
      <c r="F463" s="684"/>
      <c r="G463" s="684"/>
      <c r="H463" s="684"/>
      <c r="I463" s="684"/>
      <c r="J463" s="684"/>
      <c r="K463" s="1366"/>
      <c r="L463" s="682"/>
      <c r="M463" s="682"/>
      <c r="N463" s="682"/>
      <c r="O463" s="682"/>
      <c r="P463" s="682"/>
      <c r="Q463" s="682"/>
      <c r="R463" s="682"/>
      <c r="S463" s="682"/>
      <c r="T463" s="682"/>
      <c r="U463" s="682"/>
      <c r="V463" s="682"/>
      <c r="W463" s="682"/>
      <c r="X463" s="682"/>
      <c r="Y463" s="682"/>
      <c r="Z463" s="682"/>
    </row>
    <row r="464" spans="1:26" ht="15">
      <c r="A464" s="682"/>
      <c r="B464" s="684"/>
      <c r="C464" s="684"/>
      <c r="D464" s="684"/>
      <c r="E464" s="684"/>
      <c r="F464" s="684"/>
      <c r="G464" s="684"/>
      <c r="H464" s="684"/>
      <c r="I464" s="684"/>
      <c r="J464" s="684"/>
      <c r="K464" s="1366"/>
      <c r="L464" s="682"/>
      <c r="M464" s="682"/>
      <c r="N464" s="682"/>
      <c r="O464" s="682"/>
      <c r="P464" s="682"/>
      <c r="Q464" s="682"/>
      <c r="R464" s="682"/>
      <c r="S464" s="682"/>
      <c r="T464" s="682"/>
      <c r="U464" s="682"/>
      <c r="V464" s="682"/>
      <c r="W464" s="682"/>
      <c r="X464" s="682"/>
      <c r="Y464" s="682"/>
      <c r="Z464" s="682"/>
    </row>
    <row r="465" spans="1:26" ht="15">
      <c r="A465" s="682"/>
      <c r="B465" s="684"/>
      <c r="C465" s="684"/>
      <c r="D465" s="684"/>
      <c r="E465" s="684"/>
      <c r="F465" s="684"/>
      <c r="G465" s="684"/>
      <c r="H465" s="684"/>
      <c r="I465" s="684"/>
      <c r="J465" s="684"/>
      <c r="K465" s="1366"/>
      <c r="L465" s="682"/>
      <c r="M465" s="682"/>
      <c r="N465" s="682"/>
      <c r="O465" s="682"/>
      <c r="P465" s="682"/>
      <c r="Q465" s="682"/>
      <c r="R465" s="682"/>
      <c r="S465" s="682"/>
      <c r="T465" s="682"/>
      <c r="U465" s="682"/>
      <c r="V465" s="682"/>
      <c r="W465" s="682"/>
      <c r="X465" s="682"/>
      <c r="Y465" s="682"/>
      <c r="Z465" s="682"/>
    </row>
    <row r="466" spans="1:26" ht="15">
      <c r="A466" s="682"/>
      <c r="B466" s="684"/>
      <c r="C466" s="684"/>
      <c r="D466" s="684"/>
      <c r="E466" s="684"/>
      <c r="F466" s="684"/>
      <c r="G466" s="684"/>
      <c r="H466" s="684"/>
      <c r="I466" s="684"/>
      <c r="J466" s="684"/>
      <c r="K466" s="1366"/>
      <c r="L466" s="682"/>
      <c r="M466" s="682"/>
      <c r="N466" s="682"/>
      <c r="O466" s="682"/>
      <c r="P466" s="682"/>
      <c r="Q466" s="682"/>
      <c r="R466" s="682"/>
      <c r="S466" s="682"/>
      <c r="T466" s="682"/>
      <c r="U466" s="682"/>
      <c r="V466" s="682"/>
      <c r="W466" s="682"/>
      <c r="X466" s="682"/>
      <c r="Y466" s="682"/>
      <c r="Z466" s="682"/>
    </row>
    <row r="467" spans="1:26" ht="15">
      <c r="A467" s="682"/>
      <c r="B467" s="684"/>
      <c r="C467" s="684"/>
      <c r="D467" s="684"/>
      <c r="E467" s="684"/>
      <c r="F467" s="684"/>
      <c r="G467" s="684"/>
      <c r="H467" s="684"/>
      <c r="I467" s="684"/>
      <c r="J467" s="684"/>
      <c r="K467" s="1366"/>
      <c r="L467" s="682"/>
      <c r="M467" s="682"/>
      <c r="N467" s="682"/>
      <c r="O467" s="682"/>
      <c r="P467" s="682"/>
      <c r="Q467" s="682"/>
      <c r="R467" s="682"/>
      <c r="S467" s="682"/>
      <c r="T467" s="682"/>
      <c r="U467" s="682"/>
      <c r="V467" s="682"/>
      <c r="W467" s="682"/>
      <c r="X467" s="682"/>
      <c r="Y467" s="682"/>
      <c r="Z467" s="682"/>
    </row>
    <row r="468" spans="1:26" ht="15">
      <c r="A468" s="682"/>
      <c r="B468" s="684"/>
      <c r="C468" s="684"/>
      <c r="D468" s="684"/>
      <c r="E468" s="684"/>
      <c r="F468" s="684"/>
      <c r="G468" s="684"/>
      <c r="H468" s="684"/>
      <c r="I468" s="684"/>
      <c r="J468" s="684"/>
      <c r="K468" s="1366"/>
      <c r="L468" s="682"/>
      <c r="M468" s="682"/>
      <c r="N468" s="682"/>
      <c r="O468" s="682"/>
      <c r="P468" s="682"/>
      <c r="Q468" s="682"/>
      <c r="R468" s="682"/>
      <c r="S468" s="682"/>
      <c r="T468" s="682"/>
      <c r="U468" s="682"/>
      <c r="V468" s="682"/>
      <c r="W468" s="682"/>
      <c r="X468" s="682"/>
      <c r="Y468" s="682"/>
      <c r="Z468" s="682"/>
    </row>
    <row r="469" spans="1:26" ht="15">
      <c r="A469" s="682"/>
      <c r="B469" s="684"/>
      <c r="C469" s="684"/>
      <c r="D469" s="684"/>
      <c r="E469" s="684"/>
      <c r="F469" s="684"/>
      <c r="G469" s="684"/>
      <c r="H469" s="684"/>
      <c r="I469" s="684"/>
      <c r="J469" s="684"/>
      <c r="K469" s="1366"/>
      <c r="L469" s="682"/>
      <c r="M469" s="682"/>
      <c r="N469" s="682"/>
      <c r="O469" s="682"/>
      <c r="P469" s="682"/>
      <c r="Q469" s="682"/>
      <c r="R469" s="682"/>
      <c r="S469" s="682"/>
      <c r="T469" s="682"/>
      <c r="U469" s="682"/>
      <c r="V469" s="682"/>
      <c r="W469" s="682"/>
      <c r="X469" s="682"/>
      <c r="Y469" s="682"/>
      <c r="Z469" s="682"/>
    </row>
    <row r="470" spans="1:26" ht="15">
      <c r="A470" s="682"/>
      <c r="B470" s="684"/>
      <c r="C470" s="684"/>
      <c r="D470" s="684"/>
      <c r="E470" s="684"/>
      <c r="F470" s="684"/>
      <c r="G470" s="684"/>
      <c r="H470" s="684"/>
      <c r="I470" s="684"/>
      <c r="J470" s="684"/>
      <c r="K470" s="1366"/>
      <c r="L470" s="682"/>
      <c r="M470" s="682"/>
      <c r="N470" s="682"/>
      <c r="O470" s="682"/>
      <c r="P470" s="682"/>
      <c r="Q470" s="682"/>
      <c r="R470" s="682"/>
      <c r="S470" s="682"/>
      <c r="T470" s="682"/>
      <c r="U470" s="682"/>
      <c r="V470" s="682"/>
      <c r="W470" s="682"/>
      <c r="X470" s="682"/>
      <c r="Y470" s="682"/>
      <c r="Z470" s="682"/>
    </row>
    <row r="471" spans="1:26" ht="15">
      <c r="A471" s="682"/>
      <c r="B471" s="684"/>
      <c r="C471" s="684"/>
      <c r="D471" s="684"/>
      <c r="E471" s="684"/>
      <c r="F471" s="684"/>
      <c r="G471" s="684"/>
      <c r="H471" s="684"/>
      <c r="I471" s="684"/>
      <c r="J471" s="684"/>
      <c r="K471" s="1366"/>
      <c r="L471" s="682"/>
      <c r="M471" s="682"/>
      <c r="N471" s="682"/>
      <c r="O471" s="682"/>
      <c r="P471" s="682"/>
      <c r="Q471" s="682"/>
      <c r="R471" s="682"/>
      <c r="S471" s="682"/>
      <c r="T471" s="682"/>
      <c r="U471" s="682"/>
      <c r="V471" s="682"/>
      <c r="W471" s="682"/>
      <c r="X471" s="682"/>
      <c r="Y471" s="682"/>
      <c r="Z471" s="682"/>
    </row>
    <row r="472" spans="1:26" ht="15">
      <c r="A472" s="682"/>
      <c r="B472" s="684"/>
      <c r="C472" s="684"/>
      <c r="D472" s="684"/>
      <c r="E472" s="684"/>
      <c r="F472" s="684"/>
      <c r="G472" s="684"/>
      <c r="H472" s="684"/>
      <c r="I472" s="684"/>
      <c r="J472" s="684"/>
      <c r="K472" s="1366"/>
      <c r="L472" s="682"/>
      <c r="M472" s="682"/>
      <c r="N472" s="682"/>
      <c r="O472" s="682"/>
      <c r="P472" s="682"/>
      <c r="Q472" s="682"/>
      <c r="R472" s="682"/>
      <c r="S472" s="682"/>
      <c r="T472" s="682"/>
      <c r="U472" s="682"/>
      <c r="V472" s="682"/>
      <c r="W472" s="682"/>
      <c r="X472" s="682"/>
      <c r="Y472" s="682"/>
      <c r="Z472" s="682"/>
    </row>
    <row r="473" spans="1:26" ht="15">
      <c r="A473" s="682"/>
      <c r="B473" s="684"/>
      <c r="C473" s="684"/>
      <c r="D473" s="684"/>
      <c r="E473" s="684"/>
      <c r="F473" s="684"/>
      <c r="G473" s="684"/>
      <c r="H473" s="684"/>
      <c r="I473" s="684"/>
      <c r="J473" s="684"/>
      <c r="K473" s="1366"/>
      <c r="L473" s="682"/>
      <c r="M473" s="682"/>
      <c r="N473" s="682"/>
      <c r="O473" s="682"/>
      <c r="P473" s="682"/>
      <c r="Q473" s="682"/>
      <c r="R473" s="682"/>
      <c r="S473" s="682"/>
      <c r="T473" s="682"/>
      <c r="U473" s="682"/>
      <c r="V473" s="682"/>
      <c r="W473" s="682"/>
      <c r="X473" s="682"/>
      <c r="Y473" s="682"/>
      <c r="Z473" s="682"/>
    </row>
    <row r="474" spans="1:26" ht="15">
      <c r="A474" s="682"/>
      <c r="B474" s="684"/>
      <c r="C474" s="684"/>
      <c r="D474" s="684"/>
      <c r="E474" s="684"/>
      <c r="F474" s="684"/>
      <c r="G474" s="684"/>
      <c r="H474" s="684"/>
      <c r="I474" s="684"/>
      <c r="J474" s="684"/>
      <c r="K474" s="1366"/>
      <c r="L474" s="682"/>
      <c r="M474" s="682"/>
      <c r="N474" s="682"/>
      <c r="O474" s="682"/>
      <c r="P474" s="682"/>
      <c r="Q474" s="682"/>
      <c r="R474" s="682"/>
      <c r="S474" s="682"/>
      <c r="T474" s="682"/>
      <c r="U474" s="682"/>
      <c r="V474" s="682"/>
      <c r="W474" s="682"/>
      <c r="X474" s="682"/>
      <c r="Y474" s="682"/>
      <c r="Z474" s="682"/>
    </row>
    <row r="475" spans="1:26" ht="15">
      <c r="A475" s="682"/>
      <c r="B475" s="684"/>
      <c r="C475" s="684"/>
      <c r="D475" s="684"/>
      <c r="E475" s="684"/>
      <c r="F475" s="684"/>
      <c r="G475" s="684"/>
      <c r="H475" s="684"/>
      <c r="I475" s="684"/>
      <c r="J475" s="684"/>
      <c r="K475" s="1366"/>
      <c r="L475" s="682"/>
      <c r="M475" s="682"/>
      <c r="N475" s="682"/>
      <c r="O475" s="682"/>
      <c r="P475" s="682"/>
      <c r="Q475" s="682"/>
      <c r="R475" s="682"/>
      <c r="S475" s="682"/>
      <c r="T475" s="682"/>
      <c r="U475" s="682"/>
      <c r="V475" s="682"/>
      <c r="W475" s="682"/>
      <c r="X475" s="682"/>
      <c r="Y475" s="682"/>
      <c r="Z475" s="682"/>
    </row>
    <row r="476" spans="1:26" ht="15">
      <c r="A476" s="682"/>
      <c r="B476" s="684"/>
      <c r="C476" s="684"/>
      <c r="D476" s="684"/>
      <c r="E476" s="684"/>
      <c r="F476" s="684"/>
      <c r="G476" s="684"/>
      <c r="H476" s="684"/>
      <c r="I476" s="684"/>
      <c r="J476" s="684"/>
      <c r="K476" s="1366"/>
      <c r="L476" s="682"/>
      <c r="M476" s="682"/>
      <c r="N476" s="682"/>
      <c r="O476" s="682"/>
      <c r="P476" s="682"/>
      <c r="Q476" s="682"/>
      <c r="R476" s="682"/>
      <c r="S476" s="682"/>
      <c r="T476" s="682"/>
      <c r="U476" s="682"/>
      <c r="V476" s="682"/>
      <c r="W476" s="682"/>
      <c r="X476" s="682"/>
      <c r="Y476" s="682"/>
      <c r="Z476" s="682"/>
    </row>
    <row r="477" spans="1:26" ht="15">
      <c r="A477" s="682"/>
      <c r="B477" s="684"/>
      <c r="C477" s="684"/>
      <c r="D477" s="684"/>
      <c r="E477" s="684"/>
      <c r="F477" s="684"/>
      <c r="G477" s="684"/>
      <c r="H477" s="684"/>
      <c r="I477" s="684"/>
      <c r="J477" s="684"/>
      <c r="K477" s="1366"/>
      <c r="L477" s="682"/>
      <c r="M477" s="682"/>
      <c r="N477" s="682"/>
      <c r="O477" s="682"/>
      <c r="P477" s="682"/>
      <c r="Q477" s="682"/>
      <c r="R477" s="682"/>
      <c r="S477" s="682"/>
      <c r="T477" s="682"/>
      <c r="U477" s="682"/>
      <c r="V477" s="682"/>
      <c r="W477" s="682"/>
      <c r="X477" s="682"/>
      <c r="Y477" s="682"/>
      <c r="Z477" s="682"/>
    </row>
    <row r="478" spans="1:26" ht="15">
      <c r="A478" s="682"/>
      <c r="B478" s="684"/>
      <c r="C478" s="684"/>
      <c r="D478" s="684"/>
      <c r="E478" s="684"/>
      <c r="F478" s="684"/>
      <c r="G478" s="684"/>
      <c r="H478" s="684"/>
      <c r="I478" s="684"/>
      <c r="J478" s="684"/>
      <c r="K478" s="1366"/>
      <c r="L478" s="682"/>
      <c r="M478" s="682"/>
      <c r="N478" s="682"/>
      <c r="O478" s="682"/>
      <c r="P478" s="682"/>
      <c r="Q478" s="682"/>
      <c r="R478" s="682"/>
      <c r="S478" s="682"/>
      <c r="T478" s="682"/>
      <c r="U478" s="682"/>
      <c r="V478" s="682"/>
      <c r="W478" s="682"/>
      <c r="X478" s="682"/>
      <c r="Y478" s="682"/>
      <c r="Z478" s="682"/>
    </row>
    <row r="479" spans="1:26" ht="15">
      <c r="A479" s="682"/>
      <c r="B479" s="684"/>
      <c r="C479" s="684"/>
      <c r="D479" s="684"/>
      <c r="E479" s="684"/>
      <c r="F479" s="684"/>
      <c r="G479" s="684"/>
      <c r="H479" s="684"/>
      <c r="I479" s="684"/>
      <c r="J479" s="684"/>
      <c r="K479" s="1366"/>
      <c r="L479" s="682"/>
      <c r="M479" s="682"/>
      <c r="N479" s="682"/>
      <c r="O479" s="682"/>
      <c r="P479" s="682"/>
      <c r="Q479" s="682"/>
      <c r="R479" s="682"/>
      <c r="S479" s="682"/>
      <c r="T479" s="682"/>
      <c r="U479" s="682"/>
      <c r="V479" s="682"/>
      <c r="W479" s="682"/>
      <c r="X479" s="682"/>
      <c r="Y479" s="682"/>
      <c r="Z479" s="682"/>
    </row>
    <row r="480" spans="1:26" ht="15">
      <c r="A480" s="682"/>
      <c r="B480" s="684"/>
      <c r="C480" s="684"/>
      <c r="D480" s="684"/>
      <c r="E480" s="684"/>
      <c r="F480" s="684"/>
      <c r="G480" s="684"/>
      <c r="H480" s="684"/>
      <c r="I480" s="684"/>
      <c r="J480" s="684"/>
      <c r="K480" s="1366"/>
      <c r="L480" s="682"/>
      <c r="M480" s="682"/>
      <c r="N480" s="682"/>
      <c r="O480" s="682"/>
      <c r="P480" s="682"/>
      <c r="Q480" s="682"/>
      <c r="R480" s="682"/>
      <c r="S480" s="682"/>
      <c r="T480" s="682"/>
      <c r="U480" s="682"/>
      <c r="V480" s="682"/>
      <c r="W480" s="682"/>
      <c r="X480" s="682"/>
      <c r="Y480" s="682"/>
      <c r="Z480" s="682"/>
    </row>
    <row r="481" spans="1:26" ht="15">
      <c r="A481" s="682"/>
      <c r="B481" s="684"/>
      <c r="C481" s="684"/>
      <c r="D481" s="684"/>
      <c r="E481" s="684"/>
      <c r="F481" s="684"/>
      <c r="G481" s="684"/>
      <c r="H481" s="684"/>
      <c r="I481" s="684"/>
      <c r="J481" s="684"/>
      <c r="K481" s="1366"/>
      <c r="L481" s="682"/>
      <c r="M481" s="682"/>
      <c r="N481" s="682"/>
      <c r="O481" s="682"/>
      <c r="P481" s="682"/>
      <c r="Q481" s="682"/>
      <c r="R481" s="682"/>
      <c r="S481" s="682"/>
      <c r="T481" s="682"/>
      <c r="U481" s="682"/>
      <c r="V481" s="682"/>
      <c r="W481" s="682"/>
      <c r="X481" s="682"/>
      <c r="Y481" s="682"/>
      <c r="Z481" s="682"/>
    </row>
    <row r="482" spans="1:26" ht="15">
      <c r="A482" s="682"/>
      <c r="B482" s="684"/>
      <c r="C482" s="684"/>
      <c r="D482" s="684"/>
      <c r="E482" s="684"/>
      <c r="F482" s="684"/>
      <c r="G482" s="684"/>
      <c r="H482" s="684"/>
      <c r="I482" s="684"/>
      <c r="J482" s="684"/>
      <c r="K482" s="1366"/>
      <c r="L482" s="682"/>
      <c r="M482" s="682"/>
      <c r="N482" s="682"/>
      <c r="O482" s="682"/>
      <c r="P482" s="682"/>
      <c r="Q482" s="682"/>
      <c r="R482" s="682"/>
      <c r="S482" s="682"/>
      <c r="T482" s="682"/>
      <c r="U482" s="682"/>
      <c r="V482" s="682"/>
      <c r="W482" s="682"/>
      <c r="X482" s="682"/>
      <c r="Y482" s="682"/>
      <c r="Z482" s="682"/>
    </row>
    <row r="483" spans="1:26" ht="15">
      <c r="A483" s="682"/>
      <c r="B483" s="684"/>
      <c r="C483" s="684"/>
      <c r="D483" s="684"/>
      <c r="E483" s="684"/>
      <c r="F483" s="684"/>
      <c r="G483" s="684"/>
      <c r="H483" s="684"/>
      <c r="I483" s="684"/>
      <c r="J483" s="684"/>
      <c r="K483" s="1366"/>
      <c r="L483" s="682"/>
      <c r="M483" s="682"/>
      <c r="N483" s="682"/>
      <c r="O483" s="682"/>
      <c r="P483" s="682"/>
      <c r="Q483" s="682"/>
      <c r="R483" s="682"/>
      <c r="S483" s="682"/>
      <c r="T483" s="682"/>
      <c r="U483" s="682"/>
      <c r="V483" s="682"/>
      <c r="W483" s="682"/>
      <c r="X483" s="682"/>
      <c r="Y483" s="682"/>
      <c r="Z483" s="682"/>
    </row>
    <row r="484" spans="1:26" ht="15">
      <c r="A484" s="682"/>
      <c r="B484" s="684"/>
      <c r="C484" s="684"/>
      <c r="D484" s="684"/>
      <c r="E484" s="684"/>
      <c r="F484" s="684"/>
      <c r="G484" s="684"/>
      <c r="H484" s="684"/>
      <c r="I484" s="684"/>
      <c r="J484" s="684"/>
      <c r="K484" s="1366"/>
      <c r="L484" s="682"/>
      <c r="M484" s="682"/>
      <c r="N484" s="682"/>
      <c r="O484" s="682"/>
      <c r="P484" s="682"/>
      <c r="Q484" s="682"/>
      <c r="R484" s="682"/>
      <c r="S484" s="682"/>
      <c r="T484" s="682"/>
      <c r="U484" s="682"/>
      <c r="V484" s="682"/>
      <c r="W484" s="682"/>
      <c r="X484" s="682"/>
      <c r="Y484" s="682"/>
      <c r="Z484" s="682"/>
    </row>
    <row r="485" spans="1:26" ht="15">
      <c r="A485" s="682"/>
      <c r="B485" s="684"/>
      <c r="C485" s="684"/>
      <c r="D485" s="684"/>
      <c r="E485" s="684"/>
      <c r="F485" s="684"/>
      <c r="G485" s="684"/>
      <c r="H485" s="684"/>
      <c r="I485" s="684"/>
      <c r="J485" s="684"/>
      <c r="K485" s="1366"/>
      <c r="L485" s="682"/>
      <c r="M485" s="682"/>
      <c r="N485" s="682"/>
      <c r="O485" s="682"/>
      <c r="P485" s="682"/>
      <c r="Q485" s="682"/>
      <c r="R485" s="682"/>
      <c r="S485" s="682"/>
      <c r="T485" s="682"/>
      <c r="U485" s="682"/>
      <c r="V485" s="682"/>
      <c r="W485" s="682"/>
      <c r="X485" s="682"/>
      <c r="Y485" s="682"/>
      <c r="Z485" s="682"/>
    </row>
    <row r="486" spans="1:26" ht="15">
      <c r="A486" s="682"/>
      <c r="B486" s="684"/>
      <c r="C486" s="684"/>
      <c r="D486" s="684"/>
      <c r="E486" s="684"/>
      <c r="F486" s="684"/>
      <c r="G486" s="684"/>
      <c r="H486" s="684"/>
      <c r="I486" s="684"/>
      <c r="J486" s="684"/>
      <c r="K486" s="1366"/>
      <c r="L486" s="682"/>
      <c r="M486" s="682"/>
      <c r="N486" s="682"/>
      <c r="O486" s="682"/>
      <c r="P486" s="682"/>
      <c r="Q486" s="682"/>
      <c r="R486" s="682"/>
      <c r="S486" s="682"/>
      <c r="T486" s="682"/>
      <c r="U486" s="682"/>
      <c r="V486" s="682"/>
      <c r="W486" s="682"/>
      <c r="X486" s="682"/>
      <c r="Y486" s="682"/>
      <c r="Z486" s="682"/>
    </row>
    <row r="487" spans="1:26" ht="15">
      <c r="A487" s="682"/>
      <c r="B487" s="684"/>
      <c r="C487" s="684"/>
      <c r="D487" s="684"/>
      <c r="E487" s="684"/>
      <c r="F487" s="684"/>
      <c r="G487" s="684"/>
      <c r="H487" s="684"/>
      <c r="I487" s="684"/>
      <c r="J487" s="684"/>
      <c r="K487" s="1366"/>
      <c r="L487" s="682"/>
      <c r="M487" s="682"/>
      <c r="N487" s="682"/>
      <c r="O487" s="682"/>
      <c r="P487" s="682"/>
      <c r="Q487" s="682"/>
      <c r="R487" s="682"/>
      <c r="S487" s="682"/>
      <c r="T487" s="682"/>
      <c r="U487" s="682"/>
      <c r="V487" s="682"/>
      <c r="W487" s="682"/>
      <c r="X487" s="682"/>
      <c r="Y487" s="682"/>
      <c r="Z487" s="682"/>
    </row>
    <row r="488" spans="1:26" ht="15">
      <c r="A488" s="682"/>
      <c r="B488" s="684"/>
      <c r="C488" s="684"/>
      <c r="D488" s="684"/>
      <c r="E488" s="684"/>
      <c r="F488" s="684"/>
      <c r="G488" s="684"/>
      <c r="H488" s="684"/>
      <c r="I488" s="684"/>
      <c r="J488" s="684"/>
      <c r="K488" s="1366"/>
      <c r="L488" s="682"/>
      <c r="M488" s="682"/>
      <c r="N488" s="682"/>
      <c r="O488" s="682"/>
      <c r="P488" s="682"/>
      <c r="Q488" s="682"/>
      <c r="R488" s="682"/>
      <c r="S488" s="682"/>
      <c r="T488" s="682"/>
      <c r="U488" s="682"/>
      <c r="V488" s="682"/>
      <c r="W488" s="682"/>
      <c r="X488" s="682"/>
      <c r="Y488" s="682"/>
      <c r="Z488" s="682"/>
    </row>
    <row r="489" spans="1:26" ht="15">
      <c r="A489" s="682"/>
      <c r="B489" s="684"/>
      <c r="C489" s="684"/>
      <c r="D489" s="684"/>
      <c r="E489" s="684"/>
      <c r="F489" s="684"/>
      <c r="G489" s="684"/>
      <c r="H489" s="684"/>
      <c r="I489" s="684"/>
      <c r="J489" s="684"/>
      <c r="K489" s="1366"/>
      <c r="L489" s="682"/>
      <c r="M489" s="682"/>
      <c r="N489" s="682"/>
      <c r="O489" s="682"/>
      <c r="P489" s="682"/>
      <c r="Q489" s="682"/>
      <c r="R489" s="682"/>
      <c r="S489" s="682"/>
      <c r="T489" s="682"/>
      <c r="U489" s="682"/>
      <c r="V489" s="682"/>
      <c r="W489" s="682"/>
      <c r="X489" s="682"/>
      <c r="Y489" s="682"/>
      <c r="Z489" s="682"/>
    </row>
    <row r="490" spans="1:26" ht="15">
      <c r="A490" s="682"/>
      <c r="B490" s="684"/>
      <c r="C490" s="684"/>
      <c r="D490" s="684"/>
      <c r="E490" s="684"/>
      <c r="F490" s="684"/>
      <c r="G490" s="684"/>
      <c r="H490" s="684"/>
      <c r="I490" s="684"/>
      <c r="J490" s="684"/>
      <c r="K490" s="1366"/>
      <c r="L490" s="682"/>
      <c r="M490" s="682"/>
      <c r="N490" s="682"/>
      <c r="O490" s="682"/>
      <c r="P490" s="682"/>
      <c r="Q490" s="682"/>
      <c r="R490" s="682"/>
      <c r="S490" s="682"/>
      <c r="T490" s="682"/>
      <c r="U490" s="682"/>
      <c r="V490" s="682"/>
      <c r="W490" s="682"/>
      <c r="X490" s="682"/>
      <c r="Y490" s="682"/>
      <c r="Z490" s="682"/>
    </row>
    <row r="491" spans="1:26" ht="15">
      <c r="A491" s="682"/>
      <c r="B491" s="684"/>
      <c r="C491" s="684"/>
      <c r="D491" s="684"/>
      <c r="E491" s="684"/>
      <c r="F491" s="684"/>
      <c r="G491" s="684"/>
      <c r="H491" s="684"/>
      <c r="I491" s="684"/>
      <c r="J491" s="684"/>
      <c r="K491" s="1366"/>
      <c r="L491" s="682"/>
      <c r="M491" s="682"/>
      <c r="N491" s="682"/>
      <c r="O491" s="682"/>
      <c r="P491" s="682"/>
      <c r="Q491" s="682"/>
      <c r="R491" s="682"/>
      <c r="S491" s="682"/>
      <c r="T491" s="682"/>
      <c r="U491" s="682"/>
      <c r="V491" s="682"/>
      <c r="W491" s="682"/>
      <c r="X491" s="682"/>
      <c r="Y491" s="682"/>
      <c r="Z491" s="682"/>
    </row>
    <row r="492" spans="1:26" ht="15">
      <c r="A492" s="682"/>
      <c r="B492" s="684"/>
      <c r="C492" s="684"/>
      <c r="D492" s="684"/>
      <c r="E492" s="684"/>
      <c r="F492" s="684"/>
      <c r="G492" s="684"/>
      <c r="H492" s="684"/>
      <c r="I492" s="684"/>
      <c r="J492" s="684"/>
      <c r="K492" s="1366"/>
      <c r="L492" s="682"/>
      <c r="M492" s="682"/>
      <c r="N492" s="682"/>
      <c r="O492" s="682"/>
      <c r="P492" s="682"/>
      <c r="Q492" s="682"/>
      <c r="R492" s="682"/>
      <c r="S492" s="682"/>
      <c r="T492" s="682"/>
      <c r="U492" s="682"/>
      <c r="V492" s="682"/>
      <c r="W492" s="682"/>
      <c r="X492" s="682"/>
      <c r="Y492" s="682"/>
      <c r="Z492" s="682"/>
    </row>
    <row r="493" spans="1:26" ht="15">
      <c r="A493" s="682"/>
      <c r="B493" s="684"/>
      <c r="C493" s="684"/>
      <c r="D493" s="684"/>
      <c r="E493" s="684"/>
      <c r="F493" s="684"/>
      <c r="G493" s="684"/>
      <c r="H493" s="684"/>
      <c r="I493" s="684"/>
      <c r="J493" s="684"/>
      <c r="K493" s="1366"/>
      <c r="L493" s="682"/>
      <c r="M493" s="682"/>
      <c r="N493" s="682"/>
      <c r="O493" s="682"/>
      <c r="P493" s="682"/>
      <c r="Q493" s="682"/>
      <c r="R493" s="682"/>
      <c r="S493" s="682"/>
      <c r="T493" s="682"/>
      <c r="U493" s="682"/>
      <c r="V493" s="682"/>
      <c r="W493" s="682"/>
      <c r="X493" s="682"/>
      <c r="Y493" s="682"/>
      <c r="Z493" s="682"/>
    </row>
    <row r="494" spans="1:26" ht="15">
      <c r="A494" s="682"/>
      <c r="B494" s="684"/>
      <c r="C494" s="684"/>
      <c r="D494" s="684"/>
      <c r="E494" s="684"/>
      <c r="F494" s="684"/>
      <c r="G494" s="684"/>
      <c r="H494" s="684"/>
      <c r="I494" s="684"/>
      <c r="J494" s="684"/>
      <c r="K494" s="1366"/>
      <c r="L494" s="682"/>
      <c r="M494" s="682"/>
      <c r="N494" s="682"/>
      <c r="O494" s="682"/>
      <c r="P494" s="682"/>
      <c r="Q494" s="682"/>
      <c r="R494" s="682"/>
      <c r="S494" s="682"/>
      <c r="T494" s="682"/>
      <c r="U494" s="682"/>
      <c r="V494" s="682"/>
      <c r="W494" s="682"/>
      <c r="X494" s="682"/>
      <c r="Y494" s="682"/>
      <c r="Z494" s="682"/>
    </row>
    <row r="495" spans="1:26" ht="15">
      <c r="A495" s="682"/>
      <c r="B495" s="684"/>
      <c r="C495" s="684"/>
      <c r="D495" s="684"/>
      <c r="E495" s="684"/>
      <c r="F495" s="684"/>
      <c r="G495" s="684"/>
      <c r="H495" s="684"/>
      <c r="I495" s="684"/>
      <c r="J495" s="684"/>
      <c r="K495" s="1366"/>
      <c r="L495" s="682"/>
      <c r="M495" s="682"/>
      <c r="N495" s="682"/>
      <c r="O495" s="682"/>
      <c r="P495" s="682"/>
      <c r="Q495" s="682"/>
      <c r="R495" s="682"/>
      <c r="S495" s="682"/>
      <c r="T495" s="682"/>
      <c r="U495" s="682"/>
      <c r="V495" s="682"/>
      <c r="W495" s="682"/>
      <c r="X495" s="682"/>
      <c r="Y495" s="682"/>
      <c r="Z495" s="682"/>
    </row>
    <row r="496" spans="1:26" ht="15">
      <c r="A496" s="682"/>
      <c r="B496" s="684"/>
      <c r="C496" s="684"/>
      <c r="D496" s="684"/>
      <c r="E496" s="684"/>
      <c r="F496" s="684"/>
      <c r="G496" s="684"/>
      <c r="H496" s="684"/>
      <c r="I496" s="684"/>
      <c r="J496" s="684"/>
      <c r="K496" s="1366"/>
      <c r="L496" s="682"/>
      <c r="M496" s="682"/>
      <c r="N496" s="682"/>
      <c r="O496" s="682"/>
      <c r="P496" s="682"/>
      <c r="Q496" s="682"/>
      <c r="R496" s="682"/>
      <c r="S496" s="682"/>
      <c r="T496" s="682"/>
      <c r="U496" s="682"/>
      <c r="V496" s="682"/>
      <c r="W496" s="682"/>
      <c r="X496" s="682"/>
      <c r="Y496" s="682"/>
      <c r="Z496" s="682"/>
    </row>
    <row r="497" spans="1:26" ht="15">
      <c r="A497" s="682"/>
      <c r="B497" s="684"/>
      <c r="C497" s="684"/>
      <c r="D497" s="684"/>
      <c r="E497" s="684"/>
      <c r="F497" s="684"/>
      <c r="G497" s="684"/>
      <c r="H497" s="684"/>
      <c r="I497" s="684"/>
      <c r="J497" s="684"/>
      <c r="K497" s="1366"/>
      <c r="L497" s="682"/>
      <c r="M497" s="682"/>
      <c r="N497" s="682"/>
      <c r="O497" s="682"/>
      <c r="P497" s="682"/>
      <c r="Q497" s="682"/>
      <c r="R497" s="682"/>
      <c r="S497" s="682"/>
      <c r="T497" s="682"/>
      <c r="U497" s="682"/>
      <c r="V497" s="682"/>
      <c r="W497" s="682"/>
      <c r="X497" s="682"/>
      <c r="Y497" s="682"/>
      <c r="Z497" s="682"/>
    </row>
    <row r="498" spans="1:26" ht="15">
      <c r="A498" s="682"/>
      <c r="B498" s="684"/>
      <c r="C498" s="684"/>
      <c r="D498" s="684"/>
      <c r="E498" s="684"/>
      <c r="F498" s="684"/>
      <c r="G498" s="684"/>
      <c r="H498" s="684"/>
      <c r="I498" s="684"/>
      <c r="J498" s="684"/>
      <c r="K498" s="1366"/>
      <c r="L498" s="682"/>
      <c r="M498" s="682"/>
      <c r="N498" s="682"/>
      <c r="O498" s="682"/>
      <c r="P498" s="682"/>
      <c r="Q498" s="682"/>
      <c r="R498" s="682"/>
      <c r="S498" s="682"/>
      <c r="T498" s="682"/>
      <c r="U498" s="682"/>
      <c r="V498" s="682"/>
      <c r="W498" s="682"/>
      <c r="X498" s="682"/>
      <c r="Y498" s="682"/>
      <c r="Z498" s="682"/>
    </row>
    <row r="499" spans="1:26" ht="15">
      <c r="A499" s="682"/>
      <c r="B499" s="684"/>
      <c r="C499" s="684"/>
      <c r="D499" s="684"/>
      <c r="E499" s="684"/>
      <c r="F499" s="684"/>
      <c r="G499" s="684"/>
      <c r="H499" s="684"/>
      <c r="I499" s="684"/>
      <c r="J499" s="684"/>
      <c r="K499" s="1366"/>
      <c r="L499" s="682"/>
      <c r="M499" s="682"/>
      <c r="N499" s="682"/>
      <c r="O499" s="682"/>
      <c r="P499" s="682"/>
      <c r="Q499" s="682"/>
      <c r="R499" s="682"/>
      <c r="S499" s="682"/>
      <c r="T499" s="682"/>
      <c r="U499" s="682"/>
      <c r="V499" s="682"/>
      <c r="W499" s="682"/>
      <c r="X499" s="682"/>
      <c r="Y499" s="682"/>
      <c r="Z499" s="682"/>
    </row>
    <row r="500" spans="1:26" ht="15">
      <c r="A500" s="682"/>
      <c r="B500" s="684"/>
      <c r="C500" s="684"/>
      <c r="D500" s="684"/>
      <c r="E500" s="684"/>
      <c r="F500" s="684"/>
      <c r="G500" s="684"/>
      <c r="H500" s="684"/>
      <c r="I500" s="684"/>
      <c r="J500" s="684"/>
      <c r="K500" s="1366"/>
      <c r="L500" s="682"/>
      <c r="M500" s="682"/>
      <c r="N500" s="682"/>
      <c r="O500" s="682"/>
      <c r="P500" s="682"/>
      <c r="Q500" s="682"/>
      <c r="R500" s="682"/>
      <c r="S500" s="682"/>
      <c r="T500" s="682"/>
      <c r="U500" s="682"/>
      <c r="V500" s="682"/>
      <c r="W500" s="682"/>
      <c r="X500" s="682"/>
      <c r="Y500" s="682"/>
      <c r="Z500" s="682"/>
    </row>
    <row r="501" spans="1:26" ht="15">
      <c r="A501" s="682"/>
      <c r="B501" s="684"/>
      <c r="C501" s="684"/>
      <c r="D501" s="684"/>
      <c r="E501" s="684"/>
      <c r="F501" s="684"/>
      <c r="G501" s="684"/>
      <c r="H501" s="684"/>
      <c r="I501" s="684"/>
      <c r="J501" s="684"/>
      <c r="K501" s="1366"/>
      <c r="L501" s="682"/>
      <c r="M501" s="682"/>
      <c r="N501" s="682"/>
      <c r="O501" s="682"/>
      <c r="P501" s="682"/>
      <c r="Q501" s="682"/>
      <c r="R501" s="682"/>
      <c r="S501" s="682"/>
      <c r="T501" s="682"/>
      <c r="U501" s="682"/>
      <c r="V501" s="682"/>
      <c r="W501" s="682"/>
      <c r="X501" s="682"/>
      <c r="Y501" s="682"/>
      <c r="Z501" s="682"/>
    </row>
    <row r="502" spans="1:26" ht="15">
      <c r="A502" s="682"/>
      <c r="B502" s="684"/>
      <c r="C502" s="684"/>
      <c r="D502" s="684"/>
      <c r="E502" s="684"/>
      <c r="F502" s="684"/>
      <c r="G502" s="684"/>
      <c r="H502" s="684"/>
      <c r="I502" s="684"/>
      <c r="J502" s="684"/>
      <c r="K502" s="1366"/>
      <c r="L502" s="682"/>
      <c r="M502" s="682"/>
      <c r="N502" s="682"/>
      <c r="O502" s="682"/>
      <c r="P502" s="682"/>
      <c r="Q502" s="682"/>
      <c r="R502" s="682"/>
      <c r="S502" s="682"/>
      <c r="T502" s="682"/>
      <c r="U502" s="682"/>
      <c r="V502" s="682"/>
      <c r="W502" s="682"/>
      <c r="X502" s="682"/>
      <c r="Y502" s="682"/>
      <c r="Z502" s="682"/>
    </row>
    <row r="503" spans="1:26" ht="15">
      <c r="A503" s="682"/>
      <c r="B503" s="684"/>
      <c r="C503" s="684"/>
      <c r="D503" s="684"/>
      <c r="E503" s="684"/>
      <c r="F503" s="684"/>
      <c r="G503" s="684"/>
      <c r="H503" s="684"/>
      <c r="I503" s="684"/>
      <c r="J503" s="684"/>
      <c r="K503" s="1366"/>
      <c r="L503" s="682"/>
      <c r="M503" s="682"/>
      <c r="N503" s="682"/>
      <c r="O503" s="682"/>
      <c r="P503" s="682"/>
      <c r="Q503" s="682"/>
      <c r="R503" s="682"/>
      <c r="S503" s="682"/>
      <c r="T503" s="682"/>
      <c r="U503" s="682"/>
      <c r="V503" s="682"/>
      <c r="W503" s="682"/>
      <c r="X503" s="682"/>
      <c r="Y503" s="682"/>
      <c r="Z503" s="682"/>
    </row>
    <row r="504" spans="1:26" ht="15">
      <c r="A504" s="682"/>
      <c r="B504" s="684"/>
      <c r="C504" s="684"/>
      <c r="D504" s="684"/>
      <c r="E504" s="684"/>
      <c r="F504" s="684"/>
      <c r="G504" s="684"/>
      <c r="H504" s="684"/>
      <c r="I504" s="684"/>
      <c r="J504" s="684"/>
      <c r="K504" s="1366"/>
      <c r="L504" s="682"/>
      <c r="M504" s="682"/>
      <c r="N504" s="682"/>
      <c r="O504" s="682"/>
      <c r="P504" s="682"/>
      <c r="Q504" s="682"/>
      <c r="R504" s="682"/>
      <c r="S504" s="682"/>
      <c r="T504" s="682"/>
      <c r="U504" s="682"/>
      <c r="V504" s="682"/>
      <c r="W504" s="682"/>
      <c r="X504" s="682"/>
      <c r="Y504" s="682"/>
      <c r="Z504" s="682"/>
    </row>
    <row r="505" spans="1:26" ht="15">
      <c r="A505" s="682"/>
      <c r="B505" s="684"/>
      <c r="C505" s="684"/>
      <c r="D505" s="684"/>
      <c r="E505" s="684"/>
      <c r="F505" s="684"/>
      <c r="G505" s="684"/>
      <c r="H505" s="684"/>
      <c r="I505" s="684"/>
      <c r="J505" s="684"/>
      <c r="K505" s="1366"/>
      <c r="L505" s="682"/>
      <c r="M505" s="682"/>
      <c r="N505" s="682"/>
      <c r="O505" s="682"/>
      <c r="P505" s="682"/>
      <c r="Q505" s="682"/>
      <c r="R505" s="682"/>
      <c r="S505" s="682"/>
      <c r="T505" s="682"/>
      <c r="U505" s="682"/>
      <c r="V505" s="682"/>
      <c r="W505" s="682"/>
      <c r="X505" s="682"/>
      <c r="Y505" s="682"/>
      <c r="Z505" s="682"/>
    </row>
    <row r="506" spans="1:26" ht="15">
      <c r="A506" s="682"/>
      <c r="B506" s="684"/>
      <c r="C506" s="684"/>
      <c r="D506" s="684"/>
      <c r="E506" s="684"/>
      <c r="F506" s="684"/>
      <c r="G506" s="684"/>
      <c r="H506" s="684"/>
      <c r="I506" s="684"/>
      <c r="J506" s="684"/>
      <c r="K506" s="1366"/>
      <c r="L506" s="682"/>
      <c r="M506" s="682"/>
      <c r="N506" s="682"/>
      <c r="O506" s="682"/>
      <c r="P506" s="682"/>
      <c r="Q506" s="682"/>
      <c r="R506" s="682"/>
      <c r="S506" s="682"/>
      <c r="T506" s="682"/>
      <c r="U506" s="682"/>
      <c r="V506" s="682"/>
      <c r="W506" s="682"/>
      <c r="X506" s="682"/>
      <c r="Y506" s="682"/>
      <c r="Z506" s="682"/>
    </row>
    <row r="507" spans="1:26" ht="15">
      <c r="A507" s="682"/>
      <c r="B507" s="684"/>
      <c r="C507" s="684"/>
      <c r="D507" s="684"/>
      <c r="E507" s="684"/>
      <c r="F507" s="684"/>
      <c r="G507" s="684"/>
      <c r="H507" s="684"/>
      <c r="I507" s="684"/>
      <c r="J507" s="684"/>
      <c r="K507" s="1366"/>
      <c r="L507" s="682"/>
      <c r="M507" s="682"/>
      <c r="N507" s="682"/>
      <c r="O507" s="682"/>
      <c r="P507" s="682"/>
      <c r="Q507" s="682"/>
      <c r="R507" s="682"/>
      <c r="S507" s="682"/>
      <c r="T507" s="682"/>
      <c r="U507" s="682"/>
      <c r="V507" s="682"/>
      <c r="W507" s="682"/>
      <c r="X507" s="682"/>
      <c r="Y507" s="682"/>
      <c r="Z507" s="682"/>
    </row>
    <row r="508" spans="1:26" ht="15">
      <c r="A508" s="682"/>
      <c r="B508" s="684"/>
      <c r="C508" s="684"/>
      <c r="D508" s="684"/>
      <c r="E508" s="684"/>
      <c r="F508" s="684"/>
      <c r="G508" s="684"/>
      <c r="H508" s="684"/>
      <c r="I508" s="684"/>
      <c r="J508" s="684"/>
      <c r="K508" s="1366"/>
      <c r="L508" s="682"/>
      <c r="M508" s="682"/>
      <c r="N508" s="682"/>
      <c r="O508" s="682"/>
      <c r="P508" s="682"/>
      <c r="Q508" s="682"/>
      <c r="R508" s="682"/>
      <c r="S508" s="682"/>
      <c r="T508" s="682"/>
      <c r="U508" s="682"/>
      <c r="V508" s="682"/>
      <c r="W508" s="682"/>
      <c r="X508" s="682"/>
      <c r="Y508" s="682"/>
      <c r="Z508" s="682"/>
    </row>
    <row r="509" spans="1:26" ht="15">
      <c r="A509" s="682"/>
      <c r="B509" s="684"/>
      <c r="C509" s="684"/>
      <c r="D509" s="684"/>
      <c r="E509" s="684"/>
      <c r="F509" s="684"/>
      <c r="G509" s="684"/>
      <c r="H509" s="684"/>
      <c r="I509" s="684"/>
      <c r="J509" s="684"/>
      <c r="K509" s="1366"/>
      <c r="L509" s="682"/>
      <c r="M509" s="682"/>
      <c r="N509" s="682"/>
      <c r="O509" s="682"/>
      <c r="P509" s="682"/>
      <c r="Q509" s="682"/>
      <c r="R509" s="682"/>
      <c r="S509" s="682"/>
      <c r="T509" s="682"/>
      <c r="U509" s="682"/>
      <c r="V509" s="682"/>
      <c r="W509" s="682"/>
      <c r="X509" s="682"/>
      <c r="Y509" s="682"/>
      <c r="Z509" s="682"/>
    </row>
    <row r="510" spans="1:26" ht="15">
      <c r="A510" s="682"/>
      <c r="B510" s="684"/>
      <c r="C510" s="684"/>
      <c r="D510" s="684"/>
      <c r="E510" s="684"/>
      <c r="F510" s="684"/>
      <c r="G510" s="684"/>
      <c r="H510" s="684"/>
      <c r="I510" s="684"/>
      <c r="J510" s="684"/>
      <c r="K510" s="1366"/>
      <c r="L510" s="682"/>
      <c r="M510" s="682"/>
      <c r="N510" s="682"/>
      <c r="O510" s="682"/>
      <c r="P510" s="682"/>
      <c r="Q510" s="682"/>
      <c r="R510" s="682"/>
      <c r="S510" s="682"/>
      <c r="T510" s="682"/>
      <c r="U510" s="682"/>
      <c r="V510" s="682"/>
      <c r="W510" s="682"/>
      <c r="X510" s="682"/>
      <c r="Y510" s="682"/>
      <c r="Z510" s="682"/>
    </row>
    <row r="511" spans="1:26" ht="15">
      <c r="A511" s="682"/>
      <c r="B511" s="684"/>
      <c r="C511" s="684"/>
      <c r="D511" s="684"/>
      <c r="E511" s="684"/>
      <c r="F511" s="684"/>
      <c r="G511" s="684"/>
      <c r="H511" s="684"/>
      <c r="I511" s="684"/>
      <c r="J511" s="684"/>
      <c r="K511" s="1366"/>
      <c r="L511" s="682"/>
      <c r="M511" s="682"/>
      <c r="N511" s="682"/>
      <c r="O511" s="682"/>
      <c r="P511" s="682"/>
      <c r="Q511" s="682"/>
      <c r="R511" s="682"/>
      <c r="S511" s="682"/>
      <c r="T511" s="682"/>
      <c r="U511" s="682"/>
      <c r="V511" s="682"/>
      <c r="W511" s="682"/>
      <c r="X511" s="682"/>
      <c r="Y511" s="682"/>
      <c r="Z511" s="682"/>
    </row>
    <row r="512" spans="1:26" ht="15">
      <c r="A512" s="682"/>
      <c r="B512" s="684"/>
      <c r="C512" s="684"/>
      <c r="D512" s="684"/>
      <c r="E512" s="684"/>
      <c r="F512" s="684"/>
      <c r="G512" s="684"/>
      <c r="H512" s="684"/>
      <c r="I512" s="684"/>
      <c r="J512" s="684"/>
      <c r="K512" s="1366"/>
      <c r="L512" s="682"/>
      <c r="M512" s="682"/>
      <c r="N512" s="682"/>
      <c r="O512" s="682"/>
      <c r="P512" s="682"/>
      <c r="Q512" s="682"/>
      <c r="R512" s="682"/>
      <c r="S512" s="682"/>
      <c r="T512" s="682"/>
      <c r="U512" s="682"/>
      <c r="V512" s="682"/>
      <c r="W512" s="682"/>
      <c r="X512" s="682"/>
      <c r="Y512" s="682"/>
      <c r="Z512" s="682"/>
    </row>
    <row r="513" spans="1:26" ht="15">
      <c r="A513" s="682"/>
      <c r="B513" s="684"/>
      <c r="C513" s="684"/>
      <c r="D513" s="684"/>
      <c r="E513" s="684"/>
      <c r="F513" s="684"/>
      <c r="G513" s="684"/>
      <c r="H513" s="684"/>
      <c r="I513" s="684"/>
      <c r="J513" s="684"/>
      <c r="K513" s="1366"/>
      <c r="L513" s="682"/>
      <c r="M513" s="682"/>
      <c r="N513" s="682"/>
      <c r="O513" s="682"/>
      <c r="P513" s="682"/>
      <c r="Q513" s="682"/>
      <c r="R513" s="682"/>
      <c r="S513" s="682"/>
      <c r="T513" s="682"/>
      <c r="U513" s="682"/>
      <c r="V513" s="682"/>
      <c r="W513" s="682"/>
      <c r="X513" s="682"/>
      <c r="Y513" s="682"/>
      <c r="Z513" s="682"/>
    </row>
    <row r="514" spans="1:26" ht="15">
      <c r="A514" s="682"/>
      <c r="B514" s="684"/>
      <c r="C514" s="684"/>
      <c r="D514" s="684"/>
      <c r="E514" s="684"/>
      <c r="F514" s="684"/>
      <c r="G514" s="684"/>
      <c r="H514" s="684"/>
      <c r="I514" s="684"/>
      <c r="J514" s="684"/>
      <c r="K514" s="1366"/>
      <c r="L514" s="682"/>
      <c r="M514" s="682"/>
      <c r="N514" s="682"/>
      <c r="O514" s="682"/>
      <c r="P514" s="682"/>
      <c r="Q514" s="682"/>
      <c r="R514" s="682"/>
      <c r="S514" s="682"/>
      <c r="T514" s="682"/>
      <c r="U514" s="682"/>
      <c r="V514" s="682"/>
      <c r="W514" s="682"/>
      <c r="X514" s="682"/>
      <c r="Y514" s="682"/>
      <c r="Z514" s="682"/>
    </row>
    <row r="515" spans="1:26" ht="15">
      <c r="A515" s="682"/>
      <c r="B515" s="684"/>
      <c r="C515" s="684"/>
      <c r="D515" s="684"/>
      <c r="E515" s="684"/>
      <c r="F515" s="684"/>
      <c r="G515" s="684"/>
      <c r="H515" s="684"/>
      <c r="I515" s="684"/>
      <c r="J515" s="684"/>
      <c r="K515" s="1366"/>
      <c r="L515" s="682"/>
      <c r="M515" s="682"/>
      <c r="N515" s="682"/>
      <c r="O515" s="682"/>
      <c r="P515" s="682"/>
      <c r="Q515" s="682"/>
      <c r="R515" s="682"/>
      <c r="S515" s="682"/>
      <c r="T515" s="682"/>
      <c r="U515" s="682"/>
      <c r="V515" s="682"/>
      <c r="W515" s="682"/>
      <c r="X515" s="682"/>
      <c r="Y515" s="682"/>
      <c r="Z515" s="682"/>
    </row>
    <row r="516" spans="1:26" ht="15">
      <c r="A516" s="682"/>
      <c r="B516" s="684"/>
      <c r="C516" s="684"/>
      <c r="D516" s="684"/>
      <c r="E516" s="684"/>
      <c r="F516" s="684"/>
      <c r="G516" s="684"/>
      <c r="H516" s="684"/>
      <c r="I516" s="684"/>
      <c r="J516" s="684"/>
      <c r="K516" s="1366"/>
      <c r="L516" s="682"/>
      <c r="M516" s="682"/>
      <c r="N516" s="682"/>
      <c r="O516" s="682"/>
      <c r="P516" s="682"/>
      <c r="Q516" s="682"/>
      <c r="R516" s="682"/>
      <c r="S516" s="682"/>
      <c r="T516" s="682"/>
      <c r="U516" s="682"/>
      <c r="V516" s="682"/>
      <c r="W516" s="682"/>
      <c r="X516" s="682"/>
      <c r="Y516" s="682"/>
      <c r="Z516" s="682"/>
    </row>
    <row r="517" spans="1:26" ht="15">
      <c r="A517" s="682"/>
      <c r="B517" s="684"/>
      <c r="C517" s="684"/>
      <c r="D517" s="684"/>
      <c r="E517" s="684"/>
      <c r="F517" s="684"/>
      <c r="G517" s="684"/>
      <c r="H517" s="684"/>
      <c r="I517" s="684"/>
      <c r="J517" s="684"/>
      <c r="K517" s="1366"/>
      <c r="L517" s="682"/>
      <c r="M517" s="682"/>
      <c r="N517" s="682"/>
      <c r="O517" s="682"/>
      <c r="P517" s="682"/>
      <c r="Q517" s="682"/>
      <c r="R517" s="682"/>
      <c r="S517" s="682"/>
      <c r="T517" s="682"/>
      <c r="U517" s="682"/>
      <c r="V517" s="682"/>
      <c r="W517" s="682"/>
      <c r="X517" s="682"/>
      <c r="Y517" s="682"/>
      <c r="Z517" s="682"/>
    </row>
    <row r="518" spans="1:26" ht="15">
      <c r="A518" s="682"/>
      <c r="B518" s="684"/>
      <c r="C518" s="684"/>
      <c r="D518" s="684"/>
      <c r="E518" s="684"/>
      <c r="F518" s="684"/>
      <c r="G518" s="684"/>
      <c r="H518" s="684"/>
      <c r="I518" s="684"/>
      <c r="J518" s="684"/>
      <c r="K518" s="1366"/>
      <c r="L518" s="682"/>
      <c r="M518" s="682"/>
      <c r="N518" s="682"/>
      <c r="O518" s="682"/>
      <c r="P518" s="682"/>
      <c r="Q518" s="682"/>
      <c r="R518" s="682"/>
      <c r="S518" s="682"/>
      <c r="T518" s="682"/>
      <c r="U518" s="682"/>
      <c r="V518" s="682"/>
      <c r="W518" s="682"/>
      <c r="X518" s="682"/>
      <c r="Y518" s="682"/>
      <c r="Z518" s="682"/>
    </row>
    <row r="519" spans="1:26" ht="15">
      <c r="A519" s="682"/>
      <c r="B519" s="684"/>
      <c r="C519" s="684"/>
      <c r="D519" s="684"/>
      <c r="E519" s="684"/>
      <c r="F519" s="684"/>
      <c r="G519" s="684"/>
      <c r="H519" s="684"/>
      <c r="I519" s="684"/>
      <c r="J519" s="684"/>
      <c r="K519" s="1366"/>
      <c r="L519" s="682"/>
      <c r="M519" s="682"/>
      <c r="N519" s="682"/>
      <c r="O519" s="682"/>
      <c r="P519" s="682"/>
      <c r="Q519" s="682"/>
      <c r="R519" s="682"/>
      <c r="S519" s="682"/>
      <c r="T519" s="682"/>
      <c r="U519" s="682"/>
      <c r="V519" s="682"/>
      <c r="W519" s="682"/>
      <c r="X519" s="682"/>
      <c r="Y519" s="682"/>
      <c r="Z519" s="682"/>
    </row>
    <row r="520" spans="1:26" ht="15">
      <c r="A520" s="682"/>
      <c r="B520" s="684"/>
      <c r="C520" s="684"/>
      <c r="D520" s="684"/>
      <c r="E520" s="684"/>
      <c r="F520" s="684"/>
      <c r="G520" s="684"/>
      <c r="H520" s="684"/>
      <c r="I520" s="684"/>
      <c r="J520" s="684"/>
      <c r="K520" s="1366"/>
      <c r="L520" s="682"/>
      <c r="M520" s="682"/>
      <c r="N520" s="682"/>
      <c r="O520" s="682"/>
      <c r="P520" s="682"/>
      <c r="Q520" s="682"/>
      <c r="R520" s="682"/>
      <c r="S520" s="682"/>
      <c r="T520" s="682"/>
      <c r="U520" s="682"/>
      <c r="V520" s="682"/>
      <c r="W520" s="682"/>
      <c r="X520" s="682"/>
      <c r="Y520" s="682"/>
      <c r="Z520" s="682"/>
    </row>
    <row r="521" spans="1:26" ht="15">
      <c r="A521" s="682"/>
      <c r="B521" s="684"/>
      <c r="C521" s="684"/>
      <c r="D521" s="684"/>
      <c r="E521" s="684"/>
      <c r="F521" s="684"/>
      <c r="G521" s="684"/>
      <c r="H521" s="684"/>
      <c r="I521" s="684"/>
      <c r="J521" s="684"/>
      <c r="K521" s="1366"/>
      <c r="L521" s="682"/>
      <c r="M521" s="682"/>
      <c r="N521" s="682"/>
      <c r="O521" s="682"/>
      <c r="P521" s="682"/>
      <c r="Q521" s="682"/>
      <c r="R521" s="682"/>
      <c r="S521" s="682"/>
      <c r="T521" s="682"/>
      <c r="U521" s="682"/>
      <c r="V521" s="682"/>
      <c r="W521" s="682"/>
      <c r="X521" s="682"/>
      <c r="Y521" s="682"/>
      <c r="Z521" s="682"/>
    </row>
    <row r="522" spans="1:26" ht="15">
      <c r="A522" s="682"/>
      <c r="B522" s="684"/>
      <c r="C522" s="684"/>
      <c r="D522" s="684"/>
      <c r="E522" s="684"/>
      <c r="F522" s="684"/>
      <c r="G522" s="684"/>
      <c r="H522" s="684"/>
      <c r="I522" s="684"/>
      <c r="J522" s="684"/>
      <c r="K522" s="1366"/>
      <c r="L522" s="682"/>
      <c r="M522" s="682"/>
      <c r="N522" s="682"/>
      <c r="O522" s="682"/>
      <c r="P522" s="682"/>
      <c r="Q522" s="682"/>
      <c r="R522" s="682"/>
      <c r="S522" s="682"/>
      <c r="T522" s="682"/>
      <c r="U522" s="682"/>
      <c r="V522" s="682"/>
      <c r="W522" s="682"/>
      <c r="X522" s="682"/>
      <c r="Y522" s="682"/>
      <c r="Z522" s="682"/>
    </row>
    <row r="523" spans="1:26" ht="15">
      <c r="A523" s="682"/>
      <c r="B523" s="684"/>
      <c r="C523" s="684"/>
      <c r="D523" s="684"/>
      <c r="E523" s="684"/>
      <c r="F523" s="684"/>
      <c r="G523" s="684"/>
      <c r="H523" s="684"/>
      <c r="I523" s="684"/>
      <c r="J523" s="684"/>
      <c r="K523" s="1366"/>
      <c r="L523" s="682"/>
      <c r="M523" s="682"/>
      <c r="N523" s="682"/>
      <c r="O523" s="682"/>
      <c r="P523" s="682"/>
      <c r="Q523" s="682"/>
      <c r="R523" s="682"/>
      <c r="S523" s="682"/>
      <c r="T523" s="682"/>
      <c r="U523" s="682"/>
      <c r="V523" s="682"/>
      <c r="W523" s="682"/>
      <c r="X523" s="682"/>
      <c r="Y523" s="682"/>
      <c r="Z523" s="682"/>
    </row>
    <row r="524" spans="1:26" ht="15">
      <c r="A524" s="682"/>
      <c r="B524" s="684"/>
      <c r="C524" s="684"/>
      <c r="D524" s="684"/>
      <c r="E524" s="684"/>
      <c r="F524" s="684"/>
      <c r="G524" s="684"/>
      <c r="H524" s="684"/>
      <c r="I524" s="684"/>
      <c r="J524" s="684"/>
      <c r="K524" s="1366"/>
      <c r="L524" s="682"/>
      <c r="M524" s="682"/>
      <c r="N524" s="682"/>
      <c r="O524" s="682"/>
      <c r="P524" s="682"/>
      <c r="Q524" s="682"/>
      <c r="R524" s="682"/>
      <c r="S524" s="682"/>
      <c r="T524" s="682"/>
      <c r="U524" s="682"/>
      <c r="V524" s="682"/>
      <c r="W524" s="682"/>
      <c r="X524" s="682"/>
      <c r="Y524" s="682"/>
      <c r="Z524" s="682"/>
    </row>
    <row r="525" spans="1:26" ht="15">
      <c r="A525" s="682"/>
      <c r="B525" s="684"/>
      <c r="C525" s="684"/>
      <c r="D525" s="684"/>
      <c r="E525" s="684"/>
      <c r="F525" s="684"/>
      <c r="G525" s="684"/>
      <c r="H525" s="684"/>
      <c r="I525" s="684"/>
      <c r="J525" s="684"/>
      <c r="K525" s="1366"/>
      <c r="L525" s="682"/>
      <c r="M525" s="682"/>
      <c r="N525" s="682"/>
      <c r="O525" s="682"/>
      <c r="P525" s="682"/>
      <c r="Q525" s="682"/>
      <c r="R525" s="682"/>
      <c r="S525" s="682"/>
      <c r="T525" s="682"/>
      <c r="U525" s="682"/>
      <c r="V525" s="682"/>
      <c r="W525" s="682"/>
      <c r="X525" s="682"/>
      <c r="Y525" s="682"/>
      <c r="Z525" s="682"/>
    </row>
    <row r="526" spans="1:26" ht="15">
      <c r="A526" s="682"/>
      <c r="B526" s="684"/>
      <c r="C526" s="684"/>
      <c r="D526" s="684"/>
      <c r="E526" s="684"/>
      <c r="F526" s="684"/>
      <c r="G526" s="684"/>
      <c r="H526" s="684"/>
      <c r="I526" s="684"/>
      <c r="J526" s="684"/>
      <c r="K526" s="1366"/>
      <c r="L526" s="682"/>
      <c r="M526" s="682"/>
      <c r="N526" s="682"/>
      <c r="O526" s="682"/>
      <c r="P526" s="682"/>
      <c r="Q526" s="682"/>
      <c r="R526" s="682"/>
      <c r="S526" s="682"/>
      <c r="T526" s="682"/>
      <c r="U526" s="682"/>
      <c r="V526" s="682"/>
      <c r="W526" s="682"/>
      <c r="X526" s="682"/>
      <c r="Y526" s="682"/>
      <c r="Z526" s="682"/>
    </row>
    <row r="527" spans="1:26" ht="15">
      <c r="A527" s="682"/>
      <c r="B527" s="684"/>
      <c r="C527" s="684"/>
      <c r="D527" s="684"/>
      <c r="E527" s="684"/>
      <c r="F527" s="684"/>
      <c r="G527" s="684"/>
      <c r="H527" s="684"/>
      <c r="I527" s="684"/>
      <c r="J527" s="684"/>
      <c r="K527" s="1366"/>
      <c r="L527" s="682"/>
      <c r="M527" s="682"/>
      <c r="N527" s="682"/>
      <c r="O527" s="682"/>
      <c r="P527" s="682"/>
      <c r="Q527" s="682"/>
      <c r="R527" s="682"/>
      <c r="S527" s="682"/>
      <c r="T527" s="682"/>
      <c r="U527" s="682"/>
      <c r="V527" s="682"/>
      <c r="W527" s="682"/>
      <c r="X527" s="682"/>
      <c r="Y527" s="682"/>
      <c r="Z527" s="682"/>
    </row>
    <row r="528" spans="1:26" ht="15">
      <c r="A528" s="682"/>
      <c r="B528" s="684"/>
      <c r="C528" s="684"/>
      <c r="D528" s="684"/>
      <c r="E528" s="684"/>
      <c r="F528" s="684"/>
      <c r="G528" s="684"/>
      <c r="H528" s="684"/>
      <c r="I528" s="684"/>
      <c r="J528" s="684"/>
      <c r="K528" s="1366"/>
      <c r="L528" s="682"/>
      <c r="M528" s="682"/>
      <c r="N528" s="682"/>
      <c r="O528" s="682"/>
      <c r="P528" s="682"/>
      <c r="Q528" s="682"/>
      <c r="R528" s="682"/>
      <c r="S528" s="682"/>
      <c r="T528" s="682"/>
      <c r="U528" s="682"/>
      <c r="V528" s="682"/>
      <c r="W528" s="682"/>
      <c r="X528" s="682"/>
      <c r="Y528" s="682"/>
      <c r="Z528" s="682"/>
    </row>
    <row r="529" spans="1:26" ht="15">
      <c r="A529" s="682"/>
      <c r="B529" s="684"/>
      <c r="C529" s="684"/>
      <c r="D529" s="684"/>
      <c r="E529" s="684"/>
      <c r="F529" s="684"/>
      <c r="G529" s="684"/>
      <c r="H529" s="684"/>
      <c r="I529" s="684"/>
      <c r="J529" s="684"/>
      <c r="K529" s="1366"/>
      <c r="L529" s="682"/>
      <c r="M529" s="682"/>
      <c r="N529" s="682"/>
      <c r="O529" s="682"/>
      <c r="P529" s="682"/>
      <c r="Q529" s="682"/>
      <c r="R529" s="682"/>
      <c r="S529" s="682"/>
      <c r="T529" s="682"/>
      <c r="U529" s="682"/>
      <c r="V529" s="682"/>
      <c r="W529" s="682"/>
      <c r="X529" s="682"/>
      <c r="Y529" s="682"/>
      <c r="Z529" s="682"/>
    </row>
    <row r="530" spans="1:26" ht="15">
      <c r="A530" s="682"/>
      <c r="B530" s="684"/>
      <c r="C530" s="684"/>
      <c r="D530" s="684"/>
      <c r="E530" s="684"/>
      <c r="F530" s="684"/>
      <c r="G530" s="684"/>
      <c r="H530" s="684"/>
      <c r="I530" s="684"/>
      <c r="J530" s="684"/>
      <c r="K530" s="1366"/>
      <c r="L530" s="682"/>
      <c r="M530" s="682"/>
      <c r="N530" s="682"/>
      <c r="O530" s="682"/>
      <c r="P530" s="682"/>
      <c r="Q530" s="682"/>
      <c r="R530" s="682"/>
      <c r="S530" s="682"/>
      <c r="T530" s="682"/>
      <c r="U530" s="682"/>
      <c r="V530" s="682"/>
      <c r="W530" s="682"/>
      <c r="X530" s="682"/>
      <c r="Y530" s="682"/>
      <c r="Z530" s="682"/>
    </row>
    <row r="531" spans="1:26" ht="15">
      <c r="A531" s="682"/>
      <c r="B531" s="684"/>
      <c r="C531" s="684"/>
      <c r="D531" s="684"/>
      <c r="E531" s="684"/>
      <c r="F531" s="684"/>
      <c r="G531" s="684"/>
      <c r="H531" s="684"/>
      <c r="I531" s="684"/>
      <c r="J531" s="684"/>
      <c r="K531" s="1366"/>
      <c r="L531" s="682"/>
      <c r="M531" s="682"/>
      <c r="N531" s="682"/>
      <c r="O531" s="682"/>
      <c r="P531" s="682"/>
      <c r="Q531" s="682"/>
      <c r="R531" s="682"/>
      <c r="S531" s="682"/>
      <c r="T531" s="682"/>
      <c r="U531" s="682"/>
      <c r="V531" s="682"/>
      <c r="W531" s="682"/>
      <c r="X531" s="682"/>
      <c r="Y531" s="682"/>
      <c r="Z531" s="682"/>
    </row>
    <row r="532" spans="1:26" ht="15">
      <c r="A532" s="682"/>
      <c r="B532" s="684"/>
      <c r="C532" s="684"/>
      <c r="D532" s="684"/>
      <c r="E532" s="684"/>
      <c r="F532" s="684"/>
      <c r="G532" s="684"/>
      <c r="H532" s="684"/>
      <c r="I532" s="684"/>
      <c r="J532" s="684"/>
      <c r="K532" s="1366"/>
      <c r="L532" s="682"/>
      <c r="M532" s="682"/>
      <c r="N532" s="682"/>
      <c r="O532" s="682"/>
      <c r="P532" s="682"/>
      <c r="Q532" s="682"/>
      <c r="R532" s="682"/>
      <c r="S532" s="682"/>
      <c r="T532" s="682"/>
      <c r="U532" s="682"/>
      <c r="V532" s="682"/>
      <c r="W532" s="682"/>
      <c r="X532" s="682"/>
      <c r="Y532" s="682"/>
      <c r="Z532" s="682"/>
    </row>
    <row r="533" spans="1:26" ht="15">
      <c r="A533" s="682"/>
      <c r="B533" s="684"/>
      <c r="C533" s="684"/>
      <c r="D533" s="684"/>
      <c r="E533" s="684"/>
      <c r="F533" s="684"/>
      <c r="G533" s="684"/>
      <c r="H533" s="684"/>
      <c r="I533" s="684"/>
      <c r="J533" s="684"/>
      <c r="K533" s="1366"/>
      <c r="L533" s="682"/>
      <c r="M533" s="682"/>
      <c r="N533" s="682"/>
      <c r="O533" s="682"/>
      <c r="P533" s="682"/>
      <c r="Q533" s="682"/>
      <c r="R533" s="682"/>
      <c r="S533" s="682"/>
      <c r="T533" s="682"/>
      <c r="U533" s="682"/>
      <c r="V533" s="682"/>
      <c r="W533" s="682"/>
      <c r="X533" s="682"/>
      <c r="Y533" s="682"/>
      <c r="Z533" s="682"/>
    </row>
    <row r="534" spans="1:26" ht="15">
      <c r="A534" s="682"/>
      <c r="B534" s="684"/>
      <c r="C534" s="684"/>
      <c r="D534" s="684"/>
      <c r="E534" s="684"/>
      <c r="F534" s="684"/>
      <c r="G534" s="684"/>
      <c r="H534" s="684"/>
      <c r="I534" s="684"/>
      <c r="J534" s="684"/>
      <c r="K534" s="1366"/>
      <c r="L534" s="682"/>
      <c r="M534" s="682"/>
      <c r="N534" s="682"/>
      <c r="O534" s="682"/>
      <c r="P534" s="682"/>
      <c r="Q534" s="682"/>
      <c r="R534" s="682"/>
      <c r="S534" s="682"/>
      <c r="T534" s="682"/>
      <c r="U534" s="682"/>
      <c r="V534" s="682"/>
      <c r="W534" s="682"/>
      <c r="X534" s="682"/>
      <c r="Y534" s="682"/>
      <c r="Z534" s="682"/>
    </row>
    <row r="535" spans="1:26" ht="15">
      <c r="A535" s="682"/>
      <c r="B535" s="684"/>
      <c r="C535" s="684"/>
      <c r="D535" s="684"/>
      <c r="E535" s="684"/>
      <c r="F535" s="684"/>
      <c r="G535" s="684"/>
      <c r="H535" s="684"/>
      <c r="I535" s="684"/>
      <c r="J535" s="684"/>
      <c r="K535" s="1366"/>
      <c r="L535" s="682"/>
      <c r="M535" s="682"/>
      <c r="N535" s="682"/>
      <c r="O535" s="682"/>
      <c r="P535" s="682"/>
      <c r="Q535" s="682"/>
      <c r="R535" s="682"/>
      <c r="S535" s="682"/>
      <c r="T535" s="682"/>
      <c r="U535" s="682"/>
      <c r="V535" s="682"/>
      <c r="W535" s="682"/>
      <c r="X535" s="682"/>
      <c r="Y535" s="682"/>
      <c r="Z535" s="682"/>
    </row>
    <row r="536" spans="1:26" ht="15">
      <c r="A536" s="682"/>
      <c r="B536" s="684"/>
      <c r="C536" s="684"/>
      <c r="D536" s="684"/>
      <c r="E536" s="684"/>
      <c r="F536" s="684"/>
      <c r="G536" s="684"/>
      <c r="H536" s="684"/>
      <c r="I536" s="684"/>
      <c r="J536" s="684"/>
      <c r="K536" s="1366"/>
      <c r="L536" s="682"/>
      <c r="M536" s="682"/>
      <c r="N536" s="682"/>
      <c r="O536" s="682"/>
      <c r="P536" s="682"/>
      <c r="Q536" s="682"/>
      <c r="R536" s="682"/>
      <c r="S536" s="682"/>
      <c r="T536" s="682"/>
      <c r="U536" s="682"/>
      <c r="V536" s="682"/>
      <c r="W536" s="682"/>
      <c r="X536" s="682"/>
      <c r="Y536" s="682"/>
      <c r="Z536" s="682"/>
    </row>
    <row r="537" spans="1:26" ht="15">
      <c r="A537" s="682"/>
      <c r="B537" s="684"/>
      <c r="C537" s="684"/>
      <c r="D537" s="684"/>
      <c r="E537" s="684"/>
      <c r="F537" s="684"/>
      <c r="G537" s="684"/>
      <c r="H537" s="684"/>
      <c r="I537" s="684"/>
      <c r="J537" s="684"/>
      <c r="K537" s="1366"/>
      <c r="L537" s="682"/>
      <c r="M537" s="682"/>
      <c r="N537" s="682"/>
      <c r="O537" s="682"/>
      <c r="P537" s="682"/>
      <c r="Q537" s="682"/>
      <c r="R537" s="682"/>
      <c r="S537" s="682"/>
      <c r="T537" s="682"/>
      <c r="U537" s="682"/>
      <c r="V537" s="682"/>
      <c r="W537" s="682"/>
      <c r="X537" s="682"/>
      <c r="Y537" s="682"/>
      <c r="Z537" s="682"/>
    </row>
    <row r="538" spans="1:26" ht="15">
      <c r="A538" s="682"/>
      <c r="B538" s="684"/>
      <c r="C538" s="684"/>
      <c r="D538" s="684"/>
      <c r="E538" s="684"/>
      <c r="F538" s="684"/>
      <c r="G538" s="684"/>
      <c r="H538" s="684"/>
      <c r="I538" s="684"/>
      <c r="J538" s="684"/>
      <c r="K538" s="1366"/>
      <c r="L538" s="682"/>
      <c r="M538" s="682"/>
      <c r="N538" s="682"/>
      <c r="O538" s="682"/>
      <c r="P538" s="682"/>
      <c r="Q538" s="682"/>
      <c r="R538" s="682"/>
      <c r="S538" s="682"/>
      <c r="T538" s="682"/>
      <c r="U538" s="682"/>
      <c r="V538" s="682"/>
      <c r="W538" s="682"/>
      <c r="X538" s="682"/>
      <c r="Y538" s="682"/>
      <c r="Z538" s="682"/>
    </row>
    <row r="539" spans="1:26" ht="15">
      <c r="A539" s="682"/>
      <c r="B539" s="684"/>
      <c r="C539" s="684"/>
      <c r="D539" s="684"/>
      <c r="E539" s="684"/>
      <c r="F539" s="684"/>
      <c r="G539" s="684"/>
      <c r="H539" s="684"/>
      <c r="I539" s="684"/>
      <c r="J539" s="684"/>
      <c r="K539" s="1366"/>
      <c r="L539" s="682"/>
      <c r="M539" s="682"/>
      <c r="N539" s="682"/>
      <c r="O539" s="682"/>
      <c r="P539" s="682"/>
      <c r="Q539" s="682"/>
      <c r="R539" s="682"/>
      <c r="S539" s="682"/>
      <c r="T539" s="682"/>
      <c r="U539" s="682"/>
      <c r="V539" s="682"/>
      <c r="W539" s="682"/>
      <c r="X539" s="682"/>
      <c r="Y539" s="682"/>
      <c r="Z539" s="682"/>
    </row>
    <row r="540" spans="1:26" ht="15">
      <c r="A540" s="682"/>
      <c r="B540" s="684"/>
      <c r="C540" s="684"/>
      <c r="D540" s="684"/>
      <c r="E540" s="684"/>
      <c r="F540" s="684"/>
      <c r="G540" s="684"/>
      <c r="H540" s="684"/>
      <c r="I540" s="684"/>
      <c r="J540" s="684"/>
      <c r="K540" s="1366"/>
      <c r="L540" s="682"/>
      <c r="M540" s="682"/>
      <c r="N540" s="682"/>
      <c r="O540" s="682"/>
      <c r="P540" s="682"/>
      <c r="Q540" s="682"/>
      <c r="R540" s="682"/>
      <c r="S540" s="682"/>
      <c r="T540" s="682"/>
      <c r="U540" s="682"/>
      <c r="V540" s="682"/>
      <c r="W540" s="682"/>
      <c r="X540" s="682"/>
      <c r="Y540" s="682"/>
      <c r="Z540" s="682"/>
    </row>
    <row r="541" spans="1:26" ht="15">
      <c r="A541" s="682"/>
      <c r="B541" s="684"/>
      <c r="C541" s="684"/>
      <c r="D541" s="684"/>
      <c r="E541" s="684"/>
      <c r="F541" s="684"/>
      <c r="G541" s="684"/>
      <c r="H541" s="684"/>
      <c r="I541" s="684"/>
      <c r="J541" s="684"/>
      <c r="K541" s="1366"/>
      <c r="L541" s="682"/>
      <c r="M541" s="682"/>
      <c r="N541" s="682"/>
      <c r="O541" s="682"/>
      <c r="P541" s="682"/>
      <c r="Q541" s="682"/>
      <c r="R541" s="682"/>
      <c r="S541" s="682"/>
      <c r="T541" s="682"/>
      <c r="U541" s="682"/>
      <c r="V541" s="682"/>
      <c r="W541" s="682"/>
      <c r="X541" s="682"/>
      <c r="Y541" s="682"/>
      <c r="Z541" s="682"/>
    </row>
    <row r="542" spans="1:26" ht="15">
      <c r="A542" s="682"/>
      <c r="B542" s="684"/>
      <c r="C542" s="684"/>
      <c r="D542" s="684"/>
      <c r="E542" s="684"/>
      <c r="F542" s="684"/>
      <c r="G542" s="684"/>
      <c r="H542" s="684"/>
      <c r="I542" s="684"/>
      <c r="J542" s="684"/>
      <c r="K542" s="1366"/>
      <c r="L542" s="682"/>
      <c r="M542" s="682"/>
      <c r="N542" s="682"/>
      <c r="O542" s="682"/>
      <c r="P542" s="682"/>
      <c r="Q542" s="682"/>
      <c r="R542" s="682"/>
      <c r="S542" s="682"/>
      <c r="T542" s="682"/>
      <c r="U542" s="682"/>
      <c r="V542" s="682"/>
      <c r="W542" s="682"/>
      <c r="X542" s="682"/>
      <c r="Y542" s="682"/>
      <c r="Z542" s="682"/>
    </row>
    <row r="543" spans="1:26" ht="15">
      <c r="A543" s="682"/>
      <c r="B543" s="684"/>
      <c r="C543" s="684"/>
      <c r="D543" s="684"/>
      <c r="E543" s="684"/>
      <c r="F543" s="684"/>
      <c r="G543" s="684"/>
      <c r="H543" s="684"/>
      <c r="I543" s="684"/>
      <c r="J543" s="684"/>
      <c r="K543" s="1366"/>
      <c r="L543" s="682"/>
      <c r="M543" s="682"/>
      <c r="N543" s="682"/>
      <c r="O543" s="682"/>
      <c r="P543" s="682"/>
      <c r="Q543" s="682"/>
      <c r="R543" s="682"/>
      <c r="S543" s="682"/>
      <c r="T543" s="682"/>
      <c r="U543" s="682"/>
      <c r="V543" s="682"/>
      <c r="W543" s="682"/>
      <c r="X543" s="682"/>
      <c r="Y543" s="682"/>
      <c r="Z543" s="682"/>
    </row>
    <row r="544" spans="1:26" ht="15">
      <c r="A544" s="682"/>
      <c r="B544" s="684"/>
      <c r="C544" s="684"/>
      <c r="D544" s="684"/>
      <c r="E544" s="684"/>
      <c r="F544" s="684"/>
      <c r="G544" s="684"/>
      <c r="H544" s="684"/>
      <c r="I544" s="684"/>
      <c r="J544" s="684"/>
      <c r="K544" s="1366"/>
      <c r="L544" s="682"/>
      <c r="M544" s="682"/>
      <c r="N544" s="682"/>
      <c r="O544" s="682"/>
      <c r="P544" s="682"/>
      <c r="Q544" s="682"/>
      <c r="R544" s="682"/>
      <c r="S544" s="682"/>
      <c r="T544" s="682"/>
      <c r="U544" s="682"/>
      <c r="V544" s="682"/>
      <c r="W544" s="682"/>
      <c r="X544" s="682"/>
      <c r="Y544" s="682"/>
      <c r="Z544" s="682"/>
    </row>
    <row r="545" spans="1:26" ht="15">
      <c r="A545" s="682"/>
      <c r="B545" s="684"/>
      <c r="C545" s="684"/>
      <c r="D545" s="684"/>
      <c r="E545" s="684"/>
      <c r="F545" s="684"/>
      <c r="G545" s="684"/>
      <c r="H545" s="684"/>
      <c r="I545" s="684"/>
      <c r="J545" s="684"/>
      <c r="K545" s="1366"/>
      <c r="L545" s="682"/>
      <c r="M545" s="682"/>
      <c r="N545" s="682"/>
      <c r="O545" s="682"/>
      <c r="P545" s="682"/>
      <c r="Q545" s="682"/>
      <c r="R545" s="682"/>
      <c r="S545" s="682"/>
      <c r="T545" s="682"/>
      <c r="U545" s="682"/>
      <c r="V545" s="682"/>
      <c r="W545" s="682"/>
      <c r="X545" s="682"/>
      <c r="Y545" s="682"/>
      <c r="Z545" s="682"/>
    </row>
    <row r="546" spans="1:26" ht="15">
      <c r="A546" s="682"/>
      <c r="B546" s="684"/>
      <c r="C546" s="684"/>
      <c r="D546" s="684"/>
      <c r="E546" s="684"/>
      <c r="F546" s="684"/>
      <c r="G546" s="684"/>
      <c r="H546" s="684"/>
      <c r="I546" s="684"/>
      <c r="J546" s="684"/>
      <c r="K546" s="1366"/>
      <c r="L546" s="682"/>
      <c r="M546" s="682"/>
      <c r="N546" s="682"/>
      <c r="O546" s="682"/>
      <c r="P546" s="682"/>
      <c r="Q546" s="682"/>
      <c r="R546" s="682"/>
      <c r="S546" s="682"/>
      <c r="T546" s="682"/>
      <c r="U546" s="682"/>
      <c r="V546" s="682"/>
      <c r="W546" s="682"/>
      <c r="X546" s="682"/>
      <c r="Y546" s="682"/>
      <c r="Z546" s="682"/>
    </row>
    <row r="547" spans="1:26" ht="15">
      <c r="A547" s="682"/>
      <c r="B547" s="684"/>
      <c r="C547" s="684"/>
      <c r="D547" s="684"/>
      <c r="E547" s="684"/>
      <c r="F547" s="684"/>
      <c r="G547" s="684"/>
      <c r="H547" s="684"/>
      <c r="I547" s="684"/>
      <c r="J547" s="684"/>
      <c r="K547" s="1366"/>
      <c r="L547" s="682"/>
      <c r="M547" s="682"/>
      <c r="N547" s="682"/>
      <c r="O547" s="682"/>
      <c r="P547" s="682"/>
      <c r="Q547" s="682"/>
      <c r="R547" s="682"/>
      <c r="S547" s="682"/>
      <c r="T547" s="682"/>
      <c r="U547" s="682"/>
      <c r="V547" s="682"/>
      <c r="W547" s="682"/>
      <c r="X547" s="682"/>
      <c r="Y547" s="682"/>
      <c r="Z547" s="682"/>
    </row>
    <row r="548" spans="1:26" ht="15">
      <c r="A548" s="682"/>
      <c r="B548" s="684"/>
      <c r="C548" s="684"/>
      <c r="D548" s="684"/>
      <c r="E548" s="684"/>
      <c r="F548" s="684"/>
      <c r="G548" s="684"/>
      <c r="H548" s="684"/>
      <c r="I548" s="684"/>
      <c r="J548" s="684"/>
      <c r="K548" s="1366"/>
      <c r="L548" s="682"/>
      <c r="M548" s="682"/>
      <c r="N548" s="682"/>
      <c r="O548" s="682"/>
      <c r="P548" s="682"/>
      <c r="Q548" s="682"/>
      <c r="R548" s="682"/>
      <c r="S548" s="682"/>
      <c r="T548" s="682"/>
      <c r="U548" s="682"/>
      <c r="V548" s="682"/>
      <c r="W548" s="682"/>
      <c r="X548" s="682"/>
      <c r="Y548" s="682"/>
      <c r="Z548" s="682"/>
    </row>
    <row r="549" spans="1:26" ht="15">
      <c r="A549" s="682"/>
      <c r="B549" s="684"/>
      <c r="C549" s="684"/>
      <c r="D549" s="684"/>
      <c r="E549" s="684"/>
      <c r="F549" s="684"/>
      <c r="G549" s="684"/>
      <c r="H549" s="684"/>
      <c r="I549" s="684"/>
      <c r="J549" s="684"/>
      <c r="K549" s="1366"/>
      <c r="L549" s="682"/>
      <c r="M549" s="682"/>
      <c r="N549" s="682"/>
      <c r="O549" s="682"/>
      <c r="P549" s="682"/>
      <c r="Q549" s="682"/>
      <c r="R549" s="682"/>
      <c r="S549" s="682"/>
      <c r="T549" s="682"/>
      <c r="U549" s="682"/>
      <c r="V549" s="682"/>
      <c r="W549" s="682"/>
      <c r="X549" s="682"/>
      <c r="Y549" s="682"/>
      <c r="Z549" s="682"/>
    </row>
    <row r="550" spans="1:26" ht="15">
      <c r="A550" s="682"/>
      <c r="B550" s="684"/>
      <c r="C550" s="684"/>
      <c r="D550" s="684"/>
      <c r="E550" s="684"/>
      <c r="F550" s="684"/>
      <c r="G550" s="684"/>
      <c r="H550" s="684"/>
      <c r="I550" s="684"/>
      <c r="J550" s="684"/>
      <c r="K550" s="1366"/>
      <c r="L550" s="682"/>
      <c r="M550" s="682"/>
      <c r="N550" s="682"/>
      <c r="O550" s="682"/>
      <c r="P550" s="682"/>
      <c r="Q550" s="682"/>
      <c r="R550" s="682"/>
      <c r="S550" s="682"/>
      <c r="T550" s="682"/>
      <c r="U550" s="682"/>
      <c r="V550" s="682"/>
      <c r="W550" s="682"/>
      <c r="X550" s="682"/>
      <c r="Y550" s="682"/>
      <c r="Z550" s="682"/>
    </row>
    <row r="551" spans="1:26" ht="15">
      <c r="A551" s="682"/>
      <c r="B551" s="684"/>
      <c r="C551" s="684"/>
      <c r="D551" s="684"/>
      <c r="E551" s="684"/>
      <c r="F551" s="684"/>
      <c r="G551" s="684"/>
      <c r="H551" s="684"/>
      <c r="I551" s="684"/>
      <c r="J551" s="684"/>
      <c r="K551" s="1366"/>
      <c r="L551" s="682"/>
      <c r="M551" s="682"/>
      <c r="N551" s="682"/>
      <c r="O551" s="682"/>
      <c r="P551" s="682"/>
      <c r="Q551" s="682"/>
      <c r="R551" s="682"/>
      <c r="S551" s="682"/>
      <c r="T551" s="682"/>
      <c r="U551" s="682"/>
      <c r="V551" s="682"/>
      <c r="W551" s="682"/>
      <c r="X551" s="682"/>
      <c r="Y551" s="682"/>
      <c r="Z551" s="682"/>
    </row>
    <row r="552" spans="1:26" ht="15">
      <c r="A552" s="682"/>
      <c r="B552" s="684"/>
      <c r="C552" s="684"/>
      <c r="D552" s="684"/>
      <c r="E552" s="684"/>
      <c r="F552" s="684"/>
      <c r="G552" s="684"/>
      <c r="H552" s="684"/>
      <c r="I552" s="684"/>
      <c r="J552" s="684"/>
      <c r="K552" s="1366"/>
      <c r="L552" s="682"/>
      <c r="M552" s="682"/>
      <c r="N552" s="682"/>
      <c r="O552" s="682"/>
      <c r="P552" s="682"/>
      <c r="Q552" s="682"/>
      <c r="R552" s="682"/>
      <c r="S552" s="682"/>
      <c r="T552" s="682"/>
      <c r="U552" s="682"/>
      <c r="V552" s="682"/>
      <c r="W552" s="682"/>
      <c r="X552" s="682"/>
      <c r="Y552" s="682"/>
      <c r="Z552" s="682"/>
    </row>
    <row r="553" spans="1:26" ht="15">
      <c r="A553" s="682"/>
      <c r="B553" s="684"/>
      <c r="C553" s="684"/>
      <c r="D553" s="684"/>
      <c r="E553" s="684"/>
      <c r="F553" s="684"/>
      <c r="G553" s="684"/>
      <c r="H553" s="684"/>
      <c r="I553" s="684"/>
      <c r="J553" s="684"/>
      <c r="K553" s="1366"/>
      <c r="L553" s="682"/>
      <c r="M553" s="682"/>
      <c r="N553" s="682"/>
      <c r="O553" s="682"/>
      <c r="P553" s="682"/>
      <c r="Q553" s="682"/>
      <c r="R553" s="682"/>
      <c r="S553" s="682"/>
      <c r="T553" s="682"/>
      <c r="U553" s="682"/>
      <c r="V553" s="682"/>
      <c r="W553" s="682"/>
      <c r="X553" s="682"/>
      <c r="Y553" s="682"/>
      <c r="Z553" s="682"/>
    </row>
    <row r="554" spans="1:26" ht="15">
      <c r="A554" s="682"/>
      <c r="B554" s="684"/>
      <c r="C554" s="684"/>
      <c r="D554" s="684"/>
      <c r="E554" s="684"/>
      <c r="F554" s="684"/>
      <c r="G554" s="684"/>
      <c r="H554" s="684"/>
      <c r="I554" s="684"/>
      <c r="J554" s="684"/>
      <c r="K554" s="1366"/>
      <c r="L554" s="682"/>
      <c r="M554" s="682"/>
      <c r="N554" s="682"/>
      <c r="O554" s="682"/>
      <c r="P554" s="682"/>
      <c r="Q554" s="682"/>
      <c r="R554" s="682"/>
      <c r="S554" s="682"/>
      <c r="T554" s="682"/>
      <c r="U554" s="682"/>
      <c r="V554" s="682"/>
      <c r="W554" s="682"/>
      <c r="X554" s="682"/>
      <c r="Y554" s="682"/>
      <c r="Z554" s="682"/>
    </row>
    <row r="555" spans="1:26" ht="15">
      <c r="A555" s="682"/>
      <c r="B555" s="684"/>
      <c r="C555" s="684"/>
      <c r="D555" s="684"/>
      <c r="E555" s="684"/>
      <c r="F555" s="684"/>
      <c r="G555" s="684"/>
      <c r="H555" s="684"/>
      <c r="I555" s="684"/>
      <c r="J555" s="684"/>
      <c r="K555" s="1366"/>
      <c r="L555" s="682"/>
      <c r="M555" s="682"/>
      <c r="N555" s="682"/>
      <c r="O555" s="682"/>
      <c r="P555" s="682"/>
      <c r="Q555" s="682"/>
      <c r="R555" s="682"/>
      <c r="S555" s="682"/>
      <c r="T555" s="682"/>
      <c r="U555" s="682"/>
      <c r="V555" s="682"/>
      <c r="W555" s="682"/>
      <c r="X555" s="682"/>
      <c r="Y555" s="682"/>
      <c r="Z555" s="682"/>
    </row>
    <row r="556" spans="1:26" ht="15">
      <c r="A556" s="682"/>
      <c r="B556" s="684"/>
      <c r="C556" s="684"/>
      <c r="D556" s="684"/>
      <c r="E556" s="684"/>
      <c r="F556" s="684"/>
      <c r="G556" s="684"/>
      <c r="H556" s="684"/>
      <c r="I556" s="684"/>
      <c r="J556" s="684"/>
      <c r="K556" s="1366"/>
      <c r="L556" s="682"/>
      <c r="M556" s="682"/>
      <c r="N556" s="682"/>
      <c r="O556" s="682"/>
      <c r="P556" s="682"/>
      <c r="Q556" s="682"/>
      <c r="R556" s="682"/>
      <c r="S556" s="682"/>
      <c r="T556" s="682"/>
      <c r="U556" s="682"/>
      <c r="V556" s="682"/>
      <c r="W556" s="682"/>
      <c r="X556" s="682"/>
      <c r="Y556" s="682"/>
      <c r="Z556" s="682"/>
    </row>
    <row r="557" spans="1:26" ht="15">
      <c r="A557" s="682"/>
      <c r="B557" s="684"/>
      <c r="C557" s="684"/>
      <c r="D557" s="684"/>
      <c r="E557" s="684"/>
      <c r="F557" s="684"/>
      <c r="G557" s="684"/>
      <c r="H557" s="684"/>
      <c r="I557" s="684"/>
      <c r="J557" s="684"/>
      <c r="K557" s="1366"/>
      <c r="L557" s="682"/>
      <c r="M557" s="682"/>
      <c r="N557" s="682"/>
      <c r="O557" s="682"/>
      <c r="P557" s="682"/>
      <c r="Q557" s="682"/>
      <c r="R557" s="682"/>
      <c r="S557" s="682"/>
      <c r="T557" s="682"/>
      <c r="U557" s="682"/>
      <c r="V557" s="682"/>
      <c r="W557" s="682"/>
      <c r="X557" s="682"/>
      <c r="Y557" s="682"/>
      <c r="Z557" s="682"/>
    </row>
    <row r="558" spans="1:26" ht="15">
      <c r="A558" s="682"/>
      <c r="B558" s="684"/>
      <c r="C558" s="684"/>
      <c r="D558" s="684"/>
      <c r="E558" s="684"/>
      <c r="F558" s="684"/>
      <c r="G558" s="684"/>
      <c r="H558" s="684"/>
      <c r="I558" s="684"/>
      <c r="J558" s="684"/>
      <c r="K558" s="1366"/>
      <c r="L558" s="682"/>
      <c r="M558" s="682"/>
      <c r="N558" s="682"/>
      <c r="O558" s="682"/>
      <c r="P558" s="682"/>
      <c r="Q558" s="682"/>
      <c r="R558" s="682"/>
      <c r="S558" s="682"/>
      <c r="T558" s="682"/>
      <c r="U558" s="682"/>
      <c r="V558" s="682"/>
      <c r="W558" s="682"/>
      <c r="X558" s="682"/>
      <c r="Y558" s="682"/>
      <c r="Z558" s="682"/>
    </row>
    <row r="559" spans="1:26" ht="15">
      <c r="A559" s="682"/>
      <c r="B559" s="684"/>
      <c r="C559" s="684"/>
      <c r="D559" s="684"/>
      <c r="E559" s="684"/>
      <c r="F559" s="684"/>
      <c r="G559" s="684"/>
      <c r="H559" s="684"/>
      <c r="I559" s="684"/>
      <c r="J559" s="684"/>
      <c r="K559" s="1366"/>
      <c r="L559" s="682"/>
      <c r="M559" s="682"/>
      <c r="N559" s="682"/>
      <c r="O559" s="682"/>
      <c r="P559" s="682"/>
      <c r="Q559" s="682"/>
      <c r="R559" s="682"/>
      <c r="S559" s="682"/>
      <c r="T559" s="682"/>
      <c r="U559" s="682"/>
      <c r="V559" s="682"/>
      <c r="W559" s="682"/>
      <c r="X559" s="682"/>
      <c r="Y559" s="682"/>
      <c r="Z559" s="682"/>
    </row>
    <row r="560" spans="1:26" ht="15">
      <c r="A560" s="682"/>
      <c r="B560" s="684"/>
      <c r="C560" s="684"/>
      <c r="D560" s="684"/>
      <c r="E560" s="684"/>
      <c r="F560" s="684"/>
      <c r="G560" s="684"/>
      <c r="H560" s="684"/>
      <c r="I560" s="684"/>
      <c r="J560" s="684"/>
      <c r="K560" s="1366"/>
      <c r="L560" s="682"/>
      <c r="M560" s="682"/>
      <c r="N560" s="682"/>
      <c r="O560" s="682"/>
      <c r="P560" s="682"/>
      <c r="Q560" s="682"/>
      <c r="R560" s="682"/>
      <c r="S560" s="682"/>
      <c r="T560" s="682"/>
      <c r="U560" s="682"/>
      <c r="V560" s="682"/>
      <c r="W560" s="682"/>
      <c r="X560" s="682"/>
      <c r="Y560" s="682"/>
      <c r="Z560" s="682"/>
    </row>
    <row r="561" spans="1:26" ht="15">
      <c r="A561" s="682"/>
      <c r="B561" s="684"/>
      <c r="C561" s="684"/>
      <c r="D561" s="684"/>
      <c r="E561" s="684"/>
      <c r="F561" s="684"/>
      <c r="G561" s="684"/>
      <c r="H561" s="684"/>
      <c r="I561" s="684"/>
      <c r="J561" s="684"/>
      <c r="K561" s="1366"/>
      <c r="L561" s="682"/>
      <c r="M561" s="682"/>
      <c r="N561" s="682"/>
      <c r="O561" s="682"/>
      <c r="P561" s="682"/>
      <c r="Q561" s="682"/>
      <c r="R561" s="682"/>
      <c r="S561" s="682"/>
      <c r="T561" s="682"/>
      <c r="U561" s="682"/>
      <c r="V561" s="682"/>
      <c r="W561" s="682"/>
      <c r="X561" s="682"/>
      <c r="Y561" s="682"/>
      <c r="Z561" s="682"/>
    </row>
    <row r="562" spans="1:26" ht="15">
      <c r="A562" s="682"/>
      <c r="B562" s="684"/>
      <c r="C562" s="684"/>
      <c r="D562" s="684"/>
      <c r="E562" s="684"/>
      <c r="F562" s="684"/>
      <c r="G562" s="684"/>
      <c r="H562" s="684"/>
      <c r="I562" s="684"/>
      <c r="J562" s="684"/>
      <c r="K562" s="1366"/>
      <c r="L562" s="682"/>
      <c r="M562" s="682"/>
      <c r="N562" s="682"/>
      <c r="O562" s="682"/>
      <c r="P562" s="682"/>
      <c r="Q562" s="682"/>
      <c r="R562" s="682"/>
      <c r="S562" s="682"/>
      <c r="T562" s="682"/>
      <c r="U562" s="682"/>
      <c r="V562" s="682"/>
      <c r="W562" s="682"/>
      <c r="X562" s="682"/>
      <c r="Y562" s="682"/>
      <c r="Z562" s="682"/>
    </row>
    <row r="563" spans="1:26" ht="15">
      <c r="A563" s="682"/>
      <c r="B563" s="684"/>
      <c r="C563" s="684"/>
      <c r="D563" s="684"/>
      <c r="E563" s="684"/>
      <c r="F563" s="684"/>
      <c r="G563" s="684"/>
      <c r="H563" s="684"/>
      <c r="I563" s="684"/>
      <c r="J563" s="684"/>
      <c r="K563" s="1366"/>
      <c r="L563" s="682"/>
      <c r="M563" s="682"/>
      <c r="N563" s="682"/>
      <c r="O563" s="682"/>
      <c r="P563" s="682"/>
      <c r="Q563" s="682"/>
      <c r="R563" s="682"/>
      <c r="S563" s="682"/>
      <c r="T563" s="682"/>
      <c r="U563" s="682"/>
      <c r="V563" s="682"/>
      <c r="W563" s="682"/>
      <c r="X563" s="682"/>
      <c r="Y563" s="682"/>
      <c r="Z563" s="682"/>
    </row>
    <row r="564" spans="1:26" ht="15">
      <c r="A564" s="682"/>
      <c r="B564" s="684"/>
      <c r="C564" s="684"/>
      <c r="D564" s="684"/>
      <c r="E564" s="684"/>
      <c r="F564" s="684"/>
      <c r="G564" s="684"/>
      <c r="H564" s="684"/>
      <c r="I564" s="684"/>
      <c r="J564" s="684"/>
      <c r="K564" s="1366"/>
      <c r="L564" s="682"/>
      <c r="M564" s="682"/>
      <c r="N564" s="682"/>
      <c r="O564" s="682"/>
      <c r="P564" s="682"/>
      <c r="Q564" s="682"/>
      <c r="R564" s="682"/>
      <c r="S564" s="682"/>
      <c r="T564" s="682"/>
      <c r="U564" s="682"/>
      <c r="V564" s="682"/>
      <c r="W564" s="682"/>
      <c r="X564" s="682"/>
      <c r="Y564" s="682"/>
      <c r="Z564" s="682"/>
    </row>
    <row r="565" spans="1:26" ht="15">
      <c r="A565" s="682"/>
      <c r="B565" s="684"/>
      <c r="C565" s="684"/>
      <c r="D565" s="684"/>
      <c r="E565" s="684"/>
      <c r="F565" s="684"/>
      <c r="G565" s="684"/>
      <c r="H565" s="684"/>
      <c r="I565" s="684"/>
      <c r="J565" s="684"/>
      <c r="K565" s="1366"/>
      <c r="L565" s="682"/>
      <c r="M565" s="682"/>
      <c r="N565" s="682"/>
      <c r="O565" s="682"/>
      <c r="P565" s="682"/>
      <c r="Q565" s="682"/>
      <c r="R565" s="682"/>
      <c r="S565" s="682"/>
      <c r="T565" s="682"/>
      <c r="U565" s="682"/>
      <c r="V565" s="682"/>
      <c r="W565" s="682"/>
      <c r="X565" s="682"/>
      <c r="Y565" s="682"/>
      <c r="Z565" s="682"/>
    </row>
    <row r="566" spans="1:26" ht="15">
      <c r="A566" s="682"/>
      <c r="B566" s="684"/>
      <c r="C566" s="684"/>
      <c r="D566" s="684"/>
      <c r="E566" s="684"/>
      <c r="F566" s="684"/>
      <c r="G566" s="684"/>
      <c r="H566" s="684"/>
      <c r="I566" s="684"/>
      <c r="J566" s="684"/>
      <c r="K566" s="1366"/>
      <c r="L566" s="682"/>
      <c r="M566" s="682"/>
      <c r="N566" s="682"/>
      <c r="O566" s="682"/>
      <c r="P566" s="682"/>
      <c r="Q566" s="682"/>
      <c r="R566" s="682"/>
      <c r="S566" s="682"/>
      <c r="T566" s="682"/>
      <c r="U566" s="682"/>
      <c r="V566" s="682"/>
      <c r="W566" s="682"/>
      <c r="X566" s="682"/>
      <c r="Y566" s="682"/>
      <c r="Z566" s="682"/>
    </row>
    <row r="567" spans="1:26" ht="15">
      <c r="A567" s="682"/>
      <c r="B567" s="684"/>
      <c r="C567" s="684"/>
      <c r="D567" s="684"/>
      <c r="E567" s="684"/>
      <c r="F567" s="684"/>
      <c r="G567" s="684"/>
      <c r="H567" s="684"/>
      <c r="I567" s="684"/>
      <c r="J567" s="684"/>
      <c r="K567" s="1366"/>
      <c r="L567" s="682"/>
      <c r="M567" s="682"/>
      <c r="N567" s="682"/>
      <c r="O567" s="682"/>
      <c r="P567" s="682"/>
      <c r="Q567" s="682"/>
      <c r="R567" s="682"/>
      <c r="S567" s="682"/>
      <c r="T567" s="682"/>
      <c r="U567" s="682"/>
      <c r="V567" s="682"/>
      <c r="W567" s="682"/>
      <c r="X567" s="682"/>
      <c r="Y567" s="682"/>
      <c r="Z567" s="682"/>
    </row>
    <row r="568" spans="1:26" ht="15">
      <c r="A568" s="682"/>
      <c r="B568" s="684"/>
      <c r="C568" s="684"/>
      <c r="D568" s="684"/>
      <c r="E568" s="684"/>
      <c r="F568" s="684"/>
      <c r="G568" s="684"/>
      <c r="H568" s="684"/>
      <c r="I568" s="684"/>
      <c r="J568" s="684"/>
      <c r="K568" s="1366"/>
      <c r="L568" s="682"/>
      <c r="M568" s="682"/>
      <c r="N568" s="682"/>
      <c r="O568" s="682"/>
      <c r="P568" s="682"/>
      <c r="Q568" s="682"/>
      <c r="R568" s="682"/>
      <c r="S568" s="682"/>
      <c r="T568" s="682"/>
      <c r="U568" s="682"/>
      <c r="V568" s="682"/>
      <c r="W568" s="682"/>
      <c r="X568" s="682"/>
      <c r="Y568" s="682"/>
      <c r="Z568" s="682"/>
    </row>
    <row r="569" spans="1:26" ht="15">
      <c r="A569" s="682"/>
      <c r="B569" s="684"/>
      <c r="C569" s="684"/>
      <c r="D569" s="684"/>
      <c r="E569" s="684"/>
      <c r="F569" s="684"/>
      <c r="G569" s="684"/>
      <c r="H569" s="684"/>
      <c r="I569" s="684"/>
      <c r="J569" s="684"/>
      <c r="K569" s="1366"/>
      <c r="L569" s="682"/>
      <c r="M569" s="682"/>
      <c r="N569" s="682"/>
      <c r="O569" s="682"/>
      <c r="P569" s="682"/>
      <c r="Q569" s="682"/>
      <c r="R569" s="682"/>
      <c r="S569" s="682"/>
      <c r="T569" s="682"/>
      <c r="U569" s="682"/>
      <c r="V569" s="682"/>
      <c r="W569" s="682"/>
      <c r="X569" s="682"/>
      <c r="Y569" s="682"/>
      <c r="Z569" s="682"/>
    </row>
    <row r="570" spans="1:26" ht="15">
      <c r="A570" s="682"/>
      <c r="B570" s="684"/>
      <c r="C570" s="684"/>
      <c r="D570" s="684"/>
      <c r="E570" s="684"/>
      <c r="F570" s="684"/>
      <c r="G570" s="684"/>
      <c r="H570" s="684"/>
      <c r="I570" s="684"/>
      <c r="J570" s="684"/>
      <c r="K570" s="1366"/>
      <c r="L570" s="682"/>
      <c r="M570" s="682"/>
      <c r="N570" s="682"/>
      <c r="O570" s="682"/>
      <c r="P570" s="682"/>
      <c r="Q570" s="682"/>
      <c r="R570" s="682"/>
      <c r="S570" s="682"/>
      <c r="T570" s="682"/>
      <c r="U570" s="682"/>
      <c r="V570" s="682"/>
      <c r="W570" s="682"/>
      <c r="X570" s="682"/>
      <c r="Y570" s="682"/>
      <c r="Z570" s="682"/>
    </row>
    <row r="571" spans="1:26" ht="15">
      <c r="A571" s="682"/>
      <c r="B571" s="684"/>
      <c r="C571" s="684"/>
      <c r="D571" s="684"/>
      <c r="E571" s="684"/>
      <c r="F571" s="684"/>
      <c r="G571" s="684"/>
      <c r="H571" s="684"/>
      <c r="I571" s="684"/>
      <c r="J571" s="684"/>
      <c r="K571" s="1366"/>
      <c r="L571" s="682"/>
      <c r="M571" s="682"/>
      <c r="N571" s="682"/>
      <c r="O571" s="682"/>
      <c r="P571" s="682"/>
      <c r="Q571" s="682"/>
      <c r="R571" s="682"/>
      <c r="S571" s="682"/>
      <c r="T571" s="682"/>
      <c r="U571" s="682"/>
      <c r="V571" s="682"/>
      <c r="W571" s="682"/>
      <c r="X571" s="682"/>
      <c r="Y571" s="682"/>
      <c r="Z571" s="682"/>
    </row>
    <row r="572" spans="1:26" ht="15">
      <c r="A572" s="682"/>
      <c r="B572" s="684"/>
      <c r="C572" s="684"/>
      <c r="D572" s="684"/>
      <c r="E572" s="684"/>
      <c r="F572" s="684"/>
      <c r="G572" s="684"/>
      <c r="H572" s="684"/>
      <c r="I572" s="684"/>
      <c r="J572" s="684"/>
      <c r="K572" s="1366"/>
      <c r="L572" s="682"/>
      <c r="M572" s="682"/>
      <c r="N572" s="682"/>
      <c r="O572" s="682"/>
      <c r="P572" s="682"/>
      <c r="Q572" s="682"/>
      <c r="R572" s="682"/>
      <c r="S572" s="682"/>
      <c r="T572" s="682"/>
      <c r="U572" s="682"/>
      <c r="V572" s="682"/>
      <c r="W572" s="682"/>
      <c r="X572" s="682"/>
      <c r="Y572" s="682"/>
      <c r="Z572" s="682"/>
    </row>
    <row r="573" spans="1:26" ht="15">
      <c r="A573" s="682"/>
      <c r="B573" s="684"/>
      <c r="C573" s="684"/>
      <c r="D573" s="684"/>
      <c r="E573" s="684"/>
      <c r="F573" s="684"/>
      <c r="G573" s="684"/>
      <c r="H573" s="684"/>
      <c r="I573" s="684"/>
      <c r="J573" s="684"/>
      <c r="K573" s="1366"/>
      <c r="L573" s="682"/>
      <c r="M573" s="682"/>
      <c r="N573" s="682"/>
      <c r="O573" s="682"/>
      <c r="P573" s="682"/>
      <c r="Q573" s="682"/>
      <c r="R573" s="682"/>
      <c r="S573" s="682"/>
      <c r="T573" s="682"/>
      <c r="U573" s="682"/>
      <c r="V573" s="682"/>
      <c r="W573" s="682"/>
      <c r="X573" s="682"/>
      <c r="Y573" s="682"/>
      <c r="Z573" s="682"/>
    </row>
    <row r="574" spans="1:26" ht="15">
      <c r="A574" s="682"/>
      <c r="B574" s="684"/>
      <c r="C574" s="684"/>
      <c r="D574" s="684"/>
      <c r="E574" s="684"/>
      <c r="F574" s="684"/>
      <c r="G574" s="684"/>
      <c r="H574" s="684"/>
      <c r="I574" s="684"/>
      <c r="J574" s="684"/>
      <c r="K574" s="1366"/>
      <c r="L574" s="682"/>
      <c r="M574" s="682"/>
      <c r="N574" s="682"/>
      <c r="O574" s="682"/>
      <c r="P574" s="682"/>
      <c r="Q574" s="682"/>
      <c r="R574" s="682"/>
      <c r="S574" s="682"/>
      <c r="T574" s="682"/>
      <c r="U574" s="682"/>
      <c r="V574" s="682"/>
      <c r="W574" s="682"/>
      <c r="X574" s="682"/>
      <c r="Y574" s="682"/>
      <c r="Z574" s="682"/>
    </row>
    <row r="575" spans="1:26" ht="15">
      <c r="A575" s="682"/>
      <c r="B575" s="684"/>
      <c r="C575" s="684"/>
      <c r="D575" s="684"/>
      <c r="E575" s="684"/>
      <c r="F575" s="684"/>
      <c r="G575" s="684"/>
      <c r="H575" s="684"/>
      <c r="I575" s="684"/>
      <c r="J575" s="684"/>
      <c r="K575" s="1366"/>
      <c r="L575" s="682"/>
      <c r="M575" s="682"/>
      <c r="N575" s="682"/>
      <c r="O575" s="682"/>
      <c r="P575" s="682"/>
      <c r="Q575" s="682"/>
      <c r="R575" s="682"/>
      <c r="S575" s="682"/>
      <c r="T575" s="682"/>
      <c r="U575" s="682"/>
      <c r="V575" s="682"/>
      <c r="W575" s="682"/>
      <c r="X575" s="682"/>
      <c r="Y575" s="682"/>
      <c r="Z575" s="682"/>
    </row>
    <row r="576" spans="1:26" ht="15">
      <c r="A576" s="682"/>
      <c r="B576" s="684"/>
      <c r="C576" s="684"/>
      <c r="D576" s="684"/>
      <c r="E576" s="684"/>
      <c r="F576" s="684"/>
      <c r="G576" s="684"/>
      <c r="H576" s="684"/>
      <c r="I576" s="684"/>
      <c r="J576" s="684"/>
      <c r="K576" s="1366"/>
      <c r="L576" s="682"/>
      <c r="M576" s="682"/>
      <c r="N576" s="682"/>
      <c r="O576" s="682"/>
      <c r="P576" s="682"/>
      <c r="Q576" s="682"/>
      <c r="R576" s="682"/>
      <c r="S576" s="682"/>
      <c r="T576" s="682"/>
      <c r="U576" s="682"/>
      <c r="V576" s="682"/>
      <c r="W576" s="682"/>
      <c r="X576" s="682"/>
      <c r="Y576" s="682"/>
      <c r="Z576" s="682"/>
    </row>
    <row r="577" spans="1:26" ht="15">
      <c r="A577" s="682"/>
      <c r="B577" s="684"/>
      <c r="C577" s="684"/>
      <c r="D577" s="684"/>
      <c r="E577" s="684"/>
      <c r="F577" s="684"/>
      <c r="G577" s="684"/>
      <c r="H577" s="684"/>
      <c r="I577" s="684"/>
      <c r="J577" s="684"/>
      <c r="K577" s="1366"/>
      <c r="L577" s="682"/>
      <c r="M577" s="682"/>
      <c r="N577" s="682"/>
      <c r="O577" s="682"/>
      <c r="P577" s="682"/>
      <c r="Q577" s="682"/>
      <c r="R577" s="682"/>
      <c r="S577" s="682"/>
      <c r="T577" s="682"/>
      <c r="U577" s="682"/>
      <c r="V577" s="682"/>
      <c r="W577" s="682"/>
      <c r="X577" s="682"/>
      <c r="Y577" s="682"/>
      <c r="Z577" s="682"/>
    </row>
    <row r="578" spans="1:26" ht="15">
      <c r="A578" s="682"/>
      <c r="B578" s="684"/>
      <c r="C578" s="684"/>
      <c r="D578" s="684"/>
      <c r="E578" s="684"/>
      <c r="F578" s="684"/>
      <c r="G578" s="684"/>
      <c r="H578" s="684"/>
      <c r="I578" s="684"/>
      <c r="J578" s="684"/>
      <c r="K578" s="1366"/>
      <c r="L578" s="682"/>
      <c r="M578" s="682"/>
      <c r="N578" s="682"/>
      <c r="O578" s="682"/>
      <c r="P578" s="682"/>
      <c r="Q578" s="682"/>
      <c r="R578" s="682"/>
      <c r="S578" s="682"/>
      <c r="T578" s="682"/>
      <c r="U578" s="682"/>
      <c r="V578" s="682"/>
      <c r="W578" s="682"/>
      <c r="X578" s="682"/>
      <c r="Y578" s="682"/>
      <c r="Z578" s="682"/>
    </row>
    <row r="579" spans="1:26" ht="15">
      <c r="A579" s="682"/>
      <c r="B579" s="684"/>
      <c r="C579" s="684"/>
      <c r="D579" s="684"/>
      <c r="E579" s="684"/>
      <c r="F579" s="684"/>
      <c r="G579" s="684"/>
      <c r="H579" s="684"/>
      <c r="I579" s="684"/>
      <c r="J579" s="684"/>
      <c r="K579" s="1366"/>
      <c r="L579" s="682"/>
      <c r="M579" s="682"/>
      <c r="N579" s="682"/>
      <c r="O579" s="682"/>
      <c r="P579" s="682"/>
      <c r="Q579" s="682"/>
      <c r="R579" s="682"/>
      <c r="S579" s="682"/>
      <c r="T579" s="682"/>
      <c r="U579" s="682"/>
      <c r="V579" s="682"/>
      <c r="W579" s="682"/>
      <c r="X579" s="682"/>
      <c r="Y579" s="682"/>
      <c r="Z579" s="682"/>
    </row>
    <row r="580" spans="1:26" ht="15">
      <c r="A580" s="682"/>
      <c r="B580" s="684"/>
      <c r="C580" s="684"/>
      <c r="D580" s="684"/>
      <c r="E580" s="684"/>
      <c r="F580" s="684"/>
      <c r="G580" s="684"/>
      <c r="H580" s="684"/>
      <c r="I580" s="684"/>
      <c r="J580" s="684"/>
      <c r="K580" s="1366"/>
      <c r="L580" s="682"/>
      <c r="M580" s="682"/>
      <c r="N580" s="682"/>
      <c r="O580" s="682"/>
      <c r="P580" s="682"/>
      <c r="Q580" s="682"/>
      <c r="R580" s="682"/>
      <c r="S580" s="682"/>
      <c r="T580" s="682"/>
      <c r="U580" s="682"/>
      <c r="V580" s="682"/>
      <c r="W580" s="682"/>
      <c r="X580" s="682"/>
      <c r="Y580" s="682"/>
      <c r="Z580" s="682"/>
    </row>
    <row r="581" spans="1:26" ht="15">
      <c r="A581" s="682"/>
      <c r="B581" s="684"/>
      <c r="C581" s="684"/>
      <c r="D581" s="684"/>
      <c r="E581" s="684"/>
      <c r="F581" s="684"/>
      <c r="G581" s="684"/>
      <c r="H581" s="684"/>
      <c r="I581" s="684"/>
      <c r="J581" s="684"/>
      <c r="K581" s="1366"/>
      <c r="L581" s="682"/>
      <c r="M581" s="682"/>
      <c r="N581" s="682"/>
      <c r="O581" s="682"/>
      <c r="P581" s="682"/>
      <c r="Q581" s="682"/>
      <c r="R581" s="682"/>
      <c r="S581" s="682"/>
      <c r="T581" s="682"/>
      <c r="U581" s="682"/>
      <c r="V581" s="682"/>
      <c r="W581" s="682"/>
      <c r="X581" s="682"/>
      <c r="Y581" s="682"/>
      <c r="Z581" s="682"/>
    </row>
    <row r="582" spans="1:26" ht="15">
      <c r="A582" s="682"/>
      <c r="B582" s="684"/>
      <c r="C582" s="684"/>
      <c r="D582" s="684"/>
      <c r="E582" s="684"/>
      <c r="F582" s="684"/>
      <c r="G582" s="684"/>
      <c r="H582" s="684"/>
      <c r="I582" s="684"/>
      <c r="J582" s="684"/>
      <c r="K582" s="1366"/>
      <c r="L582" s="682"/>
      <c r="M582" s="682"/>
      <c r="N582" s="682"/>
      <c r="O582" s="682"/>
      <c r="P582" s="682"/>
      <c r="Q582" s="682"/>
      <c r="R582" s="682"/>
      <c r="S582" s="682"/>
      <c r="T582" s="682"/>
      <c r="U582" s="682"/>
      <c r="V582" s="682"/>
      <c r="W582" s="682"/>
      <c r="X582" s="682"/>
      <c r="Y582" s="682"/>
      <c r="Z582" s="682"/>
    </row>
    <row r="583" spans="1:26" ht="15">
      <c r="A583" s="682"/>
      <c r="B583" s="684"/>
      <c r="C583" s="684"/>
      <c r="D583" s="684"/>
      <c r="E583" s="684"/>
      <c r="F583" s="684"/>
      <c r="G583" s="684"/>
      <c r="H583" s="684"/>
      <c r="I583" s="684"/>
      <c r="J583" s="684"/>
      <c r="K583" s="1366"/>
      <c r="L583" s="682"/>
      <c r="M583" s="682"/>
      <c r="N583" s="682"/>
      <c r="O583" s="682"/>
      <c r="P583" s="682"/>
      <c r="Q583" s="682"/>
      <c r="R583" s="682"/>
      <c r="S583" s="682"/>
      <c r="T583" s="682"/>
      <c r="U583" s="682"/>
      <c r="V583" s="682"/>
      <c r="W583" s="682"/>
      <c r="X583" s="682"/>
      <c r="Y583" s="682"/>
      <c r="Z583" s="682"/>
    </row>
    <row r="584" spans="1:26" ht="15">
      <c r="A584" s="682"/>
      <c r="B584" s="684"/>
      <c r="C584" s="684"/>
      <c r="D584" s="684"/>
      <c r="E584" s="684"/>
      <c r="F584" s="684"/>
      <c r="G584" s="684"/>
      <c r="H584" s="684"/>
      <c r="I584" s="684"/>
      <c r="J584" s="684"/>
      <c r="K584" s="1366"/>
      <c r="L584" s="682"/>
      <c r="M584" s="682"/>
      <c r="N584" s="682"/>
      <c r="O584" s="682"/>
      <c r="P584" s="682"/>
      <c r="Q584" s="682"/>
      <c r="R584" s="682"/>
      <c r="S584" s="682"/>
      <c r="T584" s="682"/>
      <c r="U584" s="682"/>
      <c r="V584" s="682"/>
      <c r="W584" s="682"/>
      <c r="X584" s="682"/>
      <c r="Y584" s="682"/>
      <c r="Z584" s="682"/>
    </row>
    <row r="585" spans="1:26" ht="15">
      <c r="A585" s="682"/>
      <c r="B585" s="684"/>
      <c r="C585" s="684"/>
      <c r="D585" s="684"/>
      <c r="E585" s="684"/>
      <c r="F585" s="684"/>
      <c r="G585" s="684"/>
      <c r="H585" s="684"/>
      <c r="I585" s="684"/>
      <c r="J585" s="684"/>
      <c r="K585" s="1366"/>
      <c r="L585" s="682"/>
      <c r="M585" s="682"/>
      <c r="N585" s="682"/>
      <c r="O585" s="682"/>
      <c r="P585" s="682"/>
      <c r="Q585" s="682"/>
      <c r="R585" s="682"/>
      <c r="S585" s="682"/>
      <c r="T585" s="682"/>
      <c r="U585" s="682"/>
      <c r="V585" s="682"/>
      <c r="W585" s="682"/>
      <c r="X585" s="682"/>
      <c r="Y585" s="682"/>
      <c r="Z585" s="682"/>
    </row>
    <row r="586" spans="1:26" ht="15">
      <c r="A586" s="682"/>
      <c r="B586" s="684"/>
      <c r="C586" s="684"/>
      <c r="D586" s="684"/>
      <c r="E586" s="684"/>
      <c r="F586" s="684"/>
      <c r="G586" s="684"/>
      <c r="H586" s="684"/>
      <c r="I586" s="684"/>
      <c r="J586" s="684"/>
      <c r="K586" s="1366"/>
      <c r="L586" s="682"/>
      <c r="M586" s="682"/>
      <c r="N586" s="682"/>
      <c r="O586" s="682"/>
      <c r="P586" s="682"/>
      <c r="Q586" s="682"/>
      <c r="R586" s="682"/>
      <c r="S586" s="682"/>
      <c r="T586" s="682"/>
      <c r="U586" s="682"/>
      <c r="V586" s="682"/>
      <c r="W586" s="682"/>
      <c r="X586" s="682"/>
      <c r="Y586" s="682"/>
      <c r="Z586" s="682"/>
    </row>
    <row r="587" spans="1:26" ht="15">
      <c r="A587" s="682"/>
      <c r="B587" s="684"/>
      <c r="C587" s="684"/>
      <c r="D587" s="684"/>
      <c r="E587" s="684"/>
      <c r="F587" s="684"/>
      <c r="G587" s="684"/>
      <c r="H587" s="684"/>
      <c r="I587" s="684"/>
      <c r="J587" s="684"/>
      <c r="K587" s="1366"/>
      <c r="L587" s="682"/>
      <c r="M587" s="682"/>
      <c r="N587" s="682"/>
      <c r="O587" s="682"/>
      <c r="P587" s="682"/>
      <c r="Q587" s="682"/>
      <c r="R587" s="682"/>
      <c r="S587" s="682"/>
      <c r="T587" s="682"/>
      <c r="U587" s="682"/>
      <c r="V587" s="682"/>
      <c r="W587" s="682"/>
      <c r="X587" s="682"/>
      <c r="Y587" s="682"/>
      <c r="Z587" s="682"/>
    </row>
    <row r="588" spans="1:26" ht="15">
      <c r="A588" s="682"/>
      <c r="B588" s="684"/>
      <c r="C588" s="684"/>
      <c r="D588" s="684"/>
      <c r="E588" s="684"/>
      <c r="F588" s="684"/>
      <c r="G588" s="684"/>
      <c r="H588" s="684"/>
      <c r="I588" s="684"/>
      <c r="J588" s="684"/>
      <c r="K588" s="1366"/>
      <c r="L588" s="682"/>
      <c r="M588" s="682"/>
      <c r="N588" s="682"/>
      <c r="O588" s="682"/>
      <c r="P588" s="682"/>
      <c r="Q588" s="682"/>
      <c r="R588" s="682"/>
      <c r="S588" s="682"/>
      <c r="T588" s="682"/>
      <c r="U588" s="682"/>
      <c r="V588" s="682"/>
      <c r="W588" s="682"/>
      <c r="X588" s="682"/>
      <c r="Y588" s="682"/>
      <c r="Z588" s="682"/>
    </row>
    <row r="589" spans="1:26" ht="15">
      <c r="A589" s="682"/>
      <c r="B589" s="684"/>
      <c r="C589" s="684"/>
      <c r="D589" s="684"/>
      <c r="E589" s="684"/>
      <c r="F589" s="684"/>
      <c r="G589" s="684"/>
      <c r="H589" s="684"/>
      <c r="I589" s="684"/>
      <c r="J589" s="684"/>
      <c r="K589" s="1366"/>
      <c r="L589" s="682"/>
      <c r="M589" s="682"/>
      <c r="N589" s="682"/>
      <c r="O589" s="682"/>
      <c r="P589" s="682"/>
      <c r="Q589" s="682"/>
      <c r="R589" s="682"/>
      <c r="S589" s="682"/>
      <c r="T589" s="682"/>
      <c r="U589" s="682"/>
      <c r="V589" s="682"/>
      <c r="W589" s="682"/>
      <c r="X589" s="682"/>
      <c r="Y589" s="682"/>
      <c r="Z589" s="682"/>
    </row>
    <row r="590" spans="1:26" ht="15">
      <c r="A590" s="682"/>
      <c r="B590" s="684"/>
      <c r="C590" s="684"/>
      <c r="D590" s="684"/>
      <c r="E590" s="684"/>
      <c r="F590" s="684"/>
      <c r="G590" s="684"/>
      <c r="H590" s="684"/>
      <c r="I590" s="684"/>
      <c r="J590" s="684"/>
      <c r="K590" s="1366"/>
      <c r="L590" s="682"/>
      <c r="M590" s="682"/>
      <c r="N590" s="682"/>
      <c r="O590" s="682"/>
      <c r="P590" s="682"/>
      <c r="Q590" s="682"/>
      <c r="R590" s="682"/>
      <c r="S590" s="682"/>
      <c r="T590" s="682"/>
      <c r="U590" s="682"/>
      <c r="V590" s="682"/>
      <c r="W590" s="682"/>
      <c r="X590" s="682"/>
      <c r="Y590" s="682"/>
      <c r="Z590" s="682"/>
    </row>
    <row r="591" spans="1:26" ht="15">
      <c r="A591" s="682"/>
      <c r="B591" s="684"/>
      <c r="C591" s="684"/>
      <c r="D591" s="684"/>
      <c r="E591" s="684"/>
      <c r="F591" s="684"/>
      <c r="G591" s="684"/>
      <c r="H591" s="684"/>
      <c r="I591" s="684"/>
      <c r="J591" s="684"/>
      <c r="K591" s="1366"/>
      <c r="L591" s="682"/>
      <c r="M591" s="682"/>
      <c r="N591" s="682"/>
      <c r="O591" s="682"/>
      <c r="P591" s="682"/>
      <c r="Q591" s="682"/>
      <c r="R591" s="682"/>
      <c r="S591" s="682"/>
      <c r="T591" s="682"/>
      <c r="U591" s="682"/>
      <c r="V591" s="682"/>
      <c r="W591" s="682"/>
      <c r="X591" s="682"/>
      <c r="Y591" s="682"/>
      <c r="Z591" s="682"/>
    </row>
    <row r="592" spans="1:26" ht="15">
      <c r="A592" s="682"/>
      <c r="B592" s="684"/>
      <c r="C592" s="684"/>
      <c r="D592" s="684"/>
      <c r="E592" s="684"/>
      <c r="F592" s="684"/>
      <c r="G592" s="684"/>
      <c r="H592" s="684"/>
      <c r="I592" s="684"/>
      <c r="J592" s="684"/>
      <c r="K592" s="1366"/>
      <c r="L592" s="682"/>
      <c r="M592" s="682"/>
      <c r="N592" s="682"/>
      <c r="O592" s="682"/>
      <c r="P592" s="682"/>
      <c r="Q592" s="682"/>
      <c r="R592" s="682"/>
      <c r="S592" s="682"/>
      <c r="T592" s="682"/>
      <c r="U592" s="682"/>
      <c r="V592" s="682"/>
      <c r="W592" s="682"/>
      <c r="X592" s="682"/>
      <c r="Y592" s="682"/>
      <c r="Z592" s="682"/>
    </row>
    <row r="593" spans="1:26" ht="15">
      <c r="A593" s="682"/>
      <c r="B593" s="684"/>
      <c r="C593" s="684"/>
      <c r="D593" s="684"/>
      <c r="E593" s="684"/>
      <c r="F593" s="684"/>
      <c r="G593" s="684"/>
      <c r="H593" s="684"/>
      <c r="I593" s="684"/>
      <c r="J593" s="684"/>
      <c r="K593" s="1366"/>
      <c r="L593" s="682"/>
      <c r="M593" s="682"/>
      <c r="N593" s="682"/>
      <c r="O593" s="682"/>
      <c r="P593" s="682"/>
      <c r="Q593" s="682"/>
      <c r="R593" s="682"/>
      <c r="S593" s="682"/>
      <c r="T593" s="682"/>
      <c r="U593" s="682"/>
      <c r="V593" s="682"/>
      <c r="W593" s="682"/>
      <c r="X593" s="682"/>
      <c r="Y593" s="682"/>
      <c r="Z593" s="682"/>
    </row>
    <row r="594" spans="1:26" ht="15">
      <c r="A594" s="682"/>
      <c r="B594" s="684"/>
      <c r="C594" s="684"/>
      <c r="D594" s="684"/>
      <c r="E594" s="684"/>
      <c r="F594" s="684"/>
      <c r="G594" s="684"/>
      <c r="H594" s="684"/>
      <c r="I594" s="684"/>
      <c r="J594" s="684"/>
      <c r="K594" s="1366"/>
      <c r="L594" s="682"/>
      <c r="M594" s="682"/>
      <c r="N594" s="682"/>
      <c r="O594" s="682"/>
      <c r="P594" s="682"/>
      <c r="Q594" s="682"/>
      <c r="R594" s="682"/>
      <c r="S594" s="682"/>
      <c r="T594" s="682"/>
      <c r="U594" s="682"/>
      <c r="V594" s="682"/>
      <c r="W594" s="682"/>
      <c r="X594" s="682"/>
      <c r="Y594" s="682"/>
      <c r="Z594" s="682"/>
    </row>
    <row r="595" spans="1:26" ht="15">
      <c r="A595" s="682"/>
      <c r="B595" s="684"/>
      <c r="C595" s="684"/>
      <c r="D595" s="684"/>
      <c r="E595" s="684"/>
      <c r="F595" s="684"/>
      <c r="G595" s="684"/>
      <c r="H595" s="684"/>
      <c r="I595" s="684"/>
      <c r="J595" s="684"/>
      <c r="K595" s="1366"/>
      <c r="L595" s="682"/>
      <c r="M595" s="682"/>
      <c r="N595" s="682"/>
      <c r="O595" s="682"/>
      <c r="P595" s="682"/>
      <c r="Q595" s="682"/>
      <c r="R595" s="682"/>
      <c r="S595" s="682"/>
      <c r="T595" s="682"/>
      <c r="U595" s="682"/>
      <c r="V595" s="682"/>
      <c r="W595" s="682"/>
      <c r="X595" s="682"/>
      <c r="Y595" s="682"/>
      <c r="Z595" s="682"/>
    </row>
    <row r="596" spans="1:26" ht="15">
      <c r="A596" s="682"/>
      <c r="B596" s="684"/>
      <c r="C596" s="684"/>
      <c r="D596" s="684"/>
      <c r="E596" s="684"/>
      <c r="F596" s="684"/>
      <c r="G596" s="684"/>
      <c r="H596" s="684"/>
      <c r="I596" s="684"/>
      <c r="J596" s="684"/>
      <c r="K596" s="1366"/>
      <c r="L596" s="682"/>
      <c r="M596" s="682"/>
      <c r="N596" s="682"/>
      <c r="O596" s="682"/>
      <c r="P596" s="682"/>
      <c r="Q596" s="682"/>
      <c r="R596" s="682"/>
      <c r="S596" s="682"/>
      <c r="T596" s="682"/>
      <c r="U596" s="682"/>
      <c r="V596" s="682"/>
      <c r="W596" s="682"/>
      <c r="X596" s="682"/>
      <c r="Y596" s="682"/>
      <c r="Z596" s="682"/>
    </row>
    <row r="597" spans="1:26" ht="15">
      <c r="A597" s="682"/>
      <c r="B597" s="684"/>
      <c r="C597" s="684"/>
      <c r="D597" s="684"/>
      <c r="E597" s="684"/>
      <c r="F597" s="684"/>
      <c r="G597" s="684"/>
      <c r="H597" s="684"/>
      <c r="I597" s="684"/>
      <c r="J597" s="684"/>
      <c r="K597" s="1366"/>
      <c r="L597" s="682"/>
      <c r="M597" s="682"/>
      <c r="N597" s="682"/>
      <c r="O597" s="682"/>
      <c r="P597" s="682"/>
      <c r="Q597" s="682"/>
      <c r="R597" s="682"/>
      <c r="S597" s="682"/>
      <c r="T597" s="682"/>
      <c r="U597" s="682"/>
      <c r="V597" s="682"/>
      <c r="W597" s="682"/>
      <c r="X597" s="682"/>
      <c r="Y597" s="682"/>
      <c r="Z597" s="682"/>
    </row>
    <row r="598" spans="1:26" ht="15">
      <c r="A598" s="682"/>
      <c r="B598" s="684"/>
      <c r="C598" s="684"/>
      <c r="D598" s="684"/>
      <c r="E598" s="684"/>
      <c r="F598" s="684"/>
      <c r="G598" s="684"/>
      <c r="H598" s="684"/>
      <c r="I598" s="684"/>
      <c r="J598" s="684"/>
      <c r="K598" s="1366"/>
      <c r="L598" s="682"/>
      <c r="M598" s="682"/>
      <c r="N598" s="682"/>
      <c r="O598" s="682"/>
      <c r="P598" s="682"/>
      <c r="Q598" s="682"/>
      <c r="R598" s="682"/>
      <c r="S598" s="682"/>
      <c r="T598" s="682"/>
      <c r="U598" s="682"/>
      <c r="V598" s="682"/>
      <c r="W598" s="682"/>
      <c r="X598" s="682"/>
      <c r="Y598" s="682"/>
      <c r="Z598" s="682"/>
    </row>
    <row r="599" spans="1:26" ht="15">
      <c r="A599" s="682"/>
      <c r="B599" s="684"/>
      <c r="C599" s="684"/>
      <c r="D599" s="684"/>
      <c r="E599" s="684"/>
      <c r="F599" s="684"/>
      <c r="G599" s="684"/>
      <c r="H599" s="684"/>
      <c r="I599" s="684"/>
      <c r="J599" s="684"/>
      <c r="K599" s="1366"/>
      <c r="L599" s="682"/>
      <c r="M599" s="682"/>
      <c r="N599" s="682"/>
      <c r="O599" s="682"/>
      <c r="P599" s="682"/>
      <c r="Q599" s="682"/>
      <c r="R599" s="682"/>
      <c r="S599" s="682"/>
      <c r="T599" s="682"/>
      <c r="U599" s="682"/>
      <c r="V599" s="682"/>
      <c r="W599" s="682"/>
      <c r="X599" s="682"/>
      <c r="Y599" s="682"/>
      <c r="Z599" s="682"/>
    </row>
    <row r="600" spans="1:26" ht="15">
      <c r="A600" s="682"/>
      <c r="B600" s="684"/>
      <c r="C600" s="684"/>
      <c r="D600" s="684"/>
      <c r="E600" s="684"/>
      <c r="F600" s="684"/>
      <c r="G600" s="684"/>
      <c r="H600" s="684"/>
      <c r="I600" s="684"/>
      <c r="J600" s="684"/>
      <c r="K600" s="1366"/>
      <c r="L600" s="682"/>
      <c r="M600" s="682"/>
      <c r="N600" s="682"/>
      <c r="O600" s="682"/>
      <c r="P600" s="682"/>
      <c r="Q600" s="682"/>
      <c r="R600" s="682"/>
      <c r="S600" s="682"/>
      <c r="T600" s="682"/>
      <c r="U600" s="682"/>
      <c r="V600" s="682"/>
      <c r="W600" s="682"/>
      <c r="X600" s="682"/>
      <c r="Y600" s="682"/>
      <c r="Z600" s="682"/>
    </row>
    <row r="601" spans="1:26" ht="15">
      <c r="A601" s="682"/>
      <c r="B601" s="684"/>
      <c r="C601" s="684"/>
      <c r="D601" s="684"/>
      <c r="E601" s="684"/>
      <c r="F601" s="684"/>
      <c r="G601" s="684"/>
      <c r="H601" s="684"/>
      <c r="I601" s="684"/>
      <c r="J601" s="684"/>
      <c r="K601" s="1366"/>
      <c r="L601" s="682"/>
      <c r="M601" s="682"/>
      <c r="N601" s="682"/>
      <c r="O601" s="682"/>
      <c r="P601" s="682"/>
      <c r="Q601" s="682"/>
      <c r="R601" s="682"/>
      <c r="S601" s="682"/>
      <c r="T601" s="682"/>
      <c r="U601" s="682"/>
      <c r="V601" s="682"/>
      <c r="W601" s="682"/>
      <c r="X601" s="682"/>
      <c r="Y601" s="682"/>
      <c r="Z601" s="682"/>
    </row>
    <row r="602" spans="1:26" ht="15">
      <c r="A602" s="682"/>
      <c r="B602" s="684"/>
      <c r="C602" s="684"/>
      <c r="D602" s="684"/>
      <c r="E602" s="684"/>
      <c r="F602" s="684"/>
      <c r="G602" s="684"/>
      <c r="H602" s="684"/>
      <c r="I602" s="684"/>
      <c r="J602" s="684"/>
      <c r="K602" s="1366"/>
      <c r="L602" s="682"/>
      <c r="M602" s="682"/>
      <c r="N602" s="682"/>
      <c r="O602" s="682"/>
      <c r="P602" s="682"/>
      <c r="Q602" s="682"/>
      <c r="R602" s="682"/>
      <c r="S602" s="682"/>
      <c r="T602" s="682"/>
      <c r="U602" s="682"/>
      <c r="V602" s="682"/>
      <c r="W602" s="682"/>
      <c r="X602" s="682"/>
      <c r="Y602" s="682"/>
      <c r="Z602" s="682"/>
    </row>
    <row r="603" spans="1:26" ht="15">
      <c r="A603" s="682"/>
      <c r="B603" s="684"/>
      <c r="C603" s="684"/>
      <c r="D603" s="684"/>
      <c r="E603" s="684"/>
      <c r="F603" s="684"/>
      <c r="G603" s="684"/>
      <c r="H603" s="684"/>
      <c r="I603" s="684"/>
      <c r="J603" s="684"/>
      <c r="K603" s="1366"/>
      <c r="L603" s="682"/>
      <c r="M603" s="682"/>
      <c r="N603" s="682"/>
      <c r="O603" s="682"/>
      <c r="P603" s="682"/>
      <c r="Q603" s="682"/>
      <c r="R603" s="682"/>
      <c r="S603" s="682"/>
      <c r="T603" s="682"/>
      <c r="U603" s="682"/>
      <c r="V603" s="682"/>
      <c r="W603" s="682"/>
      <c r="X603" s="682"/>
      <c r="Y603" s="682"/>
      <c r="Z603" s="682"/>
    </row>
    <row r="604" spans="1:26" ht="15">
      <c r="A604" s="682"/>
      <c r="B604" s="684"/>
      <c r="C604" s="684"/>
      <c r="D604" s="684"/>
      <c r="E604" s="684"/>
      <c r="F604" s="684"/>
      <c r="G604" s="684"/>
      <c r="H604" s="684"/>
      <c r="I604" s="684"/>
      <c r="J604" s="684"/>
      <c r="K604" s="1366"/>
      <c r="L604" s="682"/>
      <c r="M604" s="682"/>
      <c r="N604" s="682"/>
      <c r="O604" s="682"/>
      <c r="P604" s="682"/>
      <c r="Q604" s="682"/>
      <c r="R604" s="682"/>
      <c r="S604" s="682"/>
      <c r="T604" s="682"/>
      <c r="U604" s="682"/>
      <c r="V604" s="682"/>
      <c r="W604" s="682"/>
      <c r="X604" s="682"/>
      <c r="Y604" s="682"/>
      <c r="Z604" s="682"/>
    </row>
    <row r="605" spans="1:26" ht="15">
      <c r="A605" s="682"/>
      <c r="B605" s="684"/>
      <c r="C605" s="684"/>
      <c r="D605" s="684"/>
      <c r="E605" s="684"/>
      <c r="F605" s="684"/>
      <c r="G605" s="684"/>
      <c r="H605" s="684"/>
      <c r="I605" s="684"/>
      <c r="J605" s="684"/>
      <c r="K605" s="1366"/>
      <c r="L605" s="682"/>
      <c r="M605" s="682"/>
      <c r="N605" s="682"/>
      <c r="O605" s="682"/>
      <c r="P605" s="682"/>
      <c r="Q605" s="682"/>
      <c r="R605" s="682"/>
      <c r="S605" s="682"/>
      <c r="T605" s="682"/>
      <c r="U605" s="682"/>
      <c r="V605" s="682"/>
      <c r="W605" s="682"/>
      <c r="X605" s="682"/>
      <c r="Y605" s="682"/>
      <c r="Z605" s="682"/>
    </row>
    <row r="606" spans="1:26" ht="15">
      <c r="A606" s="682"/>
      <c r="B606" s="684"/>
      <c r="C606" s="684"/>
      <c r="D606" s="684"/>
      <c r="E606" s="684"/>
      <c r="F606" s="684"/>
      <c r="G606" s="684"/>
      <c r="H606" s="684"/>
      <c r="I606" s="684"/>
      <c r="J606" s="684"/>
      <c r="K606" s="1366"/>
      <c r="L606" s="682"/>
      <c r="M606" s="682"/>
      <c r="N606" s="682"/>
      <c r="O606" s="682"/>
      <c r="P606" s="682"/>
      <c r="Q606" s="682"/>
      <c r="R606" s="682"/>
      <c r="S606" s="682"/>
      <c r="T606" s="682"/>
      <c r="U606" s="682"/>
      <c r="V606" s="682"/>
      <c r="W606" s="682"/>
      <c r="X606" s="682"/>
      <c r="Y606" s="682"/>
      <c r="Z606" s="682"/>
    </row>
    <row r="607" spans="1:26" ht="15">
      <c r="A607" s="682"/>
      <c r="B607" s="684"/>
      <c r="C607" s="684"/>
      <c r="D607" s="684"/>
      <c r="E607" s="684"/>
      <c r="F607" s="684"/>
      <c r="G607" s="684"/>
      <c r="H607" s="684"/>
      <c r="I607" s="684"/>
      <c r="J607" s="684"/>
      <c r="K607" s="1366"/>
      <c r="L607" s="682"/>
      <c r="M607" s="682"/>
      <c r="N607" s="682"/>
      <c r="O607" s="682"/>
      <c r="P607" s="682"/>
      <c r="Q607" s="682"/>
      <c r="R607" s="682"/>
      <c r="S607" s="682"/>
      <c r="T607" s="682"/>
      <c r="U607" s="682"/>
      <c r="V607" s="682"/>
      <c r="W607" s="682"/>
      <c r="X607" s="682"/>
      <c r="Y607" s="682"/>
      <c r="Z607" s="682"/>
    </row>
    <row r="608" spans="1:26" ht="15">
      <c r="A608" s="682"/>
      <c r="B608" s="684"/>
      <c r="C608" s="684"/>
      <c r="D608" s="684"/>
      <c r="E608" s="684"/>
      <c r="F608" s="684"/>
      <c r="G608" s="684"/>
      <c r="H608" s="684"/>
      <c r="I608" s="684"/>
      <c r="J608" s="684"/>
      <c r="K608" s="1366"/>
      <c r="L608" s="682"/>
      <c r="M608" s="682"/>
      <c r="N608" s="682"/>
      <c r="O608" s="682"/>
      <c r="P608" s="682"/>
      <c r="Q608" s="682"/>
      <c r="R608" s="682"/>
      <c r="S608" s="682"/>
      <c r="T608" s="682"/>
      <c r="U608" s="682"/>
      <c r="V608" s="682"/>
      <c r="W608" s="682"/>
      <c r="X608" s="682"/>
      <c r="Y608" s="682"/>
      <c r="Z608" s="682"/>
    </row>
    <row r="609" spans="1:26" ht="15">
      <c r="A609" s="682"/>
      <c r="B609" s="684"/>
      <c r="C609" s="684"/>
      <c r="D609" s="684"/>
      <c r="E609" s="684"/>
      <c r="F609" s="684"/>
      <c r="G609" s="684"/>
      <c r="H609" s="684"/>
      <c r="I609" s="684"/>
      <c r="J609" s="684"/>
      <c r="K609" s="1366"/>
      <c r="L609" s="682"/>
      <c r="M609" s="682"/>
      <c r="N609" s="682"/>
      <c r="O609" s="682"/>
      <c r="P609" s="682"/>
      <c r="Q609" s="682"/>
      <c r="R609" s="682"/>
      <c r="S609" s="682"/>
      <c r="T609" s="682"/>
      <c r="U609" s="682"/>
      <c r="V609" s="682"/>
      <c r="W609" s="682"/>
      <c r="X609" s="682"/>
      <c r="Y609" s="682"/>
      <c r="Z609" s="682"/>
    </row>
    <row r="610" spans="1:26" ht="15">
      <c r="A610" s="682"/>
      <c r="B610" s="684"/>
      <c r="C610" s="684"/>
      <c r="D610" s="684"/>
      <c r="E610" s="684"/>
      <c r="F610" s="684"/>
      <c r="G610" s="684"/>
      <c r="H610" s="684"/>
      <c r="I610" s="684"/>
      <c r="J610" s="684"/>
      <c r="K610" s="1366"/>
      <c r="L610" s="682"/>
      <c r="M610" s="682"/>
      <c r="N610" s="682"/>
      <c r="O610" s="682"/>
      <c r="P610" s="682"/>
      <c r="Q610" s="682"/>
      <c r="R610" s="682"/>
      <c r="S610" s="682"/>
      <c r="T610" s="682"/>
      <c r="U610" s="682"/>
      <c r="V610" s="682"/>
      <c r="W610" s="682"/>
      <c r="X610" s="682"/>
      <c r="Y610" s="682"/>
      <c r="Z610" s="682"/>
    </row>
    <row r="611" spans="1:26" ht="15">
      <c r="A611" s="682"/>
      <c r="B611" s="684"/>
      <c r="C611" s="684"/>
      <c r="D611" s="684"/>
      <c r="E611" s="684"/>
      <c r="F611" s="684"/>
      <c r="G611" s="684"/>
      <c r="H611" s="684"/>
      <c r="I611" s="684"/>
      <c r="J611" s="684"/>
      <c r="K611" s="1366"/>
      <c r="L611" s="682"/>
      <c r="M611" s="682"/>
      <c r="N611" s="682"/>
      <c r="O611" s="682"/>
      <c r="P611" s="682"/>
      <c r="Q611" s="682"/>
      <c r="R611" s="682"/>
      <c r="S611" s="682"/>
      <c r="T611" s="682"/>
      <c r="U611" s="682"/>
      <c r="V611" s="682"/>
      <c r="W611" s="682"/>
      <c r="X611" s="682"/>
      <c r="Y611" s="682"/>
      <c r="Z611" s="682"/>
    </row>
    <row r="612" spans="1:26" ht="15">
      <c r="A612" s="682"/>
      <c r="B612" s="684"/>
      <c r="C612" s="684"/>
      <c r="D612" s="684"/>
      <c r="E612" s="684"/>
      <c r="F612" s="684"/>
      <c r="G612" s="684"/>
      <c r="H612" s="684"/>
      <c r="I612" s="684"/>
      <c r="J612" s="684"/>
      <c r="K612" s="1366"/>
      <c r="L612" s="682"/>
      <c r="M612" s="682"/>
      <c r="N612" s="682"/>
      <c r="O612" s="682"/>
      <c r="P612" s="682"/>
      <c r="Q612" s="682"/>
      <c r="R612" s="682"/>
      <c r="S612" s="682"/>
      <c r="T612" s="682"/>
      <c r="U612" s="682"/>
      <c r="V612" s="682"/>
      <c r="W612" s="682"/>
      <c r="X612" s="682"/>
      <c r="Y612" s="682"/>
      <c r="Z612" s="682"/>
    </row>
    <row r="613" spans="1:26" ht="15">
      <c r="A613" s="682"/>
      <c r="B613" s="684"/>
      <c r="C613" s="684"/>
      <c r="D613" s="684"/>
      <c r="E613" s="684"/>
      <c r="F613" s="684"/>
      <c r="G613" s="684"/>
      <c r="H613" s="684"/>
      <c r="I613" s="684"/>
      <c r="J613" s="684"/>
      <c r="K613" s="1366"/>
      <c r="L613" s="682"/>
      <c r="M613" s="682"/>
      <c r="N613" s="682"/>
      <c r="O613" s="682"/>
      <c r="P613" s="682"/>
      <c r="Q613" s="682"/>
      <c r="R613" s="682"/>
      <c r="S613" s="682"/>
      <c r="T613" s="682"/>
      <c r="U613" s="682"/>
      <c r="V613" s="682"/>
      <c r="W613" s="682"/>
      <c r="X613" s="682"/>
      <c r="Y613" s="682"/>
      <c r="Z613" s="682"/>
    </row>
    <row r="614" spans="1:26" ht="15">
      <c r="A614" s="682"/>
      <c r="B614" s="684"/>
      <c r="C614" s="684"/>
      <c r="D614" s="684"/>
      <c r="E614" s="684"/>
      <c r="F614" s="684"/>
      <c r="G614" s="684"/>
      <c r="H614" s="684"/>
      <c r="I614" s="684"/>
      <c r="J614" s="684"/>
      <c r="K614" s="1366"/>
      <c r="L614" s="682"/>
      <c r="M614" s="682"/>
      <c r="N614" s="682"/>
      <c r="O614" s="682"/>
      <c r="P614" s="682"/>
      <c r="Q614" s="682"/>
      <c r="R614" s="682"/>
      <c r="S614" s="682"/>
      <c r="T614" s="682"/>
      <c r="U614" s="682"/>
      <c r="V614" s="682"/>
      <c r="W614" s="682"/>
      <c r="X614" s="682"/>
      <c r="Y614" s="682"/>
      <c r="Z614" s="682"/>
    </row>
    <row r="615" spans="1:26" ht="15">
      <c r="A615" s="682"/>
      <c r="B615" s="684"/>
      <c r="C615" s="684"/>
      <c r="D615" s="684"/>
      <c r="E615" s="684"/>
      <c r="F615" s="684"/>
      <c r="G615" s="684"/>
      <c r="H615" s="684"/>
      <c r="I615" s="684"/>
      <c r="J615" s="684"/>
      <c r="K615" s="1366"/>
      <c r="L615" s="682"/>
      <c r="M615" s="682"/>
      <c r="N615" s="682"/>
      <c r="O615" s="682"/>
      <c r="P615" s="682"/>
      <c r="Q615" s="682"/>
      <c r="R615" s="682"/>
      <c r="S615" s="682"/>
      <c r="T615" s="682"/>
      <c r="U615" s="682"/>
      <c r="V615" s="682"/>
      <c r="W615" s="682"/>
      <c r="X615" s="682"/>
      <c r="Y615" s="682"/>
      <c r="Z615" s="682"/>
    </row>
    <row r="616" spans="1:26" ht="15">
      <c r="A616" s="682"/>
      <c r="B616" s="684"/>
      <c r="C616" s="684"/>
      <c r="D616" s="684"/>
      <c r="E616" s="684"/>
      <c r="F616" s="684"/>
      <c r="G616" s="684"/>
      <c r="H616" s="684"/>
      <c r="I616" s="684"/>
      <c r="J616" s="684"/>
      <c r="K616" s="1366"/>
      <c r="L616" s="682"/>
      <c r="M616" s="682"/>
      <c r="N616" s="682"/>
      <c r="O616" s="682"/>
      <c r="P616" s="682"/>
      <c r="Q616" s="682"/>
      <c r="R616" s="682"/>
      <c r="S616" s="682"/>
      <c r="T616" s="682"/>
      <c r="U616" s="682"/>
      <c r="V616" s="682"/>
      <c r="W616" s="682"/>
      <c r="X616" s="682"/>
      <c r="Y616" s="682"/>
      <c r="Z616" s="682"/>
    </row>
    <row r="617" spans="1:26" ht="15">
      <c r="A617" s="682"/>
      <c r="B617" s="684"/>
      <c r="C617" s="684"/>
      <c r="D617" s="684"/>
      <c r="E617" s="684"/>
      <c r="F617" s="684"/>
      <c r="G617" s="684"/>
      <c r="H617" s="684"/>
      <c r="I617" s="684"/>
      <c r="J617" s="684"/>
      <c r="K617" s="1366"/>
      <c r="L617" s="682"/>
      <c r="M617" s="682"/>
      <c r="N617" s="682"/>
      <c r="O617" s="682"/>
      <c r="P617" s="682"/>
      <c r="Q617" s="682"/>
      <c r="R617" s="682"/>
      <c r="S617" s="682"/>
      <c r="T617" s="682"/>
      <c r="U617" s="682"/>
      <c r="V617" s="682"/>
      <c r="W617" s="682"/>
      <c r="X617" s="682"/>
      <c r="Y617" s="682"/>
      <c r="Z617" s="682"/>
    </row>
    <row r="618" spans="1:26" ht="15">
      <c r="A618" s="682"/>
      <c r="B618" s="684"/>
      <c r="C618" s="684"/>
      <c r="D618" s="684"/>
      <c r="E618" s="684"/>
      <c r="F618" s="684"/>
      <c r="G618" s="684"/>
      <c r="H618" s="684"/>
      <c r="I618" s="684"/>
      <c r="J618" s="684"/>
      <c r="K618" s="1366"/>
      <c r="L618" s="682"/>
      <c r="M618" s="682"/>
      <c r="N618" s="682"/>
      <c r="O618" s="682"/>
      <c r="P618" s="682"/>
      <c r="Q618" s="682"/>
      <c r="R618" s="682"/>
      <c r="S618" s="682"/>
      <c r="T618" s="682"/>
      <c r="U618" s="682"/>
      <c r="V618" s="682"/>
      <c r="W618" s="682"/>
      <c r="X618" s="682"/>
      <c r="Y618" s="682"/>
      <c r="Z618" s="682"/>
    </row>
    <row r="619" spans="1:26" ht="15">
      <c r="A619" s="682"/>
      <c r="B619" s="684"/>
      <c r="C619" s="684"/>
      <c r="D619" s="684"/>
      <c r="E619" s="684"/>
      <c r="F619" s="684"/>
      <c r="G619" s="684"/>
      <c r="H619" s="684"/>
      <c r="I619" s="684"/>
      <c r="J619" s="684"/>
      <c r="K619" s="1366"/>
      <c r="L619" s="682"/>
      <c r="M619" s="682"/>
      <c r="N619" s="682"/>
      <c r="O619" s="682"/>
      <c r="P619" s="682"/>
      <c r="Q619" s="682"/>
      <c r="R619" s="682"/>
      <c r="S619" s="682"/>
      <c r="T619" s="682"/>
      <c r="U619" s="682"/>
      <c r="V619" s="682"/>
      <c r="W619" s="682"/>
      <c r="X619" s="682"/>
      <c r="Y619" s="682"/>
      <c r="Z619" s="682"/>
    </row>
    <row r="620" spans="1:26" ht="15">
      <c r="A620" s="682"/>
      <c r="B620" s="684"/>
      <c r="C620" s="684"/>
      <c r="D620" s="684"/>
      <c r="E620" s="684"/>
      <c r="F620" s="684"/>
      <c r="G620" s="684"/>
      <c r="H620" s="684"/>
      <c r="I620" s="684"/>
      <c r="J620" s="684"/>
      <c r="K620" s="1366"/>
      <c r="L620" s="682"/>
      <c r="M620" s="682"/>
      <c r="N620" s="682"/>
      <c r="O620" s="682"/>
      <c r="P620" s="682"/>
      <c r="Q620" s="682"/>
      <c r="R620" s="682"/>
      <c r="S620" s="682"/>
      <c r="T620" s="682"/>
      <c r="U620" s="682"/>
      <c r="V620" s="682"/>
      <c r="W620" s="682"/>
      <c r="X620" s="682"/>
      <c r="Y620" s="682"/>
      <c r="Z620" s="682"/>
    </row>
    <row r="621" spans="1:26" ht="15">
      <c r="A621" s="682"/>
      <c r="B621" s="684"/>
      <c r="C621" s="684"/>
      <c r="D621" s="684"/>
      <c r="E621" s="684"/>
      <c r="F621" s="684"/>
      <c r="G621" s="684"/>
      <c r="H621" s="684"/>
      <c r="I621" s="684"/>
      <c r="J621" s="684"/>
      <c r="K621" s="1366"/>
      <c r="L621" s="682"/>
      <c r="M621" s="682"/>
      <c r="N621" s="682"/>
      <c r="O621" s="682"/>
      <c r="P621" s="682"/>
      <c r="Q621" s="682"/>
      <c r="R621" s="682"/>
      <c r="S621" s="682"/>
      <c r="T621" s="682"/>
      <c r="U621" s="682"/>
      <c r="V621" s="682"/>
      <c r="W621" s="682"/>
      <c r="X621" s="682"/>
      <c r="Y621" s="682"/>
      <c r="Z621" s="682"/>
    </row>
    <row r="622" spans="1:26" ht="15">
      <c r="A622" s="682"/>
      <c r="B622" s="684"/>
      <c r="C622" s="684"/>
      <c r="D622" s="684"/>
      <c r="E622" s="684"/>
      <c r="F622" s="684"/>
      <c r="G622" s="684"/>
      <c r="H622" s="684"/>
      <c r="I622" s="684"/>
      <c r="J622" s="684"/>
      <c r="K622" s="1366"/>
      <c r="L622" s="682"/>
      <c r="M622" s="682"/>
      <c r="N622" s="682"/>
      <c r="O622" s="682"/>
      <c r="P622" s="682"/>
      <c r="Q622" s="682"/>
      <c r="R622" s="682"/>
      <c r="S622" s="682"/>
      <c r="T622" s="682"/>
      <c r="U622" s="682"/>
      <c r="V622" s="682"/>
      <c r="W622" s="682"/>
      <c r="X622" s="682"/>
      <c r="Y622" s="682"/>
      <c r="Z622" s="682"/>
    </row>
    <row r="623" spans="1:26" ht="15">
      <c r="A623" s="682"/>
      <c r="B623" s="684"/>
      <c r="C623" s="684"/>
      <c r="D623" s="684"/>
      <c r="E623" s="684"/>
      <c r="F623" s="684"/>
      <c r="G623" s="684"/>
      <c r="H623" s="684"/>
      <c r="I623" s="684"/>
      <c r="J623" s="684"/>
      <c r="K623" s="1366"/>
      <c r="L623" s="682"/>
      <c r="M623" s="682"/>
      <c r="N623" s="682"/>
      <c r="O623" s="682"/>
      <c r="P623" s="682"/>
      <c r="Q623" s="682"/>
      <c r="R623" s="682"/>
      <c r="S623" s="682"/>
      <c r="T623" s="682"/>
      <c r="U623" s="682"/>
      <c r="V623" s="682"/>
      <c r="W623" s="682"/>
      <c r="X623" s="682"/>
      <c r="Y623" s="682"/>
      <c r="Z623" s="682"/>
    </row>
    <row r="624" spans="1:26" ht="15">
      <c r="A624" s="682"/>
      <c r="B624" s="684"/>
      <c r="C624" s="684"/>
      <c r="D624" s="684"/>
      <c r="E624" s="684"/>
      <c r="F624" s="684"/>
      <c r="G624" s="684"/>
      <c r="H624" s="684"/>
      <c r="I624" s="684"/>
      <c r="J624" s="684"/>
      <c r="K624" s="1366"/>
      <c r="L624" s="682"/>
      <c r="M624" s="682"/>
      <c r="N624" s="682"/>
      <c r="O624" s="682"/>
      <c r="P624" s="682"/>
      <c r="Q624" s="682"/>
      <c r="R624" s="682"/>
      <c r="S624" s="682"/>
      <c r="T624" s="682"/>
      <c r="U624" s="682"/>
      <c r="V624" s="682"/>
      <c r="W624" s="682"/>
      <c r="X624" s="682"/>
      <c r="Y624" s="682"/>
      <c r="Z624" s="682"/>
    </row>
    <row r="625" spans="1:26" ht="15">
      <c r="A625" s="682"/>
      <c r="B625" s="684"/>
      <c r="C625" s="684"/>
      <c r="D625" s="684"/>
      <c r="E625" s="684"/>
      <c r="F625" s="684"/>
      <c r="G625" s="684"/>
      <c r="H625" s="684"/>
      <c r="I625" s="684"/>
      <c r="J625" s="684"/>
      <c r="K625" s="1366"/>
      <c r="L625" s="682"/>
      <c r="M625" s="682"/>
      <c r="N625" s="682"/>
      <c r="O625" s="682"/>
      <c r="P625" s="682"/>
      <c r="Q625" s="682"/>
      <c r="R625" s="682"/>
      <c r="S625" s="682"/>
      <c r="T625" s="682"/>
      <c r="U625" s="682"/>
      <c r="V625" s="682"/>
      <c r="W625" s="682"/>
      <c r="X625" s="682"/>
      <c r="Y625" s="682"/>
      <c r="Z625" s="682"/>
    </row>
    <row r="626" spans="1:26" ht="15">
      <c r="A626" s="682"/>
      <c r="B626" s="684"/>
      <c r="C626" s="684"/>
      <c r="D626" s="684"/>
      <c r="E626" s="684"/>
      <c r="F626" s="684"/>
      <c r="G626" s="684"/>
      <c r="H626" s="684"/>
      <c r="I626" s="684"/>
      <c r="J626" s="684"/>
      <c r="K626" s="1366"/>
      <c r="L626" s="682"/>
      <c r="M626" s="682"/>
      <c r="N626" s="682"/>
      <c r="O626" s="682"/>
      <c r="P626" s="682"/>
      <c r="Q626" s="682"/>
      <c r="R626" s="682"/>
      <c r="S626" s="682"/>
      <c r="T626" s="682"/>
      <c r="U626" s="682"/>
      <c r="V626" s="682"/>
      <c r="W626" s="682"/>
      <c r="X626" s="682"/>
      <c r="Y626" s="682"/>
      <c r="Z626" s="682"/>
    </row>
    <row r="627" spans="1:26" ht="15">
      <c r="A627" s="682"/>
      <c r="B627" s="684"/>
      <c r="C627" s="684"/>
      <c r="D627" s="684"/>
      <c r="E627" s="684"/>
      <c r="F627" s="684"/>
      <c r="G627" s="684"/>
      <c r="H627" s="684"/>
      <c r="I627" s="684"/>
      <c r="J627" s="684"/>
      <c r="K627" s="1366"/>
      <c r="L627" s="682"/>
      <c r="M627" s="682"/>
      <c r="N627" s="682"/>
      <c r="O627" s="682"/>
      <c r="P627" s="682"/>
      <c r="Q627" s="682"/>
      <c r="R627" s="682"/>
      <c r="S627" s="682"/>
      <c r="T627" s="682"/>
      <c r="U627" s="682"/>
      <c r="V627" s="682"/>
      <c r="W627" s="682"/>
      <c r="X627" s="682"/>
      <c r="Y627" s="682"/>
      <c r="Z627" s="682"/>
    </row>
    <row r="628" spans="1:26" ht="15">
      <c r="A628" s="682"/>
      <c r="B628" s="684"/>
      <c r="C628" s="684"/>
      <c r="D628" s="684"/>
      <c r="E628" s="684"/>
      <c r="F628" s="684"/>
      <c r="G628" s="684"/>
      <c r="H628" s="684"/>
      <c r="I628" s="684"/>
      <c r="J628" s="684"/>
      <c r="K628" s="1366"/>
      <c r="L628" s="682"/>
      <c r="M628" s="682"/>
      <c r="N628" s="682"/>
      <c r="O628" s="682"/>
      <c r="P628" s="682"/>
      <c r="Q628" s="682"/>
      <c r="R628" s="682"/>
      <c r="S628" s="682"/>
      <c r="T628" s="682"/>
      <c r="U628" s="682"/>
      <c r="V628" s="682"/>
      <c r="W628" s="682"/>
      <c r="X628" s="682"/>
      <c r="Y628" s="682"/>
      <c r="Z628" s="682"/>
    </row>
    <row r="629" spans="1:26" ht="15">
      <c r="A629" s="682"/>
      <c r="B629" s="684"/>
      <c r="C629" s="684"/>
      <c r="D629" s="684"/>
      <c r="E629" s="684"/>
      <c r="F629" s="684"/>
      <c r="G629" s="684"/>
      <c r="H629" s="684"/>
      <c r="I629" s="684"/>
      <c r="J629" s="684"/>
      <c r="K629" s="1366"/>
      <c r="L629" s="682"/>
      <c r="M629" s="682"/>
      <c r="N629" s="682"/>
      <c r="O629" s="682"/>
      <c r="P629" s="682"/>
      <c r="Q629" s="682"/>
      <c r="R629" s="682"/>
      <c r="S629" s="682"/>
      <c r="T629" s="682"/>
      <c r="U629" s="682"/>
      <c r="V629" s="682"/>
      <c r="W629" s="682"/>
      <c r="X629" s="682"/>
      <c r="Y629" s="682"/>
      <c r="Z629" s="682"/>
    </row>
    <row r="630" spans="1:26" ht="15">
      <c r="A630" s="682"/>
      <c r="B630" s="684"/>
      <c r="C630" s="684"/>
      <c r="D630" s="684"/>
      <c r="E630" s="684"/>
      <c r="F630" s="684"/>
      <c r="G630" s="684"/>
      <c r="H630" s="684"/>
      <c r="I630" s="684"/>
      <c r="J630" s="684"/>
      <c r="K630" s="1366"/>
      <c r="L630" s="682"/>
      <c r="M630" s="682"/>
      <c r="N630" s="682"/>
      <c r="O630" s="682"/>
      <c r="P630" s="682"/>
      <c r="Q630" s="682"/>
      <c r="R630" s="682"/>
      <c r="S630" s="682"/>
      <c r="T630" s="682"/>
      <c r="U630" s="682"/>
      <c r="V630" s="682"/>
      <c r="W630" s="682"/>
      <c r="X630" s="682"/>
      <c r="Y630" s="682"/>
      <c r="Z630" s="682"/>
    </row>
    <row r="631" spans="1:26" ht="15">
      <c r="A631" s="682"/>
      <c r="B631" s="684"/>
      <c r="C631" s="684"/>
      <c r="D631" s="684"/>
      <c r="E631" s="684"/>
      <c r="F631" s="684"/>
      <c r="G631" s="684"/>
      <c r="H631" s="684"/>
      <c r="I631" s="684"/>
      <c r="J631" s="684"/>
      <c r="K631" s="1366"/>
      <c r="L631" s="682"/>
      <c r="M631" s="682"/>
      <c r="N631" s="682"/>
      <c r="O631" s="682"/>
      <c r="P631" s="682"/>
      <c r="Q631" s="682"/>
      <c r="R631" s="682"/>
      <c r="S631" s="682"/>
      <c r="T631" s="682"/>
      <c r="U631" s="682"/>
      <c r="V631" s="682"/>
      <c r="W631" s="682"/>
      <c r="X631" s="682"/>
      <c r="Y631" s="682"/>
      <c r="Z631" s="682"/>
    </row>
    <row r="632" spans="1:26" ht="15">
      <c r="A632" s="682"/>
      <c r="B632" s="684"/>
      <c r="C632" s="684"/>
      <c r="D632" s="684"/>
      <c r="E632" s="684"/>
      <c r="F632" s="684"/>
      <c r="G632" s="684"/>
      <c r="H632" s="684"/>
      <c r="I632" s="684"/>
      <c r="J632" s="684"/>
      <c r="K632" s="1366"/>
      <c r="L632" s="682"/>
      <c r="M632" s="682"/>
      <c r="N632" s="682"/>
      <c r="O632" s="682"/>
      <c r="P632" s="682"/>
      <c r="Q632" s="682"/>
      <c r="R632" s="682"/>
      <c r="S632" s="682"/>
      <c r="T632" s="682"/>
      <c r="U632" s="682"/>
      <c r="V632" s="682"/>
      <c r="W632" s="682"/>
      <c r="X632" s="682"/>
      <c r="Y632" s="682"/>
      <c r="Z632" s="682"/>
    </row>
    <row r="633" spans="1:26" ht="15">
      <c r="A633" s="682"/>
      <c r="B633" s="684"/>
      <c r="C633" s="684"/>
      <c r="D633" s="684"/>
      <c r="E633" s="684"/>
      <c r="F633" s="684"/>
      <c r="G633" s="684"/>
      <c r="H633" s="684"/>
      <c r="I633" s="684"/>
      <c r="J633" s="684"/>
      <c r="K633" s="1366"/>
      <c r="L633" s="682"/>
      <c r="M633" s="682"/>
      <c r="N633" s="682"/>
      <c r="O633" s="682"/>
      <c r="P633" s="682"/>
      <c r="Q633" s="682"/>
      <c r="R633" s="682"/>
      <c r="S633" s="682"/>
      <c r="T633" s="682"/>
      <c r="U633" s="682"/>
      <c r="V633" s="682"/>
      <c r="W633" s="682"/>
      <c r="X633" s="682"/>
      <c r="Y633" s="682"/>
      <c r="Z633" s="682"/>
    </row>
    <row r="634" spans="1:26" ht="15">
      <c r="A634" s="682"/>
      <c r="B634" s="684"/>
      <c r="C634" s="684"/>
      <c r="D634" s="684"/>
      <c r="E634" s="684"/>
      <c r="F634" s="684"/>
      <c r="G634" s="684"/>
      <c r="H634" s="684"/>
      <c r="I634" s="684"/>
      <c r="J634" s="684"/>
      <c r="K634" s="1366"/>
      <c r="L634" s="682"/>
      <c r="M634" s="682"/>
      <c r="N634" s="682"/>
      <c r="O634" s="682"/>
      <c r="P634" s="682"/>
      <c r="Q634" s="682"/>
      <c r="R634" s="682"/>
      <c r="S634" s="682"/>
      <c r="T634" s="682"/>
      <c r="U634" s="682"/>
      <c r="V634" s="682"/>
      <c r="W634" s="682"/>
      <c r="X634" s="682"/>
      <c r="Y634" s="682"/>
      <c r="Z634" s="682"/>
    </row>
    <row r="635" spans="1:26" ht="15">
      <c r="A635" s="682"/>
      <c r="B635" s="684"/>
      <c r="C635" s="684"/>
      <c r="D635" s="684"/>
      <c r="E635" s="684"/>
      <c r="F635" s="684"/>
      <c r="G635" s="684"/>
      <c r="H635" s="684"/>
      <c r="I635" s="684"/>
      <c r="J635" s="684"/>
      <c r="K635" s="1366"/>
      <c r="L635" s="682"/>
      <c r="M635" s="682"/>
      <c r="N635" s="682"/>
      <c r="O635" s="682"/>
      <c r="P635" s="682"/>
      <c r="Q635" s="682"/>
      <c r="R635" s="682"/>
      <c r="S635" s="682"/>
      <c r="T635" s="682"/>
      <c r="U635" s="682"/>
      <c r="V635" s="682"/>
      <c r="W635" s="682"/>
      <c r="X635" s="682"/>
      <c r="Y635" s="682"/>
      <c r="Z635" s="682"/>
    </row>
    <row r="636" spans="1:26" ht="15">
      <c r="A636" s="682"/>
      <c r="B636" s="684"/>
      <c r="C636" s="684"/>
      <c r="D636" s="684"/>
      <c r="E636" s="684"/>
      <c r="F636" s="684"/>
      <c r="G636" s="684"/>
      <c r="H636" s="684"/>
      <c r="I636" s="684"/>
      <c r="J636" s="684"/>
      <c r="K636" s="1366"/>
      <c r="L636" s="682"/>
      <c r="M636" s="682"/>
      <c r="N636" s="682"/>
      <c r="O636" s="682"/>
      <c r="P636" s="682"/>
      <c r="Q636" s="682"/>
      <c r="R636" s="682"/>
      <c r="S636" s="682"/>
      <c r="T636" s="682"/>
      <c r="U636" s="682"/>
      <c r="V636" s="682"/>
      <c r="W636" s="682"/>
      <c r="X636" s="682"/>
      <c r="Y636" s="682"/>
      <c r="Z636" s="682"/>
    </row>
    <row r="637" spans="1:26" ht="15">
      <c r="A637" s="682"/>
      <c r="B637" s="684"/>
      <c r="C637" s="684"/>
      <c r="D637" s="684"/>
      <c r="E637" s="684"/>
      <c r="F637" s="684"/>
      <c r="G637" s="684"/>
      <c r="H637" s="684"/>
      <c r="I637" s="684"/>
      <c r="J637" s="684"/>
      <c r="K637" s="1366"/>
      <c r="L637" s="682"/>
      <c r="M637" s="682"/>
      <c r="N637" s="682"/>
      <c r="O637" s="682"/>
      <c r="P637" s="682"/>
      <c r="Q637" s="682"/>
      <c r="R637" s="682"/>
      <c r="S637" s="682"/>
      <c r="T637" s="682"/>
      <c r="U637" s="682"/>
      <c r="V637" s="682"/>
      <c r="W637" s="682"/>
      <c r="X637" s="682"/>
      <c r="Y637" s="682"/>
      <c r="Z637" s="682"/>
    </row>
    <row r="638" spans="1:26" ht="15">
      <c r="A638" s="682"/>
      <c r="B638" s="684"/>
      <c r="C638" s="684"/>
      <c r="D638" s="684"/>
      <c r="E638" s="684"/>
      <c r="F638" s="684"/>
      <c r="G638" s="684"/>
      <c r="H638" s="684"/>
      <c r="I638" s="684"/>
      <c r="J638" s="684"/>
      <c r="K638" s="1366"/>
      <c r="L638" s="682"/>
      <c r="M638" s="682"/>
      <c r="N638" s="682"/>
      <c r="O638" s="682"/>
      <c r="P638" s="682"/>
      <c r="Q638" s="682"/>
      <c r="R638" s="682"/>
      <c r="S638" s="682"/>
      <c r="T638" s="682"/>
      <c r="U638" s="682"/>
      <c r="V638" s="682"/>
      <c r="W638" s="682"/>
      <c r="X638" s="682"/>
      <c r="Y638" s="682"/>
      <c r="Z638" s="682"/>
    </row>
    <row r="639" spans="1:26" ht="15">
      <c r="A639" s="682"/>
      <c r="B639" s="684"/>
      <c r="C639" s="684"/>
      <c r="D639" s="684"/>
      <c r="E639" s="684"/>
      <c r="F639" s="684"/>
      <c r="G639" s="684"/>
      <c r="H639" s="684"/>
      <c r="I639" s="684"/>
      <c r="J639" s="684"/>
      <c r="K639" s="1366"/>
      <c r="L639" s="682"/>
      <c r="M639" s="682"/>
      <c r="N639" s="682"/>
      <c r="O639" s="682"/>
      <c r="P639" s="682"/>
      <c r="Q639" s="682"/>
      <c r="R639" s="682"/>
      <c r="S639" s="682"/>
      <c r="T639" s="682"/>
      <c r="U639" s="682"/>
      <c r="V639" s="682"/>
      <c r="W639" s="682"/>
      <c r="X639" s="682"/>
      <c r="Y639" s="682"/>
      <c r="Z639" s="682"/>
    </row>
    <row r="640" spans="1:26" ht="15">
      <c r="A640" s="682"/>
      <c r="B640" s="684"/>
      <c r="C640" s="684"/>
      <c r="D640" s="684"/>
      <c r="E640" s="684"/>
      <c r="F640" s="684"/>
      <c r="G640" s="684"/>
      <c r="H640" s="684"/>
      <c r="I640" s="684"/>
      <c r="J640" s="684"/>
      <c r="K640" s="1366"/>
      <c r="L640" s="682"/>
      <c r="M640" s="682"/>
      <c r="N640" s="682"/>
      <c r="O640" s="682"/>
      <c r="P640" s="682"/>
      <c r="Q640" s="682"/>
      <c r="R640" s="682"/>
      <c r="S640" s="682"/>
      <c r="T640" s="682"/>
      <c r="U640" s="682"/>
      <c r="V640" s="682"/>
      <c r="W640" s="682"/>
      <c r="X640" s="682"/>
      <c r="Y640" s="682"/>
      <c r="Z640" s="682"/>
    </row>
    <row r="641" spans="1:26" ht="15">
      <c r="A641" s="682"/>
      <c r="B641" s="684"/>
      <c r="C641" s="684"/>
      <c r="D641" s="684"/>
      <c r="E641" s="684"/>
      <c r="F641" s="684"/>
      <c r="G641" s="684"/>
      <c r="H641" s="684"/>
      <c r="I641" s="684"/>
      <c r="J641" s="684"/>
      <c r="K641" s="1366"/>
      <c r="L641" s="682"/>
      <c r="M641" s="682"/>
      <c r="N641" s="682"/>
      <c r="O641" s="682"/>
      <c r="P641" s="682"/>
      <c r="Q641" s="682"/>
      <c r="R641" s="682"/>
      <c r="S641" s="682"/>
      <c r="T641" s="682"/>
      <c r="U641" s="682"/>
      <c r="V641" s="682"/>
      <c r="W641" s="682"/>
      <c r="X641" s="682"/>
      <c r="Y641" s="682"/>
      <c r="Z641" s="682"/>
    </row>
    <row r="642" spans="1:26" ht="15">
      <c r="A642" s="682"/>
      <c r="B642" s="684"/>
      <c r="C642" s="684"/>
      <c r="D642" s="684"/>
      <c r="E642" s="684"/>
      <c r="F642" s="684"/>
      <c r="G642" s="684"/>
      <c r="H642" s="684"/>
      <c r="I642" s="684"/>
      <c r="J642" s="684"/>
      <c r="K642" s="1366"/>
      <c r="L642" s="682"/>
      <c r="M642" s="682"/>
      <c r="N642" s="682"/>
      <c r="O642" s="682"/>
      <c r="P642" s="682"/>
      <c r="Q642" s="682"/>
      <c r="R642" s="682"/>
      <c r="S642" s="682"/>
      <c r="T642" s="682"/>
      <c r="U642" s="682"/>
      <c r="V642" s="682"/>
      <c r="W642" s="682"/>
      <c r="X642" s="682"/>
      <c r="Y642" s="682"/>
      <c r="Z642" s="682"/>
    </row>
    <row r="643" spans="1:26" ht="15">
      <c r="A643" s="682"/>
      <c r="B643" s="684"/>
      <c r="C643" s="684"/>
      <c r="D643" s="684"/>
      <c r="E643" s="684"/>
      <c r="F643" s="684"/>
      <c r="G643" s="684"/>
      <c r="H643" s="684"/>
      <c r="I643" s="684"/>
      <c r="J643" s="684"/>
      <c r="K643" s="1366"/>
      <c r="L643" s="682"/>
      <c r="M643" s="682"/>
      <c r="N643" s="682"/>
      <c r="O643" s="682"/>
      <c r="P643" s="682"/>
      <c r="Q643" s="682"/>
      <c r="R643" s="682"/>
      <c r="S643" s="682"/>
      <c r="T643" s="682"/>
      <c r="U643" s="682"/>
      <c r="V643" s="682"/>
      <c r="W643" s="682"/>
      <c r="X643" s="682"/>
      <c r="Y643" s="682"/>
      <c r="Z643" s="682"/>
    </row>
    <row r="644" spans="1:26" ht="15">
      <c r="A644" s="682"/>
      <c r="B644" s="684"/>
      <c r="C644" s="684"/>
      <c r="D644" s="684"/>
      <c r="E644" s="684"/>
      <c r="F644" s="684"/>
      <c r="G644" s="684"/>
      <c r="H644" s="684"/>
      <c r="I644" s="684"/>
      <c r="J644" s="684"/>
      <c r="K644" s="1366"/>
      <c r="L644" s="682"/>
      <c r="M644" s="682"/>
      <c r="N644" s="682"/>
      <c r="O644" s="682"/>
      <c r="P644" s="682"/>
      <c r="Q644" s="682"/>
      <c r="R644" s="682"/>
      <c r="S644" s="682"/>
      <c r="T644" s="682"/>
      <c r="U644" s="682"/>
      <c r="V644" s="682"/>
      <c r="W644" s="682"/>
      <c r="X644" s="682"/>
      <c r="Y644" s="682"/>
      <c r="Z644" s="682"/>
    </row>
    <row r="645" spans="1:26" ht="15">
      <c r="A645" s="682"/>
      <c r="B645" s="684"/>
      <c r="C645" s="684"/>
      <c r="D645" s="684"/>
      <c r="E645" s="684"/>
      <c r="F645" s="684"/>
      <c r="G645" s="684"/>
      <c r="H645" s="684"/>
      <c r="I645" s="684"/>
      <c r="J645" s="684"/>
      <c r="K645" s="1366"/>
      <c r="L645" s="682"/>
      <c r="M645" s="682"/>
      <c r="N645" s="682"/>
      <c r="O645" s="682"/>
      <c r="P645" s="682"/>
      <c r="Q645" s="682"/>
      <c r="R645" s="682"/>
      <c r="S645" s="682"/>
      <c r="T645" s="682"/>
      <c r="U645" s="682"/>
      <c r="V645" s="682"/>
      <c r="W645" s="682"/>
      <c r="X645" s="682"/>
      <c r="Y645" s="682"/>
      <c r="Z645" s="682"/>
    </row>
    <row r="646" spans="1:26" ht="15">
      <c r="A646" s="682"/>
      <c r="B646" s="684"/>
      <c r="C646" s="684"/>
      <c r="D646" s="684"/>
      <c r="E646" s="684"/>
      <c r="F646" s="684"/>
      <c r="G646" s="684"/>
      <c r="H646" s="684"/>
      <c r="I646" s="684"/>
      <c r="J646" s="684"/>
      <c r="K646" s="1366"/>
      <c r="L646" s="682"/>
      <c r="M646" s="682"/>
      <c r="N646" s="682"/>
      <c r="O646" s="682"/>
      <c r="P646" s="682"/>
      <c r="Q646" s="682"/>
      <c r="R646" s="682"/>
      <c r="S646" s="682"/>
      <c r="T646" s="682"/>
      <c r="U646" s="682"/>
      <c r="V646" s="682"/>
      <c r="W646" s="682"/>
      <c r="X646" s="682"/>
      <c r="Y646" s="682"/>
      <c r="Z646" s="682"/>
    </row>
    <row r="647" spans="1:26" ht="15">
      <c r="A647" s="682"/>
      <c r="B647" s="684"/>
      <c r="C647" s="684"/>
      <c r="D647" s="684"/>
      <c r="E647" s="684"/>
      <c r="F647" s="684"/>
      <c r="G647" s="684"/>
      <c r="H647" s="684"/>
      <c r="I647" s="684"/>
      <c r="J647" s="684"/>
      <c r="K647" s="1366"/>
      <c r="L647" s="682"/>
      <c r="M647" s="682"/>
      <c r="N647" s="682"/>
      <c r="O647" s="682"/>
      <c r="P647" s="682"/>
      <c r="Q647" s="682"/>
      <c r="R647" s="682"/>
      <c r="S647" s="682"/>
      <c r="T647" s="682"/>
      <c r="U647" s="682"/>
      <c r="V647" s="682"/>
      <c r="W647" s="682"/>
      <c r="X647" s="682"/>
      <c r="Y647" s="682"/>
      <c r="Z647" s="682"/>
    </row>
    <row r="648" spans="1:26" ht="15">
      <c r="A648" s="682"/>
      <c r="B648" s="684"/>
      <c r="C648" s="684"/>
      <c r="D648" s="684"/>
      <c r="E648" s="684"/>
      <c r="F648" s="684"/>
      <c r="G648" s="684"/>
      <c r="H648" s="684"/>
      <c r="I648" s="684"/>
      <c r="J648" s="684"/>
      <c r="K648" s="1366"/>
      <c r="L648" s="682"/>
      <c r="M648" s="682"/>
      <c r="N648" s="682"/>
      <c r="O648" s="682"/>
      <c r="P648" s="682"/>
      <c r="Q648" s="682"/>
      <c r="R648" s="682"/>
      <c r="S648" s="682"/>
      <c r="T648" s="682"/>
      <c r="U648" s="682"/>
      <c r="V648" s="682"/>
      <c r="W648" s="682"/>
      <c r="X648" s="682"/>
      <c r="Y648" s="682"/>
      <c r="Z648" s="682"/>
    </row>
    <row r="649" spans="1:26" ht="15">
      <c r="A649" s="682"/>
      <c r="B649" s="684"/>
      <c r="C649" s="684"/>
      <c r="D649" s="684"/>
      <c r="E649" s="684"/>
      <c r="F649" s="684"/>
      <c r="G649" s="684"/>
      <c r="H649" s="684"/>
      <c r="I649" s="684"/>
      <c r="J649" s="684"/>
      <c r="K649" s="1366"/>
      <c r="L649" s="682"/>
      <c r="M649" s="682"/>
      <c r="N649" s="682"/>
      <c r="O649" s="682"/>
      <c r="P649" s="682"/>
      <c r="Q649" s="682"/>
      <c r="R649" s="682"/>
      <c r="S649" s="682"/>
      <c r="T649" s="682"/>
      <c r="U649" s="682"/>
      <c r="V649" s="682"/>
      <c r="W649" s="682"/>
      <c r="X649" s="682"/>
      <c r="Y649" s="682"/>
      <c r="Z649" s="682"/>
    </row>
    <row r="650" spans="1:26" ht="15">
      <c r="A650" s="682"/>
      <c r="B650" s="684"/>
      <c r="C650" s="684"/>
      <c r="D650" s="684"/>
      <c r="E650" s="684"/>
      <c r="F650" s="684"/>
      <c r="G650" s="684"/>
      <c r="H650" s="684"/>
      <c r="I650" s="684"/>
      <c r="J650" s="684"/>
      <c r="K650" s="1366"/>
      <c r="L650" s="682"/>
      <c r="M650" s="682"/>
      <c r="N650" s="682"/>
      <c r="O650" s="682"/>
      <c r="P650" s="682"/>
      <c r="Q650" s="682"/>
      <c r="R650" s="682"/>
      <c r="S650" s="682"/>
      <c r="T650" s="682"/>
      <c r="U650" s="682"/>
      <c r="V650" s="682"/>
      <c r="W650" s="682"/>
      <c r="X650" s="682"/>
      <c r="Y650" s="682"/>
      <c r="Z650" s="682"/>
    </row>
    <row r="651" spans="1:26" ht="15">
      <c r="A651" s="682"/>
      <c r="B651" s="684"/>
      <c r="C651" s="684"/>
      <c r="D651" s="684"/>
      <c r="E651" s="684"/>
      <c r="F651" s="684"/>
      <c r="G651" s="684"/>
      <c r="H651" s="684"/>
      <c r="I651" s="684"/>
      <c r="J651" s="684"/>
      <c r="K651" s="1366"/>
      <c r="L651" s="682"/>
      <c r="M651" s="682"/>
      <c r="N651" s="682"/>
      <c r="O651" s="682"/>
      <c r="P651" s="682"/>
      <c r="Q651" s="682"/>
      <c r="R651" s="682"/>
      <c r="S651" s="682"/>
      <c r="T651" s="682"/>
      <c r="U651" s="682"/>
      <c r="V651" s="682"/>
      <c r="W651" s="682"/>
      <c r="X651" s="682"/>
      <c r="Y651" s="682"/>
      <c r="Z651" s="682"/>
    </row>
    <row r="652" spans="1:26" ht="15">
      <c r="A652" s="682"/>
      <c r="B652" s="684"/>
      <c r="C652" s="684"/>
      <c r="D652" s="684"/>
      <c r="E652" s="684"/>
      <c r="F652" s="684"/>
      <c r="G652" s="684"/>
      <c r="H652" s="684"/>
      <c r="I652" s="684"/>
      <c r="J652" s="684"/>
      <c r="K652" s="1366"/>
      <c r="L652" s="682"/>
      <c r="M652" s="682"/>
      <c r="N652" s="682"/>
      <c r="O652" s="682"/>
      <c r="P652" s="682"/>
      <c r="Q652" s="682"/>
      <c r="R652" s="682"/>
      <c r="S652" s="682"/>
      <c r="T652" s="682"/>
      <c r="U652" s="682"/>
      <c r="V652" s="682"/>
      <c r="W652" s="682"/>
      <c r="X652" s="682"/>
      <c r="Y652" s="682"/>
      <c r="Z652" s="682"/>
    </row>
    <row r="653" spans="1:26" ht="15">
      <c r="A653" s="682"/>
      <c r="B653" s="684"/>
      <c r="C653" s="684"/>
      <c r="D653" s="684"/>
      <c r="E653" s="684"/>
      <c r="F653" s="684"/>
      <c r="G653" s="684"/>
      <c r="H653" s="684"/>
      <c r="I653" s="684"/>
      <c r="J653" s="684"/>
      <c r="K653" s="1366"/>
      <c r="L653" s="682"/>
      <c r="M653" s="682"/>
      <c r="N653" s="682"/>
      <c r="O653" s="682"/>
      <c r="P653" s="682"/>
      <c r="Q653" s="682"/>
      <c r="R653" s="682"/>
      <c r="S653" s="682"/>
      <c r="T653" s="682"/>
      <c r="U653" s="682"/>
      <c r="V653" s="682"/>
      <c r="W653" s="682"/>
      <c r="X653" s="682"/>
      <c r="Y653" s="682"/>
      <c r="Z653" s="682"/>
    </row>
    <row r="654" spans="1:26" ht="15">
      <c r="A654" s="682"/>
      <c r="B654" s="684"/>
      <c r="C654" s="684"/>
      <c r="D654" s="684"/>
      <c r="E654" s="684"/>
      <c r="F654" s="684"/>
      <c r="G654" s="684"/>
      <c r="H654" s="684"/>
      <c r="I654" s="684"/>
      <c r="J654" s="684"/>
      <c r="K654" s="1366"/>
      <c r="L654" s="682"/>
      <c r="M654" s="682"/>
      <c r="N654" s="682"/>
      <c r="O654" s="682"/>
      <c r="P654" s="682"/>
      <c r="Q654" s="682"/>
      <c r="R654" s="682"/>
      <c r="S654" s="682"/>
      <c r="T654" s="682"/>
      <c r="U654" s="682"/>
      <c r="V654" s="682"/>
      <c r="W654" s="682"/>
      <c r="X654" s="682"/>
      <c r="Y654" s="682"/>
      <c r="Z654" s="682"/>
    </row>
    <row r="655" spans="1:26" ht="15">
      <c r="A655" s="682"/>
      <c r="B655" s="684"/>
      <c r="C655" s="684"/>
      <c r="D655" s="684"/>
      <c r="E655" s="684"/>
      <c r="F655" s="684"/>
      <c r="G655" s="684"/>
      <c r="H655" s="684"/>
      <c r="I655" s="684"/>
      <c r="J655" s="684"/>
      <c r="K655" s="1366"/>
      <c r="L655" s="682"/>
      <c r="M655" s="682"/>
      <c r="N655" s="682"/>
      <c r="O655" s="682"/>
      <c r="P655" s="682"/>
      <c r="Q655" s="682"/>
      <c r="R655" s="682"/>
      <c r="S655" s="682"/>
      <c r="T655" s="682"/>
      <c r="U655" s="682"/>
      <c r="V655" s="682"/>
      <c r="W655" s="682"/>
      <c r="X655" s="682"/>
      <c r="Y655" s="682"/>
      <c r="Z655" s="682"/>
    </row>
    <row r="656" spans="1:26" ht="15">
      <c r="A656" s="682"/>
      <c r="B656" s="684"/>
      <c r="C656" s="684"/>
      <c r="D656" s="684"/>
      <c r="E656" s="684"/>
      <c r="F656" s="684"/>
      <c r="G656" s="684"/>
      <c r="H656" s="684"/>
      <c r="I656" s="684"/>
      <c r="J656" s="684"/>
      <c r="K656" s="1366"/>
      <c r="L656" s="682"/>
      <c r="M656" s="682"/>
      <c r="N656" s="682"/>
      <c r="O656" s="682"/>
      <c r="P656" s="682"/>
      <c r="Q656" s="682"/>
      <c r="R656" s="682"/>
      <c r="S656" s="682"/>
      <c r="T656" s="682"/>
      <c r="U656" s="682"/>
      <c r="V656" s="682"/>
      <c r="W656" s="682"/>
      <c r="X656" s="682"/>
      <c r="Y656" s="682"/>
      <c r="Z656" s="682"/>
    </row>
    <row r="657" spans="1:26" ht="15">
      <c r="A657" s="682"/>
      <c r="B657" s="684"/>
      <c r="C657" s="684"/>
      <c r="D657" s="684"/>
      <c r="E657" s="684"/>
      <c r="F657" s="684"/>
      <c r="G657" s="684"/>
      <c r="H657" s="684"/>
      <c r="I657" s="684"/>
      <c r="J657" s="684"/>
      <c r="K657" s="1366"/>
      <c r="L657" s="682"/>
      <c r="M657" s="682"/>
      <c r="N657" s="682"/>
      <c r="O657" s="682"/>
      <c r="P657" s="682"/>
      <c r="Q657" s="682"/>
      <c r="R657" s="682"/>
      <c r="S657" s="682"/>
      <c r="T657" s="682"/>
      <c r="U657" s="682"/>
      <c r="V657" s="682"/>
      <c r="W657" s="682"/>
      <c r="X657" s="682"/>
      <c r="Y657" s="682"/>
      <c r="Z657" s="682"/>
    </row>
    <row r="658" spans="1:26" ht="15">
      <c r="A658" s="682"/>
      <c r="B658" s="684"/>
      <c r="C658" s="684"/>
      <c r="D658" s="684"/>
      <c r="E658" s="684"/>
      <c r="F658" s="684"/>
      <c r="G658" s="684"/>
      <c r="H658" s="684"/>
      <c r="I658" s="684"/>
      <c r="J658" s="684"/>
      <c r="K658" s="1366"/>
      <c r="L658" s="682"/>
      <c r="M658" s="682"/>
      <c r="N658" s="682"/>
      <c r="O658" s="682"/>
      <c r="P658" s="682"/>
      <c r="Q658" s="682"/>
      <c r="R658" s="682"/>
      <c r="S658" s="682"/>
      <c r="T658" s="682"/>
      <c r="U658" s="682"/>
      <c r="V658" s="682"/>
      <c r="W658" s="682"/>
      <c r="X658" s="682"/>
      <c r="Y658" s="682"/>
      <c r="Z658" s="682"/>
    </row>
    <row r="659" spans="1:26" ht="15">
      <c r="A659" s="682"/>
      <c r="B659" s="684"/>
      <c r="C659" s="684"/>
      <c r="D659" s="684"/>
      <c r="E659" s="684"/>
      <c r="F659" s="684"/>
      <c r="G659" s="684"/>
      <c r="H659" s="684"/>
      <c r="I659" s="684"/>
      <c r="J659" s="684"/>
      <c r="K659" s="1366"/>
      <c r="L659" s="682"/>
      <c r="M659" s="682"/>
      <c r="N659" s="682"/>
      <c r="O659" s="682"/>
      <c r="P659" s="682"/>
      <c r="Q659" s="682"/>
      <c r="R659" s="682"/>
      <c r="S659" s="682"/>
      <c r="T659" s="682"/>
      <c r="U659" s="682"/>
      <c r="V659" s="682"/>
      <c r="W659" s="682"/>
      <c r="X659" s="682"/>
      <c r="Y659" s="682"/>
      <c r="Z659" s="682"/>
    </row>
    <row r="660" spans="1:26" ht="15">
      <c r="A660" s="682"/>
      <c r="B660" s="684"/>
      <c r="C660" s="684"/>
      <c r="D660" s="684"/>
      <c r="E660" s="684"/>
      <c r="F660" s="684"/>
      <c r="G660" s="684"/>
      <c r="H660" s="684"/>
      <c r="I660" s="684"/>
      <c r="J660" s="684"/>
      <c r="K660" s="1366"/>
      <c r="L660" s="682"/>
      <c r="M660" s="682"/>
      <c r="N660" s="682"/>
      <c r="O660" s="682"/>
      <c r="P660" s="682"/>
      <c r="Q660" s="682"/>
      <c r="R660" s="682"/>
      <c r="S660" s="682"/>
      <c r="T660" s="682"/>
      <c r="U660" s="682"/>
      <c r="V660" s="682"/>
      <c r="W660" s="682"/>
      <c r="X660" s="682"/>
      <c r="Y660" s="682"/>
      <c r="Z660" s="682"/>
    </row>
    <row r="661" spans="1:26" ht="15">
      <c r="A661" s="682"/>
      <c r="B661" s="684"/>
      <c r="C661" s="684"/>
      <c r="D661" s="684"/>
      <c r="E661" s="684"/>
      <c r="F661" s="684"/>
      <c r="G661" s="684"/>
      <c r="H661" s="684"/>
      <c r="I661" s="684"/>
      <c r="J661" s="684"/>
      <c r="K661" s="1366"/>
      <c r="L661" s="682"/>
      <c r="M661" s="682"/>
      <c r="N661" s="682"/>
      <c r="O661" s="682"/>
      <c r="P661" s="682"/>
      <c r="Q661" s="682"/>
      <c r="R661" s="682"/>
      <c r="S661" s="682"/>
      <c r="T661" s="682"/>
      <c r="U661" s="682"/>
      <c r="V661" s="682"/>
      <c r="W661" s="682"/>
      <c r="X661" s="682"/>
      <c r="Y661" s="682"/>
      <c r="Z661" s="682"/>
    </row>
    <row r="662" spans="1:26" ht="15">
      <c r="A662" s="682"/>
      <c r="B662" s="684"/>
      <c r="C662" s="684"/>
      <c r="D662" s="684"/>
      <c r="E662" s="684"/>
      <c r="F662" s="684"/>
      <c r="G662" s="684"/>
      <c r="H662" s="684"/>
      <c r="I662" s="684"/>
      <c r="J662" s="684"/>
      <c r="K662" s="1366"/>
      <c r="L662" s="682"/>
      <c r="M662" s="682"/>
      <c r="N662" s="682"/>
      <c r="O662" s="682"/>
      <c r="P662" s="682"/>
      <c r="Q662" s="682"/>
      <c r="R662" s="682"/>
      <c r="S662" s="682"/>
      <c r="T662" s="682"/>
      <c r="U662" s="682"/>
      <c r="V662" s="682"/>
      <c r="W662" s="682"/>
      <c r="X662" s="682"/>
      <c r="Y662" s="682"/>
      <c r="Z662" s="682"/>
    </row>
    <row r="663" spans="1:26" ht="15">
      <c r="A663" s="682"/>
      <c r="B663" s="684"/>
      <c r="C663" s="684"/>
      <c r="D663" s="684"/>
      <c r="E663" s="684"/>
      <c r="F663" s="684"/>
      <c r="G663" s="684"/>
      <c r="H663" s="684"/>
      <c r="I663" s="684"/>
      <c r="J663" s="684"/>
      <c r="K663" s="1366"/>
      <c r="L663" s="682"/>
      <c r="M663" s="682"/>
      <c r="N663" s="682"/>
      <c r="O663" s="682"/>
      <c r="P663" s="682"/>
      <c r="Q663" s="682"/>
      <c r="R663" s="682"/>
      <c r="S663" s="682"/>
      <c r="T663" s="682"/>
      <c r="U663" s="682"/>
      <c r="V663" s="682"/>
      <c r="W663" s="682"/>
      <c r="X663" s="682"/>
      <c r="Y663" s="682"/>
      <c r="Z663" s="682"/>
    </row>
    <row r="664" spans="1:26" ht="15">
      <c r="A664" s="682"/>
      <c r="B664" s="684"/>
      <c r="C664" s="684"/>
      <c r="D664" s="684"/>
      <c r="E664" s="684"/>
      <c r="F664" s="684"/>
      <c r="G664" s="684"/>
      <c r="H664" s="684"/>
      <c r="I664" s="684"/>
      <c r="J664" s="684"/>
      <c r="K664" s="1366"/>
      <c r="L664" s="682"/>
      <c r="M664" s="682"/>
      <c r="N664" s="682"/>
      <c r="O664" s="682"/>
      <c r="P664" s="682"/>
      <c r="Q664" s="682"/>
      <c r="R664" s="682"/>
      <c r="S664" s="682"/>
      <c r="T664" s="682"/>
      <c r="U664" s="682"/>
      <c r="V664" s="682"/>
      <c r="W664" s="682"/>
      <c r="X664" s="682"/>
      <c r="Y664" s="682"/>
      <c r="Z664" s="682"/>
    </row>
    <row r="665" spans="1:26" ht="15">
      <c r="A665" s="682"/>
      <c r="B665" s="684"/>
      <c r="C665" s="684"/>
      <c r="D665" s="684"/>
      <c r="E665" s="684"/>
      <c r="F665" s="684"/>
      <c r="G665" s="684"/>
      <c r="H665" s="684"/>
      <c r="I665" s="684"/>
      <c r="J665" s="684"/>
      <c r="K665" s="1366"/>
      <c r="L665" s="682"/>
      <c r="M665" s="682"/>
      <c r="N665" s="682"/>
      <c r="O665" s="682"/>
      <c r="P665" s="682"/>
      <c r="Q665" s="682"/>
      <c r="R665" s="682"/>
      <c r="S665" s="682"/>
      <c r="T665" s="682"/>
      <c r="U665" s="682"/>
      <c r="V665" s="682"/>
      <c r="W665" s="682"/>
      <c r="X665" s="682"/>
      <c r="Y665" s="682"/>
      <c r="Z665" s="682"/>
    </row>
    <row r="666" spans="1:26" ht="15">
      <c r="A666" s="682"/>
      <c r="B666" s="684"/>
      <c r="C666" s="684"/>
      <c r="D666" s="684"/>
      <c r="E666" s="684"/>
      <c r="F666" s="684"/>
      <c r="G666" s="684"/>
      <c r="H666" s="684"/>
      <c r="I666" s="684"/>
      <c r="J666" s="684"/>
      <c r="K666" s="1366"/>
      <c r="L666" s="682"/>
      <c r="M666" s="682"/>
      <c r="N666" s="682"/>
      <c r="O666" s="682"/>
      <c r="P666" s="682"/>
      <c r="Q666" s="682"/>
      <c r="R666" s="682"/>
      <c r="S666" s="682"/>
      <c r="T666" s="682"/>
      <c r="U666" s="682"/>
      <c r="V666" s="682"/>
      <c r="W666" s="682"/>
      <c r="X666" s="682"/>
      <c r="Y666" s="682"/>
      <c r="Z666" s="682"/>
    </row>
    <row r="667" spans="1:26" ht="15">
      <c r="A667" s="682"/>
      <c r="B667" s="684"/>
      <c r="C667" s="684"/>
      <c r="D667" s="684"/>
      <c r="E667" s="684"/>
      <c r="F667" s="684"/>
      <c r="G667" s="684"/>
      <c r="H667" s="684"/>
      <c r="I667" s="684"/>
      <c r="J667" s="684"/>
      <c r="K667" s="1366"/>
      <c r="L667" s="682"/>
      <c r="M667" s="682"/>
      <c r="N667" s="682"/>
      <c r="O667" s="682"/>
      <c r="P667" s="682"/>
      <c r="Q667" s="682"/>
      <c r="R667" s="682"/>
      <c r="S667" s="682"/>
      <c r="T667" s="682"/>
      <c r="U667" s="682"/>
      <c r="V667" s="682"/>
      <c r="W667" s="682"/>
      <c r="X667" s="682"/>
      <c r="Y667" s="682"/>
      <c r="Z667" s="682"/>
    </row>
    <row r="668" spans="1:26" ht="15">
      <c r="A668" s="682"/>
      <c r="B668" s="684"/>
      <c r="C668" s="684"/>
      <c r="D668" s="684"/>
      <c r="E668" s="684"/>
      <c r="F668" s="684"/>
      <c r="G668" s="684"/>
      <c r="H668" s="684"/>
      <c r="I668" s="684"/>
      <c r="J668" s="684"/>
      <c r="K668" s="1366"/>
      <c r="L668" s="682"/>
      <c r="M668" s="682"/>
      <c r="N668" s="682"/>
      <c r="O668" s="682"/>
      <c r="P668" s="682"/>
      <c r="Q668" s="682"/>
      <c r="R668" s="682"/>
      <c r="S668" s="682"/>
      <c r="T668" s="682"/>
      <c r="U668" s="682"/>
      <c r="V668" s="682"/>
      <c r="W668" s="682"/>
      <c r="X668" s="682"/>
      <c r="Y668" s="682"/>
      <c r="Z668" s="682"/>
    </row>
    <row r="669" spans="1:26" ht="15">
      <c r="A669" s="682"/>
      <c r="B669" s="684"/>
      <c r="C669" s="684"/>
      <c r="D669" s="684"/>
      <c r="E669" s="684"/>
      <c r="F669" s="684"/>
      <c r="G669" s="684"/>
      <c r="H669" s="684"/>
      <c r="I669" s="684"/>
      <c r="J669" s="684"/>
      <c r="K669" s="1366"/>
      <c r="L669" s="682"/>
      <c r="M669" s="682"/>
      <c r="N669" s="682"/>
      <c r="O669" s="682"/>
      <c r="P669" s="682"/>
      <c r="Q669" s="682"/>
      <c r="R669" s="682"/>
      <c r="S669" s="682"/>
      <c r="T669" s="682"/>
      <c r="U669" s="682"/>
      <c r="V669" s="682"/>
      <c r="W669" s="682"/>
      <c r="X669" s="682"/>
      <c r="Y669" s="682"/>
      <c r="Z669" s="682"/>
    </row>
    <row r="670" spans="1:26" ht="15">
      <c r="A670" s="682"/>
      <c r="B670" s="684"/>
      <c r="C670" s="684"/>
      <c r="D670" s="684"/>
      <c r="E670" s="684"/>
      <c r="F670" s="684"/>
      <c r="G670" s="684"/>
      <c r="H670" s="684"/>
      <c r="I670" s="684"/>
      <c r="J670" s="684"/>
      <c r="K670" s="1366"/>
      <c r="L670" s="682"/>
      <c r="M670" s="682"/>
      <c r="N670" s="682"/>
      <c r="O670" s="682"/>
      <c r="P670" s="682"/>
      <c r="Q670" s="682"/>
      <c r="R670" s="682"/>
      <c r="S670" s="682"/>
      <c r="T670" s="682"/>
      <c r="U670" s="682"/>
      <c r="V670" s="682"/>
      <c r="W670" s="682"/>
      <c r="X670" s="682"/>
      <c r="Y670" s="682"/>
      <c r="Z670" s="682"/>
    </row>
    <row r="671" spans="1:26" ht="15">
      <c r="A671" s="682"/>
      <c r="B671" s="684"/>
      <c r="C671" s="684"/>
      <c r="D671" s="684"/>
      <c r="E671" s="684"/>
      <c r="F671" s="684"/>
      <c r="G671" s="684"/>
      <c r="H671" s="684"/>
      <c r="I671" s="684"/>
      <c r="J671" s="684"/>
      <c r="K671" s="1366"/>
      <c r="L671" s="682"/>
      <c r="M671" s="682"/>
      <c r="N671" s="682"/>
      <c r="O671" s="682"/>
      <c r="P671" s="682"/>
      <c r="Q671" s="682"/>
      <c r="R671" s="682"/>
      <c r="S671" s="682"/>
      <c r="T671" s="682"/>
      <c r="U671" s="682"/>
      <c r="V671" s="682"/>
      <c r="W671" s="682"/>
      <c r="X671" s="682"/>
      <c r="Y671" s="682"/>
      <c r="Z671" s="682"/>
    </row>
    <row r="672" spans="1:26" ht="15">
      <c r="A672" s="682"/>
      <c r="B672" s="684"/>
      <c r="C672" s="684"/>
      <c r="D672" s="684"/>
      <c r="E672" s="684"/>
      <c r="F672" s="684"/>
      <c r="G672" s="684"/>
      <c r="H672" s="684"/>
      <c r="I672" s="684"/>
      <c r="J672" s="684"/>
      <c r="K672" s="1366"/>
      <c r="L672" s="682"/>
      <c r="M672" s="682"/>
      <c r="N672" s="682"/>
      <c r="O672" s="682"/>
      <c r="P672" s="682"/>
      <c r="Q672" s="682"/>
      <c r="R672" s="682"/>
      <c r="S672" s="682"/>
      <c r="T672" s="682"/>
      <c r="U672" s="682"/>
      <c r="V672" s="682"/>
      <c r="W672" s="682"/>
      <c r="X672" s="682"/>
      <c r="Y672" s="682"/>
      <c r="Z672" s="682"/>
    </row>
    <row r="673" spans="1:26" ht="15">
      <c r="A673" s="682"/>
      <c r="B673" s="684"/>
      <c r="C673" s="684"/>
      <c r="D673" s="684"/>
      <c r="E673" s="684"/>
      <c r="F673" s="684"/>
      <c r="G673" s="684"/>
      <c r="H673" s="684"/>
      <c r="I673" s="684"/>
      <c r="J673" s="684"/>
      <c r="K673" s="1366"/>
      <c r="L673" s="682"/>
      <c r="M673" s="682"/>
      <c r="N673" s="682"/>
      <c r="O673" s="682"/>
      <c r="P673" s="682"/>
      <c r="Q673" s="682"/>
      <c r="R673" s="682"/>
      <c r="S673" s="682"/>
      <c r="T673" s="682"/>
      <c r="U673" s="682"/>
      <c r="V673" s="682"/>
      <c r="W673" s="682"/>
      <c r="X673" s="682"/>
      <c r="Y673" s="682"/>
      <c r="Z673" s="682"/>
    </row>
    <row r="674" spans="1:26" ht="15">
      <c r="A674" s="682"/>
      <c r="B674" s="684"/>
      <c r="C674" s="684"/>
      <c r="D674" s="684"/>
      <c r="E674" s="684"/>
      <c r="F674" s="684"/>
      <c r="G674" s="684"/>
      <c r="H674" s="684"/>
      <c r="I674" s="684"/>
      <c r="J674" s="684"/>
      <c r="K674" s="1366"/>
      <c r="L674" s="682"/>
      <c r="M674" s="682"/>
      <c r="N674" s="682"/>
      <c r="O674" s="682"/>
      <c r="P674" s="682"/>
      <c r="Q674" s="682"/>
      <c r="R674" s="682"/>
      <c r="S674" s="682"/>
      <c r="T674" s="682"/>
      <c r="U674" s="682"/>
      <c r="V674" s="682"/>
      <c r="W674" s="682"/>
      <c r="X674" s="682"/>
      <c r="Y674" s="682"/>
      <c r="Z674" s="682"/>
    </row>
    <row r="675" spans="1:26" ht="15">
      <c r="A675" s="682"/>
      <c r="B675" s="684"/>
      <c r="C675" s="684"/>
      <c r="D675" s="684"/>
      <c r="E675" s="684"/>
      <c r="F675" s="684"/>
      <c r="G675" s="684"/>
      <c r="H675" s="684"/>
      <c r="I675" s="684"/>
      <c r="J675" s="684"/>
      <c r="K675" s="1366"/>
      <c r="L675" s="682"/>
      <c r="M675" s="682"/>
      <c r="N675" s="682"/>
      <c r="O675" s="682"/>
      <c r="P675" s="682"/>
      <c r="Q675" s="682"/>
      <c r="R675" s="682"/>
      <c r="S675" s="682"/>
      <c r="T675" s="682"/>
      <c r="U675" s="682"/>
      <c r="V675" s="682"/>
      <c r="W675" s="682"/>
      <c r="X675" s="682"/>
      <c r="Y675" s="682"/>
      <c r="Z675" s="682"/>
    </row>
    <row r="676" spans="1:26" ht="15">
      <c r="A676" s="682"/>
      <c r="B676" s="684"/>
      <c r="C676" s="684"/>
      <c r="D676" s="684"/>
      <c r="E676" s="684"/>
      <c r="F676" s="684"/>
      <c r="G676" s="684"/>
      <c r="H676" s="684"/>
      <c r="I676" s="684"/>
      <c r="J676" s="684"/>
      <c r="K676" s="1366"/>
      <c r="L676" s="682"/>
      <c r="M676" s="682"/>
      <c r="N676" s="682"/>
      <c r="O676" s="682"/>
      <c r="P676" s="682"/>
      <c r="Q676" s="682"/>
      <c r="R676" s="682"/>
      <c r="S676" s="682"/>
      <c r="T676" s="682"/>
      <c r="U676" s="682"/>
      <c r="V676" s="682"/>
      <c r="W676" s="682"/>
      <c r="X676" s="682"/>
      <c r="Y676" s="682"/>
      <c r="Z676" s="682"/>
    </row>
    <row r="677" spans="1:26" ht="15">
      <c r="A677" s="682"/>
      <c r="B677" s="684"/>
      <c r="C677" s="684"/>
      <c r="D677" s="684"/>
      <c r="E677" s="684"/>
      <c r="F677" s="684"/>
      <c r="G677" s="684"/>
      <c r="H677" s="684"/>
      <c r="I677" s="684"/>
      <c r="J677" s="684"/>
      <c r="K677" s="1366"/>
      <c r="L677" s="682"/>
      <c r="M677" s="682"/>
      <c r="N677" s="682"/>
      <c r="O677" s="682"/>
      <c r="P677" s="682"/>
      <c r="Q677" s="682"/>
      <c r="R677" s="682"/>
      <c r="S677" s="682"/>
      <c r="T677" s="682"/>
      <c r="U677" s="682"/>
      <c r="V677" s="682"/>
      <c r="W677" s="682"/>
      <c r="X677" s="682"/>
      <c r="Y677" s="682"/>
      <c r="Z677" s="682"/>
    </row>
    <row r="678" spans="1:26" ht="15">
      <c r="A678" s="682"/>
      <c r="B678" s="684"/>
      <c r="C678" s="684"/>
      <c r="D678" s="684"/>
      <c r="E678" s="684"/>
      <c r="F678" s="684"/>
      <c r="G678" s="684"/>
      <c r="H678" s="684"/>
      <c r="I678" s="684"/>
      <c r="J678" s="684"/>
      <c r="K678" s="1366"/>
      <c r="L678" s="682"/>
      <c r="M678" s="682"/>
      <c r="N678" s="682"/>
      <c r="O678" s="682"/>
      <c r="P678" s="682"/>
      <c r="Q678" s="682"/>
      <c r="R678" s="682"/>
      <c r="S678" s="682"/>
      <c r="T678" s="682"/>
      <c r="U678" s="682"/>
      <c r="V678" s="682"/>
      <c r="W678" s="682"/>
      <c r="X678" s="682"/>
      <c r="Y678" s="682"/>
      <c r="Z678" s="682"/>
    </row>
    <row r="679" spans="1:26" ht="15">
      <c r="A679" s="682"/>
      <c r="B679" s="684"/>
      <c r="C679" s="684"/>
      <c r="D679" s="684"/>
      <c r="E679" s="684"/>
      <c r="F679" s="684"/>
      <c r="G679" s="684"/>
      <c r="H679" s="684"/>
      <c r="I679" s="684"/>
      <c r="J679" s="684"/>
      <c r="K679" s="1366"/>
      <c r="L679" s="682"/>
      <c r="M679" s="682"/>
      <c r="N679" s="682"/>
      <c r="O679" s="682"/>
      <c r="P679" s="682"/>
      <c r="Q679" s="682"/>
      <c r="R679" s="682"/>
      <c r="S679" s="682"/>
      <c r="T679" s="682"/>
      <c r="U679" s="682"/>
      <c r="V679" s="682"/>
      <c r="W679" s="682"/>
      <c r="X679" s="682"/>
      <c r="Y679" s="682"/>
      <c r="Z679" s="682"/>
    </row>
    <row r="680" spans="1:26" ht="15">
      <c r="A680" s="682"/>
      <c r="B680" s="684"/>
      <c r="C680" s="684"/>
      <c r="D680" s="684"/>
      <c r="E680" s="684"/>
      <c r="F680" s="684"/>
      <c r="G680" s="684"/>
      <c r="H680" s="684"/>
      <c r="I680" s="684"/>
      <c r="J680" s="684"/>
      <c r="K680" s="1366"/>
      <c r="L680" s="682"/>
      <c r="M680" s="682"/>
      <c r="N680" s="682"/>
      <c r="O680" s="682"/>
      <c r="P680" s="682"/>
      <c r="Q680" s="682"/>
      <c r="R680" s="682"/>
      <c r="S680" s="682"/>
      <c r="T680" s="682"/>
      <c r="U680" s="682"/>
      <c r="V680" s="682"/>
      <c r="W680" s="682"/>
      <c r="X680" s="682"/>
      <c r="Y680" s="682"/>
      <c r="Z680" s="682"/>
    </row>
    <row r="681" spans="1:26" ht="15">
      <c r="A681" s="682"/>
      <c r="B681" s="684"/>
      <c r="C681" s="684"/>
      <c r="D681" s="684"/>
      <c r="E681" s="684"/>
      <c r="F681" s="684"/>
      <c r="G681" s="684"/>
      <c r="H681" s="684"/>
      <c r="I681" s="684"/>
      <c r="J681" s="684"/>
      <c r="K681" s="1366"/>
      <c r="L681" s="682"/>
      <c r="M681" s="682"/>
      <c r="N681" s="682"/>
      <c r="O681" s="682"/>
      <c r="P681" s="682"/>
      <c r="Q681" s="682"/>
      <c r="R681" s="682"/>
      <c r="S681" s="682"/>
      <c r="T681" s="682"/>
      <c r="U681" s="682"/>
      <c r="V681" s="682"/>
      <c r="W681" s="682"/>
      <c r="X681" s="682"/>
      <c r="Y681" s="682"/>
      <c r="Z681" s="682"/>
    </row>
    <row r="682" spans="1:26" ht="15">
      <c r="A682" s="682"/>
      <c r="B682" s="684"/>
      <c r="C682" s="684"/>
      <c r="D682" s="684"/>
      <c r="E682" s="684"/>
      <c r="F682" s="684"/>
      <c r="G682" s="684"/>
      <c r="H682" s="684"/>
      <c r="I682" s="684"/>
      <c r="J682" s="684"/>
      <c r="K682" s="1366"/>
      <c r="L682" s="682"/>
      <c r="M682" s="682"/>
      <c r="N682" s="682"/>
      <c r="O682" s="682"/>
      <c r="P682" s="682"/>
      <c r="Q682" s="682"/>
      <c r="R682" s="682"/>
      <c r="S682" s="682"/>
      <c r="T682" s="682"/>
      <c r="U682" s="682"/>
      <c r="V682" s="682"/>
      <c r="W682" s="682"/>
      <c r="X682" s="682"/>
      <c r="Y682" s="682"/>
      <c r="Z682" s="682"/>
    </row>
    <row r="683" spans="1:26" ht="15">
      <c r="A683" s="682"/>
      <c r="B683" s="684"/>
      <c r="C683" s="684"/>
      <c r="D683" s="684"/>
      <c r="E683" s="684"/>
      <c r="F683" s="684"/>
      <c r="G683" s="684"/>
      <c r="H683" s="684"/>
      <c r="I683" s="684"/>
      <c r="J683" s="684"/>
      <c r="K683" s="1366"/>
      <c r="L683" s="682"/>
      <c r="M683" s="682"/>
      <c r="N683" s="682"/>
      <c r="O683" s="682"/>
      <c r="P683" s="682"/>
      <c r="Q683" s="682"/>
      <c r="R683" s="682"/>
      <c r="S683" s="682"/>
      <c r="T683" s="682"/>
      <c r="U683" s="682"/>
      <c r="V683" s="682"/>
      <c r="W683" s="682"/>
      <c r="X683" s="682"/>
      <c r="Y683" s="682"/>
      <c r="Z683" s="682"/>
    </row>
    <row r="684" spans="1:26" ht="15">
      <c r="A684" s="682"/>
      <c r="B684" s="684"/>
      <c r="C684" s="684"/>
      <c r="D684" s="684"/>
      <c r="E684" s="684"/>
      <c r="F684" s="684"/>
      <c r="G684" s="684"/>
      <c r="H684" s="684"/>
      <c r="I684" s="684"/>
      <c r="J684" s="684"/>
      <c r="K684" s="1366"/>
      <c r="L684" s="682"/>
      <c r="M684" s="682"/>
      <c r="N684" s="682"/>
      <c r="O684" s="682"/>
      <c r="P684" s="682"/>
      <c r="Q684" s="682"/>
      <c r="R684" s="682"/>
      <c r="S684" s="682"/>
      <c r="T684" s="682"/>
      <c r="U684" s="682"/>
      <c r="V684" s="682"/>
      <c r="W684" s="682"/>
      <c r="X684" s="682"/>
      <c r="Y684" s="682"/>
      <c r="Z684" s="682"/>
    </row>
    <row r="685" spans="1:26" ht="15">
      <c r="A685" s="682"/>
      <c r="B685" s="684"/>
      <c r="C685" s="684"/>
      <c r="D685" s="684"/>
      <c r="E685" s="684"/>
      <c r="F685" s="684"/>
      <c r="G685" s="684"/>
      <c r="H685" s="684"/>
      <c r="I685" s="684"/>
      <c r="J685" s="684"/>
      <c r="K685" s="1366"/>
      <c r="L685" s="682"/>
      <c r="M685" s="682"/>
      <c r="N685" s="682"/>
      <c r="O685" s="682"/>
      <c r="P685" s="682"/>
      <c r="Q685" s="682"/>
      <c r="R685" s="682"/>
      <c r="S685" s="682"/>
      <c r="T685" s="682"/>
      <c r="U685" s="682"/>
      <c r="V685" s="682"/>
      <c r="W685" s="682"/>
      <c r="X685" s="682"/>
      <c r="Y685" s="682"/>
      <c r="Z685" s="682"/>
    </row>
    <row r="686" spans="1:26" ht="15">
      <c r="A686" s="682"/>
      <c r="B686" s="684"/>
      <c r="C686" s="684"/>
      <c r="D686" s="684"/>
      <c r="E686" s="684"/>
      <c r="F686" s="684"/>
      <c r="G686" s="684"/>
      <c r="H686" s="684"/>
      <c r="I686" s="684"/>
      <c r="J686" s="684"/>
      <c r="K686" s="1366"/>
      <c r="L686" s="682"/>
      <c r="M686" s="682"/>
      <c r="N686" s="682"/>
      <c r="O686" s="682"/>
      <c r="P686" s="682"/>
      <c r="Q686" s="682"/>
      <c r="R686" s="682"/>
      <c r="S686" s="682"/>
      <c r="T686" s="682"/>
      <c r="U686" s="682"/>
      <c r="V686" s="682"/>
      <c r="W686" s="682"/>
      <c r="X686" s="682"/>
      <c r="Y686" s="682"/>
      <c r="Z686" s="682"/>
    </row>
    <row r="687" spans="1:26" ht="15">
      <c r="A687" s="682"/>
      <c r="B687" s="684"/>
      <c r="C687" s="684"/>
      <c r="D687" s="684"/>
      <c r="E687" s="684"/>
      <c r="F687" s="684"/>
      <c r="G687" s="684"/>
      <c r="H687" s="684"/>
      <c r="I687" s="684"/>
      <c r="J687" s="684"/>
      <c r="K687" s="1366"/>
      <c r="L687" s="682"/>
      <c r="M687" s="682"/>
      <c r="N687" s="682"/>
      <c r="O687" s="682"/>
      <c r="P687" s="682"/>
      <c r="Q687" s="682"/>
      <c r="R687" s="682"/>
      <c r="S687" s="682"/>
      <c r="T687" s="682"/>
      <c r="U687" s="682"/>
      <c r="V687" s="682"/>
      <c r="W687" s="682"/>
      <c r="X687" s="682"/>
      <c r="Y687" s="682"/>
      <c r="Z687" s="682"/>
    </row>
    <row r="688" spans="1:26" ht="15">
      <c r="A688" s="682"/>
      <c r="B688" s="684"/>
      <c r="C688" s="684"/>
      <c r="D688" s="684"/>
      <c r="E688" s="684"/>
      <c r="F688" s="684"/>
      <c r="G688" s="684"/>
      <c r="H688" s="684"/>
      <c r="I688" s="684"/>
      <c r="J688" s="684"/>
      <c r="K688" s="1366"/>
      <c r="L688" s="682"/>
      <c r="M688" s="682"/>
      <c r="N688" s="682"/>
      <c r="O688" s="682"/>
      <c r="P688" s="682"/>
      <c r="Q688" s="682"/>
      <c r="R688" s="682"/>
      <c r="S688" s="682"/>
      <c r="T688" s="682"/>
      <c r="U688" s="682"/>
      <c r="V688" s="682"/>
      <c r="W688" s="682"/>
      <c r="X688" s="682"/>
      <c r="Y688" s="682"/>
      <c r="Z688" s="682"/>
    </row>
    <row r="689" spans="1:26" ht="15">
      <c r="A689" s="682"/>
      <c r="B689" s="684"/>
      <c r="C689" s="684"/>
      <c r="D689" s="684"/>
      <c r="E689" s="684"/>
      <c r="F689" s="684"/>
      <c r="G689" s="684"/>
      <c r="H689" s="684"/>
      <c r="I689" s="684"/>
      <c r="J689" s="684"/>
      <c r="K689" s="1366"/>
      <c r="L689" s="682"/>
      <c r="M689" s="682"/>
      <c r="N689" s="682"/>
      <c r="O689" s="682"/>
      <c r="P689" s="682"/>
      <c r="Q689" s="682"/>
      <c r="R689" s="682"/>
      <c r="S689" s="682"/>
      <c r="T689" s="682"/>
      <c r="U689" s="682"/>
      <c r="V689" s="682"/>
      <c r="W689" s="682"/>
      <c r="X689" s="682"/>
      <c r="Y689" s="682"/>
      <c r="Z689" s="682"/>
    </row>
    <row r="690" spans="1:26" ht="15">
      <c r="A690" s="682"/>
      <c r="B690" s="684"/>
      <c r="C690" s="684"/>
      <c r="D690" s="684"/>
      <c r="E690" s="684"/>
      <c r="F690" s="684"/>
      <c r="G690" s="684"/>
      <c r="H690" s="684"/>
      <c r="I690" s="684"/>
      <c r="J690" s="684"/>
      <c r="K690" s="1366"/>
      <c r="L690" s="682"/>
      <c r="M690" s="682"/>
      <c r="N690" s="682"/>
      <c r="O690" s="682"/>
      <c r="P690" s="682"/>
      <c r="Q690" s="682"/>
      <c r="R690" s="682"/>
      <c r="S690" s="682"/>
      <c r="T690" s="682"/>
      <c r="U690" s="682"/>
      <c r="V690" s="682"/>
      <c r="W690" s="682"/>
      <c r="X690" s="682"/>
      <c r="Y690" s="682"/>
      <c r="Z690" s="682"/>
    </row>
    <row r="691" spans="1:26" ht="15">
      <c r="A691" s="682"/>
      <c r="B691" s="684"/>
      <c r="C691" s="684"/>
      <c r="D691" s="684"/>
      <c r="E691" s="684"/>
      <c r="F691" s="684"/>
      <c r="G691" s="684"/>
      <c r="H691" s="684"/>
      <c r="I691" s="684"/>
      <c r="J691" s="684"/>
      <c r="K691" s="1366"/>
      <c r="L691" s="682"/>
      <c r="M691" s="682"/>
      <c r="N691" s="682"/>
      <c r="O691" s="682"/>
      <c r="P691" s="682"/>
      <c r="Q691" s="682"/>
      <c r="R691" s="682"/>
      <c r="S691" s="682"/>
      <c r="T691" s="682"/>
      <c r="U691" s="682"/>
      <c r="V691" s="682"/>
      <c r="W691" s="682"/>
      <c r="X691" s="682"/>
      <c r="Y691" s="682"/>
      <c r="Z691" s="682"/>
    </row>
    <row r="692" spans="1:26" ht="15">
      <c r="A692" s="682"/>
      <c r="B692" s="684"/>
      <c r="C692" s="684"/>
      <c r="D692" s="684"/>
      <c r="E692" s="684"/>
      <c r="F692" s="684"/>
      <c r="G692" s="684"/>
      <c r="H692" s="684"/>
      <c r="I692" s="684"/>
      <c r="J692" s="684"/>
      <c r="K692" s="1366"/>
      <c r="L692" s="682"/>
      <c r="M692" s="682"/>
      <c r="N692" s="682"/>
      <c r="O692" s="682"/>
      <c r="P692" s="682"/>
      <c r="Q692" s="682"/>
      <c r="R692" s="682"/>
      <c r="S692" s="682"/>
      <c r="T692" s="682"/>
      <c r="U692" s="682"/>
      <c r="V692" s="682"/>
      <c r="W692" s="682"/>
      <c r="X692" s="682"/>
      <c r="Y692" s="682"/>
      <c r="Z692" s="682"/>
    </row>
    <row r="693" spans="1:26" ht="15">
      <c r="A693" s="682"/>
      <c r="B693" s="684"/>
      <c r="C693" s="684"/>
      <c r="D693" s="684"/>
      <c r="E693" s="684"/>
      <c r="F693" s="684"/>
      <c r="G693" s="684"/>
      <c r="H693" s="684"/>
      <c r="I693" s="684"/>
      <c r="J693" s="684"/>
      <c r="K693" s="1366"/>
      <c r="L693" s="682"/>
      <c r="M693" s="682"/>
      <c r="N693" s="682"/>
      <c r="O693" s="682"/>
      <c r="P693" s="682"/>
      <c r="Q693" s="682"/>
      <c r="R693" s="682"/>
      <c r="S693" s="682"/>
      <c r="T693" s="682"/>
      <c r="U693" s="682"/>
      <c r="V693" s="682"/>
      <c r="W693" s="682"/>
      <c r="X693" s="682"/>
      <c r="Y693" s="682"/>
      <c r="Z693" s="682"/>
    </row>
    <row r="694" spans="1:26" ht="15">
      <c r="A694" s="682"/>
      <c r="B694" s="684"/>
      <c r="C694" s="684"/>
      <c r="D694" s="684"/>
      <c r="E694" s="684"/>
      <c r="F694" s="684"/>
      <c r="G694" s="684"/>
      <c r="H694" s="684"/>
      <c r="I694" s="684"/>
      <c r="J694" s="684"/>
      <c r="K694" s="1366"/>
      <c r="L694" s="682"/>
      <c r="M694" s="682"/>
      <c r="N694" s="682"/>
      <c r="O694" s="682"/>
      <c r="P694" s="682"/>
      <c r="Q694" s="682"/>
      <c r="R694" s="682"/>
      <c r="S694" s="682"/>
      <c r="T694" s="682"/>
      <c r="U694" s="682"/>
      <c r="V694" s="682"/>
      <c r="W694" s="682"/>
      <c r="X694" s="682"/>
      <c r="Y694" s="682"/>
      <c r="Z694" s="682"/>
    </row>
    <row r="695" spans="1:26" ht="15">
      <c r="A695" s="682"/>
      <c r="B695" s="684"/>
      <c r="C695" s="684"/>
      <c r="D695" s="684"/>
      <c r="E695" s="684"/>
      <c r="F695" s="684"/>
      <c r="G695" s="684"/>
      <c r="H695" s="684"/>
      <c r="I695" s="684"/>
      <c r="J695" s="684"/>
      <c r="K695" s="1366"/>
      <c r="L695" s="682"/>
      <c r="M695" s="682"/>
      <c r="N695" s="682"/>
      <c r="O695" s="682"/>
      <c r="P695" s="682"/>
      <c r="Q695" s="682"/>
      <c r="R695" s="682"/>
      <c r="S695" s="682"/>
      <c r="T695" s="682"/>
      <c r="U695" s="682"/>
      <c r="V695" s="682"/>
      <c r="W695" s="682"/>
      <c r="X695" s="682"/>
      <c r="Y695" s="682"/>
      <c r="Z695" s="682"/>
    </row>
    <row r="696" spans="1:26" ht="15">
      <c r="A696" s="682"/>
      <c r="B696" s="684"/>
      <c r="C696" s="684"/>
      <c r="D696" s="684"/>
      <c r="E696" s="684"/>
      <c r="F696" s="684"/>
      <c r="G696" s="684"/>
      <c r="H696" s="684"/>
      <c r="I696" s="684"/>
      <c r="J696" s="684"/>
      <c r="K696" s="1366"/>
      <c r="L696" s="682"/>
      <c r="M696" s="682"/>
      <c r="N696" s="682"/>
      <c r="O696" s="682"/>
      <c r="P696" s="682"/>
      <c r="Q696" s="682"/>
      <c r="R696" s="682"/>
      <c r="S696" s="682"/>
      <c r="T696" s="682"/>
      <c r="U696" s="682"/>
      <c r="V696" s="682"/>
      <c r="W696" s="682"/>
      <c r="X696" s="682"/>
      <c r="Y696" s="682"/>
      <c r="Z696" s="682"/>
    </row>
    <row r="697" spans="1:26" ht="15">
      <c r="A697" s="682"/>
      <c r="B697" s="684"/>
      <c r="C697" s="684"/>
      <c r="D697" s="684"/>
      <c r="E697" s="684"/>
      <c r="F697" s="684"/>
      <c r="G697" s="684"/>
      <c r="H697" s="684"/>
      <c r="I697" s="684"/>
      <c r="J697" s="684"/>
      <c r="K697" s="1366"/>
      <c r="L697" s="682"/>
      <c r="M697" s="682"/>
      <c r="N697" s="682"/>
      <c r="O697" s="682"/>
      <c r="P697" s="682"/>
      <c r="Q697" s="682"/>
      <c r="R697" s="682"/>
      <c r="S697" s="682"/>
      <c r="T697" s="682"/>
      <c r="U697" s="682"/>
      <c r="V697" s="682"/>
      <c r="W697" s="682"/>
      <c r="X697" s="682"/>
      <c r="Y697" s="682"/>
      <c r="Z697" s="682"/>
    </row>
    <row r="698" spans="1:26" ht="15">
      <c r="A698" s="682"/>
      <c r="B698" s="684"/>
      <c r="C698" s="684"/>
      <c r="D698" s="684"/>
      <c r="E698" s="684"/>
      <c r="F698" s="684"/>
      <c r="G698" s="684"/>
      <c r="H698" s="684"/>
      <c r="I698" s="684"/>
      <c r="J698" s="684"/>
      <c r="K698" s="1366"/>
      <c r="L698" s="682"/>
      <c r="M698" s="682"/>
      <c r="N698" s="682"/>
      <c r="O698" s="682"/>
      <c r="P698" s="682"/>
      <c r="Q698" s="682"/>
      <c r="R698" s="682"/>
      <c r="S698" s="682"/>
      <c r="T698" s="682"/>
      <c r="U698" s="682"/>
      <c r="V698" s="682"/>
      <c r="W698" s="682"/>
      <c r="X698" s="682"/>
      <c r="Y698" s="682"/>
      <c r="Z698" s="682"/>
    </row>
    <row r="699" spans="1:26" ht="15">
      <c r="A699" s="682"/>
      <c r="B699" s="684"/>
      <c r="C699" s="684"/>
      <c r="D699" s="684"/>
      <c r="E699" s="684"/>
      <c r="F699" s="684"/>
      <c r="G699" s="684"/>
      <c r="H699" s="684"/>
      <c r="I699" s="684"/>
      <c r="J699" s="684"/>
      <c r="K699" s="1366"/>
      <c r="L699" s="682"/>
      <c r="M699" s="682"/>
      <c r="N699" s="682"/>
      <c r="O699" s="682"/>
      <c r="P699" s="682"/>
      <c r="Q699" s="682"/>
      <c r="R699" s="682"/>
      <c r="S699" s="682"/>
      <c r="T699" s="682"/>
      <c r="U699" s="682"/>
      <c r="V699" s="682"/>
      <c r="W699" s="682"/>
      <c r="X699" s="682"/>
      <c r="Y699" s="682"/>
      <c r="Z699" s="682"/>
    </row>
    <row r="700" spans="1:26" ht="15">
      <c r="A700" s="682"/>
      <c r="B700" s="684"/>
      <c r="C700" s="684"/>
      <c r="D700" s="684"/>
      <c r="E700" s="684"/>
      <c r="F700" s="684"/>
      <c r="G700" s="684"/>
      <c r="H700" s="684"/>
      <c r="I700" s="684"/>
      <c r="J700" s="684"/>
      <c r="K700" s="1366"/>
      <c r="L700" s="682"/>
      <c r="M700" s="682"/>
      <c r="N700" s="682"/>
      <c r="O700" s="682"/>
      <c r="P700" s="682"/>
      <c r="Q700" s="682"/>
      <c r="R700" s="682"/>
      <c r="S700" s="682"/>
      <c r="T700" s="682"/>
      <c r="U700" s="682"/>
      <c r="V700" s="682"/>
      <c r="W700" s="682"/>
      <c r="X700" s="682"/>
      <c r="Y700" s="682"/>
      <c r="Z700" s="682"/>
    </row>
    <row r="701" spans="1:26" ht="15">
      <c r="A701" s="682"/>
      <c r="B701" s="684"/>
      <c r="C701" s="684"/>
      <c r="D701" s="684"/>
      <c r="E701" s="684"/>
      <c r="F701" s="684"/>
      <c r="G701" s="684"/>
      <c r="H701" s="684"/>
      <c r="I701" s="684"/>
      <c r="J701" s="684"/>
      <c r="K701" s="1366"/>
      <c r="L701" s="682"/>
      <c r="M701" s="682"/>
      <c r="N701" s="682"/>
      <c r="O701" s="682"/>
      <c r="P701" s="682"/>
      <c r="Q701" s="682"/>
      <c r="R701" s="682"/>
      <c r="S701" s="682"/>
      <c r="T701" s="682"/>
      <c r="U701" s="682"/>
      <c r="V701" s="682"/>
      <c r="W701" s="682"/>
      <c r="X701" s="682"/>
      <c r="Y701" s="682"/>
      <c r="Z701" s="682"/>
    </row>
    <row r="702" spans="1:26" ht="15">
      <c r="A702" s="682"/>
      <c r="B702" s="684"/>
      <c r="C702" s="684"/>
      <c r="D702" s="684"/>
      <c r="E702" s="684"/>
      <c r="F702" s="684"/>
      <c r="G702" s="684"/>
      <c r="H702" s="684"/>
      <c r="I702" s="684"/>
      <c r="J702" s="684"/>
      <c r="K702" s="1366"/>
      <c r="L702" s="682"/>
      <c r="M702" s="682"/>
      <c r="N702" s="682"/>
      <c r="O702" s="682"/>
      <c r="P702" s="682"/>
      <c r="Q702" s="682"/>
      <c r="R702" s="682"/>
      <c r="S702" s="682"/>
      <c r="T702" s="682"/>
      <c r="U702" s="682"/>
      <c r="V702" s="682"/>
      <c r="W702" s="682"/>
      <c r="X702" s="682"/>
      <c r="Y702" s="682"/>
      <c r="Z702" s="682"/>
    </row>
    <row r="703" spans="1:26" ht="15">
      <c r="A703" s="682"/>
      <c r="B703" s="684"/>
      <c r="C703" s="684"/>
      <c r="D703" s="684"/>
      <c r="E703" s="684"/>
      <c r="F703" s="684"/>
      <c r="G703" s="684"/>
      <c r="H703" s="684"/>
      <c r="I703" s="684"/>
      <c r="J703" s="684"/>
      <c r="K703" s="1366"/>
      <c r="L703" s="682"/>
      <c r="M703" s="682"/>
      <c r="N703" s="682"/>
      <c r="O703" s="682"/>
      <c r="P703" s="682"/>
      <c r="Q703" s="682"/>
      <c r="R703" s="682"/>
      <c r="S703" s="682"/>
      <c r="T703" s="682"/>
      <c r="U703" s="682"/>
      <c r="V703" s="682"/>
      <c r="W703" s="682"/>
      <c r="X703" s="682"/>
      <c r="Y703" s="682"/>
      <c r="Z703" s="682"/>
    </row>
    <row r="704" spans="1:26" ht="15">
      <c r="A704" s="682"/>
      <c r="B704" s="684"/>
      <c r="C704" s="684"/>
      <c r="D704" s="684"/>
      <c r="E704" s="684"/>
      <c r="F704" s="684"/>
      <c r="G704" s="684"/>
      <c r="H704" s="684"/>
      <c r="I704" s="684"/>
      <c r="J704" s="684"/>
      <c r="K704" s="1366"/>
      <c r="L704" s="682"/>
      <c r="M704" s="682"/>
      <c r="N704" s="682"/>
      <c r="O704" s="682"/>
      <c r="P704" s="682"/>
      <c r="Q704" s="682"/>
      <c r="R704" s="682"/>
      <c r="S704" s="682"/>
      <c r="T704" s="682"/>
      <c r="U704" s="682"/>
      <c r="V704" s="682"/>
      <c r="W704" s="682"/>
      <c r="X704" s="682"/>
      <c r="Y704" s="682"/>
      <c r="Z704" s="682"/>
    </row>
    <row r="705" spans="1:26" ht="15">
      <c r="A705" s="682"/>
      <c r="B705" s="684"/>
      <c r="C705" s="684"/>
      <c r="D705" s="684"/>
      <c r="E705" s="684"/>
      <c r="F705" s="684"/>
      <c r="G705" s="684"/>
      <c r="H705" s="684"/>
      <c r="I705" s="684"/>
      <c r="J705" s="684"/>
      <c r="K705" s="1366"/>
      <c r="L705" s="682"/>
      <c r="M705" s="682"/>
      <c r="N705" s="682"/>
      <c r="O705" s="682"/>
      <c r="P705" s="682"/>
      <c r="Q705" s="682"/>
      <c r="R705" s="682"/>
      <c r="S705" s="682"/>
      <c r="T705" s="682"/>
      <c r="U705" s="682"/>
      <c r="V705" s="682"/>
      <c r="W705" s="682"/>
      <c r="X705" s="682"/>
      <c r="Y705" s="682"/>
      <c r="Z705" s="682"/>
    </row>
    <row r="706" spans="1:26" ht="15">
      <c r="A706" s="682"/>
      <c r="B706" s="684"/>
      <c r="C706" s="684"/>
      <c r="D706" s="684"/>
      <c r="E706" s="684"/>
      <c r="F706" s="684"/>
      <c r="G706" s="684"/>
      <c r="H706" s="684"/>
      <c r="I706" s="684"/>
      <c r="J706" s="684"/>
      <c r="K706" s="1366"/>
      <c r="L706" s="682"/>
      <c r="M706" s="682"/>
      <c r="N706" s="682"/>
      <c r="O706" s="682"/>
      <c r="P706" s="682"/>
      <c r="Q706" s="682"/>
      <c r="R706" s="682"/>
      <c r="S706" s="682"/>
      <c r="T706" s="682"/>
      <c r="U706" s="682"/>
      <c r="V706" s="682"/>
      <c r="W706" s="682"/>
      <c r="X706" s="682"/>
      <c r="Y706" s="682"/>
      <c r="Z706" s="682"/>
    </row>
    <row r="707" spans="1:26" ht="15">
      <c r="A707" s="682"/>
      <c r="B707" s="684"/>
      <c r="C707" s="684"/>
      <c r="D707" s="684"/>
      <c r="E707" s="684"/>
      <c r="F707" s="684"/>
      <c r="G707" s="684"/>
      <c r="H707" s="684"/>
      <c r="I707" s="684"/>
      <c r="J707" s="684"/>
      <c r="K707" s="1366"/>
      <c r="L707" s="682"/>
      <c r="M707" s="682"/>
      <c r="N707" s="682"/>
      <c r="O707" s="682"/>
      <c r="P707" s="682"/>
      <c r="Q707" s="682"/>
      <c r="R707" s="682"/>
      <c r="S707" s="682"/>
      <c r="T707" s="682"/>
      <c r="U707" s="682"/>
      <c r="V707" s="682"/>
      <c r="W707" s="682"/>
      <c r="X707" s="682"/>
      <c r="Y707" s="682"/>
      <c r="Z707" s="682"/>
    </row>
    <row r="708" spans="1:26" ht="15">
      <c r="A708" s="682"/>
      <c r="B708" s="684"/>
      <c r="C708" s="684"/>
      <c r="D708" s="684"/>
      <c r="E708" s="684"/>
      <c r="F708" s="684"/>
      <c r="G708" s="684"/>
      <c r="H708" s="684"/>
      <c r="I708" s="684"/>
      <c r="J708" s="684"/>
      <c r="K708" s="1366"/>
      <c r="L708" s="682"/>
      <c r="M708" s="682"/>
      <c r="N708" s="682"/>
      <c r="O708" s="682"/>
      <c r="P708" s="682"/>
      <c r="Q708" s="682"/>
      <c r="R708" s="682"/>
      <c r="S708" s="682"/>
      <c r="T708" s="682"/>
      <c r="U708" s="682"/>
      <c r="V708" s="682"/>
      <c r="W708" s="682"/>
      <c r="X708" s="682"/>
      <c r="Y708" s="682"/>
      <c r="Z708" s="682"/>
    </row>
    <row r="709" spans="1:26" ht="15">
      <c r="A709" s="682"/>
      <c r="B709" s="684"/>
      <c r="C709" s="684"/>
      <c r="D709" s="684"/>
      <c r="E709" s="684"/>
      <c r="F709" s="684"/>
      <c r="G709" s="684"/>
      <c r="H709" s="684"/>
      <c r="I709" s="684"/>
      <c r="J709" s="684"/>
      <c r="K709" s="1366"/>
      <c r="L709" s="682"/>
      <c r="M709" s="682"/>
      <c r="N709" s="682"/>
      <c r="O709" s="682"/>
      <c r="P709" s="682"/>
      <c r="Q709" s="682"/>
      <c r="R709" s="682"/>
      <c r="S709" s="682"/>
      <c r="T709" s="682"/>
      <c r="U709" s="682"/>
      <c r="V709" s="682"/>
      <c r="W709" s="682"/>
      <c r="X709" s="682"/>
      <c r="Y709" s="682"/>
      <c r="Z709" s="682"/>
    </row>
    <row r="710" spans="1:26" ht="15">
      <c r="A710" s="682"/>
      <c r="B710" s="684"/>
      <c r="C710" s="684"/>
      <c r="D710" s="684"/>
      <c r="E710" s="684"/>
      <c r="F710" s="684"/>
      <c r="G710" s="684"/>
      <c r="H710" s="684"/>
      <c r="I710" s="684"/>
      <c r="J710" s="684"/>
      <c r="K710" s="1366"/>
      <c r="L710" s="682"/>
      <c r="M710" s="682"/>
      <c r="N710" s="682"/>
      <c r="O710" s="682"/>
      <c r="P710" s="682"/>
      <c r="Q710" s="682"/>
      <c r="R710" s="682"/>
      <c r="S710" s="682"/>
      <c r="T710" s="682"/>
      <c r="U710" s="682"/>
      <c r="V710" s="682"/>
      <c r="W710" s="682"/>
      <c r="X710" s="682"/>
      <c r="Y710" s="682"/>
      <c r="Z710" s="682"/>
    </row>
    <row r="711" spans="1:26" ht="15">
      <c r="A711" s="682"/>
      <c r="B711" s="684"/>
      <c r="C711" s="684"/>
      <c r="D711" s="684"/>
      <c r="E711" s="684"/>
      <c r="F711" s="684"/>
      <c r="G711" s="684"/>
      <c r="H711" s="684"/>
      <c r="I711" s="684"/>
      <c r="J711" s="684"/>
      <c r="K711" s="1366"/>
      <c r="L711" s="682"/>
      <c r="M711" s="682"/>
      <c r="N711" s="682"/>
      <c r="O711" s="682"/>
      <c r="P711" s="682"/>
      <c r="Q711" s="682"/>
      <c r="R711" s="682"/>
      <c r="S711" s="682"/>
      <c r="T711" s="682"/>
      <c r="U711" s="682"/>
      <c r="V711" s="682"/>
      <c r="W711" s="682"/>
      <c r="X711" s="682"/>
      <c r="Y711" s="682"/>
      <c r="Z711" s="682"/>
    </row>
    <row r="712" spans="1:26" ht="15">
      <c r="A712" s="682"/>
      <c r="B712" s="684"/>
      <c r="C712" s="684"/>
      <c r="D712" s="684"/>
      <c r="E712" s="684"/>
      <c r="F712" s="684"/>
      <c r="G712" s="684"/>
      <c r="H712" s="684"/>
      <c r="I712" s="684"/>
      <c r="J712" s="684"/>
      <c r="K712" s="1366"/>
      <c r="L712" s="682"/>
      <c r="M712" s="682"/>
      <c r="N712" s="682"/>
      <c r="O712" s="682"/>
      <c r="P712" s="682"/>
      <c r="Q712" s="682"/>
      <c r="R712" s="682"/>
      <c r="S712" s="682"/>
      <c r="T712" s="682"/>
      <c r="U712" s="682"/>
      <c r="V712" s="682"/>
      <c r="W712" s="682"/>
      <c r="X712" s="682"/>
      <c r="Y712" s="682"/>
      <c r="Z712" s="682"/>
    </row>
    <row r="713" spans="1:26" ht="15">
      <c r="A713" s="682"/>
      <c r="B713" s="684"/>
      <c r="C713" s="684"/>
      <c r="D713" s="684"/>
      <c r="E713" s="684"/>
      <c r="F713" s="684"/>
      <c r="G713" s="684"/>
      <c r="H713" s="684"/>
      <c r="I713" s="684"/>
      <c r="J713" s="684"/>
      <c r="K713" s="1366"/>
      <c r="L713" s="682"/>
      <c r="M713" s="682"/>
      <c r="N713" s="682"/>
      <c r="O713" s="682"/>
      <c r="P713" s="682"/>
      <c r="Q713" s="682"/>
      <c r="R713" s="682"/>
      <c r="S713" s="682"/>
      <c r="T713" s="682"/>
      <c r="U713" s="682"/>
      <c r="V713" s="682"/>
      <c r="W713" s="682"/>
      <c r="X713" s="682"/>
      <c r="Y713" s="682"/>
      <c r="Z713" s="682"/>
    </row>
    <row r="714" spans="1:26" ht="15">
      <c r="A714" s="682"/>
      <c r="B714" s="684"/>
      <c r="C714" s="684"/>
      <c r="D714" s="684"/>
      <c r="E714" s="684"/>
      <c r="F714" s="684"/>
      <c r="G714" s="684"/>
      <c r="H714" s="684"/>
      <c r="I714" s="684"/>
      <c r="J714" s="684"/>
      <c r="K714" s="1366"/>
      <c r="L714" s="682"/>
      <c r="M714" s="682"/>
      <c r="N714" s="682"/>
      <c r="O714" s="682"/>
      <c r="P714" s="682"/>
      <c r="Q714" s="682"/>
      <c r="R714" s="682"/>
      <c r="S714" s="682"/>
      <c r="T714" s="682"/>
      <c r="U714" s="682"/>
      <c r="V714" s="682"/>
      <c r="W714" s="682"/>
      <c r="X714" s="682"/>
      <c r="Y714" s="682"/>
      <c r="Z714" s="682"/>
    </row>
    <row r="715" spans="1:26" ht="15">
      <c r="A715" s="682"/>
      <c r="B715" s="684"/>
      <c r="C715" s="684"/>
      <c r="D715" s="684"/>
      <c r="E715" s="684"/>
      <c r="F715" s="684"/>
      <c r="G715" s="684"/>
      <c r="H715" s="684"/>
      <c r="I715" s="684"/>
      <c r="J715" s="684"/>
      <c r="K715" s="1366"/>
      <c r="L715" s="682"/>
      <c r="M715" s="682"/>
      <c r="N715" s="682"/>
      <c r="O715" s="682"/>
      <c r="P715" s="682"/>
      <c r="Q715" s="682"/>
      <c r="R715" s="682"/>
      <c r="S715" s="682"/>
      <c r="T715" s="682"/>
      <c r="U715" s="682"/>
      <c r="V715" s="682"/>
      <c r="W715" s="682"/>
      <c r="X715" s="682"/>
      <c r="Y715" s="682"/>
      <c r="Z715" s="682"/>
    </row>
    <row r="716" spans="1:26" ht="15">
      <c r="A716" s="682"/>
      <c r="B716" s="684"/>
      <c r="C716" s="684"/>
      <c r="D716" s="684"/>
      <c r="E716" s="684"/>
      <c r="F716" s="684"/>
      <c r="G716" s="684"/>
      <c r="H716" s="684"/>
      <c r="I716" s="684"/>
      <c r="J716" s="684"/>
      <c r="K716" s="1366"/>
      <c r="L716" s="682"/>
      <c r="M716" s="682"/>
      <c r="N716" s="682"/>
      <c r="O716" s="682"/>
      <c r="P716" s="682"/>
      <c r="Q716" s="682"/>
      <c r="R716" s="682"/>
      <c r="S716" s="682"/>
      <c r="T716" s="682"/>
      <c r="U716" s="682"/>
      <c r="V716" s="682"/>
      <c r="W716" s="682"/>
      <c r="X716" s="682"/>
      <c r="Y716" s="682"/>
      <c r="Z716" s="682"/>
    </row>
    <row r="717" spans="1:26" ht="15">
      <c r="A717" s="682"/>
      <c r="B717" s="684"/>
      <c r="C717" s="684"/>
      <c r="D717" s="684"/>
      <c r="E717" s="684"/>
      <c r="F717" s="684"/>
      <c r="G717" s="684"/>
      <c r="H717" s="684"/>
      <c r="I717" s="684"/>
      <c r="J717" s="684"/>
      <c r="K717" s="1366"/>
      <c r="L717" s="682"/>
      <c r="M717" s="682"/>
      <c r="N717" s="682"/>
      <c r="O717" s="682"/>
      <c r="P717" s="682"/>
      <c r="Q717" s="682"/>
      <c r="R717" s="682"/>
      <c r="S717" s="682"/>
      <c r="T717" s="682"/>
      <c r="U717" s="682"/>
      <c r="V717" s="682"/>
      <c r="W717" s="682"/>
      <c r="X717" s="682"/>
      <c r="Y717" s="682"/>
      <c r="Z717" s="682"/>
    </row>
    <row r="718" spans="1:26" ht="15">
      <c r="A718" s="682"/>
      <c r="B718" s="684"/>
      <c r="C718" s="684"/>
      <c r="D718" s="684"/>
      <c r="E718" s="684"/>
      <c r="F718" s="684"/>
      <c r="G718" s="684"/>
      <c r="H718" s="684"/>
      <c r="I718" s="684"/>
      <c r="J718" s="684"/>
      <c r="K718" s="1366"/>
      <c r="L718" s="682"/>
      <c r="M718" s="682"/>
      <c r="N718" s="682"/>
      <c r="O718" s="682"/>
      <c r="P718" s="682"/>
      <c r="Q718" s="682"/>
      <c r="R718" s="682"/>
      <c r="S718" s="682"/>
      <c r="T718" s="682"/>
      <c r="U718" s="682"/>
      <c r="V718" s="682"/>
      <c r="W718" s="682"/>
      <c r="X718" s="682"/>
      <c r="Y718" s="682"/>
      <c r="Z718" s="682"/>
    </row>
    <row r="719" spans="1:26" ht="15">
      <c r="A719" s="682"/>
      <c r="B719" s="684"/>
      <c r="C719" s="684"/>
      <c r="D719" s="684"/>
      <c r="E719" s="684"/>
      <c r="F719" s="684"/>
      <c r="G719" s="684"/>
      <c r="H719" s="684"/>
      <c r="I719" s="684"/>
      <c r="J719" s="684"/>
      <c r="K719" s="1366"/>
      <c r="L719" s="682"/>
      <c r="M719" s="682"/>
      <c r="N719" s="682"/>
      <c r="O719" s="682"/>
      <c r="P719" s="682"/>
      <c r="Q719" s="682"/>
      <c r="R719" s="682"/>
      <c r="S719" s="682"/>
      <c r="T719" s="682"/>
      <c r="U719" s="682"/>
      <c r="V719" s="682"/>
      <c r="W719" s="682"/>
      <c r="X719" s="682"/>
      <c r="Y719" s="682"/>
      <c r="Z719" s="682"/>
    </row>
    <row r="720" spans="1:26" ht="15">
      <c r="A720" s="682"/>
      <c r="B720" s="684"/>
      <c r="C720" s="684"/>
      <c r="D720" s="684"/>
      <c r="E720" s="684"/>
      <c r="F720" s="684"/>
      <c r="G720" s="684"/>
      <c r="H720" s="684"/>
      <c r="I720" s="684"/>
      <c r="J720" s="684"/>
      <c r="K720" s="1366"/>
      <c r="L720" s="682"/>
      <c r="M720" s="682"/>
      <c r="N720" s="682"/>
      <c r="O720" s="682"/>
      <c r="P720" s="682"/>
      <c r="Q720" s="682"/>
      <c r="R720" s="682"/>
      <c r="S720" s="682"/>
      <c r="T720" s="682"/>
      <c r="U720" s="682"/>
      <c r="V720" s="682"/>
      <c r="W720" s="682"/>
      <c r="X720" s="682"/>
      <c r="Y720" s="682"/>
      <c r="Z720" s="682"/>
    </row>
    <row r="721" spans="1:26" ht="15">
      <c r="A721" s="682"/>
      <c r="B721" s="684"/>
      <c r="C721" s="684"/>
      <c r="D721" s="684"/>
      <c r="E721" s="684"/>
      <c r="F721" s="684"/>
      <c r="G721" s="684"/>
      <c r="H721" s="684"/>
      <c r="I721" s="684"/>
      <c r="J721" s="684"/>
      <c r="K721" s="1366"/>
      <c r="L721" s="682"/>
      <c r="M721" s="682"/>
      <c r="N721" s="682"/>
      <c r="O721" s="682"/>
      <c r="P721" s="682"/>
      <c r="Q721" s="682"/>
      <c r="R721" s="682"/>
      <c r="S721" s="682"/>
      <c r="T721" s="682"/>
      <c r="U721" s="682"/>
      <c r="V721" s="682"/>
      <c r="W721" s="682"/>
      <c r="X721" s="682"/>
      <c r="Y721" s="682"/>
      <c r="Z721" s="682"/>
    </row>
    <row r="722" spans="1:26" ht="15">
      <c r="A722" s="682"/>
      <c r="B722" s="684"/>
      <c r="C722" s="684"/>
      <c r="D722" s="684"/>
      <c r="E722" s="684"/>
      <c r="F722" s="684"/>
      <c r="G722" s="684"/>
      <c r="H722" s="684"/>
      <c r="I722" s="684"/>
      <c r="J722" s="684"/>
      <c r="K722" s="1366"/>
      <c r="L722" s="682"/>
      <c r="M722" s="682"/>
      <c r="N722" s="682"/>
      <c r="O722" s="682"/>
      <c r="P722" s="682"/>
      <c r="Q722" s="682"/>
      <c r="R722" s="682"/>
      <c r="S722" s="682"/>
      <c r="T722" s="682"/>
      <c r="U722" s="682"/>
      <c r="V722" s="682"/>
      <c r="W722" s="682"/>
      <c r="X722" s="682"/>
      <c r="Y722" s="682"/>
      <c r="Z722" s="682"/>
    </row>
    <row r="723" spans="1:26" ht="15">
      <c r="A723" s="682"/>
      <c r="B723" s="684"/>
      <c r="C723" s="684"/>
      <c r="D723" s="684"/>
      <c r="E723" s="684"/>
      <c r="F723" s="684"/>
      <c r="G723" s="684"/>
      <c r="H723" s="684"/>
      <c r="I723" s="684"/>
      <c r="J723" s="684"/>
      <c r="K723" s="1366"/>
      <c r="L723" s="682"/>
      <c r="M723" s="682"/>
      <c r="N723" s="682"/>
      <c r="O723" s="682"/>
      <c r="P723" s="682"/>
      <c r="Q723" s="682"/>
      <c r="R723" s="682"/>
      <c r="S723" s="682"/>
      <c r="T723" s="682"/>
      <c r="U723" s="682"/>
      <c r="V723" s="682"/>
      <c r="W723" s="682"/>
      <c r="X723" s="682"/>
      <c r="Y723" s="682"/>
      <c r="Z723" s="682"/>
    </row>
    <row r="724" spans="1:26" ht="15">
      <c r="A724" s="682"/>
      <c r="B724" s="684"/>
      <c r="C724" s="684"/>
      <c r="D724" s="684"/>
      <c r="E724" s="684"/>
      <c r="F724" s="684"/>
      <c r="G724" s="684"/>
      <c r="H724" s="684"/>
      <c r="I724" s="684"/>
      <c r="J724" s="684"/>
      <c r="K724" s="1366"/>
      <c r="L724" s="682"/>
      <c r="M724" s="682"/>
      <c r="N724" s="682"/>
      <c r="O724" s="682"/>
      <c r="P724" s="682"/>
      <c r="Q724" s="682"/>
      <c r="R724" s="682"/>
      <c r="S724" s="682"/>
      <c r="T724" s="682"/>
      <c r="U724" s="682"/>
      <c r="V724" s="682"/>
      <c r="W724" s="682"/>
      <c r="X724" s="682"/>
      <c r="Y724" s="682"/>
      <c r="Z724" s="682"/>
    </row>
    <row r="725" spans="1:26" ht="15">
      <c r="A725" s="682"/>
      <c r="B725" s="684"/>
      <c r="C725" s="684"/>
      <c r="D725" s="684"/>
      <c r="E725" s="684"/>
      <c r="F725" s="684"/>
      <c r="G725" s="684"/>
      <c r="H725" s="684"/>
      <c r="I725" s="684"/>
      <c r="J725" s="684"/>
      <c r="K725" s="1366"/>
      <c r="L725" s="682"/>
      <c r="M725" s="682"/>
      <c r="N725" s="682"/>
      <c r="O725" s="682"/>
      <c r="P725" s="682"/>
      <c r="Q725" s="682"/>
      <c r="R725" s="682"/>
      <c r="S725" s="682"/>
      <c r="T725" s="682"/>
      <c r="U725" s="682"/>
      <c r="V725" s="682"/>
      <c r="W725" s="682"/>
      <c r="X725" s="682"/>
      <c r="Y725" s="682"/>
      <c r="Z725" s="682"/>
    </row>
    <row r="726" spans="1:26" ht="15">
      <c r="A726" s="682"/>
      <c r="B726" s="684"/>
      <c r="C726" s="684"/>
      <c r="D726" s="684"/>
      <c r="E726" s="684"/>
      <c r="F726" s="684"/>
      <c r="G726" s="684"/>
      <c r="H726" s="684"/>
      <c r="I726" s="684"/>
      <c r="J726" s="684"/>
      <c r="K726" s="1366"/>
      <c r="L726" s="682"/>
      <c r="M726" s="682"/>
      <c r="N726" s="682"/>
      <c r="O726" s="682"/>
      <c r="P726" s="682"/>
      <c r="Q726" s="682"/>
      <c r="R726" s="682"/>
      <c r="S726" s="682"/>
      <c r="T726" s="682"/>
      <c r="U726" s="682"/>
      <c r="V726" s="682"/>
      <c r="W726" s="682"/>
      <c r="X726" s="682"/>
      <c r="Y726" s="682"/>
      <c r="Z726" s="682"/>
    </row>
    <row r="727" spans="1:26" ht="15">
      <c r="A727" s="682"/>
      <c r="B727" s="684"/>
      <c r="C727" s="684"/>
      <c r="D727" s="684"/>
      <c r="E727" s="684"/>
      <c r="F727" s="684"/>
      <c r="G727" s="684"/>
      <c r="H727" s="684"/>
      <c r="I727" s="684"/>
      <c r="J727" s="684"/>
      <c r="K727" s="1366"/>
      <c r="L727" s="682"/>
      <c r="M727" s="682"/>
      <c r="N727" s="682"/>
      <c r="O727" s="682"/>
      <c r="P727" s="682"/>
      <c r="Q727" s="682"/>
      <c r="R727" s="682"/>
      <c r="S727" s="682"/>
      <c r="T727" s="682"/>
      <c r="U727" s="682"/>
      <c r="V727" s="682"/>
      <c r="W727" s="682"/>
      <c r="X727" s="682"/>
      <c r="Y727" s="682"/>
      <c r="Z727" s="682"/>
    </row>
    <row r="728" spans="1:26" ht="15">
      <c r="A728" s="682"/>
      <c r="B728" s="684"/>
      <c r="C728" s="684"/>
      <c r="D728" s="684"/>
      <c r="E728" s="684"/>
      <c r="F728" s="684"/>
      <c r="G728" s="684"/>
      <c r="H728" s="684"/>
      <c r="I728" s="684"/>
      <c r="J728" s="684"/>
      <c r="K728" s="1366"/>
      <c r="L728" s="682"/>
      <c r="M728" s="682"/>
      <c r="N728" s="682"/>
      <c r="O728" s="682"/>
      <c r="P728" s="682"/>
      <c r="Q728" s="682"/>
      <c r="R728" s="682"/>
      <c r="S728" s="682"/>
      <c r="T728" s="682"/>
      <c r="U728" s="682"/>
      <c r="V728" s="682"/>
      <c r="W728" s="682"/>
      <c r="X728" s="682"/>
      <c r="Y728" s="682"/>
      <c r="Z728" s="682"/>
    </row>
    <row r="729" spans="1:26" ht="15">
      <c r="A729" s="682"/>
      <c r="B729" s="684"/>
      <c r="C729" s="684"/>
      <c r="D729" s="684"/>
      <c r="E729" s="684"/>
      <c r="F729" s="684"/>
      <c r="G729" s="684"/>
      <c r="H729" s="684"/>
      <c r="I729" s="684"/>
      <c r="J729" s="684"/>
      <c r="K729" s="1366"/>
      <c r="L729" s="682"/>
      <c r="M729" s="682"/>
      <c r="N729" s="682"/>
      <c r="O729" s="682"/>
      <c r="P729" s="682"/>
      <c r="Q729" s="682"/>
      <c r="R729" s="682"/>
      <c r="S729" s="682"/>
      <c r="T729" s="682"/>
      <c r="U729" s="682"/>
      <c r="V729" s="682"/>
      <c r="W729" s="682"/>
      <c r="X729" s="682"/>
      <c r="Y729" s="682"/>
      <c r="Z729" s="682"/>
    </row>
    <row r="730" spans="1:26" ht="15">
      <c r="A730" s="682"/>
      <c r="B730" s="684"/>
      <c r="C730" s="684"/>
      <c r="D730" s="684"/>
      <c r="E730" s="684"/>
      <c r="F730" s="684"/>
      <c r="G730" s="684"/>
      <c r="H730" s="684"/>
      <c r="I730" s="684"/>
      <c r="J730" s="684"/>
      <c r="K730" s="1366"/>
      <c r="L730" s="682"/>
      <c r="M730" s="682"/>
      <c r="N730" s="682"/>
      <c r="O730" s="682"/>
      <c r="P730" s="682"/>
      <c r="Q730" s="682"/>
      <c r="R730" s="682"/>
      <c r="S730" s="682"/>
      <c r="T730" s="682"/>
      <c r="U730" s="682"/>
      <c r="V730" s="682"/>
      <c r="W730" s="682"/>
      <c r="X730" s="682"/>
      <c r="Y730" s="682"/>
      <c r="Z730" s="682"/>
    </row>
    <row r="731" spans="1:26" ht="15">
      <c r="A731" s="682"/>
      <c r="B731" s="684"/>
      <c r="C731" s="684"/>
      <c r="D731" s="684"/>
      <c r="E731" s="684"/>
      <c r="F731" s="684"/>
      <c r="G731" s="684"/>
      <c r="H731" s="684"/>
      <c r="I731" s="684"/>
      <c r="J731" s="684"/>
      <c r="K731" s="1366"/>
      <c r="L731" s="682"/>
      <c r="M731" s="682"/>
      <c r="N731" s="682"/>
      <c r="O731" s="682"/>
      <c r="P731" s="682"/>
      <c r="Q731" s="682"/>
      <c r="R731" s="682"/>
      <c r="S731" s="682"/>
      <c r="T731" s="682"/>
      <c r="U731" s="682"/>
      <c r="V731" s="682"/>
      <c r="W731" s="682"/>
      <c r="X731" s="682"/>
      <c r="Y731" s="682"/>
      <c r="Z731" s="682"/>
    </row>
    <row r="732" spans="1:26" ht="15">
      <c r="A732" s="682"/>
      <c r="B732" s="684"/>
      <c r="C732" s="684"/>
      <c r="D732" s="684"/>
      <c r="E732" s="684"/>
      <c r="F732" s="684"/>
      <c r="G732" s="684"/>
      <c r="H732" s="684"/>
      <c r="I732" s="684"/>
      <c r="J732" s="684"/>
      <c r="K732" s="1366"/>
      <c r="L732" s="682"/>
      <c r="M732" s="682"/>
      <c r="N732" s="682"/>
      <c r="O732" s="682"/>
      <c r="P732" s="682"/>
      <c r="Q732" s="682"/>
      <c r="R732" s="682"/>
      <c r="S732" s="682"/>
      <c r="T732" s="682"/>
      <c r="U732" s="682"/>
      <c r="V732" s="682"/>
      <c r="W732" s="682"/>
      <c r="X732" s="682"/>
      <c r="Y732" s="682"/>
      <c r="Z732" s="682"/>
    </row>
    <row r="733" spans="1:26" ht="15">
      <c r="A733" s="682"/>
      <c r="B733" s="684"/>
      <c r="C733" s="684"/>
      <c r="D733" s="684"/>
      <c r="E733" s="684"/>
      <c r="F733" s="684"/>
      <c r="G733" s="684"/>
      <c r="H733" s="684"/>
      <c r="I733" s="684"/>
      <c r="J733" s="684"/>
      <c r="K733" s="1366"/>
      <c r="L733" s="682"/>
      <c r="M733" s="682"/>
      <c r="N733" s="682"/>
      <c r="O733" s="682"/>
      <c r="P733" s="682"/>
      <c r="Q733" s="682"/>
      <c r="R733" s="682"/>
      <c r="S733" s="682"/>
      <c r="T733" s="682"/>
      <c r="U733" s="682"/>
      <c r="V733" s="682"/>
      <c r="W733" s="682"/>
      <c r="X733" s="682"/>
      <c r="Y733" s="682"/>
      <c r="Z733" s="682"/>
    </row>
    <row r="734" spans="1:26" ht="15">
      <c r="A734" s="682"/>
      <c r="B734" s="684"/>
      <c r="C734" s="684"/>
      <c r="D734" s="684"/>
      <c r="E734" s="684"/>
      <c r="F734" s="684"/>
      <c r="G734" s="684"/>
      <c r="H734" s="684"/>
      <c r="I734" s="684"/>
      <c r="J734" s="684"/>
      <c r="K734" s="1366"/>
      <c r="L734" s="682"/>
      <c r="M734" s="682"/>
      <c r="N734" s="682"/>
      <c r="O734" s="682"/>
      <c r="P734" s="682"/>
      <c r="Q734" s="682"/>
      <c r="R734" s="682"/>
      <c r="S734" s="682"/>
      <c r="T734" s="682"/>
      <c r="U734" s="682"/>
      <c r="V734" s="682"/>
      <c r="W734" s="682"/>
      <c r="X734" s="682"/>
      <c r="Y734" s="682"/>
      <c r="Z734" s="682"/>
    </row>
    <row r="735" spans="1:26" ht="15">
      <c r="A735" s="682"/>
      <c r="B735" s="684"/>
      <c r="C735" s="684"/>
      <c r="D735" s="684"/>
      <c r="E735" s="684"/>
      <c r="F735" s="684"/>
      <c r="G735" s="684"/>
      <c r="H735" s="684"/>
      <c r="I735" s="684"/>
      <c r="J735" s="684"/>
      <c r="K735" s="1366"/>
      <c r="L735" s="682"/>
      <c r="M735" s="682"/>
      <c r="N735" s="682"/>
      <c r="O735" s="682"/>
      <c r="P735" s="682"/>
      <c r="Q735" s="682"/>
      <c r="R735" s="682"/>
      <c r="S735" s="682"/>
      <c r="T735" s="682"/>
      <c r="U735" s="682"/>
      <c r="V735" s="682"/>
      <c r="W735" s="682"/>
      <c r="X735" s="682"/>
      <c r="Y735" s="682"/>
      <c r="Z735" s="682"/>
    </row>
    <row r="736" spans="1:26" ht="15">
      <c r="A736" s="682"/>
      <c r="B736" s="684"/>
      <c r="C736" s="684"/>
      <c r="D736" s="684"/>
      <c r="E736" s="684"/>
      <c r="F736" s="684"/>
      <c r="G736" s="684"/>
      <c r="H736" s="684"/>
      <c r="I736" s="684"/>
      <c r="J736" s="684"/>
      <c r="K736" s="1366"/>
      <c r="L736" s="682"/>
      <c r="M736" s="682"/>
      <c r="N736" s="682"/>
      <c r="O736" s="682"/>
      <c r="P736" s="682"/>
      <c r="Q736" s="682"/>
      <c r="R736" s="682"/>
      <c r="S736" s="682"/>
      <c r="T736" s="682"/>
      <c r="U736" s="682"/>
      <c r="V736" s="682"/>
      <c r="W736" s="682"/>
      <c r="X736" s="682"/>
      <c r="Y736" s="682"/>
      <c r="Z736" s="682"/>
    </row>
    <row r="737" spans="1:26" ht="15">
      <c r="A737" s="682"/>
      <c r="B737" s="684"/>
      <c r="C737" s="684"/>
      <c r="D737" s="684"/>
      <c r="E737" s="684"/>
      <c r="F737" s="684"/>
      <c r="G737" s="684"/>
      <c r="H737" s="684"/>
      <c r="I737" s="684"/>
      <c r="J737" s="684"/>
      <c r="K737" s="1366"/>
      <c r="L737" s="682"/>
      <c r="M737" s="682"/>
      <c r="N737" s="682"/>
      <c r="O737" s="682"/>
      <c r="P737" s="682"/>
      <c r="Q737" s="682"/>
      <c r="R737" s="682"/>
      <c r="S737" s="682"/>
      <c r="T737" s="682"/>
      <c r="U737" s="682"/>
      <c r="V737" s="682"/>
      <c r="W737" s="682"/>
      <c r="X737" s="682"/>
      <c r="Y737" s="682"/>
      <c r="Z737" s="682"/>
    </row>
    <row r="738" spans="1:26" ht="15">
      <c r="A738" s="682"/>
      <c r="B738" s="684"/>
      <c r="C738" s="684"/>
      <c r="D738" s="684"/>
      <c r="E738" s="684"/>
      <c r="F738" s="684"/>
      <c r="G738" s="684"/>
      <c r="H738" s="684"/>
      <c r="I738" s="684"/>
      <c r="J738" s="684"/>
      <c r="K738" s="1366"/>
      <c r="L738" s="682"/>
      <c r="M738" s="682"/>
      <c r="N738" s="682"/>
      <c r="O738" s="682"/>
      <c r="P738" s="682"/>
      <c r="Q738" s="682"/>
      <c r="R738" s="682"/>
      <c r="S738" s="682"/>
      <c r="T738" s="682"/>
      <c r="U738" s="682"/>
      <c r="V738" s="682"/>
      <c r="W738" s="682"/>
      <c r="X738" s="682"/>
      <c r="Y738" s="682"/>
      <c r="Z738" s="682"/>
    </row>
    <row r="739" spans="1:26" ht="15">
      <c r="A739" s="682"/>
      <c r="B739" s="684"/>
      <c r="C739" s="684"/>
      <c r="D739" s="684"/>
      <c r="E739" s="684"/>
      <c r="F739" s="684"/>
      <c r="G739" s="684"/>
      <c r="H739" s="684"/>
      <c r="I739" s="684"/>
      <c r="J739" s="684"/>
      <c r="K739" s="1366"/>
      <c r="L739" s="682"/>
      <c r="M739" s="682"/>
      <c r="N739" s="682"/>
      <c r="O739" s="682"/>
      <c r="P739" s="682"/>
      <c r="Q739" s="682"/>
      <c r="R739" s="682"/>
      <c r="S739" s="682"/>
      <c r="T739" s="682"/>
      <c r="U739" s="682"/>
      <c r="V739" s="682"/>
      <c r="W739" s="682"/>
      <c r="X739" s="682"/>
      <c r="Y739" s="682"/>
      <c r="Z739" s="682"/>
    </row>
    <row r="740" spans="1:26" ht="15">
      <c r="A740" s="682"/>
      <c r="B740" s="684"/>
      <c r="C740" s="684"/>
      <c r="D740" s="684"/>
      <c r="E740" s="684"/>
      <c r="F740" s="684"/>
      <c r="G740" s="684"/>
      <c r="H740" s="684"/>
      <c r="I740" s="684"/>
      <c r="J740" s="684"/>
      <c r="K740" s="1366"/>
      <c r="L740" s="682"/>
      <c r="M740" s="682"/>
      <c r="N740" s="682"/>
      <c r="O740" s="682"/>
      <c r="P740" s="682"/>
      <c r="Q740" s="682"/>
      <c r="R740" s="682"/>
      <c r="S740" s="682"/>
      <c r="T740" s="682"/>
      <c r="U740" s="682"/>
      <c r="V740" s="682"/>
      <c r="W740" s="682"/>
      <c r="X740" s="682"/>
      <c r="Y740" s="682"/>
      <c r="Z740" s="682"/>
    </row>
    <row r="741" spans="1:26" ht="15">
      <c r="A741" s="682"/>
      <c r="B741" s="684"/>
      <c r="C741" s="684"/>
      <c r="D741" s="684"/>
      <c r="E741" s="684"/>
      <c r="F741" s="684"/>
      <c r="G741" s="684"/>
      <c r="H741" s="684"/>
      <c r="I741" s="684"/>
      <c r="J741" s="684"/>
      <c r="K741" s="1366"/>
      <c r="L741" s="682"/>
      <c r="M741" s="682"/>
      <c r="N741" s="682"/>
      <c r="O741" s="682"/>
      <c r="P741" s="682"/>
      <c r="Q741" s="682"/>
      <c r="R741" s="682"/>
      <c r="S741" s="682"/>
      <c r="T741" s="682"/>
      <c r="U741" s="682"/>
      <c r="V741" s="682"/>
      <c r="W741" s="682"/>
      <c r="X741" s="682"/>
      <c r="Y741" s="682"/>
      <c r="Z741" s="682"/>
    </row>
    <row r="742" spans="1:26" ht="15">
      <c r="A742" s="682"/>
      <c r="B742" s="684"/>
      <c r="C742" s="684"/>
      <c r="D742" s="684"/>
      <c r="E742" s="684"/>
      <c r="F742" s="684"/>
      <c r="G742" s="684"/>
      <c r="H742" s="684"/>
      <c r="I742" s="684"/>
      <c r="J742" s="684"/>
      <c r="K742" s="1366"/>
      <c r="L742" s="682"/>
      <c r="M742" s="682"/>
      <c r="N742" s="682"/>
      <c r="O742" s="682"/>
      <c r="P742" s="682"/>
      <c r="Q742" s="682"/>
      <c r="R742" s="682"/>
      <c r="S742" s="682"/>
      <c r="T742" s="682"/>
      <c r="U742" s="682"/>
      <c r="V742" s="682"/>
      <c r="W742" s="682"/>
      <c r="X742" s="682"/>
      <c r="Y742" s="682"/>
      <c r="Z742" s="682"/>
    </row>
    <row r="743" spans="1:26" ht="15">
      <c r="A743" s="682"/>
      <c r="B743" s="684"/>
      <c r="C743" s="684"/>
      <c r="D743" s="684"/>
      <c r="E743" s="684"/>
      <c r="F743" s="684"/>
      <c r="G743" s="684"/>
      <c r="H743" s="684"/>
      <c r="I743" s="684"/>
      <c r="J743" s="684"/>
      <c r="K743" s="1366"/>
      <c r="L743" s="682"/>
      <c r="M743" s="682"/>
      <c r="N743" s="682"/>
      <c r="O743" s="682"/>
      <c r="P743" s="682"/>
      <c r="Q743" s="682"/>
      <c r="R743" s="682"/>
      <c r="S743" s="682"/>
      <c r="T743" s="682"/>
      <c r="U743" s="682"/>
      <c r="V743" s="682"/>
      <c r="W743" s="682"/>
      <c r="X743" s="682"/>
      <c r="Y743" s="682"/>
      <c r="Z743" s="682"/>
    </row>
    <row r="744" spans="1:26" ht="15">
      <c r="A744" s="682"/>
      <c r="B744" s="684"/>
      <c r="C744" s="684"/>
      <c r="D744" s="684"/>
      <c r="E744" s="684"/>
      <c r="F744" s="684"/>
      <c r="G744" s="684"/>
      <c r="H744" s="684"/>
      <c r="I744" s="684"/>
      <c r="J744" s="684"/>
      <c r="K744" s="1366"/>
      <c r="L744" s="682"/>
      <c r="M744" s="682"/>
      <c r="N744" s="682"/>
      <c r="O744" s="682"/>
      <c r="P744" s="682"/>
      <c r="Q744" s="682"/>
      <c r="R744" s="682"/>
      <c r="S744" s="682"/>
      <c r="T744" s="682"/>
      <c r="U744" s="682"/>
      <c r="V744" s="682"/>
      <c r="W744" s="682"/>
      <c r="X744" s="682"/>
      <c r="Y744" s="682"/>
      <c r="Z744" s="682"/>
    </row>
    <row r="745" spans="1:26" ht="15">
      <c r="A745" s="682"/>
      <c r="B745" s="684"/>
      <c r="C745" s="684"/>
      <c r="D745" s="684"/>
      <c r="E745" s="684"/>
      <c r="F745" s="684"/>
      <c r="G745" s="684"/>
      <c r="H745" s="684"/>
      <c r="I745" s="684"/>
      <c r="J745" s="684"/>
      <c r="K745" s="1366"/>
      <c r="L745" s="682"/>
      <c r="M745" s="682"/>
      <c r="N745" s="682"/>
      <c r="O745" s="682"/>
      <c r="P745" s="682"/>
      <c r="Q745" s="682"/>
      <c r="R745" s="682"/>
      <c r="S745" s="682"/>
      <c r="T745" s="682"/>
      <c r="U745" s="682"/>
      <c r="V745" s="682"/>
      <c r="W745" s="682"/>
      <c r="X745" s="682"/>
      <c r="Y745" s="682"/>
      <c r="Z745" s="682"/>
    </row>
    <row r="746" spans="1:26" ht="15">
      <c r="A746" s="682"/>
      <c r="B746" s="684"/>
      <c r="C746" s="684"/>
      <c r="D746" s="684"/>
      <c r="E746" s="684"/>
      <c r="F746" s="684"/>
      <c r="G746" s="684"/>
      <c r="H746" s="684"/>
      <c r="I746" s="684"/>
      <c r="J746" s="684"/>
      <c r="K746" s="1366"/>
      <c r="L746" s="682"/>
      <c r="M746" s="682"/>
      <c r="N746" s="682"/>
      <c r="O746" s="682"/>
      <c r="P746" s="682"/>
      <c r="Q746" s="682"/>
      <c r="R746" s="682"/>
      <c r="S746" s="682"/>
      <c r="T746" s="682"/>
      <c r="U746" s="682"/>
      <c r="V746" s="682"/>
      <c r="W746" s="682"/>
      <c r="X746" s="682"/>
      <c r="Y746" s="682"/>
      <c r="Z746" s="682"/>
    </row>
    <row r="747" spans="1:26" ht="15">
      <c r="A747" s="682"/>
      <c r="B747" s="684"/>
      <c r="C747" s="684"/>
      <c r="D747" s="684"/>
      <c r="E747" s="684"/>
      <c r="F747" s="684"/>
      <c r="G747" s="684"/>
      <c r="H747" s="684"/>
      <c r="I747" s="684"/>
      <c r="J747" s="684"/>
      <c r="K747" s="1366"/>
      <c r="L747" s="682"/>
      <c r="M747" s="682"/>
      <c r="N747" s="682"/>
      <c r="O747" s="682"/>
      <c r="P747" s="682"/>
      <c r="Q747" s="682"/>
      <c r="R747" s="682"/>
      <c r="S747" s="682"/>
      <c r="T747" s="682"/>
      <c r="U747" s="682"/>
      <c r="V747" s="682"/>
      <c r="W747" s="682"/>
      <c r="X747" s="682"/>
      <c r="Y747" s="682"/>
      <c r="Z747" s="682"/>
    </row>
    <row r="748" spans="1:26" ht="15">
      <c r="A748" s="682"/>
      <c r="B748" s="684"/>
      <c r="C748" s="684"/>
      <c r="D748" s="684"/>
      <c r="E748" s="684"/>
      <c r="F748" s="684"/>
      <c r="G748" s="684"/>
      <c r="H748" s="684"/>
      <c r="I748" s="684"/>
      <c r="J748" s="684"/>
      <c r="K748" s="1366"/>
      <c r="L748" s="682"/>
      <c r="M748" s="682"/>
      <c r="N748" s="682"/>
      <c r="O748" s="682"/>
      <c r="P748" s="682"/>
      <c r="Q748" s="682"/>
      <c r="R748" s="682"/>
      <c r="S748" s="682"/>
      <c r="T748" s="682"/>
      <c r="U748" s="682"/>
      <c r="V748" s="682"/>
      <c r="W748" s="682"/>
      <c r="X748" s="682"/>
      <c r="Y748" s="682"/>
      <c r="Z748" s="682"/>
    </row>
    <row r="749" spans="1:26" ht="15">
      <c r="A749" s="682"/>
      <c r="B749" s="684"/>
      <c r="C749" s="684"/>
      <c r="D749" s="684"/>
      <c r="E749" s="684"/>
      <c r="F749" s="684"/>
      <c r="G749" s="684"/>
      <c r="H749" s="684"/>
      <c r="I749" s="684"/>
      <c r="J749" s="684"/>
      <c r="K749" s="1366"/>
      <c r="L749" s="682"/>
      <c r="M749" s="682"/>
      <c r="N749" s="682"/>
      <c r="O749" s="682"/>
      <c r="P749" s="682"/>
      <c r="Q749" s="682"/>
      <c r="R749" s="682"/>
      <c r="S749" s="682"/>
      <c r="T749" s="682"/>
      <c r="U749" s="682"/>
      <c r="V749" s="682"/>
      <c r="W749" s="682"/>
      <c r="X749" s="682"/>
      <c r="Y749" s="682"/>
      <c r="Z749" s="682"/>
    </row>
    <row r="750" spans="1:26" ht="15">
      <c r="A750" s="682"/>
      <c r="B750" s="684"/>
      <c r="C750" s="684"/>
      <c r="D750" s="684"/>
      <c r="E750" s="684"/>
      <c r="F750" s="684"/>
      <c r="G750" s="684"/>
      <c r="H750" s="684"/>
      <c r="I750" s="684"/>
      <c r="J750" s="684"/>
      <c r="K750" s="1366"/>
      <c r="L750" s="682"/>
      <c r="M750" s="682"/>
      <c r="N750" s="682"/>
      <c r="O750" s="682"/>
      <c r="P750" s="682"/>
      <c r="Q750" s="682"/>
      <c r="R750" s="682"/>
      <c r="S750" s="682"/>
      <c r="T750" s="682"/>
      <c r="U750" s="682"/>
      <c r="V750" s="682"/>
      <c r="W750" s="682"/>
      <c r="X750" s="682"/>
      <c r="Y750" s="682"/>
      <c r="Z750" s="682"/>
    </row>
    <row r="751" spans="1:26" ht="15">
      <c r="A751" s="682"/>
      <c r="B751" s="684"/>
      <c r="C751" s="684"/>
      <c r="D751" s="684"/>
      <c r="E751" s="684"/>
      <c r="F751" s="684"/>
      <c r="G751" s="684"/>
      <c r="H751" s="684"/>
      <c r="I751" s="684"/>
      <c r="J751" s="684"/>
      <c r="K751" s="1366"/>
      <c r="L751" s="682"/>
      <c r="M751" s="682"/>
      <c r="N751" s="682"/>
      <c r="O751" s="682"/>
      <c r="P751" s="682"/>
      <c r="Q751" s="682"/>
      <c r="R751" s="682"/>
      <c r="S751" s="682"/>
      <c r="T751" s="682"/>
      <c r="U751" s="682"/>
      <c r="V751" s="682"/>
      <c r="W751" s="682"/>
      <c r="X751" s="682"/>
      <c r="Y751" s="682"/>
      <c r="Z751" s="682"/>
    </row>
    <row r="752" spans="1:26" ht="15">
      <c r="A752" s="682"/>
      <c r="B752" s="684"/>
      <c r="C752" s="684"/>
      <c r="D752" s="684"/>
      <c r="E752" s="684"/>
      <c r="F752" s="684"/>
      <c r="G752" s="684"/>
      <c r="H752" s="684"/>
      <c r="I752" s="684"/>
      <c r="J752" s="684"/>
      <c r="K752" s="1366"/>
      <c r="L752" s="682"/>
      <c r="M752" s="682"/>
      <c r="N752" s="682"/>
      <c r="O752" s="682"/>
      <c r="P752" s="682"/>
      <c r="Q752" s="682"/>
      <c r="R752" s="682"/>
      <c r="S752" s="682"/>
      <c r="T752" s="682"/>
      <c r="U752" s="682"/>
      <c r="V752" s="682"/>
      <c r="W752" s="682"/>
      <c r="X752" s="682"/>
      <c r="Y752" s="682"/>
      <c r="Z752" s="682"/>
    </row>
    <row r="753" spans="1:26" ht="15">
      <c r="A753" s="682"/>
      <c r="B753" s="684"/>
      <c r="C753" s="684"/>
      <c r="D753" s="684"/>
      <c r="E753" s="684"/>
      <c r="F753" s="684"/>
      <c r="G753" s="684"/>
      <c r="H753" s="684"/>
      <c r="I753" s="684"/>
      <c r="J753" s="684"/>
      <c r="K753" s="1366"/>
      <c r="L753" s="682"/>
      <c r="M753" s="682"/>
      <c r="N753" s="682"/>
      <c r="O753" s="682"/>
      <c r="P753" s="682"/>
      <c r="Q753" s="682"/>
      <c r="R753" s="682"/>
      <c r="S753" s="682"/>
      <c r="T753" s="682"/>
      <c r="U753" s="682"/>
      <c r="V753" s="682"/>
      <c r="W753" s="682"/>
      <c r="X753" s="682"/>
      <c r="Y753" s="682"/>
      <c r="Z753" s="682"/>
    </row>
    <row r="754" spans="1:26" ht="15">
      <c r="A754" s="682"/>
      <c r="B754" s="684"/>
      <c r="C754" s="684"/>
      <c r="D754" s="684"/>
      <c r="E754" s="684"/>
      <c r="F754" s="684"/>
      <c r="G754" s="684"/>
      <c r="H754" s="684"/>
      <c r="I754" s="684"/>
      <c r="J754" s="684"/>
      <c r="K754" s="1366"/>
      <c r="L754" s="682"/>
      <c r="M754" s="682"/>
      <c r="N754" s="682"/>
      <c r="O754" s="682"/>
      <c r="P754" s="682"/>
      <c r="Q754" s="682"/>
      <c r="R754" s="682"/>
      <c r="S754" s="682"/>
      <c r="T754" s="682"/>
      <c r="U754" s="682"/>
      <c r="V754" s="682"/>
      <c r="W754" s="682"/>
      <c r="X754" s="682"/>
      <c r="Y754" s="682"/>
      <c r="Z754" s="682"/>
    </row>
    <row r="755" spans="1:26" ht="15">
      <c r="A755" s="682"/>
      <c r="B755" s="684"/>
      <c r="C755" s="684"/>
      <c r="D755" s="684"/>
      <c r="E755" s="684"/>
      <c r="F755" s="684"/>
      <c r="G755" s="684"/>
      <c r="H755" s="684"/>
      <c r="I755" s="684"/>
      <c r="J755" s="684"/>
      <c r="K755" s="1366"/>
      <c r="L755" s="682"/>
      <c r="M755" s="682"/>
      <c r="N755" s="682"/>
      <c r="O755" s="682"/>
      <c r="P755" s="682"/>
      <c r="Q755" s="682"/>
      <c r="R755" s="682"/>
      <c r="S755" s="682"/>
      <c r="T755" s="682"/>
      <c r="U755" s="682"/>
      <c r="V755" s="682"/>
      <c r="W755" s="682"/>
      <c r="X755" s="682"/>
      <c r="Y755" s="682"/>
      <c r="Z755" s="682"/>
    </row>
    <row r="756" spans="1:26" ht="15">
      <c r="A756" s="682"/>
      <c r="B756" s="684"/>
      <c r="C756" s="684"/>
      <c r="D756" s="684"/>
      <c r="E756" s="684"/>
      <c r="F756" s="684"/>
      <c r="G756" s="684"/>
      <c r="H756" s="684"/>
      <c r="I756" s="684"/>
      <c r="J756" s="684"/>
      <c r="K756" s="1366"/>
      <c r="L756" s="682"/>
      <c r="M756" s="682"/>
      <c r="N756" s="682"/>
      <c r="O756" s="682"/>
      <c r="P756" s="682"/>
      <c r="Q756" s="682"/>
      <c r="R756" s="682"/>
      <c r="S756" s="682"/>
      <c r="T756" s="682"/>
      <c r="U756" s="682"/>
      <c r="V756" s="682"/>
      <c r="W756" s="682"/>
      <c r="X756" s="682"/>
      <c r="Y756" s="682"/>
      <c r="Z756" s="682"/>
    </row>
    <row r="757" spans="1:26" ht="15">
      <c r="A757" s="682"/>
      <c r="B757" s="684"/>
      <c r="C757" s="684"/>
      <c r="D757" s="684"/>
      <c r="E757" s="684"/>
      <c r="F757" s="684"/>
      <c r="G757" s="684"/>
      <c r="H757" s="684"/>
      <c r="I757" s="684"/>
      <c r="J757" s="684"/>
      <c r="K757" s="1366"/>
      <c r="L757" s="682"/>
      <c r="M757" s="682"/>
      <c r="N757" s="682"/>
      <c r="O757" s="682"/>
      <c r="P757" s="682"/>
      <c r="Q757" s="682"/>
      <c r="R757" s="682"/>
      <c r="S757" s="682"/>
      <c r="T757" s="682"/>
      <c r="U757" s="682"/>
      <c r="V757" s="682"/>
      <c r="W757" s="682"/>
      <c r="X757" s="682"/>
      <c r="Y757" s="682"/>
      <c r="Z757" s="682"/>
    </row>
    <row r="758" spans="1:26" ht="15">
      <c r="A758" s="682"/>
      <c r="B758" s="684"/>
      <c r="C758" s="684"/>
      <c r="D758" s="684"/>
      <c r="E758" s="684"/>
      <c r="F758" s="684"/>
      <c r="G758" s="684"/>
      <c r="H758" s="684"/>
      <c r="I758" s="684"/>
      <c r="J758" s="684"/>
      <c r="K758" s="1366"/>
      <c r="L758" s="682"/>
      <c r="M758" s="682"/>
      <c r="N758" s="682"/>
      <c r="O758" s="682"/>
      <c r="P758" s="682"/>
      <c r="Q758" s="682"/>
      <c r="R758" s="682"/>
      <c r="S758" s="682"/>
      <c r="T758" s="682"/>
      <c r="U758" s="682"/>
      <c r="V758" s="682"/>
      <c r="W758" s="682"/>
      <c r="X758" s="682"/>
      <c r="Y758" s="682"/>
      <c r="Z758" s="682"/>
    </row>
    <row r="759" spans="1:26" ht="15">
      <c r="A759" s="682"/>
      <c r="B759" s="684"/>
      <c r="C759" s="684"/>
      <c r="D759" s="684"/>
      <c r="E759" s="684"/>
      <c r="F759" s="684"/>
      <c r="G759" s="684"/>
      <c r="H759" s="684"/>
      <c r="I759" s="684"/>
      <c r="J759" s="684"/>
      <c r="K759" s="1366"/>
      <c r="L759" s="682"/>
      <c r="M759" s="682"/>
      <c r="N759" s="682"/>
      <c r="O759" s="682"/>
      <c r="P759" s="682"/>
      <c r="Q759" s="682"/>
      <c r="R759" s="682"/>
      <c r="S759" s="682"/>
      <c r="T759" s="682"/>
      <c r="U759" s="682"/>
      <c r="V759" s="682"/>
      <c r="W759" s="682"/>
      <c r="X759" s="682"/>
      <c r="Y759" s="682"/>
      <c r="Z759" s="682"/>
    </row>
    <row r="760" spans="1:26" ht="15">
      <c r="A760" s="682"/>
      <c r="B760" s="684"/>
      <c r="C760" s="684"/>
      <c r="D760" s="684"/>
      <c r="E760" s="684"/>
      <c r="F760" s="684"/>
      <c r="G760" s="684"/>
      <c r="H760" s="684"/>
      <c r="I760" s="684"/>
      <c r="J760" s="684"/>
      <c r="K760" s="1366"/>
      <c r="L760" s="682"/>
      <c r="M760" s="682"/>
      <c r="N760" s="682"/>
      <c r="O760" s="682"/>
      <c r="P760" s="682"/>
      <c r="Q760" s="682"/>
      <c r="R760" s="682"/>
      <c r="S760" s="682"/>
      <c r="T760" s="682"/>
      <c r="U760" s="682"/>
      <c r="V760" s="682"/>
      <c r="W760" s="682"/>
      <c r="X760" s="682"/>
      <c r="Y760" s="682"/>
      <c r="Z760" s="682"/>
    </row>
    <row r="761" spans="1:26" ht="15">
      <c r="A761" s="682"/>
      <c r="B761" s="684"/>
      <c r="C761" s="684"/>
      <c r="D761" s="684"/>
      <c r="E761" s="684"/>
      <c r="F761" s="684"/>
      <c r="G761" s="684"/>
      <c r="H761" s="684"/>
      <c r="I761" s="684"/>
      <c r="J761" s="684"/>
      <c r="K761" s="1366"/>
      <c r="L761" s="682"/>
      <c r="M761" s="682"/>
      <c r="N761" s="682"/>
      <c r="O761" s="682"/>
      <c r="P761" s="682"/>
      <c r="Q761" s="682"/>
      <c r="R761" s="682"/>
      <c r="S761" s="682"/>
      <c r="T761" s="682"/>
      <c r="U761" s="682"/>
      <c r="V761" s="682"/>
      <c r="W761" s="682"/>
      <c r="X761" s="682"/>
      <c r="Y761" s="682"/>
      <c r="Z761" s="682"/>
    </row>
    <row r="762" spans="1:26" ht="15">
      <c r="A762" s="682"/>
      <c r="B762" s="684"/>
      <c r="C762" s="684"/>
      <c r="D762" s="684"/>
      <c r="E762" s="684"/>
      <c r="F762" s="684"/>
      <c r="G762" s="684"/>
      <c r="H762" s="684"/>
      <c r="I762" s="684"/>
      <c r="J762" s="684"/>
      <c r="K762" s="1366"/>
      <c r="L762" s="682"/>
      <c r="M762" s="682"/>
      <c r="N762" s="682"/>
      <c r="O762" s="682"/>
      <c r="P762" s="682"/>
      <c r="Q762" s="682"/>
      <c r="R762" s="682"/>
      <c r="S762" s="682"/>
      <c r="T762" s="682"/>
      <c r="U762" s="682"/>
      <c r="V762" s="682"/>
      <c r="W762" s="682"/>
      <c r="X762" s="682"/>
      <c r="Y762" s="682"/>
      <c r="Z762" s="682"/>
    </row>
    <row r="763" spans="1:26" ht="15">
      <c r="A763" s="682"/>
      <c r="B763" s="684"/>
      <c r="C763" s="684"/>
      <c r="D763" s="684"/>
      <c r="E763" s="684"/>
      <c r="F763" s="684"/>
      <c r="G763" s="684"/>
      <c r="H763" s="684"/>
      <c r="I763" s="684"/>
      <c r="J763" s="684"/>
      <c r="K763" s="1366"/>
      <c r="L763" s="682"/>
      <c r="M763" s="682"/>
      <c r="N763" s="682"/>
      <c r="O763" s="682"/>
      <c r="P763" s="682"/>
      <c r="Q763" s="682"/>
      <c r="R763" s="682"/>
      <c r="S763" s="682"/>
      <c r="T763" s="682"/>
      <c r="U763" s="682"/>
      <c r="V763" s="682"/>
      <c r="W763" s="682"/>
      <c r="X763" s="682"/>
      <c r="Y763" s="682"/>
      <c r="Z763" s="682"/>
    </row>
    <row r="764" spans="1:26" ht="15">
      <c r="A764" s="682"/>
      <c r="B764" s="684"/>
      <c r="C764" s="684"/>
      <c r="D764" s="684"/>
      <c r="E764" s="684"/>
      <c r="F764" s="684"/>
      <c r="G764" s="684"/>
      <c r="H764" s="684"/>
      <c r="I764" s="684"/>
      <c r="J764" s="684"/>
      <c r="K764" s="1366"/>
      <c r="L764" s="682"/>
      <c r="M764" s="682"/>
      <c r="N764" s="682"/>
      <c r="O764" s="682"/>
      <c r="P764" s="682"/>
      <c r="Q764" s="682"/>
      <c r="R764" s="682"/>
      <c r="S764" s="682"/>
      <c r="T764" s="682"/>
      <c r="U764" s="682"/>
      <c r="V764" s="682"/>
      <c r="W764" s="682"/>
      <c r="X764" s="682"/>
      <c r="Y764" s="682"/>
      <c r="Z764" s="682"/>
    </row>
    <row r="765" spans="1:26" ht="15">
      <c r="A765" s="682"/>
      <c r="B765" s="684"/>
      <c r="C765" s="684"/>
      <c r="D765" s="684"/>
      <c r="E765" s="684"/>
      <c r="F765" s="684"/>
      <c r="G765" s="684"/>
      <c r="H765" s="684"/>
      <c r="I765" s="684"/>
      <c r="J765" s="684"/>
      <c r="K765" s="1366"/>
      <c r="L765" s="682"/>
      <c r="M765" s="682"/>
      <c r="N765" s="682"/>
      <c r="O765" s="682"/>
      <c r="P765" s="682"/>
      <c r="Q765" s="682"/>
      <c r="R765" s="682"/>
      <c r="S765" s="682"/>
      <c r="T765" s="682"/>
      <c r="U765" s="682"/>
      <c r="V765" s="682"/>
      <c r="W765" s="682"/>
      <c r="X765" s="682"/>
      <c r="Y765" s="682"/>
      <c r="Z765" s="682"/>
    </row>
    <row r="766" spans="1:26" ht="15">
      <c r="A766" s="682"/>
      <c r="B766" s="684"/>
      <c r="C766" s="684"/>
      <c r="D766" s="684"/>
      <c r="E766" s="684"/>
      <c r="F766" s="684"/>
      <c r="G766" s="684"/>
      <c r="H766" s="684"/>
      <c r="I766" s="684"/>
      <c r="J766" s="684"/>
      <c r="K766" s="1366"/>
      <c r="L766" s="682"/>
      <c r="M766" s="682"/>
      <c r="N766" s="682"/>
      <c r="O766" s="682"/>
      <c r="P766" s="682"/>
      <c r="Q766" s="682"/>
      <c r="R766" s="682"/>
      <c r="S766" s="682"/>
      <c r="T766" s="682"/>
      <c r="U766" s="682"/>
      <c r="V766" s="682"/>
      <c r="W766" s="682"/>
      <c r="X766" s="682"/>
      <c r="Y766" s="682"/>
      <c r="Z766" s="682"/>
    </row>
    <row r="767" spans="1:26" ht="15">
      <c r="A767" s="682"/>
      <c r="B767" s="684"/>
      <c r="C767" s="684"/>
      <c r="D767" s="684"/>
      <c r="E767" s="684"/>
      <c r="F767" s="684"/>
      <c r="G767" s="684"/>
      <c r="H767" s="684"/>
      <c r="I767" s="684"/>
      <c r="J767" s="684"/>
      <c r="K767" s="1366"/>
      <c r="L767" s="682"/>
      <c r="M767" s="682"/>
      <c r="N767" s="682"/>
      <c r="O767" s="682"/>
      <c r="P767" s="682"/>
      <c r="Q767" s="682"/>
      <c r="R767" s="682"/>
      <c r="S767" s="682"/>
      <c r="T767" s="682"/>
      <c r="U767" s="682"/>
      <c r="V767" s="682"/>
      <c r="W767" s="682"/>
      <c r="X767" s="682"/>
      <c r="Y767" s="682"/>
      <c r="Z767" s="682"/>
    </row>
    <row r="768" spans="1:26" ht="15">
      <c r="A768" s="682"/>
      <c r="B768" s="684"/>
      <c r="C768" s="684"/>
      <c r="D768" s="684"/>
      <c r="E768" s="684"/>
      <c r="F768" s="684"/>
      <c r="G768" s="684"/>
      <c r="H768" s="684"/>
      <c r="I768" s="684"/>
      <c r="J768" s="684"/>
      <c r="K768" s="1366"/>
      <c r="L768" s="682"/>
      <c r="M768" s="682"/>
      <c r="N768" s="682"/>
      <c r="O768" s="682"/>
      <c r="P768" s="682"/>
      <c r="Q768" s="682"/>
      <c r="R768" s="682"/>
      <c r="S768" s="682"/>
      <c r="T768" s="682"/>
      <c r="U768" s="682"/>
      <c r="V768" s="682"/>
      <c r="W768" s="682"/>
      <c r="X768" s="682"/>
      <c r="Y768" s="682"/>
      <c r="Z768" s="682"/>
    </row>
    <row r="769" spans="1:26" ht="15">
      <c r="A769" s="682"/>
      <c r="B769" s="684"/>
      <c r="C769" s="684"/>
      <c r="D769" s="684"/>
      <c r="E769" s="684"/>
      <c r="F769" s="684"/>
      <c r="G769" s="684"/>
      <c r="H769" s="684"/>
      <c r="I769" s="684"/>
      <c r="J769" s="684"/>
      <c r="K769" s="1366"/>
      <c r="L769" s="682"/>
      <c r="M769" s="682"/>
      <c r="N769" s="682"/>
      <c r="O769" s="682"/>
      <c r="P769" s="682"/>
      <c r="Q769" s="682"/>
      <c r="R769" s="682"/>
      <c r="S769" s="682"/>
      <c r="T769" s="682"/>
      <c r="U769" s="682"/>
      <c r="V769" s="682"/>
      <c r="W769" s="682"/>
      <c r="X769" s="682"/>
      <c r="Y769" s="682"/>
      <c r="Z769" s="682"/>
    </row>
    <row r="770" spans="1:26" ht="15">
      <c r="A770" s="682"/>
      <c r="B770" s="684"/>
      <c r="C770" s="684"/>
      <c r="D770" s="684"/>
      <c r="E770" s="684"/>
      <c r="F770" s="684"/>
      <c r="G770" s="684"/>
      <c r="H770" s="684"/>
      <c r="I770" s="684"/>
      <c r="J770" s="684"/>
      <c r="K770" s="1366"/>
      <c r="L770" s="682"/>
      <c r="M770" s="682"/>
      <c r="N770" s="682"/>
      <c r="O770" s="682"/>
      <c r="P770" s="682"/>
      <c r="Q770" s="682"/>
      <c r="R770" s="682"/>
      <c r="S770" s="682"/>
      <c r="T770" s="682"/>
      <c r="U770" s="682"/>
      <c r="V770" s="682"/>
      <c r="W770" s="682"/>
      <c r="X770" s="682"/>
      <c r="Y770" s="682"/>
      <c r="Z770" s="682"/>
    </row>
    <row r="771" spans="1:26" ht="15">
      <c r="A771" s="682"/>
      <c r="B771" s="684"/>
      <c r="C771" s="684"/>
      <c r="D771" s="684"/>
      <c r="E771" s="684"/>
      <c r="F771" s="684"/>
      <c r="G771" s="684"/>
      <c r="H771" s="684"/>
      <c r="I771" s="684"/>
      <c r="J771" s="684"/>
      <c r="K771" s="1366"/>
      <c r="L771" s="682"/>
      <c r="M771" s="682"/>
      <c r="N771" s="682"/>
      <c r="O771" s="682"/>
      <c r="P771" s="682"/>
      <c r="Q771" s="682"/>
      <c r="R771" s="682"/>
      <c r="S771" s="682"/>
      <c r="T771" s="682"/>
      <c r="U771" s="682"/>
      <c r="V771" s="682"/>
      <c r="W771" s="682"/>
      <c r="X771" s="682"/>
      <c r="Y771" s="682"/>
      <c r="Z771" s="682"/>
    </row>
    <row r="772" spans="1:26" ht="15">
      <c r="A772" s="682"/>
      <c r="B772" s="684"/>
      <c r="C772" s="684"/>
      <c r="D772" s="684"/>
      <c r="E772" s="684"/>
      <c r="F772" s="684"/>
      <c r="G772" s="684"/>
      <c r="H772" s="684"/>
      <c r="I772" s="684"/>
      <c r="J772" s="684"/>
      <c r="K772" s="1366"/>
      <c r="L772" s="682"/>
      <c r="M772" s="682"/>
      <c r="N772" s="682"/>
      <c r="O772" s="682"/>
      <c r="P772" s="682"/>
      <c r="Q772" s="682"/>
      <c r="R772" s="682"/>
      <c r="S772" s="682"/>
      <c r="T772" s="682"/>
      <c r="U772" s="682"/>
      <c r="V772" s="682"/>
      <c r="W772" s="682"/>
      <c r="X772" s="682"/>
      <c r="Y772" s="682"/>
      <c r="Z772" s="682"/>
    </row>
    <row r="773" spans="1:26" ht="15">
      <c r="A773" s="682"/>
      <c r="B773" s="684"/>
      <c r="C773" s="684"/>
      <c r="D773" s="684"/>
      <c r="E773" s="684"/>
      <c r="F773" s="684"/>
      <c r="G773" s="684"/>
      <c r="H773" s="684"/>
      <c r="I773" s="684"/>
      <c r="J773" s="684"/>
      <c r="K773" s="1366"/>
      <c r="L773" s="682"/>
      <c r="M773" s="682"/>
      <c r="N773" s="682"/>
      <c r="O773" s="682"/>
      <c r="P773" s="682"/>
      <c r="Q773" s="682"/>
      <c r="R773" s="682"/>
      <c r="S773" s="682"/>
      <c r="T773" s="682"/>
      <c r="U773" s="682"/>
      <c r="V773" s="682"/>
      <c r="W773" s="682"/>
      <c r="X773" s="682"/>
      <c r="Y773" s="682"/>
      <c r="Z773" s="682"/>
    </row>
    <row r="774" spans="1:26" ht="15">
      <c r="A774" s="682"/>
      <c r="B774" s="684"/>
      <c r="C774" s="684"/>
      <c r="D774" s="684"/>
      <c r="E774" s="684"/>
      <c r="F774" s="684"/>
      <c r="G774" s="684"/>
      <c r="H774" s="684"/>
      <c r="I774" s="684"/>
      <c r="J774" s="684"/>
      <c r="K774" s="1366"/>
      <c r="L774" s="682"/>
      <c r="M774" s="682"/>
      <c r="N774" s="682"/>
      <c r="O774" s="682"/>
      <c r="P774" s="682"/>
      <c r="Q774" s="682"/>
      <c r="R774" s="682"/>
      <c r="S774" s="682"/>
      <c r="T774" s="682"/>
      <c r="U774" s="682"/>
      <c r="V774" s="682"/>
      <c r="W774" s="682"/>
      <c r="X774" s="682"/>
      <c r="Y774" s="682"/>
      <c r="Z774" s="682"/>
    </row>
    <row r="775" spans="1:26" ht="15">
      <c r="A775" s="682"/>
      <c r="B775" s="684"/>
      <c r="C775" s="684"/>
      <c r="D775" s="684"/>
      <c r="E775" s="684"/>
      <c r="F775" s="684"/>
      <c r="G775" s="684"/>
      <c r="H775" s="684"/>
      <c r="I775" s="684"/>
      <c r="J775" s="684"/>
      <c r="K775" s="1366"/>
      <c r="L775" s="682"/>
      <c r="M775" s="682"/>
      <c r="N775" s="682"/>
      <c r="O775" s="682"/>
      <c r="P775" s="682"/>
      <c r="Q775" s="682"/>
      <c r="R775" s="682"/>
      <c r="S775" s="682"/>
      <c r="T775" s="682"/>
      <c r="U775" s="682"/>
      <c r="V775" s="682"/>
      <c r="W775" s="682"/>
      <c r="X775" s="682"/>
      <c r="Y775" s="682"/>
      <c r="Z775" s="682"/>
    </row>
    <row r="776" spans="1:26" ht="15">
      <c r="A776" s="682"/>
      <c r="B776" s="684"/>
      <c r="C776" s="684"/>
      <c r="D776" s="684"/>
      <c r="E776" s="684"/>
      <c r="F776" s="684"/>
      <c r="G776" s="684"/>
      <c r="H776" s="684"/>
      <c r="I776" s="684"/>
      <c r="J776" s="684"/>
      <c r="K776" s="1366"/>
      <c r="L776" s="682"/>
      <c r="M776" s="682"/>
      <c r="N776" s="682"/>
      <c r="O776" s="682"/>
      <c r="P776" s="682"/>
      <c r="Q776" s="682"/>
      <c r="R776" s="682"/>
      <c r="S776" s="682"/>
      <c r="T776" s="682"/>
      <c r="U776" s="682"/>
      <c r="V776" s="682"/>
      <c r="W776" s="682"/>
      <c r="X776" s="682"/>
      <c r="Y776" s="682"/>
      <c r="Z776" s="682"/>
    </row>
    <row r="777" spans="1:26" ht="15">
      <c r="A777" s="682"/>
      <c r="B777" s="684"/>
      <c r="C777" s="684"/>
      <c r="D777" s="684"/>
      <c r="E777" s="684"/>
      <c r="F777" s="684"/>
      <c r="G777" s="684"/>
      <c r="H777" s="684"/>
      <c r="I777" s="684"/>
      <c r="J777" s="684"/>
      <c r="K777" s="1366"/>
      <c r="L777" s="682"/>
      <c r="M777" s="682"/>
      <c r="N777" s="682"/>
      <c r="O777" s="682"/>
      <c r="P777" s="682"/>
      <c r="Q777" s="682"/>
      <c r="R777" s="682"/>
      <c r="S777" s="682"/>
      <c r="T777" s="682"/>
      <c r="U777" s="682"/>
      <c r="V777" s="682"/>
      <c r="W777" s="682"/>
      <c r="X777" s="682"/>
      <c r="Y777" s="682"/>
      <c r="Z777" s="682"/>
    </row>
    <row r="778" spans="1:26" ht="15">
      <c r="A778" s="682"/>
      <c r="B778" s="684"/>
      <c r="C778" s="684"/>
      <c r="D778" s="684"/>
      <c r="E778" s="684"/>
      <c r="F778" s="684"/>
      <c r="G778" s="684"/>
      <c r="H778" s="684"/>
      <c r="I778" s="684"/>
      <c r="J778" s="684"/>
      <c r="K778" s="1366"/>
      <c r="L778" s="682"/>
      <c r="M778" s="682"/>
      <c r="N778" s="682"/>
      <c r="O778" s="682"/>
      <c r="P778" s="682"/>
      <c r="Q778" s="682"/>
      <c r="R778" s="682"/>
      <c r="S778" s="682"/>
      <c r="T778" s="682"/>
      <c r="U778" s="682"/>
      <c r="V778" s="682"/>
      <c r="W778" s="682"/>
      <c r="X778" s="682"/>
      <c r="Y778" s="682"/>
      <c r="Z778" s="682"/>
    </row>
    <row r="779" spans="1:26" ht="15">
      <c r="A779" s="682"/>
      <c r="B779" s="684"/>
      <c r="C779" s="684"/>
      <c r="D779" s="684"/>
      <c r="E779" s="684"/>
      <c r="F779" s="684"/>
      <c r="G779" s="684"/>
      <c r="H779" s="684"/>
      <c r="I779" s="684"/>
      <c r="J779" s="684"/>
      <c r="K779" s="1366"/>
      <c r="L779" s="682"/>
      <c r="M779" s="682"/>
      <c r="N779" s="682"/>
      <c r="O779" s="682"/>
      <c r="P779" s="682"/>
      <c r="Q779" s="682"/>
      <c r="R779" s="682"/>
      <c r="S779" s="682"/>
      <c r="T779" s="682"/>
      <c r="U779" s="682"/>
      <c r="V779" s="682"/>
      <c r="W779" s="682"/>
      <c r="X779" s="682"/>
      <c r="Y779" s="682"/>
      <c r="Z779" s="682"/>
    </row>
    <row r="780" spans="1:26" ht="15">
      <c r="A780" s="682"/>
      <c r="B780" s="684"/>
      <c r="C780" s="684"/>
      <c r="D780" s="684"/>
      <c r="E780" s="684"/>
      <c r="F780" s="684"/>
      <c r="G780" s="684"/>
      <c r="H780" s="684"/>
      <c r="I780" s="684"/>
      <c r="J780" s="684"/>
      <c r="K780" s="1366"/>
      <c r="L780" s="682"/>
      <c r="M780" s="682"/>
      <c r="N780" s="682"/>
      <c r="O780" s="682"/>
      <c r="P780" s="682"/>
      <c r="Q780" s="682"/>
      <c r="R780" s="682"/>
      <c r="S780" s="682"/>
      <c r="T780" s="682"/>
      <c r="U780" s="682"/>
      <c r="V780" s="682"/>
      <c r="W780" s="682"/>
      <c r="X780" s="682"/>
      <c r="Y780" s="682"/>
      <c r="Z780" s="682"/>
    </row>
    <row r="781" spans="1:26" ht="15">
      <c r="A781" s="682"/>
      <c r="B781" s="684"/>
      <c r="C781" s="684"/>
      <c r="D781" s="684"/>
      <c r="E781" s="684"/>
      <c r="F781" s="684"/>
      <c r="G781" s="684"/>
      <c r="H781" s="684"/>
      <c r="I781" s="684"/>
      <c r="J781" s="684"/>
      <c r="K781" s="1366"/>
      <c r="L781" s="682"/>
      <c r="M781" s="682"/>
      <c r="N781" s="682"/>
      <c r="O781" s="682"/>
      <c r="P781" s="682"/>
      <c r="Q781" s="682"/>
      <c r="R781" s="682"/>
      <c r="S781" s="682"/>
      <c r="T781" s="682"/>
      <c r="U781" s="682"/>
      <c r="V781" s="682"/>
      <c r="W781" s="682"/>
      <c r="X781" s="682"/>
      <c r="Y781" s="682"/>
      <c r="Z781" s="682"/>
    </row>
    <row r="782" spans="1:26" ht="15">
      <c r="A782" s="682"/>
      <c r="B782" s="684"/>
      <c r="C782" s="684"/>
      <c r="D782" s="684"/>
      <c r="E782" s="684"/>
      <c r="F782" s="684"/>
      <c r="G782" s="684"/>
      <c r="H782" s="684"/>
      <c r="I782" s="684"/>
      <c r="J782" s="684"/>
      <c r="K782" s="1366"/>
      <c r="L782" s="682"/>
      <c r="M782" s="682"/>
      <c r="N782" s="682"/>
      <c r="O782" s="682"/>
      <c r="P782" s="682"/>
      <c r="Q782" s="682"/>
      <c r="R782" s="682"/>
      <c r="S782" s="682"/>
      <c r="T782" s="682"/>
      <c r="U782" s="682"/>
      <c r="V782" s="682"/>
      <c r="W782" s="682"/>
      <c r="X782" s="682"/>
      <c r="Y782" s="682"/>
      <c r="Z782" s="682"/>
    </row>
    <row r="783" spans="1:26" ht="15">
      <c r="A783" s="682"/>
      <c r="B783" s="684"/>
      <c r="C783" s="684"/>
      <c r="D783" s="684"/>
      <c r="E783" s="684"/>
      <c r="F783" s="684"/>
      <c r="G783" s="684"/>
      <c r="H783" s="684"/>
      <c r="I783" s="684"/>
      <c r="J783" s="684"/>
      <c r="K783" s="1366"/>
      <c r="L783" s="682"/>
      <c r="M783" s="682"/>
      <c r="N783" s="682"/>
      <c r="O783" s="682"/>
      <c r="P783" s="682"/>
      <c r="Q783" s="682"/>
      <c r="R783" s="682"/>
      <c r="S783" s="682"/>
      <c r="T783" s="682"/>
      <c r="U783" s="682"/>
      <c r="V783" s="682"/>
      <c r="W783" s="682"/>
      <c r="X783" s="682"/>
      <c r="Y783" s="682"/>
      <c r="Z783" s="682"/>
    </row>
    <row r="784" spans="1:26" ht="15">
      <c r="A784" s="682"/>
      <c r="B784" s="684"/>
      <c r="C784" s="684"/>
      <c r="D784" s="684"/>
      <c r="E784" s="684"/>
      <c r="F784" s="684"/>
      <c r="G784" s="684"/>
      <c r="H784" s="684"/>
      <c r="I784" s="684"/>
      <c r="J784" s="684"/>
      <c r="K784" s="1366"/>
      <c r="L784" s="682"/>
      <c r="M784" s="682"/>
      <c r="N784" s="682"/>
      <c r="O784" s="682"/>
      <c r="P784" s="682"/>
      <c r="Q784" s="682"/>
      <c r="R784" s="682"/>
      <c r="S784" s="682"/>
      <c r="T784" s="682"/>
      <c r="U784" s="682"/>
      <c r="V784" s="682"/>
      <c r="W784" s="682"/>
      <c r="X784" s="682"/>
      <c r="Y784" s="682"/>
      <c r="Z784" s="682"/>
    </row>
    <row r="785" spans="1:26" ht="15">
      <c r="A785" s="682"/>
      <c r="B785" s="684"/>
      <c r="C785" s="684"/>
      <c r="D785" s="684"/>
      <c r="E785" s="684"/>
      <c r="F785" s="684"/>
      <c r="G785" s="684"/>
      <c r="H785" s="684"/>
      <c r="I785" s="684"/>
      <c r="J785" s="684"/>
      <c r="K785" s="1366"/>
      <c r="L785" s="682"/>
      <c r="M785" s="682"/>
      <c r="N785" s="682"/>
      <c r="O785" s="682"/>
      <c r="P785" s="682"/>
      <c r="Q785" s="682"/>
      <c r="R785" s="682"/>
      <c r="S785" s="682"/>
      <c r="T785" s="682"/>
      <c r="U785" s="682"/>
      <c r="V785" s="682"/>
      <c r="W785" s="682"/>
      <c r="X785" s="682"/>
      <c r="Y785" s="682"/>
      <c r="Z785" s="682"/>
    </row>
    <row r="786" spans="1:26" ht="15">
      <c r="A786" s="682"/>
      <c r="B786" s="684"/>
      <c r="C786" s="684"/>
      <c r="D786" s="684"/>
      <c r="E786" s="684"/>
      <c r="F786" s="684"/>
      <c r="G786" s="684"/>
      <c r="H786" s="684"/>
      <c r="I786" s="684"/>
      <c r="J786" s="684"/>
      <c r="K786" s="1366"/>
      <c r="L786" s="682"/>
      <c r="M786" s="682"/>
      <c r="N786" s="682"/>
      <c r="O786" s="682"/>
      <c r="P786" s="682"/>
      <c r="Q786" s="682"/>
      <c r="R786" s="682"/>
      <c r="S786" s="682"/>
      <c r="T786" s="682"/>
      <c r="U786" s="682"/>
      <c r="V786" s="682"/>
      <c r="W786" s="682"/>
      <c r="X786" s="682"/>
      <c r="Y786" s="682"/>
      <c r="Z786" s="682"/>
    </row>
    <row r="787" spans="1:26" ht="15">
      <c r="A787" s="682"/>
      <c r="B787" s="684"/>
      <c r="C787" s="684"/>
      <c r="D787" s="684"/>
      <c r="E787" s="684"/>
      <c r="F787" s="684"/>
      <c r="G787" s="684"/>
      <c r="H787" s="684"/>
      <c r="I787" s="684"/>
      <c r="J787" s="684"/>
      <c r="K787" s="1366"/>
      <c r="L787" s="682"/>
      <c r="M787" s="682"/>
      <c r="N787" s="682"/>
      <c r="O787" s="682"/>
      <c r="P787" s="682"/>
      <c r="Q787" s="682"/>
      <c r="R787" s="682"/>
      <c r="S787" s="682"/>
      <c r="T787" s="682"/>
      <c r="U787" s="682"/>
      <c r="V787" s="682"/>
      <c r="W787" s="682"/>
      <c r="X787" s="682"/>
      <c r="Y787" s="682"/>
      <c r="Z787" s="682"/>
    </row>
    <row r="788" spans="1:26" ht="15">
      <c r="A788" s="682"/>
      <c r="B788" s="684"/>
      <c r="C788" s="684"/>
      <c r="D788" s="684"/>
      <c r="E788" s="684"/>
      <c r="F788" s="684"/>
      <c r="G788" s="684"/>
      <c r="H788" s="684"/>
      <c r="I788" s="684"/>
      <c r="J788" s="684"/>
      <c r="K788" s="1366"/>
      <c r="L788" s="682"/>
      <c r="M788" s="682"/>
      <c r="N788" s="682"/>
      <c r="O788" s="682"/>
      <c r="P788" s="682"/>
      <c r="Q788" s="682"/>
      <c r="R788" s="682"/>
      <c r="S788" s="682"/>
      <c r="T788" s="682"/>
      <c r="U788" s="682"/>
      <c r="V788" s="682"/>
      <c r="W788" s="682"/>
      <c r="X788" s="682"/>
      <c r="Y788" s="682"/>
      <c r="Z788" s="682"/>
    </row>
    <row r="789" spans="1:26" ht="15">
      <c r="A789" s="682"/>
      <c r="B789" s="684"/>
      <c r="C789" s="684"/>
      <c r="D789" s="684"/>
      <c r="E789" s="684"/>
      <c r="F789" s="684"/>
      <c r="G789" s="684"/>
      <c r="H789" s="684"/>
      <c r="I789" s="684"/>
      <c r="J789" s="684"/>
      <c r="K789" s="1366"/>
      <c r="L789" s="682"/>
      <c r="M789" s="682"/>
      <c r="N789" s="682"/>
      <c r="O789" s="682"/>
      <c r="P789" s="682"/>
      <c r="Q789" s="682"/>
      <c r="R789" s="682"/>
      <c r="S789" s="682"/>
      <c r="T789" s="682"/>
      <c r="U789" s="682"/>
      <c r="V789" s="682"/>
      <c r="W789" s="682"/>
      <c r="X789" s="682"/>
      <c r="Y789" s="682"/>
      <c r="Z789" s="682"/>
    </row>
    <row r="790" spans="1:26" ht="15">
      <c r="A790" s="682"/>
      <c r="B790" s="684"/>
      <c r="C790" s="684"/>
      <c r="D790" s="684"/>
      <c r="E790" s="684"/>
      <c r="F790" s="684"/>
      <c r="G790" s="684"/>
      <c r="H790" s="684"/>
      <c r="I790" s="684"/>
      <c r="J790" s="684"/>
      <c r="K790" s="1366"/>
      <c r="L790" s="682"/>
      <c r="M790" s="682"/>
      <c r="N790" s="682"/>
      <c r="O790" s="682"/>
      <c r="P790" s="682"/>
      <c r="Q790" s="682"/>
      <c r="R790" s="682"/>
      <c r="S790" s="682"/>
      <c r="T790" s="682"/>
      <c r="U790" s="682"/>
      <c r="V790" s="682"/>
      <c r="W790" s="682"/>
      <c r="X790" s="682"/>
      <c r="Y790" s="682"/>
      <c r="Z790" s="682"/>
    </row>
    <row r="791" spans="1:26" ht="15">
      <c r="A791" s="682"/>
      <c r="B791" s="684"/>
      <c r="C791" s="684"/>
      <c r="D791" s="684"/>
      <c r="E791" s="684"/>
      <c r="F791" s="684"/>
      <c r="G791" s="684"/>
      <c r="H791" s="684"/>
      <c r="I791" s="684"/>
      <c r="J791" s="684"/>
      <c r="K791" s="1366"/>
      <c r="L791" s="682"/>
      <c r="M791" s="682"/>
      <c r="N791" s="682"/>
      <c r="O791" s="682"/>
      <c r="P791" s="682"/>
      <c r="Q791" s="682"/>
      <c r="R791" s="682"/>
      <c r="S791" s="682"/>
      <c r="T791" s="682"/>
      <c r="U791" s="682"/>
      <c r="V791" s="682"/>
      <c r="W791" s="682"/>
      <c r="X791" s="682"/>
      <c r="Y791" s="682"/>
      <c r="Z791" s="682"/>
    </row>
    <row r="792" spans="1:26" ht="15">
      <c r="A792" s="682"/>
      <c r="B792" s="684"/>
      <c r="C792" s="684"/>
      <c r="D792" s="684"/>
      <c r="E792" s="684"/>
      <c r="F792" s="684"/>
      <c r="G792" s="684"/>
      <c r="H792" s="684"/>
      <c r="I792" s="684"/>
      <c r="J792" s="684"/>
      <c r="K792" s="1366"/>
      <c r="L792" s="682"/>
      <c r="M792" s="682"/>
      <c r="N792" s="682"/>
      <c r="O792" s="682"/>
      <c r="P792" s="682"/>
      <c r="Q792" s="682"/>
      <c r="R792" s="682"/>
      <c r="S792" s="682"/>
      <c r="T792" s="682"/>
      <c r="U792" s="682"/>
      <c r="V792" s="682"/>
      <c r="W792" s="682"/>
      <c r="X792" s="682"/>
      <c r="Y792" s="682"/>
      <c r="Z792" s="682"/>
    </row>
    <row r="793" spans="1:26" ht="15">
      <c r="A793" s="682"/>
      <c r="B793" s="684"/>
      <c r="C793" s="684"/>
      <c r="D793" s="684"/>
      <c r="E793" s="684"/>
      <c r="F793" s="684"/>
      <c r="G793" s="684"/>
      <c r="H793" s="684"/>
      <c r="I793" s="684"/>
      <c r="J793" s="684"/>
      <c r="K793" s="1366"/>
      <c r="L793" s="682"/>
      <c r="M793" s="682"/>
      <c r="N793" s="682"/>
      <c r="O793" s="682"/>
      <c r="P793" s="682"/>
      <c r="Q793" s="682"/>
      <c r="R793" s="682"/>
      <c r="S793" s="682"/>
      <c r="T793" s="682"/>
      <c r="U793" s="682"/>
      <c r="V793" s="682"/>
      <c r="W793" s="682"/>
      <c r="X793" s="682"/>
      <c r="Y793" s="682"/>
      <c r="Z793" s="682"/>
    </row>
    <row r="794" spans="1:26" ht="15">
      <c r="A794" s="682"/>
      <c r="B794" s="684"/>
      <c r="C794" s="684"/>
      <c r="D794" s="684"/>
      <c r="E794" s="684"/>
      <c r="F794" s="684"/>
      <c r="G794" s="684"/>
      <c r="H794" s="684"/>
      <c r="I794" s="684"/>
      <c r="J794" s="684"/>
      <c r="K794" s="1366"/>
      <c r="L794" s="682"/>
      <c r="M794" s="682"/>
      <c r="N794" s="682"/>
      <c r="O794" s="682"/>
      <c r="P794" s="682"/>
      <c r="Q794" s="682"/>
      <c r="R794" s="682"/>
      <c r="S794" s="682"/>
      <c r="T794" s="682"/>
      <c r="U794" s="682"/>
      <c r="V794" s="682"/>
      <c r="W794" s="682"/>
      <c r="X794" s="682"/>
      <c r="Y794" s="682"/>
      <c r="Z794" s="682"/>
    </row>
    <row r="795" spans="1:26" ht="15">
      <c r="A795" s="682"/>
      <c r="B795" s="684"/>
      <c r="C795" s="684"/>
      <c r="D795" s="684"/>
      <c r="E795" s="684"/>
      <c r="F795" s="684"/>
      <c r="G795" s="684"/>
      <c r="H795" s="684"/>
      <c r="I795" s="684"/>
      <c r="J795" s="684"/>
      <c r="K795" s="1366"/>
      <c r="L795" s="682"/>
      <c r="M795" s="682"/>
      <c r="N795" s="682"/>
      <c r="O795" s="682"/>
      <c r="P795" s="682"/>
      <c r="Q795" s="682"/>
      <c r="R795" s="682"/>
      <c r="S795" s="682"/>
      <c r="T795" s="682"/>
      <c r="U795" s="682"/>
      <c r="V795" s="682"/>
      <c r="W795" s="682"/>
      <c r="X795" s="682"/>
      <c r="Y795" s="682"/>
      <c r="Z795" s="682"/>
    </row>
    <row r="796" spans="1:26" ht="15">
      <c r="A796" s="682"/>
      <c r="B796" s="684"/>
      <c r="C796" s="684"/>
      <c r="D796" s="684"/>
      <c r="E796" s="684"/>
      <c r="F796" s="684"/>
      <c r="G796" s="684"/>
      <c r="H796" s="684"/>
      <c r="I796" s="684"/>
      <c r="J796" s="684"/>
      <c r="K796" s="1366"/>
      <c r="L796" s="682"/>
      <c r="M796" s="682"/>
      <c r="N796" s="682"/>
      <c r="O796" s="682"/>
      <c r="P796" s="682"/>
      <c r="Q796" s="682"/>
      <c r="R796" s="682"/>
      <c r="S796" s="682"/>
      <c r="T796" s="682"/>
      <c r="U796" s="682"/>
      <c r="V796" s="682"/>
      <c r="W796" s="682"/>
      <c r="X796" s="682"/>
      <c r="Y796" s="682"/>
      <c r="Z796" s="682"/>
    </row>
    <row r="797" spans="1:26" ht="15">
      <c r="A797" s="682"/>
      <c r="B797" s="684"/>
      <c r="C797" s="684"/>
      <c r="D797" s="684"/>
      <c r="E797" s="684"/>
      <c r="F797" s="684"/>
      <c r="G797" s="684"/>
      <c r="H797" s="684"/>
      <c r="I797" s="684"/>
      <c r="J797" s="684"/>
      <c r="K797" s="1366"/>
      <c r="L797" s="682"/>
      <c r="M797" s="682"/>
      <c r="N797" s="682"/>
      <c r="O797" s="682"/>
      <c r="P797" s="682"/>
      <c r="Q797" s="682"/>
      <c r="R797" s="682"/>
      <c r="S797" s="682"/>
      <c r="T797" s="682"/>
      <c r="U797" s="682"/>
      <c r="V797" s="682"/>
      <c r="W797" s="682"/>
      <c r="X797" s="682"/>
      <c r="Y797" s="682"/>
      <c r="Z797" s="682"/>
    </row>
    <row r="798" spans="1:26" ht="15">
      <c r="A798" s="682"/>
      <c r="B798" s="684"/>
      <c r="C798" s="684"/>
      <c r="D798" s="684"/>
      <c r="E798" s="684"/>
      <c r="F798" s="684"/>
      <c r="G798" s="684"/>
      <c r="H798" s="684"/>
      <c r="I798" s="684"/>
      <c r="J798" s="684"/>
      <c r="K798" s="1366"/>
      <c r="L798" s="682"/>
      <c r="M798" s="682"/>
      <c r="N798" s="682"/>
      <c r="O798" s="682"/>
      <c r="P798" s="682"/>
      <c r="Q798" s="682"/>
      <c r="R798" s="682"/>
      <c r="S798" s="682"/>
      <c r="T798" s="682"/>
      <c r="U798" s="682"/>
      <c r="V798" s="682"/>
      <c r="W798" s="682"/>
      <c r="X798" s="682"/>
      <c r="Y798" s="682"/>
      <c r="Z798" s="682"/>
    </row>
    <row r="799" spans="1:26" ht="15">
      <c r="A799" s="682"/>
      <c r="B799" s="684"/>
      <c r="C799" s="684"/>
      <c r="D799" s="684"/>
      <c r="E799" s="684"/>
      <c r="F799" s="684"/>
      <c r="G799" s="684"/>
      <c r="H799" s="684"/>
      <c r="I799" s="684"/>
      <c r="J799" s="684"/>
      <c r="K799" s="1366"/>
      <c r="L799" s="682"/>
      <c r="M799" s="682"/>
      <c r="N799" s="682"/>
      <c r="O799" s="682"/>
      <c r="P799" s="682"/>
      <c r="Q799" s="682"/>
      <c r="R799" s="682"/>
      <c r="S799" s="682"/>
      <c r="T799" s="682"/>
      <c r="U799" s="682"/>
      <c r="V799" s="682"/>
      <c r="W799" s="682"/>
      <c r="X799" s="682"/>
      <c r="Y799" s="682"/>
      <c r="Z799" s="682"/>
    </row>
    <row r="800" spans="1:26" ht="15">
      <c r="A800" s="682"/>
      <c r="B800" s="684"/>
      <c r="C800" s="684"/>
      <c r="D800" s="684"/>
      <c r="E800" s="684"/>
      <c r="F800" s="684"/>
      <c r="G800" s="684"/>
      <c r="H800" s="684"/>
      <c r="I800" s="684"/>
      <c r="J800" s="684"/>
      <c r="K800" s="1366"/>
      <c r="L800" s="682"/>
      <c r="M800" s="682"/>
      <c r="N800" s="682"/>
      <c r="O800" s="682"/>
      <c r="P800" s="682"/>
      <c r="Q800" s="682"/>
      <c r="R800" s="682"/>
      <c r="S800" s="682"/>
      <c r="T800" s="682"/>
      <c r="U800" s="682"/>
      <c r="V800" s="682"/>
      <c r="W800" s="682"/>
      <c r="X800" s="682"/>
      <c r="Y800" s="682"/>
      <c r="Z800" s="682"/>
    </row>
    <row r="801" spans="1:26" ht="15">
      <c r="A801" s="682"/>
      <c r="B801" s="684"/>
      <c r="C801" s="684"/>
      <c r="D801" s="684"/>
      <c r="E801" s="684"/>
      <c r="F801" s="684"/>
      <c r="G801" s="684"/>
      <c r="H801" s="684"/>
      <c r="I801" s="684"/>
      <c r="J801" s="684"/>
      <c r="K801" s="1366"/>
      <c r="L801" s="682"/>
      <c r="M801" s="682"/>
      <c r="N801" s="682"/>
      <c r="O801" s="682"/>
      <c r="P801" s="682"/>
      <c r="Q801" s="682"/>
      <c r="R801" s="682"/>
      <c r="S801" s="682"/>
      <c r="T801" s="682"/>
      <c r="U801" s="682"/>
      <c r="V801" s="682"/>
      <c r="W801" s="682"/>
      <c r="X801" s="682"/>
      <c r="Y801" s="682"/>
      <c r="Z801" s="682"/>
    </row>
    <row r="802" spans="1:26" ht="15">
      <c r="A802" s="682"/>
      <c r="B802" s="684"/>
      <c r="C802" s="684"/>
      <c r="D802" s="684"/>
      <c r="E802" s="684"/>
      <c r="F802" s="684"/>
      <c r="G802" s="684"/>
      <c r="H802" s="684"/>
      <c r="I802" s="684"/>
      <c r="J802" s="684"/>
      <c r="K802" s="1366"/>
      <c r="L802" s="682"/>
      <c r="M802" s="682"/>
      <c r="N802" s="682"/>
      <c r="O802" s="682"/>
      <c r="P802" s="682"/>
      <c r="Q802" s="682"/>
      <c r="R802" s="682"/>
      <c r="S802" s="682"/>
      <c r="T802" s="682"/>
      <c r="U802" s="682"/>
      <c r="V802" s="682"/>
      <c r="W802" s="682"/>
      <c r="X802" s="682"/>
      <c r="Y802" s="682"/>
      <c r="Z802" s="682"/>
    </row>
    <row r="803" spans="1:26" ht="15">
      <c r="A803" s="682"/>
      <c r="B803" s="684"/>
      <c r="C803" s="684"/>
      <c r="D803" s="684"/>
      <c r="E803" s="684"/>
      <c r="F803" s="684"/>
      <c r="G803" s="684"/>
      <c r="H803" s="684"/>
      <c r="I803" s="684"/>
      <c r="J803" s="684"/>
      <c r="K803" s="1366"/>
      <c r="L803" s="682"/>
      <c r="M803" s="682"/>
      <c r="N803" s="682"/>
      <c r="O803" s="682"/>
      <c r="P803" s="682"/>
      <c r="Q803" s="682"/>
      <c r="R803" s="682"/>
      <c r="S803" s="682"/>
      <c r="T803" s="682"/>
      <c r="U803" s="682"/>
      <c r="V803" s="682"/>
      <c r="W803" s="682"/>
      <c r="X803" s="682"/>
      <c r="Y803" s="682"/>
      <c r="Z803" s="682"/>
    </row>
    <row r="804" spans="1:26" ht="15">
      <c r="A804" s="682"/>
      <c r="B804" s="684"/>
      <c r="C804" s="684"/>
      <c r="D804" s="684"/>
      <c r="E804" s="684"/>
      <c r="F804" s="684"/>
      <c r="G804" s="684"/>
      <c r="H804" s="684"/>
      <c r="I804" s="684"/>
      <c r="J804" s="684"/>
      <c r="K804" s="1366"/>
      <c r="L804" s="682"/>
      <c r="M804" s="682"/>
      <c r="N804" s="682"/>
      <c r="O804" s="682"/>
      <c r="P804" s="682"/>
      <c r="Q804" s="682"/>
      <c r="R804" s="682"/>
      <c r="S804" s="682"/>
      <c r="T804" s="682"/>
      <c r="U804" s="682"/>
      <c r="V804" s="682"/>
      <c r="W804" s="682"/>
      <c r="X804" s="682"/>
      <c r="Y804" s="682"/>
      <c r="Z804" s="682"/>
    </row>
    <row r="805" spans="1:26" ht="15">
      <c r="A805" s="682"/>
      <c r="B805" s="684"/>
      <c r="C805" s="684"/>
      <c r="D805" s="684"/>
      <c r="E805" s="684"/>
      <c r="F805" s="684"/>
      <c r="G805" s="684"/>
      <c r="H805" s="684"/>
      <c r="I805" s="684"/>
      <c r="J805" s="684"/>
      <c r="K805" s="1366"/>
      <c r="L805" s="682"/>
      <c r="M805" s="682"/>
      <c r="N805" s="682"/>
      <c r="O805" s="682"/>
      <c r="P805" s="682"/>
      <c r="Q805" s="682"/>
      <c r="R805" s="682"/>
      <c r="S805" s="682"/>
      <c r="T805" s="682"/>
      <c r="U805" s="682"/>
      <c r="V805" s="682"/>
      <c r="W805" s="682"/>
      <c r="X805" s="682"/>
      <c r="Y805" s="682"/>
      <c r="Z805" s="682"/>
    </row>
    <row r="806" spans="1:26" ht="15">
      <c r="A806" s="682"/>
      <c r="B806" s="684"/>
      <c r="C806" s="684"/>
      <c r="D806" s="684"/>
      <c r="E806" s="684"/>
      <c r="F806" s="684"/>
      <c r="G806" s="684"/>
      <c r="H806" s="684"/>
      <c r="I806" s="684"/>
      <c r="J806" s="684"/>
      <c r="K806" s="1366"/>
      <c r="L806" s="682"/>
      <c r="M806" s="682"/>
      <c r="N806" s="682"/>
      <c r="O806" s="682"/>
      <c r="P806" s="682"/>
      <c r="Q806" s="682"/>
      <c r="R806" s="682"/>
      <c r="S806" s="682"/>
      <c r="T806" s="682"/>
      <c r="U806" s="682"/>
      <c r="V806" s="682"/>
      <c r="W806" s="682"/>
      <c r="X806" s="682"/>
      <c r="Y806" s="682"/>
      <c r="Z806" s="682"/>
    </row>
    <row r="807" spans="1:26" ht="15">
      <c r="A807" s="682"/>
      <c r="B807" s="684"/>
      <c r="C807" s="684"/>
      <c r="D807" s="684"/>
      <c r="E807" s="684"/>
      <c r="F807" s="684"/>
      <c r="G807" s="684"/>
      <c r="H807" s="684"/>
      <c r="I807" s="684"/>
      <c r="J807" s="684"/>
      <c r="K807" s="1366"/>
      <c r="L807" s="682"/>
      <c r="M807" s="682"/>
      <c r="N807" s="682"/>
      <c r="O807" s="682"/>
      <c r="P807" s="682"/>
      <c r="Q807" s="682"/>
      <c r="R807" s="682"/>
      <c r="S807" s="682"/>
      <c r="T807" s="682"/>
      <c r="U807" s="682"/>
      <c r="V807" s="682"/>
      <c r="W807" s="682"/>
      <c r="X807" s="682"/>
      <c r="Y807" s="682"/>
      <c r="Z807" s="682"/>
    </row>
    <row r="808" spans="1:26" ht="15">
      <c r="A808" s="682"/>
      <c r="B808" s="684"/>
      <c r="C808" s="684"/>
      <c r="D808" s="684"/>
      <c r="E808" s="684"/>
      <c r="F808" s="684"/>
      <c r="G808" s="684"/>
      <c r="H808" s="684"/>
      <c r="I808" s="684"/>
      <c r="J808" s="684"/>
      <c r="K808" s="1366"/>
      <c r="L808" s="682"/>
      <c r="M808" s="682"/>
      <c r="N808" s="682"/>
      <c r="O808" s="682"/>
      <c r="P808" s="682"/>
      <c r="Q808" s="682"/>
      <c r="R808" s="682"/>
      <c r="S808" s="682"/>
      <c r="T808" s="682"/>
      <c r="U808" s="682"/>
      <c r="V808" s="682"/>
      <c r="W808" s="682"/>
      <c r="X808" s="682"/>
      <c r="Y808" s="682"/>
      <c r="Z808" s="682"/>
    </row>
    <row r="809" spans="1:26" ht="15">
      <c r="A809" s="682"/>
      <c r="B809" s="684"/>
      <c r="C809" s="684"/>
      <c r="D809" s="684"/>
      <c r="E809" s="684"/>
      <c r="F809" s="684"/>
      <c r="G809" s="684"/>
      <c r="H809" s="684"/>
      <c r="I809" s="684"/>
      <c r="J809" s="684"/>
      <c r="K809" s="1366"/>
      <c r="L809" s="682"/>
      <c r="M809" s="682"/>
      <c r="N809" s="682"/>
      <c r="O809" s="682"/>
      <c r="P809" s="682"/>
      <c r="Q809" s="682"/>
      <c r="R809" s="682"/>
      <c r="S809" s="682"/>
      <c r="T809" s="682"/>
      <c r="U809" s="682"/>
      <c r="V809" s="682"/>
      <c r="W809" s="682"/>
      <c r="X809" s="682"/>
      <c r="Y809" s="682"/>
      <c r="Z809" s="682"/>
    </row>
    <row r="810" spans="1:26" ht="15">
      <c r="A810" s="682"/>
      <c r="B810" s="684"/>
      <c r="C810" s="684"/>
      <c r="D810" s="684"/>
      <c r="E810" s="684"/>
      <c r="F810" s="684"/>
      <c r="G810" s="684"/>
      <c r="H810" s="684"/>
      <c r="I810" s="684"/>
      <c r="J810" s="684"/>
      <c r="K810" s="1366"/>
      <c r="L810" s="682"/>
      <c r="M810" s="682"/>
      <c r="N810" s="682"/>
      <c r="O810" s="682"/>
      <c r="P810" s="682"/>
      <c r="Q810" s="682"/>
      <c r="R810" s="682"/>
      <c r="S810" s="682"/>
      <c r="T810" s="682"/>
      <c r="U810" s="682"/>
      <c r="V810" s="682"/>
      <c r="W810" s="682"/>
      <c r="X810" s="682"/>
      <c r="Y810" s="682"/>
      <c r="Z810" s="682"/>
    </row>
    <row r="811" spans="1:26" ht="15">
      <c r="A811" s="682"/>
      <c r="B811" s="684"/>
      <c r="C811" s="684"/>
      <c r="D811" s="684"/>
      <c r="E811" s="684"/>
      <c r="F811" s="684"/>
      <c r="G811" s="684"/>
      <c r="H811" s="684"/>
      <c r="I811" s="684"/>
      <c r="J811" s="684"/>
      <c r="K811" s="1366"/>
      <c r="L811" s="682"/>
      <c r="M811" s="682"/>
      <c r="N811" s="682"/>
      <c r="O811" s="682"/>
      <c r="P811" s="682"/>
      <c r="Q811" s="682"/>
      <c r="R811" s="682"/>
      <c r="S811" s="682"/>
      <c r="T811" s="682"/>
      <c r="U811" s="682"/>
      <c r="V811" s="682"/>
      <c r="W811" s="682"/>
      <c r="X811" s="682"/>
      <c r="Y811" s="682"/>
      <c r="Z811" s="682"/>
    </row>
    <row r="812" spans="1:26" ht="15">
      <c r="A812" s="682"/>
      <c r="B812" s="684"/>
      <c r="C812" s="684"/>
      <c r="D812" s="684"/>
      <c r="E812" s="684"/>
      <c r="F812" s="684"/>
      <c r="G812" s="684"/>
      <c r="H812" s="684"/>
      <c r="I812" s="684"/>
      <c r="J812" s="684"/>
      <c r="K812" s="1366"/>
      <c r="L812" s="682"/>
      <c r="M812" s="682"/>
      <c r="N812" s="682"/>
      <c r="O812" s="682"/>
      <c r="P812" s="682"/>
      <c r="Q812" s="682"/>
      <c r="R812" s="682"/>
      <c r="S812" s="682"/>
      <c r="T812" s="682"/>
      <c r="U812" s="682"/>
      <c r="V812" s="682"/>
      <c r="W812" s="682"/>
      <c r="X812" s="682"/>
      <c r="Y812" s="682"/>
      <c r="Z812" s="682"/>
    </row>
    <row r="813" spans="1:26" ht="15">
      <c r="A813" s="682"/>
      <c r="B813" s="684"/>
      <c r="C813" s="684"/>
      <c r="D813" s="684"/>
      <c r="E813" s="684"/>
      <c r="F813" s="684"/>
      <c r="G813" s="684"/>
      <c r="H813" s="684"/>
      <c r="I813" s="684"/>
      <c r="J813" s="684"/>
      <c r="K813" s="1366"/>
      <c r="L813" s="682"/>
      <c r="M813" s="682"/>
      <c r="N813" s="682"/>
      <c r="O813" s="682"/>
      <c r="P813" s="682"/>
      <c r="Q813" s="682"/>
      <c r="R813" s="682"/>
      <c r="S813" s="682"/>
      <c r="T813" s="682"/>
      <c r="U813" s="682"/>
      <c r="V813" s="682"/>
      <c r="W813" s="682"/>
      <c r="X813" s="682"/>
      <c r="Y813" s="682"/>
      <c r="Z813" s="682"/>
    </row>
    <row r="814" spans="1:26" ht="15">
      <c r="A814" s="682"/>
      <c r="B814" s="684"/>
      <c r="C814" s="684"/>
      <c r="D814" s="684"/>
      <c r="E814" s="684"/>
      <c r="F814" s="684"/>
      <c r="G814" s="684"/>
      <c r="H814" s="684"/>
      <c r="I814" s="684"/>
      <c r="J814" s="684"/>
      <c r="K814" s="1366"/>
      <c r="L814" s="682"/>
      <c r="M814" s="682"/>
      <c r="N814" s="682"/>
      <c r="O814" s="682"/>
      <c r="P814" s="682"/>
      <c r="Q814" s="682"/>
      <c r="R814" s="682"/>
      <c r="S814" s="682"/>
      <c r="T814" s="682"/>
      <c r="U814" s="682"/>
      <c r="V814" s="682"/>
      <c r="W814" s="682"/>
      <c r="X814" s="682"/>
      <c r="Y814" s="682"/>
      <c r="Z814" s="682"/>
    </row>
    <row r="815" spans="1:26" ht="15">
      <c r="A815" s="682"/>
      <c r="B815" s="684"/>
      <c r="C815" s="684"/>
      <c r="D815" s="684"/>
      <c r="E815" s="684"/>
      <c r="F815" s="684"/>
      <c r="G815" s="684"/>
      <c r="H815" s="684"/>
      <c r="I815" s="684"/>
      <c r="J815" s="684"/>
      <c r="K815" s="1366"/>
      <c r="L815" s="682"/>
      <c r="M815" s="682"/>
      <c r="N815" s="682"/>
      <c r="O815" s="682"/>
      <c r="P815" s="682"/>
      <c r="Q815" s="682"/>
      <c r="R815" s="682"/>
      <c r="S815" s="682"/>
      <c r="T815" s="682"/>
      <c r="U815" s="682"/>
      <c r="V815" s="682"/>
      <c r="W815" s="682"/>
      <c r="X815" s="682"/>
      <c r="Y815" s="682"/>
      <c r="Z815" s="682"/>
    </row>
    <row r="816" spans="1:26" ht="15">
      <c r="A816" s="682"/>
      <c r="B816" s="684"/>
      <c r="C816" s="684"/>
      <c r="D816" s="684"/>
      <c r="E816" s="684"/>
      <c r="F816" s="684"/>
      <c r="G816" s="684"/>
      <c r="H816" s="684"/>
      <c r="I816" s="684"/>
      <c r="J816" s="684"/>
      <c r="K816" s="1366"/>
      <c r="L816" s="682"/>
      <c r="M816" s="682"/>
      <c r="N816" s="682"/>
      <c r="O816" s="682"/>
      <c r="P816" s="682"/>
      <c r="Q816" s="682"/>
      <c r="R816" s="682"/>
      <c r="S816" s="682"/>
      <c r="T816" s="682"/>
      <c r="U816" s="682"/>
      <c r="V816" s="682"/>
      <c r="W816" s="682"/>
      <c r="X816" s="682"/>
      <c r="Y816" s="682"/>
      <c r="Z816" s="682"/>
    </row>
    <row r="817" spans="1:26" ht="15">
      <c r="A817" s="682"/>
      <c r="B817" s="684"/>
      <c r="C817" s="684"/>
      <c r="D817" s="684"/>
      <c r="E817" s="684"/>
      <c r="F817" s="684"/>
      <c r="G817" s="684"/>
      <c r="H817" s="684"/>
      <c r="I817" s="684"/>
      <c r="J817" s="684"/>
      <c r="K817" s="1366"/>
      <c r="L817" s="682"/>
      <c r="M817" s="682"/>
      <c r="N817" s="682"/>
      <c r="O817" s="682"/>
      <c r="P817" s="682"/>
      <c r="Q817" s="682"/>
      <c r="R817" s="682"/>
      <c r="S817" s="682"/>
      <c r="T817" s="682"/>
      <c r="U817" s="682"/>
      <c r="V817" s="682"/>
      <c r="W817" s="682"/>
      <c r="X817" s="682"/>
      <c r="Y817" s="682"/>
      <c r="Z817" s="682"/>
    </row>
    <row r="818" spans="1:26" ht="15">
      <c r="A818" s="682"/>
      <c r="B818" s="684"/>
      <c r="C818" s="684"/>
      <c r="D818" s="684"/>
      <c r="E818" s="684"/>
      <c r="F818" s="684"/>
      <c r="G818" s="684"/>
      <c r="H818" s="684"/>
      <c r="I818" s="684"/>
      <c r="J818" s="684"/>
      <c r="K818" s="1366"/>
      <c r="L818" s="682"/>
      <c r="M818" s="682"/>
      <c r="N818" s="682"/>
      <c r="O818" s="682"/>
      <c r="P818" s="682"/>
      <c r="Q818" s="682"/>
      <c r="R818" s="682"/>
      <c r="S818" s="682"/>
      <c r="T818" s="682"/>
      <c r="U818" s="682"/>
      <c r="V818" s="682"/>
      <c r="W818" s="682"/>
      <c r="X818" s="682"/>
      <c r="Y818" s="682"/>
      <c r="Z818" s="682"/>
    </row>
    <row r="819" spans="1:26" ht="15">
      <c r="A819" s="682"/>
      <c r="B819" s="684"/>
      <c r="C819" s="684"/>
      <c r="D819" s="684"/>
      <c r="E819" s="684"/>
      <c r="F819" s="684"/>
      <c r="G819" s="684"/>
      <c r="H819" s="684"/>
      <c r="I819" s="684"/>
      <c r="J819" s="684"/>
      <c r="K819" s="1366"/>
      <c r="L819" s="682"/>
      <c r="M819" s="682"/>
      <c r="N819" s="682"/>
      <c r="O819" s="682"/>
      <c r="P819" s="682"/>
      <c r="Q819" s="682"/>
      <c r="R819" s="682"/>
      <c r="S819" s="682"/>
      <c r="T819" s="682"/>
      <c r="U819" s="682"/>
      <c r="V819" s="682"/>
      <c r="W819" s="682"/>
      <c r="X819" s="682"/>
      <c r="Y819" s="682"/>
      <c r="Z819" s="682"/>
    </row>
    <row r="820" spans="1:26" ht="15">
      <c r="A820" s="682"/>
      <c r="B820" s="684"/>
      <c r="C820" s="684"/>
      <c r="D820" s="684"/>
      <c r="E820" s="684"/>
      <c r="F820" s="684"/>
      <c r="G820" s="684"/>
      <c r="H820" s="684"/>
      <c r="I820" s="684"/>
      <c r="J820" s="684"/>
      <c r="K820" s="1366"/>
      <c r="L820" s="682"/>
      <c r="M820" s="682"/>
      <c r="N820" s="682"/>
      <c r="O820" s="682"/>
      <c r="P820" s="682"/>
      <c r="Q820" s="682"/>
      <c r="R820" s="682"/>
      <c r="S820" s="682"/>
      <c r="T820" s="682"/>
      <c r="U820" s="682"/>
      <c r="V820" s="682"/>
      <c r="W820" s="682"/>
      <c r="X820" s="682"/>
      <c r="Y820" s="682"/>
      <c r="Z820" s="682"/>
    </row>
    <row r="821" spans="1:26" ht="15">
      <c r="A821" s="682"/>
      <c r="B821" s="684"/>
      <c r="C821" s="684"/>
      <c r="D821" s="684"/>
      <c r="E821" s="684"/>
      <c r="F821" s="684"/>
      <c r="G821" s="684"/>
      <c r="H821" s="684"/>
      <c r="I821" s="684"/>
      <c r="J821" s="684"/>
      <c r="K821" s="1366"/>
      <c r="L821" s="682"/>
      <c r="M821" s="682"/>
      <c r="N821" s="682"/>
      <c r="O821" s="682"/>
      <c r="P821" s="682"/>
      <c r="Q821" s="682"/>
      <c r="R821" s="682"/>
      <c r="S821" s="682"/>
      <c r="T821" s="682"/>
      <c r="U821" s="682"/>
      <c r="V821" s="682"/>
      <c r="W821" s="682"/>
      <c r="X821" s="682"/>
      <c r="Y821" s="682"/>
      <c r="Z821" s="682"/>
    </row>
    <row r="822" spans="1:26" ht="15">
      <c r="A822" s="682"/>
      <c r="B822" s="684"/>
      <c r="C822" s="684"/>
      <c r="D822" s="684"/>
      <c r="E822" s="684"/>
      <c r="F822" s="684"/>
      <c r="G822" s="684"/>
      <c r="H822" s="684"/>
      <c r="I822" s="684"/>
      <c r="J822" s="684"/>
      <c r="K822" s="1366"/>
      <c r="L822" s="682"/>
      <c r="M822" s="682"/>
      <c r="N822" s="682"/>
      <c r="O822" s="682"/>
      <c r="P822" s="682"/>
      <c r="Q822" s="682"/>
      <c r="R822" s="682"/>
      <c r="S822" s="682"/>
      <c r="T822" s="682"/>
      <c r="U822" s="682"/>
      <c r="V822" s="682"/>
      <c r="W822" s="682"/>
      <c r="X822" s="682"/>
      <c r="Y822" s="682"/>
      <c r="Z822" s="682"/>
    </row>
    <row r="823" spans="1:26" ht="15">
      <c r="A823" s="682"/>
      <c r="B823" s="684"/>
      <c r="C823" s="684"/>
      <c r="D823" s="684"/>
      <c r="E823" s="684"/>
      <c r="F823" s="684"/>
      <c r="G823" s="684"/>
      <c r="H823" s="684"/>
      <c r="I823" s="684"/>
      <c r="J823" s="684"/>
      <c r="K823" s="1366"/>
      <c r="L823" s="682"/>
      <c r="M823" s="682"/>
      <c r="N823" s="682"/>
      <c r="O823" s="682"/>
      <c r="P823" s="682"/>
      <c r="Q823" s="682"/>
      <c r="R823" s="682"/>
      <c r="S823" s="682"/>
      <c r="T823" s="682"/>
      <c r="U823" s="682"/>
      <c r="V823" s="682"/>
      <c r="W823" s="682"/>
      <c r="X823" s="682"/>
      <c r="Y823" s="682"/>
      <c r="Z823" s="682"/>
    </row>
    <row r="824" spans="1:26" ht="15">
      <c r="A824" s="682"/>
      <c r="B824" s="684"/>
      <c r="C824" s="684"/>
      <c r="D824" s="684"/>
      <c r="E824" s="684"/>
      <c r="F824" s="684"/>
      <c r="G824" s="684"/>
      <c r="H824" s="684"/>
      <c r="I824" s="684"/>
      <c r="J824" s="684"/>
      <c r="K824" s="1366"/>
      <c r="L824" s="682"/>
      <c r="M824" s="682"/>
      <c r="N824" s="682"/>
      <c r="O824" s="682"/>
      <c r="P824" s="682"/>
      <c r="Q824" s="682"/>
      <c r="R824" s="682"/>
      <c r="S824" s="682"/>
      <c r="T824" s="682"/>
      <c r="U824" s="682"/>
      <c r="V824" s="682"/>
      <c r="W824" s="682"/>
      <c r="X824" s="682"/>
      <c r="Y824" s="682"/>
      <c r="Z824" s="682"/>
    </row>
    <row r="825" spans="1:26" ht="15">
      <c r="A825" s="682"/>
      <c r="B825" s="684"/>
      <c r="C825" s="684"/>
      <c r="D825" s="684"/>
      <c r="E825" s="684"/>
      <c r="F825" s="684"/>
      <c r="G825" s="684"/>
      <c r="H825" s="684"/>
      <c r="I825" s="684"/>
      <c r="J825" s="684"/>
      <c r="K825" s="1366"/>
      <c r="L825" s="682"/>
      <c r="M825" s="682"/>
      <c r="N825" s="682"/>
      <c r="O825" s="682"/>
      <c r="P825" s="682"/>
      <c r="Q825" s="682"/>
      <c r="R825" s="682"/>
      <c r="S825" s="682"/>
      <c r="T825" s="682"/>
      <c r="U825" s="682"/>
      <c r="V825" s="682"/>
      <c r="W825" s="682"/>
      <c r="X825" s="682"/>
      <c r="Y825" s="682"/>
      <c r="Z825" s="682"/>
    </row>
    <row r="826" spans="1:26" ht="15">
      <c r="A826" s="682"/>
      <c r="B826" s="684"/>
      <c r="C826" s="684"/>
      <c r="D826" s="684"/>
      <c r="E826" s="684"/>
      <c r="F826" s="684"/>
      <c r="G826" s="684"/>
      <c r="H826" s="684"/>
      <c r="I826" s="684"/>
      <c r="J826" s="684"/>
      <c r="K826" s="1366"/>
      <c r="L826" s="682"/>
      <c r="M826" s="682"/>
      <c r="N826" s="682"/>
      <c r="O826" s="682"/>
      <c r="P826" s="682"/>
      <c r="Q826" s="682"/>
      <c r="R826" s="682"/>
      <c r="S826" s="682"/>
      <c r="T826" s="682"/>
      <c r="U826" s="682"/>
      <c r="V826" s="682"/>
      <c r="W826" s="682"/>
      <c r="X826" s="682"/>
      <c r="Y826" s="682"/>
      <c r="Z826" s="682"/>
    </row>
    <row r="827" spans="1:26" ht="15">
      <c r="A827" s="682"/>
      <c r="B827" s="684"/>
      <c r="C827" s="684"/>
      <c r="D827" s="684"/>
      <c r="E827" s="684"/>
      <c r="F827" s="684"/>
      <c r="G827" s="684"/>
      <c r="H827" s="684"/>
      <c r="I827" s="684"/>
      <c r="J827" s="684"/>
      <c r="K827" s="1366"/>
      <c r="L827" s="682"/>
      <c r="M827" s="682"/>
      <c r="N827" s="682"/>
      <c r="O827" s="682"/>
      <c r="P827" s="682"/>
      <c r="Q827" s="682"/>
      <c r="R827" s="682"/>
      <c r="S827" s="682"/>
      <c r="T827" s="682"/>
      <c r="U827" s="682"/>
      <c r="V827" s="682"/>
      <c r="W827" s="682"/>
      <c r="X827" s="682"/>
      <c r="Y827" s="682"/>
      <c r="Z827" s="682"/>
    </row>
    <row r="828" spans="1:26" ht="15">
      <c r="A828" s="682"/>
      <c r="B828" s="684"/>
      <c r="C828" s="684"/>
      <c r="D828" s="684"/>
      <c r="E828" s="684"/>
      <c r="F828" s="684"/>
      <c r="G828" s="684"/>
      <c r="H828" s="684"/>
      <c r="I828" s="684"/>
      <c r="J828" s="684"/>
      <c r="K828" s="1366"/>
      <c r="L828" s="682"/>
      <c r="M828" s="682"/>
      <c r="N828" s="682"/>
      <c r="O828" s="682"/>
      <c r="P828" s="682"/>
      <c r="Q828" s="682"/>
      <c r="R828" s="682"/>
      <c r="S828" s="682"/>
      <c r="T828" s="682"/>
      <c r="U828" s="682"/>
      <c r="V828" s="682"/>
      <c r="W828" s="682"/>
      <c r="X828" s="682"/>
      <c r="Y828" s="682"/>
      <c r="Z828" s="682"/>
    </row>
    <row r="829" spans="1:26" ht="15">
      <c r="A829" s="682"/>
      <c r="B829" s="684"/>
      <c r="C829" s="684"/>
      <c r="D829" s="684"/>
      <c r="E829" s="684"/>
      <c r="F829" s="684"/>
      <c r="G829" s="684"/>
      <c r="H829" s="684"/>
      <c r="I829" s="684"/>
      <c r="J829" s="684"/>
      <c r="K829" s="1366"/>
      <c r="L829" s="682"/>
      <c r="M829" s="682"/>
      <c r="N829" s="682"/>
      <c r="O829" s="682"/>
      <c r="P829" s="682"/>
      <c r="Q829" s="682"/>
      <c r="R829" s="682"/>
      <c r="S829" s="682"/>
      <c r="T829" s="682"/>
      <c r="U829" s="682"/>
      <c r="V829" s="682"/>
      <c r="W829" s="682"/>
      <c r="X829" s="682"/>
      <c r="Y829" s="682"/>
      <c r="Z829" s="682"/>
    </row>
    <row r="830" spans="1:26" ht="15">
      <c r="A830" s="682"/>
      <c r="B830" s="684"/>
      <c r="C830" s="684"/>
      <c r="D830" s="684"/>
      <c r="E830" s="684"/>
      <c r="F830" s="684"/>
      <c r="G830" s="684"/>
      <c r="H830" s="684"/>
      <c r="I830" s="684"/>
      <c r="J830" s="684"/>
      <c r="K830" s="1366"/>
      <c r="L830" s="682"/>
      <c r="M830" s="682"/>
      <c r="N830" s="682"/>
      <c r="O830" s="682"/>
      <c r="P830" s="682"/>
      <c r="Q830" s="682"/>
      <c r="R830" s="682"/>
      <c r="S830" s="682"/>
      <c r="T830" s="682"/>
      <c r="U830" s="682"/>
      <c r="V830" s="682"/>
      <c r="W830" s="682"/>
      <c r="X830" s="682"/>
      <c r="Y830" s="682"/>
      <c r="Z830" s="682"/>
    </row>
    <row r="831" spans="1:26" ht="15">
      <c r="A831" s="682"/>
      <c r="B831" s="684"/>
      <c r="C831" s="684"/>
      <c r="D831" s="684"/>
      <c r="E831" s="684"/>
      <c r="F831" s="684"/>
      <c r="G831" s="684"/>
      <c r="H831" s="684"/>
      <c r="I831" s="684"/>
      <c r="J831" s="684"/>
      <c r="K831" s="1366"/>
      <c r="L831" s="682"/>
      <c r="M831" s="682"/>
      <c r="N831" s="682"/>
      <c r="O831" s="682"/>
      <c r="P831" s="682"/>
      <c r="Q831" s="682"/>
      <c r="R831" s="682"/>
      <c r="S831" s="682"/>
      <c r="T831" s="682"/>
      <c r="U831" s="682"/>
      <c r="V831" s="682"/>
      <c r="W831" s="682"/>
      <c r="X831" s="682"/>
      <c r="Y831" s="682"/>
      <c r="Z831" s="682"/>
    </row>
    <row r="832" spans="1:26" ht="15">
      <c r="A832" s="682"/>
      <c r="B832" s="684"/>
      <c r="C832" s="684"/>
      <c r="D832" s="684"/>
      <c r="E832" s="684"/>
      <c r="F832" s="684"/>
      <c r="G832" s="684"/>
      <c r="H832" s="684"/>
      <c r="I832" s="684"/>
      <c r="J832" s="684"/>
      <c r="K832" s="1366"/>
      <c r="L832" s="682"/>
      <c r="M832" s="682"/>
      <c r="N832" s="682"/>
      <c r="O832" s="682"/>
      <c r="P832" s="682"/>
      <c r="Q832" s="682"/>
      <c r="R832" s="682"/>
      <c r="S832" s="682"/>
      <c r="T832" s="682"/>
      <c r="U832" s="682"/>
      <c r="V832" s="682"/>
      <c r="W832" s="682"/>
      <c r="X832" s="682"/>
      <c r="Y832" s="682"/>
      <c r="Z832" s="682"/>
    </row>
    <row r="833" spans="1:26" ht="15">
      <c r="A833" s="682"/>
      <c r="B833" s="684"/>
      <c r="C833" s="684"/>
      <c r="D833" s="684"/>
      <c r="E833" s="684"/>
      <c r="F833" s="684"/>
      <c r="G833" s="684"/>
      <c r="H833" s="684"/>
      <c r="I833" s="684"/>
      <c r="J833" s="684"/>
      <c r="K833" s="1366"/>
      <c r="L833" s="682"/>
      <c r="M833" s="682"/>
      <c r="N833" s="682"/>
      <c r="O833" s="682"/>
      <c r="P833" s="682"/>
      <c r="Q833" s="682"/>
      <c r="R833" s="682"/>
      <c r="S833" s="682"/>
      <c r="T833" s="682"/>
      <c r="U833" s="682"/>
      <c r="V833" s="682"/>
      <c r="W833" s="682"/>
      <c r="X833" s="682"/>
      <c r="Y833" s="682"/>
      <c r="Z833" s="682"/>
    </row>
    <row r="834" spans="1:26" ht="15">
      <c r="A834" s="682"/>
      <c r="B834" s="684"/>
      <c r="C834" s="684"/>
      <c r="D834" s="684"/>
      <c r="E834" s="684"/>
      <c r="F834" s="684"/>
      <c r="G834" s="684"/>
      <c r="H834" s="684"/>
      <c r="I834" s="684"/>
      <c r="J834" s="684"/>
      <c r="K834" s="1366"/>
      <c r="L834" s="682"/>
      <c r="M834" s="682"/>
      <c r="N834" s="682"/>
      <c r="O834" s="682"/>
      <c r="P834" s="682"/>
      <c r="Q834" s="682"/>
      <c r="R834" s="682"/>
      <c r="S834" s="682"/>
      <c r="T834" s="682"/>
      <c r="U834" s="682"/>
      <c r="V834" s="682"/>
      <c r="W834" s="682"/>
      <c r="X834" s="682"/>
      <c r="Y834" s="682"/>
      <c r="Z834" s="682"/>
    </row>
    <row r="835" spans="1:26" ht="15">
      <c r="A835" s="682"/>
      <c r="B835" s="684"/>
      <c r="C835" s="684"/>
      <c r="D835" s="684"/>
      <c r="E835" s="684"/>
      <c r="F835" s="684"/>
      <c r="G835" s="684"/>
      <c r="H835" s="684"/>
      <c r="I835" s="684"/>
      <c r="J835" s="684"/>
      <c r="K835" s="1366"/>
      <c r="L835" s="682"/>
      <c r="M835" s="682"/>
      <c r="N835" s="682"/>
      <c r="O835" s="682"/>
      <c r="P835" s="682"/>
      <c r="Q835" s="682"/>
      <c r="R835" s="682"/>
      <c r="S835" s="682"/>
      <c r="T835" s="682"/>
      <c r="U835" s="682"/>
      <c r="V835" s="682"/>
      <c r="W835" s="682"/>
      <c r="X835" s="682"/>
      <c r="Y835" s="682"/>
      <c r="Z835" s="682"/>
    </row>
    <row r="836" spans="1:26" ht="15">
      <c r="A836" s="682"/>
      <c r="B836" s="684"/>
      <c r="C836" s="684"/>
      <c r="D836" s="684"/>
      <c r="E836" s="684"/>
      <c r="F836" s="684"/>
      <c r="G836" s="684"/>
      <c r="H836" s="684"/>
      <c r="I836" s="684"/>
      <c r="J836" s="684"/>
      <c r="K836" s="1366"/>
      <c r="L836" s="682"/>
      <c r="M836" s="682"/>
      <c r="N836" s="682"/>
      <c r="O836" s="682"/>
      <c r="P836" s="682"/>
      <c r="Q836" s="682"/>
      <c r="R836" s="682"/>
      <c r="S836" s="682"/>
      <c r="T836" s="682"/>
      <c r="U836" s="682"/>
      <c r="V836" s="682"/>
      <c r="W836" s="682"/>
      <c r="X836" s="682"/>
      <c r="Y836" s="682"/>
      <c r="Z836" s="682"/>
    </row>
    <row r="837" spans="1:26" ht="15">
      <c r="A837" s="682"/>
      <c r="B837" s="684"/>
      <c r="C837" s="684"/>
      <c r="D837" s="684"/>
      <c r="E837" s="684"/>
      <c r="F837" s="684"/>
      <c r="G837" s="684"/>
      <c r="H837" s="684"/>
      <c r="I837" s="684"/>
      <c r="J837" s="684"/>
      <c r="K837" s="1366"/>
      <c r="L837" s="682"/>
      <c r="M837" s="682"/>
      <c r="N837" s="682"/>
      <c r="O837" s="682"/>
      <c r="P837" s="682"/>
      <c r="Q837" s="682"/>
      <c r="R837" s="682"/>
      <c r="S837" s="682"/>
      <c r="T837" s="682"/>
      <c r="U837" s="682"/>
      <c r="V837" s="682"/>
      <c r="W837" s="682"/>
      <c r="X837" s="682"/>
      <c r="Y837" s="682"/>
      <c r="Z837" s="682"/>
    </row>
    <row r="838" spans="1:26" ht="15">
      <c r="A838" s="682"/>
      <c r="B838" s="684"/>
      <c r="C838" s="684"/>
      <c r="D838" s="684"/>
      <c r="E838" s="684"/>
      <c r="F838" s="684"/>
      <c r="G838" s="684"/>
      <c r="H838" s="684"/>
      <c r="I838" s="684"/>
      <c r="J838" s="684"/>
      <c r="K838" s="1366"/>
      <c r="L838" s="682"/>
      <c r="M838" s="682"/>
      <c r="N838" s="682"/>
      <c r="O838" s="682"/>
      <c r="P838" s="682"/>
      <c r="Q838" s="682"/>
      <c r="R838" s="682"/>
      <c r="S838" s="682"/>
      <c r="T838" s="682"/>
      <c r="U838" s="682"/>
      <c r="V838" s="682"/>
      <c r="W838" s="682"/>
      <c r="X838" s="682"/>
      <c r="Y838" s="682"/>
      <c r="Z838" s="682"/>
    </row>
    <row r="839" spans="1:26" ht="15">
      <c r="A839" s="682"/>
      <c r="B839" s="684"/>
      <c r="C839" s="684"/>
      <c r="D839" s="684"/>
      <c r="E839" s="684"/>
      <c r="F839" s="684"/>
      <c r="G839" s="684"/>
      <c r="H839" s="684"/>
      <c r="I839" s="684"/>
      <c r="J839" s="684"/>
      <c r="K839" s="1366"/>
      <c r="L839" s="682"/>
      <c r="M839" s="682"/>
      <c r="N839" s="682"/>
      <c r="O839" s="682"/>
      <c r="P839" s="682"/>
      <c r="Q839" s="682"/>
      <c r="R839" s="682"/>
      <c r="S839" s="682"/>
      <c r="T839" s="682"/>
      <c r="U839" s="682"/>
      <c r="V839" s="682"/>
      <c r="W839" s="682"/>
      <c r="X839" s="682"/>
      <c r="Y839" s="682"/>
      <c r="Z839" s="682"/>
    </row>
    <row r="840" spans="1:26" ht="15">
      <c r="A840" s="682"/>
      <c r="B840" s="684"/>
      <c r="C840" s="684"/>
      <c r="D840" s="684"/>
      <c r="E840" s="684"/>
      <c r="F840" s="684"/>
      <c r="G840" s="684"/>
      <c r="H840" s="684"/>
      <c r="I840" s="684"/>
      <c r="J840" s="684"/>
      <c r="K840" s="1366"/>
      <c r="L840" s="682"/>
      <c r="M840" s="682"/>
      <c r="N840" s="682"/>
      <c r="O840" s="682"/>
      <c r="P840" s="682"/>
      <c r="Q840" s="682"/>
      <c r="R840" s="682"/>
      <c r="S840" s="682"/>
      <c r="T840" s="682"/>
      <c r="U840" s="682"/>
      <c r="V840" s="682"/>
      <c r="W840" s="682"/>
      <c r="X840" s="682"/>
      <c r="Y840" s="682"/>
      <c r="Z840" s="682"/>
    </row>
    <row r="841" spans="1:26" ht="15">
      <c r="A841" s="682"/>
      <c r="B841" s="684"/>
      <c r="C841" s="684"/>
      <c r="D841" s="684"/>
      <c r="E841" s="684"/>
      <c r="F841" s="684"/>
      <c r="G841" s="684"/>
      <c r="H841" s="684"/>
      <c r="I841" s="684"/>
      <c r="J841" s="684"/>
      <c r="K841" s="1366"/>
      <c r="L841" s="682"/>
      <c r="M841" s="682"/>
      <c r="N841" s="682"/>
      <c r="O841" s="682"/>
      <c r="P841" s="682"/>
      <c r="Q841" s="682"/>
      <c r="R841" s="682"/>
      <c r="S841" s="682"/>
      <c r="T841" s="682"/>
      <c r="U841" s="682"/>
      <c r="V841" s="682"/>
      <c r="W841" s="682"/>
      <c r="X841" s="682"/>
      <c r="Y841" s="682"/>
      <c r="Z841" s="682"/>
    </row>
    <row r="842" spans="1:26" ht="15">
      <c r="A842" s="682"/>
      <c r="B842" s="684"/>
      <c r="C842" s="684"/>
      <c r="D842" s="684"/>
      <c r="E842" s="684"/>
      <c r="F842" s="684"/>
      <c r="G842" s="684"/>
      <c r="H842" s="684"/>
      <c r="I842" s="684"/>
      <c r="J842" s="684"/>
      <c r="K842" s="1366"/>
      <c r="L842" s="682"/>
      <c r="M842" s="682"/>
      <c r="N842" s="682"/>
      <c r="O842" s="682"/>
      <c r="P842" s="682"/>
      <c r="Q842" s="682"/>
      <c r="R842" s="682"/>
      <c r="S842" s="682"/>
      <c r="T842" s="682"/>
      <c r="U842" s="682"/>
      <c r="V842" s="682"/>
      <c r="W842" s="682"/>
      <c r="X842" s="682"/>
      <c r="Y842" s="682"/>
      <c r="Z842" s="682"/>
    </row>
    <row r="843" spans="1:26" ht="15">
      <c r="A843" s="682"/>
      <c r="B843" s="684"/>
      <c r="C843" s="684"/>
      <c r="D843" s="684"/>
      <c r="E843" s="684"/>
      <c r="F843" s="684"/>
      <c r="G843" s="684"/>
      <c r="H843" s="684"/>
      <c r="I843" s="684"/>
      <c r="J843" s="684"/>
      <c r="K843" s="1366"/>
      <c r="L843" s="682"/>
      <c r="M843" s="682"/>
      <c r="N843" s="682"/>
      <c r="O843" s="682"/>
      <c r="P843" s="682"/>
      <c r="Q843" s="682"/>
      <c r="R843" s="682"/>
      <c r="S843" s="682"/>
      <c r="T843" s="682"/>
      <c r="U843" s="682"/>
      <c r="V843" s="682"/>
      <c r="W843" s="682"/>
      <c r="X843" s="682"/>
      <c r="Y843" s="682"/>
      <c r="Z843" s="682"/>
    </row>
    <row r="844" spans="1:26" ht="15">
      <c r="A844" s="682"/>
      <c r="B844" s="684"/>
      <c r="C844" s="684"/>
      <c r="D844" s="684"/>
      <c r="E844" s="684"/>
      <c r="F844" s="684"/>
      <c r="G844" s="684"/>
      <c r="H844" s="684"/>
      <c r="I844" s="684"/>
      <c r="J844" s="684"/>
      <c r="K844" s="1366"/>
      <c r="L844" s="682"/>
      <c r="M844" s="682"/>
      <c r="N844" s="682"/>
      <c r="O844" s="682"/>
      <c r="P844" s="682"/>
      <c r="Q844" s="682"/>
      <c r="R844" s="682"/>
      <c r="S844" s="682"/>
      <c r="T844" s="682"/>
      <c r="U844" s="682"/>
      <c r="V844" s="682"/>
      <c r="W844" s="682"/>
      <c r="X844" s="682"/>
      <c r="Y844" s="682"/>
      <c r="Z844" s="682"/>
    </row>
    <row r="845" spans="1:26" ht="15">
      <c r="A845" s="682"/>
      <c r="B845" s="684"/>
      <c r="C845" s="684"/>
      <c r="D845" s="684"/>
      <c r="E845" s="684"/>
      <c r="F845" s="684"/>
      <c r="G845" s="684"/>
      <c r="H845" s="684"/>
      <c r="I845" s="684"/>
      <c r="J845" s="684"/>
      <c r="K845" s="1366"/>
      <c r="L845" s="682"/>
      <c r="M845" s="682"/>
      <c r="N845" s="682"/>
      <c r="O845" s="682"/>
      <c r="P845" s="682"/>
      <c r="Q845" s="682"/>
      <c r="R845" s="682"/>
      <c r="S845" s="682"/>
      <c r="T845" s="682"/>
      <c r="U845" s="682"/>
      <c r="V845" s="682"/>
      <c r="W845" s="682"/>
      <c r="X845" s="682"/>
      <c r="Y845" s="682"/>
      <c r="Z845" s="682"/>
    </row>
    <row r="846" spans="1:26" ht="15">
      <c r="A846" s="682"/>
      <c r="B846" s="684"/>
      <c r="C846" s="684"/>
      <c r="D846" s="684"/>
      <c r="E846" s="684"/>
      <c r="F846" s="684"/>
      <c r="G846" s="684"/>
      <c r="H846" s="684"/>
      <c r="I846" s="684"/>
      <c r="J846" s="684"/>
      <c r="K846" s="1366"/>
      <c r="L846" s="682"/>
      <c r="M846" s="682"/>
      <c r="N846" s="682"/>
      <c r="O846" s="682"/>
      <c r="P846" s="682"/>
      <c r="Q846" s="682"/>
      <c r="R846" s="682"/>
      <c r="S846" s="682"/>
      <c r="T846" s="682"/>
      <c r="U846" s="682"/>
      <c r="V846" s="682"/>
      <c r="W846" s="682"/>
      <c r="X846" s="682"/>
      <c r="Y846" s="682"/>
      <c r="Z846" s="682"/>
    </row>
    <row r="847" spans="1:26" ht="15">
      <c r="A847" s="682"/>
      <c r="B847" s="684"/>
      <c r="C847" s="684"/>
      <c r="D847" s="684"/>
      <c r="E847" s="684"/>
      <c r="F847" s="684"/>
      <c r="G847" s="684"/>
      <c r="H847" s="684"/>
      <c r="I847" s="684"/>
      <c r="J847" s="684"/>
      <c r="K847" s="1366"/>
      <c r="L847" s="682"/>
      <c r="M847" s="682"/>
      <c r="N847" s="682"/>
      <c r="O847" s="682"/>
      <c r="P847" s="682"/>
      <c r="Q847" s="682"/>
      <c r="R847" s="682"/>
      <c r="S847" s="682"/>
      <c r="T847" s="682"/>
      <c r="U847" s="682"/>
      <c r="V847" s="682"/>
      <c r="W847" s="682"/>
      <c r="X847" s="682"/>
      <c r="Y847" s="682"/>
      <c r="Z847" s="682"/>
    </row>
    <row r="848" spans="1:26" ht="15">
      <c r="A848" s="682"/>
      <c r="B848" s="684"/>
      <c r="C848" s="684"/>
      <c r="D848" s="684"/>
      <c r="E848" s="684"/>
      <c r="F848" s="684"/>
      <c r="G848" s="684"/>
      <c r="H848" s="684"/>
      <c r="I848" s="684"/>
      <c r="J848" s="684"/>
      <c r="K848" s="1366"/>
      <c r="L848" s="682"/>
      <c r="M848" s="682"/>
      <c r="N848" s="682"/>
      <c r="O848" s="682"/>
      <c r="P848" s="682"/>
      <c r="Q848" s="682"/>
      <c r="R848" s="682"/>
      <c r="S848" s="682"/>
      <c r="T848" s="682"/>
      <c r="U848" s="682"/>
      <c r="V848" s="682"/>
      <c r="W848" s="682"/>
      <c r="X848" s="682"/>
      <c r="Y848" s="682"/>
      <c r="Z848" s="682"/>
    </row>
    <row r="849" spans="1:26" ht="15">
      <c r="A849" s="682"/>
      <c r="B849" s="684"/>
      <c r="C849" s="684"/>
      <c r="D849" s="684"/>
      <c r="E849" s="684"/>
      <c r="F849" s="684"/>
      <c r="G849" s="684"/>
      <c r="H849" s="684"/>
      <c r="I849" s="684"/>
      <c r="J849" s="684"/>
      <c r="K849" s="1366"/>
      <c r="L849" s="682"/>
      <c r="M849" s="682"/>
      <c r="N849" s="682"/>
      <c r="O849" s="682"/>
      <c r="P849" s="682"/>
      <c r="Q849" s="682"/>
      <c r="R849" s="682"/>
      <c r="S849" s="682"/>
      <c r="T849" s="682"/>
      <c r="U849" s="682"/>
      <c r="V849" s="682"/>
      <c r="W849" s="682"/>
      <c r="X849" s="682"/>
      <c r="Y849" s="682"/>
      <c r="Z849" s="682"/>
    </row>
    <row r="850" spans="1:26" ht="15">
      <c r="A850" s="682"/>
      <c r="B850" s="684"/>
      <c r="C850" s="684"/>
      <c r="D850" s="684"/>
      <c r="E850" s="684"/>
      <c r="F850" s="684"/>
      <c r="G850" s="684"/>
      <c r="H850" s="684"/>
      <c r="I850" s="684"/>
      <c r="J850" s="684"/>
      <c r="K850" s="1366"/>
      <c r="L850" s="682"/>
      <c r="M850" s="682"/>
      <c r="N850" s="682"/>
      <c r="O850" s="682"/>
      <c r="P850" s="682"/>
      <c r="Q850" s="682"/>
      <c r="R850" s="682"/>
      <c r="S850" s="682"/>
      <c r="T850" s="682"/>
      <c r="U850" s="682"/>
      <c r="V850" s="682"/>
      <c r="W850" s="682"/>
      <c r="X850" s="682"/>
      <c r="Y850" s="682"/>
      <c r="Z850" s="682"/>
    </row>
    <row r="851" spans="1:26" ht="15">
      <c r="A851" s="682"/>
      <c r="B851" s="684"/>
      <c r="C851" s="684"/>
      <c r="D851" s="684"/>
      <c r="E851" s="684"/>
      <c r="F851" s="684"/>
      <c r="G851" s="684"/>
      <c r="H851" s="684"/>
      <c r="I851" s="684"/>
      <c r="J851" s="684"/>
      <c r="K851" s="1366"/>
      <c r="L851" s="682"/>
      <c r="M851" s="682"/>
      <c r="N851" s="682"/>
      <c r="O851" s="682"/>
      <c r="P851" s="682"/>
      <c r="Q851" s="682"/>
      <c r="R851" s="682"/>
      <c r="S851" s="682"/>
      <c r="T851" s="682"/>
      <c r="U851" s="682"/>
      <c r="V851" s="682"/>
      <c r="W851" s="682"/>
      <c r="X851" s="682"/>
      <c r="Y851" s="682"/>
      <c r="Z851" s="682"/>
    </row>
    <row r="852" spans="1:26" ht="15">
      <c r="A852" s="682"/>
      <c r="B852" s="684"/>
      <c r="C852" s="684"/>
      <c r="D852" s="684"/>
      <c r="E852" s="684"/>
      <c r="F852" s="684"/>
      <c r="G852" s="684"/>
      <c r="H852" s="684"/>
      <c r="I852" s="684"/>
      <c r="J852" s="684"/>
      <c r="K852" s="1366"/>
      <c r="L852" s="682"/>
      <c r="M852" s="682"/>
      <c r="N852" s="682"/>
      <c r="O852" s="682"/>
      <c r="P852" s="682"/>
      <c r="Q852" s="682"/>
      <c r="R852" s="682"/>
      <c r="S852" s="682"/>
      <c r="T852" s="682"/>
      <c r="U852" s="682"/>
      <c r="V852" s="682"/>
      <c r="W852" s="682"/>
      <c r="X852" s="682"/>
      <c r="Y852" s="682"/>
      <c r="Z852" s="682"/>
    </row>
    <row r="853" spans="1:26" ht="15">
      <c r="A853" s="682"/>
      <c r="B853" s="684"/>
      <c r="C853" s="684"/>
      <c r="D853" s="684"/>
      <c r="E853" s="684"/>
      <c r="F853" s="684"/>
      <c r="G853" s="684"/>
      <c r="H853" s="684"/>
      <c r="I853" s="684"/>
      <c r="J853" s="684"/>
      <c r="K853" s="1366"/>
      <c r="L853" s="682"/>
      <c r="M853" s="682"/>
      <c r="N853" s="682"/>
      <c r="O853" s="682"/>
      <c r="P853" s="682"/>
      <c r="Q853" s="682"/>
      <c r="R853" s="682"/>
      <c r="S853" s="682"/>
      <c r="T853" s="682"/>
      <c r="U853" s="682"/>
      <c r="V853" s="682"/>
      <c r="W853" s="682"/>
      <c r="X853" s="682"/>
      <c r="Y853" s="682"/>
      <c r="Z853" s="682"/>
    </row>
    <row r="854" spans="1:26" ht="15">
      <c r="A854" s="682"/>
      <c r="B854" s="684"/>
      <c r="C854" s="684"/>
      <c r="D854" s="684"/>
      <c r="E854" s="684"/>
      <c r="F854" s="684"/>
      <c r="G854" s="684"/>
      <c r="H854" s="684"/>
      <c r="I854" s="684"/>
      <c r="J854" s="684"/>
      <c r="K854" s="1366"/>
      <c r="L854" s="682"/>
      <c r="M854" s="682"/>
      <c r="N854" s="682"/>
      <c r="O854" s="682"/>
      <c r="P854" s="682"/>
      <c r="Q854" s="682"/>
      <c r="R854" s="682"/>
      <c r="S854" s="682"/>
      <c r="T854" s="682"/>
      <c r="U854" s="682"/>
      <c r="V854" s="682"/>
      <c r="W854" s="682"/>
      <c r="X854" s="682"/>
      <c r="Y854" s="682"/>
      <c r="Z854" s="682"/>
    </row>
    <row r="855" spans="1:26" ht="15">
      <c r="A855" s="682"/>
      <c r="B855" s="684"/>
      <c r="C855" s="684"/>
      <c r="D855" s="684"/>
      <c r="E855" s="684"/>
      <c r="F855" s="684"/>
      <c r="G855" s="684"/>
      <c r="H855" s="684"/>
      <c r="I855" s="684"/>
      <c r="J855" s="684"/>
      <c r="K855" s="1366"/>
      <c r="L855" s="682"/>
      <c r="M855" s="682"/>
      <c r="N855" s="682"/>
      <c r="O855" s="682"/>
      <c r="P855" s="682"/>
      <c r="Q855" s="682"/>
      <c r="R855" s="682"/>
      <c r="S855" s="682"/>
      <c r="T855" s="682"/>
      <c r="U855" s="682"/>
      <c r="V855" s="682"/>
      <c r="W855" s="682"/>
      <c r="X855" s="682"/>
      <c r="Y855" s="682"/>
      <c r="Z855" s="682"/>
    </row>
    <row r="856" spans="1:26" ht="15">
      <c r="A856" s="682"/>
      <c r="B856" s="684"/>
      <c r="C856" s="684"/>
      <c r="D856" s="684"/>
      <c r="E856" s="684"/>
      <c r="F856" s="684"/>
      <c r="G856" s="684"/>
      <c r="H856" s="684"/>
      <c r="I856" s="684"/>
      <c r="J856" s="684"/>
      <c r="K856" s="1366"/>
      <c r="L856" s="682"/>
      <c r="M856" s="682"/>
      <c r="N856" s="682"/>
      <c r="O856" s="682"/>
      <c r="P856" s="682"/>
      <c r="Q856" s="682"/>
      <c r="R856" s="682"/>
      <c r="S856" s="682"/>
      <c r="T856" s="682"/>
      <c r="U856" s="682"/>
      <c r="V856" s="682"/>
      <c r="W856" s="682"/>
      <c r="X856" s="682"/>
      <c r="Y856" s="682"/>
      <c r="Z856" s="682"/>
    </row>
    <row r="857" spans="1:26" ht="15">
      <c r="A857" s="682"/>
      <c r="B857" s="684"/>
      <c r="C857" s="684"/>
      <c r="D857" s="684"/>
      <c r="E857" s="684"/>
      <c r="F857" s="684"/>
      <c r="G857" s="684"/>
      <c r="H857" s="684"/>
      <c r="I857" s="684"/>
      <c r="J857" s="684"/>
      <c r="K857" s="1366"/>
      <c r="L857" s="682"/>
      <c r="M857" s="682"/>
      <c r="N857" s="682"/>
      <c r="O857" s="682"/>
      <c r="P857" s="682"/>
      <c r="Q857" s="682"/>
      <c r="R857" s="682"/>
      <c r="S857" s="682"/>
      <c r="T857" s="682"/>
      <c r="U857" s="682"/>
      <c r="V857" s="682"/>
      <c r="W857" s="682"/>
      <c r="X857" s="682"/>
      <c r="Y857" s="682"/>
      <c r="Z857" s="682"/>
    </row>
    <row r="858" spans="1:26" ht="15">
      <c r="A858" s="682"/>
      <c r="B858" s="684"/>
      <c r="C858" s="684"/>
      <c r="D858" s="684"/>
      <c r="E858" s="684"/>
      <c r="F858" s="684"/>
      <c r="G858" s="684"/>
      <c r="H858" s="684"/>
      <c r="I858" s="684"/>
      <c r="J858" s="684"/>
      <c r="K858" s="1366"/>
      <c r="L858" s="682"/>
      <c r="M858" s="682"/>
      <c r="N858" s="682"/>
      <c r="O858" s="682"/>
      <c r="P858" s="682"/>
      <c r="Q858" s="682"/>
      <c r="R858" s="682"/>
      <c r="S858" s="682"/>
      <c r="T858" s="682"/>
      <c r="U858" s="682"/>
      <c r="V858" s="682"/>
      <c r="W858" s="682"/>
      <c r="X858" s="682"/>
      <c r="Y858" s="682"/>
      <c r="Z858" s="682"/>
    </row>
    <row r="859" spans="1:26" ht="15">
      <c r="A859" s="682"/>
      <c r="B859" s="684"/>
      <c r="C859" s="684"/>
      <c r="D859" s="684"/>
      <c r="E859" s="684"/>
      <c r="F859" s="684"/>
      <c r="G859" s="684"/>
      <c r="H859" s="684"/>
      <c r="I859" s="684"/>
      <c r="J859" s="684"/>
      <c r="K859" s="1366"/>
      <c r="L859" s="682"/>
      <c r="M859" s="682"/>
      <c r="N859" s="682"/>
      <c r="O859" s="682"/>
      <c r="P859" s="682"/>
      <c r="Q859" s="682"/>
      <c r="R859" s="682"/>
      <c r="S859" s="682"/>
      <c r="T859" s="682"/>
      <c r="U859" s="682"/>
      <c r="V859" s="682"/>
      <c r="W859" s="682"/>
      <c r="X859" s="682"/>
      <c r="Y859" s="682"/>
      <c r="Z859" s="682"/>
    </row>
    <row r="860" spans="1:26" ht="15">
      <c r="A860" s="682"/>
      <c r="B860" s="684"/>
      <c r="C860" s="684"/>
      <c r="D860" s="684"/>
      <c r="E860" s="684"/>
      <c r="F860" s="684"/>
      <c r="G860" s="684"/>
      <c r="H860" s="684"/>
      <c r="I860" s="684"/>
      <c r="J860" s="684"/>
      <c r="K860" s="1366"/>
      <c r="L860" s="682"/>
      <c r="M860" s="682"/>
      <c r="N860" s="682"/>
      <c r="O860" s="682"/>
      <c r="P860" s="682"/>
      <c r="Q860" s="682"/>
      <c r="R860" s="682"/>
      <c r="S860" s="682"/>
      <c r="T860" s="682"/>
      <c r="U860" s="682"/>
      <c r="V860" s="682"/>
      <c r="W860" s="682"/>
      <c r="X860" s="682"/>
      <c r="Y860" s="682"/>
      <c r="Z860" s="682"/>
    </row>
    <row r="861" spans="1:26" ht="15">
      <c r="A861" s="682"/>
      <c r="B861" s="684"/>
      <c r="C861" s="684"/>
      <c r="D861" s="684"/>
      <c r="E861" s="684"/>
      <c r="F861" s="684"/>
      <c r="G861" s="684"/>
      <c r="H861" s="684"/>
      <c r="I861" s="684"/>
      <c r="J861" s="684"/>
      <c r="K861" s="1366"/>
      <c r="L861" s="682"/>
      <c r="M861" s="682"/>
      <c r="N861" s="682"/>
      <c r="O861" s="682"/>
      <c r="P861" s="682"/>
      <c r="Q861" s="682"/>
      <c r="R861" s="682"/>
      <c r="S861" s="682"/>
      <c r="T861" s="682"/>
      <c r="U861" s="682"/>
      <c r="V861" s="682"/>
      <c r="W861" s="682"/>
      <c r="X861" s="682"/>
      <c r="Y861" s="682"/>
      <c r="Z861" s="682"/>
    </row>
    <row r="862" spans="1:26" ht="15">
      <c r="A862" s="682"/>
      <c r="B862" s="684"/>
      <c r="C862" s="684"/>
      <c r="D862" s="684"/>
      <c r="E862" s="684"/>
      <c r="F862" s="684"/>
      <c r="G862" s="684"/>
      <c r="H862" s="684"/>
      <c r="I862" s="684"/>
      <c r="J862" s="684"/>
      <c r="K862" s="1366"/>
      <c r="L862" s="682"/>
      <c r="M862" s="682"/>
      <c r="N862" s="682"/>
      <c r="O862" s="682"/>
      <c r="P862" s="682"/>
      <c r="Q862" s="682"/>
      <c r="R862" s="682"/>
      <c r="S862" s="682"/>
      <c r="T862" s="682"/>
      <c r="U862" s="682"/>
      <c r="V862" s="682"/>
      <c r="W862" s="682"/>
      <c r="X862" s="682"/>
      <c r="Y862" s="682"/>
      <c r="Z862" s="682"/>
    </row>
    <row r="863" spans="1:26" ht="15">
      <c r="A863" s="682"/>
      <c r="B863" s="684"/>
      <c r="C863" s="684"/>
      <c r="D863" s="684"/>
      <c r="E863" s="684"/>
      <c r="F863" s="684"/>
      <c r="G863" s="684"/>
      <c r="H863" s="684"/>
      <c r="I863" s="684"/>
      <c r="J863" s="684"/>
      <c r="K863" s="1366"/>
      <c r="L863" s="682"/>
      <c r="M863" s="682"/>
      <c r="N863" s="682"/>
      <c r="O863" s="682"/>
      <c r="P863" s="682"/>
      <c r="Q863" s="682"/>
      <c r="R863" s="682"/>
      <c r="S863" s="682"/>
      <c r="T863" s="682"/>
      <c r="U863" s="682"/>
      <c r="V863" s="682"/>
      <c r="W863" s="682"/>
      <c r="X863" s="682"/>
      <c r="Y863" s="682"/>
      <c r="Z863" s="682"/>
    </row>
    <row r="864" spans="1:26" ht="15">
      <c r="A864" s="682"/>
      <c r="B864" s="684"/>
      <c r="C864" s="684"/>
      <c r="D864" s="684"/>
      <c r="E864" s="684"/>
      <c r="F864" s="684"/>
      <c r="G864" s="684"/>
      <c r="H864" s="684"/>
      <c r="I864" s="684"/>
      <c r="J864" s="684"/>
      <c r="K864" s="1366"/>
      <c r="L864" s="682"/>
      <c r="M864" s="682"/>
      <c r="N864" s="682"/>
      <c r="O864" s="682"/>
      <c r="P864" s="682"/>
      <c r="Q864" s="682"/>
      <c r="R864" s="682"/>
      <c r="S864" s="682"/>
      <c r="T864" s="682"/>
      <c r="U864" s="682"/>
      <c r="V864" s="682"/>
      <c r="W864" s="682"/>
      <c r="X864" s="682"/>
      <c r="Y864" s="682"/>
      <c r="Z864" s="682"/>
    </row>
    <row r="865" spans="1:26" ht="15">
      <c r="A865" s="682"/>
      <c r="B865" s="684"/>
      <c r="C865" s="684"/>
      <c r="D865" s="684"/>
      <c r="E865" s="684"/>
      <c r="F865" s="684"/>
      <c r="G865" s="684"/>
      <c r="H865" s="684"/>
      <c r="I865" s="684"/>
      <c r="J865" s="684"/>
      <c r="K865" s="1366"/>
      <c r="L865" s="682"/>
      <c r="M865" s="682"/>
      <c r="N865" s="682"/>
      <c r="O865" s="682"/>
      <c r="P865" s="682"/>
      <c r="Q865" s="682"/>
      <c r="R865" s="682"/>
      <c r="S865" s="682"/>
      <c r="T865" s="682"/>
      <c r="U865" s="682"/>
      <c r="V865" s="682"/>
      <c r="W865" s="682"/>
      <c r="X865" s="682"/>
      <c r="Y865" s="682"/>
      <c r="Z865" s="682"/>
    </row>
    <row r="866" spans="1:26" ht="15">
      <c r="A866" s="682"/>
      <c r="B866" s="684"/>
      <c r="C866" s="684"/>
      <c r="D866" s="684"/>
      <c r="E866" s="684"/>
      <c r="F866" s="684"/>
      <c r="G866" s="684"/>
      <c r="H866" s="684"/>
      <c r="I866" s="684"/>
      <c r="J866" s="684"/>
      <c r="K866" s="1366"/>
      <c r="L866" s="682"/>
      <c r="M866" s="682"/>
      <c r="N866" s="682"/>
      <c r="O866" s="682"/>
      <c r="P866" s="682"/>
      <c r="Q866" s="682"/>
      <c r="R866" s="682"/>
      <c r="S866" s="682"/>
      <c r="T866" s="682"/>
      <c r="U866" s="682"/>
      <c r="V866" s="682"/>
      <c r="W866" s="682"/>
      <c r="X866" s="682"/>
      <c r="Y866" s="682"/>
      <c r="Z866" s="682"/>
    </row>
    <row r="867" spans="1:26" ht="15">
      <c r="A867" s="682"/>
      <c r="B867" s="684"/>
      <c r="C867" s="684"/>
      <c r="D867" s="684"/>
      <c r="E867" s="684"/>
      <c r="F867" s="684"/>
      <c r="G867" s="684"/>
      <c r="H867" s="684"/>
      <c r="I867" s="684"/>
      <c r="J867" s="684"/>
      <c r="K867" s="1366"/>
      <c r="L867" s="682"/>
      <c r="M867" s="682"/>
      <c r="N867" s="682"/>
      <c r="O867" s="682"/>
      <c r="P867" s="682"/>
      <c r="Q867" s="682"/>
      <c r="R867" s="682"/>
      <c r="S867" s="682"/>
      <c r="T867" s="682"/>
      <c r="U867" s="682"/>
      <c r="V867" s="682"/>
      <c r="W867" s="682"/>
      <c r="X867" s="682"/>
      <c r="Y867" s="682"/>
      <c r="Z867" s="682"/>
    </row>
    <row r="868" spans="1:26" ht="15">
      <c r="A868" s="682"/>
      <c r="B868" s="684"/>
      <c r="C868" s="684"/>
      <c r="D868" s="684"/>
      <c r="E868" s="684"/>
      <c r="F868" s="684"/>
      <c r="G868" s="684"/>
      <c r="H868" s="684"/>
      <c r="I868" s="684"/>
      <c r="J868" s="684"/>
      <c r="K868" s="1366"/>
      <c r="L868" s="682"/>
      <c r="M868" s="682"/>
      <c r="N868" s="682"/>
      <c r="O868" s="682"/>
      <c r="P868" s="682"/>
      <c r="Q868" s="682"/>
      <c r="R868" s="682"/>
      <c r="S868" s="682"/>
      <c r="T868" s="682"/>
      <c r="U868" s="682"/>
      <c r="V868" s="682"/>
      <c r="W868" s="682"/>
      <c r="X868" s="682"/>
      <c r="Y868" s="682"/>
      <c r="Z868" s="682"/>
    </row>
    <row r="869" spans="1:26" ht="15">
      <c r="A869" s="682"/>
      <c r="B869" s="684"/>
      <c r="C869" s="684"/>
      <c r="D869" s="684"/>
      <c r="E869" s="684"/>
      <c r="F869" s="684"/>
      <c r="G869" s="684"/>
      <c r="H869" s="684"/>
      <c r="I869" s="684"/>
      <c r="J869" s="684"/>
      <c r="K869" s="1366"/>
      <c r="L869" s="682"/>
      <c r="M869" s="682"/>
      <c r="N869" s="682"/>
      <c r="O869" s="682"/>
      <c r="P869" s="682"/>
      <c r="Q869" s="682"/>
      <c r="R869" s="682"/>
      <c r="S869" s="682"/>
      <c r="T869" s="682"/>
      <c r="U869" s="682"/>
      <c r="V869" s="682"/>
      <c r="W869" s="682"/>
      <c r="X869" s="682"/>
      <c r="Y869" s="682"/>
      <c r="Z869" s="682"/>
    </row>
    <row r="870" spans="1:26" ht="15">
      <c r="A870" s="682"/>
      <c r="B870" s="684"/>
      <c r="C870" s="684"/>
      <c r="D870" s="684"/>
      <c r="E870" s="684"/>
      <c r="F870" s="684"/>
      <c r="G870" s="684"/>
      <c r="H870" s="684"/>
      <c r="I870" s="684"/>
      <c r="J870" s="684"/>
      <c r="K870" s="1366"/>
      <c r="L870" s="682"/>
      <c r="M870" s="682"/>
      <c r="N870" s="682"/>
      <c r="O870" s="682"/>
      <c r="P870" s="682"/>
      <c r="Q870" s="682"/>
      <c r="R870" s="682"/>
      <c r="S870" s="682"/>
      <c r="T870" s="682"/>
      <c r="U870" s="682"/>
      <c r="V870" s="682"/>
      <c r="W870" s="682"/>
      <c r="X870" s="682"/>
      <c r="Y870" s="682"/>
      <c r="Z870" s="682"/>
    </row>
    <row r="871" spans="1:26" ht="15">
      <c r="A871" s="682"/>
      <c r="B871" s="684"/>
      <c r="C871" s="684"/>
      <c r="D871" s="684"/>
      <c r="E871" s="684"/>
      <c r="F871" s="684"/>
      <c r="G871" s="684"/>
      <c r="H871" s="684"/>
      <c r="I871" s="684"/>
      <c r="J871" s="684"/>
      <c r="K871" s="1366"/>
      <c r="L871" s="682"/>
      <c r="M871" s="682"/>
      <c r="N871" s="682"/>
      <c r="O871" s="682"/>
      <c r="P871" s="682"/>
      <c r="Q871" s="682"/>
      <c r="R871" s="682"/>
      <c r="S871" s="682"/>
      <c r="T871" s="682"/>
      <c r="U871" s="682"/>
      <c r="V871" s="682"/>
      <c r="W871" s="682"/>
      <c r="X871" s="682"/>
      <c r="Y871" s="682"/>
      <c r="Z871" s="682"/>
    </row>
    <row r="872" spans="1:26" ht="15">
      <c r="A872" s="682"/>
      <c r="B872" s="684"/>
      <c r="C872" s="684"/>
      <c r="D872" s="684"/>
      <c r="E872" s="684"/>
      <c r="F872" s="684"/>
      <c r="G872" s="684"/>
      <c r="H872" s="684"/>
      <c r="I872" s="684"/>
      <c r="J872" s="684"/>
      <c r="K872" s="1366"/>
      <c r="L872" s="682"/>
      <c r="M872" s="682"/>
      <c r="N872" s="682"/>
      <c r="O872" s="682"/>
      <c r="P872" s="682"/>
      <c r="Q872" s="682"/>
      <c r="R872" s="682"/>
      <c r="S872" s="682"/>
      <c r="T872" s="682"/>
      <c r="U872" s="682"/>
      <c r="V872" s="682"/>
      <c r="W872" s="682"/>
      <c r="X872" s="682"/>
      <c r="Y872" s="682"/>
      <c r="Z872" s="682"/>
    </row>
    <row r="873" spans="1:26" ht="15">
      <c r="A873" s="682"/>
      <c r="B873" s="684"/>
      <c r="C873" s="684"/>
      <c r="D873" s="684"/>
      <c r="E873" s="684"/>
      <c r="F873" s="684"/>
      <c r="G873" s="684"/>
      <c r="H873" s="684"/>
      <c r="I873" s="684"/>
      <c r="J873" s="684"/>
      <c r="K873" s="1366"/>
      <c r="L873" s="682"/>
      <c r="M873" s="682"/>
      <c r="N873" s="682"/>
      <c r="O873" s="682"/>
      <c r="P873" s="682"/>
      <c r="Q873" s="682"/>
      <c r="R873" s="682"/>
      <c r="S873" s="682"/>
      <c r="T873" s="682"/>
      <c r="U873" s="682"/>
      <c r="V873" s="682"/>
      <c r="W873" s="682"/>
      <c r="X873" s="682"/>
      <c r="Y873" s="682"/>
      <c r="Z873" s="682"/>
    </row>
    <row r="874" spans="1:26" ht="15">
      <c r="A874" s="682"/>
      <c r="B874" s="684"/>
      <c r="C874" s="684"/>
      <c r="D874" s="684"/>
      <c r="E874" s="684"/>
      <c r="F874" s="684"/>
      <c r="G874" s="684"/>
      <c r="H874" s="684"/>
      <c r="I874" s="684"/>
      <c r="J874" s="684"/>
      <c r="K874" s="1366"/>
      <c r="L874" s="682"/>
      <c r="M874" s="682"/>
      <c r="N874" s="682"/>
      <c r="O874" s="682"/>
      <c r="P874" s="682"/>
      <c r="Q874" s="682"/>
      <c r="R874" s="682"/>
      <c r="S874" s="682"/>
      <c r="T874" s="682"/>
      <c r="U874" s="682"/>
      <c r="V874" s="682"/>
      <c r="W874" s="682"/>
      <c r="X874" s="682"/>
      <c r="Y874" s="682"/>
      <c r="Z874" s="682"/>
    </row>
    <row r="875" spans="1:26" ht="15">
      <c r="A875" s="682"/>
      <c r="B875" s="684"/>
      <c r="C875" s="684"/>
      <c r="D875" s="684"/>
      <c r="E875" s="684"/>
      <c r="F875" s="684"/>
      <c r="G875" s="684"/>
      <c r="H875" s="684"/>
      <c r="I875" s="684"/>
      <c r="J875" s="684"/>
      <c r="K875" s="1366"/>
      <c r="L875" s="682"/>
      <c r="M875" s="682"/>
      <c r="N875" s="682"/>
      <c r="O875" s="682"/>
      <c r="P875" s="682"/>
      <c r="Q875" s="682"/>
      <c r="R875" s="682"/>
      <c r="S875" s="682"/>
      <c r="T875" s="682"/>
      <c r="U875" s="682"/>
      <c r="V875" s="682"/>
      <c r="W875" s="682"/>
      <c r="X875" s="682"/>
      <c r="Y875" s="682"/>
      <c r="Z875" s="682"/>
    </row>
    <row r="876" spans="1:26" ht="15">
      <c r="A876" s="682"/>
      <c r="B876" s="684"/>
      <c r="C876" s="684"/>
      <c r="D876" s="684"/>
      <c r="E876" s="684"/>
      <c r="F876" s="684"/>
      <c r="G876" s="684"/>
      <c r="H876" s="684"/>
      <c r="I876" s="684"/>
      <c r="J876" s="684"/>
      <c r="K876" s="1366"/>
      <c r="L876" s="682"/>
      <c r="M876" s="682"/>
      <c r="N876" s="682"/>
      <c r="O876" s="682"/>
      <c r="P876" s="682"/>
      <c r="Q876" s="682"/>
      <c r="R876" s="682"/>
      <c r="S876" s="682"/>
      <c r="T876" s="682"/>
      <c r="U876" s="682"/>
      <c r="V876" s="682"/>
      <c r="W876" s="682"/>
      <c r="X876" s="682"/>
      <c r="Y876" s="682"/>
      <c r="Z876" s="682"/>
    </row>
    <row r="877" spans="1:26" ht="15">
      <c r="A877" s="682"/>
      <c r="B877" s="684"/>
      <c r="C877" s="684"/>
      <c r="D877" s="684"/>
      <c r="E877" s="684"/>
      <c r="F877" s="684"/>
      <c r="G877" s="684"/>
      <c r="H877" s="684"/>
      <c r="I877" s="684"/>
      <c r="J877" s="684"/>
      <c r="K877" s="1366"/>
      <c r="L877" s="682"/>
      <c r="M877" s="682"/>
      <c r="N877" s="682"/>
      <c r="O877" s="682"/>
      <c r="P877" s="682"/>
      <c r="Q877" s="682"/>
      <c r="R877" s="682"/>
      <c r="S877" s="682"/>
      <c r="T877" s="682"/>
      <c r="U877" s="682"/>
      <c r="V877" s="682"/>
      <c r="W877" s="682"/>
      <c r="X877" s="682"/>
      <c r="Y877" s="682"/>
      <c r="Z877" s="682"/>
    </row>
    <row r="878" spans="1:26" ht="15">
      <c r="A878" s="682"/>
      <c r="B878" s="684"/>
      <c r="C878" s="684"/>
      <c r="D878" s="684"/>
      <c r="E878" s="684"/>
      <c r="F878" s="684"/>
      <c r="G878" s="684"/>
      <c r="H878" s="684"/>
      <c r="I878" s="684"/>
      <c r="J878" s="684"/>
      <c r="K878" s="1366"/>
      <c r="L878" s="682"/>
      <c r="M878" s="682"/>
      <c r="N878" s="682"/>
      <c r="O878" s="682"/>
      <c r="P878" s="682"/>
      <c r="Q878" s="682"/>
      <c r="R878" s="682"/>
      <c r="S878" s="682"/>
      <c r="T878" s="682"/>
      <c r="U878" s="682"/>
      <c r="V878" s="682"/>
      <c r="W878" s="682"/>
      <c r="X878" s="682"/>
      <c r="Y878" s="682"/>
      <c r="Z878" s="682"/>
    </row>
    <row r="879" spans="1:26" ht="15">
      <c r="A879" s="682"/>
      <c r="B879" s="684"/>
      <c r="C879" s="684"/>
      <c r="D879" s="684"/>
      <c r="E879" s="684"/>
      <c r="F879" s="684"/>
      <c r="G879" s="684"/>
      <c r="H879" s="684"/>
      <c r="I879" s="684"/>
      <c r="J879" s="684"/>
      <c r="K879" s="1366"/>
      <c r="L879" s="682"/>
      <c r="M879" s="682"/>
      <c r="N879" s="682"/>
      <c r="O879" s="682"/>
      <c r="P879" s="682"/>
      <c r="Q879" s="682"/>
      <c r="R879" s="682"/>
      <c r="S879" s="682"/>
      <c r="T879" s="682"/>
      <c r="U879" s="682"/>
      <c r="V879" s="682"/>
      <c r="W879" s="682"/>
      <c r="X879" s="682"/>
      <c r="Y879" s="682"/>
      <c r="Z879" s="682"/>
    </row>
    <row r="880" spans="1:26" ht="15">
      <c r="A880" s="682"/>
      <c r="B880" s="684"/>
      <c r="C880" s="684"/>
      <c r="D880" s="684"/>
      <c r="E880" s="684"/>
      <c r="F880" s="684"/>
      <c r="G880" s="684"/>
      <c r="H880" s="684"/>
      <c r="I880" s="684"/>
      <c r="J880" s="684"/>
      <c r="K880" s="1366"/>
      <c r="L880" s="682"/>
      <c r="M880" s="682"/>
      <c r="N880" s="682"/>
      <c r="O880" s="682"/>
      <c r="P880" s="682"/>
      <c r="Q880" s="682"/>
      <c r="R880" s="682"/>
      <c r="S880" s="682"/>
      <c r="T880" s="682"/>
      <c r="U880" s="682"/>
      <c r="V880" s="682"/>
      <c r="W880" s="682"/>
      <c r="X880" s="682"/>
      <c r="Y880" s="682"/>
      <c r="Z880" s="682"/>
    </row>
    <row r="881" spans="1:26" ht="15">
      <c r="A881" s="682"/>
      <c r="B881" s="684"/>
      <c r="C881" s="684"/>
      <c r="D881" s="684"/>
      <c r="E881" s="684"/>
      <c r="F881" s="684"/>
      <c r="G881" s="684"/>
      <c r="H881" s="684"/>
      <c r="I881" s="684"/>
      <c r="J881" s="684"/>
      <c r="K881" s="1366"/>
      <c r="L881" s="682"/>
      <c r="M881" s="682"/>
      <c r="N881" s="682"/>
      <c r="O881" s="682"/>
      <c r="P881" s="682"/>
      <c r="Q881" s="682"/>
      <c r="R881" s="682"/>
      <c r="S881" s="682"/>
      <c r="T881" s="682"/>
      <c r="U881" s="682"/>
      <c r="V881" s="682"/>
      <c r="W881" s="682"/>
      <c r="X881" s="682"/>
      <c r="Y881" s="682"/>
      <c r="Z881" s="682"/>
    </row>
    <row r="882" spans="1:26" ht="15">
      <c r="A882" s="682"/>
      <c r="B882" s="684"/>
      <c r="C882" s="684"/>
      <c r="D882" s="684"/>
      <c r="E882" s="684"/>
      <c r="F882" s="684"/>
      <c r="G882" s="684"/>
      <c r="H882" s="684"/>
      <c r="I882" s="684"/>
      <c r="J882" s="684"/>
      <c r="K882" s="1366"/>
      <c r="L882" s="682"/>
      <c r="M882" s="682"/>
      <c r="N882" s="682"/>
      <c r="O882" s="682"/>
      <c r="P882" s="682"/>
      <c r="Q882" s="682"/>
      <c r="R882" s="682"/>
      <c r="S882" s="682"/>
      <c r="T882" s="682"/>
      <c r="U882" s="682"/>
      <c r="V882" s="682"/>
      <c r="W882" s="682"/>
      <c r="X882" s="682"/>
      <c r="Y882" s="682"/>
      <c r="Z882" s="682"/>
    </row>
    <row r="883" spans="1:26" ht="15">
      <c r="A883" s="682"/>
      <c r="B883" s="684"/>
      <c r="C883" s="684"/>
      <c r="D883" s="684"/>
      <c r="E883" s="684"/>
      <c r="F883" s="684"/>
      <c r="G883" s="684"/>
      <c r="H883" s="684"/>
      <c r="I883" s="684"/>
      <c r="J883" s="684"/>
      <c r="K883" s="1366"/>
      <c r="L883" s="682"/>
      <c r="M883" s="682"/>
      <c r="N883" s="682"/>
      <c r="O883" s="682"/>
      <c r="P883" s="682"/>
      <c r="Q883" s="682"/>
      <c r="R883" s="682"/>
      <c r="S883" s="682"/>
      <c r="T883" s="682"/>
      <c r="U883" s="682"/>
      <c r="V883" s="682"/>
      <c r="W883" s="682"/>
      <c r="X883" s="682"/>
      <c r="Y883" s="682"/>
      <c r="Z883" s="682"/>
    </row>
    <row r="884" spans="1:26" ht="15">
      <c r="A884" s="682"/>
      <c r="B884" s="684"/>
      <c r="C884" s="684"/>
      <c r="D884" s="684"/>
      <c r="E884" s="684"/>
      <c r="F884" s="684"/>
      <c r="G884" s="684"/>
      <c r="H884" s="684"/>
      <c r="I884" s="684"/>
      <c r="J884" s="684"/>
      <c r="K884" s="1366"/>
      <c r="L884" s="682"/>
      <c r="M884" s="682"/>
      <c r="N884" s="682"/>
      <c r="O884" s="682"/>
      <c r="P884" s="682"/>
      <c r="Q884" s="682"/>
      <c r="R884" s="682"/>
      <c r="S884" s="682"/>
      <c r="T884" s="682"/>
      <c r="U884" s="682"/>
      <c r="V884" s="682"/>
      <c r="W884" s="682"/>
      <c r="X884" s="682"/>
      <c r="Y884" s="682"/>
      <c r="Z884" s="682"/>
    </row>
    <row r="885" spans="1:26" ht="15">
      <c r="A885" s="682"/>
      <c r="B885" s="684"/>
      <c r="C885" s="684"/>
      <c r="D885" s="684"/>
      <c r="E885" s="684"/>
      <c r="F885" s="684"/>
      <c r="G885" s="684"/>
      <c r="H885" s="684"/>
      <c r="I885" s="684"/>
      <c r="J885" s="684"/>
      <c r="K885" s="1366"/>
      <c r="L885" s="682"/>
      <c r="M885" s="682"/>
      <c r="N885" s="682"/>
      <c r="O885" s="682"/>
      <c r="P885" s="682"/>
      <c r="Q885" s="682"/>
      <c r="R885" s="682"/>
      <c r="S885" s="682"/>
      <c r="T885" s="682"/>
      <c r="U885" s="682"/>
      <c r="V885" s="682"/>
      <c r="W885" s="682"/>
      <c r="X885" s="682"/>
      <c r="Y885" s="682"/>
      <c r="Z885" s="682"/>
    </row>
    <row r="886" spans="1:26" ht="15">
      <c r="A886" s="682"/>
      <c r="B886" s="684"/>
      <c r="C886" s="684"/>
      <c r="D886" s="684"/>
      <c r="E886" s="684"/>
      <c r="F886" s="684"/>
      <c r="G886" s="684"/>
      <c r="H886" s="684"/>
      <c r="I886" s="684"/>
      <c r="J886" s="684"/>
      <c r="K886" s="1366"/>
      <c r="L886" s="682"/>
      <c r="M886" s="682"/>
      <c r="N886" s="682"/>
      <c r="O886" s="682"/>
      <c r="P886" s="682"/>
      <c r="Q886" s="682"/>
      <c r="R886" s="682"/>
      <c r="S886" s="682"/>
      <c r="T886" s="682"/>
      <c r="U886" s="682"/>
      <c r="V886" s="682"/>
      <c r="W886" s="682"/>
      <c r="X886" s="682"/>
      <c r="Y886" s="682"/>
      <c r="Z886" s="682"/>
    </row>
    <row r="887" spans="1:26" ht="15">
      <c r="A887" s="682"/>
      <c r="B887" s="684"/>
      <c r="C887" s="684"/>
      <c r="D887" s="684"/>
      <c r="E887" s="684"/>
      <c r="F887" s="684"/>
      <c r="G887" s="684"/>
      <c r="H887" s="684"/>
      <c r="I887" s="684"/>
      <c r="J887" s="684"/>
      <c r="K887" s="1366"/>
      <c r="L887" s="682"/>
      <c r="M887" s="682"/>
      <c r="N887" s="682"/>
      <c r="O887" s="682"/>
      <c r="P887" s="682"/>
      <c r="Q887" s="682"/>
      <c r="R887" s="682"/>
      <c r="S887" s="682"/>
      <c r="T887" s="682"/>
      <c r="U887" s="682"/>
      <c r="V887" s="682"/>
      <c r="W887" s="682"/>
      <c r="X887" s="682"/>
      <c r="Y887" s="682"/>
      <c r="Z887" s="682"/>
    </row>
    <row r="888" spans="1:26" ht="15">
      <c r="A888" s="682"/>
      <c r="B888" s="684"/>
      <c r="C888" s="684"/>
      <c r="D888" s="684"/>
      <c r="E888" s="684"/>
      <c r="F888" s="684"/>
      <c r="G888" s="684"/>
      <c r="H888" s="684"/>
      <c r="I888" s="684"/>
      <c r="J888" s="684"/>
      <c r="K888" s="1366"/>
      <c r="L888" s="682"/>
      <c r="M888" s="682"/>
      <c r="N888" s="682"/>
      <c r="O888" s="682"/>
      <c r="P888" s="682"/>
      <c r="Q888" s="682"/>
      <c r="R888" s="682"/>
      <c r="S888" s="682"/>
      <c r="T888" s="682"/>
      <c r="U888" s="682"/>
      <c r="V888" s="682"/>
      <c r="W888" s="682"/>
      <c r="X888" s="682"/>
      <c r="Y888" s="682"/>
      <c r="Z888" s="682"/>
    </row>
    <row r="889" spans="1:26" ht="15">
      <c r="A889" s="682"/>
      <c r="B889" s="684"/>
      <c r="C889" s="684"/>
      <c r="D889" s="684"/>
      <c r="E889" s="684"/>
      <c r="F889" s="684"/>
      <c r="G889" s="684"/>
      <c r="H889" s="684"/>
      <c r="I889" s="684"/>
      <c r="J889" s="684"/>
      <c r="K889" s="1366"/>
      <c r="L889" s="682"/>
      <c r="M889" s="682"/>
      <c r="N889" s="682"/>
      <c r="O889" s="682"/>
      <c r="P889" s="682"/>
      <c r="Q889" s="682"/>
      <c r="R889" s="682"/>
      <c r="S889" s="682"/>
      <c r="T889" s="682"/>
      <c r="U889" s="682"/>
      <c r="V889" s="682"/>
      <c r="W889" s="682"/>
      <c r="X889" s="682"/>
      <c r="Y889" s="682"/>
      <c r="Z889" s="682"/>
    </row>
    <row r="890" spans="1:26" ht="15">
      <c r="A890" s="682"/>
      <c r="B890" s="684"/>
      <c r="C890" s="684"/>
      <c r="D890" s="684"/>
      <c r="E890" s="684"/>
      <c r="F890" s="684"/>
      <c r="G890" s="684"/>
      <c r="H890" s="684"/>
      <c r="I890" s="684"/>
      <c r="J890" s="684"/>
      <c r="K890" s="1366"/>
      <c r="L890" s="682"/>
      <c r="M890" s="682"/>
      <c r="N890" s="682"/>
      <c r="O890" s="682"/>
      <c r="P890" s="682"/>
      <c r="Q890" s="682"/>
      <c r="R890" s="682"/>
      <c r="S890" s="682"/>
      <c r="T890" s="682"/>
      <c r="U890" s="682"/>
      <c r="V890" s="682"/>
      <c r="W890" s="682"/>
      <c r="X890" s="682"/>
      <c r="Y890" s="682"/>
      <c r="Z890" s="682"/>
    </row>
    <row r="891" spans="1:26" ht="15">
      <c r="A891" s="682"/>
      <c r="B891" s="684"/>
      <c r="C891" s="684"/>
      <c r="D891" s="684"/>
      <c r="E891" s="684"/>
      <c r="F891" s="684"/>
      <c r="G891" s="684"/>
      <c r="H891" s="684"/>
      <c r="I891" s="684"/>
      <c r="J891" s="684"/>
      <c r="K891" s="1366"/>
      <c r="L891" s="682"/>
      <c r="M891" s="682"/>
      <c r="N891" s="682"/>
      <c r="O891" s="682"/>
      <c r="P891" s="682"/>
      <c r="Q891" s="682"/>
      <c r="R891" s="682"/>
      <c r="S891" s="682"/>
      <c r="T891" s="682"/>
      <c r="U891" s="682"/>
      <c r="V891" s="682"/>
      <c r="W891" s="682"/>
      <c r="X891" s="682"/>
      <c r="Y891" s="682"/>
      <c r="Z891" s="682"/>
    </row>
    <row r="892" spans="1:26" ht="15">
      <c r="A892" s="682"/>
      <c r="B892" s="684"/>
      <c r="C892" s="684"/>
      <c r="D892" s="684"/>
      <c r="E892" s="684"/>
      <c r="F892" s="684"/>
      <c r="G892" s="684"/>
      <c r="H892" s="684"/>
      <c r="I892" s="684"/>
      <c r="J892" s="684"/>
      <c r="K892" s="1366"/>
      <c r="L892" s="682"/>
      <c r="M892" s="682"/>
      <c r="N892" s="682"/>
      <c r="O892" s="682"/>
      <c r="P892" s="682"/>
      <c r="Q892" s="682"/>
      <c r="R892" s="682"/>
      <c r="S892" s="682"/>
      <c r="T892" s="682"/>
      <c r="U892" s="682"/>
      <c r="V892" s="682"/>
      <c r="W892" s="682"/>
      <c r="X892" s="682"/>
      <c r="Y892" s="682"/>
      <c r="Z892" s="682"/>
    </row>
    <row r="893" spans="1:26" ht="15">
      <c r="A893" s="682"/>
      <c r="B893" s="684"/>
      <c r="C893" s="684"/>
      <c r="D893" s="684"/>
      <c r="E893" s="684"/>
      <c r="F893" s="684"/>
      <c r="G893" s="684"/>
      <c r="H893" s="684"/>
      <c r="I893" s="684"/>
      <c r="J893" s="684"/>
      <c r="K893" s="1366"/>
      <c r="L893" s="682"/>
      <c r="M893" s="682"/>
      <c r="N893" s="682"/>
      <c r="O893" s="682"/>
      <c r="P893" s="682"/>
      <c r="Q893" s="682"/>
      <c r="R893" s="682"/>
      <c r="S893" s="682"/>
      <c r="T893" s="682"/>
      <c r="U893" s="682"/>
      <c r="V893" s="682"/>
      <c r="W893" s="682"/>
      <c r="X893" s="682"/>
      <c r="Y893" s="682"/>
      <c r="Z893" s="682"/>
    </row>
    <row r="894" spans="1:26" ht="15">
      <c r="A894" s="682"/>
      <c r="B894" s="684"/>
      <c r="C894" s="684"/>
      <c r="D894" s="684"/>
      <c r="E894" s="684"/>
      <c r="F894" s="684"/>
      <c r="G894" s="684"/>
      <c r="H894" s="684"/>
      <c r="I894" s="684"/>
      <c r="J894" s="684"/>
      <c r="K894" s="1366"/>
      <c r="L894" s="682"/>
      <c r="M894" s="682"/>
      <c r="N894" s="682"/>
      <c r="O894" s="682"/>
      <c r="P894" s="682"/>
      <c r="Q894" s="682"/>
      <c r="R894" s="682"/>
      <c r="S894" s="682"/>
      <c r="T894" s="682"/>
      <c r="U894" s="682"/>
      <c r="V894" s="682"/>
      <c r="W894" s="682"/>
      <c r="X894" s="682"/>
      <c r="Y894" s="682"/>
      <c r="Z894" s="682"/>
    </row>
    <row r="895" spans="1:26" ht="15">
      <c r="A895" s="682"/>
      <c r="B895" s="684"/>
      <c r="C895" s="684"/>
      <c r="D895" s="684"/>
      <c r="E895" s="684"/>
      <c r="F895" s="684"/>
      <c r="G895" s="684"/>
      <c r="H895" s="684"/>
      <c r="I895" s="684"/>
      <c r="J895" s="684"/>
      <c r="K895" s="1366"/>
      <c r="L895" s="682"/>
      <c r="M895" s="682"/>
      <c r="N895" s="682"/>
      <c r="O895" s="682"/>
      <c r="P895" s="682"/>
      <c r="Q895" s="682"/>
      <c r="R895" s="682"/>
      <c r="S895" s="682"/>
      <c r="T895" s="682"/>
      <c r="U895" s="682"/>
      <c r="V895" s="682"/>
      <c r="W895" s="682"/>
      <c r="X895" s="682"/>
      <c r="Y895" s="682"/>
      <c r="Z895" s="682"/>
    </row>
    <row r="896" spans="1:26" ht="15">
      <c r="A896" s="682"/>
      <c r="B896" s="684"/>
      <c r="C896" s="684"/>
      <c r="D896" s="684"/>
      <c r="E896" s="684"/>
      <c r="F896" s="684"/>
      <c r="G896" s="684"/>
      <c r="H896" s="684"/>
      <c r="I896" s="684"/>
      <c r="J896" s="684"/>
      <c r="K896" s="1366"/>
      <c r="L896" s="682"/>
      <c r="M896" s="682"/>
      <c r="N896" s="682"/>
      <c r="O896" s="682"/>
      <c r="P896" s="682"/>
      <c r="Q896" s="682"/>
      <c r="R896" s="682"/>
      <c r="S896" s="682"/>
      <c r="T896" s="682"/>
      <c r="U896" s="682"/>
      <c r="V896" s="682"/>
      <c r="W896" s="682"/>
      <c r="X896" s="682"/>
      <c r="Y896" s="682"/>
      <c r="Z896" s="682"/>
    </row>
    <row r="897" spans="1:26" ht="15">
      <c r="A897" s="682"/>
      <c r="B897" s="684"/>
      <c r="C897" s="684"/>
      <c r="D897" s="684"/>
      <c r="E897" s="684"/>
      <c r="F897" s="684"/>
      <c r="G897" s="684"/>
      <c r="H897" s="684"/>
      <c r="I897" s="684"/>
      <c r="J897" s="684"/>
      <c r="K897" s="1366"/>
      <c r="L897" s="682"/>
      <c r="M897" s="682"/>
      <c r="N897" s="682"/>
      <c r="O897" s="682"/>
      <c r="P897" s="682"/>
      <c r="Q897" s="682"/>
      <c r="R897" s="682"/>
      <c r="S897" s="682"/>
      <c r="T897" s="682"/>
      <c r="U897" s="682"/>
      <c r="V897" s="682"/>
      <c r="W897" s="682"/>
      <c r="X897" s="682"/>
      <c r="Y897" s="682"/>
      <c r="Z897" s="682"/>
    </row>
    <row r="898" spans="1:26" ht="15">
      <c r="A898" s="682"/>
      <c r="B898" s="684"/>
      <c r="C898" s="684"/>
      <c r="D898" s="684"/>
      <c r="E898" s="684"/>
      <c r="F898" s="684"/>
      <c r="G898" s="684"/>
      <c r="H898" s="684"/>
      <c r="I898" s="684"/>
      <c r="J898" s="684"/>
      <c r="K898" s="1366"/>
      <c r="L898" s="682"/>
      <c r="M898" s="682"/>
      <c r="N898" s="682"/>
      <c r="O898" s="682"/>
      <c r="P898" s="682"/>
      <c r="Q898" s="682"/>
      <c r="R898" s="682"/>
      <c r="S898" s="682"/>
      <c r="T898" s="682"/>
      <c r="U898" s="682"/>
      <c r="V898" s="682"/>
      <c r="W898" s="682"/>
      <c r="X898" s="682"/>
      <c r="Y898" s="682"/>
      <c r="Z898" s="682"/>
    </row>
    <row r="899" spans="1:26" ht="15">
      <c r="A899" s="682"/>
      <c r="B899" s="684"/>
      <c r="C899" s="684"/>
      <c r="D899" s="684"/>
      <c r="E899" s="684"/>
      <c r="F899" s="684"/>
      <c r="G899" s="684"/>
      <c r="H899" s="684"/>
      <c r="I899" s="684"/>
      <c r="J899" s="684"/>
      <c r="K899" s="1366"/>
      <c r="L899" s="682"/>
      <c r="M899" s="682"/>
      <c r="N899" s="682"/>
      <c r="O899" s="682"/>
      <c r="P899" s="682"/>
      <c r="Q899" s="682"/>
      <c r="R899" s="682"/>
      <c r="S899" s="682"/>
      <c r="T899" s="682"/>
      <c r="U899" s="682"/>
      <c r="V899" s="682"/>
      <c r="W899" s="682"/>
      <c r="X899" s="682"/>
      <c r="Y899" s="682"/>
      <c r="Z899" s="682"/>
    </row>
    <row r="900" spans="1:26" ht="15">
      <c r="A900" s="682"/>
      <c r="B900" s="684"/>
      <c r="C900" s="684"/>
      <c r="D900" s="684"/>
      <c r="E900" s="684"/>
      <c r="F900" s="684"/>
      <c r="G900" s="684"/>
      <c r="H900" s="684"/>
      <c r="I900" s="684"/>
      <c r="J900" s="684"/>
      <c r="K900" s="1366"/>
      <c r="L900" s="682"/>
      <c r="M900" s="682"/>
      <c r="N900" s="682"/>
      <c r="O900" s="682"/>
      <c r="P900" s="682"/>
      <c r="Q900" s="682"/>
      <c r="R900" s="682"/>
      <c r="S900" s="682"/>
      <c r="T900" s="682"/>
      <c r="U900" s="682"/>
      <c r="V900" s="682"/>
      <c r="W900" s="682"/>
      <c r="X900" s="682"/>
      <c r="Y900" s="682"/>
      <c r="Z900" s="682"/>
    </row>
    <row r="901" spans="1:26" ht="15">
      <c r="A901" s="682"/>
      <c r="B901" s="684"/>
      <c r="C901" s="684"/>
      <c r="D901" s="684"/>
      <c r="E901" s="684"/>
      <c r="F901" s="684"/>
      <c r="G901" s="684"/>
      <c r="H901" s="684"/>
      <c r="I901" s="684"/>
      <c r="J901" s="684"/>
      <c r="K901" s="1366"/>
      <c r="L901" s="682"/>
      <c r="M901" s="682"/>
      <c r="N901" s="682"/>
      <c r="O901" s="682"/>
      <c r="P901" s="682"/>
      <c r="Q901" s="682"/>
      <c r="R901" s="682"/>
      <c r="S901" s="682"/>
      <c r="T901" s="682"/>
      <c r="U901" s="682"/>
      <c r="V901" s="682"/>
      <c r="W901" s="682"/>
      <c r="X901" s="682"/>
      <c r="Y901" s="682"/>
      <c r="Z901" s="682"/>
    </row>
    <row r="902" spans="1:26" ht="15">
      <c r="A902" s="682"/>
      <c r="B902" s="684"/>
      <c r="C902" s="684"/>
      <c r="D902" s="684"/>
      <c r="E902" s="684"/>
      <c r="F902" s="684"/>
      <c r="G902" s="684"/>
      <c r="H902" s="684"/>
      <c r="I902" s="684"/>
      <c r="J902" s="684"/>
      <c r="K902" s="1366"/>
      <c r="L902" s="682"/>
      <c r="M902" s="682"/>
      <c r="N902" s="682"/>
      <c r="O902" s="682"/>
      <c r="P902" s="682"/>
      <c r="Q902" s="682"/>
      <c r="R902" s="682"/>
      <c r="S902" s="682"/>
      <c r="T902" s="682"/>
      <c r="U902" s="682"/>
      <c r="V902" s="682"/>
      <c r="W902" s="682"/>
      <c r="X902" s="682"/>
      <c r="Y902" s="682"/>
      <c r="Z902" s="682"/>
    </row>
    <row r="903" spans="1:26" ht="15">
      <c r="A903" s="682"/>
      <c r="B903" s="684"/>
      <c r="C903" s="684"/>
      <c r="D903" s="684"/>
      <c r="E903" s="684"/>
      <c r="F903" s="684"/>
      <c r="G903" s="684"/>
      <c r="H903" s="684"/>
      <c r="I903" s="684"/>
      <c r="J903" s="684"/>
      <c r="K903" s="1366"/>
      <c r="L903" s="682"/>
      <c r="M903" s="682"/>
      <c r="N903" s="682"/>
      <c r="O903" s="682"/>
      <c r="P903" s="682"/>
      <c r="Q903" s="682"/>
      <c r="R903" s="682"/>
      <c r="S903" s="682"/>
      <c r="T903" s="682"/>
      <c r="U903" s="682"/>
      <c r="V903" s="682"/>
      <c r="W903" s="682"/>
      <c r="X903" s="682"/>
      <c r="Y903" s="682"/>
      <c r="Z903" s="682"/>
    </row>
    <row r="904" spans="1:26" ht="15">
      <c r="A904" s="682"/>
      <c r="B904" s="684"/>
      <c r="C904" s="684"/>
      <c r="D904" s="684"/>
      <c r="E904" s="684"/>
      <c r="F904" s="684"/>
      <c r="G904" s="684"/>
      <c r="H904" s="684"/>
      <c r="I904" s="684"/>
      <c r="J904" s="684"/>
      <c r="K904" s="1366"/>
      <c r="L904" s="682"/>
      <c r="M904" s="682"/>
      <c r="N904" s="682"/>
      <c r="O904" s="682"/>
      <c r="P904" s="682"/>
      <c r="Q904" s="682"/>
      <c r="R904" s="682"/>
      <c r="S904" s="682"/>
      <c r="T904" s="682"/>
      <c r="U904" s="682"/>
      <c r="V904" s="682"/>
      <c r="W904" s="682"/>
      <c r="X904" s="682"/>
      <c r="Y904" s="682"/>
      <c r="Z904" s="682"/>
    </row>
    <row r="905" spans="1:26" ht="15">
      <c r="A905" s="682"/>
      <c r="B905" s="684"/>
      <c r="C905" s="684"/>
      <c r="D905" s="684"/>
      <c r="E905" s="684"/>
      <c r="F905" s="684"/>
      <c r="G905" s="684"/>
      <c r="H905" s="684"/>
      <c r="I905" s="684"/>
      <c r="J905" s="684"/>
      <c r="K905" s="1366"/>
      <c r="L905" s="682"/>
      <c r="M905" s="682"/>
      <c r="N905" s="682"/>
      <c r="O905" s="682"/>
      <c r="P905" s="682"/>
      <c r="Q905" s="682"/>
      <c r="R905" s="682"/>
      <c r="S905" s="682"/>
      <c r="T905" s="682"/>
      <c r="U905" s="682"/>
      <c r="V905" s="682"/>
      <c r="W905" s="682"/>
      <c r="X905" s="682"/>
      <c r="Y905" s="682"/>
      <c r="Z905" s="682"/>
    </row>
    <row r="906" spans="1:26" ht="15">
      <c r="A906" s="682"/>
      <c r="B906" s="684"/>
      <c r="C906" s="684"/>
      <c r="D906" s="684"/>
      <c r="E906" s="684"/>
      <c r="F906" s="684"/>
      <c r="G906" s="684"/>
      <c r="H906" s="684"/>
      <c r="I906" s="684"/>
      <c r="J906" s="684"/>
      <c r="K906" s="1366"/>
      <c r="L906" s="682"/>
      <c r="M906" s="682"/>
      <c r="N906" s="682"/>
      <c r="O906" s="682"/>
      <c r="P906" s="682"/>
      <c r="Q906" s="682"/>
      <c r="R906" s="682"/>
      <c r="S906" s="682"/>
      <c r="T906" s="682"/>
      <c r="U906" s="682"/>
      <c r="V906" s="682"/>
      <c r="W906" s="682"/>
      <c r="X906" s="682"/>
      <c r="Y906" s="682"/>
      <c r="Z906" s="682"/>
    </row>
    <row r="907" spans="1:26" ht="15">
      <c r="A907" s="682"/>
      <c r="B907" s="684"/>
      <c r="C907" s="684"/>
      <c r="D907" s="684"/>
      <c r="E907" s="684"/>
      <c r="F907" s="684"/>
      <c r="G907" s="684"/>
      <c r="H907" s="684"/>
      <c r="I907" s="684"/>
      <c r="J907" s="684"/>
      <c r="K907" s="1366"/>
      <c r="L907" s="682"/>
      <c r="M907" s="682"/>
      <c r="N907" s="682"/>
      <c r="O907" s="682"/>
      <c r="P907" s="682"/>
      <c r="Q907" s="682"/>
      <c r="R907" s="682"/>
      <c r="S907" s="682"/>
      <c r="T907" s="682"/>
      <c r="U907" s="682"/>
      <c r="V907" s="682"/>
      <c r="W907" s="682"/>
      <c r="X907" s="682"/>
      <c r="Y907" s="682"/>
      <c r="Z907" s="682"/>
    </row>
    <row r="908" spans="1:26" ht="15">
      <c r="A908" s="682"/>
      <c r="B908" s="684"/>
      <c r="C908" s="684"/>
      <c r="D908" s="684"/>
      <c r="E908" s="684"/>
      <c r="F908" s="684"/>
      <c r="G908" s="684"/>
      <c r="H908" s="684"/>
      <c r="I908" s="684"/>
      <c r="J908" s="684"/>
      <c r="K908" s="1366"/>
      <c r="L908" s="682"/>
      <c r="M908" s="682"/>
      <c r="N908" s="682"/>
      <c r="O908" s="682"/>
      <c r="P908" s="682"/>
      <c r="Q908" s="682"/>
      <c r="R908" s="682"/>
      <c r="S908" s="682"/>
      <c r="T908" s="682"/>
      <c r="U908" s="682"/>
      <c r="V908" s="682"/>
      <c r="W908" s="682"/>
      <c r="X908" s="682"/>
      <c r="Y908" s="682"/>
      <c r="Z908" s="682"/>
    </row>
    <row r="909" spans="1:26" ht="15">
      <c r="A909" s="682"/>
      <c r="B909" s="684"/>
      <c r="C909" s="684"/>
      <c r="D909" s="684"/>
      <c r="E909" s="684"/>
      <c r="F909" s="684"/>
      <c r="G909" s="684"/>
      <c r="H909" s="684"/>
      <c r="I909" s="684"/>
      <c r="J909" s="684"/>
      <c r="K909" s="1366"/>
      <c r="L909" s="682"/>
      <c r="M909" s="682"/>
      <c r="N909" s="682"/>
      <c r="O909" s="682"/>
      <c r="P909" s="682"/>
      <c r="Q909" s="682"/>
      <c r="R909" s="682"/>
      <c r="S909" s="682"/>
      <c r="T909" s="682"/>
      <c r="U909" s="682"/>
      <c r="V909" s="682"/>
      <c r="W909" s="682"/>
      <c r="X909" s="682"/>
      <c r="Y909" s="682"/>
      <c r="Z909" s="682"/>
    </row>
    <row r="910" spans="1:26" ht="15">
      <c r="A910" s="682"/>
      <c r="B910" s="684"/>
      <c r="C910" s="684"/>
      <c r="D910" s="684"/>
      <c r="E910" s="684"/>
      <c r="F910" s="684"/>
      <c r="G910" s="684"/>
      <c r="H910" s="684"/>
      <c r="I910" s="684"/>
      <c r="J910" s="684"/>
      <c r="K910" s="1366"/>
      <c r="L910" s="682"/>
      <c r="M910" s="682"/>
      <c r="N910" s="682"/>
      <c r="O910" s="682"/>
      <c r="P910" s="682"/>
      <c r="Q910" s="682"/>
      <c r="R910" s="682"/>
      <c r="S910" s="682"/>
      <c r="T910" s="682"/>
      <c r="U910" s="682"/>
      <c r="V910" s="682"/>
      <c r="W910" s="682"/>
      <c r="X910" s="682"/>
      <c r="Y910" s="682"/>
      <c r="Z910" s="682"/>
    </row>
    <row r="911" spans="1:26" ht="15">
      <c r="A911" s="682"/>
      <c r="B911" s="684"/>
      <c r="C911" s="684"/>
      <c r="D911" s="684"/>
      <c r="E911" s="684"/>
      <c r="F911" s="684"/>
      <c r="G911" s="684"/>
      <c r="H911" s="684"/>
      <c r="I911" s="684"/>
      <c r="J911" s="684"/>
      <c r="K911" s="1366"/>
      <c r="L911" s="682"/>
      <c r="M911" s="682"/>
      <c r="N911" s="682"/>
      <c r="O911" s="682"/>
      <c r="P911" s="682"/>
      <c r="Q911" s="682"/>
      <c r="R911" s="682"/>
      <c r="S911" s="682"/>
      <c r="T911" s="682"/>
      <c r="U911" s="682"/>
      <c r="V911" s="682"/>
      <c r="W911" s="682"/>
      <c r="X911" s="682"/>
      <c r="Y911" s="682"/>
      <c r="Z911" s="682"/>
    </row>
    <row r="912" spans="1:26" ht="15">
      <c r="A912" s="682"/>
      <c r="B912" s="684"/>
      <c r="C912" s="684"/>
      <c r="D912" s="684"/>
      <c r="E912" s="684"/>
      <c r="F912" s="684"/>
      <c r="G912" s="684"/>
      <c r="H912" s="684"/>
      <c r="I912" s="684"/>
      <c r="J912" s="684"/>
      <c r="K912" s="1366"/>
      <c r="L912" s="682"/>
      <c r="M912" s="682"/>
      <c r="N912" s="682"/>
      <c r="O912" s="682"/>
      <c r="P912" s="682"/>
      <c r="Q912" s="682"/>
      <c r="R912" s="682"/>
      <c r="S912" s="682"/>
      <c r="T912" s="682"/>
      <c r="U912" s="682"/>
      <c r="V912" s="682"/>
      <c r="W912" s="682"/>
      <c r="X912" s="682"/>
      <c r="Y912" s="682"/>
      <c r="Z912" s="682"/>
    </row>
    <row r="913" spans="1:26" ht="15">
      <c r="A913" s="682"/>
      <c r="B913" s="684"/>
      <c r="C913" s="684"/>
      <c r="D913" s="684"/>
      <c r="E913" s="684"/>
      <c r="F913" s="684"/>
      <c r="G913" s="684"/>
      <c r="H913" s="684"/>
      <c r="I913" s="684"/>
      <c r="J913" s="684"/>
      <c r="K913" s="1366"/>
      <c r="L913" s="682"/>
      <c r="M913" s="682"/>
      <c r="N913" s="682"/>
      <c r="O913" s="682"/>
      <c r="P913" s="682"/>
      <c r="Q913" s="682"/>
      <c r="R913" s="682"/>
      <c r="S913" s="682"/>
      <c r="T913" s="682"/>
      <c r="U913" s="682"/>
      <c r="V913" s="682"/>
      <c r="W913" s="682"/>
      <c r="X913" s="682"/>
      <c r="Y913" s="682"/>
      <c r="Z913" s="682"/>
    </row>
    <row r="914" spans="1:26" ht="15">
      <c r="A914" s="682"/>
      <c r="B914" s="684"/>
      <c r="C914" s="684"/>
      <c r="D914" s="684"/>
      <c r="E914" s="684"/>
      <c r="F914" s="684"/>
      <c r="G914" s="684"/>
      <c r="H914" s="684"/>
      <c r="I914" s="684"/>
      <c r="J914" s="684"/>
      <c r="K914" s="1366"/>
      <c r="L914" s="682"/>
      <c r="M914" s="682"/>
      <c r="N914" s="682"/>
      <c r="O914" s="682"/>
      <c r="P914" s="682"/>
      <c r="Q914" s="682"/>
      <c r="R914" s="682"/>
      <c r="S914" s="682"/>
      <c r="T914" s="682"/>
      <c r="U914" s="682"/>
      <c r="V914" s="682"/>
      <c r="W914" s="682"/>
      <c r="X914" s="682"/>
      <c r="Y914" s="682"/>
      <c r="Z914" s="682"/>
    </row>
    <row r="915" spans="1:26" ht="15">
      <c r="A915" s="682"/>
      <c r="B915" s="684"/>
      <c r="C915" s="684"/>
      <c r="D915" s="684"/>
      <c r="E915" s="684"/>
      <c r="F915" s="684"/>
      <c r="G915" s="684"/>
      <c r="H915" s="684"/>
      <c r="I915" s="684"/>
      <c r="J915" s="684"/>
      <c r="K915" s="1366"/>
      <c r="L915" s="682"/>
      <c r="M915" s="682"/>
      <c r="N915" s="682"/>
      <c r="O915" s="682"/>
      <c r="P915" s="682"/>
      <c r="Q915" s="682"/>
      <c r="R915" s="682"/>
      <c r="S915" s="682"/>
      <c r="T915" s="682"/>
      <c r="U915" s="682"/>
      <c r="V915" s="682"/>
      <c r="W915" s="682"/>
      <c r="X915" s="682"/>
      <c r="Y915" s="682"/>
      <c r="Z915" s="682"/>
    </row>
    <row r="916" spans="1:26" ht="15">
      <c r="A916" s="682"/>
      <c r="B916" s="684"/>
      <c r="C916" s="684"/>
      <c r="D916" s="684"/>
      <c r="E916" s="684"/>
      <c r="F916" s="684"/>
      <c r="G916" s="684"/>
      <c r="H916" s="684"/>
      <c r="I916" s="684"/>
      <c r="J916" s="684"/>
      <c r="K916" s="1366"/>
      <c r="L916" s="682"/>
      <c r="M916" s="682"/>
      <c r="N916" s="682"/>
      <c r="O916" s="682"/>
      <c r="P916" s="682"/>
      <c r="Q916" s="682"/>
      <c r="R916" s="682"/>
      <c r="S916" s="682"/>
      <c r="T916" s="682"/>
      <c r="U916" s="682"/>
      <c r="V916" s="682"/>
      <c r="W916" s="682"/>
      <c r="X916" s="682"/>
      <c r="Y916" s="682"/>
      <c r="Z916" s="682"/>
    </row>
    <row r="917" spans="1:26" ht="15">
      <c r="A917" s="682"/>
      <c r="B917" s="684"/>
      <c r="C917" s="684"/>
      <c r="D917" s="684"/>
      <c r="E917" s="684"/>
      <c r="F917" s="684"/>
      <c r="G917" s="684"/>
      <c r="H917" s="684"/>
      <c r="I917" s="684"/>
      <c r="J917" s="684"/>
      <c r="K917" s="1366"/>
      <c r="L917" s="682"/>
      <c r="M917" s="682"/>
      <c r="N917" s="682"/>
      <c r="O917" s="682"/>
      <c r="P917" s="682"/>
      <c r="Q917" s="682"/>
      <c r="R917" s="682"/>
      <c r="S917" s="682"/>
      <c r="T917" s="682"/>
      <c r="U917" s="682"/>
      <c r="V917" s="682"/>
      <c r="W917" s="682"/>
      <c r="X917" s="682"/>
      <c r="Y917" s="682"/>
      <c r="Z917" s="682"/>
    </row>
    <row r="918" spans="1:26" ht="15">
      <c r="A918" s="682"/>
      <c r="B918" s="684"/>
      <c r="C918" s="684"/>
      <c r="D918" s="684"/>
      <c r="E918" s="684"/>
      <c r="F918" s="684"/>
      <c r="G918" s="684"/>
      <c r="H918" s="684"/>
      <c r="I918" s="684"/>
      <c r="J918" s="684"/>
      <c r="K918" s="1366"/>
      <c r="L918" s="682"/>
      <c r="M918" s="682"/>
      <c r="N918" s="682"/>
      <c r="O918" s="682"/>
      <c r="P918" s="682"/>
      <c r="Q918" s="682"/>
      <c r="R918" s="682"/>
      <c r="S918" s="682"/>
      <c r="T918" s="682"/>
      <c r="U918" s="682"/>
      <c r="V918" s="682"/>
      <c r="W918" s="682"/>
      <c r="X918" s="682"/>
      <c r="Y918" s="682"/>
      <c r="Z918" s="682"/>
    </row>
    <row r="919" spans="1:26" ht="15">
      <c r="A919" s="682"/>
      <c r="B919" s="684"/>
      <c r="C919" s="684"/>
      <c r="D919" s="684"/>
      <c r="E919" s="684"/>
      <c r="F919" s="684"/>
      <c r="G919" s="684"/>
      <c r="H919" s="684"/>
      <c r="I919" s="684"/>
      <c r="J919" s="684"/>
      <c r="K919" s="1366"/>
      <c r="L919" s="682"/>
      <c r="M919" s="682"/>
      <c r="N919" s="682"/>
      <c r="O919" s="682"/>
      <c r="P919" s="682"/>
      <c r="Q919" s="682"/>
      <c r="R919" s="682"/>
      <c r="S919" s="682"/>
      <c r="T919" s="682"/>
      <c r="U919" s="682"/>
      <c r="V919" s="682"/>
      <c r="W919" s="682"/>
      <c r="X919" s="682"/>
      <c r="Y919" s="682"/>
      <c r="Z919" s="682"/>
    </row>
    <row r="920" spans="1:26" ht="15">
      <c r="A920" s="682"/>
      <c r="B920" s="684"/>
      <c r="C920" s="684"/>
      <c r="D920" s="684"/>
      <c r="E920" s="684"/>
      <c r="F920" s="684"/>
      <c r="G920" s="684"/>
      <c r="H920" s="684"/>
      <c r="I920" s="684"/>
      <c r="J920" s="684"/>
      <c r="K920" s="1366"/>
      <c r="L920" s="682"/>
      <c r="M920" s="682"/>
      <c r="N920" s="682"/>
      <c r="O920" s="682"/>
      <c r="P920" s="682"/>
      <c r="Q920" s="682"/>
      <c r="R920" s="682"/>
      <c r="S920" s="682"/>
      <c r="T920" s="682"/>
      <c r="U920" s="682"/>
      <c r="V920" s="682"/>
      <c r="W920" s="682"/>
      <c r="X920" s="682"/>
      <c r="Y920" s="682"/>
      <c r="Z920" s="682"/>
    </row>
    <row r="921" spans="1:26" ht="15">
      <c r="A921" s="682"/>
      <c r="B921" s="684"/>
      <c r="C921" s="684"/>
      <c r="D921" s="684"/>
      <c r="E921" s="684"/>
      <c r="F921" s="684"/>
      <c r="G921" s="684"/>
      <c r="H921" s="684"/>
      <c r="I921" s="684"/>
      <c r="J921" s="684"/>
      <c r="K921" s="1366"/>
      <c r="L921" s="682"/>
      <c r="M921" s="682"/>
      <c r="N921" s="682"/>
      <c r="O921" s="682"/>
      <c r="P921" s="682"/>
      <c r="Q921" s="682"/>
      <c r="R921" s="682"/>
      <c r="S921" s="682"/>
      <c r="T921" s="682"/>
      <c r="U921" s="682"/>
      <c r="V921" s="682"/>
      <c r="W921" s="682"/>
      <c r="X921" s="682"/>
      <c r="Y921" s="682"/>
      <c r="Z921" s="682"/>
    </row>
    <row r="922" spans="1:26" ht="15">
      <c r="A922" s="682"/>
      <c r="B922" s="684"/>
      <c r="C922" s="684"/>
      <c r="D922" s="684"/>
      <c r="E922" s="684"/>
      <c r="F922" s="684"/>
      <c r="G922" s="684"/>
      <c r="H922" s="684"/>
      <c r="I922" s="684"/>
      <c r="J922" s="684"/>
      <c r="K922" s="1366"/>
      <c r="L922" s="682"/>
      <c r="M922" s="682"/>
      <c r="N922" s="682"/>
      <c r="O922" s="682"/>
      <c r="P922" s="682"/>
      <c r="Q922" s="682"/>
      <c r="R922" s="682"/>
      <c r="S922" s="682"/>
      <c r="T922" s="682"/>
      <c r="U922" s="682"/>
      <c r="V922" s="682"/>
      <c r="W922" s="682"/>
      <c r="X922" s="682"/>
      <c r="Y922" s="682"/>
      <c r="Z922" s="682"/>
    </row>
    <row r="923" spans="1:26" ht="15">
      <c r="A923" s="682"/>
      <c r="B923" s="684"/>
      <c r="C923" s="684"/>
      <c r="D923" s="684"/>
      <c r="E923" s="684"/>
      <c r="F923" s="684"/>
      <c r="G923" s="684"/>
      <c r="H923" s="684"/>
      <c r="I923" s="684"/>
      <c r="J923" s="684"/>
      <c r="K923" s="1366"/>
      <c r="L923" s="682"/>
      <c r="M923" s="682"/>
      <c r="N923" s="682"/>
      <c r="O923" s="682"/>
      <c r="P923" s="682"/>
      <c r="Q923" s="682"/>
      <c r="R923" s="682"/>
      <c r="S923" s="682"/>
      <c r="T923" s="682"/>
      <c r="U923" s="682"/>
      <c r="V923" s="682"/>
      <c r="W923" s="682"/>
      <c r="X923" s="682"/>
      <c r="Y923" s="682"/>
      <c r="Z923" s="682"/>
    </row>
    <row r="924" spans="1:26" ht="15">
      <c r="A924" s="682"/>
      <c r="B924" s="684"/>
      <c r="C924" s="684"/>
      <c r="D924" s="684"/>
      <c r="E924" s="684"/>
      <c r="F924" s="684"/>
      <c r="G924" s="684"/>
      <c r="H924" s="684"/>
      <c r="I924" s="684"/>
      <c r="J924" s="684"/>
      <c r="K924" s="1366"/>
      <c r="L924" s="682"/>
      <c r="M924" s="682"/>
      <c r="N924" s="682"/>
      <c r="O924" s="682"/>
      <c r="P924" s="682"/>
      <c r="Q924" s="682"/>
      <c r="R924" s="682"/>
      <c r="S924" s="682"/>
      <c r="T924" s="682"/>
      <c r="U924" s="682"/>
      <c r="V924" s="682"/>
      <c r="W924" s="682"/>
      <c r="X924" s="682"/>
      <c r="Y924" s="682"/>
      <c r="Z924" s="682"/>
    </row>
    <row r="925" spans="1:26" ht="15">
      <c r="A925" s="682"/>
      <c r="B925" s="684"/>
      <c r="C925" s="684"/>
      <c r="D925" s="684"/>
      <c r="E925" s="684"/>
      <c r="F925" s="684"/>
      <c r="G925" s="684"/>
      <c r="H925" s="684"/>
      <c r="I925" s="684"/>
      <c r="J925" s="684"/>
      <c r="K925" s="1366"/>
      <c r="L925" s="682"/>
      <c r="M925" s="682"/>
      <c r="N925" s="682"/>
      <c r="O925" s="682"/>
      <c r="P925" s="682"/>
      <c r="Q925" s="682"/>
      <c r="R925" s="682"/>
      <c r="S925" s="682"/>
      <c r="T925" s="682"/>
      <c r="U925" s="682"/>
      <c r="V925" s="682"/>
      <c r="W925" s="682"/>
      <c r="X925" s="682"/>
      <c r="Y925" s="682"/>
      <c r="Z925" s="682"/>
    </row>
    <row r="926" spans="1:26" ht="15">
      <c r="A926" s="682"/>
      <c r="B926" s="684"/>
      <c r="C926" s="684"/>
      <c r="D926" s="684"/>
      <c r="E926" s="684"/>
      <c r="F926" s="684"/>
      <c r="G926" s="684"/>
      <c r="H926" s="684"/>
      <c r="I926" s="684"/>
      <c r="J926" s="684"/>
      <c r="K926" s="1366"/>
      <c r="L926" s="682"/>
      <c r="M926" s="682"/>
      <c r="N926" s="682"/>
      <c r="O926" s="682"/>
      <c r="P926" s="682"/>
      <c r="Q926" s="682"/>
      <c r="R926" s="682"/>
      <c r="S926" s="682"/>
      <c r="T926" s="682"/>
      <c r="U926" s="682"/>
      <c r="V926" s="682"/>
      <c r="W926" s="682"/>
      <c r="X926" s="682"/>
      <c r="Y926" s="682"/>
      <c r="Z926" s="682"/>
    </row>
    <row r="927" spans="1:26" ht="15">
      <c r="A927" s="682"/>
      <c r="B927" s="684"/>
      <c r="C927" s="684"/>
      <c r="D927" s="684"/>
      <c r="E927" s="684"/>
      <c r="F927" s="684"/>
      <c r="G927" s="684"/>
      <c r="H927" s="684"/>
      <c r="I927" s="684"/>
      <c r="J927" s="684"/>
      <c r="K927" s="1366"/>
      <c r="L927" s="682"/>
      <c r="M927" s="682"/>
      <c r="N927" s="682"/>
      <c r="O927" s="682"/>
      <c r="P927" s="682"/>
      <c r="Q927" s="682"/>
      <c r="R927" s="682"/>
      <c r="S927" s="682"/>
      <c r="T927" s="682"/>
      <c r="U927" s="682"/>
      <c r="V927" s="682"/>
      <c r="W927" s="682"/>
      <c r="X927" s="682"/>
      <c r="Y927" s="682"/>
      <c r="Z927" s="682"/>
    </row>
    <row r="928" spans="1:26" ht="15">
      <c r="A928" s="682"/>
      <c r="B928" s="684"/>
      <c r="C928" s="684"/>
      <c r="D928" s="684"/>
      <c r="E928" s="684"/>
      <c r="F928" s="684"/>
      <c r="G928" s="684"/>
      <c r="H928" s="684"/>
      <c r="I928" s="684"/>
      <c r="J928" s="684"/>
      <c r="K928" s="1366"/>
      <c r="L928" s="682"/>
      <c r="M928" s="682"/>
      <c r="N928" s="682"/>
      <c r="O928" s="682"/>
      <c r="P928" s="682"/>
      <c r="Q928" s="682"/>
      <c r="R928" s="682"/>
      <c r="S928" s="682"/>
      <c r="T928" s="682"/>
      <c r="U928" s="682"/>
      <c r="V928" s="682"/>
      <c r="W928" s="682"/>
      <c r="X928" s="682"/>
      <c r="Y928" s="682"/>
      <c r="Z928" s="682"/>
    </row>
    <row r="929" spans="1:26" ht="15">
      <c r="A929" s="682"/>
      <c r="B929" s="684"/>
      <c r="C929" s="684"/>
      <c r="D929" s="684"/>
      <c r="E929" s="684"/>
      <c r="F929" s="684"/>
      <c r="G929" s="684"/>
      <c r="H929" s="684"/>
      <c r="I929" s="684"/>
      <c r="J929" s="684"/>
      <c r="K929" s="1366"/>
      <c r="L929" s="682"/>
      <c r="M929" s="682"/>
      <c r="N929" s="682"/>
      <c r="O929" s="682"/>
      <c r="P929" s="682"/>
      <c r="Q929" s="682"/>
      <c r="R929" s="682"/>
      <c r="S929" s="682"/>
      <c r="T929" s="682"/>
      <c r="U929" s="682"/>
      <c r="V929" s="682"/>
      <c r="W929" s="682"/>
      <c r="X929" s="682"/>
      <c r="Y929" s="682"/>
      <c r="Z929" s="682"/>
    </row>
    <row r="930" spans="1:26" ht="15">
      <c r="A930" s="682"/>
      <c r="B930" s="684"/>
      <c r="C930" s="684"/>
      <c r="D930" s="684"/>
      <c r="E930" s="684"/>
      <c r="F930" s="684"/>
      <c r="G930" s="684"/>
      <c r="H930" s="684"/>
      <c r="I930" s="684"/>
      <c r="J930" s="684"/>
      <c r="K930" s="1366"/>
      <c r="L930" s="682"/>
      <c r="M930" s="682"/>
      <c r="N930" s="682"/>
      <c r="O930" s="682"/>
      <c r="P930" s="682"/>
      <c r="Q930" s="682"/>
      <c r="R930" s="682"/>
      <c r="S930" s="682"/>
      <c r="T930" s="682"/>
      <c r="U930" s="682"/>
      <c r="V930" s="682"/>
      <c r="W930" s="682"/>
      <c r="X930" s="682"/>
      <c r="Y930" s="682"/>
      <c r="Z930" s="682"/>
    </row>
    <row r="931" spans="1:26" ht="15">
      <c r="A931" s="682"/>
      <c r="B931" s="684"/>
      <c r="C931" s="684"/>
      <c r="D931" s="684"/>
      <c r="E931" s="684"/>
      <c r="F931" s="684"/>
      <c r="G931" s="684"/>
      <c r="H931" s="684"/>
      <c r="I931" s="684"/>
      <c r="J931" s="684"/>
      <c r="K931" s="1366"/>
      <c r="L931" s="682"/>
      <c r="M931" s="682"/>
      <c r="N931" s="682"/>
      <c r="O931" s="682"/>
      <c r="P931" s="682"/>
      <c r="Q931" s="682"/>
      <c r="R931" s="682"/>
      <c r="S931" s="682"/>
      <c r="T931" s="682"/>
      <c r="U931" s="682"/>
      <c r="V931" s="682"/>
      <c r="W931" s="682"/>
      <c r="X931" s="682"/>
      <c r="Y931" s="682"/>
      <c r="Z931" s="682"/>
    </row>
    <row r="932" spans="1:26" ht="15">
      <c r="A932" s="682"/>
      <c r="B932" s="684"/>
      <c r="C932" s="684"/>
      <c r="D932" s="684"/>
      <c r="E932" s="684"/>
      <c r="F932" s="684"/>
      <c r="G932" s="684"/>
      <c r="H932" s="684"/>
      <c r="I932" s="684"/>
      <c r="J932" s="684"/>
      <c r="K932" s="1366"/>
      <c r="L932" s="682"/>
      <c r="M932" s="682"/>
      <c r="N932" s="682"/>
      <c r="O932" s="682"/>
      <c r="P932" s="682"/>
      <c r="Q932" s="682"/>
      <c r="R932" s="682"/>
      <c r="S932" s="682"/>
      <c r="T932" s="682"/>
      <c r="U932" s="682"/>
      <c r="V932" s="682"/>
      <c r="W932" s="682"/>
      <c r="X932" s="682"/>
      <c r="Y932" s="682"/>
      <c r="Z932" s="682"/>
    </row>
    <row r="933" spans="1:26" ht="15">
      <c r="A933" s="682"/>
      <c r="B933" s="684"/>
      <c r="C933" s="684"/>
      <c r="D933" s="684"/>
      <c r="E933" s="684"/>
      <c r="F933" s="684"/>
      <c r="G933" s="684"/>
      <c r="H933" s="684"/>
      <c r="I933" s="684"/>
      <c r="J933" s="684"/>
      <c r="K933" s="1366"/>
      <c r="L933" s="682"/>
      <c r="M933" s="682"/>
      <c r="N933" s="682"/>
      <c r="O933" s="682"/>
      <c r="P933" s="682"/>
      <c r="Q933" s="682"/>
      <c r="R933" s="682"/>
      <c r="S933" s="682"/>
      <c r="T933" s="682"/>
      <c r="U933" s="682"/>
      <c r="V933" s="682"/>
      <c r="W933" s="682"/>
      <c r="X933" s="682"/>
      <c r="Y933" s="682"/>
      <c r="Z933" s="682"/>
    </row>
    <row r="934" spans="1:26" ht="15">
      <c r="A934" s="682"/>
      <c r="B934" s="684"/>
      <c r="C934" s="684"/>
      <c r="D934" s="684"/>
      <c r="E934" s="684"/>
      <c r="F934" s="684"/>
      <c r="G934" s="684"/>
      <c r="H934" s="684"/>
      <c r="I934" s="684"/>
      <c r="J934" s="684"/>
      <c r="K934" s="1366"/>
      <c r="L934" s="682"/>
      <c r="M934" s="682"/>
      <c r="N934" s="682"/>
      <c r="O934" s="682"/>
      <c r="P934" s="682"/>
      <c r="Q934" s="682"/>
      <c r="R934" s="682"/>
      <c r="S934" s="682"/>
      <c r="T934" s="682"/>
      <c r="U934" s="682"/>
      <c r="V934" s="682"/>
      <c r="W934" s="682"/>
      <c r="X934" s="682"/>
      <c r="Y934" s="682"/>
      <c r="Z934" s="682"/>
    </row>
    <row r="935" spans="1:26" ht="15">
      <c r="A935" s="682"/>
      <c r="B935" s="684"/>
      <c r="C935" s="684"/>
      <c r="D935" s="684"/>
      <c r="E935" s="684"/>
      <c r="F935" s="684"/>
      <c r="G935" s="684"/>
      <c r="H935" s="684"/>
      <c r="I935" s="684"/>
      <c r="J935" s="684"/>
      <c r="K935" s="1366"/>
      <c r="L935" s="682"/>
      <c r="M935" s="682"/>
      <c r="N935" s="682"/>
      <c r="O935" s="682"/>
      <c r="P935" s="682"/>
      <c r="Q935" s="682"/>
      <c r="R935" s="682"/>
      <c r="S935" s="682"/>
      <c r="T935" s="682"/>
      <c r="U935" s="682"/>
      <c r="V935" s="682"/>
      <c r="W935" s="682"/>
      <c r="X935" s="682"/>
      <c r="Y935" s="682"/>
      <c r="Z935" s="682"/>
    </row>
    <row r="936" spans="1:26" ht="15">
      <c r="A936" s="682"/>
      <c r="B936" s="684"/>
      <c r="C936" s="684"/>
      <c r="D936" s="684"/>
      <c r="E936" s="684"/>
      <c r="F936" s="684"/>
      <c r="G936" s="684"/>
      <c r="H936" s="684"/>
      <c r="I936" s="684"/>
      <c r="J936" s="684"/>
      <c r="K936" s="1366"/>
      <c r="L936" s="682"/>
      <c r="M936" s="682"/>
      <c r="N936" s="682"/>
      <c r="O936" s="682"/>
      <c r="P936" s="682"/>
      <c r="Q936" s="682"/>
      <c r="R936" s="682"/>
      <c r="S936" s="682"/>
      <c r="T936" s="682"/>
      <c r="U936" s="682"/>
      <c r="V936" s="682"/>
      <c r="W936" s="682"/>
      <c r="X936" s="682"/>
      <c r="Y936" s="682"/>
      <c r="Z936" s="682"/>
    </row>
    <row r="937" spans="1:26" ht="15">
      <c r="A937" s="682"/>
      <c r="B937" s="684"/>
      <c r="C937" s="684"/>
      <c r="D937" s="684"/>
      <c r="E937" s="684"/>
      <c r="F937" s="684"/>
      <c r="G937" s="684"/>
      <c r="H937" s="684"/>
      <c r="I937" s="684"/>
      <c r="J937" s="684"/>
      <c r="K937" s="1366"/>
      <c r="L937" s="682"/>
      <c r="M937" s="682"/>
      <c r="N937" s="682"/>
      <c r="O937" s="682"/>
      <c r="P937" s="682"/>
      <c r="Q937" s="682"/>
      <c r="R937" s="682"/>
      <c r="S937" s="682"/>
      <c r="T937" s="682"/>
      <c r="U937" s="682"/>
      <c r="V937" s="682"/>
      <c r="W937" s="682"/>
      <c r="X937" s="682"/>
      <c r="Y937" s="682"/>
      <c r="Z937" s="682"/>
    </row>
    <row r="938" spans="1:26" ht="15">
      <c r="A938" s="682"/>
      <c r="B938" s="684"/>
      <c r="C938" s="684"/>
      <c r="D938" s="684"/>
      <c r="E938" s="684"/>
      <c r="F938" s="684"/>
      <c r="G938" s="684"/>
      <c r="H938" s="684"/>
      <c r="I938" s="684"/>
      <c r="J938" s="684"/>
      <c r="K938" s="1366"/>
      <c r="L938" s="682"/>
      <c r="M938" s="682"/>
      <c r="N938" s="682"/>
      <c r="O938" s="682"/>
      <c r="P938" s="682"/>
      <c r="Q938" s="682"/>
      <c r="R938" s="682"/>
      <c r="S938" s="682"/>
      <c r="T938" s="682"/>
      <c r="U938" s="682"/>
      <c r="V938" s="682"/>
      <c r="W938" s="682"/>
      <c r="X938" s="682"/>
      <c r="Y938" s="682"/>
      <c r="Z938" s="682"/>
    </row>
    <row r="939" spans="1:26" ht="15">
      <c r="A939" s="682"/>
      <c r="B939" s="684"/>
      <c r="C939" s="684"/>
      <c r="D939" s="684"/>
      <c r="E939" s="684"/>
      <c r="F939" s="684"/>
      <c r="G939" s="684"/>
      <c r="H939" s="684"/>
      <c r="I939" s="684"/>
      <c r="J939" s="684"/>
      <c r="K939" s="1366"/>
      <c r="L939" s="682"/>
      <c r="M939" s="682"/>
      <c r="N939" s="682"/>
      <c r="O939" s="682"/>
      <c r="P939" s="682"/>
      <c r="Q939" s="682"/>
      <c r="R939" s="682"/>
      <c r="S939" s="682"/>
      <c r="T939" s="682"/>
      <c r="U939" s="682"/>
      <c r="V939" s="682"/>
      <c r="W939" s="682"/>
      <c r="X939" s="682"/>
      <c r="Y939" s="682"/>
      <c r="Z939" s="682"/>
    </row>
    <row r="940" spans="1:26" ht="15">
      <c r="A940" s="682"/>
      <c r="B940" s="684"/>
      <c r="C940" s="684"/>
      <c r="D940" s="684"/>
      <c r="E940" s="684"/>
      <c r="F940" s="684"/>
      <c r="G940" s="684"/>
      <c r="H940" s="684"/>
      <c r="I940" s="684"/>
      <c r="J940" s="684"/>
      <c r="K940" s="1366"/>
      <c r="L940" s="682"/>
      <c r="M940" s="682"/>
      <c r="N940" s="682"/>
      <c r="O940" s="682"/>
      <c r="P940" s="682"/>
      <c r="Q940" s="682"/>
      <c r="R940" s="682"/>
      <c r="S940" s="682"/>
      <c r="T940" s="682"/>
      <c r="U940" s="682"/>
      <c r="V940" s="682"/>
      <c r="W940" s="682"/>
      <c r="X940" s="682"/>
      <c r="Y940" s="682"/>
      <c r="Z940" s="682"/>
    </row>
    <row r="941" spans="1:26" ht="15">
      <c r="A941" s="682"/>
      <c r="B941" s="684"/>
      <c r="C941" s="684"/>
      <c r="D941" s="684"/>
      <c r="E941" s="684"/>
      <c r="F941" s="684"/>
      <c r="G941" s="684"/>
      <c r="H941" s="684"/>
      <c r="I941" s="684"/>
      <c r="J941" s="684"/>
      <c r="K941" s="1366"/>
      <c r="L941" s="682"/>
      <c r="M941" s="682"/>
      <c r="N941" s="682"/>
      <c r="O941" s="682"/>
      <c r="P941" s="682"/>
      <c r="Q941" s="682"/>
      <c r="R941" s="682"/>
      <c r="S941" s="682"/>
      <c r="T941" s="682"/>
      <c r="U941" s="682"/>
      <c r="V941" s="682"/>
      <c r="W941" s="682"/>
      <c r="X941" s="682"/>
      <c r="Y941" s="682"/>
      <c r="Z941" s="682"/>
    </row>
    <row r="942" spans="1:26" ht="15">
      <c r="A942" s="682"/>
      <c r="B942" s="684"/>
      <c r="C942" s="684"/>
      <c r="D942" s="684"/>
      <c r="E942" s="684"/>
      <c r="F942" s="684"/>
      <c r="G942" s="684"/>
      <c r="H942" s="684"/>
      <c r="I942" s="684"/>
      <c r="J942" s="684"/>
      <c r="K942" s="1366"/>
      <c r="L942" s="682"/>
      <c r="M942" s="682"/>
      <c r="N942" s="682"/>
      <c r="O942" s="682"/>
      <c r="P942" s="682"/>
      <c r="Q942" s="682"/>
      <c r="R942" s="682"/>
      <c r="S942" s="682"/>
      <c r="T942" s="682"/>
      <c r="U942" s="682"/>
      <c r="V942" s="682"/>
      <c r="W942" s="682"/>
      <c r="X942" s="682"/>
      <c r="Y942" s="682"/>
      <c r="Z942" s="682"/>
    </row>
    <row r="943" spans="1:26" ht="15">
      <c r="A943" s="682"/>
      <c r="B943" s="684"/>
      <c r="C943" s="684"/>
      <c r="D943" s="684"/>
      <c r="E943" s="684"/>
      <c r="F943" s="684"/>
      <c r="G943" s="684"/>
      <c r="H943" s="684"/>
      <c r="I943" s="684"/>
      <c r="J943" s="684"/>
      <c r="K943" s="1366"/>
      <c r="L943" s="682"/>
      <c r="M943" s="682"/>
      <c r="N943" s="682"/>
      <c r="O943" s="682"/>
      <c r="P943" s="682"/>
      <c r="Q943" s="682"/>
      <c r="R943" s="682"/>
      <c r="S943" s="682"/>
      <c r="T943" s="682"/>
      <c r="U943" s="682"/>
      <c r="V943" s="682"/>
      <c r="W943" s="682"/>
      <c r="X943" s="682"/>
      <c r="Y943" s="682"/>
      <c r="Z943" s="682"/>
    </row>
    <row r="944" spans="1:26" ht="15">
      <c r="A944" s="682"/>
      <c r="B944" s="684"/>
      <c r="C944" s="684"/>
      <c r="D944" s="684"/>
      <c r="E944" s="684"/>
      <c r="F944" s="684"/>
      <c r="G944" s="684"/>
      <c r="H944" s="684"/>
      <c r="I944" s="684"/>
      <c r="J944" s="684"/>
      <c r="K944" s="1366"/>
      <c r="L944" s="682"/>
      <c r="M944" s="682"/>
      <c r="N944" s="682"/>
      <c r="O944" s="682"/>
      <c r="P944" s="682"/>
      <c r="Q944" s="682"/>
      <c r="R944" s="682"/>
      <c r="S944" s="682"/>
      <c r="T944" s="682"/>
      <c r="U944" s="682"/>
      <c r="V944" s="682"/>
      <c r="W944" s="682"/>
      <c r="X944" s="682"/>
      <c r="Y944" s="682"/>
      <c r="Z944" s="682"/>
    </row>
    <row r="945" spans="1:26" ht="15">
      <c r="A945" s="682"/>
      <c r="B945" s="684"/>
      <c r="C945" s="684"/>
      <c r="D945" s="684"/>
      <c r="E945" s="684"/>
      <c r="F945" s="684"/>
      <c r="G945" s="684"/>
      <c r="H945" s="684"/>
      <c r="I945" s="684"/>
      <c r="J945" s="684"/>
      <c r="K945" s="1366"/>
      <c r="L945" s="682"/>
      <c r="M945" s="682"/>
      <c r="N945" s="682"/>
      <c r="O945" s="682"/>
      <c r="P945" s="682"/>
      <c r="Q945" s="682"/>
      <c r="R945" s="682"/>
      <c r="S945" s="682"/>
      <c r="T945" s="682"/>
      <c r="U945" s="682"/>
      <c r="V945" s="682"/>
      <c r="W945" s="682"/>
      <c r="X945" s="682"/>
      <c r="Y945" s="682"/>
      <c r="Z945" s="682"/>
    </row>
    <row r="946" spans="1:26" ht="15">
      <c r="A946" s="682"/>
      <c r="B946" s="684"/>
      <c r="C946" s="684"/>
      <c r="D946" s="684"/>
      <c r="E946" s="684"/>
      <c r="F946" s="684"/>
      <c r="G946" s="684"/>
      <c r="H946" s="684"/>
      <c r="I946" s="684"/>
      <c r="J946" s="684"/>
      <c r="K946" s="1366"/>
      <c r="L946" s="682"/>
      <c r="M946" s="682"/>
      <c r="N946" s="682"/>
      <c r="O946" s="682"/>
      <c r="P946" s="682"/>
      <c r="Q946" s="682"/>
      <c r="R946" s="682"/>
      <c r="S946" s="682"/>
      <c r="T946" s="682"/>
      <c r="U946" s="682"/>
      <c r="V946" s="682"/>
      <c r="W946" s="682"/>
      <c r="X946" s="682"/>
      <c r="Y946" s="682"/>
      <c r="Z946" s="682"/>
    </row>
    <row r="947" spans="1:26" ht="15">
      <c r="A947" s="682"/>
      <c r="B947" s="684"/>
      <c r="C947" s="684"/>
      <c r="D947" s="684"/>
      <c r="E947" s="684"/>
      <c r="F947" s="684"/>
      <c r="G947" s="684"/>
      <c r="H947" s="684"/>
      <c r="I947" s="684"/>
      <c r="J947" s="684"/>
      <c r="K947" s="1366"/>
      <c r="L947" s="682"/>
      <c r="M947" s="682"/>
      <c r="N947" s="682"/>
      <c r="O947" s="682"/>
      <c r="P947" s="682"/>
      <c r="Q947" s="682"/>
      <c r="R947" s="682"/>
      <c r="S947" s="682"/>
      <c r="T947" s="682"/>
      <c r="U947" s="682"/>
      <c r="V947" s="682"/>
      <c r="W947" s="682"/>
      <c r="X947" s="682"/>
      <c r="Y947" s="682"/>
      <c r="Z947" s="682"/>
    </row>
    <row r="948" spans="1:26" ht="15">
      <c r="A948" s="682"/>
      <c r="B948" s="684"/>
      <c r="C948" s="684"/>
      <c r="D948" s="684"/>
      <c r="E948" s="684"/>
      <c r="F948" s="684"/>
      <c r="G948" s="684"/>
      <c r="H948" s="684"/>
      <c r="I948" s="684"/>
      <c r="J948" s="684"/>
      <c r="K948" s="1366"/>
      <c r="L948" s="682"/>
      <c r="M948" s="682"/>
      <c r="N948" s="682"/>
      <c r="O948" s="682"/>
      <c r="P948" s="682"/>
      <c r="Q948" s="682"/>
      <c r="R948" s="682"/>
      <c r="S948" s="682"/>
      <c r="T948" s="682"/>
      <c r="U948" s="682"/>
      <c r="V948" s="682"/>
      <c r="W948" s="682"/>
      <c r="X948" s="682"/>
      <c r="Y948" s="682"/>
      <c r="Z948" s="682"/>
    </row>
    <row r="949" spans="1:26" ht="15">
      <c r="A949" s="682"/>
      <c r="B949" s="684"/>
      <c r="C949" s="684"/>
      <c r="D949" s="684"/>
      <c r="E949" s="684"/>
      <c r="F949" s="684"/>
      <c r="G949" s="684"/>
      <c r="H949" s="684"/>
      <c r="I949" s="684"/>
      <c r="J949" s="684"/>
      <c r="K949" s="1366"/>
      <c r="L949" s="682"/>
      <c r="M949" s="682"/>
      <c r="N949" s="682"/>
      <c r="O949" s="682"/>
      <c r="P949" s="682"/>
      <c r="Q949" s="682"/>
      <c r="R949" s="682"/>
      <c r="S949" s="682"/>
      <c r="T949" s="682"/>
      <c r="U949" s="682"/>
      <c r="V949" s="682"/>
      <c r="W949" s="682"/>
      <c r="X949" s="682"/>
      <c r="Y949" s="682"/>
      <c r="Z949" s="682"/>
    </row>
    <row r="950" spans="1:26" ht="15">
      <c r="A950" s="682"/>
      <c r="B950" s="684"/>
      <c r="C950" s="684"/>
      <c r="D950" s="684"/>
      <c r="E950" s="684"/>
      <c r="F950" s="684"/>
      <c r="G950" s="684"/>
      <c r="H950" s="684"/>
      <c r="I950" s="684"/>
      <c r="J950" s="684"/>
      <c r="K950" s="1366"/>
      <c r="L950" s="682"/>
      <c r="M950" s="682"/>
      <c r="N950" s="682"/>
      <c r="O950" s="682"/>
      <c r="P950" s="682"/>
      <c r="Q950" s="682"/>
      <c r="R950" s="682"/>
      <c r="S950" s="682"/>
      <c r="T950" s="682"/>
      <c r="U950" s="682"/>
      <c r="V950" s="682"/>
      <c r="W950" s="682"/>
      <c r="X950" s="682"/>
      <c r="Y950" s="682"/>
      <c r="Z950" s="682"/>
    </row>
    <row r="951" spans="1:26" ht="15">
      <c r="A951" s="682"/>
      <c r="B951" s="684"/>
      <c r="C951" s="684"/>
      <c r="D951" s="684"/>
      <c r="E951" s="684"/>
      <c r="F951" s="684"/>
      <c r="G951" s="684"/>
      <c r="H951" s="684"/>
      <c r="I951" s="684"/>
      <c r="J951" s="684"/>
      <c r="K951" s="1366"/>
      <c r="L951" s="682"/>
      <c r="M951" s="682"/>
      <c r="N951" s="682"/>
      <c r="O951" s="682"/>
      <c r="P951" s="682"/>
      <c r="Q951" s="682"/>
      <c r="R951" s="682"/>
      <c r="S951" s="682"/>
      <c r="T951" s="682"/>
      <c r="U951" s="682"/>
      <c r="V951" s="682"/>
      <c r="W951" s="682"/>
      <c r="X951" s="682"/>
      <c r="Y951" s="682"/>
      <c r="Z951" s="682"/>
    </row>
    <row r="952" spans="1:26" ht="15">
      <c r="A952" s="682"/>
      <c r="B952" s="684"/>
      <c r="C952" s="684"/>
      <c r="D952" s="684"/>
      <c r="E952" s="684"/>
      <c r="F952" s="684"/>
      <c r="G952" s="684"/>
      <c r="H952" s="684"/>
      <c r="I952" s="684"/>
      <c r="J952" s="684"/>
      <c r="K952" s="1366"/>
      <c r="L952" s="682"/>
      <c r="M952" s="682"/>
      <c r="N952" s="682"/>
      <c r="O952" s="682"/>
      <c r="P952" s="682"/>
      <c r="Q952" s="682"/>
      <c r="R952" s="682"/>
      <c r="S952" s="682"/>
      <c r="T952" s="682"/>
      <c r="U952" s="682"/>
      <c r="V952" s="682"/>
      <c r="W952" s="682"/>
      <c r="X952" s="682"/>
      <c r="Y952" s="682"/>
      <c r="Z952" s="682"/>
    </row>
    <row r="953" spans="1:26" ht="15">
      <c r="A953" s="682"/>
      <c r="B953" s="684"/>
      <c r="C953" s="684"/>
      <c r="D953" s="684"/>
      <c r="E953" s="684"/>
      <c r="F953" s="684"/>
      <c r="G953" s="684"/>
      <c r="H953" s="684"/>
      <c r="I953" s="684"/>
      <c r="J953" s="684"/>
      <c r="K953" s="1366"/>
      <c r="L953" s="682"/>
      <c r="M953" s="682"/>
      <c r="N953" s="682"/>
      <c r="O953" s="682"/>
      <c r="P953" s="682"/>
      <c r="Q953" s="682"/>
      <c r="R953" s="682"/>
      <c r="S953" s="682"/>
      <c r="T953" s="682"/>
      <c r="U953" s="682"/>
      <c r="V953" s="682"/>
      <c r="W953" s="682"/>
      <c r="X953" s="682"/>
      <c r="Y953" s="682"/>
      <c r="Z953" s="682"/>
    </row>
    <row r="954" spans="1:26" ht="15">
      <c r="A954" s="682"/>
      <c r="B954" s="684"/>
      <c r="C954" s="684"/>
      <c r="D954" s="684"/>
      <c r="E954" s="684"/>
      <c r="F954" s="684"/>
      <c r="G954" s="684"/>
      <c r="H954" s="684"/>
      <c r="I954" s="684"/>
      <c r="J954" s="684"/>
      <c r="K954" s="1366"/>
      <c r="L954" s="682"/>
      <c r="M954" s="682"/>
      <c r="N954" s="682"/>
      <c r="O954" s="682"/>
      <c r="P954" s="682"/>
      <c r="Q954" s="682"/>
      <c r="R954" s="682"/>
      <c r="S954" s="682"/>
      <c r="T954" s="682"/>
      <c r="U954" s="682"/>
      <c r="V954" s="682"/>
      <c r="W954" s="682"/>
      <c r="X954" s="682"/>
      <c r="Y954" s="682"/>
      <c r="Z954" s="682"/>
    </row>
    <row r="955" spans="1:26" ht="15">
      <c r="A955" s="682"/>
      <c r="B955" s="684"/>
      <c r="C955" s="684"/>
      <c r="D955" s="684"/>
      <c r="E955" s="684"/>
      <c r="F955" s="684"/>
      <c r="G955" s="684"/>
      <c r="H955" s="684"/>
      <c r="I955" s="684"/>
      <c r="J955" s="684"/>
      <c r="K955" s="1366"/>
      <c r="L955" s="682"/>
      <c r="M955" s="682"/>
      <c r="N955" s="682"/>
      <c r="O955" s="682"/>
      <c r="P955" s="682"/>
      <c r="Q955" s="682"/>
      <c r="R955" s="682"/>
      <c r="S955" s="682"/>
      <c r="T955" s="682"/>
      <c r="U955" s="682"/>
      <c r="V955" s="682"/>
      <c r="W955" s="682"/>
      <c r="X955" s="682"/>
      <c r="Y955" s="682"/>
      <c r="Z955" s="682"/>
    </row>
    <row r="956" spans="1:26" ht="15">
      <c r="A956" s="682"/>
      <c r="B956" s="684"/>
      <c r="C956" s="684"/>
      <c r="D956" s="684"/>
      <c r="E956" s="684"/>
      <c r="F956" s="684"/>
      <c r="G956" s="684"/>
      <c r="H956" s="684"/>
      <c r="I956" s="684"/>
      <c r="J956" s="684"/>
      <c r="K956" s="1366"/>
      <c r="L956" s="682"/>
      <c r="M956" s="682"/>
      <c r="N956" s="682"/>
      <c r="O956" s="682"/>
      <c r="P956" s="682"/>
      <c r="Q956" s="682"/>
      <c r="R956" s="682"/>
      <c r="S956" s="682"/>
      <c r="T956" s="682"/>
      <c r="U956" s="682"/>
      <c r="V956" s="682"/>
      <c r="W956" s="682"/>
      <c r="X956" s="682"/>
      <c r="Y956" s="682"/>
      <c r="Z956" s="682"/>
    </row>
    <row r="957" spans="1:26" ht="15">
      <c r="A957" s="682"/>
      <c r="B957" s="684"/>
      <c r="C957" s="684"/>
      <c r="D957" s="684"/>
      <c r="E957" s="684"/>
      <c r="F957" s="684"/>
      <c r="G957" s="684"/>
      <c r="H957" s="684"/>
      <c r="I957" s="684"/>
      <c r="J957" s="684"/>
      <c r="K957" s="1366"/>
      <c r="L957" s="682"/>
      <c r="M957" s="682"/>
      <c r="N957" s="682"/>
      <c r="O957" s="682"/>
      <c r="P957" s="682"/>
      <c r="Q957" s="682"/>
      <c r="R957" s="682"/>
      <c r="S957" s="682"/>
      <c r="T957" s="682"/>
      <c r="U957" s="682"/>
      <c r="V957" s="682"/>
      <c r="W957" s="682"/>
      <c r="X957" s="682"/>
      <c r="Y957" s="682"/>
      <c r="Z957" s="682"/>
    </row>
    <row r="958" spans="1:26" ht="15">
      <c r="A958" s="682"/>
      <c r="B958" s="684"/>
      <c r="C958" s="684"/>
      <c r="D958" s="684"/>
      <c r="E958" s="684"/>
      <c r="F958" s="684"/>
      <c r="G958" s="684"/>
      <c r="H958" s="684"/>
      <c r="I958" s="684"/>
      <c r="J958" s="684"/>
      <c r="K958" s="1366"/>
      <c r="L958" s="682"/>
      <c r="M958" s="682"/>
      <c r="N958" s="682"/>
      <c r="O958" s="682"/>
      <c r="P958" s="682"/>
      <c r="Q958" s="682"/>
      <c r="R958" s="682"/>
      <c r="S958" s="682"/>
      <c r="T958" s="682"/>
      <c r="U958" s="682"/>
      <c r="V958" s="682"/>
      <c r="W958" s="682"/>
      <c r="X958" s="682"/>
      <c r="Y958" s="682"/>
      <c r="Z958" s="682"/>
    </row>
    <row r="959" spans="1:26" ht="15">
      <c r="A959" s="682"/>
      <c r="B959" s="684"/>
      <c r="C959" s="684"/>
      <c r="D959" s="684"/>
      <c r="E959" s="684"/>
      <c r="F959" s="684"/>
      <c r="G959" s="684"/>
      <c r="H959" s="684"/>
      <c r="I959" s="684"/>
      <c r="J959" s="684"/>
      <c r="K959" s="1366"/>
      <c r="L959" s="682"/>
      <c r="M959" s="682"/>
      <c r="N959" s="682"/>
      <c r="O959" s="682"/>
      <c r="P959" s="682"/>
      <c r="Q959" s="682"/>
      <c r="R959" s="682"/>
      <c r="S959" s="682"/>
      <c r="T959" s="682"/>
      <c r="U959" s="682"/>
      <c r="V959" s="682"/>
      <c r="W959" s="682"/>
      <c r="X959" s="682"/>
      <c r="Y959" s="682"/>
      <c r="Z959" s="682"/>
    </row>
    <row r="960" spans="1:26" ht="15">
      <c r="A960" s="682"/>
      <c r="B960" s="684"/>
      <c r="C960" s="684"/>
      <c r="D960" s="684"/>
      <c r="E960" s="684"/>
      <c r="F960" s="684"/>
      <c r="G960" s="684"/>
      <c r="H960" s="684"/>
      <c r="I960" s="684"/>
      <c r="J960" s="684"/>
      <c r="K960" s="1366"/>
      <c r="L960" s="682"/>
      <c r="M960" s="682"/>
      <c r="N960" s="682"/>
      <c r="O960" s="682"/>
      <c r="P960" s="682"/>
      <c r="Q960" s="682"/>
      <c r="R960" s="682"/>
      <c r="S960" s="682"/>
      <c r="T960" s="682"/>
      <c r="U960" s="682"/>
      <c r="V960" s="682"/>
      <c r="W960" s="682"/>
      <c r="X960" s="682"/>
      <c r="Y960" s="682"/>
      <c r="Z960" s="682"/>
    </row>
    <row r="961" spans="1:26" ht="15">
      <c r="A961" s="682"/>
      <c r="B961" s="684"/>
      <c r="C961" s="684"/>
      <c r="D961" s="684"/>
      <c r="E961" s="684"/>
      <c r="F961" s="684"/>
      <c r="G961" s="684"/>
      <c r="H961" s="684"/>
      <c r="I961" s="684"/>
      <c r="J961" s="684"/>
      <c r="K961" s="1366"/>
      <c r="L961" s="682"/>
      <c r="M961" s="682"/>
      <c r="N961" s="682"/>
      <c r="O961" s="682"/>
      <c r="P961" s="682"/>
      <c r="Q961" s="682"/>
      <c r="R961" s="682"/>
      <c r="S961" s="682"/>
      <c r="T961" s="682"/>
      <c r="U961" s="682"/>
      <c r="V961" s="682"/>
      <c r="W961" s="682"/>
      <c r="X961" s="682"/>
      <c r="Y961" s="682"/>
      <c r="Z961" s="682"/>
    </row>
    <row r="962" spans="1:26" ht="15">
      <c r="A962" s="682"/>
      <c r="B962" s="684"/>
      <c r="C962" s="684"/>
      <c r="D962" s="684"/>
      <c r="E962" s="684"/>
      <c r="F962" s="684"/>
      <c r="G962" s="684"/>
      <c r="H962" s="684"/>
      <c r="I962" s="684"/>
      <c r="J962" s="684"/>
      <c r="K962" s="1366"/>
      <c r="L962" s="682"/>
      <c r="M962" s="682"/>
      <c r="N962" s="682"/>
      <c r="O962" s="682"/>
      <c r="P962" s="682"/>
      <c r="Q962" s="682"/>
      <c r="R962" s="682"/>
      <c r="S962" s="682"/>
      <c r="T962" s="682"/>
      <c r="U962" s="682"/>
      <c r="V962" s="682"/>
      <c r="W962" s="682"/>
      <c r="X962" s="682"/>
      <c r="Y962" s="682"/>
      <c r="Z962" s="682"/>
    </row>
    <row r="963" spans="1:26" ht="15">
      <c r="A963" s="682"/>
      <c r="B963" s="684"/>
      <c r="C963" s="684"/>
      <c r="D963" s="684"/>
      <c r="E963" s="684"/>
      <c r="F963" s="684"/>
      <c r="G963" s="684"/>
      <c r="H963" s="684"/>
      <c r="I963" s="684"/>
      <c r="J963" s="684"/>
      <c r="K963" s="1366"/>
      <c r="L963" s="682"/>
      <c r="M963" s="682"/>
      <c r="N963" s="682"/>
      <c r="O963" s="682"/>
      <c r="P963" s="682"/>
      <c r="Q963" s="682"/>
      <c r="R963" s="682"/>
      <c r="S963" s="682"/>
      <c r="T963" s="682"/>
      <c r="U963" s="682"/>
      <c r="V963" s="682"/>
      <c r="W963" s="682"/>
      <c r="X963" s="682"/>
      <c r="Y963" s="682"/>
      <c r="Z963" s="682"/>
    </row>
    <row r="964" spans="1:26" ht="15">
      <c r="A964" s="682"/>
      <c r="B964" s="684"/>
      <c r="C964" s="684"/>
      <c r="D964" s="684"/>
      <c r="E964" s="684"/>
      <c r="F964" s="684"/>
      <c r="G964" s="684"/>
      <c r="H964" s="684"/>
      <c r="I964" s="684"/>
      <c r="J964" s="684"/>
      <c r="K964" s="1366"/>
      <c r="L964" s="682"/>
      <c r="M964" s="682"/>
      <c r="N964" s="682"/>
      <c r="O964" s="682"/>
      <c r="P964" s="682"/>
      <c r="Q964" s="682"/>
      <c r="R964" s="682"/>
      <c r="S964" s="682"/>
      <c r="T964" s="682"/>
      <c r="U964" s="682"/>
      <c r="V964" s="682"/>
      <c r="W964" s="682"/>
      <c r="X964" s="682"/>
      <c r="Y964" s="682"/>
      <c r="Z964" s="682"/>
    </row>
    <row r="965" spans="1:26" ht="15">
      <c r="A965" s="682"/>
      <c r="B965" s="684"/>
      <c r="C965" s="684"/>
      <c r="D965" s="684"/>
      <c r="E965" s="684"/>
      <c r="F965" s="684"/>
      <c r="G965" s="684"/>
      <c r="H965" s="684"/>
      <c r="I965" s="684"/>
      <c r="J965" s="684"/>
      <c r="K965" s="1366"/>
      <c r="L965" s="682"/>
      <c r="M965" s="682"/>
      <c r="N965" s="682"/>
      <c r="O965" s="682"/>
      <c r="P965" s="682"/>
      <c r="Q965" s="682"/>
      <c r="R965" s="682"/>
      <c r="S965" s="682"/>
      <c r="T965" s="682"/>
      <c r="U965" s="682"/>
      <c r="V965" s="682"/>
      <c r="W965" s="682"/>
      <c r="X965" s="682"/>
      <c r="Y965" s="682"/>
      <c r="Z965" s="682"/>
    </row>
    <row r="966" spans="1:26" ht="15">
      <c r="A966" s="682"/>
      <c r="B966" s="684"/>
      <c r="C966" s="684"/>
      <c r="D966" s="684"/>
      <c r="E966" s="684"/>
      <c r="F966" s="684"/>
      <c r="G966" s="684"/>
      <c r="H966" s="684"/>
      <c r="I966" s="684"/>
      <c r="J966" s="684"/>
      <c r="K966" s="1366"/>
      <c r="L966" s="682"/>
      <c r="M966" s="682"/>
      <c r="N966" s="682"/>
      <c r="O966" s="682"/>
      <c r="P966" s="682"/>
      <c r="Q966" s="682"/>
      <c r="R966" s="682"/>
      <c r="S966" s="682"/>
      <c r="T966" s="682"/>
      <c r="U966" s="682"/>
      <c r="V966" s="682"/>
      <c r="W966" s="682"/>
      <c r="X966" s="682"/>
      <c r="Y966" s="682"/>
      <c r="Z966" s="682"/>
    </row>
    <row r="967" spans="1:26" ht="15">
      <c r="A967" s="682"/>
      <c r="B967" s="684"/>
      <c r="C967" s="684"/>
      <c r="D967" s="684"/>
      <c r="E967" s="684"/>
      <c r="F967" s="684"/>
      <c r="G967" s="684"/>
      <c r="H967" s="684"/>
      <c r="I967" s="684"/>
      <c r="J967" s="684"/>
      <c r="K967" s="1366"/>
      <c r="L967" s="682"/>
      <c r="M967" s="682"/>
      <c r="N967" s="682"/>
      <c r="O967" s="682"/>
      <c r="P967" s="682"/>
      <c r="Q967" s="682"/>
      <c r="R967" s="682"/>
      <c r="S967" s="682"/>
      <c r="T967" s="682"/>
      <c r="U967" s="682"/>
      <c r="V967" s="682"/>
      <c r="W967" s="682"/>
      <c r="X967" s="682"/>
      <c r="Y967" s="682"/>
      <c r="Z967" s="682"/>
    </row>
    <row r="968" spans="1:26" ht="15">
      <c r="A968" s="682"/>
      <c r="B968" s="684"/>
      <c r="C968" s="684"/>
      <c r="D968" s="684"/>
      <c r="E968" s="684"/>
      <c r="F968" s="684"/>
      <c r="G968" s="684"/>
      <c r="H968" s="684"/>
      <c r="I968" s="684"/>
      <c r="J968" s="684"/>
      <c r="K968" s="1366"/>
      <c r="L968" s="682"/>
      <c r="M968" s="682"/>
      <c r="N968" s="682"/>
      <c r="O968" s="682"/>
      <c r="P968" s="682"/>
      <c r="Q968" s="682"/>
      <c r="R968" s="682"/>
      <c r="S968" s="682"/>
      <c r="T968" s="682"/>
      <c r="U968" s="682"/>
      <c r="V968" s="682"/>
      <c r="W968" s="682"/>
      <c r="X968" s="682"/>
      <c r="Y968" s="682"/>
      <c r="Z968" s="682"/>
    </row>
    <row r="969" spans="1:26" ht="15">
      <c r="A969" s="682"/>
      <c r="B969" s="684"/>
      <c r="C969" s="684"/>
      <c r="D969" s="684"/>
      <c r="E969" s="684"/>
      <c r="F969" s="684"/>
      <c r="G969" s="684"/>
      <c r="H969" s="684"/>
      <c r="I969" s="684"/>
      <c r="J969" s="684"/>
      <c r="K969" s="1366"/>
      <c r="L969" s="682"/>
      <c r="M969" s="682"/>
      <c r="N969" s="682"/>
      <c r="O969" s="682"/>
      <c r="P969" s="682"/>
      <c r="Q969" s="682"/>
      <c r="R969" s="682"/>
      <c r="S969" s="682"/>
      <c r="T969" s="682"/>
      <c r="U969" s="682"/>
      <c r="V969" s="682"/>
      <c r="W969" s="682"/>
      <c r="X969" s="682"/>
      <c r="Y969" s="682"/>
      <c r="Z969" s="682"/>
    </row>
    <row r="970" spans="1:26" ht="15">
      <c r="A970" s="682"/>
      <c r="B970" s="684"/>
      <c r="C970" s="684"/>
      <c r="D970" s="684"/>
      <c r="E970" s="684"/>
      <c r="F970" s="684"/>
      <c r="G970" s="684"/>
      <c r="H970" s="684"/>
      <c r="I970" s="684"/>
      <c r="J970" s="684"/>
      <c r="K970" s="1366"/>
      <c r="L970" s="682"/>
      <c r="M970" s="682"/>
      <c r="N970" s="682"/>
      <c r="O970" s="682"/>
      <c r="P970" s="682"/>
      <c r="Q970" s="682"/>
      <c r="R970" s="682"/>
      <c r="S970" s="682"/>
      <c r="T970" s="682"/>
      <c r="U970" s="682"/>
      <c r="V970" s="682"/>
      <c r="W970" s="682"/>
      <c r="X970" s="682"/>
      <c r="Y970" s="682"/>
      <c r="Z970" s="682"/>
    </row>
    <row r="971" spans="1:26" ht="15">
      <c r="A971" s="682"/>
      <c r="B971" s="684"/>
      <c r="C971" s="684"/>
      <c r="D971" s="684"/>
      <c r="E971" s="684"/>
      <c r="F971" s="684"/>
      <c r="G971" s="684"/>
      <c r="H971" s="684"/>
      <c r="I971" s="684"/>
      <c r="J971" s="684"/>
      <c r="K971" s="1366"/>
      <c r="L971" s="682"/>
      <c r="M971" s="682"/>
      <c r="N971" s="682"/>
      <c r="O971" s="682"/>
      <c r="P971" s="682"/>
      <c r="Q971" s="682"/>
      <c r="R971" s="682"/>
      <c r="S971" s="682"/>
      <c r="T971" s="682"/>
      <c r="U971" s="682"/>
      <c r="V971" s="682"/>
      <c r="W971" s="682"/>
      <c r="X971" s="682"/>
      <c r="Y971" s="682"/>
      <c r="Z971" s="682"/>
    </row>
    <row r="972" spans="1:26" ht="15">
      <c r="A972" s="682"/>
      <c r="B972" s="684"/>
      <c r="C972" s="684"/>
      <c r="D972" s="684"/>
      <c r="E972" s="684"/>
      <c r="F972" s="684"/>
      <c r="G972" s="684"/>
      <c r="H972" s="684"/>
      <c r="I972" s="684"/>
      <c r="J972" s="684"/>
      <c r="K972" s="1366"/>
      <c r="L972" s="682"/>
      <c r="M972" s="682"/>
      <c r="N972" s="682"/>
      <c r="O972" s="682"/>
      <c r="P972" s="682"/>
      <c r="Q972" s="682"/>
      <c r="R972" s="682"/>
      <c r="S972" s="682"/>
      <c r="T972" s="682"/>
      <c r="U972" s="682"/>
      <c r="V972" s="682"/>
      <c r="W972" s="682"/>
      <c r="X972" s="682"/>
      <c r="Y972" s="682"/>
      <c r="Z972" s="682"/>
    </row>
    <row r="973" spans="1:26" ht="15">
      <c r="A973" s="682"/>
      <c r="B973" s="684"/>
      <c r="C973" s="684"/>
      <c r="D973" s="684"/>
      <c r="E973" s="684"/>
      <c r="F973" s="684"/>
      <c r="G973" s="684"/>
      <c r="H973" s="684"/>
      <c r="I973" s="684"/>
      <c r="J973" s="684"/>
      <c r="K973" s="1366"/>
      <c r="L973" s="682"/>
      <c r="M973" s="682"/>
      <c r="N973" s="682"/>
      <c r="O973" s="682"/>
      <c r="P973" s="682"/>
      <c r="Q973" s="682"/>
      <c r="R973" s="682"/>
      <c r="S973" s="682"/>
      <c r="T973" s="682"/>
      <c r="U973" s="682"/>
      <c r="V973" s="682"/>
      <c r="W973" s="682"/>
      <c r="X973" s="682"/>
      <c r="Y973" s="682"/>
      <c r="Z973" s="682"/>
    </row>
    <row r="974" spans="1:26" ht="15">
      <c r="A974" s="682"/>
      <c r="B974" s="684"/>
      <c r="C974" s="684"/>
      <c r="D974" s="684"/>
      <c r="E974" s="684"/>
      <c r="F974" s="684"/>
      <c r="G974" s="684"/>
      <c r="H974" s="684"/>
      <c r="I974" s="684"/>
      <c r="J974" s="684"/>
      <c r="K974" s="1366"/>
      <c r="L974" s="682"/>
      <c r="M974" s="682"/>
      <c r="N974" s="682"/>
      <c r="O974" s="682"/>
      <c r="P974" s="682"/>
      <c r="Q974" s="682"/>
      <c r="R974" s="682"/>
      <c r="S974" s="682"/>
      <c r="T974" s="682"/>
      <c r="U974" s="682"/>
      <c r="V974" s="682"/>
      <c r="W974" s="682"/>
      <c r="X974" s="682"/>
      <c r="Y974" s="682"/>
      <c r="Z974" s="682"/>
    </row>
    <row r="975" spans="1:26" ht="15">
      <c r="A975" s="682"/>
      <c r="B975" s="684"/>
      <c r="C975" s="684"/>
      <c r="D975" s="684"/>
      <c r="E975" s="684"/>
      <c r="F975" s="684"/>
      <c r="G975" s="684"/>
      <c r="H975" s="684"/>
      <c r="I975" s="684"/>
      <c r="J975" s="684"/>
      <c r="K975" s="1366"/>
      <c r="L975" s="682"/>
      <c r="M975" s="682"/>
      <c r="N975" s="682"/>
      <c r="O975" s="682"/>
      <c r="P975" s="682"/>
      <c r="Q975" s="682"/>
      <c r="R975" s="682"/>
      <c r="S975" s="682"/>
      <c r="T975" s="682"/>
      <c r="U975" s="682"/>
      <c r="V975" s="682"/>
      <c r="W975" s="682"/>
      <c r="X975" s="682"/>
      <c r="Y975" s="682"/>
      <c r="Z975" s="682"/>
    </row>
    <row r="976" spans="1:26" ht="15">
      <c r="A976" s="682"/>
      <c r="B976" s="684"/>
      <c r="C976" s="684"/>
      <c r="D976" s="684"/>
      <c r="E976" s="684"/>
      <c r="F976" s="684"/>
      <c r="G976" s="684"/>
      <c r="H976" s="684"/>
      <c r="I976" s="684"/>
      <c r="J976" s="684"/>
      <c r="K976" s="1366"/>
      <c r="L976" s="682"/>
      <c r="M976" s="682"/>
      <c r="N976" s="682"/>
      <c r="O976" s="682"/>
      <c r="P976" s="682"/>
      <c r="Q976" s="682"/>
      <c r="R976" s="682"/>
      <c r="S976" s="682"/>
      <c r="T976" s="682"/>
      <c r="U976" s="682"/>
      <c r="V976" s="682"/>
      <c r="W976" s="682"/>
      <c r="X976" s="682"/>
      <c r="Y976" s="682"/>
      <c r="Z976" s="682"/>
    </row>
    <row r="977" spans="1:26" ht="15">
      <c r="A977" s="682"/>
      <c r="B977" s="684"/>
      <c r="C977" s="684"/>
      <c r="D977" s="684"/>
      <c r="E977" s="684"/>
      <c r="F977" s="684"/>
      <c r="G977" s="684"/>
      <c r="H977" s="684"/>
      <c r="I977" s="684"/>
      <c r="J977" s="684"/>
      <c r="K977" s="1366"/>
      <c r="L977" s="682"/>
      <c r="M977" s="682"/>
      <c r="N977" s="682"/>
      <c r="O977" s="682"/>
      <c r="P977" s="682"/>
      <c r="Q977" s="682"/>
      <c r="R977" s="682"/>
      <c r="S977" s="682"/>
      <c r="T977" s="682"/>
      <c r="U977" s="682"/>
      <c r="V977" s="682"/>
      <c r="W977" s="682"/>
      <c r="X977" s="682"/>
      <c r="Y977" s="682"/>
      <c r="Z977" s="682"/>
    </row>
    <row r="978" spans="1:26" ht="15">
      <c r="A978" s="682"/>
      <c r="B978" s="684"/>
      <c r="C978" s="684"/>
      <c r="D978" s="684"/>
      <c r="E978" s="684"/>
      <c r="F978" s="684"/>
      <c r="G978" s="684"/>
      <c r="H978" s="684"/>
      <c r="I978" s="684"/>
      <c r="J978" s="684"/>
      <c r="K978" s="1366"/>
      <c r="L978" s="682"/>
      <c r="M978" s="682"/>
      <c r="N978" s="682"/>
      <c r="O978" s="682"/>
      <c r="P978" s="682"/>
      <c r="Q978" s="682"/>
      <c r="R978" s="682"/>
      <c r="S978" s="682"/>
      <c r="T978" s="682"/>
      <c r="U978" s="682"/>
      <c r="V978" s="682"/>
      <c r="W978" s="682"/>
      <c r="X978" s="682"/>
      <c r="Y978" s="682"/>
      <c r="Z978" s="682"/>
    </row>
    <row r="979" spans="1:26" ht="15">
      <c r="A979" s="682"/>
      <c r="B979" s="684"/>
      <c r="C979" s="684"/>
      <c r="D979" s="684"/>
      <c r="E979" s="684"/>
      <c r="F979" s="684"/>
      <c r="G979" s="684"/>
      <c r="H979" s="684"/>
      <c r="I979" s="684"/>
      <c r="J979" s="684"/>
      <c r="K979" s="1366"/>
      <c r="L979" s="682"/>
      <c r="M979" s="682"/>
      <c r="N979" s="682"/>
      <c r="O979" s="682"/>
      <c r="P979" s="682"/>
      <c r="Q979" s="682"/>
      <c r="R979" s="682"/>
      <c r="S979" s="682"/>
      <c r="T979" s="682"/>
      <c r="U979" s="682"/>
      <c r="V979" s="682"/>
      <c r="W979" s="682"/>
      <c r="X979" s="682"/>
      <c r="Y979" s="682"/>
      <c r="Z979" s="682"/>
    </row>
    <row r="980" spans="1:26" ht="15">
      <c r="A980" s="682"/>
      <c r="B980" s="684"/>
      <c r="C980" s="684"/>
      <c r="D980" s="684"/>
      <c r="E980" s="684"/>
      <c r="F980" s="684"/>
      <c r="G980" s="684"/>
      <c r="H980" s="684"/>
      <c r="I980" s="684"/>
      <c r="J980" s="684"/>
      <c r="K980" s="1366"/>
      <c r="L980" s="682"/>
      <c r="M980" s="682"/>
      <c r="N980" s="682"/>
      <c r="O980" s="682"/>
      <c r="P980" s="682"/>
      <c r="Q980" s="682"/>
      <c r="R980" s="682"/>
      <c r="S980" s="682"/>
      <c r="T980" s="682"/>
      <c r="U980" s="682"/>
      <c r="V980" s="682"/>
      <c r="W980" s="682"/>
      <c r="X980" s="682"/>
      <c r="Y980" s="682"/>
      <c r="Z980" s="682"/>
    </row>
    <row r="981" spans="1:26" ht="15">
      <c r="A981" s="682"/>
      <c r="B981" s="684"/>
      <c r="C981" s="684"/>
      <c r="D981" s="684"/>
      <c r="E981" s="684"/>
      <c r="F981" s="684"/>
      <c r="G981" s="684"/>
      <c r="H981" s="684"/>
      <c r="I981" s="684"/>
      <c r="J981" s="684"/>
      <c r="K981" s="1366"/>
      <c r="L981" s="682"/>
      <c r="M981" s="682"/>
      <c r="N981" s="682"/>
      <c r="O981" s="682"/>
      <c r="P981" s="682"/>
      <c r="Q981" s="682"/>
      <c r="R981" s="682"/>
      <c r="S981" s="682"/>
      <c r="T981" s="682"/>
      <c r="U981" s="682"/>
      <c r="V981" s="682"/>
      <c r="W981" s="682"/>
      <c r="X981" s="682"/>
      <c r="Y981" s="682"/>
      <c r="Z981" s="682"/>
    </row>
    <row r="982" spans="1:26" ht="15">
      <c r="A982" s="682"/>
      <c r="B982" s="684"/>
      <c r="C982" s="684"/>
      <c r="D982" s="684"/>
      <c r="E982" s="684"/>
      <c r="F982" s="684"/>
      <c r="G982" s="684"/>
      <c r="H982" s="684"/>
      <c r="I982" s="684"/>
      <c r="J982" s="684"/>
      <c r="K982" s="1366"/>
      <c r="L982" s="682"/>
      <c r="M982" s="682"/>
      <c r="N982" s="682"/>
      <c r="O982" s="682"/>
      <c r="P982" s="682"/>
      <c r="Q982" s="682"/>
      <c r="R982" s="682"/>
      <c r="S982" s="682"/>
      <c r="T982" s="682"/>
      <c r="U982" s="682"/>
      <c r="V982" s="682"/>
      <c r="W982" s="682"/>
      <c r="X982" s="682"/>
      <c r="Y982" s="682"/>
      <c r="Z982" s="682"/>
    </row>
    <row r="983" spans="1:26" ht="15">
      <c r="A983" s="682"/>
      <c r="B983" s="684"/>
      <c r="C983" s="684"/>
      <c r="D983" s="684"/>
      <c r="E983" s="684"/>
      <c r="F983" s="684"/>
      <c r="G983" s="684"/>
      <c r="H983" s="684"/>
      <c r="I983" s="684"/>
      <c r="J983" s="684"/>
      <c r="K983" s="1366"/>
      <c r="L983" s="682"/>
      <c r="M983" s="682"/>
      <c r="N983" s="682"/>
      <c r="O983" s="682"/>
      <c r="P983" s="682"/>
      <c r="Q983" s="682"/>
      <c r="R983" s="682"/>
      <c r="S983" s="682"/>
      <c r="T983" s="682"/>
      <c r="U983" s="682"/>
      <c r="V983" s="682"/>
      <c r="W983" s="682"/>
      <c r="X983" s="682"/>
      <c r="Y983" s="682"/>
      <c r="Z983" s="682"/>
    </row>
    <row r="984" spans="1:26" ht="15">
      <c r="A984" s="682"/>
      <c r="B984" s="684"/>
      <c r="C984" s="684"/>
      <c r="D984" s="684"/>
      <c r="E984" s="684"/>
      <c r="F984" s="684"/>
      <c r="G984" s="684"/>
      <c r="H984" s="684"/>
      <c r="I984" s="684"/>
      <c r="J984" s="684"/>
      <c r="K984" s="1366"/>
      <c r="L984" s="682"/>
      <c r="M984" s="682"/>
      <c r="N984" s="682"/>
      <c r="O984" s="682"/>
      <c r="P984" s="682"/>
      <c r="Q984" s="682"/>
      <c r="R984" s="682"/>
      <c r="S984" s="682"/>
      <c r="T984" s="682"/>
      <c r="U984" s="682"/>
      <c r="V984" s="682"/>
      <c r="W984" s="682"/>
      <c r="X984" s="682"/>
      <c r="Y984" s="682"/>
      <c r="Z984" s="682"/>
    </row>
    <row r="985" spans="1:26" ht="15">
      <c r="A985" s="682"/>
      <c r="B985" s="684"/>
      <c r="C985" s="684"/>
      <c r="D985" s="684"/>
      <c r="E985" s="684"/>
      <c r="F985" s="684"/>
      <c r="G985" s="684"/>
      <c r="H985" s="684"/>
      <c r="I985" s="684"/>
      <c r="J985" s="684"/>
      <c r="K985" s="1366"/>
      <c r="L985" s="682"/>
      <c r="M985" s="682"/>
      <c r="N985" s="682"/>
      <c r="O985" s="682"/>
      <c r="P985" s="682"/>
      <c r="Q985" s="682"/>
      <c r="R985" s="682"/>
      <c r="S985" s="682"/>
      <c r="T985" s="682"/>
      <c r="U985" s="682"/>
      <c r="V985" s="682"/>
      <c r="W985" s="682"/>
      <c r="X985" s="682"/>
      <c r="Y985" s="682"/>
      <c r="Z985" s="682"/>
    </row>
    <row r="986" spans="1:26" ht="15">
      <c r="A986" s="682"/>
      <c r="B986" s="684"/>
      <c r="C986" s="684"/>
      <c r="D986" s="684"/>
      <c r="E986" s="684"/>
      <c r="F986" s="684"/>
      <c r="G986" s="684"/>
      <c r="H986" s="684"/>
      <c r="I986" s="684"/>
      <c r="J986" s="684"/>
      <c r="K986" s="1366"/>
      <c r="L986" s="682"/>
      <c r="M986" s="682"/>
      <c r="N986" s="682"/>
      <c r="O986" s="682"/>
      <c r="P986" s="682"/>
      <c r="Q986" s="682"/>
      <c r="R986" s="682"/>
      <c r="S986" s="682"/>
      <c r="T986" s="682"/>
      <c r="U986" s="682"/>
      <c r="V986" s="682"/>
      <c r="W986" s="682"/>
      <c r="X986" s="682"/>
      <c r="Y986" s="682"/>
      <c r="Z986" s="682"/>
    </row>
    <row r="987" spans="1:26" ht="15">
      <c r="A987" s="682"/>
      <c r="B987" s="684"/>
      <c r="C987" s="684"/>
      <c r="D987" s="684"/>
      <c r="E987" s="684"/>
      <c r="F987" s="684"/>
      <c r="G987" s="684"/>
      <c r="H987" s="684"/>
      <c r="I987" s="684"/>
      <c r="J987" s="684"/>
      <c r="K987" s="1366"/>
      <c r="L987" s="682"/>
      <c r="M987" s="682"/>
      <c r="N987" s="682"/>
      <c r="O987" s="682"/>
      <c r="P987" s="682"/>
      <c r="Q987" s="682"/>
      <c r="R987" s="682"/>
      <c r="S987" s="682"/>
      <c r="T987" s="682"/>
      <c r="U987" s="682"/>
      <c r="V987" s="682"/>
      <c r="W987" s="682"/>
      <c r="X987" s="682"/>
      <c r="Y987" s="682"/>
      <c r="Z987" s="682"/>
    </row>
    <row r="988" spans="1:26" ht="15">
      <c r="A988" s="682"/>
      <c r="B988" s="684"/>
      <c r="C988" s="684"/>
      <c r="D988" s="684"/>
      <c r="E988" s="684"/>
      <c r="F988" s="684"/>
      <c r="G988" s="684"/>
      <c r="H988" s="684"/>
      <c r="I988" s="684"/>
      <c r="J988" s="684"/>
      <c r="K988" s="1366"/>
      <c r="L988" s="682"/>
      <c r="M988" s="682"/>
      <c r="N988" s="682"/>
      <c r="O988" s="682"/>
      <c r="P988" s="682"/>
      <c r="Q988" s="682"/>
      <c r="R988" s="682"/>
      <c r="S988" s="682"/>
      <c r="T988" s="682"/>
      <c r="U988" s="682"/>
      <c r="V988" s="682"/>
      <c r="W988" s="682"/>
      <c r="X988" s="682"/>
      <c r="Y988" s="682"/>
      <c r="Z988" s="682"/>
    </row>
    <row r="989" spans="1:26" ht="15">
      <c r="A989" s="682"/>
      <c r="B989" s="684"/>
      <c r="C989" s="684"/>
      <c r="D989" s="684"/>
      <c r="E989" s="684"/>
      <c r="F989" s="684"/>
      <c r="G989" s="684"/>
      <c r="H989" s="684"/>
      <c r="I989" s="684"/>
      <c r="J989" s="684"/>
      <c r="K989" s="1366"/>
      <c r="L989" s="682"/>
      <c r="M989" s="682"/>
      <c r="N989" s="682"/>
      <c r="O989" s="682"/>
      <c r="P989" s="682"/>
      <c r="Q989" s="682"/>
      <c r="R989" s="682"/>
      <c r="S989" s="682"/>
      <c r="T989" s="682"/>
      <c r="U989" s="682"/>
      <c r="V989" s="682"/>
      <c r="W989" s="682"/>
      <c r="X989" s="682"/>
      <c r="Y989" s="682"/>
      <c r="Z989" s="682"/>
    </row>
    <row r="990" spans="1:26" ht="15">
      <c r="A990" s="682"/>
      <c r="B990" s="684"/>
      <c r="C990" s="684"/>
      <c r="D990" s="684"/>
      <c r="E990" s="684"/>
      <c r="F990" s="684"/>
      <c r="G990" s="684"/>
      <c r="H990" s="684"/>
      <c r="I990" s="684"/>
      <c r="J990" s="684"/>
      <c r="K990" s="1366"/>
      <c r="L990" s="682"/>
      <c r="M990" s="682"/>
      <c r="N990" s="682"/>
      <c r="O990" s="682"/>
      <c r="P990" s="682"/>
      <c r="Q990" s="682"/>
      <c r="R990" s="682"/>
      <c r="S990" s="682"/>
      <c r="T990" s="682"/>
      <c r="U990" s="682"/>
      <c r="V990" s="682"/>
      <c r="W990" s="682"/>
      <c r="X990" s="682"/>
      <c r="Y990" s="682"/>
      <c r="Z990" s="682"/>
    </row>
    <row r="991" spans="1:26" ht="15">
      <c r="A991" s="682"/>
      <c r="B991" s="684"/>
      <c r="C991" s="684"/>
      <c r="D991" s="684"/>
      <c r="E991" s="684"/>
      <c r="F991" s="684"/>
      <c r="G991" s="684"/>
      <c r="H991" s="684"/>
      <c r="I991" s="684"/>
      <c r="J991" s="684"/>
      <c r="K991" s="1366"/>
      <c r="L991" s="682"/>
      <c r="M991" s="682"/>
      <c r="N991" s="682"/>
      <c r="O991" s="682"/>
      <c r="P991" s="682"/>
      <c r="Q991" s="682"/>
      <c r="R991" s="682"/>
      <c r="S991" s="682"/>
      <c r="T991" s="682"/>
      <c r="U991" s="682"/>
      <c r="V991" s="682"/>
      <c r="W991" s="682"/>
      <c r="X991" s="682"/>
      <c r="Y991" s="682"/>
      <c r="Z991" s="682"/>
    </row>
    <row r="992" spans="1:26" ht="15">
      <c r="A992" s="682"/>
      <c r="B992" s="684"/>
      <c r="C992" s="684"/>
      <c r="D992" s="684"/>
      <c r="E992" s="684"/>
      <c r="F992" s="684"/>
      <c r="G992" s="684"/>
      <c r="H992" s="684"/>
      <c r="I992" s="684"/>
      <c r="J992" s="684"/>
      <c r="K992" s="1366"/>
      <c r="L992" s="682"/>
      <c r="M992" s="682"/>
      <c r="N992" s="682"/>
      <c r="O992" s="682"/>
      <c r="P992" s="682"/>
      <c r="Q992" s="682"/>
      <c r="R992" s="682"/>
      <c r="S992" s="682"/>
      <c r="T992" s="682"/>
      <c r="U992" s="682"/>
      <c r="V992" s="682"/>
      <c r="W992" s="682"/>
      <c r="X992" s="682"/>
      <c r="Y992" s="682"/>
      <c r="Z992" s="682"/>
    </row>
    <row r="993" spans="1:26" ht="15">
      <c r="A993" s="682"/>
      <c r="B993" s="684"/>
      <c r="C993" s="684"/>
      <c r="D993" s="684"/>
      <c r="E993" s="684"/>
      <c r="F993" s="684"/>
      <c r="G993" s="684"/>
      <c r="H993" s="684"/>
      <c r="I993" s="684"/>
      <c r="J993" s="684"/>
      <c r="K993" s="1366"/>
      <c r="L993" s="682"/>
      <c r="M993" s="682"/>
      <c r="N993" s="682"/>
      <c r="O993" s="682"/>
      <c r="P993" s="682"/>
      <c r="Q993" s="682"/>
      <c r="R993" s="682"/>
      <c r="S993" s="682"/>
      <c r="T993" s="682"/>
      <c r="U993" s="682"/>
      <c r="V993" s="682"/>
      <c r="W993" s="682"/>
      <c r="X993" s="682"/>
      <c r="Y993" s="682"/>
      <c r="Z993" s="682"/>
    </row>
    <row r="994" spans="1:26" ht="15">
      <c r="A994" s="682"/>
      <c r="B994" s="684"/>
      <c r="C994" s="684"/>
      <c r="D994" s="684"/>
      <c r="E994" s="684"/>
      <c r="F994" s="684"/>
      <c r="G994" s="684"/>
      <c r="H994" s="684"/>
      <c r="I994" s="684"/>
      <c r="J994" s="684"/>
      <c r="K994" s="1366"/>
      <c r="L994" s="682"/>
      <c r="M994" s="682"/>
      <c r="N994" s="682"/>
      <c r="O994" s="682"/>
      <c r="P994" s="682"/>
      <c r="Q994" s="682"/>
      <c r="R994" s="682"/>
      <c r="S994" s="682"/>
      <c r="T994" s="682"/>
      <c r="U994" s="682"/>
      <c r="V994" s="682"/>
      <c r="W994" s="682"/>
      <c r="X994" s="682"/>
      <c r="Y994" s="682"/>
      <c r="Z994" s="682"/>
    </row>
    <row r="995" spans="1:26" ht="15">
      <c r="A995" s="682"/>
      <c r="B995" s="684"/>
      <c r="C995" s="684"/>
      <c r="D995" s="684"/>
      <c r="E995" s="684"/>
      <c r="F995" s="684"/>
      <c r="G995" s="684"/>
      <c r="H995" s="684"/>
      <c r="I995" s="684"/>
      <c r="J995" s="684"/>
      <c r="K995" s="1366"/>
      <c r="L995" s="682"/>
      <c r="M995" s="682"/>
      <c r="N995" s="682"/>
      <c r="O995" s="682"/>
      <c r="P995" s="682"/>
      <c r="Q995" s="682"/>
      <c r="R995" s="682"/>
      <c r="S995" s="682"/>
      <c r="T995" s="682"/>
      <c r="U995" s="682"/>
      <c r="V995" s="682"/>
      <c r="W995" s="682"/>
      <c r="X995" s="682"/>
      <c r="Y995" s="682"/>
      <c r="Z995" s="682"/>
    </row>
    <row r="996" spans="1:26" ht="15">
      <c r="A996" s="682"/>
      <c r="B996" s="684"/>
      <c r="C996" s="684"/>
      <c r="D996" s="684"/>
      <c r="E996" s="684"/>
      <c r="F996" s="684"/>
      <c r="G996" s="684"/>
      <c r="H996" s="684"/>
      <c r="I996" s="684"/>
      <c r="J996" s="684"/>
      <c r="K996" s="1366"/>
      <c r="L996" s="682"/>
      <c r="M996" s="682"/>
      <c r="N996" s="682"/>
      <c r="O996" s="682"/>
      <c r="P996" s="682"/>
      <c r="Q996" s="682"/>
      <c r="R996" s="682"/>
      <c r="S996" s="682"/>
      <c r="T996" s="682"/>
      <c r="U996" s="682"/>
      <c r="V996" s="682"/>
      <c r="W996" s="682"/>
      <c r="X996" s="682"/>
      <c r="Y996" s="682"/>
      <c r="Z996" s="682"/>
    </row>
    <row r="997" spans="1:26" ht="15">
      <c r="A997" s="682"/>
      <c r="B997" s="684"/>
      <c r="C997" s="684"/>
      <c r="D997" s="684"/>
      <c r="E997" s="684"/>
      <c r="F997" s="684"/>
      <c r="G997" s="684"/>
      <c r="H997" s="684"/>
      <c r="I997" s="684"/>
      <c r="J997" s="684"/>
      <c r="K997" s="1366"/>
      <c r="L997" s="682"/>
      <c r="M997" s="682"/>
      <c r="N997" s="682"/>
      <c r="O997" s="682"/>
      <c r="P997" s="682"/>
      <c r="Q997" s="682"/>
      <c r="R997" s="682"/>
      <c r="S997" s="682"/>
      <c r="T997" s="682"/>
      <c r="U997" s="682"/>
      <c r="V997" s="682"/>
      <c r="W997" s="682"/>
      <c r="X997" s="682"/>
      <c r="Y997" s="682"/>
      <c r="Z997" s="682"/>
    </row>
    <row r="998" spans="1:26" ht="15">
      <c r="A998" s="682"/>
      <c r="B998" s="684"/>
      <c r="C998" s="684"/>
      <c r="D998" s="684"/>
      <c r="E998" s="684"/>
      <c r="F998" s="684"/>
      <c r="G998" s="684"/>
      <c r="H998" s="684"/>
      <c r="I998" s="684"/>
      <c r="J998" s="684"/>
      <c r="K998" s="1366"/>
      <c r="L998" s="682"/>
      <c r="M998" s="682"/>
      <c r="N998" s="682"/>
      <c r="O998" s="682"/>
      <c r="P998" s="682"/>
      <c r="Q998" s="682"/>
      <c r="R998" s="682"/>
      <c r="S998" s="682"/>
      <c r="T998" s="682"/>
      <c r="U998" s="682"/>
      <c r="V998" s="682"/>
      <c r="W998" s="682"/>
      <c r="X998" s="682"/>
      <c r="Y998" s="682"/>
      <c r="Z998" s="682"/>
    </row>
    <row r="999" spans="1:26" ht="15">
      <c r="A999" s="682"/>
      <c r="B999" s="684"/>
      <c r="C999" s="684"/>
      <c r="D999" s="684"/>
      <c r="E999" s="684"/>
      <c r="F999" s="684"/>
      <c r="G999" s="684"/>
      <c r="H999" s="684"/>
      <c r="I999" s="684"/>
      <c r="J999" s="684"/>
      <c r="K999" s="1366"/>
      <c r="L999" s="682"/>
      <c r="M999" s="682"/>
      <c r="N999" s="682"/>
      <c r="O999" s="682"/>
      <c r="P999" s="682"/>
      <c r="Q999" s="682"/>
      <c r="R999" s="682"/>
      <c r="S999" s="682"/>
      <c r="T999" s="682"/>
      <c r="U999" s="682"/>
      <c r="V999" s="682"/>
      <c r="W999" s="682"/>
      <c r="X999" s="682"/>
      <c r="Y999" s="682"/>
      <c r="Z999" s="682"/>
    </row>
    <row r="1000" spans="1:26" ht="15">
      <c r="A1000" s="682"/>
      <c r="B1000" s="684"/>
      <c r="C1000" s="684"/>
      <c r="D1000" s="684"/>
      <c r="E1000" s="684"/>
      <c r="F1000" s="684"/>
      <c r="G1000" s="684"/>
      <c r="H1000" s="684"/>
      <c r="I1000" s="684"/>
      <c r="J1000" s="684"/>
      <c r="K1000" s="1366"/>
      <c r="L1000" s="682"/>
      <c r="M1000" s="682"/>
      <c r="N1000" s="682"/>
      <c r="O1000" s="682"/>
      <c r="P1000" s="682"/>
      <c r="Q1000" s="682"/>
      <c r="R1000" s="682"/>
      <c r="S1000" s="682"/>
      <c r="T1000" s="682"/>
      <c r="U1000" s="682"/>
      <c r="V1000" s="682"/>
      <c r="W1000" s="682"/>
      <c r="X1000" s="682"/>
      <c r="Y1000" s="682"/>
      <c r="Z1000" s="682"/>
    </row>
  </sheetData>
  <mergeCells count="7">
    <mergeCell ref="K91:K101"/>
    <mergeCell ref="K112:K118"/>
    <mergeCell ref="B3:K3"/>
    <mergeCell ref="K10:K16"/>
    <mergeCell ref="K28:K42"/>
    <mergeCell ref="K55:K61"/>
    <mergeCell ref="K69:K83"/>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Z1002"/>
  <sheetViews>
    <sheetView workbookViewId="0">
      <pane ySplit="2" topLeftCell="A3" activePane="bottomLeft" state="frozen"/>
      <selection pane="bottomLeft" activeCell="B4" sqref="B4"/>
    </sheetView>
  </sheetViews>
  <sheetFormatPr defaultColWidth="12.5703125" defaultRowHeight="15.75" customHeight="1"/>
  <cols>
    <col min="1" max="1" width="2.140625" customWidth="1"/>
    <col min="2" max="2" width="5.28515625" customWidth="1"/>
    <col min="3" max="3" width="27.85546875" customWidth="1"/>
    <col min="4" max="4" width="6.5703125" customWidth="1"/>
    <col min="5" max="5" width="7.5703125" customWidth="1"/>
    <col min="6" max="6" width="7.85546875" customWidth="1"/>
    <col min="7" max="7" width="6.7109375" customWidth="1"/>
    <col min="8" max="8" width="4.7109375" customWidth="1"/>
    <col min="9" max="9" width="5.42578125" customWidth="1"/>
    <col min="10" max="10" width="5.85546875" customWidth="1"/>
    <col min="11" max="11" width="6.42578125" customWidth="1"/>
    <col min="12" max="12" width="6.5703125" customWidth="1"/>
    <col min="13" max="13" width="3" customWidth="1"/>
    <col min="14" max="14" width="20.28515625" customWidth="1"/>
    <col min="15" max="15" width="8" customWidth="1"/>
    <col min="16" max="16" width="6.7109375" customWidth="1"/>
    <col min="17" max="17" width="14.42578125" customWidth="1"/>
  </cols>
  <sheetData>
    <row r="1" spans="1:26" ht="15.75" customHeight="1">
      <c r="A1" s="682"/>
      <c r="B1" s="684"/>
      <c r="C1" s="684"/>
      <c r="D1" s="684"/>
      <c r="E1" s="684"/>
      <c r="F1" s="684"/>
      <c r="G1" s="865"/>
      <c r="H1" s="865"/>
      <c r="I1" s="865"/>
      <c r="J1" s="865"/>
      <c r="K1" s="684"/>
      <c r="L1" s="682"/>
      <c r="M1" s="682"/>
      <c r="N1" s="684"/>
      <c r="O1" s="684"/>
      <c r="P1" s="684"/>
      <c r="Q1" s="684"/>
      <c r="R1" s="684"/>
      <c r="S1" s="682"/>
      <c r="T1" s="682"/>
      <c r="U1" s="682"/>
      <c r="V1" s="682"/>
      <c r="W1" s="682"/>
      <c r="X1" s="682"/>
      <c r="Y1" s="682"/>
      <c r="Z1" s="682"/>
    </row>
    <row r="2" spans="1:26" ht="15.75" customHeight="1">
      <c r="A2" s="682"/>
      <c r="B2" s="1356" t="s">
        <v>5</v>
      </c>
      <c r="C2" s="1357" t="s">
        <v>2765</v>
      </c>
      <c r="D2" s="1356" t="s">
        <v>2766</v>
      </c>
      <c r="E2" s="1356" t="s">
        <v>783</v>
      </c>
      <c r="F2" s="1357" t="s">
        <v>2767</v>
      </c>
      <c r="G2" s="1359" t="s">
        <v>2768</v>
      </c>
      <c r="H2" s="1359" t="s">
        <v>2769</v>
      </c>
      <c r="I2" s="1359" t="s">
        <v>268</v>
      </c>
      <c r="J2" s="1359" t="s">
        <v>72</v>
      </c>
      <c r="K2" s="1356" t="s">
        <v>2056</v>
      </c>
      <c r="L2" s="682"/>
      <c r="M2" s="682"/>
      <c r="N2" s="684"/>
      <c r="O2" s="684"/>
      <c r="P2" s="684"/>
      <c r="Q2" s="684"/>
      <c r="R2" s="684"/>
      <c r="S2" s="682"/>
      <c r="T2" s="682"/>
      <c r="U2" s="682"/>
      <c r="V2" s="682"/>
      <c r="W2" s="682"/>
      <c r="X2" s="682"/>
      <c r="Y2" s="682"/>
      <c r="Z2" s="682"/>
    </row>
    <row r="3" spans="1:26" ht="15.75" customHeight="1">
      <c r="A3" s="682"/>
      <c r="B3" s="1860" t="s">
        <v>1774</v>
      </c>
      <c r="C3" s="1802"/>
      <c r="D3" s="1802"/>
      <c r="E3" s="1802"/>
      <c r="F3" s="1802"/>
      <c r="G3" s="1802"/>
      <c r="H3" s="1802"/>
      <c r="I3" s="1802"/>
      <c r="J3" s="1802"/>
      <c r="K3" s="1803"/>
      <c r="L3" s="682"/>
      <c r="M3" s="682"/>
      <c r="N3" s="1861" t="s">
        <v>2807</v>
      </c>
      <c r="O3" s="1597"/>
      <c r="P3" s="1597"/>
      <c r="Q3" s="1597"/>
      <c r="R3" s="1598"/>
      <c r="S3" s="682"/>
      <c r="T3" s="682"/>
      <c r="U3" s="682"/>
      <c r="V3" s="682"/>
      <c r="W3" s="682"/>
      <c r="X3" s="682"/>
      <c r="Y3" s="682"/>
      <c r="Z3" s="682"/>
    </row>
    <row r="4" spans="1:26" ht="15.75" customHeight="1">
      <c r="A4" s="682"/>
      <c r="B4" s="1389"/>
      <c r="C4" s="1390" t="s">
        <v>2808</v>
      </c>
      <c r="D4" s="939"/>
      <c r="E4" s="939"/>
      <c r="F4" s="939"/>
      <c r="G4" s="1391"/>
      <c r="H4" s="1391"/>
      <c r="I4" s="1391"/>
      <c r="J4" s="1391"/>
      <c r="K4" s="1392"/>
      <c r="L4" s="682"/>
      <c r="M4" s="682"/>
      <c r="N4" s="1393" t="s">
        <v>2809</v>
      </c>
      <c r="O4" s="1394" t="s">
        <v>2056</v>
      </c>
      <c r="P4" s="1394" t="s">
        <v>72</v>
      </c>
      <c r="Q4" s="1394" t="s">
        <v>1702</v>
      </c>
      <c r="R4" s="1395" t="s">
        <v>2810</v>
      </c>
      <c r="S4" s="682"/>
      <c r="T4" s="682"/>
      <c r="U4" s="682"/>
      <c r="V4" s="682"/>
      <c r="W4" s="682"/>
      <c r="X4" s="682"/>
      <c r="Y4" s="682"/>
      <c r="Z4" s="682"/>
    </row>
    <row r="5" spans="1:26" ht="15.75" customHeight="1">
      <c r="A5" s="682"/>
      <c r="B5" s="1396">
        <v>1</v>
      </c>
      <c r="C5" s="1397" t="s">
        <v>1777</v>
      </c>
      <c r="D5" s="1398"/>
      <c r="E5" s="1398"/>
      <c r="F5" s="1398"/>
      <c r="G5" s="1399"/>
      <c r="H5" s="1399"/>
      <c r="I5" s="1399"/>
      <c r="J5" s="1399"/>
      <c r="K5" s="1400"/>
      <c r="L5" s="682"/>
      <c r="M5" s="682"/>
      <c r="N5" s="1401" t="s">
        <v>2811</v>
      </c>
      <c r="O5" s="1862" t="s">
        <v>2812</v>
      </c>
      <c r="P5" s="1402">
        <v>1</v>
      </c>
      <c r="Q5" s="1403">
        <v>6.5</v>
      </c>
      <c r="R5" s="1404">
        <v>7</v>
      </c>
      <c r="S5" s="682"/>
      <c r="T5" s="682"/>
      <c r="U5" s="682"/>
      <c r="V5" s="682"/>
      <c r="W5" s="682"/>
      <c r="X5" s="682"/>
      <c r="Y5" s="682"/>
      <c r="Z5" s="682"/>
    </row>
    <row r="6" spans="1:26" ht="15.75" customHeight="1">
      <c r="A6" s="682"/>
      <c r="B6" s="1039"/>
      <c r="C6" s="751"/>
      <c r="D6" s="751"/>
      <c r="E6" s="751"/>
      <c r="F6" s="751"/>
      <c r="G6" s="887">
        <v>4.4000000000000004</v>
      </c>
      <c r="H6" s="887">
        <v>2.4</v>
      </c>
      <c r="I6" s="924"/>
      <c r="J6" s="924"/>
      <c r="K6" s="1360"/>
      <c r="L6" s="682"/>
      <c r="M6" s="682"/>
      <c r="N6" s="1405" t="s">
        <v>2813</v>
      </c>
      <c r="O6" s="1857"/>
      <c r="P6" s="1402">
        <v>1</v>
      </c>
      <c r="Q6" s="1403">
        <v>4.5</v>
      </c>
      <c r="R6" s="1404">
        <v>5</v>
      </c>
      <c r="S6" s="682"/>
      <c r="T6" s="682"/>
      <c r="U6" s="682"/>
      <c r="V6" s="682"/>
      <c r="W6" s="682"/>
      <c r="X6" s="682"/>
      <c r="Y6" s="682"/>
      <c r="Z6" s="682"/>
    </row>
    <row r="7" spans="1:26" ht="15.75" customHeight="1">
      <c r="A7" s="682"/>
      <c r="B7" s="1039"/>
      <c r="C7" s="892" t="s">
        <v>2814</v>
      </c>
      <c r="D7" s="751"/>
      <c r="E7" s="751"/>
      <c r="F7" s="751"/>
      <c r="G7" s="924"/>
      <c r="H7" s="924"/>
      <c r="I7" s="924"/>
      <c r="J7" s="924"/>
      <c r="K7" s="1360"/>
      <c r="L7" s="682"/>
      <c r="M7" s="682"/>
      <c r="N7" s="1401" t="s">
        <v>2815</v>
      </c>
      <c r="O7" s="1858"/>
      <c r="P7" s="1402">
        <v>1</v>
      </c>
      <c r="Q7" s="1403">
        <v>2.5</v>
      </c>
      <c r="R7" s="1404">
        <v>3</v>
      </c>
      <c r="S7" s="682"/>
      <c r="T7" s="682"/>
      <c r="U7" s="682"/>
      <c r="V7" s="682"/>
      <c r="W7" s="682"/>
      <c r="X7" s="682"/>
      <c r="Y7" s="682"/>
      <c r="Z7" s="682"/>
    </row>
    <row r="8" spans="1:26" ht="15.75" customHeight="1">
      <c r="A8" s="682"/>
      <c r="B8" s="1039"/>
      <c r="C8" s="892" t="s">
        <v>2816</v>
      </c>
      <c r="D8" s="751"/>
      <c r="E8" s="752">
        <v>1</v>
      </c>
      <c r="F8" s="752">
        <v>1</v>
      </c>
      <c r="G8" s="887">
        <v>0.6</v>
      </c>
      <c r="H8" s="887">
        <v>0.6</v>
      </c>
      <c r="I8" s="924"/>
      <c r="J8" s="924"/>
      <c r="K8" s="1360"/>
      <c r="L8" s="682"/>
      <c r="M8" s="682"/>
      <c r="N8" s="1406"/>
      <c r="O8" s="751"/>
      <c r="P8" s="751"/>
      <c r="Q8" s="924"/>
      <c r="R8" s="1360"/>
      <c r="S8" s="682"/>
      <c r="T8" s="682"/>
      <c r="U8" s="682"/>
      <c r="V8" s="682"/>
      <c r="W8" s="682"/>
      <c r="X8" s="682"/>
      <c r="Y8" s="682"/>
      <c r="Z8" s="682"/>
    </row>
    <row r="9" spans="1:26" ht="15.75" customHeight="1">
      <c r="A9" s="682"/>
      <c r="B9" s="1039"/>
      <c r="C9" s="751"/>
      <c r="D9" s="751"/>
      <c r="E9" s="752">
        <v>1</v>
      </c>
      <c r="F9" s="752">
        <v>1</v>
      </c>
      <c r="G9" s="887">
        <f t="shared" ref="G9:H9" si="0">SUM(G6:G8)</f>
        <v>5</v>
      </c>
      <c r="H9" s="887">
        <f t="shared" si="0"/>
        <v>3</v>
      </c>
      <c r="I9" s="887">
        <v>3</v>
      </c>
      <c r="J9" s="887">
        <f>G9*H9*I9</f>
        <v>45</v>
      </c>
      <c r="K9" s="1407" t="s">
        <v>1731</v>
      </c>
      <c r="L9" s="682"/>
      <c r="M9" s="682"/>
      <c r="N9" s="1408"/>
      <c r="O9" s="751"/>
      <c r="P9" s="751"/>
      <c r="Q9" s="924"/>
      <c r="R9" s="1409">
        <f>SUM(R5:R8)</f>
        <v>15</v>
      </c>
      <c r="S9" s="682"/>
      <c r="T9" s="682"/>
      <c r="U9" s="682"/>
      <c r="V9" s="682"/>
      <c r="W9" s="682"/>
      <c r="X9" s="682"/>
      <c r="Y9" s="682"/>
      <c r="Z9" s="682"/>
    </row>
    <row r="10" spans="1:26" ht="15.75" customHeight="1">
      <c r="A10" s="682"/>
      <c r="B10" s="1039"/>
      <c r="C10" s="751"/>
      <c r="D10" s="751"/>
      <c r="E10" s="751"/>
      <c r="F10" s="751"/>
      <c r="G10" s="924"/>
      <c r="H10" s="924"/>
      <c r="I10" s="924"/>
      <c r="J10" s="924"/>
      <c r="K10" s="1360"/>
      <c r="L10" s="682"/>
      <c r="M10" s="682"/>
      <c r="N10" s="1410" t="s">
        <v>2817</v>
      </c>
      <c r="O10" s="751"/>
      <c r="P10" s="751"/>
      <c r="Q10" s="924"/>
      <c r="R10" s="1360"/>
      <c r="S10" s="682"/>
      <c r="T10" s="682"/>
      <c r="U10" s="682"/>
      <c r="V10" s="682"/>
      <c r="W10" s="682"/>
      <c r="X10" s="682"/>
      <c r="Y10" s="682"/>
      <c r="Z10" s="682"/>
    </row>
    <row r="11" spans="1:26" ht="15.75" customHeight="1">
      <c r="A11" s="682"/>
      <c r="B11" s="1039"/>
      <c r="C11" s="751"/>
      <c r="D11" s="751"/>
      <c r="E11" s="751"/>
      <c r="F11" s="751"/>
      <c r="G11" s="924"/>
      <c r="H11" s="924"/>
      <c r="I11" s="924"/>
      <c r="J11" s="924"/>
      <c r="K11" s="1360"/>
      <c r="L11" s="682"/>
      <c r="M11" s="682"/>
      <c r="N11" s="1401" t="s">
        <v>2818</v>
      </c>
      <c r="O11" s="1402" t="s">
        <v>1755</v>
      </c>
      <c r="P11" s="1402">
        <v>1</v>
      </c>
      <c r="Q11" s="1403">
        <v>360</v>
      </c>
      <c r="R11" s="1411">
        <f>P11*Q11</f>
        <v>360</v>
      </c>
      <c r="S11" s="682"/>
      <c r="T11" s="682"/>
      <c r="U11" s="682"/>
      <c r="V11" s="682"/>
      <c r="W11" s="682"/>
      <c r="X11" s="682"/>
      <c r="Y11" s="682"/>
      <c r="Z11" s="682"/>
    </row>
    <row r="12" spans="1:26" ht="15.75" customHeight="1">
      <c r="A12" s="682"/>
      <c r="B12" s="1039"/>
      <c r="C12" s="751"/>
      <c r="D12" s="751"/>
      <c r="E12" s="751"/>
      <c r="F12" s="751"/>
      <c r="G12" s="924"/>
      <c r="H12" s="924"/>
      <c r="I12" s="1378"/>
      <c r="J12" s="1412">
        <f>SUM(J9:J11)</f>
        <v>45</v>
      </c>
      <c r="K12" s="1413" t="s">
        <v>1731</v>
      </c>
      <c r="L12" s="682"/>
      <c r="M12" s="682"/>
      <c r="N12" s="1406"/>
      <c r="O12" s="751"/>
      <c r="P12" s="751"/>
      <c r="Q12" s="924"/>
      <c r="R12" s="1360"/>
      <c r="S12" s="682"/>
      <c r="T12" s="682"/>
      <c r="U12" s="682"/>
      <c r="V12" s="682"/>
      <c r="W12" s="682"/>
      <c r="X12" s="682"/>
      <c r="Y12" s="682"/>
      <c r="Z12" s="682"/>
    </row>
    <row r="13" spans="1:26" ht="15.75" customHeight="1">
      <c r="A13" s="682"/>
      <c r="B13" s="1396">
        <v>2</v>
      </c>
      <c r="C13" s="1397" t="s">
        <v>1779</v>
      </c>
      <c r="D13" s="1863"/>
      <c r="E13" s="1722"/>
      <c r="F13" s="1722"/>
      <c r="G13" s="1722"/>
      <c r="H13" s="1722"/>
      <c r="I13" s="1722"/>
      <c r="J13" s="1722"/>
      <c r="K13" s="1761"/>
      <c r="L13" s="682"/>
      <c r="M13" s="682"/>
      <c r="N13" s="1401" t="s">
        <v>2819</v>
      </c>
      <c r="O13" s="751"/>
      <c r="P13" s="1402">
        <v>1</v>
      </c>
      <c r="Q13" s="1403">
        <v>4.5</v>
      </c>
      <c r="R13" s="1411">
        <f>P13*Q13</f>
        <v>4.5</v>
      </c>
      <c r="S13" s="682"/>
      <c r="T13" s="682"/>
      <c r="U13" s="682"/>
      <c r="V13" s="682"/>
      <c r="W13" s="682"/>
      <c r="X13" s="682"/>
      <c r="Y13" s="682"/>
      <c r="Z13" s="682"/>
    </row>
    <row r="14" spans="1:26" ht="15.75" customHeight="1">
      <c r="A14" s="682"/>
      <c r="B14" s="1039"/>
      <c r="C14" s="751"/>
      <c r="D14" s="751"/>
      <c r="E14" s="751"/>
      <c r="F14" s="751"/>
      <c r="G14" s="924"/>
      <c r="H14" s="924"/>
      <c r="I14" s="924"/>
      <c r="J14" s="924"/>
      <c r="K14" s="1360"/>
      <c r="L14" s="682"/>
      <c r="M14" s="682"/>
      <c r="N14" s="1406"/>
      <c r="O14" s="751"/>
      <c r="P14" s="751"/>
      <c r="Q14" s="924"/>
      <c r="R14" s="1360"/>
      <c r="S14" s="682"/>
      <c r="T14" s="682"/>
      <c r="U14" s="682"/>
      <c r="V14" s="682"/>
      <c r="W14" s="682"/>
      <c r="X14" s="682"/>
      <c r="Y14" s="682"/>
      <c r="Z14" s="682"/>
    </row>
    <row r="15" spans="1:26" ht="15.75" customHeight="1">
      <c r="A15" s="682"/>
      <c r="B15" s="1039"/>
      <c r="C15" s="751"/>
      <c r="D15" s="751"/>
      <c r="E15" s="751"/>
      <c r="F15" s="751"/>
      <c r="G15" s="887">
        <v>4.4000000000000004</v>
      </c>
      <c r="H15" s="887">
        <v>2.4</v>
      </c>
      <c r="I15" s="924"/>
      <c r="J15" s="924"/>
      <c r="K15" s="1360"/>
      <c r="L15" s="682"/>
      <c r="M15" s="682"/>
      <c r="N15" s="1408"/>
      <c r="O15" s="751"/>
      <c r="P15" s="751"/>
      <c r="Q15" s="924"/>
      <c r="R15" s="1414">
        <f>SUM(R11:R14)</f>
        <v>364.5</v>
      </c>
      <c r="S15" s="682"/>
      <c r="T15" s="682"/>
      <c r="U15" s="682"/>
      <c r="V15" s="682"/>
      <c r="W15" s="682"/>
      <c r="X15" s="682"/>
      <c r="Y15" s="682"/>
      <c r="Z15" s="682"/>
    </row>
    <row r="16" spans="1:26" ht="15.75" customHeight="1">
      <c r="A16" s="682"/>
      <c r="B16" s="1039"/>
      <c r="C16" s="751"/>
      <c r="D16" s="751"/>
      <c r="E16" s="751"/>
      <c r="F16" s="751"/>
      <c r="G16" s="924"/>
      <c r="H16" s="924"/>
      <c r="I16" s="924"/>
      <c r="J16" s="924"/>
      <c r="K16" s="1360"/>
      <c r="L16" s="682"/>
      <c r="M16" s="682"/>
      <c r="N16" s="1406"/>
      <c r="O16" s="751"/>
      <c r="P16" s="751"/>
      <c r="Q16" s="924"/>
      <c r="R16" s="1360"/>
      <c r="S16" s="682"/>
      <c r="T16" s="682"/>
      <c r="U16" s="682"/>
      <c r="V16" s="682"/>
      <c r="W16" s="682"/>
      <c r="X16" s="682"/>
      <c r="Y16" s="682"/>
      <c r="Z16" s="682"/>
    </row>
    <row r="17" spans="1:26" ht="15.75" customHeight="1">
      <c r="A17" s="682"/>
      <c r="B17" s="1039"/>
      <c r="C17" s="751"/>
      <c r="D17" s="751"/>
      <c r="E17" s="751"/>
      <c r="F17" s="751"/>
      <c r="G17" s="887">
        <v>0.6</v>
      </c>
      <c r="H17" s="887">
        <v>0.6</v>
      </c>
      <c r="I17" s="924"/>
      <c r="J17" s="924"/>
      <c r="K17" s="1360"/>
      <c r="L17" s="682"/>
      <c r="M17" s="682"/>
      <c r="N17" s="1401" t="s">
        <v>2820</v>
      </c>
      <c r="O17" s="1402" t="s">
        <v>2812</v>
      </c>
      <c r="P17" s="1402">
        <v>1</v>
      </c>
      <c r="Q17" s="1403">
        <v>10</v>
      </c>
      <c r="R17" s="1409">
        <v>10</v>
      </c>
      <c r="S17" s="682"/>
      <c r="T17" s="682"/>
      <c r="U17" s="682"/>
      <c r="V17" s="682"/>
      <c r="W17" s="682"/>
      <c r="X17" s="682"/>
      <c r="Y17" s="682"/>
      <c r="Z17" s="682"/>
    </row>
    <row r="18" spans="1:26" ht="15.75" customHeight="1">
      <c r="A18" s="682"/>
      <c r="B18" s="1039"/>
      <c r="C18" s="751"/>
      <c r="D18" s="751"/>
      <c r="E18" s="752">
        <v>1</v>
      </c>
      <c r="F18" s="752">
        <v>1</v>
      </c>
      <c r="G18" s="887">
        <f t="shared" ref="G18:H18" si="1">SUM(G15:G17)</f>
        <v>5</v>
      </c>
      <c r="H18" s="887">
        <f t="shared" si="1"/>
        <v>3</v>
      </c>
      <c r="I18" s="924"/>
      <c r="J18" s="887">
        <f>G18*H18</f>
        <v>15</v>
      </c>
      <c r="K18" s="1407" t="s">
        <v>1706</v>
      </c>
      <c r="L18" s="682"/>
      <c r="M18" s="682"/>
      <c r="N18" s="1406"/>
      <c r="O18" s="751"/>
      <c r="P18" s="751"/>
      <c r="Q18" s="924"/>
      <c r="R18" s="1360"/>
      <c r="S18" s="682"/>
      <c r="T18" s="682"/>
      <c r="U18" s="682"/>
      <c r="V18" s="682"/>
      <c r="W18" s="682"/>
      <c r="X18" s="682"/>
      <c r="Y18" s="682"/>
      <c r="Z18" s="682"/>
    </row>
    <row r="19" spans="1:26" ht="15.75" customHeight="1">
      <c r="A19" s="682"/>
      <c r="B19" s="1039"/>
      <c r="C19" s="751"/>
      <c r="D19" s="751"/>
      <c r="E19" s="751"/>
      <c r="F19" s="751"/>
      <c r="G19" s="924"/>
      <c r="H19" s="924"/>
      <c r="I19" s="924"/>
      <c r="J19" s="924"/>
      <c r="K19" s="1360"/>
      <c r="L19" s="682"/>
      <c r="M19" s="682"/>
      <c r="N19" s="1401" t="s">
        <v>2821</v>
      </c>
      <c r="O19" s="1862" t="s">
        <v>1755</v>
      </c>
      <c r="P19" s="1862">
        <v>1</v>
      </c>
      <c r="Q19" s="1864">
        <v>40</v>
      </c>
      <c r="R19" s="1865">
        <f>P19*Q19</f>
        <v>40</v>
      </c>
      <c r="S19" s="682"/>
      <c r="T19" s="682"/>
      <c r="U19" s="682"/>
      <c r="V19" s="682"/>
      <c r="W19" s="682"/>
      <c r="X19" s="682"/>
      <c r="Y19" s="682"/>
      <c r="Z19" s="682"/>
    </row>
    <row r="20" spans="1:26" ht="15.75" customHeight="1">
      <c r="A20" s="682"/>
      <c r="B20" s="1039"/>
      <c r="C20" s="751"/>
      <c r="D20" s="751"/>
      <c r="E20" s="751"/>
      <c r="F20" s="751"/>
      <c r="G20" s="924"/>
      <c r="H20" s="924"/>
      <c r="I20" s="924"/>
      <c r="J20" s="924"/>
      <c r="K20" s="1360"/>
      <c r="L20" s="682"/>
      <c r="M20" s="682"/>
      <c r="N20" s="1405" t="s">
        <v>2822</v>
      </c>
      <c r="O20" s="1858"/>
      <c r="P20" s="1858"/>
      <c r="Q20" s="1858"/>
      <c r="R20" s="1851"/>
      <c r="S20" s="682"/>
      <c r="T20" s="682"/>
      <c r="U20" s="682"/>
      <c r="V20" s="682"/>
      <c r="W20" s="682"/>
      <c r="X20" s="682"/>
      <c r="Y20" s="682"/>
      <c r="Z20" s="682"/>
    </row>
    <row r="21" spans="1:26" ht="15.75" customHeight="1">
      <c r="A21" s="682"/>
      <c r="B21" s="1039"/>
      <c r="C21" s="751"/>
      <c r="D21" s="751"/>
      <c r="E21" s="751"/>
      <c r="F21" s="751"/>
      <c r="G21" s="924"/>
      <c r="H21" s="924"/>
      <c r="I21" s="1378"/>
      <c r="J21" s="1412">
        <f>SUM(J18:J20)</f>
        <v>15</v>
      </c>
      <c r="K21" s="1413" t="s">
        <v>1706</v>
      </c>
      <c r="L21" s="682"/>
      <c r="M21" s="682"/>
      <c r="N21" s="1408"/>
      <c r="O21" s="751"/>
      <c r="P21" s="751"/>
      <c r="Q21" s="924"/>
      <c r="R21" s="1360"/>
      <c r="S21" s="682"/>
      <c r="T21" s="682"/>
      <c r="U21" s="682"/>
      <c r="V21" s="682"/>
      <c r="W21" s="682"/>
      <c r="X21" s="682"/>
      <c r="Y21" s="682"/>
      <c r="Z21" s="682"/>
    </row>
    <row r="22" spans="1:26" ht="15.75" customHeight="1">
      <c r="A22" s="682"/>
      <c r="B22" s="1396">
        <v>3</v>
      </c>
      <c r="C22" s="1397" t="s">
        <v>2823</v>
      </c>
      <c r="D22" s="1398"/>
      <c r="E22" s="1398"/>
      <c r="F22" s="1398"/>
      <c r="G22" s="1399"/>
      <c r="H22" s="1399"/>
      <c r="I22" s="1399"/>
      <c r="J22" s="1399"/>
      <c r="K22" s="1400"/>
      <c r="L22" s="682"/>
      <c r="M22" s="682"/>
      <c r="N22" s="1405"/>
      <c r="O22" s="1402"/>
      <c r="P22" s="1415"/>
      <c r="Q22" s="924"/>
      <c r="R22" s="1414"/>
      <c r="S22" s="682"/>
      <c r="T22" s="682"/>
      <c r="U22" s="682"/>
      <c r="V22" s="682"/>
      <c r="W22" s="682"/>
      <c r="X22" s="682"/>
      <c r="Y22" s="682"/>
      <c r="Z22" s="682"/>
    </row>
    <row r="23" spans="1:26" ht="15.75" customHeight="1">
      <c r="A23" s="682"/>
      <c r="B23" s="1039"/>
      <c r="C23" s="892" t="s">
        <v>2824</v>
      </c>
      <c r="D23" s="751"/>
      <c r="E23" s="751"/>
      <c r="F23" s="751"/>
      <c r="G23" s="887">
        <f t="shared" ref="G23:H23" si="2">G18</f>
        <v>5</v>
      </c>
      <c r="H23" s="887">
        <f t="shared" si="2"/>
        <v>3</v>
      </c>
      <c r="I23" s="924"/>
      <c r="J23" s="887">
        <f>G23*H23</f>
        <v>15</v>
      </c>
      <c r="K23" s="1849" t="s">
        <v>1706</v>
      </c>
      <c r="L23" s="682"/>
      <c r="M23" s="682"/>
      <c r="N23" s="1416"/>
      <c r="O23" s="793"/>
      <c r="P23" s="793"/>
      <c r="Q23" s="893"/>
      <c r="R23" s="1363"/>
      <c r="S23" s="682"/>
      <c r="T23" s="682"/>
      <c r="U23" s="682"/>
      <c r="V23" s="682"/>
      <c r="W23" s="682"/>
      <c r="X23" s="682"/>
      <c r="Y23" s="682"/>
      <c r="Z23" s="682"/>
    </row>
    <row r="24" spans="1:26" ht="15.75" customHeight="1">
      <c r="A24" s="682"/>
      <c r="B24" s="1039"/>
      <c r="C24" s="892" t="s">
        <v>2825</v>
      </c>
      <c r="D24" s="751"/>
      <c r="E24" s="752">
        <v>1</v>
      </c>
      <c r="F24" s="752">
        <v>2</v>
      </c>
      <c r="G24" s="887">
        <f>G23</f>
        <v>5</v>
      </c>
      <c r="H24" s="924"/>
      <c r="I24" s="887">
        <f>I9</f>
        <v>3</v>
      </c>
      <c r="J24" s="887">
        <f>G24*I24*F24</f>
        <v>30</v>
      </c>
      <c r="K24" s="1850"/>
      <c r="L24" s="682"/>
      <c r="M24" s="682"/>
      <c r="N24" s="1417" t="s">
        <v>2826</v>
      </c>
      <c r="O24" s="1418"/>
      <c r="P24" s="1418"/>
      <c r="Q24" s="1419"/>
      <c r="R24" s="1420">
        <f>SUM(R9+R15+R17+R19+R22)</f>
        <v>429.5</v>
      </c>
      <c r="S24" s="682"/>
      <c r="T24" s="682"/>
      <c r="U24" s="682"/>
      <c r="V24" s="682"/>
      <c r="W24" s="682"/>
      <c r="X24" s="682"/>
      <c r="Y24" s="682"/>
      <c r="Z24" s="682"/>
    </row>
    <row r="25" spans="1:26" ht="15.75" customHeight="1">
      <c r="A25" s="682"/>
      <c r="B25" s="1039"/>
      <c r="C25" s="751"/>
      <c r="D25" s="751"/>
      <c r="E25" s="752">
        <v>1</v>
      </c>
      <c r="F25" s="752">
        <v>2</v>
      </c>
      <c r="G25" s="924"/>
      <c r="H25" s="887">
        <f>H23</f>
        <v>3</v>
      </c>
      <c r="I25" s="887">
        <f>I24</f>
        <v>3</v>
      </c>
      <c r="J25" s="887">
        <f>H25*I25*F25</f>
        <v>18</v>
      </c>
      <c r="K25" s="1851"/>
      <c r="L25" s="682"/>
      <c r="M25" s="682"/>
      <c r="N25" s="1421" t="s">
        <v>2827</v>
      </c>
      <c r="O25" s="880"/>
      <c r="P25" s="880"/>
      <c r="Q25" s="881"/>
      <c r="R25" s="1422"/>
      <c r="S25" s="682"/>
      <c r="T25" s="682"/>
      <c r="U25" s="682"/>
      <c r="V25" s="682"/>
      <c r="W25" s="682"/>
      <c r="X25" s="682"/>
      <c r="Y25" s="682"/>
      <c r="Z25" s="682"/>
    </row>
    <row r="26" spans="1:26" ht="15.75" customHeight="1">
      <c r="A26" s="682"/>
      <c r="B26" s="1039"/>
      <c r="C26" s="751"/>
      <c r="D26" s="751"/>
      <c r="E26" s="751"/>
      <c r="F26" s="751"/>
      <c r="G26" s="924"/>
      <c r="H26" s="924"/>
      <c r="I26" s="924"/>
      <c r="J26" s="924"/>
      <c r="K26" s="1360"/>
      <c r="L26" s="682"/>
      <c r="M26" s="682"/>
      <c r="N26" s="1401" t="s">
        <v>2828</v>
      </c>
      <c r="O26" s="1415">
        <v>0.1</v>
      </c>
      <c r="P26" s="751"/>
      <c r="Q26" s="924"/>
      <c r="R26" s="1423">
        <f>R24*10%</f>
        <v>42.95</v>
      </c>
      <c r="S26" s="682"/>
      <c r="T26" s="682"/>
      <c r="U26" s="682"/>
      <c r="V26" s="682"/>
      <c r="W26" s="682"/>
      <c r="X26" s="682"/>
      <c r="Y26" s="682"/>
      <c r="Z26" s="682"/>
    </row>
    <row r="27" spans="1:26" ht="15.75" customHeight="1">
      <c r="A27" s="682"/>
      <c r="B27" s="1039"/>
      <c r="C27" s="751"/>
      <c r="D27" s="751"/>
      <c r="E27" s="751"/>
      <c r="F27" s="751"/>
      <c r="G27" s="924"/>
      <c r="H27" s="924"/>
      <c r="I27" s="924"/>
      <c r="J27" s="924"/>
      <c r="K27" s="1360"/>
      <c r="L27" s="682"/>
      <c r="M27" s="682"/>
      <c r="N27" s="1424"/>
      <c r="O27" s="751"/>
      <c r="P27" s="751"/>
      <c r="Q27" s="924"/>
      <c r="R27" s="1425">
        <f>SUM(R24:R26)</f>
        <v>472.45</v>
      </c>
      <c r="S27" s="682"/>
      <c r="T27" s="682"/>
      <c r="U27" s="682"/>
      <c r="V27" s="682"/>
      <c r="W27" s="682"/>
      <c r="X27" s="682"/>
      <c r="Y27" s="682"/>
      <c r="Z27" s="682"/>
    </row>
    <row r="28" spans="1:26" ht="15.75" customHeight="1">
      <c r="A28" s="682"/>
      <c r="B28" s="1039"/>
      <c r="C28" s="751"/>
      <c r="D28" s="751"/>
      <c r="E28" s="751"/>
      <c r="F28" s="751"/>
      <c r="G28" s="924"/>
      <c r="H28" s="924"/>
      <c r="I28" s="924"/>
      <c r="J28" s="924"/>
      <c r="K28" s="1360"/>
      <c r="L28" s="682"/>
      <c r="M28" s="682"/>
      <c r="N28" s="1408"/>
      <c r="O28" s="751"/>
      <c r="P28" s="751"/>
      <c r="Q28" s="924"/>
      <c r="R28" s="1426"/>
      <c r="S28" s="682"/>
      <c r="T28" s="682"/>
      <c r="U28" s="682"/>
      <c r="V28" s="682"/>
      <c r="W28" s="682"/>
      <c r="X28" s="682"/>
      <c r="Y28" s="682"/>
      <c r="Z28" s="682"/>
    </row>
    <row r="29" spans="1:26" ht="15.75" customHeight="1">
      <c r="A29" s="682"/>
      <c r="B29" s="1039"/>
      <c r="C29" s="751"/>
      <c r="D29" s="751"/>
      <c r="E29" s="751"/>
      <c r="F29" s="751"/>
      <c r="G29" s="924"/>
      <c r="H29" s="924"/>
      <c r="I29" s="1378"/>
      <c r="J29" s="1412">
        <f>SUM(J23:J28)</f>
        <v>63</v>
      </c>
      <c r="K29" s="1413" t="s">
        <v>1706</v>
      </c>
      <c r="L29" s="682"/>
      <c r="M29" s="682"/>
      <c r="N29" s="1427" t="s">
        <v>2829</v>
      </c>
      <c r="O29" s="1415">
        <v>0.08</v>
      </c>
      <c r="P29" s="751"/>
      <c r="Q29" s="924"/>
      <c r="R29" s="1423">
        <f>R27*8%</f>
        <v>37.795999999999999</v>
      </c>
      <c r="S29" s="682"/>
      <c r="T29" s="682"/>
      <c r="U29" s="682"/>
      <c r="V29" s="682"/>
      <c r="W29" s="682"/>
      <c r="X29" s="682"/>
      <c r="Y29" s="682"/>
      <c r="Z29" s="682"/>
    </row>
    <row r="30" spans="1:26" ht="15.75" customHeight="1">
      <c r="A30" s="682"/>
      <c r="B30" s="1396">
        <v>4</v>
      </c>
      <c r="C30" s="1397" t="s">
        <v>1783</v>
      </c>
      <c r="D30" s="1398"/>
      <c r="E30" s="1398"/>
      <c r="F30" s="1398"/>
      <c r="G30" s="1399"/>
      <c r="H30" s="1399"/>
      <c r="I30" s="1399"/>
      <c r="J30" s="1399"/>
      <c r="K30" s="1400"/>
      <c r="L30" s="682"/>
      <c r="M30" s="682"/>
      <c r="N30" s="1408"/>
      <c r="O30" s="751"/>
      <c r="P30" s="751"/>
      <c r="Q30" s="924"/>
      <c r="R30" s="1426"/>
      <c r="S30" s="682"/>
      <c r="T30" s="682"/>
      <c r="U30" s="682"/>
      <c r="V30" s="682"/>
      <c r="W30" s="682"/>
      <c r="X30" s="682"/>
      <c r="Y30" s="682"/>
      <c r="Z30" s="682"/>
    </row>
    <row r="31" spans="1:26" ht="15.75" customHeight="1">
      <c r="A31" s="682"/>
      <c r="B31" s="1039"/>
      <c r="C31" s="751"/>
      <c r="D31" s="751"/>
      <c r="E31" s="752">
        <v>1</v>
      </c>
      <c r="F31" s="752">
        <v>1</v>
      </c>
      <c r="G31" s="887">
        <f t="shared" ref="G31:H31" si="3">G23</f>
        <v>5</v>
      </c>
      <c r="H31" s="887">
        <f t="shared" si="3"/>
        <v>3</v>
      </c>
      <c r="I31" s="887">
        <v>0.1</v>
      </c>
      <c r="J31" s="887">
        <f>G31*H31*I31</f>
        <v>1.5</v>
      </c>
      <c r="K31" s="1360"/>
      <c r="L31" s="682"/>
      <c r="M31" s="682"/>
      <c r="N31" s="1424"/>
      <c r="O31" s="751"/>
      <c r="P31" s="751"/>
      <c r="Q31" s="924"/>
      <c r="R31" s="1423">
        <f>SUM(R27:R30)</f>
        <v>510.24599999999998</v>
      </c>
      <c r="S31" s="682"/>
      <c r="T31" s="682"/>
      <c r="U31" s="682"/>
      <c r="V31" s="682"/>
      <c r="W31" s="682"/>
      <c r="X31" s="682"/>
      <c r="Y31" s="682"/>
      <c r="Z31" s="682"/>
    </row>
    <row r="32" spans="1:26" ht="15.75" customHeight="1">
      <c r="A32" s="682"/>
      <c r="B32" s="1039"/>
      <c r="C32" s="751"/>
      <c r="D32" s="751"/>
      <c r="E32" s="751"/>
      <c r="F32" s="751"/>
      <c r="G32" s="924"/>
      <c r="H32" s="924"/>
      <c r="I32" s="924"/>
      <c r="J32" s="924"/>
      <c r="K32" s="1360"/>
      <c r="L32" s="682"/>
      <c r="M32" s="682"/>
      <c r="N32" s="1408"/>
      <c r="O32" s="751"/>
      <c r="P32" s="751"/>
      <c r="Q32" s="924"/>
      <c r="R32" s="1425">
        <f>SUM(R29:R31)</f>
        <v>548.04200000000003</v>
      </c>
      <c r="S32" s="682"/>
      <c r="T32" s="682"/>
      <c r="U32" s="682"/>
      <c r="V32" s="682"/>
      <c r="W32" s="682"/>
      <c r="X32" s="682"/>
      <c r="Y32" s="682"/>
      <c r="Z32" s="682"/>
    </row>
    <row r="33" spans="1:26" ht="15.75" customHeight="1">
      <c r="A33" s="682"/>
      <c r="B33" s="1039"/>
      <c r="C33" s="751"/>
      <c r="D33" s="751"/>
      <c r="E33" s="751"/>
      <c r="F33" s="751"/>
      <c r="G33" s="924"/>
      <c r="H33" s="924"/>
      <c r="I33" s="924"/>
      <c r="J33" s="924"/>
      <c r="K33" s="1360"/>
      <c r="L33" s="682"/>
      <c r="M33" s="682"/>
      <c r="N33" s="1427" t="s">
        <v>2830</v>
      </c>
      <c r="O33" s="1415">
        <v>0.05</v>
      </c>
      <c r="P33" s="751"/>
      <c r="Q33" s="924"/>
      <c r="R33" s="1423">
        <f>R32*5%</f>
        <v>27.402100000000004</v>
      </c>
      <c r="S33" s="682"/>
      <c r="T33" s="682"/>
      <c r="U33" s="682"/>
      <c r="V33" s="682"/>
      <c r="W33" s="682"/>
      <c r="X33" s="682"/>
      <c r="Y33" s="682"/>
      <c r="Z33" s="682"/>
    </row>
    <row r="34" spans="1:26" ht="15.75" customHeight="1">
      <c r="A34" s="682"/>
      <c r="B34" s="1039"/>
      <c r="C34" s="751"/>
      <c r="D34" s="751"/>
      <c r="E34" s="751"/>
      <c r="F34" s="751"/>
      <c r="G34" s="924"/>
      <c r="H34" s="924"/>
      <c r="I34" s="1378"/>
      <c r="J34" s="1412">
        <f>SUM(J31:J33)</f>
        <v>1.5</v>
      </c>
      <c r="K34" s="1413" t="s">
        <v>1731</v>
      </c>
      <c r="L34" s="682"/>
      <c r="M34" s="682"/>
      <c r="N34" s="1416"/>
      <c r="O34" s="793"/>
      <c r="P34" s="793"/>
      <c r="Q34" s="893"/>
      <c r="R34" s="1363"/>
      <c r="S34" s="682"/>
      <c r="T34" s="682"/>
      <c r="U34" s="682"/>
      <c r="V34" s="682"/>
      <c r="W34" s="682"/>
      <c r="X34" s="682"/>
      <c r="Y34" s="682"/>
      <c r="Z34" s="682"/>
    </row>
    <row r="35" spans="1:26" ht="15.75" customHeight="1">
      <c r="A35" s="682"/>
      <c r="B35" s="1396">
        <v>5</v>
      </c>
      <c r="C35" s="1397" t="s">
        <v>2831</v>
      </c>
      <c r="D35" s="1398"/>
      <c r="E35" s="1398"/>
      <c r="F35" s="1398"/>
      <c r="G35" s="1399"/>
      <c r="H35" s="1399"/>
      <c r="I35" s="1399"/>
      <c r="J35" s="1399"/>
      <c r="K35" s="1400"/>
      <c r="L35" s="682"/>
      <c r="M35" s="682"/>
      <c r="N35" s="1866" t="s">
        <v>2832</v>
      </c>
      <c r="O35" s="1597"/>
      <c r="P35" s="1597"/>
      <c r="Q35" s="1597"/>
      <c r="R35" s="1428">
        <f>SUM(R32:R34)</f>
        <v>575.44410000000005</v>
      </c>
      <c r="S35" s="682"/>
      <c r="T35" s="682"/>
      <c r="U35" s="682"/>
      <c r="V35" s="682"/>
      <c r="W35" s="682"/>
      <c r="X35" s="682"/>
      <c r="Y35" s="682"/>
      <c r="Z35" s="682"/>
    </row>
    <row r="36" spans="1:26" ht="15.75" customHeight="1">
      <c r="A36" s="682"/>
      <c r="B36" s="1039"/>
      <c r="C36" s="751"/>
      <c r="D36" s="751"/>
      <c r="E36" s="751"/>
      <c r="F36" s="751"/>
      <c r="G36" s="887">
        <v>4</v>
      </c>
      <c r="H36" s="887">
        <v>2</v>
      </c>
      <c r="I36" s="924"/>
      <c r="J36" s="924"/>
      <c r="K36" s="1360"/>
      <c r="L36" s="682"/>
      <c r="M36" s="682"/>
      <c r="N36" s="1866" t="s">
        <v>2833</v>
      </c>
      <c r="O36" s="1597"/>
      <c r="P36" s="1597"/>
      <c r="Q36" s="1597"/>
      <c r="R36" s="1428">
        <f>R35/1000</f>
        <v>0.57544410000000001</v>
      </c>
      <c r="S36" s="682"/>
      <c r="T36" s="682"/>
      <c r="U36" s="682"/>
      <c r="V36" s="682"/>
      <c r="W36" s="682"/>
      <c r="X36" s="682"/>
      <c r="Y36" s="682"/>
      <c r="Z36" s="682"/>
    </row>
    <row r="37" spans="1:26" ht="15.75" customHeight="1">
      <c r="A37" s="682"/>
      <c r="B37" s="1039"/>
      <c r="C37" s="892" t="s">
        <v>2834</v>
      </c>
      <c r="D37" s="751"/>
      <c r="E37" s="751"/>
      <c r="F37" s="751"/>
      <c r="G37" s="887">
        <v>0.2</v>
      </c>
      <c r="H37" s="887">
        <v>0.2</v>
      </c>
      <c r="I37" s="924"/>
      <c r="J37" s="924"/>
      <c r="K37" s="1360"/>
      <c r="L37" s="682"/>
      <c r="M37" s="682"/>
      <c r="N37" s="684"/>
      <c r="O37" s="684"/>
      <c r="P37" s="684"/>
      <c r="Q37" s="684"/>
      <c r="R37" s="684"/>
      <c r="S37" s="682"/>
      <c r="T37" s="682"/>
      <c r="U37" s="682"/>
      <c r="V37" s="682"/>
      <c r="W37" s="682"/>
      <c r="X37" s="682"/>
      <c r="Y37" s="682"/>
      <c r="Z37" s="682"/>
    </row>
    <row r="38" spans="1:26" ht="15.75" customHeight="1">
      <c r="A38" s="682"/>
      <c r="B38" s="1039"/>
      <c r="C38" s="751"/>
      <c r="D38" s="751"/>
      <c r="E38" s="751"/>
      <c r="F38" s="751"/>
      <c r="G38" s="924"/>
      <c r="H38" s="924"/>
      <c r="I38" s="924"/>
      <c r="J38" s="924"/>
      <c r="K38" s="1360"/>
      <c r="L38" s="682"/>
      <c r="M38" s="682"/>
      <c r="N38" s="149"/>
      <c r="O38" s="149"/>
      <c r="P38" s="149"/>
      <c r="Q38" s="149"/>
      <c r="R38" s="149"/>
      <c r="S38" s="682"/>
      <c r="T38" s="682"/>
      <c r="U38" s="682"/>
      <c r="V38" s="682"/>
      <c r="W38" s="682"/>
      <c r="X38" s="682"/>
      <c r="Y38" s="682"/>
      <c r="Z38" s="682"/>
    </row>
    <row r="39" spans="1:26" ht="15">
      <c r="A39" s="682"/>
      <c r="B39" s="1039"/>
      <c r="C39" s="892" t="s">
        <v>2835</v>
      </c>
      <c r="D39" s="751"/>
      <c r="E39" s="752">
        <v>1</v>
      </c>
      <c r="F39" s="752">
        <v>1</v>
      </c>
      <c r="G39" s="1429">
        <f t="shared" ref="G39:H39" si="4">SUM(G36:G38)</f>
        <v>4.2</v>
      </c>
      <c r="H39" s="1429">
        <f t="shared" si="4"/>
        <v>2.2000000000000002</v>
      </c>
      <c r="I39" s="887">
        <v>0.25</v>
      </c>
      <c r="J39" s="887">
        <f>G39*H39*I39</f>
        <v>2.3100000000000005</v>
      </c>
      <c r="K39" s="1407" t="s">
        <v>1731</v>
      </c>
      <c r="L39" s="682"/>
      <c r="M39" s="682"/>
      <c r="N39" s="149"/>
      <c r="O39" s="149"/>
      <c r="P39" s="149"/>
      <c r="Q39" s="149"/>
      <c r="R39" s="149"/>
      <c r="S39" s="682"/>
      <c r="T39" s="682"/>
      <c r="U39" s="682"/>
      <c r="V39" s="682"/>
      <c r="W39" s="682"/>
      <c r="X39" s="682"/>
      <c r="Y39" s="682"/>
      <c r="Z39" s="682"/>
    </row>
    <row r="40" spans="1:26" ht="15">
      <c r="A40" s="682"/>
      <c r="B40" s="1039"/>
      <c r="C40" s="751"/>
      <c r="D40" s="751"/>
      <c r="E40" s="751"/>
      <c r="F40" s="751"/>
      <c r="G40" s="924"/>
      <c r="H40" s="924"/>
      <c r="I40" s="924"/>
      <c r="J40" s="924"/>
      <c r="K40" s="1360"/>
      <c r="L40" s="682"/>
      <c r="M40" s="682"/>
      <c r="N40" s="684"/>
      <c r="O40" s="684"/>
      <c r="P40" s="684"/>
      <c r="Q40" s="684"/>
      <c r="R40" s="684"/>
      <c r="S40" s="682"/>
      <c r="T40" s="682"/>
      <c r="U40" s="682"/>
      <c r="V40" s="682"/>
      <c r="W40" s="682"/>
      <c r="X40" s="682"/>
      <c r="Y40" s="682"/>
      <c r="Z40" s="682"/>
    </row>
    <row r="41" spans="1:26" ht="15">
      <c r="A41" s="682"/>
      <c r="B41" s="1039"/>
      <c r="C41" s="751"/>
      <c r="D41" s="751"/>
      <c r="E41" s="751"/>
      <c r="F41" s="751"/>
      <c r="G41" s="924"/>
      <c r="H41" s="924"/>
      <c r="I41" s="924"/>
      <c r="J41" s="924"/>
      <c r="K41" s="1360"/>
      <c r="L41" s="682"/>
      <c r="M41" s="682"/>
      <c r="N41" s="684"/>
      <c r="O41" s="684"/>
      <c r="P41" s="684"/>
      <c r="Q41" s="684"/>
      <c r="R41" s="684"/>
      <c r="S41" s="682"/>
      <c r="T41" s="682"/>
      <c r="U41" s="682"/>
      <c r="V41" s="682"/>
      <c r="W41" s="682"/>
      <c r="X41" s="682"/>
      <c r="Y41" s="682"/>
      <c r="Z41" s="682"/>
    </row>
    <row r="42" spans="1:26" ht="15">
      <c r="A42" s="682"/>
      <c r="B42" s="1039"/>
      <c r="C42" s="751"/>
      <c r="D42" s="751"/>
      <c r="E42" s="751"/>
      <c r="F42" s="751"/>
      <c r="G42" s="924"/>
      <c r="H42" s="924"/>
      <c r="I42" s="1378"/>
      <c r="J42" s="1412">
        <f>SUM(J37:J41)</f>
        <v>2.3100000000000005</v>
      </c>
      <c r="K42" s="1413" t="s">
        <v>1731</v>
      </c>
      <c r="L42" s="682"/>
      <c r="M42" s="682"/>
      <c r="N42" s="684"/>
      <c r="O42" s="684"/>
      <c r="P42" s="684"/>
      <c r="Q42" s="684"/>
      <c r="R42" s="684"/>
      <c r="S42" s="682"/>
      <c r="T42" s="682"/>
      <c r="U42" s="682"/>
      <c r="V42" s="682"/>
      <c r="W42" s="682"/>
      <c r="X42" s="682"/>
      <c r="Y42" s="682"/>
      <c r="Z42" s="682"/>
    </row>
    <row r="43" spans="1:26" ht="15">
      <c r="A43" s="682"/>
      <c r="B43" s="1396">
        <v>6</v>
      </c>
      <c r="C43" s="1397" t="s">
        <v>2836</v>
      </c>
      <c r="D43" s="1398"/>
      <c r="E43" s="1398"/>
      <c r="F43" s="1398"/>
      <c r="G43" s="1399"/>
      <c r="H43" s="1399"/>
      <c r="I43" s="1399"/>
      <c r="J43" s="1399"/>
      <c r="K43" s="1400"/>
      <c r="L43" s="682"/>
      <c r="M43" s="682"/>
      <c r="N43" s="684"/>
      <c r="O43" s="684"/>
      <c r="P43" s="684"/>
      <c r="Q43" s="684"/>
      <c r="R43" s="684"/>
      <c r="S43" s="682"/>
      <c r="T43" s="682"/>
      <c r="U43" s="682"/>
      <c r="V43" s="682"/>
      <c r="W43" s="682"/>
      <c r="X43" s="682"/>
      <c r="Y43" s="682"/>
      <c r="Z43" s="682"/>
    </row>
    <row r="44" spans="1:26" ht="15">
      <c r="A44" s="682"/>
      <c r="B44" s="1039"/>
      <c r="C44" s="751"/>
      <c r="D44" s="751"/>
      <c r="E44" s="751"/>
      <c r="F44" s="751"/>
      <c r="G44" s="887">
        <v>4</v>
      </c>
      <c r="H44" s="887">
        <v>2</v>
      </c>
      <c r="I44" s="924"/>
      <c r="J44" s="924"/>
      <c r="K44" s="1360"/>
      <c r="L44" s="682"/>
      <c r="M44" s="682"/>
      <c r="N44" s="684"/>
      <c r="O44" s="684"/>
      <c r="P44" s="684"/>
      <c r="Q44" s="684"/>
      <c r="R44" s="684"/>
      <c r="S44" s="682"/>
      <c r="T44" s="682"/>
      <c r="U44" s="682"/>
      <c r="V44" s="682"/>
      <c r="W44" s="682"/>
      <c r="X44" s="682"/>
      <c r="Y44" s="682"/>
      <c r="Z44" s="682"/>
    </row>
    <row r="45" spans="1:26" ht="15">
      <c r="A45" s="682"/>
      <c r="B45" s="1039"/>
      <c r="C45" s="892" t="s">
        <v>2837</v>
      </c>
      <c r="D45" s="751"/>
      <c r="E45" s="751"/>
      <c r="F45" s="751"/>
      <c r="G45" s="887">
        <v>0.1</v>
      </c>
      <c r="H45" s="887">
        <v>0.1</v>
      </c>
      <c r="I45" s="924"/>
      <c r="J45" s="924"/>
      <c r="K45" s="1360"/>
      <c r="L45" s="682"/>
      <c r="M45" s="682"/>
      <c r="N45" s="684"/>
      <c r="O45" s="684"/>
      <c r="P45" s="684"/>
      <c r="Q45" s="684"/>
      <c r="R45" s="684"/>
      <c r="S45" s="682"/>
      <c r="T45" s="682"/>
      <c r="U45" s="682"/>
      <c r="V45" s="682"/>
      <c r="W45" s="682"/>
      <c r="X45" s="682"/>
      <c r="Y45" s="682"/>
      <c r="Z45" s="682"/>
    </row>
    <row r="46" spans="1:26" ht="15">
      <c r="A46" s="682"/>
      <c r="B46" s="1039"/>
      <c r="C46" s="751"/>
      <c r="D46" s="751"/>
      <c r="E46" s="751"/>
      <c r="F46" s="751"/>
      <c r="G46" s="924"/>
      <c r="H46" s="924"/>
      <c r="I46" s="924"/>
      <c r="J46" s="924"/>
      <c r="K46" s="1360"/>
      <c r="L46" s="682"/>
      <c r="M46" s="682"/>
      <c r="N46" s="684"/>
      <c r="O46" s="684"/>
      <c r="P46" s="684"/>
      <c r="Q46" s="684"/>
      <c r="R46" s="684"/>
      <c r="S46" s="682"/>
      <c r="T46" s="682"/>
      <c r="U46" s="682"/>
      <c r="V46" s="682"/>
      <c r="W46" s="682"/>
      <c r="X46" s="682"/>
      <c r="Y46" s="682"/>
      <c r="Z46" s="682"/>
    </row>
    <row r="47" spans="1:26" ht="15">
      <c r="A47" s="682"/>
      <c r="B47" s="1039"/>
      <c r="C47" s="751"/>
      <c r="D47" s="751"/>
      <c r="E47" s="751"/>
      <c r="F47" s="751"/>
      <c r="G47" s="1429">
        <f t="shared" ref="G47:H47" si="5">SUM(G44:G46)</f>
        <v>4.0999999999999996</v>
      </c>
      <c r="H47" s="1429">
        <f t="shared" si="5"/>
        <v>2.1</v>
      </c>
      <c r="I47" s="924"/>
      <c r="J47" s="924"/>
      <c r="K47" s="1360"/>
      <c r="L47" s="682"/>
      <c r="M47" s="682"/>
      <c r="N47" s="684"/>
      <c r="O47" s="684"/>
      <c r="P47" s="684"/>
      <c r="Q47" s="684"/>
      <c r="R47" s="684"/>
      <c r="S47" s="682"/>
      <c r="T47" s="682"/>
      <c r="U47" s="682"/>
      <c r="V47" s="682"/>
      <c r="W47" s="682"/>
      <c r="X47" s="682"/>
      <c r="Y47" s="682"/>
      <c r="Z47" s="682"/>
    </row>
    <row r="48" spans="1:26" ht="15">
      <c r="A48" s="682"/>
      <c r="B48" s="1039"/>
      <c r="C48" s="751"/>
      <c r="D48" s="751"/>
      <c r="E48" s="752">
        <v>1</v>
      </c>
      <c r="F48" s="752">
        <v>2</v>
      </c>
      <c r="G48" s="887">
        <f>G47</f>
        <v>4.0999999999999996</v>
      </c>
      <c r="H48" s="887">
        <v>0.2</v>
      </c>
      <c r="I48" s="887">
        <v>2.5</v>
      </c>
      <c r="J48" s="887">
        <f t="shared" ref="J48:J49" si="6">G48*H48*I48*F48*E48</f>
        <v>4.0999999999999996</v>
      </c>
      <c r="K48" s="1849" t="s">
        <v>1731</v>
      </c>
      <c r="L48" s="682"/>
      <c r="M48" s="682"/>
      <c r="N48" s="684"/>
      <c r="O48" s="684"/>
      <c r="P48" s="684"/>
      <c r="Q48" s="684"/>
      <c r="R48" s="684"/>
      <c r="S48" s="682"/>
      <c r="T48" s="682"/>
      <c r="U48" s="682"/>
      <c r="V48" s="682"/>
      <c r="W48" s="682"/>
      <c r="X48" s="682"/>
      <c r="Y48" s="682"/>
      <c r="Z48" s="682"/>
    </row>
    <row r="49" spans="1:26" ht="15">
      <c r="A49" s="682"/>
      <c r="B49" s="1039"/>
      <c r="C49" s="751"/>
      <c r="D49" s="751"/>
      <c r="E49" s="752">
        <v>1</v>
      </c>
      <c r="F49" s="752">
        <v>2</v>
      </c>
      <c r="G49" s="887">
        <f>H47</f>
        <v>2.1</v>
      </c>
      <c r="H49" s="887">
        <v>0.2</v>
      </c>
      <c r="I49" s="887">
        <v>2.5</v>
      </c>
      <c r="J49" s="887">
        <f t="shared" si="6"/>
        <v>2.1</v>
      </c>
      <c r="K49" s="1851"/>
      <c r="L49" s="682"/>
      <c r="M49" s="682"/>
      <c r="N49" s="684"/>
      <c r="O49" s="684"/>
      <c r="P49" s="684"/>
      <c r="Q49" s="684"/>
      <c r="R49" s="684"/>
      <c r="S49" s="682"/>
      <c r="T49" s="682"/>
      <c r="U49" s="682"/>
      <c r="V49" s="682"/>
      <c r="W49" s="682"/>
      <c r="X49" s="682"/>
      <c r="Y49" s="682"/>
      <c r="Z49" s="682"/>
    </row>
    <row r="50" spans="1:26" ht="15">
      <c r="A50" s="682"/>
      <c r="B50" s="1039"/>
      <c r="C50" s="751"/>
      <c r="D50" s="751"/>
      <c r="E50" s="751"/>
      <c r="F50" s="751"/>
      <c r="G50" s="924"/>
      <c r="H50" s="924"/>
      <c r="I50" s="924"/>
      <c r="J50" s="924"/>
      <c r="K50" s="1360"/>
      <c r="L50" s="682"/>
      <c r="M50" s="682"/>
      <c r="N50" s="684"/>
      <c r="O50" s="684"/>
      <c r="P50" s="684"/>
      <c r="Q50" s="684"/>
      <c r="R50" s="684"/>
      <c r="S50" s="682"/>
      <c r="T50" s="682"/>
      <c r="U50" s="682"/>
      <c r="V50" s="682"/>
      <c r="W50" s="682"/>
      <c r="X50" s="682"/>
      <c r="Y50" s="682"/>
      <c r="Z50" s="682"/>
    </row>
    <row r="51" spans="1:26" ht="15">
      <c r="A51" s="682"/>
      <c r="B51" s="1039"/>
      <c r="C51" s="751"/>
      <c r="D51" s="751"/>
      <c r="E51" s="751"/>
      <c r="F51" s="751"/>
      <c r="G51" s="924"/>
      <c r="H51" s="924"/>
      <c r="I51" s="924"/>
      <c r="J51" s="924"/>
      <c r="K51" s="1360"/>
      <c r="L51" s="682"/>
      <c r="M51" s="682"/>
      <c r="N51" s="684"/>
      <c r="O51" s="684"/>
      <c r="P51" s="684"/>
      <c r="Q51" s="684"/>
      <c r="R51" s="684"/>
      <c r="S51" s="682"/>
      <c r="T51" s="682"/>
      <c r="U51" s="682"/>
      <c r="V51" s="682"/>
      <c r="W51" s="682"/>
      <c r="X51" s="682"/>
      <c r="Y51" s="682"/>
      <c r="Z51" s="682"/>
    </row>
    <row r="52" spans="1:26" ht="15">
      <c r="A52" s="682"/>
      <c r="B52" s="1039"/>
      <c r="C52" s="751"/>
      <c r="D52" s="751"/>
      <c r="E52" s="751"/>
      <c r="F52" s="751"/>
      <c r="G52" s="924"/>
      <c r="H52" s="924"/>
      <c r="I52" s="1378"/>
      <c r="J52" s="1412">
        <f>SUM(J48:J51)</f>
        <v>6.1999999999999993</v>
      </c>
      <c r="K52" s="1413" t="s">
        <v>1731</v>
      </c>
      <c r="L52" s="682"/>
      <c r="M52" s="682"/>
      <c r="N52" s="684"/>
      <c r="O52" s="684"/>
      <c r="P52" s="684"/>
      <c r="Q52" s="684"/>
      <c r="R52" s="684"/>
      <c r="S52" s="682"/>
      <c r="T52" s="682"/>
      <c r="U52" s="682"/>
      <c r="V52" s="682"/>
      <c r="W52" s="682"/>
      <c r="X52" s="682"/>
      <c r="Y52" s="682"/>
      <c r="Z52" s="682"/>
    </row>
    <row r="53" spans="1:26" ht="15">
      <c r="A53" s="682"/>
      <c r="B53" s="1396">
        <v>7</v>
      </c>
      <c r="C53" s="1397" t="s">
        <v>2838</v>
      </c>
      <c r="D53" s="1398"/>
      <c r="E53" s="1398"/>
      <c r="F53" s="1398"/>
      <c r="G53" s="1399"/>
      <c r="H53" s="1399"/>
      <c r="I53" s="1399"/>
      <c r="J53" s="1399"/>
      <c r="K53" s="1400"/>
      <c r="L53" s="682"/>
      <c r="M53" s="682"/>
      <c r="N53" s="684"/>
      <c r="O53" s="684"/>
      <c r="P53" s="684"/>
      <c r="Q53" s="684"/>
      <c r="R53" s="684"/>
      <c r="S53" s="682"/>
      <c r="T53" s="682"/>
      <c r="U53" s="682"/>
      <c r="V53" s="682"/>
      <c r="W53" s="682"/>
      <c r="X53" s="682"/>
      <c r="Y53" s="682"/>
      <c r="Z53" s="682"/>
    </row>
    <row r="54" spans="1:26" ht="15">
      <c r="A54" s="682"/>
      <c r="B54" s="1039"/>
      <c r="C54" s="892" t="s">
        <v>2839</v>
      </c>
      <c r="D54" s="751"/>
      <c r="E54" s="752">
        <v>1</v>
      </c>
      <c r="F54" s="752">
        <v>1</v>
      </c>
      <c r="G54" s="887">
        <f t="shared" ref="G54:I54" si="7">G9</f>
        <v>5</v>
      </c>
      <c r="H54" s="887">
        <f t="shared" si="7"/>
        <v>3</v>
      </c>
      <c r="I54" s="887">
        <f t="shared" si="7"/>
        <v>3</v>
      </c>
      <c r="J54" s="1429">
        <f>G54*H54*I54*F54*E54</f>
        <v>45</v>
      </c>
      <c r="K54" s="1849" t="s">
        <v>1731</v>
      </c>
      <c r="L54" s="682"/>
      <c r="M54" s="682"/>
      <c r="N54" s="684"/>
      <c r="O54" s="684"/>
      <c r="P54" s="684"/>
      <c r="Q54" s="684"/>
      <c r="R54" s="684"/>
      <c r="S54" s="682"/>
      <c r="T54" s="682"/>
      <c r="U54" s="682"/>
      <c r="V54" s="682"/>
      <c r="W54" s="682"/>
      <c r="X54" s="682"/>
      <c r="Y54" s="682"/>
      <c r="Z54" s="682"/>
    </row>
    <row r="55" spans="1:26" ht="15">
      <c r="A55" s="682"/>
      <c r="B55" s="1039"/>
      <c r="C55" s="1430" t="s">
        <v>2840</v>
      </c>
      <c r="D55" s="751"/>
      <c r="E55" s="751"/>
      <c r="F55" s="751"/>
      <c r="G55" s="924"/>
      <c r="H55" s="924"/>
      <c r="I55" s="924"/>
      <c r="J55" s="924"/>
      <c r="K55" s="1850"/>
      <c r="L55" s="682"/>
      <c r="M55" s="682"/>
      <c r="N55" s="684"/>
      <c r="O55" s="684"/>
      <c r="P55" s="684"/>
      <c r="Q55" s="684"/>
      <c r="R55" s="684"/>
      <c r="S55" s="682"/>
      <c r="T55" s="682"/>
      <c r="U55" s="682"/>
      <c r="V55" s="682"/>
      <c r="W55" s="682"/>
      <c r="X55" s="682"/>
      <c r="Y55" s="682"/>
      <c r="Z55" s="682"/>
    </row>
    <row r="56" spans="1:26" ht="15">
      <c r="A56" s="682"/>
      <c r="B56" s="1039"/>
      <c r="C56" s="892" t="s">
        <v>2841</v>
      </c>
      <c r="D56" s="751"/>
      <c r="E56" s="752">
        <v>1</v>
      </c>
      <c r="F56" s="752">
        <v>-1</v>
      </c>
      <c r="G56" s="887">
        <v>4.7</v>
      </c>
      <c r="H56" s="887">
        <v>2.6</v>
      </c>
      <c r="I56" s="887">
        <f>I31</f>
        <v>0.1</v>
      </c>
      <c r="J56" s="1429">
        <f t="shared" ref="J56:J60" si="8">G56*H56*I56*F56*E56</f>
        <v>-1.2220000000000002</v>
      </c>
      <c r="K56" s="1850"/>
      <c r="L56" s="682"/>
      <c r="M56" s="682"/>
      <c r="N56" s="684"/>
      <c r="O56" s="684"/>
      <c r="P56" s="684"/>
      <c r="Q56" s="684"/>
      <c r="R56" s="684"/>
      <c r="S56" s="682"/>
      <c r="T56" s="682"/>
      <c r="U56" s="682"/>
      <c r="V56" s="682"/>
      <c r="W56" s="682"/>
      <c r="X56" s="682"/>
      <c r="Y56" s="682"/>
      <c r="Z56" s="682"/>
    </row>
    <row r="57" spans="1:26" ht="15">
      <c r="A57" s="682"/>
      <c r="B57" s="1039"/>
      <c r="C57" s="892" t="s">
        <v>2842</v>
      </c>
      <c r="D57" s="751"/>
      <c r="E57" s="752">
        <v>1</v>
      </c>
      <c r="F57" s="752">
        <v>-1</v>
      </c>
      <c r="G57" s="887">
        <f t="shared" ref="G57:I57" si="9">G39</f>
        <v>4.2</v>
      </c>
      <c r="H57" s="887">
        <f t="shared" si="9"/>
        <v>2.2000000000000002</v>
      </c>
      <c r="I57" s="887">
        <f t="shared" si="9"/>
        <v>0.25</v>
      </c>
      <c r="J57" s="1429">
        <f t="shared" si="8"/>
        <v>-2.3100000000000005</v>
      </c>
      <c r="K57" s="1850"/>
      <c r="L57" s="682"/>
      <c r="M57" s="682"/>
      <c r="N57" s="684"/>
      <c r="O57" s="684"/>
      <c r="P57" s="684"/>
      <c r="Q57" s="684"/>
      <c r="R57" s="684"/>
      <c r="S57" s="682"/>
      <c r="T57" s="682"/>
      <c r="U57" s="682"/>
      <c r="V57" s="682"/>
      <c r="W57" s="682"/>
      <c r="X57" s="682"/>
      <c r="Y57" s="682"/>
      <c r="Z57" s="682"/>
    </row>
    <row r="58" spans="1:26" ht="15">
      <c r="A58" s="682"/>
      <c r="B58" s="1039"/>
      <c r="C58" s="892" t="s">
        <v>2843</v>
      </c>
      <c r="D58" s="751"/>
      <c r="E58" s="752">
        <f t="shared" ref="E58:E59" si="10">E48</f>
        <v>1</v>
      </c>
      <c r="F58" s="752">
        <v>-2</v>
      </c>
      <c r="G58" s="887">
        <f t="shared" ref="G58:I58" si="11">G48</f>
        <v>4.0999999999999996</v>
      </c>
      <c r="H58" s="887">
        <f t="shared" si="11"/>
        <v>0.2</v>
      </c>
      <c r="I58" s="887">
        <f t="shared" si="11"/>
        <v>2.5</v>
      </c>
      <c r="J58" s="1429">
        <f t="shared" si="8"/>
        <v>-4.0999999999999996</v>
      </c>
      <c r="K58" s="1850"/>
      <c r="L58" s="682"/>
      <c r="M58" s="682"/>
      <c r="N58" s="684"/>
      <c r="O58" s="684"/>
      <c r="P58" s="684"/>
      <c r="Q58" s="684"/>
      <c r="R58" s="684"/>
      <c r="S58" s="682"/>
      <c r="T58" s="682"/>
      <c r="U58" s="682"/>
      <c r="V58" s="682"/>
      <c r="W58" s="682"/>
      <c r="X58" s="682"/>
      <c r="Y58" s="682"/>
      <c r="Z58" s="682"/>
    </row>
    <row r="59" spans="1:26" ht="15">
      <c r="A59" s="682"/>
      <c r="B59" s="1039"/>
      <c r="C59" s="751"/>
      <c r="D59" s="751"/>
      <c r="E59" s="752">
        <f t="shared" si="10"/>
        <v>1</v>
      </c>
      <c r="F59" s="752">
        <v>-2</v>
      </c>
      <c r="G59" s="887">
        <f t="shared" ref="G59:I59" si="12">G49</f>
        <v>2.1</v>
      </c>
      <c r="H59" s="887">
        <f t="shared" si="12"/>
        <v>0.2</v>
      </c>
      <c r="I59" s="887">
        <f t="shared" si="12"/>
        <v>2.5</v>
      </c>
      <c r="J59" s="1429">
        <f t="shared" si="8"/>
        <v>-2.1</v>
      </c>
      <c r="K59" s="1850"/>
      <c r="L59" s="682"/>
      <c r="M59" s="682"/>
      <c r="N59" s="684"/>
      <c r="O59" s="684"/>
      <c r="P59" s="684"/>
      <c r="Q59" s="684"/>
      <c r="R59" s="684"/>
      <c r="S59" s="682"/>
      <c r="T59" s="682"/>
      <c r="U59" s="682"/>
      <c r="V59" s="682"/>
      <c r="W59" s="682"/>
      <c r="X59" s="682"/>
      <c r="Y59" s="682"/>
      <c r="Z59" s="682"/>
    </row>
    <row r="60" spans="1:26" ht="15">
      <c r="A60" s="682"/>
      <c r="B60" s="1039"/>
      <c r="C60" s="892" t="s">
        <v>2844</v>
      </c>
      <c r="D60" s="751"/>
      <c r="E60" s="752">
        <v>1</v>
      </c>
      <c r="F60" s="752">
        <v>-1</v>
      </c>
      <c r="G60" s="887">
        <f t="shared" ref="G60:H60" si="13">G36</f>
        <v>4</v>
      </c>
      <c r="H60" s="887">
        <f t="shared" si="13"/>
        <v>2</v>
      </c>
      <c r="I60" s="887">
        <v>2.5</v>
      </c>
      <c r="J60" s="1429">
        <f t="shared" si="8"/>
        <v>-20</v>
      </c>
      <c r="K60" s="1851"/>
      <c r="L60" s="682"/>
      <c r="M60" s="682"/>
      <c r="N60" s="684"/>
      <c r="O60" s="684"/>
      <c r="P60" s="684"/>
      <c r="Q60" s="684"/>
      <c r="R60" s="684"/>
      <c r="S60" s="682"/>
      <c r="T60" s="682"/>
      <c r="U60" s="682"/>
      <c r="V60" s="682"/>
      <c r="W60" s="682"/>
      <c r="X60" s="682"/>
      <c r="Y60" s="682"/>
      <c r="Z60" s="682"/>
    </row>
    <row r="61" spans="1:26" ht="15">
      <c r="A61" s="682"/>
      <c r="B61" s="1039"/>
      <c r="C61" s="751"/>
      <c r="D61" s="751"/>
      <c r="E61" s="751"/>
      <c r="F61" s="751"/>
      <c r="G61" s="924"/>
      <c r="H61" s="924"/>
      <c r="I61" s="924"/>
      <c r="J61" s="924"/>
      <c r="K61" s="1360"/>
      <c r="L61" s="682"/>
      <c r="M61" s="682"/>
      <c r="N61" s="684"/>
      <c r="O61" s="684"/>
      <c r="P61" s="684"/>
      <c r="Q61" s="684"/>
      <c r="R61" s="684"/>
      <c r="S61" s="682"/>
      <c r="T61" s="682"/>
      <c r="U61" s="682"/>
      <c r="V61" s="682"/>
      <c r="W61" s="682"/>
      <c r="X61" s="682"/>
      <c r="Y61" s="682"/>
      <c r="Z61" s="682"/>
    </row>
    <row r="62" spans="1:26" ht="15">
      <c r="A62" s="682"/>
      <c r="B62" s="1039"/>
      <c r="C62" s="751"/>
      <c r="D62" s="751"/>
      <c r="E62" s="751"/>
      <c r="F62" s="751"/>
      <c r="G62" s="924"/>
      <c r="H62" s="924"/>
      <c r="I62" s="924"/>
      <c r="J62" s="924"/>
      <c r="K62" s="1360"/>
      <c r="L62" s="682"/>
      <c r="M62" s="682"/>
      <c r="N62" s="684"/>
      <c r="O62" s="684"/>
      <c r="P62" s="684"/>
      <c r="Q62" s="684"/>
      <c r="R62" s="684"/>
      <c r="S62" s="682"/>
      <c r="T62" s="682"/>
      <c r="U62" s="682"/>
      <c r="V62" s="682"/>
      <c r="W62" s="682"/>
      <c r="X62" s="682"/>
      <c r="Y62" s="682"/>
      <c r="Z62" s="682"/>
    </row>
    <row r="63" spans="1:26" ht="15">
      <c r="A63" s="682"/>
      <c r="B63" s="1039"/>
      <c r="C63" s="751"/>
      <c r="D63" s="751"/>
      <c r="E63" s="751"/>
      <c r="F63" s="751"/>
      <c r="G63" s="924"/>
      <c r="H63" s="924"/>
      <c r="I63" s="924"/>
      <c r="J63" s="924"/>
      <c r="K63" s="1360"/>
      <c r="L63" s="682"/>
      <c r="M63" s="682"/>
      <c r="N63" s="684"/>
      <c r="O63" s="684"/>
      <c r="P63" s="684"/>
      <c r="Q63" s="684"/>
      <c r="R63" s="684"/>
      <c r="S63" s="682"/>
      <c r="T63" s="682"/>
      <c r="U63" s="682"/>
      <c r="V63" s="682"/>
      <c r="W63" s="682"/>
      <c r="X63" s="682"/>
      <c r="Y63" s="682"/>
      <c r="Z63" s="682"/>
    </row>
    <row r="64" spans="1:26" ht="15">
      <c r="A64" s="682"/>
      <c r="B64" s="1039"/>
      <c r="C64" s="751"/>
      <c r="D64" s="751"/>
      <c r="E64" s="751"/>
      <c r="F64" s="751"/>
      <c r="G64" s="924"/>
      <c r="H64" s="924"/>
      <c r="I64" s="1378"/>
      <c r="J64" s="1412">
        <f>SUM(J54:J63)</f>
        <v>15.267999999999994</v>
      </c>
      <c r="K64" s="1413" t="s">
        <v>1731</v>
      </c>
      <c r="L64" s="682"/>
      <c r="M64" s="682"/>
      <c r="N64" s="684"/>
      <c r="O64" s="684"/>
      <c r="P64" s="684"/>
      <c r="Q64" s="684"/>
      <c r="R64" s="684"/>
      <c r="S64" s="682"/>
      <c r="T64" s="682"/>
      <c r="U64" s="682"/>
      <c r="V64" s="682"/>
      <c r="W64" s="682"/>
      <c r="X64" s="682"/>
      <c r="Y64" s="682"/>
      <c r="Z64" s="682"/>
    </row>
    <row r="65" spans="1:26" ht="15">
      <c r="A65" s="682"/>
      <c r="B65" s="1396">
        <v>8</v>
      </c>
      <c r="C65" s="1397" t="s">
        <v>2845</v>
      </c>
      <c r="D65" s="1398"/>
      <c r="E65" s="1398"/>
      <c r="F65" s="1398"/>
      <c r="G65" s="1399"/>
      <c r="H65" s="1399"/>
      <c r="I65" s="1399"/>
      <c r="J65" s="1399"/>
      <c r="K65" s="1400"/>
      <c r="L65" s="682"/>
      <c r="M65" s="682"/>
      <c r="N65" s="684"/>
      <c r="O65" s="684"/>
      <c r="P65" s="684"/>
      <c r="Q65" s="684"/>
      <c r="R65" s="684"/>
      <c r="S65" s="682"/>
      <c r="T65" s="682"/>
      <c r="U65" s="682"/>
      <c r="V65" s="682"/>
      <c r="W65" s="682"/>
      <c r="X65" s="682"/>
      <c r="Y65" s="682"/>
      <c r="Z65" s="682"/>
    </row>
    <row r="66" spans="1:26" ht="15">
      <c r="A66" s="682"/>
      <c r="B66" s="1039"/>
      <c r="C66" s="751"/>
      <c r="D66" s="751"/>
      <c r="E66" s="752">
        <v>1</v>
      </c>
      <c r="F66" s="752">
        <v>1</v>
      </c>
      <c r="G66" s="887">
        <v>4.4000000000000004</v>
      </c>
      <c r="H66" s="887">
        <v>2.4</v>
      </c>
      <c r="I66" s="887">
        <v>0.2</v>
      </c>
      <c r="J66" s="887">
        <f>G66*I66*H66</f>
        <v>2.1120000000000001</v>
      </c>
      <c r="K66" s="1360"/>
      <c r="L66" s="682"/>
      <c r="M66" s="682"/>
      <c r="N66" s="684"/>
      <c r="O66" s="684"/>
      <c r="P66" s="684"/>
      <c r="Q66" s="684"/>
      <c r="R66" s="684"/>
      <c r="S66" s="682"/>
      <c r="T66" s="682"/>
      <c r="U66" s="682"/>
      <c r="V66" s="682"/>
      <c r="W66" s="682"/>
      <c r="X66" s="682"/>
      <c r="Y66" s="682"/>
      <c r="Z66" s="682"/>
    </row>
    <row r="67" spans="1:26" ht="15">
      <c r="A67" s="682"/>
      <c r="B67" s="1039"/>
      <c r="C67" s="892" t="s">
        <v>2840</v>
      </c>
      <c r="D67" s="751"/>
      <c r="E67" s="751"/>
      <c r="F67" s="751"/>
      <c r="G67" s="924"/>
      <c r="H67" s="924"/>
      <c r="I67" s="924"/>
      <c r="J67" s="924"/>
      <c r="K67" s="1360"/>
      <c r="L67" s="682"/>
      <c r="M67" s="682"/>
      <c r="N67" s="684"/>
      <c r="O67" s="684"/>
      <c r="P67" s="684"/>
      <c r="Q67" s="684"/>
      <c r="R67" s="684"/>
      <c r="S67" s="682"/>
      <c r="T67" s="682"/>
      <c r="U67" s="682"/>
      <c r="V67" s="682"/>
      <c r="W67" s="682"/>
      <c r="X67" s="682"/>
      <c r="Y67" s="682"/>
      <c r="Z67" s="682"/>
    </row>
    <row r="68" spans="1:26" ht="15">
      <c r="A68" s="682"/>
      <c r="B68" s="1039"/>
      <c r="C68" s="892" t="s">
        <v>2846</v>
      </c>
      <c r="D68" s="751"/>
      <c r="E68" s="752">
        <v>1</v>
      </c>
      <c r="F68" s="752">
        <v>-1</v>
      </c>
      <c r="G68" s="887">
        <v>0.6</v>
      </c>
      <c r="H68" s="887">
        <v>0.6</v>
      </c>
      <c r="I68" s="887">
        <v>0.2</v>
      </c>
      <c r="J68" s="887">
        <f>G68*F68*I68*H68</f>
        <v>-7.1999999999999995E-2</v>
      </c>
      <c r="K68" s="1360"/>
      <c r="L68" s="682"/>
      <c r="M68" s="682"/>
      <c r="N68" s="684"/>
      <c r="O68" s="684"/>
      <c r="P68" s="684"/>
      <c r="Q68" s="684"/>
      <c r="R68" s="684"/>
      <c r="S68" s="682"/>
      <c r="T68" s="682"/>
      <c r="U68" s="682"/>
      <c r="V68" s="682"/>
      <c r="W68" s="682"/>
      <c r="X68" s="682"/>
      <c r="Y68" s="682"/>
      <c r="Z68" s="682"/>
    </row>
    <row r="69" spans="1:26" ht="15">
      <c r="A69" s="682"/>
      <c r="B69" s="1039"/>
      <c r="C69" s="751"/>
      <c r="D69" s="751"/>
      <c r="E69" s="751"/>
      <c r="F69" s="751"/>
      <c r="G69" s="924"/>
      <c r="H69" s="924"/>
      <c r="I69" s="924"/>
      <c r="J69" s="924"/>
      <c r="K69" s="1360"/>
      <c r="L69" s="682"/>
      <c r="M69" s="682"/>
      <c r="N69" s="684"/>
      <c r="O69" s="684"/>
      <c r="P69" s="684"/>
      <c r="Q69" s="684"/>
      <c r="R69" s="684"/>
      <c r="S69" s="682"/>
      <c r="T69" s="682"/>
      <c r="U69" s="682"/>
      <c r="V69" s="682"/>
      <c r="W69" s="682"/>
      <c r="X69" s="682"/>
      <c r="Y69" s="682"/>
      <c r="Z69" s="682"/>
    </row>
    <row r="70" spans="1:26" ht="15">
      <c r="A70" s="682"/>
      <c r="B70" s="1039"/>
      <c r="C70" s="751"/>
      <c r="D70" s="751"/>
      <c r="E70" s="751"/>
      <c r="F70" s="751"/>
      <c r="G70" s="924"/>
      <c r="H70" s="924"/>
      <c r="I70" s="924"/>
      <c r="J70" s="924"/>
      <c r="K70" s="1360"/>
      <c r="L70" s="682"/>
      <c r="M70" s="682"/>
      <c r="N70" s="684"/>
      <c r="O70" s="684"/>
      <c r="P70" s="684"/>
      <c r="Q70" s="684"/>
      <c r="R70" s="684"/>
      <c r="S70" s="682"/>
      <c r="T70" s="682"/>
      <c r="U70" s="682"/>
      <c r="V70" s="682"/>
      <c r="W70" s="682"/>
      <c r="X70" s="682"/>
      <c r="Y70" s="682"/>
      <c r="Z70" s="682"/>
    </row>
    <row r="71" spans="1:26" ht="15">
      <c r="A71" s="682"/>
      <c r="B71" s="1039"/>
      <c r="C71" s="751"/>
      <c r="D71" s="751"/>
      <c r="E71" s="751"/>
      <c r="F71" s="751"/>
      <c r="G71" s="924"/>
      <c r="H71" s="924"/>
      <c r="I71" s="1378"/>
      <c r="J71" s="1412">
        <f>SUM(J66:J70)</f>
        <v>2.04</v>
      </c>
      <c r="K71" s="1413" t="s">
        <v>1731</v>
      </c>
      <c r="L71" s="682"/>
      <c r="M71" s="682"/>
      <c r="N71" s="684"/>
      <c r="O71" s="684"/>
      <c r="P71" s="684"/>
      <c r="Q71" s="684"/>
      <c r="R71" s="684"/>
      <c r="S71" s="682"/>
      <c r="T71" s="682"/>
      <c r="U71" s="682"/>
      <c r="V71" s="682"/>
      <c r="W71" s="682"/>
      <c r="X71" s="682"/>
      <c r="Y71" s="682"/>
      <c r="Z71" s="682"/>
    </row>
    <row r="72" spans="1:26" ht="15">
      <c r="A72" s="682"/>
      <c r="B72" s="1396">
        <v>9</v>
      </c>
      <c r="C72" s="1397" t="s">
        <v>2847</v>
      </c>
      <c r="D72" s="1398"/>
      <c r="E72" s="1398"/>
      <c r="F72" s="1398"/>
      <c r="G72" s="1399"/>
      <c r="H72" s="1399"/>
      <c r="I72" s="1399"/>
      <c r="J72" s="1399"/>
      <c r="K72" s="1400"/>
      <c r="L72" s="682"/>
      <c r="M72" s="682"/>
      <c r="N72" s="684"/>
      <c r="O72" s="684"/>
      <c r="P72" s="684"/>
      <c r="Q72" s="684"/>
      <c r="R72" s="684"/>
      <c r="S72" s="682"/>
      <c r="T72" s="682"/>
      <c r="U72" s="682"/>
      <c r="V72" s="682"/>
      <c r="W72" s="682"/>
      <c r="X72" s="682"/>
      <c r="Y72" s="682"/>
      <c r="Z72" s="682"/>
    </row>
    <row r="73" spans="1:26" ht="15">
      <c r="A73" s="682"/>
      <c r="B73" s="1039"/>
      <c r="C73" s="892" t="s">
        <v>2848</v>
      </c>
      <c r="D73" s="751"/>
      <c r="E73" s="751"/>
      <c r="F73" s="751"/>
      <c r="G73" s="924"/>
      <c r="H73" s="924"/>
      <c r="I73" s="924"/>
      <c r="J73" s="924"/>
      <c r="K73" s="1360"/>
      <c r="L73" s="682"/>
      <c r="M73" s="682"/>
      <c r="N73" s="684"/>
      <c r="O73" s="684"/>
      <c r="P73" s="684"/>
      <c r="Q73" s="684"/>
      <c r="R73" s="684"/>
      <c r="S73" s="682"/>
      <c r="T73" s="682"/>
      <c r="U73" s="682"/>
      <c r="V73" s="682"/>
      <c r="W73" s="682"/>
      <c r="X73" s="682"/>
      <c r="Y73" s="682"/>
      <c r="Z73" s="682"/>
    </row>
    <row r="74" spans="1:26" ht="15">
      <c r="A74" s="682"/>
      <c r="B74" s="1039"/>
      <c r="C74" s="892" t="s">
        <v>2849</v>
      </c>
      <c r="D74" s="751"/>
      <c r="E74" s="1856" t="s">
        <v>2850</v>
      </c>
      <c r="F74" s="751"/>
      <c r="G74" s="887">
        <v>4.4000000000000004</v>
      </c>
      <c r="H74" s="924"/>
      <c r="I74" s="924"/>
      <c r="J74" s="924"/>
      <c r="K74" s="1849" t="s">
        <v>1099</v>
      </c>
      <c r="L74" s="682"/>
      <c r="M74" s="682"/>
      <c r="N74" s="684"/>
      <c r="O74" s="684"/>
      <c r="P74" s="684"/>
      <c r="Q74" s="684"/>
      <c r="R74" s="684"/>
      <c r="S74" s="682"/>
      <c r="T74" s="682"/>
      <c r="U74" s="682"/>
      <c r="V74" s="682"/>
      <c r="W74" s="682"/>
      <c r="X74" s="682"/>
      <c r="Y74" s="682"/>
      <c r="Z74" s="682"/>
    </row>
    <row r="75" spans="1:26" ht="15">
      <c r="A75" s="682"/>
      <c r="B75" s="1039"/>
      <c r="C75" s="892" t="s">
        <v>2851</v>
      </c>
      <c r="D75" s="751"/>
      <c r="E75" s="1857"/>
      <c r="F75" s="751"/>
      <c r="G75" s="887">
        <v>0.4</v>
      </c>
      <c r="H75" s="924"/>
      <c r="I75" s="924"/>
      <c r="J75" s="924"/>
      <c r="K75" s="1850"/>
      <c r="L75" s="682"/>
      <c r="M75" s="682"/>
      <c r="N75" s="684"/>
      <c r="O75" s="684"/>
      <c r="P75" s="684"/>
      <c r="Q75" s="684"/>
      <c r="R75" s="684"/>
      <c r="S75" s="682"/>
      <c r="T75" s="682"/>
      <c r="U75" s="682"/>
      <c r="V75" s="682"/>
      <c r="W75" s="682"/>
      <c r="X75" s="682"/>
      <c r="Y75" s="682"/>
      <c r="Z75" s="682"/>
    </row>
    <row r="76" spans="1:26" ht="15">
      <c r="A76" s="682"/>
      <c r="B76" s="1039"/>
      <c r="C76" s="892" t="s">
        <v>2852</v>
      </c>
      <c r="D76" s="751"/>
      <c r="E76" s="1857"/>
      <c r="F76" s="751"/>
      <c r="G76" s="887">
        <v>-0.8</v>
      </c>
      <c r="H76" s="924"/>
      <c r="I76" s="924"/>
      <c r="J76" s="924"/>
      <c r="K76" s="1850"/>
      <c r="L76" s="682"/>
      <c r="M76" s="682"/>
      <c r="N76" s="684"/>
      <c r="O76" s="684"/>
      <c r="P76" s="684"/>
      <c r="Q76" s="684"/>
      <c r="R76" s="684"/>
      <c r="S76" s="682"/>
      <c r="T76" s="682"/>
      <c r="U76" s="682"/>
      <c r="V76" s="682"/>
      <c r="W76" s="682"/>
      <c r="X76" s="682"/>
      <c r="Y76" s="682"/>
      <c r="Z76" s="682"/>
    </row>
    <row r="77" spans="1:26" ht="15">
      <c r="A77" s="682"/>
      <c r="B77" s="1039"/>
      <c r="C77" s="751"/>
      <c r="D77" s="751"/>
      <c r="E77" s="1858"/>
      <c r="F77" s="751"/>
      <c r="G77" s="1429">
        <f>SUM(G74:G76)</f>
        <v>4.0000000000000009</v>
      </c>
      <c r="H77" s="924"/>
      <c r="I77" s="924"/>
      <c r="J77" s="924"/>
      <c r="K77" s="1850"/>
      <c r="L77" s="682"/>
      <c r="M77" s="682"/>
      <c r="N77" s="684"/>
      <c r="O77" s="684"/>
      <c r="P77" s="684"/>
      <c r="Q77" s="684"/>
      <c r="R77" s="684"/>
      <c r="S77" s="682"/>
      <c r="T77" s="682"/>
      <c r="U77" s="682"/>
      <c r="V77" s="682"/>
      <c r="W77" s="682"/>
      <c r="X77" s="682"/>
      <c r="Y77" s="682"/>
      <c r="Z77" s="682"/>
    </row>
    <row r="78" spans="1:26" ht="30">
      <c r="A78" s="682"/>
      <c r="B78" s="1039"/>
      <c r="C78" s="892" t="s">
        <v>2853</v>
      </c>
      <c r="D78" s="751"/>
      <c r="E78" s="751"/>
      <c r="F78" s="751"/>
      <c r="G78" s="924"/>
      <c r="H78" s="887">
        <v>2.4</v>
      </c>
      <c r="I78" s="924"/>
      <c r="J78" s="924"/>
      <c r="K78" s="1850"/>
      <c r="L78" s="682"/>
      <c r="M78" s="682"/>
      <c r="N78" s="684"/>
      <c r="O78" s="684"/>
      <c r="P78" s="684"/>
      <c r="Q78" s="684"/>
      <c r="R78" s="684"/>
      <c r="S78" s="682"/>
      <c r="T78" s="682"/>
      <c r="U78" s="682"/>
      <c r="V78" s="682"/>
      <c r="W78" s="682"/>
      <c r="X78" s="682"/>
      <c r="Y78" s="682"/>
      <c r="Z78" s="682"/>
    </row>
    <row r="79" spans="1:26" ht="15">
      <c r="A79" s="682"/>
      <c r="B79" s="1039"/>
      <c r="C79" s="751"/>
      <c r="D79" s="751"/>
      <c r="E79" s="752">
        <v>1</v>
      </c>
      <c r="F79" s="752">
        <f>H78/0.15</f>
        <v>16</v>
      </c>
      <c r="G79" s="887">
        <f>G77</f>
        <v>4.0000000000000009</v>
      </c>
      <c r="H79" s="924"/>
      <c r="I79" s="924"/>
      <c r="J79" s="887">
        <f>G79*F79*E79</f>
        <v>64.000000000000014</v>
      </c>
      <c r="K79" s="1850"/>
      <c r="L79" s="682"/>
      <c r="M79" s="682"/>
      <c r="N79" s="684"/>
      <c r="O79" s="684"/>
      <c r="P79" s="684"/>
      <c r="Q79" s="684"/>
      <c r="R79" s="684"/>
      <c r="S79" s="682"/>
      <c r="T79" s="682"/>
      <c r="U79" s="682"/>
      <c r="V79" s="682"/>
      <c r="W79" s="682"/>
      <c r="X79" s="682"/>
      <c r="Y79" s="682"/>
      <c r="Z79" s="682"/>
    </row>
    <row r="80" spans="1:26" ht="15">
      <c r="A80" s="682"/>
      <c r="B80" s="1039"/>
      <c r="C80" s="751"/>
      <c r="D80" s="751"/>
      <c r="E80" s="751"/>
      <c r="F80" s="751"/>
      <c r="G80" s="924"/>
      <c r="H80" s="924"/>
      <c r="I80" s="924"/>
      <c r="J80" s="924"/>
      <c r="K80" s="1850"/>
      <c r="L80" s="682"/>
      <c r="M80" s="682"/>
      <c r="N80" s="684"/>
      <c r="O80" s="684"/>
      <c r="P80" s="684"/>
      <c r="Q80" s="684"/>
      <c r="R80" s="684"/>
      <c r="S80" s="682"/>
      <c r="T80" s="682"/>
      <c r="U80" s="682"/>
      <c r="V80" s="682"/>
      <c r="W80" s="682"/>
      <c r="X80" s="682"/>
      <c r="Y80" s="682"/>
      <c r="Z80" s="682"/>
    </row>
    <row r="81" spans="1:26" ht="15">
      <c r="A81" s="682"/>
      <c r="B81" s="1039"/>
      <c r="C81" s="892" t="s">
        <v>2849</v>
      </c>
      <c r="D81" s="751"/>
      <c r="E81" s="1856" t="s">
        <v>2850</v>
      </c>
      <c r="F81" s="751"/>
      <c r="G81" s="924"/>
      <c r="H81" s="887">
        <v>2.4</v>
      </c>
      <c r="I81" s="924"/>
      <c r="J81" s="924"/>
      <c r="K81" s="1850"/>
      <c r="L81" s="682"/>
      <c r="M81" s="682"/>
      <c r="N81" s="684"/>
      <c r="O81" s="684"/>
      <c r="P81" s="684"/>
      <c r="Q81" s="684"/>
      <c r="R81" s="684"/>
      <c r="S81" s="682"/>
      <c r="T81" s="682"/>
      <c r="U81" s="682"/>
      <c r="V81" s="682"/>
      <c r="W81" s="682"/>
      <c r="X81" s="682"/>
      <c r="Y81" s="682"/>
      <c r="Z81" s="682"/>
    </row>
    <row r="82" spans="1:26" ht="15">
      <c r="A82" s="682"/>
      <c r="B82" s="1039"/>
      <c r="C82" s="892" t="s">
        <v>2851</v>
      </c>
      <c r="D82" s="751"/>
      <c r="E82" s="1857"/>
      <c r="F82" s="751"/>
      <c r="G82" s="924"/>
      <c r="H82" s="887">
        <v>0.4</v>
      </c>
      <c r="I82" s="924"/>
      <c r="J82" s="924"/>
      <c r="K82" s="1850"/>
      <c r="L82" s="682"/>
      <c r="M82" s="682"/>
      <c r="N82" s="684"/>
      <c r="O82" s="684"/>
      <c r="P82" s="684"/>
      <c r="Q82" s="684"/>
      <c r="R82" s="684"/>
      <c r="S82" s="682"/>
      <c r="T82" s="682"/>
      <c r="U82" s="682"/>
      <c r="V82" s="682"/>
      <c r="W82" s="682"/>
      <c r="X82" s="682"/>
      <c r="Y82" s="682"/>
      <c r="Z82" s="682"/>
    </row>
    <row r="83" spans="1:26" ht="15">
      <c r="A83" s="682"/>
      <c r="B83" s="1039"/>
      <c r="C83" s="892" t="s">
        <v>2852</v>
      </c>
      <c r="D83" s="751"/>
      <c r="E83" s="1857"/>
      <c r="F83" s="751"/>
      <c r="G83" s="924"/>
      <c r="H83" s="887">
        <v>-0.08</v>
      </c>
      <c r="I83" s="924"/>
      <c r="J83" s="924"/>
      <c r="K83" s="1850"/>
      <c r="L83" s="682"/>
      <c r="M83" s="682"/>
      <c r="N83" s="684"/>
      <c r="O83" s="684"/>
      <c r="P83" s="684"/>
      <c r="Q83" s="684"/>
      <c r="R83" s="684"/>
      <c r="S83" s="682"/>
      <c r="T83" s="682"/>
      <c r="U83" s="682"/>
      <c r="V83" s="682"/>
      <c r="W83" s="682"/>
      <c r="X83" s="682"/>
      <c r="Y83" s="682"/>
      <c r="Z83" s="682"/>
    </row>
    <row r="84" spans="1:26" ht="15">
      <c r="A84" s="682"/>
      <c r="B84" s="1039"/>
      <c r="C84" s="751"/>
      <c r="D84" s="751"/>
      <c r="E84" s="1858"/>
      <c r="F84" s="751"/>
      <c r="G84" s="887">
        <f>G74</f>
        <v>4.4000000000000004</v>
      </c>
      <c r="H84" s="1429">
        <f>SUM(H81:H83)</f>
        <v>2.7199999999999998</v>
      </c>
      <c r="I84" s="924"/>
      <c r="J84" s="924"/>
      <c r="K84" s="1850"/>
      <c r="L84" s="682"/>
      <c r="M84" s="682"/>
      <c r="N84" s="684"/>
      <c r="O84" s="684"/>
      <c r="P84" s="684"/>
      <c r="Q84" s="684"/>
      <c r="R84" s="684"/>
      <c r="S84" s="682"/>
      <c r="T84" s="682"/>
      <c r="U84" s="682"/>
      <c r="V84" s="682"/>
      <c r="W84" s="682"/>
      <c r="X84" s="682"/>
      <c r="Y84" s="682"/>
      <c r="Z84" s="682"/>
    </row>
    <row r="85" spans="1:26" ht="30">
      <c r="A85" s="682"/>
      <c r="B85" s="1039"/>
      <c r="C85" s="892" t="s">
        <v>2853</v>
      </c>
      <c r="D85" s="751"/>
      <c r="E85" s="751"/>
      <c r="F85" s="751"/>
      <c r="G85" s="924"/>
      <c r="H85" s="924"/>
      <c r="I85" s="924"/>
      <c r="J85" s="924"/>
      <c r="K85" s="1850"/>
      <c r="L85" s="682"/>
      <c r="M85" s="682"/>
      <c r="N85" s="684"/>
      <c r="O85" s="684"/>
      <c r="P85" s="684"/>
      <c r="Q85" s="684"/>
      <c r="R85" s="684"/>
      <c r="S85" s="682"/>
      <c r="T85" s="682"/>
      <c r="U85" s="682"/>
      <c r="V85" s="682"/>
      <c r="W85" s="682"/>
      <c r="X85" s="682"/>
      <c r="Y85" s="682"/>
      <c r="Z85" s="682"/>
    </row>
    <row r="86" spans="1:26" ht="15">
      <c r="A86" s="682"/>
      <c r="B86" s="1039"/>
      <c r="C86" s="751"/>
      <c r="D86" s="751"/>
      <c r="E86" s="752">
        <v>1</v>
      </c>
      <c r="F86" s="1431">
        <f>G84/0.15</f>
        <v>29.333333333333336</v>
      </c>
      <c r="G86" s="887">
        <f>H84</f>
        <v>2.7199999999999998</v>
      </c>
      <c r="H86" s="924"/>
      <c r="I86" s="924"/>
      <c r="J86" s="887">
        <f>G86*F86*E86</f>
        <v>79.786666666666662</v>
      </c>
      <c r="K86" s="1850"/>
      <c r="L86" s="682"/>
      <c r="M86" s="682"/>
      <c r="N86" s="684"/>
      <c r="O86" s="684"/>
      <c r="P86" s="684"/>
      <c r="Q86" s="684"/>
      <c r="R86" s="684"/>
      <c r="S86" s="682"/>
      <c r="T86" s="682"/>
      <c r="U86" s="682"/>
      <c r="V86" s="682"/>
      <c r="W86" s="682"/>
      <c r="X86" s="682"/>
      <c r="Y86" s="682"/>
      <c r="Z86" s="682"/>
    </row>
    <row r="87" spans="1:26" ht="15">
      <c r="A87" s="682"/>
      <c r="B87" s="1039"/>
      <c r="C87" s="751"/>
      <c r="D87" s="751"/>
      <c r="E87" s="751"/>
      <c r="F87" s="751"/>
      <c r="G87" s="924"/>
      <c r="H87" s="924"/>
      <c r="I87" s="924"/>
      <c r="J87" s="924"/>
      <c r="K87" s="1850"/>
      <c r="L87" s="682"/>
      <c r="M87" s="682"/>
      <c r="N87" s="684"/>
      <c r="O87" s="684"/>
      <c r="P87" s="684"/>
      <c r="Q87" s="684"/>
      <c r="R87" s="684"/>
      <c r="S87" s="682"/>
      <c r="T87" s="682"/>
      <c r="U87" s="682"/>
      <c r="V87" s="682"/>
      <c r="W87" s="682"/>
      <c r="X87" s="682"/>
      <c r="Y87" s="682"/>
      <c r="Z87" s="682"/>
    </row>
    <row r="88" spans="1:26" ht="15">
      <c r="A88" s="682"/>
      <c r="B88" s="1039"/>
      <c r="C88" s="892" t="s">
        <v>2854</v>
      </c>
      <c r="D88" s="751"/>
      <c r="E88" s="751"/>
      <c r="F88" s="751"/>
      <c r="G88" s="924"/>
      <c r="H88" s="924"/>
      <c r="I88" s="924"/>
      <c r="J88" s="887">
        <f>SUM(J79:J87)</f>
        <v>143.78666666666669</v>
      </c>
      <c r="K88" s="1850"/>
      <c r="L88" s="682"/>
      <c r="M88" s="682"/>
      <c r="N88" s="684"/>
      <c r="O88" s="684"/>
      <c r="P88" s="684"/>
      <c r="Q88" s="684"/>
      <c r="R88" s="684"/>
      <c r="S88" s="682"/>
      <c r="T88" s="682"/>
      <c r="U88" s="682"/>
      <c r="V88" s="682"/>
      <c r="W88" s="682"/>
      <c r="X88" s="682"/>
      <c r="Y88" s="682"/>
      <c r="Z88" s="682"/>
    </row>
    <row r="89" spans="1:26" ht="15">
      <c r="A89" s="682"/>
      <c r="B89" s="1039"/>
      <c r="C89" s="892" t="s">
        <v>2855</v>
      </c>
      <c r="D89" s="751"/>
      <c r="E89" s="751"/>
      <c r="F89" s="751"/>
      <c r="G89" s="924"/>
      <c r="H89" s="924"/>
      <c r="I89" s="924"/>
      <c r="J89" s="887">
        <f>J88</f>
        <v>143.78666666666669</v>
      </c>
      <c r="K89" s="1850"/>
      <c r="L89" s="682"/>
      <c r="M89" s="682"/>
      <c r="N89" s="684"/>
      <c r="O89" s="684"/>
      <c r="P89" s="684"/>
      <c r="Q89" s="684"/>
      <c r="R89" s="684"/>
      <c r="S89" s="682"/>
      <c r="T89" s="682"/>
      <c r="U89" s="682"/>
      <c r="V89" s="682"/>
      <c r="W89" s="682"/>
      <c r="X89" s="682"/>
      <c r="Y89" s="682"/>
      <c r="Z89" s="682"/>
    </row>
    <row r="90" spans="1:26" ht="15">
      <c r="A90" s="682"/>
      <c r="B90" s="1039"/>
      <c r="C90" s="751"/>
      <c r="D90" s="751"/>
      <c r="E90" s="751"/>
      <c r="F90" s="751"/>
      <c r="G90" s="924"/>
      <c r="H90" s="924"/>
      <c r="I90" s="924"/>
      <c r="J90" s="924"/>
      <c r="K90" s="1850"/>
      <c r="L90" s="682"/>
      <c r="M90" s="682"/>
      <c r="N90" s="684"/>
      <c r="O90" s="684"/>
      <c r="P90" s="684"/>
      <c r="Q90" s="684"/>
      <c r="R90" s="684"/>
      <c r="S90" s="682"/>
      <c r="T90" s="682"/>
      <c r="U90" s="682"/>
      <c r="V90" s="682"/>
      <c r="W90" s="682"/>
      <c r="X90" s="682"/>
      <c r="Y90" s="682"/>
      <c r="Z90" s="682"/>
    </row>
    <row r="91" spans="1:26" ht="15">
      <c r="A91" s="682"/>
      <c r="B91" s="1039"/>
      <c r="C91" s="751"/>
      <c r="D91" s="751"/>
      <c r="E91" s="751"/>
      <c r="F91" s="751"/>
      <c r="G91" s="924"/>
      <c r="H91" s="924"/>
      <c r="I91" s="924"/>
      <c r="J91" s="1429">
        <f>SUM(J88:J90)</f>
        <v>287.57333333333338</v>
      </c>
      <c r="K91" s="1851"/>
      <c r="L91" s="682"/>
      <c r="M91" s="682"/>
      <c r="N91" s="684"/>
      <c r="O91" s="684"/>
      <c r="P91" s="684"/>
      <c r="Q91" s="684"/>
      <c r="R91" s="684"/>
      <c r="S91" s="682"/>
      <c r="T91" s="682"/>
      <c r="U91" s="682"/>
      <c r="V91" s="682"/>
      <c r="W91" s="682"/>
      <c r="X91" s="682"/>
      <c r="Y91" s="682"/>
      <c r="Z91" s="682"/>
    </row>
    <row r="92" spans="1:26" ht="15">
      <c r="A92" s="682"/>
      <c r="B92" s="1039"/>
      <c r="C92" s="892" t="s">
        <v>2848</v>
      </c>
      <c r="D92" s="751"/>
      <c r="E92" s="751"/>
      <c r="F92" s="751"/>
      <c r="G92" s="924"/>
      <c r="H92" s="924"/>
      <c r="I92" s="924"/>
      <c r="J92" s="887">
        <f>16*16/162</f>
        <v>1.5802469135802468</v>
      </c>
      <c r="K92" s="1360"/>
      <c r="L92" s="682"/>
      <c r="M92" s="682"/>
      <c r="N92" s="684"/>
      <c r="O92" s="684"/>
      <c r="P92" s="684"/>
      <c r="Q92" s="684"/>
      <c r="R92" s="684"/>
      <c r="S92" s="682"/>
      <c r="T92" s="682"/>
      <c r="U92" s="682"/>
      <c r="V92" s="682"/>
      <c r="W92" s="682"/>
      <c r="X92" s="682"/>
      <c r="Y92" s="682"/>
      <c r="Z92" s="682"/>
    </row>
    <row r="93" spans="1:26" ht="15">
      <c r="A93" s="682"/>
      <c r="B93" s="1039"/>
      <c r="C93" s="892" t="s">
        <v>2856</v>
      </c>
      <c r="D93" s="751"/>
      <c r="E93" s="751"/>
      <c r="F93" s="751"/>
      <c r="G93" s="924"/>
      <c r="H93" s="924"/>
      <c r="I93" s="924"/>
      <c r="J93" s="887">
        <v>1000</v>
      </c>
      <c r="K93" s="1360"/>
      <c r="L93" s="682"/>
      <c r="M93" s="682"/>
      <c r="N93" s="684"/>
      <c r="O93" s="684"/>
      <c r="P93" s="684"/>
      <c r="Q93" s="684"/>
      <c r="R93" s="684"/>
      <c r="S93" s="682"/>
      <c r="T93" s="682"/>
      <c r="U93" s="682"/>
      <c r="V93" s="682"/>
      <c r="W93" s="682"/>
      <c r="X93" s="682"/>
      <c r="Y93" s="682"/>
      <c r="Z93" s="682"/>
    </row>
    <row r="94" spans="1:26" ht="15">
      <c r="A94" s="682"/>
      <c r="B94" s="1039"/>
      <c r="C94" s="751"/>
      <c r="D94" s="751"/>
      <c r="E94" s="751"/>
      <c r="F94" s="751"/>
      <c r="G94" s="924"/>
      <c r="H94" s="924"/>
      <c r="I94" s="924"/>
      <c r="J94" s="924"/>
      <c r="K94" s="1360"/>
      <c r="L94" s="682"/>
      <c r="M94" s="682"/>
      <c r="N94" s="684"/>
      <c r="O94" s="684"/>
      <c r="P94" s="684"/>
      <c r="Q94" s="684"/>
      <c r="R94" s="684"/>
      <c r="S94" s="682"/>
      <c r="T94" s="682"/>
      <c r="U94" s="682"/>
      <c r="V94" s="682"/>
      <c r="W94" s="682"/>
      <c r="X94" s="682"/>
      <c r="Y94" s="682"/>
      <c r="Z94" s="682"/>
    </row>
    <row r="95" spans="1:26" ht="15">
      <c r="A95" s="682"/>
      <c r="B95" s="1039"/>
      <c r="C95" s="751"/>
      <c r="D95" s="751"/>
      <c r="E95" s="751"/>
      <c r="F95" s="751"/>
      <c r="G95" s="924"/>
      <c r="H95" s="924"/>
      <c r="I95" s="924"/>
      <c r="J95" s="924"/>
      <c r="K95" s="1360"/>
      <c r="L95" s="682"/>
      <c r="M95" s="682"/>
      <c r="N95" s="684"/>
      <c r="O95" s="684"/>
      <c r="P95" s="684"/>
      <c r="Q95" s="684"/>
      <c r="R95" s="684"/>
      <c r="S95" s="682"/>
      <c r="T95" s="682"/>
      <c r="U95" s="682"/>
      <c r="V95" s="682"/>
      <c r="W95" s="682"/>
      <c r="X95" s="682"/>
      <c r="Y95" s="682"/>
      <c r="Z95" s="682"/>
    </row>
    <row r="96" spans="1:26" ht="15">
      <c r="A96" s="682"/>
      <c r="B96" s="1039"/>
      <c r="C96" s="751"/>
      <c r="D96" s="751"/>
      <c r="E96" s="751"/>
      <c r="F96" s="751"/>
      <c r="G96" s="924"/>
      <c r="H96" s="924"/>
      <c r="I96" s="1378"/>
      <c r="J96" s="1412">
        <f>J91*J92/J93</f>
        <v>0.45443687242798358</v>
      </c>
      <c r="K96" s="1413" t="s">
        <v>1755</v>
      </c>
      <c r="L96" s="682"/>
      <c r="M96" s="682"/>
      <c r="N96" s="684"/>
      <c r="O96" s="684"/>
      <c r="P96" s="684"/>
      <c r="Q96" s="684"/>
      <c r="R96" s="684"/>
      <c r="S96" s="682"/>
      <c r="T96" s="682"/>
      <c r="U96" s="682"/>
      <c r="V96" s="682"/>
      <c r="W96" s="682"/>
      <c r="X96" s="682"/>
      <c r="Y96" s="682"/>
      <c r="Z96" s="682"/>
    </row>
    <row r="97" spans="1:26" ht="30">
      <c r="A97" s="682"/>
      <c r="B97" s="1396">
        <v>10</v>
      </c>
      <c r="C97" s="1397" t="s">
        <v>2857</v>
      </c>
      <c r="D97" s="1398"/>
      <c r="E97" s="1398"/>
      <c r="F97" s="1398"/>
      <c r="G97" s="1399"/>
      <c r="H97" s="1399"/>
      <c r="I97" s="1399"/>
      <c r="J97" s="1399"/>
      <c r="K97" s="1400"/>
      <c r="L97" s="682"/>
      <c r="M97" s="682"/>
      <c r="N97" s="684"/>
      <c r="O97" s="684"/>
      <c r="P97" s="684"/>
      <c r="Q97" s="684"/>
      <c r="R97" s="684"/>
      <c r="S97" s="682"/>
      <c r="T97" s="682"/>
      <c r="U97" s="682"/>
      <c r="V97" s="682"/>
      <c r="W97" s="682"/>
      <c r="X97" s="682"/>
      <c r="Y97" s="682"/>
      <c r="Z97" s="682"/>
    </row>
    <row r="98" spans="1:26" ht="15">
      <c r="A98" s="682"/>
      <c r="B98" s="1039"/>
      <c r="C98" s="892" t="s">
        <v>2849</v>
      </c>
      <c r="D98" s="751"/>
      <c r="E98" s="751"/>
      <c r="F98" s="751"/>
      <c r="G98" s="924"/>
      <c r="H98" s="924"/>
      <c r="I98" s="887">
        <v>2.75</v>
      </c>
      <c r="J98" s="924"/>
      <c r="K98" s="1849" t="s">
        <v>1099</v>
      </c>
      <c r="L98" s="682"/>
      <c r="M98" s="682"/>
      <c r="N98" s="684"/>
      <c r="O98" s="684"/>
      <c r="P98" s="684"/>
      <c r="Q98" s="684"/>
      <c r="R98" s="684"/>
      <c r="S98" s="682"/>
      <c r="T98" s="682"/>
      <c r="U98" s="682"/>
      <c r="V98" s="682"/>
      <c r="W98" s="682"/>
      <c r="X98" s="682"/>
      <c r="Y98" s="682"/>
      <c r="Z98" s="682"/>
    </row>
    <row r="99" spans="1:26" ht="15">
      <c r="A99" s="682"/>
      <c r="B99" s="1039"/>
      <c r="C99" s="892" t="s">
        <v>2851</v>
      </c>
      <c r="D99" s="751"/>
      <c r="E99" s="751"/>
      <c r="F99" s="751"/>
      <c r="G99" s="924"/>
      <c r="H99" s="924"/>
      <c r="I99" s="887">
        <v>0.8</v>
      </c>
      <c r="J99" s="924"/>
      <c r="K99" s="1850"/>
      <c r="L99" s="682"/>
      <c r="M99" s="682"/>
      <c r="N99" s="684"/>
      <c r="O99" s="684"/>
      <c r="P99" s="684"/>
      <c r="Q99" s="684"/>
      <c r="R99" s="684"/>
      <c r="S99" s="682"/>
      <c r="T99" s="682"/>
      <c r="U99" s="682"/>
      <c r="V99" s="682"/>
      <c r="W99" s="682"/>
      <c r="X99" s="682"/>
      <c r="Y99" s="682"/>
      <c r="Z99" s="682"/>
    </row>
    <row r="100" spans="1:26" ht="15">
      <c r="A100" s="682"/>
      <c r="B100" s="1039"/>
      <c r="C100" s="751"/>
      <c r="D100" s="751"/>
      <c r="E100" s="751"/>
      <c r="F100" s="751"/>
      <c r="G100" s="924"/>
      <c r="H100" s="924"/>
      <c r="I100" s="1429">
        <f>SUM(I98:I99)</f>
        <v>3.55</v>
      </c>
      <c r="J100" s="924"/>
      <c r="K100" s="1850"/>
      <c r="L100" s="682"/>
      <c r="M100" s="682"/>
      <c r="N100" s="684"/>
      <c r="O100" s="684"/>
      <c r="P100" s="684"/>
      <c r="Q100" s="684"/>
      <c r="R100" s="684"/>
      <c r="S100" s="682"/>
      <c r="T100" s="682"/>
      <c r="U100" s="682"/>
      <c r="V100" s="682"/>
      <c r="W100" s="682"/>
      <c r="X100" s="682"/>
      <c r="Y100" s="682"/>
      <c r="Z100" s="682"/>
    </row>
    <row r="101" spans="1:26" ht="15">
      <c r="A101" s="682"/>
      <c r="B101" s="1039"/>
      <c r="C101" s="892" t="s">
        <v>2858</v>
      </c>
      <c r="D101" s="751"/>
      <c r="E101" s="751"/>
      <c r="F101" s="751"/>
      <c r="G101" s="924"/>
      <c r="H101" s="887">
        <v>2.4</v>
      </c>
      <c r="I101" s="924"/>
      <c r="J101" s="924"/>
      <c r="K101" s="1850"/>
      <c r="L101" s="682"/>
      <c r="M101" s="682"/>
      <c r="N101" s="684"/>
      <c r="O101" s="684"/>
      <c r="P101" s="684"/>
      <c r="Q101" s="684"/>
      <c r="R101" s="684"/>
      <c r="S101" s="682"/>
      <c r="T101" s="682"/>
      <c r="U101" s="682"/>
      <c r="V101" s="682"/>
      <c r="W101" s="682"/>
      <c r="X101" s="682"/>
      <c r="Y101" s="682"/>
      <c r="Z101" s="682"/>
    </row>
    <row r="102" spans="1:26" ht="15">
      <c r="A102" s="682"/>
      <c r="B102" s="1039"/>
      <c r="C102" s="751"/>
      <c r="D102" s="751"/>
      <c r="E102" s="752">
        <v>2</v>
      </c>
      <c r="F102" s="752">
        <f>H101/0.15</f>
        <v>16</v>
      </c>
      <c r="G102" s="924"/>
      <c r="H102" s="924"/>
      <c r="I102" s="887">
        <f>I100</f>
        <v>3.55</v>
      </c>
      <c r="J102" s="887">
        <f t="shared" ref="J102:J103" si="14">I102*F102*E102</f>
        <v>113.6</v>
      </c>
      <c r="K102" s="1850"/>
      <c r="L102" s="682"/>
      <c r="M102" s="682"/>
      <c r="N102" s="684"/>
      <c r="O102" s="684"/>
      <c r="P102" s="684"/>
      <c r="Q102" s="684"/>
      <c r="R102" s="684"/>
      <c r="S102" s="682"/>
      <c r="T102" s="682"/>
      <c r="U102" s="682"/>
      <c r="V102" s="682"/>
      <c r="W102" s="682"/>
      <c r="X102" s="682"/>
      <c r="Y102" s="682"/>
      <c r="Z102" s="682"/>
    </row>
    <row r="103" spans="1:26" ht="15">
      <c r="A103" s="682"/>
      <c r="B103" s="1039"/>
      <c r="C103" s="751"/>
      <c r="D103" s="751"/>
      <c r="E103" s="752">
        <f t="shared" ref="E103:F103" si="15">E102</f>
        <v>2</v>
      </c>
      <c r="F103" s="752">
        <f t="shared" si="15"/>
        <v>16</v>
      </c>
      <c r="G103" s="924"/>
      <c r="H103" s="924"/>
      <c r="I103" s="887">
        <f>I102</f>
        <v>3.55</v>
      </c>
      <c r="J103" s="887">
        <f t="shared" si="14"/>
        <v>113.6</v>
      </c>
      <c r="K103" s="1850"/>
      <c r="L103" s="682"/>
      <c r="M103" s="682"/>
      <c r="N103" s="684"/>
      <c r="O103" s="684"/>
      <c r="P103" s="684"/>
      <c r="Q103" s="684"/>
      <c r="R103" s="684"/>
      <c r="S103" s="682"/>
      <c r="T103" s="682"/>
      <c r="U103" s="682"/>
      <c r="V103" s="682"/>
      <c r="W103" s="682"/>
      <c r="X103" s="682"/>
      <c r="Y103" s="682"/>
      <c r="Z103" s="682"/>
    </row>
    <row r="104" spans="1:26" ht="30">
      <c r="A104" s="682"/>
      <c r="B104" s="1039"/>
      <c r="C104" s="892" t="s">
        <v>2859</v>
      </c>
      <c r="D104" s="751"/>
      <c r="E104" s="751"/>
      <c r="F104" s="751"/>
      <c r="G104" s="924"/>
      <c r="H104" s="887">
        <v>4.5</v>
      </c>
      <c r="I104" s="924"/>
      <c r="J104" s="924"/>
      <c r="K104" s="1850"/>
      <c r="L104" s="682"/>
      <c r="M104" s="682"/>
      <c r="N104" s="684"/>
      <c r="O104" s="684"/>
      <c r="P104" s="684"/>
      <c r="Q104" s="684"/>
      <c r="R104" s="684"/>
      <c r="S104" s="682"/>
      <c r="T104" s="682"/>
      <c r="U104" s="682"/>
      <c r="V104" s="682"/>
      <c r="W104" s="682"/>
      <c r="X104" s="682"/>
      <c r="Y104" s="682"/>
      <c r="Z104" s="682"/>
    </row>
    <row r="105" spans="1:26" ht="15">
      <c r="A105" s="682"/>
      <c r="B105" s="1039"/>
      <c r="C105" s="751"/>
      <c r="D105" s="751"/>
      <c r="E105" s="752">
        <v>2</v>
      </c>
      <c r="F105" s="752">
        <f>H104/0.15</f>
        <v>30</v>
      </c>
      <c r="G105" s="924"/>
      <c r="H105" s="924"/>
      <c r="I105" s="887">
        <f>I100</f>
        <v>3.55</v>
      </c>
      <c r="J105" s="887">
        <f t="shared" ref="J105:J106" si="16">I105*F105*E105</f>
        <v>213</v>
      </c>
      <c r="K105" s="1850"/>
      <c r="L105" s="682"/>
      <c r="M105" s="682"/>
      <c r="N105" s="684"/>
      <c r="O105" s="684"/>
      <c r="P105" s="684"/>
      <c r="Q105" s="684"/>
      <c r="R105" s="684"/>
      <c r="S105" s="682"/>
      <c r="T105" s="682"/>
      <c r="U105" s="682"/>
      <c r="V105" s="682"/>
      <c r="W105" s="682"/>
      <c r="X105" s="682"/>
      <c r="Y105" s="682"/>
      <c r="Z105" s="682"/>
    </row>
    <row r="106" spans="1:26" ht="15">
      <c r="A106" s="682"/>
      <c r="B106" s="1039"/>
      <c r="C106" s="751"/>
      <c r="D106" s="751"/>
      <c r="E106" s="752">
        <f t="shared" ref="E106:F106" si="17">E105</f>
        <v>2</v>
      </c>
      <c r="F106" s="752">
        <f t="shared" si="17"/>
        <v>30</v>
      </c>
      <c r="G106" s="924"/>
      <c r="H106" s="924"/>
      <c r="I106" s="887">
        <f>I105</f>
        <v>3.55</v>
      </c>
      <c r="J106" s="887">
        <f t="shared" si="16"/>
        <v>213</v>
      </c>
      <c r="K106" s="1850"/>
      <c r="L106" s="682"/>
      <c r="M106" s="682"/>
      <c r="N106" s="684"/>
      <c r="O106" s="684"/>
      <c r="P106" s="684"/>
      <c r="Q106" s="684"/>
      <c r="R106" s="684"/>
      <c r="S106" s="682"/>
      <c r="T106" s="682"/>
      <c r="U106" s="682"/>
      <c r="V106" s="682"/>
      <c r="W106" s="682"/>
      <c r="X106" s="682"/>
      <c r="Y106" s="682"/>
      <c r="Z106" s="682"/>
    </row>
    <row r="107" spans="1:26" ht="15">
      <c r="A107" s="682"/>
      <c r="B107" s="1039"/>
      <c r="C107" s="751"/>
      <c r="D107" s="751"/>
      <c r="E107" s="751"/>
      <c r="F107" s="751"/>
      <c r="G107" s="924"/>
      <c r="H107" s="924"/>
      <c r="I107" s="924"/>
      <c r="J107" s="924"/>
      <c r="K107" s="1850"/>
      <c r="L107" s="682"/>
      <c r="M107" s="682"/>
      <c r="N107" s="684"/>
      <c r="O107" s="684"/>
      <c r="P107" s="684"/>
      <c r="Q107" s="684"/>
      <c r="R107" s="684"/>
      <c r="S107" s="682"/>
      <c r="T107" s="682"/>
      <c r="U107" s="682"/>
      <c r="V107" s="682"/>
      <c r="W107" s="682"/>
      <c r="X107" s="682"/>
      <c r="Y107" s="682"/>
      <c r="Z107" s="682"/>
    </row>
    <row r="108" spans="1:26" ht="15">
      <c r="A108" s="682"/>
      <c r="B108" s="1039"/>
      <c r="C108" s="892" t="s">
        <v>2860</v>
      </c>
      <c r="D108" s="751"/>
      <c r="E108" s="751"/>
      <c r="F108" s="751"/>
      <c r="G108" s="924"/>
      <c r="H108" s="924"/>
      <c r="I108" s="924"/>
      <c r="J108" s="924"/>
      <c r="K108" s="1850"/>
      <c r="L108" s="682"/>
      <c r="M108" s="682"/>
      <c r="N108" s="684"/>
      <c r="O108" s="684"/>
      <c r="P108" s="684"/>
      <c r="Q108" s="684"/>
      <c r="R108" s="684"/>
      <c r="S108" s="682"/>
      <c r="T108" s="682"/>
      <c r="U108" s="682"/>
      <c r="V108" s="682"/>
      <c r="W108" s="682"/>
      <c r="X108" s="682"/>
      <c r="Y108" s="682"/>
      <c r="Z108" s="682"/>
    </row>
    <row r="109" spans="1:26" ht="15">
      <c r="A109" s="682"/>
      <c r="B109" s="1039"/>
      <c r="C109" s="892" t="s">
        <v>2848</v>
      </c>
      <c r="D109" s="751"/>
      <c r="E109" s="751"/>
      <c r="F109" s="751"/>
      <c r="G109" s="924"/>
      <c r="H109" s="924"/>
      <c r="I109" s="924"/>
      <c r="J109" s="924"/>
      <c r="K109" s="1850"/>
      <c r="L109" s="682"/>
      <c r="M109" s="682"/>
      <c r="N109" s="684"/>
      <c r="O109" s="684"/>
      <c r="P109" s="684"/>
      <c r="Q109" s="684"/>
      <c r="R109" s="684"/>
      <c r="S109" s="682"/>
      <c r="T109" s="682"/>
      <c r="U109" s="682"/>
      <c r="V109" s="682"/>
      <c r="W109" s="682"/>
      <c r="X109" s="682"/>
      <c r="Y109" s="682"/>
      <c r="Z109" s="682"/>
    </row>
    <row r="110" spans="1:26" ht="15">
      <c r="A110" s="682"/>
      <c r="B110" s="1039"/>
      <c r="C110" s="1362" t="s">
        <v>2861</v>
      </c>
      <c r="D110" s="751"/>
      <c r="E110" s="751"/>
      <c r="F110" s="751"/>
      <c r="G110" s="887">
        <v>4.25</v>
      </c>
      <c r="H110" s="924"/>
      <c r="I110" s="924"/>
      <c r="J110" s="924"/>
      <c r="K110" s="1850"/>
      <c r="L110" s="682"/>
      <c r="M110" s="682"/>
      <c r="N110" s="684"/>
      <c r="O110" s="684"/>
      <c r="P110" s="684"/>
      <c r="Q110" s="684"/>
      <c r="R110" s="684"/>
      <c r="S110" s="682"/>
      <c r="T110" s="682"/>
      <c r="U110" s="682"/>
      <c r="V110" s="682"/>
      <c r="W110" s="682"/>
      <c r="X110" s="682"/>
      <c r="Y110" s="682"/>
      <c r="Z110" s="682"/>
    </row>
    <row r="111" spans="1:26" ht="15">
      <c r="A111" s="682"/>
      <c r="B111" s="1039"/>
      <c r="C111" s="751"/>
      <c r="D111" s="751"/>
      <c r="E111" s="751"/>
      <c r="F111" s="751"/>
      <c r="G111" s="887">
        <v>2.2000000000000002</v>
      </c>
      <c r="H111" s="924"/>
      <c r="I111" s="924"/>
      <c r="J111" s="924"/>
      <c r="K111" s="1850"/>
      <c r="L111" s="682"/>
      <c r="M111" s="682"/>
      <c r="N111" s="684"/>
      <c r="O111" s="684"/>
      <c r="P111" s="684"/>
      <c r="Q111" s="684"/>
      <c r="R111" s="684"/>
      <c r="S111" s="682"/>
      <c r="T111" s="682"/>
      <c r="U111" s="682"/>
      <c r="V111" s="682"/>
      <c r="W111" s="682"/>
      <c r="X111" s="682"/>
      <c r="Y111" s="682"/>
      <c r="Z111" s="682"/>
    </row>
    <row r="112" spans="1:26" ht="15">
      <c r="A112" s="682"/>
      <c r="B112" s="1039"/>
      <c r="C112" s="751"/>
      <c r="D112" s="751"/>
      <c r="E112" s="751"/>
      <c r="F112" s="751"/>
      <c r="G112" s="887">
        <v>4.25</v>
      </c>
      <c r="H112" s="924"/>
      <c r="I112" s="924"/>
      <c r="J112" s="924"/>
      <c r="K112" s="1850"/>
      <c r="L112" s="682"/>
      <c r="M112" s="682"/>
      <c r="N112" s="684"/>
      <c r="O112" s="684"/>
      <c r="P112" s="684"/>
      <c r="Q112" s="684"/>
      <c r="R112" s="684"/>
      <c r="S112" s="682"/>
      <c r="T112" s="682"/>
      <c r="U112" s="682"/>
      <c r="V112" s="682"/>
      <c r="W112" s="682"/>
      <c r="X112" s="682"/>
      <c r="Y112" s="682"/>
      <c r="Z112" s="682"/>
    </row>
    <row r="113" spans="1:26" ht="15">
      <c r="A113" s="682"/>
      <c r="B113" s="1039"/>
      <c r="C113" s="751"/>
      <c r="D113" s="751"/>
      <c r="E113" s="751"/>
      <c r="F113" s="751"/>
      <c r="G113" s="887">
        <v>2.2000000000000002</v>
      </c>
      <c r="H113" s="924"/>
      <c r="I113" s="924"/>
      <c r="J113" s="924"/>
      <c r="K113" s="1850"/>
      <c r="L113" s="682"/>
      <c r="M113" s="682"/>
      <c r="N113" s="684"/>
      <c r="O113" s="684"/>
      <c r="P113" s="684"/>
      <c r="Q113" s="684"/>
      <c r="R113" s="684"/>
      <c r="S113" s="682"/>
      <c r="T113" s="682"/>
      <c r="U113" s="682"/>
      <c r="V113" s="682"/>
      <c r="W113" s="682"/>
      <c r="X113" s="682"/>
      <c r="Y113" s="682"/>
      <c r="Z113" s="682"/>
    </row>
    <row r="114" spans="1:26" ht="15">
      <c r="A114" s="682"/>
      <c r="B114" s="1039"/>
      <c r="C114" s="892" t="s">
        <v>2862</v>
      </c>
      <c r="D114" s="751"/>
      <c r="E114" s="751"/>
      <c r="F114" s="751"/>
      <c r="G114" s="887">
        <v>0.8</v>
      </c>
      <c r="H114" s="924"/>
      <c r="I114" s="924"/>
      <c r="J114" s="924"/>
      <c r="K114" s="1850"/>
      <c r="L114" s="682"/>
      <c r="M114" s="682"/>
      <c r="N114" s="684"/>
      <c r="O114" s="684"/>
      <c r="P114" s="684"/>
      <c r="Q114" s="684"/>
      <c r="R114" s="684"/>
      <c r="S114" s="682"/>
      <c r="T114" s="682"/>
      <c r="U114" s="682"/>
      <c r="V114" s="682"/>
      <c r="W114" s="682"/>
      <c r="X114" s="682"/>
      <c r="Y114" s="682"/>
      <c r="Z114" s="682"/>
    </row>
    <row r="115" spans="1:26" ht="15">
      <c r="A115" s="682"/>
      <c r="B115" s="1039"/>
      <c r="C115" s="751"/>
      <c r="D115" s="751"/>
      <c r="E115" s="751"/>
      <c r="F115" s="751"/>
      <c r="G115" s="924"/>
      <c r="H115" s="924"/>
      <c r="I115" s="924"/>
      <c r="J115" s="924"/>
      <c r="K115" s="1850"/>
      <c r="L115" s="682"/>
      <c r="M115" s="682"/>
      <c r="N115" s="684"/>
      <c r="O115" s="684"/>
      <c r="P115" s="684"/>
      <c r="Q115" s="684"/>
      <c r="R115" s="684"/>
      <c r="S115" s="682"/>
      <c r="T115" s="682"/>
      <c r="U115" s="682"/>
      <c r="V115" s="682"/>
      <c r="W115" s="682"/>
      <c r="X115" s="682"/>
      <c r="Y115" s="682"/>
      <c r="Z115" s="682"/>
    </row>
    <row r="116" spans="1:26" ht="15">
      <c r="A116" s="682"/>
      <c r="B116" s="1039"/>
      <c r="C116" s="751"/>
      <c r="D116" s="751"/>
      <c r="E116" s="751"/>
      <c r="F116" s="751"/>
      <c r="G116" s="1429">
        <f>SUM(G110:G115)</f>
        <v>13.7</v>
      </c>
      <c r="H116" s="924"/>
      <c r="I116" s="924"/>
      <c r="J116" s="924"/>
      <c r="K116" s="1850"/>
      <c r="L116" s="682"/>
      <c r="M116" s="682"/>
      <c r="N116" s="684"/>
      <c r="O116" s="684"/>
      <c r="P116" s="684"/>
      <c r="Q116" s="684"/>
      <c r="R116" s="684"/>
      <c r="S116" s="682"/>
      <c r="T116" s="682"/>
      <c r="U116" s="682"/>
      <c r="V116" s="682"/>
      <c r="W116" s="682"/>
      <c r="X116" s="682"/>
      <c r="Y116" s="682"/>
      <c r="Z116" s="682"/>
    </row>
    <row r="117" spans="1:26" ht="30">
      <c r="A117" s="682"/>
      <c r="B117" s="1039"/>
      <c r="C117" s="892" t="s">
        <v>2863</v>
      </c>
      <c r="D117" s="751"/>
      <c r="E117" s="751"/>
      <c r="F117" s="751"/>
      <c r="G117" s="924"/>
      <c r="H117" s="924"/>
      <c r="I117" s="887">
        <v>2.5</v>
      </c>
      <c r="J117" s="924"/>
      <c r="K117" s="1850"/>
      <c r="L117" s="682"/>
      <c r="M117" s="682"/>
      <c r="N117" s="684"/>
      <c r="O117" s="684"/>
      <c r="P117" s="684"/>
      <c r="Q117" s="684"/>
      <c r="R117" s="684"/>
      <c r="S117" s="682"/>
      <c r="T117" s="682"/>
      <c r="U117" s="682"/>
      <c r="V117" s="682"/>
      <c r="W117" s="682"/>
      <c r="X117" s="682"/>
      <c r="Y117" s="682"/>
      <c r="Z117" s="682"/>
    </row>
    <row r="118" spans="1:26" ht="15">
      <c r="A118" s="682"/>
      <c r="B118" s="1039"/>
      <c r="C118" s="751"/>
      <c r="D118" s="751"/>
      <c r="E118" s="752">
        <v>1</v>
      </c>
      <c r="F118" s="1431">
        <f>I117/0.15</f>
        <v>16.666666666666668</v>
      </c>
      <c r="G118" s="887">
        <f>G116</f>
        <v>13.7</v>
      </c>
      <c r="H118" s="924"/>
      <c r="I118" s="924"/>
      <c r="J118" s="887">
        <f>G118*F118*E118</f>
        <v>228.33333333333334</v>
      </c>
      <c r="K118" s="1850"/>
      <c r="L118" s="682"/>
      <c r="M118" s="682"/>
      <c r="N118" s="684"/>
      <c r="O118" s="684"/>
      <c r="P118" s="684"/>
      <c r="Q118" s="684"/>
      <c r="R118" s="684"/>
      <c r="S118" s="682"/>
      <c r="T118" s="682"/>
      <c r="U118" s="682"/>
      <c r="V118" s="682"/>
      <c r="W118" s="682"/>
      <c r="X118" s="682"/>
      <c r="Y118" s="682"/>
      <c r="Z118" s="682"/>
    </row>
    <row r="119" spans="1:26" ht="15">
      <c r="A119" s="682"/>
      <c r="B119" s="1039"/>
      <c r="C119" s="1362" t="s">
        <v>2864</v>
      </c>
      <c r="D119" s="751"/>
      <c r="E119" s="751"/>
      <c r="F119" s="751"/>
      <c r="G119" s="887">
        <v>4.5</v>
      </c>
      <c r="H119" s="924"/>
      <c r="I119" s="924"/>
      <c r="J119" s="924"/>
      <c r="K119" s="1850"/>
      <c r="L119" s="682"/>
      <c r="M119" s="682"/>
      <c r="N119" s="684"/>
      <c r="O119" s="684"/>
      <c r="P119" s="684"/>
      <c r="Q119" s="684"/>
      <c r="R119" s="684"/>
      <c r="S119" s="682"/>
      <c r="T119" s="682"/>
      <c r="U119" s="682"/>
      <c r="V119" s="682"/>
      <c r="W119" s="682"/>
      <c r="X119" s="682"/>
      <c r="Y119" s="682"/>
      <c r="Z119" s="682"/>
    </row>
    <row r="120" spans="1:26" ht="15">
      <c r="A120" s="682"/>
      <c r="B120" s="1039"/>
      <c r="C120" s="751"/>
      <c r="D120" s="751"/>
      <c r="E120" s="751"/>
      <c r="F120" s="751"/>
      <c r="G120" s="887">
        <v>2.2000000000000002</v>
      </c>
      <c r="H120" s="924"/>
      <c r="I120" s="924"/>
      <c r="J120" s="924"/>
      <c r="K120" s="1850"/>
      <c r="L120" s="682"/>
      <c r="M120" s="682"/>
      <c r="N120" s="684"/>
      <c r="O120" s="684"/>
      <c r="P120" s="684"/>
      <c r="Q120" s="684"/>
      <c r="R120" s="684"/>
      <c r="S120" s="682"/>
      <c r="T120" s="682"/>
      <c r="U120" s="682"/>
      <c r="V120" s="682"/>
      <c r="W120" s="682"/>
      <c r="X120" s="682"/>
      <c r="Y120" s="682"/>
      <c r="Z120" s="682"/>
    </row>
    <row r="121" spans="1:26" ht="15">
      <c r="A121" s="682"/>
      <c r="B121" s="1039"/>
      <c r="C121" s="751"/>
      <c r="D121" s="751"/>
      <c r="E121" s="751"/>
      <c r="F121" s="751"/>
      <c r="G121" s="887">
        <v>4.25</v>
      </c>
      <c r="H121" s="924"/>
      <c r="I121" s="924"/>
      <c r="J121" s="924"/>
      <c r="K121" s="1850"/>
      <c r="L121" s="682"/>
      <c r="M121" s="682"/>
      <c r="N121" s="684"/>
      <c r="O121" s="684"/>
      <c r="P121" s="684"/>
      <c r="Q121" s="684"/>
      <c r="R121" s="684"/>
      <c r="S121" s="682"/>
      <c r="T121" s="682"/>
      <c r="U121" s="682"/>
      <c r="V121" s="682"/>
      <c r="W121" s="682"/>
      <c r="X121" s="682"/>
      <c r="Y121" s="682"/>
      <c r="Z121" s="682"/>
    </row>
    <row r="122" spans="1:26" ht="15">
      <c r="A122" s="682"/>
      <c r="B122" s="1039"/>
      <c r="C122" s="751"/>
      <c r="D122" s="751"/>
      <c r="E122" s="751"/>
      <c r="F122" s="751"/>
      <c r="G122" s="887">
        <v>2.2000000000000002</v>
      </c>
      <c r="H122" s="924"/>
      <c r="I122" s="924"/>
      <c r="J122" s="924"/>
      <c r="K122" s="1850"/>
      <c r="L122" s="682"/>
      <c r="M122" s="682"/>
      <c r="N122" s="684"/>
      <c r="O122" s="684"/>
      <c r="P122" s="684"/>
      <c r="Q122" s="684"/>
      <c r="R122" s="684"/>
      <c r="S122" s="682"/>
      <c r="T122" s="682"/>
      <c r="U122" s="682"/>
      <c r="V122" s="682"/>
      <c r="W122" s="682"/>
      <c r="X122" s="682"/>
      <c r="Y122" s="682"/>
      <c r="Z122" s="682"/>
    </row>
    <row r="123" spans="1:26" ht="15">
      <c r="A123" s="682"/>
      <c r="B123" s="1039"/>
      <c r="C123" s="751"/>
      <c r="D123" s="751"/>
      <c r="E123" s="751"/>
      <c r="F123" s="751"/>
      <c r="G123" s="887">
        <v>0.8</v>
      </c>
      <c r="H123" s="924"/>
      <c r="I123" s="924"/>
      <c r="J123" s="924"/>
      <c r="K123" s="1850"/>
      <c r="L123" s="682"/>
      <c r="M123" s="682"/>
      <c r="N123" s="684"/>
      <c r="O123" s="684"/>
      <c r="P123" s="684"/>
      <c r="Q123" s="684"/>
      <c r="R123" s="684"/>
      <c r="S123" s="682"/>
      <c r="T123" s="682"/>
      <c r="U123" s="682"/>
      <c r="V123" s="682"/>
      <c r="W123" s="682"/>
      <c r="X123" s="682"/>
      <c r="Y123" s="682"/>
      <c r="Z123" s="682"/>
    </row>
    <row r="124" spans="1:26" ht="15">
      <c r="A124" s="682"/>
      <c r="B124" s="1039"/>
      <c r="C124" s="892" t="s">
        <v>2852</v>
      </c>
      <c r="D124" s="751"/>
      <c r="E124" s="751"/>
      <c r="F124" s="751"/>
      <c r="G124" s="887">
        <v>-0.16</v>
      </c>
      <c r="H124" s="924"/>
      <c r="I124" s="924"/>
      <c r="J124" s="924"/>
      <c r="K124" s="1850"/>
      <c r="L124" s="682"/>
      <c r="M124" s="682"/>
      <c r="N124" s="684"/>
      <c r="O124" s="684"/>
      <c r="P124" s="684"/>
      <c r="Q124" s="684"/>
      <c r="R124" s="684"/>
      <c r="S124" s="682"/>
      <c r="T124" s="682"/>
      <c r="U124" s="682"/>
      <c r="V124" s="682"/>
      <c r="W124" s="682"/>
      <c r="X124" s="682"/>
      <c r="Y124" s="682"/>
      <c r="Z124" s="682"/>
    </row>
    <row r="125" spans="1:26" ht="15">
      <c r="A125" s="682"/>
      <c r="B125" s="1039"/>
      <c r="C125" s="751"/>
      <c r="D125" s="751"/>
      <c r="E125" s="751"/>
      <c r="F125" s="751"/>
      <c r="G125" s="924"/>
      <c r="H125" s="924"/>
      <c r="I125" s="924"/>
      <c r="J125" s="924"/>
      <c r="K125" s="1850"/>
      <c r="L125" s="682"/>
      <c r="M125" s="682"/>
      <c r="N125" s="684"/>
      <c r="O125" s="684"/>
      <c r="P125" s="684"/>
      <c r="Q125" s="684"/>
      <c r="R125" s="684"/>
      <c r="S125" s="682"/>
      <c r="T125" s="682"/>
      <c r="U125" s="682"/>
      <c r="V125" s="682"/>
      <c r="W125" s="682"/>
      <c r="X125" s="682"/>
      <c r="Y125" s="682"/>
      <c r="Z125" s="682"/>
    </row>
    <row r="126" spans="1:26" ht="15">
      <c r="A126" s="682"/>
      <c r="B126" s="1039"/>
      <c r="C126" s="751"/>
      <c r="D126" s="751"/>
      <c r="E126" s="751"/>
      <c r="F126" s="751"/>
      <c r="G126" s="1429">
        <f>SUM(G119:G124)</f>
        <v>13.79</v>
      </c>
      <c r="H126" s="924"/>
      <c r="I126" s="924"/>
      <c r="J126" s="924"/>
      <c r="K126" s="1850"/>
      <c r="L126" s="682"/>
      <c r="M126" s="682"/>
      <c r="N126" s="684"/>
      <c r="O126" s="684"/>
      <c r="P126" s="684"/>
      <c r="Q126" s="684"/>
      <c r="R126" s="684"/>
      <c r="S126" s="682"/>
      <c r="T126" s="682"/>
      <c r="U126" s="682"/>
      <c r="V126" s="682"/>
      <c r="W126" s="682"/>
      <c r="X126" s="682"/>
      <c r="Y126" s="682"/>
      <c r="Z126" s="682"/>
    </row>
    <row r="127" spans="1:26" ht="15">
      <c r="A127" s="682"/>
      <c r="B127" s="1039"/>
      <c r="C127" s="751"/>
      <c r="D127" s="751"/>
      <c r="E127" s="751"/>
      <c r="F127" s="751"/>
      <c r="G127" s="924"/>
      <c r="H127" s="924"/>
      <c r="I127" s="887">
        <v>2.5</v>
      </c>
      <c r="J127" s="924"/>
      <c r="K127" s="1850"/>
      <c r="L127" s="682"/>
      <c r="M127" s="682"/>
      <c r="N127" s="684"/>
      <c r="O127" s="684"/>
      <c r="P127" s="684"/>
      <c r="Q127" s="684"/>
      <c r="R127" s="684"/>
      <c r="S127" s="682"/>
      <c r="T127" s="682"/>
      <c r="U127" s="682"/>
      <c r="V127" s="682"/>
      <c r="W127" s="682"/>
      <c r="X127" s="682"/>
      <c r="Y127" s="682"/>
      <c r="Z127" s="682"/>
    </row>
    <row r="128" spans="1:26" ht="15">
      <c r="A128" s="682"/>
      <c r="B128" s="1039"/>
      <c r="C128" s="751"/>
      <c r="D128" s="751"/>
      <c r="E128" s="752">
        <v>1</v>
      </c>
      <c r="F128" s="1431">
        <f>I127/0.15</f>
        <v>16.666666666666668</v>
      </c>
      <c r="G128" s="887">
        <f>G126</f>
        <v>13.79</v>
      </c>
      <c r="H128" s="924"/>
      <c r="I128" s="924"/>
      <c r="J128" s="887">
        <f>G128*F128*E128</f>
        <v>229.83333333333334</v>
      </c>
      <c r="K128" s="1850"/>
      <c r="L128" s="682"/>
      <c r="M128" s="682"/>
      <c r="N128" s="684"/>
      <c r="O128" s="684"/>
      <c r="P128" s="684"/>
      <c r="Q128" s="684"/>
      <c r="R128" s="684"/>
      <c r="S128" s="682"/>
      <c r="T128" s="682"/>
      <c r="U128" s="682"/>
      <c r="V128" s="682"/>
      <c r="W128" s="682"/>
      <c r="X128" s="682"/>
      <c r="Y128" s="682"/>
      <c r="Z128" s="682"/>
    </row>
    <row r="129" spans="1:26" ht="15">
      <c r="A129" s="682"/>
      <c r="B129" s="1039"/>
      <c r="C129" s="751"/>
      <c r="D129" s="751"/>
      <c r="E129" s="751"/>
      <c r="F129" s="751"/>
      <c r="G129" s="924"/>
      <c r="H129" s="924"/>
      <c r="I129" s="924"/>
      <c r="J129" s="924"/>
      <c r="K129" s="1850"/>
      <c r="L129" s="682"/>
      <c r="M129" s="682"/>
      <c r="N129" s="684"/>
      <c r="O129" s="684"/>
      <c r="P129" s="684"/>
      <c r="Q129" s="684"/>
      <c r="R129" s="684"/>
      <c r="S129" s="682"/>
      <c r="T129" s="682"/>
      <c r="U129" s="682"/>
      <c r="V129" s="682"/>
      <c r="W129" s="682"/>
      <c r="X129" s="682"/>
      <c r="Y129" s="682"/>
      <c r="Z129" s="682"/>
    </row>
    <row r="130" spans="1:26" ht="15">
      <c r="A130" s="682"/>
      <c r="B130" s="1039"/>
      <c r="C130" s="751"/>
      <c r="D130" s="751"/>
      <c r="E130" s="751"/>
      <c r="F130" s="751"/>
      <c r="G130" s="924"/>
      <c r="H130" s="924"/>
      <c r="I130" s="924"/>
      <c r="J130" s="924"/>
      <c r="K130" s="1850"/>
      <c r="L130" s="682"/>
      <c r="M130" s="682"/>
      <c r="N130" s="684"/>
      <c r="O130" s="684"/>
      <c r="P130" s="684"/>
      <c r="Q130" s="684"/>
      <c r="R130" s="684"/>
      <c r="S130" s="682"/>
      <c r="T130" s="682"/>
      <c r="U130" s="682"/>
      <c r="V130" s="682"/>
      <c r="W130" s="682"/>
      <c r="X130" s="682"/>
      <c r="Y130" s="682"/>
      <c r="Z130" s="682"/>
    </row>
    <row r="131" spans="1:26" ht="15">
      <c r="A131" s="682"/>
      <c r="B131" s="1039"/>
      <c r="C131" s="751"/>
      <c r="D131" s="751"/>
      <c r="E131" s="751"/>
      <c r="F131" s="751"/>
      <c r="G131" s="924"/>
      <c r="H131" s="924"/>
      <c r="I131" s="924"/>
      <c r="J131" s="1429">
        <f>SUM(J102:J130)</f>
        <v>1111.3666666666668</v>
      </c>
      <c r="K131" s="1851"/>
      <c r="L131" s="682"/>
      <c r="M131" s="682"/>
      <c r="N131" s="684"/>
      <c r="O131" s="684"/>
      <c r="P131" s="684"/>
      <c r="Q131" s="684"/>
      <c r="R131" s="684"/>
      <c r="S131" s="682"/>
      <c r="T131" s="682"/>
      <c r="U131" s="682"/>
      <c r="V131" s="682"/>
      <c r="W131" s="682"/>
      <c r="X131" s="682"/>
      <c r="Y131" s="682"/>
      <c r="Z131" s="682"/>
    </row>
    <row r="132" spans="1:26" ht="15">
      <c r="A132" s="682"/>
      <c r="B132" s="1039"/>
      <c r="C132" s="892" t="s">
        <v>2848</v>
      </c>
      <c r="D132" s="751"/>
      <c r="E132" s="751"/>
      <c r="F132" s="751"/>
      <c r="G132" s="924"/>
      <c r="H132" s="924"/>
      <c r="I132" s="924"/>
      <c r="J132" s="887">
        <f>16*16/162</f>
        <v>1.5802469135802468</v>
      </c>
      <c r="K132" s="1360"/>
      <c r="L132" s="682"/>
      <c r="M132" s="682"/>
      <c r="N132" s="684"/>
      <c r="O132" s="684"/>
      <c r="P132" s="684"/>
      <c r="Q132" s="684"/>
      <c r="R132" s="684"/>
      <c r="S132" s="682"/>
      <c r="T132" s="682"/>
      <c r="U132" s="682"/>
      <c r="V132" s="682"/>
      <c r="W132" s="682"/>
      <c r="X132" s="682"/>
      <c r="Y132" s="682"/>
      <c r="Z132" s="682"/>
    </row>
    <row r="133" spans="1:26" ht="15">
      <c r="A133" s="682"/>
      <c r="B133" s="1039"/>
      <c r="C133" s="892" t="s">
        <v>2856</v>
      </c>
      <c r="D133" s="751"/>
      <c r="E133" s="751"/>
      <c r="F133" s="751"/>
      <c r="G133" s="924"/>
      <c r="H133" s="924"/>
      <c r="I133" s="924"/>
      <c r="J133" s="887">
        <v>1000</v>
      </c>
      <c r="K133" s="1360"/>
      <c r="L133" s="682"/>
      <c r="M133" s="682"/>
      <c r="N133" s="684"/>
      <c r="O133" s="684"/>
      <c r="P133" s="684"/>
      <c r="Q133" s="684"/>
      <c r="R133" s="684"/>
      <c r="S133" s="682"/>
      <c r="T133" s="682"/>
      <c r="U133" s="682"/>
      <c r="V133" s="682"/>
      <c r="W133" s="682"/>
      <c r="X133" s="682"/>
      <c r="Y133" s="682"/>
      <c r="Z133" s="682"/>
    </row>
    <row r="134" spans="1:26" ht="15">
      <c r="A134" s="682"/>
      <c r="B134" s="1039"/>
      <c r="C134" s="751"/>
      <c r="D134" s="751"/>
      <c r="E134" s="751"/>
      <c r="F134" s="751"/>
      <c r="G134" s="924"/>
      <c r="H134" s="924"/>
      <c r="I134" s="924"/>
      <c r="J134" s="924"/>
      <c r="K134" s="1360"/>
      <c r="L134" s="682"/>
      <c r="M134" s="682"/>
      <c r="N134" s="684"/>
      <c r="O134" s="684"/>
      <c r="P134" s="684"/>
      <c r="Q134" s="684"/>
      <c r="R134" s="684"/>
      <c r="S134" s="682"/>
      <c r="T134" s="682"/>
      <c r="U134" s="682"/>
      <c r="V134" s="682"/>
      <c r="W134" s="682"/>
      <c r="X134" s="682"/>
      <c r="Y134" s="682"/>
      <c r="Z134" s="682"/>
    </row>
    <row r="135" spans="1:26" ht="15">
      <c r="A135" s="682"/>
      <c r="B135" s="1039"/>
      <c r="C135" s="751"/>
      <c r="D135" s="751"/>
      <c r="E135" s="751"/>
      <c r="F135" s="751"/>
      <c r="G135" s="924"/>
      <c r="H135" s="924"/>
      <c r="I135" s="1378"/>
      <c r="J135" s="1412">
        <f>J131*J132/J133</f>
        <v>1.7562337448559673</v>
      </c>
      <c r="K135" s="1413" t="s">
        <v>1755</v>
      </c>
      <c r="L135" s="682"/>
      <c r="M135" s="682"/>
      <c r="N135" s="684"/>
      <c r="O135" s="684"/>
      <c r="P135" s="684"/>
      <c r="Q135" s="684"/>
      <c r="R135" s="684"/>
      <c r="S135" s="682"/>
      <c r="T135" s="682"/>
      <c r="U135" s="682"/>
      <c r="V135" s="682"/>
      <c r="W135" s="682"/>
      <c r="X135" s="682"/>
      <c r="Y135" s="682"/>
      <c r="Z135" s="682"/>
    </row>
    <row r="136" spans="1:26" ht="30">
      <c r="A136" s="682"/>
      <c r="B136" s="1396">
        <v>11</v>
      </c>
      <c r="C136" s="1397" t="s">
        <v>2865</v>
      </c>
      <c r="D136" s="1398"/>
      <c r="E136" s="1398"/>
      <c r="F136" s="1398"/>
      <c r="G136" s="1399"/>
      <c r="H136" s="1399"/>
      <c r="I136" s="1399"/>
      <c r="J136" s="1399"/>
      <c r="K136" s="1400"/>
      <c r="L136" s="682"/>
      <c r="M136" s="682"/>
      <c r="N136" s="684"/>
      <c r="O136" s="684"/>
      <c r="P136" s="684"/>
      <c r="Q136" s="684"/>
      <c r="R136" s="684"/>
      <c r="S136" s="682"/>
      <c r="T136" s="682"/>
      <c r="U136" s="682"/>
      <c r="V136" s="682"/>
      <c r="W136" s="682"/>
      <c r="X136" s="682"/>
      <c r="Y136" s="682"/>
      <c r="Z136" s="682"/>
    </row>
    <row r="137" spans="1:26" ht="15">
      <c r="A137" s="682"/>
      <c r="B137" s="1039"/>
      <c r="C137" s="892" t="s">
        <v>2848</v>
      </c>
      <c r="D137" s="751"/>
      <c r="E137" s="751"/>
      <c r="F137" s="751"/>
      <c r="G137" s="887">
        <v>4.4000000000000004</v>
      </c>
      <c r="H137" s="924"/>
      <c r="I137" s="924"/>
      <c r="J137" s="924"/>
      <c r="K137" s="1849" t="s">
        <v>1099</v>
      </c>
      <c r="L137" s="682"/>
      <c r="M137" s="682"/>
      <c r="N137" s="684"/>
      <c r="O137" s="684"/>
      <c r="P137" s="684"/>
      <c r="Q137" s="684"/>
      <c r="R137" s="684"/>
      <c r="S137" s="682"/>
      <c r="T137" s="682"/>
      <c r="U137" s="682"/>
      <c r="V137" s="682"/>
      <c r="W137" s="682"/>
      <c r="X137" s="682"/>
      <c r="Y137" s="682"/>
      <c r="Z137" s="682"/>
    </row>
    <row r="138" spans="1:26" ht="15">
      <c r="A138" s="682"/>
      <c r="B138" s="1039"/>
      <c r="C138" s="892" t="s">
        <v>2851</v>
      </c>
      <c r="D138" s="751"/>
      <c r="E138" s="751"/>
      <c r="F138" s="751"/>
      <c r="G138" s="887">
        <v>0.8</v>
      </c>
      <c r="H138" s="924"/>
      <c r="I138" s="924"/>
      <c r="J138" s="924"/>
      <c r="K138" s="1850"/>
      <c r="L138" s="682"/>
      <c r="M138" s="682"/>
      <c r="N138" s="684"/>
      <c r="O138" s="684"/>
      <c r="P138" s="684"/>
      <c r="Q138" s="684"/>
      <c r="R138" s="684"/>
      <c r="S138" s="682"/>
      <c r="T138" s="682"/>
      <c r="U138" s="682"/>
      <c r="V138" s="682"/>
      <c r="W138" s="682"/>
      <c r="X138" s="682"/>
      <c r="Y138" s="682"/>
      <c r="Z138" s="682"/>
    </row>
    <row r="139" spans="1:26" ht="15">
      <c r="A139" s="682"/>
      <c r="B139" s="1039"/>
      <c r="C139" s="892" t="s">
        <v>2866</v>
      </c>
      <c r="D139" s="751"/>
      <c r="E139" s="751"/>
      <c r="F139" s="751"/>
      <c r="G139" s="924"/>
      <c r="H139" s="924"/>
      <c r="I139" s="924"/>
      <c r="J139" s="924"/>
      <c r="K139" s="1850"/>
      <c r="L139" s="682"/>
      <c r="M139" s="682"/>
      <c r="N139" s="684"/>
      <c r="O139" s="684"/>
      <c r="P139" s="684"/>
      <c r="Q139" s="684"/>
      <c r="R139" s="684"/>
      <c r="S139" s="682"/>
      <c r="T139" s="682"/>
      <c r="U139" s="682"/>
      <c r="V139" s="682"/>
      <c r="W139" s="682"/>
      <c r="X139" s="682"/>
      <c r="Y139" s="682"/>
      <c r="Z139" s="682"/>
    </row>
    <row r="140" spans="1:26" ht="15">
      <c r="A140" s="682"/>
      <c r="B140" s="1039"/>
      <c r="C140" s="892" t="s">
        <v>2867</v>
      </c>
      <c r="D140" s="751"/>
      <c r="E140" s="751"/>
      <c r="F140" s="751"/>
      <c r="G140" s="887">
        <v>-0.08</v>
      </c>
      <c r="H140" s="924"/>
      <c r="I140" s="924"/>
      <c r="J140" s="924"/>
      <c r="K140" s="1850"/>
      <c r="L140" s="682"/>
      <c r="M140" s="682"/>
      <c r="N140" s="684"/>
      <c r="O140" s="684"/>
      <c r="P140" s="684"/>
      <c r="Q140" s="684"/>
      <c r="R140" s="684"/>
      <c r="S140" s="682"/>
      <c r="T140" s="682"/>
      <c r="U140" s="682"/>
      <c r="V140" s="682"/>
      <c r="W140" s="682"/>
      <c r="X140" s="682"/>
      <c r="Y140" s="682"/>
      <c r="Z140" s="682"/>
    </row>
    <row r="141" spans="1:26" ht="15">
      <c r="A141" s="682"/>
      <c r="B141" s="1039"/>
      <c r="C141" s="751"/>
      <c r="D141" s="751"/>
      <c r="E141" s="751"/>
      <c r="F141" s="751"/>
      <c r="G141" s="1429">
        <f>SUM(G137:G140)</f>
        <v>5.12</v>
      </c>
      <c r="H141" s="887">
        <v>2.4</v>
      </c>
      <c r="I141" s="924"/>
      <c r="J141" s="924"/>
      <c r="K141" s="1850"/>
      <c r="L141" s="682"/>
      <c r="M141" s="682"/>
      <c r="N141" s="684"/>
      <c r="O141" s="684"/>
      <c r="P141" s="684"/>
      <c r="Q141" s="684"/>
      <c r="R141" s="684"/>
      <c r="S141" s="682"/>
      <c r="T141" s="682"/>
      <c r="U141" s="682"/>
      <c r="V141" s="682"/>
      <c r="W141" s="682"/>
      <c r="X141" s="682"/>
      <c r="Y141" s="682"/>
      <c r="Z141" s="682"/>
    </row>
    <row r="142" spans="1:26" ht="15">
      <c r="A142" s="682"/>
      <c r="B142" s="1039"/>
      <c r="C142" s="892" t="s">
        <v>2851</v>
      </c>
      <c r="D142" s="751"/>
      <c r="E142" s="751"/>
      <c r="F142" s="751"/>
      <c r="G142" s="924"/>
      <c r="H142" s="887">
        <v>0.8</v>
      </c>
      <c r="I142" s="924"/>
      <c r="J142" s="924"/>
      <c r="K142" s="1850"/>
      <c r="L142" s="682"/>
      <c r="M142" s="682"/>
      <c r="N142" s="684"/>
      <c r="O142" s="684"/>
      <c r="P142" s="684"/>
      <c r="Q142" s="684"/>
      <c r="R142" s="684"/>
      <c r="S142" s="682"/>
      <c r="T142" s="682"/>
      <c r="U142" s="682"/>
      <c r="V142" s="682"/>
      <c r="W142" s="682"/>
      <c r="X142" s="682"/>
      <c r="Y142" s="682"/>
      <c r="Z142" s="682"/>
    </row>
    <row r="143" spans="1:26" ht="15">
      <c r="A143" s="682"/>
      <c r="B143" s="1039"/>
      <c r="C143" s="892" t="s">
        <v>2866</v>
      </c>
      <c r="D143" s="751"/>
      <c r="E143" s="751"/>
      <c r="F143" s="751"/>
      <c r="G143" s="924"/>
      <c r="H143" s="924"/>
      <c r="I143" s="924"/>
      <c r="J143" s="924"/>
      <c r="K143" s="1850"/>
      <c r="L143" s="682"/>
      <c r="M143" s="682"/>
      <c r="N143" s="684"/>
      <c r="O143" s="684"/>
      <c r="P143" s="684"/>
      <c r="Q143" s="684"/>
      <c r="R143" s="684"/>
      <c r="S143" s="682"/>
      <c r="T143" s="682"/>
      <c r="U143" s="682"/>
      <c r="V143" s="682"/>
      <c r="W143" s="682"/>
      <c r="X143" s="682"/>
      <c r="Y143" s="682"/>
      <c r="Z143" s="682"/>
    </row>
    <row r="144" spans="1:26" ht="15">
      <c r="A144" s="682"/>
      <c r="B144" s="1039"/>
      <c r="C144" s="892" t="s">
        <v>2867</v>
      </c>
      <c r="D144" s="751"/>
      <c r="E144" s="751"/>
      <c r="F144" s="751"/>
      <c r="G144" s="924"/>
      <c r="H144" s="887">
        <v>-0.08</v>
      </c>
      <c r="I144" s="924"/>
      <c r="J144" s="924"/>
      <c r="K144" s="1850"/>
      <c r="L144" s="682"/>
      <c r="M144" s="682"/>
      <c r="N144" s="684"/>
      <c r="O144" s="684"/>
      <c r="P144" s="684"/>
      <c r="Q144" s="684"/>
      <c r="R144" s="684"/>
      <c r="S144" s="682"/>
      <c r="T144" s="682"/>
      <c r="U144" s="682"/>
      <c r="V144" s="682"/>
      <c r="W144" s="682"/>
      <c r="X144" s="682"/>
      <c r="Y144" s="682"/>
      <c r="Z144" s="682"/>
    </row>
    <row r="145" spans="1:26" ht="15">
      <c r="A145" s="682"/>
      <c r="B145" s="1039"/>
      <c r="C145" s="751"/>
      <c r="D145" s="751"/>
      <c r="E145" s="751"/>
      <c r="F145" s="751"/>
      <c r="G145" s="924"/>
      <c r="H145" s="1429">
        <f>SUM(H141:H144)</f>
        <v>3.12</v>
      </c>
      <c r="I145" s="924"/>
      <c r="J145" s="924"/>
      <c r="K145" s="1850"/>
      <c r="L145" s="682"/>
      <c r="M145" s="682"/>
      <c r="N145" s="684"/>
      <c r="O145" s="684"/>
      <c r="P145" s="684"/>
      <c r="Q145" s="684"/>
      <c r="R145" s="684"/>
      <c r="S145" s="682"/>
      <c r="T145" s="682"/>
      <c r="U145" s="682"/>
      <c r="V145" s="682"/>
      <c r="W145" s="682"/>
      <c r="X145" s="682"/>
      <c r="Y145" s="682"/>
      <c r="Z145" s="682"/>
    </row>
    <row r="146" spans="1:26" ht="15">
      <c r="A146" s="682"/>
      <c r="B146" s="1039"/>
      <c r="C146" s="1859" t="s">
        <v>2868</v>
      </c>
      <c r="D146" s="751"/>
      <c r="E146" s="752">
        <v>1</v>
      </c>
      <c r="F146" s="752">
        <f>H141/0.15</f>
        <v>16</v>
      </c>
      <c r="G146" s="887">
        <f>G137</f>
        <v>4.4000000000000004</v>
      </c>
      <c r="H146" s="924"/>
      <c r="I146" s="924"/>
      <c r="J146" s="887">
        <f t="shared" ref="J146:J149" si="18">G146*F146*E146</f>
        <v>70.400000000000006</v>
      </c>
      <c r="K146" s="1850"/>
      <c r="L146" s="682"/>
      <c r="M146" s="682"/>
      <c r="N146" s="684"/>
      <c r="O146" s="684"/>
      <c r="P146" s="684"/>
      <c r="Q146" s="684"/>
      <c r="R146" s="684"/>
      <c r="S146" s="682"/>
      <c r="T146" s="682"/>
      <c r="U146" s="682"/>
      <c r="V146" s="682"/>
      <c r="W146" s="682"/>
      <c r="X146" s="682"/>
      <c r="Y146" s="682"/>
      <c r="Z146" s="682"/>
    </row>
    <row r="147" spans="1:26" ht="15">
      <c r="A147" s="682"/>
      <c r="B147" s="1039"/>
      <c r="C147" s="1858"/>
      <c r="D147" s="751"/>
      <c r="E147" s="752">
        <v>1</v>
      </c>
      <c r="F147" s="1431">
        <f>G137/0.15</f>
        <v>29.333333333333336</v>
      </c>
      <c r="G147" s="887">
        <f>H145</f>
        <v>3.12</v>
      </c>
      <c r="H147" s="924"/>
      <c r="I147" s="924"/>
      <c r="J147" s="887">
        <f t="shared" si="18"/>
        <v>91.52000000000001</v>
      </c>
      <c r="K147" s="1850"/>
      <c r="L147" s="682"/>
      <c r="M147" s="682"/>
      <c r="N147" s="684"/>
      <c r="O147" s="684"/>
      <c r="P147" s="684"/>
      <c r="Q147" s="684"/>
      <c r="R147" s="684"/>
      <c r="S147" s="682"/>
      <c r="T147" s="682"/>
      <c r="U147" s="682"/>
      <c r="V147" s="682"/>
      <c r="W147" s="682"/>
      <c r="X147" s="682"/>
      <c r="Y147" s="682"/>
      <c r="Z147" s="682"/>
    </row>
    <row r="148" spans="1:26" ht="15">
      <c r="A148" s="682"/>
      <c r="B148" s="1039"/>
      <c r="C148" s="1859" t="s">
        <v>2869</v>
      </c>
      <c r="D148" s="751"/>
      <c r="E148" s="752">
        <v>1</v>
      </c>
      <c r="F148" s="752">
        <f t="shared" ref="F148:G148" si="19">F146</f>
        <v>16</v>
      </c>
      <c r="G148" s="887">
        <f t="shared" si="19"/>
        <v>4.4000000000000004</v>
      </c>
      <c r="H148" s="924"/>
      <c r="I148" s="924"/>
      <c r="J148" s="887">
        <f t="shared" si="18"/>
        <v>70.400000000000006</v>
      </c>
      <c r="K148" s="1850"/>
      <c r="L148" s="682"/>
      <c r="M148" s="682"/>
      <c r="N148" s="684"/>
      <c r="O148" s="684"/>
      <c r="P148" s="684"/>
      <c r="Q148" s="684"/>
      <c r="R148" s="684"/>
      <c r="S148" s="682"/>
      <c r="T148" s="682"/>
      <c r="U148" s="682"/>
      <c r="V148" s="682"/>
      <c r="W148" s="682"/>
      <c r="X148" s="682"/>
      <c r="Y148" s="682"/>
      <c r="Z148" s="682"/>
    </row>
    <row r="149" spans="1:26" ht="15">
      <c r="A149" s="682"/>
      <c r="B149" s="1039"/>
      <c r="C149" s="1858"/>
      <c r="D149" s="751"/>
      <c r="E149" s="752">
        <v>1</v>
      </c>
      <c r="F149" s="1431">
        <f t="shared" ref="F149:G149" si="20">F147</f>
        <v>29.333333333333336</v>
      </c>
      <c r="G149" s="887">
        <f t="shared" si="20"/>
        <v>3.12</v>
      </c>
      <c r="H149" s="924"/>
      <c r="I149" s="924"/>
      <c r="J149" s="887">
        <f t="shared" si="18"/>
        <v>91.52000000000001</v>
      </c>
      <c r="K149" s="1850"/>
      <c r="L149" s="682"/>
      <c r="M149" s="682"/>
      <c r="N149" s="684"/>
      <c r="O149" s="684"/>
      <c r="P149" s="684"/>
      <c r="Q149" s="684"/>
      <c r="R149" s="684"/>
      <c r="S149" s="682"/>
      <c r="T149" s="682"/>
      <c r="U149" s="682"/>
      <c r="V149" s="682"/>
      <c r="W149" s="682"/>
      <c r="X149" s="682"/>
      <c r="Y149" s="682"/>
      <c r="Z149" s="682"/>
    </row>
    <row r="150" spans="1:26" ht="15">
      <c r="A150" s="682"/>
      <c r="B150" s="1039"/>
      <c r="C150" s="751"/>
      <c r="D150" s="751"/>
      <c r="E150" s="751"/>
      <c r="F150" s="751"/>
      <c r="G150" s="924"/>
      <c r="H150" s="924"/>
      <c r="I150" s="924"/>
      <c r="J150" s="924"/>
      <c r="K150" s="1850"/>
      <c r="L150" s="682"/>
      <c r="M150" s="682"/>
      <c r="N150" s="684"/>
      <c r="O150" s="684"/>
      <c r="P150" s="684"/>
      <c r="Q150" s="684"/>
      <c r="R150" s="684"/>
      <c r="S150" s="682"/>
      <c r="T150" s="682"/>
      <c r="U150" s="682"/>
      <c r="V150" s="682"/>
      <c r="W150" s="682"/>
      <c r="X150" s="682"/>
      <c r="Y150" s="682"/>
      <c r="Z150" s="682"/>
    </row>
    <row r="151" spans="1:26" ht="15">
      <c r="A151" s="682"/>
      <c r="B151" s="1039"/>
      <c r="C151" s="751"/>
      <c r="D151" s="751"/>
      <c r="E151" s="751"/>
      <c r="F151" s="751"/>
      <c r="G151" s="924"/>
      <c r="H151" s="924"/>
      <c r="I151" s="924"/>
      <c r="J151" s="1429">
        <f>SUM(J146:J150)</f>
        <v>323.84000000000003</v>
      </c>
      <c r="K151" s="1851"/>
      <c r="L151" s="682"/>
      <c r="M151" s="682"/>
      <c r="N151" s="684"/>
      <c r="O151" s="684"/>
      <c r="P151" s="684"/>
      <c r="Q151" s="684"/>
      <c r="R151" s="684"/>
      <c r="S151" s="682"/>
      <c r="T151" s="682"/>
      <c r="U151" s="682"/>
      <c r="V151" s="682"/>
      <c r="W151" s="682"/>
      <c r="X151" s="682"/>
      <c r="Y151" s="682"/>
      <c r="Z151" s="682"/>
    </row>
    <row r="152" spans="1:26" ht="15">
      <c r="A152" s="682"/>
      <c r="B152" s="1039"/>
      <c r="C152" s="892" t="s">
        <v>2848</v>
      </c>
      <c r="D152" s="751"/>
      <c r="E152" s="751"/>
      <c r="F152" s="751"/>
      <c r="G152" s="924"/>
      <c r="H152" s="924"/>
      <c r="I152" s="924"/>
      <c r="J152" s="887">
        <f>16*16/162</f>
        <v>1.5802469135802468</v>
      </c>
      <c r="K152" s="1360"/>
      <c r="L152" s="682"/>
      <c r="M152" s="682"/>
      <c r="N152" s="684"/>
      <c r="O152" s="684"/>
      <c r="P152" s="684"/>
      <c r="Q152" s="684"/>
      <c r="R152" s="684"/>
      <c r="S152" s="682"/>
      <c r="T152" s="682"/>
      <c r="U152" s="682"/>
      <c r="V152" s="682"/>
      <c r="W152" s="682"/>
      <c r="X152" s="682"/>
      <c r="Y152" s="682"/>
      <c r="Z152" s="682"/>
    </row>
    <row r="153" spans="1:26" ht="15">
      <c r="A153" s="682"/>
      <c r="B153" s="1039"/>
      <c r="C153" s="892" t="s">
        <v>2856</v>
      </c>
      <c r="D153" s="751"/>
      <c r="E153" s="751"/>
      <c r="F153" s="751"/>
      <c r="G153" s="924"/>
      <c r="H153" s="924"/>
      <c r="I153" s="924"/>
      <c r="J153" s="887">
        <v>1000</v>
      </c>
      <c r="K153" s="1360"/>
      <c r="L153" s="682"/>
      <c r="M153" s="682"/>
      <c r="N153" s="684"/>
      <c r="O153" s="684"/>
      <c r="P153" s="684"/>
      <c r="Q153" s="684"/>
      <c r="R153" s="684"/>
      <c r="S153" s="682"/>
      <c r="T153" s="682"/>
      <c r="U153" s="682"/>
      <c r="V153" s="682"/>
      <c r="W153" s="682"/>
      <c r="X153" s="682"/>
      <c r="Y153" s="682"/>
      <c r="Z153" s="682"/>
    </row>
    <row r="154" spans="1:26" ht="15">
      <c r="A154" s="682"/>
      <c r="B154" s="1039"/>
      <c r="C154" s="751"/>
      <c r="D154" s="751"/>
      <c r="E154" s="751"/>
      <c r="F154" s="751"/>
      <c r="G154" s="924"/>
      <c r="H154" s="924"/>
      <c r="I154" s="924"/>
      <c r="J154" s="924"/>
      <c r="K154" s="1360"/>
      <c r="L154" s="682"/>
      <c r="M154" s="682"/>
      <c r="N154" s="684"/>
      <c r="O154" s="684"/>
      <c r="P154" s="684"/>
      <c r="Q154" s="684"/>
      <c r="R154" s="684"/>
      <c r="S154" s="682"/>
      <c r="T154" s="682"/>
      <c r="U154" s="682"/>
      <c r="V154" s="682"/>
      <c r="W154" s="682"/>
      <c r="X154" s="682"/>
      <c r="Y154" s="682"/>
      <c r="Z154" s="682"/>
    </row>
    <row r="155" spans="1:26" ht="15">
      <c r="A155" s="682"/>
      <c r="B155" s="1039"/>
      <c r="C155" s="751"/>
      <c r="D155" s="751"/>
      <c r="E155" s="751"/>
      <c r="F155" s="751"/>
      <c r="G155" s="924"/>
      <c r="H155" s="924"/>
      <c r="I155" s="1378"/>
      <c r="J155" s="1412">
        <f>J151*J152/J153</f>
        <v>0.51174716049382718</v>
      </c>
      <c r="K155" s="1413" t="s">
        <v>1755</v>
      </c>
      <c r="L155" s="682"/>
      <c r="M155" s="682"/>
      <c r="N155" s="684"/>
      <c r="O155" s="684"/>
      <c r="P155" s="684"/>
      <c r="Q155" s="684"/>
      <c r="R155" s="684"/>
      <c r="S155" s="682"/>
      <c r="T155" s="682"/>
      <c r="U155" s="682"/>
      <c r="V155" s="682"/>
      <c r="W155" s="682"/>
      <c r="X155" s="682"/>
      <c r="Y155" s="682"/>
      <c r="Z155" s="682"/>
    </row>
    <row r="156" spans="1:26" ht="15">
      <c r="A156" s="682"/>
      <c r="B156" s="1396">
        <v>12</v>
      </c>
      <c r="C156" s="1397" t="s">
        <v>2870</v>
      </c>
      <c r="D156" s="1398"/>
      <c r="E156" s="1398"/>
      <c r="F156" s="1398"/>
      <c r="G156" s="1399"/>
      <c r="H156" s="1399"/>
      <c r="I156" s="1399"/>
      <c r="J156" s="1399"/>
      <c r="K156" s="1400"/>
      <c r="L156" s="682"/>
      <c r="M156" s="682"/>
      <c r="N156" s="684"/>
      <c r="O156" s="684"/>
      <c r="P156" s="684"/>
      <c r="Q156" s="684"/>
      <c r="R156" s="684"/>
      <c r="S156" s="682"/>
      <c r="T156" s="682"/>
      <c r="U156" s="682"/>
      <c r="V156" s="682"/>
      <c r="W156" s="682"/>
      <c r="X156" s="682"/>
      <c r="Y156" s="682"/>
      <c r="Z156" s="682"/>
    </row>
    <row r="157" spans="1:26" ht="15">
      <c r="A157" s="682"/>
      <c r="B157" s="1039"/>
      <c r="C157" s="892" t="s">
        <v>2871</v>
      </c>
      <c r="D157" s="751"/>
      <c r="E157" s="752">
        <v>1</v>
      </c>
      <c r="F157" s="752">
        <v>2</v>
      </c>
      <c r="G157" s="887">
        <v>4.5</v>
      </c>
      <c r="H157" s="924"/>
      <c r="I157" s="887">
        <v>0.25</v>
      </c>
      <c r="J157" s="887">
        <f t="shared" ref="J157:J158" si="21">G157*I157*F157*E157</f>
        <v>2.25</v>
      </c>
      <c r="K157" s="1849" t="s">
        <v>1706</v>
      </c>
      <c r="L157" s="682"/>
      <c r="M157" s="682"/>
      <c r="N157" s="684"/>
      <c r="O157" s="684"/>
      <c r="P157" s="684"/>
      <c r="Q157" s="684"/>
      <c r="R157" s="684"/>
      <c r="S157" s="682"/>
      <c r="T157" s="682"/>
      <c r="U157" s="682"/>
      <c r="V157" s="682"/>
      <c r="W157" s="682"/>
      <c r="X157" s="682"/>
      <c r="Y157" s="682"/>
      <c r="Z157" s="682"/>
    </row>
    <row r="158" spans="1:26" ht="15">
      <c r="A158" s="682"/>
      <c r="B158" s="1039"/>
      <c r="C158" s="751"/>
      <c r="D158" s="751"/>
      <c r="E158" s="752">
        <v>1</v>
      </c>
      <c r="F158" s="752">
        <v>2</v>
      </c>
      <c r="G158" s="887">
        <v>2.4</v>
      </c>
      <c r="H158" s="924"/>
      <c r="I158" s="887">
        <v>0.25</v>
      </c>
      <c r="J158" s="887">
        <f t="shared" si="21"/>
        <v>1.2</v>
      </c>
      <c r="K158" s="1851"/>
      <c r="L158" s="682"/>
      <c r="M158" s="682"/>
      <c r="N158" s="684"/>
      <c r="O158" s="684"/>
      <c r="P158" s="684"/>
      <c r="Q158" s="684"/>
      <c r="R158" s="684"/>
      <c r="S158" s="682"/>
      <c r="T158" s="682"/>
      <c r="U158" s="682"/>
      <c r="V158" s="682"/>
      <c r="W158" s="682"/>
      <c r="X158" s="682"/>
      <c r="Y158" s="682"/>
      <c r="Z158" s="682"/>
    </row>
    <row r="159" spans="1:26" ht="15">
      <c r="A159" s="682"/>
      <c r="B159" s="1039"/>
      <c r="C159" s="751"/>
      <c r="D159" s="751"/>
      <c r="E159" s="751"/>
      <c r="F159" s="751"/>
      <c r="G159" s="924"/>
      <c r="H159" s="924"/>
      <c r="I159" s="924"/>
      <c r="J159" s="924"/>
      <c r="K159" s="1360"/>
      <c r="L159" s="682"/>
      <c r="M159" s="682"/>
      <c r="N159" s="684"/>
      <c r="O159" s="684"/>
      <c r="P159" s="684"/>
      <c r="Q159" s="684"/>
      <c r="R159" s="684"/>
      <c r="S159" s="682"/>
      <c r="T159" s="682"/>
      <c r="U159" s="682"/>
      <c r="V159" s="682"/>
      <c r="W159" s="682"/>
      <c r="X159" s="682"/>
      <c r="Y159" s="682"/>
      <c r="Z159" s="682"/>
    </row>
    <row r="160" spans="1:26" ht="15">
      <c r="A160" s="682"/>
      <c r="B160" s="1039"/>
      <c r="C160" s="751"/>
      <c r="D160" s="751"/>
      <c r="E160" s="751"/>
      <c r="F160" s="751"/>
      <c r="G160" s="924"/>
      <c r="H160" s="924"/>
      <c r="I160" s="924"/>
      <c r="J160" s="924"/>
      <c r="K160" s="1360"/>
      <c r="L160" s="682"/>
      <c r="M160" s="682"/>
      <c r="N160" s="684"/>
      <c r="O160" s="684"/>
      <c r="P160" s="684"/>
      <c r="Q160" s="684"/>
      <c r="R160" s="684"/>
      <c r="S160" s="682"/>
      <c r="T160" s="682"/>
      <c r="U160" s="682"/>
      <c r="V160" s="682"/>
      <c r="W160" s="682"/>
      <c r="X160" s="682"/>
      <c r="Y160" s="682"/>
      <c r="Z160" s="682"/>
    </row>
    <row r="161" spans="1:26" ht="15">
      <c r="A161" s="682"/>
      <c r="B161" s="1039"/>
      <c r="C161" s="751"/>
      <c r="D161" s="751"/>
      <c r="E161" s="751"/>
      <c r="F161" s="751"/>
      <c r="G161" s="924"/>
      <c r="H161" s="924"/>
      <c r="I161" s="1378"/>
      <c r="J161" s="1412">
        <f>SUM(J157:J160)</f>
        <v>3.45</v>
      </c>
      <c r="K161" s="1413" t="s">
        <v>1706</v>
      </c>
      <c r="L161" s="682"/>
      <c r="M161" s="682"/>
      <c r="N161" s="684"/>
      <c r="O161" s="684"/>
      <c r="P161" s="684"/>
      <c r="Q161" s="684"/>
      <c r="R161" s="684"/>
      <c r="S161" s="682"/>
      <c r="T161" s="682"/>
      <c r="U161" s="682"/>
      <c r="V161" s="682"/>
      <c r="W161" s="682"/>
      <c r="X161" s="682"/>
      <c r="Y161" s="682"/>
      <c r="Z161" s="682"/>
    </row>
    <row r="162" spans="1:26" ht="30">
      <c r="A162" s="682"/>
      <c r="B162" s="1396">
        <v>13</v>
      </c>
      <c r="C162" s="1397" t="s">
        <v>2872</v>
      </c>
      <c r="D162" s="1398"/>
      <c r="E162" s="1398"/>
      <c r="F162" s="1398"/>
      <c r="G162" s="1399"/>
      <c r="H162" s="1399"/>
      <c r="I162" s="1399"/>
      <c r="J162" s="1399"/>
      <c r="K162" s="1400"/>
      <c r="L162" s="682"/>
      <c r="M162" s="682"/>
      <c r="N162" s="684"/>
      <c r="O162" s="684"/>
      <c r="P162" s="684"/>
      <c r="Q162" s="684"/>
      <c r="R162" s="684"/>
      <c r="S162" s="682"/>
      <c r="T162" s="682"/>
      <c r="U162" s="682"/>
      <c r="V162" s="682"/>
      <c r="W162" s="682"/>
      <c r="X162" s="682"/>
      <c r="Y162" s="682"/>
      <c r="Z162" s="682"/>
    </row>
    <row r="163" spans="1:26" ht="15">
      <c r="A163" s="682"/>
      <c r="B163" s="1039"/>
      <c r="C163" s="892" t="s">
        <v>2873</v>
      </c>
      <c r="D163" s="751"/>
      <c r="E163" s="752">
        <v>1</v>
      </c>
      <c r="F163" s="752">
        <v>1</v>
      </c>
      <c r="G163" s="887">
        <v>4</v>
      </c>
      <c r="H163" s="924"/>
      <c r="I163" s="887">
        <v>2.5</v>
      </c>
      <c r="J163" s="887">
        <f t="shared" ref="J163:J166" si="22">G163*I163*F163*E163</f>
        <v>10</v>
      </c>
      <c r="K163" s="1849" t="s">
        <v>1706</v>
      </c>
      <c r="L163" s="682"/>
      <c r="M163" s="682"/>
      <c r="N163" s="684"/>
      <c r="O163" s="684"/>
      <c r="P163" s="684"/>
      <c r="Q163" s="684"/>
      <c r="R163" s="684"/>
      <c r="S163" s="682"/>
      <c r="T163" s="682"/>
      <c r="U163" s="682"/>
      <c r="V163" s="682"/>
      <c r="W163" s="682"/>
      <c r="X163" s="682"/>
      <c r="Y163" s="682"/>
      <c r="Z163" s="682"/>
    </row>
    <row r="164" spans="1:26" ht="15">
      <c r="A164" s="682"/>
      <c r="B164" s="1039"/>
      <c r="C164" s="751"/>
      <c r="D164" s="751"/>
      <c r="E164" s="752">
        <v>1</v>
      </c>
      <c r="F164" s="752">
        <v>1</v>
      </c>
      <c r="G164" s="887">
        <v>2</v>
      </c>
      <c r="H164" s="924"/>
      <c r="I164" s="887">
        <v>2.5</v>
      </c>
      <c r="J164" s="887">
        <f t="shared" si="22"/>
        <v>5</v>
      </c>
      <c r="K164" s="1850"/>
      <c r="L164" s="682"/>
      <c r="M164" s="682"/>
      <c r="N164" s="684"/>
      <c r="O164" s="684"/>
      <c r="P164" s="684"/>
      <c r="Q164" s="684"/>
      <c r="R164" s="684"/>
      <c r="S164" s="682"/>
      <c r="T164" s="682"/>
      <c r="U164" s="682"/>
      <c r="V164" s="682"/>
      <c r="W164" s="682"/>
      <c r="X164" s="682"/>
      <c r="Y164" s="682"/>
      <c r="Z164" s="682"/>
    </row>
    <row r="165" spans="1:26" ht="15">
      <c r="A165" s="682"/>
      <c r="B165" s="1039"/>
      <c r="C165" s="892" t="s">
        <v>2874</v>
      </c>
      <c r="D165" s="751"/>
      <c r="E165" s="752">
        <v>1</v>
      </c>
      <c r="F165" s="752">
        <v>1</v>
      </c>
      <c r="G165" s="887">
        <v>4.5</v>
      </c>
      <c r="H165" s="924"/>
      <c r="I165" s="887">
        <v>2.5</v>
      </c>
      <c r="J165" s="887">
        <f t="shared" si="22"/>
        <v>11.25</v>
      </c>
      <c r="K165" s="1850"/>
      <c r="L165" s="682"/>
      <c r="M165" s="682"/>
      <c r="N165" s="684"/>
      <c r="O165" s="684"/>
      <c r="P165" s="684"/>
      <c r="Q165" s="684"/>
      <c r="R165" s="684"/>
      <c r="S165" s="682"/>
      <c r="T165" s="682"/>
      <c r="U165" s="682"/>
      <c r="V165" s="682"/>
      <c r="W165" s="682"/>
      <c r="X165" s="682"/>
      <c r="Y165" s="682"/>
      <c r="Z165" s="682"/>
    </row>
    <row r="166" spans="1:26" ht="15">
      <c r="A166" s="682"/>
      <c r="B166" s="1039"/>
      <c r="C166" s="751"/>
      <c r="D166" s="751"/>
      <c r="E166" s="752">
        <v>1</v>
      </c>
      <c r="F166" s="752">
        <v>1</v>
      </c>
      <c r="G166" s="887">
        <v>2.4</v>
      </c>
      <c r="H166" s="924"/>
      <c r="I166" s="887">
        <v>2.5</v>
      </c>
      <c r="J166" s="887">
        <f t="shared" si="22"/>
        <v>6</v>
      </c>
      <c r="K166" s="1851"/>
      <c r="L166" s="682"/>
      <c r="M166" s="682"/>
      <c r="N166" s="684"/>
      <c r="O166" s="684"/>
      <c r="P166" s="684"/>
      <c r="Q166" s="684"/>
      <c r="R166" s="684"/>
      <c r="S166" s="682"/>
      <c r="T166" s="682"/>
      <c r="U166" s="682"/>
      <c r="V166" s="682"/>
      <c r="W166" s="682"/>
      <c r="X166" s="682"/>
      <c r="Y166" s="682"/>
      <c r="Z166" s="682"/>
    </row>
    <row r="167" spans="1:26" ht="15">
      <c r="A167" s="682"/>
      <c r="B167" s="1039"/>
      <c r="C167" s="751"/>
      <c r="D167" s="751"/>
      <c r="E167" s="751"/>
      <c r="F167" s="751"/>
      <c r="G167" s="924"/>
      <c r="H167" s="924"/>
      <c r="I167" s="924"/>
      <c r="J167" s="924"/>
      <c r="K167" s="1360"/>
      <c r="L167" s="682"/>
      <c r="M167" s="682"/>
      <c r="N167" s="684"/>
      <c r="O167" s="684"/>
      <c r="P167" s="684"/>
      <c r="Q167" s="684"/>
      <c r="R167" s="684"/>
      <c r="S167" s="682"/>
      <c r="T167" s="682"/>
      <c r="U167" s="682"/>
      <c r="V167" s="682"/>
      <c r="W167" s="682"/>
      <c r="X167" s="682"/>
      <c r="Y167" s="682"/>
      <c r="Z167" s="682"/>
    </row>
    <row r="168" spans="1:26" ht="15">
      <c r="A168" s="682"/>
      <c r="B168" s="1039"/>
      <c r="C168" s="751"/>
      <c r="D168" s="751"/>
      <c r="E168" s="751"/>
      <c r="F168" s="751"/>
      <c r="G168" s="924"/>
      <c r="H168" s="924"/>
      <c r="I168" s="924"/>
      <c r="J168" s="924"/>
      <c r="K168" s="1360"/>
      <c r="L168" s="682"/>
      <c r="M168" s="682"/>
      <c r="N168" s="684"/>
      <c r="O168" s="684"/>
      <c r="P168" s="684"/>
      <c r="Q168" s="684"/>
      <c r="R168" s="684"/>
      <c r="S168" s="682"/>
      <c r="T168" s="682"/>
      <c r="U168" s="682"/>
      <c r="V168" s="682"/>
      <c r="W168" s="682"/>
      <c r="X168" s="682"/>
      <c r="Y168" s="682"/>
      <c r="Z168" s="682"/>
    </row>
    <row r="169" spans="1:26" ht="15">
      <c r="A169" s="682"/>
      <c r="B169" s="1039"/>
      <c r="C169" s="751"/>
      <c r="D169" s="751"/>
      <c r="E169" s="751"/>
      <c r="F169" s="751"/>
      <c r="G169" s="924"/>
      <c r="H169" s="924"/>
      <c r="I169" s="1378"/>
      <c r="J169" s="1412">
        <f>SUM(J163:J168)</f>
        <v>32.25</v>
      </c>
      <c r="K169" s="1413" t="s">
        <v>1706</v>
      </c>
      <c r="L169" s="682"/>
      <c r="M169" s="682"/>
      <c r="N169" s="684"/>
      <c r="O169" s="684"/>
      <c r="P169" s="684"/>
      <c r="Q169" s="684"/>
      <c r="R169" s="684"/>
      <c r="S169" s="682"/>
      <c r="T169" s="682"/>
      <c r="U169" s="682"/>
      <c r="V169" s="682"/>
      <c r="W169" s="682"/>
      <c r="X169" s="682"/>
      <c r="Y169" s="682"/>
      <c r="Z169" s="682"/>
    </row>
    <row r="170" spans="1:26" ht="30">
      <c r="A170" s="682"/>
      <c r="B170" s="1396">
        <v>14</v>
      </c>
      <c r="C170" s="1397" t="s">
        <v>2875</v>
      </c>
      <c r="D170" s="1398"/>
      <c r="E170" s="1398"/>
      <c r="F170" s="1398"/>
      <c r="G170" s="1399"/>
      <c r="H170" s="1399"/>
      <c r="I170" s="1399"/>
      <c r="J170" s="1399"/>
      <c r="K170" s="1400"/>
      <c r="L170" s="682"/>
      <c r="M170" s="682"/>
      <c r="N170" s="684"/>
      <c r="O170" s="684"/>
      <c r="P170" s="684"/>
      <c r="Q170" s="684"/>
      <c r="R170" s="684"/>
      <c r="S170" s="682"/>
      <c r="T170" s="682"/>
      <c r="U170" s="682"/>
      <c r="V170" s="682"/>
      <c r="W170" s="682"/>
      <c r="X170" s="682"/>
      <c r="Y170" s="682"/>
      <c r="Z170" s="682"/>
    </row>
    <row r="171" spans="1:26" ht="15">
      <c r="A171" s="682"/>
      <c r="B171" s="1039"/>
      <c r="C171" s="751"/>
      <c r="D171" s="751"/>
      <c r="E171" s="752">
        <v>1</v>
      </c>
      <c r="F171" s="752">
        <v>1</v>
      </c>
      <c r="G171" s="887">
        <v>4</v>
      </c>
      <c r="H171" s="887">
        <v>2</v>
      </c>
      <c r="I171" s="924"/>
      <c r="J171" s="887">
        <f>G171*H171*F171*E171</f>
        <v>8</v>
      </c>
      <c r="K171" s="1407" t="s">
        <v>1706</v>
      </c>
      <c r="L171" s="682"/>
      <c r="M171" s="682"/>
      <c r="N171" s="684"/>
      <c r="O171" s="684"/>
      <c r="P171" s="684"/>
      <c r="Q171" s="684"/>
      <c r="R171" s="684"/>
      <c r="S171" s="682"/>
      <c r="T171" s="682"/>
      <c r="U171" s="682"/>
      <c r="V171" s="682"/>
      <c r="W171" s="682"/>
      <c r="X171" s="682"/>
      <c r="Y171" s="682"/>
      <c r="Z171" s="682"/>
    </row>
    <row r="172" spans="1:26" ht="15">
      <c r="A172" s="682"/>
      <c r="B172" s="1039"/>
      <c r="C172" s="751"/>
      <c r="D172" s="751"/>
      <c r="E172" s="751"/>
      <c r="F172" s="751"/>
      <c r="G172" s="924"/>
      <c r="H172" s="924"/>
      <c r="I172" s="924"/>
      <c r="J172" s="924"/>
      <c r="K172" s="1360"/>
      <c r="L172" s="682"/>
      <c r="M172" s="682"/>
      <c r="N172" s="684"/>
      <c r="O172" s="684"/>
      <c r="P172" s="684"/>
      <c r="Q172" s="684"/>
      <c r="R172" s="684"/>
      <c r="S172" s="682"/>
      <c r="T172" s="682"/>
      <c r="U172" s="682"/>
      <c r="V172" s="682"/>
      <c r="W172" s="682"/>
      <c r="X172" s="682"/>
      <c r="Y172" s="682"/>
      <c r="Z172" s="682"/>
    </row>
    <row r="173" spans="1:26" ht="15">
      <c r="A173" s="682"/>
      <c r="B173" s="1039"/>
      <c r="C173" s="751"/>
      <c r="D173" s="751"/>
      <c r="E173" s="751"/>
      <c r="F173" s="751"/>
      <c r="G173" s="924"/>
      <c r="H173" s="924"/>
      <c r="I173" s="924"/>
      <c r="J173" s="924"/>
      <c r="K173" s="1360"/>
      <c r="L173" s="682"/>
      <c r="M173" s="682"/>
      <c r="N173" s="684"/>
      <c r="O173" s="684"/>
      <c r="P173" s="684"/>
      <c r="Q173" s="684"/>
      <c r="R173" s="684"/>
      <c r="S173" s="682"/>
      <c r="T173" s="682"/>
      <c r="U173" s="682"/>
      <c r="V173" s="682"/>
      <c r="W173" s="682"/>
      <c r="X173" s="682"/>
      <c r="Y173" s="682"/>
      <c r="Z173" s="682"/>
    </row>
    <row r="174" spans="1:26" ht="15">
      <c r="A174" s="682"/>
      <c r="B174" s="1039"/>
      <c r="C174" s="751"/>
      <c r="D174" s="751"/>
      <c r="E174" s="751"/>
      <c r="F174" s="751"/>
      <c r="G174" s="924"/>
      <c r="H174" s="924"/>
      <c r="I174" s="1378"/>
      <c r="J174" s="1412">
        <f>SUM(J171:J173)</f>
        <v>8</v>
      </c>
      <c r="K174" s="1413" t="s">
        <v>1706</v>
      </c>
      <c r="L174" s="682"/>
      <c r="M174" s="682"/>
      <c r="N174" s="684"/>
      <c r="O174" s="684"/>
      <c r="P174" s="684"/>
      <c r="Q174" s="684"/>
      <c r="R174" s="684"/>
      <c r="S174" s="682"/>
      <c r="T174" s="682"/>
      <c r="U174" s="682"/>
      <c r="V174" s="682"/>
      <c r="W174" s="682"/>
      <c r="X174" s="682"/>
      <c r="Y174" s="682"/>
      <c r="Z174" s="682"/>
    </row>
    <row r="175" spans="1:26" ht="30">
      <c r="A175" s="682"/>
      <c r="B175" s="1396">
        <v>15</v>
      </c>
      <c r="C175" s="1397" t="s">
        <v>2876</v>
      </c>
      <c r="D175" s="1398"/>
      <c r="E175" s="1398"/>
      <c r="F175" s="1398"/>
      <c r="G175" s="1399"/>
      <c r="H175" s="1399"/>
      <c r="I175" s="1399"/>
      <c r="J175" s="1399"/>
      <c r="K175" s="1400"/>
      <c r="L175" s="682"/>
      <c r="M175" s="682"/>
      <c r="N175" s="684"/>
      <c r="O175" s="684"/>
      <c r="P175" s="684"/>
      <c r="Q175" s="684"/>
      <c r="R175" s="684"/>
      <c r="S175" s="682"/>
      <c r="T175" s="682"/>
      <c r="U175" s="682"/>
      <c r="V175" s="682"/>
      <c r="W175" s="682"/>
      <c r="X175" s="682"/>
      <c r="Y175" s="682"/>
      <c r="Z175" s="682"/>
    </row>
    <row r="176" spans="1:26" ht="15">
      <c r="A176" s="682"/>
      <c r="B176" s="1039"/>
      <c r="C176" s="751"/>
      <c r="D176" s="751"/>
      <c r="E176" s="752">
        <v>1</v>
      </c>
      <c r="F176" s="752">
        <v>2</v>
      </c>
      <c r="G176" s="887">
        <v>4.4000000000000004</v>
      </c>
      <c r="H176" s="924"/>
      <c r="I176" s="887">
        <v>0.2</v>
      </c>
      <c r="J176" s="887">
        <f t="shared" ref="J176:J177" si="23">G176*I176*F176*E176</f>
        <v>1.7600000000000002</v>
      </c>
      <c r="K176" s="1849" t="s">
        <v>1706</v>
      </c>
      <c r="L176" s="682"/>
      <c r="M176" s="682"/>
      <c r="N176" s="684"/>
      <c r="O176" s="684"/>
      <c r="P176" s="684"/>
      <c r="Q176" s="684"/>
      <c r="R176" s="684"/>
      <c r="S176" s="682"/>
      <c r="T176" s="682"/>
      <c r="U176" s="682"/>
      <c r="V176" s="682"/>
      <c r="W176" s="682"/>
      <c r="X176" s="682"/>
      <c r="Y176" s="682"/>
      <c r="Z176" s="682"/>
    </row>
    <row r="177" spans="1:26" ht="15">
      <c r="A177" s="682"/>
      <c r="B177" s="1039"/>
      <c r="C177" s="751"/>
      <c r="D177" s="751"/>
      <c r="E177" s="752">
        <v>1</v>
      </c>
      <c r="F177" s="752">
        <v>2</v>
      </c>
      <c r="G177" s="887">
        <v>2.4</v>
      </c>
      <c r="H177" s="924"/>
      <c r="I177" s="887">
        <v>0.2</v>
      </c>
      <c r="J177" s="887">
        <f t="shared" si="23"/>
        <v>0.96</v>
      </c>
      <c r="K177" s="1851"/>
      <c r="L177" s="682"/>
      <c r="M177" s="682"/>
      <c r="N177" s="684"/>
      <c r="O177" s="684"/>
      <c r="P177" s="684"/>
      <c r="Q177" s="684"/>
      <c r="R177" s="684"/>
      <c r="S177" s="682"/>
      <c r="T177" s="682"/>
      <c r="U177" s="682"/>
      <c r="V177" s="682"/>
      <c r="W177" s="682"/>
      <c r="X177" s="682"/>
      <c r="Y177" s="682"/>
      <c r="Z177" s="682"/>
    </row>
    <row r="178" spans="1:26" ht="15">
      <c r="A178" s="682"/>
      <c r="B178" s="1039"/>
      <c r="C178" s="751"/>
      <c r="D178" s="751"/>
      <c r="E178" s="751"/>
      <c r="F178" s="751"/>
      <c r="G178" s="924"/>
      <c r="H178" s="924"/>
      <c r="I178" s="924"/>
      <c r="J178" s="924"/>
      <c r="K178" s="1360"/>
      <c r="L178" s="682"/>
      <c r="M178" s="682"/>
      <c r="N178" s="684"/>
      <c r="O178" s="684"/>
      <c r="P178" s="684"/>
      <c r="Q178" s="684"/>
      <c r="R178" s="684"/>
      <c r="S178" s="682"/>
      <c r="T178" s="682"/>
      <c r="U178" s="682"/>
      <c r="V178" s="682"/>
      <c r="W178" s="682"/>
      <c r="X178" s="682"/>
      <c r="Y178" s="682"/>
      <c r="Z178" s="682"/>
    </row>
    <row r="179" spans="1:26" ht="15">
      <c r="A179" s="682"/>
      <c r="B179" s="1039"/>
      <c r="C179" s="751"/>
      <c r="D179" s="751"/>
      <c r="E179" s="751"/>
      <c r="F179" s="751"/>
      <c r="G179" s="924"/>
      <c r="H179" s="924"/>
      <c r="I179" s="1378"/>
      <c r="J179" s="1412">
        <f>SUM(J176:J178)</f>
        <v>2.72</v>
      </c>
      <c r="K179" s="1413" t="s">
        <v>1706</v>
      </c>
      <c r="L179" s="682"/>
      <c r="M179" s="682"/>
      <c r="N179" s="684"/>
      <c r="O179" s="684"/>
      <c r="P179" s="684"/>
      <c r="Q179" s="684"/>
      <c r="R179" s="684"/>
      <c r="S179" s="682"/>
      <c r="T179" s="682"/>
      <c r="U179" s="682"/>
      <c r="V179" s="682"/>
      <c r="W179" s="682"/>
      <c r="X179" s="682"/>
      <c r="Y179" s="682"/>
      <c r="Z179" s="682"/>
    </row>
    <row r="180" spans="1:26" ht="15">
      <c r="A180" s="682"/>
      <c r="B180" s="1039"/>
      <c r="C180" s="751"/>
      <c r="D180" s="751"/>
      <c r="E180" s="751"/>
      <c r="F180" s="751"/>
      <c r="G180" s="924"/>
      <c r="H180" s="924"/>
      <c r="I180" s="924"/>
      <c r="J180" s="924"/>
      <c r="K180" s="1360"/>
      <c r="L180" s="682"/>
      <c r="M180" s="682"/>
      <c r="N180" s="684"/>
      <c r="O180" s="684"/>
      <c r="P180" s="684"/>
      <c r="Q180" s="684"/>
      <c r="R180" s="684"/>
      <c r="S180" s="682"/>
      <c r="T180" s="682"/>
      <c r="U180" s="682"/>
      <c r="V180" s="682"/>
      <c r="W180" s="682"/>
      <c r="X180" s="682"/>
      <c r="Y180" s="682"/>
      <c r="Z180" s="682"/>
    </row>
    <row r="181" spans="1:26" ht="18.75">
      <c r="A181" s="682"/>
      <c r="B181" s="1867" t="s">
        <v>2877</v>
      </c>
      <c r="C181" s="1722"/>
      <c r="D181" s="1722"/>
      <c r="E181" s="1722"/>
      <c r="F181" s="1722"/>
      <c r="G181" s="1722"/>
      <c r="H181" s="1722"/>
      <c r="I181" s="1722"/>
      <c r="J181" s="1722"/>
      <c r="K181" s="1761"/>
      <c r="L181" s="682"/>
      <c r="M181" s="682"/>
      <c r="N181" s="684"/>
      <c r="O181" s="684"/>
      <c r="P181" s="684"/>
      <c r="Q181" s="684"/>
      <c r="R181" s="684"/>
      <c r="S181" s="682"/>
      <c r="T181" s="682"/>
      <c r="U181" s="682"/>
      <c r="V181" s="682"/>
      <c r="W181" s="682"/>
      <c r="X181" s="682"/>
      <c r="Y181" s="682"/>
      <c r="Z181" s="682"/>
    </row>
    <row r="182" spans="1:26" ht="15">
      <c r="A182" s="682"/>
      <c r="B182" s="1039"/>
      <c r="C182" s="751"/>
      <c r="D182" s="751"/>
      <c r="E182" s="751"/>
      <c r="F182" s="751"/>
      <c r="G182" s="924"/>
      <c r="H182" s="924"/>
      <c r="I182" s="924"/>
      <c r="J182" s="924"/>
      <c r="K182" s="1360"/>
      <c r="L182" s="682"/>
      <c r="M182" s="682"/>
      <c r="N182" s="684"/>
      <c r="O182" s="684"/>
      <c r="P182" s="684"/>
      <c r="Q182" s="684"/>
      <c r="R182" s="684"/>
      <c r="S182" s="682"/>
      <c r="T182" s="682"/>
      <c r="U182" s="682"/>
      <c r="V182" s="682"/>
      <c r="W182" s="682"/>
      <c r="X182" s="682"/>
      <c r="Y182" s="682"/>
      <c r="Z182" s="682"/>
    </row>
    <row r="183" spans="1:26" ht="15">
      <c r="A183" s="682"/>
      <c r="B183" s="1432" t="s">
        <v>718</v>
      </c>
      <c r="C183" s="1433" t="s">
        <v>2878</v>
      </c>
      <c r="D183" s="1434"/>
      <c r="E183" s="1434"/>
      <c r="F183" s="1434"/>
      <c r="G183" s="1435"/>
      <c r="H183" s="1435"/>
      <c r="I183" s="1435"/>
      <c r="J183" s="1435"/>
      <c r="K183" s="1436"/>
      <c r="L183" s="682"/>
      <c r="M183" s="682"/>
      <c r="N183" s="684"/>
      <c r="O183" s="684"/>
      <c r="P183" s="684"/>
      <c r="Q183" s="684"/>
      <c r="R183" s="684"/>
      <c r="S183" s="682"/>
      <c r="T183" s="682"/>
      <c r="U183" s="682"/>
      <c r="V183" s="682"/>
      <c r="W183" s="682"/>
      <c r="X183" s="682"/>
      <c r="Y183" s="682"/>
      <c r="Z183" s="682"/>
    </row>
    <row r="184" spans="1:26" ht="30">
      <c r="A184" s="682"/>
      <c r="B184" s="1408"/>
      <c r="C184" s="1437" t="s">
        <v>2879</v>
      </c>
      <c r="D184" s="1868" t="s">
        <v>2880</v>
      </c>
      <c r="E184" s="1722"/>
      <c r="F184" s="1722"/>
      <c r="G184" s="1722"/>
      <c r="H184" s="1720"/>
      <c r="I184" s="1438"/>
      <c r="J184" s="1438"/>
      <c r="K184" s="1426"/>
      <c r="L184" s="682"/>
      <c r="M184" s="682"/>
      <c r="N184" s="684"/>
      <c r="O184" s="684"/>
      <c r="P184" s="684"/>
      <c r="Q184" s="684"/>
      <c r="R184" s="684"/>
      <c r="S184" s="682"/>
      <c r="T184" s="682"/>
      <c r="U184" s="682"/>
      <c r="V184" s="682"/>
      <c r="W184" s="682"/>
      <c r="X184" s="682"/>
      <c r="Y184" s="682"/>
      <c r="Z184" s="682"/>
    </row>
    <row r="185" spans="1:26" ht="15">
      <c r="A185" s="682"/>
      <c r="B185" s="1408"/>
      <c r="C185" s="752" t="s">
        <v>1497</v>
      </c>
      <c r="D185" s="752">
        <v>1</v>
      </c>
      <c r="E185" s="752">
        <v>2</v>
      </c>
      <c r="F185" s="1431">
        <f>1.2/0.2</f>
        <v>5.9999999999999991</v>
      </c>
      <c r="G185" s="887">
        <v>1.6</v>
      </c>
      <c r="H185" s="924"/>
      <c r="I185" s="684"/>
      <c r="J185" s="1439">
        <f>G185*F185*E185</f>
        <v>19.2</v>
      </c>
      <c r="K185" s="1854" t="s">
        <v>1099</v>
      </c>
      <c r="L185" s="682"/>
      <c r="M185" s="682"/>
      <c r="N185" s="684"/>
      <c r="O185" s="684"/>
      <c r="P185" s="684"/>
      <c r="Q185" s="684"/>
      <c r="R185" s="684"/>
      <c r="S185" s="682"/>
      <c r="T185" s="682"/>
      <c r="U185" s="682"/>
      <c r="V185" s="682"/>
      <c r="W185" s="682"/>
      <c r="X185" s="682"/>
      <c r="Y185" s="682"/>
      <c r="Z185" s="682"/>
    </row>
    <row r="186" spans="1:26" ht="15">
      <c r="A186" s="682"/>
      <c r="B186" s="1408"/>
      <c r="C186" s="751"/>
      <c r="D186" s="752">
        <v>1</v>
      </c>
      <c r="E186" s="752">
        <v>2</v>
      </c>
      <c r="F186" s="1431">
        <f>1/0.2</f>
        <v>5</v>
      </c>
      <c r="G186" s="924"/>
      <c r="H186" s="887">
        <v>1.84</v>
      </c>
      <c r="I186" s="684"/>
      <c r="J186" s="1439">
        <f>H186*F186*E186</f>
        <v>18.400000000000002</v>
      </c>
      <c r="K186" s="1850"/>
      <c r="L186" s="682"/>
      <c r="M186" s="682"/>
      <c r="N186" s="684"/>
      <c r="O186" s="684"/>
      <c r="P186" s="684"/>
      <c r="Q186" s="684"/>
      <c r="R186" s="684"/>
      <c r="S186" s="682"/>
      <c r="T186" s="682"/>
      <c r="U186" s="682"/>
      <c r="V186" s="682"/>
      <c r="W186" s="682"/>
      <c r="X186" s="682"/>
      <c r="Y186" s="682"/>
      <c r="Z186" s="682"/>
    </row>
    <row r="187" spans="1:26" ht="15">
      <c r="A187" s="682"/>
      <c r="B187" s="1408"/>
      <c r="C187" s="752" t="s">
        <v>1118</v>
      </c>
      <c r="D187" s="752">
        <v>1</v>
      </c>
      <c r="E187" s="752">
        <v>7</v>
      </c>
      <c r="F187" s="1431">
        <f>1.8/0.2</f>
        <v>9</v>
      </c>
      <c r="G187" s="887">
        <v>2.2400000000000002</v>
      </c>
      <c r="H187" s="924"/>
      <c r="I187" s="684"/>
      <c r="J187" s="1439">
        <f>G187*F187*E187</f>
        <v>141.12000000000003</v>
      </c>
      <c r="K187" s="1850"/>
      <c r="L187" s="682"/>
      <c r="M187" s="682"/>
      <c r="N187" s="684"/>
      <c r="O187" s="684"/>
      <c r="P187" s="684"/>
      <c r="Q187" s="684"/>
      <c r="R187" s="684"/>
      <c r="S187" s="682"/>
      <c r="T187" s="682"/>
      <c r="U187" s="682"/>
      <c r="V187" s="682"/>
      <c r="W187" s="682"/>
      <c r="X187" s="682"/>
      <c r="Y187" s="682"/>
      <c r="Z187" s="682"/>
    </row>
    <row r="188" spans="1:26" ht="15">
      <c r="A188" s="682"/>
      <c r="B188" s="1408"/>
      <c r="C188" s="751"/>
      <c r="D188" s="752">
        <v>1</v>
      </c>
      <c r="E188" s="752">
        <v>7</v>
      </c>
      <c r="F188" s="1431">
        <f>1.4/0.2</f>
        <v>6.9999999999999991</v>
      </c>
      <c r="G188" s="924"/>
      <c r="H188" s="887">
        <v>2.44</v>
      </c>
      <c r="I188" s="684"/>
      <c r="J188" s="1439">
        <f>H188*F188*E188</f>
        <v>119.55999999999999</v>
      </c>
      <c r="K188" s="1850"/>
      <c r="L188" s="682"/>
      <c r="M188" s="682"/>
      <c r="N188" s="684"/>
      <c r="O188" s="684"/>
      <c r="P188" s="684"/>
      <c r="Q188" s="684"/>
      <c r="R188" s="684"/>
      <c r="S188" s="682"/>
      <c r="T188" s="682"/>
      <c r="U188" s="682"/>
      <c r="V188" s="682"/>
      <c r="W188" s="682"/>
      <c r="X188" s="682"/>
      <c r="Y188" s="682"/>
      <c r="Z188" s="682"/>
    </row>
    <row r="189" spans="1:26" ht="15">
      <c r="A189" s="682"/>
      <c r="B189" s="1408"/>
      <c r="C189" s="752" t="s">
        <v>1121</v>
      </c>
      <c r="D189" s="752">
        <v>1</v>
      </c>
      <c r="E189" s="752">
        <v>7</v>
      </c>
      <c r="F189" s="1431">
        <f>1.6/0.2</f>
        <v>8</v>
      </c>
      <c r="G189" s="887">
        <v>2.75</v>
      </c>
      <c r="H189" s="924"/>
      <c r="I189" s="684"/>
      <c r="J189" s="1439">
        <f>G189*F189*E189</f>
        <v>154</v>
      </c>
      <c r="K189" s="1850"/>
      <c r="L189" s="682"/>
      <c r="M189" s="682"/>
      <c r="N189" s="684"/>
      <c r="O189" s="684"/>
      <c r="P189" s="684"/>
      <c r="Q189" s="684"/>
      <c r="R189" s="684"/>
      <c r="S189" s="682"/>
      <c r="T189" s="682"/>
      <c r="U189" s="682"/>
      <c r="V189" s="682"/>
      <c r="W189" s="682"/>
      <c r="X189" s="682"/>
      <c r="Y189" s="682"/>
      <c r="Z189" s="682"/>
    </row>
    <row r="190" spans="1:26" ht="15">
      <c r="A190" s="682"/>
      <c r="B190" s="1408"/>
      <c r="C190" s="751"/>
      <c r="D190" s="752">
        <v>1</v>
      </c>
      <c r="E190" s="752">
        <v>7</v>
      </c>
      <c r="F190" s="1431">
        <f>1.8/0.2</f>
        <v>9</v>
      </c>
      <c r="G190" s="924"/>
      <c r="H190" s="887">
        <v>2.44</v>
      </c>
      <c r="I190" s="684"/>
      <c r="J190" s="1439">
        <f>H190*F190*E190</f>
        <v>153.72</v>
      </c>
      <c r="K190" s="1850"/>
      <c r="L190" s="682"/>
      <c r="M190" s="682"/>
      <c r="N190" s="684"/>
      <c r="O190" s="684"/>
      <c r="P190" s="684"/>
      <c r="Q190" s="684"/>
      <c r="R190" s="684"/>
      <c r="S190" s="682"/>
      <c r="T190" s="682"/>
      <c r="U190" s="682"/>
      <c r="V190" s="682"/>
      <c r="W190" s="682"/>
      <c r="X190" s="682"/>
      <c r="Y190" s="682"/>
      <c r="Z190" s="682"/>
    </row>
    <row r="191" spans="1:26" ht="15">
      <c r="A191" s="682"/>
      <c r="B191" s="1408"/>
      <c r="C191" s="752" t="s">
        <v>1124</v>
      </c>
      <c r="D191" s="752">
        <v>1</v>
      </c>
      <c r="E191" s="752">
        <v>6</v>
      </c>
      <c r="F191" s="1431">
        <f>2.2/0.2</f>
        <v>11</v>
      </c>
      <c r="G191" s="887">
        <v>3.24</v>
      </c>
      <c r="H191" s="924"/>
      <c r="I191" s="684"/>
      <c r="J191" s="1439">
        <f>G191*F191*E191</f>
        <v>213.84</v>
      </c>
      <c r="K191" s="1850"/>
      <c r="L191" s="682"/>
      <c r="M191" s="682"/>
      <c r="N191" s="684"/>
      <c r="O191" s="684"/>
      <c r="P191" s="684"/>
      <c r="Q191" s="684"/>
      <c r="R191" s="684"/>
      <c r="S191" s="682"/>
      <c r="T191" s="682"/>
      <c r="U191" s="682"/>
      <c r="V191" s="682"/>
      <c r="W191" s="682"/>
      <c r="X191" s="682"/>
      <c r="Y191" s="682"/>
      <c r="Z191" s="682"/>
    </row>
    <row r="192" spans="1:26" ht="15">
      <c r="A192" s="682"/>
      <c r="B192" s="1408"/>
      <c r="C192" s="751"/>
      <c r="D192" s="752">
        <v>1</v>
      </c>
      <c r="E192" s="752">
        <v>6</v>
      </c>
      <c r="F192" s="1431">
        <f>1.9/0.2</f>
        <v>9.4999999999999982</v>
      </c>
      <c r="G192" s="924"/>
      <c r="H192" s="887">
        <v>2.74</v>
      </c>
      <c r="I192" s="684"/>
      <c r="J192" s="1439">
        <f>H192*F192*E192</f>
        <v>156.17999999999998</v>
      </c>
      <c r="K192" s="1850"/>
      <c r="L192" s="682"/>
      <c r="M192" s="682"/>
      <c r="N192" s="684"/>
      <c r="O192" s="684"/>
      <c r="P192" s="684"/>
      <c r="Q192" s="684"/>
      <c r="R192" s="684"/>
      <c r="S192" s="682"/>
      <c r="T192" s="682"/>
      <c r="U192" s="682"/>
      <c r="V192" s="682"/>
      <c r="W192" s="682"/>
      <c r="X192" s="682"/>
      <c r="Y192" s="682"/>
      <c r="Z192" s="682"/>
    </row>
    <row r="193" spans="1:26" ht="15">
      <c r="A193" s="682"/>
      <c r="B193" s="1408"/>
      <c r="C193" s="752" t="s">
        <v>1127</v>
      </c>
      <c r="D193" s="752">
        <v>1</v>
      </c>
      <c r="E193" s="752">
        <v>2</v>
      </c>
      <c r="F193" s="1431">
        <f>1.7/0.2</f>
        <v>8.5</v>
      </c>
      <c r="G193" s="887">
        <v>3.44</v>
      </c>
      <c r="H193" s="924"/>
      <c r="I193" s="684"/>
      <c r="J193" s="1439">
        <f>G193*F193*E193</f>
        <v>58.48</v>
      </c>
      <c r="K193" s="1850"/>
      <c r="L193" s="682"/>
      <c r="M193" s="682"/>
      <c r="N193" s="684"/>
      <c r="O193" s="684"/>
      <c r="P193" s="684"/>
      <c r="Q193" s="684"/>
      <c r="R193" s="684"/>
      <c r="S193" s="682"/>
      <c r="T193" s="682"/>
      <c r="U193" s="682"/>
      <c r="V193" s="682"/>
      <c r="W193" s="682"/>
      <c r="X193" s="682"/>
      <c r="Y193" s="682"/>
      <c r="Z193" s="682"/>
    </row>
    <row r="194" spans="1:26" ht="15">
      <c r="A194" s="682"/>
      <c r="B194" s="1408"/>
      <c r="C194" s="701"/>
      <c r="D194" s="752">
        <v>1</v>
      </c>
      <c r="E194" s="752">
        <v>2</v>
      </c>
      <c r="F194" s="1431">
        <f>2.4/0.2</f>
        <v>11.999999999999998</v>
      </c>
      <c r="G194" s="924"/>
      <c r="H194" s="887">
        <v>2.54</v>
      </c>
      <c r="I194" s="684"/>
      <c r="J194" s="1439">
        <f>H194*F194*E194</f>
        <v>60.959999999999994</v>
      </c>
      <c r="K194" s="1850"/>
      <c r="L194" s="682"/>
      <c r="M194" s="682"/>
      <c r="N194" s="684"/>
      <c r="O194" s="684"/>
      <c r="P194" s="684"/>
      <c r="Q194" s="684"/>
      <c r="R194" s="684"/>
      <c r="S194" s="682"/>
      <c r="T194" s="682"/>
      <c r="U194" s="682"/>
      <c r="V194" s="682"/>
      <c r="W194" s="682"/>
      <c r="X194" s="682"/>
      <c r="Y194" s="682"/>
      <c r="Z194" s="682"/>
    </row>
    <row r="195" spans="1:26" ht="15">
      <c r="A195" s="682"/>
      <c r="B195" s="1408"/>
      <c r="C195" s="701"/>
      <c r="D195" s="751"/>
      <c r="E195" s="751"/>
      <c r="F195" s="751"/>
      <c r="G195" s="924"/>
      <c r="H195" s="924"/>
      <c r="I195" s="924"/>
      <c r="J195" s="1438"/>
      <c r="K195" s="1850"/>
      <c r="L195" s="682"/>
      <c r="M195" s="682"/>
      <c r="N195" s="684"/>
      <c r="O195" s="684"/>
      <c r="P195" s="684"/>
      <c r="Q195" s="684"/>
      <c r="R195" s="684"/>
      <c r="S195" s="682"/>
      <c r="T195" s="682"/>
      <c r="U195" s="682"/>
      <c r="V195" s="682"/>
      <c r="W195" s="682"/>
      <c r="X195" s="682"/>
      <c r="Y195" s="682"/>
      <c r="Z195" s="682"/>
    </row>
    <row r="196" spans="1:26" ht="15">
      <c r="A196" s="682"/>
      <c r="B196" s="1408"/>
      <c r="C196" s="701"/>
      <c r="D196" s="751"/>
      <c r="E196" s="751"/>
      <c r="F196" s="751"/>
      <c r="G196" s="924"/>
      <c r="H196" s="924"/>
      <c r="I196" s="924"/>
      <c r="J196" s="1438"/>
      <c r="K196" s="1850"/>
      <c r="L196" s="682"/>
      <c r="M196" s="682"/>
      <c r="N196" s="684"/>
      <c r="O196" s="684"/>
      <c r="P196" s="684"/>
      <c r="Q196" s="684"/>
      <c r="R196" s="684"/>
      <c r="S196" s="682"/>
      <c r="T196" s="682"/>
      <c r="U196" s="682"/>
      <c r="V196" s="682"/>
      <c r="W196" s="682"/>
      <c r="X196" s="682"/>
      <c r="Y196" s="682"/>
      <c r="Z196" s="682"/>
    </row>
    <row r="197" spans="1:26" ht="15">
      <c r="A197" s="682"/>
      <c r="B197" s="1039"/>
      <c r="C197" s="751"/>
      <c r="D197" s="751"/>
      <c r="E197" s="751"/>
      <c r="F197" s="924"/>
      <c r="G197" s="924"/>
      <c r="H197" s="924"/>
      <c r="I197" s="924"/>
      <c r="J197" s="1439">
        <f>SUM(J185:J196)</f>
        <v>1095.46</v>
      </c>
      <c r="K197" s="1851"/>
      <c r="L197" s="682"/>
      <c r="M197" s="682"/>
      <c r="N197" s="684"/>
      <c r="O197" s="684"/>
      <c r="P197" s="684"/>
      <c r="Q197" s="684"/>
      <c r="R197" s="684"/>
      <c r="S197" s="682"/>
      <c r="T197" s="682"/>
      <c r="U197" s="682"/>
      <c r="V197" s="682"/>
      <c r="W197" s="682"/>
      <c r="X197" s="682"/>
      <c r="Y197" s="682"/>
      <c r="Z197" s="682"/>
    </row>
    <row r="198" spans="1:26" ht="15">
      <c r="A198" s="682"/>
      <c r="B198" s="1039" t="s">
        <v>2848</v>
      </c>
      <c r="C198" s="751"/>
      <c r="D198" s="751"/>
      <c r="E198" s="751"/>
      <c r="F198" s="924"/>
      <c r="G198" s="924"/>
      <c r="H198" s="924"/>
      <c r="I198" s="924"/>
      <c r="J198" s="1439">
        <f>16*16/162</f>
        <v>1.5802469135802468</v>
      </c>
      <c r="K198" s="1426"/>
      <c r="L198" s="682"/>
      <c r="M198" s="682"/>
      <c r="N198" s="684"/>
      <c r="O198" s="684"/>
      <c r="P198" s="684"/>
      <c r="Q198" s="684"/>
      <c r="R198" s="684"/>
      <c r="S198" s="682"/>
      <c r="T198" s="682"/>
      <c r="U198" s="682"/>
      <c r="V198" s="682"/>
      <c r="W198" s="682"/>
      <c r="X198" s="682"/>
      <c r="Y198" s="682"/>
      <c r="Z198" s="682"/>
    </row>
    <row r="199" spans="1:26" ht="15">
      <c r="A199" s="682"/>
      <c r="B199" s="1039" t="s">
        <v>2856</v>
      </c>
      <c r="C199" s="751"/>
      <c r="D199" s="751"/>
      <c r="E199" s="751"/>
      <c r="F199" s="924"/>
      <c r="G199" s="924"/>
      <c r="H199" s="924"/>
      <c r="I199" s="924"/>
      <c r="J199" s="1439">
        <v>1000</v>
      </c>
      <c r="K199" s="1426"/>
      <c r="L199" s="682"/>
      <c r="M199" s="682"/>
      <c r="N199" s="684"/>
      <c r="O199" s="684"/>
      <c r="P199" s="684"/>
      <c r="Q199" s="684"/>
      <c r="R199" s="684"/>
      <c r="S199" s="682"/>
      <c r="T199" s="682"/>
      <c r="U199" s="682"/>
      <c r="V199" s="682"/>
      <c r="W199" s="682"/>
      <c r="X199" s="682"/>
      <c r="Y199" s="682"/>
      <c r="Z199" s="682"/>
    </row>
    <row r="200" spans="1:26" ht="15">
      <c r="A200" s="682"/>
      <c r="B200" s="1408"/>
      <c r="C200" s="701"/>
      <c r="D200" s="751"/>
      <c r="E200" s="751"/>
      <c r="F200" s="751"/>
      <c r="G200" s="924"/>
      <c r="H200" s="924"/>
      <c r="I200" s="924"/>
      <c r="J200" s="1438"/>
      <c r="K200" s="1426"/>
      <c r="L200" s="682"/>
      <c r="M200" s="682"/>
      <c r="N200" s="684"/>
      <c r="O200" s="684"/>
      <c r="P200" s="684"/>
      <c r="Q200" s="684"/>
      <c r="R200" s="684"/>
      <c r="S200" s="682"/>
      <c r="T200" s="682"/>
      <c r="U200" s="682"/>
      <c r="V200" s="682"/>
      <c r="W200" s="682"/>
      <c r="X200" s="682"/>
      <c r="Y200" s="682"/>
      <c r="Z200" s="682"/>
    </row>
    <row r="201" spans="1:26" ht="15">
      <c r="A201" s="682"/>
      <c r="B201" s="1408"/>
      <c r="C201" s="701"/>
      <c r="D201" s="751"/>
      <c r="E201" s="751"/>
      <c r="F201" s="751"/>
      <c r="G201" s="924"/>
      <c r="H201" s="924"/>
      <c r="I201" s="924"/>
      <c r="J201" s="1438"/>
      <c r="K201" s="1426"/>
      <c r="L201" s="682"/>
      <c r="M201" s="682"/>
      <c r="N201" s="684"/>
      <c r="O201" s="684"/>
      <c r="P201" s="684"/>
      <c r="Q201" s="684"/>
      <c r="R201" s="684"/>
      <c r="S201" s="682"/>
      <c r="T201" s="682"/>
      <c r="U201" s="682"/>
      <c r="V201" s="682"/>
      <c r="W201" s="682"/>
      <c r="X201" s="682"/>
      <c r="Y201" s="682"/>
      <c r="Z201" s="682"/>
    </row>
    <row r="202" spans="1:26" ht="15">
      <c r="A202" s="682"/>
      <c r="B202" s="1408"/>
      <c r="C202" s="751"/>
      <c r="D202" s="1869" t="s">
        <v>2881</v>
      </c>
      <c r="E202" s="1722"/>
      <c r="F202" s="1722"/>
      <c r="G202" s="1722"/>
      <c r="H202" s="1722"/>
      <c r="I202" s="1720"/>
      <c r="J202" s="1440">
        <f>J197*J198/J199</f>
        <v>1.7310972839506173</v>
      </c>
      <c r="K202" s="1441" t="s">
        <v>1747</v>
      </c>
      <c r="L202" s="682"/>
      <c r="M202" s="682"/>
      <c r="N202" s="684"/>
      <c r="O202" s="684"/>
      <c r="P202" s="684"/>
      <c r="Q202" s="684"/>
      <c r="R202" s="684"/>
      <c r="S202" s="682"/>
      <c r="T202" s="682"/>
      <c r="U202" s="682"/>
      <c r="V202" s="682"/>
      <c r="W202" s="682"/>
      <c r="X202" s="682"/>
      <c r="Y202" s="682"/>
      <c r="Z202" s="682"/>
    </row>
    <row r="203" spans="1:26" ht="30">
      <c r="A203" s="682"/>
      <c r="B203" s="1432" t="s">
        <v>729</v>
      </c>
      <c r="C203" s="1433" t="s">
        <v>2882</v>
      </c>
      <c r="D203" s="1434"/>
      <c r="E203" s="1434"/>
      <c r="F203" s="1434"/>
      <c r="G203" s="1435"/>
      <c r="H203" s="1435"/>
      <c r="I203" s="1435"/>
      <c r="J203" s="1435"/>
      <c r="K203" s="1436"/>
      <c r="L203" s="682"/>
      <c r="M203" s="682"/>
      <c r="N203" s="684"/>
      <c r="O203" s="684"/>
      <c r="P203" s="684"/>
      <c r="Q203" s="684"/>
      <c r="R203" s="684"/>
      <c r="S203" s="682"/>
      <c r="T203" s="682"/>
      <c r="U203" s="682"/>
      <c r="V203" s="682"/>
      <c r="W203" s="682"/>
      <c r="X203" s="682"/>
      <c r="Y203" s="682"/>
      <c r="Z203" s="682"/>
    </row>
    <row r="204" spans="1:26" ht="15">
      <c r="A204" s="682"/>
      <c r="B204" s="1408"/>
      <c r="C204" s="701"/>
      <c r="D204" s="1868" t="s">
        <v>2883</v>
      </c>
      <c r="E204" s="1722"/>
      <c r="F204" s="1722"/>
      <c r="G204" s="1722"/>
      <c r="H204" s="1720"/>
      <c r="I204" s="1438"/>
      <c r="J204" s="1438"/>
      <c r="K204" s="1442"/>
      <c r="L204" s="682"/>
      <c r="M204" s="682"/>
      <c r="N204" s="684"/>
      <c r="O204" s="684"/>
      <c r="P204" s="684"/>
      <c r="Q204" s="684"/>
      <c r="R204" s="684"/>
      <c r="S204" s="682"/>
      <c r="T204" s="682"/>
      <c r="U204" s="682"/>
      <c r="V204" s="682"/>
      <c r="W204" s="682"/>
      <c r="X204" s="682"/>
      <c r="Y204" s="682"/>
      <c r="Z204" s="682"/>
    </row>
    <row r="205" spans="1:26" ht="15">
      <c r="A205" s="682"/>
      <c r="B205" s="1408"/>
      <c r="C205" s="1437" t="s">
        <v>2884</v>
      </c>
      <c r="D205" s="701"/>
      <c r="E205" s="701"/>
      <c r="F205" s="701"/>
      <c r="G205" s="924"/>
      <c r="H205" s="924"/>
      <c r="I205" s="1439">
        <v>1.5</v>
      </c>
      <c r="J205" s="1438"/>
      <c r="K205" s="1855" t="s">
        <v>1099</v>
      </c>
      <c r="L205" s="682"/>
      <c r="M205" s="682"/>
      <c r="N205" s="684"/>
      <c r="O205" s="684"/>
      <c r="P205" s="684"/>
      <c r="Q205" s="684"/>
      <c r="R205" s="684"/>
      <c r="S205" s="682"/>
      <c r="T205" s="682"/>
      <c r="U205" s="682"/>
      <c r="V205" s="682"/>
      <c r="W205" s="682"/>
      <c r="X205" s="682"/>
      <c r="Y205" s="682"/>
      <c r="Z205" s="682"/>
    </row>
    <row r="206" spans="1:26" ht="15">
      <c r="A206" s="682"/>
      <c r="B206" s="1408"/>
      <c r="C206" s="1437" t="s">
        <v>2885</v>
      </c>
      <c r="D206" s="751"/>
      <c r="E206" s="751"/>
      <c r="F206" s="751"/>
      <c r="G206" s="924"/>
      <c r="H206" s="924"/>
      <c r="I206" s="887">
        <v>0.5</v>
      </c>
      <c r="J206" s="1438"/>
      <c r="K206" s="1850"/>
      <c r="L206" s="682"/>
      <c r="M206" s="682"/>
      <c r="N206" s="684"/>
      <c r="O206" s="684"/>
      <c r="P206" s="684"/>
      <c r="Q206" s="684"/>
      <c r="R206" s="684"/>
      <c r="S206" s="682"/>
      <c r="T206" s="682"/>
      <c r="U206" s="682"/>
      <c r="V206" s="682"/>
      <c r="W206" s="682"/>
      <c r="X206" s="682"/>
      <c r="Y206" s="682"/>
      <c r="Z206" s="682"/>
    </row>
    <row r="207" spans="1:26" ht="15">
      <c r="A207" s="682"/>
      <c r="B207" s="1408"/>
      <c r="C207" s="1437" t="s">
        <v>2886</v>
      </c>
      <c r="D207" s="751"/>
      <c r="E207" s="751"/>
      <c r="F207" s="751"/>
      <c r="G207" s="924"/>
      <c r="H207" s="924"/>
      <c r="I207" s="887">
        <v>0.6</v>
      </c>
      <c r="J207" s="1438"/>
      <c r="K207" s="1850"/>
      <c r="L207" s="682"/>
      <c r="M207" s="682"/>
      <c r="N207" s="684"/>
      <c r="O207" s="684"/>
      <c r="P207" s="684"/>
      <c r="Q207" s="684"/>
      <c r="R207" s="684"/>
      <c r="S207" s="682"/>
      <c r="T207" s="682"/>
      <c r="U207" s="682"/>
      <c r="V207" s="682"/>
      <c r="W207" s="682"/>
      <c r="X207" s="682"/>
      <c r="Y207" s="682"/>
      <c r="Z207" s="682"/>
    </row>
    <row r="208" spans="1:26" ht="15">
      <c r="A208" s="682"/>
      <c r="B208" s="1408"/>
      <c r="C208" s="701"/>
      <c r="D208" s="751"/>
      <c r="E208" s="751"/>
      <c r="F208" s="751"/>
      <c r="G208" s="924"/>
      <c r="H208" s="924"/>
      <c r="I208" s="924"/>
      <c r="J208" s="1438"/>
      <c r="K208" s="1850"/>
      <c r="L208" s="682"/>
      <c r="M208" s="682"/>
      <c r="N208" s="684"/>
      <c r="O208" s="684"/>
      <c r="P208" s="684"/>
      <c r="Q208" s="684"/>
      <c r="R208" s="684"/>
      <c r="S208" s="682"/>
      <c r="T208" s="682"/>
      <c r="U208" s="682"/>
      <c r="V208" s="682"/>
      <c r="W208" s="682"/>
      <c r="X208" s="682"/>
      <c r="Y208" s="682"/>
      <c r="Z208" s="682"/>
    </row>
    <row r="209" spans="1:26" ht="15">
      <c r="A209" s="682"/>
      <c r="B209" s="1408"/>
      <c r="C209" s="701"/>
      <c r="D209" s="752" t="s">
        <v>2887</v>
      </c>
      <c r="E209" s="752">
        <v>1</v>
      </c>
      <c r="F209" s="752">
        <v>4</v>
      </c>
      <c r="G209" s="887">
        <v>6</v>
      </c>
      <c r="H209" s="924"/>
      <c r="I209" s="887">
        <f>SUM(I205:I208)</f>
        <v>2.6</v>
      </c>
      <c r="J209" s="1439">
        <f>I209*G209*F209</f>
        <v>62.400000000000006</v>
      </c>
      <c r="K209" s="1850"/>
      <c r="L209" s="682"/>
      <c r="M209" s="682"/>
      <c r="N209" s="684"/>
      <c r="O209" s="684"/>
      <c r="P209" s="684"/>
      <c r="Q209" s="684"/>
      <c r="R209" s="684"/>
      <c r="S209" s="682"/>
      <c r="T209" s="682"/>
      <c r="U209" s="682"/>
      <c r="V209" s="682"/>
      <c r="W209" s="682"/>
      <c r="X209" s="682"/>
      <c r="Y209" s="682"/>
      <c r="Z209" s="682"/>
    </row>
    <row r="210" spans="1:26" ht="15">
      <c r="A210" s="682"/>
      <c r="B210" s="1408"/>
      <c r="C210" s="701"/>
      <c r="D210" s="751"/>
      <c r="E210" s="751"/>
      <c r="F210" s="751"/>
      <c r="G210" s="924"/>
      <c r="H210" s="924"/>
      <c r="I210" s="924"/>
      <c r="J210" s="1438"/>
      <c r="K210" s="1850"/>
      <c r="L210" s="682"/>
      <c r="M210" s="682"/>
      <c r="N210" s="684"/>
      <c r="O210" s="684"/>
      <c r="P210" s="684"/>
      <c r="Q210" s="684"/>
      <c r="R210" s="684"/>
      <c r="S210" s="682"/>
      <c r="T210" s="682"/>
      <c r="U210" s="682"/>
      <c r="V210" s="682"/>
      <c r="W210" s="682"/>
      <c r="X210" s="682"/>
      <c r="Y210" s="682"/>
      <c r="Z210" s="682"/>
    </row>
    <row r="211" spans="1:26" ht="15">
      <c r="A211" s="682"/>
      <c r="B211" s="1039"/>
      <c r="C211" s="751"/>
      <c r="D211" s="751"/>
      <c r="E211" s="751"/>
      <c r="F211" s="924"/>
      <c r="G211" s="924"/>
      <c r="H211" s="924"/>
      <c r="I211" s="924"/>
      <c r="J211" s="1439">
        <f>SUM(J209:J210)</f>
        <v>62.400000000000006</v>
      </c>
      <c r="K211" s="1851"/>
      <c r="L211" s="682"/>
      <c r="M211" s="682"/>
      <c r="N211" s="684"/>
      <c r="O211" s="684"/>
      <c r="P211" s="684"/>
      <c r="Q211" s="684"/>
      <c r="R211" s="684"/>
      <c r="S211" s="682"/>
      <c r="T211" s="682"/>
      <c r="U211" s="682"/>
      <c r="V211" s="682"/>
      <c r="W211" s="682"/>
      <c r="X211" s="682"/>
      <c r="Y211" s="682"/>
      <c r="Z211" s="682"/>
    </row>
    <row r="212" spans="1:26" ht="15">
      <c r="A212" s="682"/>
      <c r="B212" s="1039" t="s">
        <v>2888</v>
      </c>
      <c r="C212" s="751"/>
      <c r="D212" s="751"/>
      <c r="E212" s="751"/>
      <c r="F212" s="924"/>
      <c r="G212" s="924"/>
      <c r="H212" s="924"/>
      <c r="I212" s="924"/>
      <c r="J212" s="1439">
        <f>12*12/162</f>
        <v>0.88888888888888884</v>
      </c>
      <c r="K212" s="1442"/>
      <c r="L212" s="682"/>
      <c r="M212" s="682"/>
      <c r="N212" s="684"/>
      <c r="O212" s="684"/>
      <c r="P212" s="684"/>
      <c r="Q212" s="684"/>
      <c r="R212" s="684"/>
      <c r="S212" s="682"/>
      <c r="T212" s="682"/>
      <c r="U212" s="682"/>
      <c r="V212" s="682"/>
      <c r="W212" s="682"/>
      <c r="X212" s="682"/>
      <c r="Y212" s="682"/>
      <c r="Z212" s="682"/>
    </row>
    <row r="213" spans="1:26" ht="15">
      <c r="A213" s="682"/>
      <c r="B213" s="1039" t="s">
        <v>2856</v>
      </c>
      <c r="C213" s="751"/>
      <c r="D213" s="751"/>
      <c r="E213" s="751"/>
      <c r="F213" s="924"/>
      <c r="G213" s="924"/>
      <c r="H213" s="924"/>
      <c r="I213" s="924"/>
      <c r="J213" s="1439">
        <v>1000</v>
      </c>
      <c r="K213" s="1442"/>
      <c r="L213" s="682"/>
      <c r="M213" s="682"/>
      <c r="N213" s="684"/>
      <c r="O213" s="684"/>
      <c r="P213" s="684"/>
      <c r="Q213" s="684"/>
      <c r="R213" s="684"/>
      <c r="S213" s="682"/>
      <c r="T213" s="682"/>
      <c r="U213" s="682"/>
      <c r="V213" s="682"/>
      <c r="W213" s="682"/>
      <c r="X213" s="682"/>
      <c r="Y213" s="682"/>
      <c r="Z213" s="682"/>
    </row>
    <row r="214" spans="1:26" ht="15">
      <c r="A214" s="682"/>
      <c r="B214" s="1408"/>
      <c r="C214" s="701"/>
      <c r="D214" s="751"/>
      <c r="E214" s="751"/>
      <c r="F214" s="751"/>
      <c r="G214" s="924"/>
      <c r="H214" s="924"/>
      <c r="I214" s="924"/>
      <c r="J214" s="1438"/>
      <c r="K214" s="1442"/>
      <c r="L214" s="682"/>
      <c r="M214" s="682"/>
      <c r="N214" s="684"/>
      <c r="O214" s="684"/>
      <c r="P214" s="684"/>
      <c r="Q214" s="684"/>
      <c r="R214" s="684"/>
      <c r="S214" s="682"/>
      <c r="T214" s="682"/>
      <c r="U214" s="682"/>
      <c r="V214" s="682"/>
      <c r="W214" s="682"/>
      <c r="X214" s="682"/>
      <c r="Y214" s="682"/>
      <c r="Z214" s="682"/>
    </row>
    <row r="215" spans="1:26" ht="15">
      <c r="A215" s="682"/>
      <c r="B215" s="1408"/>
      <c r="C215" s="701"/>
      <c r="D215" s="1869" t="s">
        <v>2881</v>
      </c>
      <c r="E215" s="1722"/>
      <c r="F215" s="1722"/>
      <c r="G215" s="1722"/>
      <c r="H215" s="1722"/>
      <c r="I215" s="1720"/>
      <c r="J215" s="1440">
        <f>J211*J212/J213</f>
        <v>5.5466666666666671E-2</v>
      </c>
      <c r="K215" s="1441" t="s">
        <v>1747</v>
      </c>
      <c r="L215" s="682"/>
      <c r="M215" s="682"/>
      <c r="N215" s="684"/>
      <c r="O215" s="684"/>
      <c r="P215" s="684"/>
      <c r="Q215" s="684"/>
      <c r="R215" s="684"/>
      <c r="S215" s="682"/>
      <c r="T215" s="682"/>
      <c r="U215" s="682"/>
      <c r="V215" s="682"/>
      <c r="W215" s="682"/>
      <c r="X215" s="682"/>
      <c r="Y215" s="682"/>
      <c r="Z215" s="682"/>
    </row>
    <row r="216" spans="1:26" ht="15">
      <c r="A216" s="682"/>
      <c r="B216" s="1408"/>
      <c r="C216" s="1443" t="s">
        <v>2889</v>
      </c>
      <c r="D216" s="1868" t="s">
        <v>2880</v>
      </c>
      <c r="E216" s="1722"/>
      <c r="F216" s="1722"/>
      <c r="G216" s="1722"/>
      <c r="H216" s="1720"/>
      <c r="I216" s="924"/>
      <c r="J216" s="1438"/>
      <c r="K216" s="1442"/>
      <c r="L216" s="682"/>
      <c r="M216" s="682"/>
      <c r="N216" s="684"/>
      <c r="O216" s="684"/>
      <c r="P216" s="684"/>
      <c r="Q216" s="684"/>
      <c r="R216" s="684"/>
      <c r="S216" s="682"/>
      <c r="T216" s="682"/>
      <c r="U216" s="682"/>
      <c r="V216" s="682"/>
      <c r="W216" s="682"/>
      <c r="X216" s="682"/>
      <c r="Y216" s="682"/>
      <c r="Z216" s="682"/>
    </row>
    <row r="217" spans="1:26" ht="15">
      <c r="A217" s="682"/>
      <c r="B217" s="1408"/>
      <c r="C217" s="1444">
        <v>0.8</v>
      </c>
      <c r="D217" s="752" t="s">
        <v>687</v>
      </c>
      <c r="E217" s="751"/>
      <c r="F217" s="1040"/>
      <c r="G217" s="924"/>
      <c r="H217" s="887">
        <v>1.4</v>
      </c>
      <c r="I217" s="924"/>
      <c r="J217" s="1438"/>
      <c r="K217" s="1442"/>
      <c r="L217" s="682"/>
      <c r="M217" s="682"/>
      <c r="N217" s="684"/>
      <c r="O217" s="684"/>
      <c r="P217" s="684"/>
      <c r="Q217" s="684"/>
      <c r="R217" s="684"/>
      <c r="S217" s="682"/>
      <c r="T217" s="682"/>
      <c r="U217" s="682"/>
      <c r="V217" s="682"/>
      <c r="W217" s="682"/>
      <c r="X217" s="682"/>
      <c r="Y217" s="682"/>
      <c r="Z217" s="682"/>
    </row>
    <row r="218" spans="1:26" ht="15">
      <c r="A218" s="682"/>
      <c r="B218" s="1408"/>
      <c r="C218" s="701"/>
      <c r="D218" s="752" t="s">
        <v>692</v>
      </c>
      <c r="E218" s="751"/>
      <c r="F218" s="1040"/>
      <c r="G218" s="924"/>
      <c r="H218" s="887">
        <v>2</v>
      </c>
      <c r="I218" s="924"/>
      <c r="J218" s="1438"/>
      <c r="K218" s="1442"/>
      <c r="L218" s="682"/>
      <c r="M218" s="682"/>
      <c r="N218" s="684"/>
      <c r="O218" s="684"/>
      <c r="P218" s="684"/>
      <c r="Q218" s="684"/>
      <c r="R218" s="684"/>
      <c r="S218" s="682"/>
      <c r="T218" s="682"/>
      <c r="U218" s="682"/>
      <c r="V218" s="682"/>
      <c r="W218" s="682"/>
      <c r="X218" s="682"/>
      <c r="Y218" s="682"/>
      <c r="Z218" s="682"/>
    </row>
    <row r="219" spans="1:26" ht="15">
      <c r="A219" s="682"/>
      <c r="B219" s="1408"/>
      <c r="C219" s="701"/>
      <c r="D219" s="752" t="s">
        <v>696</v>
      </c>
      <c r="E219" s="751"/>
      <c r="F219" s="1040"/>
      <c r="G219" s="924"/>
      <c r="H219" s="887">
        <v>2</v>
      </c>
      <c r="I219" s="924"/>
      <c r="J219" s="1438"/>
      <c r="K219" s="1442"/>
      <c r="L219" s="682"/>
      <c r="M219" s="682"/>
      <c r="N219" s="684"/>
      <c r="O219" s="684"/>
      <c r="P219" s="684"/>
      <c r="Q219" s="684"/>
      <c r="R219" s="684"/>
      <c r="S219" s="682"/>
      <c r="T219" s="682"/>
      <c r="U219" s="682"/>
      <c r="V219" s="682"/>
      <c r="W219" s="682"/>
      <c r="X219" s="682"/>
      <c r="Y219" s="682"/>
      <c r="Z219" s="682"/>
    </row>
    <row r="220" spans="1:26" ht="15">
      <c r="A220" s="682"/>
      <c r="B220" s="1408"/>
      <c r="C220" s="701"/>
      <c r="D220" s="752" t="s">
        <v>700</v>
      </c>
      <c r="E220" s="751"/>
      <c r="F220" s="1040"/>
      <c r="G220" s="924"/>
      <c r="H220" s="887">
        <v>2</v>
      </c>
      <c r="I220" s="924"/>
      <c r="J220" s="1438"/>
      <c r="K220" s="1442"/>
      <c r="L220" s="682"/>
      <c r="M220" s="682"/>
      <c r="N220" s="684"/>
      <c r="O220" s="684"/>
      <c r="P220" s="684"/>
      <c r="Q220" s="684"/>
      <c r="R220" s="684"/>
      <c r="S220" s="682"/>
      <c r="T220" s="682"/>
      <c r="U220" s="682"/>
      <c r="V220" s="682"/>
      <c r="W220" s="682"/>
      <c r="X220" s="682"/>
      <c r="Y220" s="682"/>
      <c r="Z220" s="682"/>
    </row>
    <row r="221" spans="1:26" ht="15">
      <c r="A221" s="682"/>
      <c r="B221" s="1408"/>
      <c r="C221" s="701"/>
      <c r="D221" s="752" t="s">
        <v>687</v>
      </c>
      <c r="E221" s="752">
        <v>6</v>
      </c>
      <c r="F221" s="1431">
        <v>8</v>
      </c>
      <c r="G221" s="924"/>
      <c r="H221" s="924"/>
      <c r="I221" s="887">
        <f>H217+C217</f>
        <v>2.2000000000000002</v>
      </c>
      <c r="J221" s="1439">
        <f t="shared" ref="J221:J224" si="24">I221*F221*E221</f>
        <v>105.60000000000001</v>
      </c>
      <c r="K221" s="1855" t="s">
        <v>1099</v>
      </c>
      <c r="L221" s="682"/>
      <c r="M221" s="682"/>
      <c r="N221" s="684"/>
      <c r="O221" s="684"/>
      <c r="P221" s="684"/>
      <c r="Q221" s="684"/>
      <c r="R221" s="684"/>
      <c r="S221" s="682"/>
      <c r="T221" s="682"/>
      <c r="U221" s="682"/>
      <c r="V221" s="682"/>
      <c r="W221" s="682"/>
      <c r="X221" s="682"/>
      <c r="Y221" s="682"/>
      <c r="Z221" s="682"/>
    </row>
    <row r="222" spans="1:26" ht="15">
      <c r="A222" s="682"/>
      <c r="B222" s="1408"/>
      <c r="C222" s="701"/>
      <c r="D222" s="752" t="s">
        <v>692</v>
      </c>
      <c r="E222" s="752">
        <v>10</v>
      </c>
      <c r="F222" s="1431">
        <v>10</v>
      </c>
      <c r="G222" s="924"/>
      <c r="H222" s="924"/>
      <c r="I222" s="887">
        <f>H218+C217</f>
        <v>2.8</v>
      </c>
      <c r="J222" s="1439">
        <f t="shared" si="24"/>
        <v>280</v>
      </c>
      <c r="K222" s="1850"/>
      <c r="L222" s="682"/>
      <c r="M222" s="682"/>
      <c r="N222" s="684"/>
      <c r="O222" s="684"/>
      <c r="P222" s="684"/>
      <c r="Q222" s="684"/>
      <c r="R222" s="684"/>
      <c r="S222" s="682"/>
      <c r="T222" s="682"/>
      <c r="U222" s="682"/>
      <c r="V222" s="682"/>
      <c r="W222" s="682"/>
      <c r="X222" s="682"/>
      <c r="Y222" s="682"/>
      <c r="Z222" s="682"/>
    </row>
    <row r="223" spans="1:26" ht="15">
      <c r="A223" s="682"/>
      <c r="B223" s="1408"/>
      <c r="C223" s="701"/>
      <c r="D223" s="752" t="s">
        <v>696</v>
      </c>
      <c r="E223" s="752">
        <v>3</v>
      </c>
      <c r="F223" s="1431">
        <v>10</v>
      </c>
      <c r="G223" s="924"/>
      <c r="H223" s="924"/>
      <c r="I223" s="887">
        <f>H219+C217</f>
        <v>2.8</v>
      </c>
      <c r="J223" s="1439">
        <f t="shared" si="24"/>
        <v>84</v>
      </c>
      <c r="K223" s="1850"/>
      <c r="L223" s="682"/>
      <c r="M223" s="682"/>
      <c r="N223" s="684"/>
      <c r="O223" s="684"/>
      <c r="P223" s="684"/>
      <c r="Q223" s="684"/>
      <c r="R223" s="684"/>
      <c r="S223" s="682"/>
      <c r="T223" s="682"/>
      <c r="U223" s="682"/>
      <c r="V223" s="682"/>
      <c r="W223" s="682"/>
      <c r="X223" s="682"/>
      <c r="Y223" s="682"/>
      <c r="Z223" s="682"/>
    </row>
    <row r="224" spans="1:26" ht="15">
      <c r="A224" s="682"/>
      <c r="B224" s="1408"/>
      <c r="C224" s="701"/>
      <c r="D224" s="752" t="s">
        <v>700</v>
      </c>
      <c r="E224" s="752">
        <v>3</v>
      </c>
      <c r="F224" s="1431">
        <v>12</v>
      </c>
      <c r="G224" s="924"/>
      <c r="H224" s="924"/>
      <c r="I224" s="887">
        <f>H220+C217</f>
        <v>2.8</v>
      </c>
      <c r="J224" s="1439">
        <f t="shared" si="24"/>
        <v>100.79999999999998</v>
      </c>
      <c r="K224" s="1850"/>
      <c r="L224" s="682"/>
      <c r="M224" s="682"/>
      <c r="N224" s="684"/>
      <c r="O224" s="684"/>
      <c r="P224" s="684"/>
      <c r="Q224" s="684"/>
      <c r="R224" s="684"/>
      <c r="S224" s="682"/>
      <c r="T224" s="682"/>
      <c r="U224" s="682"/>
      <c r="V224" s="682"/>
      <c r="W224" s="682"/>
      <c r="X224" s="682"/>
      <c r="Y224" s="682"/>
      <c r="Z224" s="682"/>
    </row>
    <row r="225" spans="1:26" ht="15">
      <c r="A225" s="682"/>
      <c r="B225" s="1408"/>
      <c r="C225" s="701"/>
      <c r="D225" s="701"/>
      <c r="E225" s="701"/>
      <c r="F225" s="701"/>
      <c r="G225" s="1438"/>
      <c r="H225" s="1438"/>
      <c r="I225" s="1438"/>
      <c r="J225" s="1438"/>
      <c r="K225" s="1850"/>
      <c r="L225" s="682"/>
      <c r="M225" s="682"/>
      <c r="N225" s="684"/>
      <c r="O225" s="684"/>
      <c r="P225" s="684"/>
      <c r="Q225" s="684"/>
      <c r="R225" s="684"/>
      <c r="S225" s="682"/>
      <c r="T225" s="682"/>
      <c r="U225" s="682"/>
      <c r="V225" s="682"/>
      <c r="W225" s="682"/>
      <c r="X225" s="682"/>
      <c r="Y225" s="682"/>
      <c r="Z225" s="682"/>
    </row>
    <row r="226" spans="1:26" ht="15">
      <c r="A226" s="682"/>
      <c r="B226" s="1408"/>
      <c r="C226" s="701"/>
      <c r="D226" s="701"/>
      <c r="E226" s="701"/>
      <c r="F226" s="701"/>
      <c r="G226" s="1438"/>
      <c r="H226" s="1438"/>
      <c r="I226" s="1438"/>
      <c r="J226" s="1439">
        <f>SUM(J221:J225)</f>
        <v>570.4</v>
      </c>
      <c r="K226" s="1851"/>
      <c r="L226" s="682"/>
      <c r="M226" s="682"/>
      <c r="N226" s="684"/>
      <c r="O226" s="684"/>
      <c r="P226" s="684"/>
      <c r="Q226" s="684"/>
      <c r="R226" s="684"/>
      <c r="S226" s="682"/>
      <c r="T226" s="682"/>
      <c r="U226" s="682"/>
      <c r="V226" s="682"/>
      <c r="W226" s="682"/>
      <c r="X226" s="682"/>
      <c r="Y226" s="682"/>
      <c r="Z226" s="682"/>
    </row>
    <row r="227" spans="1:26" ht="15">
      <c r="A227" s="682"/>
      <c r="B227" s="1039" t="s">
        <v>2848</v>
      </c>
      <c r="C227" s="751"/>
      <c r="D227" s="751"/>
      <c r="E227" s="751"/>
      <c r="F227" s="924"/>
      <c r="G227" s="924"/>
      <c r="H227" s="924"/>
      <c r="I227" s="924"/>
      <c r="J227" s="1439">
        <f>16*16/162</f>
        <v>1.5802469135802468</v>
      </c>
      <c r="K227" s="1442"/>
      <c r="L227" s="682"/>
      <c r="M227" s="682"/>
      <c r="N227" s="684"/>
      <c r="O227" s="684"/>
      <c r="P227" s="684"/>
      <c r="Q227" s="684"/>
      <c r="R227" s="684"/>
      <c r="S227" s="682"/>
      <c r="T227" s="682"/>
      <c r="U227" s="682"/>
      <c r="V227" s="682"/>
      <c r="W227" s="682"/>
      <c r="X227" s="682"/>
      <c r="Y227" s="682"/>
      <c r="Z227" s="682"/>
    </row>
    <row r="228" spans="1:26" ht="15">
      <c r="A228" s="682"/>
      <c r="B228" s="1039" t="s">
        <v>2856</v>
      </c>
      <c r="C228" s="751"/>
      <c r="D228" s="751"/>
      <c r="E228" s="751"/>
      <c r="F228" s="924"/>
      <c r="G228" s="924"/>
      <c r="H228" s="924"/>
      <c r="I228" s="924"/>
      <c r="J228" s="1439">
        <v>1000</v>
      </c>
      <c r="K228" s="1442"/>
      <c r="L228" s="682"/>
      <c r="M228" s="682"/>
      <c r="N228" s="684"/>
      <c r="O228" s="684"/>
      <c r="P228" s="684"/>
      <c r="Q228" s="684"/>
      <c r="R228" s="684"/>
      <c r="S228" s="682"/>
      <c r="T228" s="682"/>
      <c r="U228" s="682"/>
      <c r="V228" s="682"/>
      <c r="W228" s="682"/>
      <c r="X228" s="682"/>
      <c r="Y228" s="682"/>
      <c r="Z228" s="682"/>
    </row>
    <row r="229" spans="1:26" ht="15">
      <c r="A229" s="682"/>
      <c r="B229" s="1408"/>
      <c r="C229" s="701"/>
      <c r="D229" s="701"/>
      <c r="E229" s="701"/>
      <c r="F229" s="701"/>
      <c r="G229" s="1438"/>
      <c r="H229" s="1438"/>
      <c r="I229" s="1438"/>
      <c r="J229" s="1438"/>
      <c r="K229" s="1442"/>
      <c r="L229" s="682"/>
      <c r="M229" s="682"/>
      <c r="N229" s="684"/>
      <c r="O229" s="684"/>
      <c r="P229" s="684"/>
      <c r="Q229" s="684"/>
      <c r="R229" s="684"/>
      <c r="S229" s="682"/>
      <c r="T229" s="682"/>
      <c r="U229" s="682"/>
      <c r="V229" s="682"/>
      <c r="W229" s="682"/>
      <c r="X229" s="682"/>
      <c r="Y229" s="682"/>
      <c r="Z229" s="682"/>
    </row>
    <row r="230" spans="1:26" ht="15">
      <c r="A230" s="682"/>
      <c r="B230" s="1408"/>
      <c r="C230" s="751"/>
      <c r="D230" s="1869" t="s">
        <v>2881</v>
      </c>
      <c r="E230" s="1722"/>
      <c r="F230" s="1722"/>
      <c r="G230" s="1722"/>
      <c r="H230" s="1722"/>
      <c r="I230" s="1720"/>
      <c r="J230" s="1440">
        <f>J226*J227/J228</f>
        <v>0.90137283950617275</v>
      </c>
      <c r="K230" s="1441" t="s">
        <v>1747</v>
      </c>
      <c r="L230" s="682"/>
      <c r="M230" s="682"/>
      <c r="N230" s="684"/>
      <c r="O230" s="684"/>
      <c r="P230" s="684"/>
      <c r="Q230" s="684"/>
      <c r="R230" s="684"/>
      <c r="S230" s="682"/>
      <c r="T230" s="682"/>
      <c r="U230" s="682"/>
      <c r="V230" s="682"/>
      <c r="W230" s="682"/>
      <c r="X230" s="682"/>
      <c r="Y230" s="682"/>
      <c r="Z230" s="682"/>
    </row>
    <row r="231" spans="1:26" ht="15">
      <c r="A231" s="682"/>
      <c r="B231" s="1039"/>
      <c r="C231" s="1362" t="s">
        <v>2890</v>
      </c>
      <c r="D231" s="1868" t="s">
        <v>2891</v>
      </c>
      <c r="E231" s="1722"/>
      <c r="F231" s="1722"/>
      <c r="G231" s="1722"/>
      <c r="H231" s="1720"/>
      <c r="I231" s="924"/>
      <c r="J231" s="924"/>
      <c r="K231" s="1426"/>
      <c r="L231" s="682"/>
      <c r="M231" s="682"/>
      <c r="N231" s="684"/>
      <c r="O231" s="684"/>
      <c r="P231" s="684"/>
      <c r="Q231" s="684"/>
      <c r="R231" s="684"/>
      <c r="S231" s="682"/>
      <c r="T231" s="682"/>
      <c r="U231" s="682"/>
      <c r="V231" s="682"/>
      <c r="W231" s="682"/>
      <c r="X231" s="682"/>
      <c r="Y231" s="682"/>
      <c r="Z231" s="682"/>
    </row>
    <row r="232" spans="1:26" ht="15">
      <c r="A232" s="682"/>
      <c r="B232" s="1039"/>
      <c r="C232" s="751"/>
      <c r="D232" s="752" t="s">
        <v>2887</v>
      </c>
      <c r="E232" s="751"/>
      <c r="F232" s="751"/>
      <c r="G232" s="924"/>
      <c r="H232" s="887">
        <v>1.5</v>
      </c>
      <c r="I232" s="924"/>
      <c r="J232" s="924"/>
      <c r="K232" s="1426"/>
      <c r="L232" s="682"/>
      <c r="M232" s="682"/>
      <c r="N232" s="684"/>
      <c r="O232" s="684"/>
      <c r="P232" s="684"/>
      <c r="Q232" s="684"/>
      <c r="R232" s="684"/>
      <c r="S232" s="682"/>
      <c r="T232" s="682"/>
      <c r="U232" s="682"/>
      <c r="V232" s="682"/>
      <c r="W232" s="682"/>
      <c r="X232" s="682"/>
      <c r="Y232" s="682"/>
      <c r="Z232" s="682"/>
    </row>
    <row r="233" spans="1:26" ht="15">
      <c r="A233" s="682"/>
      <c r="B233" s="1039"/>
      <c r="C233" s="751"/>
      <c r="D233" s="752" t="s">
        <v>687</v>
      </c>
      <c r="E233" s="751"/>
      <c r="F233" s="1040"/>
      <c r="G233" s="924"/>
      <c r="H233" s="887">
        <v>1.4</v>
      </c>
      <c r="I233" s="924"/>
      <c r="J233" s="924"/>
      <c r="K233" s="1426"/>
      <c r="L233" s="682"/>
      <c r="M233" s="682"/>
      <c r="N233" s="684"/>
      <c r="O233" s="684"/>
      <c r="P233" s="684"/>
      <c r="Q233" s="684"/>
      <c r="R233" s="684"/>
      <c r="S233" s="682"/>
      <c r="T233" s="682"/>
      <c r="U233" s="682"/>
      <c r="V233" s="682"/>
      <c r="W233" s="682"/>
      <c r="X233" s="682"/>
      <c r="Y233" s="682"/>
      <c r="Z233" s="682"/>
    </row>
    <row r="234" spans="1:26" ht="15">
      <c r="A234" s="682"/>
      <c r="B234" s="1039"/>
      <c r="C234" s="751"/>
      <c r="D234" s="752" t="s">
        <v>692</v>
      </c>
      <c r="E234" s="751"/>
      <c r="F234" s="1040"/>
      <c r="G234" s="924"/>
      <c r="H234" s="887">
        <v>2</v>
      </c>
      <c r="I234" s="924"/>
      <c r="J234" s="924"/>
      <c r="K234" s="1426"/>
      <c r="L234" s="682"/>
      <c r="M234" s="682"/>
      <c r="N234" s="684"/>
      <c r="O234" s="684"/>
      <c r="P234" s="684"/>
      <c r="Q234" s="684"/>
      <c r="R234" s="684"/>
      <c r="S234" s="682"/>
      <c r="T234" s="682"/>
      <c r="U234" s="682"/>
      <c r="V234" s="682"/>
      <c r="W234" s="682"/>
      <c r="X234" s="682"/>
      <c r="Y234" s="682"/>
      <c r="Z234" s="682"/>
    </row>
    <row r="235" spans="1:26" ht="15">
      <c r="A235" s="682"/>
      <c r="B235" s="1039"/>
      <c r="C235" s="751"/>
      <c r="D235" s="752" t="s">
        <v>696</v>
      </c>
      <c r="E235" s="751"/>
      <c r="F235" s="1040"/>
      <c r="G235" s="924"/>
      <c r="H235" s="887">
        <v>2</v>
      </c>
      <c r="I235" s="924"/>
      <c r="J235" s="924"/>
      <c r="K235" s="1426"/>
      <c r="L235" s="682"/>
      <c r="M235" s="682"/>
      <c r="N235" s="684"/>
      <c r="O235" s="684"/>
      <c r="P235" s="684"/>
      <c r="Q235" s="684"/>
      <c r="R235" s="684"/>
      <c r="S235" s="682"/>
      <c r="T235" s="682"/>
      <c r="U235" s="682"/>
      <c r="V235" s="682"/>
      <c r="W235" s="682"/>
      <c r="X235" s="682"/>
      <c r="Y235" s="682"/>
      <c r="Z235" s="682"/>
    </row>
    <row r="236" spans="1:26" ht="15">
      <c r="A236" s="682"/>
      <c r="B236" s="1039"/>
      <c r="C236" s="751"/>
      <c r="D236" s="752" t="s">
        <v>700</v>
      </c>
      <c r="E236" s="751"/>
      <c r="F236" s="1040"/>
      <c r="G236" s="924"/>
      <c r="H236" s="887">
        <v>2</v>
      </c>
      <c r="I236" s="924"/>
      <c r="J236" s="924"/>
      <c r="K236" s="1426"/>
      <c r="L236" s="682"/>
      <c r="M236" s="682"/>
      <c r="N236" s="684"/>
      <c r="O236" s="684"/>
      <c r="P236" s="684"/>
      <c r="Q236" s="684"/>
      <c r="R236" s="684"/>
      <c r="S236" s="682"/>
      <c r="T236" s="682"/>
      <c r="U236" s="682"/>
      <c r="V236" s="682"/>
      <c r="W236" s="682"/>
      <c r="X236" s="682"/>
      <c r="Y236" s="682"/>
      <c r="Z236" s="682"/>
    </row>
    <row r="237" spans="1:26" ht="15">
      <c r="A237" s="682"/>
      <c r="B237" s="1039"/>
      <c r="C237" s="751"/>
      <c r="D237" s="752" t="s">
        <v>2887</v>
      </c>
      <c r="E237" s="752">
        <v>4</v>
      </c>
      <c r="F237" s="1431">
        <f t="shared" ref="F237:F238" si="25">H232/0.2</f>
        <v>7.5</v>
      </c>
      <c r="G237" s="887">
        <v>0.89</v>
      </c>
      <c r="H237" s="924"/>
      <c r="I237" s="924"/>
      <c r="J237" s="887">
        <f t="shared" ref="J237:J246" si="26">F237*G237*E237</f>
        <v>26.7</v>
      </c>
      <c r="K237" s="1854" t="s">
        <v>1099</v>
      </c>
      <c r="L237" s="682"/>
      <c r="M237" s="682"/>
      <c r="N237" s="684"/>
      <c r="O237" s="684"/>
      <c r="P237" s="684"/>
      <c r="Q237" s="684"/>
      <c r="R237" s="684"/>
      <c r="S237" s="682"/>
      <c r="T237" s="682"/>
      <c r="U237" s="682"/>
      <c r="V237" s="682"/>
      <c r="W237" s="682"/>
      <c r="X237" s="682"/>
      <c r="Y237" s="682"/>
      <c r="Z237" s="682"/>
    </row>
    <row r="238" spans="1:26" ht="15">
      <c r="A238" s="682"/>
      <c r="B238" s="1039"/>
      <c r="C238" s="751"/>
      <c r="D238" s="752" t="s">
        <v>687</v>
      </c>
      <c r="E238" s="752">
        <v>6</v>
      </c>
      <c r="F238" s="1431">
        <f t="shared" si="25"/>
        <v>6.9999999999999991</v>
      </c>
      <c r="G238" s="887">
        <v>1.29</v>
      </c>
      <c r="H238" s="924"/>
      <c r="I238" s="924"/>
      <c r="J238" s="887">
        <f t="shared" si="26"/>
        <v>54.179999999999993</v>
      </c>
      <c r="K238" s="1850"/>
      <c r="L238" s="682"/>
      <c r="M238" s="682"/>
      <c r="N238" s="684"/>
      <c r="O238" s="684"/>
      <c r="P238" s="684"/>
      <c r="Q238" s="684"/>
      <c r="R238" s="684"/>
      <c r="S238" s="682"/>
      <c r="T238" s="682"/>
      <c r="U238" s="682"/>
      <c r="V238" s="682"/>
      <c r="W238" s="682"/>
      <c r="X238" s="682"/>
      <c r="Y238" s="682"/>
      <c r="Z238" s="682"/>
    </row>
    <row r="239" spans="1:26" ht="15">
      <c r="A239" s="682"/>
      <c r="B239" s="1039"/>
      <c r="C239" s="751"/>
      <c r="D239" s="751"/>
      <c r="E239" s="752">
        <v>6</v>
      </c>
      <c r="F239" s="1431">
        <f t="shared" ref="F239:F240" si="27">H233/0.2</f>
        <v>6.9999999999999991</v>
      </c>
      <c r="G239" s="887">
        <v>0.63100000000000001</v>
      </c>
      <c r="H239" s="924"/>
      <c r="I239" s="924"/>
      <c r="J239" s="887">
        <f t="shared" si="26"/>
        <v>26.501999999999999</v>
      </c>
      <c r="K239" s="1850"/>
      <c r="L239" s="682"/>
      <c r="M239" s="682"/>
      <c r="N239" s="684"/>
      <c r="O239" s="684"/>
      <c r="P239" s="684"/>
      <c r="Q239" s="684"/>
      <c r="R239" s="684"/>
      <c r="S239" s="682"/>
      <c r="T239" s="682"/>
      <c r="U239" s="682"/>
      <c r="V239" s="682"/>
      <c r="W239" s="682"/>
      <c r="X239" s="682"/>
      <c r="Y239" s="682"/>
      <c r="Z239" s="682"/>
    </row>
    <row r="240" spans="1:26" ht="15">
      <c r="A240" s="682"/>
      <c r="B240" s="1039"/>
      <c r="C240" s="751"/>
      <c r="D240" s="752" t="s">
        <v>692</v>
      </c>
      <c r="E240" s="752">
        <v>10</v>
      </c>
      <c r="F240" s="1431">
        <f t="shared" si="27"/>
        <v>10</v>
      </c>
      <c r="G240" s="887">
        <v>1.49</v>
      </c>
      <c r="H240" s="924"/>
      <c r="I240" s="924"/>
      <c r="J240" s="887">
        <f t="shared" si="26"/>
        <v>149</v>
      </c>
      <c r="K240" s="1850"/>
      <c r="L240" s="682"/>
      <c r="M240" s="682"/>
      <c r="N240" s="684"/>
      <c r="O240" s="684"/>
      <c r="P240" s="684"/>
      <c r="Q240" s="684"/>
      <c r="R240" s="684"/>
      <c r="S240" s="682"/>
      <c r="T240" s="682"/>
      <c r="U240" s="682"/>
      <c r="V240" s="682"/>
      <c r="W240" s="682"/>
      <c r="X240" s="682"/>
      <c r="Y240" s="682"/>
      <c r="Z240" s="682"/>
    </row>
    <row r="241" spans="1:26" ht="15">
      <c r="A241" s="682"/>
      <c r="B241" s="1039"/>
      <c r="C241" s="751"/>
      <c r="D241" s="751"/>
      <c r="E241" s="752">
        <v>10</v>
      </c>
      <c r="F241" s="1431">
        <f t="shared" ref="F241:F242" si="28">H234/0.2</f>
        <v>10</v>
      </c>
      <c r="G241" s="887">
        <v>0.59</v>
      </c>
      <c r="H241" s="924"/>
      <c r="I241" s="924"/>
      <c r="J241" s="887">
        <f t="shared" si="26"/>
        <v>58.999999999999993</v>
      </c>
      <c r="K241" s="1850"/>
      <c r="L241" s="682"/>
      <c r="M241" s="682"/>
      <c r="N241" s="684"/>
      <c r="O241" s="684"/>
      <c r="P241" s="684"/>
      <c r="Q241" s="684"/>
      <c r="R241" s="684"/>
      <c r="S241" s="682"/>
      <c r="T241" s="682"/>
      <c r="U241" s="682"/>
      <c r="V241" s="682"/>
      <c r="W241" s="682"/>
      <c r="X241" s="682"/>
      <c r="Y241" s="682"/>
      <c r="Z241" s="682"/>
    </row>
    <row r="242" spans="1:26" ht="15">
      <c r="A242" s="682"/>
      <c r="B242" s="1039"/>
      <c r="C242" s="751"/>
      <c r="D242" s="752" t="s">
        <v>696</v>
      </c>
      <c r="E242" s="752">
        <v>3</v>
      </c>
      <c r="F242" s="1431">
        <f t="shared" si="28"/>
        <v>10</v>
      </c>
      <c r="G242" s="887">
        <v>1.69</v>
      </c>
      <c r="H242" s="924"/>
      <c r="I242" s="924"/>
      <c r="J242" s="887">
        <f t="shared" si="26"/>
        <v>50.699999999999996</v>
      </c>
      <c r="K242" s="1850"/>
      <c r="L242" s="682"/>
      <c r="M242" s="682"/>
      <c r="N242" s="684"/>
      <c r="O242" s="684"/>
      <c r="P242" s="684"/>
      <c r="Q242" s="684"/>
      <c r="R242" s="684"/>
      <c r="S242" s="682"/>
      <c r="T242" s="682"/>
      <c r="U242" s="682"/>
      <c r="V242" s="682"/>
      <c r="W242" s="682"/>
      <c r="X242" s="682"/>
      <c r="Y242" s="682"/>
      <c r="Z242" s="682"/>
    </row>
    <row r="243" spans="1:26" ht="15">
      <c r="A243" s="682"/>
      <c r="B243" s="1039"/>
      <c r="C243" s="751"/>
      <c r="D243" s="751"/>
      <c r="E243" s="752">
        <v>3</v>
      </c>
      <c r="F243" s="1431">
        <f>I223/0.2</f>
        <v>13.999999999999998</v>
      </c>
      <c r="G243" s="887">
        <v>0.52100000000000002</v>
      </c>
      <c r="H243" s="924"/>
      <c r="I243" s="924"/>
      <c r="J243" s="887">
        <f t="shared" si="26"/>
        <v>21.881999999999998</v>
      </c>
      <c r="K243" s="1850"/>
      <c r="L243" s="682"/>
      <c r="M243" s="682"/>
      <c r="N243" s="684"/>
      <c r="O243" s="684"/>
      <c r="P243" s="684"/>
      <c r="Q243" s="684"/>
      <c r="R243" s="684"/>
      <c r="S243" s="682"/>
      <c r="T243" s="682"/>
      <c r="U243" s="682"/>
      <c r="V243" s="682"/>
      <c r="W243" s="682"/>
      <c r="X243" s="682"/>
      <c r="Y243" s="682"/>
      <c r="Z243" s="682"/>
    </row>
    <row r="244" spans="1:26" ht="15">
      <c r="A244" s="682"/>
      <c r="B244" s="1039"/>
      <c r="C244" s="751"/>
      <c r="D244" s="752" t="s">
        <v>700</v>
      </c>
      <c r="E244" s="752">
        <v>3</v>
      </c>
      <c r="F244" s="1431">
        <f>H236/0.2</f>
        <v>10</v>
      </c>
      <c r="G244" s="887">
        <v>1.89</v>
      </c>
      <c r="H244" s="924"/>
      <c r="I244" s="924"/>
      <c r="J244" s="887">
        <f t="shared" si="26"/>
        <v>56.699999999999996</v>
      </c>
      <c r="K244" s="1850"/>
      <c r="L244" s="682"/>
      <c r="M244" s="682"/>
      <c r="N244" s="684"/>
      <c r="O244" s="684"/>
      <c r="P244" s="684"/>
      <c r="Q244" s="684"/>
      <c r="R244" s="684"/>
      <c r="S244" s="682"/>
      <c r="T244" s="682"/>
      <c r="U244" s="682"/>
      <c r="V244" s="682"/>
      <c r="W244" s="682"/>
      <c r="X244" s="682"/>
      <c r="Y244" s="682"/>
      <c r="Z244" s="682"/>
    </row>
    <row r="245" spans="1:26" ht="15">
      <c r="A245" s="682"/>
      <c r="B245" s="1039"/>
      <c r="C245" s="751"/>
      <c r="D245" s="924"/>
      <c r="E245" s="1431">
        <v>3</v>
      </c>
      <c r="F245" s="1431">
        <f>H236/0.2</f>
        <v>10</v>
      </c>
      <c r="G245" s="887">
        <v>0.63100000000000001</v>
      </c>
      <c r="H245" s="924"/>
      <c r="I245" s="924"/>
      <c r="J245" s="887">
        <f t="shared" si="26"/>
        <v>18.93</v>
      </c>
      <c r="K245" s="1850"/>
      <c r="L245" s="682"/>
      <c r="M245" s="682"/>
      <c r="N245" s="684"/>
      <c r="O245" s="684"/>
      <c r="P245" s="684"/>
      <c r="Q245" s="684"/>
      <c r="R245" s="684"/>
      <c r="S245" s="682"/>
      <c r="T245" s="682"/>
      <c r="U245" s="682"/>
      <c r="V245" s="682"/>
      <c r="W245" s="682"/>
      <c r="X245" s="682"/>
      <c r="Y245" s="682"/>
      <c r="Z245" s="682"/>
    </row>
    <row r="246" spans="1:26" ht="15">
      <c r="A246" s="682"/>
      <c r="B246" s="1039"/>
      <c r="C246" s="751"/>
      <c r="D246" s="924"/>
      <c r="E246" s="1445">
        <v>3</v>
      </c>
      <c r="F246" s="1431">
        <f>H236/0.2</f>
        <v>10</v>
      </c>
      <c r="G246" s="887">
        <v>0.63100000000000001</v>
      </c>
      <c r="H246" s="924"/>
      <c r="I246" s="924"/>
      <c r="J246" s="887">
        <f t="shared" si="26"/>
        <v>18.93</v>
      </c>
      <c r="K246" s="1850"/>
      <c r="L246" s="682"/>
      <c r="M246" s="682"/>
      <c r="N246" s="684"/>
      <c r="O246" s="684"/>
      <c r="P246" s="684"/>
      <c r="Q246" s="684"/>
      <c r="R246" s="684"/>
      <c r="S246" s="682"/>
      <c r="T246" s="682"/>
      <c r="U246" s="682"/>
      <c r="V246" s="682"/>
      <c r="W246" s="682"/>
      <c r="X246" s="682"/>
      <c r="Y246" s="682"/>
      <c r="Z246" s="682"/>
    </row>
    <row r="247" spans="1:26" ht="15">
      <c r="A247" s="682"/>
      <c r="B247" s="1039"/>
      <c r="C247" s="751"/>
      <c r="D247" s="924"/>
      <c r="E247" s="924"/>
      <c r="F247" s="924"/>
      <c r="G247" s="924"/>
      <c r="H247" s="924"/>
      <c r="I247" s="924"/>
      <c r="J247" s="924"/>
      <c r="K247" s="1850"/>
      <c r="L247" s="682"/>
      <c r="M247" s="682"/>
      <c r="N247" s="684"/>
      <c r="O247" s="684"/>
      <c r="P247" s="684"/>
      <c r="Q247" s="684"/>
      <c r="R247" s="684"/>
      <c r="S247" s="682"/>
      <c r="T247" s="682"/>
      <c r="U247" s="682"/>
      <c r="V247" s="682"/>
      <c r="W247" s="682"/>
      <c r="X247" s="682"/>
      <c r="Y247" s="682"/>
      <c r="Z247" s="682"/>
    </row>
    <row r="248" spans="1:26" ht="15">
      <c r="A248" s="682"/>
      <c r="B248" s="1039"/>
      <c r="C248" s="751"/>
      <c r="D248" s="924"/>
      <c r="E248" s="924"/>
      <c r="F248" s="924"/>
      <c r="G248" s="924"/>
      <c r="H248" s="924"/>
      <c r="I248" s="924"/>
      <c r="J248" s="1429">
        <f>SUM(J237:J247)</f>
        <v>482.524</v>
      </c>
      <c r="K248" s="1851"/>
      <c r="L248" s="682"/>
      <c r="M248" s="682"/>
      <c r="N248" s="684"/>
      <c r="O248" s="684"/>
      <c r="P248" s="684"/>
      <c r="Q248" s="684"/>
      <c r="R248" s="684"/>
      <c r="S248" s="682"/>
      <c r="T248" s="682"/>
      <c r="U248" s="682"/>
      <c r="V248" s="682"/>
      <c r="W248" s="682"/>
      <c r="X248" s="682"/>
      <c r="Y248" s="682"/>
      <c r="Z248" s="682"/>
    </row>
    <row r="249" spans="1:26" ht="15">
      <c r="A249" s="682"/>
      <c r="B249" s="1039" t="s">
        <v>2892</v>
      </c>
      <c r="C249" s="751"/>
      <c r="D249" s="751"/>
      <c r="E249" s="751"/>
      <c r="F249" s="924"/>
      <c r="G249" s="924"/>
      <c r="H249" s="924"/>
      <c r="I249" s="924"/>
      <c r="J249" s="1439">
        <f>8*8/162</f>
        <v>0.39506172839506171</v>
      </c>
      <c r="K249" s="1426"/>
      <c r="L249" s="682"/>
      <c r="M249" s="682"/>
      <c r="N249" s="684"/>
      <c r="O249" s="684"/>
      <c r="P249" s="684"/>
      <c r="Q249" s="684"/>
      <c r="R249" s="684"/>
      <c r="S249" s="682"/>
      <c r="T249" s="682"/>
      <c r="U249" s="682"/>
      <c r="V249" s="682"/>
      <c r="W249" s="682"/>
      <c r="X249" s="682"/>
      <c r="Y249" s="682"/>
      <c r="Z249" s="682"/>
    </row>
    <row r="250" spans="1:26" ht="15">
      <c r="A250" s="682"/>
      <c r="B250" s="1039" t="s">
        <v>2856</v>
      </c>
      <c r="C250" s="751"/>
      <c r="D250" s="751"/>
      <c r="E250" s="751"/>
      <c r="F250" s="924"/>
      <c r="G250" s="924"/>
      <c r="H250" s="924"/>
      <c r="I250" s="924"/>
      <c r="J250" s="1439">
        <v>1000</v>
      </c>
      <c r="K250" s="1426"/>
      <c r="L250" s="682"/>
      <c r="M250" s="682"/>
      <c r="N250" s="684"/>
      <c r="O250" s="684"/>
      <c r="P250" s="684"/>
      <c r="Q250" s="684"/>
      <c r="R250" s="684"/>
      <c r="S250" s="682"/>
      <c r="T250" s="682"/>
      <c r="U250" s="682"/>
      <c r="V250" s="682"/>
      <c r="W250" s="682"/>
      <c r="X250" s="682"/>
      <c r="Y250" s="682"/>
      <c r="Z250" s="682"/>
    </row>
    <row r="251" spans="1:26" ht="15">
      <c r="A251" s="682"/>
      <c r="B251" s="1039"/>
      <c r="C251" s="751"/>
      <c r="D251" s="924"/>
      <c r="E251" s="924"/>
      <c r="F251" s="924"/>
      <c r="G251" s="924"/>
      <c r="H251" s="924"/>
      <c r="I251" s="924"/>
      <c r="J251" s="924"/>
      <c r="K251" s="1426"/>
      <c r="L251" s="682"/>
      <c r="M251" s="682"/>
      <c r="N251" s="684"/>
      <c r="O251" s="684"/>
      <c r="P251" s="684"/>
      <c r="Q251" s="684"/>
      <c r="R251" s="684"/>
      <c r="S251" s="682"/>
      <c r="T251" s="682"/>
      <c r="U251" s="682"/>
      <c r="V251" s="682"/>
      <c r="W251" s="682"/>
      <c r="X251" s="682"/>
      <c r="Y251" s="682"/>
      <c r="Z251" s="682"/>
    </row>
    <row r="252" spans="1:26" ht="15">
      <c r="A252" s="682"/>
      <c r="B252" s="1039"/>
      <c r="C252" s="751"/>
      <c r="D252" s="1869" t="s">
        <v>2881</v>
      </c>
      <c r="E252" s="1722"/>
      <c r="F252" s="1722"/>
      <c r="G252" s="1722"/>
      <c r="H252" s="1722"/>
      <c r="I252" s="1720"/>
      <c r="J252" s="1440">
        <f>J248*J249/J250</f>
        <v>0.19062676543209875</v>
      </c>
      <c r="K252" s="1441" t="s">
        <v>2812</v>
      </c>
      <c r="L252" s="682"/>
      <c r="M252" s="682"/>
      <c r="N252" s="684"/>
      <c r="O252" s="684"/>
      <c r="P252" s="684"/>
      <c r="Q252" s="684"/>
      <c r="R252" s="684"/>
      <c r="S252" s="682"/>
      <c r="T252" s="682"/>
      <c r="U252" s="682"/>
      <c r="V252" s="682"/>
      <c r="W252" s="682"/>
      <c r="X252" s="682"/>
      <c r="Y252" s="682"/>
      <c r="Z252" s="682"/>
    </row>
    <row r="253" spans="1:26" ht="30">
      <c r="A253" s="682"/>
      <c r="B253" s="1432" t="s">
        <v>722</v>
      </c>
      <c r="C253" s="1433" t="s">
        <v>2893</v>
      </c>
      <c r="D253" s="1434"/>
      <c r="E253" s="1434"/>
      <c r="F253" s="1434"/>
      <c r="G253" s="1435"/>
      <c r="H253" s="1435"/>
      <c r="I253" s="1435"/>
      <c r="J253" s="1435"/>
      <c r="K253" s="1436"/>
      <c r="L253" s="682"/>
      <c r="M253" s="682"/>
      <c r="N253" s="684"/>
      <c r="O253" s="684"/>
      <c r="P253" s="684"/>
      <c r="Q253" s="684"/>
      <c r="R253" s="684"/>
      <c r="S253" s="682"/>
      <c r="T253" s="682"/>
      <c r="U253" s="682"/>
      <c r="V253" s="682"/>
      <c r="W253" s="682"/>
      <c r="X253" s="682"/>
      <c r="Y253" s="682"/>
      <c r="Z253" s="682"/>
    </row>
    <row r="254" spans="1:26" ht="15">
      <c r="A254" s="682"/>
      <c r="B254" s="1039"/>
      <c r="C254" s="751"/>
      <c r="D254" s="1868" t="s">
        <v>2880</v>
      </c>
      <c r="E254" s="1722"/>
      <c r="F254" s="1722"/>
      <c r="G254" s="1722"/>
      <c r="H254" s="1720"/>
      <c r="I254" s="924"/>
      <c r="J254" s="924"/>
      <c r="K254" s="1426"/>
      <c r="L254" s="682"/>
      <c r="M254" s="682"/>
      <c r="N254" s="684"/>
      <c r="O254" s="684"/>
      <c r="P254" s="684"/>
      <c r="Q254" s="684"/>
      <c r="R254" s="684"/>
      <c r="S254" s="682"/>
      <c r="T254" s="682"/>
      <c r="U254" s="682"/>
      <c r="V254" s="682"/>
      <c r="W254" s="682"/>
      <c r="X254" s="682"/>
      <c r="Y254" s="682"/>
      <c r="Z254" s="682"/>
    </row>
    <row r="255" spans="1:26" ht="15">
      <c r="A255" s="682"/>
      <c r="B255" s="1408"/>
      <c r="C255" s="701"/>
      <c r="D255" s="752" t="s">
        <v>1572</v>
      </c>
      <c r="E255" s="752">
        <v>2</v>
      </c>
      <c r="F255" s="752">
        <v>1</v>
      </c>
      <c r="G255" s="887">
        <v>10</v>
      </c>
      <c r="H255" s="924"/>
      <c r="I255" s="924"/>
      <c r="J255" s="1439">
        <f t="shared" ref="J255:J261" si="29">G255*E255</f>
        <v>20</v>
      </c>
      <c r="K255" s="1855" t="s">
        <v>1099</v>
      </c>
      <c r="L255" s="682"/>
      <c r="M255" s="682"/>
      <c r="N255" s="684"/>
      <c r="O255" s="684"/>
      <c r="P255" s="684"/>
      <c r="Q255" s="684"/>
      <c r="R255" s="684"/>
      <c r="S255" s="682"/>
      <c r="T255" s="682"/>
      <c r="U255" s="682"/>
      <c r="V255" s="682"/>
      <c r="W255" s="682"/>
      <c r="X255" s="682"/>
      <c r="Y255" s="682"/>
      <c r="Z255" s="682"/>
    </row>
    <row r="256" spans="1:26" ht="15">
      <c r="A256" s="682"/>
      <c r="B256" s="1408"/>
      <c r="C256" s="701"/>
      <c r="D256" s="752" t="s">
        <v>1573</v>
      </c>
      <c r="E256" s="752">
        <v>4</v>
      </c>
      <c r="F256" s="752">
        <v>1</v>
      </c>
      <c r="G256" s="887">
        <v>21.5</v>
      </c>
      <c r="H256" s="924"/>
      <c r="I256" s="924"/>
      <c r="J256" s="1439">
        <f t="shared" si="29"/>
        <v>86</v>
      </c>
      <c r="K256" s="1850"/>
      <c r="L256" s="682"/>
      <c r="M256" s="682"/>
      <c r="N256" s="684"/>
      <c r="O256" s="684"/>
      <c r="P256" s="684"/>
      <c r="Q256" s="684"/>
      <c r="R256" s="684"/>
      <c r="S256" s="682"/>
      <c r="T256" s="682"/>
      <c r="U256" s="682"/>
      <c r="V256" s="682"/>
      <c r="W256" s="682"/>
      <c r="X256" s="682"/>
      <c r="Y256" s="682"/>
      <c r="Z256" s="682"/>
    </row>
    <row r="257" spans="1:26" ht="15">
      <c r="A257" s="682"/>
      <c r="B257" s="1408"/>
      <c r="C257" s="701"/>
      <c r="D257" s="752" t="s">
        <v>1574</v>
      </c>
      <c r="E257" s="752">
        <v>7</v>
      </c>
      <c r="F257" s="752">
        <v>1</v>
      </c>
      <c r="G257" s="887">
        <v>36.6</v>
      </c>
      <c r="H257" s="924"/>
      <c r="I257" s="924"/>
      <c r="J257" s="1439">
        <f t="shared" si="29"/>
        <v>256.2</v>
      </c>
      <c r="K257" s="1850"/>
      <c r="L257" s="682"/>
      <c r="M257" s="682"/>
      <c r="N257" s="684"/>
      <c r="O257" s="684"/>
      <c r="P257" s="684"/>
      <c r="Q257" s="684"/>
      <c r="R257" s="684"/>
      <c r="S257" s="682"/>
      <c r="T257" s="682"/>
      <c r="U257" s="682"/>
      <c r="V257" s="682"/>
      <c r="W257" s="682"/>
      <c r="X257" s="682"/>
      <c r="Y257" s="682"/>
      <c r="Z257" s="682"/>
    </row>
    <row r="258" spans="1:26" ht="15">
      <c r="A258" s="682"/>
      <c r="B258" s="1408"/>
      <c r="C258" s="701"/>
      <c r="D258" s="752" t="s">
        <v>1575</v>
      </c>
      <c r="E258" s="752">
        <v>7</v>
      </c>
      <c r="F258" s="752">
        <v>1</v>
      </c>
      <c r="G258" s="887">
        <v>23</v>
      </c>
      <c r="H258" s="924"/>
      <c r="I258" s="924"/>
      <c r="J258" s="1439">
        <f t="shared" si="29"/>
        <v>161</v>
      </c>
      <c r="K258" s="1850"/>
      <c r="L258" s="682"/>
      <c r="M258" s="682"/>
      <c r="N258" s="684"/>
      <c r="O258" s="684"/>
      <c r="P258" s="684"/>
      <c r="Q258" s="684"/>
      <c r="R258" s="684"/>
      <c r="S258" s="682"/>
      <c r="T258" s="682"/>
      <c r="U258" s="682"/>
      <c r="V258" s="682"/>
      <c r="W258" s="682"/>
      <c r="X258" s="682"/>
      <c r="Y258" s="682"/>
      <c r="Z258" s="682"/>
    </row>
    <row r="259" spans="1:26" ht="15">
      <c r="A259" s="682"/>
      <c r="B259" s="1408"/>
      <c r="C259" s="701"/>
      <c r="D259" s="752" t="s">
        <v>1576</v>
      </c>
      <c r="E259" s="752">
        <v>8</v>
      </c>
      <c r="F259" s="752">
        <v>1</v>
      </c>
      <c r="G259" s="887">
        <v>21.2</v>
      </c>
      <c r="H259" s="924"/>
      <c r="I259" s="924"/>
      <c r="J259" s="1439">
        <f t="shared" si="29"/>
        <v>169.6</v>
      </c>
      <c r="K259" s="1850"/>
      <c r="L259" s="682"/>
      <c r="M259" s="682"/>
      <c r="N259" s="684"/>
      <c r="O259" s="684"/>
      <c r="P259" s="684"/>
      <c r="Q259" s="684"/>
      <c r="R259" s="684"/>
      <c r="S259" s="682"/>
      <c r="T259" s="682"/>
      <c r="U259" s="682"/>
      <c r="V259" s="682"/>
      <c r="W259" s="682"/>
      <c r="X259" s="682"/>
      <c r="Y259" s="682"/>
      <c r="Z259" s="682"/>
    </row>
    <row r="260" spans="1:26" ht="15">
      <c r="A260" s="682"/>
      <c r="B260" s="1408"/>
      <c r="C260" s="701"/>
      <c r="D260" s="752" t="s">
        <v>1577</v>
      </c>
      <c r="E260" s="752">
        <v>6</v>
      </c>
      <c r="F260" s="752">
        <v>1</v>
      </c>
      <c r="G260" s="887">
        <v>10.3</v>
      </c>
      <c r="H260" s="924"/>
      <c r="I260" s="924"/>
      <c r="J260" s="1439">
        <f t="shared" si="29"/>
        <v>61.800000000000004</v>
      </c>
      <c r="K260" s="1850"/>
      <c r="L260" s="682"/>
      <c r="M260" s="682"/>
      <c r="N260" s="684"/>
      <c r="O260" s="684"/>
      <c r="P260" s="684"/>
      <c r="Q260" s="684"/>
      <c r="R260" s="684"/>
      <c r="S260" s="682"/>
      <c r="T260" s="682"/>
      <c r="U260" s="682"/>
      <c r="V260" s="682"/>
      <c r="W260" s="682"/>
      <c r="X260" s="682"/>
      <c r="Y260" s="682"/>
      <c r="Z260" s="682"/>
    </row>
    <row r="261" spans="1:26" ht="15">
      <c r="A261" s="682"/>
      <c r="B261" s="1408"/>
      <c r="C261" s="701"/>
      <c r="D261" s="752" t="s">
        <v>1578</v>
      </c>
      <c r="E261" s="752">
        <v>8</v>
      </c>
      <c r="F261" s="752">
        <v>1</v>
      </c>
      <c r="G261" s="887">
        <v>13.8</v>
      </c>
      <c r="H261" s="924"/>
      <c r="I261" s="924"/>
      <c r="J261" s="1439">
        <f t="shared" si="29"/>
        <v>110.4</v>
      </c>
      <c r="K261" s="1850"/>
      <c r="L261" s="682"/>
      <c r="M261" s="682"/>
      <c r="N261" s="684"/>
      <c r="O261" s="684"/>
      <c r="P261" s="684"/>
      <c r="Q261" s="684"/>
      <c r="R261" s="684"/>
      <c r="S261" s="682"/>
      <c r="T261" s="682"/>
      <c r="U261" s="682"/>
      <c r="V261" s="682"/>
      <c r="W261" s="682"/>
      <c r="X261" s="682"/>
      <c r="Y261" s="682"/>
      <c r="Z261" s="682"/>
    </row>
    <row r="262" spans="1:26" ht="15">
      <c r="A262" s="682"/>
      <c r="B262" s="1408"/>
      <c r="C262" s="701"/>
      <c r="D262" s="701"/>
      <c r="E262" s="701"/>
      <c r="F262" s="701"/>
      <c r="G262" s="1438"/>
      <c r="H262" s="1438"/>
      <c r="I262" s="1438"/>
      <c r="J262" s="1438"/>
      <c r="K262" s="1850"/>
      <c r="L262" s="682"/>
      <c r="M262" s="682"/>
      <c r="N262" s="684"/>
      <c r="O262" s="684"/>
      <c r="P262" s="684"/>
      <c r="Q262" s="684"/>
      <c r="R262" s="684"/>
      <c r="S262" s="682"/>
      <c r="T262" s="682"/>
      <c r="U262" s="682"/>
      <c r="V262" s="682"/>
      <c r="W262" s="682"/>
      <c r="X262" s="682"/>
      <c r="Y262" s="682"/>
      <c r="Z262" s="682"/>
    </row>
    <row r="263" spans="1:26" ht="15">
      <c r="A263" s="682"/>
      <c r="B263" s="1408"/>
      <c r="C263" s="701"/>
      <c r="D263" s="701"/>
      <c r="E263" s="701"/>
      <c r="F263" s="701"/>
      <c r="G263" s="1438"/>
      <c r="H263" s="1438"/>
      <c r="I263" s="1438"/>
      <c r="J263" s="1439">
        <f>SUM(J255:J262)</f>
        <v>865</v>
      </c>
      <c r="K263" s="1851"/>
      <c r="L263" s="682"/>
      <c r="M263" s="682"/>
      <c r="N263" s="684"/>
      <c r="O263" s="684"/>
      <c r="P263" s="684"/>
      <c r="Q263" s="684"/>
      <c r="R263" s="684"/>
      <c r="S263" s="682"/>
      <c r="T263" s="682"/>
      <c r="U263" s="682"/>
      <c r="V263" s="682"/>
      <c r="W263" s="682"/>
      <c r="X263" s="682"/>
      <c r="Y263" s="682"/>
      <c r="Z263" s="682"/>
    </row>
    <row r="264" spans="1:26" ht="15">
      <c r="A264" s="682"/>
      <c r="B264" s="1039" t="s">
        <v>2848</v>
      </c>
      <c r="C264" s="751"/>
      <c r="D264" s="751"/>
      <c r="E264" s="751"/>
      <c r="F264" s="924"/>
      <c r="G264" s="924"/>
      <c r="H264" s="924"/>
      <c r="I264" s="924"/>
      <c r="J264" s="1439">
        <f>16*16/162</f>
        <v>1.5802469135802468</v>
      </c>
      <c r="K264" s="1442"/>
      <c r="L264" s="682"/>
      <c r="M264" s="682"/>
      <c r="N264" s="684"/>
      <c r="O264" s="684"/>
      <c r="P264" s="684"/>
      <c r="Q264" s="684"/>
      <c r="R264" s="684"/>
      <c r="S264" s="682"/>
      <c r="T264" s="682"/>
      <c r="U264" s="682"/>
      <c r="V264" s="682"/>
      <c r="W264" s="682"/>
      <c r="X264" s="682"/>
      <c r="Y264" s="682"/>
      <c r="Z264" s="682"/>
    </row>
    <row r="265" spans="1:26" ht="15">
      <c r="A265" s="682"/>
      <c r="B265" s="1039" t="s">
        <v>2856</v>
      </c>
      <c r="C265" s="751"/>
      <c r="D265" s="751"/>
      <c r="E265" s="751"/>
      <c r="F265" s="924"/>
      <c r="G265" s="924"/>
      <c r="H265" s="924"/>
      <c r="I265" s="924"/>
      <c r="J265" s="1439">
        <v>1000</v>
      </c>
      <c r="K265" s="1442"/>
      <c r="L265" s="682"/>
      <c r="M265" s="682"/>
      <c r="N265" s="684"/>
      <c r="O265" s="684"/>
      <c r="P265" s="684"/>
      <c r="Q265" s="684"/>
      <c r="R265" s="684"/>
      <c r="S265" s="682"/>
      <c r="T265" s="682"/>
      <c r="U265" s="682"/>
      <c r="V265" s="682"/>
      <c r="W265" s="682"/>
      <c r="X265" s="682"/>
      <c r="Y265" s="682"/>
      <c r="Z265" s="682"/>
    </row>
    <row r="266" spans="1:26" ht="15">
      <c r="A266" s="682"/>
      <c r="B266" s="1408"/>
      <c r="C266" s="701"/>
      <c r="D266" s="701"/>
      <c r="E266" s="701"/>
      <c r="F266" s="701"/>
      <c r="G266" s="1438"/>
      <c r="H266" s="1438"/>
      <c r="I266" s="1438"/>
      <c r="J266" s="1438"/>
      <c r="K266" s="1442"/>
      <c r="L266" s="682"/>
      <c r="M266" s="682"/>
      <c r="N266" s="684"/>
      <c r="O266" s="684"/>
      <c r="P266" s="684"/>
      <c r="Q266" s="684"/>
      <c r="R266" s="684"/>
      <c r="S266" s="682"/>
      <c r="T266" s="682"/>
      <c r="U266" s="682"/>
      <c r="V266" s="682"/>
      <c r="W266" s="682"/>
      <c r="X266" s="682"/>
      <c r="Y266" s="682"/>
      <c r="Z266" s="682"/>
    </row>
    <row r="267" spans="1:26" ht="15">
      <c r="A267" s="682"/>
      <c r="B267" s="1039"/>
      <c r="C267" s="751"/>
      <c r="D267" s="1869" t="s">
        <v>2881</v>
      </c>
      <c r="E267" s="1722"/>
      <c r="F267" s="1722"/>
      <c r="G267" s="1722"/>
      <c r="H267" s="1722"/>
      <c r="I267" s="1720"/>
      <c r="J267" s="1440">
        <f>J263*J264/J265</f>
        <v>1.3669135802469135</v>
      </c>
      <c r="K267" s="1441" t="s">
        <v>1755</v>
      </c>
      <c r="L267" s="682"/>
      <c r="M267" s="682"/>
      <c r="N267" s="684"/>
      <c r="O267" s="684"/>
      <c r="P267" s="684"/>
      <c r="Q267" s="684"/>
      <c r="R267" s="684"/>
      <c r="S267" s="682"/>
      <c r="T267" s="682"/>
      <c r="U267" s="682"/>
      <c r="V267" s="682"/>
      <c r="W267" s="682"/>
      <c r="X267" s="682"/>
      <c r="Y267" s="682"/>
      <c r="Z267" s="682"/>
    </row>
    <row r="268" spans="1:26" ht="15">
      <c r="A268" s="682"/>
      <c r="B268" s="1039"/>
      <c r="C268" s="1362" t="s">
        <v>2894</v>
      </c>
      <c r="D268" s="751"/>
      <c r="E268" s="751"/>
      <c r="F268" s="751"/>
      <c r="G268" s="924"/>
      <c r="H268" s="924"/>
      <c r="I268" s="924"/>
      <c r="J268" s="924"/>
      <c r="K268" s="1426"/>
      <c r="L268" s="682"/>
      <c r="M268" s="682"/>
      <c r="N268" s="684"/>
      <c r="O268" s="684"/>
      <c r="P268" s="684"/>
      <c r="Q268" s="684"/>
      <c r="R268" s="684"/>
      <c r="S268" s="682"/>
      <c r="T268" s="682"/>
      <c r="U268" s="682"/>
      <c r="V268" s="682"/>
      <c r="W268" s="682"/>
      <c r="X268" s="682"/>
      <c r="Y268" s="682"/>
      <c r="Z268" s="682"/>
    </row>
    <row r="269" spans="1:26" ht="15">
      <c r="A269" s="682"/>
      <c r="B269" s="1039"/>
      <c r="C269" s="751"/>
      <c r="D269" s="1868" t="s">
        <v>2883</v>
      </c>
      <c r="E269" s="1722"/>
      <c r="F269" s="1722"/>
      <c r="G269" s="1722"/>
      <c r="H269" s="1720"/>
      <c r="I269" s="924"/>
      <c r="J269" s="924"/>
      <c r="K269" s="1426"/>
      <c r="L269" s="682"/>
      <c r="M269" s="682"/>
      <c r="N269" s="684"/>
      <c r="O269" s="684"/>
      <c r="P269" s="684"/>
      <c r="Q269" s="684"/>
      <c r="R269" s="684"/>
      <c r="S269" s="682"/>
      <c r="T269" s="682"/>
      <c r="U269" s="682"/>
      <c r="V269" s="682"/>
      <c r="W269" s="682"/>
      <c r="X269" s="682"/>
      <c r="Y269" s="682"/>
      <c r="Z269" s="682"/>
    </row>
    <row r="270" spans="1:26" ht="15">
      <c r="A270" s="682"/>
      <c r="B270" s="1039"/>
      <c r="C270" s="751"/>
      <c r="D270" s="752" t="s">
        <v>1572</v>
      </c>
      <c r="E270" s="752">
        <v>2</v>
      </c>
      <c r="F270" s="752">
        <v>1</v>
      </c>
      <c r="G270" s="887">
        <v>10</v>
      </c>
      <c r="H270" s="924"/>
      <c r="I270" s="924"/>
      <c r="J270" s="1439">
        <f t="shared" ref="J270:J272" si="30">G270*E270</f>
        <v>20</v>
      </c>
      <c r="K270" s="1426"/>
      <c r="L270" s="682"/>
      <c r="M270" s="682"/>
      <c r="N270" s="684"/>
      <c r="O270" s="684"/>
      <c r="P270" s="684"/>
      <c r="Q270" s="684"/>
      <c r="R270" s="684"/>
      <c r="S270" s="682"/>
      <c r="T270" s="682"/>
      <c r="U270" s="682"/>
      <c r="V270" s="682"/>
      <c r="W270" s="682"/>
      <c r="X270" s="682"/>
      <c r="Y270" s="682"/>
      <c r="Z270" s="682"/>
    </row>
    <row r="271" spans="1:26" ht="15">
      <c r="A271" s="682"/>
      <c r="B271" s="1039"/>
      <c r="C271" s="751"/>
      <c r="D271" s="752" t="s">
        <v>1577</v>
      </c>
      <c r="E271" s="752">
        <v>2</v>
      </c>
      <c r="F271" s="752">
        <v>1</v>
      </c>
      <c r="G271" s="887">
        <v>10.3</v>
      </c>
      <c r="H271" s="924"/>
      <c r="I271" s="924"/>
      <c r="J271" s="1439">
        <f t="shared" si="30"/>
        <v>20.6</v>
      </c>
      <c r="K271" s="1854" t="s">
        <v>1099</v>
      </c>
      <c r="L271" s="682"/>
      <c r="M271" s="682"/>
      <c r="N271" s="684"/>
      <c r="O271" s="684"/>
      <c r="P271" s="684"/>
      <c r="Q271" s="684"/>
      <c r="R271" s="684"/>
      <c r="S271" s="682"/>
      <c r="T271" s="682"/>
      <c r="U271" s="682"/>
      <c r="V271" s="682"/>
      <c r="W271" s="682"/>
      <c r="X271" s="682"/>
      <c r="Y271" s="682"/>
      <c r="Z271" s="682"/>
    </row>
    <row r="272" spans="1:26" ht="15">
      <c r="A272" s="682"/>
      <c r="B272" s="1039"/>
      <c r="C272" s="751"/>
      <c r="D272" s="752" t="s">
        <v>1578</v>
      </c>
      <c r="E272" s="752">
        <v>2</v>
      </c>
      <c r="F272" s="752">
        <v>1</v>
      </c>
      <c r="G272" s="887">
        <v>13.8</v>
      </c>
      <c r="H272" s="924"/>
      <c r="I272" s="924"/>
      <c r="J272" s="1439">
        <f t="shared" si="30"/>
        <v>27.6</v>
      </c>
      <c r="K272" s="1850"/>
      <c r="L272" s="682"/>
      <c r="M272" s="682"/>
      <c r="N272" s="684"/>
      <c r="O272" s="684"/>
      <c r="P272" s="684"/>
      <c r="Q272" s="684"/>
      <c r="R272" s="684"/>
      <c r="S272" s="682"/>
      <c r="T272" s="682"/>
      <c r="U272" s="682"/>
      <c r="V272" s="682"/>
      <c r="W272" s="682"/>
      <c r="X272" s="682"/>
      <c r="Y272" s="682"/>
      <c r="Z272" s="682"/>
    </row>
    <row r="273" spans="1:26" ht="15">
      <c r="A273" s="682"/>
      <c r="B273" s="1039"/>
      <c r="C273" s="751"/>
      <c r="D273" s="751"/>
      <c r="E273" s="751"/>
      <c r="F273" s="751"/>
      <c r="G273" s="924"/>
      <c r="H273" s="924"/>
      <c r="I273" s="924"/>
      <c r="J273" s="924"/>
      <c r="K273" s="1850"/>
      <c r="L273" s="682"/>
      <c r="M273" s="682"/>
      <c r="N273" s="684"/>
      <c r="O273" s="684"/>
      <c r="P273" s="684"/>
      <c r="Q273" s="684"/>
      <c r="R273" s="684"/>
      <c r="S273" s="682"/>
      <c r="T273" s="682"/>
      <c r="U273" s="682"/>
      <c r="V273" s="682"/>
      <c r="W273" s="682"/>
      <c r="X273" s="682"/>
      <c r="Y273" s="682"/>
      <c r="Z273" s="682"/>
    </row>
    <row r="274" spans="1:26" ht="15">
      <c r="A274" s="682"/>
      <c r="B274" s="1039"/>
      <c r="C274" s="751"/>
      <c r="D274" s="751"/>
      <c r="E274" s="751"/>
      <c r="F274" s="751"/>
      <c r="G274" s="924"/>
      <c r="H274" s="924"/>
      <c r="I274" s="924"/>
      <c r="J274" s="887">
        <f>SUM(J270:J272)</f>
        <v>68.2</v>
      </c>
      <c r="K274" s="1851"/>
      <c r="L274" s="682"/>
      <c r="M274" s="682"/>
      <c r="N274" s="684"/>
      <c r="O274" s="684"/>
      <c r="P274" s="684"/>
      <c r="Q274" s="684"/>
      <c r="R274" s="684"/>
      <c r="S274" s="682"/>
      <c r="T274" s="682"/>
      <c r="U274" s="682"/>
      <c r="V274" s="682"/>
      <c r="W274" s="682"/>
      <c r="X274" s="682"/>
      <c r="Y274" s="682"/>
      <c r="Z274" s="682"/>
    </row>
    <row r="275" spans="1:26" ht="15">
      <c r="A275" s="682"/>
      <c r="B275" s="1039" t="s">
        <v>2888</v>
      </c>
      <c r="C275" s="751"/>
      <c r="D275" s="751"/>
      <c r="E275" s="751"/>
      <c r="F275" s="924"/>
      <c r="G275" s="924"/>
      <c r="H275" s="924"/>
      <c r="I275" s="924"/>
      <c r="J275" s="1439">
        <f>12*12/162</f>
        <v>0.88888888888888884</v>
      </c>
      <c r="K275" s="1426"/>
      <c r="L275" s="682"/>
      <c r="M275" s="682"/>
      <c r="N275" s="684"/>
      <c r="O275" s="684"/>
      <c r="P275" s="684"/>
      <c r="Q275" s="684"/>
      <c r="R275" s="684"/>
      <c r="S275" s="682"/>
      <c r="T275" s="682"/>
      <c r="U275" s="682"/>
      <c r="V275" s="682"/>
      <c r="W275" s="682"/>
      <c r="X275" s="682"/>
      <c r="Y275" s="682"/>
      <c r="Z275" s="682"/>
    </row>
    <row r="276" spans="1:26" ht="15">
      <c r="A276" s="682"/>
      <c r="B276" s="1039" t="s">
        <v>2856</v>
      </c>
      <c r="C276" s="751"/>
      <c r="D276" s="751"/>
      <c r="E276" s="751"/>
      <c r="F276" s="924"/>
      <c r="G276" s="924"/>
      <c r="H276" s="924"/>
      <c r="I276" s="924"/>
      <c r="J276" s="1439">
        <v>1000</v>
      </c>
      <c r="K276" s="1426"/>
      <c r="L276" s="682"/>
      <c r="M276" s="682"/>
      <c r="N276" s="684"/>
      <c r="O276" s="684"/>
      <c r="P276" s="684"/>
      <c r="Q276" s="684"/>
      <c r="R276" s="684"/>
      <c r="S276" s="682"/>
      <c r="T276" s="682"/>
      <c r="U276" s="682"/>
      <c r="V276" s="682"/>
      <c r="W276" s="682"/>
      <c r="X276" s="682"/>
      <c r="Y276" s="682"/>
      <c r="Z276" s="682"/>
    </row>
    <row r="277" spans="1:26" ht="15">
      <c r="A277" s="682"/>
      <c r="B277" s="1039"/>
      <c r="C277" s="751"/>
      <c r="D277" s="751"/>
      <c r="E277" s="751"/>
      <c r="F277" s="751"/>
      <c r="G277" s="924"/>
      <c r="H277" s="924"/>
      <c r="I277" s="924"/>
      <c r="J277" s="924"/>
      <c r="K277" s="1426"/>
      <c r="L277" s="682"/>
      <c r="M277" s="682"/>
      <c r="N277" s="684"/>
      <c r="O277" s="684"/>
      <c r="P277" s="684"/>
      <c r="Q277" s="684"/>
      <c r="R277" s="684"/>
      <c r="S277" s="682"/>
      <c r="T277" s="682"/>
      <c r="U277" s="682"/>
      <c r="V277" s="682"/>
      <c r="W277" s="682"/>
      <c r="X277" s="682"/>
      <c r="Y277" s="682"/>
      <c r="Z277" s="682"/>
    </row>
    <row r="278" spans="1:26" ht="15">
      <c r="A278" s="682"/>
      <c r="B278" s="1039"/>
      <c r="C278" s="751"/>
      <c r="D278" s="751"/>
      <c r="E278" s="751"/>
      <c r="F278" s="751"/>
      <c r="G278" s="924"/>
      <c r="H278" s="924"/>
      <c r="I278" s="924"/>
      <c r="J278" s="924"/>
      <c r="K278" s="1426"/>
      <c r="L278" s="682"/>
      <c r="M278" s="682"/>
      <c r="N278" s="684"/>
      <c r="O278" s="684"/>
      <c r="P278" s="684"/>
      <c r="Q278" s="684"/>
      <c r="R278" s="684"/>
      <c r="S278" s="682"/>
      <c r="T278" s="682"/>
      <c r="U278" s="682"/>
      <c r="V278" s="682"/>
      <c r="W278" s="682"/>
      <c r="X278" s="682"/>
      <c r="Y278" s="682"/>
      <c r="Z278" s="682"/>
    </row>
    <row r="279" spans="1:26" ht="15">
      <c r="A279" s="682"/>
      <c r="B279" s="1039"/>
      <c r="C279" s="751"/>
      <c r="D279" s="1869" t="s">
        <v>2881</v>
      </c>
      <c r="E279" s="1722"/>
      <c r="F279" s="1722"/>
      <c r="G279" s="1722"/>
      <c r="H279" s="1722"/>
      <c r="I279" s="1720"/>
      <c r="J279" s="1440">
        <f>J274*J275/J276</f>
        <v>6.0622222222222223E-2</v>
      </c>
      <c r="K279" s="1441" t="s">
        <v>1755</v>
      </c>
      <c r="L279" s="682"/>
      <c r="M279" s="682"/>
      <c r="N279" s="684"/>
      <c r="O279" s="684"/>
      <c r="P279" s="684"/>
      <c r="Q279" s="684"/>
      <c r="R279" s="684"/>
      <c r="S279" s="682"/>
      <c r="T279" s="682"/>
      <c r="U279" s="682"/>
      <c r="V279" s="682"/>
      <c r="W279" s="682"/>
      <c r="X279" s="682"/>
      <c r="Y279" s="682"/>
      <c r="Z279" s="682"/>
    </row>
    <row r="280" spans="1:26" ht="15">
      <c r="A280" s="682"/>
      <c r="B280" s="1039"/>
      <c r="C280" s="1362" t="s">
        <v>2895</v>
      </c>
      <c r="D280" s="751"/>
      <c r="E280" s="751"/>
      <c r="F280" s="751"/>
      <c r="G280" s="924"/>
      <c r="H280" s="924"/>
      <c r="I280" s="924"/>
      <c r="J280" s="924"/>
      <c r="K280" s="1426"/>
      <c r="L280" s="682"/>
      <c r="M280" s="682"/>
      <c r="N280" s="684"/>
      <c r="O280" s="684"/>
      <c r="P280" s="684"/>
      <c r="Q280" s="684"/>
      <c r="R280" s="684"/>
      <c r="S280" s="682"/>
      <c r="T280" s="682"/>
      <c r="U280" s="682"/>
      <c r="V280" s="682"/>
      <c r="W280" s="682"/>
      <c r="X280" s="682"/>
      <c r="Y280" s="682"/>
      <c r="Z280" s="682"/>
    </row>
    <row r="281" spans="1:26" ht="15">
      <c r="A281" s="682"/>
      <c r="B281" s="1039"/>
      <c r="C281" s="751"/>
      <c r="D281" s="1868" t="s">
        <v>2891</v>
      </c>
      <c r="E281" s="1722"/>
      <c r="F281" s="1722"/>
      <c r="G281" s="1722"/>
      <c r="H281" s="1720"/>
      <c r="I281" s="1438"/>
      <c r="J281" s="1438"/>
      <c r="K281" s="1442"/>
      <c r="L281" s="682"/>
      <c r="M281" s="682"/>
      <c r="N281" s="684"/>
      <c r="O281" s="684"/>
      <c r="P281" s="684"/>
      <c r="Q281" s="684"/>
      <c r="R281" s="684"/>
      <c r="S281" s="682"/>
      <c r="T281" s="682"/>
      <c r="U281" s="682"/>
      <c r="V281" s="682"/>
      <c r="W281" s="682"/>
      <c r="X281" s="682"/>
      <c r="Y281" s="682"/>
      <c r="Z281" s="682"/>
    </row>
    <row r="282" spans="1:26" ht="15">
      <c r="A282" s="682"/>
      <c r="B282" s="1039"/>
      <c r="C282" s="751"/>
      <c r="D282" s="752" t="s">
        <v>1572</v>
      </c>
      <c r="E282" s="751"/>
      <c r="F282" s="751"/>
      <c r="G282" s="887">
        <v>10</v>
      </c>
      <c r="H282" s="1438"/>
      <c r="I282" s="1438"/>
      <c r="J282" s="1438"/>
      <c r="K282" s="1442"/>
      <c r="L282" s="682"/>
      <c r="M282" s="682"/>
      <c r="N282" s="684"/>
      <c r="O282" s="684"/>
      <c r="P282" s="684"/>
      <c r="Q282" s="684"/>
      <c r="R282" s="684"/>
      <c r="S282" s="682"/>
      <c r="T282" s="682"/>
      <c r="U282" s="682"/>
      <c r="V282" s="682"/>
      <c r="W282" s="682"/>
      <c r="X282" s="682"/>
      <c r="Y282" s="682"/>
      <c r="Z282" s="682"/>
    </row>
    <row r="283" spans="1:26" ht="15">
      <c r="A283" s="682"/>
      <c r="B283" s="1039"/>
      <c r="C283" s="751"/>
      <c r="D283" s="752" t="s">
        <v>1573</v>
      </c>
      <c r="E283" s="751"/>
      <c r="F283" s="751"/>
      <c r="G283" s="887">
        <v>21.5</v>
      </c>
      <c r="H283" s="1438"/>
      <c r="I283" s="1438"/>
      <c r="J283" s="1438"/>
      <c r="K283" s="1442"/>
      <c r="L283" s="682"/>
      <c r="M283" s="682"/>
      <c r="N283" s="684"/>
      <c r="O283" s="684"/>
      <c r="P283" s="684"/>
      <c r="Q283" s="684"/>
      <c r="R283" s="684"/>
      <c r="S283" s="682"/>
      <c r="T283" s="682"/>
      <c r="U283" s="682"/>
      <c r="V283" s="682"/>
      <c r="W283" s="682"/>
      <c r="X283" s="682"/>
      <c r="Y283" s="682"/>
      <c r="Z283" s="682"/>
    </row>
    <row r="284" spans="1:26" ht="15">
      <c r="A284" s="682"/>
      <c r="B284" s="1039"/>
      <c r="C284" s="751"/>
      <c r="D284" s="752" t="s">
        <v>1574</v>
      </c>
      <c r="E284" s="751"/>
      <c r="F284" s="751"/>
      <c r="G284" s="887">
        <v>36.6</v>
      </c>
      <c r="H284" s="1438"/>
      <c r="I284" s="1438"/>
      <c r="J284" s="1438"/>
      <c r="K284" s="1442"/>
      <c r="L284" s="682"/>
      <c r="M284" s="682"/>
      <c r="N284" s="684"/>
      <c r="O284" s="684"/>
      <c r="P284" s="684"/>
      <c r="Q284" s="684"/>
      <c r="R284" s="684"/>
      <c r="S284" s="682"/>
      <c r="T284" s="682"/>
      <c r="U284" s="682"/>
      <c r="V284" s="682"/>
      <c r="W284" s="682"/>
      <c r="X284" s="682"/>
      <c r="Y284" s="682"/>
      <c r="Z284" s="682"/>
    </row>
    <row r="285" spans="1:26" ht="15">
      <c r="A285" s="682"/>
      <c r="B285" s="1039"/>
      <c r="C285" s="751"/>
      <c r="D285" s="752" t="s">
        <v>1575</v>
      </c>
      <c r="E285" s="751"/>
      <c r="F285" s="751"/>
      <c r="G285" s="887">
        <v>23</v>
      </c>
      <c r="H285" s="1438"/>
      <c r="I285" s="1438"/>
      <c r="J285" s="1438"/>
      <c r="K285" s="1442"/>
      <c r="L285" s="682"/>
      <c r="M285" s="682"/>
      <c r="N285" s="684"/>
      <c r="O285" s="684"/>
      <c r="P285" s="684"/>
      <c r="Q285" s="684"/>
      <c r="R285" s="684"/>
      <c r="S285" s="682"/>
      <c r="T285" s="682"/>
      <c r="U285" s="682"/>
      <c r="V285" s="682"/>
      <c r="W285" s="682"/>
      <c r="X285" s="682"/>
      <c r="Y285" s="682"/>
      <c r="Z285" s="682"/>
    </row>
    <row r="286" spans="1:26" ht="15">
      <c r="A286" s="682"/>
      <c r="B286" s="1039"/>
      <c r="C286" s="751"/>
      <c r="D286" s="752" t="s">
        <v>1576</v>
      </c>
      <c r="E286" s="751"/>
      <c r="F286" s="751"/>
      <c r="G286" s="887">
        <v>21.2</v>
      </c>
      <c r="H286" s="1438"/>
      <c r="I286" s="1438"/>
      <c r="J286" s="1438"/>
      <c r="K286" s="1442"/>
      <c r="L286" s="682"/>
      <c r="M286" s="682"/>
      <c r="N286" s="684"/>
      <c r="O286" s="684"/>
      <c r="P286" s="684"/>
      <c r="Q286" s="684"/>
      <c r="R286" s="684"/>
      <c r="S286" s="682"/>
      <c r="T286" s="682"/>
      <c r="U286" s="682"/>
      <c r="V286" s="682"/>
      <c r="W286" s="682"/>
      <c r="X286" s="682"/>
      <c r="Y286" s="682"/>
      <c r="Z286" s="682"/>
    </row>
    <row r="287" spans="1:26" ht="15">
      <c r="A287" s="682"/>
      <c r="B287" s="1039"/>
      <c r="C287" s="751"/>
      <c r="D287" s="752" t="s">
        <v>1577</v>
      </c>
      <c r="E287" s="751"/>
      <c r="F287" s="751"/>
      <c r="G287" s="887">
        <v>10.3</v>
      </c>
      <c r="H287" s="1438"/>
      <c r="I287" s="1438"/>
      <c r="J287" s="1438"/>
      <c r="K287" s="1442"/>
      <c r="L287" s="682"/>
      <c r="M287" s="682"/>
      <c r="N287" s="684"/>
      <c r="O287" s="684"/>
      <c r="P287" s="684"/>
      <c r="Q287" s="684"/>
      <c r="R287" s="684"/>
      <c r="S287" s="682"/>
      <c r="T287" s="682"/>
      <c r="U287" s="682"/>
      <c r="V287" s="682"/>
      <c r="W287" s="682"/>
      <c r="X287" s="682"/>
      <c r="Y287" s="682"/>
      <c r="Z287" s="682"/>
    </row>
    <row r="288" spans="1:26" ht="15">
      <c r="A288" s="682"/>
      <c r="B288" s="1039"/>
      <c r="C288" s="751"/>
      <c r="D288" s="752" t="s">
        <v>1578</v>
      </c>
      <c r="E288" s="751"/>
      <c r="F288" s="751"/>
      <c r="G288" s="887">
        <v>13.8</v>
      </c>
      <c r="H288" s="1438"/>
      <c r="I288" s="1438"/>
      <c r="J288" s="1438"/>
      <c r="K288" s="1442"/>
      <c r="L288" s="682"/>
      <c r="M288" s="682"/>
      <c r="N288" s="684"/>
      <c r="O288" s="684"/>
      <c r="P288" s="684"/>
      <c r="Q288" s="684"/>
      <c r="R288" s="684"/>
      <c r="S288" s="682"/>
      <c r="T288" s="682"/>
      <c r="U288" s="682"/>
      <c r="V288" s="682"/>
      <c r="W288" s="682"/>
      <c r="X288" s="682"/>
      <c r="Y288" s="682"/>
      <c r="Z288" s="682"/>
    </row>
    <row r="289" spans="1:26" ht="15">
      <c r="A289" s="682"/>
      <c r="B289" s="1039"/>
      <c r="C289" s="751"/>
      <c r="D289" s="751"/>
      <c r="E289" s="751"/>
      <c r="F289" s="1040"/>
      <c r="G289" s="1438"/>
      <c r="H289" s="1438"/>
      <c r="I289" s="924"/>
      <c r="J289" s="1438"/>
      <c r="K289" s="1442"/>
      <c r="L289" s="682"/>
      <c r="M289" s="682"/>
      <c r="N289" s="684"/>
      <c r="O289" s="684"/>
      <c r="P289" s="684"/>
      <c r="Q289" s="684"/>
      <c r="R289" s="684"/>
      <c r="S289" s="682"/>
      <c r="T289" s="682"/>
      <c r="U289" s="682"/>
      <c r="V289" s="682"/>
      <c r="W289" s="682"/>
      <c r="X289" s="682"/>
      <c r="Y289" s="682"/>
      <c r="Z289" s="682"/>
    </row>
    <row r="290" spans="1:26" ht="15">
      <c r="A290" s="682"/>
      <c r="B290" s="1039"/>
      <c r="C290" s="751"/>
      <c r="D290" s="752" t="s">
        <v>1572</v>
      </c>
      <c r="E290" s="752">
        <v>4</v>
      </c>
      <c r="F290" s="1431">
        <f t="shared" ref="F290:F291" si="31">G282/0.2</f>
        <v>50</v>
      </c>
      <c r="G290" s="1439">
        <v>1.21</v>
      </c>
      <c r="H290" s="1438"/>
      <c r="I290" s="924"/>
      <c r="J290" s="1439">
        <f t="shared" ref="J290:J296" si="32">F290*G290*E290</f>
        <v>242</v>
      </c>
      <c r="K290" s="1855" t="s">
        <v>1099</v>
      </c>
      <c r="L290" s="682"/>
      <c r="M290" s="682"/>
      <c r="N290" s="684"/>
      <c r="O290" s="684"/>
      <c r="P290" s="684"/>
      <c r="Q290" s="684"/>
      <c r="R290" s="684"/>
      <c r="S290" s="682"/>
      <c r="T290" s="682"/>
      <c r="U290" s="682"/>
      <c r="V290" s="682"/>
      <c r="W290" s="682"/>
      <c r="X290" s="682"/>
      <c r="Y290" s="682"/>
      <c r="Z290" s="682"/>
    </row>
    <row r="291" spans="1:26" ht="15">
      <c r="A291" s="682"/>
      <c r="B291" s="1039"/>
      <c r="C291" s="751"/>
      <c r="D291" s="752" t="s">
        <v>1573</v>
      </c>
      <c r="E291" s="752">
        <v>4</v>
      </c>
      <c r="F291" s="1431">
        <f t="shared" si="31"/>
        <v>107.5</v>
      </c>
      <c r="G291" s="1439">
        <v>1.41</v>
      </c>
      <c r="H291" s="1438"/>
      <c r="I291" s="924"/>
      <c r="J291" s="1439">
        <f t="shared" si="32"/>
        <v>606.29999999999995</v>
      </c>
      <c r="K291" s="1850"/>
      <c r="L291" s="682"/>
      <c r="M291" s="682"/>
      <c r="N291" s="684"/>
      <c r="O291" s="684"/>
      <c r="P291" s="684"/>
      <c r="Q291" s="684"/>
      <c r="R291" s="684"/>
      <c r="S291" s="682"/>
      <c r="T291" s="682"/>
      <c r="U291" s="682"/>
      <c r="V291" s="682"/>
      <c r="W291" s="682"/>
      <c r="X291" s="682"/>
      <c r="Y291" s="682"/>
      <c r="Z291" s="682"/>
    </row>
    <row r="292" spans="1:26" ht="15">
      <c r="A292" s="682"/>
      <c r="B292" s="1408"/>
      <c r="C292" s="701"/>
      <c r="D292" s="752" t="s">
        <v>1574</v>
      </c>
      <c r="E292" s="752">
        <v>7</v>
      </c>
      <c r="F292" s="1431">
        <f t="shared" ref="F292:F296" si="33">G284/0.15</f>
        <v>244.00000000000003</v>
      </c>
      <c r="G292" s="1439">
        <v>1.51</v>
      </c>
      <c r="H292" s="1438"/>
      <c r="I292" s="924"/>
      <c r="J292" s="1439">
        <f t="shared" si="32"/>
        <v>2579.0800000000004</v>
      </c>
      <c r="K292" s="1850"/>
      <c r="L292" s="682"/>
      <c r="M292" s="682"/>
      <c r="N292" s="684"/>
      <c r="O292" s="684"/>
      <c r="P292" s="684"/>
      <c r="Q292" s="684"/>
      <c r="R292" s="684"/>
      <c r="S292" s="682"/>
      <c r="T292" s="682"/>
      <c r="U292" s="682"/>
      <c r="V292" s="682"/>
      <c r="W292" s="682"/>
      <c r="X292" s="682"/>
      <c r="Y292" s="682"/>
      <c r="Z292" s="682"/>
    </row>
    <row r="293" spans="1:26" ht="15">
      <c r="A293" s="682"/>
      <c r="B293" s="1408"/>
      <c r="C293" s="701"/>
      <c r="D293" s="752" t="s">
        <v>1575</v>
      </c>
      <c r="E293" s="752">
        <v>7</v>
      </c>
      <c r="F293" s="1431">
        <f t="shared" si="33"/>
        <v>153.33333333333334</v>
      </c>
      <c r="G293" s="1439">
        <v>1.61</v>
      </c>
      <c r="H293" s="1438"/>
      <c r="I293" s="924"/>
      <c r="J293" s="1439">
        <f t="shared" si="32"/>
        <v>1728.0666666666668</v>
      </c>
      <c r="K293" s="1850"/>
      <c r="L293" s="682"/>
      <c r="M293" s="682"/>
      <c r="N293" s="684"/>
      <c r="O293" s="684"/>
      <c r="P293" s="684"/>
      <c r="Q293" s="684"/>
      <c r="R293" s="684"/>
      <c r="S293" s="682"/>
      <c r="T293" s="682"/>
      <c r="U293" s="682"/>
      <c r="V293" s="682"/>
      <c r="W293" s="682"/>
      <c r="X293" s="682"/>
      <c r="Y293" s="682"/>
      <c r="Z293" s="682"/>
    </row>
    <row r="294" spans="1:26" ht="15">
      <c r="A294" s="682"/>
      <c r="B294" s="1408"/>
      <c r="C294" s="701"/>
      <c r="D294" s="752" t="s">
        <v>1576</v>
      </c>
      <c r="E294" s="752">
        <v>8</v>
      </c>
      <c r="F294" s="1431">
        <f t="shared" si="33"/>
        <v>141.33333333333334</v>
      </c>
      <c r="G294" s="1439">
        <v>1.61</v>
      </c>
      <c r="H294" s="1438"/>
      <c r="I294" s="924"/>
      <c r="J294" s="1439">
        <f t="shared" si="32"/>
        <v>1820.3733333333337</v>
      </c>
      <c r="K294" s="1850"/>
      <c r="L294" s="682"/>
      <c r="M294" s="682"/>
      <c r="N294" s="684"/>
      <c r="O294" s="684"/>
      <c r="P294" s="684"/>
      <c r="Q294" s="684"/>
      <c r="R294" s="684"/>
      <c r="S294" s="682"/>
      <c r="T294" s="682"/>
      <c r="U294" s="682"/>
      <c r="V294" s="682"/>
      <c r="W294" s="682"/>
      <c r="X294" s="682"/>
      <c r="Y294" s="682"/>
      <c r="Z294" s="682"/>
    </row>
    <row r="295" spans="1:26" ht="15">
      <c r="A295" s="682"/>
      <c r="B295" s="1408"/>
      <c r="C295" s="701"/>
      <c r="D295" s="752" t="s">
        <v>1577</v>
      </c>
      <c r="E295" s="752">
        <v>6</v>
      </c>
      <c r="F295" s="1431">
        <f t="shared" si="33"/>
        <v>68.666666666666671</v>
      </c>
      <c r="G295" s="1439">
        <v>1.81</v>
      </c>
      <c r="H295" s="1438"/>
      <c r="I295" s="924"/>
      <c r="J295" s="1439">
        <f t="shared" si="32"/>
        <v>745.72</v>
      </c>
      <c r="K295" s="1850"/>
      <c r="L295" s="682"/>
      <c r="M295" s="682"/>
      <c r="N295" s="684"/>
      <c r="O295" s="684"/>
      <c r="P295" s="684"/>
      <c r="Q295" s="684"/>
      <c r="R295" s="684"/>
      <c r="S295" s="682"/>
      <c r="T295" s="682"/>
      <c r="U295" s="682"/>
      <c r="V295" s="682"/>
      <c r="W295" s="682"/>
      <c r="X295" s="682"/>
      <c r="Y295" s="682"/>
      <c r="Z295" s="682"/>
    </row>
    <row r="296" spans="1:26" ht="15">
      <c r="A296" s="682"/>
      <c r="B296" s="1408"/>
      <c r="C296" s="701"/>
      <c r="D296" s="752" t="s">
        <v>1578</v>
      </c>
      <c r="E296" s="752">
        <v>8</v>
      </c>
      <c r="F296" s="1431">
        <f t="shared" si="33"/>
        <v>92.000000000000014</v>
      </c>
      <c r="G296" s="1439">
        <v>1.81</v>
      </c>
      <c r="H296" s="1438"/>
      <c r="I296" s="924"/>
      <c r="J296" s="1439">
        <f t="shared" si="32"/>
        <v>1332.1600000000003</v>
      </c>
      <c r="K296" s="1850"/>
      <c r="L296" s="682"/>
      <c r="M296" s="682"/>
      <c r="N296" s="684"/>
      <c r="O296" s="684"/>
      <c r="P296" s="684"/>
      <c r="Q296" s="684"/>
      <c r="R296" s="684"/>
      <c r="S296" s="682"/>
      <c r="T296" s="682"/>
      <c r="U296" s="682"/>
      <c r="V296" s="682"/>
      <c r="W296" s="682"/>
      <c r="X296" s="682"/>
      <c r="Y296" s="682"/>
      <c r="Z296" s="682"/>
    </row>
    <row r="297" spans="1:26" ht="15">
      <c r="A297" s="682"/>
      <c r="B297" s="1408"/>
      <c r="C297" s="701"/>
      <c r="D297" s="701"/>
      <c r="E297" s="701"/>
      <c r="F297" s="701"/>
      <c r="G297" s="1438"/>
      <c r="H297" s="1438"/>
      <c r="I297" s="1438"/>
      <c r="J297" s="1438"/>
      <c r="K297" s="1850"/>
      <c r="L297" s="682"/>
      <c r="M297" s="682"/>
      <c r="N297" s="684"/>
      <c r="O297" s="684"/>
      <c r="P297" s="684"/>
      <c r="Q297" s="684"/>
      <c r="R297" s="684"/>
      <c r="S297" s="682"/>
      <c r="T297" s="682"/>
      <c r="U297" s="682"/>
      <c r="V297" s="682"/>
      <c r="W297" s="682"/>
      <c r="X297" s="682"/>
      <c r="Y297" s="682"/>
      <c r="Z297" s="682"/>
    </row>
    <row r="298" spans="1:26" ht="15">
      <c r="A298" s="682"/>
      <c r="B298" s="1039"/>
      <c r="C298" s="751"/>
      <c r="D298" s="924"/>
      <c r="E298" s="924"/>
      <c r="F298" s="924"/>
      <c r="G298" s="924"/>
      <c r="H298" s="924"/>
      <c r="I298" s="924"/>
      <c r="J298" s="1429">
        <f>SUM(J290:J297)</f>
        <v>9053.7000000000007</v>
      </c>
      <c r="K298" s="1851"/>
      <c r="L298" s="682"/>
      <c r="M298" s="682"/>
      <c r="N298" s="684"/>
      <c r="O298" s="684"/>
      <c r="P298" s="684"/>
      <c r="Q298" s="684"/>
      <c r="R298" s="684"/>
      <c r="S298" s="682"/>
      <c r="T298" s="682"/>
      <c r="U298" s="682"/>
      <c r="V298" s="682"/>
      <c r="W298" s="682"/>
      <c r="X298" s="682"/>
      <c r="Y298" s="682"/>
      <c r="Z298" s="682"/>
    </row>
    <row r="299" spans="1:26" ht="15">
      <c r="A299" s="682"/>
      <c r="B299" s="1039" t="s">
        <v>2892</v>
      </c>
      <c r="C299" s="751"/>
      <c r="D299" s="751"/>
      <c r="E299" s="751"/>
      <c r="F299" s="924"/>
      <c r="G299" s="924"/>
      <c r="H299" s="924"/>
      <c r="I299" s="924"/>
      <c r="J299" s="1439">
        <f>8*8/162</f>
        <v>0.39506172839506171</v>
      </c>
      <c r="K299" s="1426"/>
      <c r="L299" s="682"/>
      <c r="M299" s="682"/>
      <c r="N299" s="684"/>
      <c r="O299" s="684"/>
      <c r="P299" s="684"/>
      <c r="Q299" s="684"/>
      <c r="R299" s="684"/>
      <c r="S299" s="682"/>
      <c r="T299" s="682"/>
      <c r="U299" s="682"/>
      <c r="V299" s="682"/>
      <c r="W299" s="682"/>
      <c r="X299" s="682"/>
      <c r="Y299" s="682"/>
      <c r="Z299" s="682"/>
    </row>
    <row r="300" spans="1:26" ht="15">
      <c r="A300" s="682"/>
      <c r="B300" s="1039" t="s">
        <v>2856</v>
      </c>
      <c r="C300" s="751"/>
      <c r="D300" s="751"/>
      <c r="E300" s="751"/>
      <c r="F300" s="924"/>
      <c r="G300" s="924"/>
      <c r="H300" s="924"/>
      <c r="I300" s="924"/>
      <c r="J300" s="1439">
        <v>1000</v>
      </c>
      <c r="K300" s="1426"/>
      <c r="L300" s="682"/>
      <c r="M300" s="682"/>
      <c r="N300" s="684"/>
      <c r="O300" s="684"/>
      <c r="P300" s="684"/>
      <c r="Q300" s="684"/>
      <c r="R300" s="684"/>
      <c r="S300" s="682"/>
      <c r="T300" s="682"/>
      <c r="U300" s="682"/>
      <c r="V300" s="682"/>
      <c r="W300" s="682"/>
      <c r="X300" s="682"/>
      <c r="Y300" s="682"/>
      <c r="Z300" s="682"/>
    </row>
    <row r="301" spans="1:26" ht="15">
      <c r="A301" s="682"/>
      <c r="B301" s="1039"/>
      <c r="C301" s="751"/>
      <c r="D301" s="924"/>
      <c r="E301" s="924"/>
      <c r="F301" s="924"/>
      <c r="G301" s="924"/>
      <c r="H301" s="924"/>
      <c r="I301" s="924"/>
      <c r="J301" s="924"/>
      <c r="K301" s="1426"/>
      <c r="L301" s="682"/>
      <c r="M301" s="682"/>
      <c r="N301" s="684"/>
      <c r="O301" s="684"/>
      <c r="P301" s="684"/>
      <c r="Q301" s="684"/>
      <c r="R301" s="684"/>
      <c r="S301" s="682"/>
      <c r="T301" s="682"/>
      <c r="U301" s="682"/>
      <c r="V301" s="682"/>
      <c r="W301" s="682"/>
      <c r="X301" s="682"/>
      <c r="Y301" s="682"/>
      <c r="Z301" s="682"/>
    </row>
    <row r="302" spans="1:26" ht="15">
      <c r="A302" s="682"/>
      <c r="B302" s="1446"/>
      <c r="C302" s="1048"/>
      <c r="D302" s="1870" t="s">
        <v>2881</v>
      </c>
      <c r="E302" s="1871"/>
      <c r="F302" s="1871"/>
      <c r="G302" s="1871"/>
      <c r="H302" s="1871"/>
      <c r="I302" s="1749"/>
      <c r="J302" s="1447">
        <f>J298*J299/J300</f>
        <v>3.5767703703703706</v>
      </c>
      <c r="K302" s="1448" t="s">
        <v>1755</v>
      </c>
      <c r="L302" s="682"/>
      <c r="M302" s="682"/>
      <c r="N302" s="684"/>
      <c r="O302" s="684"/>
      <c r="P302" s="684"/>
      <c r="Q302" s="684"/>
      <c r="R302" s="684"/>
      <c r="S302" s="682"/>
      <c r="T302" s="682"/>
      <c r="U302" s="682"/>
      <c r="V302" s="682"/>
      <c r="W302" s="682"/>
      <c r="X302" s="682"/>
      <c r="Y302" s="682"/>
      <c r="Z302" s="682"/>
    </row>
    <row r="303" spans="1:26" ht="15">
      <c r="A303" s="682"/>
      <c r="B303" s="684"/>
      <c r="C303" s="684"/>
      <c r="D303" s="684"/>
      <c r="E303" s="684"/>
      <c r="F303" s="684"/>
      <c r="G303" s="865"/>
      <c r="H303" s="865"/>
      <c r="I303" s="865"/>
      <c r="J303" s="865"/>
      <c r="K303" s="684"/>
      <c r="L303" s="682"/>
      <c r="M303" s="682"/>
      <c r="N303" s="684"/>
      <c r="O303" s="684"/>
      <c r="P303" s="684"/>
      <c r="Q303" s="684"/>
      <c r="R303" s="684"/>
      <c r="S303" s="682"/>
      <c r="T303" s="682"/>
      <c r="U303" s="682"/>
      <c r="V303" s="682"/>
      <c r="W303" s="682"/>
      <c r="X303" s="682"/>
      <c r="Y303" s="682"/>
      <c r="Z303" s="682"/>
    </row>
    <row r="304" spans="1:26" ht="15">
      <c r="A304" s="682"/>
      <c r="B304" s="684"/>
      <c r="C304" s="684"/>
      <c r="D304" s="684"/>
      <c r="E304" s="684"/>
      <c r="F304" s="684"/>
      <c r="G304" s="865"/>
      <c r="H304" s="865"/>
      <c r="I304" s="865"/>
      <c r="J304" s="865"/>
      <c r="K304" s="684"/>
      <c r="L304" s="682"/>
      <c r="M304" s="682"/>
      <c r="N304" s="684"/>
      <c r="O304" s="684"/>
      <c r="P304" s="684"/>
      <c r="Q304" s="684"/>
      <c r="R304" s="684"/>
      <c r="S304" s="682"/>
      <c r="T304" s="682"/>
      <c r="U304" s="682"/>
      <c r="V304" s="682"/>
      <c r="W304" s="682"/>
      <c r="X304" s="682"/>
      <c r="Y304" s="682"/>
      <c r="Z304" s="682"/>
    </row>
    <row r="305" spans="1:26" ht="15">
      <c r="A305" s="682"/>
      <c r="B305" s="684"/>
      <c r="C305" s="684"/>
      <c r="D305" s="684"/>
      <c r="E305" s="684"/>
      <c r="F305" s="684"/>
      <c r="G305" s="865"/>
      <c r="H305" s="865"/>
      <c r="I305" s="865"/>
      <c r="J305" s="865"/>
      <c r="K305" s="684"/>
      <c r="L305" s="682"/>
      <c r="M305" s="682"/>
      <c r="N305" s="684"/>
      <c r="O305" s="684"/>
      <c r="P305" s="684"/>
      <c r="Q305" s="684"/>
      <c r="R305" s="684"/>
      <c r="S305" s="682"/>
      <c r="T305" s="682"/>
      <c r="U305" s="682"/>
      <c r="V305" s="682"/>
      <c r="W305" s="682"/>
      <c r="X305" s="682"/>
      <c r="Y305" s="682"/>
      <c r="Z305" s="682"/>
    </row>
    <row r="306" spans="1:26" ht="15">
      <c r="A306" s="682"/>
      <c r="B306" s="684"/>
      <c r="C306" s="684"/>
      <c r="D306" s="684"/>
      <c r="E306" s="684"/>
      <c r="F306" s="684"/>
      <c r="G306" s="865"/>
      <c r="H306" s="865"/>
      <c r="I306" s="865"/>
      <c r="J306" s="865"/>
      <c r="K306" s="684"/>
      <c r="L306" s="682"/>
      <c r="M306" s="682"/>
      <c r="N306" s="684"/>
      <c r="O306" s="684"/>
      <c r="P306" s="684"/>
      <c r="Q306" s="684"/>
      <c r="R306" s="684"/>
      <c r="S306" s="682"/>
      <c r="T306" s="682"/>
      <c r="U306" s="682"/>
      <c r="V306" s="682"/>
      <c r="W306" s="682"/>
      <c r="X306" s="682"/>
      <c r="Y306" s="682"/>
      <c r="Z306" s="682"/>
    </row>
    <row r="307" spans="1:26" ht="17.25">
      <c r="A307" s="682"/>
      <c r="B307" s="1872" t="s">
        <v>2896</v>
      </c>
      <c r="C307" s="1751"/>
      <c r="D307" s="1751"/>
      <c r="E307" s="1751"/>
      <c r="F307" s="1751"/>
      <c r="G307" s="1751"/>
      <c r="H307" s="1751"/>
      <c r="I307" s="1751"/>
      <c r="J307" s="1751"/>
      <c r="K307" s="1752"/>
      <c r="L307" s="682"/>
      <c r="M307" s="682"/>
      <c r="N307" s="684"/>
      <c r="O307" s="684"/>
      <c r="P307" s="684"/>
      <c r="Q307" s="684"/>
      <c r="R307" s="684"/>
      <c r="S307" s="682"/>
      <c r="T307" s="682"/>
      <c r="U307" s="682"/>
      <c r="V307" s="682"/>
      <c r="W307" s="682"/>
      <c r="X307" s="682"/>
      <c r="Y307" s="682"/>
      <c r="Z307" s="682"/>
    </row>
    <row r="308" spans="1:26" ht="15">
      <c r="A308" s="682"/>
      <c r="B308" s="1381">
        <v>1</v>
      </c>
      <c r="C308" s="1382" t="s">
        <v>1777</v>
      </c>
      <c r="D308" s="1383"/>
      <c r="E308" s="1383"/>
      <c r="F308" s="1383"/>
      <c r="G308" s="1384"/>
      <c r="H308" s="1384"/>
      <c r="I308" s="1384"/>
      <c r="J308" s="1384"/>
      <c r="K308" s="1449"/>
      <c r="L308" s="682"/>
      <c r="M308" s="682"/>
      <c r="N308" s="684"/>
      <c r="O308" s="684"/>
      <c r="P308" s="684"/>
      <c r="Q308" s="684"/>
      <c r="R308" s="684"/>
      <c r="S308" s="682"/>
      <c r="T308" s="682"/>
      <c r="U308" s="682"/>
      <c r="V308" s="682"/>
      <c r="W308" s="682"/>
      <c r="X308" s="682"/>
      <c r="Y308" s="682"/>
      <c r="Z308" s="682"/>
    </row>
    <row r="309" spans="1:26" ht="15">
      <c r="A309" s="682"/>
      <c r="B309" s="1039"/>
      <c r="C309" s="751"/>
      <c r="D309" s="751"/>
      <c r="E309" s="751"/>
      <c r="F309" s="751"/>
      <c r="G309" s="887">
        <v>4.4000000000000004</v>
      </c>
      <c r="H309" s="887">
        <v>2.4</v>
      </c>
      <c r="I309" s="924"/>
      <c r="J309" s="924"/>
      <c r="K309" s="1360"/>
      <c r="L309" s="682"/>
      <c r="M309" s="682"/>
      <c r="N309" s="684"/>
      <c r="O309" s="684"/>
      <c r="P309" s="684"/>
      <c r="Q309" s="684"/>
      <c r="R309" s="684"/>
      <c r="S309" s="682"/>
      <c r="T309" s="682"/>
      <c r="U309" s="682"/>
      <c r="V309" s="682"/>
      <c r="W309" s="682"/>
      <c r="X309" s="682"/>
      <c r="Y309" s="682"/>
      <c r="Z309" s="682"/>
    </row>
    <row r="310" spans="1:26" ht="15">
      <c r="A310" s="682"/>
      <c r="B310" s="1039"/>
      <c r="C310" s="892" t="s">
        <v>2814</v>
      </c>
      <c r="D310" s="751"/>
      <c r="E310" s="751"/>
      <c r="F310" s="751"/>
      <c r="G310" s="924"/>
      <c r="H310" s="924"/>
      <c r="I310" s="924"/>
      <c r="J310" s="924"/>
      <c r="K310" s="1360"/>
      <c r="L310" s="682"/>
      <c r="M310" s="682"/>
      <c r="N310" s="684"/>
      <c r="O310" s="684"/>
      <c r="P310" s="684"/>
      <c r="Q310" s="684"/>
      <c r="R310" s="684"/>
      <c r="S310" s="682"/>
      <c r="T310" s="682"/>
      <c r="U310" s="682"/>
      <c r="V310" s="682"/>
      <c r="W310" s="682"/>
      <c r="X310" s="682"/>
      <c r="Y310" s="682"/>
      <c r="Z310" s="682"/>
    </row>
    <row r="311" spans="1:26" ht="15">
      <c r="A311" s="682"/>
      <c r="B311" s="1039"/>
      <c r="C311" s="892" t="s">
        <v>2816</v>
      </c>
      <c r="D311" s="751"/>
      <c r="E311" s="752">
        <v>1</v>
      </c>
      <c r="F311" s="752">
        <v>1</v>
      </c>
      <c r="G311" s="887">
        <v>0.6</v>
      </c>
      <c r="H311" s="887">
        <v>0.6</v>
      </c>
      <c r="I311" s="924"/>
      <c r="J311" s="924"/>
      <c r="K311" s="1360"/>
      <c r="L311" s="682"/>
      <c r="M311" s="682"/>
      <c r="N311" s="684"/>
      <c r="O311" s="684"/>
      <c r="P311" s="684"/>
      <c r="Q311" s="684"/>
      <c r="R311" s="684"/>
      <c r="S311" s="682"/>
      <c r="T311" s="682"/>
      <c r="U311" s="682"/>
      <c r="V311" s="682"/>
      <c r="W311" s="682"/>
      <c r="X311" s="682"/>
      <c r="Y311" s="682"/>
      <c r="Z311" s="682"/>
    </row>
    <row r="312" spans="1:26" ht="15">
      <c r="A312" s="682"/>
      <c r="B312" s="1039"/>
      <c r="C312" s="751"/>
      <c r="D312" s="751"/>
      <c r="E312" s="752">
        <v>1</v>
      </c>
      <c r="F312" s="752">
        <v>1</v>
      </c>
      <c r="G312" s="887">
        <f t="shared" ref="G312:H312" si="34">SUM(G309:G311)</f>
        <v>5</v>
      </c>
      <c r="H312" s="887">
        <f t="shared" si="34"/>
        <v>3</v>
      </c>
      <c r="I312" s="887">
        <v>3</v>
      </c>
      <c r="J312" s="887">
        <f>G312*H312*I312</f>
        <v>45</v>
      </c>
      <c r="K312" s="1407" t="s">
        <v>1731</v>
      </c>
      <c r="L312" s="682"/>
      <c r="M312" s="682"/>
      <c r="N312" s="684"/>
      <c r="O312" s="684"/>
      <c r="P312" s="684"/>
      <c r="Q312" s="684"/>
      <c r="R312" s="684"/>
      <c r="S312" s="682"/>
      <c r="T312" s="682"/>
      <c r="U312" s="682"/>
      <c r="V312" s="682"/>
      <c r="W312" s="682"/>
      <c r="X312" s="682"/>
      <c r="Y312" s="682"/>
      <c r="Z312" s="682"/>
    </row>
    <row r="313" spans="1:26" ht="15">
      <c r="A313" s="682"/>
      <c r="B313" s="1039"/>
      <c r="C313" s="751"/>
      <c r="D313" s="751"/>
      <c r="E313" s="751"/>
      <c r="F313" s="751"/>
      <c r="G313" s="924"/>
      <c r="H313" s="924"/>
      <c r="I313" s="924"/>
      <c r="J313" s="924"/>
      <c r="K313" s="1360"/>
      <c r="L313" s="682"/>
      <c r="M313" s="682"/>
      <c r="N313" s="684"/>
      <c r="O313" s="684"/>
      <c r="P313" s="684"/>
      <c r="Q313" s="684"/>
      <c r="R313" s="684"/>
      <c r="S313" s="682"/>
      <c r="T313" s="682"/>
      <c r="U313" s="682"/>
      <c r="V313" s="682"/>
      <c r="W313" s="682"/>
      <c r="X313" s="682"/>
      <c r="Y313" s="682"/>
      <c r="Z313" s="682"/>
    </row>
    <row r="314" spans="1:26" ht="15">
      <c r="A314" s="682"/>
      <c r="B314" s="1039"/>
      <c r="C314" s="751"/>
      <c r="D314" s="751"/>
      <c r="E314" s="751"/>
      <c r="F314" s="751"/>
      <c r="G314" s="924"/>
      <c r="H314" s="924"/>
      <c r="I314" s="924"/>
      <c r="J314" s="924"/>
      <c r="K314" s="1360"/>
      <c r="L314" s="682"/>
      <c r="M314" s="682"/>
      <c r="N314" s="684"/>
      <c r="O314" s="684"/>
      <c r="P314" s="684"/>
      <c r="Q314" s="684"/>
      <c r="R314" s="684"/>
      <c r="S314" s="682"/>
      <c r="T314" s="682"/>
      <c r="U314" s="682"/>
      <c r="V314" s="682"/>
      <c r="W314" s="682"/>
      <c r="X314" s="682"/>
      <c r="Y314" s="682"/>
      <c r="Z314" s="682"/>
    </row>
    <row r="315" spans="1:26" ht="15">
      <c r="A315" s="682"/>
      <c r="B315" s="1039"/>
      <c r="C315" s="751"/>
      <c r="D315" s="751"/>
      <c r="E315" s="751"/>
      <c r="F315" s="751"/>
      <c r="G315" s="924"/>
      <c r="H315" s="924"/>
      <c r="I315" s="1378"/>
      <c r="J315" s="1412">
        <f>SUM(J312:J314)</f>
        <v>45</v>
      </c>
      <c r="K315" s="1413" t="s">
        <v>1731</v>
      </c>
      <c r="L315" s="682"/>
      <c r="M315" s="682"/>
      <c r="N315" s="684"/>
      <c r="O315" s="684"/>
      <c r="P315" s="684"/>
      <c r="Q315" s="684"/>
      <c r="R315" s="684"/>
      <c r="S315" s="682"/>
      <c r="T315" s="682"/>
      <c r="U315" s="682"/>
      <c r="V315" s="682"/>
      <c r="W315" s="682"/>
      <c r="X315" s="682"/>
      <c r="Y315" s="682"/>
      <c r="Z315" s="682"/>
    </row>
    <row r="316" spans="1:26" ht="15">
      <c r="A316" s="682"/>
      <c r="B316" s="1381">
        <v>2</v>
      </c>
      <c r="C316" s="1382" t="s">
        <v>1779</v>
      </c>
      <c r="D316" s="1383"/>
      <c r="E316" s="1383"/>
      <c r="F316" s="1383"/>
      <c r="G316" s="1384"/>
      <c r="H316" s="1384"/>
      <c r="I316" s="1384"/>
      <c r="J316" s="1384"/>
      <c r="K316" s="1449"/>
      <c r="L316" s="682"/>
      <c r="M316" s="682"/>
      <c r="N316" s="684"/>
      <c r="O316" s="684"/>
      <c r="P316" s="684"/>
      <c r="Q316" s="684"/>
      <c r="R316" s="684"/>
      <c r="S316" s="682"/>
      <c r="T316" s="682"/>
      <c r="U316" s="682"/>
      <c r="V316" s="682"/>
      <c r="W316" s="682"/>
      <c r="X316" s="682"/>
      <c r="Y316" s="682"/>
      <c r="Z316" s="682"/>
    </row>
    <row r="317" spans="1:26" ht="15">
      <c r="A317" s="682"/>
      <c r="B317" s="1039"/>
      <c r="C317" s="751"/>
      <c r="D317" s="751"/>
      <c r="E317" s="751"/>
      <c r="F317" s="751"/>
      <c r="G317" s="924"/>
      <c r="H317" s="924"/>
      <c r="I317" s="924"/>
      <c r="J317" s="924"/>
      <c r="K317" s="1360"/>
      <c r="L317" s="682"/>
      <c r="M317" s="682"/>
      <c r="N317" s="684"/>
      <c r="O317" s="684"/>
      <c r="P317" s="684"/>
      <c r="Q317" s="684"/>
      <c r="R317" s="684"/>
      <c r="S317" s="682"/>
      <c r="T317" s="682"/>
      <c r="U317" s="682"/>
      <c r="V317" s="682"/>
      <c r="W317" s="682"/>
      <c r="X317" s="682"/>
      <c r="Y317" s="682"/>
      <c r="Z317" s="682"/>
    </row>
    <row r="318" spans="1:26" ht="15">
      <c r="A318" s="682"/>
      <c r="B318" s="1039"/>
      <c r="C318" s="751"/>
      <c r="D318" s="751"/>
      <c r="E318" s="751"/>
      <c r="F318" s="751"/>
      <c r="G318" s="887">
        <v>4.4000000000000004</v>
      </c>
      <c r="H318" s="887">
        <v>2.4</v>
      </c>
      <c r="I318" s="924"/>
      <c r="J318" s="924"/>
      <c r="K318" s="1360"/>
      <c r="L318" s="682"/>
      <c r="M318" s="682"/>
      <c r="N318" s="684"/>
      <c r="O318" s="684"/>
      <c r="P318" s="684"/>
      <c r="Q318" s="684"/>
      <c r="R318" s="684"/>
      <c r="S318" s="682"/>
      <c r="T318" s="682"/>
      <c r="U318" s="682"/>
      <c r="V318" s="682"/>
      <c r="W318" s="682"/>
      <c r="X318" s="682"/>
      <c r="Y318" s="682"/>
      <c r="Z318" s="682"/>
    </row>
    <row r="319" spans="1:26" ht="15">
      <c r="A319" s="682"/>
      <c r="B319" s="1039"/>
      <c r="C319" s="751"/>
      <c r="D319" s="751"/>
      <c r="E319" s="751"/>
      <c r="F319" s="751"/>
      <c r="G319" s="924"/>
      <c r="H319" s="924"/>
      <c r="I319" s="924"/>
      <c r="J319" s="924"/>
      <c r="K319" s="1360"/>
      <c r="L319" s="682"/>
      <c r="M319" s="682"/>
      <c r="N319" s="684"/>
      <c r="O319" s="684"/>
      <c r="P319" s="684"/>
      <c r="Q319" s="684"/>
      <c r="R319" s="684"/>
      <c r="S319" s="682"/>
      <c r="T319" s="682"/>
      <c r="U319" s="682"/>
      <c r="V319" s="682"/>
      <c r="W319" s="682"/>
      <c r="X319" s="682"/>
      <c r="Y319" s="682"/>
      <c r="Z319" s="682"/>
    </row>
    <row r="320" spans="1:26" ht="15">
      <c r="A320" s="682"/>
      <c r="B320" s="1039"/>
      <c r="C320" s="751"/>
      <c r="D320" s="751"/>
      <c r="E320" s="751"/>
      <c r="F320" s="751"/>
      <c r="G320" s="887">
        <v>0.6</v>
      </c>
      <c r="H320" s="887">
        <v>0.6</v>
      </c>
      <c r="I320" s="924"/>
      <c r="J320" s="924"/>
      <c r="K320" s="1360"/>
      <c r="L320" s="682"/>
      <c r="M320" s="682"/>
      <c r="N320" s="684"/>
      <c r="O320" s="684"/>
      <c r="P320" s="684"/>
      <c r="Q320" s="684"/>
      <c r="R320" s="684"/>
      <c r="S320" s="682"/>
      <c r="T320" s="682"/>
      <c r="U320" s="682"/>
      <c r="V320" s="682"/>
      <c r="W320" s="682"/>
      <c r="X320" s="682"/>
      <c r="Y320" s="682"/>
      <c r="Z320" s="682"/>
    </row>
    <row r="321" spans="1:26" ht="15">
      <c r="A321" s="682"/>
      <c r="B321" s="1039"/>
      <c r="C321" s="751"/>
      <c r="D321" s="751"/>
      <c r="E321" s="752">
        <v>1</v>
      </c>
      <c r="F321" s="752">
        <v>1</v>
      </c>
      <c r="G321" s="887">
        <f t="shared" ref="G321:H321" si="35">SUM(G318:G320)</f>
        <v>5</v>
      </c>
      <c r="H321" s="887">
        <f t="shared" si="35"/>
        <v>3</v>
      </c>
      <c r="I321" s="924"/>
      <c r="J321" s="887">
        <f>G321*H321</f>
        <v>15</v>
      </c>
      <c r="K321" s="1407" t="s">
        <v>1706</v>
      </c>
      <c r="L321" s="682"/>
      <c r="M321" s="682"/>
      <c r="N321" s="684"/>
      <c r="O321" s="684"/>
      <c r="P321" s="684"/>
      <c r="Q321" s="684"/>
      <c r="R321" s="684"/>
      <c r="S321" s="682"/>
      <c r="T321" s="682"/>
      <c r="U321" s="682"/>
      <c r="V321" s="682"/>
      <c r="W321" s="682"/>
      <c r="X321" s="682"/>
      <c r="Y321" s="682"/>
      <c r="Z321" s="682"/>
    </row>
    <row r="322" spans="1:26" ht="15">
      <c r="A322" s="682"/>
      <c r="B322" s="1039"/>
      <c r="C322" s="751"/>
      <c r="D322" s="751"/>
      <c r="E322" s="751"/>
      <c r="F322" s="751"/>
      <c r="G322" s="924"/>
      <c r="H322" s="924"/>
      <c r="I322" s="924"/>
      <c r="J322" s="924"/>
      <c r="K322" s="1360"/>
      <c r="L322" s="682"/>
      <c r="M322" s="682"/>
      <c r="N322" s="684"/>
      <c r="O322" s="684"/>
      <c r="P322" s="684"/>
      <c r="Q322" s="684"/>
      <c r="R322" s="684"/>
      <c r="S322" s="682"/>
      <c r="T322" s="682"/>
      <c r="U322" s="682"/>
      <c r="V322" s="682"/>
      <c r="W322" s="682"/>
      <c r="X322" s="682"/>
      <c r="Y322" s="682"/>
      <c r="Z322" s="682"/>
    </row>
    <row r="323" spans="1:26" ht="15">
      <c r="A323" s="682"/>
      <c r="B323" s="1039"/>
      <c r="C323" s="751"/>
      <c r="D323" s="751"/>
      <c r="E323" s="751"/>
      <c r="F323" s="751"/>
      <c r="G323" s="924"/>
      <c r="H323" s="924"/>
      <c r="I323" s="924"/>
      <c r="J323" s="924"/>
      <c r="K323" s="1360"/>
      <c r="L323" s="682"/>
      <c r="M323" s="682"/>
      <c r="N323" s="684"/>
      <c r="O323" s="684"/>
      <c r="P323" s="684"/>
      <c r="Q323" s="684"/>
      <c r="R323" s="684"/>
      <c r="S323" s="682"/>
      <c r="T323" s="682"/>
      <c r="U323" s="682"/>
      <c r="V323" s="682"/>
      <c r="W323" s="682"/>
      <c r="X323" s="682"/>
      <c r="Y323" s="682"/>
      <c r="Z323" s="682"/>
    </row>
    <row r="324" spans="1:26" ht="15">
      <c r="A324" s="682"/>
      <c r="B324" s="1039"/>
      <c r="C324" s="751"/>
      <c r="D324" s="751"/>
      <c r="E324" s="751"/>
      <c r="F324" s="751"/>
      <c r="G324" s="924"/>
      <c r="H324" s="924"/>
      <c r="I324" s="1378"/>
      <c r="J324" s="1412">
        <f>SUM(J321:J323)</f>
        <v>15</v>
      </c>
      <c r="K324" s="1413" t="s">
        <v>1706</v>
      </c>
      <c r="L324" s="682"/>
      <c r="M324" s="682"/>
      <c r="N324" s="684"/>
      <c r="O324" s="684"/>
      <c r="P324" s="684"/>
      <c r="Q324" s="684"/>
      <c r="R324" s="684"/>
      <c r="S324" s="682"/>
      <c r="T324" s="682"/>
      <c r="U324" s="682"/>
      <c r="V324" s="682"/>
      <c r="W324" s="682"/>
      <c r="X324" s="682"/>
      <c r="Y324" s="682"/>
      <c r="Z324" s="682"/>
    </row>
    <row r="325" spans="1:26" ht="15">
      <c r="A325" s="682"/>
      <c r="B325" s="1381">
        <v>3</v>
      </c>
      <c r="C325" s="1382" t="s">
        <v>2823</v>
      </c>
      <c r="D325" s="1383"/>
      <c r="E325" s="1383"/>
      <c r="F325" s="1383"/>
      <c r="G325" s="1384"/>
      <c r="H325" s="1384"/>
      <c r="I325" s="1384"/>
      <c r="J325" s="1384"/>
      <c r="K325" s="1449"/>
      <c r="L325" s="682"/>
      <c r="M325" s="682"/>
      <c r="N325" s="684"/>
      <c r="O325" s="684"/>
      <c r="P325" s="684"/>
      <c r="Q325" s="684"/>
      <c r="R325" s="684"/>
      <c r="S325" s="682"/>
      <c r="T325" s="682"/>
      <c r="U325" s="682"/>
      <c r="V325" s="682"/>
      <c r="W325" s="682"/>
      <c r="X325" s="682"/>
      <c r="Y325" s="682"/>
      <c r="Z325" s="682"/>
    </row>
    <row r="326" spans="1:26" ht="15">
      <c r="A326" s="682"/>
      <c r="B326" s="1039"/>
      <c r="C326" s="892" t="s">
        <v>2824</v>
      </c>
      <c r="D326" s="751"/>
      <c r="E326" s="751"/>
      <c r="F326" s="751"/>
      <c r="G326" s="887">
        <f t="shared" ref="G326:H326" si="36">G321</f>
        <v>5</v>
      </c>
      <c r="H326" s="887">
        <f t="shared" si="36"/>
        <v>3</v>
      </c>
      <c r="I326" s="924"/>
      <c r="J326" s="887">
        <f>G326*H326</f>
        <v>15</v>
      </c>
      <c r="K326" s="1849" t="s">
        <v>1706</v>
      </c>
      <c r="L326" s="682"/>
      <c r="M326" s="682"/>
      <c r="N326" s="684"/>
      <c r="O326" s="684"/>
      <c r="P326" s="684"/>
      <c r="Q326" s="684"/>
      <c r="R326" s="684"/>
      <c r="S326" s="682"/>
      <c r="T326" s="682"/>
      <c r="U326" s="682"/>
      <c r="V326" s="682"/>
      <c r="W326" s="682"/>
      <c r="X326" s="682"/>
      <c r="Y326" s="682"/>
      <c r="Z326" s="682"/>
    </row>
    <row r="327" spans="1:26" ht="15">
      <c r="A327" s="682"/>
      <c r="B327" s="1039"/>
      <c r="C327" s="892" t="s">
        <v>2825</v>
      </c>
      <c r="D327" s="751"/>
      <c r="E327" s="752">
        <v>1</v>
      </c>
      <c r="F327" s="752">
        <v>2</v>
      </c>
      <c r="G327" s="887">
        <f>G326</f>
        <v>5</v>
      </c>
      <c r="H327" s="924"/>
      <c r="I327" s="887">
        <f>I312</f>
        <v>3</v>
      </c>
      <c r="J327" s="887">
        <f>G327*I327*F327</f>
        <v>30</v>
      </c>
      <c r="K327" s="1850"/>
      <c r="L327" s="682"/>
      <c r="M327" s="682"/>
      <c r="N327" s="684"/>
      <c r="O327" s="684"/>
      <c r="P327" s="684"/>
      <c r="Q327" s="684"/>
      <c r="R327" s="684"/>
      <c r="S327" s="682"/>
      <c r="T327" s="682"/>
      <c r="U327" s="682"/>
      <c r="V327" s="682"/>
      <c r="W327" s="682"/>
      <c r="X327" s="682"/>
      <c r="Y327" s="682"/>
      <c r="Z327" s="682"/>
    </row>
    <row r="328" spans="1:26" ht="15">
      <c r="A328" s="682"/>
      <c r="B328" s="1039"/>
      <c r="C328" s="751"/>
      <c r="D328" s="751"/>
      <c r="E328" s="752">
        <v>1</v>
      </c>
      <c r="F328" s="752">
        <v>2</v>
      </c>
      <c r="G328" s="924"/>
      <c r="H328" s="887">
        <f>H326</f>
        <v>3</v>
      </c>
      <c r="I328" s="887">
        <f>I327</f>
        <v>3</v>
      </c>
      <c r="J328" s="887">
        <f>H328*I328*F328</f>
        <v>18</v>
      </c>
      <c r="K328" s="1851"/>
      <c r="L328" s="682"/>
      <c r="M328" s="682"/>
      <c r="N328" s="684"/>
      <c r="O328" s="684"/>
      <c r="P328" s="684"/>
      <c r="Q328" s="684"/>
      <c r="R328" s="684"/>
      <c r="S328" s="682"/>
      <c r="T328" s="682"/>
      <c r="U328" s="682"/>
      <c r="V328" s="682"/>
      <c r="W328" s="682"/>
      <c r="X328" s="682"/>
      <c r="Y328" s="682"/>
      <c r="Z328" s="682"/>
    </row>
    <row r="329" spans="1:26" ht="15">
      <c r="A329" s="682"/>
      <c r="B329" s="1039"/>
      <c r="C329" s="751"/>
      <c r="D329" s="751"/>
      <c r="E329" s="751"/>
      <c r="F329" s="751"/>
      <c r="G329" s="924"/>
      <c r="H329" s="924"/>
      <c r="I329" s="924"/>
      <c r="J329" s="924"/>
      <c r="K329" s="1360"/>
      <c r="L329" s="682"/>
      <c r="M329" s="682"/>
      <c r="N329" s="684"/>
      <c r="O329" s="684"/>
      <c r="P329" s="684"/>
      <c r="Q329" s="684"/>
      <c r="R329" s="684"/>
      <c r="S329" s="682"/>
      <c r="T329" s="682"/>
      <c r="U329" s="682"/>
      <c r="V329" s="682"/>
      <c r="W329" s="682"/>
      <c r="X329" s="682"/>
      <c r="Y329" s="682"/>
      <c r="Z329" s="682"/>
    </row>
    <row r="330" spans="1:26" ht="15">
      <c r="A330" s="682"/>
      <c r="B330" s="1039"/>
      <c r="C330" s="751"/>
      <c r="D330" s="751"/>
      <c r="E330" s="751"/>
      <c r="F330" s="751"/>
      <c r="G330" s="924"/>
      <c r="H330" s="924"/>
      <c r="I330" s="924"/>
      <c r="J330" s="924"/>
      <c r="K330" s="1360"/>
      <c r="L330" s="682"/>
      <c r="M330" s="682"/>
      <c r="N330" s="684"/>
      <c r="O330" s="684"/>
      <c r="P330" s="684"/>
      <c r="Q330" s="684"/>
      <c r="R330" s="684"/>
      <c r="S330" s="682"/>
      <c r="T330" s="682"/>
      <c r="U330" s="682"/>
      <c r="V330" s="682"/>
      <c r="W330" s="682"/>
      <c r="X330" s="682"/>
      <c r="Y330" s="682"/>
      <c r="Z330" s="682"/>
    </row>
    <row r="331" spans="1:26" ht="15">
      <c r="A331" s="682"/>
      <c r="B331" s="1039"/>
      <c r="C331" s="751"/>
      <c r="D331" s="751"/>
      <c r="E331" s="751"/>
      <c r="F331" s="751"/>
      <c r="G331" s="924"/>
      <c r="H331" s="924"/>
      <c r="I331" s="924"/>
      <c r="J331" s="924"/>
      <c r="K331" s="1360"/>
      <c r="L331" s="682"/>
      <c r="M331" s="682"/>
      <c r="N331" s="684"/>
      <c r="O331" s="684"/>
      <c r="P331" s="684"/>
      <c r="Q331" s="684"/>
      <c r="R331" s="684"/>
      <c r="S331" s="682"/>
      <c r="T331" s="682"/>
      <c r="U331" s="682"/>
      <c r="V331" s="682"/>
      <c r="W331" s="682"/>
      <c r="X331" s="682"/>
      <c r="Y331" s="682"/>
      <c r="Z331" s="682"/>
    </row>
    <row r="332" spans="1:26" ht="15">
      <c r="A332" s="682"/>
      <c r="B332" s="1039"/>
      <c r="C332" s="751"/>
      <c r="D332" s="751"/>
      <c r="E332" s="751"/>
      <c r="F332" s="751"/>
      <c r="G332" s="924"/>
      <c r="H332" s="924"/>
      <c r="I332" s="1378"/>
      <c r="J332" s="1412">
        <f>SUM(J326:J331)</f>
        <v>63</v>
      </c>
      <c r="K332" s="1413" t="s">
        <v>1706</v>
      </c>
      <c r="L332" s="682"/>
      <c r="M332" s="682"/>
      <c r="N332" s="684"/>
      <c r="O332" s="684"/>
      <c r="P332" s="684"/>
      <c r="Q332" s="684"/>
      <c r="R332" s="684"/>
      <c r="S332" s="682"/>
      <c r="T332" s="682"/>
      <c r="U332" s="682"/>
      <c r="V332" s="682"/>
      <c r="W332" s="682"/>
      <c r="X332" s="682"/>
      <c r="Y332" s="682"/>
      <c r="Z332" s="682"/>
    </row>
    <row r="333" spans="1:26" ht="15">
      <c r="A333" s="682"/>
      <c r="B333" s="1381">
        <v>4</v>
      </c>
      <c r="C333" s="1382" t="s">
        <v>1783</v>
      </c>
      <c r="D333" s="1383"/>
      <c r="E333" s="1383"/>
      <c r="F333" s="1383"/>
      <c r="G333" s="1384"/>
      <c r="H333" s="1384"/>
      <c r="I333" s="1384"/>
      <c r="J333" s="1384"/>
      <c r="K333" s="1449"/>
      <c r="L333" s="682"/>
      <c r="M333" s="682"/>
      <c r="N333" s="684"/>
      <c r="O333" s="684"/>
      <c r="P333" s="684"/>
      <c r="Q333" s="684"/>
      <c r="R333" s="684"/>
      <c r="S333" s="682"/>
      <c r="T333" s="682"/>
      <c r="U333" s="682"/>
      <c r="V333" s="682"/>
      <c r="W333" s="682"/>
      <c r="X333" s="682"/>
      <c r="Y333" s="682"/>
      <c r="Z333" s="682"/>
    </row>
    <row r="334" spans="1:26" ht="15">
      <c r="A334" s="682"/>
      <c r="B334" s="1039"/>
      <c r="C334" s="751"/>
      <c r="D334" s="751"/>
      <c r="E334" s="752">
        <v>1</v>
      </c>
      <c r="F334" s="752">
        <v>1</v>
      </c>
      <c r="G334" s="887">
        <f t="shared" ref="G334:H334" si="37">G326</f>
        <v>5</v>
      </c>
      <c r="H334" s="887">
        <f t="shared" si="37"/>
        <v>3</v>
      </c>
      <c r="I334" s="887">
        <v>0.1</v>
      </c>
      <c r="J334" s="887">
        <f>G334*H334*I334</f>
        <v>1.5</v>
      </c>
      <c r="K334" s="1360"/>
      <c r="L334" s="682"/>
      <c r="M334" s="682"/>
      <c r="N334" s="684"/>
      <c r="O334" s="684"/>
      <c r="P334" s="684"/>
      <c r="Q334" s="684"/>
      <c r="R334" s="684"/>
      <c r="S334" s="682"/>
      <c r="T334" s="682"/>
      <c r="U334" s="682"/>
      <c r="V334" s="682"/>
      <c r="W334" s="682"/>
      <c r="X334" s="682"/>
      <c r="Y334" s="682"/>
      <c r="Z334" s="682"/>
    </row>
    <row r="335" spans="1:26" ht="15">
      <c r="A335" s="682"/>
      <c r="B335" s="1039"/>
      <c r="C335" s="751"/>
      <c r="D335" s="751"/>
      <c r="E335" s="751"/>
      <c r="F335" s="751"/>
      <c r="G335" s="924"/>
      <c r="H335" s="924"/>
      <c r="I335" s="924"/>
      <c r="J335" s="924"/>
      <c r="K335" s="1360"/>
      <c r="L335" s="682"/>
      <c r="M335" s="682"/>
      <c r="N335" s="684"/>
      <c r="O335" s="684"/>
      <c r="P335" s="684"/>
      <c r="Q335" s="684"/>
      <c r="R335" s="684"/>
      <c r="S335" s="682"/>
      <c r="T335" s="682"/>
      <c r="U335" s="682"/>
      <c r="V335" s="682"/>
      <c r="W335" s="682"/>
      <c r="X335" s="682"/>
      <c r="Y335" s="682"/>
      <c r="Z335" s="682"/>
    </row>
    <row r="336" spans="1:26" ht="15">
      <c r="A336" s="682"/>
      <c r="B336" s="1039"/>
      <c r="C336" s="751"/>
      <c r="D336" s="751"/>
      <c r="E336" s="751"/>
      <c r="F336" s="751"/>
      <c r="G336" s="924"/>
      <c r="H336" s="924"/>
      <c r="I336" s="924"/>
      <c r="J336" s="924"/>
      <c r="K336" s="1360"/>
      <c r="L336" s="682"/>
      <c r="M336" s="682"/>
      <c r="N336" s="684"/>
      <c r="O336" s="684"/>
      <c r="P336" s="684"/>
      <c r="Q336" s="684"/>
      <c r="R336" s="684"/>
      <c r="S336" s="682"/>
      <c r="T336" s="682"/>
      <c r="U336" s="682"/>
      <c r="V336" s="682"/>
      <c r="W336" s="682"/>
      <c r="X336" s="682"/>
      <c r="Y336" s="682"/>
      <c r="Z336" s="682"/>
    </row>
    <row r="337" spans="1:26" ht="15">
      <c r="A337" s="682"/>
      <c r="B337" s="1039"/>
      <c r="C337" s="751"/>
      <c r="D337" s="751"/>
      <c r="E337" s="751"/>
      <c r="F337" s="751"/>
      <c r="G337" s="924"/>
      <c r="H337" s="924"/>
      <c r="I337" s="1378"/>
      <c r="J337" s="1412">
        <f>SUM(J334:J336)</f>
        <v>1.5</v>
      </c>
      <c r="K337" s="1413" t="s">
        <v>1731</v>
      </c>
      <c r="L337" s="682"/>
      <c r="M337" s="682"/>
      <c r="N337" s="684"/>
      <c r="O337" s="684"/>
      <c r="P337" s="684"/>
      <c r="Q337" s="684"/>
      <c r="R337" s="684"/>
      <c r="S337" s="682"/>
      <c r="T337" s="682"/>
      <c r="U337" s="682"/>
      <c r="V337" s="682"/>
      <c r="W337" s="682"/>
      <c r="X337" s="682"/>
      <c r="Y337" s="682"/>
      <c r="Z337" s="682"/>
    </row>
    <row r="338" spans="1:26" ht="15">
      <c r="A338" s="682"/>
      <c r="B338" s="1381">
        <v>5</v>
      </c>
      <c r="C338" s="1382" t="s">
        <v>1808</v>
      </c>
      <c r="D338" s="1383"/>
      <c r="E338" s="1383"/>
      <c r="F338" s="1383"/>
      <c r="G338" s="1384"/>
      <c r="H338" s="1384"/>
      <c r="I338" s="1384"/>
      <c r="J338" s="1384"/>
      <c r="K338" s="1449"/>
      <c r="L338" s="682"/>
      <c r="M338" s="682"/>
      <c r="N338" s="684"/>
      <c r="O338" s="684"/>
      <c r="P338" s="684"/>
      <c r="Q338" s="684"/>
      <c r="R338" s="684"/>
      <c r="S338" s="682"/>
      <c r="T338" s="682"/>
      <c r="U338" s="682"/>
      <c r="V338" s="682"/>
      <c r="W338" s="682"/>
      <c r="X338" s="682"/>
      <c r="Y338" s="682"/>
      <c r="Z338" s="682"/>
    </row>
    <row r="339" spans="1:26" ht="15">
      <c r="A339" s="682"/>
      <c r="B339" s="1039"/>
      <c r="C339" s="892" t="s">
        <v>2849</v>
      </c>
      <c r="D339" s="751"/>
      <c r="E339" s="751"/>
      <c r="F339" s="751"/>
      <c r="G339" s="887">
        <v>4</v>
      </c>
      <c r="H339" s="924"/>
      <c r="I339" s="924"/>
      <c r="J339" s="924"/>
      <c r="K339" s="1360"/>
      <c r="L339" s="682"/>
      <c r="M339" s="682"/>
      <c r="N339" s="684"/>
      <c r="O339" s="684"/>
      <c r="P339" s="684"/>
      <c r="Q339" s="684"/>
      <c r="R339" s="684"/>
      <c r="S339" s="682"/>
      <c r="T339" s="682"/>
      <c r="U339" s="682"/>
      <c r="V339" s="682"/>
      <c r="W339" s="682"/>
      <c r="X339" s="682"/>
      <c r="Y339" s="682"/>
      <c r="Z339" s="682"/>
    </row>
    <row r="340" spans="1:26" ht="15">
      <c r="A340" s="682"/>
      <c r="B340" s="1039"/>
      <c r="C340" s="892" t="s">
        <v>2897</v>
      </c>
      <c r="D340" s="751"/>
      <c r="E340" s="751"/>
      <c r="F340" s="751"/>
      <c r="G340" s="887">
        <v>0.2</v>
      </c>
      <c r="H340" s="924"/>
      <c r="I340" s="924"/>
      <c r="J340" s="924"/>
      <c r="K340" s="1360"/>
      <c r="L340" s="682"/>
      <c r="M340" s="682"/>
      <c r="N340" s="684"/>
      <c r="O340" s="684"/>
      <c r="P340" s="684"/>
      <c r="Q340" s="684"/>
      <c r="R340" s="684"/>
      <c r="S340" s="682"/>
      <c r="T340" s="682"/>
      <c r="U340" s="682"/>
      <c r="V340" s="682"/>
      <c r="W340" s="682"/>
      <c r="X340" s="682"/>
      <c r="Y340" s="682"/>
      <c r="Z340" s="682"/>
    </row>
    <row r="341" spans="1:26" ht="15">
      <c r="A341" s="682"/>
      <c r="B341" s="1039"/>
      <c r="C341" s="751"/>
      <c r="D341" s="751"/>
      <c r="E341" s="751"/>
      <c r="F341" s="751"/>
      <c r="G341" s="924"/>
      <c r="H341" s="924"/>
      <c r="I341" s="924"/>
      <c r="J341" s="924"/>
      <c r="K341" s="1360"/>
      <c r="L341" s="682"/>
      <c r="M341" s="682"/>
      <c r="N341" s="684"/>
      <c r="O341" s="684"/>
      <c r="P341" s="684"/>
      <c r="Q341" s="684"/>
      <c r="R341" s="684"/>
      <c r="S341" s="682"/>
      <c r="T341" s="682"/>
      <c r="U341" s="682"/>
      <c r="V341" s="682"/>
      <c r="W341" s="682"/>
      <c r="X341" s="682"/>
      <c r="Y341" s="682"/>
      <c r="Z341" s="682"/>
    </row>
    <row r="342" spans="1:26" ht="15">
      <c r="A342" s="682"/>
      <c r="B342" s="1039"/>
      <c r="C342" s="751"/>
      <c r="D342" s="751"/>
      <c r="E342" s="752">
        <v>1</v>
      </c>
      <c r="F342" s="752">
        <v>2</v>
      </c>
      <c r="G342" s="887">
        <f>SUM(G339:G341)</f>
        <v>4.2</v>
      </c>
      <c r="H342" s="924"/>
      <c r="I342" s="887">
        <v>2.75</v>
      </c>
      <c r="J342" s="887">
        <f>G342*I342*F342*E342</f>
        <v>23.1</v>
      </c>
      <c r="K342" s="1360"/>
      <c r="L342" s="682"/>
      <c r="M342" s="682"/>
      <c r="N342" s="684"/>
      <c r="O342" s="684"/>
      <c r="P342" s="684"/>
      <c r="Q342" s="684"/>
      <c r="R342" s="684"/>
      <c r="S342" s="682"/>
      <c r="T342" s="682"/>
      <c r="U342" s="682"/>
      <c r="V342" s="682"/>
      <c r="W342" s="682"/>
      <c r="X342" s="682"/>
      <c r="Y342" s="682"/>
      <c r="Z342" s="682"/>
    </row>
    <row r="343" spans="1:26" ht="15">
      <c r="A343" s="682"/>
      <c r="B343" s="1039"/>
      <c r="C343" s="892" t="s">
        <v>2898</v>
      </c>
      <c r="D343" s="751"/>
      <c r="E343" s="751"/>
      <c r="F343" s="751"/>
      <c r="G343" s="924"/>
      <c r="H343" s="887">
        <v>2</v>
      </c>
      <c r="I343" s="924"/>
      <c r="J343" s="924"/>
      <c r="K343" s="1360"/>
      <c r="L343" s="682"/>
      <c r="M343" s="682"/>
      <c r="N343" s="684"/>
      <c r="O343" s="684"/>
      <c r="P343" s="684"/>
      <c r="Q343" s="684"/>
      <c r="R343" s="684"/>
      <c r="S343" s="682"/>
      <c r="T343" s="682"/>
      <c r="U343" s="682"/>
      <c r="V343" s="682"/>
      <c r="W343" s="682"/>
      <c r="X343" s="682"/>
      <c r="Y343" s="682"/>
      <c r="Z343" s="682"/>
    </row>
    <row r="344" spans="1:26" ht="15">
      <c r="A344" s="682"/>
      <c r="B344" s="1039"/>
      <c r="C344" s="892" t="s">
        <v>2899</v>
      </c>
      <c r="D344" s="751"/>
      <c r="E344" s="751"/>
      <c r="F344" s="751"/>
      <c r="G344" s="924"/>
      <c r="H344" s="887">
        <v>0.2</v>
      </c>
      <c r="I344" s="924"/>
      <c r="J344" s="924"/>
      <c r="K344" s="1360"/>
      <c r="L344" s="682"/>
      <c r="M344" s="682"/>
      <c r="N344" s="684"/>
      <c r="O344" s="684"/>
      <c r="P344" s="684"/>
      <c r="Q344" s="684"/>
      <c r="R344" s="684"/>
      <c r="S344" s="682"/>
      <c r="T344" s="682"/>
      <c r="U344" s="682"/>
      <c r="V344" s="682"/>
      <c r="W344" s="682"/>
      <c r="X344" s="682"/>
      <c r="Y344" s="682"/>
      <c r="Z344" s="682"/>
    </row>
    <row r="345" spans="1:26" ht="15">
      <c r="A345" s="682"/>
      <c r="B345" s="1039"/>
      <c r="C345" s="751"/>
      <c r="D345" s="751"/>
      <c r="E345" s="751"/>
      <c r="F345" s="751"/>
      <c r="G345" s="924"/>
      <c r="H345" s="924"/>
      <c r="I345" s="924"/>
      <c r="J345" s="924"/>
      <c r="K345" s="1360"/>
      <c r="L345" s="682"/>
      <c r="M345" s="682"/>
      <c r="N345" s="684"/>
      <c r="O345" s="684"/>
      <c r="P345" s="684"/>
      <c r="Q345" s="684"/>
      <c r="R345" s="684"/>
      <c r="S345" s="682"/>
      <c r="T345" s="682"/>
      <c r="U345" s="682"/>
      <c r="V345" s="682"/>
      <c r="W345" s="682"/>
      <c r="X345" s="682"/>
      <c r="Y345" s="682"/>
      <c r="Z345" s="682"/>
    </row>
    <row r="346" spans="1:26" ht="15">
      <c r="A346" s="682"/>
      <c r="B346" s="1039"/>
      <c r="C346" s="751"/>
      <c r="D346" s="751"/>
      <c r="E346" s="752">
        <v>1</v>
      </c>
      <c r="F346" s="752">
        <v>2</v>
      </c>
      <c r="G346" s="924"/>
      <c r="H346" s="887">
        <f>SUM(H343:H345)</f>
        <v>2.2000000000000002</v>
      </c>
      <c r="I346" s="887">
        <v>2.75</v>
      </c>
      <c r="J346" s="887">
        <f>H346*I346*F346*E346</f>
        <v>12.100000000000001</v>
      </c>
      <c r="K346" s="1360"/>
      <c r="L346" s="682"/>
      <c r="M346" s="682"/>
      <c r="N346" s="684"/>
      <c r="O346" s="684"/>
      <c r="P346" s="684"/>
      <c r="Q346" s="684"/>
      <c r="R346" s="684"/>
      <c r="S346" s="682"/>
      <c r="T346" s="682"/>
      <c r="U346" s="682"/>
      <c r="V346" s="682"/>
      <c r="W346" s="682"/>
      <c r="X346" s="682"/>
      <c r="Y346" s="682"/>
      <c r="Z346" s="682"/>
    </row>
    <row r="347" spans="1:26" ht="15">
      <c r="A347" s="682"/>
      <c r="B347" s="1039"/>
      <c r="C347" s="751"/>
      <c r="D347" s="751"/>
      <c r="E347" s="751"/>
      <c r="F347" s="751"/>
      <c r="G347" s="924"/>
      <c r="H347" s="924"/>
      <c r="I347" s="924"/>
      <c r="J347" s="924"/>
      <c r="K347" s="1360"/>
      <c r="L347" s="682"/>
      <c r="M347" s="682"/>
      <c r="N347" s="684"/>
      <c r="O347" s="684"/>
      <c r="P347" s="684"/>
      <c r="Q347" s="684"/>
      <c r="R347" s="684"/>
      <c r="S347" s="682"/>
      <c r="T347" s="682"/>
      <c r="U347" s="682"/>
      <c r="V347" s="682"/>
      <c r="W347" s="682"/>
      <c r="X347" s="682"/>
      <c r="Y347" s="682"/>
      <c r="Z347" s="682"/>
    </row>
    <row r="348" spans="1:26" ht="15">
      <c r="A348" s="682"/>
      <c r="B348" s="1039"/>
      <c r="C348" s="751"/>
      <c r="D348" s="751"/>
      <c r="E348" s="751"/>
      <c r="F348" s="751"/>
      <c r="G348" s="924"/>
      <c r="H348" s="924"/>
      <c r="I348" s="924"/>
      <c r="J348" s="924"/>
      <c r="K348" s="1360"/>
      <c r="L348" s="682"/>
      <c r="M348" s="682"/>
      <c r="N348" s="684"/>
      <c r="O348" s="684"/>
      <c r="P348" s="684"/>
      <c r="Q348" s="684"/>
      <c r="R348" s="684"/>
      <c r="S348" s="682"/>
      <c r="T348" s="682"/>
      <c r="U348" s="682"/>
      <c r="V348" s="682"/>
      <c r="W348" s="682"/>
      <c r="X348" s="682"/>
      <c r="Y348" s="682"/>
      <c r="Z348" s="682"/>
    </row>
    <row r="349" spans="1:26" ht="15">
      <c r="A349" s="682"/>
      <c r="B349" s="1039"/>
      <c r="C349" s="751"/>
      <c r="D349" s="751"/>
      <c r="E349" s="751"/>
      <c r="F349" s="751"/>
      <c r="G349" s="924"/>
      <c r="H349" s="924"/>
      <c r="I349" s="924"/>
      <c r="J349" s="924"/>
      <c r="K349" s="1360"/>
      <c r="L349" s="682"/>
      <c r="M349" s="682"/>
      <c r="N349" s="684"/>
      <c r="O349" s="684"/>
      <c r="P349" s="684"/>
      <c r="Q349" s="684"/>
      <c r="R349" s="684"/>
      <c r="S349" s="682"/>
      <c r="T349" s="682"/>
      <c r="U349" s="682"/>
      <c r="V349" s="682"/>
      <c r="W349" s="682"/>
      <c r="X349" s="682"/>
      <c r="Y349" s="682"/>
      <c r="Z349" s="682"/>
    </row>
    <row r="350" spans="1:26" ht="15">
      <c r="A350" s="682"/>
      <c r="B350" s="1039"/>
      <c r="C350" s="751"/>
      <c r="D350" s="751"/>
      <c r="E350" s="751"/>
      <c r="F350" s="751"/>
      <c r="G350" s="924"/>
      <c r="H350" s="924"/>
      <c r="I350" s="1378"/>
      <c r="J350" s="1412">
        <f>SUM(J341:J349)</f>
        <v>35.200000000000003</v>
      </c>
      <c r="K350" s="1413" t="s">
        <v>1706</v>
      </c>
      <c r="L350" s="682"/>
      <c r="M350" s="682"/>
      <c r="N350" s="684"/>
      <c r="O350" s="684"/>
      <c r="P350" s="684"/>
      <c r="Q350" s="684"/>
      <c r="R350" s="684"/>
      <c r="S350" s="682"/>
      <c r="T350" s="682"/>
      <c r="U350" s="682"/>
      <c r="V350" s="682"/>
      <c r="W350" s="682"/>
      <c r="X350" s="682"/>
      <c r="Y350" s="682"/>
      <c r="Z350" s="682"/>
    </row>
    <row r="351" spans="1:26" ht="15">
      <c r="A351" s="682"/>
      <c r="B351" s="1381">
        <v>6</v>
      </c>
      <c r="C351" s="1382" t="s">
        <v>2900</v>
      </c>
      <c r="D351" s="1383"/>
      <c r="E351" s="1383"/>
      <c r="F351" s="1383"/>
      <c r="G351" s="1384"/>
      <c r="H351" s="1384"/>
      <c r="I351" s="1384"/>
      <c r="J351" s="1384"/>
      <c r="K351" s="1449"/>
      <c r="L351" s="682"/>
      <c r="M351" s="682"/>
      <c r="N351" s="684"/>
      <c r="O351" s="684"/>
      <c r="P351" s="684"/>
      <c r="Q351" s="684"/>
      <c r="R351" s="684"/>
      <c r="S351" s="682"/>
      <c r="T351" s="682"/>
      <c r="U351" s="682"/>
      <c r="V351" s="682"/>
      <c r="W351" s="682"/>
      <c r="X351" s="682"/>
      <c r="Y351" s="682"/>
      <c r="Z351" s="682"/>
    </row>
    <row r="352" spans="1:26" ht="15">
      <c r="A352" s="682"/>
      <c r="B352" s="1039"/>
      <c r="C352" s="892" t="s">
        <v>2839</v>
      </c>
      <c r="D352" s="751"/>
      <c r="E352" s="752">
        <v>1</v>
      </c>
      <c r="F352" s="752">
        <v>1</v>
      </c>
      <c r="G352" s="887">
        <f t="shared" ref="G352:I352" si="38">G312</f>
        <v>5</v>
      </c>
      <c r="H352" s="887">
        <f t="shared" si="38"/>
        <v>3</v>
      </c>
      <c r="I352" s="887">
        <f t="shared" si="38"/>
        <v>3</v>
      </c>
      <c r="J352" s="1429">
        <f>G352*H352*I352*F352*E352</f>
        <v>45</v>
      </c>
      <c r="K352" s="1849" t="s">
        <v>1731</v>
      </c>
      <c r="L352" s="682"/>
      <c r="M352" s="682"/>
      <c r="N352" s="684"/>
      <c r="O352" s="684"/>
      <c r="P352" s="684"/>
      <c r="Q352" s="684"/>
      <c r="R352" s="684"/>
      <c r="S352" s="682"/>
      <c r="T352" s="682"/>
      <c r="U352" s="682"/>
      <c r="V352" s="682"/>
      <c r="W352" s="682"/>
      <c r="X352" s="682"/>
      <c r="Y352" s="682"/>
      <c r="Z352" s="682"/>
    </row>
    <row r="353" spans="1:26" ht="15">
      <c r="A353" s="682"/>
      <c r="B353" s="1039"/>
      <c r="C353" s="1430" t="s">
        <v>2840</v>
      </c>
      <c r="D353" s="751"/>
      <c r="E353" s="751"/>
      <c r="F353" s="751"/>
      <c r="G353" s="924"/>
      <c r="H353" s="924"/>
      <c r="I353" s="924"/>
      <c r="J353" s="924"/>
      <c r="K353" s="1850"/>
      <c r="L353" s="682"/>
      <c r="M353" s="682"/>
      <c r="N353" s="684"/>
      <c r="O353" s="684"/>
      <c r="P353" s="684"/>
      <c r="Q353" s="684"/>
      <c r="R353" s="684"/>
      <c r="S353" s="682"/>
      <c r="T353" s="682"/>
      <c r="U353" s="682"/>
      <c r="V353" s="682"/>
      <c r="W353" s="682"/>
      <c r="X353" s="682"/>
      <c r="Y353" s="682"/>
      <c r="Z353" s="682"/>
    </row>
    <row r="354" spans="1:26" ht="15">
      <c r="A354" s="682"/>
      <c r="B354" s="1039"/>
      <c r="C354" s="892" t="s">
        <v>2841</v>
      </c>
      <c r="D354" s="751"/>
      <c r="E354" s="752">
        <v>1</v>
      </c>
      <c r="F354" s="752">
        <v>-1</v>
      </c>
      <c r="G354" s="887">
        <v>4.7</v>
      </c>
      <c r="H354" s="887">
        <v>2.6</v>
      </c>
      <c r="I354" s="887">
        <v>0.1</v>
      </c>
      <c r="J354" s="1429">
        <f t="shared" ref="J354:J357" si="39">G354*H354*I354*F354*E354</f>
        <v>-1.2220000000000002</v>
      </c>
      <c r="K354" s="1850"/>
      <c r="L354" s="682"/>
      <c r="M354" s="682"/>
      <c r="N354" s="684"/>
      <c r="O354" s="684"/>
      <c r="P354" s="684"/>
      <c r="Q354" s="684"/>
      <c r="R354" s="684"/>
      <c r="S354" s="682"/>
      <c r="T354" s="682"/>
      <c r="U354" s="682"/>
      <c r="V354" s="682"/>
      <c r="W354" s="682"/>
      <c r="X354" s="682"/>
      <c r="Y354" s="682"/>
      <c r="Z354" s="682"/>
    </row>
    <row r="355" spans="1:26" ht="15">
      <c r="A355" s="682"/>
      <c r="B355" s="1039"/>
      <c r="C355" s="892" t="s">
        <v>2901</v>
      </c>
      <c r="D355" s="751"/>
      <c r="E355" s="752">
        <f>E346</f>
        <v>1</v>
      </c>
      <c r="F355" s="752">
        <v>-2</v>
      </c>
      <c r="G355" s="887">
        <v>4.2</v>
      </c>
      <c r="H355" s="887">
        <v>0.2</v>
      </c>
      <c r="I355" s="887">
        <f>I346</f>
        <v>2.75</v>
      </c>
      <c r="J355" s="1429">
        <f t="shared" si="39"/>
        <v>-4.62</v>
      </c>
      <c r="K355" s="1850"/>
      <c r="L355" s="682"/>
      <c r="M355" s="682"/>
      <c r="N355" s="684"/>
      <c r="O355" s="684"/>
      <c r="P355" s="684"/>
      <c r="Q355" s="684"/>
      <c r="R355" s="684"/>
      <c r="S355" s="682"/>
      <c r="T355" s="682"/>
      <c r="U355" s="682"/>
      <c r="V355" s="682"/>
      <c r="W355" s="682"/>
      <c r="X355" s="682"/>
      <c r="Y355" s="682"/>
      <c r="Z355" s="682"/>
    </row>
    <row r="356" spans="1:26" ht="15">
      <c r="A356" s="682"/>
      <c r="B356" s="1039"/>
      <c r="C356" s="751"/>
      <c r="D356" s="751"/>
      <c r="E356" s="752">
        <v>1</v>
      </c>
      <c r="F356" s="752">
        <v>-2</v>
      </c>
      <c r="G356" s="887">
        <v>2.2000000000000002</v>
      </c>
      <c r="H356" s="887">
        <v>0.2</v>
      </c>
      <c r="I356" s="887">
        <v>2.75</v>
      </c>
      <c r="J356" s="1429">
        <f t="shared" si="39"/>
        <v>-2.4200000000000004</v>
      </c>
      <c r="K356" s="1850"/>
      <c r="L356" s="682"/>
      <c r="M356" s="682"/>
      <c r="N356" s="684"/>
      <c r="O356" s="684"/>
      <c r="P356" s="684"/>
      <c r="Q356" s="684"/>
      <c r="R356" s="684"/>
      <c r="S356" s="682"/>
      <c r="T356" s="682"/>
      <c r="U356" s="682"/>
      <c r="V356" s="682"/>
      <c r="W356" s="682"/>
      <c r="X356" s="682"/>
      <c r="Y356" s="682"/>
      <c r="Z356" s="682"/>
    </row>
    <row r="357" spans="1:26" ht="15">
      <c r="A357" s="682"/>
      <c r="B357" s="1039"/>
      <c r="C357" s="892" t="s">
        <v>2844</v>
      </c>
      <c r="D357" s="751"/>
      <c r="E357" s="752">
        <v>1</v>
      </c>
      <c r="F357" s="752">
        <v>-1</v>
      </c>
      <c r="G357" s="887">
        <v>4</v>
      </c>
      <c r="H357" s="887">
        <v>2</v>
      </c>
      <c r="I357" s="887">
        <v>2.75</v>
      </c>
      <c r="J357" s="1429">
        <f t="shared" si="39"/>
        <v>-22</v>
      </c>
      <c r="K357" s="1851"/>
      <c r="L357" s="682"/>
      <c r="M357" s="682"/>
      <c r="N357" s="684"/>
      <c r="O357" s="684"/>
      <c r="P357" s="684"/>
      <c r="Q357" s="684"/>
      <c r="R357" s="684"/>
      <c r="S357" s="682"/>
      <c r="T357" s="682"/>
      <c r="U357" s="682"/>
      <c r="V357" s="682"/>
      <c r="W357" s="682"/>
      <c r="X357" s="682"/>
      <c r="Y357" s="682"/>
      <c r="Z357" s="682"/>
    </row>
    <row r="358" spans="1:26" ht="15">
      <c r="A358" s="682"/>
      <c r="B358" s="1039"/>
      <c r="C358" s="751"/>
      <c r="D358" s="751"/>
      <c r="E358" s="751"/>
      <c r="F358" s="751"/>
      <c r="G358" s="924"/>
      <c r="H358" s="924"/>
      <c r="I358" s="924"/>
      <c r="J358" s="924"/>
      <c r="K358" s="1360"/>
      <c r="L358" s="682"/>
      <c r="M358" s="682"/>
      <c r="N358" s="684"/>
      <c r="O358" s="684"/>
      <c r="P358" s="684"/>
      <c r="Q358" s="684"/>
      <c r="R358" s="684"/>
      <c r="S358" s="682"/>
      <c r="T358" s="682"/>
      <c r="U358" s="682"/>
      <c r="V358" s="682"/>
      <c r="W358" s="682"/>
      <c r="X358" s="682"/>
      <c r="Y358" s="682"/>
      <c r="Z358" s="682"/>
    </row>
    <row r="359" spans="1:26" ht="15">
      <c r="A359" s="682"/>
      <c r="B359" s="1039"/>
      <c r="C359" s="751"/>
      <c r="D359" s="751"/>
      <c r="E359" s="751"/>
      <c r="F359" s="751"/>
      <c r="G359" s="924"/>
      <c r="H359" s="924"/>
      <c r="I359" s="924"/>
      <c r="J359" s="924"/>
      <c r="K359" s="1360"/>
      <c r="L359" s="682"/>
      <c r="M359" s="682"/>
      <c r="N359" s="684"/>
      <c r="O359" s="684"/>
      <c r="P359" s="684"/>
      <c r="Q359" s="684"/>
      <c r="R359" s="684"/>
      <c r="S359" s="682"/>
      <c r="T359" s="682"/>
      <c r="U359" s="682"/>
      <c r="V359" s="682"/>
      <c r="W359" s="682"/>
      <c r="X359" s="682"/>
      <c r="Y359" s="682"/>
      <c r="Z359" s="682"/>
    </row>
    <row r="360" spans="1:26" ht="15">
      <c r="A360" s="682"/>
      <c r="B360" s="1039"/>
      <c r="C360" s="751"/>
      <c r="D360" s="751"/>
      <c r="E360" s="751"/>
      <c r="F360" s="751"/>
      <c r="G360" s="924"/>
      <c r="H360" s="924"/>
      <c r="I360" s="924"/>
      <c r="J360" s="924"/>
      <c r="K360" s="1360"/>
      <c r="L360" s="682"/>
      <c r="M360" s="682"/>
      <c r="N360" s="684"/>
      <c r="O360" s="684"/>
      <c r="P360" s="684"/>
      <c r="Q360" s="684"/>
      <c r="R360" s="684"/>
      <c r="S360" s="682"/>
      <c r="T360" s="682"/>
      <c r="U360" s="682"/>
      <c r="V360" s="682"/>
      <c r="W360" s="682"/>
      <c r="X360" s="682"/>
      <c r="Y360" s="682"/>
      <c r="Z360" s="682"/>
    </row>
    <row r="361" spans="1:26" ht="15">
      <c r="A361" s="682"/>
      <c r="B361" s="1039"/>
      <c r="C361" s="751"/>
      <c r="D361" s="751"/>
      <c r="E361" s="751"/>
      <c r="F361" s="751"/>
      <c r="G361" s="924"/>
      <c r="H361" s="924"/>
      <c r="I361" s="1378"/>
      <c r="J361" s="1412">
        <f>SUM(J352:J360)</f>
        <v>14.738</v>
      </c>
      <c r="K361" s="1413" t="s">
        <v>1731</v>
      </c>
      <c r="L361" s="682"/>
      <c r="M361" s="682"/>
      <c r="N361" s="684"/>
      <c r="O361" s="684"/>
      <c r="P361" s="684"/>
      <c r="Q361" s="684"/>
      <c r="R361" s="684"/>
      <c r="S361" s="682"/>
      <c r="T361" s="682"/>
      <c r="U361" s="682"/>
      <c r="V361" s="682"/>
      <c r="W361" s="682"/>
      <c r="X361" s="682"/>
      <c r="Y361" s="682"/>
      <c r="Z361" s="682"/>
    </row>
    <row r="362" spans="1:26" ht="15">
      <c r="A362" s="682"/>
      <c r="B362" s="1381">
        <v>8</v>
      </c>
      <c r="C362" s="1382" t="s">
        <v>2845</v>
      </c>
      <c r="D362" s="1383"/>
      <c r="E362" s="1383"/>
      <c r="F362" s="1383"/>
      <c r="G362" s="1384"/>
      <c r="H362" s="1384"/>
      <c r="I362" s="1384"/>
      <c r="J362" s="1384"/>
      <c r="K362" s="1449"/>
      <c r="L362" s="682"/>
      <c r="M362" s="682"/>
      <c r="N362" s="684"/>
      <c r="O362" s="684"/>
      <c r="P362" s="684"/>
      <c r="Q362" s="684"/>
      <c r="R362" s="684"/>
      <c r="S362" s="682"/>
      <c r="T362" s="682"/>
      <c r="U362" s="682"/>
      <c r="V362" s="682"/>
      <c r="W362" s="682"/>
      <c r="X362" s="682"/>
      <c r="Y362" s="682"/>
      <c r="Z362" s="682"/>
    </row>
    <row r="363" spans="1:26" ht="15">
      <c r="A363" s="682"/>
      <c r="B363" s="1039"/>
      <c r="C363" s="751"/>
      <c r="D363" s="751"/>
      <c r="E363" s="752">
        <v>1</v>
      </c>
      <c r="F363" s="752">
        <v>1</v>
      </c>
      <c r="G363" s="887">
        <v>4.4000000000000004</v>
      </c>
      <c r="H363" s="887">
        <v>2.4</v>
      </c>
      <c r="I363" s="887">
        <v>0.2</v>
      </c>
      <c r="J363" s="887">
        <f>G363*I363*H363</f>
        <v>2.1120000000000001</v>
      </c>
      <c r="K363" s="1360"/>
      <c r="L363" s="682"/>
      <c r="M363" s="682"/>
      <c r="N363" s="684"/>
      <c r="O363" s="684"/>
      <c r="P363" s="684"/>
      <c r="Q363" s="684"/>
      <c r="R363" s="684"/>
      <c r="S363" s="682"/>
      <c r="T363" s="682"/>
      <c r="U363" s="682"/>
      <c r="V363" s="682"/>
      <c r="W363" s="682"/>
      <c r="X363" s="682"/>
      <c r="Y363" s="682"/>
      <c r="Z363" s="682"/>
    </row>
    <row r="364" spans="1:26" ht="15">
      <c r="A364" s="682"/>
      <c r="B364" s="1039"/>
      <c r="C364" s="892" t="s">
        <v>2840</v>
      </c>
      <c r="D364" s="751"/>
      <c r="E364" s="751"/>
      <c r="F364" s="751"/>
      <c r="G364" s="924"/>
      <c r="H364" s="924"/>
      <c r="I364" s="924"/>
      <c r="J364" s="924"/>
      <c r="K364" s="1360"/>
      <c r="L364" s="682"/>
      <c r="M364" s="682"/>
      <c r="N364" s="684"/>
      <c r="O364" s="684"/>
      <c r="P364" s="684"/>
      <c r="Q364" s="684"/>
      <c r="R364" s="684"/>
      <c r="S364" s="682"/>
      <c r="T364" s="682"/>
      <c r="U364" s="682"/>
      <c r="V364" s="682"/>
      <c r="W364" s="682"/>
      <c r="X364" s="682"/>
      <c r="Y364" s="682"/>
      <c r="Z364" s="682"/>
    </row>
    <row r="365" spans="1:26" ht="15">
      <c r="A365" s="682"/>
      <c r="B365" s="1039"/>
      <c r="C365" s="892" t="s">
        <v>2846</v>
      </c>
      <c r="D365" s="751"/>
      <c r="E365" s="752">
        <v>1</v>
      </c>
      <c r="F365" s="752">
        <v>-1</v>
      </c>
      <c r="G365" s="887">
        <v>0.6</v>
      </c>
      <c r="H365" s="887">
        <v>0.6</v>
      </c>
      <c r="I365" s="887">
        <v>0.2</v>
      </c>
      <c r="J365" s="887">
        <f>G365*F365*I365*H365</f>
        <v>-7.1999999999999995E-2</v>
      </c>
      <c r="K365" s="1360"/>
      <c r="L365" s="682"/>
      <c r="M365" s="682"/>
      <c r="N365" s="684"/>
      <c r="O365" s="684"/>
      <c r="P365" s="684"/>
      <c r="Q365" s="684"/>
      <c r="R365" s="684"/>
      <c r="S365" s="682"/>
      <c r="T365" s="682"/>
      <c r="U365" s="682"/>
      <c r="V365" s="682"/>
      <c r="W365" s="682"/>
      <c r="X365" s="682"/>
      <c r="Y365" s="682"/>
      <c r="Z365" s="682"/>
    </row>
    <row r="366" spans="1:26" ht="15">
      <c r="A366" s="682"/>
      <c r="B366" s="1039"/>
      <c r="C366" s="751"/>
      <c r="D366" s="751"/>
      <c r="E366" s="751"/>
      <c r="F366" s="751"/>
      <c r="G366" s="924"/>
      <c r="H366" s="924"/>
      <c r="I366" s="924"/>
      <c r="J366" s="924"/>
      <c r="K366" s="1360"/>
      <c r="L366" s="682"/>
      <c r="M366" s="682"/>
      <c r="N366" s="684"/>
      <c r="O366" s="684"/>
      <c r="P366" s="684"/>
      <c r="Q366" s="684"/>
      <c r="R366" s="684"/>
      <c r="S366" s="682"/>
      <c r="T366" s="682"/>
      <c r="U366" s="682"/>
      <c r="V366" s="682"/>
      <c r="W366" s="682"/>
      <c r="X366" s="682"/>
      <c r="Y366" s="682"/>
      <c r="Z366" s="682"/>
    </row>
    <row r="367" spans="1:26" ht="15">
      <c r="A367" s="682"/>
      <c r="B367" s="1039"/>
      <c r="C367" s="751"/>
      <c r="D367" s="751"/>
      <c r="E367" s="751"/>
      <c r="F367" s="751"/>
      <c r="G367" s="924"/>
      <c r="H367" s="924"/>
      <c r="I367" s="924"/>
      <c r="J367" s="924"/>
      <c r="K367" s="1360"/>
      <c r="L367" s="682"/>
      <c r="M367" s="682"/>
      <c r="N367" s="684"/>
      <c r="O367" s="684"/>
      <c r="P367" s="684"/>
      <c r="Q367" s="684"/>
      <c r="R367" s="684"/>
      <c r="S367" s="682"/>
      <c r="T367" s="682"/>
      <c r="U367" s="682"/>
      <c r="V367" s="682"/>
      <c r="W367" s="682"/>
      <c r="X367" s="682"/>
      <c r="Y367" s="682"/>
      <c r="Z367" s="682"/>
    </row>
    <row r="368" spans="1:26" ht="15">
      <c r="A368" s="682"/>
      <c r="B368" s="1039"/>
      <c r="C368" s="751"/>
      <c r="D368" s="751"/>
      <c r="E368" s="751"/>
      <c r="F368" s="751"/>
      <c r="G368" s="924"/>
      <c r="H368" s="924"/>
      <c r="I368" s="1378"/>
      <c r="J368" s="1412">
        <f>SUM(J363:J367)</f>
        <v>2.04</v>
      </c>
      <c r="K368" s="1413" t="s">
        <v>1731</v>
      </c>
      <c r="L368" s="682"/>
      <c r="M368" s="682"/>
      <c r="N368" s="684"/>
      <c r="O368" s="684"/>
      <c r="P368" s="684"/>
      <c r="Q368" s="684"/>
      <c r="R368" s="684"/>
      <c r="S368" s="682"/>
      <c r="T368" s="682"/>
      <c r="U368" s="682"/>
      <c r="V368" s="682"/>
      <c r="W368" s="682"/>
      <c r="X368" s="682"/>
      <c r="Y368" s="682"/>
      <c r="Z368" s="682"/>
    </row>
    <row r="369" spans="1:26" ht="30">
      <c r="A369" s="682"/>
      <c r="B369" s="1381">
        <v>9</v>
      </c>
      <c r="C369" s="1382" t="s">
        <v>2865</v>
      </c>
      <c r="D369" s="1383"/>
      <c r="E369" s="1383"/>
      <c r="F369" s="1383"/>
      <c r="G369" s="1384"/>
      <c r="H369" s="1384"/>
      <c r="I369" s="1384"/>
      <c r="J369" s="1384"/>
      <c r="K369" s="1449"/>
      <c r="L369" s="682"/>
      <c r="M369" s="682"/>
      <c r="N369" s="684"/>
      <c r="O369" s="684"/>
      <c r="P369" s="684"/>
      <c r="Q369" s="684"/>
      <c r="R369" s="684"/>
      <c r="S369" s="682"/>
      <c r="T369" s="682"/>
      <c r="U369" s="682"/>
      <c r="V369" s="682"/>
      <c r="W369" s="682"/>
      <c r="X369" s="682"/>
      <c r="Y369" s="682"/>
      <c r="Z369" s="682"/>
    </row>
    <row r="370" spans="1:26" ht="15">
      <c r="A370" s="682"/>
      <c r="B370" s="1039"/>
      <c r="C370" s="892" t="s">
        <v>2848</v>
      </c>
      <c r="D370" s="751"/>
      <c r="E370" s="751"/>
      <c r="F370" s="751"/>
      <c r="G370" s="887">
        <v>4.4000000000000004</v>
      </c>
      <c r="H370" s="924"/>
      <c r="I370" s="924"/>
      <c r="J370" s="924"/>
      <c r="K370" s="1849" t="s">
        <v>1099</v>
      </c>
      <c r="L370" s="682"/>
      <c r="M370" s="682"/>
      <c r="N370" s="684"/>
      <c r="O370" s="684"/>
      <c r="P370" s="684"/>
      <c r="Q370" s="684"/>
      <c r="R370" s="684"/>
      <c r="S370" s="682"/>
      <c r="T370" s="682"/>
      <c r="U370" s="682"/>
      <c r="V370" s="682"/>
      <c r="W370" s="682"/>
      <c r="X370" s="682"/>
      <c r="Y370" s="682"/>
      <c r="Z370" s="682"/>
    </row>
    <row r="371" spans="1:26" ht="15">
      <c r="A371" s="682"/>
      <c r="B371" s="1039"/>
      <c r="C371" s="892" t="s">
        <v>2851</v>
      </c>
      <c r="D371" s="751"/>
      <c r="E371" s="751"/>
      <c r="F371" s="751"/>
      <c r="G371" s="887">
        <v>0.8</v>
      </c>
      <c r="H371" s="924"/>
      <c r="I371" s="924"/>
      <c r="J371" s="924"/>
      <c r="K371" s="1850"/>
      <c r="L371" s="682"/>
      <c r="M371" s="682"/>
      <c r="N371" s="684"/>
      <c r="O371" s="684"/>
      <c r="P371" s="684"/>
      <c r="Q371" s="684"/>
      <c r="R371" s="684"/>
      <c r="S371" s="682"/>
      <c r="T371" s="682"/>
      <c r="U371" s="682"/>
      <c r="V371" s="682"/>
      <c r="W371" s="682"/>
      <c r="X371" s="682"/>
      <c r="Y371" s="682"/>
      <c r="Z371" s="682"/>
    </row>
    <row r="372" spans="1:26" ht="15">
      <c r="A372" s="682"/>
      <c r="B372" s="1039"/>
      <c r="C372" s="892" t="s">
        <v>2866</v>
      </c>
      <c r="D372" s="751"/>
      <c r="E372" s="751"/>
      <c r="F372" s="751"/>
      <c r="G372" s="924"/>
      <c r="H372" s="924"/>
      <c r="I372" s="924"/>
      <c r="J372" s="924"/>
      <c r="K372" s="1850"/>
      <c r="L372" s="682"/>
      <c r="M372" s="682"/>
      <c r="N372" s="684"/>
      <c r="O372" s="684"/>
      <c r="P372" s="684"/>
      <c r="Q372" s="684"/>
      <c r="R372" s="684"/>
      <c r="S372" s="682"/>
      <c r="T372" s="682"/>
      <c r="U372" s="682"/>
      <c r="V372" s="682"/>
      <c r="W372" s="682"/>
      <c r="X372" s="682"/>
      <c r="Y372" s="682"/>
      <c r="Z372" s="682"/>
    </row>
    <row r="373" spans="1:26" ht="15">
      <c r="A373" s="682"/>
      <c r="B373" s="1039"/>
      <c r="C373" s="892" t="s">
        <v>2867</v>
      </c>
      <c r="D373" s="751"/>
      <c r="E373" s="751"/>
      <c r="F373" s="751"/>
      <c r="G373" s="887">
        <v>-0.08</v>
      </c>
      <c r="H373" s="924"/>
      <c r="I373" s="924"/>
      <c r="J373" s="924"/>
      <c r="K373" s="1850"/>
      <c r="L373" s="682"/>
      <c r="M373" s="682"/>
      <c r="N373" s="684"/>
      <c r="O373" s="684"/>
      <c r="P373" s="684"/>
      <c r="Q373" s="684"/>
      <c r="R373" s="684"/>
      <c r="S373" s="682"/>
      <c r="T373" s="682"/>
      <c r="U373" s="682"/>
      <c r="V373" s="682"/>
      <c r="W373" s="682"/>
      <c r="X373" s="682"/>
      <c r="Y373" s="682"/>
      <c r="Z373" s="682"/>
    </row>
    <row r="374" spans="1:26" ht="15">
      <c r="A374" s="682"/>
      <c r="B374" s="1039"/>
      <c r="C374" s="751"/>
      <c r="D374" s="751"/>
      <c r="E374" s="751"/>
      <c r="F374" s="751"/>
      <c r="G374" s="1429">
        <f>SUM(G370:G373)</f>
        <v>5.12</v>
      </c>
      <c r="H374" s="887">
        <v>2.4</v>
      </c>
      <c r="I374" s="924"/>
      <c r="J374" s="924"/>
      <c r="K374" s="1850"/>
      <c r="L374" s="682"/>
      <c r="M374" s="682"/>
      <c r="N374" s="684"/>
      <c r="O374" s="684"/>
      <c r="P374" s="684"/>
      <c r="Q374" s="684"/>
      <c r="R374" s="684"/>
      <c r="S374" s="682"/>
      <c r="T374" s="682"/>
      <c r="U374" s="682"/>
      <c r="V374" s="682"/>
      <c r="W374" s="682"/>
      <c r="X374" s="682"/>
      <c r="Y374" s="682"/>
      <c r="Z374" s="682"/>
    </row>
    <row r="375" spans="1:26" ht="15">
      <c r="A375" s="682"/>
      <c r="B375" s="1039"/>
      <c r="C375" s="892" t="s">
        <v>2851</v>
      </c>
      <c r="D375" s="751"/>
      <c r="E375" s="751"/>
      <c r="F375" s="751"/>
      <c r="G375" s="924"/>
      <c r="H375" s="887">
        <v>0.8</v>
      </c>
      <c r="I375" s="924"/>
      <c r="J375" s="924"/>
      <c r="K375" s="1850"/>
      <c r="L375" s="682"/>
      <c r="M375" s="682"/>
      <c r="N375" s="684"/>
      <c r="O375" s="684"/>
      <c r="P375" s="684"/>
      <c r="Q375" s="684"/>
      <c r="R375" s="684"/>
      <c r="S375" s="682"/>
      <c r="T375" s="682"/>
      <c r="U375" s="682"/>
      <c r="V375" s="682"/>
      <c r="W375" s="682"/>
      <c r="X375" s="682"/>
      <c r="Y375" s="682"/>
      <c r="Z375" s="682"/>
    </row>
    <row r="376" spans="1:26" ht="15">
      <c r="A376" s="682"/>
      <c r="B376" s="1039"/>
      <c r="C376" s="892" t="s">
        <v>2866</v>
      </c>
      <c r="D376" s="751"/>
      <c r="E376" s="751"/>
      <c r="F376" s="751"/>
      <c r="G376" s="924"/>
      <c r="H376" s="924"/>
      <c r="I376" s="924"/>
      <c r="J376" s="924"/>
      <c r="K376" s="1850"/>
      <c r="L376" s="682"/>
      <c r="M376" s="682"/>
      <c r="N376" s="684"/>
      <c r="O376" s="684"/>
      <c r="P376" s="684"/>
      <c r="Q376" s="684"/>
      <c r="R376" s="684"/>
      <c r="S376" s="682"/>
      <c r="T376" s="682"/>
      <c r="U376" s="682"/>
      <c r="V376" s="682"/>
      <c r="W376" s="682"/>
      <c r="X376" s="682"/>
      <c r="Y376" s="682"/>
      <c r="Z376" s="682"/>
    </row>
    <row r="377" spans="1:26" ht="15">
      <c r="A377" s="682"/>
      <c r="B377" s="1039"/>
      <c r="C377" s="892" t="s">
        <v>2867</v>
      </c>
      <c r="D377" s="751"/>
      <c r="E377" s="751"/>
      <c r="F377" s="751"/>
      <c r="G377" s="924"/>
      <c r="H377" s="887">
        <v>-0.08</v>
      </c>
      <c r="I377" s="924"/>
      <c r="J377" s="924"/>
      <c r="K377" s="1850"/>
      <c r="L377" s="682"/>
      <c r="M377" s="682"/>
      <c r="N377" s="684"/>
      <c r="O377" s="684"/>
      <c r="P377" s="684"/>
      <c r="Q377" s="684"/>
      <c r="R377" s="684"/>
      <c r="S377" s="682"/>
      <c r="T377" s="682"/>
      <c r="U377" s="682"/>
      <c r="V377" s="682"/>
      <c r="W377" s="682"/>
      <c r="X377" s="682"/>
      <c r="Y377" s="682"/>
      <c r="Z377" s="682"/>
    </row>
    <row r="378" spans="1:26" ht="15">
      <c r="A378" s="682"/>
      <c r="B378" s="1039"/>
      <c r="C378" s="751"/>
      <c r="D378" s="751"/>
      <c r="E378" s="751"/>
      <c r="F378" s="751"/>
      <c r="G378" s="924"/>
      <c r="H378" s="1429">
        <f>SUM(H374:H377)</f>
        <v>3.12</v>
      </c>
      <c r="I378" s="924"/>
      <c r="J378" s="924"/>
      <c r="K378" s="1850"/>
      <c r="L378" s="682"/>
      <c r="M378" s="682"/>
      <c r="N378" s="684"/>
      <c r="O378" s="684"/>
      <c r="P378" s="684"/>
      <c r="Q378" s="684"/>
      <c r="R378" s="684"/>
      <c r="S378" s="682"/>
      <c r="T378" s="682"/>
      <c r="U378" s="682"/>
      <c r="V378" s="682"/>
      <c r="W378" s="682"/>
      <c r="X378" s="682"/>
      <c r="Y378" s="682"/>
      <c r="Z378" s="682"/>
    </row>
    <row r="379" spans="1:26" ht="15">
      <c r="A379" s="682"/>
      <c r="B379" s="1039"/>
      <c r="C379" s="1859" t="s">
        <v>2868</v>
      </c>
      <c r="D379" s="751"/>
      <c r="E379" s="752">
        <v>1</v>
      </c>
      <c r="F379" s="752">
        <f>H374/0.15</f>
        <v>16</v>
      </c>
      <c r="G379" s="887">
        <f>G370</f>
        <v>4.4000000000000004</v>
      </c>
      <c r="H379" s="924"/>
      <c r="I379" s="924"/>
      <c r="J379" s="887">
        <f t="shared" ref="J379:J382" si="40">G379*F379*E379</f>
        <v>70.400000000000006</v>
      </c>
      <c r="K379" s="1850"/>
      <c r="L379" s="682"/>
      <c r="M379" s="682"/>
      <c r="N379" s="684"/>
      <c r="O379" s="684"/>
      <c r="P379" s="684"/>
      <c r="Q379" s="684"/>
      <c r="R379" s="684"/>
      <c r="S379" s="682"/>
      <c r="T379" s="682"/>
      <c r="U379" s="682"/>
      <c r="V379" s="682"/>
      <c r="W379" s="682"/>
      <c r="X379" s="682"/>
      <c r="Y379" s="682"/>
      <c r="Z379" s="682"/>
    </row>
    <row r="380" spans="1:26" ht="15">
      <c r="A380" s="682"/>
      <c r="B380" s="1039"/>
      <c r="C380" s="1858"/>
      <c r="D380" s="751"/>
      <c r="E380" s="752">
        <v>1</v>
      </c>
      <c r="F380" s="1431">
        <f>G370/0.15</f>
        <v>29.333333333333336</v>
      </c>
      <c r="G380" s="887">
        <f>H378</f>
        <v>3.12</v>
      </c>
      <c r="H380" s="924"/>
      <c r="I380" s="924"/>
      <c r="J380" s="887">
        <f t="shared" si="40"/>
        <v>91.52000000000001</v>
      </c>
      <c r="K380" s="1850"/>
      <c r="L380" s="682"/>
      <c r="M380" s="682"/>
      <c r="N380" s="684"/>
      <c r="O380" s="684"/>
      <c r="P380" s="684"/>
      <c r="Q380" s="684"/>
      <c r="R380" s="684"/>
      <c r="S380" s="682"/>
      <c r="T380" s="682"/>
      <c r="U380" s="682"/>
      <c r="V380" s="682"/>
      <c r="W380" s="682"/>
      <c r="X380" s="682"/>
      <c r="Y380" s="682"/>
      <c r="Z380" s="682"/>
    </row>
    <row r="381" spans="1:26" ht="15">
      <c r="A381" s="682"/>
      <c r="B381" s="1039"/>
      <c r="C381" s="1859" t="s">
        <v>2869</v>
      </c>
      <c r="D381" s="751"/>
      <c r="E381" s="752">
        <v>1</v>
      </c>
      <c r="F381" s="752">
        <f t="shared" ref="F381:G381" si="41">F379</f>
        <v>16</v>
      </c>
      <c r="G381" s="887">
        <f t="shared" si="41"/>
        <v>4.4000000000000004</v>
      </c>
      <c r="H381" s="924"/>
      <c r="I381" s="924"/>
      <c r="J381" s="887">
        <f t="shared" si="40"/>
        <v>70.400000000000006</v>
      </c>
      <c r="K381" s="1850"/>
      <c r="L381" s="682"/>
      <c r="M381" s="682"/>
      <c r="N381" s="684"/>
      <c r="O381" s="684"/>
      <c r="P381" s="684"/>
      <c r="Q381" s="684"/>
      <c r="R381" s="684"/>
      <c r="S381" s="682"/>
      <c r="T381" s="682"/>
      <c r="U381" s="682"/>
      <c r="V381" s="682"/>
      <c r="W381" s="682"/>
      <c r="X381" s="682"/>
      <c r="Y381" s="682"/>
      <c r="Z381" s="682"/>
    </row>
    <row r="382" spans="1:26" ht="15">
      <c r="A382" s="682"/>
      <c r="B382" s="1039"/>
      <c r="C382" s="1858"/>
      <c r="D382" s="751"/>
      <c r="E382" s="752">
        <v>1</v>
      </c>
      <c r="F382" s="1431">
        <f t="shared" ref="F382:G382" si="42">F380</f>
        <v>29.333333333333336</v>
      </c>
      <c r="G382" s="887">
        <f t="shared" si="42"/>
        <v>3.12</v>
      </c>
      <c r="H382" s="924"/>
      <c r="I382" s="924"/>
      <c r="J382" s="887">
        <f t="shared" si="40"/>
        <v>91.52000000000001</v>
      </c>
      <c r="K382" s="1850"/>
      <c r="L382" s="682"/>
      <c r="M382" s="682"/>
      <c r="N382" s="684"/>
      <c r="O382" s="684"/>
      <c r="P382" s="684"/>
      <c r="Q382" s="684"/>
      <c r="R382" s="684"/>
      <c r="S382" s="682"/>
      <c r="T382" s="682"/>
      <c r="U382" s="682"/>
      <c r="V382" s="682"/>
      <c r="W382" s="682"/>
      <c r="X382" s="682"/>
      <c r="Y382" s="682"/>
      <c r="Z382" s="682"/>
    </row>
    <row r="383" spans="1:26" ht="15">
      <c r="A383" s="682"/>
      <c r="B383" s="1039"/>
      <c r="C383" s="751"/>
      <c r="D383" s="751"/>
      <c r="E383" s="751"/>
      <c r="F383" s="751"/>
      <c r="G383" s="924"/>
      <c r="H383" s="924"/>
      <c r="I383" s="924"/>
      <c r="J383" s="924"/>
      <c r="K383" s="1850"/>
      <c r="L383" s="682"/>
      <c r="M383" s="682"/>
      <c r="N383" s="684"/>
      <c r="O383" s="684"/>
      <c r="P383" s="684"/>
      <c r="Q383" s="684"/>
      <c r="R383" s="684"/>
      <c r="S383" s="682"/>
      <c r="T383" s="682"/>
      <c r="U383" s="682"/>
      <c r="V383" s="682"/>
      <c r="W383" s="682"/>
      <c r="X383" s="682"/>
      <c r="Y383" s="682"/>
      <c r="Z383" s="682"/>
    </row>
    <row r="384" spans="1:26" ht="15">
      <c r="A384" s="682"/>
      <c r="B384" s="1039"/>
      <c r="C384" s="751"/>
      <c r="D384" s="751"/>
      <c r="E384" s="751"/>
      <c r="F384" s="751"/>
      <c r="G384" s="924"/>
      <c r="H384" s="924"/>
      <c r="I384" s="924"/>
      <c r="J384" s="1429">
        <f>SUM(J379:J383)</f>
        <v>323.84000000000003</v>
      </c>
      <c r="K384" s="1851"/>
      <c r="L384" s="682"/>
      <c r="M384" s="682"/>
      <c r="N384" s="684"/>
      <c r="O384" s="684"/>
      <c r="P384" s="684"/>
      <c r="Q384" s="684"/>
      <c r="R384" s="684"/>
      <c r="S384" s="682"/>
      <c r="T384" s="682"/>
      <c r="U384" s="682"/>
      <c r="V384" s="682"/>
      <c r="W384" s="682"/>
      <c r="X384" s="682"/>
      <c r="Y384" s="682"/>
      <c r="Z384" s="682"/>
    </row>
    <row r="385" spans="1:26" ht="15">
      <c r="A385" s="682"/>
      <c r="B385" s="1039"/>
      <c r="C385" s="892" t="s">
        <v>2848</v>
      </c>
      <c r="D385" s="751"/>
      <c r="E385" s="751"/>
      <c r="F385" s="751"/>
      <c r="G385" s="924"/>
      <c r="H385" s="924"/>
      <c r="I385" s="924"/>
      <c r="J385" s="887">
        <f>16*16/162</f>
        <v>1.5802469135802468</v>
      </c>
      <c r="K385" s="1360"/>
      <c r="L385" s="682"/>
      <c r="M385" s="682"/>
      <c r="N385" s="684"/>
      <c r="O385" s="684"/>
      <c r="P385" s="684"/>
      <c r="Q385" s="684"/>
      <c r="R385" s="684"/>
      <c r="S385" s="682"/>
      <c r="T385" s="682"/>
      <c r="U385" s="682"/>
      <c r="V385" s="682"/>
      <c r="W385" s="682"/>
      <c r="X385" s="682"/>
      <c r="Y385" s="682"/>
      <c r="Z385" s="682"/>
    </row>
    <row r="386" spans="1:26" ht="15">
      <c r="A386" s="682"/>
      <c r="B386" s="1039"/>
      <c r="C386" s="892" t="s">
        <v>2856</v>
      </c>
      <c r="D386" s="751"/>
      <c r="E386" s="751"/>
      <c r="F386" s="751"/>
      <c r="G386" s="924"/>
      <c r="H386" s="924"/>
      <c r="I386" s="924"/>
      <c r="J386" s="887">
        <v>1000</v>
      </c>
      <c r="K386" s="1360"/>
      <c r="L386" s="682"/>
      <c r="M386" s="682"/>
      <c r="N386" s="684"/>
      <c r="O386" s="684"/>
      <c r="P386" s="684"/>
      <c r="Q386" s="684"/>
      <c r="R386" s="684"/>
      <c r="S386" s="682"/>
      <c r="T386" s="682"/>
      <c r="U386" s="682"/>
      <c r="V386" s="682"/>
      <c r="W386" s="682"/>
      <c r="X386" s="682"/>
      <c r="Y386" s="682"/>
      <c r="Z386" s="682"/>
    </row>
    <row r="387" spans="1:26" ht="15">
      <c r="A387" s="682"/>
      <c r="B387" s="1039"/>
      <c r="C387" s="751"/>
      <c r="D387" s="751"/>
      <c r="E387" s="751"/>
      <c r="F387" s="751"/>
      <c r="G387" s="924"/>
      <c r="H387" s="924"/>
      <c r="I387" s="924"/>
      <c r="J387" s="924"/>
      <c r="K387" s="1360"/>
      <c r="L387" s="682"/>
      <c r="M387" s="682"/>
      <c r="N387" s="684"/>
      <c r="O387" s="684"/>
      <c r="P387" s="684"/>
      <c r="Q387" s="684"/>
      <c r="R387" s="684"/>
      <c r="S387" s="682"/>
      <c r="T387" s="682"/>
      <c r="U387" s="682"/>
      <c r="V387" s="682"/>
      <c r="W387" s="682"/>
      <c r="X387" s="682"/>
      <c r="Y387" s="682"/>
      <c r="Z387" s="682"/>
    </row>
    <row r="388" spans="1:26" ht="15">
      <c r="A388" s="682"/>
      <c r="B388" s="1039"/>
      <c r="C388" s="751"/>
      <c r="D388" s="751"/>
      <c r="E388" s="751"/>
      <c r="F388" s="751"/>
      <c r="G388" s="924"/>
      <c r="H388" s="924"/>
      <c r="I388" s="1378"/>
      <c r="J388" s="1412">
        <f>J384*J385/J386</f>
        <v>0.51174716049382718</v>
      </c>
      <c r="K388" s="1413" t="s">
        <v>1755</v>
      </c>
      <c r="L388" s="682"/>
      <c r="M388" s="682"/>
      <c r="N388" s="684"/>
      <c r="O388" s="684"/>
      <c r="P388" s="684"/>
      <c r="Q388" s="684"/>
      <c r="R388" s="684"/>
      <c r="S388" s="682"/>
      <c r="T388" s="682"/>
      <c r="U388" s="682"/>
      <c r="V388" s="682"/>
      <c r="W388" s="682"/>
      <c r="X388" s="682"/>
      <c r="Y388" s="682"/>
      <c r="Z388" s="682"/>
    </row>
    <row r="389" spans="1:26" ht="30">
      <c r="A389" s="682"/>
      <c r="B389" s="1381">
        <v>10</v>
      </c>
      <c r="C389" s="1382" t="s">
        <v>2875</v>
      </c>
      <c r="D389" s="1383"/>
      <c r="E389" s="1383"/>
      <c r="F389" s="1383"/>
      <c r="G389" s="1384"/>
      <c r="H389" s="1384"/>
      <c r="I389" s="1384"/>
      <c r="J389" s="1384"/>
      <c r="K389" s="1449"/>
      <c r="L389" s="682"/>
      <c r="M389" s="682"/>
      <c r="N389" s="684"/>
      <c r="O389" s="684"/>
      <c r="P389" s="684"/>
      <c r="Q389" s="684"/>
      <c r="R389" s="684"/>
      <c r="S389" s="682"/>
      <c r="T389" s="682"/>
      <c r="U389" s="682"/>
      <c r="V389" s="682"/>
      <c r="W389" s="682"/>
      <c r="X389" s="682"/>
      <c r="Y389" s="682"/>
      <c r="Z389" s="682"/>
    </row>
    <row r="390" spans="1:26" ht="15">
      <c r="A390" s="682"/>
      <c r="B390" s="1039"/>
      <c r="C390" s="751"/>
      <c r="D390" s="751"/>
      <c r="E390" s="752">
        <v>1</v>
      </c>
      <c r="F390" s="752">
        <v>1</v>
      </c>
      <c r="G390" s="887">
        <v>4</v>
      </c>
      <c r="H390" s="887">
        <v>2</v>
      </c>
      <c r="I390" s="924"/>
      <c r="J390" s="887">
        <f>G390*H390*F390*E390</f>
        <v>8</v>
      </c>
      <c r="K390" s="1407" t="s">
        <v>1706</v>
      </c>
      <c r="L390" s="682"/>
      <c r="M390" s="682"/>
      <c r="N390" s="684"/>
      <c r="O390" s="684"/>
      <c r="P390" s="684"/>
      <c r="Q390" s="684"/>
      <c r="R390" s="684"/>
      <c r="S390" s="682"/>
      <c r="T390" s="682"/>
      <c r="U390" s="682"/>
      <c r="V390" s="682"/>
      <c r="W390" s="682"/>
      <c r="X390" s="682"/>
      <c r="Y390" s="682"/>
      <c r="Z390" s="682"/>
    </row>
    <row r="391" spans="1:26" ht="15">
      <c r="A391" s="682"/>
      <c r="B391" s="1039"/>
      <c r="C391" s="751"/>
      <c r="D391" s="751"/>
      <c r="E391" s="751"/>
      <c r="F391" s="751"/>
      <c r="G391" s="924"/>
      <c r="H391" s="924"/>
      <c r="I391" s="924"/>
      <c r="J391" s="924"/>
      <c r="K391" s="1360"/>
      <c r="L391" s="682"/>
      <c r="M391" s="682"/>
      <c r="N391" s="684"/>
      <c r="O391" s="684"/>
      <c r="P391" s="684"/>
      <c r="Q391" s="684"/>
      <c r="R391" s="684"/>
      <c r="S391" s="682"/>
      <c r="T391" s="682"/>
      <c r="U391" s="682"/>
      <c r="V391" s="682"/>
      <c r="W391" s="682"/>
      <c r="X391" s="682"/>
      <c r="Y391" s="682"/>
      <c r="Z391" s="682"/>
    </row>
    <row r="392" spans="1:26" ht="15">
      <c r="A392" s="682"/>
      <c r="B392" s="1039"/>
      <c r="C392" s="751"/>
      <c r="D392" s="751"/>
      <c r="E392" s="751"/>
      <c r="F392" s="751"/>
      <c r="G392" s="924"/>
      <c r="H392" s="924"/>
      <c r="I392" s="924"/>
      <c r="J392" s="924"/>
      <c r="K392" s="1360"/>
      <c r="L392" s="682"/>
      <c r="M392" s="682"/>
      <c r="N392" s="684"/>
      <c r="O392" s="684"/>
      <c r="P392" s="684"/>
      <c r="Q392" s="684"/>
      <c r="R392" s="684"/>
      <c r="S392" s="682"/>
      <c r="T392" s="682"/>
      <c r="U392" s="682"/>
      <c r="V392" s="682"/>
      <c r="W392" s="682"/>
      <c r="X392" s="682"/>
      <c r="Y392" s="682"/>
      <c r="Z392" s="682"/>
    </row>
    <row r="393" spans="1:26" ht="15">
      <c r="A393" s="682"/>
      <c r="B393" s="1039"/>
      <c r="C393" s="751"/>
      <c r="D393" s="751"/>
      <c r="E393" s="751"/>
      <c r="F393" s="751"/>
      <c r="G393" s="924"/>
      <c r="H393" s="924"/>
      <c r="I393" s="1378"/>
      <c r="J393" s="1412">
        <f>SUM(J390:J392)</f>
        <v>8</v>
      </c>
      <c r="K393" s="1413" t="s">
        <v>1706</v>
      </c>
      <c r="L393" s="682"/>
      <c r="M393" s="682"/>
      <c r="N393" s="684"/>
      <c r="O393" s="684"/>
      <c r="P393" s="684"/>
      <c r="Q393" s="684"/>
      <c r="R393" s="684"/>
      <c r="S393" s="682"/>
      <c r="T393" s="682"/>
      <c r="U393" s="682"/>
      <c r="V393" s="682"/>
      <c r="W393" s="682"/>
      <c r="X393" s="682"/>
      <c r="Y393" s="682"/>
      <c r="Z393" s="682"/>
    </row>
    <row r="394" spans="1:26" ht="30">
      <c r="A394" s="682"/>
      <c r="B394" s="1381">
        <v>11</v>
      </c>
      <c r="C394" s="1382" t="s">
        <v>2876</v>
      </c>
      <c r="D394" s="1383"/>
      <c r="E394" s="1383"/>
      <c r="F394" s="1383"/>
      <c r="G394" s="1384"/>
      <c r="H394" s="1384"/>
      <c r="I394" s="1384"/>
      <c r="J394" s="1384"/>
      <c r="K394" s="1449"/>
      <c r="L394" s="682"/>
      <c r="M394" s="682"/>
      <c r="N394" s="684"/>
      <c r="O394" s="684"/>
      <c r="P394" s="684"/>
      <c r="Q394" s="684"/>
      <c r="R394" s="684"/>
      <c r="S394" s="682"/>
      <c r="T394" s="682"/>
      <c r="U394" s="682"/>
      <c r="V394" s="682"/>
      <c r="W394" s="682"/>
      <c r="X394" s="682"/>
      <c r="Y394" s="682"/>
      <c r="Z394" s="682"/>
    </row>
    <row r="395" spans="1:26" ht="15">
      <c r="A395" s="682"/>
      <c r="B395" s="1039"/>
      <c r="C395" s="751"/>
      <c r="D395" s="751"/>
      <c r="E395" s="752">
        <v>1</v>
      </c>
      <c r="F395" s="752">
        <v>2</v>
      </c>
      <c r="G395" s="887">
        <v>4.4000000000000004</v>
      </c>
      <c r="H395" s="924"/>
      <c r="I395" s="887">
        <v>0.2</v>
      </c>
      <c r="J395" s="887">
        <f t="shared" ref="J395:J396" si="43">G395*I395*F395*E395</f>
        <v>1.7600000000000002</v>
      </c>
      <c r="K395" s="1849" t="s">
        <v>1706</v>
      </c>
      <c r="L395" s="682"/>
      <c r="M395" s="682"/>
      <c r="N395" s="684"/>
      <c r="O395" s="684"/>
      <c r="P395" s="684"/>
      <c r="Q395" s="684"/>
      <c r="R395" s="684"/>
      <c r="S395" s="682"/>
      <c r="T395" s="682"/>
      <c r="U395" s="682"/>
      <c r="V395" s="682"/>
      <c r="W395" s="682"/>
      <c r="X395" s="682"/>
      <c r="Y395" s="682"/>
      <c r="Z395" s="682"/>
    </row>
    <row r="396" spans="1:26" ht="15">
      <c r="A396" s="682"/>
      <c r="B396" s="1039"/>
      <c r="C396" s="751"/>
      <c r="D396" s="751"/>
      <c r="E396" s="752">
        <v>1</v>
      </c>
      <c r="F396" s="752">
        <v>2</v>
      </c>
      <c r="G396" s="887">
        <v>2.4</v>
      </c>
      <c r="H396" s="924"/>
      <c r="I396" s="887">
        <v>0.2</v>
      </c>
      <c r="J396" s="887">
        <f t="shared" si="43"/>
        <v>0.96</v>
      </c>
      <c r="K396" s="1851"/>
      <c r="L396" s="682"/>
      <c r="M396" s="682"/>
      <c r="N396" s="684"/>
      <c r="O396" s="684"/>
      <c r="P396" s="684"/>
      <c r="Q396" s="684"/>
      <c r="R396" s="684"/>
      <c r="S396" s="682"/>
      <c r="T396" s="682"/>
      <c r="U396" s="682"/>
      <c r="V396" s="682"/>
      <c r="W396" s="682"/>
      <c r="X396" s="682"/>
      <c r="Y396" s="682"/>
      <c r="Z396" s="682"/>
    </row>
    <row r="397" spans="1:26" ht="15">
      <c r="A397" s="682"/>
      <c r="B397" s="1039"/>
      <c r="C397" s="751"/>
      <c r="D397" s="751"/>
      <c r="E397" s="751"/>
      <c r="F397" s="751"/>
      <c r="G397" s="924"/>
      <c r="H397" s="924"/>
      <c r="I397" s="924"/>
      <c r="J397" s="924"/>
      <c r="K397" s="1360"/>
      <c r="L397" s="682"/>
      <c r="M397" s="682"/>
      <c r="N397" s="684"/>
      <c r="O397" s="684"/>
      <c r="P397" s="684"/>
      <c r="Q397" s="684"/>
      <c r="R397" s="684"/>
      <c r="S397" s="682"/>
      <c r="T397" s="682"/>
      <c r="U397" s="682"/>
      <c r="V397" s="682"/>
      <c r="W397" s="682"/>
      <c r="X397" s="682"/>
      <c r="Y397" s="682"/>
      <c r="Z397" s="682"/>
    </row>
    <row r="398" spans="1:26" ht="15">
      <c r="A398" s="682"/>
      <c r="B398" s="1039"/>
      <c r="C398" s="751"/>
      <c r="D398" s="751"/>
      <c r="E398" s="751"/>
      <c r="F398" s="751"/>
      <c r="G398" s="924"/>
      <c r="H398" s="924"/>
      <c r="I398" s="1378"/>
      <c r="J398" s="1412">
        <f>SUM(J395:J397)</f>
        <v>2.72</v>
      </c>
      <c r="K398" s="1413" t="s">
        <v>1706</v>
      </c>
      <c r="L398" s="682"/>
      <c r="M398" s="682"/>
      <c r="N398" s="684"/>
      <c r="O398" s="684"/>
      <c r="P398" s="684"/>
      <c r="Q398" s="684"/>
      <c r="R398" s="684"/>
      <c r="S398" s="682"/>
      <c r="T398" s="682"/>
      <c r="U398" s="682"/>
      <c r="V398" s="682"/>
      <c r="W398" s="682"/>
      <c r="X398" s="682"/>
      <c r="Y398" s="682"/>
      <c r="Z398" s="682"/>
    </row>
    <row r="399" spans="1:26" ht="15">
      <c r="A399" s="682"/>
      <c r="B399" s="1381">
        <v>12</v>
      </c>
      <c r="C399" s="1382" t="s">
        <v>2902</v>
      </c>
      <c r="D399" s="1383"/>
      <c r="E399" s="1383"/>
      <c r="F399" s="1383"/>
      <c r="G399" s="1384"/>
      <c r="H399" s="1384"/>
      <c r="I399" s="1384"/>
      <c r="J399" s="1384"/>
      <c r="K399" s="1449"/>
      <c r="L399" s="682"/>
      <c r="M399" s="682"/>
      <c r="N399" s="684"/>
      <c r="O399" s="684"/>
      <c r="P399" s="684"/>
      <c r="Q399" s="684"/>
      <c r="R399" s="684"/>
      <c r="S399" s="682"/>
      <c r="T399" s="682"/>
      <c r="U399" s="682"/>
      <c r="V399" s="682"/>
      <c r="W399" s="682"/>
      <c r="X399" s="682"/>
      <c r="Y399" s="682"/>
      <c r="Z399" s="682"/>
    </row>
    <row r="400" spans="1:26" ht="15">
      <c r="A400" s="682"/>
      <c r="B400" s="1039"/>
      <c r="C400" s="892" t="s">
        <v>2903</v>
      </c>
      <c r="D400" s="751"/>
      <c r="E400" s="752">
        <v>1</v>
      </c>
      <c r="F400" s="752">
        <v>2</v>
      </c>
      <c r="G400" s="887">
        <f>G390</f>
        <v>4</v>
      </c>
      <c r="H400" s="924"/>
      <c r="I400" s="887">
        <f>I357</f>
        <v>2.75</v>
      </c>
      <c r="J400" s="887">
        <f>G400*I400*F400*E400</f>
        <v>22</v>
      </c>
      <c r="K400" s="1360"/>
      <c r="L400" s="682"/>
      <c r="M400" s="682"/>
      <c r="N400" s="684"/>
      <c r="O400" s="684"/>
      <c r="P400" s="684"/>
      <c r="Q400" s="684"/>
      <c r="R400" s="684"/>
      <c r="S400" s="682"/>
      <c r="T400" s="682"/>
      <c r="U400" s="682"/>
      <c r="V400" s="682"/>
      <c r="W400" s="682"/>
      <c r="X400" s="682"/>
      <c r="Y400" s="682"/>
      <c r="Z400" s="682"/>
    </row>
    <row r="401" spans="1:26" ht="15">
      <c r="A401" s="682"/>
      <c r="B401" s="1039"/>
      <c r="C401" s="751"/>
      <c r="D401" s="751"/>
      <c r="E401" s="752">
        <v>1</v>
      </c>
      <c r="F401" s="752">
        <v>2</v>
      </c>
      <c r="G401" s="924"/>
      <c r="H401" s="887">
        <f>H357</f>
        <v>2</v>
      </c>
      <c r="I401" s="887">
        <f>I400</f>
        <v>2.75</v>
      </c>
      <c r="J401" s="887">
        <f>H401*I401*F401*E401</f>
        <v>11</v>
      </c>
      <c r="K401" s="1360"/>
      <c r="L401" s="682"/>
      <c r="M401" s="682"/>
      <c r="N401" s="684"/>
      <c r="O401" s="684"/>
      <c r="P401" s="684"/>
      <c r="Q401" s="684"/>
      <c r="R401" s="684"/>
      <c r="S401" s="682"/>
      <c r="T401" s="682"/>
      <c r="U401" s="682"/>
      <c r="V401" s="682"/>
      <c r="W401" s="682"/>
      <c r="X401" s="682"/>
      <c r="Y401" s="682"/>
      <c r="Z401" s="682"/>
    </row>
    <row r="402" spans="1:26" ht="15">
      <c r="A402" s="682"/>
      <c r="B402" s="1039"/>
      <c r="C402" s="751"/>
      <c r="D402" s="751"/>
      <c r="E402" s="751"/>
      <c r="F402" s="751"/>
      <c r="G402" s="924"/>
      <c r="H402" s="924"/>
      <c r="I402" s="924"/>
      <c r="J402" s="924"/>
      <c r="K402" s="1360"/>
      <c r="L402" s="682"/>
      <c r="M402" s="682"/>
      <c r="N402" s="684"/>
      <c r="O402" s="684"/>
      <c r="P402" s="684"/>
      <c r="Q402" s="684"/>
      <c r="R402" s="684"/>
      <c r="S402" s="682"/>
      <c r="T402" s="682"/>
      <c r="U402" s="682"/>
      <c r="V402" s="682"/>
      <c r="W402" s="682"/>
      <c r="X402" s="682"/>
      <c r="Y402" s="682"/>
      <c r="Z402" s="682"/>
    </row>
    <row r="403" spans="1:26" ht="15">
      <c r="A403" s="682"/>
      <c r="B403" s="1039"/>
      <c r="C403" s="751"/>
      <c r="D403" s="751"/>
      <c r="E403" s="751"/>
      <c r="F403" s="751"/>
      <c r="G403" s="924"/>
      <c r="H403" s="924"/>
      <c r="I403" s="924"/>
      <c r="J403" s="924"/>
      <c r="K403" s="1360"/>
      <c r="L403" s="682"/>
      <c r="M403" s="682"/>
      <c r="N403" s="684"/>
      <c r="O403" s="684"/>
      <c r="P403" s="684"/>
      <c r="Q403" s="684"/>
      <c r="R403" s="684"/>
      <c r="S403" s="682"/>
      <c r="T403" s="682"/>
      <c r="U403" s="682"/>
      <c r="V403" s="682"/>
      <c r="W403" s="682"/>
      <c r="X403" s="682"/>
      <c r="Y403" s="682"/>
      <c r="Z403" s="682"/>
    </row>
    <row r="404" spans="1:26" ht="15">
      <c r="A404" s="682"/>
      <c r="B404" s="1039"/>
      <c r="C404" s="751"/>
      <c r="D404" s="751"/>
      <c r="E404" s="751"/>
      <c r="F404" s="751"/>
      <c r="G404" s="924"/>
      <c r="H404" s="924"/>
      <c r="I404" s="1378"/>
      <c r="J404" s="1412">
        <f>SUM(J400:J403)</f>
        <v>33</v>
      </c>
      <c r="K404" s="1413" t="s">
        <v>1706</v>
      </c>
      <c r="L404" s="682"/>
      <c r="M404" s="682"/>
      <c r="N404" s="684"/>
      <c r="O404" s="684"/>
      <c r="P404" s="684"/>
      <c r="Q404" s="684"/>
      <c r="R404" s="684"/>
      <c r="S404" s="682"/>
      <c r="T404" s="682"/>
      <c r="U404" s="682"/>
      <c r="V404" s="682"/>
      <c r="W404" s="682"/>
      <c r="X404" s="682"/>
      <c r="Y404" s="682"/>
      <c r="Z404" s="682"/>
    </row>
    <row r="405" spans="1:26" ht="15">
      <c r="A405" s="682"/>
      <c r="B405" s="1381">
        <v>13</v>
      </c>
      <c r="C405" s="1382" t="s">
        <v>2902</v>
      </c>
      <c r="D405" s="1383"/>
      <c r="E405" s="1383"/>
      <c r="F405" s="1383"/>
      <c r="G405" s="1384"/>
      <c r="H405" s="1384"/>
      <c r="I405" s="1384"/>
      <c r="J405" s="1384"/>
      <c r="K405" s="1449"/>
      <c r="L405" s="682"/>
      <c r="M405" s="682"/>
      <c r="N405" s="684"/>
      <c r="O405" s="684"/>
      <c r="P405" s="684"/>
      <c r="Q405" s="684"/>
      <c r="R405" s="684"/>
      <c r="S405" s="682"/>
      <c r="T405" s="682"/>
      <c r="U405" s="682"/>
      <c r="V405" s="682"/>
      <c r="W405" s="682"/>
      <c r="X405" s="682"/>
      <c r="Y405" s="682"/>
      <c r="Z405" s="682"/>
    </row>
    <row r="406" spans="1:26" ht="15">
      <c r="A406" s="682"/>
      <c r="B406" s="1039"/>
      <c r="C406" s="892" t="s">
        <v>2749</v>
      </c>
      <c r="D406" s="751"/>
      <c r="E406" s="752">
        <v>1</v>
      </c>
      <c r="F406" s="752">
        <v>2</v>
      </c>
      <c r="G406" s="887">
        <v>4.4000000000000004</v>
      </c>
      <c r="H406" s="924"/>
      <c r="I406" s="887">
        <f>I401</f>
        <v>2.75</v>
      </c>
      <c r="J406" s="887">
        <f>G406*I406*F406*E406</f>
        <v>24.200000000000003</v>
      </c>
      <c r="K406" s="1360"/>
      <c r="L406" s="682"/>
      <c r="M406" s="682"/>
      <c r="N406" s="684"/>
      <c r="O406" s="684"/>
      <c r="P406" s="684"/>
      <c r="Q406" s="684"/>
      <c r="R406" s="684"/>
      <c r="S406" s="682"/>
      <c r="T406" s="682"/>
      <c r="U406" s="682"/>
      <c r="V406" s="682"/>
      <c r="W406" s="682"/>
      <c r="X406" s="682"/>
      <c r="Y406" s="682"/>
      <c r="Z406" s="682"/>
    </row>
    <row r="407" spans="1:26" ht="15">
      <c r="A407" s="682"/>
      <c r="B407" s="1039"/>
      <c r="C407" s="751"/>
      <c r="D407" s="751"/>
      <c r="E407" s="752">
        <v>1</v>
      </c>
      <c r="F407" s="752">
        <v>2</v>
      </c>
      <c r="G407" s="924"/>
      <c r="H407" s="887">
        <v>2.4</v>
      </c>
      <c r="I407" s="887">
        <f>I406</f>
        <v>2.75</v>
      </c>
      <c r="J407" s="887">
        <f>H407*I407*F407*E407</f>
        <v>13.2</v>
      </c>
      <c r="K407" s="1360"/>
      <c r="L407" s="682"/>
      <c r="M407" s="682"/>
      <c r="N407" s="684"/>
      <c r="O407" s="684"/>
      <c r="P407" s="684"/>
      <c r="Q407" s="684"/>
      <c r="R407" s="684"/>
      <c r="S407" s="682"/>
      <c r="T407" s="682"/>
      <c r="U407" s="682"/>
      <c r="V407" s="682"/>
      <c r="W407" s="682"/>
      <c r="X407" s="682"/>
      <c r="Y407" s="682"/>
      <c r="Z407" s="682"/>
    </row>
    <row r="408" spans="1:26" ht="15">
      <c r="A408" s="682"/>
      <c r="B408" s="1039"/>
      <c r="C408" s="751"/>
      <c r="D408" s="751"/>
      <c r="E408" s="751"/>
      <c r="F408" s="751"/>
      <c r="G408" s="924"/>
      <c r="H408" s="924"/>
      <c r="I408" s="924"/>
      <c r="J408" s="924"/>
      <c r="K408" s="1360"/>
      <c r="L408" s="682"/>
      <c r="M408" s="682"/>
      <c r="N408" s="684"/>
      <c r="O408" s="684"/>
      <c r="P408" s="684"/>
      <c r="Q408" s="684"/>
      <c r="R408" s="684"/>
      <c r="S408" s="682"/>
      <c r="T408" s="682"/>
      <c r="U408" s="682"/>
      <c r="V408" s="682"/>
      <c r="W408" s="682"/>
      <c r="X408" s="682"/>
      <c r="Y408" s="682"/>
      <c r="Z408" s="682"/>
    </row>
    <row r="409" spans="1:26" ht="15">
      <c r="A409" s="682"/>
      <c r="B409" s="1039"/>
      <c r="C409" s="751"/>
      <c r="D409" s="751"/>
      <c r="E409" s="751"/>
      <c r="F409" s="751"/>
      <c r="G409" s="924"/>
      <c r="H409" s="924"/>
      <c r="I409" s="924"/>
      <c r="J409" s="924"/>
      <c r="K409" s="1360"/>
      <c r="L409" s="682"/>
      <c r="M409" s="682"/>
      <c r="N409" s="684"/>
      <c r="O409" s="684"/>
      <c r="P409" s="684"/>
      <c r="Q409" s="684"/>
      <c r="R409" s="684"/>
      <c r="S409" s="682"/>
      <c r="T409" s="682"/>
      <c r="U409" s="682"/>
      <c r="V409" s="682"/>
      <c r="W409" s="682"/>
      <c r="X409" s="682"/>
      <c r="Y409" s="682"/>
      <c r="Z409" s="682"/>
    </row>
    <row r="410" spans="1:26" ht="15">
      <c r="A410" s="682"/>
      <c r="B410" s="1039"/>
      <c r="C410" s="751"/>
      <c r="D410" s="751"/>
      <c r="E410" s="751"/>
      <c r="F410" s="751"/>
      <c r="G410" s="924"/>
      <c r="H410" s="924"/>
      <c r="I410" s="1378"/>
      <c r="J410" s="1412">
        <f>SUM(J406:J409)</f>
        <v>37.400000000000006</v>
      </c>
      <c r="K410" s="1413" t="s">
        <v>1706</v>
      </c>
      <c r="L410" s="682"/>
      <c r="M410" s="682"/>
      <c r="N410" s="684"/>
      <c r="O410" s="684"/>
      <c r="P410" s="684"/>
      <c r="Q410" s="684"/>
      <c r="R410" s="684"/>
      <c r="S410" s="682"/>
      <c r="T410" s="682"/>
      <c r="U410" s="682"/>
      <c r="V410" s="682"/>
      <c r="W410" s="682"/>
      <c r="X410" s="682"/>
      <c r="Y410" s="682"/>
      <c r="Z410" s="682"/>
    </row>
    <row r="411" spans="1:26" ht="15">
      <c r="A411" s="682"/>
      <c r="B411" s="1047"/>
      <c r="C411" s="1048"/>
      <c r="D411" s="1048"/>
      <c r="E411" s="1048"/>
      <c r="F411" s="1048"/>
      <c r="G411" s="1049"/>
      <c r="H411" s="1049"/>
      <c r="I411" s="1049"/>
      <c r="J411" s="1049"/>
      <c r="K411" s="1450"/>
      <c r="L411" s="682"/>
      <c r="M411" s="682"/>
      <c r="N411" s="684"/>
      <c r="O411" s="684"/>
      <c r="P411" s="684"/>
      <c r="Q411" s="684"/>
      <c r="R411" s="684"/>
      <c r="S411" s="682"/>
      <c r="T411" s="682"/>
      <c r="U411" s="682"/>
      <c r="V411" s="682"/>
      <c r="W411" s="682"/>
      <c r="X411" s="682"/>
      <c r="Y411" s="682"/>
      <c r="Z411" s="682"/>
    </row>
    <row r="412" spans="1:26" ht="15">
      <c r="A412" s="682"/>
      <c r="B412" s="684"/>
      <c r="C412" s="684"/>
      <c r="D412" s="684"/>
      <c r="E412" s="684"/>
      <c r="F412" s="684"/>
      <c r="G412" s="865"/>
      <c r="H412" s="865"/>
      <c r="I412" s="865"/>
      <c r="J412" s="865"/>
      <c r="K412" s="684"/>
      <c r="L412" s="682"/>
      <c r="M412" s="682"/>
      <c r="N412" s="684"/>
      <c r="O412" s="684"/>
      <c r="P412" s="684"/>
      <c r="Q412" s="684"/>
      <c r="R412" s="684"/>
      <c r="S412" s="682"/>
      <c r="T412" s="682"/>
      <c r="U412" s="682"/>
      <c r="V412" s="682"/>
      <c r="W412" s="682"/>
      <c r="X412" s="682"/>
      <c r="Y412" s="682"/>
      <c r="Z412" s="682"/>
    </row>
    <row r="413" spans="1:26" ht="15">
      <c r="A413" s="682"/>
      <c r="B413" s="684"/>
      <c r="C413" s="684"/>
      <c r="D413" s="684"/>
      <c r="E413" s="684"/>
      <c r="F413" s="684"/>
      <c r="G413" s="865"/>
      <c r="H413" s="865"/>
      <c r="I413" s="865"/>
      <c r="J413" s="865"/>
      <c r="K413" s="684"/>
      <c r="L413" s="682"/>
      <c r="M413" s="682"/>
      <c r="N413" s="684"/>
      <c r="O413" s="684"/>
      <c r="P413" s="684"/>
      <c r="Q413" s="684"/>
      <c r="R413" s="684"/>
      <c r="S413" s="682"/>
      <c r="T413" s="682"/>
      <c r="U413" s="682"/>
      <c r="V413" s="682"/>
      <c r="W413" s="682"/>
      <c r="X413" s="682"/>
      <c r="Y413" s="682"/>
      <c r="Z413" s="682"/>
    </row>
    <row r="414" spans="1:26" ht="15">
      <c r="A414" s="682"/>
      <c r="B414" s="684"/>
      <c r="C414" s="684"/>
      <c r="D414" s="684"/>
      <c r="E414" s="684"/>
      <c r="F414" s="684"/>
      <c r="G414" s="865"/>
      <c r="H414" s="865"/>
      <c r="I414" s="865"/>
      <c r="J414" s="865"/>
      <c r="K414" s="684"/>
      <c r="L414" s="682"/>
      <c r="M414" s="682"/>
      <c r="N414" s="684"/>
      <c r="O414" s="684"/>
      <c r="P414" s="684"/>
      <c r="Q414" s="684"/>
      <c r="R414" s="684"/>
      <c r="S414" s="682"/>
      <c r="T414" s="682"/>
      <c r="U414" s="682"/>
      <c r="V414" s="682"/>
      <c r="W414" s="682"/>
      <c r="X414" s="682"/>
      <c r="Y414" s="682"/>
      <c r="Z414" s="682"/>
    </row>
    <row r="415" spans="1:26" ht="15">
      <c r="A415" s="682"/>
      <c r="B415" s="1451">
        <v>1</v>
      </c>
      <c r="C415" s="1452" t="s">
        <v>2771</v>
      </c>
      <c r="D415" s="1453"/>
      <c r="E415" s="1453"/>
      <c r="F415" s="1453"/>
      <c r="G415" s="1454"/>
      <c r="H415" s="1454"/>
      <c r="I415" s="1454"/>
      <c r="J415" s="1454"/>
      <c r="K415" s="1455"/>
      <c r="L415" s="682"/>
      <c r="M415" s="682"/>
      <c r="N415" s="684"/>
      <c r="O415" s="684"/>
      <c r="P415" s="684"/>
      <c r="Q415" s="684"/>
      <c r="R415" s="684"/>
      <c r="S415" s="682"/>
      <c r="T415" s="682"/>
      <c r="U415" s="682"/>
      <c r="V415" s="682"/>
      <c r="W415" s="682"/>
      <c r="X415" s="682"/>
      <c r="Y415" s="682"/>
      <c r="Z415" s="682"/>
    </row>
    <row r="416" spans="1:26" ht="15">
      <c r="A416" s="682"/>
      <c r="B416" s="1039"/>
      <c r="C416" s="1873" t="s">
        <v>2904</v>
      </c>
      <c r="D416" s="1722"/>
      <c r="E416" s="1722"/>
      <c r="F416" s="1722"/>
      <c r="G416" s="1722"/>
      <c r="H416" s="1722"/>
      <c r="I416" s="1722"/>
      <c r="J416" s="1720"/>
      <c r="K416" s="1360"/>
      <c r="L416" s="682"/>
      <c r="M416" s="682"/>
      <c r="N416" s="684"/>
      <c r="O416" s="684"/>
      <c r="P416" s="684"/>
      <c r="Q416" s="684"/>
      <c r="R416" s="684"/>
      <c r="S416" s="682"/>
      <c r="T416" s="682"/>
      <c r="U416" s="682"/>
      <c r="V416" s="682"/>
      <c r="W416" s="682"/>
      <c r="X416" s="682"/>
      <c r="Y416" s="682"/>
      <c r="Z416" s="682"/>
    </row>
    <row r="417" spans="1:26" ht="15">
      <c r="A417" s="682"/>
      <c r="B417" s="1039"/>
      <c r="C417" s="1456" t="s">
        <v>2905</v>
      </c>
      <c r="D417" s="751"/>
      <c r="E417" s="751"/>
      <c r="F417" s="752">
        <v>8</v>
      </c>
      <c r="G417" s="924"/>
      <c r="H417" s="887">
        <v>2</v>
      </c>
      <c r="I417" s="887">
        <v>0.1</v>
      </c>
      <c r="J417" s="887">
        <f t="shared" ref="J417:J420" si="44">H417*I417*F417</f>
        <v>1.6</v>
      </c>
      <c r="K417" s="1849" t="s">
        <v>1706</v>
      </c>
      <c r="L417" s="682"/>
      <c r="M417" s="682"/>
      <c r="N417" s="684"/>
      <c r="O417" s="684"/>
      <c r="P417" s="684"/>
      <c r="Q417" s="684"/>
      <c r="R417" s="684"/>
      <c r="S417" s="682"/>
      <c r="T417" s="682"/>
      <c r="U417" s="682"/>
      <c r="V417" s="682"/>
      <c r="W417" s="682"/>
      <c r="X417" s="682"/>
      <c r="Y417" s="682"/>
      <c r="Z417" s="682"/>
    </row>
    <row r="418" spans="1:26" ht="15">
      <c r="A418" s="682"/>
      <c r="B418" s="1039"/>
      <c r="C418" s="1456" t="s">
        <v>2906</v>
      </c>
      <c r="D418" s="751"/>
      <c r="E418" s="751"/>
      <c r="F418" s="752">
        <v>1</v>
      </c>
      <c r="G418" s="924"/>
      <c r="H418" s="887">
        <v>0.9</v>
      </c>
      <c r="I418" s="887">
        <v>0.1</v>
      </c>
      <c r="J418" s="887">
        <f t="shared" si="44"/>
        <v>9.0000000000000011E-2</v>
      </c>
      <c r="K418" s="1850"/>
      <c r="L418" s="682"/>
      <c r="M418" s="682"/>
      <c r="N418" s="684"/>
      <c r="O418" s="684"/>
      <c r="P418" s="684"/>
      <c r="Q418" s="684"/>
      <c r="R418" s="684"/>
      <c r="S418" s="682"/>
      <c r="T418" s="682"/>
      <c r="U418" s="682"/>
      <c r="V418" s="682"/>
      <c r="W418" s="682"/>
      <c r="X418" s="682"/>
      <c r="Y418" s="682"/>
      <c r="Z418" s="682"/>
    </row>
    <row r="419" spans="1:26" ht="15">
      <c r="A419" s="682"/>
      <c r="B419" s="1039"/>
      <c r="C419" s="1456" t="s">
        <v>2907</v>
      </c>
      <c r="D419" s="751"/>
      <c r="E419" s="751"/>
      <c r="F419" s="752">
        <v>3</v>
      </c>
      <c r="G419" s="924"/>
      <c r="H419" s="887">
        <v>0.6</v>
      </c>
      <c r="I419" s="887">
        <v>0.1</v>
      </c>
      <c r="J419" s="887">
        <f t="shared" si="44"/>
        <v>0.18</v>
      </c>
      <c r="K419" s="1850"/>
      <c r="L419" s="682"/>
      <c r="M419" s="682"/>
      <c r="N419" s="684"/>
      <c r="O419" s="684"/>
      <c r="P419" s="684"/>
      <c r="Q419" s="684"/>
      <c r="R419" s="684"/>
      <c r="S419" s="682"/>
      <c r="T419" s="682"/>
      <c r="U419" s="682"/>
      <c r="V419" s="682"/>
      <c r="W419" s="682"/>
      <c r="X419" s="682"/>
      <c r="Y419" s="682"/>
      <c r="Z419" s="682"/>
    </row>
    <row r="420" spans="1:26" ht="15">
      <c r="A420" s="682"/>
      <c r="B420" s="1039"/>
      <c r="C420" s="1456" t="s">
        <v>2908</v>
      </c>
      <c r="D420" s="751"/>
      <c r="E420" s="751"/>
      <c r="F420" s="752">
        <v>1</v>
      </c>
      <c r="G420" s="924"/>
      <c r="H420" s="887">
        <v>1</v>
      </c>
      <c r="I420" s="887">
        <v>0.1</v>
      </c>
      <c r="J420" s="887">
        <f t="shared" si="44"/>
        <v>0.1</v>
      </c>
      <c r="K420" s="1851"/>
      <c r="L420" s="682"/>
      <c r="M420" s="682"/>
      <c r="N420" s="684"/>
      <c r="O420" s="684"/>
      <c r="P420" s="684"/>
      <c r="Q420" s="684"/>
      <c r="R420" s="684"/>
      <c r="S420" s="682"/>
      <c r="T420" s="682"/>
      <c r="U420" s="682"/>
      <c r="V420" s="682"/>
      <c r="W420" s="682"/>
      <c r="X420" s="682"/>
      <c r="Y420" s="682"/>
      <c r="Z420" s="682"/>
    </row>
    <row r="421" spans="1:26" ht="15">
      <c r="A421" s="682"/>
      <c r="B421" s="1039"/>
      <c r="C421" s="751"/>
      <c r="D421" s="751"/>
      <c r="E421" s="751"/>
      <c r="F421" s="751"/>
      <c r="G421" s="924"/>
      <c r="H421" s="924"/>
      <c r="I421" s="924"/>
      <c r="J421" s="924"/>
      <c r="K421" s="1360"/>
      <c r="L421" s="682"/>
      <c r="M421" s="682"/>
      <c r="N421" s="684"/>
      <c r="O421" s="684"/>
      <c r="P421" s="684"/>
      <c r="Q421" s="684"/>
      <c r="R421" s="684"/>
      <c r="S421" s="682"/>
      <c r="T421" s="682"/>
      <c r="U421" s="682"/>
      <c r="V421" s="682"/>
      <c r="W421" s="682"/>
      <c r="X421" s="682"/>
      <c r="Y421" s="682"/>
      <c r="Z421" s="682"/>
    </row>
    <row r="422" spans="1:26" ht="15">
      <c r="A422" s="682"/>
      <c r="B422" s="1039"/>
      <c r="C422" s="751"/>
      <c r="D422" s="751"/>
      <c r="E422" s="751"/>
      <c r="F422" s="751"/>
      <c r="G422" s="924"/>
      <c r="H422" s="924"/>
      <c r="I422" s="924"/>
      <c r="J422" s="924"/>
      <c r="K422" s="1360"/>
      <c r="L422" s="682"/>
      <c r="M422" s="682"/>
      <c r="N422" s="684"/>
      <c r="O422" s="684"/>
      <c r="P422" s="684"/>
      <c r="Q422" s="684"/>
      <c r="R422" s="684"/>
      <c r="S422" s="682"/>
      <c r="T422" s="682"/>
      <c r="U422" s="682"/>
      <c r="V422" s="682"/>
      <c r="W422" s="682"/>
      <c r="X422" s="682"/>
      <c r="Y422" s="682"/>
      <c r="Z422" s="682"/>
    </row>
    <row r="423" spans="1:26" ht="15">
      <c r="A423" s="682"/>
      <c r="B423" s="1039"/>
      <c r="C423" s="751"/>
      <c r="D423" s="751"/>
      <c r="E423" s="751"/>
      <c r="F423" s="751"/>
      <c r="G423" s="924"/>
      <c r="H423" s="924"/>
      <c r="I423" s="1378"/>
      <c r="J423" s="1412">
        <f>SUM(J417:J422)</f>
        <v>1.9700000000000002</v>
      </c>
      <c r="K423" s="1413" t="s">
        <v>1706</v>
      </c>
      <c r="L423" s="682"/>
      <c r="M423" s="682"/>
      <c r="N423" s="684"/>
      <c r="O423" s="684"/>
      <c r="P423" s="684"/>
      <c r="Q423" s="684"/>
      <c r="R423" s="684"/>
      <c r="S423" s="682"/>
      <c r="T423" s="682"/>
      <c r="U423" s="682"/>
      <c r="V423" s="682"/>
      <c r="W423" s="682"/>
      <c r="X423" s="682"/>
      <c r="Y423" s="682"/>
      <c r="Z423" s="682"/>
    </row>
    <row r="424" spans="1:26" ht="15">
      <c r="A424" s="682"/>
      <c r="B424" s="1451">
        <v>2</v>
      </c>
      <c r="C424" s="1452" t="s">
        <v>1816</v>
      </c>
      <c r="D424" s="1453"/>
      <c r="E424" s="1453"/>
      <c r="F424" s="1453"/>
      <c r="G424" s="1454"/>
      <c r="H424" s="1454"/>
      <c r="I424" s="1454"/>
      <c r="J424" s="1454"/>
      <c r="K424" s="1455"/>
      <c r="L424" s="682"/>
      <c r="M424" s="682"/>
      <c r="N424" s="684"/>
      <c r="O424" s="684"/>
      <c r="P424" s="684"/>
      <c r="Q424" s="684"/>
      <c r="R424" s="684"/>
      <c r="S424" s="682"/>
      <c r="T424" s="682"/>
      <c r="U424" s="682"/>
      <c r="V424" s="682"/>
      <c r="W424" s="682"/>
      <c r="X424" s="682"/>
      <c r="Y424" s="682"/>
      <c r="Z424" s="682"/>
    </row>
    <row r="425" spans="1:26" ht="15">
      <c r="A425" s="682"/>
      <c r="B425" s="1039"/>
      <c r="C425" s="751"/>
      <c r="D425" s="751"/>
      <c r="E425" s="751"/>
      <c r="F425" s="751"/>
      <c r="G425" s="924"/>
      <c r="H425" s="924"/>
      <c r="I425" s="924"/>
      <c r="J425" s="924"/>
      <c r="K425" s="1360"/>
      <c r="L425" s="682"/>
      <c r="M425" s="682"/>
      <c r="N425" s="684"/>
      <c r="O425" s="684"/>
      <c r="P425" s="684"/>
      <c r="Q425" s="684"/>
      <c r="R425" s="684"/>
      <c r="S425" s="682"/>
      <c r="T425" s="682"/>
      <c r="U425" s="682"/>
      <c r="V425" s="682"/>
      <c r="W425" s="682"/>
      <c r="X425" s="682"/>
      <c r="Y425" s="682"/>
      <c r="Z425" s="682"/>
    </row>
    <row r="426" spans="1:26" ht="15">
      <c r="A426" s="682"/>
      <c r="B426" s="1039"/>
      <c r="C426" s="892" t="s">
        <v>2909</v>
      </c>
      <c r="D426" s="751"/>
      <c r="E426" s="751"/>
      <c r="F426" s="751"/>
      <c r="G426" s="924"/>
      <c r="H426" s="924"/>
      <c r="I426" s="924"/>
      <c r="J426" s="924"/>
      <c r="K426" s="1360"/>
      <c r="L426" s="682"/>
      <c r="M426" s="682"/>
      <c r="N426" s="684"/>
      <c r="O426" s="684"/>
      <c r="P426" s="684"/>
      <c r="Q426" s="684"/>
      <c r="R426" s="684"/>
      <c r="S426" s="682"/>
      <c r="T426" s="682"/>
      <c r="U426" s="682"/>
      <c r="V426" s="682"/>
      <c r="W426" s="682"/>
      <c r="X426" s="682"/>
      <c r="Y426" s="682"/>
      <c r="Z426" s="682"/>
    </row>
    <row r="427" spans="1:26" ht="15">
      <c r="A427" s="682"/>
      <c r="B427" s="1039"/>
      <c r="C427" s="1456" t="s">
        <v>2905</v>
      </c>
      <c r="D427" s="751"/>
      <c r="E427" s="752">
        <v>1</v>
      </c>
      <c r="F427" s="752">
        <v>8</v>
      </c>
      <c r="G427" s="924"/>
      <c r="H427" s="887">
        <v>2</v>
      </c>
      <c r="I427" s="887">
        <v>0.1</v>
      </c>
      <c r="J427" s="887">
        <f t="shared" ref="J427:J430" si="45">H427*I427*F427*E427</f>
        <v>1.6</v>
      </c>
      <c r="K427" s="1849" t="s">
        <v>1706</v>
      </c>
      <c r="L427" s="682"/>
      <c r="M427" s="682"/>
      <c r="N427" s="684"/>
      <c r="O427" s="684"/>
      <c r="P427" s="684"/>
      <c r="Q427" s="684"/>
      <c r="R427" s="684"/>
      <c r="S427" s="682"/>
      <c r="T427" s="682"/>
      <c r="U427" s="682"/>
      <c r="V427" s="682"/>
      <c r="W427" s="682"/>
      <c r="X427" s="682"/>
      <c r="Y427" s="682"/>
      <c r="Z427" s="682"/>
    </row>
    <row r="428" spans="1:26" ht="15">
      <c r="A428" s="682"/>
      <c r="B428" s="1039"/>
      <c r="C428" s="1456" t="s">
        <v>2906</v>
      </c>
      <c r="D428" s="751"/>
      <c r="E428" s="752">
        <v>1</v>
      </c>
      <c r="F428" s="752">
        <v>1</v>
      </c>
      <c r="G428" s="924"/>
      <c r="H428" s="887">
        <v>0.9</v>
      </c>
      <c r="I428" s="887">
        <v>0.1</v>
      </c>
      <c r="J428" s="887">
        <f t="shared" si="45"/>
        <v>9.0000000000000011E-2</v>
      </c>
      <c r="K428" s="1850"/>
      <c r="L428" s="682"/>
      <c r="M428" s="682"/>
      <c r="N428" s="684"/>
      <c r="O428" s="684"/>
      <c r="P428" s="684"/>
      <c r="Q428" s="684"/>
      <c r="R428" s="684"/>
      <c r="S428" s="682"/>
      <c r="T428" s="682"/>
      <c r="U428" s="682"/>
      <c r="V428" s="682"/>
      <c r="W428" s="682"/>
      <c r="X428" s="682"/>
      <c r="Y428" s="682"/>
      <c r="Z428" s="682"/>
    </row>
    <row r="429" spans="1:26" ht="15">
      <c r="A429" s="682"/>
      <c r="B429" s="1039"/>
      <c r="C429" s="1456" t="s">
        <v>2907</v>
      </c>
      <c r="D429" s="751"/>
      <c r="E429" s="752">
        <v>1</v>
      </c>
      <c r="F429" s="752">
        <v>3</v>
      </c>
      <c r="G429" s="924"/>
      <c r="H429" s="887">
        <v>0.6</v>
      </c>
      <c r="I429" s="887">
        <v>0.1</v>
      </c>
      <c r="J429" s="887">
        <f t="shared" si="45"/>
        <v>0.18</v>
      </c>
      <c r="K429" s="1850"/>
      <c r="L429" s="682"/>
      <c r="M429" s="682"/>
      <c r="N429" s="684"/>
      <c r="O429" s="684"/>
      <c r="P429" s="684"/>
      <c r="Q429" s="684"/>
      <c r="R429" s="684"/>
      <c r="S429" s="682"/>
      <c r="T429" s="682"/>
      <c r="U429" s="682"/>
      <c r="V429" s="682"/>
      <c r="W429" s="682"/>
      <c r="X429" s="682"/>
      <c r="Y429" s="682"/>
      <c r="Z429" s="682"/>
    </row>
    <row r="430" spans="1:26" ht="15">
      <c r="A430" s="682"/>
      <c r="B430" s="1039"/>
      <c r="C430" s="1456" t="s">
        <v>2908</v>
      </c>
      <c r="D430" s="751"/>
      <c r="E430" s="752">
        <v>1</v>
      </c>
      <c r="F430" s="752">
        <v>1</v>
      </c>
      <c r="G430" s="924"/>
      <c r="H430" s="887">
        <v>1</v>
      </c>
      <c r="I430" s="887">
        <v>0.1</v>
      </c>
      <c r="J430" s="887">
        <f t="shared" si="45"/>
        <v>0.1</v>
      </c>
      <c r="K430" s="1851"/>
      <c r="L430" s="682"/>
      <c r="M430" s="682"/>
      <c r="N430" s="684"/>
      <c r="O430" s="684"/>
      <c r="P430" s="684"/>
      <c r="Q430" s="684"/>
      <c r="R430" s="684"/>
      <c r="S430" s="682"/>
      <c r="T430" s="682"/>
      <c r="U430" s="682"/>
      <c r="V430" s="682"/>
      <c r="W430" s="682"/>
      <c r="X430" s="682"/>
      <c r="Y430" s="682"/>
      <c r="Z430" s="682"/>
    </row>
    <row r="431" spans="1:26" ht="15">
      <c r="A431" s="682"/>
      <c r="B431" s="1039"/>
      <c r="C431" s="751"/>
      <c r="D431" s="751"/>
      <c r="E431" s="751"/>
      <c r="F431" s="751"/>
      <c r="G431" s="924"/>
      <c r="H431" s="924"/>
      <c r="I431" s="924"/>
      <c r="J431" s="924"/>
      <c r="K431" s="1360"/>
      <c r="L431" s="682"/>
      <c r="M431" s="682"/>
      <c r="N431" s="684"/>
      <c r="O431" s="684"/>
      <c r="P431" s="684"/>
      <c r="Q431" s="684"/>
      <c r="R431" s="684"/>
      <c r="S431" s="682"/>
      <c r="T431" s="682"/>
      <c r="U431" s="682"/>
      <c r="V431" s="682"/>
      <c r="W431" s="682"/>
      <c r="X431" s="682"/>
      <c r="Y431" s="682"/>
      <c r="Z431" s="682"/>
    </row>
    <row r="432" spans="1:26" ht="15">
      <c r="A432" s="682"/>
      <c r="B432" s="1039"/>
      <c r="C432" s="751"/>
      <c r="D432" s="751"/>
      <c r="E432" s="751"/>
      <c r="F432" s="751"/>
      <c r="G432" s="924"/>
      <c r="H432" s="924"/>
      <c r="I432" s="924"/>
      <c r="J432" s="924"/>
      <c r="K432" s="1360"/>
      <c r="L432" s="682"/>
      <c r="M432" s="682"/>
      <c r="N432" s="684"/>
      <c r="O432" s="684"/>
      <c r="P432" s="684"/>
      <c r="Q432" s="684"/>
      <c r="R432" s="684"/>
      <c r="S432" s="682"/>
      <c r="T432" s="682"/>
      <c r="U432" s="682"/>
      <c r="V432" s="682"/>
      <c r="W432" s="682"/>
      <c r="X432" s="682"/>
      <c r="Y432" s="682"/>
      <c r="Z432" s="682"/>
    </row>
    <row r="433" spans="1:26" ht="15">
      <c r="A433" s="682"/>
      <c r="B433" s="1039"/>
      <c r="C433" s="751"/>
      <c r="D433" s="751"/>
      <c r="E433" s="751"/>
      <c r="F433" s="751"/>
      <c r="G433" s="924"/>
      <c r="H433" s="924"/>
      <c r="I433" s="1378"/>
      <c r="J433" s="1412">
        <f>SUM(J427:J432)</f>
        <v>1.9700000000000002</v>
      </c>
      <c r="K433" s="1413" t="s">
        <v>1706</v>
      </c>
      <c r="L433" s="682"/>
      <c r="M433" s="682"/>
      <c r="N433" s="684"/>
      <c r="O433" s="684"/>
      <c r="P433" s="684"/>
      <c r="Q433" s="684"/>
      <c r="R433" s="684"/>
      <c r="S433" s="682"/>
      <c r="T433" s="682"/>
      <c r="U433" s="682"/>
      <c r="V433" s="682"/>
      <c r="W433" s="682"/>
      <c r="X433" s="682"/>
      <c r="Y433" s="682"/>
      <c r="Z433" s="682"/>
    </row>
    <row r="434" spans="1:26" ht="15">
      <c r="A434" s="682"/>
      <c r="B434" s="1451">
        <v>3</v>
      </c>
      <c r="C434" s="1452" t="s">
        <v>1816</v>
      </c>
      <c r="D434" s="1453"/>
      <c r="E434" s="1453"/>
      <c r="F434" s="1453"/>
      <c r="G434" s="1454"/>
      <c r="H434" s="1454"/>
      <c r="I434" s="1454"/>
      <c r="J434" s="1454"/>
      <c r="K434" s="1455"/>
      <c r="L434" s="682"/>
      <c r="M434" s="682"/>
      <c r="N434" s="684"/>
      <c r="O434" s="684"/>
      <c r="P434" s="684"/>
      <c r="Q434" s="684"/>
      <c r="R434" s="684"/>
      <c r="S434" s="682"/>
      <c r="T434" s="682"/>
      <c r="U434" s="682"/>
      <c r="V434" s="682"/>
      <c r="W434" s="682"/>
      <c r="X434" s="682"/>
      <c r="Y434" s="682"/>
      <c r="Z434" s="682"/>
    </row>
    <row r="435" spans="1:26" ht="15">
      <c r="A435" s="682"/>
      <c r="B435" s="1039"/>
      <c r="C435" s="892" t="s">
        <v>2910</v>
      </c>
      <c r="D435" s="751"/>
      <c r="E435" s="751"/>
      <c r="F435" s="751"/>
      <c r="G435" s="924"/>
      <c r="H435" s="924"/>
      <c r="I435" s="924"/>
      <c r="J435" s="924"/>
      <c r="K435" s="1360"/>
      <c r="L435" s="682"/>
      <c r="M435" s="682"/>
      <c r="N435" s="684"/>
      <c r="O435" s="684"/>
      <c r="P435" s="684"/>
      <c r="Q435" s="684"/>
      <c r="R435" s="684"/>
      <c r="S435" s="682"/>
      <c r="T435" s="682"/>
      <c r="U435" s="682"/>
      <c r="V435" s="682"/>
      <c r="W435" s="682"/>
      <c r="X435" s="682"/>
      <c r="Y435" s="682"/>
      <c r="Z435" s="682"/>
    </row>
    <row r="436" spans="1:26" ht="15">
      <c r="A436" s="682"/>
      <c r="B436" s="1039"/>
      <c r="C436" s="1456" t="s">
        <v>2905</v>
      </c>
      <c r="D436" s="751"/>
      <c r="E436" s="752">
        <v>1</v>
      </c>
      <c r="F436" s="752">
        <v>8</v>
      </c>
      <c r="G436" s="924"/>
      <c r="H436" s="887">
        <v>2</v>
      </c>
      <c r="I436" s="887">
        <v>0.1</v>
      </c>
      <c r="J436" s="887">
        <f t="shared" ref="J436:J439" si="46">H436*I436*F436*E436</f>
        <v>1.6</v>
      </c>
      <c r="K436" s="1849" t="s">
        <v>1706</v>
      </c>
      <c r="L436" s="682"/>
      <c r="M436" s="682"/>
      <c r="N436" s="684"/>
      <c r="O436" s="684"/>
      <c r="P436" s="684"/>
      <c r="Q436" s="684"/>
      <c r="R436" s="684"/>
      <c r="S436" s="682"/>
      <c r="T436" s="682"/>
      <c r="U436" s="682"/>
      <c r="V436" s="682"/>
      <c r="W436" s="682"/>
      <c r="X436" s="682"/>
      <c r="Y436" s="682"/>
      <c r="Z436" s="682"/>
    </row>
    <row r="437" spans="1:26" ht="15">
      <c r="A437" s="682"/>
      <c r="B437" s="1039"/>
      <c r="C437" s="1456" t="s">
        <v>2906</v>
      </c>
      <c r="D437" s="751"/>
      <c r="E437" s="752">
        <v>1</v>
      </c>
      <c r="F437" s="752">
        <v>1</v>
      </c>
      <c r="G437" s="924"/>
      <c r="H437" s="887">
        <v>0.9</v>
      </c>
      <c r="I437" s="887">
        <v>0.1</v>
      </c>
      <c r="J437" s="887">
        <f t="shared" si="46"/>
        <v>9.0000000000000011E-2</v>
      </c>
      <c r="K437" s="1850"/>
      <c r="L437" s="682"/>
      <c r="M437" s="682"/>
      <c r="N437" s="684"/>
      <c r="O437" s="684"/>
      <c r="P437" s="684"/>
      <c r="Q437" s="684"/>
      <c r="R437" s="684"/>
      <c r="S437" s="682"/>
      <c r="T437" s="682"/>
      <c r="U437" s="682"/>
      <c r="V437" s="682"/>
      <c r="W437" s="682"/>
      <c r="X437" s="682"/>
      <c r="Y437" s="682"/>
      <c r="Z437" s="682"/>
    </row>
    <row r="438" spans="1:26" ht="15">
      <c r="A438" s="682"/>
      <c r="B438" s="1039"/>
      <c r="C438" s="1456" t="s">
        <v>2907</v>
      </c>
      <c r="D438" s="751"/>
      <c r="E438" s="752">
        <v>1</v>
      </c>
      <c r="F438" s="752">
        <v>3</v>
      </c>
      <c r="G438" s="924"/>
      <c r="H438" s="887">
        <v>0.6</v>
      </c>
      <c r="I438" s="887">
        <v>0.1</v>
      </c>
      <c r="J438" s="887">
        <f t="shared" si="46"/>
        <v>0.18</v>
      </c>
      <c r="K438" s="1850"/>
      <c r="L438" s="682"/>
      <c r="M438" s="682"/>
      <c r="N438" s="684"/>
      <c r="O438" s="684"/>
      <c r="P438" s="684"/>
      <c r="Q438" s="684"/>
      <c r="R438" s="684"/>
      <c r="S438" s="682"/>
      <c r="T438" s="682"/>
      <c r="U438" s="682"/>
      <c r="V438" s="682"/>
      <c r="W438" s="682"/>
      <c r="X438" s="682"/>
      <c r="Y438" s="682"/>
      <c r="Z438" s="682"/>
    </row>
    <row r="439" spans="1:26" ht="15">
      <c r="A439" s="682"/>
      <c r="B439" s="1039"/>
      <c r="C439" s="1456" t="s">
        <v>2908</v>
      </c>
      <c r="D439" s="751"/>
      <c r="E439" s="752">
        <v>1</v>
      </c>
      <c r="F439" s="752">
        <v>1</v>
      </c>
      <c r="G439" s="924"/>
      <c r="H439" s="887">
        <v>1</v>
      </c>
      <c r="I439" s="887">
        <v>0.1</v>
      </c>
      <c r="J439" s="887">
        <f t="shared" si="46"/>
        <v>0.1</v>
      </c>
      <c r="K439" s="1851"/>
      <c r="L439" s="682"/>
      <c r="M439" s="682"/>
      <c r="N439" s="684"/>
      <c r="O439" s="684"/>
      <c r="P439" s="684"/>
      <c r="Q439" s="684"/>
      <c r="R439" s="684"/>
      <c r="S439" s="682"/>
      <c r="T439" s="682"/>
      <c r="U439" s="682"/>
      <c r="V439" s="682"/>
      <c r="W439" s="682"/>
      <c r="X439" s="682"/>
      <c r="Y439" s="682"/>
      <c r="Z439" s="682"/>
    </row>
    <row r="440" spans="1:26" ht="15">
      <c r="A440" s="682"/>
      <c r="B440" s="1039"/>
      <c r="C440" s="751"/>
      <c r="D440" s="751"/>
      <c r="E440" s="751"/>
      <c r="F440" s="751"/>
      <c r="G440" s="924"/>
      <c r="H440" s="924"/>
      <c r="I440" s="924"/>
      <c r="J440" s="924"/>
      <c r="K440" s="1360"/>
      <c r="L440" s="682"/>
      <c r="M440" s="682"/>
      <c r="N440" s="684"/>
      <c r="O440" s="684"/>
      <c r="P440" s="684"/>
      <c r="Q440" s="684"/>
      <c r="R440" s="684"/>
      <c r="S440" s="682"/>
      <c r="T440" s="682"/>
      <c r="U440" s="682"/>
      <c r="V440" s="682"/>
      <c r="W440" s="682"/>
      <c r="X440" s="682"/>
      <c r="Y440" s="682"/>
      <c r="Z440" s="682"/>
    </row>
    <row r="441" spans="1:26" ht="15">
      <c r="A441" s="682"/>
      <c r="B441" s="1039"/>
      <c r="C441" s="751"/>
      <c r="D441" s="751"/>
      <c r="E441" s="751"/>
      <c r="F441" s="751"/>
      <c r="G441" s="924"/>
      <c r="H441" s="924"/>
      <c r="I441" s="924"/>
      <c r="J441" s="924"/>
      <c r="K441" s="1360"/>
      <c r="L441" s="682"/>
      <c r="M441" s="682"/>
      <c r="N441" s="684"/>
      <c r="O441" s="684"/>
      <c r="P441" s="684"/>
      <c r="Q441" s="684"/>
      <c r="R441" s="684"/>
      <c r="S441" s="682"/>
      <c r="T441" s="682"/>
      <c r="U441" s="682"/>
      <c r="V441" s="682"/>
      <c r="W441" s="682"/>
      <c r="X441" s="682"/>
      <c r="Y441" s="682"/>
      <c r="Z441" s="682"/>
    </row>
    <row r="442" spans="1:26" ht="15">
      <c r="A442" s="682"/>
      <c r="B442" s="1039"/>
      <c r="C442" s="751"/>
      <c r="D442" s="751"/>
      <c r="E442" s="751"/>
      <c r="F442" s="751"/>
      <c r="G442" s="924"/>
      <c r="H442" s="924"/>
      <c r="I442" s="1378"/>
      <c r="J442" s="1412">
        <f>SUM(J436:J441)</f>
        <v>1.9700000000000002</v>
      </c>
      <c r="K442" s="1413" t="s">
        <v>1706</v>
      </c>
      <c r="L442" s="682"/>
      <c r="M442" s="682"/>
      <c r="N442" s="684"/>
      <c r="O442" s="684"/>
      <c r="P442" s="684"/>
      <c r="Q442" s="684"/>
      <c r="R442" s="684"/>
      <c r="S442" s="682"/>
      <c r="T442" s="682"/>
      <c r="U442" s="682"/>
      <c r="V442" s="682"/>
      <c r="W442" s="682"/>
      <c r="X442" s="682"/>
      <c r="Y442" s="682"/>
      <c r="Z442" s="682"/>
    </row>
    <row r="443" spans="1:26" ht="15">
      <c r="A443" s="682"/>
      <c r="B443" s="1451">
        <v>4</v>
      </c>
      <c r="C443" s="1452" t="s">
        <v>2911</v>
      </c>
      <c r="D443" s="1453"/>
      <c r="E443" s="1453"/>
      <c r="F443" s="1453"/>
      <c r="G443" s="1454"/>
      <c r="H443" s="1454"/>
      <c r="I443" s="1454"/>
      <c r="J443" s="1454"/>
      <c r="K443" s="1455"/>
      <c r="L443" s="682"/>
      <c r="M443" s="682"/>
      <c r="N443" s="684"/>
      <c r="O443" s="684"/>
      <c r="P443" s="684"/>
      <c r="Q443" s="684"/>
      <c r="R443" s="684"/>
      <c r="S443" s="682"/>
      <c r="T443" s="682"/>
      <c r="U443" s="682"/>
      <c r="V443" s="682"/>
      <c r="W443" s="682"/>
      <c r="X443" s="682"/>
      <c r="Y443" s="682"/>
      <c r="Z443" s="682"/>
    </row>
    <row r="444" spans="1:26" ht="15">
      <c r="A444" s="682"/>
      <c r="B444" s="1039"/>
      <c r="C444" s="751"/>
      <c r="D444" s="751"/>
      <c r="E444" s="751"/>
      <c r="F444" s="751"/>
      <c r="G444" s="924"/>
      <c r="H444" s="924"/>
      <c r="I444" s="924"/>
      <c r="J444" s="924"/>
      <c r="K444" s="1360"/>
      <c r="L444" s="682"/>
      <c r="M444" s="682"/>
      <c r="N444" s="684"/>
      <c r="O444" s="684"/>
      <c r="P444" s="684"/>
      <c r="Q444" s="684"/>
      <c r="R444" s="684"/>
      <c r="S444" s="682"/>
      <c r="T444" s="682"/>
      <c r="U444" s="682"/>
      <c r="V444" s="682"/>
      <c r="W444" s="682"/>
      <c r="X444" s="682"/>
      <c r="Y444" s="682"/>
      <c r="Z444" s="682"/>
    </row>
    <row r="445" spans="1:26" ht="15">
      <c r="A445" s="682"/>
      <c r="B445" s="1039"/>
      <c r="C445" s="892" t="s">
        <v>2909</v>
      </c>
      <c r="D445" s="751"/>
      <c r="E445" s="751"/>
      <c r="F445" s="751"/>
      <c r="G445" s="924"/>
      <c r="H445" s="924"/>
      <c r="I445" s="924"/>
      <c r="J445" s="924"/>
      <c r="K445" s="1360"/>
      <c r="L445" s="682"/>
      <c r="M445" s="682"/>
      <c r="N445" s="684"/>
      <c r="O445" s="684"/>
      <c r="P445" s="684"/>
      <c r="Q445" s="684"/>
      <c r="R445" s="684"/>
      <c r="S445" s="682"/>
      <c r="T445" s="682"/>
      <c r="U445" s="682"/>
      <c r="V445" s="682"/>
      <c r="W445" s="682"/>
      <c r="X445" s="682"/>
      <c r="Y445" s="682"/>
      <c r="Z445" s="682"/>
    </row>
    <row r="446" spans="1:26" ht="15">
      <c r="A446" s="682"/>
      <c r="B446" s="1039"/>
      <c r="C446" s="1456" t="s">
        <v>2905</v>
      </c>
      <c r="D446" s="751"/>
      <c r="E446" s="752">
        <v>1</v>
      </c>
      <c r="F446" s="752">
        <v>8</v>
      </c>
      <c r="G446" s="924"/>
      <c r="H446" s="887">
        <v>2</v>
      </c>
      <c r="I446" s="887">
        <v>0.1</v>
      </c>
      <c r="J446" s="887">
        <f t="shared" ref="J446:J449" si="47">H446*I446*F446*E446</f>
        <v>1.6</v>
      </c>
      <c r="K446" s="1849" t="s">
        <v>1706</v>
      </c>
      <c r="L446" s="682"/>
      <c r="M446" s="682"/>
      <c r="N446" s="684"/>
      <c r="O446" s="684"/>
      <c r="P446" s="684"/>
      <c r="Q446" s="684"/>
      <c r="R446" s="684"/>
      <c r="S446" s="682"/>
      <c r="T446" s="682"/>
      <c r="U446" s="682"/>
      <c r="V446" s="682"/>
      <c r="W446" s="682"/>
      <c r="X446" s="682"/>
      <c r="Y446" s="682"/>
      <c r="Z446" s="682"/>
    </row>
    <row r="447" spans="1:26" ht="15">
      <c r="A447" s="682"/>
      <c r="B447" s="1039"/>
      <c r="C447" s="1456" t="s">
        <v>2906</v>
      </c>
      <c r="D447" s="751"/>
      <c r="E447" s="752">
        <v>1</v>
      </c>
      <c r="F447" s="752">
        <v>1</v>
      </c>
      <c r="G447" s="924"/>
      <c r="H447" s="887">
        <v>0.9</v>
      </c>
      <c r="I447" s="887">
        <v>0.1</v>
      </c>
      <c r="J447" s="887">
        <f t="shared" si="47"/>
        <v>9.0000000000000011E-2</v>
      </c>
      <c r="K447" s="1850"/>
      <c r="L447" s="682"/>
      <c r="M447" s="682"/>
      <c r="N447" s="684"/>
      <c r="O447" s="684"/>
      <c r="P447" s="684"/>
      <c r="Q447" s="684"/>
      <c r="R447" s="684"/>
      <c r="S447" s="682"/>
      <c r="T447" s="682"/>
      <c r="U447" s="682"/>
      <c r="V447" s="682"/>
      <c r="W447" s="682"/>
      <c r="X447" s="682"/>
      <c r="Y447" s="682"/>
      <c r="Z447" s="682"/>
    </row>
    <row r="448" spans="1:26" ht="15">
      <c r="A448" s="682"/>
      <c r="B448" s="1039"/>
      <c r="C448" s="1456" t="s">
        <v>2907</v>
      </c>
      <c r="D448" s="751"/>
      <c r="E448" s="752">
        <v>1</v>
      </c>
      <c r="F448" s="752">
        <v>3</v>
      </c>
      <c r="G448" s="924"/>
      <c r="H448" s="887">
        <v>0.6</v>
      </c>
      <c r="I448" s="887">
        <v>0.1</v>
      </c>
      <c r="J448" s="887">
        <f t="shared" si="47"/>
        <v>0.18</v>
      </c>
      <c r="K448" s="1850"/>
      <c r="L448" s="682"/>
      <c r="M448" s="682"/>
      <c r="N448" s="684"/>
      <c r="O448" s="684"/>
      <c r="P448" s="684"/>
      <c r="Q448" s="684"/>
      <c r="R448" s="684"/>
      <c r="S448" s="682"/>
      <c r="T448" s="682"/>
      <c r="U448" s="682"/>
      <c r="V448" s="682"/>
      <c r="W448" s="682"/>
      <c r="X448" s="682"/>
      <c r="Y448" s="682"/>
      <c r="Z448" s="682"/>
    </row>
    <row r="449" spans="1:26" ht="15">
      <c r="A449" s="682"/>
      <c r="B449" s="1039"/>
      <c r="C449" s="1456" t="s">
        <v>2908</v>
      </c>
      <c r="D449" s="751"/>
      <c r="E449" s="752">
        <v>1</v>
      </c>
      <c r="F449" s="752">
        <v>1</v>
      </c>
      <c r="G449" s="924"/>
      <c r="H449" s="887">
        <v>1</v>
      </c>
      <c r="I449" s="887">
        <v>0.1</v>
      </c>
      <c r="J449" s="887">
        <f t="shared" si="47"/>
        <v>0.1</v>
      </c>
      <c r="K449" s="1851"/>
      <c r="L449" s="682"/>
      <c r="M449" s="682"/>
      <c r="N449" s="684"/>
      <c r="O449" s="684"/>
      <c r="P449" s="684"/>
      <c r="Q449" s="684"/>
      <c r="R449" s="684"/>
      <c r="S449" s="682"/>
      <c r="T449" s="682"/>
      <c r="U449" s="682"/>
      <c r="V449" s="682"/>
      <c r="W449" s="682"/>
      <c r="X449" s="682"/>
      <c r="Y449" s="682"/>
      <c r="Z449" s="682"/>
    </row>
    <row r="450" spans="1:26" ht="15">
      <c r="A450" s="682"/>
      <c r="B450" s="1039"/>
      <c r="C450" s="751"/>
      <c r="D450" s="751"/>
      <c r="E450" s="751"/>
      <c r="F450" s="751"/>
      <c r="G450" s="924"/>
      <c r="H450" s="924"/>
      <c r="I450" s="924"/>
      <c r="J450" s="924"/>
      <c r="K450" s="1360"/>
      <c r="L450" s="682"/>
      <c r="M450" s="682"/>
      <c r="N450" s="684"/>
      <c r="O450" s="684"/>
      <c r="P450" s="684"/>
      <c r="Q450" s="684"/>
      <c r="R450" s="684"/>
      <c r="S450" s="682"/>
      <c r="T450" s="682"/>
      <c r="U450" s="682"/>
      <c r="V450" s="682"/>
      <c r="W450" s="682"/>
      <c r="X450" s="682"/>
      <c r="Y450" s="682"/>
      <c r="Z450" s="682"/>
    </row>
    <row r="451" spans="1:26" ht="15">
      <c r="A451" s="682"/>
      <c r="B451" s="1039"/>
      <c r="C451" s="751"/>
      <c r="D451" s="751"/>
      <c r="E451" s="751"/>
      <c r="F451" s="751"/>
      <c r="G451" s="924"/>
      <c r="H451" s="924"/>
      <c r="I451" s="924"/>
      <c r="J451" s="924"/>
      <c r="K451" s="1360"/>
      <c r="L451" s="682"/>
      <c r="M451" s="682"/>
      <c r="N451" s="684"/>
      <c r="O451" s="684"/>
      <c r="P451" s="684"/>
      <c r="Q451" s="684"/>
      <c r="R451" s="684"/>
      <c r="S451" s="682"/>
      <c r="T451" s="682"/>
      <c r="U451" s="682"/>
      <c r="V451" s="682"/>
      <c r="W451" s="682"/>
      <c r="X451" s="682"/>
      <c r="Y451" s="682"/>
      <c r="Z451" s="682"/>
    </row>
    <row r="452" spans="1:26" ht="15">
      <c r="A452" s="682"/>
      <c r="B452" s="1039"/>
      <c r="C452" s="751"/>
      <c r="D452" s="751"/>
      <c r="E452" s="751"/>
      <c r="F452" s="751"/>
      <c r="G452" s="924"/>
      <c r="H452" s="924"/>
      <c r="I452" s="1378"/>
      <c r="J452" s="1412">
        <f>SUM(J446:J451)</f>
        <v>1.9700000000000002</v>
      </c>
      <c r="K452" s="1413" t="s">
        <v>1706</v>
      </c>
      <c r="L452" s="682"/>
      <c r="M452" s="682"/>
      <c r="N452" s="684"/>
      <c r="O452" s="684"/>
      <c r="P452" s="684"/>
      <c r="Q452" s="684"/>
      <c r="R452" s="684"/>
      <c r="S452" s="682"/>
      <c r="T452" s="682"/>
      <c r="U452" s="682"/>
      <c r="V452" s="682"/>
      <c r="W452" s="682"/>
      <c r="X452" s="682"/>
      <c r="Y452" s="682"/>
      <c r="Z452" s="682"/>
    </row>
    <row r="453" spans="1:26" ht="15">
      <c r="A453" s="682"/>
      <c r="B453" s="1451">
        <v>5</v>
      </c>
      <c r="C453" s="1452" t="s">
        <v>2795</v>
      </c>
      <c r="D453" s="1453"/>
      <c r="E453" s="1453"/>
      <c r="F453" s="1453"/>
      <c r="G453" s="1454"/>
      <c r="H453" s="1454"/>
      <c r="I453" s="1454"/>
      <c r="J453" s="1454"/>
      <c r="K453" s="1455"/>
      <c r="L453" s="682"/>
      <c r="M453" s="682"/>
      <c r="N453" s="684"/>
      <c r="O453" s="684"/>
      <c r="P453" s="684"/>
      <c r="Q453" s="684"/>
      <c r="R453" s="684"/>
      <c r="S453" s="682"/>
      <c r="T453" s="682"/>
      <c r="U453" s="682"/>
      <c r="V453" s="682"/>
      <c r="W453" s="682"/>
      <c r="X453" s="682"/>
      <c r="Y453" s="682"/>
      <c r="Z453" s="682"/>
    </row>
    <row r="454" spans="1:26" ht="15">
      <c r="A454" s="682"/>
      <c r="B454" s="1039"/>
      <c r="C454" s="892" t="s">
        <v>2910</v>
      </c>
      <c r="D454" s="751"/>
      <c r="E454" s="751"/>
      <c r="F454" s="751"/>
      <c r="G454" s="924"/>
      <c r="H454" s="924"/>
      <c r="I454" s="924"/>
      <c r="J454" s="924"/>
      <c r="K454" s="1360"/>
      <c r="L454" s="682"/>
      <c r="M454" s="682"/>
      <c r="N454" s="684"/>
      <c r="O454" s="684"/>
      <c r="P454" s="684"/>
      <c r="Q454" s="684"/>
      <c r="R454" s="684"/>
      <c r="S454" s="682"/>
      <c r="T454" s="682"/>
      <c r="U454" s="682"/>
      <c r="V454" s="682"/>
      <c r="W454" s="682"/>
      <c r="X454" s="682"/>
      <c r="Y454" s="682"/>
      <c r="Z454" s="682"/>
    </row>
    <row r="455" spans="1:26" ht="15">
      <c r="A455" s="682"/>
      <c r="B455" s="1039"/>
      <c r="C455" s="1456" t="s">
        <v>2905</v>
      </c>
      <c r="D455" s="751"/>
      <c r="E455" s="752">
        <v>1</v>
      </c>
      <c r="F455" s="752">
        <v>8</v>
      </c>
      <c r="G455" s="924"/>
      <c r="H455" s="887">
        <v>2</v>
      </c>
      <c r="I455" s="887">
        <v>0.1</v>
      </c>
      <c r="J455" s="887">
        <f t="shared" ref="J455:J458" si="48">H455*I455*F455*E455</f>
        <v>1.6</v>
      </c>
      <c r="K455" s="1849" t="s">
        <v>1706</v>
      </c>
      <c r="L455" s="682"/>
      <c r="M455" s="682"/>
      <c r="N455" s="684"/>
      <c r="O455" s="684"/>
      <c r="P455" s="684"/>
      <c r="Q455" s="684"/>
      <c r="R455" s="684"/>
      <c r="S455" s="682"/>
      <c r="T455" s="682"/>
      <c r="U455" s="682"/>
      <c r="V455" s="682"/>
      <c r="W455" s="682"/>
      <c r="X455" s="682"/>
      <c r="Y455" s="682"/>
      <c r="Z455" s="682"/>
    </row>
    <row r="456" spans="1:26" ht="15">
      <c r="A456" s="682"/>
      <c r="B456" s="1039"/>
      <c r="C456" s="1456" t="s">
        <v>2906</v>
      </c>
      <c r="D456" s="751"/>
      <c r="E456" s="752">
        <v>1</v>
      </c>
      <c r="F456" s="752">
        <v>1</v>
      </c>
      <c r="G456" s="924"/>
      <c r="H456" s="887">
        <v>0.9</v>
      </c>
      <c r="I456" s="887">
        <v>0.1</v>
      </c>
      <c r="J456" s="887">
        <f t="shared" si="48"/>
        <v>9.0000000000000011E-2</v>
      </c>
      <c r="K456" s="1850"/>
      <c r="L456" s="682"/>
      <c r="M456" s="682"/>
      <c r="N456" s="684"/>
      <c r="O456" s="684"/>
      <c r="P456" s="684"/>
      <c r="Q456" s="684"/>
      <c r="R456" s="684"/>
      <c r="S456" s="682"/>
      <c r="T456" s="682"/>
      <c r="U456" s="682"/>
      <c r="V456" s="682"/>
      <c r="W456" s="682"/>
      <c r="X456" s="682"/>
      <c r="Y456" s="682"/>
      <c r="Z456" s="682"/>
    </row>
    <row r="457" spans="1:26" ht="15">
      <c r="A457" s="682"/>
      <c r="B457" s="1039"/>
      <c r="C457" s="1456" t="s">
        <v>2907</v>
      </c>
      <c r="D457" s="751"/>
      <c r="E457" s="752">
        <v>1</v>
      </c>
      <c r="F457" s="752">
        <v>3</v>
      </c>
      <c r="G457" s="924"/>
      <c r="H457" s="887">
        <v>0.6</v>
      </c>
      <c r="I457" s="887">
        <v>0.1</v>
      </c>
      <c r="J457" s="887">
        <f t="shared" si="48"/>
        <v>0.18</v>
      </c>
      <c r="K457" s="1850"/>
      <c r="L457" s="682"/>
      <c r="M457" s="682"/>
      <c r="N457" s="684"/>
      <c r="O457" s="684"/>
      <c r="P457" s="684"/>
      <c r="Q457" s="684"/>
      <c r="R457" s="684"/>
      <c r="S457" s="682"/>
      <c r="T457" s="682"/>
      <c r="U457" s="682"/>
      <c r="V457" s="682"/>
      <c r="W457" s="682"/>
      <c r="X457" s="682"/>
      <c r="Y457" s="682"/>
      <c r="Z457" s="682"/>
    </row>
    <row r="458" spans="1:26" ht="15">
      <c r="A458" s="682"/>
      <c r="B458" s="1039"/>
      <c r="C458" s="1456" t="s">
        <v>2908</v>
      </c>
      <c r="D458" s="751"/>
      <c r="E458" s="752">
        <v>1</v>
      </c>
      <c r="F458" s="752">
        <v>1</v>
      </c>
      <c r="G458" s="924"/>
      <c r="H458" s="887">
        <v>1</v>
      </c>
      <c r="I458" s="887">
        <v>0.1</v>
      </c>
      <c r="J458" s="887">
        <f t="shared" si="48"/>
        <v>0.1</v>
      </c>
      <c r="K458" s="1851"/>
      <c r="L458" s="682"/>
      <c r="M458" s="682"/>
      <c r="N458" s="684"/>
      <c r="O458" s="684"/>
      <c r="P458" s="684"/>
      <c r="Q458" s="684"/>
      <c r="R458" s="684"/>
      <c r="S458" s="682"/>
      <c r="T458" s="682"/>
      <c r="U458" s="682"/>
      <c r="V458" s="682"/>
      <c r="W458" s="682"/>
      <c r="X458" s="682"/>
      <c r="Y458" s="682"/>
      <c r="Z458" s="682"/>
    </row>
    <row r="459" spans="1:26" ht="15">
      <c r="A459" s="682"/>
      <c r="B459" s="1039"/>
      <c r="C459" s="751"/>
      <c r="D459" s="751"/>
      <c r="E459" s="751"/>
      <c r="F459" s="751"/>
      <c r="G459" s="924"/>
      <c r="H459" s="924"/>
      <c r="I459" s="924"/>
      <c r="J459" s="924"/>
      <c r="K459" s="1360"/>
      <c r="L459" s="682"/>
      <c r="M459" s="682"/>
      <c r="N459" s="684"/>
      <c r="O459" s="684"/>
      <c r="P459" s="684"/>
      <c r="Q459" s="684"/>
      <c r="R459" s="684"/>
      <c r="S459" s="682"/>
      <c r="T459" s="682"/>
      <c r="U459" s="682"/>
      <c r="V459" s="682"/>
      <c r="W459" s="682"/>
      <c r="X459" s="682"/>
      <c r="Y459" s="682"/>
      <c r="Z459" s="682"/>
    </row>
    <row r="460" spans="1:26" ht="15">
      <c r="A460" s="682"/>
      <c r="B460" s="1039"/>
      <c r="C460" s="751"/>
      <c r="D460" s="751"/>
      <c r="E460" s="751"/>
      <c r="F460" s="751"/>
      <c r="G460" s="924"/>
      <c r="H460" s="924"/>
      <c r="I460" s="924"/>
      <c r="J460" s="924"/>
      <c r="K460" s="1360"/>
      <c r="L460" s="682"/>
      <c r="M460" s="682"/>
      <c r="N460" s="684"/>
      <c r="O460" s="684"/>
      <c r="P460" s="684"/>
      <c r="Q460" s="684"/>
      <c r="R460" s="684"/>
      <c r="S460" s="682"/>
      <c r="T460" s="682"/>
      <c r="U460" s="682"/>
      <c r="V460" s="682"/>
      <c r="W460" s="682"/>
      <c r="X460" s="682"/>
      <c r="Y460" s="682"/>
      <c r="Z460" s="682"/>
    </row>
    <row r="461" spans="1:26" ht="15">
      <c r="A461" s="682"/>
      <c r="B461" s="1047"/>
      <c r="C461" s="1048"/>
      <c r="D461" s="1048"/>
      <c r="E461" s="1048"/>
      <c r="F461" s="1048"/>
      <c r="G461" s="1049"/>
      <c r="H461" s="1049"/>
      <c r="I461" s="1386"/>
      <c r="J461" s="1457">
        <f>SUM(J455:J460)</f>
        <v>1.9700000000000002</v>
      </c>
      <c r="K461" s="1458" t="s">
        <v>1706</v>
      </c>
      <c r="L461" s="682"/>
      <c r="M461" s="682"/>
      <c r="N461" s="684"/>
      <c r="O461" s="684"/>
      <c r="P461" s="684"/>
      <c r="Q461" s="684"/>
      <c r="R461" s="684"/>
      <c r="S461" s="682"/>
      <c r="T461" s="682"/>
      <c r="U461" s="682"/>
      <c r="V461" s="682"/>
      <c r="W461" s="682"/>
      <c r="X461" s="682"/>
      <c r="Y461" s="682"/>
      <c r="Z461" s="682"/>
    </row>
    <row r="462" spans="1:26" ht="15">
      <c r="A462" s="682"/>
      <c r="B462" s="684"/>
      <c r="C462" s="684"/>
      <c r="D462" s="684"/>
      <c r="E462" s="684"/>
      <c r="F462" s="684"/>
      <c r="G462" s="865"/>
      <c r="H462" s="865"/>
      <c r="I462" s="865"/>
      <c r="J462" s="865"/>
      <c r="K462" s="684"/>
      <c r="L462" s="682"/>
      <c r="M462" s="682"/>
      <c r="N462" s="684"/>
      <c r="O462" s="684"/>
      <c r="P462" s="684"/>
      <c r="Q462" s="684"/>
      <c r="R462" s="684"/>
      <c r="S462" s="682"/>
      <c r="T462" s="682"/>
      <c r="U462" s="682"/>
      <c r="V462" s="682"/>
      <c r="W462" s="682"/>
      <c r="X462" s="682"/>
      <c r="Y462" s="682"/>
      <c r="Z462" s="682"/>
    </row>
    <row r="463" spans="1:26" ht="15">
      <c r="A463" s="682"/>
      <c r="B463" s="684"/>
      <c r="C463" s="684"/>
      <c r="D463" s="684"/>
      <c r="E463" s="684"/>
      <c r="F463" s="684"/>
      <c r="G463" s="865"/>
      <c r="H463" s="865"/>
      <c r="I463" s="865"/>
      <c r="J463" s="865"/>
      <c r="K463" s="684"/>
      <c r="L463" s="682"/>
      <c r="M463" s="682"/>
      <c r="N463" s="684"/>
      <c r="O463" s="684"/>
      <c r="P463" s="684"/>
      <c r="Q463" s="684"/>
      <c r="R463" s="684"/>
      <c r="S463" s="682"/>
      <c r="T463" s="682"/>
      <c r="U463" s="682"/>
      <c r="V463" s="682"/>
      <c r="W463" s="682"/>
      <c r="X463" s="682"/>
      <c r="Y463" s="682"/>
      <c r="Z463" s="682"/>
    </row>
    <row r="464" spans="1:26" ht="15">
      <c r="A464" s="682"/>
      <c r="B464" s="684"/>
      <c r="C464" s="684"/>
      <c r="D464" s="684"/>
      <c r="E464" s="684"/>
      <c r="F464" s="684"/>
      <c r="G464" s="865"/>
      <c r="H464" s="865"/>
      <c r="I464" s="865"/>
      <c r="J464" s="865"/>
      <c r="K464" s="684"/>
      <c r="L464" s="682"/>
      <c r="M464" s="682"/>
      <c r="N464" s="684"/>
      <c r="O464" s="684"/>
      <c r="P464" s="684"/>
      <c r="Q464" s="684"/>
      <c r="R464" s="684"/>
      <c r="S464" s="682"/>
      <c r="T464" s="682"/>
      <c r="U464" s="682"/>
      <c r="V464" s="682"/>
      <c r="W464" s="682"/>
      <c r="X464" s="682"/>
      <c r="Y464" s="682"/>
      <c r="Z464" s="682"/>
    </row>
    <row r="465" spans="1:26" ht="15">
      <c r="A465" s="682"/>
      <c r="B465" s="684"/>
      <c r="C465" s="684"/>
      <c r="D465" s="684"/>
      <c r="E465" s="684"/>
      <c r="F465" s="684"/>
      <c r="G465" s="865"/>
      <c r="H465" s="865"/>
      <c r="I465" s="865"/>
      <c r="J465" s="865"/>
      <c r="K465" s="684"/>
      <c r="L465" s="682"/>
      <c r="M465" s="682"/>
      <c r="N465" s="684"/>
      <c r="O465" s="684"/>
      <c r="P465" s="684"/>
      <c r="Q465" s="684"/>
      <c r="R465" s="684"/>
      <c r="S465" s="682"/>
      <c r="T465" s="682"/>
      <c r="U465" s="682"/>
      <c r="V465" s="682"/>
      <c r="W465" s="682"/>
      <c r="X465" s="682"/>
      <c r="Y465" s="682"/>
      <c r="Z465" s="682"/>
    </row>
    <row r="466" spans="1:26" ht="15">
      <c r="A466" s="682"/>
      <c r="B466" s="684"/>
      <c r="C466" s="684"/>
      <c r="D466" s="684"/>
      <c r="E466" s="684"/>
      <c r="F466" s="684"/>
      <c r="G466" s="865"/>
      <c r="H466" s="865"/>
      <c r="I466" s="865"/>
      <c r="J466" s="865"/>
      <c r="K466" s="684"/>
      <c r="L466" s="682"/>
      <c r="M466" s="682"/>
      <c r="N466" s="684"/>
      <c r="O466" s="684"/>
      <c r="P466" s="684"/>
      <c r="Q466" s="684"/>
      <c r="R466" s="684"/>
      <c r="S466" s="682"/>
      <c r="T466" s="682"/>
      <c r="U466" s="682"/>
      <c r="V466" s="682"/>
      <c r="W466" s="682"/>
      <c r="X466" s="682"/>
      <c r="Y466" s="682"/>
      <c r="Z466" s="682"/>
    </row>
    <row r="467" spans="1:26" ht="15">
      <c r="A467" s="682"/>
      <c r="B467" s="684"/>
      <c r="C467" s="684"/>
      <c r="D467" s="684"/>
      <c r="E467" s="684"/>
      <c r="F467" s="684"/>
      <c r="G467" s="865"/>
      <c r="H467" s="865"/>
      <c r="I467" s="865"/>
      <c r="J467" s="865"/>
      <c r="K467" s="684"/>
      <c r="L467" s="682"/>
      <c r="M467" s="682"/>
      <c r="N467" s="684"/>
      <c r="O467" s="684"/>
      <c r="P467" s="684"/>
      <c r="Q467" s="684"/>
      <c r="R467" s="684"/>
      <c r="S467" s="682"/>
      <c r="T467" s="682"/>
      <c r="U467" s="682"/>
      <c r="V467" s="682"/>
      <c r="W467" s="682"/>
      <c r="X467" s="682"/>
      <c r="Y467" s="682"/>
      <c r="Z467" s="682"/>
    </row>
    <row r="468" spans="1:26" ht="15">
      <c r="A468" s="682"/>
      <c r="B468" s="684"/>
      <c r="C468" s="684"/>
      <c r="D468" s="684"/>
      <c r="E468" s="684"/>
      <c r="F468" s="684"/>
      <c r="G468" s="865"/>
      <c r="H468" s="865"/>
      <c r="I468" s="865"/>
      <c r="J468" s="865"/>
      <c r="K468" s="684"/>
      <c r="L468" s="682"/>
      <c r="M468" s="682"/>
      <c r="N468" s="684"/>
      <c r="O468" s="684"/>
      <c r="P468" s="684"/>
      <c r="Q468" s="684"/>
      <c r="R468" s="684"/>
      <c r="S468" s="682"/>
      <c r="T468" s="682"/>
      <c r="U468" s="682"/>
      <c r="V468" s="682"/>
      <c r="W468" s="682"/>
      <c r="X468" s="682"/>
      <c r="Y468" s="682"/>
      <c r="Z468" s="682"/>
    </row>
    <row r="469" spans="1:26" ht="15">
      <c r="A469" s="682"/>
      <c r="B469" s="684"/>
      <c r="C469" s="684"/>
      <c r="D469" s="684"/>
      <c r="E469" s="684"/>
      <c r="F469" s="684"/>
      <c r="G469" s="865"/>
      <c r="H469" s="865"/>
      <c r="I469" s="865"/>
      <c r="J469" s="865"/>
      <c r="K469" s="684"/>
      <c r="L469" s="682"/>
      <c r="M469" s="682"/>
      <c r="N469" s="684"/>
      <c r="O469" s="684"/>
      <c r="P469" s="684"/>
      <c r="Q469" s="684"/>
      <c r="R469" s="684"/>
      <c r="S469" s="682"/>
      <c r="T469" s="682"/>
      <c r="U469" s="682"/>
      <c r="V469" s="682"/>
      <c r="W469" s="682"/>
      <c r="X469" s="682"/>
      <c r="Y469" s="682"/>
      <c r="Z469" s="682"/>
    </row>
    <row r="470" spans="1:26" ht="15">
      <c r="A470" s="682"/>
      <c r="B470" s="684"/>
      <c r="C470" s="684"/>
      <c r="D470" s="684"/>
      <c r="E470" s="684"/>
      <c r="F470" s="684"/>
      <c r="G470" s="865"/>
      <c r="H470" s="865"/>
      <c r="I470" s="865"/>
      <c r="J470" s="865"/>
      <c r="K470" s="684"/>
      <c r="L470" s="682"/>
      <c r="M470" s="682"/>
      <c r="N470" s="684"/>
      <c r="O470" s="684"/>
      <c r="P470" s="684"/>
      <c r="Q470" s="684"/>
      <c r="R470" s="684"/>
      <c r="S470" s="682"/>
      <c r="T470" s="682"/>
      <c r="U470" s="682"/>
      <c r="V470" s="682"/>
      <c r="W470" s="682"/>
      <c r="X470" s="682"/>
      <c r="Y470" s="682"/>
      <c r="Z470" s="682"/>
    </row>
    <row r="471" spans="1:26" ht="15">
      <c r="A471" s="682"/>
      <c r="B471" s="684"/>
      <c r="C471" s="684"/>
      <c r="D471" s="684"/>
      <c r="E471" s="684"/>
      <c r="F471" s="684"/>
      <c r="G471" s="865"/>
      <c r="H471" s="865"/>
      <c r="I471" s="865"/>
      <c r="J471" s="865"/>
      <c r="K471" s="684"/>
      <c r="L471" s="682"/>
      <c r="M471" s="682"/>
      <c r="N471" s="684"/>
      <c r="O471" s="684"/>
      <c r="P471" s="684"/>
      <c r="Q471" s="684"/>
      <c r="R471" s="684"/>
      <c r="S471" s="682"/>
      <c r="T471" s="682"/>
      <c r="U471" s="682"/>
      <c r="V471" s="682"/>
      <c r="W471" s="682"/>
      <c r="X471" s="682"/>
      <c r="Y471" s="682"/>
      <c r="Z471" s="682"/>
    </row>
    <row r="472" spans="1:26" ht="15">
      <c r="A472" s="682"/>
      <c r="B472" s="684"/>
      <c r="C472" s="684"/>
      <c r="D472" s="684"/>
      <c r="E472" s="684"/>
      <c r="F472" s="684"/>
      <c r="G472" s="865"/>
      <c r="H472" s="865"/>
      <c r="I472" s="865"/>
      <c r="J472" s="865"/>
      <c r="K472" s="684"/>
      <c r="L472" s="682"/>
      <c r="M472" s="682"/>
      <c r="N472" s="684"/>
      <c r="O472" s="684"/>
      <c r="P472" s="684"/>
      <c r="Q472" s="684"/>
      <c r="R472" s="684"/>
      <c r="S472" s="682"/>
      <c r="T472" s="682"/>
      <c r="U472" s="682"/>
      <c r="V472" s="682"/>
      <c r="W472" s="682"/>
      <c r="X472" s="682"/>
      <c r="Y472" s="682"/>
      <c r="Z472" s="682"/>
    </row>
    <row r="473" spans="1:26" ht="15">
      <c r="A473" s="682"/>
      <c r="B473" s="684"/>
      <c r="C473" s="684"/>
      <c r="D473" s="684"/>
      <c r="E473" s="684"/>
      <c r="F473" s="684"/>
      <c r="G473" s="865"/>
      <c r="H473" s="865"/>
      <c r="I473" s="865"/>
      <c r="J473" s="865"/>
      <c r="K473" s="684"/>
      <c r="L473" s="682"/>
      <c r="M473" s="682"/>
      <c r="N473" s="684"/>
      <c r="O473" s="684"/>
      <c r="P473" s="684"/>
      <c r="Q473" s="684"/>
      <c r="R473" s="684"/>
      <c r="S473" s="682"/>
      <c r="T473" s="682"/>
      <c r="U473" s="682"/>
      <c r="V473" s="682"/>
      <c r="W473" s="682"/>
      <c r="X473" s="682"/>
      <c r="Y473" s="682"/>
      <c r="Z473" s="682"/>
    </row>
    <row r="474" spans="1:26" ht="15">
      <c r="A474" s="682"/>
      <c r="B474" s="684"/>
      <c r="C474" s="684"/>
      <c r="D474" s="684"/>
      <c r="E474" s="684"/>
      <c r="F474" s="684"/>
      <c r="G474" s="865"/>
      <c r="H474" s="865"/>
      <c r="I474" s="865"/>
      <c r="J474" s="865"/>
      <c r="K474" s="684"/>
      <c r="L474" s="682"/>
      <c r="M474" s="682"/>
      <c r="N474" s="684"/>
      <c r="O474" s="684"/>
      <c r="P474" s="684"/>
      <c r="Q474" s="684"/>
      <c r="R474" s="684"/>
      <c r="S474" s="682"/>
      <c r="T474" s="682"/>
      <c r="U474" s="682"/>
      <c r="V474" s="682"/>
      <c r="W474" s="682"/>
      <c r="X474" s="682"/>
      <c r="Y474" s="682"/>
      <c r="Z474" s="682"/>
    </row>
    <row r="475" spans="1:26" ht="15">
      <c r="A475" s="682"/>
      <c r="B475" s="684"/>
      <c r="C475" s="684"/>
      <c r="D475" s="684"/>
      <c r="E475" s="684"/>
      <c r="F475" s="684"/>
      <c r="G475" s="865"/>
      <c r="H475" s="865"/>
      <c r="I475" s="865"/>
      <c r="J475" s="865"/>
      <c r="K475" s="684"/>
      <c r="L475" s="682"/>
      <c r="M475" s="682"/>
      <c r="N475" s="684"/>
      <c r="O475" s="684"/>
      <c r="P475" s="684"/>
      <c r="Q475" s="684"/>
      <c r="R475" s="684"/>
      <c r="S475" s="682"/>
      <c r="T475" s="682"/>
      <c r="U475" s="682"/>
      <c r="V475" s="682"/>
      <c r="W475" s="682"/>
      <c r="X475" s="682"/>
      <c r="Y475" s="682"/>
      <c r="Z475" s="682"/>
    </row>
    <row r="476" spans="1:26" ht="15">
      <c r="A476" s="682"/>
      <c r="B476" s="684"/>
      <c r="C476" s="684"/>
      <c r="D476" s="684"/>
      <c r="E476" s="684"/>
      <c r="F476" s="684"/>
      <c r="G476" s="865"/>
      <c r="H476" s="865"/>
      <c r="I476" s="865"/>
      <c r="J476" s="865"/>
      <c r="K476" s="684"/>
      <c r="L476" s="682"/>
      <c r="M476" s="682"/>
      <c r="N476" s="684"/>
      <c r="O476" s="684"/>
      <c r="P476" s="684"/>
      <c r="Q476" s="684"/>
      <c r="R476" s="684"/>
      <c r="S476" s="682"/>
      <c r="T476" s="682"/>
      <c r="U476" s="682"/>
      <c r="V476" s="682"/>
      <c r="W476" s="682"/>
      <c r="X476" s="682"/>
      <c r="Y476" s="682"/>
      <c r="Z476" s="682"/>
    </row>
    <row r="477" spans="1:26" ht="15">
      <c r="A477" s="682"/>
      <c r="B477" s="684"/>
      <c r="C477" s="684"/>
      <c r="D477" s="684"/>
      <c r="E477" s="684"/>
      <c r="F477" s="684"/>
      <c r="G477" s="865"/>
      <c r="H477" s="865"/>
      <c r="I477" s="865"/>
      <c r="J477" s="865"/>
      <c r="K477" s="684"/>
      <c r="L477" s="682"/>
      <c r="M477" s="682"/>
      <c r="N477" s="684"/>
      <c r="O477" s="684"/>
      <c r="P477" s="684"/>
      <c r="Q477" s="684"/>
      <c r="R477" s="684"/>
      <c r="S477" s="682"/>
      <c r="T477" s="682"/>
      <c r="U477" s="682"/>
      <c r="V477" s="682"/>
      <c r="W477" s="682"/>
      <c r="X477" s="682"/>
      <c r="Y477" s="682"/>
      <c r="Z477" s="682"/>
    </row>
    <row r="478" spans="1:26" ht="15">
      <c r="A478" s="682"/>
      <c r="B478" s="684"/>
      <c r="C478" s="684"/>
      <c r="D478" s="684"/>
      <c r="E478" s="684"/>
      <c r="F478" s="684"/>
      <c r="G478" s="865"/>
      <c r="H478" s="865"/>
      <c r="I478" s="865"/>
      <c r="J478" s="865"/>
      <c r="K478" s="684"/>
      <c r="L478" s="682"/>
      <c r="M478" s="682"/>
      <c r="N478" s="684"/>
      <c r="O478" s="684"/>
      <c r="P478" s="684"/>
      <c r="Q478" s="684"/>
      <c r="R478" s="684"/>
      <c r="S478" s="682"/>
      <c r="T478" s="682"/>
      <c r="U478" s="682"/>
      <c r="V478" s="682"/>
      <c r="W478" s="682"/>
      <c r="X478" s="682"/>
      <c r="Y478" s="682"/>
      <c r="Z478" s="682"/>
    </row>
    <row r="479" spans="1:26" ht="15">
      <c r="A479" s="682"/>
      <c r="B479" s="684"/>
      <c r="C479" s="684"/>
      <c r="D479" s="684"/>
      <c r="E479" s="684"/>
      <c r="F479" s="684"/>
      <c r="G479" s="865"/>
      <c r="H479" s="865"/>
      <c r="I479" s="865"/>
      <c r="J479" s="865"/>
      <c r="K479" s="684"/>
      <c r="L479" s="682"/>
      <c r="M479" s="682"/>
      <c r="N479" s="684"/>
      <c r="O479" s="684"/>
      <c r="P479" s="684"/>
      <c r="Q479" s="684"/>
      <c r="R479" s="684"/>
      <c r="S479" s="682"/>
      <c r="T479" s="682"/>
      <c r="U479" s="682"/>
      <c r="V479" s="682"/>
      <c r="W479" s="682"/>
      <c r="X479" s="682"/>
      <c r="Y479" s="682"/>
      <c r="Z479" s="682"/>
    </row>
    <row r="480" spans="1:26" ht="15">
      <c r="A480" s="682"/>
      <c r="B480" s="684"/>
      <c r="C480" s="684"/>
      <c r="D480" s="684"/>
      <c r="E480" s="684"/>
      <c r="F480" s="684"/>
      <c r="G480" s="865"/>
      <c r="H480" s="865"/>
      <c r="I480" s="865"/>
      <c r="J480" s="865"/>
      <c r="K480" s="684"/>
      <c r="L480" s="682"/>
      <c r="M480" s="682"/>
      <c r="N480" s="684"/>
      <c r="O480" s="684"/>
      <c r="P480" s="684"/>
      <c r="Q480" s="684"/>
      <c r="R480" s="684"/>
      <c r="S480" s="682"/>
      <c r="T480" s="682"/>
      <c r="U480" s="682"/>
      <c r="V480" s="682"/>
      <c r="W480" s="682"/>
      <c r="X480" s="682"/>
      <c r="Y480" s="682"/>
      <c r="Z480" s="682"/>
    </row>
    <row r="481" spans="1:26" ht="15">
      <c r="A481" s="682"/>
      <c r="B481" s="684"/>
      <c r="C481" s="684"/>
      <c r="D481" s="684"/>
      <c r="E481" s="684"/>
      <c r="F481" s="684"/>
      <c r="G481" s="865"/>
      <c r="H481" s="865"/>
      <c r="I481" s="865"/>
      <c r="J481" s="865"/>
      <c r="K481" s="684"/>
      <c r="L481" s="682"/>
      <c r="M481" s="682"/>
      <c r="N481" s="684"/>
      <c r="O481" s="684"/>
      <c r="P481" s="684"/>
      <c r="Q481" s="684"/>
      <c r="R481" s="684"/>
      <c r="S481" s="682"/>
      <c r="T481" s="682"/>
      <c r="U481" s="682"/>
      <c r="V481" s="682"/>
      <c r="W481" s="682"/>
      <c r="X481" s="682"/>
      <c r="Y481" s="682"/>
      <c r="Z481" s="682"/>
    </row>
    <row r="482" spans="1:26" ht="15">
      <c r="A482" s="682"/>
      <c r="B482" s="684"/>
      <c r="C482" s="684"/>
      <c r="D482" s="684"/>
      <c r="E482" s="684"/>
      <c r="F482" s="684"/>
      <c r="G482" s="865"/>
      <c r="H482" s="865"/>
      <c r="I482" s="865"/>
      <c r="J482" s="865"/>
      <c r="K482" s="684"/>
      <c r="L482" s="682"/>
      <c r="M482" s="682"/>
      <c r="N482" s="684"/>
      <c r="O482" s="684"/>
      <c r="P482" s="684"/>
      <c r="Q482" s="684"/>
      <c r="R482" s="684"/>
      <c r="S482" s="682"/>
      <c r="T482" s="682"/>
      <c r="U482" s="682"/>
      <c r="V482" s="682"/>
      <c r="W482" s="682"/>
      <c r="X482" s="682"/>
      <c r="Y482" s="682"/>
      <c r="Z482" s="682"/>
    </row>
    <row r="483" spans="1:26" ht="15">
      <c r="A483" s="682"/>
      <c r="B483" s="684"/>
      <c r="C483" s="684"/>
      <c r="D483" s="684"/>
      <c r="E483" s="684"/>
      <c r="F483" s="684"/>
      <c r="G483" s="865"/>
      <c r="H483" s="865"/>
      <c r="I483" s="865"/>
      <c r="J483" s="865"/>
      <c r="K483" s="684"/>
      <c r="L483" s="682"/>
      <c r="M483" s="682"/>
      <c r="N483" s="684"/>
      <c r="O483" s="684"/>
      <c r="P483" s="684"/>
      <c r="Q483" s="684"/>
      <c r="R483" s="684"/>
      <c r="S483" s="682"/>
      <c r="T483" s="682"/>
      <c r="U483" s="682"/>
      <c r="V483" s="682"/>
      <c r="W483" s="682"/>
      <c r="X483" s="682"/>
      <c r="Y483" s="682"/>
      <c r="Z483" s="682"/>
    </row>
    <row r="484" spans="1:26" ht="15">
      <c r="A484" s="682"/>
      <c r="B484" s="684"/>
      <c r="C484" s="684"/>
      <c r="D484" s="684"/>
      <c r="E484" s="684"/>
      <c r="F484" s="684"/>
      <c r="G484" s="865"/>
      <c r="H484" s="865"/>
      <c r="I484" s="865"/>
      <c r="J484" s="865"/>
      <c r="K484" s="684"/>
      <c r="L484" s="682"/>
      <c r="M484" s="682"/>
      <c r="N484" s="684"/>
      <c r="O484" s="684"/>
      <c r="P484" s="684"/>
      <c r="Q484" s="684"/>
      <c r="R484" s="684"/>
      <c r="S484" s="682"/>
      <c r="T484" s="682"/>
      <c r="U484" s="682"/>
      <c r="V484" s="682"/>
      <c r="W484" s="682"/>
      <c r="X484" s="682"/>
      <c r="Y484" s="682"/>
      <c r="Z484" s="682"/>
    </row>
    <row r="485" spans="1:26" ht="15">
      <c r="A485" s="682"/>
      <c r="B485" s="684"/>
      <c r="C485" s="684"/>
      <c r="D485" s="684"/>
      <c r="E485" s="684"/>
      <c r="F485" s="684"/>
      <c r="G485" s="865"/>
      <c r="H485" s="865"/>
      <c r="I485" s="865"/>
      <c r="J485" s="865"/>
      <c r="K485" s="684"/>
      <c r="L485" s="682"/>
      <c r="M485" s="682"/>
      <c r="N485" s="684"/>
      <c r="O485" s="684"/>
      <c r="P485" s="684"/>
      <c r="Q485" s="684"/>
      <c r="R485" s="684"/>
      <c r="S485" s="682"/>
      <c r="T485" s="682"/>
      <c r="U485" s="682"/>
      <c r="V485" s="682"/>
      <c r="W485" s="682"/>
      <c r="X485" s="682"/>
      <c r="Y485" s="682"/>
      <c r="Z485" s="682"/>
    </row>
    <row r="486" spans="1:26" ht="15">
      <c r="A486" s="682"/>
      <c r="B486" s="684"/>
      <c r="C486" s="684"/>
      <c r="D486" s="684"/>
      <c r="E486" s="684"/>
      <c r="F486" s="684"/>
      <c r="G486" s="865"/>
      <c r="H486" s="865"/>
      <c r="I486" s="865"/>
      <c r="J486" s="865"/>
      <c r="K486" s="684"/>
      <c r="L486" s="682"/>
      <c r="M486" s="682"/>
      <c r="N486" s="684"/>
      <c r="O486" s="684"/>
      <c r="P486" s="684"/>
      <c r="Q486" s="684"/>
      <c r="R486" s="684"/>
      <c r="S486" s="682"/>
      <c r="T486" s="682"/>
      <c r="U486" s="682"/>
      <c r="V486" s="682"/>
      <c r="W486" s="682"/>
      <c r="X486" s="682"/>
      <c r="Y486" s="682"/>
      <c r="Z486" s="682"/>
    </row>
    <row r="487" spans="1:26" ht="15">
      <c r="A487" s="682"/>
      <c r="B487" s="684"/>
      <c r="C487" s="684"/>
      <c r="D487" s="684"/>
      <c r="E487" s="684"/>
      <c r="F487" s="684"/>
      <c r="G487" s="865"/>
      <c r="H487" s="865"/>
      <c r="I487" s="865"/>
      <c r="J487" s="865"/>
      <c r="K487" s="684"/>
      <c r="L487" s="682"/>
      <c r="M487" s="682"/>
      <c r="N487" s="684"/>
      <c r="O487" s="684"/>
      <c r="P487" s="684"/>
      <c r="Q487" s="684"/>
      <c r="R487" s="684"/>
      <c r="S487" s="682"/>
      <c r="T487" s="682"/>
      <c r="U487" s="682"/>
      <c r="V487" s="682"/>
      <c r="W487" s="682"/>
      <c r="X487" s="682"/>
      <c r="Y487" s="682"/>
      <c r="Z487" s="682"/>
    </row>
    <row r="488" spans="1:26" ht="15">
      <c r="A488" s="682"/>
      <c r="B488" s="684"/>
      <c r="C488" s="684"/>
      <c r="D488" s="684"/>
      <c r="E488" s="684"/>
      <c r="F488" s="684"/>
      <c r="G488" s="865"/>
      <c r="H488" s="865"/>
      <c r="I488" s="865"/>
      <c r="J488" s="865"/>
      <c r="K488" s="684"/>
      <c r="L488" s="682"/>
      <c r="M488" s="682"/>
      <c r="N488" s="684"/>
      <c r="O488" s="684"/>
      <c r="P488" s="684"/>
      <c r="Q488" s="684"/>
      <c r="R488" s="684"/>
      <c r="S488" s="682"/>
      <c r="T488" s="682"/>
      <c r="U488" s="682"/>
      <c r="V488" s="682"/>
      <c r="W488" s="682"/>
      <c r="X488" s="682"/>
      <c r="Y488" s="682"/>
      <c r="Z488" s="682"/>
    </row>
    <row r="489" spans="1:26" ht="15">
      <c r="A489" s="682"/>
      <c r="B489" s="684"/>
      <c r="C489" s="684"/>
      <c r="D489" s="684"/>
      <c r="E489" s="684"/>
      <c r="F489" s="684"/>
      <c r="G489" s="865"/>
      <c r="H489" s="865"/>
      <c r="I489" s="865"/>
      <c r="J489" s="865"/>
      <c r="K489" s="684"/>
      <c r="L489" s="682"/>
      <c r="M489" s="682"/>
      <c r="N489" s="684"/>
      <c r="O489" s="684"/>
      <c r="P489" s="684"/>
      <c r="Q489" s="684"/>
      <c r="R489" s="684"/>
      <c r="S489" s="682"/>
      <c r="T489" s="682"/>
      <c r="U489" s="682"/>
      <c r="V489" s="682"/>
      <c r="W489" s="682"/>
      <c r="X489" s="682"/>
      <c r="Y489" s="682"/>
      <c r="Z489" s="682"/>
    </row>
    <row r="490" spans="1:26" ht="15">
      <c r="A490" s="682"/>
      <c r="B490" s="684"/>
      <c r="C490" s="684"/>
      <c r="D490" s="684"/>
      <c r="E490" s="684"/>
      <c r="F490" s="684"/>
      <c r="G490" s="865"/>
      <c r="H490" s="865"/>
      <c r="I490" s="865"/>
      <c r="J490" s="865"/>
      <c r="K490" s="684"/>
      <c r="L490" s="682"/>
      <c r="M490" s="682"/>
      <c r="N490" s="684"/>
      <c r="O490" s="684"/>
      <c r="P490" s="684"/>
      <c r="Q490" s="684"/>
      <c r="R490" s="684"/>
      <c r="S490" s="682"/>
      <c r="T490" s="682"/>
      <c r="U490" s="682"/>
      <c r="V490" s="682"/>
      <c r="W490" s="682"/>
      <c r="X490" s="682"/>
      <c r="Y490" s="682"/>
      <c r="Z490" s="682"/>
    </row>
    <row r="491" spans="1:26" ht="15">
      <c r="A491" s="682"/>
      <c r="B491" s="684"/>
      <c r="C491" s="684"/>
      <c r="D491" s="684"/>
      <c r="E491" s="684"/>
      <c r="F491" s="684"/>
      <c r="G491" s="865"/>
      <c r="H491" s="865"/>
      <c r="I491" s="865"/>
      <c r="J491" s="865"/>
      <c r="K491" s="684"/>
      <c r="L491" s="682"/>
      <c r="M491" s="682"/>
      <c r="N491" s="684"/>
      <c r="O491" s="684"/>
      <c r="P491" s="684"/>
      <c r="Q491" s="684"/>
      <c r="R491" s="684"/>
      <c r="S491" s="682"/>
      <c r="T491" s="682"/>
      <c r="U491" s="682"/>
      <c r="V491" s="682"/>
      <c r="W491" s="682"/>
      <c r="X491" s="682"/>
      <c r="Y491" s="682"/>
      <c r="Z491" s="682"/>
    </row>
    <row r="492" spans="1:26" ht="15">
      <c r="A492" s="682"/>
      <c r="B492" s="684"/>
      <c r="C492" s="684"/>
      <c r="D492" s="684"/>
      <c r="E492" s="684"/>
      <c r="F492" s="684"/>
      <c r="G492" s="865"/>
      <c r="H492" s="865"/>
      <c r="I492" s="865"/>
      <c r="J492" s="865"/>
      <c r="K492" s="684"/>
      <c r="L492" s="682"/>
      <c r="M492" s="682"/>
      <c r="N492" s="684"/>
      <c r="O492" s="684"/>
      <c r="P492" s="684"/>
      <c r="Q492" s="684"/>
      <c r="R492" s="684"/>
      <c r="S492" s="682"/>
      <c r="T492" s="682"/>
      <c r="U492" s="682"/>
      <c r="V492" s="682"/>
      <c r="W492" s="682"/>
      <c r="X492" s="682"/>
      <c r="Y492" s="682"/>
      <c r="Z492" s="682"/>
    </row>
    <row r="493" spans="1:26" ht="15">
      <c r="A493" s="682"/>
      <c r="B493" s="684"/>
      <c r="C493" s="684"/>
      <c r="D493" s="684"/>
      <c r="E493" s="684"/>
      <c r="F493" s="684"/>
      <c r="G493" s="865"/>
      <c r="H493" s="865"/>
      <c r="I493" s="865"/>
      <c r="J493" s="865"/>
      <c r="K493" s="684"/>
      <c r="L493" s="682"/>
      <c r="M493" s="682"/>
      <c r="N493" s="684"/>
      <c r="O493" s="684"/>
      <c r="P493" s="684"/>
      <c r="Q493" s="684"/>
      <c r="R493" s="684"/>
      <c r="S493" s="682"/>
      <c r="T493" s="682"/>
      <c r="U493" s="682"/>
      <c r="V493" s="682"/>
      <c r="W493" s="682"/>
      <c r="X493" s="682"/>
      <c r="Y493" s="682"/>
      <c r="Z493" s="682"/>
    </row>
    <row r="494" spans="1:26" ht="15">
      <c r="A494" s="682"/>
      <c r="B494" s="684"/>
      <c r="C494" s="684"/>
      <c r="D494" s="684"/>
      <c r="E494" s="684"/>
      <c r="F494" s="684"/>
      <c r="G494" s="865"/>
      <c r="H494" s="865"/>
      <c r="I494" s="865"/>
      <c r="J494" s="865"/>
      <c r="K494" s="684"/>
      <c r="L494" s="682"/>
      <c r="M494" s="682"/>
      <c r="N494" s="684"/>
      <c r="O494" s="684"/>
      <c r="P494" s="684"/>
      <c r="Q494" s="684"/>
      <c r="R494" s="684"/>
      <c r="S494" s="682"/>
      <c r="T494" s="682"/>
      <c r="U494" s="682"/>
      <c r="V494" s="682"/>
      <c r="W494" s="682"/>
      <c r="X494" s="682"/>
      <c r="Y494" s="682"/>
      <c r="Z494" s="682"/>
    </row>
    <row r="495" spans="1:26" ht="15">
      <c r="A495" s="682"/>
      <c r="B495" s="684"/>
      <c r="C495" s="684"/>
      <c r="D495" s="684"/>
      <c r="E495" s="684"/>
      <c r="F495" s="684"/>
      <c r="G495" s="865"/>
      <c r="H495" s="865"/>
      <c r="I495" s="865"/>
      <c r="J495" s="865"/>
      <c r="K495" s="684"/>
      <c r="L495" s="682"/>
      <c r="M495" s="682"/>
      <c r="N495" s="684"/>
      <c r="O495" s="684"/>
      <c r="P495" s="684"/>
      <c r="Q495" s="684"/>
      <c r="R495" s="684"/>
      <c r="S495" s="682"/>
      <c r="T495" s="682"/>
      <c r="U495" s="682"/>
      <c r="V495" s="682"/>
      <c r="W495" s="682"/>
      <c r="X495" s="682"/>
      <c r="Y495" s="682"/>
      <c r="Z495" s="682"/>
    </row>
    <row r="496" spans="1:26" ht="15">
      <c r="A496" s="682"/>
      <c r="B496" s="684"/>
      <c r="C496" s="684"/>
      <c r="D496" s="684"/>
      <c r="E496" s="684"/>
      <c r="F496" s="684"/>
      <c r="G496" s="865"/>
      <c r="H496" s="865"/>
      <c r="I496" s="865"/>
      <c r="J496" s="865"/>
      <c r="K496" s="684"/>
      <c r="L496" s="682"/>
      <c r="M496" s="682"/>
      <c r="N496" s="684"/>
      <c r="O496" s="684"/>
      <c r="P496" s="684"/>
      <c r="Q496" s="684"/>
      <c r="R496" s="684"/>
      <c r="S496" s="682"/>
      <c r="T496" s="682"/>
      <c r="U496" s="682"/>
      <c r="V496" s="682"/>
      <c r="W496" s="682"/>
      <c r="X496" s="682"/>
      <c r="Y496" s="682"/>
      <c r="Z496" s="682"/>
    </row>
    <row r="497" spans="1:26" ht="15">
      <c r="A497" s="682"/>
      <c r="B497" s="684"/>
      <c r="C497" s="684"/>
      <c r="D497" s="684"/>
      <c r="E497" s="684"/>
      <c r="F497" s="684"/>
      <c r="G497" s="865"/>
      <c r="H497" s="865"/>
      <c r="I497" s="865"/>
      <c r="J497" s="865"/>
      <c r="K497" s="684"/>
      <c r="L497" s="682"/>
      <c r="M497" s="682"/>
      <c r="N497" s="684"/>
      <c r="O497" s="684"/>
      <c r="P497" s="684"/>
      <c r="Q497" s="684"/>
      <c r="R497" s="684"/>
      <c r="S497" s="682"/>
      <c r="T497" s="682"/>
      <c r="U497" s="682"/>
      <c r="V497" s="682"/>
      <c r="W497" s="682"/>
      <c r="X497" s="682"/>
      <c r="Y497" s="682"/>
      <c r="Z497" s="682"/>
    </row>
    <row r="498" spans="1:26" ht="15">
      <c r="A498" s="682"/>
      <c r="B498" s="684"/>
      <c r="C498" s="684"/>
      <c r="D498" s="684"/>
      <c r="E498" s="684"/>
      <c r="F498" s="684"/>
      <c r="G498" s="865"/>
      <c r="H498" s="865"/>
      <c r="I498" s="865"/>
      <c r="J498" s="865"/>
      <c r="K498" s="684"/>
      <c r="L498" s="682"/>
      <c r="M498" s="682"/>
      <c r="N498" s="684"/>
      <c r="O498" s="684"/>
      <c r="P498" s="684"/>
      <c r="Q498" s="684"/>
      <c r="R498" s="684"/>
      <c r="S498" s="682"/>
      <c r="T498" s="682"/>
      <c r="U498" s="682"/>
      <c r="V498" s="682"/>
      <c r="W498" s="682"/>
      <c r="X498" s="682"/>
      <c r="Y498" s="682"/>
      <c r="Z498" s="682"/>
    </row>
    <row r="499" spans="1:26" ht="15">
      <c r="A499" s="682"/>
      <c r="B499" s="684"/>
      <c r="C499" s="684"/>
      <c r="D499" s="684"/>
      <c r="E499" s="684"/>
      <c r="F499" s="684"/>
      <c r="G499" s="865"/>
      <c r="H499" s="865"/>
      <c r="I499" s="865"/>
      <c r="J499" s="865"/>
      <c r="K499" s="684"/>
      <c r="L499" s="682"/>
      <c r="M499" s="682"/>
      <c r="N499" s="684"/>
      <c r="O499" s="684"/>
      <c r="P499" s="684"/>
      <c r="Q499" s="684"/>
      <c r="R499" s="684"/>
      <c r="S499" s="682"/>
      <c r="T499" s="682"/>
      <c r="U499" s="682"/>
      <c r="V499" s="682"/>
      <c r="W499" s="682"/>
      <c r="X499" s="682"/>
      <c r="Y499" s="682"/>
      <c r="Z499" s="682"/>
    </row>
    <row r="500" spans="1:26" ht="15">
      <c r="A500" s="682"/>
      <c r="B500" s="684"/>
      <c r="C500" s="684"/>
      <c r="D500" s="684"/>
      <c r="E500" s="684"/>
      <c r="F500" s="684"/>
      <c r="G500" s="865"/>
      <c r="H500" s="865"/>
      <c r="I500" s="865"/>
      <c r="J500" s="865"/>
      <c r="K500" s="684"/>
      <c r="L500" s="682"/>
      <c r="M500" s="682"/>
      <c r="N500" s="684"/>
      <c r="O500" s="684"/>
      <c r="P500" s="684"/>
      <c r="Q500" s="684"/>
      <c r="R500" s="684"/>
      <c r="S500" s="682"/>
      <c r="T500" s="682"/>
      <c r="U500" s="682"/>
      <c r="V500" s="682"/>
      <c r="W500" s="682"/>
      <c r="X500" s="682"/>
      <c r="Y500" s="682"/>
      <c r="Z500" s="682"/>
    </row>
    <row r="501" spans="1:26" ht="15">
      <c r="A501" s="682"/>
      <c r="B501" s="684"/>
      <c r="C501" s="684"/>
      <c r="D501" s="684"/>
      <c r="E501" s="684"/>
      <c r="F501" s="684"/>
      <c r="G501" s="865"/>
      <c r="H501" s="865"/>
      <c r="I501" s="865"/>
      <c r="J501" s="865"/>
      <c r="K501" s="684"/>
      <c r="L501" s="682"/>
      <c r="M501" s="682"/>
      <c r="N501" s="684"/>
      <c r="O501" s="684"/>
      <c r="P501" s="684"/>
      <c r="Q501" s="684"/>
      <c r="R501" s="684"/>
      <c r="S501" s="682"/>
      <c r="T501" s="682"/>
      <c r="U501" s="682"/>
      <c r="V501" s="682"/>
      <c r="W501" s="682"/>
      <c r="X501" s="682"/>
      <c r="Y501" s="682"/>
      <c r="Z501" s="682"/>
    </row>
    <row r="502" spans="1:26" ht="15">
      <c r="A502" s="682"/>
      <c r="B502" s="684"/>
      <c r="C502" s="684"/>
      <c r="D502" s="684"/>
      <c r="E502" s="684"/>
      <c r="F502" s="684"/>
      <c r="G502" s="865"/>
      <c r="H502" s="865"/>
      <c r="I502" s="865"/>
      <c r="J502" s="865"/>
      <c r="K502" s="684"/>
      <c r="L502" s="682"/>
      <c r="M502" s="682"/>
      <c r="N502" s="684"/>
      <c r="O502" s="684"/>
      <c r="P502" s="684"/>
      <c r="Q502" s="684"/>
      <c r="R502" s="684"/>
      <c r="S502" s="682"/>
      <c r="T502" s="682"/>
      <c r="U502" s="682"/>
      <c r="V502" s="682"/>
      <c r="W502" s="682"/>
      <c r="X502" s="682"/>
      <c r="Y502" s="682"/>
      <c r="Z502" s="682"/>
    </row>
    <row r="503" spans="1:26" ht="15">
      <c r="A503" s="682"/>
      <c r="B503" s="684"/>
      <c r="C503" s="684"/>
      <c r="D503" s="684"/>
      <c r="E503" s="684"/>
      <c r="F503" s="684"/>
      <c r="G503" s="865"/>
      <c r="H503" s="865"/>
      <c r="I503" s="865"/>
      <c r="J503" s="865"/>
      <c r="K503" s="684"/>
      <c r="L503" s="682"/>
      <c r="M503" s="682"/>
      <c r="N503" s="684"/>
      <c r="O503" s="684"/>
      <c r="P503" s="684"/>
      <c r="Q503" s="684"/>
      <c r="R503" s="684"/>
      <c r="S503" s="682"/>
      <c r="T503" s="682"/>
      <c r="U503" s="682"/>
      <c r="V503" s="682"/>
      <c r="W503" s="682"/>
      <c r="X503" s="682"/>
      <c r="Y503" s="682"/>
      <c r="Z503" s="682"/>
    </row>
    <row r="504" spans="1:26" ht="15">
      <c r="A504" s="682"/>
      <c r="B504" s="684"/>
      <c r="C504" s="684"/>
      <c r="D504" s="684"/>
      <c r="E504" s="684"/>
      <c r="F504" s="684"/>
      <c r="G504" s="865"/>
      <c r="H504" s="865"/>
      <c r="I504" s="865"/>
      <c r="J504" s="865"/>
      <c r="K504" s="684"/>
      <c r="L504" s="682"/>
      <c r="M504" s="682"/>
      <c r="N504" s="684"/>
      <c r="O504" s="684"/>
      <c r="P504" s="684"/>
      <c r="Q504" s="684"/>
      <c r="R504" s="684"/>
      <c r="S504" s="682"/>
      <c r="T504" s="682"/>
      <c r="U504" s="682"/>
      <c r="V504" s="682"/>
      <c r="W504" s="682"/>
      <c r="X504" s="682"/>
      <c r="Y504" s="682"/>
      <c r="Z504" s="682"/>
    </row>
    <row r="505" spans="1:26" ht="15">
      <c r="A505" s="682"/>
      <c r="B505" s="684"/>
      <c r="C505" s="684"/>
      <c r="D505" s="684"/>
      <c r="E505" s="684"/>
      <c r="F505" s="684"/>
      <c r="G505" s="865"/>
      <c r="H505" s="865"/>
      <c r="I505" s="865"/>
      <c r="J505" s="865"/>
      <c r="K505" s="684"/>
      <c r="L505" s="682"/>
      <c r="M505" s="682"/>
      <c r="N505" s="684"/>
      <c r="O505" s="684"/>
      <c r="P505" s="684"/>
      <c r="Q505" s="684"/>
      <c r="R505" s="684"/>
      <c r="S505" s="682"/>
      <c r="T505" s="682"/>
      <c r="U505" s="682"/>
      <c r="V505" s="682"/>
      <c r="W505" s="682"/>
      <c r="X505" s="682"/>
      <c r="Y505" s="682"/>
      <c r="Z505" s="682"/>
    </row>
    <row r="506" spans="1:26" ht="15">
      <c r="A506" s="682"/>
      <c r="B506" s="684"/>
      <c r="C506" s="684"/>
      <c r="D506" s="684"/>
      <c r="E506" s="684"/>
      <c r="F506" s="684"/>
      <c r="G506" s="865"/>
      <c r="H506" s="865"/>
      <c r="I506" s="865"/>
      <c r="J506" s="865"/>
      <c r="K506" s="684"/>
      <c r="L506" s="682"/>
      <c r="M506" s="682"/>
      <c r="N506" s="684"/>
      <c r="O506" s="684"/>
      <c r="P506" s="684"/>
      <c r="Q506" s="684"/>
      <c r="R506" s="684"/>
      <c r="S506" s="682"/>
      <c r="T506" s="682"/>
      <c r="U506" s="682"/>
      <c r="V506" s="682"/>
      <c r="W506" s="682"/>
      <c r="X506" s="682"/>
      <c r="Y506" s="682"/>
      <c r="Z506" s="682"/>
    </row>
    <row r="507" spans="1:26" ht="15">
      <c r="A507" s="682"/>
      <c r="B507" s="684"/>
      <c r="C507" s="684"/>
      <c r="D507" s="684"/>
      <c r="E507" s="684"/>
      <c r="F507" s="684"/>
      <c r="G507" s="865"/>
      <c r="H507" s="865"/>
      <c r="I507" s="865"/>
      <c r="J507" s="865"/>
      <c r="K507" s="684"/>
      <c r="L507" s="682"/>
      <c r="M507" s="682"/>
      <c r="N507" s="684"/>
      <c r="O507" s="684"/>
      <c r="P507" s="684"/>
      <c r="Q507" s="684"/>
      <c r="R507" s="684"/>
      <c r="S507" s="682"/>
      <c r="T507" s="682"/>
      <c r="U507" s="682"/>
      <c r="V507" s="682"/>
      <c r="W507" s="682"/>
      <c r="X507" s="682"/>
      <c r="Y507" s="682"/>
      <c r="Z507" s="682"/>
    </row>
    <row r="508" spans="1:26" ht="15">
      <c r="A508" s="682"/>
      <c r="B508" s="684"/>
      <c r="C508" s="684"/>
      <c r="D508" s="684"/>
      <c r="E508" s="684"/>
      <c r="F508" s="684"/>
      <c r="G508" s="865"/>
      <c r="H508" s="865"/>
      <c r="I508" s="865"/>
      <c r="J508" s="865"/>
      <c r="K508" s="684"/>
      <c r="L508" s="682"/>
      <c r="M508" s="682"/>
      <c r="N508" s="684"/>
      <c r="O508" s="684"/>
      <c r="P508" s="684"/>
      <c r="Q508" s="684"/>
      <c r="R508" s="684"/>
      <c r="S508" s="682"/>
      <c r="T508" s="682"/>
      <c r="U508" s="682"/>
      <c r="V508" s="682"/>
      <c r="W508" s="682"/>
      <c r="X508" s="682"/>
      <c r="Y508" s="682"/>
      <c r="Z508" s="682"/>
    </row>
    <row r="509" spans="1:26" ht="15">
      <c r="A509" s="682"/>
      <c r="B509" s="684"/>
      <c r="C509" s="684"/>
      <c r="D509" s="684"/>
      <c r="E509" s="684"/>
      <c r="F509" s="684"/>
      <c r="G509" s="865"/>
      <c r="H509" s="865"/>
      <c r="I509" s="865"/>
      <c r="J509" s="865"/>
      <c r="K509" s="684"/>
      <c r="L509" s="682"/>
      <c r="M509" s="682"/>
      <c r="N509" s="684"/>
      <c r="O509" s="684"/>
      <c r="P509" s="684"/>
      <c r="Q509" s="684"/>
      <c r="R509" s="684"/>
      <c r="S509" s="682"/>
      <c r="T509" s="682"/>
      <c r="U509" s="682"/>
      <c r="V509" s="682"/>
      <c r="W509" s="682"/>
      <c r="X509" s="682"/>
      <c r="Y509" s="682"/>
      <c r="Z509" s="682"/>
    </row>
    <row r="510" spans="1:26" ht="15">
      <c r="A510" s="682"/>
      <c r="B510" s="684"/>
      <c r="C510" s="684"/>
      <c r="D510" s="684"/>
      <c r="E510" s="684"/>
      <c r="F510" s="684"/>
      <c r="G510" s="865"/>
      <c r="H510" s="865"/>
      <c r="I510" s="865"/>
      <c r="J510" s="865"/>
      <c r="K510" s="684"/>
      <c r="L510" s="682"/>
      <c r="M510" s="682"/>
      <c r="N510" s="684"/>
      <c r="O510" s="684"/>
      <c r="P510" s="684"/>
      <c r="Q510" s="684"/>
      <c r="R510" s="684"/>
      <c r="S510" s="682"/>
      <c r="T510" s="682"/>
      <c r="U510" s="682"/>
      <c r="V510" s="682"/>
      <c r="W510" s="682"/>
      <c r="X510" s="682"/>
      <c r="Y510" s="682"/>
      <c r="Z510" s="682"/>
    </row>
    <row r="511" spans="1:26" ht="15">
      <c r="A511" s="682"/>
      <c r="B511" s="684"/>
      <c r="C511" s="684"/>
      <c r="D511" s="684"/>
      <c r="E511" s="684"/>
      <c r="F511" s="684"/>
      <c r="G511" s="865"/>
      <c r="H511" s="865"/>
      <c r="I511" s="865"/>
      <c r="J511" s="865"/>
      <c r="K511" s="684"/>
      <c r="L511" s="682"/>
      <c r="M511" s="682"/>
      <c r="N511" s="684"/>
      <c r="O511" s="684"/>
      <c r="P511" s="684"/>
      <c r="Q511" s="684"/>
      <c r="R511" s="684"/>
      <c r="S511" s="682"/>
      <c r="T511" s="682"/>
      <c r="U511" s="682"/>
      <c r="V511" s="682"/>
      <c r="W511" s="682"/>
      <c r="X511" s="682"/>
      <c r="Y511" s="682"/>
      <c r="Z511" s="682"/>
    </row>
    <row r="512" spans="1:26" ht="15">
      <c r="A512" s="682"/>
      <c r="B512" s="684"/>
      <c r="C512" s="684"/>
      <c r="D512" s="684"/>
      <c r="E512" s="684"/>
      <c r="F512" s="684"/>
      <c r="G512" s="865"/>
      <c r="H512" s="865"/>
      <c r="I512" s="865"/>
      <c r="J512" s="865"/>
      <c r="K512" s="684"/>
      <c r="L512" s="682"/>
      <c r="M512" s="682"/>
      <c r="N512" s="684"/>
      <c r="O512" s="684"/>
      <c r="P512" s="684"/>
      <c r="Q512" s="684"/>
      <c r="R512" s="684"/>
      <c r="S512" s="682"/>
      <c r="T512" s="682"/>
      <c r="U512" s="682"/>
      <c r="V512" s="682"/>
      <c r="W512" s="682"/>
      <c r="X512" s="682"/>
      <c r="Y512" s="682"/>
      <c r="Z512" s="682"/>
    </row>
    <row r="513" spans="1:26" ht="15">
      <c r="A513" s="682"/>
      <c r="B513" s="684"/>
      <c r="C513" s="684"/>
      <c r="D513" s="684"/>
      <c r="E513" s="684"/>
      <c r="F513" s="684"/>
      <c r="G513" s="865"/>
      <c r="H513" s="865"/>
      <c r="I513" s="865"/>
      <c r="J513" s="865"/>
      <c r="K513" s="684"/>
      <c r="L513" s="682"/>
      <c r="M513" s="682"/>
      <c r="N513" s="684"/>
      <c r="O513" s="684"/>
      <c r="P513" s="684"/>
      <c r="Q513" s="684"/>
      <c r="R513" s="684"/>
      <c r="S513" s="682"/>
      <c r="T513" s="682"/>
      <c r="U513" s="682"/>
      <c r="V513" s="682"/>
      <c r="W513" s="682"/>
      <c r="X513" s="682"/>
      <c r="Y513" s="682"/>
      <c r="Z513" s="682"/>
    </row>
    <row r="514" spans="1:26" ht="15">
      <c r="A514" s="682"/>
      <c r="B514" s="684"/>
      <c r="C514" s="684"/>
      <c r="D514" s="684"/>
      <c r="E514" s="684"/>
      <c r="F514" s="684"/>
      <c r="G514" s="865"/>
      <c r="H514" s="865"/>
      <c r="I514" s="865"/>
      <c r="J514" s="865"/>
      <c r="K514" s="684"/>
      <c r="L514" s="682"/>
      <c r="M514" s="682"/>
      <c r="N514" s="684"/>
      <c r="O514" s="684"/>
      <c r="P514" s="684"/>
      <c r="Q514" s="684"/>
      <c r="R514" s="684"/>
      <c r="S514" s="682"/>
      <c r="T514" s="682"/>
      <c r="U514" s="682"/>
      <c r="V514" s="682"/>
      <c r="W514" s="682"/>
      <c r="X514" s="682"/>
      <c r="Y514" s="682"/>
      <c r="Z514" s="682"/>
    </row>
    <row r="515" spans="1:26" ht="15">
      <c r="A515" s="682"/>
      <c r="B515" s="684"/>
      <c r="C515" s="684"/>
      <c r="D515" s="684"/>
      <c r="E515" s="684"/>
      <c r="F515" s="684"/>
      <c r="G515" s="865"/>
      <c r="H515" s="865"/>
      <c r="I515" s="865"/>
      <c r="J515" s="865"/>
      <c r="K515" s="684"/>
      <c r="L515" s="682"/>
      <c r="M515" s="682"/>
      <c r="N515" s="684"/>
      <c r="O515" s="684"/>
      <c r="P515" s="684"/>
      <c r="Q515" s="684"/>
      <c r="R515" s="684"/>
      <c r="S515" s="682"/>
      <c r="T515" s="682"/>
      <c r="U515" s="682"/>
      <c r="V515" s="682"/>
      <c r="W515" s="682"/>
      <c r="X515" s="682"/>
      <c r="Y515" s="682"/>
      <c r="Z515" s="682"/>
    </row>
    <row r="516" spans="1:26" ht="15">
      <c r="A516" s="682"/>
      <c r="B516" s="684"/>
      <c r="C516" s="684"/>
      <c r="D516" s="684"/>
      <c r="E516" s="684"/>
      <c r="F516" s="684"/>
      <c r="G516" s="865"/>
      <c r="H516" s="865"/>
      <c r="I516" s="865"/>
      <c r="J516" s="865"/>
      <c r="K516" s="684"/>
      <c r="L516" s="682"/>
      <c r="M516" s="682"/>
      <c r="N516" s="684"/>
      <c r="O516" s="684"/>
      <c r="P516" s="684"/>
      <c r="Q516" s="684"/>
      <c r="R516" s="684"/>
      <c r="S516" s="682"/>
      <c r="T516" s="682"/>
      <c r="U516" s="682"/>
      <c r="V516" s="682"/>
      <c r="W516" s="682"/>
      <c r="X516" s="682"/>
      <c r="Y516" s="682"/>
      <c r="Z516" s="682"/>
    </row>
    <row r="517" spans="1:26" ht="15">
      <c r="A517" s="682"/>
      <c r="B517" s="684"/>
      <c r="C517" s="684"/>
      <c r="D517" s="684"/>
      <c r="E517" s="684"/>
      <c r="F517" s="684"/>
      <c r="G517" s="865"/>
      <c r="H517" s="865"/>
      <c r="I517" s="865"/>
      <c r="J517" s="865"/>
      <c r="K517" s="684"/>
      <c r="L517" s="682"/>
      <c r="M517" s="682"/>
      <c r="N517" s="684"/>
      <c r="O517" s="684"/>
      <c r="P517" s="684"/>
      <c r="Q517" s="684"/>
      <c r="R517" s="684"/>
      <c r="S517" s="682"/>
      <c r="T517" s="682"/>
      <c r="U517" s="682"/>
      <c r="V517" s="682"/>
      <c r="W517" s="682"/>
      <c r="X517" s="682"/>
      <c r="Y517" s="682"/>
      <c r="Z517" s="682"/>
    </row>
    <row r="518" spans="1:26" ht="15">
      <c r="A518" s="682"/>
      <c r="B518" s="684"/>
      <c r="C518" s="684"/>
      <c r="D518" s="684"/>
      <c r="E518" s="684"/>
      <c r="F518" s="684"/>
      <c r="G518" s="865"/>
      <c r="H518" s="865"/>
      <c r="I518" s="865"/>
      <c r="J518" s="865"/>
      <c r="K518" s="684"/>
      <c r="L518" s="682"/>
      <c r="M518" s="682"/>
      <c r="N518" s="684"/>
      <c r="O518" s="684"/>
      <c r="P518" s="684"/>
      <c r="Q518" s="684"/>
      <c r="R518" s="684"/>
      <c r="S518" s="682"/>
      <c r="T518" s="682"/>
      <c r="U518" s="682"/>
      <c r="V518" s="682"/>
      <c r="W518" s="682"/>
      <c r="X518" s="682"/>
      <c r="Y518" s="682"/>
      <c r="Z518" s="682"/>
    </row>
    <row r="519" spans="1:26" ht="15">
      <c r="A519" s="682"/>
      <c r="B519" s="684"/>
      <c r="C519" s="684"/>
      <c r="D519" s="684"/>
      <c r="E519" s="684"/>
      <c r="F519" s="684"/>
      <c r="G519" s="865"/>
      <c r="H519" s="865"/>
      <c r="I519" s="865"/>
      <c r="J519" s="865"/>
      <c r="K519" s="684"/>
      <c r="L519" s="682"/>
      <c r="M519" s="682"/>
      <c r="N519" s="684"/>
      <c r="O519" s="684"/>
      <c r="P519" s="684"/>
      <c r="Q519" s="684"/>
      <c r="R519" s="684"/>
      <c r="S519" s="682"/>
      <c r="T519" s="682"/>
      <c r="U519" s="682"/>
      <c r="V519" s="682"/>
      <c r="W519" s="682"/>
      <c r="X519" s="682"/>
      <c r="Y519" s="682"/>
      <c r="Z519" s="682"/>
    </row>
    <row r="520" spans="1:26" ht="15">
      <c r="A520" s="682"/>
      <c r="B520" s="684"/>
      <c r="C520" s="684"/>
      <c r="D520" s="684"/>
      <c r="E520" s="684"/>
      <c r="F520" s="684"/>
      <c r="G520" s="865"/>
      <c r="H520" s="865"/>
      <c r="I520" s="865"/>
      <c r="J520" s="865"/>
      <c r="K520" s="684"/>
      <c r="L520" s="682"/>
      <c r="M520" s="682"/>
      <c r="N520" s="684"/>
      <c r="O520" s="684"/>
      <c r="P520" s="684"/>
      <c r="Q520" s="684"/>
      <c r="R520" s="684"/>
      <c r="S520" s="682"/>
      <c r="T520" s="682"/>
      <c r="U520" s="682"/>
      <c r="V520" s="682"/>
      <c r="W520" s="682"/>
      <c r="X520" s="682"/>
      <c r="Y520" s="682"/>
      <c r="Z520" s="682"/>
    </row>
    <row r="521" spans="1:26" ht="15">
      <c r="A521" s="682"/>
      <c r="B521" s="684"/>
      <c r="C521" s="684"/>
      <c r="D521" s="684"/>
      <c r="E521" s="684"/>
      <c r="F521" s="684"/>
      <c r="G521" s="865"/>
      <c r="H521" s="865"/>
      <c r="I521" s="865"/>
      <c r="J521" s="865"/>
      <c r="K521" s="684"/>
      <c r="L521" s="682"/>
      <c r="M521" s="682"/>
      <c r="N521" s="684"/>
      <c r="O521" s="684"/>
      <c r="P521" s="684"/>
      <c r="Q521" s="684"/>
      <c r="R521" s="684"/>
      <c r="S521" s="682"/>
      <c r="T521" s="682"/>
      <c r="U521" s="682"/>
      <c r="V521" s="682"/>
      <c r="W521" s="682"/>
      <c r="X521" s="682"/>
      <c r="Y521" s="682"/>
      <c r="Z521" s="682"/>
    </row>
    <row r="522" spans="1:26" ht="15">
      <c r="A522" s="682"/>
      <c r="B522" s="684"/>
      <c r="C522" s="684"/>
      <c r="D522" s="684"/>
      <c r="E522" s="684"/>
      <c r="F522" s="684"/>
      <c r="G522" s="865"/>
      <c r="H522" s="865"/>
      <c r="I522" s="865"/>
      <c r="J522" s="865"/>
      <c r="K522" s="684"/>
      <c r="L522" s="682"/>
      <c r="M522" s="682"/>
      <c r="N522" s="684"/>
      <c r="O522" s="684"/>
      <c r="P522" s="684"/>
      <c r="Q522" s="684"/>
      <c r="R522" s="684"/>
      <c r="S522" s="682"/>
      <c r="T522" s="682"/>
      <c r="U522" s="682"/>
      <c r="V522" s="682"/>
      <c r="W522" s="682"/>
      <c r="X522" s="682"/>
      <c r="Y522" s="682"/>
      <c r="Z522" s="682"/>
    </row>
    <row r="523" spans="1:26" ht="15">
      <c r="A523" s="682"/>
      <c r="B523" s="684"/>
      <c r="C523" s="684"/>
      <c r="D523" s="684"/>
      <c r="E523" s="684"/>
      <c r="F523" s="684"/>
      <c r="G523" s="865"/>
      <c r="H523" s="865"/>
      <c r="I523" s="865"/>
      <c r="J523" s="865"/>
      <c r="K523" s="684"/>
      <c r="L523" s="682"/>
      <c r="M523" s="682"/>
      <c r="N523" s="684"/>
      <c r="O523" s="684"/>
      <c r="P523" s="684"/>
      <c r="Q523" s="684"/>
      <c r="R523" s="684"/>
      <c r="S523" s="682"/>
      <c r="T523" s="682"/>
      <c r="U523" s="682"/>
      <c r="V523" s="682"/>
      <c r="W523" s="682"/>
      <c r="X523" s="682"/>
      <c r="Y523" s="682"/>
      <c r="Z523" s="682"/>
    </row>
    <row r="524" spans="1:26" ht="15">
      <c r="A524" s="682"/>
      <c r="B524" s="684"/>
      <c r="C524" s="684"/>
      <c r="D524" s="684"/>
      <c r="E524" s="684"/>
      <c r="F524" s="684"/>
      <c r="G524" s="865"/>
      <c r="H524" s="865"/>
      <c r="I524" s="865"/>
      <c r="J524" s="865"/>
      <c r="K524" s="684"/>
      <c r="L524" s="682"/>
      <c r="M524" s="682"/>
      <c r="N524" s="684"/>
      <c r="O524" s="684"/>
      <c r="P524" s="684"/>
      <c r="Q524" s="684"/>
      <c r="R524" s="684"/>
      <c r="S524" s="682"/>
      <c r="T524" s="682"/>
      <c r="U524" s="682"/>
      <c r="V524" s="682"/>
      <c r="W524" s="682"/>
      <c r="X524" s="682"/>
      <c r="Y524" s="682"/>
      <c r="Z524" s="682"/>
    </row>
    <row r="525" spans="1:26" ht="15">
      <c r="A525" s="682"/>
      <c r="B525" s="684"/>
      <c r="C525" s="684"/>
      <c r="D525" s="684"/>
      <c r="E525" s="684"/>
      <c r="F525" s="684"/>
      <c r="G525" s="865"/>
      <c r="H525" s="865"/>
      <c r="I525" s="865"/>
      <c r="J525" s="865"/>
      <c r="K525" s="684"/>
      <c r="L525" s="682"/>
      <c r="M525" s="682"/>
      <c r="N525" s="684"/>
      <c r="O525" s="684"/>
      <c r="P525" s="684"/>
      <c r="Q525" s="684"/>
      <c r="R525" s="684"/>
      <c r="S525" s="682"/>
      <c r="T525" s="682"/>
      <c r="U525" s="682"/>
      <c r="V525" s="682"/>
      <c r="W525" s="682"/>
      <c r="X525" s="682"/>
      <c r="Y525" s="682"/>
      <c r="Z525" s="682"/>
    </row>
    <row r="526" spans="1:26" ht="15">
      <c r="A526" s="682"/>
      <c r="B526" s="684"/>
      <c r="C526" s="684"/>
      <c r="D526" s="684"/>
      <c r="E526" s="684"/>
      <c r="F526" s="684"/>
      <c r="G526" s="865"/>
      <c r="H526" s="865"/>
      <c r="I526" s="865"/>
      <c r="J526" s="865"/>
      <c r="K526" s="684"/>
      <c r="L526" s="682"/>
      <c r="M526" s="682"/>
      <c r="N526" s="684"/>
      <c r="O526" s="684"/>
      <c r="P526" s="684"/>
      <c r="Q526" s="684"/>
      <c r="R526" s="684"/>
      <c r="S526" s="682"/>
      <c r="T526" s="682"/>
      <c r="U526" s="682"/>
      <c r="V526" s="682"/>
      <c r="W526" s="682"/>
      <c r="X526" s="682"/>
      <c r="Y526" s="682"/>
      <c r="Z526" s="682"/>
    </row>
    <row r="527" spans="1:26" ht="15">
      <c r="A527" s="682"/>
      <c r="B527" s="684"/>
      <c r="C527" s="684"/>
      <c r="D527" s="684"/>
      <c r="E527" s="684"/>
      <c r="F527" s="684"/>
      <c r="G527" s="865"/>
      <c r="H527" s="865"/>
      <c r="I527" s="865"/>
      <c r="J527" s="865"/>
      <c r="K527" s="684"/>
      <c r="L527" s="682"/>
      <c r="M527" s="682"/>
      <c r="N527" s="684"/>
      <c r="O527" s="684"/>
      <c r="P527" s="684"/>
      <c r="Q527" s="684"/>
      <c r="R527" s="684"/>
      <c r="S527" s="682"/>
      <c r="T527" s="682"/>
      <c r="U527" s="682"/>
      <c r="V527" s="682"/>
      <c r="W527" s="682"/>
      <c r="X527" s="682"/>
      <c r="Y527" s="682"/>
      <c r="Z527" s="682"/>
    </row>
    <row r="528" spans="1:26" ht="15">
      <c r="A528" s="682"/>
      <c r="B528" s="684"/>
      <c r="C528" s="684"/>
      <c r="D528" s="684"/>
      <c r="E528" s="684"/>
      <c r="F528" s="684"/>
      <c r="G528" s="865"/>
      <c r="H528" s="865"/>
      <c r="I528" s="865"/>
      <c r="J528" s="865"/>
      <c r="K528" s="684"/>
      <c r="L528" s="682"/>
      <c r="M528" s="682"/>
      <c r="N528" s="684"/>
      <c r="O528" s="684"/>
      <c r="P528" s="684"/>
      <c r="Q528" s="684"/>
      <c r="R528" s="684"/>
      <c r="S528" s="682"/>
      <c r="T528" s="682"/>
      <c r="U528" s="682"/>
      <c r="V528" s="682"/>
      <c r="W528" s="682"/>
      <c r="X528" s="682"/>
      <c r="Y528" s="682"/>
      <c r="Z528" s="682"/>
    </row>
    <row r="529" spans="1:26" ht="15">
      <c r="A529" s="682"/>
      <c r="B529" s="684"/>
      <c r="C529" s="684"/>
      <c r="D529" s="684"/>
      <c r="E529" s="684"/>
      <c r="F529" s="684"/>
      <c r="G529" s="865"/>
      <c r="H529" s="865"/>
      <c r="I529" s="865"/>
      <c r="J529" s="865"/>
      <c r="K529" s="684"/>
      <c r="L529" s="682"/>
      <c r="M529" s="682"/>
      <c r="N529" s="684"/>
      <c r="O529" s="684"/>
      <c r="P529" s="684"/>
      <c r="Q529" s="684"/>
      <c r="R529" s="684"/>
      <c r="S529" s="682"/>
      <c r="T529" s="682"/>
      <c r="U529" s="682"/>
      <c r="V529" s="682"/>
      <c r="W529" s="682"/>
      <c r="X529" s="682"/>
      <c r="Y529" s="682"/>
      <c r="Z529" s="682"/>
    </row>
    <row r="530" spans="1:26" ht="15">
      <c r="A530" s="682"/>
      <c r="B530" s="684"/>
      <c r="C530" s="684"/>
      <c r="D530" s="684"/>
      <c r="E530" s="684"/>
      <c r="F530" s="684"/>
      <c r="G530" s="865"/>
      <c r="H530" s="865"/>
      <c r="I530" s="865"/>
      <c r="J530" s="865"/>
      <c r="K530" s="684"/>
      <c r="L530" s="682"/>
      <c r="M530" s="682"/>
      <c r="N530" s="684"/>
      <c r="O530" s="684"/>
      <c r="P530" s="684"/>
      <c r="Q530" s="684"/>
      <c r="R530" s="684"/>
      <c r="S530" s="682"/>
      <c r="T530" s="682"/>
      <c r="U530" s="682"/>
      <c r="V530" s="682"/>
      <c r="W530" s="682"/>
      <c r="X530" s="682"/>
      <c r="Y530" s="682"/>
      <c r="Z530" s="682"/>
    </row>
    <row r="531" spans="1:26" ht="15">
      <c r="A531" s="682"/>
      <c r="B531" s="684"/>
      <c r="C531" s="684"/>
      <c r="D531" s="684"/>
      <c r="E531" s="684"/>
      <c r="F531" s="684"/>
      <c r="G531" s="865"/>
      <c r="H531" s="865"/>
      <c r="I531" s="865"/>
      <c r="J531" s="865"/>
      <c r="K531" s="684"/>
      <c r="L531" s="682"/>
      <c r="M531" s="682"/>
      <c r="N531" s="684"/>
      <c r="O531" s="684"/>
      <c r="P531" s="684"/>
      <c r="Q531" s="684"/>
      <c r="R531" s="684"/>
      <c r="S531" s="682"/>
      <c r="T531" s="682"/>
      <c r="U531" s="682"/>
      <c r="V531" s="682"/>
      <c r="W531" s="682"/>
      <c r="X531" s="682"/>
      <c r="Y531" s="682"/>
      <c r="Z531" s="682"/>
    </row>
    <row r="532" spans="1:26" ht="15">
      <c r="A532" s="682"/>
      <c r="B532" s="684"/>
      <c r="C532" s="684"/>
      <c r="D532" s="684"/>
      <c r="E532" s="684"/>
      <c r="F532" s="684"/>
      <c r="G532" s="865"/>
      <c r="H532" s="865"/>
      <c r="I532" s="865"/>
      <c r="J532" s="865"/>
      <c r="K532" s="684"/>
      <c r="L532" s="682"/>
      <c r="M532" s="682"/>
      <c r="N532" s="684"/>
      <c r="O532" s="684"/>
      <c r="P532" s="684"/>
      <c r="Q532" s="684"/>
      <c r="R532" s="684"/>
      <c r="S532" s="682"/>
      <c r="T532" s="682"/>
      <c r="U532" s="682"/>
      <c r="V532" s="682"/>
      <c r="W532" s="682"/>
      <c r="X532" s="682"/>
      <c r="Y532" s="682"/>
      <c r="Z532" s="682"/>
    </row>
    <row r="533" spans="1:26" ht="15">
      <c r="A533" s="682"/>
      <c r="B533" s="684"/>
      <c r="C533" s="684"/>
      <c r="D533" s="684"/>
      <c r="E533" s="684"/>
      <c r="F533" s="684"/>
      <c r="G533" s="865"/>
      <c r="H533" s="865"/>
      <c r="I533" s="865"/>
      <c r="J533" s="865"/>
      <c r="K533" s="684"/>
      <c r="L533" s="682"/>
      <c r="M533" s="682"/>
      <c r="N533" s="684"/>
      <c r="O533" s="684"/>
      <c r="P533" s="684"/>
      <c r="Q533" s="684"/>
      <c r="R533" s="684"/>
      <c r="S533" s="682"/>
      <c r="T533" s="682"/>
      <c r="U533" s="682"/>
      <c r="V533" s="682"/>
      <c r="W533" s="682"/>
      <c r="X533" s="682"/>
      <c r="Y533" s="682"/>
      <c r="Z533" s="682"/>
    </row>
    <row r="534" spans="1:26" ht="15">
      <c r="A534" s="682"/>
      <c r="B534" s="684"/>
      <c r="C534" s="684"/>
      <c r="D534" s="684"/>
      <c r="E534" s="684"/>
      <c r="F534" s="684"/>
      <c r="G534" s="865"/>
      <c r="H534" s="865"/>
      <c r="I534" s="865"/>
      <c r="J534" s="865"/>
      <c r="K534" s="684"/>
      <c r="L534" s="682"/>
      <c r="M534" s="682"/>
      <c r="N534" s="684"/>
      <c r="O534" s="684"/>
      <c r="P534" s="684"/>
      <c r="Q534" s="684"/>
      <c r="R534" s="684"/>
      <c r="S534" s="682"/>
      <c r="T534" s="682"/>
      <c r="U534" s="682"/>
      <c r="V534" s="682"/>
      <c r="W534" s="682"/>
      <c r="X534" s="682"/>
      <c r="Y534" s="682"/>
      <c r="Z534" s="682"/>
    </row>
    <row r="535" spans="1:26" ht="15">
      <c r="A535" s="682"/>
      <c r="B535" s="684"/>
      <c r="C535" s="684"/>
      <c r="D535" s="684"/>
      <c r="E535" s="684"/>
      <c r="F535" s="684"/>
      <c r="G535" s="865"/>
      <c r="H535" s="865"/>
      <c r="I535" s="865"/>
      <c r="J535" s="865"/>
      <c r="K535" s="684"/>
      <c r="L535" s="682"/>
      <c r="M535" s="682"/>
      <c r="N535" s="684"/>
      <c r="O535" s="684"/>
      <c r="P535" s="684"/>
      <c r="Q535" s="684"/>
      <c r="R535" s="684"/>
      <c r="S535" s="682"/>
      <c r="T535" s="682"/>
      <c r="U535" s="682"/>
      <c r="V535" s="682"/>
      <c r="W535" s="682"/>
      <c r="X535" s="682"/>
      <c r="Y535" s="682"/>
      <c r="Z535" s="682"/>
    </row>
    <row r="536" spans="1:26" ht="15">
      <c r="A536" s="682"/>
      <c r="B536" s="684"/>
      <c r="C536" s="684"/>
      <c r="D536" s="684"/>
      <c r="E536" s="684"/>
      <c r="F536" s="684"/>
      <c r="G536" s="865"/>
      <c r="H536" s="865"/>
      <c r="I536" s="865"/>
      <c r="J536" s="865"/>
      <c r="K536" s="684"/>
      <c r="L536" s="682"/>
      <c r="M536" s="682"/>
      <c r="N536" s="684"/>
      <c r="O536" s="684"/>
      <c r="P536" s="684"/>
      <c r="Q536" s="684"/>
      <c r="R536" s="684"/>
      <c r="S536" s="682"/>
      <c r="T536" s="682"/>
      <c r="U536" s="682"/>
      <c r="V536" s="682"/>
      <c r="W536" s="682"/>
      <c r="X536" s="682"/>
      <c r="Y536" s="682"/>
      <c r="Z536" s="682"/>
    </row>
    <row r="537" spans="1:26" ht="15">
      <c r="A537" s="682"/>
      <c r="B537" s="684"/>
      <c r="C537" s="684"/>
      <c r="D537" s="684"/>
      <c r="E537" s="684"/>
      <c r="F537" s="684"/>
      <c r="G537" s="865"/>
      <c r="H537" s="865"/>
      <c r="I537" s="865"/>
      <c r="J537" s="865"/>
      <c r="K537" s="684"/>
      <c r="L537" s="682"/>
      <c r="M537" s="682"/>
      <c r="N537" s="684"/>
      <c r="O537" s="684"/>
      <c r="P537" s="684"/>
      <c r="Q537" s="684"/>
      <c r="R537" s="684"/>
      <c r="S537" s="682"/>
      <c r="T537" s="682"/>
      <c r="U537" s="682"/>
      <c r="V537" s="682"/>
      <c r="W537" s="682"/>
      <c r="X537" s="682"/>
      <c r="Y537" s="682"/>
      <c r="Z537" s="682"/>
    </row>
    <row r="538" spans="1:26" ht="15">
      <c r="A538" s="682"/>
      <c r="B538" s="684"/>
      <c r="C538" s="684"/>
      <c r="D538" s="684"/>
      <c r="E538" s="684"/>
      <c r="F538" s="684"/>
      <c r="G538" s="865"/>
      <c r="H538" s="865"/>
      <c r="I538" s="865"/>
      <c r="J538" s="865"/>
      <c r="K538" s="684"/>
      <c r="L538" s="682"/>
      <c r="M538" s="682"/>
      <c r="N538" s="684"/>
      <c r="O538" s="684"/>
      <c r="P538" s="684"/>
      <c r="Q538" s="684"/>
      <c r="R538" s="684"/>
      <c r="S538" s="682"/>
      <c r="T538" s="682"/>
      <c r="U538" s="682"/>
      <c r="V538" s="682"/>
      <c r="W538" s="682"/>
      <c r="X538" s="682"/>
      <c r="Y538" s="682"/>
      <c r="Z538" s="682"/>
    </row>
    <row r="539" spans="1:26" ht="15">
      <c r="A539" s="682"/>
      <c r="B539" s="684"/>
      <c r="C539" s="684"/>
      <c r="D539" s="684"/>
      <c r="E539" s="684"/>
      <c r="F539" s="684"/>
      <c r="G539" s="865"/>
      <c r="H539" s="865"/>
      <c r="I539" s="865"/>
      <c r="J539" s="865"/>
      <c r="K539" s="684"/>
      <c r="L539" s="682"/>
      <c r="M539" s="682"/>
      <c r="N539" s="684"/>
      <c r="O539" s="684"/>
      <c r="P539" s="684"/>
      <c r="Q539" s="684"/>
      <c r="R539" s="684"/>
      <c r="S539" s="682"/>
      <c r="T539" s="682"/>
      <c r="U539" s="682"/>
      <c r="V539" s="682"/>
      <c r="W539" s="682"/>
      <c r="X539" s="682"/>
      <c r="Y539" s="682"/>
      <c r="Z539" s="682"/>
    </row>
    <row r="540" spans="1:26" ht="15">
      <c r="A540" s="682"/>
      <c r="B540" s="684"/>
      <c r="C540" s="684"/>
      <c r="D540" s="684"/>
      <c r="E540" s="684"/>
      <c r="F540" s="684"/>
      <c r="G540" s="865"/>
      <c r="H540" s="865"/>
      <c r="I540" s="865"/>
      <c r="J540" s="865"/>
      <c r="K540" s="684"/>
      <c r="L540" s="682"/>
      <c r="M540" s="682"/>
      <c r="N540" s="684"/>
      <c r="O540" s="684"/>
      <c r="P540" s="684"/>
      <c r="Q540" s="684"/>
      <c r="R540" s="684"/>
      <c r="S540" s="682"/>
      <c r="T540" s="682"/>
      <c r="U540" s="682"/>
      <c r="V540" s="682"/>
      <c r="W540" s="682"/>
      <c r="X540" s="682"/>
      <c r="Y540" s="682"/>
      <c r="Z540" s="682"/>
    </row>
    <row r="541" spans="1:26" ht="15">
      <c r="A541" s="682"/>
      <c r="B541" s="684"/>
      <c r="C541" s="684"/>
      <c r="D541" s="684"/>
      <c r="E541" s="684"/>
      <c r="F541" s="684"/>
      <c r="G541" s="865"/>
      <c r="H541" s="865"/>
      <c r="I541" s="865"/>
      <c r="J541" s="865"/>
      <c r="K541" s="684"/>
      <c r="L541" s="682"/>
      <c r="M541" s="682"/>
      <c r="N541" s="684"/>
      <c r="O541" s="684"/>
      <c r="P541" s="684"/>
      <c r="Q541" s="684"/>
      <c r="R541" s="684"/>
      <c r="S541" s="682"/>
      <c r="T541" s="682"/>
      <c r="U541" s="682"/>
      <c r="V541" s="682"/>
      <c r="W541" s="682"/>
      <c r="X541" s="682"/>
      <c r="Y541" s="682"/>
      <c r="Z541" s="682"/>
    </row>
    <row r="542" spans="1:26" ht="15">
      <c r="A542" s="682"/>
      <c r="B542" s="684"/>
      <c r="C542" s="684"/>
      <c r="D542" s="684"/>
      <c r="E542" s="684"/>
      <c r="F542" s="684"/>
      <c r="G542" s="865"/>
      <c r="H542" s="865"/>
      <c r="I542" s="865"/>
      <c r="J542" s="865"/>
      <c r="K542" s="684"/>
      <c r="L542" s="682"/>
      <c r="M542" s="682"/>
      <c r="N542" s="684"/>
      <c r="O542" s="684"/>
      <c r="P542" s="684"/>
      <c r="Q542" s="684"/>
      <c r="R542" s="684"/>
      <c r="S542" s="682"/>
      <c r="T542" s="682"/>
      <c r="U542" s="682"/>
      <c r="V542" s="682"/>
      <c r="W542" s="682"/>
      <c r="X542" s="682"/>
      <c r="Y542" s="682"/>
      <c r="Z542" s="682"/>
    </row>
    <row r="543" spans="1:26" ht="15">
      <c r="A543" s="682"/>
      <c r="B543" s="684"/>
      <c r="C543" s="684"/>
      <c r="D543" s="684"/>
      <c r="E543" s="684"/>
      <c r="F543" s="684"/>
      <c r="G543" s="865"/>
      <c r="H543" s="865"/>
      <c r="I543" s="865"/>
      <c r="J543" s="865"/>
      <c r="K543" s="684"/>
      <c r="L543" s="682"/>
      <c r="M543" s="682"/>
      <c r="N543" s="684"/>
      <c r="O543" s="684"/>
      <c r="P543" s="684"/>
      <c r="Q543" s="684"/>
      <c r="R543" s="684"/>
      <c r="S543" s="682"/>
      <c r="T543" s="682"/>
      <c r="U543" s="682"/>
      <c r="V543" s="682"/>
      <c r="W543" s="682"/>
      <c r="X543" s="682"/>
      <c r="Y543" s="682"/>
      <c r="Z543" s="682"/>
    </row>
    <row r="544" spans="1:26" ht="15">
      <c r="A544" s="682"/>
      <c r="B544" s="684"/>
      <c r="C544" s="684"/>
      <c r="D544" s="684"/>
      <c r="E544" s="684"/>
      <c r="F544" s="684"/>
      <c r="G544" s="865"/>
      <c r="H544" s="865"/>
      <c r="I544" s="865"/>
      <c r="J544" s="865"/>
      <c r="K544" s="684"/>
      <c r="L544" s="682"/>
      <c r="M544" s="682"/>
      <c r="N544" s="684"/>
      <c r="O544" s="684"/>
      <c r="P544" s="684"/>
      <c r="Q544" s="684"/>
      <c r="R544" s="684"/>
      <c r="S544" s="682"/>
      <c r="T544" s="682"/>
      <c r="U544" s="682"/>
      <c r="V544" s="682"/>
      <c r="W544" s="682"/>
      <c r="X544" s="682"/>
      <c r="Y544" s="682"/>
      <c r="Z544" s="682"/>
    </row>
    <row r="545" spans="1:26" ht="15">
      <c r="A545" s="682"/>
      <c r="B545" s="684"/>
      <c r="C545" s="684"/>
      <c r="D545" s="684"/>
      <c r="E545" s="684"/>
      <c r="F545" s="684"/>
      <c r="G545" s="865"/>
      <c r="H545" s="865"/>
      <c r="I545" s="865"/>
      <c r="J545" s="865"/>
      <c r="K545" s="684"/>
      <c r="L545" s="682"/>
      <c r="M545" s="682"/>
      <c r="N545" s="684"/>
      <c r="O545" s="684"/>
      <c r="P545" s="684"/>
      <c r="Q545" s="684"/>
      <c r="R545" s="684"/>
      <c r="S545" s="682"/>
      <c r="T545" s="682"/>
      <c r="U545" s="682"/>
      <c r="V545" s="682"/>
      <c r="W545" s="682"/>
      <c r="X545" s="682"/>
      <c r="Y545" s="682"/>
      <c r="Z545" s="682"/>
    </row>
    <row r="546" spans="1:26" ht="15">
      <c r="A546" s="682"/>
      <c r="B546" s="684"/>
      <c r="C546" s="684"/>
      <c r="D546" s="684"/>
      <c r="E546" s="684"/>
      <c r="F546" s="684"/>
      <c r="G546" s="865"/>
      <c r="H546" s="865"/>
      <c r="I546" s="865"/>
      <c r="J546" s="865"/>
      <c r="K546" s="684"/>
      <c r="L546" s="682"/>
      <c r="M546" s="682"/>
      <c r="N546" s="684"/>
      <c r="O546" s="684"/>
      <c r="P546" s="684"/>
      <c r="Q546" s="684"/>
      <c r="R546" s="684"/>
      <c r="S546" s="682"/>
      <c r="T546" s="682"/>
      <c r="U546" s="682"/>
      <c r="V546" s="682"/>
      <c r="W546" s="682"/>
      <c r="X546" s="682"/>
      <c r="Y546" s="682"/>
      <c r="Z546" s="682"/>
    </row>
    <row r="547" spans="1:26" ht="15">
      <c r="A547" s="682"/>
      <c r="B547" s="684"/>
      <c r="C547" s="684"/>
      <c r="D547" s="684"/>
      <c r="E547" s="684"/>
      <c r="F547" s="684"/>
      <c r="G547" s="865"/>
      <c r="H547" s="865"/>
      <c r="I547" s="865"/>
      <c r="J547" s="865"/>
      <c r="K547" s="684"/>
      <c r="L547" s="682"/>
      <c r="M547" s="682"/>
      <c r="N547" s="684"/>
      <c r="O547" s="684"/>
      <c r="P547" s="684"/>
      <c r="Q547" s="684"/>
      <c r="R547" s="684"/>
      <c r="S547" s="682"/>
      <c r="T547" s="682"/>
      <c r="U547" s="682"/>
      <c r="V547" s="682"/>
      <c r="W547" s="682"/>
      <c r="X547" s="682"/>
      <c r="Y547" s="682"/>
      <c r="Z547" s="682"/>
    </row>
    <row r="548" spans="1:26" ht="15">
      <c r="A548" s="682"/>
      <c r="B548" s="684"/>
      <c r="C548" s="684"/>
      <c r="D548" s="684"/>
      <c r="E548" s="684"/>
      <c r="F548" s="684"/>
      <c r="G548" s="865"/>
      <c r="H548" s="865"/>
      <c r="I548" s="865"/>
      <c r="J548" s="865"/>
      <c r="K548" s="684"/>
      <c r="L548" s="682"/>
      <c r="M548" s="682"/>
      <c r="N548" s="684"/>
      <c r="O548" s="684"/>
      <c r="P548" s="684"/>
      <c r="Q548" s="684"/>
      <c r="R548" s="684"/>
      <c r="S548" s="682"/>
      <c r="T548" s="682"/>
      <c r="U548" s="682"/>
      <c r="V548" s="682"/>
      <c r="W548" s="682"/>
      <c r="X548" s="682"/>
      <c r="Y548" s="682"/>
      <c r="Z548" s="682"/>
    </row>
    <row r="549" spans="1:26" ht="15">
      <c r="A549" s="682"/>
      <c r="B549" s="684"/>
      <c r="C549" s="684"/>
      <c r="D549" s="684"/>
      <c r="E549" s="684"/>
      <c r="F549" s="684"/>
      <c r="G549" s="865"/>
      <c r="H549" s="865"/>
      <c r="I549" s="865"/>
      <c r="J549" s="865"/>
      <c r="K549" s="684"/>
      <c r="L549" s="682"/>
      <c r="M549" s="682"/>
      <c r="N549" s="684"/>
      <c r="O549" s="684"/>
      <c r="P549" s="684"/>
      <c r="Q549" s="684"/>
      <c r="R549" s="684"/>
      <c r="S549" s="682"/>
      <c r="T549" s="682"/>
      <c r="U549" s="682"/>
      <c r="V549" s="682"/>
      <c r="W549" s="682"/>
      <c r="X549" s="682"/>
      <c r="Y549" s="682"/>
      <c r="Z549" s="682"/>
    </row>
    <row r="550" spans="1:26" ht="15">
      <c r="A550" s="682"/>
      <c r="B550" s="684"/>
      <c r="C550" s="684"/>
      <c r="D550" s="684"/>
      <c r="E550" s="684"/>
      <c r="F550" s="684"/>
      <c r="G550" s="865"/>
      <c r="H550" s="865"/>
      <c r="I550" s="865"/>
      <c r="J550" s="865"/>
      <c r="K550" s="684"/>
      <c r="L550" s="682"/>
      <c r="M550" s="682"/>
      <c r="N550" s="684"/>
      <c r="O550" s="684"/>
      <c r="P550" s="684"/>
      <c r="Q550" s="684"/>
      <c r="R550" s="684"/>
      <c r="S550" s="682"/>
      <c r="T550" s="682"/>
      <c r="U550" s="682"/>
      <c r="V550" s="682"/>
      <c r="W550" s="682"/>
      <c r="X550" s="682"/>
      <c r="Y550" s="682"/>
      <c r="Z550" s="682"/>
    </row>
    <row r="551" spans="1:26" ht="15">
      <c r="A551" s="682"/>
      <c r="B551" s="684"/>
      <c r="C551" s="684"/>
      <c r="D551" s="684"/>
      <c r="E551" s="684"/>
      <c r="F551" s="684"/>
      <c r="G551" s="865"/>
      <c r="H551" s="865"/>
      <c r="I551" s="865"/>
      <c r="J551" s="865"/>
      <c r="K551" s="684"/>
      <c r="L551" s="682"/>
      <c r="M551" s="682"/>
      <c r="N551" s="684"/>
      <c r="O551" s="684"/>
      <c r="P551" s="684"/>
      <c r="Q551" s="684"/>
      <c r="R551" s="684"/>
      <c r="S551" s="682"/>
      <c r="T551" s="682"/>
      <c r="U551" s="682"/>
      <c r="V551" s="682"/>
      <c r="W551" s="682"/>
      <c r="X551" s="682"/>
      <c r="Y551" s="682"/>
      <c r="Z551" s="682"/>
    </row>
    <row r="552" spans="1:26" ht="15">
      <c r="A552" s="682"/>
      <c r="B552" s="684"/>
      <c r="C552" s="684"/>
      <c r="D552" s="684"/>
      <c r="E552" s="684"/>
      <c r="F552" s="684"/>
      <c r="G552" s="865"/>
      <c r="H552" s="865"/>
      <c r="I552" s="865"/>
      <c r="J552" s="865"/>
      <c r="K552" s="684"/>
      <c r="L552" s="682"/>
      <c r="M552" s="682"/>
      <c r="N552" s="684"/>
      <c r="O552" s="684"/>
      <c r="P552" s="684"/>
      <c r="Q552" s="684"/>
      <c r="R552" s="684"/>
      <c r="S552" s="682"/>
      <c r="T552" s="682"/>
      <c r="U552" s="682"/>
      <c r="V552" s="682"/>
      <c r="W552" s="682"/>
      <c r="X552" s="682"/>
      <c r="Y552" s="682"/>
      <c r="Z552" s="682"/>
    </row>
    <row r="553" spans="1:26" ht="15">
      <c r="A553" s="682"/>
      <c r="B553" s="684"/>
      <c r="C553" s="684"/>
      <c r="D553" s="684"/>
      <c r="E553" s="684"/>
      <c r="F553" s="684"/>
      <c r="G553" s="865"/>
      <c r="H553" s="865"/>
      <c r="I553" s="865"/>
      <c r="J553" s="865"/>
      <c r="K553" s="684"/>
      <c r="L553" s="682"/>
      <c r="M553" s="682"/>
      <c r="N553" s="684"/>
      <c r="O553" s="684"/>
      <c r="P553" s="684"/>
      <c r="Q553" s="684"/>
      <c r="R553" s="684"/>
      <c r="S553" s="682"/>
      <c r="T553" s="682"/>
      <c r="U553" s="682"/>
      <c r="V553" s="682"/>
      <c r="W553" s="682"/>
      <c r="X553" s="682"/>
      <c r="Y553" s="682"/>
      <c r="Z553" s="682"/>
    </row>
    <row r="554" spans="1:26" ht="15">
      <c r="A554" s="682"/>
      <c r="B554" s="684"/>
      <c r="C554" s="684"/>
      <c r="D554" s="684"/>
      <c r="E554" s="684"/>
      <c r="F554" s="684"/>
      <c r="G554" s="865"/>
      <c r="H554" s="865"/>
      <c r="I554" s="865"/>
      <c r="J554" s="865"/>
      <c r="K554" s="684"/>
      <c r="L554" s="682"/>
      <c r="M554" s="682"/>
      <c r="N554" s="684"/>
      <c r="O554" s="684"/>
      <c r="P554" s="684"/>
      <c r="Q554" s="684"/>
      <c r="R554" s="684"/>
      <c r="S554" s="682"/>
      <c r="T554" s="682"/>
      <c r="U554" s="682"/>
      <c r="V554" s="682"/>
      <c r="W554" s="682"/>
      <c r="X554" s="682"/>
      <c r="Y554" s="682"/>
      <c r="Z554" s="682"/>
    </row>
    <row r="555" spans="1:26" ht="15">
      <c r="A555" s="682"/>
      <c r="B555" s="684"/>
      <c r="C555" s="684"/>
      <c r="D555" s="684"/>
      <c r="E555" s="684"/>
      <c r="F555" s="684"/>
      <c r="G555" s="865"/>
      <c r="H555" s="865"/>
      <c r="I555" s="865"/>
      <c r="J555" s="865"/>
      <c r="K555" s="684"/>
      <c r="L555" s="682"/>
      <c r="M555" s="682"/>
      <c r="N555" s="684"/>
      <c r="O555" s="684"/>
      <c r="P555" s="684"/>
      <c r="Q555" s="684"/>
      <c r="R555" s="684"/>
      <c r="S555" s="682"/>
      <c r="T555" s="682"/>
      <c r="U555" s="682"/>
      <c r="V555" s="682"/>
      <c r="W555" s="682"/>
      <c r="X555" s="682"/>
      <c r="Y555" s="682"/>
      <c r="Z555" s="682"/>
    </row>
    <row r="556" spans="1:26" ht="15">
      <c r="A556" s="682"/>
      <c r="B556" s="684"/>
      <c r="C556" s="684"/>
      <c r="D556" s="684"/>
      <c r="E556" s="684"/>
      <c r="F556" s="684"/>
      <c r="G556" s="865"/>
      <c r="H556" s="865"/>
      <c r="I556" s="865"/>
      <c r="J556" s="865"/>
      <c r="K556" s="684"/>
      <c r="L556" s="682"/>
      <c r="M556" s="682"/>
      <c r="N556" s="684"/>
      <c r="O556" s="684"/>
      <c r="P556" s="684"/>
      <c r="Q556" s="684"/>
      <c r="R556" s="684"/>
      <c r="S556" s="682"/>
      <c r="T556" s="682"/>
      <c r="U556" s="682"/>
      <c r="V556" s="682"/>
      <c r="W556" s="682"/>
      <c r="X556" s="682"/>
      <c r="Y556" s="682"/>
      <c r="Z556" s="682"/>
    </row>
    <row r="557" spans="1:26" ht="15">
      <c r="A557" s="682"/>
      <c r="B557" s="684"/>
      <c r="C557" s="684"/>
      <c r="D557" s="684"/>
      <c r="E557" s="684"/>
      <c r="F557" s="684"/>
      <c r="G557" s="865"/>
      <c r="H557" s="865"/>
      <c r="I557" s="865"/>
      <c r="J557" s="865"/>
      <c r="K557" s="684"/>
      <c r="L557" s="682"/>
      <c r="M557" s="682"/>
      <c r="N557" s="684"/>
      <c r="O557" s="684"/>
      <c r="P557" s="684"/>
      <c r="Q557" s="684"/>
      <c r="R557" s="684"/>
      <c r="S557" s="682"/>
      <c r="T557" s="682"/>
      <c r="U557" s="682"/>
      <c r="V557" s="682"/>
      <c r="W557" s="682"/>
      <c r="X557" s="682"/>
      <c r="Y557" s="682"/>
      <c r="Z557" s="682"/>
    </row>
    <row r="558" spans="1:26" ht="15">
      <c r="A558" s="682"/>
      <c r="B558" s="684"/>
      <c r="C558" s="684"/>
      <c r="D558" s="684"/>
      <c r="E558" s="684"/>
      <c r="F558" s="684"/>
      <c r="G558" s="865"/>
      <c r="H558" s="865"/>
      <c r="I558" s="865"/>
      <c r="J558" s="865"/>
      <c r="K558" s="684"/>
      <c r="L558" s="682"/>
      <c r="M558" s="682"/>
      <c r="N558" s="684"/>
      <c r="O558" s="684"/>
      <c r="P558" s="684"/>
      <c r="Q558" s="684"/>
      <c r="R558" s="684"/>
      <c r="S558" s="682"/>
      <c r="T558" s="682"/>
      <c r="U558" s="682"/>
      <c r="V558" s="682"/>
      <c r="W558" s="682"/>
      <c r="X558" s="682"/>
      <c r="Y558" s="682"/>
      <c r="Z558" s="682"/>
    </row>
    <row r="559" spans="1:26" ht="15">
      <c r="A559" s="682"/>
      <c r="B559" s="684"/>
      <c r="C559" s="684"/>
      <c r="D559" s="684"/>
      <c r="E559" s="684"/>
      <c r="F559" s="684"/>
      <c r="G559" s="865"/>
      <c r="H559" s="865"/>
      <c r="I559" s="865"/>
      <c r="J559" s="865"/>
      <c r="K559" s="684"/>
      <c r="L559" s="682"/>
      <c r="M559" s="682"/>
      <c r="N559" s="684"/>
      <c r="O559" s="684"/>
      <c r="P559" s="684"/>
      <c r="Q559" s="684"/>
      <c r="R559" s="684"/>
      <c r="S559" s="682"/>
      <c r="T559" s="682"/>
      <c r="U559" s="682"/>
      <c r="V559" s="682"/>
      <c r="W559" s="682"/>
      <c r="X559" s="682"/>
      <c r="Y559" s="682"/>
      <c r="Z559" s="682"/>
    </row>
    <row r="560" spans="1:26" ht="15">
      <c r="A560" s="682"/>
      <c r="B560" s="684"/>
      <c r="C560" s="684"/>
      <c r="D560" s="684"/>
      <c r="E560" s="684"/>
      <c r="F560" s="684"/>
      <c r="G560" s="865"/>
      <c r="H560" s="865"/>
      <c r="I560" s="865"/>
      <c r="J560" s="865"/>
      <c r="K560" s="684"/>
      <c r="L560" s="682"/>
      <c r="M560" s="682"/>
      <c r="N560" s="684"/>
      <c r="O560" s="684"/>
      <c r="P560" s="684"/>
      <c r="Q560" s="684"/>
      <c r="R560" s="684"/>
      <c r="S560" s="682"/>
      <c r="T560" s="682"/>
      <c r="U560" s="682"/>
      <c r="V560" s="682"/>
      <c r="W560" s="682"/>
      <c r="X560" s="682"/>
      <c r="Y560" s="682"/>
      <c r="Z560" s="682"/>
    </row>
    <row r="561" spans="1:26" ht="15">
      <c r="A561" s="682"/>
      <c r="B561" s="684"/>
      <c r="C561" s="684"/>
      <c r="D561" s="684"/>
      <c r="E561" s="684"/>
      <c r="F561" s="684"/>
      <c r="G561" s="865"/>
      <c r="H561" s="865"/>
      <c r="I561" s="865"/>
      <c r="J561" s="865"/>
      <c r="K561" s="684"/>
      <c r="L561" s="682"/>
      <c r="M561" s="682"/>
      <c r="N561" s="684"/>
      <c r="O561" s="684"/>
      <c r="P561" s="684"/>
      <c r="Q561" s="684"/>
      <c r="R561" s="684"/>
      <c r="S561" s="682"/>
      <c r="T561" s="682"/>
      <c r="U561" s="682"/>
      <c r="V561" s="682"/>
      <c r="W561" s="682"/>
      <c r="X561" s="682"/>
      <c r="Y561" s="682"/>
      <c r="Z561" s="682"/>
    </row>
    <row r="562" spans="1:26" ht="15">
      <c r="A562" s="682"/>
      <c r="B562" s="684"/>
      <c r="C562" s="684"/>
      <c r="D562" s="684"/>
      <c r="E562" s="684"/>
      <c r="F562" s="684"/>
      <c r="G562" s="865"/>
      <c r="H562" s="865"/>
      <c r="I562" s="865"/>
      <c r="J562" s="865"/>
      <c r="K562" s="684"/>
      <c r="L562" s="682"/>
      <c r="M562" s="682"/>
      <c r="N562" s="684"/>
      <c r="O562" s="684"/>
      <c r="P562" s="684"/>
      <c r="Q562" s="684"/>
      <c r="R562" s="684"/>
      <c r="S562" s="682"/>
      <c r="T562" s="682"/>
      <c r="U562" s="682"/>
      <c r="V562" s="682"/>
      <c r="W562" s="682"/>
      <c r="X562" s="682"/>
      <c r="Y562" s="682"/>
      <c r="Z562" s="682"/>
    </row>
    <row r="563" spans="1:26" ht="15">
      <c r="A563" s="682"/>
      <c r="B563" s="684"/>
      <c r="C563" s="684"/>
      <c r="D563" s="684"/>
      <c r="E563" s="684"/>
      <c r="F563" s="684"/>
      <c r="G563" s="865"/>
      <c r="H563" s="865"/>
      <c r="I563" s="865"/>
      <c r="J563" s="865"/>
      <c r="K563" s="684"/>
      <c r="L563" s="682"/>
      <c r="M563" s="682"/>
      <c r="N563" s="684"/>
      <c r="O563" s="684"/>
      <c r="P563" s="684"/>
      <c r="Q563" s="684"/>
      <c r="R563" s="684"/>
      <c r="S563" s="682"/>
      <c r="T563" s="682"/>
      <c r="U563" s="682"/>
      <c r="V563" s="682"/>
      <c r="W563" s="682"/>
      <c r="X563" s="682"/>
      <c r="Y563" s="682"/>
      <c r="Z563" s="682"/>
    </row>
    <row r="564" spans="1:26" ht="15">
      <c r="A564" s="682"/>
      <c r="B564" s="684"/>
      <c r="C564" s="684"/>
      <c r="D564" s="684"/>
      <c r="E564" s="684"/>
      <c r="F564" s="684"/>
      <c r="G564" s="865"/>
      <c r="H564" s="865"/>
      <c r="I564" s="865"/>
      <c r="J564" s="865"/>
      <c r="K564" s="684"/>
      <c r="L564" s="682"/>
      <c r="M564" s="682"/>
      <c r="N564" s="684"/>
      <c r="O564" s="684"/>
      <c r="P564" s="684"/>
      <c r="Q564" s="684"/>
      <c r="R564" s="684"/>
      <c r="S564" s="682"/>
      <c r="T564" s="682"/>
      <c r="U564" s="682"/>
      <c r="V564" s="682"/>
      <c r="W564" s="682"/>
      <c r="X564" s="682"/>
      <c r="Y564" s="682"/>
      <c r="Z564" s="682"/>
    </row>
    <row r="565" spans="1:26" ht="15">
      <c r="A565" s="682"/>
      <c r="B565" s="684"/>
      <c r="C565" s="684"/>
      <c r="D565" s="684"/>
      <c r="E565" s="684"/>
      <c r="F565" s="684"/>
      <c r="G565" s="865"/>
      <c r="H565" s="865"/>
      <c r="I565" s="865"/>
      <c r="J565" s="865"/>
      <c r="K565" s="684"/>
      <c r="L565" s="682"/>
      <c r="M565" s="682"/>
      <c r="N565" s="684"/>
      <c r="O565" s="684"/>
      <c r="P565" s="684"/>
      <c r="Q565" s="684"/>
      <c r="R565" s="684"/>
      <c r="S565" s="682"/>
      <c r="T565" s="682"/>
      <c r="U565" s="682"/>
      <c r="V565" s="682"/>
      <c r="W565" s="682"/>
      <c r="X565" s="682"/>
      <c r="Y565" s="682"/>
      <c r="Z565" s="682"/>
    </row>
    <row r="566" spans="1:26" ht="15">
      <c r="A566" s="682"/>
      <c r="B566" s="684"/>
      <c r="C566" s="684"/>
      <c r="D566" s="684"/>
      <c r="E566" s="684"/>
      <c r="F566" s="684"/>
      <c r="G566" s="865"/>
      <c r="H566" s="865"/>
      <c r="I566" s="865"/>
      <c r="J566" s="865"/>
      <c r="K566" s="684"/>
      <c r="L566" s="682"/>
      <c r="M566" s="682"/>
      <c r="N566" s="684"/>
      <c r="O566" s="684"/>
      <c r="P566" s="684"/>
      <c r="Q566" s="684"/>
      <c r="R566" s="684"/>
      <c r="S566" s="682"/>
      <c r="T566" s="682"/>
      <c r="U566" s="682"/>
      <c r="V566" s="682"/>
      <c r="W566" s="682"/>
      <c r="X566" s="682"/>
      <c r="Y566" s="682"/>
      <c r="Z566" s="682"/>
    </row>
    <row r="567" spans="1:26" ht="15">
      <c r="A567" s="682"/>
      <c r="B567" s="684"/>
      <c r="C567" s="684"/>
      <c r="D567" s="684"/>
      <c r="E567" s="684"/>
      <c r="F567" s="684"/>
      <c r="G567" s="865"/>
      <c r="H567" s="865"/>
      <c r="I567" s="865"/>
      <c r="J567" s="865"/>
      <c r="K567" s="684"/>
      <c r="L567" s="682"/>
      <c r="M567" s="682"/>
      <c r="N567" s="684"/>
      <c r="O567" s="684"/>
      <c r="P567" s="684"/>
      <c r="Q567" s="684"/>
      <c r="R567" s="684"/>
      <c r="S567" s="682"/>
      <c r="T567" s="682"/>
      <c r="U567" s="682"/>
      <c r="V567" s="682"/>
      <c r="W567" s="682"/>
      <c r="X567" s="682"/>
      <c r="Y567" s="682"/>
      <c r="Z567" s="682"/>
    </row>
    <row r="568" spans="1:26" ht="15">
      <c r="A568" s="682"/>
      <c r="B568" s="684"/>
      <c r="C568" s="684"/>
      <c r="D568" s="684"/>
      <c r="E568" s="684"/>
      <c r="F568" s="684"/>
      <c r="G568" s="865"/>
      <c r="H568" s="865"/>
      <c r="I568" s="865"/>
      <c r="J568" s="865"/>
      <c r="K568" s="684"/>
      <c r="L568" s="682"/>
      <c r="M568" s="682"/>
      <c r="N568" s="684"/>
      <c r="O568" s="684"/>
      <c r="P568" s="684"/>
      <c r="Q568" s="684"/>
      <c r="R568" s="684"/>
      <c r="S568" s="682"/>
      <c r="T568" s="682"/>
      <c r="U568" s="682"/>
      <c r="V568" s="682"/>
      <c r="W568" s="682"/>
      <c r="X568" s="682"/>
      <c r="Y568" s="682"/>
      <c r="Z568" s="682"/>
    </row>
    <row r="569" spans="1:26" ht="15">
      <c r="A569" s="682"/>
      <c r="B569" s="684"/>
      <c r="C569" s="684"/>
      <c r="D569" s="684"/>
      <c r="E569" s="684"/>
      <c r="F569" s="684"/>
      <c r="G569" s="865"/>
      <c r="H569" s="865"/>
      <c r="I569" s="865"/>
      <c r="J569" s="865"/>
      <c r="K569" s="684"/>
      <c r="L569" s="682"/>
      <c r="M569" s="682"/>
      <c r="N569" s="684"/>
      <c r="O569" s="684"/>
      <c r="P569" s="684"/>
      <c r="Q569" s="684"/>
      <c r="R569" s="684"/>
      <c r="S569" s="682"/>
      <c r="T569" s="682"/>
      <c r="U569" s="682"/>
      <c r="V569" s="682"/>
      <c r="W569" s="682"/>
      <c r="X569" s="682"/>
      <c r="Y569" s="682"/>
      <c r="Z569" s="682"/>
    </row>
    <row r="570" spans="1:26" ht="15">
      <c r="A570" s="682"/>
      <c r="B570" s="684"/>
      <c r="C570" s="684"/>
      <c r="D570" s="684"/>
      <c r="E570" s="684"/>
      <c r="F570" s="684"/>
      <c r="G570" s="865"/>
      <c r="H570" s="865"/>
      <c r="I570" s="865"/>
      <c r="J570" s="865"/>
      <c r="K570" s="684"/>
      <c r="L570" s="682"/>
      <c r="M570" s="682"/>
      <c r="N570" s="684"/>
      <c r="O570" s="684"/>
      <c r="P570" s="684"/>
      <c r="Q570" s="684"/>
      <c r="R570" s="684"/>
      <c r="S570" s="682"/>
      <c r="T570" s="682"/>
      <c r="U570" s="682"/>
      <c r="V570" s="682"/>
      <c r="W570" s="682"/>
      <c r="X570" s="682"/>
      <c r="Y570" s="682"/>
      <c r="Z570" s="682"/>
    </row>
    <row r="571" spans="1:26" ht="15">
      <c r="A571" s="682"/>
      <c r="B571" s="684"/>
      <c r="C571" s="684"/>
      <c r="D571" s="684"/>
      <c r="E571" s="684"/>
      <c r="F571" s="684"/>
      <c r="G571" s="865"/>
      <c r="H571" s="865"/>
      <c r="I571" s="865"/>
      <c r="J571" s="865"/>
      <c r="K571" s="684"/>
      <c r="L571" s="682"/>
      <c r="M571" s="682"/>
      <c r="N571" s="684"/>
      <c r="O571" s="684"/>
      <c r="P571" s="684"/>
      <c r="Q571" s="684"/>
      <c r="R571" s="684"/>
      <c r="S571" s="682"/>
      <c r="T571" s="682"/>
      <c r="U571" s="682"/>
      <c r="V571" s="682"/>
      <c r="W571" s="682"/>
      <c r="X571" s="682"/>
      <c r="Y571" s="682"/>
      <c r="Z571" s="682"/>
    </row>
    <row r="572" spans="1:26" ht="15">
      <c r="A572" s="682"/>
      <c r="B572" s="684"/>
      <c r="C572" s="684"/>
      <c r="D572" s="684"/>
      <c r="E572" s="684"/>
      <c r="F572" s="684"/>
      <c r="G572" s="865"/>
      <c r="H572" s="865"/>
      <c r="I572" s="865"/>
      <c r="J572" s="865"/>
      <c r="K572" s="684"/>
      <c r="L572" s="682"/>
      <c r="M572" s="682"/>
      <c r="N572" s="684"/>
      <c r="O572" s="684"/>
      <c r="P572" s="684"/>
      <c r="Q572" s="684"/>
      <c r="R572" s="684"/>
      <c r="S572" s="682"/>
      <c r="T572" s="682"/>
      <c r="U572" s="682"/>
      <c r="V572" s="682"/>
      <c r="W572" s="682"/>
      <c r="X572" s="682"/>
      <c r="Y572" s="682"/>
      <c r="Z572" s="682"/>
    </row>
    <row r="573" spans="1:26" ht="15">
      <c r="A573" s="682"/>
      <c r="B573" s="684"/>
      <c r="C573" s="684"/>
      <c r="D573" s="684"/>
      <c r="E573" s="684"/>
      <c r="F573" s="684"/>
      <c r="G573" s="865"/>
      <c r="H573" s="865"/>
      <c r="I573" s="865"/>
      <c r="J573" s="865"/>
      <c r="K573" s="684"/>
      <c r="L573" s="682"/>
      <c r="M573" s="682"/>
      <c r="N573" s="684"/>
      <c r="O573" s="684"/>
      <c r="P573" s="684"/>
      <c r="Q573" s="684"/>
      <c r="R573" s="684"/>
      <c r="S573" s="682"/>
      <c r="T573" s="682"/>
      <c r="U573" s="682"/>
      <c r="V573" s="682"/>
      <c r="W573" s="682"/>
      <c r="X573" s="682"/>
      <c r="Y573" s="682"/>
      <c r="Z573" s="682"/>
    </row>
    <row r="574" spans="1:26" ht="15">
      <c r="A574" s="682"/>
      <c r="B574" s="684"/>
      <c r="C574" s="684"/>
      <c r="D574" s="684"/>
      <c r="E574" s="684"/>
      <c r="F574" s="684"/>
      <c r="G574" s="865"/>
      <c r="H574" s="865"/>
      <c r="I574" s="865"/>
      <c r="J574" s="865"/>
      <c r="K574" s="684"/>
      <c r="L574" s="682"/>
      <c r="M574" s="682"/>
      <c r="N574" s="684"/>
      <c r="O574" s="684"/>
      <c r="P574" s="684"/>
      <c r="Q574" s="684"/>
      <c r="R574" s="684"/>
      <c r="S574" s="682"/>
      <c r="T574" s="682"/>
      <c r="U574" s="682"/>
      <c r="V574" s="682"/>
      <c r="W574" s="682"/>
      <c r="X574" s="682"/>
      <c r="Y574" s="682"/>
      <c r="Z574" s="682"/>
    </row>
    <row r="575" spans="1:26" ht="15">
      <c r="A575" s="682"/>
      <c r="B575" s="684"/>
      <c r="C575" s="684"/>
      <c r="D575" s="684"/>
      <c r="E575" s="684"/>
      <c r="F575" s="684"/>
      <c r="G575" s="865"/>
      <c r="H575" s="865"/>
      <c r="I575" s="865"/>
      <c r="J575" s="865"/>
      <c r="K575" s="684"/>
      <c r="L575" s="682"/>
      <c r="M575" s="682"/>
      <c r="N575" s="684"/>
      <c r="O575" s="684"/>
      <c r="P575" s="684"/>
      <c r="Q575" s="684"/>
      <c r="R575" s="684"/>
      <c r="S575" s="682"/>
      <c r="T575" s="682"/>
      <c r="U575" s="682"/>
      <c r="V575" s="682"/>
      <c r="W575" s="682"/>
      <c r="X575" s="682"/>
      <c r="Y575" s="682"/>
      <c r="Z575" s="682"/>
    </row>
    <row r="576" spans="1:26" ht="15">
      <c r="A576" s="682"/>
      <c r="B576" s="684"/>
      <c r="C576" s="684"/>
      <c r="D576" s="684"/>
      <c r="E576" s="684"/>
      <c r="F576" s="684"/>
      <c r="G576" s="865"/>
      <c r="H576" s="865"/>
      <c r="I576" s="865"/>
      <c r="J576" s="865"/>
      <c r="K576" s="684"/>
      <c r="L576" s="682"/>
      <c r="M576" s="682"/>
      <c r="N576" s="684"/>
      <c r="O576" s="684"/>
      <c r="P576" s="684"/>
      <c r="Q576" s="684"/>
      <c r="R576" s="684"/>
      <c r="S576" s="682"/>
      <c r="T576" s="682"/>
      <c r="U576" s="682"/>
      <c r="V576" s="682"/>
      <c r="W576" s="682"/>
      <c r="X576" s="682"/>
      <c r="Y576" s="682"/>
      <c r="Z576" s="682"/>
    </row>
    <row r="577" spans="1:26" ht="15">
      <c r="A577" s="682"/>
      <c r="B577" s="684"/>
      <c r="C577" s="684"/>
      <c r="D577" s="684"/>
      <c r="E577" s="684"/>
      <c r="F577" s="684"/>
      <c r="G577" s="865"/>
      <c r="H577" s="865"/>
      <c r="I577" s="865"/>
      <c r="J577" s="865"/>
      <c r="K577" s="684"/>
      <c r="L577" s="682"/>
      <c r="M577" s="682"/>
      <c r="N577" s="684"/>
      <c r="O577" s="684"/>
      <c r="P577" s="684"/>
      <c r="Q577" s="684"/>
      <c r="R577" s="684"/>
      <c r="S577" s="682"/>
      <c r="T577" s="682"/>
      <c r="U577" s="682"/>
      <c r="V577" s="682"/>
      <c r="W577" s="682"/>
      <c r="X577" s="682"/>
      <c r="Y577" s="682"/>
      <c r="Z577" s="682"/>
    </row>
    <row r="578" spans="1:26" ht="15">
      <c r="A578" s="682"/>
      <c r="B578" s="684"/>
      <c r="C578" s="684"/>
      <c r="D578" s="684"/>
      <c r="E578" s="684"/>
      <c r="F578" s="684"/>
      <c r="G578" s="865"/>
      <c r="H578" s="865"/>
      <c r="I578" s="865"/>
      <c r="J578" s="865"/>
      <c r="K578" s="684"/>
      <c r="L578" s="682"/>
      <c r="M578" s="682"/>
      <c r="N578" s="684"/>
      <c r="O578" s="684"/>
      <c r="P578" s="684"/>
      <c r="Q578" s="684"/>
      <c r="R578" s="684"/>
      <c r="S578" s="682"/>
      <c r="T578" s="682"/>
      <c r="U578" s="682"/>
      <c r="V578" s="682"/>
      <c r="W578" s="682"/>
      <c r="X578" s="682"/>
      <c r="Y578" s="682"/>
      <c r="Z578" s="682"/>
    </row>
    <row r="579" spans="1:26" ht="15">
      <c r="A579" s="682"/>
      <c r="B579" s="684"/>
      <c r="C579" s="684"/>
      <c r="D579" s="684"/>
      <c r="E579" s="684"/>
      <c r="F579" s="684"/>
      <c r="G579" s="865"/>
      <c r="H579" s="865"/>
      <c r="I579" s="865"/>
      <c r="J579" s="865"/>
      <c r="K579" s="684"/>
      <c r="L579" s="682"/>
      <c r="M579" s="682"/>
      <c r="N579" s="684"/>
      <c r="O579" s="684"/>
      <c r="P579" s="684"/>
      <c r="Q579" s="684"/>
      <c r="R579" s="684"/>
      <c r="S579" s="682"/>
      <c r="T579" s="682"/>
      <c r="U579" s="682"/>
      <c r="V579" s="682"/>
      <c r="W579" s="682"/>
      <c r="X579" s="682"/>
      <c r="Y579" s="682"/>
      <c r="Z579" s="682"/>
    </row>
    <row r="580" spans="1:26" ht="15">
      <c r="A580" s="682"/>
      <c r="B580" s="684"/>
      <c r="C580" s="684"/>
      <c r="D580" s="684"/>
      <c r="E580" s="684"/>
      <c r="F580" s="684"/>
      <c r="G580" s="865"/>
      <c r="H580" s="865"/>
      <c r="I580" s="865"/>
      <c r="J580" s="865"/>
      <c r="K580" s="684"/>
      <c r="L580" s="682"/>
      <c r="M580" s="682"/>
      <c r="N580" s="684"/>
      <c r="O580" s="684"/>
      <c r="P580" s="684"/>
      <c r="Q580" s="684"/>
      <c r="R580" s="684"/>
      <c r="S580" s="682"/>
      <c r="T580" s="682"/>
      <c r="U580" s="682"/>
      <c r="V580" s="682"/>
      <c r="W580" s="682"/>
      <c r="X580" s="682"/>
      <c r="Y580" s="682"/>
      <c r="Z580" s="682"/>
    </row>
    <row r="581" spans="1:26" ht="15">
      <c r="A581" s="682"/>
      <c r="B581" s="684"/>
      <c r="C581" s="684"/>
      <c r="D581" s="684"/>
      <c r="E581" s="684"/>
      <c r="F581" s="684"/>
      <c r="G581" s="865"/>
      <c r="H581" s="865"/>
      <c r="I581" s="865"/>
      <c r="J581" s="865"/>
      <c r="K581" s="684"/>
      <c r="L581" s="682"/>
      <c r="M581" s="682"/>
      <c r="N581" s="684"/>
      <c r="O581" s="684"/>
      <c r="P581" s="684"/>
      <c r="Q581" s="684"/>
      <c r="R581" s="684"/>
      <c r="S581" s="682"/>
      <c r="T581" s="682"/>
      <c r="U581" s="682"/>
      <c r="V581" s="682"/>
      <c r="W581" s="682"/>
      <c r="X581" s="682"/>
      <c r="Y581" s="682"/>
      <c r="Z581" s="682"/>
    </row>
    <row r="582" spans="1:26" ht="15">
      <c r="A582" s="682"/>
      <c r="B582" s="684"/>
      <c r="C582" s="684"/>
      <c r="D582" s="684"/>
      <c r="E582" s="684"/>
      <c r="F582" s="684"/>
      <c r="G582" s="865"/>
      <c r="H582" s="865"/>
      <c r="I582" s="865"/>
      <c r="J582" s="865"/>
      <c r="K582" s="684"/>
      <c r="L582" s="682"/>
      <c r="M582" s="682"/>
      <c r="N582" s="684"/>
      <c r="O582" s="684"/>
      <c r="P582" s="684"/>
      <c r="Q582" s="684"/>
      <c r="R582" s="684"/>
      <c r="S582" s="682"/>
      <c r="T582" s="682"/>
      <c r="U582" s="682"/>
      <c r="V582" s="682"/>
      <c r="W582" s="682"/>
      <c r="X582" s="682"/>
      <c r="Y582" s="682"/>
      <c r="Z582" s="682"/>
    </row>
    <row r="583" spans="1:26" ht="15">
      <c r="A583" s="682"/>
      <c r="B583" s="684"/>
      <c r="C583" s="684"/>
      <c r="D583" s="684"/>
      <c r="E583" s="684"/>
      <c r="F583" s="684"/>
      <c r="G583" s="865"/>
      <c r="H583" s="865"/>
      <c r="I583" s="865"/>
      <c r="J583" s="865"/>
      <c r="K583" s="684"/>
      <c r="L583" s="682"/>
      <c r="M583" s="682"/>
      <c r="N583" s="684"/>
      <c r="O583" s="684"/>
      <c r="P583" s="684"/>
      <c r="Q583" s="684"/>
      <c r="R583" s="684"/>
      <c r="S583" s="682"/>
      <c r="T583" s="682"/>
      <c r="U583" s="682"/>
      <c r="V583" s="682"/>
      <c r="W583" s="682"/>
      <c r="X583" s="682"/>
      <c r="Y583" s="682"/>
      <c r="Z583" s="682"/>
    </row>
    <row r="584" spans="1:26" ht="15">
      <c r="A584" s="682"/>
      <c r="B584" s="684"/>
      <c r="C584" s="684"/>
      <c r="D584" s="684"/>
      <c r="E584" s="684"/>
      <c r="F584" s="684"/>
      <c r="G584" s="865"/>
      <c r="H584" s="865"/>
      <c r="I584" s="865"/>
      <c r="J584" s="865"/>
      <c r="K584" s="684"/>
      <c r="L584" s="682"/>
      <c r="M584" s="682"/>
      <c r="N584" s="684"/>
      <c r="O584" s="684"/>
      <c r="P584" s="684"/>
      <c r="Q584" s="684"/>
      <c r="R584" s="684"/>
      <c r="S584" s="682"/>
      <c r="T584" s="682"/>
      <c r="U584" s="682"/>
      <c r="V584" s="682"/>
      <c r="W584" s="682"/>
      <c r="X584" s="682"/>
      <c r="Y584" s="682"/>
      <c r="Z584" s="682"/>
    </row>
    <row r="585" spans="1:26" ht="15">
      <c r="A585" s="682"/>
      <c r="B585" s="684"/>
      <c r="C585" s="684"/>
      <c r="D585" s="684"/>
      <c r="E585" s="684"/>
      <c r="F585" s="684"/>
      <c r="G585" s="865"/>
      <c r="H585" s="865"/>
      <c r="I585" s="865"/>
      <c r="J585" s="865"/>
      <c r="K585" s="684"/>
      <c r="L585" s="682"/>
      <c r="M585" s="682"/>
      <c r="N585" s="684"/>
      <c r="O585" s="684"/>
      <c r="P585" s="684"/>
      <c r="Q585" s="684"/>
      <c r="R585" s="684"/>
      <c r="S585" s="682"/>
      <c r="T585" s="682"/>
      <c r="U585" s="682"/>
      <c r="V585" s="682"/>
      <c r="W585" s="682"/>
      <c r="X585" s="682"/>
      <c r="Y585" s="682"/>
      <c r="Z585" s="682"/>
    </row>
    <row r="586" spans="1:26" ht="15">
      <c r="A586" s="682"/>
      <c r="B586" s="684"/>
      <c r="C586" s="684"/>
      <c r="D586" s="684"/>
      <c r="E586" s="684"/>
      <c r="F586" s="684"/>
      <c r="G586" s="865"/>
      <c r="H586" s="865"/>
      <c r="I586" s="865"/>
      <c r="J586" s="865"/>
      <c r="K586" s="684"/>
      <c r="L586" s="682"/>
      <c r="M586" s="682"/>
      <c r="N586" s="684"/>
      <c r="O586" s="684"/>
      <c r="P586" s="684"/>
      <c r="Q586" s="684"/>
      <c r="R586" s="684"/>
      <c r="S586" s="682"/>
      <c r="T586" s="682"/>
      <c r="U586" s="682"/>
      <c r="V586" s="682"/>
      <c r="W586" s="682"/>
      <c r="X586" s="682"/>
      <c r="Y586" s="682"/>
      <c r="Z586" s="682"/>
    </row>
    <row r="587" spans="1:26" ht="15">
      <c r="A587" s="682"/>
      <c r="B587" s="684"/>
      <c r="C587" s="684"/>
      <c r="D587" s="684"/>
      <c r="E587" s="684"/>
      <c r="F587" s="684"/>
      <c r="G587" s="865"/>
      <c r="H587" s="865"/>
      <c r="I587" s="865"/>
      <c r="J587" s="865"/>
      <c r="K587" s="684"/>
      <c r="L587" s="682"/>
      <c r="M587" s="682"/>
      <c r="N587" s="684"/>
      <c r="O587" s="684"/>
      <c r="P587" s="684"/>
      <c r="Q587" s="684"/>
      <c r="R587" s="684"/>
      <c r="S587" s="682"/>
      <c r="T587" s="682"/>
      <c r="U587" s="682"/>
      <c r="V587" s="682"/>
      <c r="W587" s="682"/>
      <c r="X587" s="682"/>
      <c r="Y587" s="682"/>
      <c r="Z587" s="682"/>
    </row>
    <row r="588" spans="1:26" ht="15">
      <c r="A588" s="682"/>
      <c r="B588" s="684"/>
      <c r="C588" s="684"/>
      <c r="D588" s="684"/>
      <c r="E588" s="684"/>
      <c r="F588" s="684"/>
      <c r="G588" s="865"/>
      <c r="H588" s="865"/>
      <c r="I588" s="865"/>
      <c r="J588" s="865"/>
      <c r="K588" s="684"/>
      <c r="L588" s="682"/>
      <c r="M588" s="682"/>
      <c r="N588" s="684"/>
      <c r="O588" s="684"/>
      <c r="P588" s="684"/>
      <c r="Q588" s="684"/>
      <c r="R588" s="684"/>
      <c r="S588" s="682"/>
      <c r="T588" s="682"/>
      <c r="U588" s="682"/>
      <c r="V588" s="682"/>
      <c r="W588" s="682"/>
      <c r="X588" s="682"/>
      <c r="Y588" s="682"/>
      <c r="Z588" s="682"/>
    </row>
    <row r="589" spans="1:26" ht="15">
      <c r="A589" s="682"/>
      <c r="B589" s="684"/>
      <c r="C589" s="684"/>
      <c r="D589" s="684"/>
      <c r="E589" s="684"/>
      <c r="F589" s="684"/>
      <c r="G589" s="865"/>
      <c r="H589" s="865"/>
      <c r="I589" s="865"/>
      <c r="J589" s="865"/>
      <c r="K589" s="684"/>
      <c r="L589" s="682"/>
      <c r="M589" s="682"/>
      <c r="N589" s="684"/>
      <c r="O589" s="684"/>
      <c r="P589" s="684"/>
      <c r="Q589" s="684"/>
      <c r="R589" s="684"/>
      <c r="S589" s="682"/>
      <c r="T589" s="682"/>
      <c r="U589" s="682"/>
      <c r="V589" s="682"/>
      <c r="W589" s="682"/>
      <c r="X589" s="682"/>
      <c r="Y589" s="682"/>
      <c r="Z589" s="682"/>
    </row>
    <row r="590" spans="1:26" ht="15">
      <c r="A590" s="682"/>
      <c r="B590" s="684"/>
      <c r="C590" s="684"/>
      <c r="D590" s="684"/>
      <c r="E590" s="684"/>
      <c r="F590" s="684"/>
      <c r="G590" s="865"/>
      <c r="H590" s="865"/>
      <c r="I590" s="865"/>
      <c r="J590" s="865"/>
      <c r="K590" s="684"/>
      <c r="L590" s="682"/>
      <c r="M590" s="682"/>
      <c r="N590" s="684"/>
      <c r="O590" s="684"/>
      <c r="P590" s="684"/>
      <c r="Q590" s="684"/>
      <c r="R590" s="684"/>
      <c r="S590" s="682"/>
      <c r="T590" s="682"/>
      <c r="U590" s="682"/>
      <c r="V590" s="682"/>
      <c r="W590" s="682"/>
      <c r="X590" s="682"/>
      <c r="Y590" s="682"/>
      <c r="Z590" s="682"/>
    </row>
    <row r="591" spans="1:26" ht="15">
      <c r="A591" s="682"/>
      <c r="B591" s="684"/>
      <c r="C591" s="684"/>
      <c r="D591" s="684"/>
      <c r="E591" s="684"/>
      <c r="F591" s="684"/>
      <c r="G591" s="865"/>
      <c r="H591" s="865"/>
      <c r="I591" s="865"/>
      <c r="J591" s="865"/>
      <c r="K591" s="684"/>
      <c r="L591" s="682"/>
      <c r="M591" s="682"/>
      <c r="N591" s="684"/>
      <c r="O591" s="684"/>
      <c r="P591" s="684"/>
      <c r="Q591" s="684"/>
      <c r="R591" s="684"/>
      <c r="S591" s="682"/>
      <c r="T591" s="682"/>
      <c r="U591" s="682"/>
      <c r="V591" s="682"/>
      <c r="W591" s="682"/>
      <c r="X591" s="682"/>
      <c r="Y591" s="682"/>
      <c r="Z591" s="682"/>
    </row>
    <row r="592" spans="1:26" ht="15">
      <c r="A592" s="682"/>
      <c r="B592" s="684"/>
      <c r="C592" s="684"/>
      <c r="D592" s="684"/>
      <c r="E592" s="684"/>
      <c r="F592" s="684"/>
      <c r="G592" s="865"/>
      <c r="H592" s="865"/>
      <c r="I592" s="865"/>
      <c r="J592" s="865"/>
      <c r="K592" s="684"/>
      <c r="L592" s="682"/>
      <c r="M592" s="682"/>
      <c r="N592" s="684"/>
      <c r="O592" s="684"/>
      <c r="P592" s="684"/>
      <c r="Q592" s="684"/>
      <c r="R592" s="684"/>
      <c r="S592" s="682"/>
      <c r="T592" s="682"/>
      <c r="U592" s="682"/>
      <c r="V592" s="682"/>
      <c r="W592" s="682"/>
      <c r="X592" s="682"/>
      <c r="Y592" s="682"/>
      <c r="Z592" s="682"/>
    </row>
    <row r="593" spans="1:26" ht="15">
      <c r="A593" s="682"/>
      <c r="B593" s="684"/>
      <c r="C593" s="684"/>
      <c r="D593" s="684"/>
      <c r="E593" s="684"/>
      <c r="F593" s="684"/>
      <c r="G593" s="865"/>
      <c r="H593" s="865"/>
      <c r="I593" s="865"/>
      <c r="J593" s="865"/>
      <c r="K593" s="684"/>
      <c r="L593" s="682"/>
      <c r="M593" s="682"/>
      <c r="N593" s="684"/>
      <c r="O593" s="684"/>
      <c r="P593" s="684"/>
      <c r="Q593" s="684"/>
      <c r="R593" s="684"/>
      <c r="S593" s="682"/>
      <c r="T593" s="682"/>
      <c r="U593" s="682"/>
      <c r="V593" s="682"/>
      <c r="W593" s="682"/>
      <c r="X593" s="682"/>
      <c r="Y593" s="682"/>
      <c r="Z593" s="682"/>
    </row>
    <row r="594" spans="1:26" ht="15">
      <c r="A594" s="682"/>
      <c r="B594" s="684"/>
      <c r="C594" s="684"/>
      <c r="D594" s="684"/>
      <c r="E594" s="684"/>
      <c r="F594" s="684"/>
      <c r="G594" s="865"/>
      <c r="H594" s="865"/>
      <c r="I594" s="865"/>
      <c r="J594" s="865"/>
      <c r="K594" s="684"/>
      <c r="L594" s="682"/>
      <c r="M594" s="682"/>
      <c r="N594" s="684"/>
      <c r="O594" s="684"/>
      <c r="P594" s="684"/>
      <c r="Q594" s="684"/>
      <c r="R594" s="684"/>
      <c r="S594" s="682"/>
      <c r="T594" s="682"/>
      <c r="U594" s="682"/>
      <c r="V594" s="682"/>
      <c r="W594" s="682"/>
      <c r="X594" s="682"/>
      <c r="Y594" s="682"/>
      <c r="Z594" s="682"/>
    </row>
    <row r="595" spans="1:26" ht="15">
      <c r="A595" s="682"/>
      <c r="B595" s="684"/>
      <c r="C595" s="684"/>
      <c r="D595" s="684"/>
      <c r="E595" s="684"/>
      <c r="F595" s="684"/>
      <c r="G595" s="865"/>
      <c r="H595" s="865"/>
      <c r="I595" s="865"/>
      <c r="J595" s="865"/>
      <c r="K595" s="684"/>
      <c r="L595" s="682"/>
      <c r="M595" s="682"/>
      <c r="N595" s="684"/>
      <c r="O595" s="684"/>
      <c r="P595" s="684"/>
      <c r="Q595" s="684"/>
      <c r="R595" s="684"/>
      <c r="S595" s="682"/>
      <c r="T595" s="682"/>
      <c r="U595" s="682"/>
      <c r="V595" s="682"/>
      <c r="W595" s="682"/>
      <c r="X595" s="682"/>
      <c r="Y595" s="682"/>
      <c r="Z595" s="682"/>
    </row>
    <row r="596" spans="1:26" ht="15">
      <c r="A596" s="682"/>
      <c r="B596" s="684"/>
      <c r="C596" s="684"/>
      <c r="D596" s="684"/>
      <c r="E596" s="684"/>
      <c r="F596" s="684"/>
      <c r="G596" s="865"/>
      <c r="H596" s="865"/>
      <c r="I596" s="865"/>
      <c r="J596" s="865"/>
      <c r="K596" s="684"/>
      <c r="L596" s="682"/>
      <c r="M596" s="682"/>
      <c r="N596" s="684"/>
      <c r="O596" s="684"/>
      <c r="P596" s="684"/>
      <c r="Q596" s="684"/>
      <c r="R596" s="684"/>
      <c r="S596" s="682"/>
      <c r="T596" s="682"/>
      <c r="U596" s="682"/>
      <c r="V596" s="682"/>
      <c r="W596" s="682"/>
      <c r="X596" s="682"/>
      <c r="Y596" s="682"/>
      <c r="Z596" s="682"/>
    </row>
    <row r="597" spans="1:26" ht="15">
      <c r="A597" s="682"/>
      <c r="B597" s="684"/>
      <c r="C597" s="684"/>
      <c r="D597" s="684"/>
      <c r="E597" s="684"/>
      <c r="F597" s="684"/>
      <c r="G597" s="865"/>
      <c r="H597" s="865"/>
      <c r="I597" s="865"/>
      <c r="J597" s="865"/>
      <c r="K597" s="684"/>
      <c r="L597" s="682"/>
      <c r="M597" s="682"/>
      <c r="N597" s="684"/>
      <c r="O597" s="684"/>
      <c r="P597" s="684"/>
      <c r="Q597" s="684"/>
      <c r="R597" s="684"/>
      <c r="S597" s="682"/>
      <c r="T597" s="682"/>
      <c r="U597" s="682"/>
      <c r="V597" s="682"/>
      <c r="W597" s="682"/>
      <c r="X597" s="682"/>
      <c r="Y597" s="682"/>
      <c r="Z597" s="682"/>
    </row>
    <row r="598" spans="1:26" ht="15">
      <c r="A598" s="682"/>
      <c r="B598" s="684"/>
      <c r="C598" s="684"/>
      <c r="D598" s="684"/>
      <c r="E598" s="684"/>
      <c r="F598" s="684"/>
      <c r="G598" s="865"/>
      <c r="H598" s="865"/>
      <c r="I598" s="865"/>
      <c r="J598" s="865"/>
      <c r="K598" s="684"/>
      <c r="L598" s="682"/>
      <c r="M598" s="682"/>
      <c r="N598" s="684"/>
      <c r="O598" s="684"/>
      <c r="P598" s="684"/>
      <c r="Q598" s="684"/>
      <c r="R598" s="684"/>
      <c r="S598" s="682"/>
      <c r="T598" s="682"/>
      <c r="U598" s="682"/>
      <c r="V598" s="682"/>
      <c r="W598" s="682"/>
      <c r="X598" s="682"/>
      <c r="Y598" s="682"/>
      <c r="Z598" s="682"/>
    </row>
    <row r="599" spans="1:26" ht="15">
      <c r="A599" s="682"/>
      <c r="B599" s="684"/>
      <c r="C599" s="684"/>
      <c r="D599" s="684"/>
      <c r="E599" s="684"/>
      <c r="F599" s="684"/>
      <c r="G599" s="865"/>
      <c r="H599" s="865"/>
      <c r="I599" s="865"/>
      <c r="J599" s="865"/>
      <c r="K599" s="684"/>
      <c r="L599" s="682"/>
      <c r="M599" s="682"/>
      <c r="N599" s="684"/>
      <c r="O599" s="684"/>
      <c r="P599" s="684"/>
      <c r="Q599" s="684"/>
      <c r="R599" s="684"/>
      <c r="S599" s="682"/>
      <c r="T599" s="682"/>
      <c r="U599" s="682"/>
      <c r="V599" s="682"/>
      <c r="W599" s="682"/>
      <c r="X599" s="682"/>
      <c r="Y599" s="682"/>
      <c r="Z599" s="682"/>
    </row>
    <row r="600" spans="1:26" ht="15">
      <c r="A600" s="682"/>
      <c r="B600" s="684"/>
      <c r="C600" s="684"/>
      <c r="D600" s="684"/>
      <c r="E600" s="684"/>
      <c r="F600" s="684"/>
      <c r="G600" s="865"/>
      <c r="H600" s="865"/>
      <c r="I600" s="865"/>
      <c r="J600" s="865"/>
      <c r="K600" s="684"/>
      <c r="L600" s="682"/>
      <c r="M600" s="682"/>
      <c r="N600" s="684"/>
      <c r="O600" s="684"/>
      <c r="P600" s="684"/>
      <c r="Q600" s="684"/>
      <c r="R600" s="684"/>
      <c r="S600" s="682"/>
      <c r="T600" s="682"/>
      <c r="U600" s="682"/>
      <c r="V600" s="682"/>
      <c r="W600" s="682"/>
      <c r="X600" s="682"/>
      <c r="Y600" s="682"/>
      <c r="Z600" s="682"/>
    </row>
    <row r="601" spans="1:26" ht="15">
      <c r="A601" s="682"/>
      <c r="B601" s="684"/>
      <c r="C601" s="684"/>
      <c r="D601" s="684"/>
      <c r="E601" s="684"/>
      <c r="F601" s="684"/>
      <c r="G601" s="865"/>
      <c r="H601" s="865"/>
      <c r="I601" s="865"/>
      <c r="J601" s="865"/>
      <c r="K601" s="684"/>
      <c r="L601" s="682"/>
      <c r="M601" s="682"/>
      <c r="N601" s="684"/>
      <c r="O601" s="684"/>
      <c r="P601" s="684"/>
      <c r="Q601" s="684"/>
      <c r="R601" s="684"/>
      <c r="S601" s="682"/>
      <c r="T601" s="682"/>
      <c r="U601" s="682"/>
      <c r="V601" s="682"/>
      <c r="W601" s="682"/>
      <c r="X601" s="682"/>
      <c r="Y601" s="682"/>
      <c r="Z601" s="682"/>
    </row>
    <row r="602" spans="1:26" ht="15">
      <c r="A602" s="682"/>
      <c r="B602" s="684"/>
      <c r="C602" s="684"/>
      <c r="D602" s="684"/>
      <c r="E602" s="684"/>
      <c r="F602" s="684"/>
      <c r="G602" s="865"/>
      <c r="H602" s="865"/>
      <c r="I602" s="865"/>
      <c r="J602" s="865"/>
      <c r="K602" s="684"/>
      <c r="L602" s="682"/>
      <c r="M602" s="682"/>
      <c r="N602" s="684"/>
      <c r="O602" s="684"/>
      <c r="P602" s="684"/>
      <c r="Q602" s="684"/>
      <c r="R602" s="684"/>
      <c r="S602" s="682"/>
      <c r="T602" s="682"/>
      <c r="U602" s="682"/>
      <c r="V602" s="682"/>
      <c r="W602" s="682"/>
      <c r="X602" s="682"/>
      <c r="Y602" s="682"/>
      <c r="Z602" s="682"/>
    </row>
    <row r="603" spans="1:26" ht="15">
      <c r="A603" s="682"/>
      <c r="B603" s="684"/>
      <c r="C603" s="684"/>
      <c r="D603" s="684"/>
      <c r="E603" s="684"/>
      <c r="F603" s="684"/>
      <c r="G603" s="865"/>
      <c r="H603" s="865"/>
      <c r="I603" s="865"/>
      <c r="J603" s="865"/>
      <c r="K603" s="684"/>
      <c r="L603" s="682"/>
      <c r="M603" s="682"/>
      <c r="N603" s="684"/>
      <c r="O603" s="684"/>
      <c r="P603" s="684"/>
      <c r="Q603" s="684"/>
      <c r="R603" s="684"/>
      <c r="S603" s="682"/>
      <c r="T603" s="682"/>
      <c r="U603" s="682"/>
      <c r="V603" s="682"/>
      <c r="W603" s="682"/>
      <c r="X603" s="682"/>
      <c r="Y603" s="682"/>
      <c r="Z603" s="682"/>
    </row>
    <row r="604" spans="1:26" ht="15">
      <c r="A604" s="682"/>
      <c r="B604" s="684"/>
      <c r="C604" s="684"/>
      <c r="D604" s="684"/>
      <c r="E604" s="684"/>
      <c r="F604" s="684"/>
      <c r="G604" s="865"/>
      <c r="H604" s="865"/>
      <c r="I604" s="865"/>
      <c r="J604" s="865"/>
      <c r="K604" s="684"/>
      <c r="L604" s="682"/>
      <c r="M604" s="682"/>
      <c r="N604" s="684"/>
      <c r="O604" s="684"/>
      <c r="P604" s="684"/>
      <c r="Q604" s="684"/>
      <c r="R604" s="684"/>
      <c r="S604" s="682"/>
      <c r="T604" s="682"/>
      <c r="U604" s="682"/>
      <c r="V604" s="682"/>
      <c r="W604" s="682"/>
      <c r="X604" s="682"/>
      <c r="Y604" s="682"/>
      <c r="Z604" s="682"/>
    </row>
    <row r="605" spans="1:26" ht="15">
      <c r="A605" s="682"/>
      <c r="B605" s="684"/>
      <c r="C605" s="684"/>
      <c r="D605" s="684"/>
      <c r="E605" s="684"/>
      <c r="F605" s="684"/>
      <c r="G605" s="865"/>
      <c r="H605" s="865"/>
      <c r="I605" s="865"/>
      <c r="J605" s="865"/>
      <c r="K605" s="684"/>
      <c r="L605" s="682"/>
      <c r="M605" s="682"/>
      <c r="N605" s="684"/>
      <c r="O605" s="684"/>
      <c r="P605" s="684"/>
      <c r="Q605" s="684"/>
      <c r="R605" s="684"/>
      <c r="S605" s="682"/>
      <c r="T605" s="682"/>
      <c r="U605" s="682"/>
      <c r="V605" s="682"/>
      <c r="W605" s="682"/>
      <c r="X605" s="682"/>
      <c r="Y605" s="682"/>
      <c r="Z605" s="682"/>
    </row>
    <row r="606" spans="1:26" ht="15">
      <c r="A606" s="682"/>
      <c r="B606" s="684"/>
      <c r="C606" s="684"/>
      <c r="D606" s="684"/>
      <c r="E606" s="684"/>
      <c r="F606" s="684"/>
      <c r="G606" s="865"/>
      <c r="H606" s="865"/>
      <c r="I606" s="865"/>
      <c r="J606" s="865"/>
      <c r="K606" s="684"/>
      <c r="L606" s="682"/>
      <c r="M606" s="682"/>
      <c r="N606" s="684"/>
      <c r="O606" s="684"/>
      <c r="P606" s="684"/>
      <c r="Q606" s="684"/>
      <c r="R606" s="684"/>
      <c r="S606" s="682"/>
      <c r="T606" s="682"/>
      <c r="U606" s="682"/>
      <c r="V606" s="682"/>
      <c r="W606" s="682"/>
      <c r="X606" s="682"/>
      <c r="Y606" s="682"/>
      <c r="Z606" s="682"/>
    </row>
    <row r="607" spans="1:26" ht="15">
      <c r="A607" s="682"/>
      <c r="B607" s="684"/>
      <c r="C607" s="684"/>
      <c r="D607" s="684"/>
      <c r="E607" s="684"/>
      <c r="F607" s="684"/>
      <c r="G607" s="865"/>
      <c r="H607" s="865"/>
      <c r="I607" s="865"/>
      <c r="J607" s="865"/>
      <c r="K607" s="684"/>
      <c r="L607" s="682"/>
      <c r="M607" s="682"/>
      <c r="N607" s="684"/>
      <c r="O607" s="684"/>
      <c r="P607" s="684"/>
      <c r="Q607" s="684"/>
      <c r="R607" s="684"/>
      <c r="S607" s="682"/>
      <c r="T607" s="682"/>
      <c r="U607" s="682"/>
      <c r="V607" s="682"/>
      <c r="W607" s="682"/>
      <c r="X607" s="682"/>
      <c r="Y607" s="682"/>
      <c r="Z607" s="682"/>
    </row>
    <row r="608" spans="1:26" ht="15">
      <c r="A608" s="682"/>
      <c r="B608" s="684"/>
      <c r="C608" s="684"/>
      <c r="D608" s="684"/>
      <c r="E608" s="684"/>
      <c r="F608" s="684"/>
      <c r="G608" s="865"/>
      <c r="H608" s="865"/>
      <c r="I608" s="865"/>
      <c r="J608" s="865"/>
      <c r="K608" s="684"/>
      <c r="L608" s="682"/>
      <c r="M608" s="682"/>
      <c r="N608" s="684"/>
      <c r="O608" s="684"/>
      <c r="P608" s="684"/>
      <c r="Q608" s="684"/>
      <c r="R608" s="684"/>
      <c r="S608" s="682"/>
      <c r="T608" s="682"/>
      <c r="U608" s="682"/>
      <c r="V608" s="682"/>
      <c r="W608" s="682"/>
      <c r="X608" s="682"/>
      <c r="Y608" s="682"/>
      <c r="Z608" s="682"/>
    </row>
    <row r="609" spans="1:26" ht="15">
      <c r="A609" s="682"/>
      <c r="B609" s="684"/>
      <c r="C609" s="684"/>
      <c r="D609" s="684"/>
      <c r="E609" s="684"/>
      <c r="F609" s="684"/>
      <c r="G609" s="865"/>
      <c r="H609" s="865"/>
      <c r="I609" s="865"/>
      <c r="J609" s="865"/>
      <c r="K609" s="684"/>
      <c r="L609" s="682"/>
      <c r="M609" s="682"/>
      <c r="N609" s="684"/>
      <c r="O609" s="684"/>
      <c r="P609" s="684"/>
      <c r="Q609" s="684"/>
      <c r="R609" s="684"/>
      <c r="S609" s="682"/>
      <c r="T609" s="682"/>
      <c r="U609" s="682"/>
      <c r="V609" s="682"/>
      <c r="W609" s="682"/>
      <c r="X609" s="682"/>
      <c r="Y609" s="682"/>
      <c r="Z609" s="682"/>
    </row>
    <row r="610" spans="1:26" ht="15">
      <c r="A610" s="682"/>
      <c r="B610" s="684"/>
      <c r="C610" s="684"/>
      <c r="D610" s="684"/>
      <c r="E610" s="684"/>
      <c r="F610" s="684"/>
      <c r="G610" s="865"/>
      <c r="H610" s="865"/>
      <c r="I610" s="865"/>
      <c r="J610" s="865"/>
      <c r="K610" s="684"/>
      <c r="L610" s="682"/>
      <c r="M610" s="682"/>
      <c r="N610" s="684"/>
      <c r="O610" s="684"/>
      <c r="P610" s="684"/>
      <c r="Q610" s="684"/>
      <c r="R610" s="684"/>
      <c r="S610" s="682"/>
      <c r="T610" s="682"/>
      <c r="U610" s="682"/>
      <c r="V610" s="682"/>
      <c r="W610" s="682"/>
      <c r="X610" s="682"/>
      <c r="Y610" s="682"/>
      <c r="Z610" s="682"/>
    </row>
    <row r="611" spans="1:26" ht="15">
      <c r="A611" s="682"/>
      <c r="B611" s="684"/>
      <c r="C611" s="684"/>
      <c r="D611" s="684"/>
      <c r="E611" s="684"/>
      <c r="F611" s="684"/>
      <c r="G611" s="865"/>
      <c r="H611" s="865"/>
      <c r="I611" s="865"/>
      <c r="J611" s="865"/>
      <c r="K611" s="684"/>
      <c r="L611" s="682"/>
      <c r="M611" s="682"/>
      <c r="N611" s="684"/>
      <c r="O611" s="684"/>
      <c r="P611" s="684"/>
      <c r="Q611" s="684"/>
      <c r="R611" s="684"/>
      <c r="S611" s="682"/>
      <c r="T611" s="682"/>
      <c r="U611" s="682"/>
      <c r="V611" s="682"/>
      <c r="W611" s="682"/>
      <c r="X611" s="682"/>
      <c r="Y611" s="682"/>
      <c r="Z611" s="682"/>
    </row>
    <row r="612" spans="1:26" ht="15">
      <c r="A612" s="682"/>
      <c r="B612" s="684"/>
      <c r="C612" s="684"/>
      <c r="D612" s="684"/>
      <c r="E612" s="684"/>
      <c r="F612" s="684"/>
      <c r="G612" s="865"/>
      <c r="H612" s="865"/>
      <c r="I612" s="865"/>
      <c r="J612" s="865"/>
      <c r="K612" s="684"/>
      <c r="L612" s="682"/>
      <c r="M612" s="682"/>
      <c r="N612" s="684"/>
      <c r="O612" s="684"/>
      <c r="P612" s="684"/>
      <c r="Q612" s="684"/>
      <c r="R612" s="684"/>
      <c r="S612" s="682"/>
      <c r="T612" s="682"/>
      <c r="U612" s="682"/>
      <c r="V612" s="682"/>
      <c r="W612" s="682"/>
      <c r="X612" s="682"/>
      <c r="Y612" s="682"/>
      <c r="Z612" s="682"/>
    </row>
    <row r="613" spans="1:26" ht="15">
      <c r="A613" s="682"/>
      <c r="B613" s="684"/>
      <c r="C613" s="684"/>
      <c r="D613" s="684"/>
      <c r="E613" s="684"/>
      <c r="F613" s="684"/>
      <c r="G613" s="865"/>
      <c r="H613" s="865"/>
      <c r="I613" s="865"/>
      <c r="J613" s="865"/>
      <c r="K613" s="684"/>
      <c r="L613" s="682"/>
      <c r="M613" s="682"/>
      <c r="N613" s="684"/>
      <c r="O613" s="684"/>
      <c r="P613" s="684"/>
      <c r="Q613" s="684"/>
      <c r="R613" s="684"/>
      <c r="S613" s="682"/>
      <c r="T613" s="682"/>
      <c r="U613" s="682"/>
      <c r="V613" s="682"/>
      <c r="W613" s="682"/>
      <c r="X613" s="682"/>
      <c r="Y613" s="682"/>
      <c r="Z613" s="682"/>
    </row>
    <row r="614" spans="1:26" ht="15">
      <c r="A614" s="682"/>
      <c r="B614" s="684"/>
      <c r="C614" s="684"/>
      <c r="D614" s="684"/>
      <c r="E614" s="684"/>
      <c r="F614" s="684"/>
      <c r="G614" s="865"/>
      <c r="H614" s="865"/>
      <c r="I614" s="865"/>
      <c r="J614" s="865"/>
      <c r="K614" s="684"/>
      <c r="L614" s="682"/>
      <c r="M614" s="682"/>
      <c r="N614" s="684"/>
      <c r="O614" s="684"/>
      <c r="P614" s="684"/>
      <c r="Q614" s="684"/>
      <c r="R614" s="684"/>
      <c r="S614" s="682"/>
      <c r="T614" s="682"/>
      <c r="U614" s="682"/>
      <c r="V614" s="682"/>
      <c r="W614" s="682"/>
      <c r="X614" s="682"/>
      <c r="Y614" s="682"/>
      <c r="Z614" s="682"/>
    </row>
    <row r="615" spans="1:26" ht="15">
      <c r="A615" s="682"/>
      <c r="B615" s="684"/>
      <c r="C615" s="684"/>
      <c r="D615" s="684"/>
      <c r="E615" s="684"/>
      <c r="F615" s="684"/>
      <c r="G615" s="865"/>
      <c r="H615" s="865"/>
      <c r="I615" s="865"/>
      <c r="J615" s="865"/>
      <c r="K615" s="684"/>
      <c r="L615" s="682"/>
      <c r="M615" s="682"/>
      <c r="N615" s="684"/>
      <c r="O615" s="684"/>
      <c r="P615" s="684"/>
      <c r="Q615" s="684"/>
      <c r="R615" s="684"/>
      <c r="S615" s="682"/>
      <c r="T615" s="682"/>
      <c r="U615" s="682"/>
      <c r="V615" s="682"/>
      <c r="W615" s="682"/>
      <c r="X615" s="682"/>
      <c r="Y615" s="682"/>
      <c r="Z615" s="682"/>
    </row>
    <row r="616" spans="1:26" ht="15">
      <c r="A616" s="682"/>
      <c r="B616" s="684"/>
      <c r="C616" s="684"/>
      <c r="D616" s="684"/>
      <c r="E616" s="684"/>
      <c r="F616" s="684"/>
      <c r="G616" s="865"/>
      <c r="H616" s="865"/>
      <c r="I616" s="865"/>
      <c r="J616" s="865"/>
      <c r="K616" s="684"/>
      <c r="L616" s="682"/>
      <c r="M616" s="682"/>
      <c r="N616" s="684"/>
      <c r="O616" s="684"/>
      <c r="P616" s="684"/>
      <c r="Q616" s="684"/>
      <c r="R616" s="684"/>
      <c r="S616" s="682"/>
      <c r="T616" s="682"/>
      <c r="U616" s="682"/>
      <c r="V616" s="682"/>
      <c r="W616" s="682"/>
      <c r="X616" s="682"/>
      <c r="Y616" s="682"/>
      <c r="Z616" s="682"/>
    </row>
    <row r="617" spans="1:26" ht="15">
      <c r="A617" s="682"/>
      <c r="B617" s="684"/>
      <c r="C617" s="684"/>
      <c r="D617" s="684"/>
      <c r="E617" s="684"/>
      <c r="F617" s="684"/>
      <c r="G617" s="865"/>
      <c r="H617" s="865"/>
      <c r="I617" s="865"/>
      <c r="J617" s="865"/>
      <c r="K617" s="684"/>
      <c r="L617" s="682"/>
      <c r="M617" s="682"/>
      <c r="N617" s="684"/>
      <c r="O617" s="684"/>
      <c r="P617" s="684"/>
      <c r="Q617" s="684"/>
      <c r="R617" s="684"/>
      <c r="S617" s="682"/>
      <c r="T617" s="682"/>
      <c r="U617" s="682"/>
      <c r="V617" s="682"/>
      <c r="W617" s="682"/>
      <c r="X617" s="682"/>
      <c r="Y617" s="682"/>
      <c r="Z617" s="682"/>
    </row>
    <row r="618" spans="1:26" ht="15">
      <c r="A618" s="682"/>
      <c r="B618" s="684"/>
      <c r="C618" s="684"/>
      <c r="D618" s="684"/>
      <c r="E618" s="684"/>
      <c r="F618" s="684"/>
      <c r="G618" s="865"/>
      <c r="H618" s="865"/>
      <c r="I618" s="865"/>
      <c r="J618" s="865"/>
      <c r="K618" s="684"/>
      <c r="L618" s="682"/>
      <c r="M618" s="682"/>
      <c r="N618" s="684"/>
      <c r="O618" s="684"/>
      <c r="P618" s="684"/>
      <c r="Q618" s="684"/>
      <c r="R618" s="684"/>
      <c r="S618" s="682"/>
      <c r="T618" s="682"/>
      <c r="U618" s="682"/>
      <c r="V618" s="682"/>
      <c r="W618" s="682"/>
      <c r="X618" s="682"/>
      <c r="Y618" s="682"/>
      <c r="Z618" s="682"/>
    </row>
    <row r="619" spans="1:26" ht="15">
      <c r="A619" s="682"/>
      <c r="B619" s="684"/>
      <c r="C619" s="684"/>
      <c r="D619" s="684"/>
      <c r="E619" s="684"/>
      <c r="F619" s="684"/>
      <c r="G619" s="865"/>
      <c r="H619" s="865"/>
      <c r="I619" s="865"/>
      <c r="J619" s="865"/>
      <c r="K619" s="684"/>
      <c r="L619" s="682"/>
      <c r="M619" s="682"/>
      <c r="N619" s="684"/>
      <c r="O619" s="684"/>
      <c r="P619" s="684"/>
      <c r="Q619" s="684"/>
      <c r="R619" s="684"/>
      <c r="S619" s="682"/>
      <c r="T619" s="682"/>
      <c r="U619" s="682"/>
      <c r="V619" s="682"/>
      <c r="W619" s="682"/>
      <c r="X619" s="682"/>
      <c r="Y619" s="682"/>
      <c r="Z619" s="682"/>
    </row>
    <row r="620" spans="1:26" ht="15">
      <c r="A620" s="682"/>
      <c r="B620" s="684"/>
      <c r="C620" s="684"/>
      <c r="D620" s="684"/>
      <c r="E620" s="684"/>
      <c r="F620" s="684"/>
      <c r="G620" s="865"/>
      <c r="H620" s="865"/>
      <c r="I620" s="865"/>
      <c r="J620" s="865"/>
      <c r="K620" s="684"/>
      <c r="L620" s="682"/>
      <c r="M620" s="682"/>
      <c r="N620" s="684"/>
      <c r="O620" s="684"/>
      <c r="P620" s="684"/>
      <c r="Q620" s="684"/>
      <c r="R620" s="684"/>
      <c r="S620" s="682"/>
      <c r="T620" s="682"/>
      <c r="U620" s="682"/>
      <c r="V620" s="682"/>
      <c r="W620" s="682"/>
      <c r="X620" s="682"/>
      <c r="Y620" s="682"/>
      <c r="Z620" s="682"/>
    </row>
    <row r="621" spans="1:26" ht="15">
      <c r="A621" s="682"/>
      <c r="B621" s="684"/>
      <c r="C621" s="684"/>
      <c r="D621" s="684"/>
      <c r="E621" s="684"/>
      <c r="F621" s="684"/>
      <c r="G621" s="865"/>
      <c r="H621" s="865"/>
      <c r="I621" s="865"/>
      <c r="J621" s="865"/>
      <c r="K621" s="684"/>
      <c r="L621" s="682"/>
      <c r="M621" s="682"/>
      <c r="N621" s="684"/>
      <c r="O621" s="684"/>
      <c r="P621" s="684"/>
      <c r="Q621" s="684"/>
      <c r="R621" s="684"/>
      <c r="S621" s="682"/>
      <c r="T621" s="682"/>
      <c r="U621" s="682"/>
      <c r="V621" s="682"/>
      <c r="W621" s="682"/>
      <c r="X621" s="682"/>
      <c r="Y621" s="682"/>
      <c r="Z621" s="682"/>
    </row>
    <row r="622" spans="1:26" ht="15">
      <c r="A622" s="682"/>
      <c r="B622" s="684"/>
      <c r="C622" s="684"/>
      <c r="D622" s="684"/>
      <c r="E622" s="684"/>
      <c r="F622" s="684"/>
      <c r="G622" s="865"/>
      <c r="H622" s="865"/>
      <c r="I622" s="865"/>
      <c r="J622" s="865"/>
      <c r="K622" s="684"/>
      <c r="L622" s="682"/>
      <c r="M622" s="682"/>
      <c r="N622" s="684"/>
      <c r="O622" s="684"/>
      <c r="P622" s="684"/>
      <c r="Q622" s="684"/>
      <c r="R622" s="684"/>
      <c r="S622" s="682"/>
      <c r="T622" s="682"/>
      <c r="U622" s="682"/>
      <c r="V622" s="682"/>
      <c r="W622" s="682"/>
      <c r="X622" s="682"/>
      <c r="Y622" s="682"/>
      <c r="Z622" s="682"/>
    </row>
    <row r="623" spans="1:26" ht="15">
      <c r="A623" s="682"/>
      <c r="B623" s="684"/>
      <c r="C623" s="684"/>
      <c r="D623" s="684"/>
      <c r="E623" s="684"/>
      <c r="F623" s="684"/>
      <c r="G623" s="865"/>
      <c r="H623" s="865"/>
      <c r="I623" s="865"/>
      <c r="J623" s="865"/>
      <c r="K623" s="684"/>
      <c r="L623" s="682"/>
      <c r="M623" s="682"/>
      <c r="N623" s="684"/>
      <c r="O623" s="684"/>
      <c r="P623" s="684"/>
      <c r="Q623" s="684"/>
      <c r="R623" s="684"/>
      <c r="S623" s="682"/>
      <c r="T623" s="682"/>
      <c r="U623" s="682"/>
      <c r="V623" s="682"/>
      <c r="W623" s="682"/>
      <c r="X623" s="682"/>
      <c r="Y623" s="682"/>
      <c r="Z623" s="682"/>
    </row>
    <row r="624" spans="1:26" ht="15">
      <c r="A624" s="682"/>
      <c r="B624" s="684"/>
      <c r="C624" s="684"/>
      <c r="D624" s="684"/>
      <c r="E624" s="684"/>
      <c r="F624" s="684"/>
      <c r="G624" s="865"/>
      <c r="H624" s="865"/>
      <c r="I624" s="865"/>
      <c r="J624" s="865"/>
      <c r="K624" s="684"/>
      <c r="L624" s="682"/>
      <c r="M624" s="682"/>
      <c r="N624" s="684"/>
      <c r="O624" s="684"/>
      <c r="P624" s="684"/>
      <c r="Q624" s="684"/>
      <c r="R624" s="684"/>
      <c r="S624" s="682"/>
      <c r="T624" s="682"/>
      <c r="U624" s="682"/>
      <c r="V624" s="682"/>
      <c r="W624" s="682"/>
      <c r="X624" s="682"/>
      <c r="Y624" s="682"/>
      <c r="Z624" s="682"/>
    </row>
    <row r="625" spans="1:26" ht="15">
      <c r="A625" s="682"/>
      <c r="B625" s="684"/>
      <c r="C625" s="684"/>
      <c r="D625" s="684"/>
      <c r="E625" s="684"/>
      <c r="F625" s="684"/>
      <c r="G625" s="865"/>
      <c r="H625" s="865"/>
      <c r="I625" s="865"/>
      <c r="J625" s="865"/>
      <c r="K625" s="684"/>
      <c r="L625" s="682"/>
      <c r="M625" s="682"/>
      <c r="N625" s="684"/>
      <c r="O625" s="684"/>
      <c r="P625" s="684"/>
      <c r="Q625" s="684"/>
      <c r="R625" s="684"/>
      <c r="S625" s="682"/>
      <c r="T625" s="682"/>
      <c r="U625" s="682"/>
      <c r="V625" s="682"/>
      <c r="W625" s="682"/>
      <c r="X625" s="682"/>
      <c r="Y625" s="682"/>
      <c r="Z625" s="682"/>
    </row>
    <row r="626" spans="1:26" ht="15">
      <c r="A626" s="682"/>
      <c r="B626" s="684"/>
      <c r="C626" s="684"/>
      <c r="D626" s="684"/>
      <c r="E626" s="684"/>
      <c r="F626" s="684"/>
      <c r="G626" s="865"/>
      <c r="H626" s="865"/>
      <c r="I626" s="865"/>
      <c r="J626" s="865"/>
      <c r="K626" s="684"/>
      <c r="L626" s="682"/>
      <c r="M626" s="682"/>
      <c r="N626" s="684"/>
      <c r="O626" s="684"/>
      <c r="P626" s="684"/>
      <c r="Q626" s="684"/>
      <c r="R626" s="684"/>
      <c r="S626" s="682"/>
      <c r="T626" s="682"/>
      <c r="U626" s="682"/>
      <c r="V626" s="682"/>
      <c r="W626" s="682"/>
      <c r="X626" s="682"/>
      <c r="Y626" s="682"/>
      <c r="Z626" s="682"/>
    </row>
    <row r="627" spans="1:26" ht="15">
      <c r="A627" s="682"/>
      <c r="B627" s="684"/>
      <c r="C627" s="684"/>
      <c r="D627" s="684"/>
      <c r="E627" s="684"/>
      <c r="F627" s="684"/>
      <c r="G627" s="865"/>
      <c r="H627" s="865"/>
      <c r="I627" s="865"/>
      <c r="J627" s="865"/>
      <c r="K627" s="684"/>
      <c r="L627" s="682"/>
      <c r="M627" s="682"/>
      <c r="N627" s="684"/>
      <c r="O627" s="684"/>
      <c r="P627" s="684"/>
      <c r="Q627" s="684"/>
      <c r="R627" s="684"/>
      <c r="S627" s="682"/>
      <c r="T627" s="682"/>
      <c r="U627" s="682"/>
      <c r="V627" s="682"/>
      <c r="W627" s="682"/>
      <c r="X627" s="682"/>
      <c r="Y627" s="682"/>
      <c r="Z627" s="682"/>
    </row>
    <row r="628" spans="1:26" ht="15">
      <c r="A628" s="682"/>
      <c r="B628" s="684"/>
      <c r="C628" s="684"/>
      <c r="D628" s="684"/>
      <c r="E628" s="684"/>
      <c r="F628" s="684"/>
      <c r="G628" s="865"/>
      <c r="H628" s="865"/>
      <c r="I628" s="865"/>
      <c r="J628" s="865"/>
      <c r="K628" s="684"/>
      <c r="L628" s="682"/>
      <c r="M628" s="682"/>
      <c r="N628" s="684"/>
      <c r="O628" s="684"/>
      <c r="P628" s="684"/>
      <c r="Q628" s="684"/>
      <c r="R628" s="684"/>
      <c r="S628" s="682"/>
      <c r="T628" s="682"/>
      <c r="U628" s="682"/>
      <c r="V628" s="682"/>
      <c r="W628" s="682"/>
      <c r="X628" s="682"/>
      <c r="Y628" s="682"/>
      <c r="Z628" s="682"/>
    </row>
    <row r="629" spans="1:26" ht="15">
      <c r="A629" s="682"/>
      <c r="B629" s="684"/>
      <c r="C629" s="684"/>
      <c r="D629" s="684"/>
      <c r="E629" s="684"/>
      <c r="F629" s="684"/>
      <c r="G629" s="865"/>
      <c r="H629" s="865"/>
      <c r="I629" s="865"/>
      <c r="J629" s="865"/>
      <c r="K629" s="684"/>
      <c r="L629" s="682"/>
      <c r="M629" s="682"/>
      <c r="N629" s="684"/>
      <c r="O629" s="684"/>
      <c r="P629" s="684"/>
      <c r="Q629" s="684"/>
      <c r="R629" s="684"/>
      <c r="S629" s="682"/>
      <c r="T629" s="682"/>
      <c r="U629" s="682"/>
      <c r="V629" s="682"/>
      <c r="W629" s="682"/>
      <c r="X629" s="682"/>
      <c r="Y629" s="682"/>
      <c r="Z629" s="682"/>
    </row>
    <row r="630" spans="1:26" ht="15">
      <c r="A630" s="682"/>
      <c r="B630" s="684"/>
      <c r="C630" s="684"/>
      <c r="D630" s="684"/>
      <c r="E630" s="684"/>
      <c r="F630" s="684"/>
      <c r="G630" s="865"/>
      <c r="H630" s="865"/>
      <c r="I630" s="865"/>
      <c r="J630" s="865"/>
      <c r="K630" s="684"/>
      <c r="L630" s="682"/>
      <c r="M630" s="682"/>
      <c r="N630" s="684"/>
      <c r="O630" s="684"/>
      <c r="P630" s="684"/>
      <c r="Q630" s="684"/>
      <c r="R630" s="684"/>
      <c r="S630" s="682"/>
      <c r="T630" s="682"/>
      <c r="U630" s="682"/>
      <c r="V630" s="682"/>
      <c r="W630" s="682"/>
      <c r="X630" s="682"/>
      <c r="Y630" s="682"/>
      <c r="Z630" s="682"/>
    </row>
    <row r="631" spans="1:26" ht="15">
      <c r="A631" s="682"/>
      <c r="B631" s="684"/>
      <c r="C631" s="684"/>
      <c r="D631" s="684"/>
      <c r="E631" s="684"/>
      <c r="F631" s="684"/>
      <c r="G631" s="865"/>
      <c r="H631" s="865"/>
      <c r="I631" s="865"/>
      <c r="J631" s="865"/>
      <c r="K631" s="684"/>
      <c r="L631" s="682"/>
      <c r="M631" s="682"/>
      <c r="N631" s="684"/>
      <c r="O631" s="684"/>
      <c r="P631" s="684"/>
      <c r="Q631" s="684"/>
      <c r="R631" s="684"/>
      <c r="S631" s="682"/>
      <c r="T631" s="682"/>
      <c r="U631" s="682"/>
      <c r="V631" s="682"/>
      <c r="W631" s="682"/>
      <c r="X631" s="682"/>
      <c r="Y631" s="682"/>
      <c r="Z631" s="682"/>
    </row>
    <row r="632" spans="1:26" ht="15">
      <c r="A632" s="682"/>
      <c r="B632" s="684"/>
      <c r="C632" s="684"/>
      <c r="D632" s="684"/>
      <c r="E632" s="684"/>
      <c r="F632" s="684"/>
      <c r="G632" s="865"/>
      <c r="H632" s="865"/>
      <c r="I632" s="865"/>
      <c r="J632" s="865"/>
      <c r="K632" s="684"/>
      <c r="L632" s="682"/>
      <c r="M632" s="682"/>
      <c r="N632" s="684"/>
      <c r="O632" s="684"/>
      <c r="P632" s="684"/>
      <c r="Q632" s="684"/>
      <c r="R632" s="684"/>
      <c r="S632" s="682"/>
      <c r="T632" s="682"/>
      <c r="U632" s="682"/>
      <c r="V632" s="682"/>
      <c r="W632" s="682"/>
      <c r="X632" s="682"/>
      <c r="Y632" s="682"/>
      <c r="Z632" s="682"/>
    </row>
    <row r="633" spans="1:26" ht="15">
      <c r="A633" s="682"/>
      <c r="B633" s="684"/>
      <c r="C633" s="684"/>
      <c r="D633" s="684"/>
      <c r="E633" s="684"/>
      <c r="F633" s="684"/>
      <c r="G633" s="865"/>
      <c r="H633" s="865"/>
      <c r="I633" s="865"/>
      <c r="J633" s="865"/>
      <c r="K633" s="684"/>
      <c r="L633" s="682"/>
      <c r="M633" s="682"/>
      <c r="N633" s="684"/>
      <c r="O633" s="684"/>
      <c r="P633" s="684"/>
      <c r="Q633" s="684"/>
      <c r="R633" s="684"/>
      <c r="S633" s="682"/>
      <c r="T633" s="682"/>
      <c r="U633" s="682"/>
      <c r="V633" s="682"/>
      <c r="W633" s="682"/>
      <c r="X633" s="682"/>
      <c r="Y633" s="682"/>
      <c r="Z633" s="682"/>
    </row>
    <row r="634" spans="1:26" ht="15">
      <c r="A634" s="682"/>
      <c r="B634" s="684"/>
      <c r="C634" s="684"/>
      <c r="D634" s="684"/>
      <c r="E634" s="684"/>
      <c r="F634" s="684"/>
      <c r="G634" s="865"/>
      <c r="H634" s="865"/>
      <c r="I634" s="865"/>
      <c r="J634" s="865"/>
      <c r="K634" s="684"/>
      <c r="L634" s="682"/>
      <c r="M634" s="682"/>
      <c r="N634" s="684"/>
      <c r="O634" s="684"/>
      <c r="P634" s="684"/>
      <c r="Q634" s="684"/>
      <c r="R634" s="684"/>
      <c r="S634" s="682"/>
      <c r="T634" s="682"/>
      <c r="U634" s="682"/>
      <c r="V634" s="682"/>
      <c r="W634" s="682"/>
      <c r="X634" s="682"/>
      <c r="Y634" s="682"/>
      <c r="Z634" s="682"/>
    </row>
    <row r="635" spans="1:26" ht="15">
      <c r="A635" s="682"/>
      <c r="B635" s="684"/>
      <c r="C635" s="684"/>
      <c r="D635" s="684"/>
      <c r="E635" s="684"/>
      <c r="F635" s="684"/>
      <c r="G635" s="865"/>
      <c r="H635" s="865"/>
      <c r="I635" s="865"/>
      <c r="J635" s="865"/>
      <c r="K635" s="684"/>
      <c r="L635" s="682"/>
      <c r="M635" s="682"/>
      <c r="N635" s="684"/>
      <c r="O635" s="684"/>
      <c r="P635" s="684"/>
      <c r="Q635" s="684"/>
      <c r="R635" s="684"/>
      <c r="S635" s="682"/>
      <c r="T635" s="682"/>
      <c r="U635" s="682"/>
      <c r="V635" s="682"/>
      <c r="W635" s="682"/>
      <c r="X635" s="682"/>
      <c r="Y635" s="682"/>
      <c r="Z635" s="682"/>
    </row>
    <row r="636" spans="1:26" ht="15">
      <c r="A636" s="682"/>
      <c r="B636" s="684"/>
      <c r="C636" s="684"/>
      <c r="D636" s="684"/>
      <c r="E636" s="684"/>
      <c r="F636" s="684"/>
      <c r="G636" s="865"/>
      <c r="H636" s="865"/>
      <c r="I636" s="865"/>
      <c r="J636" s="865"/>
      <c r="K636" s="684"/>
      <c r="L636" s="682"/>
      <c r="M636" s="682"/>
      <c r="N636" s="684"/>
      <c r="O636" s="684"/>
      <c r="P636" s="684"/>
      <c r="Q636" s="684"/>
      <c r="R636" s="684"/>
      <c r="S636" s="682"/>
      <c r="T636" s="682"/>
      <c r="U636" s="682"/>
      <c r="V636" s="682"/>
      <c r="W636" s="682"/>
      <c r="X636" s="682"/>
      <c r="Y636" s="682"/>
      <c r="Z636" s="682"/>
    </row>
    <row r="637" spans="1:26" ht="15">
      <c r="A637" s="682"/>
      <c r="B637" s="684"/>
      <c r="C637" s="684"/>
      <c r="D637" s="684"/>
      <c r="E637" s="684"/>
      <c r="F637" s="684"/>
      <c r="G637" s="865"/>
      <c r="H637" s="865"/>
      <c r="I637" s="865"/>
      <c r="J637" s="865"/>
      <c r="K637" s="684"/>
      <c r="L637" s="682"/>
      <c r="M637" s="682"/>
      <c r="N637" s="684"/>
      <c r="O637" s="684"/>
      <c r="P637" s="684"/>
      <c r="Q637" s="684"/>
      <c r="R637" s="684"/>
      <c r="S637" s="682"/>
      <c r="T637" s="682"/>
      <c r="U637" s="682"/>
      <c r="V637" s="682"/>
      <c r="W637" s="682"/>
      <c r="X637" s="682"/>
      <c r="Y637" s="682"/>
      <c r="Z637" s="682"/>
    </row>
    <row r="638" spans="1:26" ht="15">
      <c r="A638" s="682"/>
      <c r="B638" s="684"/>
      <c r="C638" s="684"/>
      <c r="D638" s="684"/>
      <c r="E638" s="684"/>
      <c r="F638" s="684"/>
      <c r="G638" s="865"/>
      <c r="H638" s="865"/>
      <c r="I638" s="865"/>
      <c r="J638" s="865"/>
      <c r="K638" s="684"/>
      <c r="L638" s="682"/>
      <c r="M638" s="682"/>
      <c r="N638" s="684"/>
      <c r="O638" s="684"/>
      <c r="P638" s="684"/>
      <c r="Q638" s="684"/>
      <c r="R638" s="684"/>
      <c r="S638" s="682"/>
      <c r="T638" s="682"/>
      <c r="U638" s="682"/>
      <c r="V638" s="682"/>
      <c r="W638" s="682"/>
      <c r="X638" s="682"/>
      <c r="Y638" s="682"/>
      <c r="Z638" s="682"/>
    </row>
    <row r="639" spans="1:26" ht="15">
      <c r="A639" s="682"/>
      <c r="B639" s="684"/>
      <c r="C639" s="684"/>
      <c r="D639" s="684"/>
      <c r="E639" s="684"/>
      <c r="F639" s="684"/>
      <c r="G639" s="865"/>
      <c r="H639" s="865"/>
      <c r="I639" s="865"/>
      <c r="J639" s="865"/>
      <c r="K639" s="684"/>
      <c r="L639" s="682"/>
      <c r="M639" s="682"/>
      <c r="N639" s="684"/>
      <c r="O639" s="684"/>
      <c r="P639" s="684"/>
      <c r="Q639" s="684"/>
      <c r="R639" s="684"/>
      <c r="S639" s="682"/>
      <c r="T639" s="682"/>
      <c r="U639" s="682"/>
      <c r="V639" s="682"/>
      <c r="W639" s="682"/>
      <c r="X639" s="682"/>
      <c r="Y639" s="682"/>
      <c r="Z639" s="682"/>
    </row>
    <row r="640" spans="1:26" ht="15">
      <c r="A640" s="682"/>
      <c r="B640" s="684"/>
      <c r="C640" s="684"/>
      <c r="D640" s="684"/>
      <c r="E640" s="684"/>
      <c r="F640" s="684"/>
      <c r="G640" s="865"/>
      <c r="H640" s="865"/>
      <c r="I640" s="865"/>
      <c r="J640" s="865"/>
      <c r="K640" s="684"/>
      <c r="L640" s="682"/>
      <c r="M640" s="682"/>
      <c r="N640" s="684"/>
      <c r="O640" s="684"/>
      <c r="P640" s="684"/>
      <c r="Q640" s="684"/>
      <c r="R640" s="684"/>
      <c r="S640" s="682"/>
      <c r="T640" s="682"/>
      <c r="U640" s="682"/>
      <c r="V640" s="682"/>
      <c r="W640" s="682"/>
      <c r="X640" s="682"/>
      <c r="Y640" s="682"/>
      <c r="Z640" s="682"/>
    </row>
    <row r="641" spans="1:26" ht="15">
      <c r="A641" s="682"/>
      <c r="B641" s="684"/>
      <c r="C641" s="684"/>
      <c r="D641" s="684"/>
      <c r="E641" s="684"/>
      <c r="F641" s="684"/>
      <c r="G641" s="865"/>
      <c r="H641" s="865"/>
      <c r="I641" s="865"/>
      <c r="J641" s="865"/>
      <c r="K641" s="684"/>
      <c r="L641" s="682"/>
      <c r="M641" s="682"/>
      <c r="N641" s="684"/>
      <c r="O641" s="684"/>
      <c r="P641" s="684"/>
      <c r="Q641" s="684"/>
      <c r="R641" s="684"/>
      <c r="S641" s="682"/>
      <c r="T641" s="682"/>
      <c r="U641" s="682"/>
      <c r="V641" s="682"/>
      <c r="W641" s="682"/>
      <c r="X641" s="682"/>
      <c r="Y641" s="682"/>
      <c r="Z641" s="682"/>
    </row>
    <row r="642" spans="1:26" ht="15">
      <c r="A642" s="682"/>
      <c r="B642" s="684"/>
      <c r="C642" s="684"/>
      <c r="D642" s="684"/>
      <c r="E642" s="684"/>
      <c r="F642" s="684"/>
      <c r="G642" s="865"/>
      <c r="H642" s="865"/>
      <c r="I642" s="865"/>
      <c r="J642" s="865"/>
      <c r="K642" s="684"/>
      <c r="L642" s="682"/>
      <c r="M642" s="682"/>
      <c r="N642" s="684"/>
      <c r="O642" s="684"/>
      <c r="P642" s="684"/>
      <c r="Q642" s="684"/>
      <c r="R642" s="684"/>
      <c r="S642" s="682"/>
      <c r="T642" s="682"/>
      <c r="U642" s="682"/>
      <c r="V642" s="682"/>
      <c r="W642" s="682"/>
      <c r="X642" s="682"/>
      <c r="Y642" s="682"/>
      <c r="Z642" s="682"/>
    </row>
    <row r="643" spans="1:26" ht="15">
      <c r="A643" s="682"/>
      <c r="B643" s="684"/>
      <c r="C643" s="684"/>
      <c r="D643" s="684"/>
      <c r="E643" s="684"/>
      <c r="F643" s="684"/>
      <c r="G643" s="865"/>
      <c r="H643" s="865"/>
      <c r="I643" s="865"/>
      <c r="J643" s="865"/>
      <c r="K643" s="684"/>
      <c r="L643" s="682"/>
      <c r="M643" s="682"/>
      <c r="N643" s="684"/>
      <c r="O643" s="684"/>
      <c r="P643" s="684"/>
      <c r="Q643" s="684"/>
      <c r="R643" s="684"/>
      <c r="S643" s="682"/>
      <c r="T643" s="682"/>
      <c r="U643" s="682"/>
      <c r="V643" s="682"/>
      <c r="W643" s="682"/>
      <c r="X643" s="682"/>
      <c r="Y643" s="682"/>
      <c r="Z643" s="682"/>
    </row>
    <row r="644" spans="1:26" ht="15">
      <c r="A644" s="682"/>
      <c r="B644" s="684"/>
      <c r="C644" s="684"/>
      <c r="D644" s="684"/>
      <c r="E644" s="684"/>
      <c r="F644" s="684"/>
      <c r="G644" s="865"/>
      <c r="H644" s="865"/>
      <c r="I644" s="865"/>
      <c r="J644" s="865"/>
      <c r="K644" s="684"/>
      <c r="L644" s="682"/>
      <c r="M644" s="682"/>
      <c r="N644" s="684"/>
      <c r="O644" s="684"/>
      <c r="P644" s="684"/>
      <c r="Q644" s="684"/>
      <c r="R644" s="684"/>
      <c r="S644" s="682"/>
      <c r="T644" s="682"/>
      <c r="U644" s="682"/>
      <c r="V644" s="682"/>
      <c r="W644" s="682"/>
      <c r="X644" s="682"/>
      <c r="Y644" s="682"/>
      <c r="Z644" s="682"/>
    </row>
    <row r="645" spans="1:26" ht="15">
      <c r="A645" s="682"/>
      <c r="B645" s="684"/>
      <c r="C645" s="684"/>
      <c r="D645" s="684"/>
      <c r="E645" s="684"/>
      <c r="F645" s="684"/>
      <c r="G645" s="865"/>
      <c r="H645" s="865"/>
      <c r="I645" s="865"/>
      <c r="J645" s="865"/>
      <c r="K645" s="684"/>
      <c r="L645" s="682"/>
      <c r="M645" s="682"/>
      <c r="N645" s="684"/>
      <c r="O645" s="684"/>
      <c r="P645" s="684"/>
      <c r="Q645" s="684"/>
      <c r="R645" s="684"/>
      <c r="S645" s="682"/>
      <c r="T645" s="682"/>
      <c r="U645" s="682"/>
      <c r="V645" s="682"/>
      <c r="W645" s="682"/>
      <c r="X645" s="682"/>
      <c r="Y645" s="682"/>
      <c r="Z645" s="682"/>
    </row>
    <row r="646" spans="1:26" ht="15">
      <c r="A646" s="682"/>
      <c r="B646" s="684"/>
      <c r="C646" s="684"/>
      <c r="D646" s="684"/>
      <c r="E646" s="684"/>
      <c r="F646" s="684"/>
      <c r="G646" s="865"/>
      <c r="H646" s="865"/>
      <c r="I646" s="865"/>
      <c r="J646" s="865"/>
      <c r="K646" s="684"/>
      <c r="L646" s="682"/>
      <c r="M646" s="682"/>
      <c r="N646" s="684"/>
      <c r="O646" s="684"/>
      <c r="P646" s="684"/>
      <c r="Q646" s="684"/>
      <c r="R646" s="684"/>
      <c r="S646" s="682"/>
      <c r="T646" s="682"/>
      <c r="U646" s="682"/>
      <c r="V646" s="682"/>
      <c r="W646" s="682"/>
      <c r="X646" s="682"/>
      <c r="Y646" s="682"/>
      <c r="Z646" s="682"/>
    </row>
    <row r="647" spans="1:26" ht="15">
      <c r="A647" s="682"/>
      <c r="B647" s="684"/>
      <c r="C647" s="684"/>
      <c r="D647" s="684"/>
      <c r="E647" s="684"/>
      <c r="F647" s="684"/>
      <c r="G647" s="865"/>
      <c r="H647" s="865"/>
      <c r="I647" s="865"/>
      <c r="J647" s="865"/>
      <c r="K647" s="684"/>
      <c r="L647" s="682"/>
      <c r="M647" s="682"/>
      <c r="N647" s="684"/>
      <c r="O647" s="684"/>
      <c r="P647" s="684"/>
      <c r="Q647" s="684"/>
      <c r="R647" s="684"/>
      <c r="S647" s="682"/>
      <c r="T647" s="682"/>
      <c r="U647" s="682"/>
      <c r="V647" s="682"/>
      <c r="W647" s="682"/>
      <c r="X647" s="682"/>
      <c r="Y647" s="682"/>
      <c r="Z647" s="682"/>
    </row>
    <row r="648" spans="1:26" ht="15">
      <c r="A648" s="682"/>
      <c r="B648" s="684"/>
      <c r="C648" s="684"/>
      <c r="D648" s="684"/>
      <c r="E648" s="684"/>
      <c r="F648" s="684"/>
      <c r="G648" s="865"/>
      <c r="H648" s="865"/>
      <c r="I648" s="865"/>
      <c r="J648" s="865"/>
      <c r="K648" s="684"/>
      <c r="L648" s="682"/>
      <c r="M648" s="682"/>
      <c r="N648" s="684"/>
      <c r="O648" s="684"/>
      <c r="P648" s="684"/>
      <c r="Q648" s="684"/>
      <c r="R648" s="684"/>
      <c r="S648" s="682"/>
      <c r="T648" s="682"/>
      <c r="U648" s="682"/>
      <c r="V648" s="682"/>
      <c r="W648" s="682"/>
      <c r="X648" s="682"/>
      <c r="Y648" s="682"/>
      <c r="Z648" s="682"/>
    </row>
    <row r="649" spans="1:26" ht="15">
      <c r="A649" s="682"/>
      <c r="B649" s="684"/>
      <c r="C649" s="684"/>
      <c r="D649" s="684"/>
      <c r="E649" s="684"/>
      <c r="F649" s="684"/>
      <c r="G649" s="865"/>
      <c r="H649" s="865"/>
      <c r="I649" s="865"/>
      <c r="J649" s="865"/>
      <c r="K649" s="684"/>
      <c r="L649" s="682"/>
      <c r="M649" s="682"/>
      <c r="N649" s="684"/>
      <c r="O649" s="684"/>
      <c r="P649" s="684"/>
      <c r="Q649" s="684"/>
      <c r="R649" s="684"/>
      <c r="S649" s="682"/>
      <c r="T649" s="682"/>
      <c r="U649" s="682"/>
      <c r="V649" s="682"/>
      <c r="W649" s="682"/>
      <c r="X649" s="682"/>
      <c r="Y649" s="682"/>
      <c r="Z649" s="682"/>
    </row>
    <row r="650" spans="1:26" ht="15">
      <c r="A650" s="682"/>
      <c r="B650" s="684"/>
      <c r="C650" s="684"/>
      <c r="D650" s="684"/>
      <c r="E650" s="684"/>
      <c r="F650" s="684"/>
      <c r="G650" s="865"/>
      <c r="H650" s="865"/>
      <c r="I650" s="865"/>
      <c r="J650" s="865"/>
      <c r="K650" s="684"/>
      <c r="L650" s="682"/>
      <c r="M650" s="682"/>
      <c r="N650" s="684"/>
      <c r="O650" s="684"/>
      <c r="P650" s="684"/>
      <c r="Q650" s="684"/>
      <c r="R650" s="684"/>
      <c r="S650" s="682"/>
      <c r="T650" s="682"/>
      <c r="U650" s="682"/>
      <c r="V650" s="682"/>
      <c r="W650" s="682"/>
      <c r="X650" s="682"/>
      <c r="Y650" s="682"/>
      <c r="Z650" s="682"/>
    </row>
    <row r="651" spans="1:26" ht="15">
      <c r="A651" s="682"/>
      <c r="B651" s="684"/>
      <c r="C651" s="684"/>
      <c r="D651" s="684"/>
      <c r="E651" s="684"/>
      <c r="F651" s="684"/>
      <c r="G651" s="865"/>
      <c r="H651" s="865"/>
      <c r="I651" s="865"/>
      <c r="J651" s="865"/>
      <c r="K651" s="684"/>
      <c r="L651" s="682"/>
      <c r="M651" s="682"/>
      <c r="N651" s="684"/>
      <c r="O651" s="684"/>
      <c r="P651" s="684"/>
      <c r="Q651" s="684"/>
      <c r="R651" s="684"/>
      <c r="S651" s="682"/>
      <c r="T651" s="682"/>
      <c r="U651" s="682"/>
      <c r="V651" s="682"/>
      <c r="W651" s="682"/>
      <c r="X651" s="682"/>
      <c r="Y651" s="682"/>
      <c r="Z651" s="682"/>
    </row>
    <row r="652" spans="1:26" ht="15">
      <c r="A652" s="682"/>
      <c r="B652" s="684"/>
      <c r="C652" s="684"/>
      <c r="D652" s="684"/>
      <c r="E652" s="684"/>
      <c r="F652" s="684"/>
      <c r="G652" s="865"/>
      <c r="H652" s="865"/>
      <c r="I652" s="865"/>
      <c r="J652" s="865"/>
      <c r="K652" s="684"/>
      <c r="L652" s="682"/>
      <c r="M652" s="682"/>
      <c r="N652" s="684"/>
      <c r="O652" s="684"/>
      <c r="P652" s="684"/>
      <c r="Q652" s="684"/>
      <c r="R652" s="684"/>
      <c r="S652" s="682"/>
      <c r="T652" s="682"/>
      <c r="U652" s="682"/>
      <c r="V652" s="682"/>
      <c r="W652" s="682"/>
      <c r="X652" s="682"/>
      <c r="Y652" s="682"/>
      <c r="Z652" s="682"/>
    </row>
    <row r="653" spans="1:26" ht="15">
      <c r="A653" s="682"/>
      <c r="B653" s="684"/>
      <c r="C653" s="684"/>
      <c r="D653" s="684"/>
      <c r="E653" s="684"/>
      <c r="F653" s="684"/>
      <c r="G653" s="865"/>
      <c r="H653" s="865"/>
      <c r="I653" s="865"/>
      <c r="J653" s="865"/>
      <c r="K653" s="684"/>
      <c r="L653" s="682"/>
      <c r="M653" s="682"/>
      <c r="N653" s="684"/>
      <c r="O653" s="684"/>
      <c r="P653" s="684"/>
      <c r="Q653" s="684"/>
      <c r="R653" s="684"/>
      <c r="S653" s="682"/>
      <c r="T653" s="682"/>
      <c r="U653" s="682"/>
      <c r="V653" s="682"/>
      <c r="W653" s="682"/>
      <c r="X653" s="682"/>
      <c r="Y653" s="682"/>
      <c r="Z653" s="682"/>
    </row>
    <row r="654" spans="1:26" ht="15">
      <c r="A654" s="682"/>
      <c r="B654" s="684"/>
      <c r="C654" s="684"/>
      <c r="D654" s="684"/>
      <c r="E654" s="684"/>
      <c r="F654" s="684"/>
      <c r="G654" s="865"/>
      <c r="H654" s="865"/>
      <c r="I654" s="865"/>
      <c r="J654" s="865"/>
      <c r="K654" s="684"/>
      <c r="L654" s="682"/>
      <c r="M654" s="682"/>
      <c r="N654" s="684"/>
      <c r="O654" s="684"/>
      <c r="P654" s="684"/>
      <c r="Q654" s="684"/>
      <c r="R654" s="684"/>
      <c r="S654" s="682"/>
      <c r="T654" s="682"/>
      <c r="U654" s="682"/>
      <c r="V654" s="682"/>
      <c r="W654" s="682"/>
      <c r="X654" s="682"/>
      <c r="Y654" s="682"/>
      <c r="Z654" s="682"/>
    </row>
    <row r="655" spans="1:26" ht="15">
      <c r="A655" s="682"/>
      <c r="B655" s="684"/>
      <c r="C655" s="684"/>
      <c r="D655" s="684"/>
      <c r="E655" s="684"/>
      <c r="F655" s="684"/>
      <c r="G655" s="865"/>
      <c r="H655" s="865"/>
      <c r="I655" s="865"/>
      <c r="J655" s="865"/>
      <c r="K655" s="684"/>
      <c r="L655" s="682"/>
      <c r="M655" s="682"/>
      <c r="N655" s="684"/>
      <c r="O655" s="684"/>
      <c r="P655" s="684"/>
      <c r="Q655" s="684"/>
      <c r="R655" s="684"/>
      <c r="S655" s="682"/>
      <c r="T655" s="682"/>
      <c r="U655" s="682"/>
      <c r="V655" s="682"/>
      <c r="W655" s="682"/>
      <c r="X655" s="682"/>
      <c r="Y655" s="682"/>
      <c r="Z655" s="682"/>
    </row>
    <row r="656" spans="1:26" ht="15">
      <c r="A656" s="682"/>
      <c r="B656" s="684"/>
      <c r="C656" s="684"/>
      <c r="D656" s="684"/>
      <c r="E656" s="684"/>
      <c r="F656" s="684"/>
      <c r="G656" s="865"/>
      <c r="H656" s="865"/>
      <c r="I656" s="865"/>
      <c r="J656" s="865"/>
      <c r="K656" s="684"/>
      <c r="L656" s="682"/>
      <c r="M656" s="682"/>
      <c r="N656" s="684"/>
      <c r="O656" s="684"/>
      <c r="P656" s="684"/>
      <c r="Q656" s="684"/>
      <c r="R656" s="684"/>
      <c r="S656" s="682"/>
      <c r="T656" s="682"/>
      <c r="U656" s="682"/>
      <c r="V656" s="682"/>
      <c r="W656" s="682"/>
      <c r="X656" s="682"/>
      <c r="Y656" s="682"/>
      <c r="Z656" s="682"/>
    </row>
    <row r="657" spans="1:26" ht="15">
      <c r="A657" s="682"/>
      <c r="B657" s="684"/>
      <c r="C657" s="684"/>
      <c r="D657" s="684"/>
      <c r="E657" s="684"/>
      <c r="F657" s="684"/>
      <c r="G657" s="865"/>
      <c r="H657" s="865"/>
      <c r="I657" s="865"/>
      <c r="J657" s="865"/>
      <c r="K657" s="684"/>
      <c r="L657" s="682"/>
      <c r="M657" s="682"/>
      <c r="N657" s="684"/>
      <c r="O657" s="684"/>
      <c r="P657" s="684"/>
      <c r="Q657" s="684"/>
      <c r="R657" s="684"/>
      <c r="S657" s="682"/>
      <c r="T657" s="682"/>
      <c r="U657" s="682"/>
      <c r="V657" s="682"/>
      <c r="W657" s="682"/>
      <c r="X657" s="682"/>
      <c r="Y657" s="682"/>
      <c r="Z657" s="682"/>
    </row>
    <row r="658" spans="1:26" ht="15">
      <c r="A658" s="682"/>
      <c r="B658" s="684"/>
      <c r="C658" s="684"/>
      <c r="D658" s="684"/>
      <c r="E658" s="684"/>
      <c r="F658" s="684"/>
      <c r="G658" s="865"/>
      <c r="H658" s="865"/>
      <c r="I658" s="865"/>
      <c r="J658" s="865"/>
      <c r="K658" s="684"/>
      <c r="L658" s="682"/>
      <c r="M658" s="682"/>
      <c r="N658" s="684"/>
      <c r="O658" s="684"/>
      <c r="P658" s="684"/>
      <c r="Q658" s="684"/>
      <c r="R658" s="684"/>
      <c r="S658" s="682"/>
      <c r="T658" s="682"/>
      <c r="U658" s="682"/>
      <c r="V658" s="682"/>
      <c r="W658" s="682"/>
      <c r="X658" s="682"/>
      <c r="Y658" s="682"/>
      <c r="Z658" s="682"/>
    </row>
    <row r="659" spans="1:26" ht="15">
      <c r="A659" s="682"/>
      <c r="B659" s="684"/>
      <c r="C659" s="684"/>
      <c r="D659" s="684"/>
      <c r="E659" s="684"/>
      <c r="F659" s="684"/>
      <c r="G659" s="865"/>
      <c r="H659" s="865"/>
      <c r="I659" s="865"/>
      <c r="J659" s="865"/>
      <c r="K659" s="684"/>
      <c r="L659" s="682"/>
      <c r="M659" s="682"/>
      <c r="N659" s="684"/>
      <c r="O659" s="684"/>
      <c r="P659" s="684"/>
      <c r="Q659" s="684"/>
      <c r="R659" s="684"/>
      <c r="S659" s="682"/>
      <c r="T659" s="682"/>
      <c r="U659" s="682"/>
      <c r="V659" s="682"/>
      <c r="W659" s="682"/>
      <c r="X659" s="682"/>
      <c r="Y659" s="682"/>
      <c r="Z659" s="682"/>
    </row>
    <row r="660" spans="1:26" ht="15">
      <c r="A660" s="682"/>
      <c r="B660" s="684"/>
      <c r="C660" s="684"/>
      <c r="D660" s="684"/>
      <c r="E660" s="684"/>
      <c r="F660" s="684"/>
      <c r="G660" s="865"/>
      <c r="H660" s="865"/>
      <c r="I660" s="865"/>
      <c r="J660" s="865"/>
      <c r="K660" s="684"/>
      <c r="L660" s="682"/>
      <c r="M660" s="682"/>
      <c r="N660" s="684"/>
      <c r="O660" s="684"/>
      <c r="P660" s="684"/>
      <c r="Q660" s="684"/>
      <c r="R660" s="684"/>
      <c r="S660" s="682"/>
      <c r="T660" s="682"/>
      <c r="U660" s="682"/>
      <c r="V660" s="682"/>
      <c r="W660" s="682"/>
      <c r="X660" s="682"/>
      <c r="Y660" s="682"/>
      <c r="Z660" s="682"/>
    </row>
    <row r="661" spans="1:26" ht="15">
      <c r="A661" s="682"/>
      <c r="B661" s="684"/>
      <c r="C661" s="684"/>
      <c r="D661" s="684"/>
      <c r="E661" s="684"/>
      <c r="F661" s="684"/>
      <c r="G661" s="865"/>
      <c r="H661" s="865"/>
      <c r="I661" s="865"/>
      <c r="J661" s="865"/>
      <c r="K661" s="684"/>
      <c r="L661" s="682"/>
      <c r="M661" s="682"/>
      <c r="N661" s="684"/>
      <c r="O661" s="684"/>
      <c r="P661" s="684"/>
      <c r="Q661" s="684"/>
      <c r="R661" s="684"/>
      <c r="S661" s="682"/>
      <c r="T661" s="682"/>
      <c r="U661" s="682"/>
      <c r="V661" s="682"/>
      <c r="W661" s="682"/>
      <c r="X661" s="682"/>
      <c r="Y661" s="682"/>
      <c r="Z661" s="682"/>
    </row>
    <row r="662" spans="1:26" ht="15">
      <c r="A662" s="682"/>
      <c r="B662" s="684"/>
      <c r="C662" s="684"/>
      <c r="D662" s="684"/>
      <c r="E662" s="684"/>
      <c r="F662" s="684"/>
      <c r="G662" s="684"/>
      <c r="H662" s="684"/>
      <c r="I662" s="684"/>
      <c r="J662" s="684"/>
      <c r="K662" s="684"/>
      <c r="L662" s="682"/>
      <c r="M662" s="682"/>
      <c r="N662" s="684"/>
      <c r="O662" s="684"/>
      <c r="P662" s="684"/>
      <c r="Q662" s="684"/>
      <c r="R662" s="684"/>
      <c r="S662" s="682"/>
      <c r="T662" s="682"/>
      <c r="U662" s="682"/>
      <c r="V662" s="682"/>
      <c r="W662" s="682"/>
      <c r="X662" s="682"/>
      <c r="Y662" s="682"/>
      <c r="Z662" s="682"/>
    </row>
    <row r="663" spans="1:26" ht="15">
      <c r="A663" s="682"/>
      <c r="B663" s="684"/>
      <c r="C663" s="684"/>
      <c r="D663" s="684"/>
      <c r="E663" s="684"/>
      <c r="F663" s="684"/>
      <c r="G663" s="684"/>
      <c r="H663" s="684"/>
      <c r="I663" s="684"/>
      <c r="J663" s="684"/>
      <c r="K663" s="684"/>
      <c r="L663" s="682"/>
      <c r="M663" s="682"/>
      <c r="N663" s="684"/>
      <c r="O663" s="684"/>
      <c r="P663" s="684"/>
      <c r="Q663" s="684"/>
      <c r="R663" s="684"/>
      <c r="S663" s="682"/>
      <c r="T663" s="682"/>
      <c r="U663" s="682"/>
      <c r="V663" s="682"/>
      <c r="W663" s="682"/>
      <c r="X663" s="682"/>
      <c r="Y663" s="682"/>
      <c r="Z663" s="682"/>
    </row>
    <row r="664" spans="1:26" ht="15">
      <c r="A664" s="682"/>
      <c r="B664" s="684"/>
      <c r="C664" s="684"/>
      <c r="D664" s="684"/>
      <c r="E664" s="684"/>
      <c r="F664" s="684"/>
      <c r="G664" s="684"/>
      <c r="H664" s="684"/>
      <c r="I664" s="684"/>
      <c r="J664" s="684"/>
      <c r="K664" s="684"/>
      <c r="L664" s="682"/>
      <c r="M664" s="682"/>
      <c r="N664" s="684"/>
      <c r="O664" s="684"/>
      <c r="P664" s="684"/>
      <c r="Q664" s="684"/>
      <c r="R664" s="684"/>
      <c r="S664" s="682"/>
      <c r="T664" s="682"/>
      <c r="U664" s="682"/>
      <c r="V664" s="682"/>
      <c r="W664" s="682"/>
      <c r="X664" s="682"/>
      <c r="Y664" s="682"/>
      <c r="Z664" s="682"/>
    </row>
    <row r="665" spans="1:26" ht="15">
      <c r="A665" s="682"/>
      <c r="B665" s="684"/>
      <c r="C665" s="684"/>
      <c r="D665" s="684"/>
      <c r="E665" s="684"/>
      <c r="F665" s="684"/>
      <c r="G665" s="684"/>
      <c r="H665" s="684"/>
      <c r="I665" s="684"/>
      <c r="J665" s="684"/>
      <c r="K665" s="684"/>
      <c r="L665" s="682"/>
      <c r="M665" s="682"/>
      <c r="N665" s="684"/>
      <c r="O665" s="684"/>
      <c r="P665" s="684"/>
      <c r="Q665" s="684"/>
      <c r="R665" s="684"/>
      <c r="S665" s="682"/>
      <c r="T665" s="682"/>
      <c r="U665" s="682"/>
      <c r="V665" s="682"/>
      <c r="W665" s="682"/>
      <c r="X665" s="682"/>
      <c r="Y665" s="682"/>
      <c r="Z665" s="682"/>
    </row>
    <row r="666" spans="1:26" ht="15">
      <c r="A666" s="682"/>
      <c r="B666" s="684"/>
      <c r="C666" s="684"/>
      <c r="D666" s="684"/>
      <c r="E666" s="684"/>
      <c r="F666" s="684"/>
      <c r="G666" s="684"/>
      <c r="H666" s="684"/>
      <c r="I666" s="684"/>
      <c r="J666" s="684"/>
      <c r="K666" s="684"/>
      <c r="L666" s="682"/>
      <c r="M666" s="682"/>
      <c r="N666" s="684"/>
      <c r="O666" s="684"/>
      <c r="P666" s="684"/>
      <c r="Q666" s="684"/>
      <c r="R666" s="684"/>
      <c r="S666" s="682"/>
      <c r="T666" s="682"/>
      <c r="U666" s="682"/>
      <c r="V666" s="682"/>
      <c r="W666" s="682"/>
      <c r="X666" s="682"/>
      <c r="Y666" s="682"/>
      <c r="Z666" s="682"/>
    </row>
    <row r="667" spans="1:26" ht="15">
      <c r="A667" s="682"/>
      <c r="B667" s="684"/>
      <c r="C667" s="684"/>
      <c r="D667" s="684"/>
      <c r="E667" s="684"/>
      <c r="F667" s="684"/>
      <c r="G667" s="684"/>
      <c r="H667" s="684"/>
      <c r="I667" s="684"/>
      <c r="J667" s="684"/>
      <c r="K667" s="684"/>
      <c r="L667" s="682"/>
      <c r="M667" s="682"/>
      <c r="N667" s="684"/>
      <c r="O667" s="684"/>
      <c r="P667" s="684"/>
      <c r="Q667" s="684"/>
      <c r="R667" s="684"/>
      <c r="S667" s="682"/>
      <c r="T667" s="682"/>
      <c r="U667" s="682"/>
      <c r="V667" s="682"/>
      <c r="W667" s="682"/>
      <c r="X667" s="682"/>
      <c r="Y667" s="682"/>
      <c r="Z667" s="682"/>
    </row>
    <row r="668" spans="1:26" ht="15">
      <c r="A668" s="682"/>
      <c r="B668" s="684"/>
      <c r="C668" s="684"/>
      <c r="D668" s="684"/>
      <c r="E668" s="684"/>
      <c r="F668" s="684"/>
      <c r="G668" s="684"/>
      <c r="H668" s="684"/>
      <c r="I668" s="684"/>
      <c r="J668" s="684"/>
      <c r="K668" s="684"/>
      <c r="L668" s="682"/>
      <c r="M668" s="682"/>
      <c r="N668" s="684"/>
      <c r="O668" s="684"/>
      <c r="P668" s="684"/>
      <c r="Q668" s="684"/>
      <c r="R668" s="684"/>
      <c r="S668" s="682"/>
      <c r="T668" s="682"/>
      <c r="U668" s="682"/>
      <c r="V668" s="682"/>
      <c r="W668" s="682"/>
      <c r="X668" s="682"/>
      <c r="Y668" s="682"/>
      <c r="Z668" s="682"/>
    </row>
    <row r="669" spans="1:26" ht="15">
      <c r="A669" s="682"/>
      <c r="B669" s="684"/>
      <c r="C669" s="684"/>
      <c r="D669" s="684"/>
      <c r="E669" s="684"/>
      <c r="F669" s="684"/>
      <c r="G669" s="684"/>
      <c r="H669" s="684"/>
      <c r="I669" s="684"/>
      <c r="J669" s="684"/>
      <c r="K669" s="684"/>
      <c r="L669" s="682"/>
      <c r="M669" s="682"/>
      <c r="N669" s="684"/>
      <c r="O669" s="684"/>
      <c r="P669" s="684"/>
      <c r="Q669" s="684"/>
      <c r="R669" s="684"/>
      <c r="S669" s="682"/>
      <c r="T669" s="682"/>
      <c r="U669" s="682"/>
      <c r="V669" s="682"/>
      <c r="W669" s="682"/>
      <c r="X669" s="682"/>
      <c r="Y669" s="682"/>
      <c r="Z669" s="682"/>
    </row>
    <row r="670" spans="1:26" ht="15">
      <c r="A670" s="682"/>
      <c r="B670" s="684"/>
      <c r="C670" s="684"/>
      <c r="D670" s="684"/>
      <c r="E670" s="684"/>
      <c r="F670" s="684"/>
      <c r="G670" s="684"/>
      <c r="H670" s="684"/>
      <c r="I670" s="684"/>
      <c r="J670" s="684"/>
      <c r="K670" s="684"/>
      <c r="L670" s="682"/>
      <c r="M670" s="682"/>
      <c r="N670" s="684"/>
      <c r="O670" s="684"/>
      <c r="P670" s="684"/>
      <c r="Q670" s="684"/>
      <c r="R670" s="684"/>
      <c r="S670" s="682"/>
      <c r="T670" s="682"/>
      <c r="U670" s="682"/>
      <c r="V670" s="682"/>
      <c r="W670" s="682"/>
      <c r="X670" s="682"/>
      <c r="Y670" s="682"/>
      <c r="Z670" s="682"/>
    </row>
    <row r="671" spans="1:26" ht="15">
      <c r="A671" s="682"/>
      <c r="B671" s="684"/>
      <c r="C671" s="684"/>
      <c r="D671" s="684"/>
      <c r="E671" s="684"/>
      <c r="F671" s="684"/>
      <c r="G671" s="684"/>
      <c r="H671" s="684"/>
      <c r="I671" s="684"/>
      <c r="J671" s="684"/>
      <c r="K671" s="684"/>
      <c r="L671" s="682"/>
      <c r="M671" s="682"/>
      <c r="N671" s="684"/>
      <c r="O671" s="684"/>
      <c r="P671" s="684"/>
      <c r="Q671" s="684"/>
      <c r="R671" s="684"/>
      <c r="S671" s="682"/>
      <c r="T671" s="682"/>
      <c r="U671" s="682"/>
      <c r="V671" s="682"/>
      <c r="W671" s="682"/>
      <c r="X671" s="682"/>
      <c r="Y671" s="682"/>
      <c r="Z671" s="682"/>
    </row>
    <row r="672" spans="1:26" ht="15">
      <c r="A672" s="682"/>
      <c r="B672" s="684"/>
      <c r="C672" s="684"/>
      <c r="D672" s="684"/>
      <c r="E672" s="684"/>
      <c r="F672" s="684"/>
      <c r="G672" s="684"/>
      <c r="H672" s="684"/>
      <c r="I672" s="684"/>
      <c r="J672" s="684"/>
      <c r="K672" s="684"/>
      <c r="L672" s="682"/>
      <c r="M672" s="682"/>
      <c r="N672" s="684"/>
      <c r="O672" s="684"/>
      <c r="P672" s="684"/>
      <c r="Q672" s="684"/>
      <c r="R672" s="684"/>
      <c r="S672" s="682"/>
      <c r="T672" s="682"/>
      <c r="U672" s="682"/>
      <c r="V672" s="682"/>
      <c r="W672" s="682"/>
      <c r="X672" s="682"/>
      <c r="Y672" s="682"/>
      <c r="Z672" s="682"/>
    </row>
    <row r="673" spans="1:26" ht="15">
      <c r="A673" s="682"/>
      <c r="B673" s="684"/>
      <c r="C673" s="684"/>
      <c r="D673" s="684"/>
      <c r="E673" s="684"/>
      <c r="F673" s="684"/>
      <c r="G673" s="684"/>
      <c r="H673" s="684"/>
      <c r="I673" s="684"/>
      <c r="J673" s="684"/>
      <c r="K673" s="684"/>
      <c r="L673" s="682"/>
      <c r="M673" s="682"/>
      <c r="N673" s="684"/>
      <c r="O673" s="684"/>
      <c r="P673" s="684"/>
      <c r="Q673" s="684"/>
      <c r="R673" s="684"/>
      <c r="S673" s="682"/>
      <c r="T673" s="682"/>
      <c r="U673" s="682"/>
      <c r="V673" s="682"/>
      <c r="W673" s="682"/>
      <c r="X673" s="682"/>
      <c r="Y673" s="682"/>
      <c r="Z673" s="682"/>
    </row>
    <row r="674" spans="1:26" ht="15">
      <c r="A674" s="682"/>
      <c r="B674" s="684"/>
      <c r="C674" s="684"/>
      <c r="D674" s="684"/>
      <c r="E674" s="684"/>
      <c r="F674" s="684"/>
      <c r="G674" s="684"/>
      <c r="H674" s="684"/>
      <c r="I674" s="684"/>
      <c r="J674" s="684"/>
      <c r="K674" s="684"/>
      <c r="L674" s="682"/>
      <c r="M674" s="682"/>
      <c r="N674" s="684"/>
      <c r="O674" s="684"/>
      <c r="P674" s="684"/>
      <c r="Q674" s="684"/>
      <c r="R674" s="684"/>
      <c r="S674" s="682"/>
      <c r="T674" s="682"/>
      <c r="U674" s="682"/>
      <c r="V674" s="682"/>
      <c r="W674" s="682"/>
      <c r="X674" s="682"/>
      <c r="Y674" s="682"/>
      <c r="Z674" s="682"/>
    </row>
    <row r="675" spans="1:26" ht="15">
      <c r="A675" s="682"/>
      <c r="B675" s="684"/>
      <c r="C675" s="684"/>
      <c r="D675" s="684"/>
      <c r="E675" s="684"/>
      <c r="F675" s="684"/>
      <c r="G675" s="684"/>
      <c r="H675" s="684"/>
      <c r="I675" s="684"/>
      <c r="J675" s="684"/>
      <c r="K675" s="684"/>
      <c r="L675" s="682"/>
      <c r="M675" s="682"/>
      <c r="N675" s="684"/>
      <c r="O675" s="684"/>
      <c r="P675" s="684"/>
      <c r="Q675" s="684"/>
      <c r="R675" s="684"/>
      <c r="S675" s="682"/>
      <c r="T675" s="682"/>
      <c r="U675" s="682"/>
      <c r="V675" s="682"/>
      <c r="W675" s="682"/>
      <c r="X675" s="682"/>
      <c r="Y675" s="682"/>
      <c r="Z675" s="682"/>
    </row>
    <row r="676" spans="1:26" ht="15">
      <c r="A676" s="682"/>
      <c r="B676" s="684"/>
      <c r="C676" s="684"/>
      <c r="D676" s="684"/>
      <c r="E676" s="684"/>
      <c r="F676" s="684"/>
      <c r="G676" s="684"/>
      <c r="H676" s="684"/>
      <c r="I676" s="684"/>
      <c r="J676" s="684"/>
      <c r="K676" s="684"/>
      <c r="L676" s="682"/>
      <c r="M676" s="682"/>
      <c r="N676" s="684"/>
      <c r="O676" s="684"/>
      <c r="P676" s="684"/>
      <c r="Q676" s="684"/>
      <c r="R676" s="684"/>
      <c r="S676" s="682"/>
      <c r="T676" s="682"/>
      <c r="U676" s="682"/>
      <c r="V676" s="682"/>
      <c r="W676" s="682"/>
      <c r="X676" s="682"/>
      <c r="Y676" s="682"/>
      <c r="Z676" s="682"/>
    </row>
    <row r="677" spans="1:26" ht="15">
      <c r="A677" s="682"/>
      <c r="B677" s="684"/>
      <c r="C677" s="684"/>
      <c r="D677" s="684"/>
      <c r="E677" s="684"/>
      <c r="F677" s="684"/>
      <c r="G677" s="684"/>
      <c r="H677" s="684"/>
      <c r="I677" s="684"/>
      <c r="J677" s="684"/>
      <c r="K677" s="684"/>
      <c r="L677" s="682"/>
      <c r="M677" s="682"/>
      <c r="N677" s="684"/>
      <c r="O677" s="684"/>
      <c r="P677" s="684"/>
      <c r="Q677" s="684"/>
      <c r="R677" s="684"/>
      <c r="S677" s="682"/>
      <c r="T677" s="682"/>
      <c r="U677" s="682"/>
      <c r="V677" s="682"/>
      <c r="W677" s="682"/>
      <c r="X677" s="682"/>
      <c r="Y677" s="682"/>
      <c r="Z677" s="682"/>
    </row>
    <row r="678" spans="1:26" ht="15">
      <c r="A678" s="682"/>
      <c r="B678" s="684"/>
      <c r="C678" s="684"/>
      <c r="D678" s="684"/>
      <c r="E678" s="684"/>
      <c r="F678" s="684"/>
      <c r="G678" s="684"/>
      <c r="H678" s="684"/>
      <c r="I678" s="684"/>
      <c r="J678" s="684"/>
      <c r="K678" s="684"/>
      <c r="L678" s="682"/>
      <c r="M678" s="682"/>
      <c r="N678" s="684"/>
      <c r="O678" s="684"/>
      <c r="P678" s="684"/>
      <c r="Q678" s="684"/>
      <c r="R678" s="684"/>
      <c r="S678" s="682"/>
      <c r="T678" s="682"/>
      <c r="U678" s="682"/>
      <c r="V678" s="682"/>
      <c r="W678" s="682"/>
      <c r="X678" s="682"/>
      <c r="Y678" s="682"/>
      <c r="Z678" s="682"/>
    </row>
    <row r="679" spans="1:26" ht="15">
      <c r="A679" s="682"/>
      <c r="B679" s="684"/>
      <c r="C679" s="684"/>
      <c r="D679" s="684"/>
      <c r="E679" s="684"/>
      <c r="F679" s="684"/>
      <c r="G679" s="684"/>
      <c r="H679" s="684"/>
      <c r="I679" s="684"/>
      <c r="J679" s="684"/>
      <c r="K679" s="684"/>
      <c r="L679" s="682"/>
      <c r="M679" s="682"/>
      <c r="N679" s="684"/>
      <c r="O679" s="684"/>
      <c r="P679" s="684"/>
      <c r="Q679" s="684"/>
      <c r="R679" s="684"/>
      <c r="S679" s="682"/>
      <c r="T679" s="682"/>
      <c r="U679" s="682"/>
      <c r="V679" s="682"/>
      <c r="W679" s="682"/>
      <c r="X679" s="682"/>
      <c r="Y679" s="682"/>
      <c r="Z679" s="682"/>
    </row>
    <row r="680" spans="1:26" ht="15">
      <c r="A680" s="682"/>
      <c r="B680" s="684"/>
      <c r="C680" s="684"/>
      <c r="D680" s="684"/>
      <c r="E680" s="684"/>
      <c r="F680" s="684"/>
      <c r="G680" s="684"/>
      <c r="H680" s="684"/>
      <c r="I680" s="684"/>
      <c r="J680" s="684"/>
      <c r="K680" s="684"/>
      <c r="L680" s="682"/>
      <c r="M680" s="682"/>
      <c r="N680" s="684"/>
      <c r="O680" s="684"/>
      <c r="P680" s="684"/>
      <c r="Q680" s="684"/>
      <c r="R680" s="684"/>
      <c r="S680" s="682"/>
      <c r="T680" s="682"/>
      <c r="U680" s="682"/>
      <c r="V680" s="682"/>
      <c r="W680" s="682"/>
      <c r="X680" s="682"/>
      <c r="Y680" s="682"/>
      <c r="Z680" s="682"/>
    </row>
    <row r="681" spans="1:26" ht="15">
      <c r="A681" s="682"/>
      <c r="B681" s="684"/>
      <c r="C681" s="684"/>
      <c r="D681" s="684"/>
      <c r="E681" s="684"/>
      <c r="F681" s="684"/>
      <c r="G681" s="684"/>
      <c r="H681" s="684"/>
      <c r="I681" s="684"/>
      <c r="J681" s="684"/>
      <c r="K681" s="684"/>
      <c r="L681" s="682"/>
      <c r="M681" s="682"/>
      <c r="N681" s="684"/>
      <c r="O681" s="684"/>
      <c r="P681" s="684"/>
      <c r="Q681" s="684"/>
      <c r="R681" s="684"/>
      <c r="S681" s="682"/>
      <c r="T681" s="682"/>
      <c r="U681" s="682"/>
      <c r="V681" s="682"/>
      <c r="W681" s="682"/>
      <c r="X681" s="682"/>
      <c r="Y681" s="682"/>
      <c r="Z681" s="682"/>
    </row>
    <row r="682" spans="1:26" ht="15">
      <c r="A682" s="682"/>
      <c r="B682" s="684"/>
      <c r="C682" s="684"/>
      <c r="D682" s="684"/>
      <c r="E682" s="684"/>
      <c r="F682" s="684"/>
      <c r="G682" s="684"/>
      <c r="H682" s="684"/>
      <c r="I682" s="684"/>
      <c r="J682" s="684"/>
      <c r="K682" s="684"/>
      <c r="L682" s="682"/>
      <c r="M682" s="682"/>
      <c r="N682" s="684"/>
      <c r="O682" s="684"/>
      <c r="P682" s="684"/>
      <c r="Q682" s="684"/>
      <c r="R682" s="684"/>
      <c r="S682" s="682"/>
      <c r="T682" s="682"/>
      <c r="U682" s="682"/>
      <c r="V682" s="682"/>
      <c r="W682" s="682"/>
      <c r="X682" s="682"/>
      <c r="Y682" s="682"/>
      <c r="Z682" s="682"/>
    </row>
    <row r="683" spans="1:26" ht="15">
      <c r="A683" s="682"/>
      <c r="B683" s="684"/>
      <c r="C683" s="684"/>
      <c r="D683" s="684"/>
      <c r="E683" s="684"/>
      <c r="F683" s="684"/>
      <c r="G683" s="684"/>
      <c r="H683" s="684"/>
      <c r="I683" s="684"/>
      <c r="J683" s="684"/>
      <c r="K683" s="684"/>
      <c r="L683" s="682"/>
      <c r="M683" s="682"/>
      <c r="N683" s="684"/>
      <c r="O683" s="684"/>
      <c r="P683" s="684"/>
      <c r="Q683" s="684"/>
      <c r="R683" s="684"/>
      <c r="S683" s="682"/>
      <c r="T683" s="682"/>
      <c r="U683" s="682"/>
      <c r="V683" s="682"/>
      <c r="W683" s="682"/>
      <c r="X683" s="682"/>
      <c r="Y683" s="682"/>
      <c r="Z683" s="682"/>
    </row>
    <row r="684" spans="1:26" ht="15">
      <c r="A684" s="682"/>
      <c r="B684" s="684"/>
      <c r="C684" s="684"/>
      <c r="D684" s="684"/>
      <c r="E684" s="684"/>
      <c r="F684" s="684"/>
      <c r="G684" s="684"/>
      <c r="H684" s="684"/>
      <c r="I684" s="684"/>
      <c r="J684" s="684"/>
      <c r="K684" s="684"/>
      <c r="L684" s="682"/>
      <c r="M684" s="682"/>
      <c r="N684" s="684"/>
      <c r="O684" s="684"/>
      <c r="P684" s="684"/>
      <c r="Q684" s="684"/>
      <c r="R684" s="684"/>
      <c r="S684" s="682"/>
      <c r="T684" s="682"/>
      <c r="U684" s="682"/>
      <c r="V684" s="682"/>
      <c r="W684" s="682"/>
      <c r="X684" s="682"/>
      <c r="Y684" s="682"/>
      <c r="Z684" s="682"/>
    </row>
    <row r="685" spans="1:26" ht="15">
      <c r="A685" s="682"/>
      <c r="B685" s="684"/>
      <c r="C685" s="684"/>
      <c r="D685" s="684"/>
      <c r="E685" s="684"/>
      <c r="F685" s="684"/>
      <c r="G685" s="684"/>
      <c r="H685" s="684"/>
      <c r="I685" s="684"/>
      <c r="J685" s="684"/>
      <c r="K685" s="684"/>
      <c r="L685" s="682"/>
      <c r="M685" s="682"/>
      <c r="N685" s="684"/>
      <c r="O685" s="684"/>
      <c r="P685" s="684"/>
      <c r="Q685" s="684"/>
      <c r="R685" s="684"/>
      <c r="S685" s="682"/>
      <c r="T685" s="682"/>
      <c r="U685" s="682"/>
      <c r="V685" s="682"/>
      <c r="W685" s="682"/>
      <c r="X685" s="682"/>
      <c r="Y685" s="682"/>
      <c r="Z685" s="682"/>
    </row>
    <row r="686" spans="1:26" ht="15">
      <c r="A686" s="682"/>
      <c r="B686" s="684"/>
      <c r="C686" s="684"/>
      <c r="D686" s="684"/>
      <c r="E686" s="684"/>
      <c r="F686" s="684"/>
      <c r="G686" s="684"/>
      <c r="H686" s="684"/>
      <c r="I686" s="684"/>
      <c r="J686" s="684"/>
      <c r="K686" s="684"/>
      <c r="L686" s="682"/>
      <c r="M686" s="682"/>
      <c r="N686" s="684"/>
      <c r="O686" s="684"/>
      <c r="P686" s="684"/>
      <c r="Q686" s="684"/>
      <c r="R686" s="684"/>
      <c r="S686" s="682"/>
      <c r="T686" s="682"/>
      <c r="U686" s="682"/>
      <c r="V686" s="682"/>
      <c r="W686" s="682"/>
      <c r="X686" s="682"/>
      <c r="Y686" s="682"/>
      <c r="Z686" s="682"/>
    </row>
    <row r="687" spans="1:26" ht="15">
      <c r="A687" s="682"/>
      <c r="B687" s="684"/>
      <c r="C687" s="684"/>
      <c r="D687" s="684"/>
      <c r="E687" s="684"/>
      <c r="F687" s="684"/>
      <c r="G687" s="684"/>
      <c r="H687" s="684"/>
      <c r="I687" s="684"/>
      <c r="J687" s="684"/>
      <c r="K687" s="684"/>
      <c r="L687" s="682"/>
      <c r="M687" s="682"/>
      <c r="N687" s="684"/>
      <c r="O687" s="684"/>
      <c r="P687" s="684"/>
      <c r="Q687" s="684"/>
      <c r="R687" s="684"/>
      <c r="S687" s="682"/>
      <c r="T687" s="682"/>
      <c r="U687" s="682"/>
      <c r="V687" s="682"/>
      <c r="W687" s="682"/>
      <c r="X687" s="682"/>
      <c r="Y687" s="682"/>
      <c r="Z687" s="682"/>
    </row>
    <row r="688" spans="1:26" ht="15">
      <c r="A688" s="682"/>
      <c r="B688" s="684"/>
      <c r="C688" s="684"/>
      <c r="D688" s="684"/>
      <c r="E688" s="684"/>
      <c r="F688" s="684"/>
      <c r="G688" s="684"/>
      <c r="H688" s="684"/>
      <c r="I688" s="684"/>
      <c r="J688" s="684"/>
      <c r="K688" s="684"/>
      <c r="L688" s="682"/>
      <c r="M688" s="682"/>
      <c r="N688" s="684"/>
      <c r="O688" s="684"/>
      <c r="P688" s="684"/>
      <c r="Q688" s="684"/>
      <c r="R688" s="684"/>
      <c r="S688" s="682"/>
      <c r="T688" s="682"/>
      <c r="U688" s="682"/>
      <c r="V688" s="682"/>
      <c r="W688" s="682"/>
      <c r="X688" s="682"/>
      <c r="Y688" s="682"/>
      <c r="Z688" s="682"/>
    </row>
    <row r="689" spans="1:26" ht="15">
      <c r="A689" s="682"/>
      <c r="B689" s="684"/>
      <c r="C689" s="684"/>
      <c r="D689" s="684"/>
      <c r="E689" s="684"/>
      <c r="F689" s="684"/>
      <c r="G689" s="684"/>
      <c r="H689" s="684"/>
      <c r="I689" s="684"/>
      <c r="J689" s="684"/>
      <c r="K689" s="684"/>
      <c r="L689" s="682"/>
      <c r="M689" s="682"/>
      <c r="N689" s="684"/>
      <c r="O689" s="684"/>
      <c r="P689" s="684"/>
      <c r="Q689" s="684"/>
      <c r="R689" s="684"/>
      <c r="S689" s="682"/>
      <c r="T689" s="682"/>
      <c r="U689" s="682"/>
      <c r="V689" s="682"/>
      <c r="W689" s="682"/>
      <c r="X689" s="682"/>
      <c r="Y689" s="682"/>
      <c r="Z689" s="682"/>
    </row>
    <row r="690" spans="1:26" ht="15">
      <c r="A690" s="682"/>
      <c r="B690" s="684"/>
      <c r="C690" s="684"/>
      <c r="D690" s="684"/>
      <c r="E690" s="684"/>
      <c r="F690" s="684"/>
      <c r="G690" s="684"/>
      <c r="H690" s="684"/>
      <c r="I690" s="684"/>
      <c r="J690" s="684"/>
      <c r="K690" s="684"/>
      <c r="L690" s="682"/>
      <c r="M690" s="682"/>
      <c r="N690" s="684"/>
      <c r="O690" s="684"/>
      <c r="P690" s="684"/>
      <c r="Q690" s="684"/>
      <c r="R690" s="684"/>
      <c r="S690" s="682"/>
      <c r="T690" s="682"/>
      <c r="U690" s="682"/>
      <c r="V690" s="682"/>
      <c r="W690" s="682"/>
      <c r="X690" s="682"/>
      <c r="Y690" s="682"/>
      <c r="Z690" s="682"/>
    </row>
    <row r="691" spans="1:26" ht="15">
      <c r="A691" s="682"/>
      <c r="B691" s="684"/>
      <c r="C691" s="684"/>
      <c r="D691" s="684"/>
      <c r="E691" s="684"/>
      <c r="F691" s="684"/>
      <c r="G691" s="684"/>
      <c r="H691" s="684"/>
      <c r="I691" s="684"/>
      <c r="J691" s="684"/>
      <c r="K691" s="684"/>
      <c r="L691" s="682"/>
      <c r="M691" s="682"/>
      <c r="N691" s="684"/>
      <c r="O691" s="684"/>
      <c r="P691" s="684"/>
      <c r="Q691" s="684"/>
      <c r="R691" s="684"/>
      <c r="S691" s="682"/>
      <c r="T691" s="682"/>
      <c r="U691" s="682"/>
      <c r="V691" s="682"/>
      <c r="W691" s="682"/>
      <c r="X691" s="682"/>
      <c r="Y691" s="682"/>
      <c r="Z691" s="682"/>
    </row>
    <row r="692" spans="1:26" ht="15">
      <c r="A692" s="682"/>
      <c r="B692" s="684"/>
      <c r="C692" s="684"/>
      <c r="D692" s="684"/>
      <c r="E692" s="684"/>
      <c r="F692" s="684"/>
      <c r="G692" s="684"/>
      <c r="H692" s="684"/>
      <c r="I692" s="684"/>
      <c r="J692" s="684"/>
      <c r="K692" s="684"/>
      <c r="L692" s="682"/>
      <c r="M692" s="682"/>
      <c r="N692" s="684"/>
      <c r="O692" s="684"/>
      <c r="P692" s="684"/>
      <c r="Q692" s="684"/>
      <c r="R692" s="684"/>
      <c r="S692" s="682"/>
      <c r="T692" s="682"/>
      <c r="U692" s="682"/>
      <c r="V692" s="682"/>
      <c r="W692" s="682"/>
      <c r="X692" s="682"/>
      <c r="Y692" s="682"/>
      <c r="Z692" s="682"/>
    </row>
    <row r="693" spans="1:26" ht="15">
      <c r="A693" s="682"/>
      <c r="B693" s="684"/>
      <c r="C693" s="684"/>
      <c r="D693" s="684"/>
      <c r="E693" s="684"/>
      <c r="F693" s="684"/>
      <c r="G693" s="684"/>
      <c r="H693" s="684"/>
      <c r="I693" s="684"/>
      <c r="J693" s="684"/>
      <c r="K693" s="684"/>
      <c r="L693" s="682"/>
      <c r="M693" s="682"/>
      <c r="N693" s="684"/>
      <c r="O693" s="684"/>
      <c r="P693" s="684"/>
      <c r="Q693" s="684"/>
      <c r="R693" s="684"/>
      <c r="S693" s="682"/>
      <c r="T693" s="682"/>
      <c r="U693" s="682"/>
      <c r="V693" s="682"/>
      <c r="W693" s="682"/>
      <c r="X693" s="682"/>
      <c r="Y693" s="682"/>
      <c r="Z693" s="682"/>
    </row>
    <row r="694" spans="1:26" ht="15">
      <c r="A694" s="682"/>
      <c r="B694" s="684"/>
      <c r="C694" s="684"/>
      <c r="D694" s="684"/>
      <c r="E694" s="684"/>
      <c r="F694" s="684"/>
      <c r="G694" s="684"/>
      <c r="H694" s="684"/>
      <c r="I694" s="684"/>
      <c r="J694" s="684"/>
      <c r="K694" s="684"/>
      <c r="L694" s="682"/>
      <c r="M694" s="682"/>
      <c r="N694" s="684"/>
      <c r="O694" s="684"/>
      <c r="P694" s="684"/>
      <c r="Q694" s="684"/>
      <c r="R694" s="684"/>
      <c r="S694" s="682"/>
      <c r="T694" s="682"/>
      <c r="U694" s="682"/>
      <c r="V694" s="682"/>
      <c r="W694" s="682"/>
      <c r="X694" s="682"/>
      <c r="Y694" s="682"/>
      <c r="Z694" s="682"/>
    </row>
    <row r="695" spans="1:26" ht="15">
      <c r="A695" s="682"/>
      <c r="B695" s="684"/>
      <c r="C695" s="684"/>
      <c r="D695" s="684"/>
      <c r="E695" s="684"/>
      <c r="F695" s="684"/>
      <c r="G695" s="684"/>
      <c r="H695" s="684"/>
      <c r="I695" s="684"/>
      <c r="J695" s="684"/>
      <c r="K695" s="684"/>
      <c r="L695" s="682"/>
      <c r="M695" s="682"/>
      <c r="N695" s="684"/>
      <c r="O695" s="684"/>
      <c r="P695" s="684"/>
      <c r="Q695" s="684"/>
      <c r="R695" s="684"/>
      <c r="S695" s="682"/>
      <c r="T695" s="682"/>
      <c r="U695" s="682"/>
      <c r="V695" s="682"/>
      <c r="W695" s="682"/>
      <c r="X695" s="682"/>
      <c r="Y695" s="682"/>
      <c r="Z695" s="682"/>
    </row>
    <row r="696" spans="1:26" ht="15">
      <c r="A696" s="682"/>
      <c r="B696" s="684"/>
      <c r="C696" s="684"/>
      <c r="D696" s="684"/>
      <c r="E696" s="684"/>
      <c r="F696" s="684"/>
      <c r="G696" s="684"/>
      <c r="H696" s="684"/>
      <c r="I696" s="684"/>
      <c r="J696" s="684"/>
      <c r="K696" s="684"/>
      <c r="L696" s="682"/>
      <c r="M696" s="682"/>
      <c r="N696" s="684"/>
      <c r="O696" s="684"/>
      <c r="P696" s="684"/>
      <c r="Q696" s="684"/>
      <c r="R696" s="684"/>
      <c r="S696" s="682"/>
      <c r="T696" s="682"/>
      <c r="U696" s="682"/>
      <c r="V696" s="682"/>
      <c r="W696" s="682"/>
      <c r="X696" s="682"/>
      <c r="Y696" s="682"/>
      <c r="Z696" s="682"/>
    </row>
    <row r="697" spans="1:26" ht="15">
      <c r="A697" s="682"/>
      <c r="B697" s="684"/>
      <c r="C697" s="684"/>
      <c r="D697" s="684"/>
      <c r="E697" s="684"/>
      <c r="F697" s="684"/>
      <c r="G697" s="684"/>
      <c r="H697" s="684"/>
      <c r="I697" s="684"/>
      <c r="J697" s="684"/>
      <c r="K697" s="684"/>
      <c r="L697" s="682"/>
      <c r="M697" s="682"/>
      <c r="N697" s="684"/>
      <c r="O697" s="684"/>
      <c r="P697" s="684"/>
      <c r="Q697" s="684"/>
      <c r="R697" s="684"/>
      <c r="S697" s="682"/>
      <c r="T697" s="682"/>
      <c r="U697" s="682"/>
      <c r="V697" s="682"/>
      <c r="W697" s="682"/>
      <c r="X697" s="682"/>
      <c r="Y697" s="682"/>
      <c r="Z697" s="682"/>
    </row>
    <row r="698" spans="1:26" ht="15">
      <c r="A698" s="682"/>
      <c r="B698" s="684"/>
      <c r="C698" s="684"/>
      <c r="D698" s="684"/>
      <c r="E698" s="684"/>
      <c r="F698" s="684"/>
      <c r="G698" s="684"/>
      <c r="H698" s="684"/>
      <c r="I698" s="684"/>
      <c r="J698" s="684"/>
      <c r="K698" s="684"/>
      <c r="L698" s="682"/>
      <c r="M698" s="682"/>
      <c r="N698" s="684"/>
      <c r="O698" s="684"/>
      <c r="P698" s="684"/>
      <c r="Q698" s="684"/>
      <c r="R698" s="684"/>
      <c r="S698" s="682"/>
      <c r="T698" s="682"/>
      <c r="U698" s="682"/>
      <c r="V698" s="682"/>
      <c r="W698" s="682"/>
      <c r="X698" s="682"/>
      <c r="Y698" s="682"/>
      <c r="Z698" s="682"/>
    </row>
    <row r="699" spans="1:26" ht="15">
      <c r="A699" s="682"/>
      <c r="B699" s="684"/>
      <c r="C699" s="684"/>
      <c r="D699" s="684"/>
      <c r="E699" s="684"/>
      <c r="F699" s="684"/>
      <c r="G699" s="684"/>
      <c r="H699" s="684"/>
      <c r="I699" s="684"/>
      <c r="J699" s="684"/>
      <c r="K699" s="684"/>
      <c r="L699" s="682"/>
      <c r="M699" s="682"/>
      <c r="N699" s="684"/>
      <c r="O699" s="684"/>
      <c r="P699" s="684"/>
      <c r="Q699" s="684"/>
      <c r="R699" s="684"/>
      <c r="S699" s="682"/>
      <c r="T699" s="682"/>
      <c r="U699" s="682"/>
      <c r="V699" s="682"/>
      <c r="W699" s="682"/>
      <c r="X699" s="682"/>
      <c r="Y699" s="682"/>
      <c r="Z699" s="682"/>
    </row>
    <row r="700" spans="1:26" ht="15">
      <c r="A700" s="682"/>
      <c r="B700" s="684"/>
      <c r="C700" s="684"/>
      <c r="D700" s="684"/>
      <c r="E700" s="684"/>
      <c r="F700" s="684"/>
      <c r="G700" s="684"/>
      <c r="H700" s="684"/>
      <c r="I700" s="684"/>
      <c r="J700" s="684"/>
      <c r="K700" s="684"/>
      <c r="L700" s="682"/>
      <c r="M700" s="682"/>
      <c r="N700" s="684"/>
      <c r="O700" s="684"/>
      <c r="P700" s="684"/>
      <c r="Q700" s="684"/>
      <c r="R700" s="684"/>
      <c r="S700" s="682"/>
      <c r="T700" s="682"/>
      <c r="U700" s="682"/>
      <c r="V700" s="682"/>
      <c r="W700" s="682"/>
      <c r="X700" s="682"/>
      <c r="Y700" s="682"/>
      <c r="Z700" s="682"/>
    </row>
    <row r="701" spans="1:26" ht="15">
      <c r="A701" s="682"/>
      <c r="B701" s="684"/>
      <c r="C701" s="684"/>
      <c r="D701" s="684"/>
      <c r="E701" s="684"/>
      <c r="F701" s="684"/>
      <c r="G701" s="684"/>
      <c r="H701" s="684"/>
      <c r="I701" s="684"/>
      <c r="J701" s="684"/>
      <c r="K701" s="684"/>
      <c r="L701" s="682"/>
      <c r="M701" s="682"/>
      <c r="N701" s="684"/>
      <c r="O701" s="684"/>
      <c r="P701" s="684"/>
      <c r="Q701" s="684"/>
      <c r="R701" s="684"/>
      <c r="S701" s="682"/>
      <c r="T701" s="682"/>
      <c r="U701" s="682"/>
      <c r="V701" s="682"/>
      <c r="W701" s="682"/>
      <c r="X701" s="682"/>
      <c r="Y701" s="682"/>
      <c r="Z701" s="682"/>
    </row>
    <row r="702" spans="1:26" ht="15">
      <c r="A702" s="682"/>
      <c r="B702" s="684"/>
      <c r="C702" s="684"/>
      <c r="D702" s="684"/>
      <c r="E702" s="684"/>
      <c r="F702" s="684"/>
      <c r="G702" s="684"/>
      <c r="H702" s="684"/>
      <c r="I702" s="684"/>
      <c r="J702" s="684"/>
      <c r="K702" s="684"/>
      <c r="L702" s="682"/>
      <c r="M702" s="682"/>
      <c r="N702" s="684"/>
      <c r="O702" s="684"/>
      <c r="P702" s="684"/>
      <c r="Q702" s="684"/>
      <c r="R702" s="684"/>
      <c r="S702" s="682"/>
      <c r="T702" s="682"/>
      <c r="U702" s="682"/>
      <c r="V702" s="682"/>
      <c r="W702" s="682"/>
      <c r="X702" s="682"/>
      <c r="Y702" s="682"/>
      <c r="Z702" s="682"/>
    </row>
    <row r="703" spans="1:26" ht="15">
      <c r="A703" s="682"/>
      <c r="B703" s="684"/>
      <c r="C703" s="684"/>
      <c r="D703" s="684"/>
      <c r="E703" s="684"/>
      <c r="F703" s="684"/>
      <c r="G703" s="684"/>
      <c r="H703" s="684"/>
      <c r="I703" s="684"/>
      <c r="J703" s="684"/>
      <c r="K703" s="684"/>
      <c r="L703" s="682"/>
      <c r="M703" s="682"/>
      <c r="N703" s="684"/>
      <c r="O703" s="684"/>
      <c r="P703" s="684"/>
      <c r="Q703" s="684"/>
      <c r="R703" s="684"/>
      <c r="S703" s="682"/>
      <c r="T703" s="682"/>
      <c r="U703" s="682"/>
      <c r="V703" s="682"/>
      <c r="W703" s="682"/>
      <c r="X703" s="682"/>
      <c r="Y703" s="682"/>
      <c r="Z703" s="682"/>
    </row>
    <row r="704" spans="1:26" ht="15">
      <c r="A704" s="682"/>
      <c r="B704" s="684"/>
      <c r="C704" s="684"/>
      <c r="D704" s="684"/>
      <c r="E704" s="684"/>
      <c r="F704" s="684"/>
      <c r="G704" s="684"/>
      <c r="H704" s="684"/>
      <c r="I704" s="684"/>
      <c r="J704" s="684"/>
      <c r="K704" s="684"/>
      <c r="L704" s="682"/>
      <c r="M704" s="682"/>
      <c r="N704" s="684"/>
      <c r="O704" s="684"/>
      <c r="P704" s="684"/>
      <c r="Q704" s="684"/>
      <c r="R704" s="684"/>
      <c r="S704" s="682"/>
      <c r="T704" s="682"/>
      <c r="U704" s="682"/>
      <c r="V704" s="682"/>
      <c r="W704" s="682"/>
      <c r="X704" s="682"/>
      <c r="Y704" s="682"/>
      <c r="Z704" s="682"/>
    </row>
    <row r="705" spans="1:26" ht="15">
      <c r="A705" s="682"/>
      <c r="B705" s="684"/>
      <c r="C705" s="684"/>
      <c r="D705" s="684"/>
      <c r="E705" s="684"/>
      <c r="F705" s="684"/>
      <c r="G705" s="684"/>
      <c r="H705" s="684"/>
      <c r="I705" s="684"/>
      <c r="J705" s="684"/>
      <c r="K705" s="684"/>
      <c r="L705" s="682"/>
      <c r="M705" s="682"/>
      <c r="N705" s="684"/>
      <c r="O705" s="684"/>
      <c r="P705" s="684"/>
      <c r="Q705" s="684"/>
      <c r="R705" s="684"/>
      <c r="S705" s="682"/>
      <c r="T705" s="682"/>
      <c r="U705" s="682"/>
      <c r="V705" s="682"/>
      <c r="W705" s="682"/>
      <c r="X705" s="682"/>
      <c r="Y705" s="682"/>
      <c r="Z705" s="682"/>
    </row>
    <row r="706" spans="1:26" ht="15">
      <c r="A706" s="682"/>
      <c r="B706" s="684"/>
      <c r="C706" s="684"/>
      <c r="D706" s="684"/>
      <c r="E706" s="684"/>
      <c r="F706" s="684"/>
      <c r="G706" s="684"/>
      <c r="H706" s="684"/>
      <c r="I706" s="684"/>
      <c r="J706" s="684"/>
      <c r="K706" s="684"/>
      <c r="L706" s="682"/>
      <c r="M706" s="682"/>
      <c r="N706" s="684"/>
      <c r="O706" s="684"/>
      <c r="P706" s="684"/>
      <c r="Q706" s="684"/>
      <c r="R706" s="684"/>
      <c r="S706" s="682"/>
      <c r="T706" s="682"/>
      <c r="U706" s="682"/>
      <c r="V706" s="682"/>
      <c r="W706" s="682"/>
      <c r="X706" s="682"/>
      <c r="Y706" s="682"/>
      <c r="Z706" s="682"/>
    </row>
    <row r="707" spans="1:26" ht="15">
      <c r="A707" s="682"/>
      <c r="B707" s="684"/>
      <c r="C707" s="684"/>
      <c r="D707" s="684"/>
      <c r="E707" s="684"/>
      <c r="F707" s="684"/>
      <c r="G707" s="684"/>
      <c r="H707" s="684"/>
      <c r="I707" s="684"/>
      <c r="J707" s="684"/>
      <c r="K707" s="684"/>
      <c r="L707" s="682"/>
      <c r="M707" s="682"/>
      <c r="N707" s="684"/>
      <c r="O707" s="684"/>
      <c r="P707" s="684"/>
      <c r="Q707" s="684"/>
      <c r="R707" s="684"/>
      <c r="S707" s="682"/>
      <c r="T707" s="682"/>
      <c r="U707" s="682"/>
      <c r="V707" s="682"/>
      <c r="W707" s="682"/>
      <c r="X707" s="682"/>
      <c r="Y707" s="682"/>
      <c r="Z707" s="682"/>
    </row>
    <row r="708" spans="1:26" ht="15">
      <c r="A708" s="682"/>
      <c r="B708" s="684"/>
      <c r="C708" s="684"/>
      <c r="D708" s="684"/>
      <c r="E708" s="684"/>
      <c r="F708" s="684"/>
      <c r="G708" s="684"/>
      <c r="H708" s="684"/>
      <c r="I708" s="684"/>
      <c r="J708" s="684"/>
      <c r="K708" s="684"/>
      <c r="L708" s="682"/>
      <c r="M708" s="682"/>
      <c r="N708" s="684"/>
      <c r="O708" s="684"/>
      <c r="P708" s="684"/>
      <c r="Q708" s="684"/>
      <c r="R708" s="684"/>
      <c r="S708" s="682"/>
      <c r="T708" s="682"/>
      <c r="U708" s="682"/>
      <c r="V708" s="682"/>
      <c r="W708" s="682"/>
      <c r="X708" s="682"/>
      <c r="Y708" s="682"/>
      <c r="Z708" s="682"/>
    </row>
    <row r="709" spans="1:26" ht="15">
      <c r="A709" s="682"/>
      <c r="B709" s="684"/>
      <c r="C709" s="684"/>
      <c r="D709" s="684"/>
      <c r="E709" s="684"/>
      <c r="F709" s="684"/>
      <c r="G709" s="684"/>
      <c r="H709" s="684"/>
      <c r="I709" s="684"/>
      <c r="J709" s="684"/>
      <c r="K709" s="684"/>
      <c r="L709" s="682"/>
      <c r="M709" s="682"/>
      <c r="N709" s="684"/>
      <c r="O709" s="684"/>
      <c r="P709" s="684"/>
      <c r="Q709" s="684"/>
      <c r="R709" s="684"/>
      <c r="S709" s="682"/>
      <c r="T709" s="682"/>
      <c r="U709" s="682"/>
      <c r="V709" s="682"/>
      <c r="W709" s="682"/>
      <c r="X709" s="682"/>
      <c r="Y709" s="682"/>
      <c r="Z709" s="682"/>
    </row>
    <row r="710" spans="1:26" ht="15">
      <c r="A710" s="682"/>
      <c r="B710" s="684"/>
      <c r="C710" s="684"/>
      <c r="D710" s="684"/>
      <c r="E710" s="684"/>
      <c r="F710" s="684"/>
      <c r="G710" s="684"/>
      <c r="H710" s="684"/>
      <c r="I710" s="684"/>
      <c r="J710" s="684"/>
      <c r="K710" s="684"/>
      <c r="L710" s="682"/>
      <c r="M710" s="682"/>
      <c r="N710" s="684"/>
      <c r="O710" s="684"/>
      <c r="P710" s="684"/>
      <c r="Q710" s="684"/>
      <c r="R710" s="684"/>
      <c r="S710" s="682"/>
      <c r="T710" s="682"/>
      <c r="U710" s="682"/>
      <c r="V710" s="682"/>
      <c r="W710" s="682"/>
      <c r="X710" s="682"/>
      <c r="Y710" s="682"/>
      <c r="Z710" s="682"/>
    </row>
    <row r="711" spans="1:26" ht="15">
      <c r="A711" s="682"/>
      <c r="B711" s="684"/>
      <c r="C711" s="684"/>
      <c r="D711" s="684"/>
      <c r="E711" s="684"/>
      <c r="F711" s="684"/>
      <c r="G711" s="684"/>
      <c r="H711" s="684"/>
      <c r="I711" s="684"/>
      <c r="J711" s="684"/>
      <c r="K711" s="684"/>
      <c r="L711" s="682"/>
      <c r="M711" s="682"/>
      <c r="N711" s="684"/>
      <c r="O711" s="684"/>
      <c r="P711" s="684"/>
      <c r="Q711" s="684"/>
      <c r="R711" s="684"/>
      <c r="S711" s="682"/>
      <c r="T711" s="682"/>
      <c r="U711" s="682"/>
      <c r="V711" s="682"/>
      <c r="W711" s="682"/>
      <c r="X711" s="682"/>
      <c r="Y711" s="682"/>
      <c r="Z711" s="682"/>
    </row>
    <row r="712" spans="1:26" ht="15">
      <c r="A712" s="682"/>
      <c r="B712" s="684"/>
      <c r="C712" s="684"/>
      <c r="D712" s="684"/>
      <c r="E712" s="684"/>
      <c r="F712" s="684"/>
      <c r="G712" s="684"/>
      <c r="H712" s="684"/>
      <c r="I712" s="684"/>
      <c r="J712" s="684"/>
      <c r="K712" s="684"/>
      <c r="L712" s="682"/>
      <c r="M712" s="682"/>
      <c r="N712" s="684"/>
      <c r="O712" s="684"/>
      <c r="P712" s="684"/>
      <c r="Q712" s="684"/>
      <c r="R712" s="684"/>
      <c r="S712" s="682"/>
      <c r="T712" s="682"/>
      <c r="U712" s="682"/>
      <c r="V712" s="682"/>
      <c r="W712" s="682"/>
      <c r="X712" s="682"/>
      <c r="Y712" s="682"/>
      <c r="Z712" s="682"/>
    </row>
    <row r="713" spans="1:26" ht="15">
      <c r="A713" s="682"/>
      <c r="B713" s="684"/>
      <c r="C713" s="684"/>
      <c r="D713" s="684"/>
      <c r="E713" s="684"/>
      <c r="F713" s="684"/>
      <c r="G713" s="684"/>
      <c r="H713" s="684"/>
      <c r="I713" s="684"/>
      <c r="J713" s="684"/>
      <c r="K713" s="684"/>
      <c r="L713" s="682"/>
      <c r="M713" s="682"/>
      <c r="N713" s="684"/>
      <c r="O713" s="684"/>
      <c r="P713" s="684"/>
      <c r="Q713" s="684"/>
      <c r="R713" s="684"/>
      <c r="S713" s="682"/>
      <c r="T713" s="682"/>
      <c r="U713" s="682"/>
      <c r="V713" s="682"/>
      <c r="W713" s="682"/>
      <c r="X713" s="682"/>
      <c r="Y713" s="682"/>
      <c r="Z713" s="682"/>
    </row>
    <row r="714" spans="1:26" ht="15">
      <c r="A714" s="682"/>
      <c r="B714" s="684"/>
      <c r="C714" s="684"/>
      <c r="D714" s="684"/>
      <c r="E714" s="684"/>
      <c r="F714" s="684"/>
      <c r="G714" s="684"/>
      <c r="H714" s="684"/>
      <c r="I714" s="684"/>
      <c r="J714" s="684"/>
      <c r="K714" s="684"/>
      <c r="L714" s="682"/>
      <c r="M714" s="682"/>
      <c r="N714" s="684"/>
      <c r="O714" s="684"/>
      <c r="P714" s="684"/>
      <c r="Q714" s="684"/>
      <c r="R714" s="684"/>
      <c r="S714" s="682"/>
      <c r="T714" s="682"/>
      <c r="U714" s="682"/>
      <c r="V714" s="682"/>
      <c r="W714" s="682"/>
      <c r="X714" s="682"/>
      <c r="Y714" s="682"/>
      <c r="Z714" s="682"/>
    </row>
    <row r="715" spans="1:26" ht="15">
      <c r="A715" s="682"/>
      <c r="B715" s="684"/>
      <c r="C715" s="684"/>
      <c r="D715" s="684"/>
      <c r="E715" s="684"/>
      <c r="F715" s="684"/>
      <c r="G715" s="684"/>
      <c r="H715" s="684"/>
      <c r="I715" s="684"/>
      <c r="J715" s="684"/>
      <c r="K715" s="684"/>
      <c r="L715" s="682"/>
      <c r="M715" s="682"/>
      <c r="N715" s="684"/>
      <c r="O715" s="684"/>
      <c r="P715" s="684"/>
      <c r="Q715" s="684"/>
      <c r="R715" s="684"/>
      <c r="S715" s="682"/>
      <c r="T715" s="682"/>
      <c r="U715" s="682"/>
      <c r="V715" s="682"/>
      <c r="W715" s="682"/>
      <c r="X715" s="682"/>
      <c r="Y715" s="682"/>
      <c r="Z715" s="682"/>
    </row>
    <row r="716" spans="1:26" ht="15">
      <c r="A716" s="682"/>
      <c r="B716" s="684"/>
      <c r="C716" s="684"/>
      <c r="D716" s="684"/>
      <c r="E716" s="684"/>
      <c r="F716" s="684"/>
      <c r="G716" s="684"/>
      <c r="H716" s="684"/>
      <c r="I716" s="684"/>
      <c r="J716" s="684"/>
      <c r="K716" s="684"/>
      <c r="L716" s="682"/>
      <c r="M716" s="682"/>
      <c r="N716" s="684"/>
      <c r="O716" s="684"/>
      <c r="P716" s="684"/>
      <c r="Q716" s="684"/>
      <c r="R716" s="684"/>
      <c r="S716" s="682"/>
      <c r="T716" s="682"/>
      <c r="U716" s="682"/>
      <c r="V716" s="682"/>
      <c r="W716" s="682"/>
      <c r="X716" s="682"/>
      <c r="Y716" s="682"/>
      <c r="Z716" s="682"/>
    </row>
    <row r="717" spans="1:26" ht="15">
      <c r="A717" s="682"/>
      <c r="B717" s="684"/>
      <c r="C717" s="684"/>
      <c r="D717" s="684"/>
      <c r="E717" s="684"/>
      <c r="F717" s="684"/>
      <c r="G717" s="684"/>
      <c r="H717" s="684"/>
      <c r="I717" s="684"/>
      <c r="J717" s="684"/>
      <c r="K717" s="684"/>
      <c r="L717" s="682"/>
      <c r="M717" s="682"/>
      <c r="N717" s="684"/>
      <c r="O717" s="684"/>
      <c r="P717" s="684"/>
      <c r="Q717" s="684"/>
      <c r="R717" s="684"/>
      <c r="S717" s="682"/>
      <c r="T717" s="682"/>
      <c r="U717" s="682"/>
      <c r="V717" s="682"/>
      <c r="W717" s="682"/>
      <c r="X717" s="682"/>
      <c r="Y717" s="682"/>
      <c r="Z717" s="682"/>
    </row>
    <row r="718" spans="1:26" ht="15">
      <c r="A718" s="682"/>
      <c r="B718" s="684"/>
      <c r="C718" s="684"/>
      <c r="D718" s="684"/>
      <c r="E718" s="684"/>
      <c r="F718" s="684"/>
      <c r="G718" s="684"/>
      <c r="H718" s="684"/>
      <c r="I718" s="684"/>
      <c r="J718" s="684"/>
      <c r="K718" s="684"/>
      <c r="L718" s="682"/>
      <c r="M718" s="682"/>
      <c r="N718" s="684"/>
      <c r="O718" s="684"/>
      <c r="P718" s="684"/>
      <c r="Q718" s="684"/>
      <c r="R718" s="684"/>
      <c r="S718" s="682"/>
      <c r="T718" s="682"/>
      <c r="U718" s="682"/>
      <c r="V718" s="682"/>
      <c r="W718" s="682"/>
      <c r="X718" s="682"/>
      <c r="Y718" s="682"/>
      <c r="Z718" s="682"/>
    </row>
    <row r="719" spans="1:26" ht="15">
      <c r="A719" s="682"/>
      <c r="B719" s="684"/>
      <c r="C719" s="684"/>
      <c r="D719" s="684"/>
      <c r="E719" s="684"/>
      <c r="F719" s="684"/>
      <c r="G719" s="684"/>
      <c r="H719" s="684"/>
      <c r="I719" s="684"/>
      <c r="J719" s="684"/>
      <c r="K719" s="684"/>
      <c r="L719" s="682"/>
      <c r="M719" s="682"/>
      <c r="N719" s="684"/>
      <c r="O719" s="684"/>
      <c r="P719" s="684"/>
      <c r="Q719" s="684"/>
      <c r="R719" s="684"/>
      <c r="S719" s="682"/>
      <c r="T719" s="682"/>
      <c r="U719" s="682"/>
      <c r="V719" s="682"/>
      <c r="W719" s="682"/>
      <c r="X719" s="682"/>
      <c r="Y719" s="682"/>
      <c r="Z719" s="682"/>
    </row>
    <row r="720" spans="1:26" ht="15">
      <c r="A720" s="682"/>
      <c r="B720" s="684"/>
      <c r="C720" s="684"/>
      <c r="D720" s="684"/>
      <c r="E720" s="684"/>
      <c r="F720" s="684"/>
      <c r="G720" s="684"/>
      <c r="H720" s="684"/>
      <c r="I720" s="684"/>
      <c r="J720" s="684"/>
      <c r="K720" s="684"/>
      <c r="L720" s="682"/>
      <c r="M720" s="682"/>
      <c r="N720" s="684"/>
      <c r="O720" s="684"/>
      <c r="P720" s="684"/>
      <c r="Q720" s="684"/>
      <c r="R720" s="684"/>
      <c r="S720" s="682"/>
      <c r="T720" s="682"/>
      <c r="U720" s="682"/>
      <c r="V720" s="682"/>
      <c r="W720" s="682"/>
      <c r="X720" s="682"/>
      <c r="Y720" s="682"/>
      <c r="Z720" s="682"/>
    </row>
    <row r="721" spans="1:26" ht="15">
      <c r="A721" s="682"/>
      <c r="B721" s="684"/>
      <c r="C721" s="684"/>
      <c r="D721" s="684"/>
      <c r="E721" s="684"/>
      <c r="F721" s="684"/>
      <c r="G721" s="684"/>
      <c r="H721" s="684"/>
      <c r="I721" s="684"/>
      <c r="J721" s="684"/>
      <c r="K721" s="684"/>
      <c r="L721" s="682"/>
      <c r="M721" s="682"/>
      <c r="N721" s="684"/>
      <c r="O721" s="684"/>
      <c r="P721" s="684"/>
      <c r="Q721" s="684"/>
      <c r="R721" s="684"/>
      <c r="S721" s="682"/>
      <c r="T721" s="682"/>
      <c r="U721" s="682"/>
      <c r="V721" s="682"/>
      <c r="W721" s="682"/>
      <c r="X721" s="682"/>
      <c r="Y721" s="682"/>
      <c r="Z721" s="682"/>
    </row>
    <row r="722" spans="1:26" ht="15">
      <c r="A722" s="682"/>
      <c r="B722" s="684"/>
      <c r="C722" s="684"/>
      <c r="D722" s="684"/>
      <c r="E722" s="684"/>
      <c r="F722" s="684"/>
      <c r="G722" s="684"/>
      <c r="H722" s="684"/>
      <c r="I722" s="684"/>
      <c r="J722" s="684"/>
      <c r="K722" s="684"/>
      <c r="L722" s="682"/>
      <c r="M722" s="682"/>
      <c r="N722" s="684"/>
      <c r="O722" s="684"/>
      <c r="P722" s="684"/>
      <c r="Q722" s="684"/>
      <c r="R722" s="684"/>
      <c r="S722" s="682"/>
      <c r="T722" s="682"/>
      <c r="U722" s="682"/>
      <c r="V722" s="682"/>
      <c r="W722" s="682"/>
      <c r="X722" s="682"/>
      <c r="Y722" s="682"/>
      <c r="Z722" s="682"/>
    </row>
    <row r="723" spans="1:26" ht="15">
      <c r="A723" s="682"/>
      <c r="B723" s="684"/>
      <c r="C723" s="684"/>
      <c r="D723" s="684"/>
      <c r="E723" s="684"/>
      <c r="F723" s="684"/>
      <c r="G723" s="684"/>
      <c r="H723" s="684"/>
      <c r="I723" s="684"/>
      <c r="J723" s="684"/>
      <c r="K723" s="684"/>
      <c r="L723" s="682"/>
      <c r="M723" s="682"/>
      <c r="N723" s="684"/>
      <c r="O723" s="684"/>
      <c r="P723" s="684"/>
      <c r="Q723" s="684"/>
      <c r="R723" s="684"/>
      <c r="S723" s="682"/>
      <c r="T723" s="682"/>
      <c r="U723" s="682"/>
      <c r="V723" s="682"/>
      <c r="W723" s="682"/>
      <c r="X723" s="682"/>
      <c r="Y723" s="682"/>
      <c r="Z723" s="682"/>
    </row>
    <row r="724" spans="1:26" ht="15">
      <c r="A724" s="682"/>
      <c r="B724" s="684"/>
      <c r="C724" s="684"/>
      <c r="D724" s="684"/>
      <c r="E724" s="684"/>
      <c r="F724" s="684"/>
      <c r="G724" s="684"/>
      <c r="H724" s="684"/>
      <c r="I724" s="684"/>
      <c r="J724" s="684"/>
      <c r="K724" s="684"/>
      <c r="L724" s="682"/>
      <c r="M724" s="682"/>
      <c r="N724" s="684"/>
      <c r="O724" s="684"/>
      <c r="P724" s="684"/>
      <c r="Q724" s="684"/>
      <c r="R724" s="684"/>
      <c r="S724" s="682"/>
      <c r="T724" s="682"/>
      <c r="U724" s="682"/>
      <c r="V724" s="682"/>
      <c r="W724" s="682"/>
      <c r="X724" s="682"/>
      <c r="Y724" s="682"/>
      <c r="Z724" s="682"/>
    </row>
    <row r="725" spans="1:26" ht="15">
      <c r="A725" s="682"/>
      <c r="B725" s="684"/>
      <c r="C725" s="684"/>
      <c r="D725" s="684"/>
      <c r="E725" s="684"/>
      <c r="F725" s="684"/>
      <c r="G725" s="684"/>
      <c r="H725" s="684"/>
      <c r="I725" s="684"/>
      <c r="J725" s="684"/>
      <c r="K725" s="684"/>
      <c r="L725" s="682"/>
      <c r="M725" s="682"/>
      <c r="N725" s="684"/>
      <c r="O725" s="684"/>
      <c r="P725" s="684"/>
      <c r="Q725" s="684"/>
      <c r="R725" s="684"/>
      <c r="S725" s="682"/>
      <c r="T725" s="682"/>
      <c r="U725" s="682"/>
      <c r="V725" s="682"/>
      <c r="W725" s="682"/>
      <c r="X725" s="682"/>
      <c r="Y725" s="682"/>
      <c r="Z725" s="682"/>
    </row>
    <row r="726" spans="1:26" ht="15">
      <c r="A726" s="682"/>
      <c r="B726" s="684"/>
      <c r="C726" s="684"/>
      <c r="D726" s="684"/>
      <c r="E726" s="684"/>
      <c r="F726" s="684"/>
      <c r="G726" s="684"/>
      <c r="H726" s="684"/>
      <c r="I726" s="684"/>
      <c r="J726" s="684"/>
      <c r="K726" s="684"/>
      <c r="L726" s="682"/>
      <c r="M726" s="682"/>
      <c r="N726" s="684"/>
      <c r="O726" s="684"/>
      <c r="P726" s="684"/>
      <c r="Q726" s="684"/>
      <c r="R726" s="684"/>
      <c r="S726" s="682"/>
      <c r="T726" s="682"/>
      <c r="U726" s="682"/>
      <c r="V726" s="682"/>
      <c r="W726" s="682"/>
      <c r="X726" s="682"/>
      <c r="Y726" s="682"/>
      <c r="Z726" s="682"/>
    </row>
    <row r="727" spans="1:26" ht="15">
      <c r="A727" s="682"/>
      <c r="B727" s="684"/>
      <c r="C727" s="684"/>
      <c r="D727" s="684"/>
      <c r="E727" s="684"/>
      <c r="F727" s="684"/>
      <c r="G727" s="684"/>
      <c r="H727" s="684"/>
      <c r="I727" s="684"/>
      <c r="J727" s="684"/>
      <c r="K727" s="684"/>
      <c r="L727" s="682"/>
      <c r="M727" s="682"/>
      <c r="N727" s="684"/>
      <c r="O727" s="684"/>
      <c r="P727" s="684"/>
      <c r="Q727" s="684"/>
      <c r="R727" s="684"/>
      <c r="S727" s="682"/>
      <c r="T727" s="682"/>
      <c r="U727" s="682"/>
      <c r="V727" s="682"/>
      <c r="W727" s="682"/>
      <c r="X727" s="682"/>
      <c r="Y727" s="682"/>
      <c r="Z727" s="682"/>
    </row>
    <row r="728" spans="1:26" ht="15">
      <c r="A728" s="682"/>
      <c r="B728" s="684"/>
      <c r="C728" s="684"/>
      <c r="D728" s="684"/>
      <c r="E728" s="684"/>
      <c r="F728" s="684"/>
      <c r="G728" s="684"/>
      <c r="H728" s="684"/>
      <c r="I728" s="684"/>
      <c r="J728" s="684"/>
      <c r="K728" s="684"/>
      <c r="L728" s="682"/>
      <c r="M728" s="682"/>
      <c r="N728" s="684"/>
      <c r="O728" s="684"/>
      <c r="P728" s="684"/>
      <c r="Q728" s="684"/>
      <c r="R728" s="684"/>
      <c r="S728" s="682"/>
      <c r="T728" s="682"/>
      <c r="U728" s="682"/>
      <c r="V728" s="682"/>
      <c r="W728" s="682"/>
      <c r="X728" s="682"/>
      <c r="Y728" s="682"/>
      <c r="Z728" s="682"/>
    </row>
    <row r="729" spans="1:26" ht="15">
      <c r="A729" s="682"/>
      <c r="B729" s="684"/>
      <c r="C729" s="684"/>
      <c r="D729" s="684"/>
      <c r="E729" s="684"/>
      <c r="F729" s="684"/>
      <c r="G729" s="684"/>
      <c r="H729" s="684"/>
      <c r="I729" s="684"/>
      <c r="J729" s="684"/>
      <c r="K729" s="684"/>
      <c r="L729" s="682"/>
      <c r="M729" s="682"/>
      <c r="N729" s="684"/>
      <c r="O729" s="684"/>
      <c r="P729" s="684"/>
      <c r="Q729" s="684"/>
      <c r="R729" s="684"/>
      <c r="S729" s="682"/>
      <c r="T729" s="682"/>
      <c r="U729" s="682"/>
      <c r="V729" s="682"/>
      <c r="W729" s="682"/>
      <c r="X729" s="682"/>
      <c r="Y729" s="682"/>
      <c r="Z729" s="682"/>
    </row>
    <row r="730" spans="1:26" ht="15">
      <c r="A730" s="682"/>
      <c r="B730" s="684"/>
      <c r="C730" s="684"/>
      <c r="D730" s="684"/>
      <c r="E730" s="684"/>
      <c r="F730" s="684"/>
      <c r="G730" s="684"/>
      <c r="H730" s="684"/>
      <c r="I730" s="684"/>
      <c r="J730" s="684"/>
      <c r="K730" s="684"/>
      <c r="L730" s="682"/>
      <c r="M730" s="682"/>
      <c r="N730" s="684"/>
      <c r="O730" s="684"/>
      <c r="P730" s="684"/>
      <c r="Q730" s="684"/>
      <c r="R730" s="684"/>
      <c r="S730" s="682"/>
      <c r="T730" s="682"/>
      <c r="U730" s="682"/>
      <c r="V730" s="682"/>
      <c r="W730" s="682"/>
      <c r="X730" s="682"/>
      <c r="Y730" s="682"/>
      <c r="Z730" s="682"/>
    </row>
    <row r="731" spans="1:26" ht="15">
      <c r="A731" s="682"/>
      <c r="B731" s="684"/>
      <c r="C731" s="684"/>
      <c r="D731" s="684"/>
      <c r="E731" s="684"/>
      <c r="F731" s="684"/>
      <c r="G731" s="684"/>
      <c r="H731" s="684"/>
      <c r="I731" s="684"/>
      <c r="J731" s="684"/>
      <c r="K731" s="684"/>
      <c r="L731" s="682"/>
      <c r="M731" s="682"/>
      <c r="N731" s="684"/>
      <c r="O731" s="684"/>
      <c r="P731" s="684"/>
      <c r="Q731" s="684"/>
      <c r="R731" s="684"/>
      <c r="S731" s="682"/>
      <c r="T731" s="682"/>
      <c r="U731" s="682"/>
      <c r="V731" s="682"/>
      <c r="W731" s="682"/>
      <c r="X731" s="682"/>
      <c r="Y731" s="682"/>
      <c r="Z731" s="682"/>
    </row>
    <row r="732" spans="1:26" ht="15">
      <c r="A732" s="682"/>
      <c r="B732" s="684"/>
      <c r="C732" s="684"/>
      <c r="D732" s="684"/>
      <c r="E732" s="684"/>
      <c r="F732" s="684"/>
      <c r="G732" s="684"/>
      <c r="H732" s="684"/>
      <c r="I732" s="684"/>
      <c r="J732" s="684"/>
      <c r="K732" s="684"/>
      <c r="L732" s="682"/>
      <c r="M732" s="682"/>
      <c r="N732" s="684"/>
      <c r="O732" s="684"/>
      <c r="P732" s="684"/>
      <c r="Q732" s="684"/>
      <c r="R732" s="684"/>
      <c r="S732" s="682"/>
      <c r="T732" s="682"/>
      <c r="U732" s="682"/>
      <c r="V732" s="682"/>
      <c r="W732" s="682"/>
      <c r="X732" s="682"/>
      <c r="Y732" s="682"/>
      <c r="Z732" s="682"/>
    </row>
    <row r="733" spans="1:26" ht="15">
      <c r="A733" s="682"/>
      <c r="B733" s="684"/>
      <c r="C733" s="684"/>
      <c r="D733" s="684"/>
      <c r="E733" s="684"/>
      <c r="F733" s="684"/>
      <c r="G733" s="684"/>
      <c r="H733" s="684"/>
      <c r="I733" s="684"/>
      <c r="J733" s="684"/>
      <c r="K733" s="684"/>
      <c r="L733" s="682"/>
      <c r="M733" s="682"/>
      <c r="N733" s="684"/>
      <c r="O733" s="684"/>
      <c r="P733" s="684"/>
      <c r="Q733" s="684"/>
      <c r="R733" s="684"/>
      <c r="S733" s="682"/>
      <c r="T733" s="682"/>
      <c r="U733" s="682"/>
      <c r="V733" s="682"/>
      <c r="W733" s="682"/>
      <c r="X733" s="682"/>
      <c r="Y733" s="682"/>
      <c r="Z733" s="682"/>
    </row>
    <row r="734" spans="1:26" ht="15">
      <c r="A734" s="682"/>
      <c r="B734" s="684"/>
      <c r="C734" s="684"/>
      <c r="D734" s="684"/>
      <c r="E734" s="684"/>
      <c r="F734" s="684"/>
      <c r="G734" s="684"/>
      <c r="H734" s="684"/>
      <c r="I734" s="684"/>
      <c r="J734" s="684"/>
      <c r="K734" s="684"/>
      <c r="L734" s="682"/>
      <c r="M734" s="682"/>
      <c r="N734" s="684"/>
      <c r="O734" s="684"/>
      <c r="P734" s="684"/>
      <c r="Q734" s="684"/>
      <c r="R734" s="684"/>
      <c r="S734" s="682"/>
      <c r="T734" s="682"/>
      <c r="U734" s="682"/>
      <c r="V734" s="682"/>
      <c r="W734" s="682"/>
      <c r="X734" s="682"/>
      <c r="Y734" s="682"/>
      <c r="Z734" s="682"/>
    </row>
    <row r="735" spans="1:26" ht="15">
      <c r="A735" s="682"/>
      <c r="B735" s="684"/>
      <c r="C735" s="684"/>
      <c r="D735" s="684"/>
      <c r="E735" s="684"/>
      <c r="F735" s="684"/>
      <c r="G735" s="684"/>
      <c r="H735" s="684"/>
      <c r="I735" s="684"/>
      <c r="J735" s="684"/>
      <c r="K735" s="684"/>
      <c r="L735" s="682"/>
      <c r="M735" s="682"/>
      <c r="N735" s="684"/>
      <c r="O735" s="684"/>
      <c r="P735" s="684"/>
      <c r="Q735" s="684"/>
      <c r="R735" s="684"/>
      <c r="S735" s="682"/>
      <c r="T735" s="682"/>
      <c r="U735" s="682"/>
      <c r="V735" s="682"/>
      <c r="W735" s="682"/>
      <c r="X735" s="682"/>
      <c r="Y735" s="682"/>
      <c r="Z735" s="682"/>
    </row>
    <row r="736" spans="1:26" ht="15">
      <c r="A736" s="682"/>
      <c r="B736" s="684"/>
      <c r="C736" s="684"/>
      <c r="D736" s="684"/>
      <c r="E736" s="684"/>
      <c r="F736" s="684"/>
      <c r="G736" s="684"/>
      <c r="H736" s="684"/>
      <c r="I736" s="684"/>
      <c r="J736" s="684"/>
      <c r="K736" s="684"/>
      <c r="L736" s="682"/>
      <c r="M736" s="682"/>
      <c r="N736" s="684"/>
      <c r="O736" s="684"/>
      <c r="P736" s="684"/>
      <c r="Q736" s="684"/>
      <c r="R736" s="684"/>
      <c r="S736" s="682"/>
      <c r="T736" s="682"/>
      <c r="U736" s="682"/>
      <c r="V736" s="682"/>
      <c r="W736" s="682"/>
      <c r="X736" s="682"/>
      <c r="Y736" s="682"/>
      <c r="Z736" s="682"/>
    </row>
    <row r="737" spans="1:26" ht="15">
      <c r="A737" s="682"/>
      <c r="B737" s="684"/>
      <c r="C737" s="684"/>
      <c r="D737" s="684"/>
      <c r="E737" s="684"/>
      <c r="F737" s="684"/>
      <c r="G737" s="684"/>
      <c r="H737" s="684"/>
      <c r="I737" s="684"/>
      <c r="J737" s="684"/>
      <c r="K737" s="684"/>
      <c r="L737" s="682"/>
      <c r="M737" s="682"/>
      <c r="N737" s="684"/>
      <c r="O737" s="684"/>
      <c r="P737" s="684"/>
      <c r="Q737" s="684"/>
      <c r="R737" s="684"/>
      <c r="S737" s="682"/>
      <c r="T737" s="682"/>
      <c r="U737" s="682"/>
      <c r="V737" s="682"/>
      <c r="W737" s="682"/>
      <c r="X737" s="682"/>
      <c r="Y737" s="682"/>
      <c r="Z737" s="682"/>
    </row>
    <row r="738" spans="1:26" ht="15">
      <c r="A738" s="682"/>
      <c r="B738" s="684"/>
      <c r="C738" s="684"/>
      <c r="D738" s="684"/>
      <c r="E738" s="684"/>
      <c r="F738" s="684"/>
      <c r="G738" s="684"/>
      <c r="H738" s="684"/>
      <c r="I738" s="684"/>
      <c r="J738" s="684"/>
      <c r="K738" s="684"/>
      <c r="L738" s="682"/>
      <c r="M738" s="682"/>
      <c r="N738" s="684"/>
      <c r="O738" s="684"/>
      <c r="P738" s="684"/>
      <c r="Q738" s="684"/>
      <c r="R738" s="684"/>
      <c r="S738" s="682"/>
      <c r="T738" s="682"/>
      <c r="U738" s="682"/>
      <c r="V738" s="682"/>
      <c r="W738" s="682"/>
      <c r="X738" s="682"/>
      <c r="Y738" s="682"/>
      <c r="Z738" s="682"/>
    </row>
    <row r="739" spans="1:26" ht="15">
      <c r="A739" s="682"/>
      <c r="B739" s="684"/>
      <c r="C739" s="684"/>
      <c r="D739" s="684"/>
      <c r="E739" s="684"/>
      <c r="F739" s="684"/>
      <c r="G739" s="684"/>
      <c r="H739" s="684"/>
      <c r="I739" s="684"/>
      <c r="J739" s="684"/>
      <c r="K739" s="684"/>
      <c r="L739" s="682"/>
      <c r="M739" s="682"/>
      <c r="N739" s="684"/>
      <c r="O739" s="684"/>
      <c r="P739" s="684"/>
      <c r="Q739" s="684"/>
      <c r="R739" s="684"/>
      <c r="S739" s="682"/>
      <c r="T739" s="682"/>
      <c r="U739" s="682"/>
      <c r="V739" s="682"/>
      <c r="W739" s="682"/>
      <c r="X739" s="682"/>
      <c r="Y739" s="682"/>
      <c r="Z739" s="682"/>
    </row>
    <row r="740" spans="1:26" ht="15">
      <c r="A740" s="682"/>
      <c r="B740" s="684"/>
      <c r="C740" s="684"/>
      <c r="D740" s="684"/>
      <c r="E740" s="684"/>
      <c r="F740" s="684"/>
      <c r="G740" s="684"/>
      <c r="H740" s="684"/>
      <c r="I740" s="684"/>
      <c r="J740" s="684"/>
      <c r="K740" s="684"/>
      <c r="L740" s="682"/>
      <c r="M740" s="682"/>
      <c r="N740" s="684"/>
      <c r="O740" s="684"/>
      <c r="P740" s="684"/>
      <c r="Q740" s="684"/>
      <c r="R740" s="684"/>
      <c r="S740" s="682"/>
      <c r="T740" s="682"/>
      <c r="U740" s="682"/>
      <c r="V740" s="682"/>
      <c r="W740" s="682"/>
      <c r="X740" s="682"/>
      <c r="Y740" s="682"/>
      <c r="Z740" s="682"/>
    </row>
    <row r="741" spans="1:26" ht="15">
      <c r="A741" s="682"/>
      <c r="B741" s="684"/>
      <c r="C741" s="684"/>
      <c r="D741" s="684"/>
      <c r="E741" s="684"/>
      <c r="F741" s="684"/>
      <c r="G741" s="684"/>
      <c r="H741" s="684"/>
      <c r="I741" s="684"/>
      <c r="J741" s="684"/>
      <c r="K741" s="684"/>
      <c r="L741" s="682"/>
      <c r="M741" s="682"/>
      <c r="N741" s="684"/>
      <c r="O741" s="684"/>
      <c r="P741" s="684"/>
      <c r="Q741" s="684"/>
      <c r="R741" s="684"/>
      <c r="S741" s="682"/>
      <c r="T741" s="682"/>
      <c r="U741" s="682"/>
      <c r="V741" s="682"/>
      <c r="W741" s="682"/>
      <c r="X741" s="682"/>
      <c r="Y741" s="682"/>
      <c r="Z741" s="682"/>
    </row>
    <row r="742" spans="1:26" ht="15">
      <c r="A742" s="682"/>
      <c r="B742" s="684"/>
      <c r="C742" s="684"/>
      <c r="D742" s="684"/>
      <c r="E742" s="684"/>
      <c r="F742" s="684"/>
      <c r="G742" s="684"/>
      <c r="H742" s="684"/>
      <c r="I742" s="684"/>
      <c r="J742" s="684"/>
      <c r="K742" s="684"/>
      <c r="L742" s="682"/>
      <c r="M742" s="682"/>
      <c r="N742" s="684"/>
      <c r="O742" s="684"/>
      <c r="P742" s="684"/>
      <c r="Q742" s="684"/>
      <c r="R742" s="684"/>
      <c r="S742" s="682"/>
      <c r="T742" s="682"/>
      <c r="U742" s="682"/>
      <c r="V742" s="682"/>
      <c r="W742" s="682"/>
      <c r="X742" s="682"/>
      <c r="Y742" s="682"/>
      <c r="Z742" s="682"/>
    </row>
    <row r="743" spans="1:26" ht="15">
      <c r="A743" s="682"/>
      <c r="B743" s="684"/>
      <c r="C743" s="684"/>
      <c r="D743" s="684"/>
      <c r="E743" s="684"/>
      <c r="F743" s="684"/>
      <c r="G743" s="684"/>
      <c r="H743" s="684"/>
      <c r="I743" s="684"/>
      <c r="J743" s="684"/>
      <c r="K743" s="684"/>
      <c r="L743" s="682"/>
      <c r="M743" s="682"/>
      <c r="N743" s="684"/>
      <c r="O743" s="684"/>
      <c r="P743" s="684"/>
      <c r="Q743" s="684"/>
      <c r="R743" s="684"/>
      <c r="S743" s="682"/>
      <c r="T743" s="682"/>
      <c r="U743" s="682"/>
      <c r="V743" s="682"/>
      <c r="W743" s="682"/>
      <c r="X743" s="682"/>
      <c r="Y743" s="682"/>
      <c r="Z743" s="682"/>
    </row>
    <row r="744" spans="1:26" ht="15">
      <c r="A744" s="682"/>
      <c r="B744" s="684"/>
      <c r="C744" s="684"/>
      <c r="D744" s="684"/>
      <c r="E744" s="684"/>
      <c r="F744" s="684"/>
      <c r="G744" s="684"/>
      <c r="H744" s="684"/>
      <c r="I744" s="684"/>
      <c r="J744" s="684"/>
      <c r="K744" s="684"/>
      <c r="L744" s="682"/>
      <c r="M744" s="682"/>
      <c r="N744" s="684"/>
      <c r="O744" s="684"/>
      <c r="P744" s="684"/>
      <c r="Q744" s="684"/>
      <c r="R744" s="684"/>
      <c r="S744" s="682"/>
      <c r="T744" s="682"/>
      <c r="U744" s="682"/>
      <c r="V744" s="682"/>
      <c r="W744" s="682"/>
      <c r="X744" s="682"/>
      <c r="Y744" s="682"/>
      <c r="Z744" s="682"/>
    </row>
    <row r="745" spans="1:26" ht="15">
      <c r="A745" s="682"/>
      <c r="B745" s="684"/>
      <c r="C745" s="684"/>
      <c r="D745" s="684"/>
      <c r="E745" s="684"/>
      <c r="F745" s="684"/>
      <c r="G745" s="684"/>
      <c r="H745" s="684"/>
      <c r="I745" s="684"/>
      <c r="J745" s="684"/>
      <c r="K745" s="684"/>
      <c r="L745" s="682"/>
      <c r="M745" s="682"/>
      <c r="N745" s="684"/>
      <c r="O745" s="684"/>
      <c r="P745" s="684"/>
      <c r="Q745" s="684"/>
      <c r="R745" s="684"/>
      <c r="S745" s="682"/>
      <c r="T745" s="682"/>
      <c r="U745" s="682"/>
      <c r="V745" s="682"/>
      <c r="W745" s="682"/>
      <c r="X745" s="682"/>
      <c r="Y745" s="682"/>
      <c r="Z745" s="682"/>
    </row>
    <row r="746" spans="1:26" ht="15">
      <c r="A746" s="682"/>
      <c r="B746" s="684"/>
      <c r="C746" s="684"/>
      <c r="D746" s="684"/>
      <c r="E746" s="684"/>
      <c r="F746" s="684"/>
      <c r="G746" s="684"/>
      <c r="H746" s="684"/>
      <c r="I746" s="684"/>
      <c r="J746" s="684"/>
      <c r="K746" s="684"/>
      <c r="L746" s="682"/>
      <c r="M746" s="682"/>
      <c r="N746" s="684"/>
      <c r="O746" s="684"/>
      <c r="P746" s="684"/>
      <c r="Q746" s="684"/>
      <c r="R746" s="684"/>
      <c r="S746" s="682"/>
      <c r="T746" s="682"/>
      <c r="U746" s="682"/>
      <c r="V746" s="682"/>
      <c r="W746" s="682"/>
      <c r="X746" s="682"/>
      <c r="Y746" s="682"/>
      <c r="Z746" s="682"/>
    </row>
    <row r="747" spans="1:26" ht="15">
      <c r="A747" s="682"/>
      <c r="B747" s="684"/>
      <c r="C747" s="684"/>
      <c r="D747" s="684"/>
      <c r="E747" s="684"/>
      <c r="F747" s="684"/>
      <c r="G747" s="684"/>
      <c r="H747" s="684"/>
      <c r="I747" s="684"/>
      <c r="J747" s="684"/>
      <c r="K747" s="684"/>
      <c r="L747" s="682"/>
      <c r="M747" s="682"/>
      <c r="N747" s="684"/>
      <c r="O747" s="684"/>
      <c r="P747" s="684"/>
      <c r="Q747" s="684"/>
      <c r="R747" s="684"/>
      <c r="S747" s="682"/>
      <c r="T747" s="682"/>
      <c r="U747" s="682"/>
      <c r="V747" s="682"/>
      <c r="W747" s="682"/>
      <c r="X747" s="682"/>
      <c r="Y747" s="682"/>
      <c r="Z747" s="682"/>
    </row>
    <row r="748" spans="1:26" ht="15">
      <c r="A748" s="682"/>
      <c r="B748" s="684"/>
      <c r="C748" s="684"/>
      <c r="D748" s="684"/>
      <c r="E748" s="684"/>
      <c r="F748" s="684"/>
      <c r="G748" s="684"/>
      <c r="H748" s="684"/>
      <c r="I748" s="684"/>
      <c r="J748" s="684"/>
      <c r="K748" s="684"/>
      <c r="L748" s="682"/>
      <c r="M748" s="682"/>
      <c r="N748" s="684"/>
      <c r="O748" s="684"/>
      <c r="P748" s="684"/>
      <c r="Q748" s="684"/>
      <c r="R748" s="684"/>
      <c r="S748" s="682"/>
      <c r="T748" s="682"/>
      <c r="U748" s="682"/>
      <c r="V748" s="682"/>
      <c r="W748" s="682"/>
      <c r="X748" s="682"/>
      <c r="Y748" s="682"/>
      <c r="Z748" s="682"/>
    </row>
    <row r="749" spans="1:26" ht="15">
      <c r="A749" s="682"/>
      <c r="B749" s="684"/>
      <c r="C749" s="684"/>
      <c r="D749" s="684"/>
      <c r="E749" s="684"/>
      <c r="F749" s="684"/>
      <c r="G749" s="684"/>
      <c r="H749" s="684"/>
      <c r="I749" s="684"/>
      <c r="J749" s="684"/>
      <c r="K749" s="684"/>
      <c r="L749" s="682"/>
      <c r="M749" s="682"/>
      <c r="N749" s="684"/>
      <c r="O749" s="684"/>
      <c r="P749" s="684"/>
      <c r="Q749" s="684"/>
      <c r="R749" s="684"/>
      <c r="S749" s="682"/>
      <c r="T749" s="682"/>
      <c r="U749" s="682"/>
      <c r="V749" s="682"/>
      <c r="W749" s="682"/>
      <c r="X749" s="682"/>
      <c r="Y749" s="682"/>
      <c r="Z749" s="682"/>
    </row>
    <row r="750" spans="1:26" ht="15">
      <c r="A750" s="682"/>
      <c r="B750" s="684"/>
      <c r="C750" s="684"/>
      <c r="D750" s="684"/>
      <c r="E750" s="684"/>
      <c r="F750" s="684"/>
      <c r="G750" s="684"/>
      <c r="H750" s="684"/>
      <c r="I750" s="684"/>
      <c r="J750" s="684"/>
      <c r="K750" s="684"/>
      <c r="L750" s="682"/>
      <c r="M750" s="682"/>
      <c r="N750" s="684"/>
      <c r="O750" s="684"/>
      <c r="P750" s="684"/>
      <c r="Q750" s="684"/>
      <c r="R750" s="684"/>
      <c r="S750" s="682"/>
      <c r="T750" s="682"/>
      <c r="U750" s="682"/>
      <c r="V750" s="682"/>
      <c r="W750" s="682"/>
      <c r="X750" s="682"/>
      <c r="Y750" s="682"/>
      <c r="Z750" s="682"/>
    </row>
    <row r="751" spans="1:26" ht="15">
      <c r="A751" s="682"/>
      <c r="B751" s="684"/>
      <c r="C751" s="684"/>
      <c r="D751" s="684"/>
      <c r="E751" s="684"/>
      <c r="F751" s="684"/>
      <c r="G751" s="684"/>
      <c r="H751" s="684"/>
      <c r="I751" s="684"/>
      <c r="J751" s="684"/>
      <c r="K751" s="684"/>
      <c r="L751" s="682"/>
      <c r="M751" s="682"/>
      <c r="N751" s="684"/>
      <c r="O751" s="684"/>
      <c r="P751" s="684"/>
      <c r="Q751" s="684"/>
      <c r="R751" s="684"/>
      <c r="S751" s="682"/>
      <c r="T751" s="682"/>
      <c r="U751" s="682"/>
      <c r="V751" s="682"/>
      <c r="W751" s="682"/>
      <c r="X751" s="682"/>
      <c r="Y751" s="682"/>
      <c r="Z751" s="682"/>
    </row>
    <row r="752" spans="1:26" ht="15">
      <c r="A752" s="682"/>
      <c r="B752" s="684"/>
      <c r="C752" s="684"/>
      <c r="D752" s="684"/>
      <c r="E752" s="684"/>
      <c r="F752" s="684"/>
      <c r="G752" s="684"/>
      <c r="H752" s="684"/>
      <c r="I752" s="684"/>
      <c r="J752" s="684"/>
      <c r="K752" s="684"/>
      <c r="L752" s="682"/>
      <c r="M752" s="682"/>
      <c r="N752" s="684"/>
      <c r="O752" s="684"/>
      <c r="P752" s="684"/>
      <c r="Q752" s="684"/>
      <c r="R752" s="684"/>
      <c r="S752" s="682"/>
      <c r="T752" s="682"/>
      <c r="U752" s="682"/>
      <c r="V752" s="682"/>
      <c r="W752" s="682"/>
      <c r="X752" s="682"/>
      <c r="Y752" s="682"/>
      <c r="Z752" s="682"/>
    </row>
    <row r="753" spans="1:26" ht="15">
      <c r="A753" s="682"/>
      <c r="B753" s="684"/>
      <c r="C753" s="684"/>
      <c r="D753" s="684"/>
      <c r="E753" s="684"/>
      <c r="F753" s="684"/>
      <c r="G753" s="684"/>
      <c r="H753" s="684"/>
      <c r="I753" s="684"/>
      <c r="J753" s="684"/>
      <c r="K753" s="684"/>
      <c r="L753" s="682"/>
      <c r="M753" s="682"/>
      <c r="N753" s="684"/>
      <c r="O753" s="684"/>
      <c r="P753" s="684"/>
      <c r="Q753" s="684"/>
      <c r="R753" s="684"/>
      <c r="S753" s="682"/>
      <c r="T753" s="682"/>
      <c r="U753" s="682"/>
      <c r="V753" s="682"/>
      <c r="W753" s="682"/>
      <c r="X753" s="682"/>
      <c r="Y753" s="682"/>
      <c r="Z753" s="682"/>
    </row>
    <row r="754" spans="1:26" ht="15">
      <c r="A754" s="682"/>
      <c r="B754" s="684"/>
      <c r="C754" s="684"/>
      <c r="D754" s="684"/>
      <c r="E754" s="684"/>
      <c r="F754" s="684"/>
      <c r="G754" s="684"/>
      <c r="H754" s="684"/>
      <c r="I754" s="684"/>
      <c r="J754" s="684"/>
      <c r="K754" s="684"/>
      <c r="L754" s="682"/>
      <c r="M754" s="682"/>
      <c r="N754" s="684"/>
      <c r="O754" s="684"/>
      <c r="P754" s="684"/>
      <c r="Q754" s="684"/>
      <c r="R754" s="684"/>
      <c r="S754" s="682"/>
      <c r="T754" s="682"/>
      <c r="U754" s="682"/>
      <c r="V754" s="682"/>
      <c r="W754" s="682"/>
      <c r="X754" s="682"/>
      <c r="Y754" s="682"/>
      <c r="Z754" s="682"/>
    </row>
    <row r="755" spans="1:26" ht="15">
      <c r="A755" s="682"/>
      <c r="B755" s="684"/>
      <c r="C755" s="684"/>
      <c r="D755" s="684"/>
      <c r="E755" s="684"/>
      <c r="F755" s="684"/>
      <c r="G755" s="684"/>
      <c r="H755" s="684"/>
      <c r="I755" s="684"/>
      <c r="J755" s="684"/>
      <c r="K755" s="684"/>
      <c r="L755" s="682"/>
      <c r="M755" s="682"/>
      <c r="N755" s="684"/>
      <c r="O755" s="684"/>
      <c r="P755" s="684"/>
      <c r="Q755" s="684"/>
      <c r="R755" s="684"/>
      <c r="S755" s="682"/>
      <c r="T755" s="682"/>
      <c r="U755" s="682"/>
      <c r="V755" s="682"/>
      <c r="W755" s="682"/>
      <c r="X755" s="682"/>
      <c r="Y755" s="682"/>
      <c r="Z755" s="682"/>
    </row>
    <row r="756" spans="1:26" ht="15">
      <c r="A756" s="682"/>
      <c r="B756" s="684"/>
      <c r="C756" s="684"/>
      <c r="D756" s="684"/>
      <c r="E756" s="684"/>
      <c r="F756" s="684"/>
      <c r="G756" s="684"/>
      <c r="H756" s="684"/>
      <c r="I756" s="684"/>
      <c r="J756" s="684"/>
      <c r="K756" s="684"/>
      <c r="L756" s="682"/>
      <c r="M756" s="682"/>
      <c r="N756" s="684"/>
      <c r="O756" s="684"/>
      <c r="P756" s="684"/>
      <c r="Q756" s="684"/>
      <c r="R756" s="684"/>
      <c r="S756" s="682"/>
      <c r="T756" s="682"/>
      <c r="U756" s="682"/>
      <c r="V756" s="682"/>
      <c r="W756" s="682"/>
      <c r="X756" s="682"/>
      <c r="Y756" s="682"/>
      <c r="Z756" s="682"/>
    </row>
    <row r="757" spans="1:26" ht="15">
      <c r="A757" s="682"/>
      <c r="B757" s="684"/>
      <c r="C757" s="684"/>
      <c r="D757" s="684"/>
      <c r="E757" s="684"/>
      <c r="F757" s="684"/>
      <c r="G757" s="684"/>
      <c r="H757" s="684"/>
      <c r="I757" s="684"/>
      <c r="J757" s="684"/>
      <c r="K757" s="684"/>
      <c r="L757" s="682"/>
      <c r="M757" s="682"/>
      <c r="N757" s="684"/>
      <c r="O757" s="684"/>
      <c r="P757" s="684"/>
      <c r="Q757" s="684"/>
      <c r="R757" s="684"/>
      <c r="S757" s="682"/>
      <c r="T757" s="682"/>
      <c r="U757" s="682"/>
      <c r="V757" s="682"/>
      <c r="W757" s="682"/>
      <c r="X757" s="682"/>
      <c r="Y757" s="682"/>
      <c r="Z757" s="682"/>
    </row>
    <row r="758" spans="1:26" ht="15">
      <c r="A758" s="682"/>
      <c r="B758" s="684"/>
      <c r="C758" s="684"/>
      <c r="D758" s="684"/>
      <c r="E758" s="684"/>
      <c r="F758" s="684"/>
      <c r="G758" s="684"/>
      <c r="H758" s="684"/>
      <c r="I758" s="684"/>
      <c r="J758" s="684"/>
      <c r="K758" s="684"/>
      <c r="L758" s="682"/>
      <c r="M758" s="682"/>
      <c r="N758" s="684"/>
      <c r="O758" s="684"/>
      <c r="P758" s="684"/>
      <c r="Q758" s="684"/>
      <c r="R758" s="684"/>
      <c r="S758" s="682"/>
      <c r="T758" s="682"/>
      <c r="U758" s="682"/>
      <c r="V758" s="682"/>
      <c r="W758" s="682"/>
      <c r="X758" s="682"/>
      <c r="Y758" s="682"/>
      <c r="Z758" s="682"/>
    </row>
    <row r="759" spans="1:26" ht="15">
      <c r="A759" s="682"/>
      <c r="B759" s="684"/>
      <c r="C759" s="684"/>
      <c r="D759" s="684"/>
      <c r="E759" s="684"/>
      <c r="F759" s="684"/>
      <c r="G759" s="684"/>
      <c r="H759" s="684"/>
      <c r="I759" s="684"/>
      <c r="J759" s="684"/>
      <c r="K759" s="684"/>
      <c r="L759" s="682"/>
      <c r="M759" s="682"/>
      <c r="N759" s="684"/>
      <c r="O759" s="684"/>
      <c r="P759" s="684"/>
      <c r="Q759" s="684"/>
      <c r="R759" s="684"/>
      <c r="S759" s="682"/>
      <c r="T759" s="682"/>
      <c r="U759" s="682"/>
      <c r="V759" s="682"/>
      <c r="W759" s="682"/>
      <c r="X759" s="682"/>
      <c r="Y759" s="682"/>
      <c r="Z759" s="682"/>
    </row>
    <row r="760" spans="1:26" ht="15">
      <c r="A760" s="682"/>
      <c r="B760" s="684"/>
      <c r="C760" s="684"/>
      <c r="D760" s="684"/>
      <c r="E760" s="684"/>
      <c r="F760" s="684"/>
      <c r="G760" s="684"/>
      <c r="H760" s="684"/>
      <c r="I760" s="684"/>
      <c r="J760" s="684"/>
      <c r="K760" s="684"/>
      <c r="L760" s="682"/>
      <c r="M760" s="682"/>
      <c r="N760" s="684"/>
      <c r="O760" s="684"/>
      <c r="P760" s="684"/>
      <c r="Q760" s="684"/>
      <c r="R760" s="684"/>
      <c r="S760" s="682"/>
      <c r="T760" s="682"/>
      <c r="U760" s="682"/>
      <c r="V760" s="682"/>
      <c r="W760" s="682"/>
      <c r="X760" s="682"/>
      <c r="Y760" s="682"/>
      <c r="Z760" s="682"/>
    </row>
    <row r="761" spans="1:26" ht="15">
      <c r="A761" s="682"/>
      <c r="B761" s="684"/>
      <c r="C761" s="684"/>
      <c r="D761" s="684"/>
      <c r="E761" s="684"/>
      <c r="F761" s="684"/>
      <c r="G761" s="684"/>
      <c r="H761" s="684"/>
      <c r="I761" s="684"/>
      <c r="J761" s="684"/>
      <c r="K761" s="684"/>
      <c r="L761" s="682"/>
      <c r="M761" s="682"/>
      <c r="N761" s="684"/>
      <c r="O761" s="684"/>
      <c r="P761" s="684"/>
      <c r="Q761" s="684"/>
      <c r="R761" s="684"/>
      <c r="S761" s="682"/>
      <c r="T761" s="682"/>
      <c r="U761" s="682"/>
      <c r="V761" s="682"/>
      <c r="W761" s="682"/>
      <c r="X761" s="682"/>
      <c r="Y761" s="682"/>
      <c r="Z761" s="682"/>
    </row>
    <row r="762" spans="1:26" ht="15">
      <c r="A762" s="682"/>
      <c r="B762" s="684"/>
      <c r="C762" s="684"/>
      <c r="D762" s="684"/>
      <c r="E762" s="684"/>
      <c r="F762" s="684"/>
      <c r="G762" s="684"/>
      <c r="H762" s="684"/>
      <c r="I762" s="684"/>
      <c r="J762" s="684"/>
      <c r="K762" s="684"/>
      <c r="L762" s="682"/>
      <c r="M762" s="682"/>
      <c r="N762" s="684"/>
      <c r="O762" s="684"/>
      <c r="P762" s="684"/>
      <c r="Q762" s="684"/>
      <c r="R762" s="684"/>
      <c r="S762" s="682"/>
      <c r="T762" s="682"/>
      <c r="U762" s="682"/>
      <c r="V762" s="682"/>
      <c r="W762" s="682"/>
      <c r="X762" s="682"/>
      <c r="Y762" s="682"/>
      <c r="Z762" s="682"/>
    </row>
    <row r="763" spans="1:26" ht="15">
      <c r="A763" s="682"/>
      <c r="B763" s="684"/>
      <c r="C763" s="684"/>
      <c r="D763" s="684"/>
      <c r="E763" s="684"/>
      <c r="F763" s="684"/>
      <c r="G763" s="684"/>
      <c r="H763" s="684"/>
      <c r="I763" s="684"/>
      <c r="J763" s="684"/>
      <c r="K763" s="684"/>
      <c r="L763" s="682"/>
      <c r="M763" s="682"/>
      <c r="N763" s="684"/>
      <c r="O763" s="684"/>
      <c r="P763" s="684"/>
      <c r="Q763" s="684"/>
      <c r="R763" s="684"/>
      <c r="S763" s="682"/>
      <c r="T763" s="682"/>
      <c r="U763" s="682"/>
      <c r="V763" s="682"/>
      <c r="W763" s="682"/>
      <c r="X763" s="682"/>
      <c r="Y763" s="682"/>
      <c r="Z763" s="682"/>
    </row>
    <row r="764" spans="1:26" ht="15">
      <c r="A764" s="682"/>
      <c r="B764" s="684"/>
      <c r="C764" s="684"/>
      <c r="D764" s="684"/>
      <c r="E764" s="684"/>
      <c r="F764" s="684"/>
      <c r="G764" s="684"/>
      <c r="H764" s="684"/>
      <c r="I764" s="684"/>
      <c r="J764" s="684"/>
      <c r="K764" s="684"/>
      <c r="L764" s="682"/>
      <c r="M764" s="682"/>
      <c r="N764" s="684"/>
      <c r="O764" s="684"/>
      <c r="P764" s="684"/>
      <c r="Q764" s="684"/>
      <c r="R764" s="684"/>
      <c r="S764" s="682"/>
      <c r="T764" s="682"/>
      <c r="U764" s="682"/>
      <c r="V764" s="682"/>
      <c r="W764" s="682"/>
      <c r="X764" s="682"/>
      <c r="Y764" s="682"/>
      <c r="Z764" s="682"/>
    </row>
    <row r="765" spans="1:26" ht="15">
      <c r="A765" s="682"/>
      <c r="B765" s="684"/>
      <c r="C765" s="684"/>
      <c r="D765" s="684"/>
      <c r="E765" s="684"/>
      <c r="F765" s="684"/>
      <c r="G765" s="684"/>
      <c r="H765" s="684"/>
      <c r="I765" s="684"/>
      <c r="J765" s="684"/>
      <c r="K765" s="684"/>
      <c r="L765" s="682"/>
      <c r="M765" s="682"/>
      <c r="N765" s="684"/>
      <c r="O765" s="684"/>
      <c r="P765" s="684"/>
      <c r="Q765" s="684"/>
      <c r="R765" s="684"/>
      <c r="S765" s="682"/>
      <c r="T765" s="682"/>
      <c r="U765" s="682"/>
      <c r="V765" s="682"/>
      <c r="W765" s="682"/>
      <c r="X765" s="682"/>
      <c r="Y765" s="682"/>
      <c r="Z765" s="682"/>
    </row>
    <row r="766" spans="1:26" ht="15">
      <c r="A766" s="682"/>
      <c r="B766" s="684"/>
      <c r="C766" s="684"/>
      <c r="D766" s="684"/>
      <c r="E766" s="684"/>
      <c r="F766" s="684"/>
      <c r="G766" s="684"/>
      <c r="H766" s="684"/>
      <c r="I766" s="684"/>
      <c r="J766" s="684"/>
      <c r="K766" s="684"/>
      <c r="L766" s="682"/>
      <c r="M766" s="682"/>
      <c r="N766" s="684"/>
      <c r="O766" s="684"/>
      <c r="P766" s="684"/>
      <c r="Q766" s="684"/>
      <c r="R766" s="684"/>
      <c r="S766" s="682"/>
      <c r="T766" s="682"/>
      <c r="U766" s="682"/>
      <c r="V766" s="682"/>
      <c r="W766" s="682"/>
      <c r="X766" s="682"/>
      <c r="Y766" s="682"/>
      <c r="Z766" s="682"/>
    </row>
    <row r="767" spans="1:26" ht="15">
      <c r="A767" s="682"/>
      <c r="B767" s="684"/>
      <c r="C767" s="684"/>
      <c r="D767" s="684"/>
      <c r="E767" s="684"/>
      <c r="F767" s="684"/>
      <c r="G767" s="684"/>
      <c r="H767" s="684"/>
      <c r="I767" s="684"/>
      <c r="J767" s="684"/>
      <c r="K767" s="684"/>
      <c r="L767" s="682"/>
      <c r="M767" s="682"/>
      <c r="N767" s="684"/>
      <c r="O767" s="684"/>
      <c r="P767" s="684"/>
      <c r="Q767" s="684"/>
      <c r="R767" s="684"/>
      <c r="S767" s="682"/>
      <c r="T767" s="682"/>
      <c r="U767" s="682"/>
      <c r="V767" s="682"/>
      <c r="W767" s="682"/>
      <c r="X767" s="682"/>
      <c r="Y767" s="682"/>
      <c r="Z767" s="682"/>
    </row>
    <row r="768" spans="1:26" ht="15">
      <c r="A768" s="682"/>
      <c r="B768" s="684"/>
      <c r="C768" s="684"/>
      <c r="D768" s="684"/>
      <c r="E768" s="684"/>
      <c r="F768" s="684"/>
      <c r="G768" s="684"/>
      <c r="H768" s="684"/>
      <c r="I768" s="684"/>
      <c r="J768" s="684"/>
      <c r="K768" s="684"/>
      <c r="L768" s="682"/>
      <c r="M768" s="682"/>
      <c r="N768" s="684"/>
      <c r="O768" s="684"/>
      <c r="P768" s="684"/>
      <c r="Q768" s="684"/>
      <c r="R768" s="684"/>
      <c r="S768" s="682"/>
      <c r="T768" s="682"/>
      <c r="U768" s="682"/>
      <c r="V768" s="682"/>
      <c r="W768" s="682"/>
      <c r="X768" s="682"/>
      <c r="Y768" s="682"/>
      <c r="Z768" s="682"/>
    </row>
    <row r="769" spans="1:26" ht="15">
      <c r="A769" s="682"/>
      <c r="B769" s="684"/>
      <c r="C769" s="684"/>
      <c r="D769" s="684"/>
      <c r="E769" s="684"/>
      <c r="F769" s="684"/>
      <c r="G769" s="684"/>
      <c r="H769" s="684"/>
      <c r="I769" s="684"/>
      <c r="J769" s="684"/>
      <c r="K769" s="684"/>
      <c r="L769" s="682"/>
      <c r="M769" s="682"/>
      <c r="N769" s="684"/>
      <c r="O769" s="684"/>
      <c r="P769" s="684"/>
      <c r="Q769" s="684"/>
      <c r="R769" s="684"/>
      <c r="S769" s="682"/>
      <c r="T769" s="682"/>
      <c r="U769" s="682"/>
      <c r="V769" s="682"/>
      <c r="W769" s="682"/>
      <c r="X769" s="682"/>
      <c r="Y769" s="682"/>
      <c r="Z769" s="682"/>
    </row>
    <row r="770" spans="1:26" ht="15">
      <c r="A770" s="682"/>
      <c r="B770" s="684"/>
      <c r="C770" s="684"/>
      <c r="D770" s="684"/>
      <c r="E770" s="684"/>
      <c r="F770" s="684"/>
      <c r="G770" s="684"/>
      <c r="H770" s="684"/>
      <c r="I770" s="684"/>
      <c r="J770" s="684"/>
      <c r="K770" s="684"/>
      <c r="L770" s="682"/>
      <c r="M770" s="682"/>
      <c r="N770" s="684"/>
      <c r="O770" s="684"/>
      <c r="P770" s="684"/>
      <c r="Q770" s="684"/>
      <c r="R770" s="684"/>
      <c r="S770" s="682"/>
      <c r="T770" s="682"/>
      <c r="U770" s="682"/>
      <c r="V770" s="682"/>
      <c r="W770" s="682"/>
      <c r="X770" s="682"/>
      <c r="Y770" s="682"/>
      <c r="Z770" s="682"/>
    </row>
    <row r="771" spans="1:26" ht="15">
      <c r="A771" s="682"/>
      <c r="B771" s="684"/>
      <c r="C771" s="684"/>
      <c r="D771" s="684"/>
      <c r="E771" s="684"/>
      <c r="F771" s="684"/>
      <c r="G771" s="684"/>
      <c r="H771" s="684"/>
      <c r="I771" s="684"/>
      <c r="J771" s="684"/>
      <c r="K771" s="684"/>
      <c r="L771" s="682"/>
      <c r="M771" s="682"/>
      <c r="N771" s="684"/>
      <c r="O771" s="684"/>
      <c r="P771" s="684"/>
      <c r="Q771" s="684"/>
      <c r="R771" s="684"/>
      <c r="S771" s="682"/>
      <c r="T771" s="682"/>
      <c r="U771" s="682"/>
      <c r="V771" s="682"/>
      <c r="W771" s="682"/>
      <c r="X771" s="682"/>
      <c r="Y771" s="682"/>
      <c r="Z771" s="682"/>
    </row>
    <row r="772" spans="1:26" ht="15">
      <c r="A772" s="682"/>
      <c r="B772" s="684"/>
      <c r="C772" s="684"/>
      <c r="D772" s="684"/>
      <c r="E772" s="684"/>
      <c r="F772" s="684"/>
      <c r="G772" s="684"/>
      <c r="H772" s="684"/>
      <c r="I772" s="684"/>
      <c r="J772" s="684"/>
      <c r="K772" s="684"/>
      <c r="L772" s="682"/>
      <c r="M772" s="682"/>
      <c r="N772" s="684"/>
      <c r="O772" s="684"/>
      <c r="P772" s="684"/>
      <c r="Q772" s="684"/>
      <c r="R772" s="684"/>
      <c r="S772" s="682"/>
      <c r="T772" s="682"/>
      <c r="U772" s="682"/>
      <c r="V772" s="682"/>
      <c r="W772" s="682"/>
      <c r="X772" s="682"/>
      <c r="Y772" s="682"/>
      <c r="Z772" s="682"/>
    </row>
    <row r="773" spans="1:26" ht="15">
      <c r="A773" s="682"/>
      <c r="B773" s="684"/>
      <c r="C773" s="684"/>
      <c r="D773" s="684"/>
      <c r="E773" s="684"/>
      <c r="F773" s="684"/>
      <c r="G773" s="684"/>
      <c r="H773" s="684"/>
      <c r="I773" s="684"/>
      <c r="J773" s="684"/>
      <c r="K773" s="684"/>
      <c r="L773" s="682"/>
      <c r="M773" s="682"/>
      <c r="N773" s="684"/>
      <c r="O773" s="684"/>
      <c r="P773" s="684"/>
      <c r="Q773" s="684"/>
      <c r="R773" s="684"/>
      <c r="S773" s="682"/>
      <c r="T773" s="682"/>
      <c r="U773" s="682"/>
      <c r="V773" s="682"/>
      <c r="W773" s="682"/>
      <c r="X773" s="682"/>
      <c r="Y773" s="682"/>
      <c r="Z773" s="682"/>
    </row>
    <row r="774" spans="1:26" ht="15">
      <c r="A774" s="682"/>
      <c r="B774" s="684"/>
      <c r="C774" s="684"/>
      <c r="D774" s="684"/>
      <c r="E774" s="684"/>
      <c r="F774" s="684"/>
      <c r="G774" s="684"/>
      <c r="H774" s="684"/>
      <c r="I774" s="684"/>
      <c r="J774" s="684"/>
      <c r="K774" s="684"/>
      <c r="L774" s="682"/>
      <c r="M774" s="682"/>
      <c r="N774" s="684"/>
      <c r="O774" s="684"/>
      <c r="P774" s="684"/>
      <c r="Q774" s="684"/>
      <c r="R774" s="684"/>
      <c r="S774" s="682"/>
      <c r="T774" s="682"/>
      <c r="U774" s="682"/>
      <c r="V774" s="682"/>
      <c r="W774" s="682"/>
      <c r="X774" s="682"/>
      <c r="Y774" s="682"/>
      <c r="Z774" s="682"/>
    </row>
    <row r="775" spans="1:26" ht="15">
      <c r="A775" s="682"/>
      <c r="B775" s="684"/>
      <c r="C775" s="684"/>
      <c r="D775" s="684"/>
      <c r="E775" s="684"/>
      <c r="F775" s="684"/>
      <c r="G775" s="684"/>
      <c r="H775" s="684"/>
      <c r="I775" s="684"/>
      <c r="J775" s="684"/>
      <c r="K775" s="684"/>
      <c r="L775" s="682"/>
      <c r="M775" s="682"/>
      <c r="N775" s="684"/>
      <c r="O775" s="684"/>
      <c r="P775" s="684"/>
      <c r="Q775" s="684"/>
      <c r="R775" s="684"/>
      <c r="S775" s="682"/>
      <c r="T775" s="682"/>
      <c r="U775" s="682"/>
      <c r="V775" s="682"/>
      <c r="W775" s="682"/>
      <c r="X775" s="682"/>
      <c r="Y775" s="682"/>
      <c r="Z775" s="682"/>
    </row>
    <row r="776" spans="1:26" ht="15">
      <c r="A776" s="682"/>
      <c r="B776" s="684"/>
      <c r="C776" s="684"/>
      <c r="D776" s="684"/>
      <c r="E776" s="684"/>
      <c r="F776" s="684"/>
      <c r="G776" s="684"/>
      <c r="H776" s="684"/>
      <c r="I776" s="684"/>
      <c r="J776" s="684"/>
      <c r="K776" s="684"/>
      <c r="L776" s="682"/>
      <c r="M776" s="682"/>
      <c r="N776" s="684"/>
      <c r="O776" s="684"/>
      <c r="P776" s="684"/>
      <c r="Q776" s="684"/>
      <c r="R776" s="684"/>
      <c r="S776" s="682"/>
      <c r="T776" s="682"/>
      <c r="U776" s="682"/>
      <c r="V776" s="682"/>
      <c r="W776" s="682"/>
      <c r="X776" s="682"/>
      <c r="Y776" s="682"/>
      <c r="Z776" s="682"/>
    </row>
    <row r="777" spans="1:26" ht="15">
      <c r="A777" s="682"/>
      <c r="B777" s="684"/>
      <c r="C777" s="684"/>
      <c r="D777" s="684"/>
      <c r="E777" s="684"/>
      <c r="F777" s="684"/>
      <c r="G777" s="684"/>
      <c r="H777" s="684"/>
      <c r="I777" s="684"/>
      <c r="J777" s="684"/>
      <c r="K777" s="684"/>
      <c r="L777" s="682"/>
      <c r="M777" s="682"/>
      <c r="N777" s="684"/>
      <c r="O777" s="684"/>
      <c r="P777" s="684"/>
      <c r="Q777" s="684"/>
      <c r="R777" s="684"/>
      <c r="S777" s="682"/>
      <c r="T777" s="682"/>
      <c r="U777" s="682"/>
      <c r="V777" s="682"/>
      <c r="W777" s="682"/>
      <c r="X777" s="682"/>
      <c r="Y777" s="682"/>
      <c r="Z777" s="682"/>
    </row>
    <row r="778" spans="1:26" ht="15">
      <c r="A778" s="682"/>
      <c r="B778" s="684"/>
      <c r="C778" s="684"/>
      <c r="D778" s="684"/>
      <c r="E778" s="684"/>
      <c r="F778" s="684"/>
      <c r="G778" s="684"/>
      <c r="H778" s="684"/>
      <c r="I778" s="684"/>
      <c r="J778" s="684"/>
      <c r="K778" s="684"/>
      <c r="L778" s="682"/>
      <c r="M778" s="682"/>
      <c r="N778" s="684"/>
      <c r="O778" s="684"/>
      <c r="P778" s="684"/>
      <c r="Q778" s="684"/>
      <c r="R778" s="684"/>
      <c r="S778" s="682"/>
      <c r="T778" s="682"/>
      <c r="U778" s="682"/>
      <c r="V778" s="682"/>
      <c r="W778" s="682"/>
      <c r="X778" s="682"/>
      <c r="Y778" s="682"/>
      <c r="Z778" s="682"/>
    </row>
    <row r="779" spans="1:26" ht="15">
      <c r="A779" s="682"/>
      <c r="B779" s="684"/>
      <c r="C779" s="684"/>
      <c r="D779" s="684"/>
      <c r="E779" s="684"/>
      <c r="F779" s="684"/>
      <c r="G779" s="684"/>
      <c r="H779" s="684"/>
      <c r="I779" s="684"/>
      <c r="J779" s="684"/>
      <c r="K779" s="684"/>
      <c r="L779" s="682"/>
      <c r="M779" s="682"/>
      <c r="N779" s="684"/>
      <c r="O779" s="684"/>
      <c r="P779" s="684"/>
      <c r="Q779" s="684"/>
      <c r="R779" s="684"/>
      <c r="S779" s="682"/>
      <c r="T779" s="682"/>
      <c r="U779" s="682"/>
      <c r="V779" s="682"/>
      <c r="W779" s="682"/>
      <c r="X779" s="682"/>
      <c r="Y779" s="682"/>
      <c r="Z779" s="682"/>
    </row>
    <row r="780" spans="1:26" ht="15">
      <c r="A780" s="682"/>
      <c r="B780" s="684"/>
      <c r="C780" s="684"/>
      <c r="D780" s="684"/>
      <c r="E780" s="684"/>
      <c r="F780" s="684"/>
      <c r="G780" s="684"/>
      <c r="H780" s="684"/>
      <c r="I780" s="684"/>
      <c r="J780" s="684"/>
      <c r="K780" s="684"/>
      <c r="L780" s="682"/>
      <c r="M780" s="682"/>
      <c r="N780" s="684"/>
      <c r="O780" s="684"/>
      <c r="P780" s="684"/>
      <c r="Q780" s="684"/>
      <c r="R780" s="684"/>
      <c r="S780" s="682"/>
      <c r="T780" s="682"/>
      <c r="U780" s="682"/>
      <c r="V780" s="682"/>
      <c r="W780" s="682"/>
      <c r="X780" s="682"/>
      <c r="Y780" s="682"/>
      <c r="Z780" s="682"/>
    </row>
    <row r="781" spans="1:26" ht="15">
      <c r="A781" s="682"/>
      <c r="B781" s="684"/>
      <c r="C781" s="684"/>
      <c r="D781" s="684"/>
      <c r="E781" s="684"/>
      <c r="F781" s="684"/>
      <c r="G781" s="684"/>
      <c r="H781" s="684"/>
      <c r="I781" s="684"/>
      <c r="J781" s="684"/>
      <c r="K781" s="684"/>
      <c r="L781" s="682"/>
      <c r="M781" s="682"/>
      <c r="N781" s="684"/>
      <c r="O781" s="684"/>
      <c r="P781" s="684"/>
      <c r="Q781" s="684"/>
      <c r="R781" s="684"/>
      <c r="S781" s="682"/>
      <c r="T781" s="682"/>
      <c r="U781" s="682"/>
      <c r="V781" s="682"/>
      <c r="W781" s="682"/>
      <c r="X781" s="682"/>
      <c r="Y781" s="682"/>
      <c r="Z781" s="682"/>
    </row>
    <row r="782" spans="1:26" ht="15">
      <c r="A782" s="682"/>
      <c r="B782" s="684"/>
      <c r="C782" s="684"/>
      <c r="D782" s="684"/>
      <c r="E782" s="684"/>
      <c r="F782" s="684"/>
      <c r="G782" s="684"/>
      <c r="H782" s="684"/>
      <c r="I782" s="684"/>
      <c r="J782" s="684"/>
      <c r="K782" s="684"/>
      <c r="L782" s="682"/>
      <c r="M782" s="682"/>
      <c r="N782" s="684"/>
      <c r="O782" s="684"/>
      <c r="P782" s="684"/>
      <c r="Q782" s="684"/>
      <c r="R782" s="684"/>
      <c r="S782" s="682"/>
      <c r="T782" s="682"/>
      <c r="U782" s="682"/>
      <c r="V782" s="682"/>
      <c r="W782" s="682"/>
      <c r="X782" s="682"/>
      <c r="Y782" s="682"/>
      <c r="Z782" s="682"/>
    </row>
    <row r="783" spans="1:26" ht="15">
      <c r="A783" s="682"/>
      <c r="B783" s="684"/>
      <c r="C783" s="684"/>
      <c r="D783" s="684"/>
      <c r="E783" s="684"/>
      <c r="F783" s="684"/>
      <c r="G783" s="684"/>
      <c r="H783" s="684"/>
      <c r="I783" s="684"/>
      <c r="J783" s="684"/>
      <c r="K783" s="684"/>
      <c r="L783" s="682"/>
      <c r="M783" s="682"/>
      <c r="N783" s="684"/>
      <c r="O783" s="684"/>
      <c r="P783" s="684"/>
      <c r="Q783" s="684"/>
      <c r="R783" s="684"/>
      <c r="S783" s="682"/>
      <c r="T783" s="682"/>
      <c r="U783" s="682"/>
      <c r="V783" s="682"/>
      <c r="W783" s="682"/>
      <c r="X783" s="682"/>
      <c r="Y783" s="682"/>
      <c r="Z783" s="682"/>
    </row>
    <row r="784" spans="1:26" ht="15">
      <c r="A784" s="682"/>
      <c r="B784" s="684"/>
      <c r="C784" s="684"/>
      <c r="D784" s="684"/>
      <c r="E784" s="684"/>
      <c r="F784" s="684"/>
      <c r="G784" s="684"/>
      <c r="H784" s="684"/>
      <c r="I784" s="684"/>
      <c r="J784" s="684"/>
      <c r="K784" s="684"/>
      <c r="L784" s="682"/>
      <c r="M784" s="682"/>
      <c r="N784" s="684"/>
      <c r="O784" s="684"/>
      <c r="P784" s="684"/>
      <c r="Q784" s="684"/>
      <c r="R784" s="684"/>
      <c r="S784" s="682"/>
      <c r="T784" s="682"/>
      <c r="U784" s="682"/>
      <c r="V784" s="682"/>
      <c r="W784" s="682"/>
      <c r="X784" s="682"/>
      <c r="Y784" s="682"/>
      <c r="Z784" s="682"/>
    </row>
    <row r="785" spans="1:26" ht="15">
      <c r="A785" s="682"/>
      <c r="B785" s="684"/>
      <c r="C785" s="684"/>
      <c r="D785" s="684"/>
      <c r="E785" s="684"/>
      <c r="F785" s="684"/>
      <c r="G785" s="684"/>
      <c r="H785" s="684"/>
      <c r="I785" s="684"/>
      <c r="J785" s="684"/>
      <c r="K785" s="684"/>
      <c r="L785" s="682"/>
      <c r="M785" s="682"/>
      <c r="N785" s="684"/>
      <c r="O785" s="684"/>
      <c r="P785" s="684"/>
      <c r="Q785" s="684"/>
      <c r="R785" s="684"/>
      <c r="S785" s="682"/>
      <c r="T785" s="682"/>
      <c r="U785" s="682"/>
      <c r="V785" s="682"/>
      <c r="W785" s="682"/>
      <c r="X785" s="682"/>
      <c r="Y785" s="682"/>
      <c r="Z785" s="682"/>
    </row>
    <row r="786" spans="1:26" ht="15">
      <c r="A786" s="682"/>
      <c r="B786" s="684"/>
      <c r="C786" s="684"/>
      <c r="D786" s="684"/>
      <c r="E786" s="684"/>
      <c r="F786" s="684"/>
      <c r="G786" s="684"/>
      <c r="H786" s="684"/>
      <c r="I786" s="684"/>
      <c r="J786" s="684"/>
      <c r="K786" s="684"/>
      <c r="L786" s="682"/>
      <c r="M786" s="682"/>
      <c r="N786" s="684"/>
      <c r="O786" s="684"/>
      <c r="P786" s="684"/>
      <c r="Q786" s="684"/>
      <c r="R786" s="684"/>
      <c r="S786" s="682"/>
      <c r="T786" s="682"/>
      <c r="U786" s="682"/>
      <c r="V786" s="682"/>
      <c r="W786" s="682"/>
      <c r="X786" s="682"/>
      <c r="Y786" s="682"/>
      <c r="Z786" s="682"/>
    </row>
    <row r="787" spans="1:26" ht="15">
      <c r="A787" s="682"/>
      <c r="B787" s="684"/>
      <c r="C787" s="684"/>
      <c r="D787" s="684"/>
      <c r="E787" s="684"/>
      <c r="F787" s="684"/>
      <c r="G787" s="684"/>
      <c r="H787" s="684"/>
      <c r="I787" s="684"/>
      <c r="J787" s="684"/>
      <c r="K787" s="684"/>
      <c r="L787" s="682"/>
      <c r="M787" s="682"/>
      <c r="N787" s="684"/>
      <c r="O787" s="684"/>
      <c r="P787" s="684"/>
      <c r="Q787" s="684"/>
      <c r="R787" s="684"/>
      <c r="S787" s="682"/>
      <c r="T787" s="682"/>
      <c r="U787" s="682"/>
      <c r="V787" s="682"/>
      <c r="W787" s="682"/>
      <c r="X787" s="682"/>
      <c r="Y787" s="682"/>
      <c r="Z787" s="682"/>
    </row>
    <row r="788" spans="1:26" ht="15">
      <c r="A788" s="682"/>
      <c r="B788" s="684"/>
      <c r="C788" s="684"/>
      <c r="D788" s="684"/>
      <c r="E788" s="684"/>
      <c r="F788" s="684"/>
      <c r="G788" s="684"/>
      <c r="H788" s="684"/>
      <c r="I788" s="684"/>
      <c r="J788" s="684"/>
      <c r="K788" s="684"/>
      <c r="L788" s="682"/>
      <c r="M788" s="682"/>
      <c r="N788" s="684"/>
      <c r="O788" s="684"/>
      <c r="P788" s="684"/>
      <c r="Q788" s="684"/>
      <c r="R788" s="684"/>
      <c r="S788" s="682"/>
      <c r="T788" s="682"/>
      <c r="U788" s="682"/>
      <c r="V788" s="682"/>
      <c r="W788" s="682"/>
      <c r="X788" s="682"/>
      <c r="Y788" s="682"/>
      <c r="Z788" s="682"/>
    </row>
    <row r="789" spans="1:26" ht="15">
      <c r="A789" s="682"/>
      <c r="B789" s="684"/>
      <c r="C789" s="684"/>
      <c r="D789" s="684"/>
      <c r="E789" s="684"/>
      <c r="F789" s="684"/>
      <c r="G789" s="684"/>
      <c r="H789" s="684"/>
      <c r="I789" s="684"/>
      <c r="J789" s="684"/>
      <c r="K789" s="684"/>
      <c r="L789" s="682"/>
      <c r="M789" s="682"/>
      <c r="N789" s="684"/>
      <c r="O789" s="684"/>
      <c r="P789" s="684"/>
      <c r="Q789" s="684"/>
      <c r="R789" s="684"/>
      <c r="S789" s="682"/>
      <c r="T789" s="682"/>
      <c r="U789" s="682"/>
      <c r="V789" s="682"/>
      <c r="W789" s="682"/>
      <c r="X789" s="682"/>
      <c r="Y789" s="682"/>
      <c r="Z789" s="682"/>
    </row>
    <row r="790" spans="1:26" ht="15">
      <c r="A790" s="682"/>
      <c r="B790" s="684"/>
      <c r="C790" s="684"/>
      <c r="D790" s="684"/>
      <c r="E790" s="684"/>
      <c r="F790" s="684"/>
      <c r="G790" s="684"/>
      <c r="H790" s="684"/>
      <c r="I790" s="684"/>
      <c r="J790" s="684"/>
      <c r="K790" s="684"/>
      <c r="L790" s="682"/>
      <c r="M790" s="682"/>
      <c r="N790" s="684"/>
      <c r="O790" s="684"/>
      <c r="P790" s="684"/>
      <c r="Q790" s="684"/>
      <c r="R790" s="684"/>
      <c r="S790" s="682"/>
      <c r="T790" s="682"/>
      <c r="U790" s="682"/>
      <c r="V790" s="682"/>
      <c r="W790" s="682"/>
      <c r="X790" s="682"/>
      <c r="Y790" s="682"/>
      <c r="Z790" s="682"/>
    </row>
    <row r="791" spans="1:26" ht="15">
      <c r="A791" s="682"/>
      <c r="B791" s="684"/>
      <c r="C791" s="684"/>
      <c r="D791" s="684"/>
      <c r="E791" s="684"/>
      <c r="F791" s="684"/>
      <c r="G791" s="684"/>
      <c r="H791" s="684"/>
      <c r="I791" s="684"/>
      <c r="J791" s="684"/>
      <c r="K791" s="684"/>
      <c r="L791" s="682"/>
      <c r="M791" s="682"/>
      <c r="N791" s="684"/>
      <c r="O791" s="684"/>
      <c r="P791" s="684"/>
      <c r="Q791" s="684"/>
      <c r="R791" s="684"/>
      <c r="S791" s="682"/>
      <c r="T791" s="682"/>
      <c r="U791" s="682"/>
      <c r="V791" s="682"/>
      <c r="W791" s="682"/>
      <c r="X791" s="682"/>
      <c r="Y791" s="682"/>
      <c r="Z791" s="682"/>
    </row>
    <row r="792" spans="1:26" ht="15">
      <c r="A792" s="682"/>
      <c r="B792" s="684"/>
      <c r="C792" s="684"/>
      <c r="D792" s="684"/>
      <c r="E792" s="684"/>
      <c r="F792" s="684"/>
      <c r="G792" s="684"/>
      <c r="H792" s="684"/>
      <c r="I792" s="684"/>
      <c r="J792" s="684"/>
      <c r="K792" s="684"/>
      <c r="L792" s="682"/>
      <c r="M792" s="682"/>
      <c r="N792" s="684"/>
      <c r="O792" s="684"/>
      <c r="P792" s="684"/>
      <c r="Q792" s="684"/>
      <c r="R792" s="684"/>
      <c r="S792" s="682"/>
      <c r="T792" s="682"/>
      <c r="U792" s="682"/>
      <c r="V792" s="682"/>
      <c r="W792" s="682"/>
      <c r="X792" s="682"/>
      <c r="Y792" s="682"/>
      <c r="Z792" s="682"/>
    </row>
    <row r="793" spans="1:26" ht="15">
      <c r="A793" s="682"/>
      <c r="B793" s="684"/>
      <c r="C793" s="684"/>
      <c r="D793" s="684"/>
      <c r="E793" s="684"/>
      <c r="F793" s="684"/>
      <c r="G793" s="684"/>
      <c r="H793" s="684"/>
      <c r="I793" s="684"/>
      <c r="J793" s="684"/>
      <c r="K793" s="684"/>
      <c r="L793" s="682"/>
      <c r="M793" s="682"/>
      <c r="N793" s="684"/>
      <c r="O793" s="684"/>
      <c r="P793" s="684"/>
      <c r="Q793" s="684"/>
      <c r="R793" s="684"/>
      <c r="S793" s="682"/>
      <c r="T793" s="682"/>
      <c r="U793" s="682"/>
      <c r="V793" s="682"/>
      <c r="W793" s="682"/>
      <c r="X793" s="682"/>
      <c r="Y793" s="682"/>
      <c r="Z793" s="682"/>
    </row>
    <row r="794" spans="1:26" ht="15">
      <c r="A794" s="682"/>
      <c r="B794" s="684"/>
      <c r="C794" s="684"/>
      <c r="D794" s="684"/>
      <c r="E794" s="684"/>
      <c r="F794" s="684"/>
      <c r="G794" s="684"/>
      <c r="H794" s="684"/>
      <c r="I794" s="684"/>
      <c r="J794" s="684"/>
      <c r="K794" s="684"/>
      <c r="L794" s="682"/>
      <c r="M794" s="682"/>
      <c r="N794" s="684"/>
      <c r="O794" s="684"/>
      <c r="P794" s="684"/>
      <c r="Q794" s="684"/>
      <c r="R794" s="684"/>
      <c r="S794" s="682"/>
      <c r="T794" s="682"/>
      <c r="U794" s="682"/>
      <c r="V794" s="682"/>
      <c r="W794" s="682"/>
      <c r="X794" s="682"/>
      <c r="Y794" s="682"/>
      <c r="Z794" s="682"/>
    </row>
    <row r="795" spans="1:26" ht="15">
      <c r="A795" s="682"/>
      <c r="B795" s="684"/>
      <c r="C795" s="684"/>
      <c r="D795" s="684"/>
      <c r="E795" s="684"/>
      <c r="F795" s="684"/>
      <c r="G795" s="684"/>
      <c r="H795" s="684"/>
      <c r="I795" s="684"/>
      <c r="J795" s="684"/>
      <c r="K795" s="684"/>
      <c r="L795" s="682"/>
      <c r="M795" s="682"/>
      <c r="N795" s="684"/>
      <c r="O795" s="684"/>
      <c r="P795" s="684"/>
      <c r="Q795" s="684"/>
      <c r="R795" s="684"/>
      <c r="S795" s="682"/>
      <c r="T795" s="682"/>
      <c r="U795" s="682"/>
      <c r="V795" s="682"/>
      <c r="W795" s="682"/>
      <c r="X795" s="682"/>
      <c r="Y795" s="682"/>
      <c r="Z795" s="682"/>
    </row>
    <row r="796" spans="1:26" ht="15">
      <c r="A796" s="682"/>
      <c r="B796" s="684"/>
      <c r="C796" s="684"/>
      <c r="D796" s="684"/>
      <c r="E796" s="684"/>
      <c r="F796" s="684"/>
      <c r="G796" s="684"/>
      <c r="H796" s="684"/>
      <c r="I796" s="684"/>
      <c r="J796" s="684"/>
      <c r="K796" s="684"/>
      <c r="L796" s="682"/>
      <c r="M796" s="682"/>
      <c r="N796" s="684"/>
      <c r="O796" s="684"/>
      <c r="P796" s="684"/>
      <c r="Q796" s="684"/>
      <c r="R796" s="684"/>
      <c r="S796" s="682"/>
      <c r="T796" s="682"/>
      <c r="U796" s="682"/>
      <c r="V796" s="682"/>
      <c r="W796" s="682"/>
      <c r="X796" s="682"/>
      <c r="Y796" s="682"/>
      <c r="Z796" s="682"/>
    </row>
    <row r="797" spans="1:26" ht="15">
      <c r="A797" s="682"/>
      <c r="B797" s="684"/>
      <c r="C797" s="684"/>
      <c r="D797" s="684"/>
      <c r="E797" s="684"/>
      <c r="F797" s="684"/>
      <c r="G797" s="684"/>
      <c r="H797" s="684"/>
      <c r="I797" s="684"/>
      <c r="J797" s="684"/>
      <c r="K797" s="684"/>
      <c r="L797" s="682"/>
      <c r="M797" s="682"/>
      <c r="N797" s="684"/>
      <c r="O797" s="684"/>
      <c r="P797" s="684"/>
      <c r="Q797" s="684"/>
      <c r="R797" s="684"/>
      <c r="S797" s="682"/>
      <c r="T797" s="682"/>
      <c r="U797" s="682"/>
      <c r="V797" s="682"/>
      <c r="W797" s="682"/>
      <c r="X797" s="682"/>
      <c r="Y797" s="682"/>
      <c r="Z797" s="682"/>
    </row>
    <row r="798" spans="1:26" ht="15">
      <c r="A798" s="682"/>
      <c r="B798" s="684"/>
      <c r="C798" s="684"/>
      <c r="D798" s="684"/>
      <c r="E798" s="684"/>
      <c r="F798" s="684"/>
      <c r="G798" s="684"/>
      <c r="H798" s="684"/>
      <c r="I798" s="684"/>
      <c r="J798" s="684"/>
      <c r="K798" s="684"/>
      <c r="L798" s="682"/>
      <c r="M798" s="682"/>
      <c r="N798" s="684"/>
      <c r="O798" s="684"/>
      <c r="P798" s="684"/>
      <c r="Q798" s="684"/>
      <c r="R798" s="684"/>
      <c r="S798" s="682"/>
      <c r="T798" s="682"/>
      <c r="U798" s="682"/>
      <c r="V798" s="682"/>
      <c r="W798" s="682"/>
      <c r="X798" s="682"/>
      <c r="Y798" s="682"/>
      <c r="Z798" s="682"/>
    </row>
    <row r="799" spans="1:26" ht="15">
      <c r="A799" s="682"/>
      <c r="B799" s="684"/>
      <c r="C799" s="684"/>
      <c r="D799" s="684"/>
      <c r="E799" s="684"/>
      <c r="F799" s="684"/>
      <c r="G799" s="684"/>
      <c r="H799" s="684"/>
      <c r="I799" s="684"/>
      <c r="J799" s="684"/>
      <c r="K799" s="684"/>
      <c r="L799" s="682"/>
      <c r="M799" s="682"/>
      <c r="N799" s="684"/>
      <c r="O799" s="684"/>
      <c r="P799" s="684"/>
      <c r="Q799" s="684"/>
      <c r="R799" s="684"/>
      <c r="S799" s="682"/>
      <c r="T799" s="682"/>
      <c r="U799" s="682"/>
      <c r="V799" s="682"/>
      <c r="W799" s="682"/>
      <c r="X799" s="682"/>
      <c r="Y799" s="682"/>
      <c r="Z799" s="682"/>
    </row>
    <row r="800" spans="1:26" ht="15">
      <c r="A800" s="682"/>
      <c r="B800" s="684"/>
      <c r="C800" s="684"/>
      <c r="D800" s="684"/>
      <c r="E800" s="684"/>
      <c r="F800" s="684"/>
      <c r="G800" s="684"/>
      <c r="H800" s="684"/>
      <c r="I800" s="684"/>
      <c r="J800" s="684"/>
      <c r="K800" s="684"/>
      <c r="L800" s="682"/>
      <c r="M800" s="682"/>
      <c r="N800" s="684"/>
      <c r="O800" s="684"/>
      <c r="P800" s="684"/>
      <c r="Q800" s="684"/>
      <c r="R800" s="684"/>
      <c r="S800" s="682"/>
      <c r="T800" s="682"/>
      <c r="U800" s="682"/>
      <c r="V800" s="682"/>
      <c r="W800" s="682"/>
      <c r="X800" s="682"/>
      <c r="Y800" s="682"/>
      <c r="Z800" s="682"/>
    </row>
    <row r="801" spans="1:26" ht="15">
      <c r="A801" s="682"/>
      <c r="B801" s="684"/>
      <c r="C801" s="684"/>
      <c r="D801" s="684"/>
      <c r="E801" s="684"/>
      <c r="F801" s="684"/>
      <c r="G801" s="684"/>
      <c r="H801" s="684"/>
      <c r="I801" s="684"/>
      <c r="J801" s="684"/>
      <c r="K801" s="684"/>
      <c r="L801" s="682"/>
      <c r="M801" s="682"/>
      <c r="N801" s="684"/>
      <c r="O801" s="684"/>
      <c r="P801" s="684"/>
      <c r="Q801" s="684"/>
      <c r="R801" s="684"/>
      <c r="S801" s="682"/>
      <c r="T801" s="682"/>
      <c r="U801" s="682"/>
      <c r="V801" s="682"/>
      <c r="W801" s="682"/>
      <c r="X801" s="682"/>
      <c r="Y801" s="682"/>
      <c r="Z801" s="682"/>
    </row>
    <row r="802" spans="1:26" ht="15">
      <c r="A802" s="682"/>
      <c r="B802" s="684"/>
      <c r="C802" s="684"/>
      <c r="D802" s="684"/>
      <c r="E802" s="684"/>
      <c r="F802" s="684"/>
      <c r="G802" s="684"/>
      <c r="H802" s="684"/>
      <c r="I802" s="684"/>
      <c r="J802" s="684"/>
      <c r="K802" s="684"/>
      <c r="L802" s="682"/>
      <c r="M802" s="682"/>
      <c r="N802" s="684"/>
      <c r="O802" s="684"/>
      <c r="P802" s="684"/>
      <c r="Q802" s="684"/>
      <c r="R802" s="684"/>
      <c r="S802" s="682"/>
      <c r="T802" s="682"/>
      <c r="U802" s="682"/>
      <c r="V802" s="682"/>
      <c r="W802" s="682"/>
      <c r="X802" s="682"/>
      <c r="Y802" s="682"/>
      <c r="Z802" s="682"/>
    </row>
    <row r="803" spans="1:26" ht="15">
      <c r="A803" s="682"/>
      <c r="B803" s="684"/>
      <c r="C803" s="684"/>
      <c r="D803" s="684"/>
      <c r="E803" s="684"/>
      <c r="F803" s="684"/>
      <c r="G803" s="684"/>
      <c r="H803" s="684"/>
      <c r="I803" s="684"/>
      <c r="J803" s="684"/>
      <c r="K803" s="684"/>
      <c r="L803" s="682"/>
      <c r="M803" s="682"/>
      <c r="N803" s="684"/>
      <c r="O803" s="684"/>
      <c r="P803" s="684"/>
      <c r="Q803" s="684"/>
      <c r="R803" s="684"/>
      <c r="S803" s="682"/>
      <c r="T803" s="682"/>
      <c r="U803" s="682"/>
      <c r="V803" s="682"/>
      <c r="W803" s="682"/>
      <c r="X803" s="682"/>
      <c r="Y803" s="682"/>
      <c r="Z803" s="682"/>
    </row>
    <row r="804" spans="1:26" ht="15">
      <c r="A804" s="682"/>
      <c r="B804" s="684"/>
      <c r="C804" s="684"/>
      <c r="D804" s="684"/>
      <c r="E804" s="684"/>
      <c r="F804" s="684"/>
      <c r="G804" s="684"/>
      <c r="H804" s="684"/>
      <c r="I804" s="684"/>
      <c r="J804" s="684"/>
      <c r="K804" s="684"/>
      <c r="L804" s="682"/>
      <c r="M804" s="682"/>
      <c r="N804" s="684"/>
      <c r="O804" s="684"/>
      <c r="P804" s="684"/>
      <c r="Q804" s="684"/>
      <c r="R804" s="684"/>
      <c r="S804" s="682"/>
      <c r="T804" s="682"/>
      <c r="U804" s="682"/>
      <c r="V804" s="682"/>
      <c r="W804" s="682"/>
      <c r="X804" s="682"/>
      <c r="Y804" s="682"/>
      <c r="Z804" s="682"/>
    </row>
    <row r="805" spans="1:26" ht="15">
      <c r="A805" s="682"/>
      <c r="B805" s="684"/>
      <c r="C805" s="684"/>
      <c r="D805" s="684"/>
      <c r="E805" s="684"/>
      <c r="F805" s="684"/>
      <c r="G805" s="684"/>
      <c r="H805" s="684"/>
      <c r="I805" s="684"/>
      <c r="J805" s="684"/>
      <c r="K805" s="684"/>
      <c r="L805" s="682"/>
      <c r="M805" s="682"/>
      <c r="N805" s="684"/>
      <c r="O805" s="684"/>
      <c r="P805" s="684"/>
      <c r="Q805" s="684"/>
      <c r="R805" s="684"/>
      <c r="S805" s="682"/>
      <c r="T805" s="682"/>
      <c r="U805" s="682"/>
      <c r="V805" s="682"/>
      <c r="W805" s="682"/>
      <c r="X805" s="682"/>
      <c r="Y805" s="682"/>
      <c r="Z805" s="682"/>
    </row>
    <row r="806" spans="1:26" ht="15">
      <c r="A806" s="682"/>
      <c r="B806" s="684"/>
      <c r="C806" s="684"/>
      <c r="D806" s="684"/>
      <c r="E806" s="684"/>
      <c r="F806" s="684"/>
      <c r="G806" s="684"/>
      <c r="H806" s="684"/>
      <c r="I806" s="684"/>
      <c r="J806" s="684"/>
      <c r="K806" s="684"/>
      <c r="L806" s="682"/>
      <c r="M806" s="682"/>
      <c r="N806" s="684"/>
      <c r="O806" s="684"/>
      <c r="P806" s="684"/>
      <c r="Q806" s="684"/>
      <c r="R806" s="684"/>
      <c r="S806" s="682"/>
      <c r="T806" s="682"/>
      <c r="U806" s="682"/>
      <c r="V806" s="682"/>
      <c r="W806" s="682"/>
      <c r="X806" s="682"/>
      <c r="Y806" s="682"/>
      <c r="Z806" s="682"/>
    </row>
    <row r="807" spans="1:26" ht="15">
      <c r="A807" s="682"/>
      <c r="B807" s="684"/>
      <c r="C807" s="684"/>
      <c r="D807" s="684"/>
      <c r="E807" s="684"/>
      <c r="F807" s="684"/>
      <c r="G807" s="684"/>
      <c r="H807" s="684"/>
      <c r="I807" s="684"/>
      <c r="J807" s="684"/>
      <c r="K807" s="684"/>
      <c r="L807" s="682"/>
      <c r="M807" s="682"/>
      <c r="N807" s="684"/>
      <c r="O807" s="684"/>
      <c r="P807" s="684"/>
      <c r="Q807" s="684"/>
      <c r="R807" s="684"/>
      <c r="S807" s="682"/>
      <c r="T807" s="682"/>
      <c r="U807" s="682"/>
      <c r="V807" s="682"/>
      <c r="W807" s="682"/>
      <c r="X807" s="682"/>
      <c r="Y807" s="682"/>
      <c r="Z807" s="682"/>
    </row>
    <row r="808" spans="1:26" ht="15">
      <c r="A808" s="682"/>
      <c r="B808" s="684"/>
      <c r="C808" s="684"/>
      <c r="D808" s="684"/>
      <c r="E808" s="684"/>
      <c r="F808" s="684"/>
      <c r="G808" s="684"/>
      <c r="H808" s="684"/>
      <c r="I808" s="684"/>
      <c r="J808" s="684"/>
      <c r="K808" s="684"/>
      <c r="L808" s="682"/>
      <c r="M808" s="682"/>
      <c r="N808" s="684"/>
      <c r="O808" s="684"/>
      <c r="P808" s="684"/>
      <c r="Q808" s="684"/>
      <c r="R808" s="684"/>
      <c r="S808" s="682"/>
      <c r="T808" s="682"/>
      <c r="U808" s="682"/>
      <c r="V808" s="682"/>
      <c r="W808" s="682"/>
      <c r="X808" s="682"/>
      <c r="Y808" s="682"/>
      <c r="Z808" s="682"/>
    </row>
    <row r="809" spans="1:26" ht="15">
      <c r="A809" s="682"/>
      <c r="B809" s="684"/>
      <c r="C809" s="684"/>
      <c r="D809" s="684"/>
      <c r="E809" s="684"/>
      <c r="F809" s="684"/>
      <c r="G809" s="684"/>
      <c r="H809" s="684"/>
      <c r="I809" s="684"/>
      <c r="J809" s="684"/>
      <c r="K809" s="684"/>
      <c r="L809" s="682"/>
      <c r="M809" s="682"/>
      <c r="N809" s="684"/>
      <c r="O809" s="684"/>
      <c r="P809" s="684"/>
      <c r="Q809" s="684"/>
      <c r="R809" s="684"/>
      <c r="S809" s="682"/>
      <c r="T809" s="682"/>
      <c r="U809" s="682"/>
      <c r="V809" s="682"/>
      <c r="W809" s="682"/>
      <c r="X809" s="682"/>
      <c r="Y809" s="682"/>
      <c r="Z809" s="682"/>
    </row>
    <row r="810" spans="1:26" ht="15">
      <c r="A810" s="682"/>
      <c r="B810" s="684"/>
      <c r="C810" s="684"/>
      <c r="D810" s="684"/>
      <c r="E810" s="684"/>
      <c r="F810" s="684"/>
      <c r="G810" s="684"/>
      <c r="H810" s="684"/>
      <c r="I810" s="684"/>
      <c r="J810" s="684"/>
      <c r="K810" s="684"/>
      <c r="L810" s="682"/>
      <c r="M810" s="682"/>
      <c r="N810" s="684"/>
      <c r="O810" s="684"/>
      <c r="P810" s="684"/>
      <c r="Q810" s="684"/>
      <c r="R810" s="684"/>
      <c r="S810" s="682"/>
      <c r="T810" s="682"/>
      <c r="U810" s="682"/>
      <c r="V810" s="682"/>
      <c r="W810" s="682"/>
      <c r="X810" s="682"/>
      <c r="Y810" s="682"/>
      <c r="Z810" s="682"/>
    </row>
    <row r="811" spans="1:26" ht="15">
      <c r="A811" s="682"/>
      <c r="B811" s="684"/>
      <c r="C811" s="684"/>
      <c r="D811" s="684"/>
      <c r="E811" s="684"/>
      <c r="F811" s="684"/>
      <c r="G811" s="684"/>
      <c r="H811" s="684"/>
      <c r="I811" s="684"/>
      <c r="J811" s="684"/>
      <c r="K811" s="684"/>
      <c r="L811" s="682"/>
      <c r="M811" s="682"/>
      <c r="N811" s="684"/>
      <c r="O811" s="684"/>
      <c r="P811" s="684"/>
      <c r="Q811" s="684"/>
      <c r="R811" s="684"/>
      <c r="S811" s="682"/>
      <c r="T811" s="682"/>
      <c r="U811" s="682"/>
      <c r="V811" s="682"/>
      <c r="W811" s="682"/>
      <c r="X811" s="682"/>
      <c r="Y811" s="682"/>
      <c r="Z811" s="682"/>
    </row>
    <row r="812" spans="1:26" ht="15">
      <c r="A812" s="682"/>
      <c r="B812" s="684"/>
      <c r="C812" s="684"/>
      <c r="D812" s="684"/>
      <c r="E812" s="684"/>
      <c r="F812" s="684"/>
      <c r="G812" s="684"/>
      <c r="H812" s="684"/>
      <c r="I812" s="684"/>
      <c r="J812" s="684"/>
      <c r="K812" s="684"/>
      <c r="L812" s="682"/>
      <c r="M812" s="682"/>
      <c r="N812" s="684"/>
      <c r="O812" s="684"/>
      <c r="P812" s="684"/>
      <c r="Q812" s="684"/>
      <c r="R812" s="684"/>
      <c r="S812" s="682"/>
      <c r="T812" s="682"/>
      <c r="U812" s="682"/>
      <c r="V812" s="682"/>
      <c r="W812" s="682"/>
      <c r="X812" s="682"/>
      <c r="Y812" s="682"/>
      <c r="Z812" s="682"/>
    </row>
    <row r="813" spans="1:26" ht="15">
      <c r="A813" s="682"/>
      <c r="B813" s="684"/>
      <c r="C813" s="684"/>
      <c r="D813" s="684"/>
      <c r="E813" s="684"/>
      <c r="F813" s="684"/>
      <c r="G813" s="684"/>
      <c r="H813" s="684"/>
      <c r="I813" s="684"/>
      <c r="J813" s="684"/>
      <c r="K813" s="684"/>
      <c r="L813" s="682"/>
      <c r="M813" s="682"/>
      <c r="N813" s="684"/>
      <c r="O813" s="684"/>
      <c r="P813" s="684"/>
      <c r="Q813" s="684"/>
      <c r="R813" s="684"/>
      <c r="S813" s="682"/>
      <c r="T813" s="682"/>
      <c r="U813" s="682"/>
      <c r="V813" s="682"/>
      <c r="W813" s="682"/>
      <c r="X813" s="682"/>
      <c r="Y813" s="682"/>
      <c r="Z813" s="682"/>
    </row>
    <row r="814" spans="1:26" ht="15">
      <c r="A814" s="682"/>
      <c r="B814" s="684"/>
      <c r="C814" s="684"/>
      <c r="D814" s="684"/>
      <c r="E814" s="684"/>
      <c r="F814" s="684"/>
      <c r="G814" s="684"/>
      <c r="H814" s="684"/>
      <c r="I814" s="684"/>
      <c r="J814" s="684"/>
      <c r="K814" s="684"/>
      <c r="L814" s="682"/>
      <c r="M814" s="682"/>
      <c r="N814" s="684"/>
      <c r="O814" s="684"/>
      <c r="P814" s="684"/>
      <c r="Q814" s="684"/>
      <c r="R814" s="684"/>
      <c r="S814" s="682"/>
      <c r="T814" s="682"/>
      <c r="U814" s="682"/>
      <c r="V814" s="682"/>
      <c r="W814" s="682"/>
      <c r="X814" s="682"/>
      <c r="Y814" s="682"/>
      <c r="Z814" s="682"/>
    </row>
    <row r="815" spans="1:26" ht="15">
      <c r="A815" s="682"/>
      <c r="B815" s="684"/>
      <c r="C815" s="684"/>
      <c r="D815" s="684"/>
      <c r="E815" s="684"/>
      <c r="F815" s="684"/>
      <c r="G815" s="684"/>
      <c r="H815" s="684"/>
      <c r="I815" s="684"/>
      <c r="J815" s="684"/>
      <c r="K815" s="684"/>
      <c r="L815" s="682"/>
      <c r="M815" s="682"/>
      <c r="N815" s="684"/>
      <c r="O815" s="684"/>
      <c r="P815" s="684"/>
      <c r="Q815" s="684"/>
      <c r="R815" s="684"/>
      <c r="S815" s="682"/>
      <c r="T815" s="682"/>
      <c r="U815" s="682"/>
      <c r="V815" s="682"/>
      <c r="W815" s="682"/>
      <c r="X815" s="682"/>
      <c r="Y815" s="682"/>
      <c r="Z815" s="682"/>
    </row>
    <row r="816" spans="1:26" ht="15">
      <c r="A816" s="682"/>
      <c r="B816" s="684"/>
      <c r="C816" s="684"/>
      <c r="D816" s="684"/>
      <c r="E816" s="684"/>
      <c r="F816" s="684"/>
      <c r="G816" s="684"/>
      <c r="H816" s="684"/>
      <c r="I816" s="684"/>
      <c r="J816" s="684"/>
      <c r="K816" s="684"/>
      <c r="L816" s="682"/>
      <c r="M816" s="682"/>
      <c r="N816" s="684"/>
      <c r="O816" s="684"/>
      <c r="P816" s="684"/>
      <c r="Q816" s="684"/>
      <c r="R816" s="684"/>
      <c r="S816" s="682"/>
      <c r="T816" s="682"/>
      <c r="U816" s="682"/>
      <c r="V816" s="682"/>
      <c r="W816" s="682"/>
      <c r="X816" s="682"/>
      <c r="Y816" s="682"/>
      <c r="Z816" s="682"/>
    </row>
    <row r="817" spans="1:26" ht="15">
      <c r="A817" s="682"/>
      <c r="B817" s="684"/>
      <c r="C817" s="684"/>
      <c r="D817" s="684"/>
      <c r="E817" s="684"/>
      <c r="F817" s="684"/>
      <c r="G817" s="684"/>
      <c r="H817" s="684"/>
      <c r="I817" s="684"/>
      <c r="J817" s="684"/>
      <c r="K817" s="684"/>
      <c r="L817" s="682"/>
      <c r="M817" s="682"/>
      <c r="N817" s="684"/>
      <c r="O817" s="684"/>
      <c r="P817" s="684"/>
      <c r="Q817" s="684"/>
      <c r="R817" s="684"/>
      <c r="S817" s="682"/>
      <c r="T817" s="682"/>
      <c r="U817" s="682"/>
      <c r="V817" s="682"/>
      <c r="W817" s="682"/>
      <c r="X817" s="682"/>
      <c r="Y817" s="682"/>
      <c r="Z817" s="682"/>
    </row>
    <row r="818" spans="1:26" ht="15">
      <c r="A818" s="682"/>
      <c r="B818" s="684"/>
      <c r="C818" s="684"/>
      <c r="D818" s="684"/>
      <c r="E818" s="684"/>
      <c r="F818" s="684"/>
      <c r="G818" s="684"/>
      <c r="H818" s="684"/>
      <c r="I818" s="684"/>
      <c r="J818" s="684"/>
      <c r="K818" s="684"/>
      <c r="L818" s="682"/>
      <c r="M818" s="682"/>
      <c r="N818" s="684"/>
      <c r="O818" s="684"/>
      <c r="P818" s="684"/>
      <c r="Q818" s="684"/>
      <c r="R818" s="684"/>
      <c r="S818" s="682"/>
      <c r="T818" s="682"/>
      <c r="U818" s="682"/>
      <c r="V818" s="682"/>
      <c r="W818" s="682"/>
      <c r="X818" s="682"/>
      <c r="Y818" s="682"/>
      <c r="Z818" s="682"/>
    </row>
    <row r="819" spans="1:26" ht="15">
      <c r="A819" s="682"/>
      <c r="B819" s="684"/>
      <c r="C819" s="684"/>
      <c r="D819" s="684"/>
      <c r="E819" s="684"/>
      <c r="F819" s="684"/>
      <c r="G819" s="684"/>
      <c r="H819" s="684"/>
      <c r="I819" s="684"/>
      <c r="J819" s="684"/>
      <c r="K819" s="684"/>
      <c r="L819" s="682"/>
      <c r="M819" s="682"/>
      <c r="N819" s="684"/>
      <c r="O819" s="684"/>
      <c r="P819" s="684"/>
      <c r="Q819" s="684"/>
      <c r="R819" s="684"/>
      <c r="S819" s="682"/>
      <c r="T819" s="682"/>
      <c r="U819" s="682"/>
      <c r="V819" s="682"/>
      <c r="W819" s="682"/>
      <c r="X819" s="682"/>
      <c r="Y819" s="682"/>
      <c r="Z819" s="682"/>
    </row>
    <row r="820" spans="1:26" ht="15">
      <c r="A820" s="682"/>
      <c r="B820" s="684"/>
      <c r="C820" s="684"/>
      <c r="D820" s="684"/>
      <c r="E820" s="684"/>
      <c r="F820" s="684"/>
      <c r="G820" s="684"/>
      <c r="H820" s="684"/>
      <c r="I820" s="684"/>
      <c r="J820" s="684"/>
      <c r="K820" s="684"/>
      <c r="L820" s="682"/>
      <c r="M820" s="682"/>
      <c r="N820" s="684"/>
      <c r="O820" s="684"/>
      <c r="P820" s="684"/>
      <c r="Q820" s="684"/>
      <c r="R820" s="684"/>
      <c r="S820" s="682"/>
      <c r="T820" s="682"/>
      <c r="U820" s="682"/>
      <c r="V820" s="682"/>
      <c r="W820" s="682"/>
      <c r="X820" s="682"/>
      <c r="Y820" s="682"/>
      <c r="Z820" s="682"/>
    </row>
    <row r="821" spans="1:26" ht="15">
      <c r="A821" s="682"/>
      <c r="B821" s="684"/>
      <c r="C821" s="684"/>
      <c r="D821" s="684"/>
      <c r="E821" s="684"/>
      <c r="F821" s="684"/>
      <c r="G821" s="684"/>
      <c r="H821" s="684"/>
      <c r="I821" s="684"/>
      <c r="J821" s="684"/>
      <c r="K821" s="684"/>
      <c r="L821" s="682"/>
      <c r="M821" s="682"/>
      <c r="N821" s="684"/>
      <c r="O821" s="684"/>
      <c r="P821" s="684"/>
      <c r="Q821" s="684"/>
      <c r="R821" s="684"/>
      <c r="S821" s="682"/>
      <c r="T821" s="682"/>
      <c r="U821" s="682"/>
      <c r="V821" s="682"/>
      <c r="W821" s="682"/>
      <c r="X821" s="682"/>
      <c r="Y821" s="682"/>
      <c r="Z821" s="682"/>
    </row>
    <row r="822" spans="1:26" ht="15">
      <c r="A822" s="682"/>
      <c r="B822" s="684"/>
      <c r="C822" s="684"/>
      <c r="D822" s="684"/>
      <c r="E822" s="684"/>
      <c r="F822" s="684"/>
      <c r="G822" s="684"/>
      <c r="H822" s="684"/>
      <c r="I822" s="684"/>
      <c r="J822" s="684"/>
      <c r="K822" s="684"/>
      <c r="L822" s="682"/>
      <c r="M822" s="682"/>
      <c r="N822" s="684"/>
      <c r="O822" s="684"/>
      <c r="P822" s="684"/>
      <c r="Q822" s="684"/>
      <c r="R822" s="684"/>
      <c r="S822" s="682"/>
      <c r="T822" s="682"/>
      <c r="U822" s="682"/>
      <c r="V822" s="682"/>
      <c r="W822" s="682"/>
      <c r="X822" s="682"/>
      <c r="Y822" s="682"/>
      <c r="Z822" s="682"/>
    </row>
    <row r="823" spans="1:26" ht="15">
      <c r="A823" s="682"/>
      <c r="B823" s="684"/>
      <c r="C823" s="684"/>
      <c r="D823" s="684"/>
      <c r="E823" s="684"/>
      <c r="F823" s="684"/>
      <c r="G823" s="684"/>
      <c r="H823" s="684"/>
      <c r="I823" s="684"/>
      <c r="J823" s="684"/>
      <c r="K823" s="684"/>
      <c r="L823" s="682"/>
      <c r="M823" s="682"/>
      <c r="N823" s="684"/>
      <c r="O823" s="684"/>
      <c r="P823" s="684"/>
      <c r="Q823" s="684"/>
      <c r="R823" s="684"/>
      <c r="S823" s="682"/>
      <c r="T823" s="682"/>
      <c r="U823" s="682"/>
      <c r="V823" s="682"/>
      <c r="W823" s="682"/>
      <c r="X823" s="682"/>
      <c r="Y823" s="682"/>
      <c r="Z823" s="682"/>
    </row>
    <row r="824" spans="1:26" ht="15">
      <c r="A824" s="682"/>
      <c r="B824" s="684"/>
      <c r="C824" s="684"/>
      <c r="D824" s="684"/>
      <c r="E824" s="684"/>
      <c r="F824" s="684"/>
      <c r="G824" s="684"/>
      <c r="H824" s="684"/>
      <c r="I824" s="684"/>
      <c r="J824" s="684"/>
      <c r="K824" s="684"/>
      <c r="L824" s="682"/>
      <c r="M824" s="682"/>
      <c r="N824" s="684"/>
      <c r="O824" s="684"/>
      <c r="P824" s="684"/>
      <c r="Q824" s="684"/>
      <c r="R824" s="684"/>
      <c r="S824" s="682"/>
      <c r="T824" s="682"/>
      <c r="U824" s="682"/>
      <c r="V824" s="682"/>
      <c r="W824" s="682"/>
      <c r="X824" s="682"/>
      <c r="Y824" s="682"/>
      <c r="Z824" s="682"/>
    </row>
    <row r="825" spans="1:26" ht="15">
      <c r="A825" s="682"/>
      <c r="B825" s="684"/>
      <c r="C825" s="684"/>
      <c r="D825" s="684"/>
      <c r="E825" s="684"/>
      <c r="F825" s="684"/>
      <c r="G825" s="684"/>
      <c r="H825" s="684"/>
      <c r="I825" s="684"/>
      <c r="J825" s="684"/>
      <c r="K825" s="684"/>
      <c r="L825" s="682"/>
      <c r="M825" s="682"/>
      <c r="N825" s="684"/>
      <c r="O825" s="684"/>
      <c r="P825" s="684"/>
      <c r="Q825" s="684"/>
      <c r="R825" s="684"/>
      <c r="S825" s="682"/>
      <c r="T825" s="682"/>
      <c r="U825" s="682"/>
      <c r="V825" s="682"/>
      <c r="W825" s="682"/>
      <c r="X825" s="682"/>
      <c r="Y825" s="682"/>
      <c r="Z825" s="682"/>
    </row>
    <row r="826" spans="1:26" ht="15">
      <c r="A826" s="682"/>
      <c r="B826" s="684"/>
      <c r="C826" s="684"/>
      <c r="D826" s="684"/>
      <c r="E826" s="684"/>
      <c r="F826" s="684"/>
      <c r="G826" s="684"/>
      <c r="H826" s="684"/>
      <c r="I826" s="684"/>
      <c r="J826" s="684"/>
      <c r="K826" s="684"/>
      <c r="L826" s="682"/>
      <c r="M826" s="682"/>
      <c r="N826" s="684"/>
      <c r="O826" s="684"/>
      <c r="P826" s="684"/>
      <c r="Q826" s="684"/>
      <c r="R826" s="684"/>
      <c r="S826" s="682"/>
      <c r="T826" s="682"/>
      <c r="U826" s="682"/>
      <c r="V826" s="682"/>
      <c r="W826" s="682"/>
      <c r="X826" s="682"/>
      <c r="Y826" s="682"/>
      <c r="Z826" s="682"/>
    </row>
    <row r="827" spans="1:26" ht="15">
      <c r="A827" s="682"/>
      <c r="B827" s="684"/>
      <c r="C827" s="684"/>
      <c r="D827" s="684"/>
      <c r="E827" s="684"/>
      <c r="F827" s="684"/>
      <c r="G827" s="684"/>
      <c r="H827" s="684"/>
      <c r="I827" s="684"/>
      <c r="J827" s="684"/>
      <c r="K827" s="684"/>
      <c r="L827" s="682"/>
      <c r="M827" s="682"/>
      <c r="N827" s="684"/>
      <c r="O827" s="684"/>
      <c r="P827" s="684"/>
      <c r="Q827" s="684"/>
      <c r="R827" s="684"/>
      <c r="S827" s="682"/>
      <c r="T827" s="682"/>
      <c r="U827" s="682"/>
      <c r="V827" s="682"/>
      <c r="W827" s="682"/>
      <c r="X827" s="682"/>
      <c r="Y827" s="682"/>
      <c r="Z827" s="682"/>
    </row>
    <row r="828" spans="1:26" ht="15">
      <c r="A828" s="682"/>
      <c r="B828" s="684"/>
      <c r="C828" s="684"/>
      <c r="D828" s="684"/>
      <c r="E828" s="684"/>
      <c r="F828" s="684"/>
      <c r="G828" s="684"/>
      <c r="H828" s="684"/>
      <c r="I828" s="684"/>
      <c r="J828" s="684"/>
      <c r="K828" s="684"/>
      <c r="L828" s="682"/>
      <c r="M828" s="682"/>
      <c r="N828" s="684"/>
      <c r="O828" s="684"/>
      <c r="P828" s="684"/>
      <c r="Q828" s="684"/>
      <c r="R828" s="684"/>
      <c r="S828" s="682"/>
      <c r="T828" s="682"/>
      <c r="U828" s="682"/>
      <c r="V828" s="682"/>
      <c r="W828" s="682"/>
      <c r="X828" s="682"/>
      <c r="Y828" s="682"/>
      <c r="Z828" s="682"/>
    </row>
    <row r="829" spans="1:26" ht="15">
      <c r="A829" s="682"/>
      <c r="B829" s="684"/>
      <c r="C829" s="684"/>
      <c r="D829" s="684"/>
      <c r="E829" s="684"/>
      <c r="F829" s="684"/>
      <c r="G829" s="684"/>
      <c r="H829" s="684"/>
      <c r="I829" s="684"/>
      <c r="J829" s="684"/>
      <c r="K829" s="684"/>
      <c r="L829" s="682"/>
      <c r="M829" s="682"/>
      <c r="N829" s="684"/>
      <c r="O829" s="684"/>
      <c r="P829" s="684"/>
      <c r="Q829" s="684"/>
      <c r="R829" s="684"/>
      <c r="S829" s="682"/>
      <c r="T829" s="682"/>
      <c r="U829" s="682"/>
      <c r="V829" s="682"/>
      <c r="W829" s="682"/>
      <c r="X829" s="682"/>
      <c r="Y829" s="682"/>
      <c r="Z829" s="682"/>
    </row>
    <row r="830" spans="1:26" ht="15">
      <c r="A830" s="682"/>
      <c r="B830" s="684"/>
      <c r="C830" s="684"/>
      <c r="D830" s="684"/>
      <c r="E830" s="684"/>
      <c r="F830" s="684"/>
      <c r="G830" s="684"/>
      <c r="H830" s="684"/>
      <c r="I830" s="684"/>
      <c r="J830" s="684"/>
      <c r="K830" s="684"/>
      <c r="L830" s="682"/>
      <c r="M830" s="682"/>
      <c r="N830" s="684"/>
      <c r="O830" s="684"/>
      <c r="P830" s="684"/>
      <c r="Q830" s="684"/>
      <c r="R830" s="684"/>
      <c r="S830" s="682"/>
      <c r="T830" s="682"/>
      <c r="U830" s="682"/>
      <c r="V830" s="682"/>
      <c r="W830" s="682"/>
      <c r="X830" s="682"/>
      <c r="Y830" s="682"/>
      <c r="Z830" s="682"/>
    </row>
    <row r="831" spans="1:26" ht="15">
      <c r="A831" s="682"/>
      <c r="B831" s="684"/>
      <c r="C831" s="684"/>
      <c r="D831" s="684"/>
      <c r="E831" s="684"/>
      <c r="F831" s="684"/>
      <c r="G831" s="684"/>
      <c r="H831" s="684"/>
      <c r="I831" s="684"/>
      <c r="J831" s="684"/>
      <c r="K831" s="684"/>
      <c r="L831" s="682"/>
      <c r="M831" s="682"/>
      <c r="N831" s="684"/>
      <c r="O831" s="684"/>
      <c r="P831" s="684"/>
      <c r="Q831" s="684"/>
      <c r="R831" s="684"/>
      <c r="S831" s="682"/>
      <c r="T831" s="682"/>
      <c r="U831" s="682"/>
      <c r="V831" s="682"/>
      <c r="W831" s="682"/>
      <c r="X831" s="682"/>
      <c r="Y831" s="682"/>
      <c r="Z831" s="682"/>
    </row>
    <row r="832" spans="1:26" ht="15">
      <c r="A832" s="682"/>
      <c r="B832" s="684"/>
      <c r="C832" s="684"/>
      <c r="D832" s="684"/>
      <c r="E832" s="684"/>
      <c r="F832" s="684"/>
      <c r="G832" s="684"/>
      <c r="H832" s="684"/>
      <c r="I832" s="684"/>
      <c r="J832" s="684"/>
      <c r="K832" s="684"/>
      <c r="L832" s="682"/>
      <c r="M832" s="682"/>
      <c r="N832" s="684"/>
      <c r="O832" s="684"/>
      <c r="P832" s="684"/>
      <c r="Q832" s="684"/>
      <c r="R832" s="684"/>
      <c r="S832" s="682"/>
      <c r="T832" s="682"/>
      <c r="U832" s="682"/>
      <c r="V832" s="682"/>
      <c r="W832" s="682"/>
      <c r="X832" s="682"/>
      <c r="Y832" s="682"/>
      <c r="Z832" s="682"/>
    </row>
    <row r="833" spans="1:26" ht="15">
      <c r="A833" s="682"/>
      <c r="B833" s="684"/>
      <c r="C833" s="684"/>
      <c r="D833" s="684"/>
      <c r="E833" s="684"/>
      <c r="F833" s="684"/>
      <c r="G833" s="684"/>
      <c r="H833" s="684"/>
      <c r="I833" s="684"/>
      <c r="J833" s="684"/>
      <c r="K833" s="684"/>
      <c r="L833" s="682"/>
      <c r="M833" s="682"/>
      <c r="N833" s="684"/>
      <c r="O833" s="684"/>
      <c r="P833" s="684"/>
      <c r="Q833" s="684"/>
      <c r="R833" s="684"/>
      <c r="S833" s="682"/>
      <c r="T833" s="682"/>
      <c r="U833" s="682"/>
      <c r="V833" s="682"/>
      <c r="W833" s="682"/>
      <c r="X833" s="682"/>
      <c r="Y833" s="682"/>
      <c r="Z833" s="682"/>
    </row>
    <row r="834" spans="1:26" ht="15">
      <c r="A834" s="682"/>
      <c r="B834" s="684"/>
      <c r="C834" s="684"/>
      <c r="D834" s="684"/>
      <c r="E834" s="684"/>
      <c r="F834" s="684"/>
      <c r="G834" s="684"/>
      <c r="H834" s="684"/>
      <c r="I834" s="684"/>
      <c r="J834" s="684"/>
      <c r="K834" s="684"/>
      <c r="L834" s="682"/>
      <c r="M834" s="682"/>
      <c r="N834" s="684"/>
      <c r="O834" s="684"/>
      <c r="P834" s="684"/>
      <c r="Q834" s="684"/>
      <c r="R834" s="684"/>
      <c r="S834" s="682"/>
      <c r="T834" s="682"/>
      <c r="U834" s="682"/>
      <c r="V834" s="682"/>
      <c r="W834" s="682"/>
      <c r="X834" s="682"/>
      <c r="Y834" s="682"/>
      <c r="Z834" s="682"/>
    </row>
    <row r="835" spans="1:26" ht="15">
      <c r="A835" s="682"/>
      <c r="B835" s="684"/>
      <c r="C835" s="684"/>
      <c r="D835" s="684"/>
      <c r="E835" s="684"/>
      <c r="F835" s="684"/>
      <c r="G835" s="684"/>
      <c r="H835" s="684"/>
      <c r="I835" s="684"/>
      <c r="J835" s="684"/>
      <c r="K835" s="684"/>
      <c r="L835" s="682"/>
      <c r="M835" s="682"/>
      <c r="N835" s="684"/>
      <c r="O835" s="684"/>
      <c r="P835" s="684"/>
      <c r="Q835" s="684"/>
      <c r="R835" s="684"/>
      <c r="S835" s="682"/>
      <c r="T835" s="682"/>
      <c r="U835" s="682"/>
      <c r="V835" s="682"/>
      <c r="W835" s="682"/>
      <c r="X835" s="682"/>
      <c r="Y835" s="682"/>
      <c r="Z835" s="682"/>
    </row>
    <row r="836" spans="1:26" ht="15">
      <c r="A836" s="682"/>
      <c r="B836" s="684"/>
      <c r="C836" s="684"/>
      <c r="D836" s="684"/>
      <c r="E836" s="684"/>
      <c r="F836" s="684"/>
      <c r="G836" s="684"/>
      <c r="H836" s="684"/>
      <c r="I836" s="684"/>
      <c r="J836" s="684"/>
      <c r="K836" s="684"/>
      <c r="L836" s="682"/>
      <c r="M836" s="682"/>
      <c r="N836" s="684"/>
      <c r="O836" s="684"/>
      <c r="P836" s="684"/>
      <c r="Q836" s="684"/>
      <c r="R836" s="684"/>
      <c r="S836" s="682"/>
      <c r="T836" s="682"/>
      <c r="U836" s="682"/>
      <c r="V836" s="682"/>
      <c r="W836" s="682"/>
      <c r="X836" s="682"/>
      <c r="Y836" s="682"/>
      <c r="Z836" s="682"/>
    </row>
    <row r="837" spans="1:26" ht="15">
      <c r="A837" s="682"/>
      <c r="B837" s="684"/>
      <c r="C837" s="684"/>
      <c r="D837" s="684"/>
      <c r="E837" s="684"/>
      <c r="F837" s="684"/>
      <c r="G837" s="684"/>
      <c r="H837" s="684"/>
      <c r="I837" s="684"/>
      <c r="J837" s="684"/>
      <c r="K837" s="684"/>
      <c r="L837" s="682"/>
      <c r="M837" s="682"/>
      <c r="N837" s="684"/>
      <c r="O837" s="684"/>
      <c r="P837" s="684"/>
      <c r="Q837" s="684"/>
      <c r="R837" s="684"/>
      <c r="S837" s="682"/>
      <c r="T837" s="682"/>
      <c r="U837" s="682"/>
      <c r="V837" s="682"/>
      <c r="W837" s="682"/>
      <c r="X837" s="682"/>
      <c r="Y837" s="682"/>
      <c r="Z837" s="682"/>
    </row>
    <row r="838" spans="1:26" ht="15">
      <c r="A838" s="682"/>
      <c r="B838" s="684"/>
      <c r="C838" s="684"/>
      <c r="D838" s="684"/>
      <c r="E838" s="684"/>
      <c r="F838" s="684"/>
      <c r="G838" s="684"/>
      <c r="H838" s="684"/>
      <c r="I838" s="684"/>
      <c r="J838" s="684"/>
      <c r="K838" s="684"/>
      <c r="L838" s="682"/>
      <c r="M838" s="682"/>
      <c r="N838" s="684"/>
      <c r="O838" s="684"/>
      <c r="P838" s="684"/>
      <c r="Q838" s="684"/>
      <c r="R838" s="684"/>
      <c r="S838" s="682"/>
      <c r="T838" s="682"/>
      <c r="U838" s="682"/>
      <c r="V838" s="682"/>
      <c r="W838" s="682"/>
      <c r="X838" s="682"/>
      <c r="Y838" s="682"/>
      <c r="Z838" s="682"/>
    </row>
    <row r="839" spans="1:26" ht="15">
      <c r="A839" s="682"/>
      <c r="B839" s="684"/>
      <c r="C839" s="684"/>
      <c r="D839" s="684"/>
      <c r="E839" s="684"/>
      <c r="F839" s="684"/>
      <c r="G839" s="684"/>
      <c r="H839" s="684"/>
      <c r="I839" s="684"/>
      <c r="J839" s="684"/>
      <c r="K839" s="684"/>
      <c r="L839" s="682"/>
      <c r="M839" s="682"/>
      <c r="N839" s="684"/>
      <c r="O839" s="684"/>
      <c r="P839" s="684"/>
      <c r="Q839" s="684"/>
      <c r="R839" s="684"/>
      <c r="S839" s="682"/>
      <c r="T839" s="682"/>
      <c r="U839" s="682"/>
      <c r="V839" s="682"/>
      <c r="W839" s="682"/>
      <c r="X839" s="682"/>
      <c r="Y839" s="682"/>
      <c r="Z839" s="682"/>
    </row>
    <row r="840" spans="1:26" ht="15">
      <c r="A840" s="682"/>
      <c r="B840" s="684"/>
      <c r="C840" s="684"/>
      <c r="D840" s="684"/>
      <c r="E840" s="684"/>
      <c r="F840" s="684"/>
      <c r="G840" s="684"/>
      <c r="H840" s="684"/>
      <c r="I840" s="684"/>
      <c r="J840" s="684"/>
      <c r="K840" s="684"/>
      <c r="L840" s="682"/>
      <c r="M840" s="682"/>
      <c r="N840" s="684"/>
      <c r="O840" s="684"/>
      <c r="P840" s="684"/>
      <c r="Q840" s="684"/>
      <c r="R840" s="684"/>
      <c r="S840" s="682"/>
      <c r="T840" s="682"/>
      <c r="U840" s="682"/>
      <c r="V840" s="682"/>
      <c r="W840" s="682"/>
      <c r="X840" s="682"/>
      <c r="Y840" s="682"/>
      <c r="Z840" s="682"/>
    </row>
    <row r="841" spans="1:26" ht="15">
      <c r="A841" s="682"/>
      <c r="B841" s="684"/>
      <c r="C841" s="684"/>
      <c r="D841" s="684"/>
      <c r="E841" s="684"/>
      <c r="F841" s="684"/>
      <c r="G841" s="684"/>
      <c r="H841" s="684"/>
      <c r="I841" s="684"/>
      <c r="J841" s="684"/>
      <c r="K841" s="684"/>
      <c r="L841" s="682"/>
      <c r="M841" s="682"/>
      <c r="N841" s="684"/>
      <c r="O841" s="684"/>
      <c r="P841" s="684"/>
      <c r="Q841" s="684"/>
      <c r="R841" s="684"/>
      <c r="S841" s="682"/>
      <c r="T841" s="682"/>
      <c r="U841" s="682"/>
      <c r="V841" s="682"/>
      <c r="W841" s="682"/>
      <c r="X841" s="682"/>
      <c r="Y841" s="682"/>
      <c r="Z841" s="682"/>
    </row>
    <row r="842" spans="1:26" ht="15">
      <c r="A842" s="682"/>
      <c r="B842" s="684"/>
      <c r="C842" s="684"/>
      <c r="D842" s="684"/>
      <c r="E842" s="684"/>
      <c r="F842" s="684"/>
      <c r="G842" s="684"/>
      <c r="H842" s="684"/>
      <c r="I842" s="684"/>
      <c r="J842" s="684"/>
      <c r="K842" s="684"/>
      <c r="L842" s="682"/>
      <c r="M842" s="682"/>
      <c r="N842" s="684"/>
      <c r="O842" s="684"/>
      <c r="P842" s="684"/>
      <c r="Q842" s="684"/>
      <c r="R842" s="684"/>
      <c r="S842" s="682"/>
      <c r="T842" s="682"/>
      <c r="U842" s="682"/>
      <c r="V842" s="682"/>
      <c r="W842" s="682"/>
      <c r="X842" s="682"/>
      <c r="Y842" s="682"/>
      <c r="Z842" s="682"/>
    </row>
    <row r="843" spans="1:26" ht="15">
      <c r="A843" s="682"/>
      <c r="B843" s="684"/>
      <c r="C843" s="684"/>
      <c r="D843" s="684"/>
      <c r="E843" s="684"/>
      <c r="F843" s="684"/>
      <c r="G843" s="684"/>
      <c r="H843" s="684"/>
      <c r="I843" s="684"/>
      <c r="J843" s="684"/>
      <c r="K843" s="684"/>
      <c r="L843" s="682"/>
      <c r="M843" s="682"/>
      <c r="N843" s="684"/>
      <c r="O843" s="684"/>
      <c r="P843" s="684"/>
      <c r="Q843" s="684"/>
      <c r="R843" s="684"/>
      <c r="S843" s="682"/>
      <c r="T843" s="682"/>
      <c r="U843" s="682"/>
      <c r="V843" s="682"/>
      <c r="W843" s="682"/>
      <c r="X843" s="682"/>
      <c r="Y843" s="682"/>
      <c r="Z843" s="682"/>
    </row>
    <row r="844" spans="1:26" ht="15">
      <c r="A844" s="682"/>
      <c r="B844" s="684"/>
      <c r="C844" s="684"/>
      <c r="D844" s="684"/>
      <c r="E844" s="684"/>
      <c r="F844" s="684"/>
      <c r="G844" s="684"/>
      <c r="H844" s="684"/>
      <c r="I844" s="684"/>
      <c r="J844" s="684"/>
      <c r="K844" s="684"/>
      <c r="L844" s="682"/>
      <c r="M844" s="682"/>
      <c r="N844" s="684"/>
      <c r="O844" s="684"/>
      <c r="P844" s="684"/>
      <c r="Q844" s="684"/>
      <c r="R844" s="684"/>
      <c r="S844" s="682"/>
      <c r="T844" s="682"/>
      <c r="U844" s="682"/>
      <c r="V844" s="682"/>
      <c r="W844" s="682"/>
      <c r="X844" s="682"/>
      <c r="Y844" s="682"/>
      <c r="Z844" s="682"/>
    </row>
    <row r="845" spans="1:26" ht="15">
      <c r="A845" s="682"/>
      <c r="B845" s="684"/>
      <c r="C845" s="684"/>
      <c r="D845" s="684"/>
      <c r="E845" s="684"/>
      <c r="F845" s="684"/>
      <c r="G845" s="684"/>
      <c r="H845" s="684"/>
      <c r="I845" s="684"/>
      <c r="J845" s="684"/>
      <c r="K845" s="684"/>
      <c r="L845" s="682"/>
      <c r="M845" s="682"/>
      <c r="N845" s="684"/>
      <c r="O845" s="684"/>
      <c r="P845" s="684"/>
      <c r="Q845" s="684"/>
      <c r="R845" s="684"/>
      <c r="S845" s="682"/>
      <c r="T845" s="682"/>
      <c r="U845" s="682"/>
      <c r="V845" s="682"/>
      <c r="W845" s="682"/>
      <c r="X845" s="682"/>
      <c r="Y845" s="682"/>
      <c r="Z845" s="682"/>
    </row>
    <row r="846" spans="1:26" ht="15">
      <c r="A846" s="682"/>
      <c r="B846" s="684"/>
      <c r="C846" s="684"/>
      <c r="D846" s="684"/>
      <c r="E846" s="684"/>
      <c r="F846" s="684"/>
      <c r="G846" s="684"/>
      <c r="H846" s="684"/>
      <c r="I846" s="684"/>
      <c r="J846" s="684"/>
      <c r="K846" s="684"/>
      <c r="L846" s="682"/>
      <c r="M846" s="682"/>
      <c r="N846" s="684"/>
      <c r="O846" s="684"/>
      <c r="P846" s="684"/>
      <c r="Q846" s="684"/>
      <c r="R846" s="684"/>
      <c r="S846" s="682"/>
      <c r="T846" s="682"/>
      <c r="U846" s="682"/>
      <c r="V846" s="682"/>
      <c r="W846" s="682"/>
      <c r="X846" s="682"/>
      <c r="Y846" s="682"/>
      <c r="Z846" s="682"/>
    </row>
    <row r="847" spans="1:26" ht="15">
      <c r="A847" s="682"/>
      <c r="B847" s="684"/>
      <c r="C847" s="684"/>
      <c r="D847" s="684"/>
      <c r="E847" s="684"/>
      <c r="F847" s="684"/>
      <c r="G847" s="684"/>
      <c r="H847" s="684"/>
      <c r="I847" s="684"/>
      <c r="J847" s="684"/>
      <c r="K847" s="684"/>
      <c r="L847" s="682"/>
      <c r="M847" s="682"/>
      <c r="N847" s="684"/>
      <c r="O847" s="684"/>
      <c r="P847" s="684"/>
      <c r="Q847" s="684"/>
      <c r="R847" s="684"/>
      <c r="S847" s="682"/>
      <c r="T847" s="682"/>
      <c r="U847" s="682"/>
      <c r="V847" s="682"/>
      <c r="W847" s="682"/>
      <c r="X847" s="682"/>
      <c r="Y847" s="682"/>
      <c r="Z847" s="682"/>
    </row>
    <row r="848" spans="1:26" ht="15">
      <c r="A848" s="682"/>
      <c r="B848" s="684"/>
      <c r="C848" s="684"/>
      <c r="D848" s="684"/>
      <c r="E848" s="684"/>
      <c r="F848" s="684"/>
      <c r="G848" s="684"/>
      <c r="H848" s="684"/>
      <c r="I848" s="684"/>
      <c r="J848" s="684"/>
      <c r="K848" s="684"/>
      <c r="L848" s="682"/>
      <c r="M848" s="682"/>
      <c r="N848" s="684"/>
      <c r="O848" s="684"/>
      <c r="P848" s="684"/>
      <c r="Q848" s="684"/>
      <c r="R848" s="684"/>
      <c r="S848" s="682"/>
      <c r="T848" s="682"/>
      <c r="U848" s="682"/>
      <c r="V848" s="682"/>
      <c r="W848" s="682"/>
      <c r="X848" s="682"/>
      <c r="Y848" s="682"/>
      <c r="Z848" s="682"/>
    </row>
    <row r="849" spans="1:26" ht="15">
      <c r="A849" s="682"/>
      <c r="B849" s="684"/>
      <c r="C849" s="684"/>
      <c r="D849" s="684"/>
      <c r="E849" s="684"/>
      <c r="F849" s="684"/>
      <c r="G849" s="684"/>
      <c r="H849" s="684"/>
      <c r="I849" s="684"/>
      <c r="J849" s="684"/>
      <c r="K849" s="684"/>
      <c r="L849" s="682"/>
      <c r="M849" s="682"/>
      <c r="N849" s="684"/>
      <c r="O849" s="684"/>
      <c r="P849" s="684"/>
      <c r="Q849" s="684"/>
      <c r="R849" s="684"/>
      <c r="S849" s="682"/>
      <c r="T849" s="682"/>
      <c r="U849" s="682"/>
      <c r="V849" s="682"/>
      <c r="W849" s="682"/>
      <c r="X849" s="682"/>
      <c r="Y849" s="682"/>
      <c r="Z849" s="682"/>
    </row>
    <row r="850" spans="1:26" ht="15">
      <c r="A850" s="682"/>
      <c r="B850" s="684"/>
      <c r="C850" s="684"/>
      <c r="D850" s="684"/>
      <c r="E850" s="684"/>
      <c r="F850" s="684"/>
      <c r="G850" s="684"/>
      <c r="H850" s="684"/>
      <c r="I850" s="684"/>
      <c r="J850" s="684"/>
      <c r="K850" s="684"/>
      <c r="L850" s="682"/>
      <c r="M850" s="682"/>
      <c r="N850" s="684"/>
      <c r="O850" s="684"/>
      <c r="P850" s="684"/>
      <c r="Q850" s="684"/>
      <c r="R850" s="684"/>
      <c r="S850" s="682"/>
      <c r="T850" s="682"/>
      <c r="U850" s="682"/>
      <c r="V850" s="682"/>
      <c r="W850" s="682"/>
      <c r="X850" s="682"/>
      <c r="Y850" s="682"/>
      <c r="Z850" s="682"/>
    </row>
    <row r="851" spans="1:26" ht="15">
      <c r="A851" s="682"/>
      <c r="B851" s="684"/>
      <c r="C851" s="684"/>
      <c r="D851" s="684"/>
      <c r="E851" s="684"/>
      <c r="F851" s="684"/>
      <c r="G851" s="684"/>
      <c r="H851" s="684"/>
      <c r="I851" s="684"/>
      <c r="J851" s="684"/>
      <c r="K851" s="684"/>
      <c r="L851" s="682"/>
      <c r="M851" s="682"/>
      <c r="N851" s="684"/>
      <c r="O851" s="684"/>
      <c r="P851" s="684"/>
      <c r="Q851" s="684"/>
      <c r="R851" s="684"/>
      <c r="S851" s="682"/>
      <c r="T851" s="682"/>
      <c r="U851" s="682"/>
      <c r="V851" s="682"/>
      <c r="W851" s="682"/>
      <c r="X851" s="682"/>
      <c r="Y851" s="682"/>
      <c r="Z851" s="682"/>
    </row>
    <row r="852" spans="1:26" ht="15">
      <c r="A852" s="682"/>
      <c r="B852" s="684"/>
      <c r="C852" s="684"/>
      <c r="D852" s="684"/>
      <c r="E852" s="684"/>
      <c r="F852" s="684"/>
      <c r="G852" s="684"/>
      <c r="H852" s="684"/>
      <c r="I852" s="684"/>
      <c r="J852" s="684"/>
      <c r="K852" s="684"/>
      <c r="L852" s="682"/>
      <c r="M852" s="682"/>
      <c r="N852" s="684"/>
      <c r="O852" s="684"/>
      <c r="P852" s="684"/>
      <c r="Q852" s="684"/>
      <c r="R852" s="684"/>
      <c r="S852" s="682"/>
      <c r="T852" s="682"/>
      <c r="U852" s="682"/>
      <c r="V852" s="682"/>
      <c r="W852" s="682"/>
      <c r="X852" s="682"/>
      <c r="Y852" s="682"/>
      <c r="Z852" s="682"/>
    </row>
    <row r="853" spans="1:26" ht="15">
      <c r="A853" s="682"/>
      <c r="B853" s="684"/>
      <c r="C853" s="684"/>
      <c r="D853" s="684"/>
      <c r="E853" s="684"/>
      <c r="F853" s="684"/>
      <c r="G853" s="684"/>
      <c r="H853" s="684"/>
      <c r="I853" s="684"/>
      <c r="J853" s="684"/>
      <c r="K853" s="684"/>
      <c r="L853" s="682"/>
      <c r="M853" s="682"/>
      <c r="N853" s="684"/>
      <c r="O853" s="684"/>
      <c r="P853" s="684"/>
      <c r="Q853" s="684"/>
      <c r="R853" s="684"/>
      <c r="S853" s="682"/>
      <c r="T853" s="682"/>
      <c r="U853" s="682"/>
      <c r="V853" s="682"/>
      <c r="W853" s="682"/>
      <c r="X853" s="682"/>
      <c r="Y853" s="682"/>
      <c r="Z853" s="682"/>
    </row>
    <row r="854" spans="1:26" ht="15">
      <c r="A854" s="682"/>
      <c r="B854" s="684"/>
      <c r="C854" s="684"/>
      <c r="D854" s="684"/>
      <c r="E854" s="684"/>
      <c r="F854" s="684"/>
      <c r="G854" s="684"/>
      <c r="H854" s="684"/>
      <c r="I854" s="684"/>
      <c r="J854" s="684"/>
      <c r="K854" s="684"/>
      <c r="L854" s="682"/>
      <c r="M854" s="682"/>
      <c r="N854" s="684"/>
      <c r="O854" s="684"/>
      <c r="P854" s="684"/>
      <c r="Q854" s="684"/>
      <c r="R854" s="684"/>
      <c r="S854" s="682"/>
      <c r="T854" s="682"/>
      <c r="U854" s="682"/>
      <c r="V854" s="682"/>
      <c r="W854" s="682"/>
      <c r="X854" s="682"/>
      <c r="Y854" s="682"/>
      <c r="Z854" s="682"/>
    </row>
    <row r="855" spans="1:26" ht="15">
      <c r="A855" s="682"/>
      <c r="B855" s="684"/>
      <c r="C855" s="684"/>
      <c r="D855" s="684"/>
      <c r="E855" s="684"/>
      <c r="F855" s="684"/>
      <c r="G855" s="684"/>
      <c r="H855" s="684"/>
      <c r="I855" s="684"/>
      <c r="J855" s="684"/>
      <c r="K855" s="684"/>
      <c r="L855" s="682"/>
      <c r="M855" s="682"/>
      <c r="N855" s="684"/>
      <c r="O855" s="684"/>
      <c r="P855" s="684"/>
      <c r="Q855" s="684"/>
      <c r="R855" s="684"/>
      <c r="S855" s="682"/>
      <c r="T855" s="682"/>
      <c r="U855" s="682"/>
      <c r="V855" s="682"/>
      <c r="W855" s="682"/>
      <c r="X855" s="682"/>
      <c r="Y855" s="682"/>
      <c r="Z855" s="682"/>
    </row>
    <row r="856" spans="1:26" ht="15">
      <c r="A856" s="682"/>
      <c r="B856" s="684"/>
      <c r="C856" s="684"/>
      <c r="D856" s="684"/>
      <c r="E856" s="684"/>
      <c r="F856" s="684"/>
      <c r="G856" s="684"/>
      <c r="H856" s="684"/>
      <c r="I856" s="684"/>
      <c r="J856" s="684"/>
      <c r="K856" s="684"/>
      <c r="L856" s="682"/>
      <c r="M856" s="682"/>
      <c r="N856" s="684"/>
      <c r="O856" s="684"/>
      <c r="P856" s="684"/>
      <c r="Q856" s="684"/>
      <c r="R856" s="684"/>
      <c r="S856" s="682"/>
      <c r="T856" s="682"/>
      <c r="U856" s="682"/>
      <c r="V856" s="682"/>
      <c r="W856" s="682"/>
      <c r="X856" s="682"/>
      <c r="Y856" s="682"/>
      <c r="Z856" s="682"/>
    </row>
    <row r="857" spans="1:26" ht="15">
      <c r="A857" s="682"/>
      <c r="B857" s="684"/>
      <c r="C857" s="684"/>
      <c r="D857" s="684"/>
      <c r="E857" s="684"/>
      <c r="F857" s="684"/>
      <c r="G857" s="684"/>
      <c r="H857" s="684"/>
      <c r="I857" s="684"/>
      <c r="J857" s="684"/>
      <c r="K857" s="684"/>
      <c r="L857" s="682"/>
      <c r="M857" s="682"/>
      <c r="N857" s="684"/>
      <c r="O857" s="684"/>
      <c r="P857" s="684"/>
      <c r="Q857" s="684"/>
      <c r="R857" s="684"/>
      <c r="S857" s="682"/>
      <c r="T857" s="682"/>
      <c r="U857" s="682"/>
      <c r="V857" s="682"/>
      <c r="W857" s="682"/>
      <c r="X857" s="682"/>
      <c r="Y857" s="682"/>
      <c r="Z857" s="682"/>
    </row>
    <row r="858" spans="1:26" ht="15">
      <c r="A858" s="682"/>
      <c r="B858" s="684"/>
      <c r="C858" s="684"/>
      <c r="D858" s="684"/>
      <c r="E858" s="684"/>
      <c r="F858" s="684"/>
      <c r="G858" s="684"/>
      <c r="H858" s="684"/>
      <c r="I858" s="684"/>
      <c r="J858" s="684"/>
      <c r="K858" s="684"/>
      <c r="L858" s="682"/>
      <c r="M858" s="682"/>
      <c r="N858" s="684"/>
      <c r="O858" s="684"/>
      <c r="P858" s="684"/>
      <c r="Q858" s="684"/>
      <c r="R858" s="684"/>
      <c r="S858" s="682"/>
      <c r="T858" s="682"/>
      <c r="U858" s="682"/>
      <c r="V858" s="682"/>
      <c r="W858" s="682"/>
      <c r="X858" s="682"/>
      <c r="Y858" s="682"/>
      <c r="Z858" s="682"/>
    </row>
    <row r="859" spans="1:26" ht="15">
      <c r="A859" s="682"/>
      <c r="B859" s="684"/>
      <c r="C859" s="684"/>
      <c r="D859" s="684"/>
      <c r="E859" s="684"/>
      <c r="F859" s="684"/>
      <c r="G859" s="684"/>
      <c r="H859" s="684"/>
      <c r="I859" s="684"/>
      <c r="J859" s="684"/>
      <c r="K859" s="684"/>
      <c r="L859" s="682"/>
      <c r="M859" s="682"/>
      <c r="N859" s="684"/>
      <c r="O859" s="684"/>
      <c r="P859" s="684"/>
      <c r="Q859" s="684"/>
      <c r="R859" s="684"/>
      <c r="S859" s="682"/>
      <c r="T859" s="682"/>
      <c r="U859" s="682"/>
      <c r="V859" s="682"/>
      <c r="W859" s="682"/>
      <c r="X859" s="682"/>
      <c r="Y859" s="682"/>
      <c r="Z859" s="682"/>
    </row>
    <row r="860" spans="1:26" ht="15">
      <c r="A860" s="682"/>
      <c r="B860" s="684"/>
      <c r="C860" s="684"/>
      <c r="D860" s="684"/>
      <c r="E860" s="684"/>
      <c r="F860" s="684"/>
      <c r="G860" s="684"/>
      <c r="H860" s="684"/>
      <c r="I860" s="684"/>
      <c r="J860" s="684"/>
      <c r="K860" s="684"/>
      <c r="L860" s="682"/>
      <c r="M860" s="682"/>
      <c r="N860" s="684"/>
      <c r="O860" s="684"/>
      <c r="P860" s="684"/>
      <c r="Q860" s="684"/>
      <c r="R860" s="684"/>
      <c r="S860" s="682"/>
      <c r="T860" s="682"/>
      <c r="U860" s="682"/>
      <c r="V860" s="682"/>
      <c r="W860" s="682"/>
      <c r="X860" s="682"/>
      <c r="Y860" s="682"/>
      <c r="Z860" s="682"/>
    </row>
    <row r="861" spans="1:26" ht="15">
      <c r="A861" s="682"/>
      <c r="B861" s="684"/>
      <c r="C861" s="684"/>
      <c r="D861" s="684"/>
      <c r="E861" s="684"/>
      <c r="F861" s="684"/>
      <c r="G861" s="684"/>
      <c r="H861" s="684"/>
      <c r="I861" s="684"/>
      <c r="J861" s="684"/>
      <c r="K861" s="684"/>
      <c r="L861" s="682"/>
      <c r="M861" s="682"/>
      <c r="N861" s="684"/>
      <c r="O861" s="684"/>
      <c r="P861" s="684"/>
      <c r="Q861" s="684"/>
      <c r="R861" s="684"/>
      <c r="S861" s="682"/>
      <c r="T861" s="682"/>
      <c r="U861" s="682"/>
      <c r="V861" s="682"/>
      <c r="W861" s="682"/>
      <c r="X861" s="682"/>
      <c r="Y861" s="682"/>
      <c r="Z861" s="682"/>
    </row>
    <row r="862" spans="1:26" ht="15">
      <c r="A862" s="682"/>
      <c r="B862" s="684"/>
      <c r="C862" s="684"/>
      <c r="D862" s="684"/>
      <c r="E862" s="684"/>
      <c r="F862" s="684"/>
      <c r="G862" s="684"/>
      <c r="H862" s="684"/>
      <c r="I862" s="684"/>
      <c r="J862" s="684"/>
      <c r="K862" s="684"/>
      <c r="L862" s="682"/>
      <c r="M862" s="682"/>
      <c r="N862" s="684"/>
      <c r="O862" s="684"/>
      <c r="P862" s="684"/>
      <c r="Q862" s="684"/>
      <c r="R862" s="684"/>
      <c r="S862" s="682"/>
      <c r="T862" s="682"/>
      <c r="U862" s="682"/>
      <c r="V862" s="682"/>
      <c r="W862" s="682"/>
      <c r="X862" s="682"/>
      <c r="Y862" s="682"/>
      <c r="Z862" s="682"/>
    </row>
    <row r="863" spans="1:26" ht="15">
      <c r="A863" s="682"/>
      <c r="B863" s="684"/>
      <c r="C863" s="684"/>
      <c r="D863" s="684"/>
      <c r="E863" s="684"/>
      <c r="F863" s="684"/>
      <c r="G863" s="684"/>
      <c r="H863" s="684"/>
      <c r="I863" s="684"/>
      <c r="J863" s="684"/>
      <c r="K863" s="684"/>
      <c r="L863" s="682"/>
      <c r="M863" s="682"/>
      <c r="N863" s="684"/>
      <c r="O863" s="684"/>
      <c r="P863" s="684"/>
      <c r="Q863" s="684"/>
      <c r="R863" s="684"/>
      <c r="S863" s="682"/>
      <c r="T863" s="682"/>
      <c r="U863" s="682"/>
      <c r="V863" s="682"/>
      <c r="W863" s="682"/>
      <c r="X863" s="682"/>
      <c r="Y863" s="682"/>
      <c r="Z863" s="682"/>
    </row>
    <row r="864" spans="1:26" ht="15">
      <c r="A864" s="682"/>
      <c r="B864" s="684"/>
      <c r="C864" s="684"/>
      <c r="D864" s="684"/>
      <c r="E864" s="684"/>
      <c r="F864" s="684"/>
      <c r="G864" s="684"/>
      <c r="H864" s="684"/>
      <c r="I864" s="684"/>
      <c r="J864" s="684"/>
      <c r="K864" s="684"/>
      <c r="L864" s="682"/>
      <c r="M864" s="682"/>
      <c r="N864" s="684"/>
      <c r="O864" s="684"/>
      <c r="P864" s="684"/>
      <c r="Q864" s="684"/>
      <c r="R864" s="684"/>
      <c r="S864" s="682"/>
      <c r="T864" s="682"/>
      <c r="U864" s="682"/>
      <c r="V864" s="682"/>
      <c r="W864" s="682"/>
      <c r="X864" s="682"/>
      <c r="Y864" s="682"/>
      <c r="Z864" s="682"/>
    </row>
    <row r="865" spans="1:26" ht="15">
      <c r="A865" s="682"/>
      <c r="B865" s="684"/>
      <c r="C865" s="684"/>
      <c r="D865" s="684"/>
      <c r="E865" s="684"/>
      <c r="F865" s="684"/>
      <c r="G865" s="684"/>
      <c r="H865" s="684"/>
      <c r="I865" s="684"/>
      <c r="J865" s="684"/>
      <c r="K865" s="684"/>
      <c r="L865" s="682"/>
      <c r="M865" s="682"/>
      <c r="N865" s="684"/>
      <c r="O865" s="684"/>
      <c r="P865" s="684"/>
      <c r="Q865" s="684"/>
      <c r="R865" s="684"/>
      <c r="S865" s="682"/>
      <c r="T865" s="682"/>
      <c r="U865" s="682"/>
      <c r="V865" s="682"/>
      <c r="W865" s="682"/>
      <c r="X865" s="682"/>
      <c r="Y865" s="682"/>
      <c r="Z865" s="682"/>
    </row>
    <row r="866" spans="1:26" ht="15">
      <c r="A866" s="682"/>
      <c r="B866" s="684"/>
      <c r="C866" s="684"/>
      <c r="D866" s="684"/>
      <c r="E866" s="684"/>
      <c r="F866" s="684"/>
      <c r="G866" s="684"/>
      <c r="H866" s="684"/>
      <c r="I866" s="684"/>
      <c r="J866" s="684"/>
      <c r="K866" s="684"/>
      <c r="L866" s="682"/>
      <c r="M866" s="682"/>
      <c r="N866" s="684"/>
      <c r="O866" s="684"/>
      <c r="P866" s="684"/>
      <c r="Q866" s="684"/>
      <c r="R866" s="684"/>
      <c r="S866" s="682"/>
      <c r="T866" s="682"/>
      <c r="U866" s="682"/>
      <c r="V866" s="682"/>
      <c r="W866" s="682"/>
      <c r="X866" s="682"/>
      <c r="Y866" s="682"/>
      <c r="Z866" s="682"/>
    </row>
    <row r="867" spans="1:26" ht="15">
      <c r="A867" s="682"/>
      <c r="B867" s="684"/>
      <c r="C867" s="684"/>
      <c r="D867" s="684"/>
      <c r="E867" s="684"/>
      <c r="F867" s="684"/>
      <c r="G867" s="684"/>
      <c r="H867" s="684"/>
      <c r="I867" s="684"/>
      <c r="J867" s="684"/>
      <c r="K867" s="684"/>
      <c r="L867" s="682"/>
      <c r="M867" s="682"/>
      <c r="N867" s="684"/>
      <c r="O867" s="684"/>
      <c r="P867" s="684"/>
      <c r="Q867" s="684"/>
      <c r="R867" s="684"/>
      <c r="S867" s="682"/>
      <c r="T867" s="682"/>
      <c r="U867" s="682"/>
      <c r="V867" s="682"/>
      <c r="W867" s="682"/>
      <c r="X867" s="682"/>
      <c r="Y867" s="682"/>
      <c r="Z867" s="682"/>
    </row>
    <row r="868" spans="1:26" ht="15">
      <c r="A868" s="682"/>
      <c r="B868" s="684"/>
      <c r="C868" s="684"/>
      <c r="D868" s="684"/>
      <c r="E868" s="684"/>
      <c r="F868" s="684"/>
      <c r="G868" s="684"/>
      <c r="H868" s="684"/>
      <c r="I868" s="684"/>
      <c r="J868" s="684"/>
      <c r="K868" s="684"/>
      <c r="L868" s="682"/>
      <c r="M868" s="682"/>
      <c r="N868" s="684"/>
      <c r="O868" s="684"/>
      <c r="P868" s="684"/>
      <c r="Q868" s="684"/>
      <c r="R868" s="684"/>
      <c r="S868" s="682"/>
      <c r="T868" s="682"/>
      <c r="U868" s="682"/>
      <c r="V868" s="682"/>
      <c r="W868" s="682"/>
      <c r="X868" s="682"/>
      <c r="Y868" s="682"/>
      <c r="Z868" s="682"/>
    </row>
    <row r="869" spans="1:26" ht="15">
      <c r="A869" s="682"/>
      <c r="B869" s="684"/>
      <c r="C869" s="684"/>
      <c r="D869" s="684"/>
      <c r="E869" s="684"/>
      <c r="F869" s="684"/>
      <c r="G869" s="684"/>
      <c r="H869" s="684"/>
      <c r="I869" s="684"/>
      <c r="J869" s="684"/>
      <c r="K869" s="684"/>
      <c r="L869" s="682"/>
      <c r="M869" s="682"/>
      <c r="N869" s="684"/>
      <c r="O869" s="684"/>
      <c r="P869" s="684"/>
      <c r="Q869" s="684"/>
      <c r="R869" s="684"/>
      <c r="S869" s="682"/>
      <c r="T869" s="682"/>
      <c r="U869" s="682"/>
      <c r="V869" s="682"/>
      <c r="W869" s="682"/>
      <c r="X869" s="682"/>
      <c r="Y869" s="682"/>
      <c r="Z869" s="682"/>
    </row>
    <row r="870" spans="1:26" ht="15">
      <c r="A870" s="682"/>
      <c r="B870" s="684"/>
      <c r="C870" s="684"/>
      <c r="D870" s="684"/>
      <c r="E870" s="684"/>
      <c r="F870" s="684"/>
      <c r="G870" s="684"/>
      <c r="H870" s="684"/>
      <c r="I870" s="684"/>
      <c r="J870" s="684"/>
      <c r="K870" s="684"/>
      <c r="L870" s="682"/>
      <c r="M870" s="682"/>
      <c r="N870" s="684"/>
      <c r="O870" s="684"/>
      <c r="P870" s="684"/>
      <c r="Q870" s="684"/>
      <c r="R870" s="684"/>
      <c r="S870" s="682"/>
      <c r="T870" s="682"/>
      <c r="U870" s="682"/>
      <c r="V870" s="682"/>
      <c r="W870" s="682"/>
      <c r="X870" s="682"/>
      <c r="Y870" s="682"/>
      <c r="Z870" s="682"/>
    </row>
    <row r="871" spans="1:26" ht="15">
      <c r="A871" s="682"/>
      <c r="B871" s="684"/>
      <c r="C871" s="684"/>
      <c r="D871" s="684"/>
      <c r="E871" s="684"/>
      <c r="F871" s="684"/>
      <c r="G871" s="684"/>
      <c r="H871" s="684"/>
      <c r="I871" s="684"/>
      <c r="J871" s="684"/>
      <c r="K871" s="684"/>
      <c r="L871" s="682"/>
      <c r="M871" s="682"/>
      <c r="N871" s="684"/>
      <c r="O871" s="684"/>
      <c r="P871" s="684"/>
      <c r="Q871" s="684"/>
      <c r="R871" s="684"/>
      <c r="S871" s="682"/>
      <c r="T871" s="682"/>
      <c r="U871" s="682"/>
      <c r="V871" s="682"/>
      <c r="W871" s="682"/>
      <c r="X871" s="682"/>
      <c r="Y871" s="682"/>
      <c r="Z871" s="682"/>
    </row>
    <row r="872" spans="1:26" ht="15">
      <c r="A872" s="682"/>
      <c r="B872" s="684"/>
      <c r="C872" s="684"/>
      <c r="D872" s="684"/>
      <c r="E872" s="684"/>
      <c r="F872" s="684"/>
      <c r="G872" s="684"/>
      <c r="H872" s="684"/>
      <c r="I872" s="684"/>
      <c r="J872" s="684"/>
      <c r="K872" s="684"/>
      <c r="L872" s="682"/>
      <c r="M872" s="682"/>
      <c r="N872" s="684"/>
      <c r="O872" s="684"/>
      <c r="P872" s="684"/>
      <c r="Q872" s="684"/>
      <c r="R872" s="684"/>
      <c r="S872" s="682"/>
      <c r="T872" s="682"/>
      <c r="U872" s="682"/>
      <c r="V872" s="682"/>
      <c r="W872" s="682"/>
      <c r="X872" s="682"/>
      <c r="Y872" s="682"/>
      <c r="Z872" s="682"/>
    </row>
    <row r="873" spans="1:26" ht="15">
      <c r="A873" s="682"/>
      <c r="B873" s="684"/>
      <c r="C873" s="684"/>
      <c r="D873" s="684"/>
      <c r="E873" s="684"/>
      <c r="F873" s="684"/>
      <c r="G873" s="684"/>
      <c r="H873" s="684"/>
      <c r="I873" s="684"/>
      <c r="J873" s="684"/>
      <c r="K873" s="684"/>
      <c r="L873" s="682"/>
      <c r="M873" s="682"/>
      <c r="N873" s="684"/>
      <c r="O873" s="684"/>
      <c r="P873" s="684"/>
      <c r="Q873" s="684"/>
      <c r="R873" s="684"/>
      <c r="S873" s="682"/>
      <c r="T873" s="682"/>
      <c r="U873" s="682"/>
      <c r="V873" s="682"/>
      <c r="W873" s="682"/>
      <c r="X873" s="682"/>
      <c r="Y873" s="682"/>
      <c r="Z873" s="682"/>
    </row>
    <row r="874" spans="1:26" ht="15">
      <c r="A874" s="682"/>
      <c r="B874" s="684"/>
      <c r="C874" s="684"/>
      <c r="D874" s="684"/>
      <c r="E874" s="684"/>
      <c r="F874" s="684"/>
      <c r="G874" s="684"/>
      <c r="H874" s="684"/>
      <c r="I874" s="684"/>
      <c r="J874" s="684"/>
      <c r="K874" s="684"/>
      <c r="L874" s="682"/>
      <c r="M874" s="682"/>
      <c r="N874" s="684"/>
      <c r="O874" s="684"/>
      <c r="P874" s="684"/>
      <c r="Q874" s="684"/>
      <c r="R874" s="684"/>
      <c r="S874" s="682"/>
      <c r="T874" s="682"/>
      <c r="U874" s="682"/>
      <c r="V874" s="682"/>
      <c r="W874" s="682"/>
      <c r="X874" s="682"/>
      <c r="Y874" s="682"/>
      <c r="Z874" s="682"/>
    </row>
    <row r="875" spans="1:26" ht="15">
      <c r="A875" s="682"/>
      <c r="B875" s="684"/>
      <c r="C875" s="684"/>
      <c r="D875" s="684"/>
      <c r="E875" s="684"/>
      <c r="F875" s="684"/>
      <c r="G875" s="684"/>
      <c r="H875" s="684"/>
      <c r="I875" s="684"/>
      <c r="J875" s="684"/>
      <c r="K875" s="684"/>
      <c r="L875" s="682"/>
      <c r="M875" s="682"/>
      <c r="N875" s="684"/>
      <c r="O875" s="684"/>
      <c r="P875" s="684"/>
      <c r="Q875" s="684"/>
      <c r="R875" s="684"/>
      <c r="S875" s="682"/>
      <c r="T875" s="682"/>
      <c r="U875" s="682"/>
      <c r="V875" s="682"/>
      <c r="W875" s="682"/>
      <c r="X875" s="682"/>
      <c r="Y875" s="682"/>
      <c r="Z875" s="682"/>
    </row>
    <row r="876" spans="1:26" ht="15">
      <c r="A876" s="682"/>
      <c r="B876" s="684"/>
      <c r="C876" s="684"/>
      <c r="D876" s="684"/>
      <c r="E876" s="684"/>
      <c r="F876" s="684"/>
      <c r="G876" s="684"/>
      <c r="H876" s="684"/>
      <c r="I876" s="684"/>
      <c r="J876" s="684"/>
      <c r="K876" s="684"/>
      <c r="L876" s="682"/>
      <c r="M876" s="682"/>
      <c r="N876" s="684"/>
      <c r="O876" s="684"/>
      <c r="P876" s="684"/>
      <c r="Q876" s="684"/>
      <c r="R876" s="684"/>
      <c r="S876" s="682"/>
      <c r="T876" s="682"/>
      <c r="U876" s="682"/>
      <c r="V876" s="682"/>
      <c r="W876" s="682"/>
      <c r="X876" s="682"/>
      <c r="Y876" s="682"/>
      <c r="Z876" s="682"/>
    </row>
    <row r="877" spans="1:26" ht="15">
      <c r="A877" s="682"/>
      <c r="B877" s="684"/>
      <c r="C877" s="684"/>
      <c r="D877" s="684"/>
      <c r="E877" s="684"/>
      <c r="F877" s="684"/>
      <c r="G877" s="684"/>
      <c r="H877" s="684"/>
      <c r="I877" s="684"/>
      <c r="J877" s="684"/>
      <c r="K877" s="684"/>
      <c r="L877" s="682"/>
      <c r="M877" s="682"/>
      <c r="N877" s="684"/>
      <c r="O877" s="684"/>
      <c r="P877" s="684"/>
      <c r="Q877" s="684"/>
      <c r="R877" s="684"/>
      <c r="S877" s="682"/>
      <c r="T877" s="682"/>
      <c r="U877" s="682"/>
      <c r="V877" s="682"/>
      <c r="W877" s="682"/>
      <c r="X877" s="682"/>
      <c r="Y877" s="682"/>
      <c r="Z877" s="682"/>
    </row>
    <row r="878" spans="1:26" ht="15">
      <c r="A878" s="682"/>
      <c r="B878" s="684"/>
      <c r="C878" s="684"/>
      <c r="D878" s="684"/>
      <c r="E878" s="684"/>
      <c r="F878" s="684"/>
      <c r="G878" s="684"/>
      <c r="H878" s="684"/>
      <c r="I878" s="684"/>
      <c r="J878" s="684"/>
      <c r="K878" s="684"/>
      <c r="L878" s="682"/>
      <c r="M878" s="682"/>
      <c r="N878" s="684"/>
      <c r="O878" s="684"/>
      <c r="P878" s="684"/>
      <c r="Q878" s="684"/>
      <c r="R878" s="684"/>
      <c r="S878" s="682"/>
      <c r="T878" s="682"/>
      <c r="U878" s="682"/>
      <c r="V878" s="682"/>
      <c r="W878" s="682"/>
      <c r="X878" s="682"/>
      <c r="Y878" s="682"/>
      <c r="Z878" s="682"/>
    </row>
    <row r="879" spans="1:26" ht="15">
      <c r="A879" s="682"/>
      <c r="B879" s="684"/>
      <c r="C879" s="684"/>
      <c r="D879" s="684"/>
      <c r="E879" s="684"/>
      <c r="F879" s="684"/>
      <c r="G879" s="684"/>
      <c r="H879" s="684"/>
      <c r="I879" s="684"/>
      <c r="J879" s="684"/>
      <c r="K879" s="684"/>
      <c r="L879" s="682"/>
      <c r="M879" s="682"/>
      <c r="N879" s="684"/>
      <c r="O879" s="684"/>
      <c r="P879" s="684"/>
      <c r="Q879" s="684"/>
      <c r="R879" s="684"/>
      <c r="S879" s="682"/>
      <c r="T879" s="682"/>
      <c r="U879" s="682"/>
      <c r="V879" s="682"/>
      <c r="W879" s="682"/>
      <c r="X879" s="682"/>
      <c r="Y879" s="682"/>
      <c r="Z879" s="682"/>
    </row>
    <row r="880" spans="1:26" ht="15">
      <c r="A880" s="682"/>
      <c r="B880" s="684"/>
      <c r="C880" s="684"/>
      <c r="D880" s="684"/>
      <c r="E880" s="684"/>
      <c r="F880" s="684"/>
      <c r="G880" s="684"/>
      <c r="H880" s="684"/>
      <c r="I880" s="684"/>
      <c r="J880" s="684"/>
      <c r="K880" s="684"/>
      <c r="L880" s="682"/>
      <c r="M880" s="682"/>
      <c r="N880" s="684"/>
      <c r="O880" s="684"/>
      <c r="P880" s="684"/>
      <c r="Q880" s="684"/>
      <c r="R880" s="684"/>
      <c r="S880" s="682"/>
      <c r="T880" s="682"/>
      <c r="U880" s="682"/>
      <c r="V880" s="682"/>
      <c r="W880" s="682"/>
      <c r="X880" s="682"/>
      <c r="Y880" s="682"/>
      <c r="Z880" s="682"/>
    </row>
    <row r="881" spans="1:26" ht="15">
      <c r="A881" s="682"/>
      <c r="B881" s="684"/>
      <c r="C881" s="684"/>
      <c r="D881" s="684"/>
      <c r="E881" s="684"/>
      <c r="F881" s="684"/>
      <c r="G881" s="684"/>
      <c r="H881" s="684"/>
      <c r="I881" s="684"/>
      <c r="J881" s="684"/>
      <c r="K881" s="684"/>
      <c r="L881" s="682"/>
      <c r="M881" s="682"/>
      <c r="N881" s="684"/>
      <c r="O881" s="684"/>
      <c r="P881" s="684"/>
      <c r="Q881" s="684"/>
      <c r="R881" s="684"/>
      <c r="S881" s="682"/>
      <c r="T881" s="682"/>
      <c r="U881" s="682"/>
      <c r="V881" s="682"/>
      <c r="W881" s="682"/>
      <c r="X881" s="682"/>
      <c r="Y881" s="682"/>
      <c r="Z881" s="682"/>
    </row>
    <row r="882" spans="1:26" ht="15">
      <c r="A882" s="682"/>
      <c r="B882" s="684"/>
      <c r="C882" s="684"/>
      <c r="D882" s="684"/>
      <c r="E882" s="684"/>
      <c r="F882" s="684"/>
      <c r="G882" s="684"/>
      <c r="H882" s="684"/>
      <c r="I882" s="684"/>
      <c r="J882" s="684"/>
      <c r="K882" s="684"/>
      <c r="L882" s="682"/>
      <c r="M882" s="682"/>
      <c r="N882" s="684"/>
      <c r="O882" s="684"/>
      <c r="P882" s="684"/>
      <c r="Q882" s="684"/>
      <c r="R882" s="684"/>
      <c r="S882" s="682"/>
      <c r="T882" s="682"/>
      <c r="U882" s="682"/>
      <c r="V882" s="682"/>
      <c r="W882" s="682"/>
      <c r="X882" s="682"/>
      <c r="Y882" s="682"/>
      <c r="Z882" s="682"/>
    </row>
    <row r="883" spans="1:26" ht="15">
      <c r="A883" s="682"/>
      <c r="B883" s="684"/>
      <c r="C883" s="684"/>
      <c r="D883" s="684"/>
      <c r="E883" s="684"/>
      <c r="F883" s="684"/>
      <c r="G883" s="684"/>
      <c r="H883" s="684"/>
      <c r="I883" s="684"/>
      <c r="J883" s="684"/>
      <c r="K883" s="684"/>
      <c r="L883" s="682"/>
      <c r="M883" s="682"/>
      <c r="N883" s="684"/>
      <c r="O883" s="684"/>
      <c r="P883" s="684"/>
      <c r="Q883" s="684"/>
      <c r="R883" s="684"/>
      <c r="S883" s="682"/>
      <c r="T883" s="682"/>
      <c r="U883" s="682"/>
      <c r="V883" s="682"/>
      <c r="W883" s="682"/>
      <c r="X883" s="682"/>
      <c r="Y883" s="682"/>
      <c r="Z883" s="682"/>
    </row>
    <row r="884" spans="1:26" ht="15">
      <c r="A884" s="682"/>
      <c r="B884" s="684"/>
      <c r="C884" s="684"/>
      <c r="D884" s="684"/>
      <c r="E884" s="684"/>
      <c r="F884" s="684"/>
      <c r="G884" s="684"/>
      <c r="H884" s="684"/>
      <c r="I884" s="684"/>
      <c r="J884" s="684"/>
      <c r="K884" s="684"/>
      <c r="L884" s="682"/>
      <c r="M884" s="682"/>
      <c r="N884" s="684"/>
      <c r="O884" s="684"/>
      <c r="P884" s="684"/>
      <c r="Q884" s="684"/>
      <c r="R884" s="684"/>
      <c r="S884" s="682"/>
      <c r="T884" s="682"/>
      <c r="U884" s="682"/>
      <c r="V884" s="682"/>
      <c r="W884" s="682"/>
      <c r="X884" s="682"/>
      <c r="Y884" s="682"/>
      <c r="Z884" s="682"/>
    </row>
    <row r="885" spans="1:26" ht="15">
      <c r="A885" s="682"/>
      <c r="B885" s="684"/>
      <c r="C885" s="684"/>
      <c r="D885" s="684"/>
      <c r="E885" s="684"/>
      <c r="F885" s="684"/>
      <c r="G885" s="684"/>
      <c r="H885" s="684"/>
      <c r="I885" s="684"/>
      <c r="J885" s="684"/>
      <c r="K885" s="684"/>
      <c r="L885" s="682"/>
      <c r="M885" s="682"/>
      <c r="N885" s="684"/>
      <c r="O885" s="684"/>
      <c r="P885" s="684"/>
      <c r="Q885" s="684"/>
      <c r="R885" s="684"/>
      <c r="S885" s="682"/>
      <c r="T885" s="682"/>
      <c r="U885" s="682"/>
      <c r="V885" s="682"/>
      <c r="W885" s="682"/>
      <c r="X885" s="682"/>
      <c r="Y885" s="682"/>
      <c r="Z885" s="682"/>
    </row>
    <row r="886" spans="1:26" ht="15">
      <c r="A886" s="682"/>
      <c r="B886" s="684"/>
      <c r="C886" s="684"/>
      <c r="D886" s="684"/>
      <c r="E886" s="684"/>
      <c r="F886" s="684"/>
      <c r="G886" s="684"/>
      <c r="H886" s="684"/>
      <c r="I886" s="684"/>
      <c r="J886" s="684"/>
      <c r="K886" s="684"/>
      <c r="L886" s="682"/>
      <c r="M886" s="682"/>
      <c r="N886" s="684"/>
      <c r="O886" s="684"/>
      <c r="P886" s="684"/>
      <c r="Q886" s="684"/>
      <c r="R886" s="684"/>
      <c r="S886" s="682"/>
      <c r="T886" s="682"/>
      <c r="U886" s="682"/>
      <c r="V886" s="682"/>
      <c r="W886" s="682"/>
      <c r="X886" s="682"/>
      <c r="Y886" s="682"/>
      <c r="Z886" s="682"/>
    </row>
    <row r="887" spans="1:26" ht="15">
      <c r="A887" s="682"/>
      <c r="B887" s="684"/>
      <c r="C887" s="684"/>
      <c r="D887" s="684"/>
      <c r="E887" s="684"/>
      <c r="F887" s="684"/>
      <c r="G887" s="684"/>
      <c r="H887" s="684"/>
      <c r="I887" s="684"/>
      <c r="J887" s="684"/>
      <c r="K887" s="684"/>
      <c r="L887" s="682"/>
      <c r="M887" s="682"/>
      <c r="N887" s="684"/>
      <c r="O887" s="684"/>
      <c r="P887" s="684"/>
      <c r="Q887" s="684"/>
      <c r="R887" s="684"/>
      <c r="S887" s="682"/>
      <c r="T887" s="682"/>
      <c r="U887" s="682"/>
      <c r="V887" s="682"/>
      <c r="W887" s="682"/>
      <c r="X887" s="682"/>
      <c r="Y887" s="682"/>
      <c r="Z887" s="682"/>
    </row>
    <row r="888" spans="1:26" ht="15">
      <c r="A888" s="682"/>
      <c r="B888" s="684"/>
      <c r="C888" s="684"/>
      <c r="D888" s="684"/>
      <c r="E888" s="684"/>
      <c r="F888" s="684"/>
      <c r="G888" s="684"/>
      <c r="H888" s="684"/>
      <c r="I888" s="684"/>
      <c r="J888" s="684"/>
      <c r="K888" s="684"/>
      <c r="L888" s="682"/>
      <c r="M888" s="682"/>
      <c r="N888" s="684"/>
      <c r="O888" s="684"/>
      <c r="P888" s="684"/>
      <c r="Q888" s="684"/>
      <c r="R888" s="684"/>
      <c r="S888" s="682"/>
      <c r="T888" s="682"/>
      <c r="U888" s="682"/>
      <c r="V888" s="682"/>
      <c r="W888" s="682"/>
      <c r="X888" s="682"/>
      <c r="Y888" s="682"/>
      <c r="Z888" s="682"/>
    </row>
    <row r="889" spans="1:26" ht="15">
      <c r="A889" s="682"/>
      <c r="B889" s="684"/>
      <c r="C889" s="684"/>
      <c r="D889" s="684"/>
      <c r="E889" s="684"/>
      <c r="F889" s="684"/>
      <c r="G889" s="684"/>
      <c r="H889" s="684"/>
      <c r="I889" s="684"/>
      <c r="J889" s="684"/>
      <c r="K889" s="684"/>
      <c r="L889" s="682"/>
      <c r="M889" s="682"/>
      <c r="N889" s="684"/>
      <c r="O889" s="684"/>
      <c r="P889" s="684"/>
      <c r="Q889" s="684"/>
      <c r="R889" s="684"/>
      <c r="S889" s="682"/>
      <c r="T889" s="682"/>
      <c r="U889" s="682"/>
      <c r="V889" s="682"/>
      <c r="W889" s="682"/>
      <c r="X889" s="682"/>
      <c r="Y889" s="682"/>
      <c r="Z889" s="682"/>
    </row>
    <row r="890" spans="1:26" ht="15">
      <c r="A890" s="682"/>
      <c r="B890" s="684"/>
      <c r="C890" s="684"/>
      <c r="D890" s="684"/>
      <c r="E890" s="684"/>
      <c r="F890" s="684"/>
      <c r="G890" s="684"/>
      <c r="H890" s="684"/>
      <c r="I890" s="684"/>
      <c r="J890" s="684"/>
      <c r="K890" s="684"/>
      <c r="L890" s="682"/>
      <c r="M890" s="682"/>
      <c r="N890" s="684"/>
      <c r="O890" s="684"/>
      <c r="P890" s="684"/>
      <c r="Q890" s="684"/>
      <c r="R890" s="684"/>
      <c r="S890" s="682"/>
      <c r="T890" s="682"/>
      <c r="U890" s="682"/>
      <c r="V890" s="682"/>
      <c r="W890" s="682"/>
      <c r="X890" s="682"/>
      <c r="Y890" s="682"/>
      <c r="Z890" s="682"/>
    </row>
    <row r="891" spans="1:26" ht="15">
      <c r="A891" s="682"/>
      <c r="B891" s="684"/>
      <c r="C891" s="684"/>
      <c r="D891" s="684"/>
      <c r="E891" s="684"/>
      <c r="F891" s="684"/>
      <c r="G891" s="684"/>
      <c r="H891" s="684"/>
      <c r="I891" s="684"/>
      <c r="J891" s="684"/>
      <c r="K891" s="684"/>
      <c r="L891" s="682"/>
      <c r="M891" s="682"/>
      <c r="N891" s="684"/>
      <c r="O891" s="684"/>
      <c r="P891" s="684"/>
      <c r="Q891" s="684"/>
      <c r="R891" s="684"/>
      <c r="S891" s="682"/>
      <c r="T891" s="682"/>
      <c r="U891" s="682"/>
      <c r="V891" s="682"/>
      <c r="W891" s="682"/>
      <c r="X891" s="682"/>
      <c r="Y891" s="682"/>
      <c r="Z891" s="682"/>
    </row>
    <row r="892" spans="1:26" ht="15">
      <c r="A892" s="682"/>
      <c r="B892" s="684"/>
      <c r="C892" s="684"/>
      <c r="D892" s="684"/>
      <c r="E892" s="684"/>
      <c r="F892" s="684"/>
      <c r="G892" s="684"/>
      <c r="H892" s="684"/>
      <c r="I892" s="684"/>
      <c r="J892" s="684"/>
      <c r="K892" s="684"/>
      <c r="L892" s="682"/>
      <c r="M892" s="682"/>
      <c r="N892" s="684"/>
      <c r="O892" s="684"/>
      <c r="P892" s="684"/>
      <c r="Q892" s="684"/>
      <c r="R892" s="684"/>
      <c r="S892" s="682"/>
      <c r="T892" s="682"/>
      <c r="U892" s="682"/>
      <c r="V892" s="682"/>
      <c r="W892" s="682"/>
      <c r="X892" s="682"/>
      <c r="Y892" s="682"/>
      <c r="Z892" s="682"/>
    </row>
    <row r="893" spans="1:26" ht="15">
      <c r="A893" s="682"/>
      <c r="B893" s="684"/>
      <c r="C893" s="684"/>
      <c r="D893" s="684"/>
      <c r="E893" s="684"/>
      <c r="F893" s="684"/>
      <c r="G893" s="684"/>
      <c r="H893" s="684"/>
      <c r="I893" s="684"/>
      <c r="J893" s="684"/>
      <c r="K893" s="684"/>
      <c r="L893" s="682"/>
      <c r="M893" s="682"/>
      <c r="N893" s="684"/>
      <c r="O893" s="684"/>
      <c r="P893" s="684"/>
      <c r="Q893" s="684"/>
      <c r="R893" s="684"/>
      <c r="S893" s="682"/>
      <c r="T893" s="682"/>
      <c r="U893" s="682"/>
      <c r="V893" s="682"/>
      <c r="W893" s="682"/>
      <c r="X893" s="682"/>
      <c r="Y893" s="682"/>
      <c r="Z893" s="682"/>
    </row>
    <row r="894" spans="1:26" ht="15">
      <c r="A894" s="682"/>
      <c r="B894" s="684"/>
      <c r="C894" s="684"/>
      <c r="D894" s="684"/>
      <c r="E894" s="684"/>
      <c r="F894" s="684"/>
      <c r="G894" s="684"/>
      <c r="H894" s="684"/>
      <c r="I894" s="684"/>
      <c r="J894" s="684"/>
      <c r="K894" s="684"/>
      <c r="L894" s="682"/>
      <c r="M894" s="682"/>
      <c r="N894" s="684"/>
      <c r="O894" s="684"/>
      <c r="P894" s="684"/>
      <c r="Q894" s="684"/>
      <c r="R894" s="684"/>
      <c r="S894" s="682"/>
      <c r="T894" s="682"/>
      <c r="U894" s="682"/>
      <c r="V894" s="682"/>
      <c r="W894" s="682"/>
      <c r="X894" s="682"/>
      <c r="Y894" s="682"/>
      <c r="Z894" s="682"/>
    </row>
    <row r="895" spans="1:26" ht="15">
      <c r="A895" s="682"/>
      <c r="B895" s="684"/>
      <c r="C895" s="684"/>
      <c r="D895" s="684"/>
      <c r="E895" s="684"/>
      <c r="F895" s="684"/>
      <c r="G895" s="684"/>
      <c r="H895" s="684"/>
      <c r="I895" s="684"/>
      <c r="J895" s="684"/>
      <c r="K895" s="684"/>
      <c r="L895" s="682"/>
      <c r="M895" s="682"/>
      <c r="N895" s="684"/>
      <c r="O895" s="684"/>
      <c r="P895" s="684"/>
      <c r="Q895" s="684"/>
      <c r="R895" s="684"/>
      <c r="S895" s="682"/>
      <c r="T895" s="682"/>
      <c r="U895" s="682"/>
      <c r="V895" s="682"/>
      <c r="W895" s="682"/>
      <c r="X895" s="682"/>
      <c r="Y895" s="682"/>
      <c r="Z895" s="682"/>
    </row>
    <row r="896" spans="1:26" ht="15">
      <c r="A896" s="682"/>
      <c r="B896" s="684"/>
      <c r="C896" s="684"/>
      <c r="D896" s="684"/>
      <c r="E896" s="684"/>
      <c r="F896" s="684"/>
      <c r="G896" s="684"/>
      <c r="H896" s="684"/>
      <c r="I896" s="684"/>
      <c r="J896" s="684"/>
      <c r="K896" s="684"/>
      <c r="L896" s="682"/>
      <c r="M896" s="682"/>
      <c r="N896" s="684"/>
      <c r="O896" s="684"/>
      <c r="P896" s="684"/>
      <c r="Q896" s="684"/>
      <c r="R896" s="684"/>
      <c r="S896" s="682"/>
      <c r="T896" s="682"/>
      <c r="U896" s="682"/>
      <c r="V896" s="682"/>
      <c r="W896" s="682"/>
      <c r="X896" s="682"/>
      <c r="Y896" s="682"/>
      <c r="Z896" s="682"/>
    </row>
    <row r="897" spans="1:26" ht="15">
      <c r="A897" s="682"/>
      <c r="B897" s="684"/>
      <c r="C897" s="684"/>
      <c r="D897" s="684"/>
      <c r="E897" s="684"/>
      <c r="F897" s="684"/>
      <c r="G897" s="684"/>
      <c r="H897" s="684"/>
      <c r="I897" s="684"/>
      <c r="J897" s="684"/>
      <c r="K897" s="684"/>
      <c r="L897" s="682"/>
      <c r="M897" s="682"/>
      <c r="N897" s="684"/>
      <c r="O897" s="684"/>
      <c r="P897" s="684"/>
      <c r="Q897" s="684"/>
      <c r="R897" s="684"/>
      <c r="S897" s="682"/>
      <c r="T897" s="682"/>
      <c r="U897" s="682"/>
      <c r="V897" s="682"/>
      <c r="W897" s="682"/>
      <c r="X897" s="682"/>
      <c r="Y897" s="682"/>
      <c r="Z897" s="682"/>
    </row>
    <row r="898" spans="1:26" ht="15">
      <c r="A898" s="682"/>
      <c r="B898" s="684"/>
      <c r="C898" s="684"/>
      <c r="D898" s="684"/>
      <c r="E898" s="684"/>
      <c r="F898" s="684"/>
      <c r="G898" s="684"/>
      <c r="H898" s="684"/>
      <c r="I898" s="684"/>
      <c r="J898" s="684"/>
      <c r="K898" s="684"/>
      <c r="L898" s="682"/>
      <c r="M898" s="682"/>
      <c r="N898" s="684"/>
      <c r="O898" s="684"/>
      <c r="P898" s="684"/>
      <c r="Q898" s="684"/>
      <c r="R898" s="684"/>
      <c r="S898" s="682"/>
      <c r="T898" s="682"/>
      <c r="U898" s="682"/>
      <c r="V898" s="682"/>
      <c r="W898" s="682"/>
      <c r="X898" s="682"/>
      <c r="Y898" s="682"/>
      <c r="Z898" s="682"/>
    </row>
    <row r="899" spans="1:26" ht="15">
      <c r="A899" s="682"/>
      <c r="B899" s="684"/>
      <c r="C899" s="684"/>
      <c r="D899" s="684"/>
      <c r="E899" s="684"/>
      <c r="F899" s="684"/>
      <c r="G899" s="684"/>
      <c r="H899" s="684"/>
      <c r="I899" s="684"/>
      <c r="J899" s="684"/>
      <c r="K899" s="684"/>
      <c r="L899" s="682"/>
      <c r="M899" s="682"/>
      <c r="N899" s="684"/>
      <c r="O899" s="684"/>
      <c r="P899" s="684"/>
      <c r="Q899" s="684"/>
      <c r="R899" s="684"/>
      <c r="S899" s="682"/>
      <c r="T899" s="682"/>
      <c r="U899" s="682"/>
      <c r="V899" s="682"/>
      <c r="W899" s="682"/>
      <c r="X899" s="682"/>
      <c r="Y899" s="682"/>
      <c r="Z899" s="682"/>
    </row>
    <row r="900" spans="1:26" ht="15">
      <c r="A900" s="682"/>
      <c r="B900" s="684"/>
      <c r="C900" s="684"/>
      <c r="D900" s="684"/>
      <c r="E900" s="684"/>
      <c r="F900" s="684"/>
      <c r="G900" s="684"/>
      <c r="H900" s="684"/>
      <c r="I900" s="684"/>
      <c r="J900" s="684"/>
      <c r="K900" s="684"/>
      <c r="L900" s="682"/>
      <c r="M900" s="682"/>
      <c r="N900" s="684"/>
      <c r="O900" s="684"/>
      <c r="P900" s="684"/>
      <c r="Q900" s="684"/>
      <c r="R900" s="684"/>
      <c r="S900" s="682"/>
      <c r="T900" s="682"/>
      <c r="U900" s="682"/>
      <c r="V900" s="682"/>
      <c r="W900" s="682"/>
      <c r="X900" s="682"/>
      <c r="Y900" s="682"/>
      <c r="Z900" s="682"/>
    </row>
    <row r="901" spans="1:26" ht="15">
      <c r="A901" s="682"/>
      <c r="B901" s="684"/>
      <c r="C901" s="684"/>
      <c r="D901" s="684"/>
      <c r="E901" s="684"/>
      <c r="F901" s="684"/>
      <c r="G901" s="684"/>
      <c r="H901" s="684"/>
      <c r="I901" s="684"/>
      <c r="J901" s="684"/>
      <c r="K901" s="684"/>
      <c r="L901" s="682"/>
      <c r="M901" s="682"/>
      <c r="N901" s="684"/>
      <c r="O901" s="684"/>
      <c r="P901" s="684"/>
      <c r="Q901" s="684"/>
      <c r="R901" s="684"/>
      <c r="S901" s="682"/>
      <c r="T901" s="682"/>
      <c r="U901" s="682"/>
      <c r="V901" s="682"/>
      <c r="W901" s="682"/>
      <c r="X901" s="682"/>
      <c r="Y901" s="682"/>
      <c r="Z901" s="682"/>
    </row>
    <row r="902" spans="1:26" ht="15">
      <c r="A902" s="682"/>
      <c r="B902" s="684"/>
      <c r="C902" s="684"/>
      <c r="D902" s="684"/>
      <c r="E902" s="684"/>
      <c r="F902" s="684"/>
      <c r="G902" s="684"/>
      <c r="H902" s="684"/>
      <c r="I902" s="684"/>
      <c r="J902" s="684"/>
      <c r="K902" s="684"/>
      <c r="L902" s="682"/>
      <c r="M902" s="682"/>
      <c r="N902" s="684"/>
      <c r="O902" s="684"/>
      <c r="P902" s="684"/>
      <c r="Q902" s="684"/>
      <c r="R902" s="684"/>
      <c r="S902" s="682"/>
      <c r="T902" s="682"/>
      <c r="U902" s="682"/>
      <c r="V902" s="682"/>
      <c r="W902" s="682"/>
      <c r="X902" s="682"/>
      <c r="Y902" s="682"/>
      <c r="Z902" s="682"/>
    </row>
    <row r="903" spans="1:26" ht="15">
      <c r="A903" s="682"/>
      <c r="B903" s="684"/>
      <c r="C903" s="684"/>
      <c r="D903" s="684"/>
      <c r="E903" s="684"/>
      <c r="F903" s="684"/>
      <c r="G903" s="684"/>
      <c r="H903" s="684"/>
      <c r="I903" s="684"/>
      <c r="J903" s="684"/>
      <c r="K903" s="684"/>
      <c r="L903" s="682"/>
      <c r="M903" s="682"/>
      <c r="N903" s="684"/>
      <c r="O903" s="684"/>
      <c r="P903" s="684"/>
      <c r="Q903" s="684"/>
      <c r="R903" s="684"/>
      <c r="S903" s="682"/>
      <c r="T903" s="682"/>
      <c r="U903" s="682"/>
      <c r="V903" s="682"/>
      <c r="W903" s="682"/>
      <c r="X903" s="682"/>
      <c r="Y903" s="682"/>
      <c r="Z903" s="682"/>
    </row>
    <row r="904" spans="1:26" ht="15">
      <c r="A904" s="682"/>
      <c r="B904" s="684"/>
      <c r="C904" s="684"/>
      <c r="D904" s="684"/>
      <c r="E904" s="684"/>
      <c r="F904" s="684"/>
      <c r="G904" s="684"/>
      <c r="H904" s="684"/>
      <c r="I904" s="684"/>
      <c r="J904" s="684"/>
      <c r="K904" s="684"/>
      <c r="L904" s="682"/>
      <c r="M904" s="682"/>
      <c r="N904" s="684"/>
      <c r="O904" s="684"/>
      <c r="P904" s="684"/>
      <c r="Q904" s="684"/>
      <c r="R904" s="684"/>
      <c r="S904" s="682"/>
      <c r="T904" s="682"/>
      <c r="U904" s="682"/>
      <c r="V904" s="682"/>
      <c r="W904" s="682"/>
      <c r="X904" s="682"/>
      <c r="Y904" s="682"/>
      <c r="Z904" s="682"/>
    </row>
    <row r="905" spans="1:26" ht="15">
      <c r="A905" s="682"/>
      <c r="B905" s="684"/>
      <c r="C905" s="684"/>
      <c r="D905" s="684"/>
      <c r="E905" s="684"/>
      <c r="F905" s="684"/>
      <c r="G905" s="684"/>
      <c r="H905" s="684"/>
      <c r="I905" s="684"/>
      <c r="J905" s="684"/>
      <c r="K905" s="684"/>
      <c r="L905" s="682"/>
      <c r="M905" s="682"/>
      <c r="N905" s="684"/>
      <c r="O905" s="684"/>
      <c r="P905" s="684"/>
      <c r="Q905" s="684"/>
      <c r="R905" s="684"/>
      <c r="S905" s="682"/>
      <c r="T905" s="682"/>
      <c r="U905" s="682"/>
      <c r="V905" s="682"/>
      <c r="W905" s="682"/>
      <c r="X905" s="682"/>
      <c r="Y905" s="682"/>
      <c r="Z905" s="682"/>
    </row>
    <row r="906" spans="1:26" ht="15">
      <c r="A906" s="682"/>
      <c r="B906" s="684"/>
      <c r="C906" s="684"/>
      <c r="D906" s="684"/>
      <c r="E906" s="684"/>
      <c r="F906" s="684"/>
      <c r="G906" s="684"/>
      <c r="H906" s="684"/>
      <c r="I906" s="684"/>
      <c r="J906" s="684"/>
      <c r="K906" s="684"/>
      <c r="L906" s="682"/>
      <c r="M906" s="682"/>
      <c r="N906" s="684"/>
      <c r="O906" s="684"/>
      <c r="P906" s="684"/>
      <c r="Q906" s="684"/>
      <c r="R906" s="684"/>
      <c r="S906" s="682"/>
      <c r="T906" s="682"/>
      <c r="U906" s="682"/>
      <c r="V906" s="682"/>
      <c r="W906" s="682"/>
      <c r="X906" s="682"/>
      <c r="Y906" s="682"/>
      <c r="Z906" s="682"/>
    </row>
    <row r="907" spans="1:26" ht="15">
      <c r="A907" s="682"/>
      <c r="B907" s="684"/>
      <c r="C907" s="684"/>
      <c r="D907" s="684"/>
      <c r="E907" s="684"/>
      <c r="F907" s="684"/>
      <c r="G907" s="684"/>
      <c r="H907" s="684"/>
      <c r="I907" s="684"/>
      <c r="J907" s="684"/>
      <c r="K907" s="684"/>
      <c r="L907" s="682"/>
      <c r="M907" s="682"/>
      <c r="N907" s="684"/>
      <c r="O907" s="684"/>
      <c r="P907" s="684"/>
      <c r="Q907" s="684"/>
      <c r="R907" s="684"/>
      <c r="S907" s="682"/>
      <c r="T907" s="682"/>
      <c r="U907" s="682"/>
      <c r="V907" s="682"/>
      <c r="W907" s="682"/>
      <c r="X907" s="682"/>
      <c r="Y907" s="682"/>
      <c r="Z907" s="682"/>
    </row>
    <row r="908" spans="1:26" ht="15">
      <c r="A908" s="682"/>
      <c r="B908" s="684"/>
      <c r="C908" s="684"/>
      <c r="D908" s="684"/>
      <c r="E908" s="684"/>
      <c r="F908" s="684"/>
      <c r="G908" s="684"/>
      <c r="H908" s="684"/>
      <c r="I908" s="684"/>
      <c r="J908" s="684"/>
      <c r="K908" s="684"/>
      <c r="L908" s="682"/>
      <c r="M908" s="682"/>
      <c r="N908" s="684"/>
      <c r="O908" s="684"/>
      <c r="P908" s="684"/>
      <c r="Q908" s="684"/>
      <c r="R908" s="684"/>
      <c r="S908" s="682"/>
      <c r="T908" s="682"/>
      <c r="U908" s="682"/>
      <c r="V908" s="682"/>
      <c r="W908" s="682"/>
      <c r="X908" s="682"/>
      <c r="Y908" s="682"/>
      <c r="Z908" s="682"/>
    </row>
    <row r="909" spans="1:26" ht="15">
      <c r="A909" s="682"/>
      <c r="B909" s="684"/>
      <c r="C909" s="684"/>
      <c r="D909" s="684"/>
      <c r="E909" s="684"/>
      <c r="F909" s="684"/>
      <c r="G909" s="684"/>
      <c r="H909" s="684"/>
      <c r="I909" s="684"/>
      <c r="J909" s="684"/>
      <c r="K909" s="684"/>
      <c r="L909" s="682"/>
      <c r="M909" s="682"/>
      <c r="N909" s="684"/>
      <c r="O909" s="684"/>
      <c r="P909" s="684"/>
      <c r="Q909" s="684"/>
      <c r="R909" s="684"/>
      <c r="S909" s="682"/>
      <c r="T909" s="682"/>
      <c r="U909" s="682"/>
      <c r="V909" s="682"/>
      <c r="W909" s="682"/>
      <c r="X909" s="682"/>
      <c r="Y909" s="682"/>
      <c r="Z909" s="682"/>
    </row>
    <row r="910" spans="1:26" ht="15">
      <c r="A910" s="682"/>
      <c r="B910" s="684"/>
      <c r="C910" s="684"/>
      <c r="D910" s="684"/>
      <c r="E910" s="684"/>
      <c r="F910" s="684"/>
      <c r="G910" s="684"/>
      <c r="H910" s="684"/>
      <c r="I910" s="684"/>
      <c r="J910" s="684"/>
      <c r="K910" s="684"/>
      <c r="L910" s="682"/>
      <c r="M910" s="682"/>
      <c r="N910" s="684"/>
      <c r="O910" s="684"/>
      <c r="P910" s="684"/>
      <c r="Q910" s="684"/>
      <c r="R910" s="684"/>
      <c r="S910" s="682"/>
      <c r="T910" s="682"/>
      <c r="U910" s="682"/>
      <c r="V910" s="682"/>
      <c r="W910" s="682"/>
      <c r="X910" s="682"/>
      <c r="Y910" s="682"/>
      <c r="Z910" s="682"/>
    </row>
    <row r="911" spans="1:26" ht="15">
      <c r="A911" s="682"/>
      <c r="B911" s="684"/>
      <c r="C911" s="684"/>
      <c r="D911" s="684"/>
      <c r="E911" s="684"/>
      <c r="F911" s="684"/>
      <c r="G911" s="684"/>
      <c r="H911" s="684"/>
      <c r="I911" s="684"/>
      <c r="J911" s="684"/>
      <c r="K911" s="684"/>
      <c r="L911" s="682"/>
      <c r="M911" s="682"/>
      <c r="N911" s="684"/>
      <c r="O911" s="684"/>
      <c r="P911" s="684"/>
      <c r="Q911" s="684"/>
      <c r="R911" s="684"/>
      <c r="S911" s="682"/>
      <c r="T911" s="682"/>
      <c r="U911" s="682"/>
      <c r="V911" s="682"/>
      <c r="W911" s="682"/>
      <c r="X911" s="682"/>
      <c r="Y911" s="682"/>
      <c r="Z911" s="682"/>
    </row>
    <row r="912" spans="1:26" ht="15">
      <c r="A912" s="682"/>
      <c r="B912" s="684"/>
      <c r="C912" s="684"/>
      <c r="D912" s="684"/>
      <c r="E912" s="684"/>
      <c r="F912" s="684"/>
      <c r="G912" s="684"/>
      <c r="H912" s="684"/>
      <c r="I912" s="684"/>
      <c r="J912" s="684"/>
      <c r="K912" s="684"/>
      <c r="L912" s="682"/>
      <c r="M912" s="682"/>
      <c r="N912" s="684"/>
      <c r="O912" s="684"/>
      <c r="P912" s="684"/>
      <c r="Q912" s="684"/>
      <c r="R912" s="684"/>
      <c r="S912" s="682"/>
      <c r="T912" s="682"/>
      <c r="U912" s="682"/>
      <c r="V912" s="682"/>
      <c r="W912" s="682"/>
      <c r="X912" s="682"/>
      <c r="Y912" s="682"/>
      <c r="Z912" s="682"/>
    </row>
    <row r="913" spans="1:26" ht="15">
      <c r="A913" s="682"/>
      <c r="B913" s="684"/>
      <c r="C913" s="684"/>
      <c r="D913" s="684"/>
      <c r="E913" s="684"/>
      <c r="F913" s="684"/>
      <c r="G913" s="684"/>
      <c r="H913" s="684"/>
      <c r="I913" s="684"/>
      <c r="J913" s="684"/>
      <c r="K913" s="684"/>
      <c r="L913" s="682"/>
      <c r="M913" s="682"/>
      <c r="N913" s="684"/>
      <c r="O913" s="684"/>
      <c r="P913" s="684"/>
      <c r="Q913" s="684"/>
      <c r="R913" s="684"/>
      <c r="S913" s="682"/>
      <c r="T913" s="682"/>
      <c r="U913" s="682"/>
      <c r="V913" s="682"/>
      <c r="W913" s="682"/>
      <c r="X913" s="682"/>
      <c r="Y913" s="682"/>
      <c r="Z913" s="682"/>
    </row>
    <row r="914" spans="1:26" ht="15">
      <c r="A914" s="682"/>
      <c r="B914" s="684"/>
      <c r="C914" s="684"/>
      <c r="D914" s="684"/>
      <c r="E914" s="684"/>
      <c r="F914" s="684"/>
      <c r="G914" s="684"/>
      <c r="H914" s="684"/>
      <c r="I914" s="684"/>
      <c r="J914" s="684"/>
      <c r="K914" s="684"/>
      <c r="L914" s="682"/>
      <c r="M914" s="682"/>
      <c r="N914" s="684"/>
      <c r="O914" s="684"/>
      <c r="P914" s="684"/>
      <c r="Q914" s="684"/>
      <c r="R914" s="684"/>
      <c r="S914" s="682"/>
      <c r="T914" s="682"/>
      <c r="U914" s="682"/>
      <c r="V914" s="682"/>
      <c r="W914" s="682"/>
      <c r="X914" s="682"/>
      <c r="Y914" s="682"/>
      <c r="Z914" s="682"/>
    </row>
    <row r="915" spans="1:26" ht="15">
      <c r="A915" s="682"/>
      <c r="B915" s="684"/>
      <c r="C915" s="684"/>
      <c r="D915" s="684"/>
      <c r="E915" s="684"/>
      <c r="F915" s="684"/>
      <c r="G915" s="684"/>
      <c r="H915" s="684"/>
      <c r="I915" s="684"/>
      <c r="J915" s="684"/>
      <c r="K915" s="684"/>
      <c r="L915" s="682"/>
      <c r="M915" s="682"/>
      <c r="N915" s="684"/>
      <c r="O915" s="684"/>
      <c r="P915" s="684"/>
      <c r="Q915" s="684"/>
      <c r="R915" s="684"/>
      <c r="S915" s="682"/>
      <c r="T915" s="682"/>
      <c r="U915" s="682"/>
      <c r="V915" s="682"/>
      <c r="W915" s="682"/>
      <c r="X915" s="682"/>
      <c r="Y915" s="682"/>
      <c r="Z915" s="682"/>
    </row>
    <row r="916" spans="1:26" ht="15">
      <c r="A916" s="682"/>
      <c r="B916" s="684"/>
      <c r="C916" s="684"/>
      <c r="D916" s="684"/>
      <c r="E916" s="684"/>
      <c r="F916" s="684"/>
      <c r="G916" s="684"/>
      <c r="H916" s="684"/>
      <c r="I916" s="684"/>
      <c r="J916" s="684"/>
      <c r="K916" s="684"/>
      <c r="L916" s="682"/>
      <c r="M916" s="682"/>
      <c r="N916" s="684"/>
      <c r="O916" s="684"/>
      <c r="P916" s="684"/>
      <c r="Q916" s="684"/>
      <c r="R916" s="684"/>
      <c r="S916" s="682"/>
      <c r="T916" s="682"/>
      <c r="U916" s="682"/>
      <c r="V916" s="682"/>
      <c r="W916" s="682"/>
      <c r="X916" s="682"/>
      <c r="Y916" s="682"/>
      <c r="Z916" s="682"/>
    </row>
    <row r="917" spans="1:26" ht="15">
      <c r="A917" s="682"/>
      <c r="B917" s="684"/>
      <c r="C917" s="684"/>
      <c r="D917" s="684"/>
      <c r="E917" s="684"/>
      <c r="F917" s="684"/>
      <c r="G917" s="684"/>
      <c r="H917" s="684"/>
      <c r="I917" s="684"/>
      <c r="J917" s="684"/>
      <c r="K917" s="684"/>
      <c r="L917" s="682"/>
      <c r="M917" s="682"/>
      <c r="N917" s="684"/>
      <c r="O917" s="684"/>
      <c r="P917" s="684"/>
      <c r="Q917" s="684"/>
      <c r="R917" s="684"/>
      <c r="S917" s="682"/>
      <c r="T917" s="682"/>
      <c r="U917" s="682"/>
      <c r="V917" s="682"/>
      <c r="W917" s="682"/>
      <c r="X917" s="682"/>
      <c r="Y917" s="682"/>
      <c r="Z917" s="682"/>
    </row>
    <row r="918" spans="1:26" ht="15">
      <c r="A918" s="682"/>
      <c r="B918" s="684"/>
      <c r="C918" s="684"/>
      <c r="D918" s="684"/>
      <c r="E918" s="684"/>
      <c r="F918" s="684"/>
      <c r="G918" s="684"/>
      <c r="H918" s="684"/>
      <c r="I918" s="684"/>
      <c r="J918" s="684"/>
      <c r="K918" s="684"/>
      <c r="L918" s="682"/>
      <c r="M918" s="682"/>
      <c r="N918" s="684"/>
      <c r="O918" s="684"/>
      <c r="P918" s="684"/>
      <c r="Q918" s="684"/>
      <c r="R918" s="684"/>
      <c r="S918" s="682"/>
      <c r="T918" s="682"/>
      <c r="U918" s="682"/>
      <c r="V918" s="682"/>
      <c r="W918" s="682"/>
      <c r="X918" s="682"/>
      <c r="Y918" s="682"/>
      <c r="Z918" s="682"/>
    </row>
    <row r="919" spans="1:26" ht="15">
      <c r="A919" s="682"/>
      <c r="B919" s="684"/>
      <c r="C919" s="684"/>
      <c r="D919" s="684"/>
      <c r="E919" s="684"/>
      <c r="F919" s="684"/>
      <c r="G919" s="684"/>
      <c r="H919" s="684"/>
      <c r="I919" s="684"/>
      <c r="J919" s="684"/>
      <c r="K919" s="684"/>
      <c r="L919" s="682"/>
      <c r="M919" s="682"/>
      <c r="N919" s="684"/>
      <c r="O919" s="684"/>
      <c r="P919" s="684"/>
      <c r="Q919" s="684"/>
      <c r="R919" s="684"/>
      <c r="S919" s="682"/>
      <c r="T919" s="682"/>
      <c r="U919" s="682"/>
      <c r="V919" s="682"/>
      <c r="W919" s="682"/>
      <c r="X919" s="682"/>
      <c r="Y919" s="682"/>
      <c r="Z919" s="682"/>
    </row>
    <row r="920" spans="1:26" ht="15">
      <c r="A920" s="682"/>
      <c r="B920" s="684"/>
      <c r="C920" s="684"/>
      <c r="D920" s="684"/>
      <c r="E920" s="684"/>
      <c r="F920" s="684"/>
      <c r="G920" s="684"/>
      <c r="H920" s="684"/>
      <c r="I920" s="684"/>
      <c r="J920" s="684"/>
      <c r="K920" s="684"/>
      <c r="L920" s="682"/>
      <c r="M920" s="682"/>
      <c r="N920" s="684"/>
      <c r="O920" s="684"/>
      <c r="P920" s="684"/>
      <c r="Q920" s="684"/>
      <c r="R920" s="684"/>
      <c r="S920" s="682"/>
      <c r="T920" s="682"/>
      <c r="U920" s="682"/>
      <c r="V920" s="682"/>
      <c r="W920" s="682"/>
      <c r="X920" s="682"/>
      <c r="Y920" s="682"/>
      <c r="Z920" s="682"/>
    </row>
    <row r="921" spans="1:26" ht="15">
      <c r="A921" s="682"/>
      <c r="B921" s="684"/>
      <c r="C921" s="684"/>
      <c r="D921" s="684"/>
      <c r="E921" s="684"/>
      <c r="F921" s="684"/>
      <c r="G921" s="684"/>
      <c r="H921" s="684"/>
      <c r="I921" s="684"/>
      <c r="J921" s="684"/>
      <c r="K921" s="684"/>
      <c r="L921" s="682"/>
      <c r="M921" s="682"/>
      <c r="N921" s="684"/>
      <c r="O921" s="684"/>
      <c r="P921" s="684"/>
      <c r="Q921" s="684"/>
      <c r="R921" s="684"/>
      <c r="S921" s="682"/>
      <c r="T921" s="682"/>
      <c r="U921" s="682"/>
      <c r="V921" s="682"/>
      <c r="W921" s="682"/>
      <c r="X921" s="682"/>
      <c r="Y921" s="682"/>
      <c r="Z921" s="682"/>
    </row>
    <row r="922" spans="1:26" ht="15">
      <c r="A922" s="682"/>
      <c r="B922" s="684"/>
      <c r="C922" s="684"/>
      <c r="D922" s="684"/>
      <c r="E922" s="684"/>
      <c r="F922" s="684"/>
      <c r="G922" s="684"/>
      <c r="H922" s="684"/>
      <c r="I922" s="684"/>
      <c r="J922" s="684"/>
      <c r="K922" s="684"/>
      <c r="L922" s="682"/>
      <c r="M922" s="682"/>
      <c r="N922" s="684"/>
      <c r="O922" s="684"/>
      <c r="P922" s="684"/>
      <c r="Q922" s="684"/>
      <c r="R922" s="684"/>
      <c r="S922" s="682"/>
      <c r="T922" s="682"/>
      <c r="U922" s="682"/>
      <c r="V922" s="682"/>
      <c r="W922" s="682"/>
      <c r="X922" s="682"/>
      <c r="Y922" s="682"/>
      <c r="Z922" s="682"/>
    </row>
    <row r="923" spans="1:26" ht="15">
      <c r="A923" s="682"/>
      <c r="B923" s="684"/>
      <c r="C923" s="684"/>
      <c r="D923" s="684"/>
      <c r="E923" s="684"/>
      <c r="F923" s="684"/>
      <c r="G923" s="684"/>
      <c r="H923" s="684"/>
      <c r="I923" s="684"/>
      <c r="J923" s="684"/>
      <c r="K923" s="684"/>
      <c r="L923" s="682"/>
      <c r="M923" s="682"/>
      <c r="N923" s="684"/>
      <c r="O923" s="684"/>
      <c r="P923" s="684"/>
      <c r="Q923" s="684"/>
      <c r="R923" s="684"/>
      <c r="S923" s="682"/>
      <c r="T923" s="682"/>
      <c r="U923" s="682"/>
      <c r="V923" s="682"/>
      <c r="W923" s="682"/>
      <c r="X923" s="682"/>
      <c r="Y923" s="682"/>
      <c r="Z923" s="682"/>
    </row>
    <row r="924" spans="1:26" ht="15">
      <c r="A924" s="682"/>
      <c r="B924" s="684"/>
      <c r="C924" s="684"/>
      <c r="D924" s="684"/>
      <c r="E924" s="684"/>
      <c r="F924" s="684"/>
      <c r="G924" s="684"/>
      <c r="H924" s="684"/>
      <c r="I924" s="684"/>
      <c r="J924" s="684"/>
      <c r="K924" s="684"/>
      <c r="L924" s="682"/>
      <c r="M924" s="682"/>
      <c r="N924" s="684"/>
      <c r="O924" s="684"/>
      <c r="P924" s="684"/>
      <c r="Q924" s="684"/>
      <c r="R924" s="684"/>
      <c r="S924" s="682"/>
      <c r="T924" s="682"/>
      <c r="U924" s="682"/>
      <c r="V924" s="682"/>
      <c r="W924" s="682"/>
      <c r="X924" s="682"/>
      <c r="Y924" s="682"/>
      <c r="Z924" s="682"/>
    </row>
    <row r="925" spans="1:26" ht="15">
      <c r="A925" s="682"/>
      <c r="B925" s="684"/>
      <c r="C925" s="684"/>
      <c r="D925" s="684"/>
      <c r="E925" s="684"/>
      <c r="F925" s="684"/>
      <c r="G925" s="684"/>
      <c r="H925" s="684"/>
      <c r="I925" s="684"/>
      <c r="J925" s="684"/>
      <c r="K925" s="684"/>
      <c r="L925" s="682"/>
      <c r="M925" s="682"/>
      <c r="N925" s="684"/>
      <c r="O925" s="684"/>
      <c r="P925" s="684"/>
      <c r="Q925" s="684"/>
      <c r="R925" s="684"/>
      <c r="S925" s="682"/>
      <c r="T925" s="682"/>
      <c r="U925" s="682"/>
      <c r="V925" s="682"/>
      <c r="W925" s="682"/>
      <c r="X925" s="682"/>
      <c r="Y925" s="682"/>
      <c r="Z925" s="682"/>
    </row>
    <row r="926" spans="1:26" ht="15">
      <c r="A926" s="682"/>
      <c r="B926" s="684"/>
      <c r="C926" s="684"/>
      <c r="D926" s="684"/>
      <c r="E926" s="684"/>
      <c r="F926" s="684"/>
      <c r="G926" s="684"/>
      <c r="H926" s="684"/>
      <c r="I926" s="684"/>
      <c r="J926" s="684"/>
      <c r="K926" s="684"/>
      <c r="L926" s="682"/>
      <c r="M926" s="682"/>
      <c r="N926" s="684"/>
      <c r="O926" s="684"/>
      <c r="P926" s="684"/>
      <c r="Q926" s="684"/>
      <c r="R926" s="684"/>
      <c r="S926" s="682"/>
      <c r="T926" s="682"/>
      <c r="U926" s="682"/>
      <c r="V926" s="682"/>
      <c r="W926" s="682"/>
      <c r="X926" s="682"/>
      <c r="Y926" s="682"/>
      <c r="Z926" s="682"/>
    </row>
    <row r="927" spans="1:26" ht="15">
      <c r="A927" s="682"/>
      <c r="B927" s="684"/>
      <c r="C927" s="684"/>
      <c r="D927" s="684"/>
      <c r="E927" s="684"/>
      <c r="F927" s="684"/>
      <c r="G927" s="684"/>
      <c r="H927" s="684"/>
      <c r="I927" s="684"/>
      <c r="J927" s="684"/>
      <c r="K927" s="684"/>
      <c r="L927" s="682"/>
      <c r="M927" s="682"/>
      <c r="N927" s="684"/>
      <c r="O927" s="684"/>
      <c r="P927" s="684"/>
      <c r="Q927" s="684"/>
      <c r="R927" s="684"/>
      <c r="S927" s="682"/>
      <c r="T927" s="682"/>
      <c r="U927" s="682"/>
      <c r="V927" s="682"/>
      <c r="W927" s="682"/>
      <c r="X927" s="682"/>
      <c r="Y927" s="682"/>
      <c r="Z927" s="682"/>
    </row>
    <row r="928" spans="1:26" ht="15">
      <c r="A928" s="682"/>
      <c r="B928" s="684"/>
      <c r="C928" s="684"/>
      <c r="D928" s="684"/>
      <c r="E928" s="684"/>
      <c r="F928" s="684"/>
      <c r="G928" s="684"/>
      <c r="H928" s="684"/>
      <c r="I928" s="684"/>
      <c r="J928" s="684"/>
      <c r="K928" s="684"/>
      <c r="L928" s="682"/>
      <c r="M928" s="682"/>
      <c r="N928" s="684"/>
      <c r="O928" s="684"/>
      <c r="P928" s="684"/>
      <c r="Q928" s="684"/>
      <c r="R928" s="684"/>
      <c r="S928" s="682"/>
      <c r="T928" s="682"/>
      <c r="U928" s="682"/>
      <c r="V928" s="682"/>
      <c r="W928" s="682"/>
      <c r="X928" s="682"/>
      <c r="Y928" s="682"/>
      <c r="Z928" s="682"/>
    </row>
    <row r="929" spans="1:26" ht="15">
      <c r="A929" s="682"/>
      <c r="B929" s="684"/>
      <c r="C929" s="684"/>
      <c r="D929" s="684"/>
      <c r="E929" s="684"/>
      <c r="F929" s="684"/>
      <c r="G929" s="684"/>
      <c r="H929" s="684"/>
      <c r="I929" s="684"/>
      <c r="J929" s="684"/>
      <c r="K929" s="684"/>
      <c r="L929" s="682"/>
      <c r="M929" s="682"/>
      <c r="N929" s="684"/>
      <c r="O929" s="684"/>
      <c r="P929" s="684"/>
      <c r="Q929" s="684"/>
      <c r="R929" s="684"/>
      <c r="S929" s="682"/>
      <c r="T929" s="682"/>
      <c r="U929" s="682"/>
      <c r="V929" s="682"/>
      <c r="W929" s="682"/>
      <c r="X929" s="682"/>
      <c r="Y929" s="682"/>
      <c r="Z929" s="682"/>
    </row>
    <row r="930" spans="1:26" ht="15">
      <c r="A930" s="682"/>
      <c r="B930" s="684"/>
      <c r="C930" s="684"/>
      <c r="D930" s="684"/>
      <c r="E930" s="684"/>
      <c r="F930" s="684"/>
      <c r="G930" s="684"/>
      <c r="H930" s="684"/>
      <c r="I930" s="684"/>
      <c r="J930" s="684"/>
      <c r="K930" s="684"/>
      <c r="L930" s="682"/>
      <c r="M930" s="682"/>
      <c r="N930" s="684"/>
      <c r="O930" s="684"/>
      <c r="P930" s="684"/>
      <c r="Q930" s="684"/>
      <c r="R930" s="684"/>
      <c r="S930" s="682"/>
      <c r="T930" s="682"/>
      <c r="U930" s="682"/>
      <c r="V930" s="682"/>
      <c r="W930" s="682"/>
      <c r="X930" s="682"/>
      <c r="Y930" s="682"/>
      <c r="Z930" s="682"/>
    </row>
    <row r="931" spans="1:26" ht="15">
      <c r="A931" s="682"/>
      <c r="B931" s="684"/>
      <c r="C931" s="684"/>
      <c r="D931" s="684"/>
      <c r="E931" s="684"/>
      <c r="F931" s="684"/>
      <c r="G931" s="684"/>
      <c r="H931" s="684"/>
      <c r="I931" s="684"/>
      <c r="J931" s="684"/>
      <c r="K931" s="684"/>
      <c r="L931" s="682"/>
      <c r="M931" s="682"/>
      <c r="N931" s="684"/>
      <c r="O931" s="684"/>
      <c r="P931" s="684"/>
      <c r="Q931" s="684"/>
      <c r="R931" s="684"/>
      <c r="S931" s="682"/>
      <c r="T931" s="682"/>
      <c r="U931" s="682"/>
      <c r="V931" s="682"/>
      <c r="W931" s="682"/>
      <c r="X931" s="682"/>
      <c r="Y931" s="682"/>
      <c r="Z931" s="682"/>
    </row>
    <row r="932" spans="1:26" ht="15">
      <c r="A932" s="682"/>
      <c r="B932" s="684"/>
      <c r="C932" s="684"/>
      <c r="D932" s="684"/>
      <c r="E932" s="684"/>
      <c r="F932" s="684"/>
      <c r="G932" s="684"/>
      <c r="H932" s="684"/>
      <c r="I932" s="684"/>
      <c r="J932" s="684"/>
      <c r="K932" s="684"/>
      <c r="L932" s="682"/>
      <c r="M932" s="682"/>
      <c r="N932" s="684"/>
      <c r="O932" s="684"/>
      <c r="P932" s="684"/>
      <c r="Q932" s="684"/>
      <c r="R932" s="684"/>
      <c r="S932" s="682"/>
      <c r="T932" s="682"/>
      <c r="U932" s="682"/>
      <c r="V932" s="682"/>
      <c r="W932" s="682"/>
      <c r="X932" s="682"/>
      <c r="Y932" s="682"/>
      <c r="Z932" s="682"/>
    </row>
    <row r="933" spans="1:26" ht="15">
      <c r="A933" s="682"/>
      <c r="B933" s="684"/>
      <c r="C933" s="684"/>
      <c r="D933" s="684"/>
      <c r="E933" s="684"/>
      <c r="F933" s="684"/>
      <c r="G933" s="684"/>
      <c r="H933" s="684"/>
      <c r="I933" s="684"/>
      <c r="J933" s="684"/>
      <c r="K933" s="684"/>
      <c r="L933" s="682"/>
      <c r="M933" s="682"/>
      <c r="N933" s="684"/>
      <c r="O933" s="684"/>
      <c r="P933" s="684"/>
      <c r="Q933" s="684"/>
      <c r="R933" s="684"/>
      <c r="S933" s="682"/>
      <c r="T933" s="682"/>
      <c r="U933" s="682"/>
      <c r="V933" s="682"/>
      <c r="W933" s="682"/>
      <c r="X933" s="682"/>
      <c r="Y933" s="682"/>
      <c r="Z933" s="682"/>
    </row>
    <row r="934" spans="1:26" ht="15">
      <c r="A934" s="682"/>
      <c r="B934" s="684"/>
      <c r="C934" s="684"/>
      <c r="D934" s="684"/>
      <c r="E934" s="684"/>
      <c r="F934" s="684"/>
      <c r="G934" s="684"/>
      <c r="H934" s="684"/>
      <c r="I934" s="684"/>
      <c r="J934" s="684"/>
      <c r="K934" s="684"/>
      <c r="L934" s="682"/>
      <c r="M934" s="682"/>
      <c r="N934" s="684"/>
      <c r="O934" s="684"/>
      <c r="P934" s="684"/>
      <c r="Q934" s="684"/>
      <c r="R934" s="684"/>
      <c r="S934" s="682"/>
      <c r="T934" s="682"/>
      <c r="U934" s="682"/>
      <c r="V934" s="682"/>
      <c r="W934" s="682"/>
      <c r="X934" s="682"/>
      <c r="Y934" s="682"/>
      <c r="Z934" s="682"/>
    </row>
    <row r="935" spans="1:26" ht="15">
      <c r="A935" s="682"/>
      <c r="B935" s="684"/>
      <c r="C935" s="684"/>
      <c r="D935" s="684"/>
      <c r="E935" s="684"/>
      <c r="F935" s="684"/>
      <c r="G935" s="684"/>
      <c r="H935" s="684"/>
      <c r="I935" s="684"/>
      <c r="J935" s="684"/>
      <c r="K935" s="684"/>
      <c r="L935" s="682"/>
      <c r="M935" s="682"/>
      <c r="N935" s="684"/>
      <c r="O935" s="684"/>
      <c r="P935" s="684"/>
      <c r="Q935" s="684"/>
      <c r="R935" s="684"/>
      <c r="S935" s="682"/>
      <c r="T935" s="682"/>
      <c r="U935" s="682"/>
      <c r="V935" s="682"/>
      <c r="W935" s="682"/>
      <c r="X935" s="682"/>
      <c r="Y935" s="682"/>
      <c r="Z935" s="682"/>
    </row>
    <row r="936" spans="1:26" ht="15">
      <c r="A936" s="682"/>
      <c r="B936" s="684"/>
      <c r="C936" s="684"/>
      <c r="D936" s="684"/>
      <c r="E936" s="684"/>
      <c r="F936" s="684"/>
      <c r="G936" s="684"/>
      <c r="H936" s="684"/>
      <c r="I936" s="684"/>
      <c r="J936" s="684"/>
      <c r="K936" s="684"/>
      <c r="L936" s="682"/>
      <c r="M936" s="682"/>
      <c r="N936" s="684"/>
      <c r="O936" s="684"/>
      <c r="P936" s="684"/>
      <c r="Q936" s="684"/>
      <c r="R936" s="684"/>
      <c r="S936" s="682"/>
      <c r="T936" s="682"/>
      <c r="U936" s="682"/>
      <c r="V936" s="682"/>
      <c r="W936" s="682"/>
      <c r="X936" s="682"/>
      <c r="Y936" s="682"/>
      <c r="Z936" s="682"/>
    </row>
    <row r="937" spans="1:26" ht="15">
      <c r="A937" s="682"/>
      <c r="B937" s="684"/>
      <c r="C937" s="684"/>
      <c r="D937" s="684"/>
      <c r="E937" s="684"/>
      <c r="F937" s="684"/>
      <c r="G937" s="684"/>
      <c r="H937" s="684"/>
      <c r="I937" s="684"/>
      <c r="J937" s="684"/>
      <c r="K937" s="684"/>
      <c r="L937" s="682"/>
      <c r="M937" s="682"/>
      <c r="N937" s="684"/>
      <c r="O937" s="684"/>
      <c r="P937" s="684"/>
      <c r="Q937" s="684"/>
      <c r="R937" s="684"/>
      <c r="S937" s="682"/>
      <c r="T937" s="682"/>
      <c r="U937" s="682"/>
      <c r="V937" s="682"/>
      <c r="W937" s="682"/>
      <c r="X937" s="682"/>
      <c r="Y937" s="682"/>
      <c r="Z937" s="682"/>
    </row>
    <row r="938" spans="1:26" ht="15">
      <c r="A938" s="682"/>
      <c r="B938" s="684"/>
      <c r="C938" s="684"/>
      <c r="D938" s="684"/>
      <c r="E938" s="684"/>
      <c r="F938" s="684"/>
      <c r="G938" s="684"/>
      <c r="H938" s="684"/>
      <c r="I938" s="684"/>
      <c r="J938" s="684"/>
      <c r="K938" s="684"/>
      <c r="L938" s="682"/>
      <c r="M938" s="682"/>
      <c r="N938" s="684"/>
      <c r="O938" s="684"/>
      <c r="P938" s="684"/>
      <c r="Q938" s="684"/>
      <c r="R938" s="684"/>
      <c r="S938" s="682"/>
      <c r="T938" s="682"/>
      <c r="U938" s="682"/>
      <c r="V938" s="682"/>
      <c r="W938" s="682"/>
      <c r="X938" s="682"/>
      <c r="Y938" s="682"/>
      <c r="Z938" s="682"/>
    </row>
    <row r="939" spans="1:26" ht="15">
      <c r="A939" s="682"/>
      <c r="B939" s="684"/>
      <c r="C939" s="684"/>
      <c r="D939" s="684"/>
      <c r="E939" s="684"/>
      <c r="F939" s="684"/>
      <c r="G939" s="684"/>
      <c r="H939" s="684"/>
      <c r="I939" s="684"/>
      <c r="J939" s="684"/>
      <c r="K939" s="684"/>
      <c r="L939" s="682"/>
      <c r="M939" s="682"/>
      <c r="N939" s="684"/>
      <c r="O939" s="684"/>
      <c r="P939" s="684"/>
      <c r="Q939" s="684"/>
      <c r="R939" s="684"/>
      <c r="S939" s="682"/>
      <c r="T939" s="682"/>
      <c r="U939" s="682"/>
      <c r="V939" s="682"/>
      <c r="W939" s="682"/>
      <c r="X939" s="682"/>
      <c r="Y939" s="682"/>
      <c r="Z939" s="682"/>
    </row>
    <row r="940" spans="1:26" ht="15">
      <c r="A940" s="682"/>
      <c r="B940" s="684"/>
      <c r="C940" s="684"/>
      <c r="D940" s="684"/>
      <c r="E940" s="684"/>
      <c r="F940" s="684"/>
      <c r="G940" s="684"/>
      <c r="H940" s="684"/>
      <c r="I940" s="684"/>
      <c r="J940" s="684"/>
      <c r="K940" s="684"/>
      <c r="L940" s="682"/>
      <c r="M940" s="682"/>
      <c r="N940" s="684"/>
      <c r="O940" s="684"/>
      <c r="P940" s="684"/>
      <c r="Q940" s="684"/>
      <c r="R940" s="684"/>
      <c r="S940" s="682"/>
      <c r="T940" s="682"/>
      <c r="U940" s="682"/>
      <c r="V940" s="682"/>
      <c r="W940" s="682"/>
      <c r="X940" s="682"/>
      <c r="Y940" s="682"/>
      <c r="Z940" s="682"/>
    </row>
    <row r="941" spans="1:26" ht="15">
      <c r="A941" s="682"/>
      <c r="B941" s="684"/>
      <c r="C941" s="684"/>
      <c r="D941" s="684"/>
      <c r="E941" s="684"/>
      <c r="F941" s="684"/>
      <c r="G941" s="684"/>
      <c r="H941" s="684"/>
      <c r="I941" s="684"/>
      <c r="J941" s="684"/>
      <c r="K941" s="684"/>
      <c r="L941" s="682"/>
      <c r="M941" s="682"/>
      <c r="N941" s="684"/>
      <c r="O941" s="684"/>
      <c r="P941" s="684"/>
      <c r="Q941" s="684"/>
      <c r="R941" s="684"/>
      <c r="S941" s="682"/>
      <c r="T941" s="682"/>
      <c r="U941" s="682"/>
      <c r="V941" s="682"/>
      <c r="W941" s="682"/>
      <c r="X941" s="682"/>
      <c r="Y941" s="682"/>
      <c r="Z941" s="682"/>
    </row>
    <row r="942" spans="1:26" ht="15">
      <c r="A942" s="682"/>
      <c r="B942" s="684"/>
      <c r="C942" s="684"/>
      <c r="D942" s="684"/>
      <c r="E942" s="684"/>
      <c r="F942" s="684"/>
      <c r="G942" s="684"/>
      <c r="H942" s="684"/>
      <c r="I942" s="684"/>
      <c r="J942" s="684"/>
      <c r="K942" s="684"/>
      <c r="L942" s="682"/>
      <c r="M942" s="682"/>
      <c r="N942" s="684"/>
      <c r="O942" s="684"/>
      <c r="P942" s="684"/>
      <c r="Q942" s="684"/>
      <c r="R942" s="684"/>
      <c r="S942" s="682"/>
      <c r="T942" s="682"/>
      <c r="U942" s="682"/>
      <c r="V942" s="682"/>
      <c r="W942" s="682"/>
      <c r="X942" s="682"/>
      <c r="Y942" s="682"/>
      <c r="Z942" s="682"/>
    </row>
    <row r="943" spans="1:26" ht="15">
      <c r="A943" s="682"/>
      <c r="B943" s="684"/>
      <c r="C943" s="684"/>
      <c r="D943" s="684"/>
      <c r="E943" s="684"/>
      <c r="F943" s="684"/>
      <c r="G943" s="684"/>
      <c r="H943" s="684"/>
      <c r="I943" s="684"/>
      <c r="J943" s="684"/>
      <c r="K943" s="684"/>
      <c r="L943" s="682"/>
      <c r="M943" s="682"/>
      <c r="N943" s="684"/>
      <c r="O943" s="684"/>
      <c r="P943" s="684"/>
      <c r="Q943" s="684"/>
      <c r="R943" s="684"/>
      <c r="S943" s="682"/>
      <c r="T943" s="682"/>
      <c r="U943" s="682"/>
      <c r="V943" s="682"/>
      <c r="W943" s="682"/>
      <c r="X943" s="682"/>
      <c r="Y943" s="682"/>
      <c r="Z943" s="682"/>
    </row>
    <row r="944" spans="1:26" ht="15">
      <c r="A944" s="682"/>
      <c r="B944" s="684"/>
      <c r="C944" s="684"/>
      <c r="D944" s="684"/>
      <c r="E944" s="684"/>
      <c r="F944" s="684"/>
      <c r="G944" s="684"/>
      <c r="H944" s="684"/>
      <c r="I944" s="684"/>
      <c r="J944" s="684"/>
      <c r="K944" s="684"/>
      <c r="L944" s="682"/>
      <c r="M944" s="682"/>
      <c r="N944" s="684"/>
      <c r="O944" s="684"/>
      <c r="P944" s="684"/>
      <c r="Q944" s="684"/>
      <c r="R944" s="684"/>
      <c r="S944" s="682"/>
      <c r="T944" s="682"/>
      <c r="U944" s="682"/>
      <c r="V944" s="682"/>
      <c r="W944" s="682"/>
      <c r="X944" s="682"/>
      <c r="Y944" s="682"/>
      <c r="Z944" s="682"/>
    </row>
    <row r="945" spans="1:26" ht="15">
      <c r="A945" s="682"/>
      <c r="B945" s="684"/>
      <c r="C945" s="684"/>
      <c r="D945" s="684"/>
      <c r="E945" s="684"/>
      <c r="F945" s="684"/>
      <c r="G945" s="684"/>
      <c r="H945" s="684"/>
      <c r="I945" s="684"/>
      <c r="J945" s="684"/>
      <c r="K945" s="684"/>
      <c r="L945" s="682"/>
      <c r="M945" s="682"/>
      <c r="N945" s="684"/>
      <c r="O945" s="684"/>
      <c r="P945" s="684"/>
      <c r="Q945" s="684"/>
      <c r="R945" s="684"/>
      <c r="S945" s="682"/>
      <c r="T945" s="682"/>
      <c r="U945" s="682"/>
      <c r="V945" s="682"/>
      <c r="W945" s="682"/>
      <c r="X945" s="682"/>
      <c r="Y945" s="682"/>
      <c r="Z945" s="682"/>
    </row>
    <row r="946" spans="1:26" ht="15">
      <c r="A946" s="682"/>
      <c r="B946" s="684"/>
      <c r="C946" s="684"/>
      <c r="D946" s="684"/>
      <c r="E946" s="684"/>
      <c r="F946" s="684"/>
      <c r="G946" s="684"/>
      <c r="H946" s="684"/>
      <c r="I946" s="684"/>
      <c r="J946" s="684"/>
      <c r="K946" s="684"/>
      <c r="L946" s="682"/>
      <c r="M946" s="682"/>
      <c r="N946" s="684"/>
      <c r="O946" s="684"/>
      <c r="P946" s="684"/>
      <c r="Q946" s="684"/>
      <c r="R946" s="684"/>
      <c r="S946" s="682"/>
      <c r="T946" s="682"/>
      <c r="U946" s="682"/>
      <c r="V946" s="682"/>
      <c r="W946" s="682"/>
      <c r="X946" s="682"/>
      <c r="Y946" s="682"/>
      <c r="Z946" s="682"/>
    </row>
    <row r="947" spans="1:26" ht="15">
      <c r="A947" s="682"/>
      <c r="B947" s="684"/>
      <c r="C947" s="684"/>
      <c r="D947" s="684"/>
      <c r="E947" s="684"/>
      <c r="F947" s="684"/>
      <c r="G947" s="684"/>
      <c r="H947" s="684"/>
      <c r="I947" s="684"/>
      <c r="J947" s="684"/>
      <c r="K947" s="684"/>
      <c r="L947" s="682"/>
      <c r="M947" s="682"/>
      <c r="N947" s="684"/>
      <c r="O947" s="684"/>
      <c r="P947" s="684"/>
      <c r="Q947" s="684"/>
      <c r="R947" s="684"/>
      <c r="S947" s="682"/>
      <c r="T947" s="682"/>
      <c r="U947" s="682"/>
      <c r="V947" s="682"/>
      <c r="W947" s="682"/>
      <c r="X947" s="682"/>
      <c r="Y947" s="682"/>
      <c r="Z947" s="682"/>
    </row>
    <row r="948" spans="1:26" ht="15">
      <c r="A948" s="682"/>
      <c r="B948" s="684"/>
      <c r="C948" s="684"/>
      <c r="D948" s="684"/>
      <c r="E948" s="684"/>
      <c r="F948" s="684"/>
      <c r="G948" s="684"/>
      <c r="H948" s="684"/>
      <c r="I948" s="684"/>
      <c r="J948" s="684"/>
      <c r="K948" s="684"/>
      <c r="L948" s="682"/>
      <c r="M948" s="682"/>
      <c r="N948" s="684"/>
      <c r="O948" s="684"/>
      <c r="P948" s="684"/>
      <c r="Q948" s="684"/>
      <c r="R948" s="684"/>
      <c r="S948" s="682"/>
      <c r="T948" s="682"/>
      <c r="U948" s="682"/>
      <c r="V948" s="682"/>
      <c r="W948" s="682"/>
      <c r="X948" s="682"/>
      <c r="Y948" s="682"/>
      <c r="Z948" s="682"/>
    </row>
    <row r="949" spans="1:26" ht="15">
      <c r="A949" s="682"/>
      <c r="B949" s="684"/>
      <c r="C949" s="684"/>
      <c r="D949" s="684"/>
      <c r="E949" s="684"/>
      <c r="F949" s="684"/>
      <c r="G949" s="684"/>
      <c r="H949" s="684"/>
      <c r="I949" s="684"/>
      <c r="J949" s="684"/>
      <c r="K949" s="684"/>
      <c r="L949" s="682"/>
      <c r="M949" s="682"/>
      <c r="N949" s="684"/>
      <c r="O949" s="684"/>
      <c r="P949" s="684"/>
      <c r="Q949" s="684"/>
      <c r="R949" s="684"/>
      <c r="S949" s="682"/>
      <c r="T949" s="682"/>
      <c r="U949" s="682"/>
      <c r="V949" s="682"/>
      <c r="W949" s="682"/>
      <c r="X949" s="682"/>
      <c r="Y949" s="682"/>
      <c r="Z949" s="682"/>
    </row>
    <row r="950" spans="1:26" ht="15">
      <c r="A950" s="682"/>
      <c r="B950" s="684"/>
      <c r="C950" s="684"/>
      <c r="D950" s="684"/>
      <c r="E950" s="684"/>
      <c r="F950" s="684"/>
      <c r="G950" s="684"/>
      <c r="H950" s="684"/>
      <c r="I950" s="684"/>
      <c r="J950" s="684"/>
      <c r="K950" s="684"/>
      <c r="L950" s="682"/>
      <c r="M950" s="682"/>
      <c r="N950" s="684"/>
      <c r="O950" s="684"/>
      <c r="P950" s="684"/>
      <c r="Q950" s="684"/>
      <c r="R950" s="684"/>
      <c r="S950" s="682"/>
      <c r="T950" s="682"/>
      <c r="U950" s="682"/>
      <c r="V950" s="682"/>
      <c r="W950" s="682"/>
      <c r="X950" s="682"/>
      <c r="Y950" s="682"/>
      <c r="Z950" s="682"/>
    </row>
    <row r="951" spans="1:26" ht="15">
      <c r="A951" s="682"/>
      <c r="B951" s="684"/>
      <c r="C951" s="684"/>
      <c r="D951" s="684"/>
      <c r="E951" s="684"/>
      <c r="F951" s="684"/>
      <c r="G951" s="684"/>
      <c r="H951" s="684"/>
      <c r="I951" s="684"/>
      <c r="J951" s="684"/>
      <c r="K951" s="684"/>
      <c r="L951" s="682"/>
      <c r="M951" s="682"/>
      <c r="N951" s="684"/>
      <c r="O951" s="684"/>
      <c r="P951" s="684"/>
      <c r="Q951" s="684"/>
      <c r="R951" s="684"/>
      <c r="S951" s="682"/>
      <c r="T951" s="682"/>
      <c r="U951" s="682"/>
      <c r="V951" s="682"/>
      <c r="W951" s="682"/>
      <c r="X951" s="682"/>
      <c r="Y951" s="682"/>
      <c r="Z951" s="682"/>
    </row>
    <row r="952" spans="1:26" ht="15">
      <c r="A952" s="682"/>
      <c r="B952" s="684"/>
      <c r="C952" s="684"/>
      <c r="D952" s="684"/>
      <c r="E952" s="684"/>
      <c r="F952" s="684"/>
      <c r="G952" s="684"/>
      <c r="H952" s="684"/>
      <c r="I952" s="684"/>
      <c r="J952" s="684"/>
      <c r="K952" s="684"/>
      <c r="L952" s="682"/>
      <c r="M952" s="682"/>
      <c r="N952" s="684"/>
      <c r="O952" s="684"/>
      <c r="P952" s="684"/>
      <c r="Q952" s="684"/>
      <c r="R952" s="684"/>
      <c r="S952" s="682"/>
      <c r="T952" s="682"/>
      <c r="U952" s="682"/>
      <c r="V952" s="682"/>
      <c r="W952" s="682"/>
      <c r="X952" s="682"/>
      <c r="Y952" s="682"/>
      <c r="Z952" s="682"/>
    </row>
    <row r="953" spans="1:26" ht="15">
      <c r="A953" s="682"/>
      <c r="B953" s="684"/>
      <c r="C953" s="684"/>
      <c r="D953" s="684"/>
      <c r="E953" s="684"/>
      <c r="F953" s="684"/>
      <c r="G953" s="684"/>
      <c r="H953" s="684"/>
      <c r="I953" s="684"/>
      <c r="J953" s="684"/>
      <c r="K953" s="684"/>
      <c r="L953" s="682"/>
      <c r="M953" s="682"/>
      <c r="N953" s="684"/>
      <c r="O953" s="684"/>
      <c r="P953" s="684"/>
      <c r="Q953" s="684"/>
      <c r="R953" s="684"/>
      <c r="S953" s="682"/>
      <c r="T953" s="682"/>
      <c r="U953" s="682"/>
      <c r="V953" s="682"/>
      <c r="W953" s="682"/>
      <c r="X953" s="682"/>
      <c r="Y953" s="682"/>
      <c r="Z953" s="682"/>
    </row>
    <row r="954" spans="1:26" ht="15">
      <c r="A954" s="682"/>
      <c r="B954" s="684"/>
      <c r="C954" s="684"/>
      <c r="D954" s="684"/>
      <c r="E954" s="684"/>
      <c r="F954" s="684"/>
      <c r="G954" s="684"/>
      <c r="H954" s="684"/>
      <c r="I954" s="684"/>
      <c r="J954" s="684"/>
      <c r="K954" s="684"/>
      <c r="L954" s="682"/>
      <c r="M954" s="682"/>
      <c r="N954" s="684"/>
      <c r="O954" s="684"/>
      <c r="P954" s="684"/>
      <c r="Q954" s="684"/>
      <c r="R954" s="684"/>
      <c r="S954" s="682"/>
      <c r="T954" s="682"/>
      <c r="U954" s="682"/>
      <c r="V954" s="682"/>
      <c r="W954" s="682"/>
      <c r="X954" s="682"/>
      <c r="Y954" s="682"/>
      <c r="Z954" s="682"/>
    </row>
    <row r="955" spans="1:26" ht="15">
      <c r="A955" s="682"/>
      <c r="B955" s="684"/>
      <c r="C955" s="684"/>
      <c r="D955" s="684"/>
      <c r="E955" s="684"/>
      <c r="F955" s="684"/>
      <c r="G955" s="684"/>
      <c r="H955" s="684"/>
      <c r="I955" s="684"/>
      <c r="J955" s="684"/>
      <c r="K955" s="684"/>
      <c r="L955" s="682"/>
      <c r="M955" s="682"/>
      <c r="N955" s="684"/>
      <c r="O955" s="684"/>
      <c r="P955" s="684"/>
      <c r="Q955" s="684"/>
      <c r="R955" s="684"/>
      <c r="S955" s="682"/>
      <c r="T955" s="682"/>
      <c r="U955" s="682"/>
      <c r="V955" s="682"/>
      <c r="W955" s="682"/>
      <c r="X955" s="682"/>
      <c r="Y955" s="682"/>
      <c r="Z955" s="682"/>
    </row>
    <row r="956" spans="1:26" ht="15">
      <c r="A956" s="682"/>
      <c r="B956" s="684"/>
      <c r="C956" s="684"/>
      <c r="D956" s="684"/>
      <c r="E956" s="684"/>
      <c r="F956" s="684"/>
      <c r="G956" s="684"/>
      <c r="H956" s="684"/>
      <c r="I956" s="684"/>
      <c r="J956" s="684"/>
      <c r="K956" s="684"/>
      <c r="L956" s="682"/>
      <c r="M956" s="682"/>
      <c r="N956" s="684"/>
      <c r="O956" s="684"/>
      <c r="P956" s="684"/>
      <c r="Q956" s="684"/>
      <c r="R956" s="684"/>
      <c r="S956" s="682"/>
      <c r="T956" s="682"/>
      <c r="U956" s="682"/>
      <c r="V956" s="682"/>
      <c r="W956" s="682"/>
      <c r="X956" s="682"/>
      <c r="Y956" s="682"/>
      <c r="Z956" s="682"/>
    </row>
    <row r="957" spans="1:26" ht="15">
      <c r="A957" s="682"/>
      <c r="B957" s="684"/>
      <c r="C957" s="684"/>
      <c r="D957" s="684"/>
      <c r="E957" s="684"/>
      <c r="F957" s="684"/>
      <c r="G957" s="684"/>
      <c r="H957" s="684"/>
      <c r="I957" s="684"/>
      <c r="J957" s="684"/>
      <c r="K957" s="684"/>
      <c r="L957" s="682"/>
      <c r="M957" s="682"/>
      <c r="N957" s="684"/>
      <c r="O957" s="684"/>
      <c r="P957" s="684"/>
      <c r="Q957" s="684"/>
      <c r="R957" s="684"/>
      <c r="S957" s="682"/>
      <c r="T957" s="682"/>
      <c r="U957" s="682"/>
      <c r="V957" s="682"/>
      <c r="W957" s="682"/>
      <c r="X957" s="682"/>
      <c r="Y957" s="682"/>
      <c r="Z957" s="682"/>
    </row>
    <row r="958" spans="1:26" ht="15">
      <c r="A958" s="682"/>
      <c r="B958" s="684"/>
      <c r="C958" s="684"/>
      <c r="D958" s="684"/>
      <c r="E958" s="684"/>
      <c r="F958" s="684"/>
      <c r="G958" s="684"/>
      <c r="H958" s="684"/>
      <c r="I958" s="684"/>
      <c r="J958" s="684"/>
      <c r="K958" s="684"/>
      <c r="L958" s="682"/>
      <c r="M958" s="682"/>
      <c r="N958" s="684"/>
      <c r="O958" s="684"/>
      <c r="P958" s="684"/>
      <c r="Q958" s="684"/>
      <c r="R958" s="684"/>
      <c r="S958" s="682"/>
      <c r="T958" s="682"/>
      <c r="U958" s="682"/>
      <c r="V958" s="682"/>
      <c r="W958" s="682"/>
      <c r="X958" s="682"/>
      <c r="Y958" s="682"/>
      <c r="Z958" s="682"/>
    </row>
    <row r="959" spans="1:26" ht="15">
      <c r="A959" s="682"/>
      <c r="B959" s="684"/>
      <c r="C959" s="684"/>
      <c r="D959" s="684"/>
      <c r="E959" s="684"/>
      <c r="F959" s="684"/>
      <c r="G959" s="684"/>
      <c r="H959" s="684"/>
      <c r="I959" s="684"/>
      <c r="J959" s="684"/>
      <c r="K959" s="684"/>
      <c r="L959" s="682"/>
      <c r="M959" s="682"/>
      <c r="N959" s="684"/>
      <c r="O959" s="684"/>
      <c r="P959" s="684"/>
      <c r="Q959" s="684"/>
      <c r="R959" s="684"/>
      <c r="S959" s="682"/>
      <c r="T959" s="682"/>
      <c r="U959" s="682"/>
      <c r="V959" s="682"/>
      <c r="W959" s="682"/>
      <c r="X959" s="682"/>
      <c r="Y959" s="682"/>
      <c r="Z959" s="682"/>
    </row>
    <row r="960" spans="1:26" ht="15">
      <c r="A960" s="682"/>
      <c r="B960" s="684"/>
      <c r="C960" s="684"/>
      <c r="D960" s="684"/>
      <c r="E960" s="684"/>
      <c r="F960" s="684"/>
      <c r="G960" s="684"/>
      <c r="H960" s="684"/>
      <c r="I960" s="684"/>
      <c r="J960" s="684"/>
      <c r="K960" s="684"/>
      <c r="L960" s="682"/>
      <c r="M960" s="682"/>
      <c r="N960" s="684"/>
      <c r="O960" s="684"/>
      <c r="P960" s="684"/>
      <c r="Q960" s="684"/>
      <c r="R960" s="684"/>
      <c r="S960" s="682"/>
      <c r="T960" s="682"/>
      <c r="U960" s="682"/>
      <c r="V960" s="682"/>
      <c r="W960" s="682"/>
      <c r="X960" s="682"/>
      <c r="Y960" s="682"/>
      <c r="Z960" s="682"/>
    </row>
    <row r="961" spans="1:26" ht="15">
      <c r="A961" s="682"/>
      <c r="B961" s="684"/>
      <c r="C961" s="684"/>
      <c r="D961" s="684"/>
      <c r="E961" s="684"/>
      <c r="F961" s="684"/>
      <c r="G961" s="684"/>
      <c r="H961" s="684"/>
      <c r="I961" s="684"/>
      <c r="J961" s="684"/>
      <c r="K961" s="684"/>
      <c r="L961" s="682"/>
      <c r="M961" s="682"/>
      <c r="N961" s="684"/>
      <c r="O961" s="684"/>
      <c r="P961" s="684"/>
      <c r="Q961" s="684"/>
      <c r="R961" s="684"/>
      <c r="S961" s="682"/>
      <c r="T961" s="682"/>
      <c r="U961" s="682"/>
      <c r="V961" s="682"/>
      <c r="W961" s="682"/>
      <c r="X961" s="682"/>
      <c r="Y961" s="682"/>
      <c r="Z961" s="682"/>
    </row>
    <row r="962" spans="1:26" ht="15">
      <c r="A962" s="682"/>
      <c r="B962" s="684"/>
      <c r="C962" s="684"/>
      <c r="D962" s="684"/>
      <c r="E962" s="684"/>
      <c r="F962" s="684"/>
      <c r="G962" s="684"/>
      <c r="H962" s="684"/>
      <c r="I962" s="684"/>
      <c r="J962" s="684"/>
      <c r="K962" s="684"/>
      <c r="L962" s="682"/>
      <c r="M962" s="682"/>
      <c r="N962" s="684"/>
      <c r="O962" s="684"/>
      <c r="P962" s="684"/>
      <c r="Q962" s="684"/>
      <c r="R962" s="684"/>
      <c r="S962" s="682"/>
      <c r="T962" s="682"/>
      <c r="U962" s="682"/>
      <c r="V962" s="682"/>
      <c r="W962" s="682"/>
      <c r="X962" s="682"/>
      <c r="Y962" s="682"/>
      <c r="Z962" s="682"/>
    </row>
    <row r="963" spans="1:26" ht="15">
      <c r="A963" s="682"/>
      <c r="B963" s="684"/>
      <c r="C963" s="684"/>
      <c r="D963" s="684"/>
      <c r="E963" s="684"/>
      <c r="F963" s="684"/>
      <c r="G963" s="684"/>
      <c r="H963" s="684"/>
      <c r="I963" s="684"/>
      <c r="J963" s="684"/>
      <c r="K963" s="684"/>
      <c r="L963" s="682"/>
      <c r="M963" s="682"/>
      <c r="N963" s="684"/>
      <c r="O963" s="684"/>
      <c r="P963" s="684"/>
      <c r="Q963" s="684"/>
      <c r="R963" s="684"/>
      <c r="S963" s="682"/>
      <c r="T963" s="682"/>
      <c r="U963" s="682"/>
      <c r="V963" s="682"/>
      <c r="W963" s="682"/>
      <c r="X963" s="682"/>
      <c r="Y963" s="682"/>
      <c r="Z963" s="682"/>
    </row>
    <row r="964" spans="1:26" ht="15">
      <c r="A964" s="682"/>
      <c r="B964" s="684"/>
      <c r="C964" s="684"/>
      <c r="D964" s="684"/>
      <c r="E964" s="684"/>
      <c r="F964" s="684"/>
      <c r="G964" s="684"/>
      <c r="H964" s="684"/>
      <c r="I964" s="684"/>
      <c r="J964" s="684"/>
      <c r="K964" s="684"/>
      <c r="L964" s="682"/>
      <c r="M964" s="682"/>
      <c r="N964" s="684"/>
      <c r="O964" s="684"/>
      <c r="P964" s="684"/>
      <c r="Q964" s="684"/>
      <c r="R964" s="684"/>
      <c r="S964" s="682"/>
      <c r="T964" s="682"/>
      <c r="U964" s="682"/>
      <c r="V964" s="682"/>
      <c r="W964" s="682"/>
      <c r="X964" s="682"/>
      <c r="Y964" s="682"/>
      <c r="Z964" s="682"/>
    </row>
    <row r="965" spans="1:26" ht="15">
      <c r="A965" s="682"/>
      <c r="B965" s="684"/>
      <c r="C965" s="684"/>
      <c r="D965" s="684"/>
      <c r="E965" s="684"/>
      <c r="F965" s="684"/>
      <c r="G965" s="684"/>
      <c r="H965" s="684"/>
      <c r="I965" s="684"/>
      <c r="J965" s="684"/>
      <c r="K965" s="684"/>
      <c r="L965" s="682"/>
      <c r="M965" s="682"/>
      <c r="N965" s="684"/>
      <c r="O965" s="684"/>
      <c r="P965" s="684"/>
      <c r="Q965" s="684"/>
      <c r="R965" s="684"/>
      <c r="S965" s="682"/>
      <c r="T965" s="682"/>
      <c r="U965" s="682"/>
      <c r="V965" s="682"/>
      <c r="W965" s="682"/>
      <c r="X965" s="682"/>
      <c r="Y965" s="682"/>
      <c r="Z965" s="682"/>
    </row>
    <row r="966" spans="1:26" ht="15">
      <c r="A966" s="682"/>
      <c r="B966" s="684"/>
      <c r="C966" s="684"/>
      <c r="D966" s="684"/>
      <c r="E966" s="684"/>
      <c r="F966" s="684"/>
      <c r="G966" s="684"/>
      <c r="H966" s="684"/>
      <c r="I966" s="684"/>
      <c r="J966" s="684"/>
      <c r="K966" s="684"/>
      <c r="L966" s="682"/>
      <c r="M966" s="682"/>
      <c r="N966" s="684"/>
      <c r="O966" s="684"/>
      <c r="P966" s="684"/>
      <c r="Q966" s="684"/>
      <c r="R966" s="684"/>
      <c r="S966" s="682"/>
      <c r="T966" s="682"/>
      <c r="U966" s="682"/>
      <c r="V966" s="682"/>
      <c r="W966" s="682"/>
      <c r="X966" s="682"/>
      <c r="Y966" s="682"/>
      <c r="Z966" s="682"/>
    </row>
    <row r="967" spans="1:26" ht="15">
      <c r="A967" s="682"/>
      <c r="B967" s="684"/>
      <c r="C967" s="684"/>
      <c r="D967" s="684"/>
      <c r="E967" s="684"/>
      <c r="F967" s="684"/>
      <c r="G967" s="684"/>
      <c r="H967" s="684"/>
      <c r="I967" s="684"/>
      <c r="J967" s="684"/>
      <c r="K967" s="684"/>
      <c r="L967" s="682"/>
      <c r="M967" s="682"/>
      <c r="N967" s="684"/>
      <c r="O967" s="684"/>
      <c r="P967" s="684"/>
      <c r="Q967" s="684"/>
      <c r="R967" s="684"/>
      <c r="S967" s="682"/>
      <c r="T967" s="682"/>
      <c r="U967" s="682"/>
      <c r="V967" s="682"/>
      <c r="W967" s="682"/>
      <c r="X967" s="682"/>
      <c r="Y967" s="682"/>
      <c r="Z967" s="682"/>
    </row>
    <row r="968" spans="1:26" ht="15">
      <c r="A968" s="682"/>
      <c r="B968" s="684"/>
      <c r="C968" s="684"/>
      <c r="D968" s="684"/>
      <c r="E968" s="684"/>
      <c r="F968" s="684"/>
      <c r="G968" s="684"/>
      <c r="H968" s="684"/>
      <c r="I968" s="684"/>
      <c r="J968" s="684"/>
      <c r="K968" s="684"/>
      <c r="L968" s="682"/>
      <c r="M968" s="682"/>
      <c r="N968" s="684"/>
      <c r="O968" s="684"/>
      <c r="P968" s="684"/>
      <c r="Q968" s="684"/>
      <c r="R968" s="684"/>
      <c r="S968" s="682"/>
      <c r="T968" s="682"/>
      <c r="U968" s="682"/>
      <c r="V968" s="682"/>
      <c r="W968" s="682"/>
      <c r="X968" s="682"/>
      <c r="Y968" s="682"/>
      <c r="Z968" s="682"/>
    </row>
    <row r="969" spans="1:26" ht="15">
      <c r="A969" s="682"/>
      <c r="B969" s="684"/>
      <c r="C969" s="684"/>
      <c r="D969" s="684"/>
      <c r="E969" s="684"/>
      <c r="F969" s="684"/>
      <c r="G969" s="684"/>
      <c r="H969" s="684"/>
      <c r="I969" s="684"/>
      <c r="J969" s="684"/>
      <c r="K969" s="684"/>
      <c r="L969" s="682"/>
      <c r="M969" s="682"/>
      <c r="N969" s="684"/>
      <c r="O969" s="684"/>
      <c r="P969" s="684"/>
      <c r="Q969" s="684"/>
      <c r="R969" s="684"/>
      <c r="S969" s="682"/>
      <c r="T969" s="682"/>
      <c r="U969" s="682"/>
      <c r="V969" s="682"/>
      <c r="W969" s="682"/>
      <c r="X969" s="682"/>
      <c r="Y969" s="682"/>
      <c r="Z969" s="682"/>
    </row>
    <row r="970" spans="1:26" ht="15">
      <c r="A970" s="682"/>
      <c r="B970" s="684"/>
      <c r="C970" s="684"/>
      <c r="D970" s="684"/>
      <c r="E970" s="684"/>
      <c r="F970" s="684"/>
      <c r="G970" s="684"/>
      <c r="H970" s="684"/>
      <c r="I970" s="684"/>
      <c r="J970" s="684"/>
      <c r="K970" s="684"/>
      <c r="L970" s="682"/>
      <c r="M970" s="682"/>
      <c r="N970" s="684"/>
      <c r="O970" s="684"/>
      <c r="P970" s="684"/>
      <c r="Q970" s="684"/>
      <c r="R970" s="684"/>
      <c r="S970" s="682"/>
      <c r="T970" s="682"/>
      <c r="U970" s="682"/>
      <c r="V970" s="682"/>
      <c r="W970" s="682"/>
      <c r="X970" s="682"/>
      <c r="Y970" s="682"/>
      <c r="Z970" s="682"/>
    </row>
    <row r="971" spans="1:26" ht="15">
      <c r="A971" s="682"/>
      <c r="B971" s="684"/>
      <c r="C971" s="684"/>
      <c r="D971" s="684"/>
      <c r="E971" s="684"/>
      <c r="F971" s="684"/>
      <c r="G971" s="684"/>
      <c r="H971" s="684"/>
      <c r="I971" s="684"/>
      <c r="J971" s="684"/>
      <c r="K971" s="684"/>
      <c r="L971" s="682"/>
      <c r="M971" s="682"/>
      <c r="N971" s="684"/>
      <c r="O971" s="684"/>
      <c r="P971" s="684"/>
      <c r="Q971" s="684"/>
      <c r="R971" s="684"/>
      <c r="S971" s="682"/>
      <c r="T971" s="682"/>
      <c r="U971" s="682"/>
      <c r="V971" s="682"/>
      <c r="W971" s="682"/>
      <c r="X971" s="682"/>
      <c r="Y971" s="682"/>
      <c r="Z971" s="682"/>
    </row>
    <row r="972" spans="1:26" ht="15">
      <c r="A972" s="682"/>
      <c r="B972" s="684"/>
      <c r="C972" s="684"/>
      <c r="D972" s="684"/>
      <c r="E972" s="684"/>
      <c r="F972" s="684"/>
      <c r="G972" s="684"/>
      <c r="H972" s="684"/>
      <c r="I972" s="684"/>
      <c r="J972" s="684"/>
      <c r="K972" s="684"/>
      <c r="L972" s="682"/>
      <c r="M972" s="682"/>
      <c r="N972" s="684"/>
      <c r="O972" s="684"/>
      <c r="P972" s="684"/>
      <c r="Q972" s="684"/>
      <c r="R972" s="684"/>
      <c r="S972" s="682"/>
      <c r="T972" s="682"/>
      <c r="U972" s="682"/>
      <c r="V972" s="682"/>
      <c r="W972" s="682"/>
      <c r="X972" s="682"/>
      <c r="Y972" s="682"/>
      <c r="Z972" s="682"/>
    </row>
    <row r="973" spans="1:26" ht="15">
      <c r="A973" s="682"/>
      <c r="B973" s="684"/>
      <c r="C973" s="684"/>
      <c r="D973" s="684"/>
      <c r="E973" s="684"/>
      <c r="F973" s="684"/>
      <c r="G973" s="684"/>
      <c r="H973" s="684"/>
      <c r="I973" s="684"/>
      <c r="J973" s="684"/>
      <c r="K973" s="684"/>
      <c r="L973" s="682"/>
      <c r="M973" s="682"/>
      <c r="N973" s="684"/>
      <c r="O973" s="684"/>
      <c r="P973" s="684"/>
      <c r="Q973" s="684"/>
      <c r="R973" s="684"/>
      <c r="S973" s="682"/>
      <c r="T973" s="682"/>
      <c r="U973" s="682"/>
      <c r="V973" s="682"/>
      <c r="W973" s="682"/>
      <c r="X973" s="682"/>
      <c r="Y973" s="682"/>
      <c r="Z973" s="682"/>
    </row>
    <row r="974" spans="1:26" ht="15">
      <c r="A974" s="682"/>
      <c r="B974" s="684"/>
      <c r="C974" s="684"/>
      <c r="D974" s="684"/>
      <c r="E974" s="684"/>
      <c r="F974" s="684"/>
      <c r="G974" s="684"/>
      <c r="H974" s="684"/>
      <c r="I974" s="684"/>
      <c r="J974" s="684"/>
      <c r="K974" s="684"/>
      <c r="L974" s="682"/>
      <c r="M974" s="682"/>
      <c r="N974" s="684"/>
      <c r="O974" s="684"/>
      <c r="P974" s="684"/>
      <c r="Q974" s="684"/>
      <c r="R974" s="684"/>
      <c r="S974" s="682"/>
      <c r="T974" s="682"/>
      <c r="U974" s="682"/>
      <c r="V974" s="682"/>
      <c r="W974" s="682"/>
      <c r="X974" s="682"/>
      <c r="Y974" s="682"/>
      <c r="Z974" s="682"/>
    </row>
    <row r="975" spans="1:26" ht="15">
      <c r="A975" s="682"/>
      <c r="B975" s="684"/>
      <c r="C975" s="684"/>
      <c r="D975" s="684"/>
      <c r="E975" s="684"/>
      <c r="F975" s="684"/>
      <c r="G975" s="684"/>
      <c r="H975" s="684"/>
      <c r="I975" s="684"/>
      <c r="J975" s="684"/>
      <c r="K975" s="684"/>
      <c r="L975" s="682"/>
      <c r="M975" s="682"/>
      <c r="N975" s="684"/>
      <c r="O975" s="684"/>
      <c r="P975" s="684"/>
      <c r="Q975" s="684"/>
      <c r="R975" s="684"/>
      <c r="S975" s="682"/>
      <c r="T975" s="682"/>
      <c r="U975" s="682"/>
      <c r="V975" s="682"/>
      <c r="W975" s="682"/>
      <c r="X975" s="682"/>
      <c r="Y975" s="682"/>
      <c r="Z975" s="682"/>
    </row>
    <row r="976" spans="1:26" ht="15">
      <c r="A976" s="682"/>
      <c r="B976" s="684"/>
      <c r="C976" s="684"/>
      <c r="D976" s="684"/>
      <c r="E976" s="684"/>
      <c r="F976" s="684"/>
      <c r="G976" s="684"/>
      <c r="H976" s="684"/>
      <c r="I976" s="684"/>
      <c r="J976" s="684"/>
      <c r="K976" s="684"/>
      <c r="L976" s="682"/>
      <c r="M976" s="682"/>
      <c r="N976" s="684"/>
      <c r="O976" s="684"/>
      <c r="P976" s="684"/>
      <c r="Q976" s="684"/>
      <c r="R976" s="684"/>
      <c r="S976" s="682"/>
      <c r="T976" s="682"/>
      <c r="U976" s="682"/>
      <c r="V976" s="682"/>
      <c r="W976" s="682"/>
      <c r="X976" s="682"/>
      <c r="Y976" s="682"/>
      <c r="Z976" s="682"/>
    </row>
    <row r="977" spans="1:26" ht="15">
      <c r="A977" s="682"/>
      <c r="B977" s="684"/>
      <c r="C977" s="684"/>
      <c r="D977" s="684"/>
      <c r="E977" s="684"/>
      <c r="F977" s="684"/>
      <c r="G977" s="684"/>
      <c r="H977" s="684"/>
      <c r="I977" s="684"/>
      <c r="J977" s="684"/>
      <c r="K977" s="684"/>
      <c r="L977" s="682"/>
      <c r="M977" s="682"/>
      <c r="N977" s="684"/>
      <c r="O977" s="684"/>
      <c r="P977" s="684"/>
      <c r="Q977" s="684"/>
      <c r="R977" s="684"/>
      <c r="S977" s="682"/>
      <c r="T977" s="682"/>
      <c r="U977" s="682"/>
      <c r="V977" s="682"/>
      <c r="W977" s="682"/>
      <c r="X977" s="682"/>
      <c r="Y977" s="682"/>
      <c r="Z977" s="682"/>
    </row>
    <row r="978" spans="1:26" ht="15">
      <c r="A978" s="682"/>
      <c r="B978" s="684"/>
      <c r="C978" s="684"/>
      <c r="D978" s="684"/>
      <c r="E978" s="684"/>
      <c r="F978" s="684"/>
      <c r="G978" s="684"/>
      <c r="H978" s="684"/>
      <c r="I978" s="684"/>
      <c r="J978" s="684"/>
      <c r="K978" s="684"/>
      <c r="L978" s="682"/>
      <c r="M978" s="682"/>
      <c r="N978" s="684"/>
      <c r="O978" s="684"/>
      <c r="P978" s="684"/>
      <c r="Q978" s="684"/>
      <c r="R978" s="684"/>
      <c r="S978" s="682"/>
      <c r="T978" s="682"/>
      <c r="U978" s="682"/>
      <c r="V978" s="682"/>
      <c r="W978" s="682"/>
      <c r="X978" s="682"/>
      <c r="Y978" s="682"/>
      <c r="Z978" s="682"/>
    </row>
    <row r="979" spans="1:26" ht="15">
      <c r="A979" s="682"/>
      <c r="B979" s="684"/>
      <c r="C979" s="684"/>
      <c r="D979" s="684"/>
      <c r="E979" s="684"/>
      <c r="F979" s="684"/>
      <c r="G979" s="684"/>
      <c r="H979" s="684"/>
      <c r="I979" s="684"/>
      <c r="J979" s="684"/>
      <c r="K979" s="684"/>
      <c r="L979" s="682"/>
      <c r="M979" s="682"/>
      <c r="N979" s="684"/>
      <c r="O979" s="684"/>
      <c r="P979" s="684"/>
      <c r="Q979" s="684"/>
      <c r="R979" s="684"/>
      <c r="S979" s="682"/>
      <c r="T979" s="682"/>
      <c r="U979" s="682"/>
      <c r="V979" s="682"/>
      <c r="W979" s="682"/>
      <c r="X979" s="682"/>
      <c r="Y979" s="682"/>
      <c r="Z979" s="682"/>
    </row>
    <row r="980" spans="1:26" ht="15">
      <c r="A980" s="682"/>
      <c r="B980" s="684"/>
      <c r="C980" s="684"/>
      <c r="D980" s="684"/>
      <c r="E980" s="684"/>
      <c r="F980" s="684"/>
      <c r="G980" s="684"/>
      <c r="H980" s="684"/>
      <c r="I980" s="684"/>
      <c r="J980" s="684"/>
      <c r="K980" s="684"/>
      <c r="L980" s="682"/>
      <c r="M980" s="682"/>
      <c r="N980" s="684"/>
      <c r="O980" s="684"/>
      <c r="P980" s="684"/>
      <c r="Q980" s="684"/>
      <c r="R980" s="684"/>
      <c r="S980" s="682"/>
      <c r="T980" s="682"/>
      <c r="U980" s="682"/>
      <c r="V980" s="682"/>
      <c r="W980" s="682"/>
      <c r="X980" s="682"/>
      <c r="Y980" s="682"/>
      <c r="Z980" s="682"/>
    </row>
    <row r="981" spans="1:26" ht="15">
      <c r="A981" s="682"/>
      <c r="B981" s="684"/>
      <c r="C981" s="684"/>
      <c r="D981" s="684"/>
      <c r="E981" s="684"/>
      <c r="F981" s="684"/>
      <c r="G981" s="684"/>
      <c r="H981" s="684"/>
      <c r="I981" s="684"/>
      <c r="J981" s="684"/>
      <c r="K981" s="684"/>
      <c r="L981" s="682"/>
      <c r="M981" s="682"/>
      <c r="N981" s="684"/>
      <c r="O981" s="684"/>
      <c r="P981" s="684"/>
      <c r="Q981" s="684"/>
      <c r="R981" s="684"/>
      <c r="S981" s="682"/>
      <c r="T981" s="682"/>
      <c r="U981" s="682"/>
      <c r="V981" s="682"/>
      <c r="W981" s="682"/>
      <c r="X981" s="682"/>
      <c r="Y981" s="682"/>
      <c r="Z981" s="682"/>
    </row>
    <row r="982" spans="1:26" ht="15">
      <c r="A982" s="682"/>
      <c r="B982" s="684"/>
      <c r="C982" s="684"/>
      <c r="D982" s="684"/>
      <c r="E982" s="684"/>
      <c r="F982" s="684"/>
      <c r="G982" s="684"/>
      <c r="H982" s="684"/>
      <c r="I982" s="684"/>
      <c r="J982" s="684"/>
      <c r="K982" s="684"/>
      <c r="L982" s="682"/>
      <c r="M982" s="682"/>
      <c r="N982" s="684"/>
      <c r="O982" s="684"/>
      <c r="P982" s="684"/>
      <c r="Q982" s="684"/>
      <c r="R982" s="684"/>
      <c r="S982" s="682"/>
      <c r="T982" s="682"/>
      <c r="U982" s="682"/>
      <c r="V982" s="682"/>
      <c r="W982" s="682"/>
      <c r="X982" s="682"/>
      <c r="Y982" s="682"/>
      <c r="Z982" s="682"/>
    </row>
    <row r="983" spans="1:26" ht="15">
      <c r="A983" s="682"/>
      <c r="B983" s="684"/>
      <c r="C983" s="684"/>
      <c r="D983" s="684"/>
      <c r="E983" s="684"/>
      <c r="F983" s="684"/>
      <c r="G983" s="684"/>
      <c r="H983" s="684"/>
      <c r="I983" s="684"/>
      <c r="J983" s="684"/>
      <c r="K983" s="684"/>
      <c r="L983" s="682"/>
      <c r="M983" s="682"/>
      <c r="N983" s="684"/>
      <c r="O983" s="684"/>
      <c r="P983" s="684"/>
      <c r="Q983" s="684"/>
      <c r="R983" s="684"/>
      <c r="S983" s="682"/>
      <c r="T983" s="682"/>
      <c r="U983" s="682"/>
      <c r="V983" s="682"/>
      <c r="W983" s="682"/>
      <c r="X983" s="682"/>
      <c r="Y983" s="682"/>
      <c r="Z983" s="682"/>
    </row>
    <row r="984" spans="1:26" ht="15">
      <c r="A984" s="682"/>
      <c r="B984" s="684"/>
      <c r="C984" s="684"/>
      <c r="D984" s="684"/>
      <c r="E984" s="684"/>
      <c r="F984" s="684"/>
      <c r="G984" s="684"/>
      <c r="H984" s="684"/>
      <c r="I984" s="684"/>
      <c r="J984" s="684"/>
      <c r="K984" s="684"/>
      <c r="L984" s="682"/>
      <c r="M984" s="682"/>
      <c r="N984" s="684"/>
      <c r="O984" s="684"/>
      <c r="P984" s="684"/>
      <c r="Q984" s="684"/>
      <c r="R984" s="684"/>
      <c r="S984" s="682"/>
      <c r="T984" s="682"/>
      <c r="U984" s="682"/>
      <c r="V984" s="682"/>
      <c r="W984" s="682"/>
      <c r="X984" s="682"/>
      <c r="Y984" s="682"/>
      <c r="Z984" s="682"/>
    </row>
    <row r="985" spans="1:26" ht="15">
      <c r="A985" s="682"/>
      <c r="B985" s="684"/>
      <c r="C985" s="684"/>
      <c r="D985" s="684"/>
      <c r="E985" s="684"/>
      <c r="F985" s="684"/>
      <c r="G985" s="684"/>
      <c r="H985" s="684"/>
      <c r="I985" s="684"/>
      <c r="J985" s="684"/>
      <c r="K985" s="684"/>
      <c r="L985" s="682"/>
      <c r="M985" s="682"/>
      <c r="N985" s="684"/>
      <c r="O985" s="684"/>
      <c r="P985" s="684"/>
      <c r="Q985" s="684"/>
      <c r="R985" s="684"/>
      <c r="S985" s="682"/>
      <c r="T985" s="682"/>
      <c r="U985" s="682"/>
      <c r="V985" s="682"/>
      <c r="W985" s="682"/>
      <c r="X985" s="682"/>
      <c r="Y985" s="682"/>
      <c r="Z985" s="682"/>
    </row>
    <row r="986" spans="1:26" ht="15">
      <c r="A986" s="682"/>
      <c r="B986" s="684"/>
      <c r="C986" s="684"/>
      <c r="D986" s="684"/>
      <c r="E986" s="684"/>
      <c r="F986" s="684"/>
      <c r="G986" s="684"/>
      <c r="H986" s="684"/>
      <c r="I986" s="684"/>
      <c r="J986" s="684"/>
      <c r="K986" s="684"/>
      <c r="L986" s="682"/>
      <c r="M986" s="682"/>
      <c r="N986" s="684"/>
      <c r="O986" s="684"/>
      <c r="P986" s="684"/>
      <c r="Q986" s="684"/>
      <c r="R986" s="684"/>
      <c r="S986" s="682"/>
      <c r="T986" s="682"/>
      <c r="U986" s="682"/>
      <c r="V986" s="682"/>
      <c r="W986" s="682"/>
      <c r="X986" s="682"/>
      <c r="Y986" s="682"/>
      <c r="Z986" s="682"/>
    </row>
    <row r="987" spans="1:26" ht="15">
      <c r="A987" s="682"/>
      <c r="B987" s="684"/>
      <c r="C987" s="684"/>
      <c r="D987" s="684"/>
      <c r="E987" s="684"/>
      <c r="F987" s="684"/>
      <c r="G987" s="684"/>
      <c r="H987" s="684"/>
      <c r="I987" s="684"/>
      <c r="J987" s="684"/>
      <c r="K987" s="684"/>
      <c r="L987" s="682"/>
      <c r="M987" s="682"/>
      <c r="N987" s="684"/>
      <c r="O987" s="684"/>
      <c r="P987" s="684"/>
      <c r="Q987" s="684"/>
      <c r="R987" s="684"/>
      <c r="S987" s="682"/>
      <c r="T987" s="682"/>
      <c r="U987" s="682"/>
      <c r="V987" s="682"/>
      <c r="W987" s="682"/>
      <c r="X987" s="682"/>
      <c r="Y987" s="682"/>
      <c r="Z987" s="682"/>
    </row>
    <row r="988" spans="1:26" ht="15">
      <c r="A988" s="682"/>
      <c r="B988" s="684"/>
      <c r="C988" s="684"/>
      <c r="D988" s="684"/>
      <c r="E988" s="684"/>
      <c r="F988" s="684"/>
      <c r="G988" s="684"/>
      <c r="H988" s="684"/>
      <c r="I988" s="684"/>
      <c r="J988" s="684"/>
      <c r="K988" s="684"/>
      <c r="L988" s="682"/>
      <c r="M988" s="682"/>
      <c r="N988" s="684"/>
      <c r="O988" s="684"/>
      <c r="P988" s="684"/>
      <c r="Q988" s="684"/>
      <c r="R988" s="684"/>
      <c r="S988" s="682"/>
      <c r="T988" s="682"/>
      <c r="U988" s="682"/>
      <c r="V988" s="682"/>
      <c r="W988" s="682"/>
      <c r="X988" s="682"/>
      <c r="Y988" s="682"/>
      <c r="Z988" s="682"/>
    </row>
    <row r="989" spans="1:26" ht="15">
      <c r="A989" s="682"/>
      <c r="B989" s="684"/>
      <c r="C989" s="684"/>
      <c r="D989" s="684"/>
      <c r="E989" s="684"/>
      <c r="F989" s="684"/>
      <c r="G989" s="684"/>
      <c r="H989" s="684"/>
      <c r="I989" s="684"/>
      <c r="J989" s="684"/>
      <c r="K989" s="684"/>
      <c r="L989" s="682"/>
      <c r="M989" s="682"/>
      <c r="N989" s="684"/>
      <c r="O989" s="684"/>
      <c r="P989" s="684"/>
      <c r="Q989" s="684"/>
      <c r="R989" s="684"/>
      <c r="S989" s="682"/>
      <c r="T989" s="682"/>
      <c r="U989" s="682"/>
      <c r="V989" s="682"/>
      <c r="W989" s="682"/>
      <c r="X989" s="682"/>
      <c r="Y989" s="682"/>
      <c r="Z989" s="682"/>
    </row>
    <row r="990" spans="1:26" ht="15">
      <c r="A990" s="682"/>
      <c r="B990" s="684"/>
      <c r="C990" s="684"/>
      <c r="D990" s="684"/>
      <c r="E990" s="684"/>
      <c r="F990" s="684"/>
      <c r="G990" s="684"/>
      <c r="H990" s="684"/>
      <c r="I990" s="684"/>
      <c r="J990" s="684"/>
      <c r="K990" s="684"/>
      <c r="L990" s="682"/>
      <c r="M990" s="682"/>
      <c r="N990" s="684"/>
      <c r="O990" s="684"/>
      <c r="P990" s="684"/>
      <c r="Q990" s="684"/>
      <c r="R990" s="684"/>
      <c r="S990" s="682"/>
      <c r="T990" s="682"/>
      <c r="U990" s="682"/>
      <c r="V990" s="682"/>
      <c r="W990" s="682"/>
      <c r="X990" s="682"/>
      <c r="Y990" s="682"/>
      <c r="Z990" s="682"/>
    </row>
    <row r="991" spans="1:26" ht="15">
      <c r="A991" s="682"/>
      <c r="B991" s="684"/>
      <c r="C991" s="684"/>
      <c r="D991" s="684"/>
      <c r="E991" s="684"/>
      <c r="F991" s="684"/>
      <c r="G991" s="684"/>
      <c r="H991" s="684"/>
      <c r="I991" s="684"/>
      <c r="J991" s="684"/>
      <c r="K991" s="684"/>
      <c r="L991" s="682"/>
      <c r="M991" s="682"/>
      <c r="N991" s="684"/>
      <c r="O991" s="684"/>
      <c r="P991" s="684"/>
      <c r="Q991" s="684"/>
      <c r="R991" s="684"/>
      <c r="S991" s="682"/>
      <c r="T991" s="682"/>
      <c r="U991" s="682"/>
      <c r="V991" s="682"/>
      <c r="W991" s="682"/>
      <c r="X991" s="682"/>
      <c r="Y991" s="682"/>
      <c r="Z991" s="682"/>
    </row>
    <row r="992" spans="1:26" ht="15">
      <c r="A992" s="682"/>
      <c r="B992" s="684"/>
      <c r="C992" s="684"/>
      <c r="D992" s="684"/>
      <c r="E992" s="684"/>
      <c r="F992" s="684"/>
      <c r="G992" s="684"/>
      <c r="H992" s="684"/>
      <c r="I992" s="684"/>
      <c r="J992" s="684"/>
      <c r="K992" s="684"/>
      <c r="L992" s="682"/>
      <c r="M992" s="682"/>
      <c r="N992" s="684"/>
      <c r="O992" s="684"/>
      <c r="P992" s="684"/>
      <c r="Q992" s="684"/>
      <c r="R992" s="684"/>
      <c r="S992" s="682"/>
      <c r="T992" s="682"/>
      <c r="U992" s="682"/>
      <c r="V992" s="682"/>
      <c r="W992" s="682"/>
      <c r="X992" s="682"/>
      <c r="Y992" s="682"/>
      <c r="Z992" s="682"/>
    </row>
    <row r="993" spans="1:26" ht="15">
      <c r="A993" s="682"/>
      <c r="B993" s="684"/>
      <c r="C993" s="684"/>
      <c r="D993" s="684"/>
      <c r="E993" s="684"/>
      <c r="F993" s="684"/>
      <c r="G993" s="684"/>
      <c r="H993" s="684"/>
      <c r="I993" s="684"/>
      <c r="J993" s="684"/>
      <c r="K993" s="684"/>
      <c r="L993" s="682"/>
      <c r="M993" s="682"/>
      <c r="N993" s="684"/>
      <c r="O993" s="684"/>
      <c r="P993" s="684"/>
      <c r="Q993" s="684"/>
      <c r="R993" s="684"/>
      <c r="S993" s="682"/>
      <c r="T993" s="682"/>
      <c r="U993" s="682"/>
      <c r="V993" s="682"/>
      <c r="W993" s="682"/>
      <c r="X993" s="682"/>
      <c r="Y993" s="682"/>
      <c r="Z993" s="682"/>
    </row>
    <row r="994" spans="1:26" ht="15">
      <c r="A994" s="682"/>
      <c r="B994" s="684"/>
      <c r="C994" s="684"/>
      <c r="D994" s="684"/>
      <c r="E994" s="684"/>
      <c r="F994" s="684"/>
      <c r="G994" s="684"/>
      <c r="H994" s="684"/>
      <c r="I994" s="684"/>
      <c r="J994" s="684"/>
      <c r="K994" s="684"/>
      <c r="L994" s="682"/>
      <c r="M994" s="682"/>
      <c r="N994" s="684"/>
      <c r="O994" s="684"/>
      <c r="P994" s="684"/>
      <c r="Q994" s="684"/>
      <c r="R994" s="684"/>
      <c r="S994" s="682"/>
      <c r="T994" s="682"/>
      <c r="U994" s="682"/>
      <c r="V994" s="682"/>
      <c r="W994" s="682"/>
      <c r="X994" s="682"/>
      <c r="Y994" s="682"/>
      <c r="Z994" s="682"/>
    </row>
    <row r="995" spans="1:26" ht="15">
      <c r="A995" s="682"/>
      <c r="B995" s="684"/>
      <c r="C995" s="684"/>
      <c r="D995" s="684"/>
      <c r="E995" s="684"/>
      <c r="F995" s="684"/>
      <c r="G995" s="684"/>
      <c r="H995" s="684"/>
      <c r="I995" s="684"/>
      <c r="J995" s="684"/>
      <c r="K995" s="684"/>
      <c r="L995" s="682"/>
      <c r="M995" s="682"/>
      <c r="N995" s="684"/>
      <c r="O995" s="684"/>
      <c r="P995" s="684"/>
      <c r="Q995" s="684"/>
      <c r="R995" s="684"/>
      <c r="S995" s="682"/>
      <c r="T995" s="682"/>
      <c r="U995" s="682"/>
      <c r="V995" s="682"/>
      <c r="W995" s="682"/>
      <c r="X995" s="682"/>
      <c r="Y995" s="682"/>
      <c r="Z995" s="682"/>
    </row>
    <row r="996" spans="1:26" ht="15">
      <c r="A996" s="682"/>
      <c r="B996" s="684"/>
      <c r="C996" s="684"/>
      <c r="D996" s="684"/>
      <c r="E996" s="684"/>
      <c r="F996" s="684"/>
      <c r="G996" s="684"/>
      <c r="H996" s="684"/>
      <c r="I996" s="684"/>
      <c r="J996" s="684"/>
      <c r="K996" s="684"/>
      <c r="L996" s="682"/>
      <c r="M996" s="682"/>
      <c r="N996" s="684"/>
      <c r="O996" s="684"/>
      <c r="P996" s="684"/>
      <c r="Q996" s="684"/>
      <c r="R996" s="684"/>
      <c r="S996" s="682"/>
      <c r="T996" s="682"/>
      <c r="U996" s="682"/>
      <c r="V996" s="682"/>
      <c r="W996" s="682"/>
      <c r="X996" s="682"/>
      <c r="Y996" s="682"/>
      <c r="Z996" s="682"/>
    </row>
    <row r="997" spans="1:26" ht="15">
      <c r="A997" s="682"/>
      <c r="B997" s="684"/>
      <c r="C997" s="684"/>
      <c r="D997" s="684"/>
      <c r="E997" s="684"/>
      <c r="F997" s="684"/>
      <c r="G997" s="684"/>
      <c r="H997" s="684"/>
      <c r="I997" s="684"/>
      <c r="J997" s="684"/>
      <c r="K997" s="684"/>
      <c r="L997" s="682"/>
      <c r="M997" s="682"/>
      <c r="N997" s="684"/>
      <c r="O997" s="684"/>
      <c r="P997" s="684"/>
      <c r="Q997" s="684"/>
      <c r="R997" s="684"/>
      <c r="S997" s="682"/>
      <c r="T997" s="682"/>
      <c r="U997" s="682"/>
      <c r="V997" s="682"/>
      <c r="W997" s="682"/>
      <c r="X997" s="682"/>
      <c r="Y997" s="682"/>
      <c r="Z997" s="682"/>
    </row>
    <row r="998" spans="1:26" ht="15">
      <c r="A998" s="682"/>
      <c r="B998" s="684"/>
      <c r="C998" s="684"/>
      <c r="D998" s="684"/>
      <c r="E998" s="684"/>
      <c r="F998" s="684"/>
      <c r="G998" s="684"/>
      <c r="H998" s="684"/>
      <c r="I998" s="684"/>
      <c r="J998" s="684"/>
      <c r="K998" s="684"/>
      <c r="L998" s="682"/>
      <c r="M998" s="682"/>
      <c r="N998" s="684"/>
      <c r="O998" s="684"/>
      <c r="P998" s="684"/>
      <c r="Q998" s="684"/>
      <c r="R998" s="684"/>
      <c r="S998" s="682"/>
      <c r="T998" s="682"/>
      <c r="U998" s="682"/>
      <c r="V998" s="682"/>
      <c r="W998" s="682"/>
      <c r="X998" s="682"/>
      <c r="Y998" s="682"/>
      <c r="Z998" s="682"/>
    </row>
    <row r="999" spans="1:26" ht="15">
      <c r="A999" s="682"/>
      <c r="B999" s="684"/>
      <c r="C999" s="684"/>
      <c r="D999" s="684"/>
      <c r="E999" s="684"/>
      <c r="F999" s="684"/>
      <c r="G999" s="684"/>
      <c r="H999" s="684"/>
      <c r="I999" s="684"/>
      <c r="J999" s="684"/>
      <c r="K999" s="684"/>
      <c r="L999" s="682"/>
      <c r="M999" s="682"/>
      <c r="N999" s="684"/>
      <c r="O999" s="684"/>
      <c r="P999" s="684"/>
      <c r="Q999" s="684"/>
      <c r="R999" s="684"/>
      <c r="S999" s="682"/>
      <c r="T999" s="682"/>
      <c r="U999" s="682"/>
      <c r="V999" s="682"/>
      <c r="W999" s="682"/>
      <c r="X999" s="682"/>
      <c r="Y999" s="682"/>
      <c r="Z999" s="682"/>
    </row>
    <row r="1000" spans="1:26" ht="15">
      <c r="A1000" s="682"/>
      <c r="B1000" s="684"/>
      <c r="C1000" s="684"/>
      <c r="D1000" s="684"/>
      <c r="E1000" s="684"/>
      <c r="F1000" s="684"/>
      <c r="G1000" s="684"/>
      <c r="H1000" s="684"/>
      <c r="I1000" s="684"/>
      <c r="J1000" s="684"/>
      <c r="K1000" s="684"/>
      <c r="L1000" s="682"/>
      <c r="M1000" s="682"/>
      <c r="N1000" s="684"/>
      <c r="O1000" s="684"/>
      <c r="P1000" s="684"/>
      <c r="Q1000" s="684"/>
      <c r="R1000" s="684"/>
      <c r="S1000" s="682"/>
      <c r="T1000" s="682"/>
      <c r="U1000" s="682"/>
      <c r="V1000" s="682"/>
      <c r="W1000" s="682"/>
      <c r="X1000" s="682"/>
      <c r="Y1000" s="682"/>
      <c r="Z1000" s="682"/>
    </row>
    <row r="1001" spans="1:26" ht="15">
      <c r="A1001" s="682"/>
      <c r="B1001" s="684"/>
      <c r="C1001" s="684"/>
      <c r="D1001" s="684"/>
      <c r="E1001" s="684"/>
      <c r="F1001" s="684"/>
      <c r="G1001" s="684"/>
      <c r="H1001" s="684"/>
      <c r="I1001" s="684"/>
      <c r="J1001" s="684"/>
      <c r="K1001" s="684"/>
      <c r="L1001" s="682"/>
      <c r="M1001" s="682"/>
      <c r="N1001" s="684"/>
      <c r="O1001" s="684"/>
      <c r="P1001" s="684"/>
      <c r="Q1001" s="684"/>
      <c r="R1001" s="684"/>
      <c r="S1001" s="682"/>
      <c r="T1001" s="682"/>
      <c r="U1001" s="682"/>
      <c r="V1001" s="682"/>
      <c r="W1001" s="682"/>
      <c r="X1001" s="682"/>
      <c r="Y1001" s="682"/>
      <c r="Z1001" s="682"/>
    </row>
    <row r="1002" spans="1:26" ht="15">
      <c r="A1002" s="682"/>
      <c r="B1002" s="684"/>
      <c r="C1002" s="684"/>
      <c r="D1002" s="684"/>
      <c r="E1002" s="684"/>
      <c r="F1002" s="684"/>
      <c r="G1002" s="684"/>
      <c r="H1002" s="684"/>
      <c r="I1002" s="684"/>
      <c r="J1002" s="684"/>
      <c r="K1002" s="684"/>
      <c r="L1002" s="682"/>
      <c r="M1002" s="682"/>
      <c r="N1002" s="684"/>
      <c r="O1002" s="684"/>
      <c r="P1002" s="684"/>
      <c r="Q1002" s="684"/>
      <c r="R1002" s="684"/>
      <c r="S1002" s="682"/>
      <c r="T1002" s="682"/>
      <c r="U1002" s="682"/>
      <c r="V1002" s="682"/>
      <c r="W1002" s="682"/>
      <c r="X1002" s="682"/>
      <c r="Y1002" s="682"/>
      <c r="Z1002" s="682"/>
    </row>
  </sheetData>
  <mergeCells count="58">
    <mergeCell ref="C416:J416"/>
    <mergeCell ref="K370:K384"/>
    <mergeCell ref="K395:K396"/>
    <mergeCell ref="C381:C382"/>
    <mergeCell ref="D267:I267"/>
    <mergeCell ref="D269:H269"/>
    <mergeCell ref="K205:K211"/>
    <mergeCell ref="D215:I215"/>
    <mergeCell ref="D216:H216"/>
    <mergeCell ref="K221:K226"/>
    <mergeCell ref="D279:I279"/>
    <mergeCell ref="D230:I230"/>
    <mergeCell ref="D231:H231"/>
    <mergeCell ref="K237:K248"/>
    <mergeCell ref="D252:I252"/>
    <mergeCell ref="D254:H254"/>
    <mergeCell ref="K255:K263"/>
    <mergeCell ref="K176:K177"/>
    <mergeCell ref="B181:K181"/>
    <mergeCell ref="K185:K197"/>
    <mergeCell ref="D184:H184"/>
    <mergeCell ref="D202:I202"/>
    <mergeCell ref="K74:K91"/>
    <mergeCell ref="K98:K131"/>
    <mergeCell ref="K137:K151"/>
    <mergeCell ref="K157:K158"/>
    <mergeCell ref="K163:K166"/>
    <mergeCell ref="K23:K25"/>
    <mergeCell ref="N35:Q35"/>
    <mergeCell ref="N36:Q36"/>
    <mergeCell ref="K48:K49"/>
    <mergeCell ref="K54:K60"/>
    <mergeCell ref="B3:K3"/>
    <mergeCell ref="N3:R3"/>
    <mergeCell ref="O5:O7"/>
    <mergeCell ref="D13:K13"/>
    <mergeCell ref="P19:P20"/>
    <mergeCell ref="Q19:Q20"/>
    <mergeCell ref="R19:R20"/>
    <mergeCell ref="O19:O20"/>
    <mergeCell ref="E74:E77"/>
    <mergeCell ref="E81:E84"/>
    <mergeCell ref="C146:C147"/>
    <mergeCell ref="C148:C149"/>
    <mergeCell ref="C379:C380"/>
    <mergeCell ref="D204:H204"/>
    <mergeCell ref="D281:H281"/>
    <mergeCell ref="D302:I302"/>
    <mergeCell ref="B307:K307"/>
    <mergeCell ref="K427:K430"/>
    <mergeCell ref="K436:K439"/>
    <mergeCell ref="K446:K449"/>
    <mergeCell ref="K455:K458"/>
    <mergeCell ref="K271:K274"/>
    <mergeCell ref="K290:K298"/>
    <mergeCell ref="K326:K328"/>
    <mergeCell ref="K352:K357"/>
    <mergeCell ref="K417:K420"/>
  </mergeCells>
  <pageMargins left="0.7" right="0.7" top="0.75" bottom="0.75" header="0.3" footer="0.3"/>
  <tableParts count="2">
    <tablePart r:id="rId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Z1000"/>
  <sheetViews>
    <sheetView workbookViewId="0"/>
  </sheetViews>
  <sheetFormatPr defaultColWidth="12.5703125" defaultRowHeight="15.75" customHeight="1"/>
  <cols>
    <col min="1" max="1" width="1.7109375" customWidth="1"/>
    <col min="2" max="2" width="16.42578125" customWidth="1"/>
    <col min="8" max="8" width="16.7109375" customWidth="1"/>
    <col min="14" max="14" width="15.85546875" customWidth="1"/>
    <col min="20" max="26" width="12.5703125" hidden="1"/>
  </cols>
  <sheetData>
    <row r="1" spans="1:25" ht="9" customHeight="1">
      <c r="A1" s="682"/>
      <c r="B1" s="931"/>
      <c r="C1" s="684"/>
      <c r="D1" s="684"/>
      <c r="E1" s="684"/>
      <c r="F1" s="684"/>
      <c r="G1" s="684"/>
      <c r="H1" s="931"/>
      <c r="I1" s="684"/>
      <c r="J1" s="684"/>
      <c r="K1" s="684"/>
      <c r="L1" s="684"/>
      <c r="M1" s="684"/>
      <c r="N1" s="931"/>
      <c r="O1" s="684"/>
      <c r="P1" s="684"/>
      <c r="Q1" s="684"/>
      <c r="R1" s="865"/>
      <c r="S1" s="682"/>
      <c r="T1" s="682"/>
      <c r="U1" s="682"/>
      <c r="V1" s="682"/>
      <c r="W1" s="682"/>
      <c r="X1" s="682"/>
      <c r="Y1" s="682"/>
    </row>
    <row r="2" spans="1:25" ht="15">
      <c r="A2" s="682"/>
      <c r="B2" s="1875" t="s">
        <v>2807</v>
      </c>
      <c r="C2" s="1597"/>
      <c r="D2" s="1597"/>
      <c r="E2" s="1597"/>
      <c r="F2" s="1598"/>
      <c r="G2" s="684"/>
      <c r="H2" s="1875" t="s">
        <v>2912</v>
      </c>
      <c r="I2" s="1597"/>
      <c r="J2" s="1597"/>
      <c r="K2" s="1597"/>
      <c r="L2" s="1598"/>
      <c r="M2" s="684"/>
      <c r="N2" s="1875" t="s">
        <v>2913</v>
      </c>
      <c r="O2" s="1597"/>
      <c r="P2" s="1597"/>
      <c r="Q2" s="1597"/>
      <c r="R2" s="1598"/>
      <c r="S2" s="682"/>
      <c r="T2" s="797" t="s">
        <v>2914</v>
      </c>
      <c r="U2" s="682"/>
      <c r="V2" s="682"/>
      <c r="W2" s="682"/>
      <c r="X2" s="682"/>
      <c r="Y2" s="682"/>
    </row>
    <row r="3" spans="1:25" ht="15">
      <c r="A3" s="682"/>
      <c r="B3" s="1459" t="s">
        <v>2809</v>
      </c>
      <c r="C3" s="1394" t="s">
        <v>2056</v>
      </c>
      <c r="D3" s="1394" t="s">
        <v>72</v>
      </c>
      <c r="E3" s="1394" t="s">
        <v>1702</v>
      </c>
      <c r="F3" s="1395" t="s">
        <v>2810</v>
      </c>
      <c r="G3" s="684"/>
      <c r="H3" s="1460" t="s">
        <v>2809</v>
      </c>
      <c r="I3" s="1394" t="s">
        <v>2056</v>
      </c>
      <c r="J3" s="1394" t="s">
        <v>72</v>
      </c>
      <c r="K3" s="1394" t="s">
        <v>1702</v>
      </c>
      <c r="L3" s="1395" t="s">
        <v>2810</v>
      </c>
      <c r="M3" s="684"/>
      <c r="N3" s="1459" t="s">
        <v>2809</v>
      </c>
      <c r="O3" s="1394" t="s">
        <v>2056</v>
      </c>
      <c r="P3" s="1394" t="s">
        <v>72</v>
      </c>
      <c r="Q3" s="1394" t="s">
        <v>1702</v>
      </c>
      <c r="R3" s="1461" t="s">
        <v>2810</v>
      </c>
      <c r="S3" s="682"/>
      <c r="T3" s="797" t="s">
        <v>2818</v>
      </c>
      <c r="U3" s="1462" t="s">
        <v>2812</v>
      </c>
      <c r="V3" s="1462">
        <v>1</v>
      </c>
      <c r="W3" s="1462">
        <v>300</v>
      </c>
      <c r="X3" s="682"/>
      <c r="Y3" s="682"/>
    </row>
    <row r="4" spans="1:25" ht="15">
      <c r="A4" s="682"/>
      <c r="B4" s="1463" t="s">
        <v>2811</v>
      </c>
      <c r="C4" s="1862" t="s">
        <v>2812</v>
      </c>
      <c r="D4" s="1402">
        <v>1</v>
      </c>
      <c r="E4" s="1403">
        <v>6.5</v>
      </c>
      <c r="F4" s="1404">
        <v>7</v>
      </c>
      <c r="G4" s="684"/>
      <c r="H4" s="1463" t="s">
        <v>2811</v>
      </c>
      <c r="I4" s="1862" t="s">
        <v>2812</v>
      </c>
      <c r="J4" s="1402">
        <v>1</v>
      </c>
      <c r="K4" s="1403">
        <v>6.5</v>
      </c>
      <c r="L4" s="1404">
        <v>7</v>
      </c>
      <c r="M4" s="684"/>
      <c r="N4" s="1463" t="s">
        <v>2811</v>
      </c>
      <c r="O4" s="1862" t="s">
        <v>2812</v>
      </c>
      <c r="P4" s="1402">
        <v>1</v>
      </c>
      <c r="Q4" s="1403">
        <v>6.5</v>
      </c>
      <c r="R4" s="1404">
        <v>7</v>
      </c>
      <c r="S4" s="682"/>
      <c r="T4" s="682"/>
      <c r="U4" s="682"/>
      <c r="V4" s="682"/>
      <c r="W4" s="682"/>
      <c r="X4" s="682"/>
      <c r="Y4" s="682"/>
    </row>
    <row r="5" spans="1:25" ht="15">
      <c r="A5" s="682"/>
      <c r="B5" s="1464" t="s">
        <v>2813</v>
      </c>
      <c r="C5" s="1857"/>
      <c r="D5" s="1402">
        <v>1</v>
      </c>
      <c r="E5" s="1403">
        <v>4.5</v>
      </c>
      <c r="F5" s="1404">
        <v>5</v>
      </c>
      <c r="G5" s="684"/>
      <c r="H5" s="1464" t="s">
        <v>2813</v>
      </c>
      <c r="I5" s="1857"/>
      <c r="J5" s="1402">
        <v>1</v>
      </c>
      <c r="K5" s="1403">
        <v>4.5</v>
      </c>
      <c r="L5" s="1404">
        <v>5</v>
      </c>
      <c r="M5" s="684"/>
      <c r="N5" s="1464" t="s">
        <v>2813</v>
      </c>
      <c r="O5" s="1857"/>
      <c r="P5" s="1402">
        <v>1</v>
      </c>
      <c r="Q5" s="1403">
        <v>4.5</v>
      </c>
      <c r="R5" s="1404">
        <v>5</v>
      </c>
      <c r="S5" s="682"/>
      <c r="T5" s="797" t="s">
        <v>2915</v>
      </c>
      <c r="U5" s="682"/>
      <c r="V5" s="682"/>
      <c r="W5" s="1877">
        <v>40</v>
      </c>
      <c r="X5" s="682"/>
      <c r="Y5" s="682"/>
    </row>
    <row r="6" spans="1:25" ht="15">
      <c r="A6" s="682"/>
      <c r="B6" s="1463" t="s">
        <v>2815</v>
      </c>
      <c r="C6" s="1858"/>
      <c r="D6" s="1402">
        <v>1</v>
      </c>
      <c r="E6" s="1403">
        <v>2.5</v>
      </c>
      <c r="F6" s="1404">
        <v>3</v>
      </c>
      <c r="G6" s="684"/>
      <c r="H6" s="1463" t="s">
        <v>2815</v>
      </c>
      <c r="I6" s="1858"/>
      <c r="J6" s="1402">
        <v>1</v>
      </c>
      <c r="K6" s="1403">
        <v>2.5</v>
      </c>
      <c r="L6" s="1404">
        <v>3</v>
      </c>
      <c r="M6" s="684"/>
      <c r="N6" s="1463" t="s">
        <v>2815</v>
      </c>
      <c r="O6" s="1858"/>
      <c r="P6" s="1402">
        <v>1</v>
      </c>
      <c r="Q6" s="1403">
        <v>2.5</v>
      </c>
      <c r="R6" s="1404">
        <v>3</v>
      </c>
      <c r="S6" s="682"/>
      <c r="T6" s="797" t="s">
        <v>2916</v>
      </c>
      <c r="U6" s="682"/>
      <c r="V6" s="682"/>
      <c r="W6" s="1600"/>
      <c r="X6" s="682"/>
      <c r="Y6" s="682"/>
    </row>
    <row r="7" spans="1:25" ht="15">
      <c r="A7" s="682"/>
      <c r="B7" s="1465"/>
      <c r="C7" s="751"/>
      <c r="D7" s="751"/>
      <c r="E7" s="924"/>
      <c r="F7" s="1360"/>
      <c r="G7" s="684"/>
      <c r="H7" s="1465"/>
      <c r="I7" s="751"/>
      <c r="J7" s="751"/>
      <c r="K7" s="924"/>
      <c r="L7" s="1360"/>
      <c r="M7" s="684"/>
      <c r="N7" s="1465"/>
      <c r="O7" s="751"/>
      <c r="P7" s="751"/>
      <c r="Q7" s="924"/>
      <c r="R7" s="1466"/>
      <c r="S7" s="682"/>
      <c r="T7" s="682"/>
      <c r="U7" s="682"/>
      <c r="V7" s="682"/>
      <c r="W7" s="682"/>
      <c r="X7" s="682"/>
      <c r="Y7" s="682"/>
    </row>
    <row r="8" spans="1:25" ht="15">
      <c r="A8" s="682"/>
      <c r="B8" s="1467"/>
      <c r="C8" s="751"/>
      <c r="D8" s="751"/>
      <c r="E8" s="924"/>
      <c r="F8" s="1409">
        <f>SUM(F4:F7)</f>
        <v>15</v>
      </c>
      <c r="G8" s="684"/>
      <c r="H8" s="1467"/>
      <c r="I8" s="751"/>
      <c r="J8" s="751"/>
      <c r="K8" s="924"/>
      <c r="L8" s="1409">
        <f>SUM(L4:L7)</f>
        <v>15</v>
      </c>
      <c r="M8" s="684"/>
      <c r="N8" s="1467"/>
      <c r="O8" s="751"/>
      <c r="P8" s="751"/>
      <c r="Q8" s="924"/>
      <c r="R8" s="1409">
        <f>SUM(R4:R7)</f>
        <v>15</v>
      </c>
      <c r="S8" s="682"/>
      <c r="T8" s="797" t="s">
        <v>2917</v>
      </c>
      <c r="U8" s="1468">
        <v>0.05</v>
      </c>
      <c r="V8" s="682"/>
      <c r="W8" s="1462">
        <f>W3*5%</f>
        <v>15</v>
      </c>
      <c r="X8" s="682"/>
      <c r="Y8" s="682"/>
    </row>
    <row r="9" spans="1:25" ht="15">
      <c r="A9" s="682"/>
      <c r="B9" s="1469" t="s">
        <v>2817</v>
      </c>
      <c r="C9" s="751"/>
      <c r="D9" s="751"/>
      <c r="E9" s="924"/>
      <c r="F9" s="1360"/>
      <c r="G9" s="684"/>
      <c r="H9" s="1469" t="s">
        <v>2817</v>
      </c>
      <c r="I9" s="751"/>
      <c r="J9" s="751"/>
      <c r="K9" s="924"/>
      <c r="L9" s="1360"/>
      <c r="M9" s="684"/>
      <c r="N9" s="1469" t="s">
        <v>2817</v>
      </c>
      <c r="O9" s="751"/>
      <c r="P9" s="751"/>
      <c r="Q9" s="924"/>
      <c r="R9" s="1466"/>
      <c r="S9" s="682"/>
      <c r="T9" s="682"/>
      <c r="U9" s="682"/>
      <c r="V9" s="682"/>
      <c r="W9" s="682"/>
      <c r="X9" s="682"/>
      <c r="Y9" s="682"/>
    </row>
    <row r="10" spans="1:25" ht="28.5">
      <c r="A10" s="682"/>
      <c r="B10" s="1463" t="s">
        <v>2818</v>
      </c>
      <c r="C10" s="1402" t="s">
        <v>1755</v>
      </c>
      <c r="D10" s="1402">
        <v>1</v>
      </c>
      <c r="E10" s="1403">
        <v>330</v>
      </c>
      <c r="F10" s="1411">
        <f>D10*E10</f>
        <v>330</v>
      </c>
      <c r="G10" s="684"/>
      <c r="H10" s="1463" t="s">
        <v>2818</v>
      </c>
      <c r="I10" s="1402" t="s">
        <v>1755</v>
      </c>
      <c r="J10" s="1402">
        <v>1</v>
      </c>
      <c r="K10" s="1403">
        <v>350</v>
      </c>
      <c r="L10" s="1411">
        <f>J10*K10</f>
        <v>350</v>
      </c>
      <c r="M10" s="684"/>
      <c r="N10" s="1463" t="s">
        <v>2818</v>
      </c>
      <c r="O10" s="1402" t="s">
        <v>1755</v>
      </c>
      <c r="P10" s="1402">
        <v>1</v>
      </c>
      <c r="Q10" s="1403">
        <v>350</v>
      </c>
      <c r="R10" s="1404">
        <f>P10*Q10</f>
        <v>350</v>
      </c>
      <c r="S10" s="682"/>
      <c r="T10" s="797" t="s">
        <v>2918</v>
      </c>
      <c r="U10" s="1462" t="s">
        <v>1755</v>
      </c>
      <c r="V10" s="1462">
        <v>1</v>
      </c>
      <c r="W10" s="1462">
        <v>10</v>
      </c>
      <c r="X10" s="682"/>
      <c r="Y10" s="682"/>
    </row>
    <row r="11" spans="1:25" ht="15">
      <c r="A11" s="682"/>
      <c r="B11" s="1465"/>
      <c r="C11" s="751"/>
      <c r="D11" s="751"/>
      <c r="E11" s="924"/>
      <c r="F11" s="1360"/>
      <c r="G11" s="684"/>
      <c r="H11" s="1465"/>
      <c r="I11" s="751"/>
      <c r="J11" s="751"/>
      <c r="K11" s="924"/>
      <c r="L11" s="1360"/>
      <c r="M11" s="684"/>
      <c r="N11" s="1465"/>
      <c r="O11" s="751"/>
      <c r="P11" s="751"/>
      <c r="Q11" s="924"/>
      <c r="R11" s="1466"/>
      <c r="S11" s="682"/>
      <c r="T11" s="682"/>
      <c r="U11" s="682"/>
      <c r="V11" s="682"/>
      <c r="W11" s="682"/>
      <c r="X11" s="682"/>
      <c r="Y11" s="682"/>
    </row>
    <row r="12" spans="1:25" ht="15">
      <c r="A12" s="682"/>
      <c r="B12" s="1463" t="s">
        <v>2819</v>
      </c>
      <c r="C12" s="751"/>
      <c r="D12" s="1402">
        <v>1</v>
      </c>
      <c r="E12" s="1403">
        <v>4.5</v>
      </c>
      <c r="F12" s="1411">
        <f>D12*E12</f>
        <v>4.5</v>
      </c>
      <c r="G12" s="684"/>
      <c r="H12" s="1463" t="s">
        <v>2819</v>
      </c>
      <c r="I12" s="751"/>
      <c r="J12" s="1402">
        <v>1</v>
      </c>
      <c r="K12" s="1403">
        <v>4.5</v>
      </c>
      <c r="L12" s="1411">
        <f>J12*K12</f>
        <v>4.5</v>
      </c>
      <c r="M12" s="684"/>
      <c r="N12" s="1463" t="s">
        <v>2819</v>
      </c>
      <c r="O12" s="751"/>
      <c r="P12" s="1402">
        <v>1</v>
      </c>
      <c r="Q12" s="1403">
        <v>4.5</v>
      </c>
      <c r="R12" s="1404">
        <f>P12*Q12</f>
        <v>4.5</v>
      </c>
      <c r="S12" s="682"/>
      <c r="T12" s="797" t="s">
        <v>2809</v>
      </c>
      <c r="U12" s="1877" t="s">
        <v>2812</v>
      </c>
      <c r="V12" s="1877">
        <v>1</v>
      </c>
      <c r="W12" s="1877">
        <v>15</v>
      </c>
      <c r="X12" s="682"/>
      <c r="Y12" s="682"/>
    </row>
    <row r="13" spans="1:25" ht="15">
      <c r="A13" s="682"/>
      <c r="B13" s="1465"/>
      <c r="C13" s="751"/>
      <c r="D13" s="751"/>
      <c r="E13" s="924"/>
      <c r="F13" s="1360"/>
      <c r="G13" s="684"/>
      <c r="H13" s="1465"/>
      <c r="I13" s="751"/>
      <c r="J13" s="751"/>
      <c r="K13" s="924"/>
      <c r="L13" s="1360"/>
      <c r="M13" s="684"/>
      <c r="N13" s="1465"/>
      <c r="O13" s="751"/>
      <c r="P13" s="751"/>
      <c r="Q13" s="924"/>
      <c r="R13" s="1466"/>
      <c r="S13" s="682"/>
      <c r="T13" s="797" t="s">
        <v>2919</v>
      </c>
      <c r="U13" s="1600"/>
      <c r="V13" s="1600"/>
      <c r="W13" s="1600"/>
      <c r="X13" s="682"/>
      <c r="Y13" s="682"/>
    </row>
    <row r="14" spans="1:25" ht="15">
      <c r="A14" s="682"/>
      <c r="B14" s="1467"/>
      <c r="C14" s="751"/>
      <c r="D14" s="751"/>
      <c r="E14" s="924"/>
      <c r="F14" s="1414">
        <f>SUM(F10:F13)</f>
        <v>334.5</v>
      </c>
      <c r="G14" s="684"/>
      <c r="H14" s="1467"/>
      <c r="I14" s="751"/>
      <c r="J14" s="751"/>
      <c r="K14" s="924"/>
      <c r="L14" s="1414">
        <f>SUM(L10:L13)</f>
        <v>354.5</v>
      </c>
      <c r="M14" s="684"/>
      <c r="N14" s="1467"/>
      <c r="O14" s="751"/>
      <c r="P14" s="751"/>
      <c r="Q14" s="924"/>
      <c r="R14" s="1409">
        <f>SUM(R10:R13)</f>
        <v>354.5</v>
      </c>
      <c r="S14" s="682"/>
      <c r="T14" s="797" t="s">
        <v>2920</v>
      </c>
      <c r="U14" s="1600"/>
      <c r="V14" s="1600"/>
      <c r="W14" s="1600"/>
      <c r="X14" s="682"/>
      <c r="Y14" s="682"/>
    </row>
    <row r="15" spans="1:25" ht="15">
      <c r="A15" s="682"/>
      <c r="B15" s="1465"/>
      <c r="C15" s="751"/>
      <c r="D15" s="751"/>
      <c r="E15" s="924"/>
      <c r="F15" s="1360"/>
      <c r="G15" s="684"/>
      <c r="H15" s="1465"/>
      <c r="I15" s="751"/>
      <c r="J15" s="751"/>
      <c r="K15" s="924"/>
      <c r="L15" s="1360"/>
      <c r="M15" s="684"/>
      <c r="N15" s="1465"/>
      <c r="O15" s="751"/>
      <c r="P15" s="751"/>
      <c r="Q15" s="924"/>
      <c r="R15" s="1466"/>
      <c r="S15" s="682"/>
      <c r="T15" s="682"/>
      <c r="U15" s="682"/>
      <c r="V15" s="682"/>
      <c r="W15" s="682"/>
      <c r="X15" s="682"/>
      <c r="Y15" s="682"/>
    </row>
    <row r="16" spans="1:25" ht="15">
      <c r="A16" s="682"/>
      <c r="B16" s="1463" t="s">
        <v>2820</v>
      </c>
      <c r="C16" s="1402" t="s">
        <v>2812</v>
      </c>
      <c r="D16" s="1402">
        <v>1</v>
      </c>
      <c r="E16" s="1403">
        <v>10</v>
      </c>
      <c r="F16" s="1409">
        <v>10</v>
      </c>
      <c r="G16" s="684"/>
      <c r="H16" s="1463" t="s">
        <v>2820</v>
      </c>
      <c r="I16" s="1402" t="s">
        <v>2812</v>
      </c>
      <c r="J16" s="1402">
        <v>1</v>
      </c>
      <c r="K16" s="1403">
        <v>10</v>
      </c>
      <c r="L16" s="1409">
        <v>10</v>
      </c>
      <c r="M16" s="684"/>
      <c r="N16" s="1463" t="s">
        <v>2820</v>
      </c>
      <c r="O16" s="1402" t="s">
        <v>2812</v>
      </c>
      <c r="P16" s="1402">
        <v>1</v>
      </c>
      <c r="Q16" s="1403">
        <v>10</v>
      </c>
      <c r="R16" s="1409">
        <v>10</v>
      </c>
      <c r="S16" s="682"/>
      <c r="T16" s="682"/>
      <c r="U16" s="682"/>
      <c r="V16" s="682"/>
      <c r="W16" s="1462">
        <f>SUM(W3:W15)</f>
        <v>380</v>
      </c>
      <c r="X16" s="682"/>
      <c r="Y16" s="682"/>
    </row>
    <row r="17" spans="1:25" ht="15">
      <c r="A17" s="682"/>
      <c r="B17" s="1465"/>
      <c r="C17" s="751"/>
      <c r="D17" s="751"/>
      <c r="E17" s="924"/>
      <c r="F17" s="1360"/>
      <c r="G17" s="684"/>
      <c r="H17" s="1465"/>
      <c r="I17" s="751"/>
      <c r="J17" s="751"/>
      <c r="K17" s="924"/>
      <c r="L17" s="1360"/>
      <c r="M17" s="684"/>
      <c r="N17" s="1465"/>
      <c r="O17" s="751"/>
      <c r="P17" s="751"/>
      <c r="Q17" s="924"/>
      <c r="R17" s="1466"/>
      <c r="S17" s="682"/>
      <c r="T17" s="797" t="s">
        <v>2921</v>
      </c>
      <c r="U17" s="1468">
        <v>0.15</v>
      </c>
      <c r="V17" s="682"/>
      <c r="W17" s="1462">
        <f>W16*U17</f>
        <v>57</v>
      </c>
      <c r="X17" s="682"/>
      <c r="Y17" s="682"/>
    </row>
    <row r="18" spans="1:25" ht="28.5">
      <c r="A18" s="682"/>
      <c r="B18" s="1463" t="s">
        <v>2821</v>
      </c>
      <c r="C18" s="1862" t="s">
        <v>1755</v>
      </c>
      <c r="D18" s="1862">
        <v>1</v>
      </c>
      <c r="E18" s="1864">
        <v>40</v>
      </c>
      <c r="F18" s="1865">
        <f>D18*E18</f>
        <v>40</v>
      </c>
      <c r="G18" s="684"/>
      <c r="H18" s="1463" t="s">
        <v>2821</v>
      </c>
      <c r="I18" s="1862" t="s">
        <v>1755</v>
      </c>
      <c r="J18" s="1862">
        <v>1</v>
      </c>
      <c r="K18" s="1864">
        <v>40</v>
      </c>
      <c r="L18" s="1865">
        <f>J18*K18</f>
        <v>40</v>
      </c>
      <c r="M18" s="684"/>
      <c r="N18" s="1463" t="s">
        <v>2821</v>
      </c>
      <c r="O18" s="1862" t="s">
        <v>1755</v>
      </c>
      <c r="P18" s="1862">
        <v>1</v>
      </c>
      <c r="Q18" s="1864">
        <v>40</v>
      </c>
      <c r="R18" s="1876">
        <f>P18*Q18</f>
        <v>40</v>
      </c>
      <c r="S18" s="682"/>
      <c r="T18" s="682"/>
      <c r="U18" s="682"/>
      <c r="V18" s="682"/>
      <c r="W18" s="682"/>
      <c r="X18" s="682"/>
      <c r="Y18" s="682"/>
    </row>
    <row r="19" spans="1:25" ht="28.5">
      <c r="A19" s="682"/>
      <c r="B19" s="1464" t="s">
        <v>2822</v>
      </c>
      <c r="C19" s="1858"/>
      <c r="D19" s="1858"/>
      <c r="E19" s="1858"/>
      <c r="F19" s="1851"/>
      <c r="G19" s="684"/>
      <c r="H19" s="1464" t="s">
        <v>2822</v>
      </c>
      <c r="I19" s="1858"/>
      <c r="J19" s="1858"/>
      <c r="K19" s="1858"/>
      <c r="L19" s="1851"/>
      <c r="M19" s="684"/>
      <c r="N19" s="1464" t="s">
        <v>2822</v>
      </c>
      <c r="O19" s="1858"/>
      <c r="P19" s="1858"/>
      <c r="Q19" s="1858"/>
      <c r="R19" s="1851"/>
      <c r="S19" s="682"/>
      <c r="T19" s="682"/>
      <c r="U19" s="682"/>
      <c r="V19" s="682"/>
      <c r="W19" s="1470">
        <f>SUM(W16:W18)</f>
        <v>437</v>
      </c>
      <c r="X19" s="682"/>
      <c r="Y19" s="682"/>
    </row>
    <row r="20" spans="1:25" ht="15">
      <c r="A20" s="682"/>
      <c r="B20" s="1467"/>
      <c r="C20" s="751"/>
      <c r="D20" s="751"/>
      <c r="E20" s="924"/>
      <c r="F20" s="1360"/>
      <c r="G20" s="684"/>
      <c r="H20" s="1467"/>
      <c r="I20" s="751"/>
      <c r="J20" s="751"/>
      <c r="K20" s="924"/>
      <c r="L20" s="1360"/>
      <c r="M20" s="684"/>
      <c r="N20" s="1467"/>
      <c r="O20" s="751"/>
      <c r="P20" s="751"/>
      <c r="Q20" s="924"/>
      <c r="R20" s="1466"/>
      <c r="S20" s="682"/>
      <c r="T20" s="682"/>
      <c r="U20" s="682"/>
      <c r="V20" s="682"/>
      <c r="W20" s="1462">
        <f>W19/1000</f>
        <v>0.437</v>
      </c>
      <c r="X20" s="1462" t="s">
        <v>2922</v>
      </c>
      <c r="Y20" s="682"/>
    </row>
    <row r="21" spans="1:25" ht="15">
      <c r="A21" s="682"/>
      <c r="B21" s="1464" t="s">
        <v>2917</v>
      </c>
      <c r="C21" s="1402" t="s">
        <v>1755</v>
      </c>
      <c r="D21" s="1415">
        <v>0.05</v>
      </c>
      <c r="E21" s="924"/>
      <c r="F21" s="1414">
        <f>F10*D21</f>
        <v>16.5</v>
      </c>
      <c r="G21" s="684"/>
      <c r="H21" s="1464" t="s">
        <v>2917</v>
      </c>
      <c r="I21" s="1402" t="s">
        <v>1755</v>
      </c>
      <c r="J21" s="1415">
        <v>0.05</v>
      </c>
      <c r="K21" s="924"/>
      <c r="L21" s="1414">
        <f>L10*J21</f>
        <v>17.5</v>
      </c>
      <c r="M21" s="684"/>
      <c r="N21" s="1464" t="s">
        <v>2917</v>
      </c>
      <c r="O21" s="1402" t="s">
        <v>1755</v>
      </c>
      <c r="P21" s="1415">
        <v>0.05</v>
      </c>
      <c r="Q21" s="924"/>
      <c r="R21" s="1409">
        <f>R10*P21</f>
        <v>17.5</v>
      </c>
      <c r="S21" s="682"/>
      <c r="T21" s="797" t="s">
        <v>2923</v>
      </c>
      <c r="U21" s="682"/>
      <c r="V21" s="682"/>
      <c r="W21" s="682"/>
      <c r="X21" s="682"/>
      <c r="Y21" s="682"/>
    </row>
    <row r="22" spans="1:25" ht="15">
      <c r="A22" s="682"/>
      <c r="B22" s="1471"/>
      <c r="C22" s="793"/>
      <c r="D22" s="793"/>
      <c r="E22" s="893"/>
      <c r="F22" s="1363"/>
      <c r="G22" s="684"/>
      <c r="H22" s="1471"/>
      <c r="I22" s="793"/>
      <c r="J22" s="793"/>
      <c r="K22" s="893"/>
      <c r="L22" s="1363"/>
      <c r="M22" s="684"/>
      <c r="N22" s="1471"/>
      <c r="O22" s="793"/>
      <c r="P22" s="793"/>
      <c r="Q22" s="893"/>
      <c r="R22" s="1472"/>
      <c r="S22" s="682"/>
      <c r="T22" s="797" t="s">
        <v>1745</v>
      </c>
      <c r="U22" s="682"/>
      <c r="V22" s="682"/>
      <c r="W22" s="682"/>
      <c r="X22" s="682"/>
      <c r="Y22" s="682"/>
    </row>
    <row r="23" spans="1:25" ht="15">
      <c r="A23" s="682"/>
      <c r="B23" s="1473" t="s">
        <v>2826</v>
      </c>
      <c r="C23" s="1418"/>
      <c r="D23" s="1418"/>
      <c r="E23" s="1419"/>
      <c r="F23" s="1420">
        <f>SUM(F8+F14+F16+F18+F21)</f>
        <v>416</v>
      </c>
      <c r="G23" s="684"/>
      <c r="H23" s="1473" t="s">
        <v>2826</v>
      </c>
      <c r="I23" s="1418"/>
      <c r="J23" s="1418"/>
      <c r="K23" s="1419"/>
      <c r="L23" s="1420">
        <f>SUM(L8+L14+L16+L18+L21)</f>
        <v>437</v>
      </c>
      <c r="M23" s="684"/>
      <c r="N23" s="1473" t="s">
        <v>2826</v>
      </c>
      <c r="O23" s="1418"/>
      <c r="P23" s="1418"/>
      <c r="Q23" s="1419"/>
      <c r="R23" s="1420">
        <f>SUM(R8+R14+R16+R18+R21)</f>
        <v>437</v>
      </c>
      <c r="S23" s="682"/>
      <c r="T23" s="797" t="s">
        <v>1748</v>
      </c>
      <c r="U23" s="682"/>
      <c r="V23" s="682"/>
      <c r="W23" s="682"/>
      <c r="X23" s="682"/>
      <c r="Y23" s="682"/>
    </row>
    <row r="24" spans="1:25" ht="15">
      <c r="A24" s="682"/>
      <c r="B24" s="1474" t="s">
        <v>2827</v>
      </c>
      <c r="C24" s="880"/>
      <c r="D24" s="880"/>
      <c r="E24" s="881"/>
      <c r="F24" s="1422"/>
      <c r="G24" s="684"/>
      <c r="H24" s="1474" t="s">
        <v>2827</v>
      </c>
      <c r="I24" s="880"/>
      <c r="J24" s="880"/>
      <c r="K24" s="881"/>
      <c r="L24" s="1422"/>
      <c r="M24" s="684"/>
      <c r="N24" s="1474" t="s">
        <v>2827</v>
      </c>
      <c r="O24" s="880"/>
      <c r="P24" s="880"/>
      <c r="Q24" s="881"/>
      <c r="R24" s="1475"/>
      <c r="S24" s="682"/>
      <c r="T24" s="797" t="s">
        <v>1750</v>
      </c>
      <c r="U24" s="682"/>
      <c r="V24" s="682"/>
      <c r="W24" s="682"/>
      <c r="X24" s="682"/>
      <c r="Y24" s="682"/>
    </row>
    <row r="25" spans="1:25" ht="15">
      <c r="A25" s="682"/>
      <c r="B25" s="1463" t="s">
        <v>2828</v>
      </c>
      <c r="C25" s="1415">
        <v>0.1</v>
      </c>
      <c r="D25" s="751"/>
      <c r="E25" s="924"/>
      <c r="F25" s="1423">
        <f>F23*10%</f>
        <v>41.6</v>
      </c>
      <c r="G25" s="684"/>
      <c r="H25" s="1463" t="s">
        <v>2828</v>
      </c>
      <c r="I25" s="1415">
        <v>0.1</v>
      </c>
      <c r="J25" s="751"/>
      <c r="K25" s="924"/>
      <c r="L25" s="1423">
        <f>L23*10%</f>
        <v>43.7</v>
      </c>
      <c r="M25" s="684"/>
      <c r="N25" s="1463" t="s">
        <v>2828</v>
      </c>
      <c r="O25" s="1415">
        <v>0.1</v>
      </c>
      <c r="P25" s="751"/>
      <c r="Q25" s="924"/>
      <c r="R25" s="1404">
        <f>R23*10%</f>
        <v>43.7</v>
      </c>
      <c r="S25" s="682"/>
      <c r="T25" s="797" t="s">
        <v>1752</v>
      </c>
      <c r="U25" s="682"/>
      <c r="V25" s="682"/>
      <c r="W25" s="682"/>
      <c r="X25" s="682"/>
      <c r="Y25" s="682"/>
    </row>
    <row r="26" spans="1:25" ht="15">
      <c r="A26" s="682"/>
      <c r="B26" s="1476"/>
      <c r="C26" s="751"/>
      <c r="D26" s="751"/>
      <c r="E26" s="924"/>
      <c r="F26" s="1425">
        <f>SUM(F23:F25)</f>
        <v>457.6</v>
      </c>
      <c r="G26" s="684"/>
      <c r="H26" s="1476"/>
      <c r="I26" s="751"/>
      <c r="J26" s="751"/>
      <c r="K26" s="924"/>
      <c r="L26" s="1425">
        <f>SUM(L23:L25)</f>
        <v>480.7</v>
      </c>
      <c r="M26" s="684"/>
      <c r="N26" s="1476"/>
      <c r="O26" s="751"/>
      <c r="P26" s="751"/>
      <c r="Q26" s="924"/>
      <c r="R26" s="1409">
        <f>SUM(R23:R25)</f>
        <v>480.7</v>
      </c>
      <c r="S26" s="682"/>
      <c r="T26" s="682"/>
      <c r="U26" s="682"/>
      <c r="V26" s="682"/>
      <c r="W26" s="682"/>
      <c r="X26" s="682"/>
      <c r="Y26" s="682"/>
    </row>
    <row r="27" spans="1:25" ht="15">
      <c r="A27" s="682"/>
      <c r="B27" s="1467"/>
      <c r="C27" s="751"/>
      <c r="D27" s="751"/>
      <c r="E27" s="924"/>
      <c r="F27" s="1426"/>
      <c r="G27" s="684"/>
      <c r="H27" s="1467"/>
      <c r="I27" s="751"/>
      <c r="J27" s="751"/>
      <c r="K27" s="924"/>
      <c r="L27" s="1426"/>
      <c r="M27" s="684"/>
      <c r="N27" s="1467"/>
      <c r="O27" s="751"/>
      <c r="P27" s="751"/>
      <c r="Q27" s="924"/>
      <c r="R27" s="1466"/>
      <c r="S27" s="682"/>
      <c r="T27" s="682"/>
      <c r="U27" s="682"/>
      <c r="V27" s="682"/>
      <c r="W27" s="682"/>
      <c r="X27" s="682"/>
      <c r="Y27" s="682"/>
    </row>
    <row r="28" spans="1:25" ht="15">
      <c r="A28" s="682"/>
      <c r="B28" s="1477" t="s">
        <v>2829</v>
      </c>
      <c r="C28" s="1415">
        <v>0.08</v>
      </c>
      <c r="D28" s="751"/>
      <c r="E28" s="924"/>
      <c r="F28" s="1423">
        <f>F26*8%</f>
        <v>36.608000000000004</v>
      </c>
      <c r="G28" s="684"/>
      <c r="H28" s="1477" t="s">
        <v>2829</v>
      </c>
      <c r="I28" s="1415">
        <v>0.08</v>
      </c>
      <c r="J28" s="751"/>
      <c r="K28" s="924"/>
      <c r="L28" s="1423">
        <f>L26*8%</f>
        <v>38.456000000000003</v>
      </c>
      <c r="M28" s="684"/>
      <c r="N28" s="1477" t="s">
        <v>2829</v>
      </c>
      <c r="O28" s="1415">
        <v>0.08</v>
      </c>
      <c r="P28" s="751"/>
      <c r="Q28" s="924"/>
      <c r="R28" s="1404">
        <f>R26*8%</f>
        <v>38.456000000000003</v>
      </c>
      <c r="S28" s="682"/>
      <c r="T28" s="682"/>
      <c r="U28" s="682"/>
      <c r="V28" s="682"/>
      <c r="W28" s="682"/>
      <c r="X28" s="682"/>
      <c r="Y28" s="682"/>
    </row>
    <row r="29" spans="1:25" ht="15">
      <c r="A29" s="682"/>
      <c r="B29" s="1467"/>
      <c r="C29" s="751"/>
      <c r="D29" s="751"/>
      <c r="E29" s="924"/>
      <c r="F29" s="1426"/>
      <c r="G29" s="684"/>
      <c r="H29" s="1467"/>
      <c r="I29" s="751"/>
      <c r="J29" s="751"/>
      <c r="K29" s="924"/>
      <c r="L29" s="1426"/>
      <c r="M29" s="684"/>
      <c r="N29" s="1467"/>
      <c r="O29" s="751"/>
      <c r="P29" s="751"/>
      <c r="Q29" s="924"/>
      <c r="R29" s="1466"/>
      <c r="S29" s="682"/>
      <c r="T29" s="682"/>
      <c r="U29" s="682"/>
      <c r="V29" s="682"/>
      <c r="W29" s="682"/>
      <c r="X29" s="682"/>
      <c r="Y29" s="682"/>
    </row>
    <row r="30" spans="1:25" ht="15">
      <c r="A30" s="682"/>
      <c r="B30" s="1476"/>
      <c r="C30" s="751"/>
      <c r="D30" s="751"/>
      <c r="E30" s="924"/>
      <c r="F30" s="1423">
        <f>SUM(F26:F29)</f>
        <v>494.20800000000003</v>
      </c>
      <c r="G30" s="684"/>
      <c r="H30" s="1476"/>
      <c r="I30" s="751"/>
      <c r="J30" s="751"/>
      <c r="K30" s="924"/>
      <c r="L30" s="1423">
        <f>SUM(L26:L29)</f>
        <v>519.15599999999995</v>
      </c>
      <c r="M30" s="684"/>
      <c r="N30" s="1476"/>
      <c r="O30" s="751"/>
      <c r="P30" s="751"/>
      <c r="Q30" s="924"/>
      <c r="R30" s="1404">
        <f>SUM(R26:R29)</f>
        <v>519.15599999999995</v>
      </c>
      <c r="S30" s="682"/>
      <c r="T30" s="682"/>
      <c r="U30" s="682"/>
      <c r="V30" s="682"/>
      <c r="W30" s="682"/>
      <c r="X30" s="682"/>
      <c r="Y30" s="682"/>
    </row>
    <row r="31" spans="1:25" ht="15">
      <c r="A31" s="682"/>
      <c r="B31" s="1467"/>
      <c r="C31" s="751"/>
      <c r="D31" s="751"/>
      <c r="E31" s="924"/>
      <c r="F31" s="1425">
        <f>SUM(F28:F30)</f>
        <v>530.81600000000003</v>
      </c>
      <c r="G31" s="684"/>
      <c r="H31" s="1467"/>
      <c r="I31" s="751"/>
      <c r="J31" s="751"/>
      <c r="K31" s="924"/>
      <c r="L31" s="1425">
        <f>SUM(L28:L30)</f>
        <v>557.61199999999997</v>
      </c>
      <c r="M31" s="684"/>
      <c r="N31" s="1467"/>
      <c r="O31" s="751"/>
      <c r="P31" s="751"/>
      <c r="Q31" s="924"/>
      <c r="R31" s="1409">
        <f>SUM(R28:R30)</f>
        <v>557.61199999999997</v>
      </c>
      <c r="S31" s="682"/>
      <c r="T31" s="1478">
        <f>180*F35</f>
        <v>100.324224</v>
      </c>
      <c r="U31" s="682"/>
      <c r="V31" s="682"/>
      <c r="W31" s="682"/>
      <c r="X31" s="682"/>
      <c r="Y31" s="682"/>
    </row>
    <row r="32" spans="1:25" ht="15">
      <c r="A32" s="682"/>
      <c r="B32" s="1477" t="s">
        <v>2830</v>
      </c>
      <c r="C32" s="1415">
        <v>0.05</v>
      </c>
      <c r="D32" s="751"/>
      <c r="E32" s="924"/>
      <c r="F32" s="1423">
        <f>F31*5%</f>
        <v>26.540800000000004</v>
      </c>
      <c r="G32" s="684"/>
      <c r="H32" s="1477" t="s">
        <v>2830</v>
      </c>
      <c r="I32" s="1415">
        <v>0.05</v>
      </c>
      <c r="J32" s="751"/>
      <c r="K32" s="924"/>
      <c r="L32" s="1423">
        <f>L31*5%</f>
        <v>27.880600000000001</v>
      </c>
      <c r="M32" s="684"/>
      <c r="N32" s="1477" t="s">
        <v>2830</v>
      </c>
      <c r="O32" s="1415">
        <v>0.05</v>
      </c>
      <c r="P32" s="751"/>
      <c r="Q32" s="924"/>
      <c r="R32" s="1404">
        <f>R31*5%</f>
        <v>27.880600000000001</v>
      </c>
      <c r="S32" s="682"/>
      <c r="T32" s="682"/>
      <c r="U32" s="682"/>
      <c r="V32" s="682"/>
      <c r="W32" s="682"/>
      <c r="X32" s="682"/>
      <c r="Y32" s="682"/>
    </row>
    <row r="33" spans="1:25" ht="15">
      <c r="A33" s="682"/>
      <c r="B33" s="1471"/>
      <c r="C33" s="793"/>
      <c r="D33" s="793"/>
      <c r="E33" s="893"/>
      <c r="F33" s="1363"/>
      <c r="G33" s="684"/>
      <c r="H33" s="1471"/>
      <c r="I33" s="793"/>
      <c r="J33" s="793"/>
      <c r="K33" s="893"/>
      <c r="L33" s="1363"/>
      <c r="M33" s="684"/>
      <c r="N33" s="1471"/>
      <c r="O33" s="793"/>
      <c r="P33" s="793"/>
      <c r="Q33" s="893"/>
      <c r="R33" s="1472"/>
      <c r="S33" s="682"/>
      <c r="T33" s="682"/>
      <c r="U33" s="682"/>
      <c r="V33" s="682"/>
      <c r="W33" s="682"/>
      <c r="X33" s="682"/>
      <c r="Y33" s="682"/>
    </row>
    <row r="34" spans="1:25" ht="15">
      <c r="A34" s="682"/>
      <c r="B34" s="1874" t="s">
        <v>2832</v>
      </c>
      <c r="C34" s="1597"/>
      <c r="D34" s="1597"/>
      <c r="E34" s="1597"/>
      <c r="F34" s="1428">
        <f>SUM(F31:F33)</f>
        <v>557.35680000000002</v>
      </c>
      <c r="G34" s="684"/>
      <c r="H34" s="1874" t="s">
        <v>2832</v>
      </c>
      <c r="I34" s="1597"/>
      <c r="J34" s="1597"/>
      <c r="K34" s="1597"/>
      <c r="L34" s="1428">
        <f>SUM(L31:L33)</f>
        <v>585.49259999999992</v>
      </c>
      <c r="M34" s="684"/>
      <c r="N34" s="1874" t="s">
        <v>2832</v>
      </c>
      <c r="O34" s="1597"/>
      <c r="P34" s="1597"/>
      <c r="Q34" s="1597"/>
      <c r="R34" s="1479">
        <f>SUM(R31:R33)</f>
        <v>585.49259999999992</v>
      </c>
      <c r="S34" s="682"/>
      <c r="T34" s="682"/>
      <c r="U34" s="682"/>
      <c r="V34" s="682"/>
      <c r="W34" s="682"/>
      <c r="X34" s="682"/>
      <c r="Y34" s="682"/>
    </row>
    <row r="35" spans="1:25" ht="15">
      <c r="A35" s="682"/>
      <c r="B35" s="1874" t="s">
        <v>2833</v>
      </c>
      <c r="C35" s="1597"/>
      <c r="D35" s="1597"/>
      <c r="E35" s="1597"/>
      <c r="F35" s="1428">
        <f>F34/1000</f>
        <v>0.55735679999999999</v>
      </c>
      <c r="G35" s="684"/>
      <c r="H35" s="1874" t="s">
        <v>2833</v>
      </c>
      <c r="I35" s="1597"/>
      <c r="J35" s="1597"/>
      <c r="K35" s="1597"/>
      <c r="L35" s="1428">
        <f>L34/1000</f>
        <v>0.58549259999999992</v>
      </c>
      <c r="M35" s="684"/>
      <c r="N35" s="1874" t="s">
        <v>2833</v>
      </c>
      <c r="O35" s="1597"/>
      <c r="P35" s="1597"/>
      <c r="Q35" s="1597"/>
      <c r="R35" s="1479">
        <f>R34/1000</f>
        <v>0.58549259999999992</v>
      </c>
      <c r="S35" s="682"/>
      <c r="T35" s="682"/>
      <c r="U35" s="682"/>
      <c r="V35" s="682"/>
      <c r="W35" s="682"/>
      <c r="X35" s="682"/>
      <c r="Y35" s="682"/>
    </row>
    <row r="36" spans="1:25" ht="15">
      <c r="A36" s="682"/>
      <c r="B36" s="931"/>
      <c r="C36" s="684"/>
      <c r="D36" s="684"/>
      <c r="E36" s="684"/>
      <c r="F36" s="684"/>
      <c r="G36" s="684"/>
      <c r="H36" s="931"/>
      <c r="I36" s="684"/>
      <c r="J36" s="684"/>
      <c r="K36" s="684"/>
      <c r="L36" s="684"/>
      <c r="M36" s="684"/>
      <c r="N36" s="931"/>
      <c r="O36" s="684"/>
      <c r="P36" s="684"/>
      <c r="Q36" s="684"/>
      <c r="R36" s="865"/>
      <c r="S36" s="682"/>
      <c r="T36" s="682"/>
      <c r="U36" s="682"/>
      <c r="V36" s="682"/>
      <c r="W36" s="682"/>
      <c r="X36" s="682"/>
      <c r="Y36" s="682"/>
    </row>
    <row r="37" spans="1:25" ht="15">
      <c r="A37" s="682"/>
      <c r="B37" s="931"/>
      <c r="C37" s="684"/>
      <c r="D37" s="684"/>
      <c r="E37" s="684"/>
      <c r="F37" s="684"/>
      <c r="G37" s="815"/>
      <c r="H37" s="931"/>
      <c r="I37" s="684"/>
      <c r="J37" s="684"/>
      <c r="K37" s="684"/>
      <c r="L37" s="684"/>
      <c r="M37" s="684"/>
      <c r="N37" s="931"/>
      <c r="O37" s="684"/>
      <c r="P37" s="684"/>
      <c r="Q37" s="684"/>
      <c r="R37" s="865"/>
      <c r="S37" s="682"/>
      <c r="T37" s="682"/>
      <c r="U37" s="682"/>
      <c r="V37" s="682"/>
      <c r="W37" s="682"/>
      <c r="X37" s="682"/>
      <c r="Y37" s="682"/>
    </row>
    <row r="38" spans="1:25" ht="15">
      <c r="A38" s="682"/>
      <c r="B38" s="931"/>
      <c r="C38" s="684"/>
      <c r="D38" s="684"/>
      <c r="E38" s="684"/>
      <c r="F38" s="684"/>
      <c r="G38" s="684"/>
      <c r="H38" s="931"/>
      <c r="I38" s="684"/>
      <c r="J38" s="684"/>
      <c r="K38" s="684"/>
      <c r="L38" s="684"/>
      <c r="M38" s="684"/>
      <c r="N38" s="931"/>
      <c r="O38" s="684"/>
      <c r="P38" s="684"/>
      <c r="Q38" s="684"/>
      <c r="R38" s="865"/>
      <c r="S38" s="682"/>
      <c r="T38" s="682"/>
      <c r="U38" s="682"/>
      <c r="V38" s="682"/>
      <c r="W38" s="682"/>
      <c r="X38" s="682"/>
      <c r="Y38" s="682"/>
    </row>
    <row r="39" spans="1:25" ht="15">
      <c r="A39" s="682"/>
      <c r="B39" s="1875" t="s">
        <v>2924</v>
      </c>
      <c r="C39" s="1597"/>
      <c r="D39" s="1597"/>
      <c r="E39" s="1597"/>
      <c r="F39" s="1598"/>
      <c r="G39" s="684"/>
      <c r="H39" s="1875" t="s">
        <v>2925</v>
      </c>
      <c r="I39" s="1597"/>
      <c r="J39" s="1597"/>
      <c r="K39" s="1597"/>
      <c r="L39" s="1598"/>
      <c r="M39" s="684"/>
      <c r="N39" s="1875" t="s">
        <v>2926</v>
      </c>
      <c r="O39" s="1597"/>
      <c r="P39" s="1597"/>
      <c r="Q39" s="1597"/>
      <c r="R39" s="1598"/>
      <c r="S39" s="682"/>
      <c r="T39" s="682"/>
      <c r="U39" s="682"/>
      <c r="V39" s="682"/>
      <c r="W39" s="682"/>
      <c r="X39" s="682"/>
      <c r="Y39" s="682"/>
    </row>
    <row r="40" spans="1:25" ht="15">
      <c r="A40" s="682"/>
      <c r="B40" s="1459" t="s">
        <v>2809</v>
      </c>
      <c r="C40" s="1394" t="s">
        <v>2056</v>
      </c>
      <c r="D40" s="1394" t="s">
        <v>72</v>
      </c>
      <c r="E40" s="1394" t="s">
        <v>1702</v>
      </c>
      <c r="F40" s="1395" t="s">
        <v>2810</v>
      </c>
      <c r="G40" s="684"/>
      <c r="H40" s="1459" t="s">
        <v>2809</v>
      </c>
      <c r="I40" s="1394" t="s">
        <v>2056</v>
      </c>
      <c r="J40" s="1394" t="s">
        <v>72</v>
      </c>
      <c r="K40" s="1394" t="s">
        <v>1702</v>
      </c>
      <c r="L40" s="1395" t="s">
        <v>2810</v>
      </c>
      <c r="M40" s="684"/>
      <c r="N40" s="1459" t="s">
        <v>2809</v>
      </c>
      <c r="O40" s="1394" t="s">
        <v>2056</v>
      </c>
      <c r="P40" s="1394" t="s">
        <v>72</v>
      </c>
      <c r="Q40" s="1394" t="s">
        <v>1702</v>
      </c>
      <c r="R40" s="1461" t="s">
        <v>2810</v>
      </c>
      <c r="S40" s="682"/>
      <c r="T40" s="682"/>
      <c r="U40" s="682"/>
      <c r="V40" s="682"/>
      <c r="W40" s="682"/>
      <c r="X40" s="682"/>
      <c r="Y40" s="682"/>
    </row>
    <row r="41" spans="1:25" ht="15">
      <c r="A41" s="682"/>
      <c r="B41" s="1463" t="s">
        <v>2811</v>
      </c>
      <c r="C41" s="1862" t="s">
        <v>2812</v>
      </c>
      <c r="D41" s="1402">
        <v>1</v>
      </c>
      <c r="E41" s="1403">
        <v>6.5</v>
      </c>
      <c r="F41" s="1404">
        <v>7</v>
      </c>
      <c r="G41" s="684"/>
      <c r="H41" s="1463" t="s">
        <v>2811</v>
      </c>
      <c r="I41" s="1862" t="s">
        <v>2812</v>
      </c>
      <c r="J41" s="1402">
        <v>1</v>
      </c>
      <c r="K41" s="1403">
        <v>6.5</v>
      </c>
      <c r="L41" s="1404">
        <v>7</v>
      </c>
      <c r="M41" s="684"/>
      <c r="N41" s="1463" t="s">
        <v>2811</v>
      </c>
      <c r="O41" s="1862" t="s">
        <v>2812</v>
      </c>
      <c r="P41" s="1402">
        <v>1</v>
      </c>
      <c r="Q41" s="1403">
        <v>6.5</v>
      </c>
      <c r="R41" s="1404">
        <v>7</v>
      </c>
      <c r="S41" s="682"/>
      <c r="T41" s="682"/>
      <c r="U41" s="682"/>
      <c r="V41" s="682"/>
      <c r="W41" s="682"/>
      <c r="X41" s="682"/>
      <c r="Y41" s="682"/>
    </row>
    <row r="42" spans="1:25" ht="15">
      <c r="A42" s="682"/>
      <c r="B42" s="1464" t="s">
        <v>2813</v>
      </c>
      <c r="C42" s="1857"/>
      <c r="D42" s="1402">
        <v>1</v>
      </c>
      <c r="E42" s="1403">
        <v>4.5</v>
      </c>
      <c r="F42" s="1404">
        <v>5</v>
      </c>
      <c r="G42" s="684"/>
      <c r="H42" s="1464" t="s">
        <v>2813</v>
      </c>
      <c r="I42" s="1857"/>
      <c r="J42" s="1402">
        <v>1</v>
      </c>
      <c r="K42" s="1403">
        <v>4.5</v>
      </c>
      <c r="L42" s="1404">
        <v>5</v>
      </c>
      <c r="M42" s="684"/>
      <c r="N42" s="1464" t="s">
        <v>2813</v>
      </c>
      <c r="O42" s="1857"/>
      <c r="P42" s="1402">
        <v>1</v>
      </c>
      <c r="Q42" s="1403">
        <v>4.5</v>
      </c>
      <c r="R42" s="1404">
        <v>5</v>
      </c>
      <c r="S42" s="682"/>
      <c r="T42" s="682"/>
      <c r="U42" s="682"/>
      <c r="V42" s="682"/>
      <c r="W42" s="682"/>
      <c r="X42" s="682"/>
      <c r="Y42" s="682"/>
    </row>
    <row r="43" spans="1:25" ht="15">
      <c r="A43" s="682"/>
      <c r="B43" s="1463" t="s">
        <v>2815</v>
      </c>
      <c r="C43" s="1858"/>
      <c r="D43" s="1402">
        <v>1</v>
      </c>
      <c r="E43" s="1403">
        <v>2.5</v>
      </c>
      <c r="F43" s="1404">
        <v>3</v>
      </c>
      <c r="G43" s="684"/>
      <c r="H43" s="1463" t="s">
        <v>2815</v>
      </c>
      <c r="I43" s="1858"/>
      <c r="J43" s="1402">
        <v>1</v>
      </c>
      <c r="K43" s="1403">
        <v>2.5</v>
      </c>
      <c r="L43" s="1404">
        <v>3</v>
      </c>
      <c r="M43" s="684"/>
      <c r="N43" s="1463" t="s">
        <v>2815</v>
      </c>
      <c r="O43" s="1858"/>
      <c r="P43" s="1402">
        <v>1</v>
      </c>
      <c r="Q43" s="1403">
        <v>2.5</v>
      </c>
      <c r="R43" s="1404">
        <v>3</v>
      </c>
      <c r="S43" s="682"/>
      <c r="T43" s="682"/>
      <c r="U43" s="682"/>
      <c r="V43" s="682"/>
      <c r="W43" s="682"/>
      <c r="X43" s="682"/>
      <c r="Y43" s="682"/>
    </row>
    <row r="44" spans="1:25" ht="15">
      <c r="A44" s="682"/>
      <c r="B44" s="1465"/>
      <c r="C44" s="751"/>
      <c r="D44" s="751"/>
      <c r="E44" s="924"/>
      <c r="F44" s="1360"/>
      <c r="G44" s="684"/>
      <c r="H44" s="1465"/>
      <c r="I44" s="751"/>
      <c r="J44" s="751"/>
      <c r="K44" s="924"/>
      <c r="L44" s="1360"/>
      <c r="M44" s="684"/>
      <c r="N44" s="1465"/>
      <c r="O44" s="751"/>
      <c r="P44" s="751"/>
      <c r="Q44" s="924"/>
      <c r="R44" s="1466"/>
      <c r="S44" s="682"/>
      <c r="T44" s="682"/>
      <c r="U44" s="682"/>
      <c r="V44" s="682"/>
      <c r="W44" s="682"/>
      <c r="X44" s="682"/>
      <c r="Y44" s="682"/>
    </row>
    <row r="45" spans="1:25" ht="15">
      <c r="A45" s="682"/>
      <c r="B45" s="1467"/>
      <c r="C45" s="751"/>
      <c r="D45" s="751"/>
      <c r="E45" s="924"/>
      <c r="F45" s="1409">
        <f>SUM(F41:F44)</f>
        <v>15</v>
      </c>
      <c r="G45" s="684"/>
      <c r="H45" s="1467"/>
      <c r="I45" s="751"/>
      <c r="J45" s="751"/>
      <c r="K45" s="924"/>
      <c r="L45" s="1409">
        <f>SUM(L41:L44)</f>
        <v>15</v>
      </c>
      <c r="M45" s="684"/>
      <c r="N45" s="1467"/>
      <c r="O45" s="751"/>
      <c r="P45" s="751"/>
      <c r="Q45" s="924"/>
      <c r="R45" s="1409">
        <f>SUM(R41:R44)</f>
        <v>15</v>
      </c>
      <c r="S45" s="682"/>
      <c r="T45" s="682"/>
      <c r="U45" s="682"/>
      <c r="V45" s="682"/>
      <c r="W45" s="682"/>
      <c r="X45" s="682"/>
      <c r="Y45" s="682"/>
    </row>
    <row r="46" spans="1:25" ht="15">
      <c r="A46" s="682"/>
      <c r="B46" s="1469" t="s">
        <v>2817</v>
      </c>
      <c r="C46" s="751"/>
      <c r="D46" s="751"/>
      <c r="E46" s="924"/>
      <c r="F46" s="1360"/>
      <c r="G46" s="684"/>
      <c r="H46" s="1469" t="s">
        <v>2817</v>
      </c>
      <c r="I46" s="751"/>
      <c r="J46" s="751"/>
      <c r="K46" s="924"/>
      <c r="L46" s="1360"/>
      <c r="M46" s="684"/>
      <c r="N46" s="1469" t="s">
        <v>2817</v>
      </c>
      <c r="O46" s="751"/>
      <c r="P46" s="751"/>
      <c r="Q46" s="924"/>
      <c r="R46" s="1466"/>
      <c r="S46" s="682"/>
      <c r="T46" s="682"/>
      <c r="U46" s="682"/>
      <c r="V46" s="682"/>
      <c r="W46" s="682"/>
      <c r="X46" s="682"/>
      <c r="Y46" s="682"/>
    </row>
    <row r="47" spans="1:25" ht="28.5">
      <c r="A47" s="682"/>
      <c r="B47" s="1463" t="s">
        <v>2818</v>
      </c>
      <c r="C47" s="1402" t="s">
        <v>1755</v>
      </c>
      <c r="D47" s="1402">
        <v>1</v>
      </c>
      <c r="E47" s="1403">
        <v>290</v>
      </c>
      <c r="F47" s="1411">
        <f>D47*E47</f>
        <v>290</v>
      </c>
      <c r="G47" s="684"/>
      <c r="H47" s="1463" t="s">
        <v>2818</v>
      </c>
      <c r="I47" s="1402" t="s">
        <v>1755</v>
      </c>
      <c r="J47" s="1402">
        <v>1</v>
      </c>
      <c r="K47" s="1403">
        <v>290</v>
      </c>
      <c r="L47" s="1411">
        <f>J47*K47</f>
        <v>290</v>
      </c>
      <c r="M47" s="684"/>
      <c r="N47" s="1463" t="s">
        <v>2818</v>
      </c>
      <c r="O47" s="1402" t="s">
        <v>1755</v>
      </c>
      <c r="P47" s="1402">
        <v>1</v>
      </c>
      <c r="Q47" s="1403">
        <v>300</v>
      </c>
      <c r="R47" s="1404">
        <f>P47*Q47</f>
        <v>300</v>
      </c>
      <c r="S47" s="682"/>
      <c r="T47" s="682"/>
      <c r="U47" s="682"/>
      <c r="V47" s="682"/>
      <c r="W47" s="682"/>
      <c r="X47" s="682"/>
      <c r="Y47" s="682"/>
    </row>
    <row r="48" spans="1:25" ht="15">
      <c r="A48" s="682"/>
      <c r="B48" s="1465"/>
      <c r="C48" s="751"/>
      <c r="D48" s="751"/>
      <c r="E48" s="924"/>
      <c r="F48" s="1360"/>
      <c r="G48" s="684"/>
      <c r="H48" s="1465"/>
      <c r="I48" s="751"/>
      <c r="J48" s="751"/>
      <c r="K48" s="924"/>
      <c r="L48" s="1360"/>
      <c r="M48" s="684"/>
      <c r="N48" s="1465"/>
      <c r="O48" s="751"/>
      <c r="P48" s="751"/>
      <c r="Q48" s="924"/>
      <c r="R48" s="1466"/>
      <c r="S48" s="682"/>
      <c r="T48" s="682"/>
      <c r="U48" s="682"/>
      <c r="V48" s="682"/>
      <c r="W48" s="682"/>
      <c r="X48" s="682"/>
      <c r="Y48" s="682"/>
    </row>
    <row r="49" spans="1:25" ht="15">
      <c r="A49" s="682"/>
      <c r="B49" s="1463" t="s">
        <v>2819</v>
      </c>
      <c r="C49" s="751"/>
      <c r="D49" s="1402">
        <v>1</v>
      </c>
      <c r="E49" s="1403">
        <v>4.5</v>
      </c>
      <c r="F49" s="1411">
        <f>D49*E49</f>
        <v>4.5</v>
      </c>
      <c r="G49" s="684"/>
      <c r="H49" s="1463" t="s">
        <v>2819</v>
      </c>
      <c r="I49" s="751"/>
      <c r="J49" s="1402">
        <v>1</v>
      </c>
      <c r="K49" s="1403">
        <v>4.5</v>
      </c>
      <c r="L49" s="1411">
        <f>J49*K49</f>
        <v>4.5</v>
      </c>
      <c r="M49" s="684"/>
      <c r="N49" s="1463" t="s">
        <v>2819</v>
      </c>
      <c r="O49" s="751"/>
      <c r="P49" s="1402">
        <v>1</v>
      </c>
      <c r="Q49" s="1403">
        <v>4.5</v>
      </c>
      <c r="R49" s="1404">
        <f>P49*Q49</f>
        <v>4.5</v>
      </c>
      <c r="S49" s="682"/>
      <c r="T49" s="682"/>
      <c r="U49" s="682"/>
      <c r="V49" s="682"/>
      <c r="W49" s="682"/>
      <c r="X49" s="682"/>
      <c r="Y49" s="682"/>
    </row>
    <row r="50" spans="1:25" ht="15">
      <c r="A50" s="682"/>
      <c r="B50" s="1465"/>
      <c r="C50" s="751"/>
      <c r="D50" s="751"/>
      <c r="E50" s="924"/>
      <c r="F50" s="1360"/>
      <c r="G50" s="684"/>
      <c r="H50" s="1465"/>
      <c r="I50" s="751"/>
      <c r="J50" s="751"/>
      <c r="K50" s="924"/>
      <c r="L50" s="1360"/>
      <c r="M50" s="684"/>
      <c r="N50" s="1465"/>
      <c r="O50" s="751"/>
      <c r="P50" s="751"/>
      <c r="Q50" s="924"/>
      <c r="R50" s="1466"/>
      <c r="S50" s="682"/>
      <c r="T50" s="682"/>
      <c r="U50" s="682"/>
      <c r="V50" s="682"/>
      <c r="W50" s="682"/>
      <c r="X50" s="682"/>
      <c r="Y50" s="682"/>
    </row>
    <row r="51" spans="1:25" ht="15">
      <c r="A51" s="682"/>
      <c r="B51" s="1467"/>
      <c r="C51" s="751"/>
      <c r="D51" s="751"/>
      <c r="E51" s="924"/>
      <c r="F51" s="1414">
        <f>SUM(F47:F50)</f>
        <v>294.5</v>
      </c>
      <c r="G51" s="684"/>
      <c r="H51" s="1467"/>
      <c r="I51" s="751"/>
      <c r="J51" s="751"/>
      <c r="K51" s="924"/>
      <c r="L51" s="1414">
        <f>SUM(L47:L50)</f>
        <v>294.5</v>
      </c>
      <c r="M51" s="684"/>
      <c r="N51" s="1467"/>
      <c r="O51" s="751"/>
      <c r="P51" s="751"/>
      <c r="Q51" s="924"/>
      <c r="R51" s="1409">
        <f>SUM(R47:R50)</f>
        <v>304.5</v>
      </c>
      <c r="S51" s="682"/>
      <c r="T51" s="682"/>
      <c r="U51" s="682"/>
      <c r="V51" s="682"/>
      <c r="W51" s="682"/>
      <c r="X51" s="682"/>
      <c r="Y51" s="682"/>
    </row>
    <row r="52" spans="1:25" ht="15">
      <c r="A52" s="682"/>
      <c r="B52" s="1465"/>
      <c r="C52" s="751"/>
      <c r="D52" s="751"/>
      <c r="E52" s="924"/>
      <c r="F52" s="1360"/>
      <c r="G52" s="684"/>
      <c r="H52" s="1465"/>
      <c r="I52" s="751"/>
      <c r="J52" s="751"/>
      <c r="K52" s="924"/>
      <c r="L52" s="1360"/>
      <c r="M52" s="684"/>
      <c r="N52" s="1465"/>
      <c r="O52" s="751"/>
      <c r="P52" s="751"/>
      <c r="Q52" s="924"/>
      <c r="R52" s="1466"/>
      <c r="S52" s="682"/>
      <c r="T52" s="682"/>
      <c r="U52" s="682"/>
      <c r="V52" s="682"/>
      <c r="W52" s="682"/>
      <c r="X52" s="682"/>
      <c r="Y52" s="682"/>
    </row>
    <row r="53" spans="1:25" ht="15">
      <c r="A53" s="682"/>
      <c r="B53" s="1463" t="s">
        <v>2820</v>
      </c>
      <c r="C53" s="1402" t="s">
        <v>2812</v>
      </c>
      <c r="D53" s="1402">
        <v>1</v>
      </c>
      <c r="E53" s="1403">
        <v>10</v>
      </c>
      <c r="F53" s="1409">
        <v>10</v>
      </c>
      <c r="G53" s="684"/>
      <c r="H53" s="1463" t="s">
        <v>2820</v>
      </c>
      <c r="I53" s="1402" t="s">
        <v>2812</v>
      </c>
      <c r="J53" s="1402">
        <v>1</v>
      </c>
      <c r="K53" s="1403">
        <v>10</v>
      </c>
      <c r="L53" s="1409">
        <v>10</v>
      </c>
      <c r="M53" s="684"/>
      <c r="N53" s="1463" t="s">
        <v>2820</v>
      </c>
      <c r="O53" s="1402" t="s">
        <v>2812</v>
      </c>
      <c r="P53" s="1402">
        <v>1</v>
      </c>
      <c r="Q53" s="1403">
        <v>10</v>
      </c>
      <c r="R53" s="1409">
        <v>10</v>
      </c>
      <c r="S53" s="682"/>
      <c r="T53" s="682"/>
      <c r="U53" s="682"/>
      <c r="V53" s="682"/>
      <c r="W53" s="682"/>
      <c r="X53" s="682"/>
      <c r="Y53" s="682"/>
    </row>
    <row r="54" spans="1:25" ht="15">
      <c r="A54" s="682"/>
      <c r="B54" s="1465"/>
      <c r="C54" s="751"/>
      <c r="D54" s="751"/>
      <c r="E54" s="924"/>
      <c r="F54" s="1360"/>
      <c r="G54" s="684"/>
      <c r="H54" s="1465"/>
      <c r="I54" s="751"/>
      <c r="J54" s="751"/>
      <c r="K54" s="924"/>
      <c r="L54" s="1360"/>
      <c r="M54" s="684"/>
      <c r="N54" s="1465"/>
      <c r="O54" s="751"/>
      <c r="P54" s="751"/>
      <c r="Q54" s="924"/>
      <c r="R54" s="1466"/>
      <c r="S54" s="682"/>
      <c r="T54" s="682"/>
      <c r="U54" s="682"/>
      <c r="V54" s="682"/>
      <c r="W54" s="682"/>
      <c r="X54" s="682"/>
      <c r="Y54" s="682"/>
    </row>
    <row r="55" spans="1:25" ht="28.5">
      <c r="A55" s="682"/>
      <c r="B55" s="1463" t="s">
        <v>2821</v>
      </c>
      <c r="C55" s="1862" t="s">
        <v>1755</v>
      </c>
      <c r="D55" s="1862">
        <v>1</v>
      </c>
      <c r="E55" s="1864">
        <v>40</v>
      </c>
      <c r="F55" s="1865">
        <f>D55*E55</f>
        <v>40</v>
      </c>
      <c r="G55" s="684"/>
      <c r="H55" s="1463" t="s">
        <v>2821</v>
      </c>
      <c r="I55" s="1862" t="s">
        <v>1755</v>
      </c>
      <c r="J55" s="1862">
        <v>1</v>
      </c>
      <c r="K55" s="1864">
        <v>40</v>
      </c>
      <c r="L55" s="1865">
        <f>J55*K55</f>
        <v>40</v>
      </c>
      <c r="M55" s="684"/>
      <c r="N55" s="1463" t="s">
        <v>2821</v>
      </c>
      <c r="O55" s="1862" t="s">
        <v>1755</v>
      </c>
      <c r="P55" s="1862">
        <v>1</v>
      </c>
      <c r="Q55" s="1864">
        <v>40</v>
      </c>
      <c r="R55" s="1876">
        <f>P55*Q55</f>
        <v>40</v>
      </c>
      <c r="S55" s="682"/>
      <c r="T55" s="682"/>
      <c r="U55" s="682"/>
      <c r="V55" s="682"/>
      <c r="W55" s="682"/>
      <c r="X55" s="682"/>
      <c r="Y55" s="682"/>
    </row>
    <row r="56" spans="1:25" ht="28.5">
      <c r="A56" s="682"/>
      <c r="B56" s="1464" t="s">
        <v>2822</v>
      </c>
      <c r="C56" s="1858"/>
      <c r="D56" s="1858"/>
      <c r="E56" s="1858"/>
      <c r="F56" s="1851"/>
      <c r="G56" s="684"/>
      <c r="H56" s="1464" t="s">
        <v>2822</v>
      </c>
      <c r="I56" s="1858"/>
      <c r="J56" s="1858"/>
      <c r="K56" s="1858"/>
      <c r="L56" s="1851"/>
      <c r="M56" s="684"/>
      <c r="N56" s="1464" t="s">
        <v>2822</v>
      </c>
      <c r="O56" s="1858"/>
      <c r="P56" s="1858"/>
      <c r="Q56" s="1858"/>
      <c r="R56" s="1851"/>
      <c r="S56" s="682"/>
      <c r="T56" s="682"/>
      <c r="U56" s="682"/>
      <c r="V56" s="682"/>
      <c r="W56" s="682"/>
      <c r="X56" s="682"/>
      <c r="Y56" s="682"/>
    </row>
    <row r="57" spans="1:25" ht="15">
      <c r="A57" s="682"/>
      <c r="B57" s="1467"/>
      <c r="C57" s="751"/>
      <c r="D57" s="751"/>
      <c r="E57" s="924"/>
      <c r="F57" s="1360"/>
      <c r="G57" s="684"/>
      <c r="H57" s="1467"/>
      <c r="I57" s="751"/>
      <c r="J57" s="751"/>
      <c r="K57" s="924"/>
      <c r="L57" s="1360"/>
      <c r="M57" s="684"/>
      <c r="N57" s="1467"/>
      <c r="O57" s="751"/>
      <c r="P57" s="751"/>
      <c r="Q57" s="924"/>
      <c r="R57" s="1466"/>
      <c r="S57" s="682"/>
      <c r="T57" s="682"/>
      <c r="U57" s="682"/>
      <c r="V57" s="682"/>
      <c r="W57" s="682"/>
      <c r="X57" s="682"/>
      <c r="Y57" s="682"/>
    </row>
    <row r="58" spans="1:25" ht="15">
      <c r="A58" s="682"/>
      <c r="B58" s="1464" t="s">
        <v>2917</v>
      </c>
      <c r="C58" s="1402" t="s">
        <v>1755</v>
      </c>
      <c r="D58" s="1415">
        <v>0.05</v>
      </c>
      <c r="E58" s="924"/>
      <c r="F58" s="1414">
        <f>F47*D58</f>
        <v>14.5</v>
      </c>
      <c r="G58" s="684"/>
      <c r="H58" s="1464" t="s">
        <v>2917</v>
      </c>
      <c r="I58" s="1402" t="s">
        <v>1755</v>
      </c>
      <c r="J58" s="1415">
        <v>0.05</v>
      </c>
      <c r="K58" s="924"/>
      <c r="L58" s="1414">
        <f>L47*J58</f>
        <v>14.5</v>
      </c>
      <c r="M58" s="684"/>
      <c r="N58" s="1464" t="s">
        <v>2917</v>
      </c>
      <c r="O58" s="1402" t="s">
        <v>1755</v>
      </c>
      <c r="P58" s="1415">
        <v>0.05</v>
      </c>
      <c r="Q58" s="924"/>
      <c r="R58" s="1409">
        <f>R47*P58</f>
        <v>15</v>
      </c>
      <c r="S58" s="682"/>
      <c r="T58" s="682"/>
      <c r="U58" s="682"/>
      <c r="V58" s="682"/>
      <c r="W58" s="682"/>
      <c r="X58" s="682"/>
      <c r="Y58" s="682"/>
    </row>
    <row r="59" spans="1:25" ht="15">
      <c r="A59" s="682"/>
      <c r="B59" s="1471"/>
      <c r="C59" s="793"/>
      <c r="D59" s="793"/>
      <c r="E59" s="893"/>
      <c r="F59" s="1363"/>
      <c r="G59" s="684"/>
      <c r="H59" s="1471"/>
      <c r="I59" s="793"/>
      <c r="J59" s="793"/>
      <c r="K59" s="893"/>
      <c r="L59" s="1363"/>
      <c r="M59" s="684"/>
      <c r="N59" s="1471"/>
      <c r="O59" s="793"/>
      <c r="P59" s="793"/>
      <c r="Q59" s="893"/>
      <c r="R59" s="1472"/>
      <c r="S59" s="682"/>
      <c r="T59" s="682"/>
      <c r="U59" s="682"/>
      <c r="V59" s="682"/>
      <c r="W59" s="682"/>
      <c r="X59" s="682"/>
      <c r="Y59" s="682"/>
    </row>
    <row r="60" spans="1:25" ht="15">
      <c r="A60" s="682"/>
      <c r="B60" s="1473" t="s">
        <v>2826</v>
      </c>
      <c r="C60" s="1418"/>
      <c r="D60" s="1418"/>
      <c r="E60" s="1419"/>
      <c r="F60" s="1420">
        <f>SUM(F45+F51+F53+F55+F58)</f>
        <v>374</v>
      </c>
      <c r="G60" s="684"/>
      <c r="H60" s="1473" t="s">
        <v>2826</v>
      </c>
      <c r="I60" s="1418"/>
      <c r="J60" s="1418"/>
      <c r="K60" s="1419"/>
      <c r="L60" s="1420">
        <f>SUM(L45+L51+L53+L55+L58)</f>
        <v>374</v>
      </c>
      <c r="M60" s="684"/>
      <c r="N60" s="1473" t="s">
        <v>2826</v>
      </c>
      <c r="O60" s="1418"/>
      <c r="P60" s="1418"/>
      <c r="Q60" s="1419"/>
      <c r="R60" s="1420">
        <f>SUM(R45+R51+R53+R55+R58)</f>
        <v>384.5</v>
      </c>
      <c r="S60" s="682"/>
      <c r="T60" s="682"/>
      <c r="U60" s="682"/>
      <c r="V60" s="682"/>
      <c r="W60" s="682"/>
      <c r="X60" s="682"/>
      <c r="Y60" s="682"/>
    </row>
    <row r="61" spans="1:25" ht="15">
      <c r="A61" s="682"/>
      <c r="B61" s="1474" t="s">
        <v>2827</v>
      </c>
      <c r="C61" s="880"/>
      <c r="D61" s="880"/>
      <c r="E61" s="881"/>
      <c r="F61" s="1422"/>
      <c r="G61" s="684"/>
      <c r="H61" s="1474" t="s">
        <v>2827</v>
      </c>
      <c r="I61" s="880"/>
      <c r="J61" s="880"/>
      <c r="K61" s="881"/>
      <c r="L61" s="1422"/>
      <c r="M61" s="684"/>
      <c r="N61" s="1474" t="s">
        <v>2827</v>
      </c>
      <c r="O61" s="880"/>
      <c r="P61" s="880"/>
      <c r="Q61" s="881"/>
      <c r="R61" s="1475"/>
      <c r="S61" s="682"/>
      <c r="T61" s="682"/>
      <c r="U61" s="682"/>
      <c r="V61" s="682"/>
      <c r="W61" s="682"/>
      <c r="X61" s="682"/>
      <c r="Y61" s="682"/>
    </row>
    <row r="62" spans="1:25" ht="15">
      <c r="A62" s="682"/>
      <c r="B62" s="1463" t="s">
        <v>2828</v>
      </c>
      <c r="C62" s="1415">
        <v>0.1</v>
      </c>
      <c r="D62" s="751"/>
      <c r="E62" s="924"/>
      <c r="F62" s="1423">
        <f>F60*10%</f>
        <v>37.4</v>
      </c>
      <c r="G62" s="684"/>
      <c r="H62" s="1463" t="s">
        <v>2828</v>
      </c>
      <c r="I62" s="1415">
        <v>0.1</v>
      </c>
      <c r="J62" s="751"/>
      <c r="K62" s="924"/>
      <c r="L62" s="1423">
        <f>L60*10%</f>
        <v>37.4</v>
      </c>
      <c r="M62" s="684"/>
      <c r="N62" s="1463" t="s">
        <v>2828</v>
      </c>
      <c r="O62" s="1415">
        <v>0.1</v>
      </c>
      <c r="P62" s="751"/>
      <c r="Q62" s="924"/>
      <c r="R62" s="1404">
        <f>R60*10%</f>
        <v>38.450000000000003</v>
      </c>
      <c r="S62" s="682"/>
      <c r="T62" s="682"/>
      <c r="U62" s="682"/>
      <c r="V62" s="682"/>
      <c r="W62" s="682"/>
      <c r="X62" s="682"/>
      <c r="Y62" s="682"/>
    </row>
    <row r="63" spans="1:25" ht="15">
      <c r="A63" s="682"/>
      <c r="B63" s="1476"/>
      <c r="C63" s="751"/>
      <c r="D63" s="751"/>
      <c r="E63" s="924"/>
      <c r="F63" s="1425">
        <f>SUM(F60:F62)</f>
        <v>411.4</v>
      </c>
      <c r="G63" s="684"/>
      <c r="H63" s="1476"/>
      <c r="I63" s="751"/>
      <c r="J63" s="751"/>
      <c r="K63" s="924"/>
      <c r="L63" s="1425">
        <f>SUM(L60:L62)</f>
        <v>411.4</v>
      </c>
      <c r="M63" s="684"/>
      <c r="N63" s="1476"/>
      <c r="O63" s="751"/>
      <c r="P63" s="751"/>
      <c r="Q63" s="924"/>
      <c r="R63" s="1409">
        <f>SUM(R60:R62)</f>
        <v>422.95</v>
      </c>
      <c r="S63" s="682"/>
      <c r="T63" s="682"/>
      <c r="U63" s="682"/>
      <c r="V63" s="682"/>
      <c r="W63" s="682"/>
      <c r="X63" s="682"/>
      <c r="Y63" s="682"/>
    </row>
    <row r="64" spans="1:25" ht="15">
      <c r="A64" s="682"/>
      <c r="B64" s="1467"/>
      <c r="C64" s="751"/>
      <c r="D64" s="751"/>
      <c r="E64" s="924"/>
      <c r="F64" s="1426"/>
      <c r="G64" s="684"/>
      <c r="H64" s="1467"/>
      <c r="I64" s="751"/>
      <c r="J64" s="751"/>
      <c r="K64" s="924"/>
      <c r="L64" s="1426"/>
      <c r="M64" s="684"/>
      <c r="N64" s="1467"/>
      <c r="O64" s="751"/>
      <c r="P64" s="751"/>
      <c r="Q64" s="924"/>
      <c r="R64" s="1466"/>
      <c r="S64" s="682"/>
      <c r="T64" s="682"/>
      <c r="U64" s="682"/>
      <c r="V64" s="682"/>
      <c r="W64" s="682"/>
      <c r="X64" s="682"/>
      <c r="Y64" s="682"/>
    </row>
    <row r="65" spans="1:25" ht="15">
      <c r="A65" s="682"/>
      <c r="B65" s="1477" t="s">
        <v>2829</v>
      </c>
      <c r="C65" s="1415">
        <v>0.08</v>
      </c>
      <c r="D65" s="751"/>
      <c r="E65" s="924"/>
      <c r="F65" s="1423">
        <f>F63*8%</f>
        <v>32.911999999999999</v>
      </c>
      <c r="G65" s="684"/>
      <c r="H65" s="1477" t="s">
        <v>2829</v>
      </c>
      <c r="I65" s="1415">
        <v>0.08</v>
      </c>
      <c r="J65" s="751"/>
      <c r="K65" s="924"/>
      <c r="L65" s="1423">
        <f>L63*8%</f>
        <v>32.911999999999999</v>
      </c>
      <c r="M65" s="684"/>
      <c r="N65" s="1477" t="s">
        <v>2829</v>
      </c>
      <c r="O65" s="1415">
        <v>0.08</v>
      </c>
      <c r="P65" s="751"/>
      <c r="Q65" s="924"/>
      <c r="R65" s="1404">
        <f>R63*8%</f>
        <v>33.835999999999999</v>
      </c>
      <c r="S65" s="682"/>
      <c r="T65" s="682"/>
      <c r="U65" s="682"/>
      <c r="V65" s="682"/>
      <c r="W65" s="682"/>
      <c r="X65" s="682"/>
      <c r="Y65" s="682"/>
    </row>
    <row r="66" spans="1:25" ht="15">
      <c r="A66" s="682"/>
      <c r="B66" s="1467"/>
      <c r="C66" s="751"/>
      <c r="D66" s="751"/>
      <c r="E66" s="924"/>
      <c r="F66" s="1426"/>
      <c r="G66" s="684"/>
      <c r="H66" s="1467"/>
      <c r="I66" s="751"/>
      <c r="J66" s="751"/>
      <c r="K66" s="924"/>
      <c r="L66" s="1426"/>
      <c r="M66" s="684"/>
      <c r="N66" s="1467"/>
      <c r="O66" s="751"/>
      <c r="P66" s="751"/>
      <c r="Q66" s="924"/>
      <c r="R66" s="1466"/>
      <c r="S66" s="682"/>
      <c r="T66" s="682"/>
      <c r="U66" s="682"/>
      <c r="V66" s="682"/>
      <c r="W66" s="682"/>
      <c r="X66" s="682"/>
      <c r="Y66" s="682"/>
    </row>
    <row r="67" spans="1:25" ht="15">
      <c r="A67" s="682"/>
      <c r="B67" s="1476"/>
      <c r="C67" s="751"/>
      <c r="D67" s="751"/>
      <c r="E67" s="924"/>
      <c r="F67" s="1423">
        <f>SUM(F63:F66)</f>
        <v>444.31199999999995</v>
      </c>
      <c r="G67" s="684"/>
      <c r="H67" s="1476"/>
      <c r="I67" s="751"/>
      <c r="J67" s="751"/>
      <c r="K67" s="924"/>
      <c r="L67" s="1423">
        <f>SUM(L63:L66)</f>
        <v>444.31199999999995</v>
      </c>
      <c r="M67" s="684"/>
      <c r="N67" s="1476"/>
      <c r="O67" s="751"/>
      <c r="P67" s="751"/>
      <c r="Q67" s="924"/>
      <c r="R67" s="1404">
        <f>SUM(R63:R66)</f>
        <v>456.786</v>
      </c>
      <c r="S67" s="682"/>
      <c r="T67" s="682"/>
      <c r="U67" s="682"/>
      <c r="V67" s="682"/>
      <c r="W67" s="682"/>
      <c r="X67" s="682"/>
      <c r="Y67" s="682"/>
    </row>
    <row r="68" spans="1:25" ht="15">
      <c r="A68" s="682"/>
      <c r="B68" s="1467"/>
      <c r="C68" s="751"/>
      <c r="D68" s="751"/>
      <c r="E68" s="924"/>
      <c r="F68" s="1425">
        <f>SUM(F65:F67)</f>
        <v>477.22399999999993</v>
      </c>
      <c r="G68" s="684"/>
      <c r="H68" s="1467"/>
      <c r="I68" s="751"/>
      <c r="J68" s="751"/>
      <c r="K68" s="924"/>
      <c r="L68" s="1425">
        <f>SUM(L65:L67)</f>
        <v>477.22399999999993</v>
      </c>
      <c r="M68" s="684"/>
      <c r="N68" s="1467"/>
      <c r="O68" s="751"/>
      <c r="P68" s="751"/>
      <c r="Q68" s="924"/>
      <c r="R68" s="1409">
        <f>SUM(R65:R67)</f>
        <v>490.62200000000001</v>
      </c>
      <c r="S68" s="682"/>
      <c r="T68" s="682"/>
      <c r="U68" s="682"/>
      <c r="V68" s="682"/>
      <c r="W68" s="682"/>
      <c r="X68" s="682"/>
      <c r="Y68" s="682"/>
    </row>
    <row r="69" spans="1:25" ht="15">
      <c r="A69" s="682"/>
      <c r="B69" s="1477" t="s">
        <v>2830</v>
      </c>
      <c r="C69" s="1415">
        <v>0.05</v>
      </c>
      <c r="D69" s="751"/>
      <c r="E69" s="924"/>
      <c r="F69" s="1423">
        <f>F68*5%</f>
        <v>23.861199999999997</v>
      </c>
      <c r="G69" s="684"/>
      <c r="H69" s="1477" t="s">
        <v>2830</v>
      </c>
      <c r="I69" s="1415">
        <v>0.05</v>
      </c>
      <c r="J69" s="751"/>
      <c r="K69" s="924"/>
      <c r="L69" s="1423">
        <f>L68*5%</f>
        <v>23.861199999999997</v>
      </c>
      <c r="M69" s="684"/>
      <c r="N69" s="1477" t="s">
        <v>2830</v>
      </c>
      <c r="O69" s="1415">
        <v>0.05</v>
      </c>
      <c r="P69" s="751"/>
      <c r="Q69" s="924"/>
      <c r="R69" s="1404">
        <f>R68*5%</f>
        <v>24.531100000000002</v>
      </c>
      <c r="S69" s="682"/>
      <c r="T69" s="682"/>
      <c r="U69" s="682"/>
      <c r="V69" s="682"/>
      <c r="W69" s="682"/>
      <c r="X69" s="682"/>
      <c r="Y69" s="682"/>
    </row>
    <row r="70" spans="1:25" ht="15">
      <c r="A70" s="682"/>
      <c r="B70" s="1471"/>
      <c r="C70" s="793"/>
      <c r="D70" s="793"/>
      <c r="E70" s="893"/>
      <c r="F70" s="1363"/>
      <c r="G70" s="684"/>
      <c r="H70" s="1471"/>
      <c r="I70" s="793"/>
      <c r="J70" s="793"/>
      <c r="K70" s="893"/>
      <c r="L70" s="1363"/>
      <c r="M70" s="684"/>
      <c r="N70" s="1471"/>
      <c r="O70" s="793"/>
      <c r="P70" s="793"/>
      <c r="Q70" s="893"/>
      <c r="R70" s="1472"/>
      <c r="S70" s="682"/>
      <c r="T70" s="682"/>
      <c r="U70" s="682"/>
      <c r="V70" s="682"/>
      <c r="W70" s="682"/>
      <c r="X70" s="682"/>
      <c r="Y70" s="682"/>
    </row>
    <row r="71" spans="1:25" ht="15">
      <c r="A71" s="682"/>
      <c r="B71" s="1874" t="s">
        <v>2832</v>
      </c>
      <c r="C71" s="1597"/>
      <c r="D71" s="1597"/>
      <c r="E71" s="1597"/>
      <c r="F71" s="1428">
        <f>SUM(F68:F70)</f>
        <v>501.08519999999993</v>
      </c>
      <c r="G71" s="684"/>
      <c r="H71" s="1874" t="s">
        <v>2832</v>
      </c>
      <c r="I71" s="1597"/>
      <c r="J71" s="1597"/>
      <c r="K71" s="1597"/>
      <c r="L71" s="1428">
        <f>SUM(L68:L70)</f>
        <v>501.08519999999993</v>
      </c>
      <c r="M71" s="684"/>
      <c r="N71" s="1874" t="s">
        <v>2832</v>
      </c>
      <c r="O71" s="1597"/>
      <c r="P71" s="1597"/>
      <c r="Q71" s="1597"/>
      <c r="R71" s="1479">
        <f>SUM(R68:R70)</f>
        <v>515.15309999999999</v>
      </c>
      <c r="S71" s="682"/>
      <c r="T71" s="682"/>
      <c r="U71" s="682"/>
      <c r="V71" s="682"/>
      <c r="W71" s="682"/>
      <c r="X71" s="682"/>
      <c r="Y71" s="682"/>
    </row>
    <row r="72" spans="1:25" ht="15">
      <c r="A72" s="682"/>
      <c r="B72" s="1874" t="s">
        <v>2833</v>
      </c>
      <c r="C72" s="1597"/>
      <c r="D72" s="1597"/>
      <c r="E72" s="1597"/>
      <c r="F72" s="1428">
        <f>F71/1000</f>
        <v>0.5010851999999999</v>
      </c>
      <c r="G72" s="684"/>
      <c r="H72" s="1874" t="s">
        <v>2833</v>
      </c>
      <c r="I72" s="1597"/>
      <c r="J72" s="1597"/>
      <c r="K72" s="1597"/>
      <c r="L72" s="1428">
        <f>L71/1000</f>
        <v>0.5010851999999999</v>
      </c>
      <c r="M72" s="684"/>
      <c r="N72" s="1874" t="s">
        <v>2833</v>
      </c>
      <c r="O72" s="1597"/>
      <c r="P72" s="1597"/>
      <c r="Q72" s="1597"/>
      <c r="R72" s="1479">
        <f>R71/1000</f>
        <v>0.51515310000000003</v>
      </c>
      <c r="S72" s="682"/>
      <c r="T72" s="682"/>
      <c r="U72" s="682"/>
      <c r="V72" s="682"/>
      <c r="W72" s="682"/>
      <c r="X72" s="682"/>
      <c r="Y72" s="682"/>
    </row>
    <row r="73" spans="1:25" ht="15">
      <c r="A73" s="682"/>
      <c r="B73" s="931"/>
      <c r="C73" s="684"/>
      <c r="D73" s="684"/>
      <c r="E73" s="684"/>
      <c r="F73" s="684"/>
      <c r="G73" s="684"/>
      <c r="H73" s="931"/>
      <c r="I73" s="684"/>
      <c r="J73" s="684"/>
      <c r="K73" s="684"/>
      <c r="L73" s="684"/>
      <c r="M73" s="684"/>
      <c r="N73" s="931"/>
      <c r="O73" s="684"/>
      <c r="P73" s="684"/>
      <c r="Q73" s="684"/>
      <c r="R73" s="865"/>
      <c r="S73" s="682"/>
      <c r="T73" s="682"/>
      <c r="U73" s="682"/>
      <c r="V73" s="682"/>
      <c r="W73" s="682"/>
      <c r="X73" s="682"/>
      <c r="Y73" s="682"/>
    </row>
    <row r="74" spans="1:25" ht="15">
      <c r="A74" s="682"/>
      <c r="B74" s="931"/>
      <c r="C74" s="684"/>
      <c r="D74" s="684"/>
      <c r="E74" s="684"/>
      <c r="F74" s="684"/>
      <c r="G74" s="684"/>
      <c r="H74" s="931"/>
      <c r="I74" s="684"/>
      <c r="J74" s="684"/>
      <c r="K74" s="684"/>
      <c r="L74" s="684"/>
      <c r="M74" s="684"/>
      <c r="N74" s="931"/>
      <c r="O74" s="684"/>
      <c r="P74" s="684"/>
      <c r="Q74" s="684"/>
      <c r="R74" s="865"/>
      <c r="S74" s="682"/>
      <c r="T74" s="682"/>
      <c r="U74" s="682"/>
      <c r="V74" s="682"/>
      <c r="W74" s="682"/>
      <c r="X74" s="682"/>
      <c r="Y74" s="682"/>
    </row>
    <row r="75" spans="1:25" ht="15">
      <c r="A75" s="682"/>
      <c r="B75" s="931"/>
      <c r="C75" s="684"/>
      <c r="D75" s="684"/>
      <c r="E75" s="684"/>
      <c r="F75" s="684"/>
      <c r="G75" s="684"/>
      <c r="H75" s="931"/>
      <c r="I75" s="684"/>
      <c r="J75" s="684"/>
      <c r="K75" s="684"/>
      <c r="L75" s="684"/>
      <c r="M75" s="684"/>
      <c r="N75" s="931"/>
      <c r="O75" s="684"/>
      <c r="P75" s="684"/>
      <c r="Q75" s="684"/>
      <c r="R75" s="865"/>
      <c r="S75" s="682"/>
      <c r="T75" s="682"/>
      <c r="U75" s="682"/>
      <c r="V75" s="682"/>
      <c r="W75" s="682"/>
      <c r="X75" s="682"/>
      <c r="Y75" s="682"/>
    </row>
    <row r="76" spans="1:25" ht="15">
      <c r="A76" s="682"/>
      <c r="B76" s="931"/>
      <c r="C76" s="684"/>
      <c r="D76" s="684"/>
      <c r="E76" s="684"/>
      <c r="F76" s="684"/>
      <c r="G76" s="684"/>
      <c r="H76" s="931"/>
      <c r="I76" s="684"/>
      <c r="J76" s="684"/>
      <c r="K76" s="684"/>
      <c r="L76" s="684"/>
      <c r="M76" s="684"/>
      <c r="N76" s="931"/>
      <c r="O76" s="684"/>
      <c r="P76" s="684"/>
      <c r="Q76" s="684"/>
      <c r="R76" s="865"/>
      <c r="S76" s="682"/>
      <c r="T76" s="682"/>
      <c r="U76" s="682"/>
      <c r="V76" s="682"/>
      <c r="W76" s="682"/>
      <c r="X76" s="682"/>
      <c r="Y76" s="682"/>
    </row>
    <row r="77" spans="1:25" ht="15">
      <c r="A77" s="682"/>
      <c r="B77" s="931"/>
      <c r="C77" s="684"/>
      <c r="D77" s="684"/>
      <c r="E77" s="684"/>
      <c r="F77" s="684"/>
      <c r="G77" s="684"/>
      <c r="H77" s="931"/>
      <c r="I77" s="684"/>
      <c r="J77" s="684"/>
      <c r="K77" s="684"/>
      <c r="L77" s="684"/>
      <c r="M77" s="684"/>
      <c r="N77" s="931"/>
      <c r="O77" s="684"/>
      <c r="P77" s="684"/>
      <c r="Q77" s="684"/>
      <c r="R77" s="865"/>
      <c r="S77" s="682"/>
      <c r="T77" s="682"/>
      <c r="U77" s="682"/>
      <c r="V77" s="682"/>
      <c r="W77" s="682"/>
      <c r="X77" s="682"/>
      <c r="Y77" s="682"/>
    </row>
    <row r="78" spans="1:25" ht="15">
      <c r="A78" s="682"/>
      <c r="B78" s="931"/>
      <c r="C78" s="684"/>
      <c r="D78" s="684"/>
      <c r="E78" s="684"/>
      <c r="F78" s="684"/>
      <c r="G78" s="684"/>
      <c r="H78" s="931"/>
      <c r="I78" s="684"/>
      <c r="J78" s="684"/>
      <c r="K78" s="684"/>
      <c r="L78" s="684"/>
      <c r="M78" s="684"/>
      <c r="N78" s="931"/>
      <c r="O78" s="684"/>
      <c r="P78" s="684"/>
      <c r="Q78" s="684"/>
      <c r="R78" s="865"/>
      <c r="S78" s="682"/>
      <c r="T78" s="682"/>
      <c r="U78" s="682"/>
      <c r="V78" s="682"/>
      <c r="W78" s="682"/>
      <c r="X78" s="682"/>
      <c r="Y78" s="682"/>
    </row>
    <row r="79" spans="1:25" ht="15">
      <c r="A79" s="682"/>
      <c r="B79" s="931"/>
      <c r="C79" s="684"/>
      <c r="D79" s="684"/>
      <c r="E79" s="684"/>
      <c r="F79" s="684"/>
      <c r="G79" s="684"/>
      <c r="H79" s="931"/>
      <c r="I79" s="684"/>
      <c r="J79" s="684"/>
      <c r="K79" s="684"/>
      <c r="L79" s="684"/>
      <c r="M79" s="684"/>
      <c r="N79" s="931"/>
      <c r="O79" s="684"/>
      <c r="P79" s="684"/>
      <c r="Q79" s="684"/>
      <c r="R79" s="865"/>
      <c r="S79" s="682"/>
      <c r="T79" s="682"/>
      <c r="U79" s="682"/>
      <c r="V79" s="682"/>
      <c r="W79" s="682"/>
      <c r="X79" s="682"/>
      <c r="Y79" s="682"/>
    </row>
    <row r="80" spans="1:25" ht="15">
      <c r="A80" s="682"/>
      <c r="B80" s="931"/>
      <c r="C80" s="684"/>
      <c r="D80" s="684"/>
      <c r="E80" s="684"/>
      <c r="F80" s="684"/>
      <c r="G80" s="684"/>
      <c r="H80" s="931"/>
      <c r="I80" s="684"/>
      <c r="J80" s="684"/>
      <c r="K80" s="684"/>
      <c r="L80" s="684"/>
      <c r="M80" s="684"/>
      <c r="N80" s="931"/>
      <c r="O80" s="684"/>
      <c r="P80" s="684"/>
      <c r="Q80" s="684"/>
      <c r="R80" s="865"/>
      <c r="S80" s="682"/>
      <c r="T80" s="682"/>
      <c r="U80" s="682"/>
      <c r="V80" s="682"/>
      <c r="W80" s="682"/>
      <c r="X80" s="682"/>
      <c r="Y80" s="682"/>
    </row>
    <row r="81" spans="1:25" ht="15">
      <c r="A81" s="682"/>
      <c r="B81" s="931"/>
      <c r="C81" s="684"/>
      <c r="D81" s="684"/>
      <c r="E81" s="684"/>
      <c r="F81" s="684"/>
      <c r="G81" s="684"/>
      <c r="H81" s="931"/>
      <c r="I81" s="684"/>
      <c r="J81" s="684"/>
      <c r="K81" s="684"/>
      <c r="L81" s="684"/>
      <c r="M81" s="684"/>
      <c r="N81" s="931"/>
      <c r="O81" s="684"/>
      <c r="P81" s="684"/>
      <c r="Q81" s="684"/>
      <c r="R81" s="865"/>
      <c r="S81" s="682"/>
      <c r="T81" s="682"/>
      <c r="U81" s="682"/>
      <c r="V81" s="682"/>
      <c r="W81" s="682"/>
      <c r="X81" s="682"/>
      <c r="Y81" s="682"/>
    </row>
    <row r="82" spans="1:25" ht="15">
      <c r="A82" s="682"/>
      <c r="B82" s="931"/>
      <c r="C82" s="684"/>
      <c r="D82" s="684"/>
      <c r="E82" s="684"/>
      <c r="F82" s="684"/>
      <c r="G82" s="684"/>
      <c r="H82" s="931"/>
      <c r="I82" s="684"/>
      <c r="J82" s="684"/>
      <c r="K82" s="684"/>
      <c r="L82" s="684"/>
      <c r="M82" s="684"/>
      <c r="N82" s="931"/>
      <c r="O82" s="684"/>
      <c r="P82" s="684"/>
      <c r="Q82" s="684"/>
      <c r="R82" s="865"/>
      <c r="S82" s="682"/>
      <c r="T82" s="682"/>
      <c r="U82" s="682"/>
      <c r="V82" s="682"/>
      <c r="W82" s="682"/>
      <c r="X82" s="682"/>
      <c r="Y82" s="682"/>
    </row>
    <row r="83" spans="1:25" ht="15">
      <c r="A83" s="682"/>
      <c r="B83" s="931"/>
      <c r="C83" s="684"/>
      <c r="D83" s="684"/>
      <c r="E83" s="684"/>
      <c r="F83" s="684"/>
      <c r="G83" s="684"/>
      <c r="H83" s="931"/>
      <c r="I83" s="684"/>
      <c r="J83" s="684"/>
      <c r="K83" s="684"/>
      <c r="L83" s="684"/>
      <c r="M83" s="684"/>
      <c r="N83" s="931"/>
      <c r="O83" s="684"/>
      <c r="P83" s="684"/>
      <c r="Q83" s="684"/>
      <c r="R83" s="865"/>
      <c r="S83" s="682"/>
      <c r="T83" s="682"/>
      <c r="U83" s="682"/>
      <c r="V83" s="682"/>
      <c r="W83" s="682"/>
      <c r="X83" s="682"/>
      <c r="Y83" s="682"/>
    </row>
    <row r="84" spans="1:25" ht="15">
      <c r="A84" s="682"/>
      <c r="B84" s="931"/>
      <c r="C84" s="684"/>
      <c r="D84" s="684"/>
      <c r="E84" s="684"/>
      <c r="F84" s="684"/>
      <c r="G84" s="684"/>
      <c r="H84" s="931"/>
      <c r="I84" s="684"/>
      <c r="J84" s="684"/>
      <c r="K84" s="684"/>
      <c r="L84" s="684"/>
      <c r="M84" s="684"/>
      <c r="N84" s="931"/>
      <c r="O84" s="684"/>
      <c r="P84" s="684"/>
      <c r="Q84" s="684"/>
      <c r="R84" s="865"/>
      <c r="S84" s="682"/>
      <c r="T84" s="682"/>
      <c r="U84" s="682"/>
      <c r="V84" s="682"/>
      <c r="W84" s="682"/>
      <c r="X84" s="682"/>
      <c r="Y84" s="682"/>
    </row>
    <row r="85" spans="1:25" ht="15">
      <c r="A85" s="682"/>
      <c r="B85" s="931"/>
      <c r="C85" s="684"/>
      <c r="D85" s="684"/>
      <c r="E85" s="684"/>
      <c r="F85" s="684"/>
      <c r="G85" s="684"/>
      <c r="H85" s="931"/>
      <c r="I85" s="684"/>
      <c r="J85" s="684"/>
      <c r="K85" s="684"/>
      <c r="L85" s="684"/>
      <c r="M85" s="684"/>
      <c r="N85" s="931"/>
      <c r="O85" s="684"/>
      <c r="P85" s="684"/>
      <c r="Q85" s="684"/>
      <c r="R85" s="865"/>
      <c r="S85" s="682"/>
      <c r="T85" s="682"/>
      <c r="U85" s="682"/>
      <c r="V85" s="682"/>
      <c r="W85" s="682"/>
      <c r="X85" s="682"/>
      <c r="Y85" s="682"/>
    </row>
    <row r="86" spans="1:25" ht="15">
      <c r="A86" s="682"/>
      <c r="B86" s="931"/>
      <c r="C86" s="684"/>
      <c r="D86" s="684"/>
      <c r="E86" s="684"/>
      <c r="F86" s="684"/>
      <c r="G86" s="684"/>
      <c r="H86" s="931"/>
      <c r="I86" s="684"/>
      <c r="J86" s="684"/>
      <c r="K86" s="684"/>
      <c r="L86" s="684"/>
      <c r="M86" s="684"/>
      <c r="N86" s="931"/>
      <c r="O86" s="684"/>
      <c r="P86" s="684"/>
      <c r="Q86" s="684"/>
      <c r="R86" s="865"/>
      <c r="S86" s="682"/>
      <c r="T86" s="682"/>
      <c r="U86" s="682"/>
      <c r="V86" s="682"/>
      <c r="W86" s="682"/>
      <c r="X86" s="682"/>
      <c r="Y86" s="682"/>
    </row>
    <row r="87" spans="1:25" ht="15">
      <c r="A87" s="682"/>
      <c r="B87" s="931"/>
      <c r="C87" s="684"/>
      <c r="D87" s="684"/>
      <c r="E87" s="684"/>
      <c r="F87" s="684"/>
      <c r="G87" s="684"/>
      <c r="H87" s="931"/>
      <c r="I87" s="684"/>
      <c r="J87" s="684"/>
      <c r="K87" s="684"/>
      <c r="L87" s="684"/>
      <c r="M87" s="684"/>
      <c r="N87" s="931"/>
      <c r="O87" s="684"/>
      <c r="P87" s="684"/>
      <c r="Q87" s="684"/>
      <c r="R87" s="865"/>
      <c r="S87" s="682"/>
      <c r="T87" s="682"/>
      <c r="U87" s="682"/>
      <c r="V87" s="682"/>
      <c r="W87" s="682"/>
      <c r="X87" s="682"/>
      <c r="Y87" s="682"/>
    </row>
    <row r="88" spans="1:25" ht="15">
      <c r="A88" s="682"/>
      <c r="B88" s="931"/>
      <c r="C88" s="684"/>
      <c r="D88" s="684"/>
      <c r="E88" s="684"/>
      <c r="F88" s="684"/>
      <c r="G88" s="684"/>
      <c r="H88" s="931"/>
      <c r="I88" s="684"/>
      <c r="J88" s="684"/>
      <c r="K88" s="684"/>
      <c r="L88" s="684"/>
      <c r="M88" s="684"/>
      <c r="N88" s="931"/>
      <c r="O88" s="684"/>
      <c r="P88" s="684"/>
      <c r="Q88" s="684"/>
      <c r="R88" s="865"/>
      <c r="S88" s="682"/>
      <c r="T88" s="682"/>
      <c r="U88" s="682"/>
      <c r="V88" s="682"/>
      <c r="W88" s="682"/>
      <c r="X88" s="682"/>
      <c r="Y88" s="682"/>
    </row>
    <row r="89" spans="1:25" ht="15">
      <c r="A89" s="682"/>
      <c r="B89" s="931"/>
      <c r="C89" s="684"/>
      <c r="D89" s="684"/>
      <c r="E89" s="684"/>
      <c r="F89" s="684"/>
      <c r="G89" s="684"/>
      <c r="H89" s="931"/>
      <c r="I89" s="684"/>
      <c r="J89" s="684"/>
      <c r="K89" s="684"/>
      <c r="L89" s="684"/>
      <c r="M89" s="684"/>
      <c r="N89" s="931"/>
      <c r="O89" s="684"/>
      <c r="P89" s="684"/>
      <c r="Q89" s="684"/>
      <c r="R89" s="865"/>
      <c r="S89" s="682"/>
      <c r="T89" s="682"/>
      <c r="U89" s="682"/>
      <c r="V89" s="682"/>
      <c r="W89" s="682"/>
      <c r="X89" s="682"/>
      <c r="Y89" s="682"/>
    </row>
    <row r="90" spans="1:25" ht="15">
      <c r="A90" s="682"/>
      <c r="B90" s="931"/>
      <c r="C90" s="684"/>
      <c r="D90" s="684"/>
      <c r="E90" s="684"/>
      <c r="F90" s="684"/>
      <c r="G90" s="684"/>
      <c r="H90" s="931"/>
      <c r="I90" s="684"/>
      <c r="J90" s="684"/>
      <c r="K90" s="684"/>
      <c r="L90" s="684"/>
      <c r="M90" s="684"/>
      <c r="N90" s="931"/>
      <c r="O90" s="684"/>
      <c r="P90" s="684"/>
      <c r="Q90" s="684"/>
      <c r="R90" s="865"/>
      <c r="S90" s="682"/>
      <c r="T90" s="682"/>
      <c r="U90" s="682"/>
      <c r="V90" s="682"/>
      <c r="W90" s="682"/>
      <c r="X90" s="682"/>
      <c r="Y90" s="682"/>
    </row>
    <row r="91" spans="1:25" ht="15">
      <c r="A91" s="682"/>
      <c r="B91" s="931"/>
      <c r="C91" s="684"/>
      <c r="D91" s="684"/>
      <c r="E91" s="684"/>
      <c r="F91" s="684"/>
      <c r="G91" s="684"/>
      <c r="H91" s="931"/>
      <c r="I91" s="684"/>
      <c r="J91" s="684"/>
      <c r="K91" s="684"/>
      <c r="L91" s="684"/>
      <c r="M91" s="684"/>
      <c r="N91" s="931"/>
      <c r="O91" s="684"/>
      <c r="P91" s="684"/>
      <c r="Q91" s="684"/>
      <c r="R91" s="865"/>
      <c r="S91" s="682"/>
      <c r="T91" s="682"/>
      <c r="U91" s="682"/>
      <c r="V91" s="682"/>
      <c r="W91" s="682"/>
      <c r="X91" s="682"/>
      <c r="Y91" s="682"/>
    </row>
    <row r="92" spans="1:25" ht="15">
      <c r="A92" s="682"/>
      <c r="B92" s="931"/>
      <c r="C92" s="684"/>
      <c r="D92" s="684"/>
      <c r="E92" s="684"/>
      <c r="F92" s="684"/>
      <c r="G92" s="684"/>
      <c r="H92" s="931"/>
      <c r="I92" s="684"/>
      <c r="J92" s="684"/>
      <c r="K92" s="684"/>
      <c r="L92" s="684"/>
      <c r="M92" s="684"/>
      <c r="N92" s="931"/>
      <c r="O92" s="684"/>
      <c r="P92" s="684"/>
      <c r="Q92" s="684"/>
      <c r="R92" s="865"/>
      <c r="S92" s="682"/>
      <c r="T92" s="682"/>
      <c r="U92" s="682"/>
      <c r="V92" s="682"/>
      <c r="W92" s="682"/>
      <c r="X92" s="682"/>
      <c r="Y92" s="682"/>
    </row>
    <row r="93" spans="1:25" ht="15">
      <c r="A93" s="682"/>
      <c r="B93" s="931"/>
      <c r="C93" s="684"/>
      <c r="D93" s="684"/>
      <c r="E93" s="684"/>
      <c r="F93" s="684"/>
      <c r="G93" s="684"/>
      <c r="H93" s="931"/>
      <c r="I93" s="684"/>
      <c r="J93" s="684"/>
      <c r="K93" s="684"/>
      <c r="L93" s="684"/>
      <c r="M93" s="684"/>
      <c r="N93" s="931"/>
      <c r="O93" s="684"/>
      <c r="P93" s="684"/>
      <c r="Q93" s="684"/>
      <c r="R93" s="865"/>
      <c r="S93" s="682"/>
      <c r="T93" s="682"/>
      <c r="U93" s="682"/>
      <c r="V93" s="682"/>
      <c r="W93" s="682"/>
      <c r="X93" s="682"/>
      <c r="Y93" s="682"/>
    </row>
    <row r="94" spans="1:25" ht="15">
      <c r="A94" s="682"/>
      <c r="B94" s="931"/>
      <c r="C94" s="684"/>
      <c r="D94" s="684"/>
      <c r="E94" s="684"/>
      <c r="F94" s="684"/>
      <c r="G94" s="684"/>
      <c r="H94" s="931"/>
      <c r="I94" s="684"/>
      <c r="J94" s="684"/>
      <c r="K94" s="684"/>
      <c r="L94" s="684"/>
      <c r="M94" s="684"/>
      <c r="N94" s="931"/>
      <c r="O94" s="684"/>
      <c r="P94" s="684"/>
      <c r="Q94" s="684"/>
      <c r="R94" s="865"/>
      <c r="S94" s="682"/>
      <c r="T94" s="682"/>
      <c r="U94" s="682"/>
      <c r="V94" s="682"/>
      <c r="W94" s="682"/>
      <c r="X94" s="682"/>
      <c r="Y94" s="682"/>
    </row>
    <row r="95" spans="1:25" ht="15">
      <c r="A95" s="682"/>
      <c r="B95" s="931"/>
      <c r="C95" s="684"/>
      <c r="D95" s="684"/>
      <c r="E95" s="684"/>
      <c r="F95" s="684"/>
      <c r="G95" s="684"/>
      <c r="H95" s="931"/>
      <c r="I95" s="684"/>
      <c r="J95" s="684"/>
      <c r="K95" s="684"/>
      <c r="L95" s="684"/>
      <c r="M95" s="684"/>
      <c r="N95" s="931"/>
      <c r="O95" s="684"/>
      <c r="P95" s="684"/>
      <c r="Q95" s="684"/>
      <c r="R95" s="865"/>
      <c r="S95" s="682"/>
      <c r="T95" s="682"/>
      <c r="U95" s="682"/>
      <c r="V95" s="682"/>
      <c r="W95" s="682"/>
      <c r="X95" s="682"/>
      <c r="Y95" s="682"/>
    </row>
    <row r="96" spans="1:25" ht="15">
      <c r="A96" s="682"/>
      <c r="B96" s="931"/>
      <c r="C96" s="684"/>
      <c r="D96" s="684"/>
      <c r="E96" s="684"/>
      <c r="F96" s="684"/>
      <c r="G96" s="684"/>
      <c r="H96" s="931"/>
      <c r="I96" s="684"/>
      <c r="J96" s="684"/>
      <c r="K96" s="684"/>
      <c r="L96" s="684"/>
      <c r="M96" s="684"/>
      <c r="N96" s="931"/>
      <c r="O96" s="684"/>
      <c r="P96" s="684"/>
      <c r="Q96" s="684"/>
      <c r="R96" s="865"/>
      <c r="S96" s="682"/>
      <c r="T96" s="682"/>
      <c r="U96" s="682"/>
      <c r="V96" s="682"/>
      <c r="W96" s="682"/>
      <c r="X96" s="682"/>
      <c r="Y96" s="682"/>
    </row>
    <row r="97" spans="1:25" ht="15">
      <c r="A97" s="682"/>
      <c r="B97" s="931"/>
      <c r="C97" s="684"/>
      <c r="D97" s="684"/>
      <c r="E97" s="684"/>
      <c r="F97" s="684"/>
      <c r="G97" s="684"/>
      <c r="H97" s="931"/>
      <c r="I97" s="684"/>
      <c r="J97" s="684"/>
      <c r="K97" s="684"/>
      <c r="L97" s="684"/>
      <c r="M97" s="684"/>
      <c r="N97" s="931"/>
      <c r="O97" s="684"/>
      <c r="P97" s="684"/>
      <c r="Q97" s="684"/>
      <c r="R97" s="865"/>
      <c r="S97" s="682"/>
      <c r="T97" s="682"/>
      <c r="U97" s="682"/>
      <c r="V97" s="682"/>
      <c r="W97" s="682"/>
      <c r="X97" s="682"/>
      <c r="Y97" s="682"/>
    </row>
    <row r="98" spans="1:25" ht="15">
      <c r="A98" s="682"/>
      <c r="B98" s="931"/>
      <c r="C98" s="684"/>
      <c r="D98" s="684"/>
      <c r="E98" s="684"/>
      <c r="F98" s="684"/>
      <c r="G98" s="684"/>
      <c r="H98" s="931"/>
      <c r="I98" s="684"/>
      <c r="J98" s="684"/>
      <c r="K98" s="684"/>
      <c r="L98" s="684"/>
      <c r="M98" s="684"/>
      <c r="N98" s="931"/>
      <c r="O98" s="684"/>
      <c r="P98" s="684"/>
      <c r="Q98" s="684"/>
      <c r="R98" s="865"/>
      <c r="S98" s="682"/>
      <c r="T98" s="682"/>
      <c r="U98" s="682"/>
      <c r="V98" s="682"/>
      <c r="W98" s="682"/>
      <c r="X98" s="682"/>
      <c r="Y98" s="682"/>
    </row>
    <row r="99" spans="1:25" ht="15">
      <c r="A99" s="682"/>
      <c r="B99" s="931"/>
      <c r="C99" s="684"/>
      <c r="D99" s="684"/>
      <c r="E99" s="684"/>
      <c r="F99" s="684"/>
      <c r="G99" s="684"/>
      <c r="H99" s="931"/>
      <c r="I99" s="684"/>
      <c r="J99" s="684"/>
      <c r="K99" s="684"/>
      <c r="L99" s="684"/>
      <c r="M99" s="684"/>
      <c r="N99" s="931"/>
      <c r="O99" s="684"/>
      <c r="P99" s="684"/>
      <c r="Q99" s="684"/>
      <c r="R99" s="865"/>
      <c r="S99" s="682"/>
      <c r="T99" s="682"/>
      <c r="U99" s="682"/>
      <c r="V99" s="682"/>
      <c r="W99" s="682"/>
      <c r="X99" s="682"/>
      <c r="Y99" s="682"/>
    </row>
    <row r="100" spans="1:25" ht="15">
      <c r="A100" s="682"/>
      <c r="B100" s="931"/>
      <c r="C100" s="684"/>
      <c r="D100" s="684"/>
      <c r="E100" s="684"/>
      <c r="F100" s="684"/>
      <c r="G100" s="684"/>
      <c r="H100" s="931"/>
      <c r="I100" s="684"/>
      <c r="J100" s="684"/>
      <c r="K100" s="684"/>
      <c r="L100" s="684"/>
      <c r="M100" s="684"/>
      <c r="N100" s="931"/>
      <c r="O100" s="684"/>
      <c r="P100" s="684"/>
      <c r="Q100" s="684"/>
      <c r="R100" s="865"/>
      <c r="S100" s="682"/>
      <c r="T100" s="682"/>
      <c r="U100" s="682"/>
      <c r="V100" s="682"/>
      <c r="W100" s="682"/>
      <c r="X100" s="682"/>
      <c r="Y100" s="682"/>
    </row>
    <row r="101" spans="1:25" ht="15">
      <c r="A101" s="682"/>
      <c r="B101" s="931"/>
      <c r="C101" s="684"/>
      <c r="D101" s="684"/>
      <c r="E101" s="684"/>
      <c r="F101" s="684"/>
      <c r="G101" s="684"/>
      <c r="H101" s="931"/>
      <c r="I101" s="684"/>
      <c r="J101" s="684"/>
      <c r="K101" s="684"/>
      <c r="L101" s="684"/>
      <c r="M101" s="684"/>
      <c r="N101" s="931"/>
      <c r="O101" s="684"/>
      <c r="P101" s="684"/>
      <c r="Q101" s="684"/>
      <c r="R101" s="865"/>
      <c r="S101" s="682"/>
      <c r="T101" s="682"/>
      <c r="U101" s="682"/>
      <c r="V101" s="682"/>
      <c r="W101" s="682"/>
      <c r="X101" s="682"/>
      <c r="Y101" s="682"/>
    </row>
    <row r="102" spans="1:25" ht="15">
      <c r="A102" s="682"/>
      <c r="B102" s="931"/>
      <c r="C102" s="684"/>
      <c r="D102" s="684"/>
      <c r="E102" s="684"/>
      <c r="F102" s="684"/>
      <c r="G102" s="684"/>
      <c r="H102" s="931"/>
      <c r="I102" s="684"/>
      <c r="J102" s="684"/>
      <c r="K102" s="684"/>
      <c r="L102" s="684"/>
      <c r="M102" s="684"/>
      <c r="N102" s="931"/>
      <c r="O102" s="684"/>
      <c r="P102" s="684"/>
      <c r="Q102" s="684"/>
      <c r="R102" s="865"/>
      <c r="S102" s="682"/>
      <c r="T102" s="682"/>
      <c r="U102" s="682"/>
      <c r="V102" s="682"/>
      <c r="W102" s="682"/>
      <c r="X102" s="682"/>
      <c r="Y102" s="682"/>
    </row>
    <row r="103" spans="1:25" ht="15">
      <c r="A103" s="682"/>
      <c r="B103" s="931"/>
      <c r="C103" s="684"/>
      <c r="D103" s="684"/>
      <c r="E103" s="684"/>
      <c r="F103" s="684"/>
      <c r="G103" s="684"/>
      <c r="H103" s="931"/>
      <c r="I103" s="684"/>
      <c r="J103" s="684"/>
      <c r="K103" s="684"/>
      <c r="L103" s="684"/>
      <c r="M103" s="684"/>
      <c r="N103" s="931"/>
      <c r="O103" s="684"/>
      <c r="P103" s="684"/>
      <c r="Q103" s="684"/>
      <c r="R103" s="865"/>
      <c r="S103" s="682"/>
      <c r="T103" s="682"/>
      <c r="U103" s="682"/>
      <c r="V103" s="682"/>
      <c r="W103" s="682"/>
      <c r="X103" s="682"/>
      <c r="Y103" s="682"/>
    </row>
    <row r="104" spans="1:25" ht="15">
      <c r="A104" s="682"/>
      <c r="B104" s="931"/>
      <c r="C104" s="684"/>
      <c r="D104" s="684"/>
      <c r="E104" s="684"/>
      <c r="F104" s="684"/>
      <c r="G104" s="684"/>
      <c r="H104" s="931"/>
      <c r="I104" s="684"/>
      <c r="J104" s="684"/>
      <c r="K104" s="684"/>
      <c r="L104" s="684"/>
      <c r="M104" s="684"/>
      <c r="N104" s="931"/>
      <c r="O104" s="684"/>
      <c r="P104" s="684"/>
      <c r="Q104" s="684"/>
      <c r="R104" s="865"/>
      <c r="S104" s="682"/>
      <c r="T104" s="682"/>
      <c r="U104" s="682"/>
      <c r="V104" s="682"/>
      <c r="W104" s="682"/>
      <c r="X104" s="682"/>
      <c r="Y104" s="682"/>
    </row>
    <row r="105" spans="1:25" ht="15">
      <c r="A105" s="682"/>
      <c r="B105" s="931"/>
      <c r="C105" s="684"/>
      <c r="D105" s="684"/>
      <c r="E105" s="684"/>
      <c r="F105" s="684"/>
      <c r="G105" s="684"/>
      <c r="H105" s="931"/>
      <c r="I105" s="684"/>
      <c r="J105" s="684"/>
      <c r="K105" s="684"/>
      <c r="L105" s="684"/>
      <c r="M105" s="684"/>
      <c r="N105" s="931"/>
      <c r="O105" s="684"/>
      <c r="P105" s="684"/>
      <c r="Q105" s="684"/>
      <c r="R105" s="865"/>
      <c r="S105" s="682"/>
      <c r="T105" s="682"/>
      <c r="U105" s="682"/>
      <c r="V105" s="682"/>
      <c r="W105" s="682"/>
      <c r="X105" s="682"/>
      <c r="Y105" s="682"/>
    </row>
    <row r="106" spans="1:25" ht="15">
      <c r="A106" s="682"/>
      <c r="B106" s="931"/>
      <c r="C106" s="684"/>
      <c r="D106" s="684"/>
      <c r="E106" s="684"/>
      <c r="F106" s="684"/>
      <c r="G106" s="684"/>
      <c r="H106" s="931"/>
      <c r="I106" s="684"/>
      <c r="J106" s="684"/>
      <c r="K106" s="684"/>
      <c r="L106" s="684"/>
      <c r="M106" s="684"/>
      <c r="N106" s="931"/>
      <c r="O106" s="684"/>
      <c r="P106" s="684"/>
      <c r="Q106" s="684"/>
      <c r="R106" s="865"/>
      <c r="S106" s="682"/>
      <c r="T106" s="682"/>
      <c r="U106" s="682"/>
      <c r="V106" s="682"/>
      <c r="W106" s="682"/>
      <c r="X106" s="682"/>
      <c r="Y106" s="682"/>
    </row>
    <row r="107" spans="1:25" ht="15">
      <c r="A107" s="682"/>
      <c r="B107" s="931"/>
      <c r="C107" s="684"/>
      <c r="D107" s="684"/>
      <c r="E107" s="684"/>
      <c r="F107" s="684"/>
      <c r="G107" s="684"/>
      <c r="H107" s="931"/>
      <c r="I107" s="684"/>
      <c r="J107" s="684"/>
      <c r="K107" s="684"/>
      <c r="L107" s="684"/>
      <c r="M107" s="684"/>
      <c r="N107" s="931"/>
      <c r="O107" s="684"/>
      <c r="P107" s="684"/>
      <c r="Q107" s="684"/>
      <c r="R107" s="865"/>
      <c r="S107" s="682"/>
      <c r="T107" s="682"/>
      <c r="U107" s="682"/>
      <c r="V107" s="682"/>
      <c r="W107" s="682"/>
      <c r="X107" s="682"/>
      <c r="Y107" s="682"/>
    </row>
    <row r="108" spans="1:25" ht="15">
      <c r="A108" s="682"/>
      <c r="B108" s="931"/>
      <c r="C108" s="684"/>
      <c r="D108" s="684"/>
      <c r="E108" s="684"/>
      <c r="F108" s="684"/>
      <c r="G108" s="684"/>
      <c r="H108" s="931"/>
      <c r="I108" s="684"/>
      <c r="J108" s="684"/>
      <c r="K108" s="684"/>
      <c r="L108" s="684"/>
      <c r="M108" s="684"/>
      <c r="N108" s="931"/>
      <c r="O108" s="684"/>
      <c r="P108" s="684"/>
      <c r="Q108" s="684"/>
      <c r="R108" s="865"/>
      <c r="S108" s="682"/>
      <c r="T108" s="682"/>
      <c r="U108" s="682"/>
      <c r="V108" s="682"/>
      <c r="W108" s="682"/>
      <c r="X108" s="682"/>
      <c r="Y108" s="682"/>
    </row>
    <row r="109" spans="1:25" ht="15">
      <c r="A109" s="682"/>
      <c r="B109" s="931"/>
      <c r="C109" s="684"/>
      <c r="D109" s="684"/>
      <c r="E109" s="684"/>
      <c r="F109" s="684"/>
      <c r="G109" s="684"/>
      <c r="H109" s="931"/>
      <c r="I109" s="684"/>
      <c r="J109" s="684"/>
      <c r="K109" s="684"/>
      <c r="L109" s="684"/>
      <c r="M109" s="684"/>
      <c r="N109" s="931"/>
      <c r="O109" s="684"/>
      <c r="P109" s="684"/>
      <c r="Q109" s="684"/>
      <c r="R109" s="865"/>
      <c r="S109" s="682"/>
      <c r="T109" s="682"/>
      <c r="U109" s="682"/>
      <c r="V109" s="682"/>
      <c r="W109" s="682"/>
      <c r="X109" s="682"/>
      <c r="Y109" s="682"/>
    </row>
    <row r="110" spans="1:25" ht="15">
      <c r="A110" s="682"/>
      <c r="B110" s="931"/>
      <c r="C110" s="684"/>
      <c r="D110" s="684"/>
      <c r="E110" s="684"/>
      <c r="F110" s="684"/>
      <c r="G110" s="684"/>
      <c r="H110" s="931"/>
      <c r="I110" s="684"/>
      <c r="J110" s="684"/>
      <c r="K110" s="684"/>
      <c r="L110" s="684"/>
      <c r="M110" s="684"/>
      <c r="N110" s="931"/>
      <c r="O110" s="684"/>
      <c r="P110" s="684"/>
      <c r="Q110" s="684"/>
      <c r="R110" s="865"/>
      <c r="S110" s="682"/>
      <c r="T110" s="682"/>
      <c r="U110" s="682"/>
      <c r="V110" s="682"/>
      <c r="W110" s="682"/>
      <c r="X110" s="682"/>
      <c r="Y110" s="682"/>
    </row>
    <row r="111" spans="1:25" ht="15">
      <c r="A111" s="682"/>
      <c r="B111" s="931"/>
      <c r="C111" s="684"/>
      <c r="D111" s="684"/>
      <c r="E111" s="684"/>
      <c r="F111" s="684"/>
      <c r="G111" s="684"/>
      <c r="H111" s="931"/>
      <c r="I111" s="684"/>
      <c r="J111" s="684"/>
      <c r="K111" s="684"/>
      <c r="L111" s="684"/>
      <c r="M111" s="684"/>
      <c r="N111" s="931"/>
      <c r="O111" s="684"/>
      <c r="P111" s="684"/>
      <c r="Q111" s="684"/>
      <c r="R111" s="865"/>
      <c r="S111" s="682"/>
      <c r="T111" s="682"/>
      <c r="U111" s="682"/>
      <c r="V111" s="682"/>
      <c r="W111" s="682"/>
      <c r="X111" s="682"/>
      <c r="Y111" s="682"/>
    </row>
    <row r="112" spans="1:25" ht="15">
      <c r="A112" s="682"/>
      <c r="B112" s="931"/>
      <c r="C112" s="684"/>
      <c r="D112" s="684"/>
      <c r="E112" s="684"/>
      <c r="F112" s="684"/>
      <c r="G112" s="684"/>
      <c r="H112" s="931"/>
      <c r="I112" s="684"/>
      <c r="J112" s="684"/>
      <c r="K112" s="684"/>
      <c r="L112" s="684"/>
      <c r="M112" s="684"/>
      <c r="N112" s="931"/>
      <c r="O112" s="684"/>
      <c r="P112" s="684"/>
      <c r="Q112" s="684"/>
      <c r="R112" s="865"/>
      <c r="S112" s="682"/>
      <c r="T112" s="682"/>
      <c r="U112" s="682"/>
      <c r="V112" s="682"/>
      <c r="W112" s="682"/>
      <c r="X112" s="682"/>
      <c r="Y112" s="682"/>
    </row>
    <row r="113" spans="1:25" ht="15">
      <c r="A113" s="682"/>
      <c r="B113" s="931"/>
      <c r="C113" s="684"/>
      <c r="D113" s="684"/>
      <c r="E113" s="684"/>
      <c r="F113" s="684"/>
      <c r="G113" s="684"/>
      <c r="H113" s="931"/>
      <c r="I113" s="684"/>
      <c r="J113" s="684"/>
      <c r="K113" s="684"/>
      <c r="L113" s="684"/>
      <c r="M113" s="684"/>
      <c r="N113" s="931"/>
      <c r="O113" s="684"/>
      <c r="P113" s="684"/>
      <c r="Q113" s="684"/>
      <c r="R113" s="865"/>
      <c r="S113" s="682"/>
      <c r="T113" s="682"/>
      <c r="U113" s="682"/>
      <c r="V113" s="682"/>
      <c r="W113" s="682"/>
      <c r="X113" s="682"/>
      <c r="Y113" s="682"/>
    </row>
    <row r="114" spans="1:25" ht="15">
      <c r="A114" s="682"/>
      <c r="B114" s="931"/>
      <c r="C114" s="684"/>
      <c r="D114" s="684"/>
      <c r="E114" s="684"/>
      <c r="F114" s="684"/>
      <c r="G114" s="684"/>
      <c r="H114" s="931"/>
      <c r="I114" s="684"/>
      <c r="J114" s="684"/>
      <c r="K114" s="684"/>
      <c r="L114" s="684"/>
      <c r="M114" s="684"/>
      <c r="N114" s="931"/>
      <c r="O114" s="684"/>
      <c r="P114" s="684"/>
      <c r="Q114" s="684"/>
      <c r="R114" s="865"/>
      <c r="S114" s="682"/>
      <c r="T114" s="682"/>
      <c r="U114" s="682"/>
      <c r="V114" s="682"/>
      <c r="W114" s="682"/>
      <c r="X114" s="682"/>
      <c r="Y114" s="682"/>
    </row>
    <row r="115" spans="1:25" ht="15">
      <c r="A115" s="682"/>
      <c r="B115" s="931"/>
      <c r="C115" s="684"/>
      <c r="D115" s="684"/>
      <c r="E115" s="684"/>
      <c r="F115" s="684"/>
      <c r="G115" s="684"/>
      <c r="H115" s="931"/>
      <c r="I115" s="684"/>
      <c r="J115" s="684"/>
      <c r="K115" s="684"/>
      <c r="L115" s="684"/>
      <c r="M115" s="684"/>
      <c r="N115" s="931"/>
      <c r="O115" s="684"/>
      <c r="P115" s="684"/>
      <c r="Q115" s="684"/>
      <c r="R115" s="865"/>
      <c r="S115" s="682"/>
      <c r="T115" s="682"/>
      <c r="U115" s="682"/>
      <c r="V115" s="682"/>
      <c r="W115" s="682"/>
      <c r="X115" s="682"/>
      <c r="Y115" s="682"/>
    </row>
    <row r="116" spans="1:25" ht="15">
      <c r="A116" s="682"/>
      <c r="B116" s="931"/>
      <c r="C116" s="684"/>
      <c r="D116" s="684"/>
      <c r="E116" s="684"/>
      <c r="F116" s="684"/>
      <c r="G116" s="684"/>
      <c r="H116" s="931"/>
      <c r="I116" s="684"/>
      <c r="J116" s="684"/>
      <c r="K116" s="684"/>
      <c r="L116" s="684"/>
      <c r="M116" s="684"/>
      <c r="N116" s="931"/>
      <c r="O116" s="684"/>
      <c r="P116" s="684"/>
      <c r="Q116" s="684"/>
      <c r="R116" s="865"/>
      <c r="S116" s="682"/>
      <c r="T116" s="682"/>
      <c r="U116" s="682"/>
      <c r="V116" s="682"/>
      <c r="W116" s="682"/>
      <c r="X116" s="682"/>
      <c r="Y116" s="682"/>
    </row>
    <row r="117" spans="1:25" ht="15">
      <c r="A117" s="682"/>
      <c r="B117" s="931"/>
      <c r="C117" s="684"/>
      <c r="D117" s="684"/>
      <c r="E117" s="684"/>
      <c r="F117" s="684"/>
      <c r="G117" s="684"/>
      <c r="H117" s="931"/>
      <c r="I117" s="684"/>
      <c r="J117" s="684"/>
      <c r="K117" s="684"/>
      <c r="L117" s="684"/>
      <c r="M117" s="684"/>
      <c r="N117" s="931"/>
      <c r="O117" s="684"/>
      <c r="P117" s="684"/>
      <c r="Q117" s="684"/>
      <c r="R117" s="865"/>
      <c r="S117" s="682"/>
      <c r="T117" s="682"/>
      <c r="U117" s="682"/>
      <c r="V117" s="682"/>
      <c r="W117" s="682"/>
      <c r="X117" s="682"/>
      <c r="Y117" s="682"/>
    </row>
    <row r="118" spans="1:25" ht="15">
      <c r="A118" s="682"/>
      <c r="B118" s="931"/>
      <c r="C118" s="684"/>
      <c r="D118" s="684"/>
      <c r="E118" s="684"/>
      <c r="F118" s="684"/>
      <c r="G118" s="684"/>
      <c r="H118" s="931"/>
      <c r="I118" s="684"/>
      <c r="J118" s="684"/>
      <c r="K118" s="684"/>
      <c r="L118" s="684"/>
      <c r="M118" s="684"/>
      <c r="N118" s="931"/>
      <c r="O118" s="684"/>
      <c r="P118" s="684"/>
      <c r="Q118" s="684"/>
      <c r="R118" s="865"/>
      <c r="S118" s="682"/>
      <c r="T118" s="682"/>
      <c r="U118" s="682"/>
      <c r="V118" s="682"/>
      <c r="W118" s="682"/>
      <c r="X118" s="682"/>
      <c r="Y118" s="682"/>
    </row>
    <row r="119" spans="1:25" ht="15">
      <c r="A119" s="682"/>
      <c r="B119" s="931"/>
      <c r="C119" s="684"/>
      <c r="D119" s="684"/>
      <c r="E119" s="684"/>
      <c r="F119" s="684"/>
      <c r="G119" s="684"/>
      <c r="H119" s="931"/>
      <c r="I119" s="684"/>
      <c r="J119" s="684"/>
      <c r="K119" s="684"/>
      <c r="L119" s="684"/>
      <c r="M119" s="684"/>
      <c r="N119" s="931"/>
      <c r="O119" s="684"/>
      <c r="P119" s="684"/>
      <c r="Q119" s="684"/>
      <c r="R119" s="865"/>
      <c r="S119" s="682"/>
      <c r="T119" s="682"/>
      <c r="U119" s="682"/>
      <c r="V119" s="682"/>
      <c r="W119" s="682"/>
      <c r="X119" s="682"/>
      <c r="Y119" s="682"/>
    </row>
    <row r="120" spans="1:25" ht="15">
      <c r="A120" s="682"/>
      <c r="B120" s="931"/>
      <c r="C120" s="684"/>
      <c r="D120" s="684"/>
      <c r="E120" s="684"/>
      <c r="F120" s="684"/>
      <c r="G120" s="684"/>
      <c r="H120" s="931"/>
      <c r="I120" s="684"/>
      <c r="J120" s="684"/>
      <c r="K120" s="684"/>
      <c r="L120" s="684"/>
      <c r="M120" s="684"/>
      <c r="N120" s="931"/>
      <c r="O120" s="684"/>
      <c r="P120" s="684"/>
      <c r="Q120" s="684"/>
      <c r="R120" s="865"/>
      <c r="S120" s="682"/>
      <c r="T120" s="682"/>
      <c r="U120" s="682"/>
      <c r="V120" s="682"/>
      <c r="W120" s="682"/>
      <c r="X120" s="682"/>
      <c r="Y120" s="682"/>
    </row>
    <row r="121" spans="1:25" ht="15">
      <c r="A121" s="682"/>
      <c r="B121" s="931"/>
      <c r="C121" s="684"/>
      <c r="D121" s="684"/>
      <c r="E121" s="684"/>
      <c r="F121" s="684"/>
      <c r="G121" s="684"/>
      <c r="H121" s="931"/>
      <c r="I121" s="684"/>
      <c r="J121" s="684"/>
      <c r="K121" s="684"/>
      <c r="L121" s="684"/>
      <c r="M121" s="684"/>
      <c r="N121" s="931"/>
      <c r="O121" s="684"/>
      <c r="P121" s="684"/>
      <c r="Q121" s="684"/>
      <c r="R121" s="865"/>
      <c r="S121" s="682"/>
      <c r="T121" s="682"/>
      <c r="U121" s="682"/>
      <c r="V121" s="682"/>
      <c r="W121" s="682"/>
      <c r="X121" s="682"/>
      <c r="Y121" s="682"/>
    </row>
    <row r="122" spans="1:25" ht="15">
      <c r="A122" s="682"/>
      <c r="B122" s="931"/>
      <c r="C122" s="684"/>
      <c r="D122" s="684"/>
      <c r="E122" s="684"/>
      <c r="F122" s="684"/>
      <c r="G122" s="684"/>
      <c r="H122" s="931"/>
      <c r="I122" s="684"/>
      <c r="J122" s="684"/>
      <c r="K122" s="684"/>
      <c r="L122" s="684"/>
      <c r="M122" s="684"/>
      <c r="N122" s="931"/>
      <c r="O122" s="684"/>
      <c r="P122" s="684"/>
      <c r="Q122" s="684"/>
      <c r="R122" s="865"/>
      <c r="S122" s="682"/>
      <c r="T122" s="682"/>
      <c r="U122" s="682"/>
      <c r="V122" s="682"/>
      <c r="W122" s="682"/>
      <c r="X122" s="682"/>
      <c r="Y122" s="682"/>
    </row>
    <row r="123" spans="1:25" ht="15">
      <c r="A123" s="682"/>
      <c r="B123" s="931"/>
      <c r="C123" s="684"/>
      <c r="D123" s="684"/>
      <c r="E123" s="684"/>
      <c r="F123" s="684"/>
      <c r="G123" s="684"/>
      <c r="H123" s="931"/>
      <c r="I123" s="684"/>
      <c r="J123" s="684"/>
      <c r="K123" s="684"/>
      <c r="L123" s="684"/>
      <c r="M123" s="684"/>
      <c r="N123" s="931"/>
      <c r="O123" s="684"/>
      <c r="P123" s="684"/>
      <c r="Q123" s="684"/>
      <c r="R123" s="865"/>
      <c r="S123" s="682"/>
      <c r="T123" s="682"/>
      <c r="U123" s="682"/>
      <c r="V123" s="682"/>
      <c r="W123" s="682"/>
      <c r="X123" s="682"/>
      <c r="Y123" s="682"/>
    </row>
    <row r="124" spans="1:25" ht="15">
      <c r="A124" s="682"/>
      <c r="B124" s="931"/>
      <c r="C124" s="684"/>
      <c r="D124" s="684"/>
      <c r="E124" s="684"/>
      <c r="F124" s="684"/>
      <c r="G124" s="684"/>
      <c r="H124" s="931"/>
      <c r="I124" s="684"/>
      <c r="J124" s="684"/>
      <c r="K124" s="684"/>
      <c r="L124" s="684"/>
      <c r="M124" s="684"/>
      <c r="N124" s="931"/>
      <c r="O124" s="684"/>
      <c r="P124" s="684"/>
      <c r="Q124" s="684"/>
      <c r="R124" s="865"/>
      <c r="S124" s="682"/>
      <c r="T124" s="682"/>
      <c r="U124" s="682"/>
      <c r="V124" s="682"/>
      <c r="W124" s="682"/>
      <c r="X124" s="682"/>
      <c r="Y124" s="682"/>
    </row>
    <row r="125" spans="1:25" ht="15">
      <c r="A125" s="682"/>
      <c r="B125" s="931"/>
      <c r="C125" s="684"/>
      <c r="D125" s="684"/>
      <c r="E125" s="684"/>
      <c r="F125" s="684"/>
      <c r="G125" s="684"/>
      <c r="H125" s="931"/>
      <c r="I125" s="684"/>
      <c r="J125" s="684"/>
      <c r="K125" s="684"/>
      <c r="L125" s="684"/>
      <c r="M125" s="684"/>
      <c r="N125" s="931"/>
      <c r="O125" s="684"/>
      <c r="P125" s="684"/>
      <c r="Q125" s="684"/>
      <c r="R125" s="865"/>
      <c r="S125" s="682"/>
      <c r="T125" s="682"/>
      <c r="U125" s="682"/>
      <c r="V125" s="682"/>
      <c r="W125" s="682"/>
      <c r="X125" s="682"/>
      <c r="Y125" s="682"/>
    </row>
    <row r="126" spans="1:25" ht="15">
      <c r="A126" s="682"/>
      <c r="B126" s="931"/>
      <c r="C126" s="684"/>
      <c r="D126" s="684"/>
      <c r="E126" s="684"/>
      <c r="F126" s="684"/>
      <c r="G126" s="684"/>
      <c r="H126" s="931"/>
      <c r="I126" s="684"/>
      <c r="J126" s="684"/>
      <c r="K126" s="684"/>
      <c r="L126" s="684"/>
      <c r="M126" s="684"/>
      <c r="N126" s="931"/>
      <c r="O126" s="684"/>
      <c r="P126" s="684"/>
      <c r="Q126" s="684"/>
      <c r="R126" s="865"/>
      <c r="S126" s="682"/>
      <c r="T126" s="682"/>
      <c r="U126" s="682"/>
      <c r="V126" s="682"/>
      <c r="W126" s="682"/>
      <c r="X126" s="682"/>
      <c r="Y126" s="682"/>
    </row>
    <row r="127" spans="1:25" ht="15">
      <c r="A127" s="682"/>
      <c r="B127" s="931"/>
      <c r="C127" s="684"/>
      <c r="D127" s="684"/>
      <c r="E127" s="684"/>
      <c r="F127" s="684"/>
      <c r="G127" s="684"/>
      <c r="H127" s="931"/>
      <c r="I127" s="684"/>
      <c r="J127" s="684"/>
      <c r="K127" s="684"/>
      <c r="L127" s="684"/>
      <c r="M127" s="684"/>
      <c r="N127" s="931"/>
      <c r="O127" s="684"/>
      <c r="P127" s="684"/>
      <c r="Q127" s="684"/>
      <c r="R127" s="865"/>
      <c r="S127" s="682"/>
      <c r="T127" s="682"/>
      <c r="U127" s="682"/>
      <c r="V127" s="682"/>
      <c r="W127" s="682"/>
      <c r="X127" s="682"/>
      <c r="Y127" s="682"/>
    </row>
    <row r="128" spans="1:25" ht="15">
      <c r="A128" s="682"/>
      <c r="B128" s="931"/>
      <c r="C128" s="684"/>
      <c r="D128" s="684"/>
      <c r="E128" s="684"/>
      <c r="F128" s="684"/>
      <c r="G128" s="684"/>
      <c r="H128" s="931"/>
      <c r="I128" s="684"/>
      <c r="J128" s="684"/>
      <c r="K128" s="684"/>
      <c r="L128" s="684"/>
      <c r="M128" s="684"/>
      <c r="N128" s="931"/>
      <c r="O128" s="684"/>
      <c r="P128" s="684"/>
      <c r="Q128" s="684"/>
      <c r="R128" s="865"/>
      <c r="S128" s="682"/>
      <c r="T128" s="682"/>
      <c r="U128" s="682"/>
      <c r="V128" s="682"/>
      <c r="W128" s="682"/>
      <c r="X128" s="682"/>
      <c r="Y128" s="682"/>
    </row>
    <row r="129" spans="1:25" ht="15">
      <c r="A129" s="682"/>
      <c r="B129" s="931"/>
      <c r="C129" s="684"/>
      <c r="D129" s="684"/>
      <c r="E129" s="684"/>
      <c r="F129" s="684"/>
      <c r="G129" s="684"/>
      <c r="H129" s="931"/>
      <c r="I129" s="684"/>
      <c r="J129" s="684"/>
      <c r="K129" s="684"/>
      <c r="L129" s="684"/>
      <c r="M129" s="684"/>
      <c r="N129" s="931"/>
      <c r="O129" s="684"/>
      <c r="P129" s="684"/>
      <c r="Q129" s="684"/>
      <c r="R129" s="865"/>
      <c r="S129" s="682"/>
      <c r="T129" s="682"/>
      <c r="U129" s="682"/>
      <c r="V129" s="682"/>
      <c r="W129" s="682"/>
      <c r="X129" s="682"/>
      <c r="Y129" s="682"/>
    </row>
    <row r="130" spans="1:25" ht="15">
      <c r="A130" s="682"/>
      <c r="B130" s="931"/>
      <c r="C130" s="684"/>
      <c r="D130" s="684"/>
      <c r="E130" s="684"/>
      <c r="F130" s="684"/>
      <c r="G130" s="684"/>
      <c r="H130" s="931"/>
      <c r="I130" s="684"/>
      <c r="J130" s="684"/>
      <c r="K130" s="684"/>
      <c r="L130" s="684"/>
      <c r="M130" s="684"/>
      <c r="N130" s="931"/>
      <c r="O130" s="684"/>
      <c r="P130" s="684"/>
      <c r="Q130" s="684"/>
      <c r="R130" s="865"/>
      <c r="S130" s="682"/>
      <c r="T130" s="682"/>
      <c r="U130" s="682"/>
      <c r="V130" s="682"/>
      <c r="W130" s="682"/>
      <c r="X130" s="682"/>
      <c r="Y130" s="682"/>
    </row>
    <row r="131" spans="1:25" ht="15">
      <c r="A131" s="682"/>
      <c r="B131" s="931"/>
      <c r="C131" s="684"/>
      <c r="D131" s="684"/>
      <c r="E131" s="684"/>
      <c r="F131" s="684"/>
      <c r="G131" s="684"/>
      <c r="H131" s="931"/>
      <c r="I131" s="684"/>
      <c r="J131" s="684"/>
      <c r="K131" s="684"/>
      <c r="L131" s="684"/>
      <c r="M131" s="684"/>
      <c r="N131" s="931"/>
      <c r="O131" s="684"/>
      <c r="P131" s="684"/>
      <c r="Q131" s="684"/>
      <c r="R131" s="865"/>
      <c r="S131" s="682"/>
      <c r="T131" s="682"/>
      <c r="U131" s="682"/>
      <c r="V131" s="682"/>
      <c r="W131" s="682"/>
      <c r="X131" s="682"/>
      <c r="Y131" s="682"/>
    </row>
    <row r="132" spans="1:25" ht="15">
      <c r="A132" s="682"/>
      <c r="B132" s="931"/>
      <c r="C132" s="684"/>
      <c r="D132" s="684"/>
      <c r="E132" s="684"/>
      <c r="F132" s="684"/>
      <c r="G132" s="684"/>
      <c r="H132" s="931"/>
      <c r="I132" s="684"/>
      <c r="J132" s="684"/>
      <c r="K132" s="684"/>
      <c r="L132" s="684"/>
      <c r="M132" s="684"/>
      <c r="N132" s="931"/>
      <c r="O132" s="684"/>
      <c r="P132" s="684"/>
      <c r="Q132" s="684"/>
      <c r="R132" s="865"/>
      <c r="S132" s="682"/>
      <c r="T132" s="682"/>
      <c r="U132" s="682"/>
      <c r="V132" s="682"/>
      <c r="W132" s="682"/>
      <c r="X132" s="682"/>
      <c r="Y132" s="682"/>
    </row>
    <row r="133" spans="1:25" ht="15">
      <c r="A133" s="682"/>
      <c r="B133" s="931"/>
      <c r="C133" s="684"/>
      <c r="D133" s="684"/>
      <c r="E133" s="684"/>
      <c r="F133" s="684"/>
      <c r="G133" s="684"/>
      <c r="H133" s="931"/>
      <c r="I133" s="684"/>
      <c r="J133" s="684"/>
      <c r="K133" s="684"/>
      <c r="L133" s="684"/>
      <c r="M133" s="684"/>
      <c r="N133" s="931"/>
      <c r="O133" s="684"/>
      <c r="P133" s="684"/>
      <c r="Q133" s="684"/>
      <c r="R133" s="865"/>
      <c r="S133" s="682"/>
      <c r="T133" s="682"/>
      <c r="U133" s="682"/>
      <c r="V133" s="682"/>
      <c r="W133" s="682"/>
      <c r="X133" s="682"/>
      <c r="Y133" s="682"/>
    </row>
    <row r="134" spans="1:25" ht="15">
      <c r="A134" s="682"/>
      <c r="B134" s="931"/>
      <c r="C134" s="684"/>
      <c r="D134" s="684"/>
      <c r="E134" s="684"/>
      <c r="F134" s="684"/>
      <c r="G134" s="684"/>
      <c r="H134" s="931"/>
      <c r="I134" s="684"/>
      <c r="J134" s="684"/>
      <c r="K134" s="684"/>
      <c r="L134" s="684"/>
      <c r="M134" s="684"/>
      <c r="N134" s="931"/>
      <c r="O134" s="684"/>
      <c r="P134" s="684"/>
      <c r="Q134" s="684"/>
      <c r="R134" s="865"/>
      <c r="S134" s="682"/>
      <c r="T134" s="682"/>
      <c r="U134" s="682"/>
      <c r="V134" s="682"/>
      <c r="W134" s="682"/>
      <c r="X134" s="682"/>
      <c r="Y134" s="682"/>
    </row>
    <row r="135" spans="1:25" ht="15">
      <c r="A135" s="682"/>
      <c r="B135" s="931"/>
      <c r="C135" s="684"/>
      <c r="D135" s="684"/>
      <c r="E135" s="684"/>
      <c r="F135" s="684"/>
      <c r="G135" s="684"/>
      <c r="H135" s="931"/>
      <c r="I135" s="684"/>
      <c r="J135" s="684"/>
      <c r="K135" s="684"/>
      <c r="L135" s="684"/>
      <c r="M135" s="684"/>
      <c r="N135" s="931"/>
      <c r="O135" s="684"/>
      <c r="P135" s="684"/>
      <c r="Q135" s="684"/>
      <c r="R135" s="865"/>
      <c r="S135" s="682"/>
      <c r="T135" s="682"/>
      <c r="U135" s="682"/>
      <c r="V135" s="682"/>
      <c r="W135" s="682"/>
      <c r="X135" s="682"/>
      <c r="Y135" s="682"/>
    </row>
    <row r="136" spans="1:25" ht="15">
      <c r="A136" s="682"/>
      <c r="B136" s="931"/>
      <c r="C136" s="684"/>
      <c r="D136" s="684"/>
      <c r="E136" s="684"/>
      <c r="F136" s="684"/>
      <c r="G136" s="684"/>
      <c r="H136" s="931"/>
      <c r="I136" s="684"/>
      <c r="J136" s="684"/>
      <c r="K136" s="684"/>
      <c r="L136" s="684"/>
      <c r="M136" s="684"/>
      <c r="N136" s="931"/>
      <c r="O136" s="684"/>
      <c r="P136" s="684"/>
      <c r="Q136" s="684"/>
      <c r="R136" s="865"/>
      <c r="S136" s="682"/>
      <c r="T136" s="682"/>
      <c r="U136" s="682"/>
      <c r="V136" s="682"/>
      <c r="W136" s="682"/>
      <c r="X136" s="682"/>
      <c r="Y136" s="682"/>
    </row>
    <row r="137" spans="1:25" ht="15">
      <c r="A137" s="682"/>
      <c r="B137" s="931"/>
      <c r="C137" s="684"/>
      <c r="D137" s="684"/>
      <c r="E137" s="684"/>
      <c r="F137" s="684"/>
      <c r="G137" s="684"/>
      <c r="H137" s="931"/>
      <c r="I137" s="684"/>
      <c r="J137" s="684"/>
      <c r="K137" s="684"/>
      <c r="L137" s="684"/>
      <c r="M137" s="684"/>
      <c r="N137" s="931"/>
      <c r="O137" s="684"/>
      <c r="P137" s="684"/>
      <c r="Q137" s="684"/>
      <c r="R137" s="865"/>
      <c r="S137" s="682"/>
      <c r="T137" s="682"/>
      <c r="U137" s="682"/>
      <c r="V137" s="682"/>
      <c r="W137" s="682"/>
      <c r="X137" s="682"/>
      <c r="Y137" s="682"/>
    </row>
    <row r="138" spans="1:25" ht="15">
      <c r="A138" s="682"/>
      <c r="B138" s="931"/>
      <c r="C138" s="684"/>
      <c r="D138" s="684"/>
      <c r="E138" s="684"/>
      <c r="F138" s="684"/>
      <c r="G138" s="684"/>
      <c r="H138" s="931"/>
      <c r="I138" s="684"/>
      <c r="J138" s="684"/>
      <c r="K138" s="684"/>
      <c r="L138" s="684"/>
      <c r="M138" s="684"/>
      <c r="N138" s="931"/>
      <c r="O138" s="684"/>
      <c r="P138" s="684"/>
      <c r="Q138" s="684"/>
      <c r="R138" s="865"/>
      <c r="S138" s="682"/>
      <c r="T138" s="682"/>
      <c r="U138" s="682"/>
      <c r="V138" s="682"/>
      <c r="W138" s="682"/>
      <c r="X138" s="682"/>
      <c r="Y138" s="682"/>
    </row>
    <row r="139" spans="1:25" ht="15">
      <c r="A139" s="682"/>
      <c r="B139" s="931"/>
      <c r="C139" s="684"/>
      <c r="D139" s="684"/>
      <c r="E139" s="684"/>
      <c r="F139" s="684"/>
      <c r="G139" s="684"/>
      <c r="H139" s="931"/>
      <c r="I139" s="684"/>
      <c r="J139" s="684"/>
      <c r="K139" s="684"/>
      <c r="L139" s="684"/>
      <c r="M139" s="684"/>
      <c r="N139" s="931"/>
      <c r="O139" s="684"/>
      <c r="P139" s="684"/>
      <c r="Q139" s="684"/>
      <c r="R139" s="865"/>
      <c r="S139" s="682"/>
      <c r="T139" s="682"/>
      <c r="U139" s="682"/>
      <c r="V139" s="682"/>
      <c r="W139" s="682"/>
      <c r="X139" s="682"/>
      <c r="Y139" s="682"/>
    </row>
    <row r="140" spans="1:25" ht="15">
      <c r="A140" s="682"/>
      <c r="B140" s="931"/>
      <c r="C140" s="684"/>
      <c r="D140" s="684"/>
      <c r="E140" s="684"/>
      <c r="F140" s="684"/>
      <c r="G140" s="684"/>
      <c r="H140" s="931"/>
      <c r="I140" s="684"/>
      <c r="J140" s="684"/>
      <c r="K140" s="684"/>
      <c r="L140" s="684"/>
      <c r="M140" s="684"/>
      <c r="N140" s="931"/>
      <c r="O140" s="684"/>
      <c r="P140" s="684"/>
      <c r="Q140" s="684"/>
      <c r="R140" s="865"/>
      <c r="S140" s="682"/>
      <c r="T140" s="682"/>
      <c r="U140" s="682"/>
      <c r="V140" s="682"/>
      <c r="W140" s="682"/>
      <c r="X140" s="682"/>
      <c r="Y140" s="682"/>
    </row>
    <row r="141" spans="1:25" ht="15">
      <c r="A141" s="682"/>
      <c r="B141" s="931"/>
      <c r="C141" s="684"/>
      <c r="D141" s="684"/>
      <c r="E141" s="684"/>
      <c r="F141" s="684"/>
      <c r="G141" s="684"/>
      <c r="H141" s="931"/>
      <c r="I141" s="684"/>
      <c r="J141" s="684"/>
      <c r="K141" s="684"/>
      <c r="L141" s="684"/>
      <c r="M141" s="684"/>
      <c r="N141" s="931"/>
      <c r="O141" s="684"/>
      <c r="P141" s="684"/>
      <c r="Q141" s="684"/>
      <c r="R141" s="865"/>
      <c r="S141" s="682"/>
      <c r="T141" s="682"/>
      <c r="U141" s="682"/>
      <c r="V141" s="682"/>
      <c r="W141" s="682"/>
      <c r="X141" s="682"/>
      <c r="Y141" s="682"/>
    </row>
    <row r="142" spans="1:25" ht="15">
      <c r="A142" s="682"/>
      <c r="B142" s="931"/>
      <c r="C142" s="684"/>
      <c r="D142" s="684"/>
      <c r="E142" s="684"/>
      <c r="F142" s="684"/>
      <c r="G142" s="684"/>
      <c r="H142" s="931"/>
      <c r="I142" s="684"/>
      <c r="J142" s="684"/>
      <c r="K142" s="684"/>
      <c r="L142" s="684"/>
      <c r="M142" s="684"/>
      <c r="N142" s="931"/>
      <c r="O142" s="684"/>
      <c r="P142" s="684"/>
      <c r="Q142" s="684"/>
      <c r="R142" s="865"/>
      <c r="S142" s="682"/>
      <c r="T142" s="682"/>
      <c r="U142" s="682"/>
      <c r="V142" s="682"/>
      <c r="W142" s="682"/>
      <c r="X142" s="682"/>
      <c r="Y142" s="682"/>
    </row>
    <row r="143" spans="1:25" ht="15">
      <c r="A143" s="682"/>
      <c r="B143" s="931"/>
      <c r="C143" s="684"/>
      <c r="D143" s="684"/>
      <c r="E143" s="684"/>
      <c r="F143" s="684"/>
      <c r="G143" s="684"/>
      <c r="H143" s="931"/>
      <c r="I143" s="684"/>
      <c r="J143" s="684"/>
      <c r="K143" s="684"/>
      <c r="L143" s="684"/>
      <c r="M143" s="684"/>
      <c r="N143" s="931"/>
      <c r="O143" s="684"/>
      <c r="P143" s="684"/>
      <c r="Q143" s="684"/>
      <c r="R143" s="865"/>
      <c r="S143" s="682"/>
      <c r="T143" s="682"/>
      <c r="U143" s="682"/>
      <c r="V143" s="682"/>
      <c r="W143" s="682"/>
      <c r="X143" s="682"/>
      <c r="Y143" s="682"/>
    </row>
    <row r="144" spans="1:25" ht="15">
      <c r="A144" s="682"/>
      <c r="B144" s="931"/>
      <c r="C144" s="684"/>
      <c r="D144" s="684"/>
      <c r="E144" s="684"/>
      <c r="F144" s="684"/>
      <c r="G144" s="684"/>
      <c r="H144" s="931"/>
      <c r="I144" s="684"/>
      <c r="J144" s="684"/>
      <c r="K144" s="684"/>
      <c r="L144" s="684"/>
      <c r="M144" s="684"/>
      <c r="N144" s="931"/>
      <c r="O144" s="684"/>
      <c r="P144" s="684"/>
      <c r="Q144" s="684"/>
      <c r="R144" s="865"/>
      <c r="S144" s="682"/>
      <c r="T144" s="682"/>
      <c r="U144" s="682"/>
      <c r="V144" s="682"/>
      <c r="W144" s="682"/>
      <c r="X144" s="682"/>
      <c r="Y144" s="682"/>
    </row>
    <row r="145" spans="1:25" ht="15">
      <c r="A145" s="682"/>
      <c r="B145" s="931"/>
      <c r="C145" s="684"/>
      <c r="D145" s="684"/>
      <c r="E145" s="684"/>
      <c r="F145" s="684"/>
      <c r="G145" s="684"/>
      <c r="H145" s="931"/>
      <c r="I145" s="684"/>
      <c r="J145" s="684"/>
      <c r="K145" s="684"/>
      <c r="L145" s="684"/>
      <c r="M145" s="684"/>
      <c r="N145" s="931"/>
      <c r="O145" s="684"/>
      <c r="P145" s="684"/>
      <c r="Q145" s="684"/>
      <c r="R145" s="865"/>
      <c r="S145" s="682"/>
      <c r="T145" s="682"/>
      <c r="U145" s="682"/>
      <c r="V145" s="682"/>
      <c r="W145" s="682"/>
      <c r="X145" s="682"/>
      <c r="Y145" s="682"/>
    </row>
    <row r="146" spans="1:25" ht="15">
      <c r="A146" s="682"/>
      <c r="B146" s="931"/>
      <c r="C146" s="684"/>
      <c r="D146" s="684"/>
      <c r="E146" s="684"/>
      <c r="F146" s="684"/>
      <c r="G146" s="684"/>
      <c r="H146" s="931"/>
      <c r="I146" s="684"/>
      <c r="J146" s="684"/>
      <c r="K146" s="684"/>
      <c r="L146" s="684"/>
      <c r="M146" s="684"/>
      <c r="N146" s="931"/>
      <c r="O146" s="684"/>
      <c r="P146" s="684"/>
      <c r="Q146" s="684"/>
      <c r="R146" s="865"/>
      <c r="S146" s="682"/>
      <c r="T146" s="682"/>
      <c r="U146" s="682"/>
      <c r="V146" s="682"/>
      <c r="W146" s="682"/>
      <c r="X146" s="682"/>
      <c r="Y146" s="682"/>
    </row>
    <row r="147" spans="1:25" ht="15">
      <c r="A147" s="682"/>
      <c r="B147" s="931"/>
      <c r="C147" s="684"/>
      <c r="D147" s="684"/>
      <c r="E147" s="684"/>
      <c r="F147" s="684"/>
      <c r="G147" s="684"/>
      <c r="H147" s="931"/>
      <c r="I147" s="684"/>
      <c r="J147" s="684"/>
      <c r="K147" s="684"/>
      <c r="L147" s="684"/>
      <c r="M147" s="684"/>
      <c r="N147" s="931"/>
      <c r="O147" s="684"/>
      <c r="P147" s="684"/>
      <c r="Q147" s="684"/>
      <c r="R147" s="865"/>
      <c r="S147" s="682"/>
      <c r="T147" s="682"/>
      <c r="U147" s="682"/>
      <c r="V147" s="682"/>
      <c r="W147" s="682"/>
      <c r="X147" s="682"/>
      <c r="Y147" s="682"/>
    </row>
    <row r="148" spans="1:25" ht="15">
      <c r="A148" s="682"/>
      <c r="B148" s="931"/>
      <c r="C148" s="684"/>
      <c r="D148" s="684"/>
      <c r="E148" s="684"/>
      <c r="F148" s="684"/>
      <c r="G148" s="684"/>
      <c r="H148" s="931"/>
      <c r="I148" s="684"/>
      <c r="J148" s="684"/>
      <c r="K148" s="684"/>
      <c r="L148" s="684"/>
      <c r="M148" s="684"/>
      <c r="N148" s="931"/>
      <c r="O148" s="684"/>
      <c r="P148" s="684"/>
      <c r="Q148" s="684"/>
      <c r="R148" s="865"/>
      <c r="S148" s="682"/>
      <c r="T148" s="682"/>
      <c r="U148" s="682"/>
      <c r="V148" s="682"/>
      <c r="W148" s="682"/>
      <c r="X148" s="682"/>
      <c r="Y148" s="682"/>
    </row>
    <row r="149" spans="1:25" ht="15">
      <c r="A149" s="682"/>
      <c r="B149" s="931"/>
      <c r="C149" s="684"/>
      <c r="D149" s="684"/>
      <c r="E149" s="684"/>
      <c r="F149" s="684"/>
      <c r="G149" s="684"/>
      <c r="H149" s="931"/>
      <c r="I149" s="684"/>
      <c r="J149" s="684"/>
      <c r="K149" s="684"/>
      <c r="L149" s="684"/>
      <c r="M149" s="684"/>
      <c r="N149" s="931"/>
      <c r="O149" s="684"/>
      <c r="P149" s="684"/>
      <c r="Q149" s="684"/>
      <c r="R149" s="865"/>
      <c r="S149" s="682"/>
      <c r="T149" s="682"/>
      <c r="U149" s="682"/>
      <c r="V149" s="682"/>
      <c r="W149" s="682"/>
      <c r="X149" s="682"/>
      <c r="Y149" s="682"/>
    </row>
    <row r="150" spans="1:25" ht="15">
      <c r="A150" s="682"/>
      <c r="B150" s="931"/>
      <c r="C150" s="684"/>
      <c r="D150" s="684"/>
      <c r="E150" s="684"/>
      <c r="F150" s="684"/>
      <c r="G150" s="684"/>
      <c r="H150" s="931"/>
      <c r="I150" s="684"/>
      <c r="J150" s="684"/>
      <c r="K150" s="684"/>
      <c r="L150" s="684"/>
      <c r="M150" s="684"/>
      <c r="N150" s="931"/>
      <c r="O150" s="684"/>
      <c r="P150" s="684"/>
      <c r="Q150" s="684"/>
      <c r="R150" s="865"/>
      <c r="S150" s="682"/>
      <c r="T150" s="682"/>
      <c r="U150" s="682"/>
      <c r="V150" s="682"/>
      <c r="W150" s="682"/>
      <c r="X150" s="682"/>
      <c r="Y150" s="682"/>
    </row>
    <row r="151" spans="1:25" ht="15">
      <c r="A151" s="682"/>
      <c r="B151" s="931"/>
      <c r="C151" s="684"/>
      <c r="D151" s="684"/>
      <c r="E151" s="684"/>
      <c r="F151" s="684"/>
      <c r="G151" s="684"/>
      <c r="H151" s="931"/>
      <c r="I151" s="684"/>
      <c r="J151" s="684"/>
      <c r="K151" s="684"/>
      <c r="L151" s="684"/>
      <c r="M151" s="684"/>
      <c r="N151" s="931"/>
      <c r="O151" s="684"/>
      <c r="P151" s="684"/>
      <c r="Q151" s="684"/>
      <c r="R151" s="865"/>
      <c r="S151" s="682"/>
      <c r="T151" s="682"/>
      <c r="U151" s="682"/>
      <c r="V151" s="682"/>
      <c r="W151" s="682"/>
      <c r="X151" s="682"/>
      <c r="Y151" s="682"/>
    </row>
    <row r="152" spans="1:25" ht="15">
      <c r="A152" s="682"/>
      <c r="B152" s="931"/>
      <c r="C152" s="684"/>
      <c r="D152" s="684"/>
      <c r="E152" s="684"/>
      <c r="F152" s="684"/>
      <c r="G152" s="684"/>
      <c r="H152" s="931"/>
      <c r="I152" s="684"/>
      <c r="J152" s="684"/>
      <c r="K152" s="684"/>
      <c r="L152" s="684"/>
      <c r="M152" s="684"/>
      <c r="N152" s="931"/>
      <c r="O152" s="684"/>
      <c r="P152" s="684"/>
      <c r="Q152" s="684"/>
      <c r="R152" s="865"/>
      <c r="S152" s="682"/>
      <c r="T152" s="682"/>
      <c r="U152" s="682"/>
      <c r="V152" s="682"/>
      <c r="W152" s="682"/>
      <c r="X152" s="682"/>
      <c r="Y152" s="682"/>
    </row>
    <row r="153" spans="1:25" ht="15">
      <c r="A153" s="682"/>
      <c r="B153" s="931"/>
      <c r="C153" s="684"/>
      <c r="D153" s="684"/>
      <c r="E153" s="684"/>
      <c r="F153" s="684"/>
      <c r="G153" s="684"/>
      <c r="H153" s="931"/>
      <c r="I153" s="684"/>
      <c r="J153" s="684"/>
      <c r="K153" s="684"/>
      <c r="L153" s="684"/>
      <c r="M153" s="684"/>
      <c r="N153" s="931"/>
      <c r="O153" s="684"/>
      <c r="P153" s="684"/>
      <c r="Q153" s="684"/>
      <c r="R153" s="865"/>
      <c r="S153" s="682"/>
      <c r="T153" s="682"/>
      <c r="U153" s="682"/>
      <c r="V153" s="682"/>
      <c r="W153" s="682"/>
      <c r="X153" s="682"/>
      <c r="Y153" s="682"/>
    </row>
    <row r="154" spans="1:25" ht="15">
      <c r="A154" s="682"/>
      <c r="B154" s="931"/>
      <c r="C154" s="684"/>
      <c r="D154" s="684"/>
      <c r="E154" s="684"/>
      <c r="F154" s="684"/>
      <c r="G154" s="684"/>
      <c r="H154" s="931"/>
      <c r="I154" s="684"/>
      <c r="J154" s="684"/>
      <c r="K154" s="684"/>
      <c r="L154" s="684"/>
      <c r="M154" s="684"/>
      <c r="N154" s="931"/>
      <c r="O154" s="684"/>
      <c r="P154" s="684"/>
      <c r="Q154" s="684"/>
      <c r="R154" s="865"/>
      <c r="S154" s="682"/>
      <c r="T154" s="682"/>
      <c r="U154" s="682"/>
      <c r="V154" s="682"/>
      <c r="W154" s="682"/>
      <c r="X154" s="682"/>
      <c r="Y154" s="682"/>
    </row>
    <row r="155" spans="1:25" ht="15">
      <c r="A155" s="682"/>
      <c r="B155" s="931"/>
      <c r="C155" s="684"/>
      <c r="D155" s="684"/>
      <c r="E155" s="684"/>
      <c r="F155" s="684"/>
      <c r="G155" s="684"/>
      <c r="H155" s="931"/>
      <c r="I155" s="684"/>
      <c r="J155" s="684"/>
      <c r="K155" s="684"/>
      <c r="L155" s="684"/>
      <c r="M155" s="684"/>
      <c r="N155" s="931"/>
      <c r="O155" s="684"/>
      <c r="P155" s="684"/>
      <c r="Q155" s="684"/>
      <c r="R155" s="865"/>
      <c r="S155" s="682"/>
      <c r="T155" s="682"/>
      <c r="U155" s="682"/>
      <c r="V155" s="682"/>
      <c r="W155" s="682"/>
      <c r="X155" s="682"/>
      <c r="Y155" s="682"/>
    </row>
    <row r="156" spans="1:25" ht="15">
      <c r="A156" s="682"/>
      <c r="B156" s="931"/>
      <c r="C156" s="684"/>
      <c r="D156" s="684"/>
      <c r="E156" s="684"/>
      <c r="F156" s="684"/>
      <c r="G156" s="684"/>
      <c r="H156" s="931"/>
      <c r="I156" s="684"/>
      <c r="J156" s="684"/>
      <c r="K156" s="684"/>
      <c r="L156" s="684"/>
      <c r="M156" s="684"/>
      <c r="N156" s="931"/>
      <c r="O156" s="684"/>
      <c r="P156" s="684"/>
      <c r="Q156" s="684"/>
      <c r="R156" s="865"/>
      <c r="S156" s="682"/>
      <c r="T156" s="682"/>
      <c r="U156" s="682"/>
      <c r="V156" s="682"/>
      <c r="W156" s="682"/>
      <c r="X156" s="682"/>
      <c r="Y156" s="682"/>
    </row>
    <row r="157" spans="1:25" ht="15">
      <c r="A157" s="682"/>
      <c r="B157" s="931"/>
      <c r="C157" s="684"/>
      <c r="D157" s="684"/>
      <c r="E157" s="684"/>
      <c r="F157" s="684"/>
      <c r="G157" s="684"/>
      <c r="H157" s="931"/>
      <c r="I157" s="684"/>
      <c r="J157" s="684"/>
      <c r="K157" s="684"/>
      <c r="L157" s="684"/>
      <c r="M157" s="684"/>
      <c r="N157" s="931"/>
      <c r="O157" s="684"/>
      <c r="P157" s="684"/>
      <c r="Q157" s="684"/>
      <c r="R157" s="865"/>
      <c r="S157" s="682"/>
      <c r="T157" s="682"/>
      <c r="U157" s="682"/>
      <c r="V157" s="682"/>
      <c r="W157" s="682"/>
      <c r="X157" s="682"/>
      <c r="Y157" s="682"/>
    </row>
    <row r="158" spans="1:25" ht="15">
      <c r="A158" s="682"/>
      <c r="B158" s="931"/>
      <c r="C158" s="684"/>
      <c r="D158" s="684"/>
      <c r="E158" s="684"/>
      <c r="F158" s="684"/>
      <c r="G158" s="684"/>
      <c r="H158" s="931"/>
      <c r="I158" s="684"/>
      <c r="J158" s="684"/>
      <c r="K158" s="684"/>
      <c r="L158" s="684"/>
      <c r="M158" s="684"/>
      <c r="N158" s="931"/>
      <c r="O158" s="684"/>
      <c r="P158" s="684"/>
      <c r="Q158" s="684"/>
      <c r="R158" s="865"/>
      <c r="S158" s="682"/>
      <c r="T158" s="682"/>
      <c r="U158" s="682"/>
      <c r="V158" s="682"/>
      <c r="W158" s="682"/>
      <c r="X158" s="682"/>
      <c r="Y158" s="682"/>
    </row>
    <row r="159" spans="1:25" ht="15">
      <c r="A159" s="682"/>
      <c r="B159" s="931"/>
      <c r="C159" s="684"/>
      <c r="D159" s="684"/>
      <c r="E159" s="684"/>
      <c r="F159" s="684"/>
      <c r="G159" s="684"/>
      <c r="H159" s="931"/>
      <c r="I159" s="684"/>
      <c r="J159" s="684"/>
      <c r="K159" s="684"/>
      <c r="L159" s="684"/>
      <c r="M159" s="684"/>
      <c r="N159" s="931"/>
      <c r="O159" s="684"/>
      <c r="P159" s="684"/>
      <c r="Q159" s="684"/>
      <c r="R159" s="865"/>
      <c r="S159" s="682"/>
      <c r="T159" s="682"/>
      <c r="U159" s="682"/>
      <c r="V159" s="682"/>
      <c r="W159" s="682"/>
      <c r="X159" s="682"/>
      <c r="Y159" s="682"/>
    </row>
    <row r="160" spans="1:25" ht="15">
      <c r="A160" s="682"/>
      <c r="B160" s="931"/>
      <c r="C160" s="684"/>
      <c r="D160" s="684"/>
      <c r="E160" s="684"/>
      <c r="F160" s="684"/>
      <c r="G160" s="684"/>
      <c r="H160" s="931"/>
      <c r="I160" s="684"/>
      <c r="J160" s="684"/>
      <c r="K160" s="684"/>
      <c r="L160" s="684"/>
      <c r="M160" s="684"/>
      <c r="N160" s="931"/>
      <c r="O160" s="684"/>
      <c r="P160" s="684"/>
      <c r="Q160" s="684"/>
      <c r="R160" s="865"/>
      <c r="S160" s="682"/>
      <c r="T160" s="682"/>
      <c r="U160" s="682"/>
      <c r="V160" s="682"/>
      <c r="W160" s="682"/>
      <c r="X160" s="682"/>
      <c r="Y160" s="682"/>
    </row>
    <row r="161" spans="1:25" ht="15">
      <c r="A161" s="682"/>
      <c r="B161" s="931"/>
      <c r="C161" s="684"/>
      <c r="D161" s="684"/>
      <c r="E161" s="684"/>
      <c r="F161" s="684"/>
      <c r="G161" s="684"/>
      <c r="H161" s="931"/>
      <c r="I161" s="684"/>
      <c r="J161" s="684"/>
      <c r="K161" s="684"/>
      <c r="L161" s="684"/>
      <c r="M161" s="684"/>
      <c r="N161" s="931"/>
      <c r="O161" s="684"/>
      <c r="P161" s="684"/>
      <c r="Q161" s="684"/>
      <c r="R161" s="865"/>
      <c r="S161" s="682"/>
      <c r="T161" s="682"/>
      <c r="U161" s="682"/>
      <c r="V161" s="682"/>
      <c r="W161" s="682"/>
      <c r="X161" s="682"/>
      <c r="Y161" s="682"/>
    </row>
    <row r="162" spans="1:25" ht="15">
      <c r="A162" s="682"/>
      <c r="B162" s="931"/>
      <c r="C162" s="684"/>
      <c r="D162" s="684"/>
      <c r="E162" s="684"/>
      <c r="F162" s="684"/>
      <c r="G162" s="684"/>
      <c r="H162" s="931"/>
      <c r="I162" s="684"/>
      <c r="J162" s="684"/>
      <c r="K162" s="684"/>
      <c r="L162" s="684"/>
      <c r="M162" s="684"/>
      <c r="N162" s="931"/>
      <c r="O162" s="684"/>
      <c r="P162" s="684"/>
      <c r="Q162" s="684"/>
      <c r="R162" s="865"/>
      <c r="S162" s="682"/>
      <c r="T162" s="682"/>
      <c r="U162" s="682"/>
      <c r="V162" s="682"/>
      <c r="W162" s="682"/>
      <c r="X162" s="682"/>
      <c r="Y162" s="682"/>
    </row>
    <row r="163" spans="1:25" ht="15">
      <c r="A163" s="682"/>
      <c r="B163" s="931"/>
      <c r="C163" s="684"/>
      <c r="D163" s="684"/>
      <c r="E163" s="684"/>
      <c r="F163" s="684"/>
      <c r="G163" s="684"/>
      <c r="H163" s="931"/>
      <c r="I163" s="684"/>
      <c r="J163" s="684"/>
      <c r="K163" s="684"/>
      <c r="L163" s="684"/>
      <c r="M163" s="684"/>
      <c r="N163" s="931"/>
      <c r="O163" s="684"/>
      <c r="P163" s="684"/>
      <c r="Q163" s="684"/>
      <c r="R163" s="865"/>
      <c r="S163" s="682"/>
      <c r="T163" s="682"/>
      <c r="U163" s="682"/>
      <c r="V163" s="682"/>
      <c r="W163" s="682"/>
      <c r="X163" s="682"/>
      <c r="Y163" s="682"/>
    </row>
    <row r="164" spans="1:25" ht="15">
      <c r="A164" s="682"/>
      <c r="B164" s="931"/>
      <c r="C164" s="684"/>
      <c r="D164" s="684"/>
      <c r="E164" s="684"/>
      <c r="F164" s="684"/>
      <c r="G164" s="684"/>
      <c r="H164" s="931"/>
      <c r="I164" s="684"/>
      <c r="J164" s="684"/>
      <c r="K164" s="684"/>
      <c r="L164" s="684"/>
      <c r="M164" s="684"/>
      <c r="N164" s="931"/>
      <c r="O164" s="684"/>
      <c r="P164" s="684"/>
      <c r="Q164" s="684"/>
      <c r="R164" s="865"/>
      <c r="S164" s="682"/>
      <c r="T164" s="682"/>
      <c r="U164" s="682"/>
      <c r="V164" s="682"/>
      <c r="W164" s="682"/>
      <c r="X164" s="682"/>
      <c r="Y164" s="682"/>
    </row>
    <row r="165" spans="1:25" ht="15">
      <c r="A165" s="682"/>
      <c r="B165" s="931"/>
      <c r="C165" s="684"/>
      <c r="D165" s="684"/>
      <c r="E165" s="684"/>
      <c r="F165" s="684"/>
      <c r="G165" s="684"/>
      <c r="H165" s="931"/>
      <c r="I165" s="684"/>
      <c r="J165" s="684"/>
      <c r="K165" s="684"/>
      <c r="L165" s="684"/>
      <c r="M165" s="684"/>
      <c r="N165" s="931"/>
      <c r="O165" s="684"/>
      <c r="P165" s="684"/>
      <c r="Q165" s="684"/>
      <c r="R165" s="865"/>
      <c r="S165" s="682"/>
      <c r="T165" s="682"/>
      <c r="U165" s="682"/>
      <c r="V165" s="682"/>
      <c r="W165" s="682"/>
      <c r="X165" s="682"/>
      <c r="Y165" s="682"/>
    </row>
    <row r="166" spans="1:25" ht="15">
      <c r="A166" s="682"/>
      <c r="B166" s="931"/>
      <c r="C166" s="684"/>
      <c r="D166" s="684"/>
      <c r="E166" s="684"/>
      <c r="F166" s="684"/>
      <c r="G166" s="684"/>
      <c r="H166" s="931"/>
      <c r="I166" s="684"/>
      <c r="J166" s="684"/>
      <c r="K166" s="684"/>
      <c r="L166" s="684"/>
      <c r="M166" s="684"/>
      <c r="N166" s="931"/>
      <c r="O166" s="684"/>
      <c r="P166" s="684"/>
      <c r="Q166" s="684"/>
      <c r="R166" s="865"/>
      <c r="S166" s="682"/>
      <c r="T166" s="682"/>
      <c r="U166" s="682"/>
      <c r="V166" s="682"/>
      <c r="W166" s="682"/>
      <c r="X166" s="682"/>
      <c r="Y166" s="682"/>
    </row>
    <row r="167" spans="1:25" ht="15">
      <c r="A167" s="682"/>
      <c r="B167" s="931"/>
      <c r="C167" s="684"/>
      <c r="D167" s="684"/>
      <c r="E167" s="684"/>
      <c r="F167" s="684"/>
      <c r="G167" s="684"/>
      <c r="H167" s="931"/>
      <c r="I167" s="684"/>
      <c r="J167" s="684"/>
      <c r="K167" s="684"/>
      <c r="L167" s="684"/>
      <c r="M167" s="684"/>
      <c r="N167" s="931"/>
      <c r="O167" s="684"/>
      <c r="P167" s="684"/>
      <c r="Q167" s="684"/>
      <c r="R167" s="865"/>
      <c r="S167" s="682"/>
      <c r="T167" s="682"/>
      <c r="U167" s="682"/>
      <c r="V167" s="682"/>
      <c r="W167" s="682"/>
      <c r="X167" s="682"/>
      <c r="Y167" s="682"/>
    </row>
    <row r="168" spans="1:25" ht="15">
      <c r="A168" s="682"/>
      <c r="B168" s="931"/>
      <c r="C168" s="684"/>
      <c r="D168" s="684"/>
      <c r="E168" s="684"/>
      <c r="F168" s="684"/>
      <c r="G168" s="684"/>
      <c r="H168" s="931"/>
      <c r="I168" s="684"/>
      <c r="J168" s="684"/>
      <c r="K168" s="684"/>
      <c r="L168" s="684"/>
      <c r="M168" s="684"/>
      <c r="N168" s="931"/>
      <c r="O168" s="684"/>
      <c r="P168" s="684"/>
      <c r="Q168" s="684"/>
      <c r="R168" s="865"/>
      <c r="S168" s="682"/>
      <c r="T168" s="682"/>
      <c r="U168" s="682"/>
      <c r="V168" s="682"/>
      <c r="W168" s="682"/>
      <c r="X168" s="682"/>
      <c r="Y168" s="682"/>
    </row>
    <row r="169" spans="1:25" ht="15">
      <c r="A169" s="682"/>
      <c r="B169" s="931"/>
      <c r="C169" s="684"/>
      <c r="D169" s="684"/>
      <c r="E169" s="684"/>
      <c r="F169" s="684"/>
      <c r="G169" s="684"/>
      <c r="H169" s="931"/>
      <c r="I169" s="684"/>
      <c r="J169" s="684"/>
      <c r="K169" s="684"/>
      <c r="L169" s="684"/>
      <c r="M169" s="684"/>
      <c r="N169" s="931"/>
      <c r="O169" s="684"/>
      <c r="P169" s="684"/>
      <c r="Q169" s="684"/>
      <c r="R169" s="865"/>
      <c r="S169" s="682"/>
      <c r="T169" s="682"/>
      <c r="U169" s="682"/>
      <c r="V169" s="682"/>
      <c r="W169" s="682"/>
      <c r="X169" s="682"/>
      <c r="Y169" s="682"/>
    </row>
    <row r="170" spans="1:25" ht="15">
      <c r="A170" s="682"/>
      <c r="B170" s="931"/>
      <c r="C170" s="684"/>
      <c r="D170" s="684"/>
      <c r="E170" s="684"/>
      <c r="F170" s="684"/>
      <c r="G170" s="684"/>
      <c r="H170" s="931"/>
      <c r="I170" s="684"/>
      <c r="J170" s="684"/>
      <c r="K170" s="684"/>
      <c r="L170" s="684"/>
      <c r="M170" s="684"/>
      <c r="N170" s="931"/>
      <c r="O170" s="684"/>
      <c r="P170" s="684"/>
      <c r="Q170" s="684"/>
      <c r="R170" s="865"/>
      <c r="S170" s="682"/>
      <c r="T170" s="682"/>
      <c r="U170" s="682"/>
      <c r="V170" s="682"/>
      <c r="W170" s="682"/>
      <c r="X170" s="682"/>
      <c r="Y170" s="682"/>
    </row>
    <row r="171" spans="1:25" ht="15">
      <c r="A171" s="682"/>
      <c r="B171" s="931"/>
      <c r="C171" s="684"/>
      <c r="D171" s="684"/>
      <c r="E171" s="684"/>
      <c r="F171" s="684"/>
      <c r="G171" s="684"/>
      <c r="H171" s="931"/>
      <c r="I171" s="684"/>
      <c r="J171" s="684"/>
      <c r="K171" s="684"/>
      <c r="L171" s="684"/>
      <c r="M171" s="684"/>
      <c r="N171" s="931"/>
      <c r="O171" s="684"/>
      <c r="P171" s="684"/>
      <c r="Q171" s="684"/>
      <c r="R171" s="865"/>
      <c r="S171" s="682"/>
      <c r="T171" s="682"/>
      <c r="U171" s="682"/>
      <c r="V171" s="682"/>
      <c r="W171" s="682"/>
      <c r="X171" s="682"/>
      <c r="Y171" s="682"/>
    </row>
    <row r="172" spans="1:25" ht="15">
      <c r="A172" s="682"/>
      <c r="B172" s="931"/>
      <c r="C172" s="684"/>
      <c r="D172" s="684"/>
      <c r="E172" s="684"/>
      <c r="F172" s="684"/>
      <c r="G172" s="684"/>
      <c r="H172" s="931"/>
      <c r="I172" s="684"/>
      <c r="J172" s="684"/>
      <c r="K172" s="684"/>
      <c r="L172" s="684"/>
      <c r="M172" s="684"/>
      <c r="N172" s="931"/>
      <c r="O172" s="684"/>
      <c r="P172" s="684"/>
      <c r="Q172" s="684"/>
      <c r="R172" s="865"/>
      <c r="S172" s="682"/>
      <c r="T172" s="682"/>
      <c r="U172" s="682"/>
      <c r="V172" s="682"/>
      <c r="W172" s="682"/>
      <c r="X172" s="682"/>
      <c r="Y172" s="682"/>
    </row>
    <row r="173" spans="1:25" ht="15">
      <c r="A173" s="682"/>
      <c r="B173" s="931"/>
      <c r="C173" s="684"/>
      <c r="D173" s="684"/>
      <c r="E173" s="684"/>
      <c r="F173" s="684"/>
      <c r="G173" s="684"/>
      <c r="H173" s="931"/>
      <c r="I173" s="684"/>
      <c r="J173" s="684"/>
      <c r="K173" s="684"/>
      <c r="L173" s="684"/>
      <c r="M173" s="684"/>
      <c r="N173" s="931"/>
      <c r="O173" s="684"/>
      <c r="P173" s="684"/>
      <c r="Q173" s="684"/>
      <c r="R173" s="865"/>
      <c r="S173" s="682"/>
      <c r="T173" s="682"/>
      <c r="U173" s="682"/>
      <c r="V173" s="682"/>
      <c r="W173" s="682"/>
      <c r="X173" s="682"/>
      <c r="Y173" s="682"/>
    </row>
    <row r="174" spans="1:25" ht="15">
      <c r="A174" s="682"/>
      <c r="B174" s="931"/>
      <c r="C174" s="684"/>
      <c r="D174" s="684"/>
      <c r="E174" s="684"/>
      <c r="F174" s="684"/>
      <c r="G174" s="684"/>
      <c r="H174" s="931"/>
      <c r="I174" s="684"/>
      <c r="J174" s="684"/>
      <c r="K174" s="684"/>
      <c r="L174" s="684"/>
      <c r="M174" s="684"/>
      <c r="N174" s="931"/>
      <c r="O174" s="684"/>
      <c r="P174" s="684"/>
      <c r="Q174" s="684"/>
      <c r="R174" s="865"/>
      <c r="S174" s="682"/>
      <c r="T174" s="682"/>
      <c r="U174" s="682"/>
      <c r="V174" s="682"/>
      <c r="W174" s="682"/>
      <c r="X174" s="682"/>
      <c r="Y174" s="682"/>
    </row>
    <row r="175" spans="1:25" ht="15">
      <c r="A175" s="682"/>
      <c r="B175" s="931"/>
      <c r="C175" s="684"/>
      <c r="D175" s="684"/>
      <c r="E175" s="684"/>
      <c r="F175" s="684"/>
      <c r="G175" s="684"/>
      <c r="H175" s="931"/>
      <c r="I175" s="684"/>
      <c r="J175" s="684"/>
      <c r="K175" s="684"/>
      <c r="L175" s="684"/>
      <c r="M175" s="684"/>
      <c r="N175" s="931"/>
      <c r="O175" s="684"/>
      <c r="P175" s="684"/>
      <c r="Q175" s="684"/>
      <c r="R175" s="865"/>
      <c r="S175" s="682"/>
      <c r="T175" s="682"/>
      <c r="U175" s="682"/>
      <c r="V175" s="682"/>
      <c r="W175" s="682"/>
      <c r="X175" s="682"/>
      <c r="Y175" s="682"/>
    </row>
    <row r="176" spans="1:25" ht="15">
      <c r="A176" s="682"/>
      <c r="B176" s="931"/>
      <c r="C176" s="684"/>
      <c r="D176" s="684"/>
      <c r="E176" s="684"/>
      <c r="F176" s="684"/>
      <c r="G176" s="684"/>
      <c r="H176" s="931"/>
      <c r="I176" s="684"/>
      <c r="J176" s="684"/>
      <c r="K176" s="684"/>
      <c r="L176" s="684"/>
      <c r="M176" s="684"/>
      <c r="N176" s="931"/>
      <c r="O176" s="684"/>
      <c r="P176" s="684"/>
      <c r="Q176" s="684"/>
      <c r="R176" s="865"/>
      <c r="S176" s="682"/>
      <c r="T176" s="682"/>
      <c r="U176" s="682"/>
      <c r="V176" s="682"/>
      <c r="W176" s="682"/>
      <c r="X176" s="682"/>
      <c r="Y176" s="682"/>
    </row>
    <row r="177" spans="1:25" ht="15">
      <c r="A177" s="682"/>
      <c r="B177" s="931"/>
      <c r="C177" s="684"/>
      <c r="D177" s="684"/>
      <c r="E177" s="684"/>
      <c r="F177" s="684"/>
      <c r="G177" s="684"/>
      <c r="H177" s="931"/>
      <c r="I177" s="684"/>
      <c r="J177" s="684"/>
      <c r="K177" s="684"/>
      <c r="L177" s="684"/>
      <c r="M177" s="684"/>
      <c r="N177" s="931"/>
      <c r="O177" s="684"/>
      <c r="P177" s="684"/>
      <c r="Q177" s="684"/>
      <c r="R177" s="865"/>
      <c r="S177" s="682"/>
      <c r="T177" s="682"/>
      <c r="U177" s="682"/>
      <c r="V177" s="682"/>
      <c r="W177" s="682"/>
      <c r="X177" s="682"/>
      <c r="Y177" s="682"/>
    </row>
    <row r="178" spans="1:25" ht="15">
      <c r="A178" s="682"/>
      <c r="B178" s="931"/>
      <c r="C178" s="684"/>
      <c r="D178" s="684"/>
      <c r="E178" s="684"/>
      <c r="F178" s="684"/>
      <c r="G178" s="684"/>
      <c r="H178" s="931"/>
      <c r="I178" s="684"/>
      <c r="J178" s="684"/>
      <c r="K178" s="684"/>
      <c r="L178" s="684"/>
      <c r="M178" s="684"/>
      <c r="N178" s="931"/>
      <c r="O178" s="684"/>
      <c r="P178" s="684"/>
      <c r="Q178" s="684"/>
      <c r="R178" s="865"/>
      <c r="S178" s="682"/>
      <c r="T178" s="682"/>
      <c r="U178" s="682"/>
      <c r="V178" s="682"/>
      <c r="W178" s="682"/>
      <c r="X178" s="682"/>
      <c r="Y178" s="682"/>
    </row>
    <row r="179" spans="1:25" ht="15">
      <c r="A179" s="682"/>
      <c r="B179" s="931"/>
      <c r="C179" s="684"/>
      <c r="D179" s="684"/>
      <c r="E179" s="684"/>
      <c r="F179" s="684"/>
      <c r="G179" s="684"/>
      <c r="H179" s="931"/>
      <c r="I179" s="684"/>
      <c r="J179" s="684"/>
      <c r="K179" s="684"/>
      <c r="L179" s="684"/>
      <c r="M179" s="684"/>
      <c r="N179" s="931"/>
      <c r="O179" s="684"/>
      <c r="P179" s="684"/>
      <c r="Q179" s="684"/>
      <c r="R179" s="865"/>
      <c r="S179" s="682"/>
      <c r="T179" s="682"/>
      <c r="U179" s="682"/>
      <c r="V179" s="682"/>
      <c r="W179" s="682"/>
      <c r="X179" s="682"/>
      <c r="Y179" s="682"/>
    </row>
    <row r="180" spans="1:25" ht="15">
      <c r="A180" s="682"/>
      <c r="B180" s="931"/>
      <c r="C180" s="684"/>
      <c r="D180" s="684"/>
      <c r="E180" s="684"/>
      <c r="F180" s="684"/>
      <c r="G180" s="684"/>
      <c r="H180" s="931"/>
      <c r="I180" s="684"/>
      <c r="J180" s="684"/>
      <c r="K180" s="684"/>
      <c r="L180" s="684"/>
      <c r="M180" s="684"/>
      <c r="N180" s="931"/>
      <c r="O180" s="684"/>
      <c r="P180" s="684"/>
      <c r="Q180" s="684"/>
      <c r="R180" s="865"/>
      <c r="S180" s="682"/>
      <c r="T180" s="682"/>
      <c r="U180" s="682"/>
      <c r="V180" s="682"/>
      <c r="W180" s="682"/>
      <c r="X180" s="682"/>
      <c r="Y180" s="682"/>
    </row>
    <row r="181" spans="1:25" ht="15">
      <c r="A181" s="682"/>
      <c r="B181" s="931"/>
      <c r="C181" s="684"/>
      <c r="D181" s="684"/>
      <c r="E181" s="684"/>
      <c r="F181" s="684"/>
      <c r="G181" s="684"/>
      <c r="H181" s="931"/>
      <c r="I181" s="684"/>
      <c r="J181" s="684"/>
      <c r="K181" s="684"/>
      <c r="L181" s="684"/>
      <c r="M181" s="684"/>
      <c r="N181" s="931"/>
      <c r="O181" s="684"/>
      <c r="P181" s="684"/>
      <c r="Q181" s="684"/>
      <c r="R181" s="865"/>
      <c r="S181" s="682"/>
      <c r="T181" s="682"/>
      <c r="U181" s="682"/>
      <c r="V181" s="682"/>
      <c r="W181" s="682"/>
      <c r="X181" s="682"/>
      <c r="Y181" s="682"/>
    </row>
    <row r="182" spans="1:25" ht="15">
      <c r="A182" s="682"/>
      <c r="B182" s="931"/>
      <c r="C182" s="684"/>
      <c r="D182" s="684"/>
      <c r="E182" s="684"/>
      <c r="F182" s="684"/>
      <c r="G182" s="684"/>
      <c r="H182" s="931"/>
      <c r="I182" s="684"/>
      <c r="J182" s="684"/>
      <c r="K182" s="684"/>
      <c r="L182" s="684"/>
      <c r="M182" s="684"/>
      <c r="N182" s="931"/>
      <c r="O182" s="684"/>
      <c r="P182" s="684"/>
      <c r="Q182" s="684"/>
      <c r="R182" s="865"/>
      <c r="S182" s="682"/>
      <c r="T182" s="682"/>
      <c r="U182" s="682"/>
      <c r="V182" s="682"/>
      <c r="W182" s="682"/>
      <c r="X182" s="682"/>
      <c r="Y182" s="682"/>
    </row>
    <row r="183" spans="1:25" ht="15">
      <c r="A183" s="682"/>
      <c r="B183" s="931"/>
      <c r="C183" s="684"/>
      <c r="D183" s="684"/>
      <c r="E183" s="684"/>
      <c r="F183" s="684"/>
      <c r="G183" s="684"/>
      <c r="H183" s="931"/>
      <c r="I183" s="684"/>
      <c r="J183" s="684"/>
      <c r="K183" s="684"/>
      <c r="L183" s="684"/>
      <c r="M183" s="684"/>
      <c r="N183" s="931"/>
      <c r="O183" s="684"/>
      <c r="P183" s="684"/>
      <c r="Q183" s="684"/>
      <c r="R183" s="865"/>
      <c r="S183" s="682"/>
      <c r="T183" s="682"/>
      <c r="U183" s="682"/>
      <c r="V183" s="682"/>
      <c r="W183" s="682"/>
      <c r="X183" s="682"/>
      <c r="Y183" s="682"/>
    </row>
    <row r="184" spans="1:25" ht="15">
      <c r="A184" s="682"/>
      <c r="B184" s="931"/>
      <c r="C184" s="684"/>
      <c r="D184" s="684"/>
      <c r="E184" s="684"/>
      <c r="F184" s="684"/>
      <c r="G184" s="684"/>
      <c r="H184" s="931"/>
      <c r="I184" s="684"/>
      <c r="J184" s="684"/>
      <c r="K184" s="684"/>
      <c r="L184" s="684"/>
      <c r="M184" s="684"/>
      <c r="N184" s="931"/>
      <c r="O184" s="684"/>
      <c r="P184" s="684"/>
      <c r="Q184" s="684"/>
      <c r="R184" s="865"/>
      <c r="S184" s="682"/>
      <c r="T184" s="682"/>
      <c r="U184" s="682"/>
      <c r="V184" s="682"/>
      <c r="W184" s="682"/>
      <c r="X184" s="682"/>
      <c r="Y184" s="682"/>
    </row>
    <row r="185" spans="1:25" ht="15">
      <c r="A185" s="682"/>
      <c r="B185" s="931"/>
      <c r="C185" s="684"/>
      <c r="D185" s="684"/>
      <c r="E185" s="684"/>
      <c r="F185" s="684"/>
      <c r="G185" s="684"/>
      <c r="H185" s="931"/>
      <c r="I185" s="684"/>
      <c r="J185" s="684"/>
      <c r="K185" s="684"/>
      <c r="L185" s="684"/>
      <c r="M185" s="684"/>
      <c r="N185" s="931"/>
      <c r="O185" s="684"/>
      <c r="P185" s="684"/>
      <c r="Q185" s="684"/>
      <c r="R185" s="865"/>
      <c r="S185" s="682"/>
      <c r="T185" s="682"/>
      <c r="U185" s="682"/>
      <c r="V185" s="682"/>
      <c r="W185" s="682"/>
      <c r="X185" s="682"/>
      <c r="Y185" s="682"/>
    </row>
    <row r="186" spans="1:25" ht="15">
      <c r="A186" s="682"/>
      <c r="B186" s="931"/>
      <c r="C186" s="684"/>
      <c r="D186" s="684"/>
      <c r="E186" s="684"/>
      <c r="F186" s="684"/>
      <c r="G186" s="684"/>
      <c r="H186" s="931"/>
      <c r="I186" s="684"/>
      <c r="J186" s="684"/>
      <c r="K186" s="684"/>
      <c r="L186" s="684"/>
      <c r="M186" s="684"/>
      <c r="N186" s="931"/>
      <c r="O186" s="684"/>
      <c r="P186" s="684"/>
      <c r="Q186" s="684"/>
      <c r="R186" s="865"/>
      <c r="S186" s="682"/>
      <c r="T186" s="682"/>
      <c r="U186" s="682"/>
      <c r="V186" s="682"/>
      <c r="W186" s="682"/>
      <c r="X186" s="682"/>
      <c r="Y186" s="682"/>
    </row>
    <row r="187" spans="1:25" ht="15">
      <c r="A187" s="682"/>
      <c r="B187" s="931"/>
      <c r="C187" s="684"/>
      <c r="D187" s="684"/>
      <c r="E187" s="684"/>
      <c r="F187" s="684"/>
      <c r="G187" s="684"/>
      <c r="H187" s="931"/>
      <c r="I187" s="684"/>
      <c r="J187" s="684"/>
      <c r="K187" s="684"/>
      <c r="L187" s="684"/>
      <c r="M187" s="684"/>
      <c r="N187" s="931"/>
      <c r="O187" s="684"/>
      <c r="P187" s="684"/>
      <c r="Q187" s="684"/>
      <c r="R187" s="865"/>
      <c r="S187" s="682"/>
      <c r="T187" s="682"/>
      <c r="U187" s="682"/>
      <c r="V187" s="682"/>
      <c r="W187" s="682"/>
      <c r="X187" s="682"/>
      <c r="Y187" s="682"/>
    </row>
    <row r="188" spans="1:25" ht="15">
      <c r="A188" s="682"/>
      <c r="B188" s="931"/>
      <c r="C188" s="684"/>
      <c r="D188" s="684"/>
      <c r="E188" s="684"/>
      <c r="F188" s="684"/>
      <c r="G188" s="684"/>
      <c r="H188" s="931"/>
      <c r="I188" s="684"/>
      <c r="J188" s="684"/>
      <c r="K188" s="684"/>
      <c r="L188" s="684"/>
      <c r="M188" s="684"/>
      <c r="N188" s="931"/>
      <c r="O188" s="684"/>
      <c r="P188" s="684"/>
      <c r="Q188" s="684"/>
      <c r="R188" s="865"/>
      <c r="S188" s="682"/>
      <c r="T188" s="682"/>
      <c r="U188" s="682"/>
      <c r="V188" s="682"/>
      <c r="W188" s="682"/>
      <c r="X188" s="682"/>
      <c r="Y188" s="682"/>
    </row>
    <row r="189" spans="1:25" ht="15">
      <c r="A189" s="682"/>
      <c r="B189" s="931"/>
      <c r="C189" s="684"/>
      <c r="D189" s="684"/>
      <c r="E189" s="684"/>
      <c r="F189" s="684"/>
      <c r="G189" s="684"/>
      <c r="H189" s="931"/>
      <c r="I189" s="684"/>
      <c r="J189" s="684"/>
      <c r="K189" s="684"/>
      <c r="L189" s="684"/>
      <c r="M189" s="684"/>
      <c r="N189" s="931"/>
      <c r="O189" s="684"/>
      <c r="P189" s="684"/>
      <c r="Q189" s="684"/>
      <c r="R189" s="865"/>
      <c r="S189" s="682"/>
      <c r="T189" s="682"/>
      <c r="U189" s="682"/>
      <c r="V189" s="682"/>
      <c r="W189" s="682"/>
      <c r="X189" s="682"/>
      <c r="Y189" s="682"/>
    </row>
    <row r="190" spans="1:25" ht="15">
      <c r="A190" s="682"/>
      <c r="B190" s="931"/>
      <c r="C190" s="684"/>
      <c r="D190" s="684"/>
      <c r="E190" s="684"/>
      <c r="F190" s="684"/>
      <c r="G190" s="684"/>
      <c r="H190" s="931"/>
      <c r="I190" s="684"/>
      <c r="J190" s="684"/>
      <c r="K190" s="684"/>
      <c r="L190" s="684"/>
      <c r="M190" s="684"/>
      <c r="N190" s="931"/>
      <c r="O190" s="684"/>
      <c r="P190" s="684"/>
      <c r="Q190" s="684"/>
      <c r="R190" s="865"/>
      <c r="S190" s="682"/>
      <c r="T190" s="682"/>
      <c r="U190" s="682"/>
      <c r="V190" s="682"/>
      <c r="W190" s="682"/>
      <c r="X190" s="682"/>
      <c r="Y190" s="682"/>
    </row>
    <row r="191" spans="1:25" ht="15">
      <c r="A191" s="682"/>
      <c r="B191" s="931"/>
      <c r="C191" s="684"/>
      <c r="D191" s="684"/>
      <c r="E191" s="684"/>
      <c r="F191" s="684"/>
      <c r="G191" s="684"/>
      <c r="H191" s="931"/>
      <c r="I191" s="684"/>
      <c r="J191" s="684"/>
      <c r="K191" s="684"/>
      <c r="L191" s="684"/>
      <c r="M191" s="684"/>
      <c r="N191" s="931"/>
      <c r="O191" s="684"/>
      <c r="P191" s="684"/>
      <c r="Q191" s="684"/>
      <c r="R191" s="865"/>
      <c r="S191" s="682"/>
      <c r="T191" s="682"/>
      <c r="U191" s="682"/>
      <c r="V191" s="682"/>
      <c r="W191" s="682"/>
      <c r="X191" s="682"/>
      <c r="Y191" s="682"/>
    </row>
    <row r="192" spans="1:25" ht="15">
      <c r="A192" s="682"/>
      <c r="B192" s="931"/>
      <c r="C192" s="684"/>
      <c r="D192" s="684"/>
      <c r="E192" s="684"/>
      <c r="F192" s="684"/>
      <c r="G192" s="684"/>
      <c r="H192" s="931"/>
      <c r="I192" s="684"/>
      <c r="J192" s="684"/>
      <c r="K192" s="684"/>
      <c r="L192" s="684"/>
      <c r="M192" s="684"/>
      <c r="N192" s="931"/>
      <c r="O192" s="684"/>
      <c r="P192" s="684"/>
      <c r="Q192" s="684"/>
      <c r="R192" s="865"/>
      <c r="S192" s="682"/>
      <c r="T192" s="682"/>
      <c r="U192" s="682"/>
      <c r="V192" s="682"/>
      <c r="W192" s="682"/>
      <c r="X192" s="682"/>
      <c r="Y192" s="682"/>
    </row>
    <row r="193" spans="1:25" ht="15">
      <c r="A193" s="682"/>
      <c r="B193" s="931"/>
      <c r="C193" s="684"/>
      <c r="D193" s="684"/>
      <c r="E193" s="684"/>
      <c r="F193" s="684"/>
      <c r="G193" s="684"/>
      <c r="H193" s="931"/>
      <c r="I193" s="684"/>
      <c r="J193" s="684"/>
      <c r="K193" s="684"/>
      <c r="L193" s="684"/>
      <c r="M193" s="684"/>
      <c r="N193" s="931"/>
      <c r="O193" s="684"/>
      <c r="P193" s="684"/>
      <c r="Q193" s="684"/>
      <c r="R193" s="865"/>
      <c r="S193" s="682"/>
      <c r="T193" s="682"/>
      <c r="U193" s="682"/>
      <c r="V193" s="682"/>
      <c r="W193" s="682"/>
      <c r="X193" s="682"/>
      <c r="Y193" s="682"/>
    </row>
    <row r="194" spans="1:25" ht="15">
      <c r="A194" s="682"/>
      <c r="B194" s="931"/>
      <c r="C194" s="684"/>
      <c r="D194" s="684"/>
      <c r="E194" s="684"/>
      <c r="F194" s="684"/>
      <c r="G194" s="684"/>
      <c r="H194" s="931"/>
      <c r="I194" s="684"/>
      <c r="J194" s="684"/>
      <c r="K194" s="684"/>
      <c r="L194" s="684"/>
      <c r="M194" s="684"/>
      <c r="N194" s="931"/>
      <c r="O194" s="684"/>
      <c r="P194" s="684"/>
      <c r="Q194" s="684"/>
      <c r="R194" s="865"/>
      <c r="S194" s="682"/>
      <c r="T194" s="682"/>
      <c r="U194" s="682"/>
      <c r="V194" s="682"/>
      <c r="W194" s="682"/>
      <c r="X194" s="682"/>
      <c r="Y194" s="682"/>
    </row>
    <row r="195" spans="1:25" ht="15">
      <c r="A195" s="682"/>
      <c r="B195" s="931"/>
      <c r="C195" s="684"/>
      <c r="D195" s="684"/>
      <c r="E195" s="684"/>
      <c r="F195" s="684"/>
      <c r="G195" s="684"/>
      <c r="H195" s="931"/>
      <c r="I195" s="684"/>
      <c r="J195" s="684"/>
      <c r="K195" s="684"/>
      <c r="L195" s="684"/>
      <c r="M195" s="684"/>
      <c r="N195" s="931"/>
      <c r="O195" s="684"/>
      <c r="P195" s="684"/>
      <c r="Q195" s="684"/>
      <c r="R195" s="865"/>
      <c r="S195" s="682"/>
      <c r="T195" s="682"/>
      <c r="U195" s="682"/>
      <c r="V195" s="682"/>
      <c r="W195" s="682"/>
      <c r="X195" s="682"/>
      <c r="Y195" s="682"/>
    </row>
    <row r="196" spans="1:25" ht="15">
      <c r="A196" s="682"/>
      <c r="B196" s="931"/>
      <c r="C196" s="684"/>
      <c r="D196" s="684"/>
      <c r="E196" s="684"/>
      <c r="F196" s="684"/>
      <c r="G196" s="684"/>
      <c r="H196" s="931"/>
      <c r="I196" s="684"/>
      <c r="J196" s="684"/>
      <c r="K196" s="684"/>
      <c r="L196" s="684"/>
      <c r="M196" s="684"/>
      <c r="N196" s="931"/>
      <c r="O196" s="684"/>
      <c r="P196" s="684"/>
      <c r="Q196" s="684"/>
      <c r="R196" s="865"/>
      <c r="S196" s="682"/>
      <c r="T196" s="682"/>
      <c r="U196" s="682"/>
      <c r="V196" s="682"/>
      <c r="W196" s="682"/>
      <c r="X196" s="682"/>
      <c r="Y196" s="682"/>
    </row>
    <row r="197" spans="1:25" ht="15">
      <c r="A197" s="682"/>
      <c r="B197" s="931"/>
      <c r="C197" s="684"/>
      <c r="D197" s="684"/>
      <c r="E197" s="684"/>
      <c r="F197" s="684"/>
      <c r="G197" s="684"/>
      <c r="H197" s="931"/>
      <c r="I197" s="684"/>
      <c r="J197" s="684"/>
      <c r="K197" s="684"/>
      <c r="L197" s="684"/>
      <c r="M197" s="684"/>
      <c r="N197" s="931"/>
      <c r="O197" s="684"/>
      <c r="P197" s="684"/>
      <c r="Q197" s="684"/>
      <c r="R197" s="865"/>
      <c r="S197" s="682"/>
      <c r="T197" s="682"/>
      <c r="U197" s="682"/>
      <c r="V197" s="682"/>
      <c r="W197" s="682"/>
      <c r="X197" s="682"/>
      <c r="Y197" s="682"/>
    </row>
    <row r="198" spans="1:25" ht="15">
      <c r="A198" s="682"/>
      <c r="B198" s="931"/>
      <c r="C198" s="684"/>
      <c r="D198" s="684"/>
      <c r="E198" s="684"/>
      <c r="F198" s="684"/>
      <c r="G198" s="684"/>
      <c r="H198" s="931"/>
      <c r="I198" s="684"/>
      <c r="J198" s="684"/>
      <c r="K198" s="684"/>
      <c r="L198" s="684"/>
      <c r="M198" s="684"/>
      <c r="N198" s="931"/>
      <c r="O198" s="684"/>
      <c r="P198" s="684"/>
      <c r="Q198" s="684"/>
      <c r="R198" s="865"/>
      <c r="S198" s="682"/>
      <c r="T198" s="682"/>
      <c r="U198" s="682"/>
      <c r="V198" s="682"/>
      <c r="W198" s="682"/>
      <c r="X198" s="682"/>
      <c r="Y198" s="682"/>
    </row>
    <row r="199" spans="1:25" ht="15">
      <c r="A199" s="682"/>
      <c r="B199" s="931"/>
      <c r="C199" s="684"/>
      <c r="D199" s="684"/>
      <c r="E199" s="684"/>
      <c r="F199" s="684"/>
      <c r="G199" s="684"/>
      <c r="H199" s="931"/>
      <c r="I199" s="684"/>
      <c r="J199" s="684"/>
      <c r="K199" s="684"/>
      <c r="L199" s="684"/>
      <c r="M199" s="684"/>
      <c r="N199" s="931"/>
      <c r="O199" s="684"/>
      <c r="P199" s="684"/>
      <c r="Q199" s="684"/>
      <c r="R199" s="865"/>
      <c r="S199" s="682"/>
      <c r="T199" s="682"/>
      <c r="U199" s="682"/>
      <c r="V199" s="682"/>
      <c r="W199" s="682"/>
      <c r="X199" s="682"/>
      <c r="Y199" s="682"/>
    </row>
    <row r="200" spans="1:25" ht="15">
      <c r="A200" s="682"/>
      <c r="B200" s="931"/>
      <c r="C200" s="684"/>
      <c r="D200" s="684"/>
      <c r="E200" s="684"/>
      <c r="F200" s="684"/>
      <c r="G200" s="684"/>
      <c r="H200" s="931"/>
      <c r="I200" s="684"/>
      <c r="J200" s="684"/>
      <c r="K200" s="684"/>
      <c r="L200" s="684"/>
      <c r="M200" s="684"/>
      <c r="N200" s="931"/>
      <c r="O200" s="684"/>
      <c r="P200" s="684"/>
      <c r="Q200" s="684"/>
      <c r="R200" s="865"/>
      <c r="S200" s="682"/>
      <c r="T200" s="682"/>
      <c r="U200" s="682"/>
      <c r="V200" s="682"/>
      <c r="W200" s="682"/>
      <c r="X200" s="682"/>
      <c r="Y200" s="682"/>
    </row>
    <row r="201" spans="1:25" ht="15">
      <c r="A201" s="682"/>
      <c r="B201" s="931"/>
      <c r="C201" s="684"/>
      <c r="D201" s="684"/>
      <c r="E201" s="684"/>
      <c r="F201" s="684"/>
      <c r="G201" s="684"/>
      <c r="H201" s="931"/>
      <c r="I201" s="684"/>
      <c r="J201" s="684"/>
      <c r="K201" s="684"/>
      <c r="L201" s="684"/>
      <c r="M201" s="684"/>
      <c r="N201" s="931"/>
      <c r="O201" s="684"/>
      <c r="P201" s="684"/>
      <c r="Q201" s="684"/>
      <c r="R201" s="865"/>
      <c r="S201" s="682"/>
      <c r="T201" s="682"/>
      <c r="U201" s="682"/>
      <c r="V201" s="682"/>
      <c r="W201" s="682"/>
      <c r="X201" s="682"/>
      <c r="Y201" s="682"/>
    </row>
    <row r="202" spans="1:25" ht="15">
      <c r="A202" s="682"/>
      <c r="B202" s="931"/>
      <c r="C202" s="684"/>
      <c r="D202" s="684"/>
      <c r="E202" s="684"/>
      <c r="F202" s="684"/>
      <c r="G202" s="684"/>
      <c r="H202" s="931"/>
      <c r="I202" s="684"/>
      <c r="J202" s="684"/>
      <c r="K202" s="684"/>
      <c r="L202" s="684"/>
      <c r="M202" s="684"/>
      <c r="N202" s="931"/>
      <c r="O202" s="684"/>
      <c r="P202" s="684"/>
      <c r="Q202" s="684"/>
      <c r="R202" s="865"/>
      <c r="S202" s="682"/>
      <c r="T202" s="682"/>
      <c r="U202" s="682"/>
      <c r="V202" s="682"/>
      <c r="W202" s="682"/>
      <c r="X202" s="682"/>
      <c r="Y202" s="682"/>
    </row>
    <row r="203" spans="1:25" ht="15">
      <c r="A203" s="682"/>
      <c r="B203" s="931"/>
      <c r="C203" s="684"/>
      <c r="D203" s="684"/>
      <c r="E203" s="684"/>
      <c r="F203" s="684"/>
      <c r="G203" s="684"/>
      <c r="H203" s="931"/>
      <c r="I203" s="684"/>
      <c r="J203" s="684"/>
      <c r="K203" s="684"/>
      <c r="L203" s="684"/>
      <c r="M203" s="684"/>
      <c r="N203" s="931"/>
      <c r="O203" s="684"/>
      <c r="P203" s="684"/>
      <c r="Q203" s="684"/>
      <c r="R203" s="865"/>
      <c r="S203" s="682"/>
      <c r="T203" s="682"/>
      <c r="U203" s="682"/>
      <c r="V203" s="682"/>
      <c r="W203" s="682"/>
      <c r="X203" s="682"/>
      <c r="Y203" s="682"/>
    </row>
    <row r="204" spans="1:25" ht="15">
      <c r="A204" s="682"/>
      <c r="B204" s="931"/>
      <c r="C204" s="684"/>
      <c r="D204" s="684"/>
      <c r="E204" s="684"/>
      <c r="F204" s="684"/>
      <c r="G204" s="684"/>
      <c r="H204" s="931"/>
      <c r="I204" s="684"/>
      <c r="J204" s="684"/>
      <c r="K204" s="684"/>
      <c r="L204" s="684"/>
      <c r="M204" s="684"/>
      <c r="N204" s="931"/>
      <c r="O204" s="684"/>
      <c r="P204" s="684"/>
      <c r="Q204" s="684"/>
      <c r="R204" s="865"/>
      <c r="S204" s="682"/>
      <c r="T204" s="682"/>
      <c r="U204" s="682"/>
      <c r="V204" s="682"/>
      <c r="W204" s="682"/>
      <c r="X204" s="682"/>
      <c r="Y204" s="682"/>
    </row>
    <row r="205" spans="1:25" ht="15">
      <c r="A205" s="682"/>
      <c r="B205" s="931"/>
      <c r="C205" s="684"/>
      <c r="D205" s="684"/>
      <c r="E205" s="684"/>
      <c r="F205" s="684"/>
      <c r="G205" s="684"/>
      <c r="H205" s="931"/>
      <c r="I205" s="684"/>
      <c r="J205" s="684"/>
      <c r="K205" s="684"/>
      <c r="L205" s="684"/>
      <c r="M205" s="684"/>
      <c r="N205" s="931"/>
      <c r="O205" s="684"/>
      <c r="P205" s="684"/>
      <c r="Q205" s="684"/>
      <c r="R205" s="865"/>
      <c r="S205" s="682"/>
      <c r="T205" s="682"/>
      <c r="U205" s="682"/>
      <c r="V205" s="682"/>
      <c r="W205" s="682"/>
      <c r="X205" s="682"/>
      <c r="Y205" s="682"/>
    </row>
    <row r="206" spans="1:25" ht="15">
      <c r="A206" s="682"/>
      <c r="B206" s="931"/>
      <c r="C206" s="684"/>
      <c r="D206" s="684"/>
      <c r="E206" s="684"/>
      <c r="F206" s="684"/>
      <c r="G206" s="684"/>
      <c r="H206" s="931"/>
      <c r="I206" s="684"/>
      <c r="J206" s="684"/>
      <c r="K206" s="684"/>
      <c r="L206" s="684"/>
      <c r="M206" s="684"/>
      <c r="N206" s="931"/>
      <c r="O206" s="684"/>
      <c r="P206" s="684"/>
      <c r="Q206" s="684"/>
      <c r="R206" s="865"/>
      <c r="S206" s="682"/>
      <c r="T206" s="682"/>
      <c r="U206" s="682"/>
      <c r="V206" s="682"/>
      <c r="W206" s="682"/>
      <c r="X206" s="682"/>
      <c r="Y206" s="682"/>
    </row>
    <row r="207" spans="1:25" ht="15">
      <c r="A207" s="682"/>
      <c r="B207" s="931"/>
      <c r="C207" s="684"/>
      <c r="D207" s="684"/>
      <c r="E207" s="684"/>
      <c r="F207" s="684"/>
      <c r="G207" s="684"/>
      <c r="H207" s="931"/>
      <c r="I207" s="684"/>
      <c r="J207" s="684"/>
      <c r="K207" s="684"/>
      <c r="L207" s="684"/>
      <c r="M207" s="684"/>
      <c r="N207" s="931"/>
      <c r="O207" s="684"/>
      <c r="P207" s="684"/>
      <c r="Q207" s="684"/>
      <c r="R207" s="865"/>
      <c r="S207" s="682"/>
      <c r="T207" s="682"/>
      <c r="U207" s="682"/>
      <c r="V207" s="682"/>
      <c r="W207" s="682"/>
      <c r="X207" s="682"/>
      <c r="Y207" s="682"/>
    </row>
    <row r="208" spans="1:25" ht="15">
      <c r="A208" s="682"/>
      <c r="B208" s="931"/>
      <c r="C208" s="684"/>
      <c r="D208" s="684"/>
      <c r="E208" s="684"/>
      <c r="F208" s="684"/>
      <c r="G208" s="684"/>
      <c r="H208" s="931"/>
      <c r="I208" s="684"/>
      <c r="J208" s="684"/>
      <c r="K208" s="684"/>
      <c r="L208" s="684"/>
      <c r="M208" s="684"/>
      <c r="N208" s="931"/>
      <c r="O208" s="684"/>
      <c r="P208" s="684"/>
      <c r="Q208" s="684"/>
      <c r="R208" s="865"/>
      <c r="S208" s="682"/>
      <c r="T208" s="682"/>
      <c r="U208" s="682"/>
      <c r="V208" s="682"/>
      <c r="W208" s="682"/>
      <c r="X208" s="682"/>
      <c r="Y208" s="682"/>
    </row>
    <row r="209" spans="1:25" ht="15">
      <c r="A209" s="682"/>
      <c r="B209" s="931"/>
      <c r="C209" s="684"/>
      <c r="D209" s="684"/>
      <c r="E209" s="684"/>
      <c r="F209" s="684"/>
      <c r="G209" s="684"/>
      <c r="H209" s="931"/>
      <c r="I209" s="684"/>
      <c r="J209" s="684"/>
      <c r="K209" s="684"/>
      <c r="L209" s="684"/>
      <c r="M209" s="684"/>
      <c r="N209" s="931"/>
      <c r="O209" s="684"/>
      <c r="P209" s="684"/>
      <c r="Q209" s="684"/>
      <c r="R209" s="865"/>
      <c r="S209" s="682"/>
      <c r="T209" s="682"/>
      <c r="U209" s="682"/>
      <c r="V209" s="682"/>
      <c r="W209" s="682"/>
      <c r="X209" s="682"/>
      <c r="Y209" s="682"/>
    </row>
    <row r="210" spans="1:25" ht="15">
      <c r="A210" s="682"/>
      <c r="B210" s="931"/>
      <c r="C210" s="684"/>
      <c r="D210" s="684"/>
      <c r="E210" s="684"/>
      <c r="F210" s="684"/>
      <c r="G210" s="684"/>
      <c r="H210" s="931"/>
      <c r="I210" s="684"/>
      <c r="J210" s="684"/>
      <c r="K210" s="684"/>
      <c r="L210" s="684"/>
      <c r="M210" s="684"/>
      <c r="N210" s="931"/>
      <c r="O210" s="684"/>
      <c r="P210" s="684"/>
      <c r="Q210" s="684"/>
      <c r="R210" s="865"/>
      <c r="S210" s="682"/>
      <c r="T210" s="682"/>
      <c r="U210" s="682"/>
      <c r="V210" s="682"/>
      <c r="W210" s="682"/>
      <c r="X210" s="682"/>
      <c r="Y210" s="682"/>
    </row>
    <row r="211" spans="1:25" ht="15">
      <c r="A211" s="682"/>
      <c r="B211" s="931"/>
      <c r="C211" s="684"/>
      <c r="D211" s="684"/>
      <c r="E211" s="684"/>
      <c r="F211" s="684"/>
      <c r="G211" s="684"/>
      <c r="H211" s="931"/>
      <c r="I211" s="684"/>
      <c r="J211" s="684"/>
      <c r="K211" s="684"/>
      <c r="L211" s="684"/>
      <c r="M211" s="684"/>
      <c r="N211" s="931"/>
      <c r="O211" s="684"/>
      <c r="P211" s="684"/>
      <c r="Q211" s="684"/>
      <c r="R211" s="865"/>
      <c r="S211" s="682"/>
      <c r="T211" s="682"/>
      <c r="U211" s="682"/>
      <c r="V211" s="682"/>
      <c r="W211" s="682"/>
      <c r="X211" s="682"/>
      <c r="Y211" s="682"/>
    </row>
    <row r="212" spans="1:25" ht="15">
      <c r="A212" s="682"/>
      <c r="B212" s="931"/>
      <c r="C212" s="684"/>
      <c r="D212" s="684"/>
      <c r="E212" s="684"/>
      <c r="F212" s="684"/>
      <c r="G212" s="684"/>
      <c r="H212" s="931"/>
      <c r="I212" s="684"/>
      <c r="J212" s="684"/>
      <c r="K212" s="684"/>
      <c r="L212" s="684"/>
      <c r="M212" s="684"/>
      <c r="N212" s="931"/>
      <c r="O212" s="684"/>
      <c r="P212" s="684"/>
      <c r="Q212" s="684"/>
      <c r="R212" s="865"/>
      <c r="S212" s="682"/>
      <c r="T212" s="682"/>
      <c r="U212" s="682"/>
      <c r="V212" s="682"/>
      <c r="W212" s="682"/>
      <c r="X212" s="682"/>
      <c r="Y212" s="682"/>
    </row>
    <row r="213" spans="1:25" ht="15">
      <c r="A213" s="682"/>
      <c r="B213" s="931"/>
      <c r="C213" s="684"/>
      <c r="D213" s="684"/>
      <c r="E213" s="684"/>
      <c r="F213" s="684"/>
      <c r="G213" s="684"/>
      <c r="H213" s="931"/>
      <c r="I213" s="684"/>
      <c r="J213" s="684"/>
      <c r="K213" s="684"/>
      <c r="L213" s="684"/>
      <c r="M213" s="684"/>
      <c r="N213" s="931"/>
      <c r="O213" s="684"/>
      <c r="P213" s="684"/>
      <c r="Q213" s="684"/>
      <c r="R213" s="865"/>
      <c r="S213" s="682"/>
      <c r="T213" s="682"/>
      <c r="U213" s="682"/>
      <c r="V213" s="682"/>
      <c r="W213" s="682"/>
      <c r="X213" s="682"/>
      <c r="Y213" s="682"/>
    </row>
    <row r="214" spans="1:25" ht="15">
      <c r="A214" s="682"/>
      <c r="B214" s="931"/>
      <c r="C214" s="684"/>
      <c r="D214" s="684"/>
      <c r="E214" s="684"/>
      <c r="F214" s="684"/>
      <c r="G214" s="684"/>
      <c r="H214" s="931"/>
      <c r="I214" s="684"/>
      <c r="J214" s="684"/>
      <c r="K214" s="684"/>
      <c r="L214" s="684"/>
      <c r="M214" s="684"/>
      <c r="N214" s="931"/>
      <c r="O214" s="684"/>
      <c r="P214" s="684"/>
      <c r="Q214" s="684"/>
      <c r="R214" s="865"/>
      <c r="S214" s="682"/>
      <c r="T214" s="682"/>
      <c r="U214" s="682"/>
      <c r="V214" s="682"/>
      <c r="W214" s="682"/>
      <c r="X214" s="682"/>
      <c r="Y214" s="682"/>
    </row>
    <row r="215" spans="1:25" ht="15">
      <c r="A215" s="682"/>
      <c r="B215" s="931"/>
      <c r="C215" s="684"/>
      <c r="D215" s="684"/>
      <c r="E215" s="684"/>
      <c r="F215" s="684"/>
      <c r="G215" s="684"/>
      <c r="H215" s="931"/>
      <c r="I215" s="684"/>
      <c r="J215" s="684"/>
      <c r="K215" s="684"/>
      <c r="L215" s="684"/>
      <c r="M215" s="684"/>
      <c r="N215" s="931"/>
      <c r="O215" s="684"/>
      <c r="P215" s="684"/>
      <c r="Q215" s="684"/>
      <c r="R215" s="865"/>
      <c r="S215" s="682"/>
      <c r="T215" s="682"/>
      <c r="U215" s="682"/>
      <c r="V215" s="682"/>
      <c r="W215" s="682"/>
      <c r="X215" s="682"/>
      <c r="Y215" s="682"/>
    </row>
    <row r="216" spans="1:25" ht="15">
      <c r="A216" s="682"/>
      <c r="B216" s="931"/>
      <c r="C216" s="684"/>
      <c r="D216" s="684"/>
      <c r="E216" s="684"/>
      <c r="F216" s="684"/>
      <c r="G216" s="684"/>
      <c r="H216" s="931"/>
      <c r="I216" s="684"/>
      <c r="J216" s="684"/>
      <c r="K216" s="684"/>
      <c r="L216" s="684"/>
      <c r="M216" s="684"/>
      <c r="N216" s="931"/>
      <c r="O216" s="684"/>
      <c r="P216" s="684"/>
      <c r="Q216" s="684"/>
      <c r="R216" s="865"/>
      <c r="S216" s="682"/>
      <c r="T216" s="682"/>
      <c r="U216" s="682"/>
      <c r="V216" s="682"/>
      <c r="W216" s="682"/>
      <c r="X216" s="682"/>
      <c r="Y216" s="682"/>
    </row>
    <row r="217" spans="1:25" ht="15">
      <c r="A217" s="682"/>
      <c r="B217" s="931"/>
      <c r="C217" s="684"/>
      <c r="D217" s="684"/>
      <c r="E217" s="684"/>
      <c r="F217" s="684"/>
      <c r="G217" s="684"/>
      <c r="H217" s="931"/>
      <c r="I217" s="684"/>
      <c r="J217" s="684"/>
      <c r="K217" s="684"/>
      <c r="L217" s="684"/>
      <c r="M217" s="684"/>
      <c r="N217" s="931"/>
      <c r="O217" s="684"/>
      <c r="P217" s="684"/>
      <c r="Q217" s="684"/>
      <c r="R217" s="865"/>
      <c r="S217" s="682"/>
      <c r="T217" s="682"/>
      <c r="U217" s="682"/>
      <c r="V217" s="682"/>
      <c r="W217" s="682"/>
      <c r="X217" s="682"/>
      <c r="Y217" s="682"/>
    </row>
    <row r="218" spans="1:25" ht="15">
      <c r="A218" s="682"/>
      <c r="B218" s="931"/>
      <c r="C218" s="684"/>
      <c r="D218" s="684"/>
      <c r="E218" s="684"/>
      <c r="F218" s="684"/>
      <c r="G218" s="684"/>
      <c r="H218" s="931"/>
      <c r="I218" s="684"/>
      <c r="J218" s="684"/>
      <c r="K218" s="684"/>
      <c r="L218" s="684"/>
      <c r="M218" s="684"/>
      <c r="N218" s="931"/>
      <c r="O218" s="684"/>
      <c r="P218" s="684"/>
      <c r="Q218" s="684"/>
      <c r="R218" s="865"/>
      <c r="S218" s="682"/>
      <c r="T218" s="682"/>
      <c r="U218" s="682"/>
      <c r="V218" s="682"/>
      <c r="W218" s="682"/>
      <c r="X218" s="682"/>
      <c r="Y218" s="682"/>
    </row>
    <row r="219" spans="1:25" ht="15">
      <c r="A219" s="682"/>
      <c r="B219" s="931"/>
      <c r="C219" s="684"/>
      <c r="D219" s="684"/>
      <c r="E219" s="684"/>
      <c r="F219" s="684"/>
      <c r="G219" s="684"/>
      <c r="H219" s="931"/>
      <c r="I219" s="684"/>
      <c r="J219" s="684"/>
      <c r="K219" s="684"/>
      <c r="L219" s="684"/>
      <c r="M219" s="684"/>
      <c r="N219" s="931"/>
      <c r="O219" s="684"/>
      <c r="P219" s="684"/>
      <c r="Q219" s="684"/>
      <c r="R219" s="865"/>
      <c r="S219" s="682"/>
      <c r="T219" s="682"/>
      <c r="U219" s="682"/>
      <c r="V219" s="682"/>
      <c r="W219" s="682"/>
      <c r="X219" s="682"/>
      <c r="Y219" s="682"/>
    </row>
    <row r="220" spans="1:25" ht="15">
      <c r="A220" s="682"/>
      <c r="B220" s="931"/>
      <c r="C220" s="684"/>
      <c r="D220" s="684"/>
      <c r="E220" s="684"/>
      <c r="F220" s="684"/>
      <c r="G220" s="684"/>
      <c r="H220" s="931"/>
      <c r="I220" s="684"/>
      <c r="J220" s="684"/>
      <c r="K220" s="684"/>
      <c r="L220" s="684"/>
      <c r="M220" s="684"/>
      <c r="N220" s="931"/>
      <c r="O220" s="684"/>
      <c r="P220" s="684"/>
      <c r="Q220" s="684"/>
      <c r="R220" s="865"/>
      <c r="S220" s="682"/>
      <c r="T220" s="682"/>
      <c r="U220" s="682"/>
      <c r="V220" s="682"/>
      <c r="W220" s="682"/>
      <c r="X220" s="682"/>
      <c r="Y220" s="682"/>
    </row>
    <row r="221" spans="1:25" ht="15">
      <c r="A221" s="682"/>
      <c r="B221" s="931"/>
      <c r="C221" s="684"/>
      <c r="D221" s="684"/>
      <c r="E221" s="684"/>
      <c r="F221" s="684"/>
      <c r="G221" s="684"/>
      <c r="H221" s="931"/>
      <c r="I221" s="684"/>
      <c r="J221" s="684"/>
      <c r="K221" s="684"/>
      <c r="L221" s="684"/>
      <c r="M221" s="684"/>
      <c r="N221" s="931"/>
      <c r="O221" s="684"/>
      <c r="P221" s="684"/>
      <c r="Q221" s="684"/>
      <c r="R221" s="865"/>
      <c r="S221" s="682"/>
      <c r="T221" s="682"/>
      <c r="U221" s="682"/>
      <c r="V221" s="682"/>
      <c r="W221" s="682"/>
      <c r="X221" s="682"/>
      <c r="Y221" s="682"/>
    </row>
    <row r="222" spans="1:25" ht="15">
      <c r="A222" s="682"/>
      <c r="B222" s="931"/>
      <c r="C222" s="684"/>
      <c r="D222" s="684"/>
      <c r="E222" s="684"/>
      <c r="F222" s="684"/>
      <c r="G222" s="684"/>
      <c r="H222" s="931"/>
      <c r="I222" s="684"/>
      <c r="J222" s="684"/>
      <c r="K222" s="684"/>
      <c r="L222" s="684"/>
      <c r="M222" s="684"/>
      <c r="N222" s="931"/>
      <c r="O222" s="684"/>
      <c r="P222" s="684"/>
      <c r="Q222" s="684"/>
      <c r="R222" s="865"/>
      <c r="S222" s="682"/>
      <c r="T222" s="682"/>
      <c r="U222" s="682"/>
      <c r="V222" s="682"/>
      <c r="W222" s="682"/>
      <c r="X222" s="682"/>
      <c r="Y222" s="682"/>
    </row>
    <row r="223" spans="1:25" ht="15">
      <c r="A223" s="682"/>
      <c r="B223" s="931"/>
      <c r="C223" s="684"/>
      <c r="D223" s="684"/>
      <c r="E223" s="684"/>
      <c r="F223" s="684"/>
      <c r="G223" s="684"/>
      <c r="H223" s="931"/>
      <c r="I223" s="684"/>
      <c r="J223" s="684"/>
      <c r="K223" s="684"/>
      <c r="L223" s="684"/>
      <c r="M223" s="684"/>
      <c r="N223" s="931"/>
      <c r="O223" s="684"/>
      <c r="P223" s="684"/>
      <c r="Q223" s="684"/>
      <c r="R223" s="865"/>
      <c r="S223" s="682"/>
      <c r="T223" s="682"/>
      <c r="U223" s="682"/>
      <c r="V223" s="682"/>
      <c r="W223" s="682"/>
      <c r="X223" s="682"/>
      <c r="Y223" s="682"/>
    </row>
    <row r="224" spans="1:25" ht="15">
      <c r="A224" s="682"/>
      <c r="B224" s="931"/>
      <c r="C224" s="684"/>
      <c r="D224" s="684"/>
      <c r="E224" s="684"/>
      <c r="F224" s="684"/>
      <c r="G224" s="684"/>
      <c r="H224" s="931"/>
      <c r="I224" s="684"/>
      <c r="J224" s="684"/>
      <c r="K224" s="684"/>
      <c r="L224" s="684"/>
      <c r="M224" s="684"/>
      <c r="N224" s="931"/>
      <c r="O224" s="684"/>
      <c r="P224" s="684"/>
      <c r="Q224" s="684"/>
      <c r="R224" s="865"/>
      <c r="S224" s="682"/>
      <c r="T224" s="682"/>
      <c r="U224" s="682"/>
      <c r="V224" s="682"/>
      <c r="W224" s="682"/>
      <c r="X224" s="682"/>
      <c r="Y224" s="682"/>
    </row>
    <row r="225" spans="1:25" ht="15">
      <c r="A225" s="682"/>
      <c r="B225" s="931"/>
      <c r="C225" s="684"/>
      <c r="D225" s="684"/>
      <c r="E225" s="684"/>
      <c r="F225" s="684"/>
      <c r="G225" s="684"/>
      <c r="H225" s="931"/>
      <c r="I225" s="684"/>
      <c r="J225" s="684"/>
      <c r="K225" s="684"/>
      <c r="L225" s="684"/>
      <c r="M225" s="684"/>
      <c r="N225" s="931"/>
      <c r="O225" s="684"/>
      <c r="P225" s="684"/>
      <c r="Q225" s="684"/>
      <c r="R225" s="865"/>
      <c r="S225" s="682"/>
      <c r="T225" s="682"/>
      <c r="U225" s="682"/>
      <c r="V225" s="682"/>
      <c r="W225" s="682"/>
      <c r="X225" s="682"/>
      <c r="Y225" s="682"/>
    </row>
    <row r="226" spans="1:25" ht="15">
      <c r="A226" s="682"/>
      <c r="B226" s="931"/>
      <c r="C226" s="684"/>
      <c r="D226" s="684"/>
      <c r="E226" s="684"/>
      <c r="F226" s="684"/>
      <c r="G226" s="684"/>
      <c r="H226" s="931"/>
      <c r="I226" s="684"/>
      <c r="J226" s="684"/>
      <c r="K226" s="684"/>
      <c r="L226" s="684"/>
      <c r="M226" s="684"/>
      <c r="N226" s="931"/>
      <c r="O226" s="684"/>
      <c r="P226" s="684"/>
      <c r="Q226" s="684"/>
      <c r="R226" s="865"/>
      <c r="S226" s="682"/>
      <c r="T226" s="682"/>
      <c r="U226" s="682"/>
      <c r="V226" s="682"/>
      <c r="W226" s="682"/>
      <c r="X226" s="682"/>
      <c r="Y226" s="682"/>
    </row>
    <row r="227" spans="1:25" ht="15">
      <c r="A227" s="682"/>
      <c r="B227" s="931"/>
      <c r="C227" s="684"/>
      <c r="D227" s="684"/>
      <c r="E227" s="684"/>
      <c r="F227" s="684"/>
      <c r="G227" s="684"/>
      <c r="H227" s="931"/>
      <c r="I227" s="684"/>
      <c r="J227" s="684"/>
      <c r="K227" s="684"/>
      <c r="L227" s="684"/>
      <c r="M227" s="684"/>
      <c r="N227" s="931"/>
      <c r="O227" s="684"/>
      <c r="P227" s="684"/>
      <c r="Q227" s="684"/>
      <c r="R227" s="865"/>
      <c r="S227" s="682"/>
      <c r="T227" s="682"/>
      <c r="U227" s="682"/>
      <c r="V227" s="682"/>
      <c r="W227" s="682"/>
      <c r="X227" s="682"/>
      <c r="Y227" s="682"/>
    </row>
    <row r="228" spans="1:25" ht="15">
      <c r="A228" s="682"/>
      <c r="B228" s="931"/>
      <c r="C228" s="684"/>
      <c r="D228" s="684"/>
      <c r="E228" s="684"/>
      <c r="F228" s="684"/>
      <c r="G228" s="684"/>
      <c r="H228" s="931"/>
      <c r="I228" s="684"/>
      <c r="J228" s="684"/>
      <c r="K228" s="684"/>
      <c r="L228" s="684"/>
      <c r="M228" s="684"/>
      <c r="N228" s="931"/>
      <c r="O228" s="684"/>
      <c r="P228" s="684"/>
      <c r="Q228" s="684"/>
      <c r="R228" s="865"/>
      <c r="S228" s="682"/>
      <c r="T228" s="682"/>
      <c r="U228" s="682"/>
      <c r="V228" s="682"/>
      <c r="W228" s="682"/>
      <c r="X228" s="682"/>
      <c r="Y228" s="682"/>
    </row>
    <row r="229" spans="1:25" ht="15">
      <c r="A229" s="682"/>
      <c r="B229" s="931"/>
      <c r="C229" s="684"/>
      <c r="D229" s="684"/>
      <c r="E229" s="684"/>
      <c r="F229" s="684"/>
      <c r="G229" s="684"/>
      <c r="H229" s="931"/>
      <c r="I229" s="684"/>
      <c r="J229" s="684"/>
      <c r="K229" s="684"/>
      <c r="L229" s="684"/>
      <c r="M229" s="684"/>
      <c r="N229" s="931"/>
      <c r="O229" s="684"/>
      <c r="P229" s="684"/>
      <c r="Q229" s="684"/>
      <c r="R229" s="865"/>
      <c r="S229" s="682"/>
      <c r="T229" s="682"/>
      <c r="U229" s="682"/>
      <c r="V229" s="682"/>
      <c r="W229" s="682"/>
      <c r="X229" s="682"/>
      <c r="Y229" s="682"/>
    </row>
    <row r="230" spans="1:25" ht="15">
      <c r="A230" s="682"/>
      <c r="B230" s="931"/>
      <c r="C230" s="684"/>
      <c r="D230" s="684"/>
      <c r="E230" s="684"/>
      <c r="F230" s="684"/>
      <c r="G230" s="684"/>
      <c r="H230" s="931"/>
      <c r="I230" s="684"/>
      <c r="J230" s="684"/>
      <c r="K230" s="684"/>
      <c r="L230" s="684"/>
      <c r="M230" s="684"/>
      <c r="N230" s="931"/>
      <c r="O230" s="684"/>
      <c r="P230" s="684"/>
      <c r="Q230" s="684"/>
      <c r="R230" s="865"/>
      <c r="S230" s="682"/>
      <c r="T230" s="682"/>
      <c r="U230" s="682"/>
      <c r="V230" s="682"/>
      <c r="W230" s="682"/>
      <c r="X230" s="682"/>
      <c r="Y230" s="682"/>
    </row>
    <row r="231" spans="1:25" ht="15">
      <c r="A231" s="682"/>
      <c r="B231" s="931"/>
      <c r="C231" s="684"/>
      <c r="D231" s="684"/>
      <c r="E231" s="684"/>
      <c r="F231" s="684"/>
      <c r="G231" s="684"/>
      <c r="H231" s="931"/>
      <c r="I231" s="684"/>
      <c r="J231" s="684"/>
      <c r="K231" s="684"/>
      <c r="L231" s="684"/>
      <c r="M231" s="684"/>
      <c r="N231" s="931"/>
      <c r="O231" s="684"/>
      <c r="P231" s="684"/>
      <c r="Q231" s="684"/>
      <c r="R231" s="865"/>
      <c r="S231" s="682"/>
      <c r="T231" s="682"/>
      <c r="U231" s="682"/>
      <c r="V231" s="682"/>
      <c r="W231" s="682"/>
      <c r="X231" s="682"/>
      <c r="Y231" s="682"/>
    </row>
    <row r="232" spans="1:25" ht="15">
      <c r="A232" s="682"/>
      <c r="B232" s="931"/>
      <c r="C232" s="684"/>
      <c r="D232" s="684"/>
      <c r="E232" s="684"/>
      <c r="F232" s="684"/>
      <c r="G232" s="684"/>
      <c r="H232" s="931"/>
      <c r="I232" s="684"/>
      <c r="J232" s="684"/>
      <c r="K232" s="684"/>
      <c r="L232" s="684"/>
      <c r="M232" s="684"/>
      <c r="N232" s="931"/>
      <c r="O232" s="684"/>
      <c r="P232" s="684"/>
      <c r="Q232" s="684"/>
      <c r="R232" s="865"/>
      <c r="S232" s="682"/>
      <c r="T232" s="682"/>
      <c r="U232" s="682"/>
      <c r="V232" s="682"/>
      <c r="W232" s="682"/>
      <c r="X232" s="682"/>
      <c r="Y232" s="682"/>
    </row>
    <row r="233" spans="1:25" ht="15">
      <c r="A233" s="682"/>
      <c r="B233" s="931"/>
      <c r="C233" s="684"/>
      <c r="D233" s="684"/>
      <c r="E233" s="684"/>
      <c r="F233" s="684"/>
      <c r="G233" s="684"/>
      <c r="H233" s="931"/>
      <c r="I233" s="684"/>
      <c r="J233" s="684"/>
      <c r="K233" s="684"/>
      <c r="L233" s="684"/>
      <c r="M233" s="684"/>
      <c r="N233" s="931"/>
      <c r="O233" s="684"/>
      <c r="P233" s="684"/>
      <c r="Q233" s="684"/>
      <c r="R233" s="865"/>
      <c r="S233" s="682"/>
      <c r="T233" s="682"/>
      <c r="U233" s="682"/>
      <c r="V233" s="682"/>
      <c r="W233" s="682"/>
      <c r="X233" s="682"/>
      <c r="Y233" s="682"/>
    </row>
    <row r="234" spans="1:25" ht="15">
      <c r="A234" s="682"/>
      <c r="B234" s="931"/>
      <c r="C234" s="684"/>
      <c r="D234" s="684"/>
      <c r="E234" s="684"/>
      <c r="F234" s="684"/>
      <c r="G234" s="684"/>
      <c r="H234" s="931"/>
      <c r="I234" s="684"/>
      <c r="J234" s="684"/>
      <c r="K234" s="684"/>
      <c r="L234" s="684"/>
      <c r="M234" s="684"/>
      <c r="N234" s="931"/>
      <c r="O234" s="684"/>
      <c r="P234" s="684"/>
      <c r="Q234" s="684"/>
      <c r="R234" s="865"/>
      <c r="S234" s="682"/>
      <c r="T234" s="682"/>
      <c r="U234" s="682"/>
      <c r="V234" s="682"/>
      <c r="W234" s="682"/>
      <c r="X234" s="682"/>
      <c r="Y234" s="682"/>
    </row>
    <row r="235" spans="1:25" ht="15">
      <c r="A235" s="682"/>
      <c r="B235" s="931"/>
      <c r="C235" s="684"/>
      <c r="D235" s="684"/>
      <c r="E235" s="684"/>
      <c r="F235" s="684"/>
      <c r="G235" s="684"/>
      <c r="H235" s="931"/>
      <c r="I235" s="684"/>
      <c r="J235" s="684"/>
      <c r="K235" s="684"/>
      <c r="L235" s="684"/>
      <c r="M235" s="684"/>
      <c r="N235" s="931"/>
      <c r="O235" s="684"/>
      <c r="P235" s="684"/>
      <c r="Q235" s="684"/>
      <c r="R235" s="865"/>
      <c r="S235" s="682"/>
      <c r="T235" s="682"/>
      <c r="U235" s="682"/>
      <c r="V235" s="682"/>
      <c r="W235" s="682"/>
      <c r="X235" s="682"/>
      <c r="Y235" s="682"/>
    </row>
    <row r="236" spans="1:25" ht="15">
      <c r="A236" s="682"/>
      <c r="B236" s="931"/>
      <c r="C236" s="684"/>
      <c r="D236" s="684"/>
      <c r="E236" s="684"/>
      <c r="F236" s="684"/>
      <c r="G236" s="684"/>
      <c r="H236" s="931"/>
      <c r="I236" s="684"/>
      <c r="J236" s="684"/>
      <c r="K236" s="684"/>
      <c r="L236" s="684"/>
      <c r="M236" s="684"/>
      <c r="N236" s="931"/>
      <c r="O236" s="684"/>
      <c r="P236" s="684"/>
      <c r="Q236" s="684"/>
      <c r="R236" s="865"/>
      <c r="S236" s="682"/>
      <c r="T236" s="682"/>
      <c r="U236" s="682"/>
      <c r="V236" s="682"/>
      <c r="W236" s="682"/>
      <c r="X236" s="682"/>
      <c r="Y236" s="682"/>
    </row>
    <row r="237" spans="1:25" ht="15">
      <c r="A237" s="682"/>
      <c r="B237" s="931"/>
      <c r="C237" s="684"/>
      <c r="D237" s="684"/>
      <c r="E237" s="684"/>
      <c r="F237" s="684"/>
      <c r="G237" s="684"/>
      <c r="H237" s="931"/>
      <c r="I237" s="684"/>
      <c r="J237" s="684"/>
      <c r="K237" s="684"/>
      <c r="L237" s="684"/>
      <c r="M237" s="684"/>
      <c r="N237" s="931"/>
      <c r="O237" s="684"/>
      <c r="P237" s="684"/>
      <c r="Q237" s="684"/>
      <c r="R237" s="865"/>
      <c r="S237" s="682"/>
      <c r="T237" s="682"/>
      <c r="U237" s="682"/>
      <c r="V237" s="682"/>
      <c r="W237" s="682"/>
      <c r="X237" s="682"/>
      <c r="Y237" s="682"/>
    </row>
    <row r="238" spans="1:25" ht="15">
      <c r="A238" s="682"/>
      <c r="B238" s="931"/>
      <c r="C238" s="684"/>
      <c r="D238" s="684"/>
      <c r="E238" s="684"/>
      <c r="F238" s="684"/>
      <c r="G238" s="684"/>
      <c r="H238" s="931"/>
      <c r="I238" s="684"/>
      <c r="J238" s="684"/>
      <c r="K238" s="684"/>
      <c r="L238" s="684"/>
      <c r="M238" s="684"/>
      <c r="N238" s="931"/>
      <c r="O238" s="684"/>
      <c r="P238" s="684"/>
      <c r="Q238" s="684"/>
      <c r="R238" s="865"/>
      <c r="S238" s="682"/>
      <c r="T238" s="682"/>
      <c r="U238" s="682"/>
      <c r="V238" s="682"/>
      <c r="W238" s="682"/>
      <c r="X238" s="682"/>
      <c r="Y238" s="682"/>
    </row>
    <row r="239" spans="1:25" ht="15">
      <c r="A239" s="682"/>
      <c r="B239" s="931"/>
      <c r="C239" s="684"/>
      <c r="D239" s="684"/>
      <c r="E239" s="684"/>
      <c r="F239" s="684"/>
      <c r="G239" s="684"/>
      <c r="H239" s="931"/>
      <c r="I239" s="684"/>
      <c r="J239" s="684"/>
      <c r="K239" s="684"/>
      <c r="L239" s="684"/>
      <c r="M239" s="684"/>
      <c r="N239" s="931"/>
      <c r="O239" s="684"/>
      <c r="P239" s="684"/>
      <c r="Q239" s="684"/>
      <c r="R239" s="865"/>
      <c r="S239" s="682"/>
      <c r="T239" s="682"/>
      <c r="U239" s="682"/>
      <c r="V239" s="682"/>
      <c r="W239" s="682"/>
      <c r="X239" s="682"/>
      <c r="Y239" s="682"/>
    </row>
    <row r="240" spans="1:25" ht="15">
      <c r="A240" s="682"/>
      <c r="B240" s="931"/>
      <c r="C240" s="684"/>
      <c r="D240" s="684"/>
      <c r="E240" s="684"/>
      <c r="F240" s="684"/>
      <c r="G240" s="684"/>
      <c r="H240" s="931"/>
      <c r="I240" s="684"/>
      <c r="J240" s="684"/>
      <c r="K240" s="684"/>
      <c r="L240" s="684"/>
      <c r="M240" s="684"/>
      <c r="N240" s="931"/>
      <c r="O240" s="684"/>
      <c r="P240" s="684"/>
      <c r="Q240" s="684"/>
      <c r="R240" s="865"/>
      <c r="S240" s="682"/>
      <c r="T240" s="682"/>
      <c r="U240" s="682"/>
      <c r="V240" s="682"/>
      <c r="W240" s="682"/>
      <c r="X240" s="682"/>
      <c r="Y240" s="682"/>
    </row>
    <row r="241" spans="1:25" ht="15">
      <c r="A241" s="682"/>
      <c r="B241" s="931"/>
      <c r="C241" s="684"/>
      <c r="D241" s="684"/>
      <c r="E241" s="684"/>
      <c r="F241" s="684"/>
      <c r="G241" s="684"/>
      <c r="H241" s="931"/>
      <c r="I241" s="684"/>
      <c r="J241" s="684"/>
      <c r="K241" s="684"/>
      <c r="L241" s="684"/>
      <c r="M241" s="684"/>
      <c r="N241" s="931"/>
      <c r="O241" s="684"/>
      <c r="P241" s="684"/>
      <c r="Q241" s="684"/>
      <c r="R241" s="865"/>
      <c r="S241" s="682"/>
      <c r="T241" s="682"/>
      <c r="U241" s="682"/>
      <c r="V241" s="682"/>
      <c r="W241" s="682"/>
      <c r="X241" s="682"/>
      <c r="Y241" s="682"/>
    </row>
    <row r="242" spans="1:25" ht="15">
      <c r="A242" s="682"/>
      <c r="B242" s="931"/>
      <c r="C242" s="684"/>
      <c r="D242" s="684"/>
      <c r="E242" s="684"/>
      <c r="F242" s="684"/>
      <c r="G242" s="684"/>
      <c r="H242" s="931"/>
      <c r="I242" s="684"/>
      <c r="J242" s="684"/>
      <c r="K242" s="684"/>
      <c r="L242" s="684"/>
      <c r="M242" s="684"/>
      <c r="N242" s="931"/>
      <c r="O242" s="684"/>
      <c r="P242" s="684"/>
      <c r="Q242" s="684"/>
      <c r="R242" s="865"/>
      <c r="S242" s="682"/>
      <c r="T242" s="682"/>
      <c r="U242" s="682"/>
      <c r="V242" s="682"/>
      <c r="W242" s="682"/>
      <c r="X242" s="682"/>
      <c r="Y242" s="682"/>
    </row>
    <row r="243" spans="1:25" ht="15">
      <c r="A243" s="682"/>
      <c r="B243" s="931"/>
      <c r="C243" s="684"/>
      <c r="D243" s="684"/>
      <c r="E243" s="684"/>
      <c r="F243" s="684"/>
      <c r="G243" s="684"/>
      <c r="H243" s="931"/>
      <c r="I243" s="684"/>
      <c r="J243" s="684"/>
      <c r="K243" s="684"/>
      <c r="L243" s="684"/>
      <c r="M243" s="684"/>
      <c r="N243" s="931"/>
      <c r="O243" s="684"/>
      <c r="P243" s="684"/>
      <c r="Q243" s="684"/>
      <c r="R243" s="865"/>
      <c r="S243" s="682"/>
      <c r="T243" s="682"/>
      <c r="U243" s="682"/>
      <c r="V243" s="682"/>
      <c r="W243" s="682"/>
      <c r="X243" s="682"/>
      <c r="Y243" s="682"/>
    </row>
    <row r="244" spans="1:25" ht="15">
      <c r="A244" s="682"/>
      <c r="B244" s="931"/>
      <c r="C244" s="684"/>
      <c r="D244" s="684"/>
      <c r="E244" s="684"/>
      <c r="F244" s="684"/>
      <c r="G244" s="684"/>
      <c r="H244" s="931"/>
      <c r="I244" s="684"/>
      <c r="J244" s="684"/>
      <c r="K244" s="684"/>
      <c r="L244" s="684"/>
      <c r="M244" s="684"/>
      <c r="N244" s="931"/>
      <c r="O244" s="684"/>
      <c r="P244" s="684"/>
      <c r="Q244" s="684"/>
      <c r="R244" s="865"/>
      <c r="S244" s="682"/>
      <c r="T244" s="682"/>
      <c r="U244" s="682"/>
      <c r="V244" s="682"/>
      <c r="W244" s="682"/>
      <c r="X244" s="682"/>
      <c r="Y244" s="682"/>
    </row>
    <row r="245" spans="1:25" ht="15">
      <c r="A245" s="682"/>
      <c r="B245" s="931"/>
      <c r="C245" s="684"/>
      <c r="D245" s="684"/>
      <c r="E245" s="684"/>
      <c r="F245" s="684"/>
      <c r="G245" s="684"/>
      <c r="H245" s="931"/>
      <c r="I245" s="684"/>
      <c r="J245" s="684"/>
      <c r="K245" s="684"/>
      <c r="L245" s="684"/>
      <c r="M245" s="684"/>
      <c r="N245" s="931"/>
      <c r="O245" s="684"/>
      <c r="P245" s="684"/>
      <c r="Q245" s="684"/>
      <c r="R245" s="865"/>
      <c r="S245" s="682"/>
      <c r="T245" s="682"/>
      <c r="U245" s="682"/>
      <c r="V245" s="682"/>
      <c r="W245" s="682"/>
      <c r="X245" s="682"/>
      <c r="Y245" s="682"/>
    </row>
    <row r="246" spans="1:25" ht="15">
      <c r="A246" s="682"/>
      <c r="B246" s="931"/>
      <c r="C246" s="684"/>
      <c r="D246" s="684"/>
      <c r="E246" s="684"/>
      <c r="F246" s="684"/>
      <c r="G246" s="684"/>
      <c r="H246" s="931"/>
      <c r="I246" s="684"/>
      <c r="J246" s="684"/>
      <c r="K246" s="684"/>
      <c r="L246" s="684"/>
      <c r="M246" s="684"/>
      <c r="N246" s="931"/>
      <c r="O246" s="684"/>
      <c r="P246" s="684"/>
      <c r="Q246" s="684"/>
      <c r="R246" s="865"/>
      <c r="S246" s="682"/>
      <c r="T246" s="682"/>
      <c r="U246" s="682"/>
      <c r="V246" s="682"/>
      <c r="W246" s="682"/>
      <c r="X246" s="682"/>
      <c r="Y246" s="682"/>
    </row>
    <row r="247" spans="1:25" ht="15">
      <c r="A247" s="682"/>
      <c r="B247" s="931"/>
      <c r="C247" s="684"/>
      <c r="D247" s="684"/>
      <c r="E247" s="684"/>
      <c r="F247" s="684"/>
      <c r="G247" s="684"/>
      <c r="H247" s="931"/>
      <c r="I247" s="684"/>
      <c r="J247" s="684"/>
      <c r="K247" s="684"/>
      <c r="L247" s="684"/>
      <c r="M247" s="684"/>
      <c r="N247" s="931"/>
      <c r="O247" s="684"/>
      <c r="P247" s="684"/>
      <c r="Q247" s="684"/>
      <c r="R247" s="865"/>
      <c r="S247" s="682"/>
      <c r="T247" s="682"/>
      <c r="U247" s="682"/>
      <c r="V247" s="682"/>
      <c r="W247" s="682"/>
      <c r="X247" s="682"/>
      <c r="Y247" s="682"/>
    </row>
    <row r="248" spans="1:25" ht="15">
      <c r="A248" s="682"/>
      <c r="B248" s="931"/>
      <c r="C248" s="684"/>
      <c r="D248" s="684"/>
      <c r="E248" s="684"/>
      <c r="F248" s="684"/>
      <c r="G248" s="684"/>
      <c r="H248" s="931"/>
      <c r="I248" s="684"/>
      <c r="J248" s="684"/>
      <c r="K248" s="684"/>
      <c r="L248" s="684"/>
      <c r="M248" s="684"/>
      <c r="N248" s="931"/>
      <c r="O248" s="684"/>
      <c r="P248" s="684"/>
      <c r="Q248" s="684"/>
      <c r="R248" s="865"/>
      <c r="S248" s="682"/>
      <c r="T248" s="682"/>
      <c r="U248" s="682"/>
      <c r="V248" s="682"/>
      <c r="W248" s="682"/>
      <c r="X248" s="682"/>
      <c r="Y248" s="682"/>
    </row>
    <row r="249" spans="1:25" ht="15">
      <c r="A249" s="682"/>
      <c r="B249" s="931"/>
      <c r="C249" s="684"/>
      <c r="D249" s="684"/>
      <c r="E249" s="684"/>
      <c r="F249" s="684"/>
      <c r="G249" s="684"/>
      <c r="H249" s="931"/>
      <c r="I249" s="684"/>
      <c r="J249" s="684"/>
      <c r="K249" s="684"/>
      <c r="L249" s="684"/>
      <c r="M249" s="684"/>
      <c r="N249" s="931"/>
      <c r="O249" s="684"/>
      <c r="P249" s="684"/>
      <c r="Q249" s="684"/>
      <c r="R249" s="865"/>
      <c r="S249" s="682"/>
      <c r="T249" s="682"/>
      <c r="U249" s="682"/>
      <c r="V249" s="682"/>
      <c r="W249" s="682"/>
      <c r="X249" s="682"/>
      <c r="Y249" s="682"/>
    </row>
    <row r="250" spans="1:25" ht="15">
      <c r="A250" s="682"/>
      <c r="B250" s="931"/>
      <c r="C250" s="684"/>
      <c r="D250" s="684"/>
      <c r="E250" s="684"/>
      <c r="F250" s="684"/>
      <c r="G250" s="684"/>
      <c r="H250" s="931"/>
      <c r="I250" s="684"/>
      <c r="J250" s="684"/>
      <c r="K250" s="684"/>
      <c r="L250" s="684"/>
      <c r="M250" s="684"/>
      <c r="N250" s="931"/>
      <c r="O250" s="684"/>
      <c r="P250" s="684"/>
      <c r="Q250" s="684"/>
      <c r="R250" s="865"/>
      <c r="S250" s="682"/>
      <c r="T250" s="682"/>
      <c r="U250" s="682"/>
      <c r="V250" s="682"/>
      <c r="W250" s="682"/>
      <c r="X250" s="682"/>
      <c r="Y250" s="682"/>
    </row>
    <row r="251" spans="1:25" ht="15">
      <c r="A251" s="682"/>
      <c r="B251" s="931"/>
      <c r="C251" s="684"/>
      <c r="D251" s="684"/>
      <c r="E251" s="684"/>
      <c r="F251" s="684"/>
      <c r="G251" s="684"/>
      <c r="H251" s="931"/>
      <c r="I251" s="684"/>
      <c r="J251" s="684"/>
      <c r="K251" s="684"/>
      <c r="L251" s="684"/>
      <c r="M251" s="684"/>
      <c r="N251" s="931"/>
      <c r="O251" s="684"/>
      <c r="P251" s="684"/>
      <c r="Q251" s="684"/>
      <c r="R251" s="865"/>
      <c r="S251" s="682"/>
      <c r="T251" s="682"/>
      <c r="U251" s="682"/>
      <c r="V251" s="682"/>
      <c r="W251" s="682"/>
      <c r="X251" s="682"/>
      <c r="Y251" s="682"/>
    </row>
    <row r="252" spans="1:25" ht="15">
      <c r="A252" s="682"/>
      <c r="B252" s="931"/>
      <c r="C252" s="684"/>
      <c r="D252" s="684"/>
      <c r="E252" s="684"/>
      <c r="F252" s="684"/>
      <c r="G252" s="684"/>
      <c r="H252" s="931"/>
      <c r="I252" s="684"/>
      <c r="J252" s="684"/>
      <c r="K252" s="684"/>
      <c r="L252" s="684"/>
      <c r="M252" s="684"/>
      <c r="N252" s="931"/>
      <c r="O252" s="684"/>
      <c r="P252" s="684"/>
      <c r="Q252" s="684"/>
      <c r="R252" s="865"/>
      <c r="S252" s="682"/>
      <c r="T252" s="682"/>
      <c r="U252" s="682"/>
      <c r="V252" s="682"/>
      <c r="W252" s="682"/>
      <c r="X252" s="682"/>
      <c r="Y252" s="682"/>
    </row>
    <row r="253" spans="1:25" ht="15">
      <c r="A253" s="682"/>
      <c r="B253" s="931"/>
      <c r="C253" s="684"/>
      <c r="D253" s="684"/>
      <c r="E253" s="684"/>
      <c r="F253" s="684"/>
      <c r="G253" s="684"/>
      <c r="H253" s="931"/>
      <c r="I253" s="684"/>
      <c r="J253" s="684"/>
      <c r="K253" s="684"/>
      <c r="L253" s="684"/>
      <c r="M253" s="684"/>
      <c r="N253" s="931"/>
      <c r="O253" s="684"/>
      <c r="P253" s="684"/>
      <c r="Q253" s="684"/>
      <c r="R253" s="865"/>
      <c r="S253" s="682"/>
      <c r="T253" s="682"/>
      <c r="U253" s="682"/>
      <c r="V253" s="682"/>
      <c r="W253" s="682"/>
      <c r="X253" s="682"/>
      <c r="Y253" s="682"/>
    </row>
    <row r="254" spans="1:25" ht="15">
      <c r="A254" s="682"/>
      <c r="B254" s="931"/>
      <c r="C254" s="684"/>
      <c r="D254" s="684"/>
      <c r="E254" s="684"/>
      <c r="F254" s="684"/>
      <c r="G254" s="684"/>
      <c r="H254" s="931"/>
      <c r="I254" s="684"/>
      <c r="J254" s="684"/>
      <c r="K254" s="684"/>
      <c r="L254" s="684"/>
      <c r="M254" s="684"/>
      <c r="N254" s="931"/>
      <c r="O254" s="684"/>
      <c r="P254" s="684"/>
      <c r="Q254" s="684"/>
      <c r="R254" s="865"/>
      <c r="S254" s="682"/>
      <c r="T254" s="682"/>
      <c r="U254" s="682"/>
      <c r="V254" s="682"/>
      <c r="W254" s="682"/>
      <c r="X254" s="682"/>
      <c r="Y254" s="682"/>
    </row>
    <row r="255" spans="1:25" ht="15">
      <c r="A255" s="682"/>
      <c r="B255" s="931"/>
      <c r="C255" s="684"/>
      <c r="D255" s="684"/>
      <c r="E255" s="684"/>
      <c r="F255" s="684"/>
      <c r="G255" s="684"/>
      <c r="H255" s="931"/>
      <c r="I255" s="684"/>
      <c r="J255" s="684"/>
      <c r="K255" s="684"/>
      <c r="L255" s="684"/>
      <c r="M255" s="684"/>
      <c r="N255" s="931"/>
      <c r="O255" s="684"/>
      <c r="P255" s="684"/>
      <c r="Q255" s="684"/>
      <c r="R255" s="865"/>
      <c r="S255" s="682"/>
      <c r="T255" s="682"/>
      <c r="U255" s="682"/>
      <c r="V255" s="682"/>
      <c r="W255" s="682"/>
      <c r="X255" s="682"/>
      <c r="Y255" s="682"/>
    </row>
    <row r="256" spans="1:25" ht="15">
      <c r="A256" s="682"/>
      <c r="B256" s="931"/>
      <c r="C256" s="684"/>
      <c r="D256" s="684"/>
      <c r="E256" s="684"/>
      <c r="F256" s="684"/>
      <c r="G256" s="684"/>
      <c r="H256" s="931"/>
      <c r="I256" s="684"/>
      <c r="J256" s="684"/>
      <c r="K256" s="684"/>
      <c r="L256" s="684"/>
      <c r="M256" s="684"/>
      <c r="N256" s="931"/>
      <c r="O256" s="684"/>
      <c r="P256" s="684"/>
      <c r="Q256" s="684"/>
      <c r="R256" s="865"/>
      <c r="S256" s="682"/>
      <c r="T256" s="682"/>
      <c r="U256" s="682"/>
      <c r="V256" s="682"/>
      <c r="W256" s="682"/>
      <c r="X256" s="682"/>
      <c r="Y256" s="682"/>
    </row>
    <row r="257" spans="1:25" ht="15">
      <c r="A257" s="682"/>
      <c r="B257" s="931"/>
      <c r="C257" s="684"/>
      <c r="D257" s="684"/>
      <c r="E257" s="684"/>
      <c r="F257" s="684"/>
      <c r="G257" s="684"/>
      <c r="H257" s="931"/>
      <c r="I257" s="684"/>
      <c r="J257" s="684"/>
      <c r="K257" s="684"/>
      <c r="L257" s="684"/>
      <c r="M257" s="684"/>
      <c r="N257" s="931"/>
      <c r="O257" s="684"/>
      <c r="P257" s="684"/>
      <c r="Q257" s="684"/>
      <c r="R257" s="865"/>
      <c r="S257" s="682"/>
      <c r="T257" s="682"/>
      <c r="U257" s="682"/>
      <c r="V257" s="682"/>
      <c r="W257" s="682"/>
      <c r="X257" s="682"/>
      <c r="Y257" s="682"/>
    </row>
    <row r="258" spans="1:25" ht="15">
      <c r="A258" s="682"/>
      <c r="B258" s="931"/>
      <c r="C258" s="684"/>
      <c r="D258" s="684"/>
      <c r="E258" s="684"/>
      <c r="F258" s="684"/>
      <c r="G258" s="684"/>
      <c r="H258" s="931"/>
      <c r="I258" s="684"/>
      <c r="J258" s="684"/>
      <c r="K258" s="684"/>
      <c r="L258" s="684"/>
      <c r="M258" s="684"/>
      <c r="N258" s="931"/>
      <c r="O258" s="684"/>
      <c r="P258" s="684"/>
      <c r="Q258" s="684"/>
      <c r="R258" s="865"/>
      <c r="S258" s="682"/>
      <c r="T258" s="682"/>
      <c r="U258" s="682"/>
      <c r="V258" s="682"/>
      <c r="W258" s="682"/>
      <c r="X258" s="682"/>
      <c r="Y258" s="682"/>
    </row>
    <row r="259" spans="1:25" ht="15">
      <c r="A259" s="682"/>
      <c r="B259" s="931"/>
      <c r="C259" s="684"/>
      <c r="D259" s="684"/>
      <c r="E259" s="684"/>
      <c r="F259" s="684"/>
      <c r="G259" s="684"/>
      <c r="H259" s="931"/>
      <c r="I259" s="684"/>
      <c r="J259" s="684"/>
      <c r="K259" s="684"/>
      <c r="L259" s="684"/>
      <c r="M259" s="684"/>
      <c r="N259" s="931"/>
      <c r="O259" s="684"/>
      <c r="P259" s="684"/>
      <c r="Q259" s="684"/>
      <c r="R259" s="865"/>
      <c r="S259" s="682"/>
      <c r="T259" s="682"/>
      <c r="U259" s="682"/>
      <c r="V259" s="682"/>
      <c r="W259" s="682"/>
      <c r="X259" s="682"/>
      <c r="Y259" s="682"/>
    </row>
    <row r="260" spans="1:25" ht="15">
      <c r="A260" s="682"/>
      <c r="B260" s="931"/>
      <c r="C260" s="684"/>
      <c r="D260" s="684"/>
      <c r="E260" s="684"/>
      <c r="F260" s="684"/>
      <c r="G260" s="684"/>
      <c r="H260" s="931"/>
      <c r="I260" s="684"/>
      <c r="J260" s="684"/>
      <c r="K260" s="684"/>
      <c r="L260" s="684"/>
      <c r="M260" s="684"/>
      <c r="N260" s="931"/>
      <c r="O260" s="684"/>
      <c r="P260" s="684"/>
      <c r="Q260" s="684"/>
      <c r="R260" s="865"/>
      <c r="S260" s="682"/>
      <c r="T260" s="682"/>
      <c r="U260" s="682"/>
      <c r="V260" s="682"/>
      <c r="W260" s="682"/>
      <c r="X260" s="682"/>
      <c r="Y260" s="682"/>
    </row>
    <row r="261" spans="1:25" ht="15">
      <c r="A261" s="682"/>
      <c r="B261" s="931"/>
      <c r="C261" s="684"/>
      <c r="D261" s="684"/>
      <c r="E261" s="684"/>
      <c r="F261" s="684"/>
      <c r="G261" s="684"/>
      <c r="H261" s="931"/>
      <c r="I261" s="684"/>
      <c r="J261" s="684"/>
      <c r="K261" s="684"/>
      <c r="L261" s="684"/>
      <c r="M261" s="684"/>
      <c r="N261" s="931"/>
      <c r="O261" s="684"/>
      <c r="P261" s="684"/>
      <c r="Q261" s="684"/>
      <c r="R261" s="865"/>
      <c r="S261" s="682"/>
      <c r="T261" s="682"/>
      <c r="U261" s="682"/>
      <c r="V261" s="682"/>
      <c r="W261" s="682"/>
      <c r="X261" s="682"/>
      <c r="Y261" s="682"/>
    </row>
    <row r="262" spans="1:25" ht="15">
      <c r="A262" s="682"/>
      <c r="B262" s="931"/>
      <c r="C262" s="684"/>
      <c r="D262" s="684"/>
      <c r="E262" s="684"/>
      <c r="F262" s="684"/>
      <c r="G262" s="684"/>
      <c r="H262" s="931"/>
      <c r="I262" s="684"/>
      <c r="J262" s="684"/>
      <c r="K262" s="684"/>
      <c r="L262" s="684"/>
      <c r="M262" s="684"/>
      <c r="N262" s="931"/>
      <c r="O262" s="684"/>
      <c r="P262" s="684"/>
      <c r="Q262" s="684"/>
      <c r="R262" s="865"/>
      <c r="S262" s="682"/>
      <c r="T262" s="682"/>
      <c r="U262" s="682"/>
      <c r="V262" s="682"/>
      <c r="W262" s="682"/>
      <c r="X262" s="682"/>
      <c r="Y262" s="682"/>
    </row>
    <row r="263" spans="1:25" ht="15">
      <c r="A263" s="682"/>
      <c r="B263" s="931"/>
      <c r="C263" s="684"/>
      <c r="D263" s="684"/>
      <c r="E263" s="684"/>
      <c r="F263" s="684"/>
      <c r="G263" s="684"/>
      <c r="H263" s="931"/>
      <c r="I263" s="684"/>
      <c r="J263" s="684"/>
      <c r="K263" s="684"/>
      <c r="L263" s="684"/>
      <c r="M263" s="684"/>
      <c r="N263" s="931"/>
      <c r="O263" s="684"/>
      <c r="P263" s="684"/>
      <c r="Q263" s="684"/>
      <c r="R263" s="865"/>
      <c r="S263" s="682"/>
      <c r="T263" s="682"/>
      <c r="U263" s="682"/>
      <c r="V263" s="682"/>
      <c r="W263" s="682"/>
      <c r="X263" s="682"/>
      <c r="Y263" s="682"/>
    </row>
    <row r="264" spans="1:25" ht="15">
      <c r="A264" s="682"/>
      <c r="B264" s="931"/>
      <c r="C264" s="684"/>
      <c r="D264" s="684"/>
      <c r="E264" s="684"/>
      <c r="F264" s="684"/>
      <c r="G264" s="684"/>
      <c r="H264" s="931"/>
      <c r="I264" s="684"/>
      <c r="J264" s="684"/>
      <c r="K264" s="684"/>
      <c r="L264" s="684"/>
      <c r="M264" s="684"/>
      <c r="N264" s="931"/>
      <c r="O264" s="684"/>
      <c r="P264" s="684"/>
      <c r="Q264" s="684"/>
      <c r="R264" s="865"/>
      <c r="S264" s="682"/>
      <c r="T264" s="682"/>
      <c r="U264" s="682"/>
      <c r="V264" s="682"/>
      <c r="W264" s="682"/>
      <c r="X264" s="682"/>
      <c r="Y264" s="682"/>
    </row>
    <row r="265" spans="1:25" ht="15">
      <c r="A265" s="682"/>
      <c r="B265" s="931"/>
      <c r="C265" s="684"/>
      <c r="D265" s="684"/>
      <c r="E265" s="684"/>
      <c r="F265" s="684"/>
      <c r="G265" s="684"/>
      <c r="H265" s="931"/>
      <c r="I265" s="684"/>
      <c r="J265" s="684"/>
      <c r="K265" s="684"/>
      <c r="L265" s="684"/>
      <c r="M265" s="684"/>
      <c r="N265" s="931"/>
      <c r="O265" s="684"/>
      <c r="P265" s="684"/>
      <c r="Q265" s="684"/>
      <c r="R265" s="865"/>
      <c r="S265" s="682"/>
      <c r="T265" s="682"/>
      <c r="U265" s="682"/>
      <c r="V265" s="682"/>
      <c r="W265" s="682"/>
      <c r="X265" s="682"/>
      <c r="Y265" s="682"/>
    </row>
    <row r="266" spans="1:25" ht="15">
      <c r="A266" s="682"/>
      <c r="B266" s="931"/>
      <c r="C266" s="684"/>
      <c r="D266" s="684"/>
      <c r="E266" s="684"/>
      <c r="F266" s="684"/>
      <c r="G266" s="684"/>
      <c r="H266" s="931"/>
      <c r="I266" s="684"/>
      <c r="J266" s="684"/>
      <c r="K266" s="684"/>
      <c r="L266" s="684"/>
      <c r="M266" s="684"/>
      <c r="N266" s="931"/>
      <c r="O266" s="684"/>
      <c r="P266" s="684"/>
      <c r="Q266" s="684"/>
      <c r="R266" s="865"/>
      <c r="S266" s="682"/>
      <c r="T266" s="682"/>
      <c r="U266" s="682"/>
      <c r="V266" s="682"/>
      <c r="W266" s="682"/>
      <c r="X266" s="682"/>
      <c r="Y266" s="682"/>
    </row>
    <row r="267" spans="1:25" ht="15">
      <c r="A267" s="682"/>
      <c r="B267" s="931"/>
      <c r="C267" s="684"/>
      <c r="D267" s="684"/>
      <c r="E267" s="684"/>
      <c r="F267" s="684"/>
      <c r="G267" s="684"/>
      <c r="H267" s="931"/>
      <c r="I267" s="684"/>
      <c r="J267" s="684"/>
      <c r="K267" s="684"/>
      <c r="L267" s="684"/>
      <c r="M267" s="684"/>
      <c r="N267" s="931"/>
      <c r="O267" s="684"/>
      <c r="P267" s="684"/>
      <c r="Q267" s="684"/>
      <c r="R267" s="865"/>
      <c r="S267" s="682"/>
      <c r="T267" s="682"/>
      <c r="U267" s="682"/>
      <c r="V267" s="682"/>
      <c r="W267" s="682"/>
      <c r="X267" s="682"/>
      <c r="Y267" s="682"/>
    </row>
    <row r="268" spans="1:25" ht="15">
      <c r="A268" s="682"/>
      <c r="B268" s="931"/>
      <c r="C268" s="684"/>
      <c r="D268" s="684"/>
      <c r="E268" s="684"/>
      <c r="F268" s="684"/>
      <c r="G268" s="684"/>
      <c r="H268" s="931"/>
      <c r="I268" s="684"/>
      <c r="J268" s="684"/>
      <c r="K268" s="684"/>
      <c r="L268" s="684"/>
      <c r="M268" s="684"/>
      <c r="N268" s="931"/>
      <c r="O268" s="684"/>
      <c r="P268" s="684"/>
      <c r="Q268" s="684"/>
      <c r="R268" s="865"/>
      <c r="S268" s="682"/>
      <c r="T268" s="682"/>
      <c r="U268" s="682"/>
      <c r="V268" s="682"/>
      <c r="W268" s="682"/>
      <c r="X268" s="682"/>
      <c r="Y268" s="682"/>
    </row>
    <row r="269" spans="1:25" ht="15">
      <c r="A269" s="682"/>
      <c r="B269" s="931"/>
      <c r="C269" s="684"/>
      <c r="D269" s="684"/>
      <c r="E269" s="684"/>
      <c r="F269" s="684"/>
      <c r="G269" s="684"/>
      <c r="H269" s="931"/>
      <c r="I269" s="684"/>
      <c r="J269" s="684"/>
      <c r="K269" s="684"/>
      <c r="L269" s="684"/>
      <c r="M269" s="684"/>
      <c r="N269" s="931"/>
      <c r="O269" s="684"/>
      <c r="P269" s="684"/>
      <c r="Q269" s="684"/>
      <c r="R269" s="865"/>
      <c r="S269" s="682"/>
      <c r="T269" s="682"/>
      <c r="U269" s="682"/>
      <c r="V269" s="682"/>
      <c r="W269" s="682"/>
      <c r="X269" s="682"/>
      <c r="Y269" s="682"/>
    </row>
    <row r="270" spans="1:25" ht="15">
      <c r="A270" s="682"/>
      <c r="B270" s="931"/>
      <c r="C270" s="684"/>
      <c r="D270" s="684"/>
      <c r="E270" s="684"/>
      <c r="F270" s="684"/>
      <c r="G270" s="684"/>
      <c r="H270" s="931"/>
      <c r="I270" s="684"/>
      <c r="J270" s="684"/>
      <c r="K270" s="684"/>
      <c r="L270" s="684"/>
      <c r="M270" s="684"/>
      <c r="N270" s="931"/>
      <c r="O270" s="684"/>
      <c r="P270" s="684"/>
      <c r="Q270" s="684"/>
      <c r="R270" s="865"/>
      <c r="S270" s="682"/>
      <c r="T270" s="682"/>
      <c r="U270" s="682"/>
      <c r="V270" s="682"/>
      <c r="W270" s="682"/>
      <c r="X270" s="682"/>
      <c r="Y270" s="682"/>
    </row>
    <row r="271" spans="1:25" ht="15">
      <c r="A271" s="682"/>
      <c r="B271" s="931"/>
      <c r="C271" s="684"/>
      <c r="D271" s="684"/>
      <c r="E271" s="684"/>
      <c r="F271" s="684"/>
      <c r="G271" s="684"/>
      <c r="H271" s="931"/>
      <c r="I271" s="684"/>
      <c r="J271" s="684"/>
      <c r="K271" s="684"/>
      <c r="L271" s="684"/>
      <c r="M271" s="684"/>
      <c r="N271" s="931"/>
      <c r="O271" s="684"/>
      <c r="P271" s="684"/>
      <c r="Q271" s="684"/>
      <c r="R271" s="865"/>
      <c r="S271" s="682"/>
      <c r="T271" s="682"/>
      <c r="U271" s="682"/>
      <c r="V271" s="682"/>
      <c r="W271" s="682"/>
      <c r="X271" s="682"/>
      <c r="Y271" s="682"/>
    </row>
    <row r="272" spans="1:25" ht="15">
      <c r="A272" s="682"/>
      <c r="B272" s="931"/>
      <c r="C272" s="684"/>
      <c r="D272" s="684"/>
      <c r="E272" s="684"/>
      <c r="F272" s="684"/>
      <c r="G272" s="684"/>
      <c r="H272" s="931"/>
      <c r="I272" s="684"/>
      <c r="J272" s="684"/>
      <c r="K272" s="684"/>
      <c r="L272" s="684"/>
      <c r="M272" s="684"/>
      <c r="N272" s="931"/>
      <c r="O272" s="684"/>
      <c r="P272" s="684"/>
      <c r="Q272" s="684"/>
      <c r="R272" s="865"/>
      <c r="S272" s="682"/>
      <c r="T272" s="682"/>
      <c r="U272" s="682"/>
      <c r="V272" s="682"/>
      <c r="W272" s="682"/>
      <c r="X272" s="682"/>
      <c r="Y272" s="682"/>
    </row>
    <row r="273" spans="1:25" ht="15">
      <c r="A273" s="682"/>
      <c r="B273" s="931"/>
      <c r="C273" s="684"/>
      <c r="D273" s="684"/>
      <c r="E273" s="684"/>
      <c r="F273" s="684"/>
      <c r="G273" s="684"/>
      <c r="H273" s="931"/>
      <c r="I273" s="684"/>
      <c r="J273" s="684"/>
      <c r="K273" s="684"/>
      <c r="L273" s="684"/>
      <c r="M273" s="684"/>
      <c r="N273" s="931"/>
      <c r="O273" s="684"/>
      <c r="P273" s="684"/>
      <c r="Q273" s="684"/>
      <c r="R273" s="865"/>
      <c r="S273" s="682"/>
      <c r="T273" s="682"/>
      <c r="U273" s="682"/>
      <c r="V273" s="682"/>
      <c r="W273" s="682"/>
      <c r="X273" s="682"/>
      <c r="Y273" s="682"/>
    </row>
    <row r="274" spans="1:25" ht="15">
      <c r="A274" s="682"/>
      <c r="B274" s="931"/>
      <c r="C274" s="684"/>
      <c r="D274" s="684"/>
      <c r="E274" s="684"/>
      <c r="F274" s="684"/>
      <c r="G274" s="684"/>
      <c r="H274" s="931"/>
      <c r="I274" s="684"/>
      <c r="J274" s="684"/>
      <c r="K274" s="684"/>
      <c r="L274" s="684"/>
      <c r="M274" s="684"/>
      <c r="N274" s="931"/>
      <c r="O274" s="684"/>
      <c r="P274" s="684"/>
      <c r="Q274" s="684"/>
      <c r="R274" s="865"/>
      <c r="S274" s="682"/>
      <c r="T274" s="682"/>
      <c r="U274" s="682"/>
      <c r="V274" s="682"/>
      <c r="W274" s="682"/>
      <c r="X274" s="682"/>
      <c r="Y274" s="682"/>
    </row>
    <row r="275" spans="1:25" ht="15">
      <c r="A275" s="682"/>
      <c r="B275" s="931"/>
      <c r="C275" s="684"/>
      <c r="D275" s="684"/>
      <c r="E275" s="684"/>
      <c r="F275" s="684"/>
      <c r="G275" s="684"/>
      <c r="H275" s="931"/>
      <c r="I275" s="684"/>
      <c r="J275" s="684"/>
      <c r="K275" s="684"/>
      <c r="L275" s="684"/>
      <c r="M275" s="684"/>
      <c r="N275" s="931"/>
      <c r="O275" s="684"/>
      <c r="P275" s="684"/>
      <c r="Q275" s="684"/>
      <c r="R275" s="865"/>
      <c r="S275" s="682"/>
      <c r="T275" s="682"/>
      <c r="U275" s="682"/>
      <c r="V275" s="682"/>
      <c r="W275" s="682"/>
      <c r="X275" s="682"/>
      <c r="Y275" s="682"/>
    </row>
    <row r="276" spans="1:25" ht="15">
      <c r="A276" s="682"/>
      <c r="B276" s="931"/>
      <c r="C276" s="684"/>
      <c r="D276" s="684"/>
      <c r="E276" s="684"/>
      <c r="F276" s="684"/>
      <c r="G276" s="684"/>
      <c r="H276" s="931"/>
      <c r="I276" s="684"/>
      <c r="J276" s="684"/>
      <c r="K276" s="684"/>
      <c r="L276" s="684"/>
      <c r="M276" s="684"/>
      <c r="N276" s="931"/>
      <c r="O276" s="684"/>
      <c r="P276" s="684"/>
      <c r="Q276" s="684"/>
      <c r="R276" s="865"/>
      <c r="S276" s="682"/>
      <c r="T276" s="682"/>
      <c r="U276" s="682"/>
      <c r="V276" s="682"/>
      <c r="W276" s="682"/>
      <c r="X276" s="682"/>
      <c r="Y276" s="682"/>
    </row>
    <row r="277" spans="1:25" ht="15">
      <c r="A277" s="682"/>
      <c r="B277" s="931"/>
      <c r="C277" s="684"/>
      <c r="D277" s="684"/>
      <c r="E277" s="684"/>
      <c r="F277" s="684"/>
      <c r="G277" s="684"/>
      <c r="H277" s="931"/>
      <c r="I277" s="684"/>
      <c r="J277" s="684"/>
      <c r="K277" s="684"/>
      <c r="L277" s="684"/>
      <c r="M277" s="684"/>
      <c r="N277" s="931"/>
      <c r="O277" s="684"/>
      <c r="P277" s="684"/>
      <c r="Q277" s="684"/>
      <c r="R277" s="865"/>
      <c r="S277" s="682"/>
      <c r="T277" s="682"/>
      <c r="U277" s="682"/>
      <c r="V277" s="682"/>
      <c r="W277" s="682"/>
      <c r="X277" s="682"/>
      <c r="Y277" s="682"/>
    </row>
    <row r="278" spans="1:25" ht="15">
      <c r="A278" s="682"/>
      <c r="B278" s="931"/>
      <c r="C278" s="684"/>
      <c r="D278" s="684"/>
      <c r="E278" s="684"/>
      <c r="F278" s="684"/>
      <c r="G278" s="684"/>
      <c r="H278" s="931"/>
      <c r="I278" s="684"/>
      <c r="J278" s="684"/>
      <c r="K278" s="684"/>
      <c r="L278" s="684"/>
      <c r="M278" s="684"/>
      <c r="N278" s="931"/>
      <c r="O278" s="684"/>
      <c r="P278" s="684"/>
      <c r="Q278" s="684"/>
      <c r="R278" s="865"/>
      <c r="S278" s="682"/>
      <c r="T278" s="682"/>
      <c r="U278" s="682"/>
      <c r="V278" s="682"/>
      <c r="W278" s="682"/>
      <c r="X278" s="682"/>
      <c r="Y278" s="682"/>
    </row>
    <row r="279" spans="1:25" ht="15">
      <c r="A279" s="682"/>
      <c r="B279" s="931"/>
      <c r="C279" s="684"/>
      <c r="D279" s="684"/>
      <c r="E279" s="684"/>
      <c r="F279" s="684"/>
      <c r="G279" s="684"/>
      <c r="H279" s="931"/>
      <c r="I279" s="684"/>
      <c r="J279" s="684"/>
      <c r="K279" s="684"/>
      <c r="L279" s="684"/>
      <c r="M279" s="684"/>
      <c r="N279" s="931"/>
      <c r="O279" s="684"/>
      <c r="P279" s="684"/>
      <c r="Q279" s="684"/>
      <c r="R279" s="865"/>
      <c r="S279" s="682"/>
      <c r="T279" s="682"/>
      <c r="U279" s="682"/>
      <c r="V279" s="682"/>
      <c r="W279" s="682"/>
      <c r="X279" s="682"/>
      <c r="Y279" s="682"/>
    </row>
    <row r="280" spans="1:25" ht="15">
      <c r="A280" s="682"/>
      <c r="B280" s="931"/>
      <c r="C280" s="684"/>
      <c r="D280" s="684"/>
      <c r="E280" s="684"/>
      <c r="F280" s="684"/>
      <c r="G280" s="684"/>
      <c r="H280" s="931"/>
      <c r="I280" s="684"/>
      <c r="J280" s="684"/>
      <c r="K280" s="684"/>
      <c r="L280" s="684"/>
      <c r="M280" s="684"/>
      <c r="N280" s="931"/>
      <c r="O280" s="684"/>
      <c r="P280" s="684"/>
      <c r="Q280" s="684"/>
      <c r="R280" s="865"/>
      <c r="S280" s="682"/>
      <c r="T280" s="682"/>
      <c r="U280" s="682"/>
      <c r="V280" s="682"/>
      <c r="W280" s="682"/>
      <c r="X280" s="682"/>
      <c r="Y280" s="682"/>
    </row>
    <row r="281" spans="1:25" ht="15">
      <c r="A281" s="682"/>
      <c r="B281" s="931"/>
      <c r="C281" s="684"/>
      <c r="D281" s="684"/>
      <c r="E281" s="684"/>
      <c r="F281" s="684"/>
      <c r="G281" s="684"/>
      <c r="H281" s="931"/>
      <c r="I281" s="684"/>
      <c r="J281" s="684"/>
      <c r="K281" s="684"/>
      <c r="L281" s="684"/>
      <c r="M281" s="684"/>
      <c r="N281" s="931"/>
      <c r="O281" s="684"/>
      <c r="P281" s="684"/>
      <c r="Q281" s="684"/>
      <c r="R281" s="865"/>
      <c r="S281" s="682"/>
      <c r="T281" s="682"/>
      <c r="U281" s="682"/>
      <c r="V281" s="682"/>
      <c r="W281" s="682"/>
      <c r="X281" s="682"/>
      <c r="Y281" s="682"/>
    </row>
    <row r="282" spans="1:25" ht="15">
      <c r="A282" s="682"/>
      <c r="B282" s="931"/>
      <c r="C282" s="684"/>
      <c r="D282" s="684"/>
      <c r="E282" s="684"/>
      <c r="F282" s="684"/>
      <c r="G282" s="684"/>
      <c r="H282" s="931"/>
      <c r="I282" s="684"/>
      <c r="J282" s="684"/>
      <c r="K282" s="684"/>
      <c r="L282" s="684"/>
      <c r="M282" s="684"/>
      <c r="N282" s="931"/>
      <c r="O282" s="684"/>
      <c r="P282" s="684"/>
      <c r="Q282" s="684"/>
      <c r="R282" s="865"/>
      <c r="S282" s="682"/>
      <c r="T282" s="682"/>
      <c r="U282" s="682"/>
      <c r="V282" s="682"/>
      <c r="W282" s="682"/>
      <c r="X282" s="682"/>
      <c r="Y282" s="682"/>
    </row>
    <row r="283" spans="1:25" ht="15">
      <c r="A283" s="682"/>
      <c r="B283" s="931"/>
      <c r="C283" s="684"/>
      <c r="D283" s="684"/>
      <c r="E283" s="684"/>
      <c r="F283" s="684"/>
      <c r="G283" s="684"/>
      <c r="H283" s="931"/>
      <c r="I283" s="684"/>
      <c r="J283" s="684"/>
      <c r="K283" s="684"/>
      <c r="L283" s="684"/>
      <c r="M283" s="684"/>
      <c r="N283" s="931"/>
      <c r="O283" s="684"/>
      <c r="P283" s="684"/>
      <c r="Q283" s="684"/>
      <c r="R283" s="865"/>
      <c r="S283" s="682"/>
      <c r="T283" s="682"/>
      <c r="U283" s="682"/>
      <c r="V283" s="682"/>
      <c r="W283" s="682"/>
      <c r="X283" s="682"/>
      <c r="Y283" s="682"/>
    </row>
    <row r="284" spans="1:25" ht="15">
      <c r="A284" s="682"/>
      <c r="B284" s="931"/>
      <c r="C284" s="684"/>
      <c r="D284" s="684"/>
      <c r="E284" s="684"/>
      <c r="F284" s="684"/>
      <c r="G284" s="684"/>
      <c r="H284" s="931"/>
      <c r="I284" s="684"/>
      <c r="J284" s="684"/>
      <c r="K284" s="684"/>
      <c r="L284" s="684"/>
      <c r="M284" s="684"/>
      <c r="N284" s="931"/>
      <c r="O284" s="684"/>
      <c r="P284" s="684"/>
      <c r="Q284" s="684"/>
      <c r="R284" s="865"/>
      <c r="S284" s="682"/>
      <c r="T284" s="682"/>
      <c r="U284" s="682"/>
      <c r="V284" s="682"/>
      <c r="W284" s="682"/>
      <c r="X284" s="682"/>
      <c r="Y284" s="682"/>
    </row>
    <row r="285" spans="1:25" ht="15">
      <c r="A285" s="682"/>
      <c r="B285" s="931"/>
      <c r="C285" s="684"/>
      <c r="D285" s="684"/>
      <c r="E285" s="684"/>
      <c r="F285" s="684"/>
      <c r="G285" s="684"/>
      <c r="H285" s="931"/>
      <c r="I285" s="684"/>
      <c r="J285" s="684"/>
      <c r="K285" s="684"/>
      <c r="L285" s="684"/>
      <c r="M285" s="684"/>
      <c r="N285" s="931"/>
      <c r="O285" s="684"/>
      <c r="P285" s="684"/>
      <c r="Q285" s="684"/>
      <c r="R285" s="865"/>
      <c r="S285" s="682"/>
      <c r="T285" s="682"/>
      <c r="U285" s="682"/>
      <c r="V285" s="682"/>
      <c r="W285" s="682"/>
      <c r="X285" s="682"/>
      <c r="Y285" s="682"/>
    </row>
    <row r="286" spans="1:25" ht="15">
      <c r="A286" s="682"/>
      <c r="B286" s="931"/>
      <c r="C286" s="684"/>
      <c r="D286" s="684"/>
      <c r="E286" s="684"/>
      <c r="F286" s="684"/>
      <c r="G286" s="684"/>
      <c r="H286" s="931"/>
      <c r="I286" s="684"/>
      <c r="J286" s="684"/>
      <c r="K286" s="684"/>
      <c r="L286" s="684"/>
      <c r="M286" s="684"/>
      <c r="N286" s="931"/>
      <c r="O286" s="684"/>
      <c r="P286" s="684"/>
      <c r="Q286" s="684"/>
      <c r="R286" s="865"/>
      <c r="S286" s="682"/>
      <c r="T286" s="682"/>
      <c r="U286" s="682"/>
      <c r="V286" s="682"/>
      <c r="W286" s="682"/>
      <c r="X286" s="682"/>
      <c r="Y286" s="682"/>
    </row>
    <row r="287" spans="1:25" ht="15">
      <c r="A287" s="682"/>
      <c r="B287" s="931"/>
      <c r="C287" s="684"/>
      <c r="D287" s="684"/>
      <c r="E287" s="684"/>
      <c r="F287" s="684"/>
      <c r="G287" s="684"/>
      <c r="H287" s="931"/>
      <c r="I287" s="684"/>
      <c r="J287" s="684"/>
      <c r="K287" s="684"/>
      <c r="L287" s="684"/>
      <c r="M287" s="684"/>
      <c r="N287" s="931"/>
      <c r="O287" s="684"/>
      <c r="P287" s="684"/>
      <c r="Q287" s="684"/>
      <c r="R287" s="865"/>
      <c r="S287" s="682"/>
      <c r="T287" s="682"/>
      <c r="U287" s="682"/>
      <c r="V287" s="682"/>
      <c r="W287" s="682"/>
      <c r="X287" s="682"/>
      <c r="Y287" s="682"/>
    </row>
    <row r="288" spans="1:25" ht="15">
      <c r="A288" s="682"/>
      <c r="B288" s="931"/>
      <c r="C288" s="684"/>
      <c r="D288" s="684"/>
      <c r="E288" s="684"/>
      <c r="F288" s="684"/>
      <c r="G288" s="684"/>
      <c r="H288" s="931"/>
      <c r="I288" s="684"/>
      <c r="J288" s="684"/>
      <c r="K288" s="684"/>
      <c r="L288" s="684"/>
      <c r="M288" s="684"/>
      <c r="N288" s="931"/>
      <c r="O288" s="684"/>
      <c r="P288" s="684"/>
      <c r="Q288" s="684"/>
      <c r="R288" s="865"/>
      <c r="S288" s="682"/>
      <c r="T288" s="682"/>
      <c r="U288" s="682"/>
      <c r="V288" s="682"/>
      <c r="W288" s="682"/>
      <c r="X288" s="682"/>
      <c r="Y288" s="682"/>
    </row>
    <row r="289" spans="1:25" ht="15">
      <c r="A289" s="682"/>
      <c r="B289" s="931"/>
      <c r="C289" s="684"/>
      <c r="D289" s="684"/>
      <c r="E289" s="684"/>
      <c r="F289" s="684"/>
      <c r="G289" s="684"/>
      <c r="H289" s="931"/>
      <c r="I289" s="684"/>
      <c r="J289" s="684"/>
      <c r="K289" s="684"/>
      <c r="L289" s="684"/>
      <c r="M289" s="684"/>
      <c r="N289" s="931"/>
      <c r="O289" s="684"/>
      <c r="P289" s="684"/>
      <c r="Q289" s="684"/>
      <c r="R289" s="865"/>
      <c r="S289" s="682"/>
      <c r="T289" s="682"/>
      <c r="U289" s="682"/>
      <c r="V289" s="682"/>
      <c r="W289" s="682"/>
      <c r="X289" s="682"/>
      <c r="Y289" s="682"/>
    </row>
    <row r="290" spans="1:25" ht="15">
      <c r="A290" s="682"/>
      <c r="B290" s="931"/>
      <c r="C290" s="684"/>
      <c r="D290" s="684"/>
      <c r="E290" s="684"/>
      <c r="F290" s="684"/>
      <c r="G290" s="684"/>
      <c r="H290" s="931"/>
      <c r="I290" s="684"/>
      <c r="J290" s="684"/>
      <c r="K290" s="684"/>
      <c r="L290" s="684"/>
      <c r="M290" s="684"/>
      <c r="N290" s="931"/>
      <c r="O290" s="684"/>
      <c r="P290" s="684"/>
      <c r="Q290" s="684"/>
      <c r="R290" s="865"/>
      <c r="S290" s="682"/>
      <c r="T290" s="682"/>
      <c r="U290" s="682"/>
      <c r="V290" s="682"/>
      <c r="W290" s="682"/>
      <c r="X290" s="682"/>
      <c r="Y290" s="682"/>
    </row>
    <row r="291" spans="1:25" ht="15">
      <c r="A291" s="682"/>
      <c r="B291" s="931"/>
      <c r="C291" s="684"/>
      <c r="D291" s="684"/>
      <c r="E291" s="684"/>
      <c r="F291" s="684"/>
      <c r="G291" s="684"/>
      <c r="H291" s="931"/>
      <c r="I291" s="684"/>
      <c r="J291" s="684"/>
      <c r="K291" s="684"/>
      <c r="L291" s="684"/>
      <c r="M291" s="684"/>
      <c r="N291" s="931"/>
      <c r="O291" s="684"/>
      <c r="P291" s="684"/>
      <c r="Q291" s="684"/>
      <c r="R291" s="865"/>
      <c r="S291" s="682"/>
      <c r="T291" s="682"/>
      <c r="U291" s="682"/>
      <c r="V291" s="682"/>
      <c r="W291" s="682"/>
      <c r="X291" s="682"/>
      <c r="Y291" s="682"/>
    </row>
    <row r="292" spans="1:25" ht="15">
      <c r="A292" s="682"/>
      <c r="B292" s="931"/>
      <c r="C292" s="684"/>
      <c r="D292" s="684"/>
      <c r="E292" s="684"/>
      <c r="F292" s="684"/>
      <c r="G292" s="684"/>
      <c r="H292" s="931"/>
      <c r="I292" s="684"/>
      <c r="J292" s="684"/>
      <c r="K292" s="684"/>
      <c r="L292" s="684"/>
      <c r="M292" s="684"/>
      <c r="N292" s="931"/>
      <c r="O292" s="684"/>
      <c r="P292" s="684"/>
      <c r="Q292" s="684"/>
      <c r="R292" s="865"/>
      <c r="S292" s="682"/>
      <c r="T292" s="682"/>
      <c r="U292" s="682"/>
      <c r="V292" s="682"/>
      <c r="W292" s="682"/>
      <c r="X292" s="682"/>
      <c r="Y292" s="682"/>
    </row>
    <row r="293" spans="1:25" ht="15">
      <c r="A293" s="682"/>
      <c r="B293" s="931"/>
      <c r="C293" s="684"/>
      <c r="D293" s="684"/>
      <c r="E293" s="684"/>
      <c r="F293" s="684"/>
      <c r="G293" s="684"/>
      <c r="H293" s="931"/>
      <c r="I293" s="684"/>
      <c r="J293" s="684"/>
      <c r="K293" s="684"/>
      <c r="L293" s="684"/>
      <c r="M293" s="684"/>
      <c r="N293" s="931"/>
      <c r="O293" s="684"/>
      <c r="P293" s="684"/>
      <c r="Q293" s="684"/>
      <c r="R293" s="865"/>
      <c r="S293" s="682"/>
      <c r="T293" s="682"/>
      <c r="U293" s="682"/>
      <c r="V293" s="682"/>
      <c r="W293" s="682"/>
      <c r="X293" s="682"/>
      <c r="Y293" s="682"/>
    </row>
    <row r="294" spans="1:25" ht="15">
      <c r="A294" s="682"/>
      <c r="B294" s="931"/>
      <c r="C294" s="684"/>
      <c r="D294" s="684"/>
      <c r="E294" s="684"/>
      <c r="F294" s="684"/>
      <c r="G294" s="684"/>
      <c r="H294" s="931"/>
      <c r="I294" s="684"/>
      <c r="J294" s="684"/>
      <c r="K294" s="684"/>
      <c r="L294" s="684"/>
      <c r="M294" s="684"/>
      <c r="N294" s="931"/>
      <c r="O294" s="684"/>
      <c r="P294" s="684"/>
      <c r="Q294" s="684"/>
      <c r="R294" s="865"/>
      <c r="S294" s="682"/>
      <c r="T294" s="682"/>
      <c r="U294" s="682"/>
      <c r="V294" s="682"/>
      <c r="W294" s="682"/>
      <c r="X294" s="682"/>
      <c r="Y294" s="682"/>
    </row>
    <row r="295" spans="1:25" ht="15">
      <c r="A295" s="682"/>
      <c r="B295" s="931"/>
      <c r="C295" s="684"/>
      <c r="D295" s="684"/>
      <c r="E295" s="684"/>
      <c r="F295" s="684"/>
      <c r="G295" s="684"/>
      <c r="H295" s="931"/>
      <c r="I295" s="684"/>
      <c r="J295" s="684"/>
      <c r="K295" s="684"/>
      <c r="L295" s="684"/>
      <c r="M295" s="684"/>
      <c r="N295" s="931"/>
      <c r="O295" s="684"/>
      <c r="P295" s="684"/>
      <c r="Q295" s="684"/>
      <c r="R295" s="865"/>
      <c r="S295" s="682"/>
      <c r="T295" s="682"/>
      <c r="U295" s="682"/>
      <c r="V295" s="682"/>
      <c r="W295" s="682"/>
      <c r="X295" s="682"/>
      <c r="Y295" s="682"/>
    </row>
    <row r="296" spans="1:25" ht="15">
      <c r="A296" s="682"/>
      <c r="B296" s="931"/>
      <c r="C296" s="684"/>
      <c r="D296" s="684"/>
      <c r="E296" s="684"/>
      <c r="F296" s="684"/>
      <c r="G296" s="684"/>
      <c r="H296" s="931"/>
      <c r="I296" s="684"/>
      <c r="J296" s="684"/>
      <c r="K296" s="684"/>
      <c r="L296" s="684"/>
      <c r="M296" s="684"/>
      <c r="N296" s="931"/>
      <c r="O296" s="684"/>
      <c r="P296" s="684"/>
      <c r="Q296" s="684"/>
      <c r="R296" s="865"/>
      <c r="S296" s="682"/>
      <c r="T296" s="682"/>
      <c r="U296" s="682"/>
      <c r="V296" s="682"/>
      <c r="W296" s="682"/>
      <c r="X296" s="682"/>
      <c r="Y296" s="682"/>
    </row>
    <row r="297" spans="1:25" ht="15">
      <c r="A297" s="682"/>
      <c r="B297" s="931"/>
      <c r="C297" s="684"/>
      <c r="D297" s="684"/>
      <c r="E297" s="684"/>
      <c r="F297" s="684"/>
      <c r="G297" s="684"/>
      <c r="H297" s="931"/>
      <c r="I297" s="684"/>
      <c r="J297" s="684"/>
      <c r="K297" s="684"/>
      <c r="L297" s="684"/>
      <c r="M297" s="684"/>
      <c r="N297" s="931"/>
      <c r="O297" s="684"/>
      <c r="P297" s="684"/>
      <c r="Q297" s="684"/>
      <c r="R297" s="865"/>
      <c r="S297" s="682"/>
      <c r="T297" s="682"/>
      <c r="U297" s="682"/>
      <c r="V297" s="682"/>
      <c r="W297" s="682"/>
      <c r="X297" s="682"/>
      <c r="Y297" s="682"/>
    </row>
    <row r="298" spans="1:25" ht="15">
      <c r="A298" s="682"/>
      <c r="B298" s="931"/>
      <c r="C298" s="684"/>
      <c r="D298" s="684"/>
      <c r="E298" s="684"/>
      <c r="F298" s="684"/>
      <c r="G298" s="684"/>
      <c r="H298" s="931"/>
      <c r="I298" s="684"/>
      <c r="J298" s="684"/>
      <c r="K298" s="684"/>
      <c r="L298" s="684"/>
      <c r="M298" s="684"/>
      <c r="N298" s="931"/>
      <c r="O298" s="684"/>
      <c r="P298" s="684"/>
      <c r="Q298" s="684"/>
      <c r="R298" s="865"/>
      <c r="S298" s="682"/>
      <c r="T298" s="682"/>
      <c r="U298" s="682"/>
      <c r="V298" s="682"/>
      <c r="W298" s="682"/>
      <c r="X298" s="682"/>
      <c r="Y298" s="682"/>
    </row>
    <row r="299" spans="1:25" ht="15">
      <c r="A299" s="682"/>
      <c r="B299" s="931"/>
      <c r="C299" s="684"/>
      <c r="D299" s="684"/>
      <c r="E299" s="684"/>
      <c r="F299" s="684"/>
      <c r="G299" s="684"/>
      <c r="H299" s="931"/>
      <c r="I299" s="684"/>
      <c r="J299" s="684"/>
      <c r="K299" s="684"/>
      <c r="L299" s="684"/>
      <c r="M299" s="684"/>
      <c r="N299" s="931"/>
      <c r="O299" s="684"/>
      <c r="P299" s="684"/>
      <c r="Q299" s="684"/>
      <c r="R299" s="865"/>
      <c r="S299" s="682"/>
      <c r="T299" s="682"/>
      <c r="U299" s="682"/>
      <c r="V299" s="682"/>
      <c r="W299" s="682"/>
      <c r="X299" s="682"/>
      <c r="Y299" s="682"/>
    </row>
    <row r="300" spans="1:25" ht="15">
      <c r="A300" s="682"/>
      <c r="B300" s="931"/>
      <c r="C300" s="684"/>
      <c r="D300" s="684"/>
      <c r="E300" s="684"/>
      <c r="F300" s="684"/>
      <c r="G300" s="684"/>
      <c r="H300" s="931"/>
      <c r="I300" s="684"/>
      <c r="J300" s="684"/>
      <c r="K300" s="684"/>
      <c r="L300" s="684"/>
      <c r="M300" s="684"/>
      <c r="N300" s="931"/>
      <c r="O300" s="684"/>
      <c r="P300" s="684"/>
      <c r="Q300" s="684"/>
      <c r="R300" s="865"/>
      <c r="S300" s="682"/>
      <c r="T300" s="682"/>
      <c r="U300" s="682"/>
      <c r="V300" s="682"/>
      <c r="W300" s="682"/>
      <c r="X300" s="682"/>
      <c r="Y300" s="682"/>
    </row>
    <row r="301" spans="1:25" ht="15">
      <c r="A301" s="682"/>
      <c r="B301" s="931"/>
      <c r="C301" s="684"/>
      <c r="D301" s="684"/>
      <c r="E301" s="684"/>
      <c r="F301" s="684"/>
      <c r="G301" s="684"/>
      <c r="H301" s="931"/>
      <c r="I301" s="684"/>
      <c r="J301" s="684"/>
      <c r="K301" s="684"/>
      <c r="L301" s="684"/>
      <c r="M301" s="684"/>
      <c r="N301" s="931"/>
      <c r="O301" s="684"/>
      <c r="P301" s="684"/>
      <c r="Q301" s="684"/>
      <c r="R301" s="865"/>
      <c r="S301" s="682"/>
      <c r="T301" s="682"/>
      <c r="U301" s="682"/>
      <c r="V301" s="682"/>
      <c r="W301" s="682"/>
      <c r="X301" s="682"/>
      <c r="Y301" s="682"/>
    </row>
    <row r="302" spans="1:25" ht="15">
      <c r="A302" s="682"/>
      <c r="B302" s="931"/>
      <c r="C302" s="684"/>
      <c r="D302" s="684"/>
      <c r="E302" s="684"/>
      <c r="F302" s="684"/>
      <c r="G302" s="684"/>
      <c r="H302" s="931"/>
      <c r="I302" s="684"/>
      <c r="J302" s="684"/>
      <c r="K302" s="684"/>
      <c r="L302" s="684"/>
      <c r="M302" s="684"/>
      <c r="N302" s="931"/>
      <c r="O302" s="684"/>
      <c r="P302" s="684"/>
      <c r="Q302" s="684"/>
      <c r="R302" s="865"/>
      <c r="S302" s="682"/>
      <c r="T302" s="682"/>
      <c r="U302" s="682"/>
      <c r="V302" s="682"/>
      <c r="W302" s="682"/>
      <c r="X302" s="682"/>
      <c r="Y302" s="682"/>
    </row>
    <row r="303" spans="1:25" ht="15">
      <c r="A303" s="682"/>
      <c r="B303" s="931"/>
      <c r="C303" s="684"/>
      <c r="D303" s="684"/>
      <c r="E303" s="684"/>
      <c r="F303" s="684"/>
      <c r="G303" s="684"/>
      <c r="H303" s="931"/>
      <c r="I303" s="684"/>
      <c r="J303" s="684"/>
      <c r="K303" s="684"/>
      <c r="L303" s="684"/>
      <c r="M303" s="684"/>
      <c r="N303" s="931"/>
      <c r="O303" s="684"/>
      <c r="P303" s="684"/>
      <c r="Q303" s="684"/>
      <c r="R303" s="865"/>
      <c r="S303" s="682"/>
      <c r="T303" s="682"/>
      <c r="U303" s="682"/>
      <c r="V303" s="682"/>
      <c r="W303" s="682"/>
      <c r="X303" s="682"/>
      <c r="Y303" s="682"/>
    </row>
    <row r="304" spans="1:25" ht="15">
      <c r="A304" s="682"/>
      <c r="B304" s="931"/>
      <c r="C304" s="684"/>
      <c r="D304" s="684"/>
      <c r="E304" s="684"/>
      <c r="F304" s="684"/>
      <c r="G304" s="684"/>
      <c r="H304" s="931"/>
      <c r="I304" s="684"/>
      <c r="J304" s="684"/>
      <c r="K304" s="684"/>
      <c r="L304" s="684"/>
      <c r="M304" s="684"/>
      <c r="N304" s="931"/>
      <c r="O304" s="684"/>
      <c r="P304" s="684"/>
      <c r="Q304" s="684"/>
      <c r="R304" s="865"/>
      <c r="S304" s="682"/>
      <c r="T304" s="682"/>
      <c r="U304" s="682"/>
      <c r="V304" s="682"/>
      <c r="W304" s="682"/>
      <c r="X304" s="682"/>
      <c r="Y304" s="682"/>
    </row>
    <row r="305" spans="1:25" ht="15">
      <c r="A305" s="682"/>
      <c r="B305" s="931"/>
      <c r="C305" s="684"/>
      <c r="D305" s="684"/>
      <c r="E305" s="684"/>
      <c r="F305" s="684"/>
      <c r="G305" s="684"/>
      <c r="H305" s="931"/>
      <c r="I305" s="684"/>
      <c r="J305" s="684"/>
      <c r="K305" s="684"/>
      <c r="L305" s="684"/>
      <c r="M305" s="684"/>
      <c r="N305" s="931"/>
      <c r="O305" s="684"/>
      <c r="P305" s="684"/>
      <c r="Q305" s="684"/>
      <c r="R305" s="865"/>
      <c r="S305" s="682"/>
      <c r="T305" s="682"/>
      <c r="U305" s="682"/>
      <c r="V305" s="682"/>
      <c r="W305" s="682"/>
      <c r="X305" s="682"/>
      <c r="Y305" s="682"/>
    </row>
    <row r="306" spans="1:25" ht="15">
      <c r="A306" s="682"/>
      <c r="B306" s="931"/>
      <c r="C306" s="684"/>
      <c r="D306" s="684"/>
      <c r="E306" s="684"/>
      <c r="F306" s="684"/>
      <c r="G306" s="684"/>
      <c r="H306" s="931"/>
      <c r="I306" s="684"/>
      <c r="J306" s="684"/>
      <c r="K306" s="684"/>
      <c r="L306" s="684"/>
      <c r="M306" s="684"/>
      <c r="N306" s="931"/>
      <c r="O306" s="684"/>
      <c r="P306" s="684"/>
      <c r="Q306" s="684"/>
      <c r="R306" s="865"/>
      <c r="S306" s="682"/>
      <c r="T306" s="682"/>
      <c r="U306" s="682"/>
      <c r="V306" s="682"/>
      <c r="W306" s="682"/>
      <c r="X306" s="682"/>
      <c r="Y306" s="682"/>
    </row>
    <row r="307" spans="1:25" ht="15">
      <c r="A307" s="682"/>
      <c r="B307" s="931"/>
      <c r="C307" s="684"/>
      <c r="D307" s="684"/>
      <c r="E307" s="684"/>
      <c r="F307" s="684"/>
      <c r="G307" s="684"/>
      <c r="H307" s="931"/>
      <c r="I307" s="684"/>
      <c r="J307" s="684"/>
      <c r="K307" s="684"/>
      <c r="L307" s="684"/>
      <c r="M307" s="684"/>
      <c r="N307" s="931"/>
      <c r="O307" s="684"/>
      <c r="P307" s="684"/>
      <c r="Q307" s="684"/>
      <c r="R307" s="865"/>
      <c r="S307" s="682"/>
      <c r="T307" s="682"/>
      <c r="U307" s="682"/>
      <c r="V307" s="682"/>
      <c r="W307" s="682"/>
      <c r="X307" s="682"/>
      <c r="Y307" s="682"/>
    </row>
    <row r="308" spans="1:25" ht="15">
      <c r="A308" s="682"/>
      <c r="B308" s="931"/>
      <c r="C308" s="684"/>
      <c r="D308" s="684"/>
      <c r="E308" s="684"/>
      <c r="F308" s="684"/>
      <c r="G308" s="684"/>
      <c r="H308" s="931"/>
      <c r="I308" s="684"/>
      <c r="J308" s="684"/>
      <c r="K308" s="684"/>
      <c r="L308" s="684"/>
      <c r="M308" s="684"/>
      <c r="N308" s="931"/>
      <c r="O308" s="684"/>
      <c r="P308" s="684"/>
      <c r="Q308" s="684"/>
      <c r="R308" s="865"/>
      <c r="S308" s="682"/>
      <c r="T308" s="682"/>
      <c r="U308" s="682"/>
      <c r="V308" s="682"/>
      <c r="W308" s="682"/>
      <c r="X308" s="682"/>
      <c r="Y308" s="682"/>
    </row>
    <row r="309" spans="1:25" ht="15">
      <c r="A309" s="682"/>
      <c r="B309" s="931"/>
      <c r="C309" s="684"/>
      <c r="D309" s="684"/>
      <c r="E309" s="684"/>
      <c r="F309" s="684"/>
      <c r="G309" s="684"/>
      <c r="H309" s="931"/>
      <c r="I309" s="684"/>
      <c r="J309" s="684"/>
      <c r="K309" s="684"/>
      <c r="L309" s="684"/>
      <c r="M309" s="684"/>
      <c r="N309" s="931"/>
      <c r="O309" s="684"/>
      <c r="P309" s="684"/>
      <c r="Q309" s="684"/>
      <c r="R309" s="865"/>
      <c r="S309" s="682"/>
      <c r="T309" s="682"/>
      <c r="U309" s="682"/>
      <c r="V309" s="682"/>
      <c r="W309" s="682"/>
      <c r="X309" s="682"/>
      <c r="Y309" s="682"/>
    </row>
    <row r="310" spans="1:25" ht="15">
      <c r="A310" s="682"/>
      <c r="B310" s="931"/>
      <c r="C310" s="684"/>
      <c r="D310" s="684"/>
      <c r="E310" s="684"/>
      <c r="F310" s="684"/>
      <c r="G310" s="684"/>
      <c r="H310" s="931"/>
      <c r="I310" s="684"/>
      <c r="J310" s="684"/>
      <c r="K310" s="684"/>
      <c r="L310" s="684"/>
      <c r="M310" s="684"/>
      <c r="N310" s="931"/>
      <c r="O310" s="684"/>
      <c r="P310" s="684"/>
      <c r="Q310" s="684"/>
      <c r="R310" s="865"/>
      <c r="S310" s="682"/>
      <c r="T310" s="682"/>
      <c r="U310" s="682"/>
      <c r="V310" s="682"/>
      <c r="W310" s="682"/>
      <c r="X310" s="682"/>
      <c r="Y310" s="682"/>
    </row>
    <row r="311" spans="1:25" ht="15">
      <c r="A311" s="682"/>
      <c r="B311" s="931"/>
      <c r="C311" s="684"/>
      <c r="D311" s="684"/>
      <c r="E311" s="684"/>
      <c r="F311" s="684"/>
      <c r="G311" s="684"/>
      <c r="H311" s="931"/>
      <c r="I311" s="684"/>
      <c r="J311" s="684"/>
      <c r="K311" s="684"/>
      <c r="L311" s="684"/>
      <c r="M311" s="684"/>
      <c r="N311" s="931"/>
      <c r="O311" s="684"/>
      <c r="P311" s="684"/>
      <c r="Q311" s="684"/>
      <c r="R311" s="865"/>
      <c r="S311" s="682"/>
      <c r="T311" s="682"/>
      <c r="U311" s="682"/>
      <c r="V311" s="682"/>
      <c r="W311" s="682"/>
      <c r="X311" s="682"/>
      <c r="Y311" s="682"/>
    </row>
    <row r="312" spans="1:25" ht="15">
      <c r="A312" s="682"/>
      <c r="B312" s="931"/>
      <c r="C312" s="684"/>
      <c r="D312" s="684"/>
      <c r="E312" s="684"/>
      <c r="F312" s="684"/>
      <c r="G312" s="684"/>
      <c r="H312" s="931"/>
      <c r="I312" s="684"/>
      <c r="J312" s="684"/>
      <c r="K312" s="684"/>
      <c r="L312" s="684"/>
      <c r="M312" s="684"/>
      <c r="N312" s="931"/>
      <c r="O312" s="684"/>
      <c r="P312" s="684"/>
      <c r="Q312" s="684"/>
      <c r="R312" s="865"/>
      <c r="S312" s="682"/>
      <c r="T312" s="682"/>
      <c r="U312" s="682"/>
      <c r="V312" s="682"/>
      <c r="W312" s="682"/>
      <c r="X312" s="682"/>
      <c r="Y312" s="682"/>
    </row>
    <row r="313" spans="1:25" ht="15">
      <c r="A313" s="682"/>
      <c r="B313" s="931"/>
      <c r="C313" s="684"/>
      <c r="D313" s="684"/>
      <c r="E313" s="684"/>
      <c r="F313" s="684"/>
      <c r="G313" s="684"/>
      <c r="H313" s="931"/>
      <c r="I313" s="684"/>
      <c r="J313" s="684"/>
      <c r="K313" s="684"/>
      <c r="L313" s="684"/>
      <c r="M313" s="684"/>
      <c r="N313" s="931"/>
      <c r="O313" s="684"/>
      <c r="P313" s="684"/>
      <c r="Q313" s="684"/>
      <c r="R313" s="865"/>
      <c r="S313" s="682"/>
      <c r="T313" s="682"/>
      <c r="U313" s="682"/>
      <c r="V313" s="682"/>
      <c r="W313" s="682"/>
      <c r="X313" s="682"/>
      <c r="Y313" s="682"/>
    </row>
    <row r="314" spans="1:25" ht="15">
      <c r="A314" s="682"/>
      <c r="B314" s="931"/>
      <c r="C314" s="684"/>
      <c r="D314" s="684"/>
      <c r="E314" s="684"/>
      <c r="F314" s="684"/>
      <c r="G314" s="684"/>
      <c r="H314" s="931"/>
      <c r="I314" s="684"/>
      <c r="J314" s="684"/>
      <c r="K314" s="684"/>
      <c r="L314" s="684"/>
      <c r="M314" s="684"/>
      <c r="N314" s="931"/>
      <c r="O314" s="684"/>
      <c r="P314" s="684"/>
      <c r="Q314" s="684"/>
      <c r="R314" s="865"/>
      <c r="S314" s="682"/>
      <c r="T314" s="682"/>
      <c r="U314" s="682"/>
      <c r="V314" s="682"/>
      <c r="W314" s="682"/>
      <c r="X314" s="682"/>
      <c r="Y314" s="682"/>
    </row>
    <row r="315" spans="1:25" ht="15">
      <c r="A315" s="682"/>
      <c r="B315" s="931"/>
      <c r="C315" s="684"/>
      <c r="D315" s="684"/>
      <c r="E315" s="684"/>
      <c r="F315" s="684"/>
      <c r="G315" s="684"/>
      <c r="H315" s="931"/>
      <c r="I315" s="684"/>
      <c r="J315" s="684"/>
      <c r="K315" s="684"/>
      <c r="L315" s="684"/>
      <c r="M315" s="684"/>
      <c r="N315" s="931"/>
      <c r="O315" s="684"/>
      <c r="P315" s="684"/>
      <c r="Q315" s="684"/>
      <c r="R315" s="865"/>
      <c r="S315" s="682"/>
      <c r="T315" s="682"/>
      <c r="U315" s="682"/>
      <c r="V315" s="682"/>
      <c r="W315" s="682"/>
      <c r="X315" s="682"/>
      <c r="Y315" s="682"/>
    </row>
    <row r="316" spans="1:25" ht="15">
      <c r="A316" s="682"/>
      <c r="B316" s="931"/>
      <c r="C316" s="684"/>
      <c r="D316" s="684"/>
      <c r="E316" s="684"/>
      <c r="F316" s="684"/>
      <c r="G316" s="684"/>
      <c r="H316" s="931"/>
      <c r="I316" s="684"/>
      <c r="J316" s="684"/>
      <c r="K316" s="684"/>
      <c r="L316" s="684"/>
      <c r="M316" s="684"/>
      <c r="N316" s="931"/>
      <c r="O316" s="684"/>
      <c r="P316" s="684"/>
      <c r="Q316" s="684"/>
      <c r="R316" s="865"/>
      <c r="S316" s="682"/>
      <c r="T316" s="682"/>
      <c r="U316" s="682"/>
      <c r="V316" s="682"/>
      <c r="W316" s="682"/>
      <c r="X316" s="682"/>
      <c r="Y316" s="682"/>
    </row>
    <row r="317" spans="1:25" ht="15">
      <c r="A317" s="682"/>
      <c r="B317" s="931"/>
      <c r="C317" s="684"/>
      <c r="D317" s="684"/>
      <c r="E317" s="684"/>
      <c r="F317" s="684"/>
      <c r="G317" s="684"/>
      <c r="H317" s="931"/>
      <c r="I317" s="684"/>
      <c r="J317" s="684"/>
      <c r="K317" s="684"/>
      <c r="L317" s="684"/>
      <c r="M317" s="684"/>
      <c r="N317" s="931"/>
      <c r="O317" s="684"/>
      <c r="P317" s="684"/>
      <c r="Q317" s="684"/>
      <c r="R317" s="865"/>
      <c r="S317" s="682"/>
      <c r="T317" s="682"/>
      <c r="U317" s="682"/>
      <c r="V317" s="682"/>
      <c r="W317" s="682"/>
      <c r="X317" s="682"/>
      <c r="Y317" s="682"/>
    </row>
    <row r="318" spans="1:25" ht="15">
      <c r="A318" s="682"/>
      <c r="B318" s="931"/>
      <c r="C318" s="684"/>
      <c r="D318" s="684"/>
      <c r="E318" s="684"/>
      <c r="F318" s="684"/>
      <c r="G318" s="684"/>
      <c r="H318" s="931"/>
      <c r="I318" s="684"/>
      <c r="J318" s="684"/>
      <c r="K318" s="684"/>
      <c r="L318" s="684"/>
      <c r="M318" s="684"/>
      <c r="N318" s="931"/>
      <c r="O318" s="684"/>
      <c r="P318" s="684"/>
      <c r="Q318" s="684"/>
      <c r="R318" s="865"/>
      <c r="S318" s="682"/>
      <c r="T318" s="682"/>
      <c r="U318" s="682"/>
      <c r="V318" s="682"/>
      <c r="W318" s="682"/>
      <c r="X318" s="682"/>
      <c r="Y318" s="682"/>
    </row>
    <row r="319" spans="1:25" ht="15">
      <c r="A319" s="682"/>
      <c r="B319" s="931"/>
      <c r="C319" s="684"/>
      <c r="D319" s="684"/>
      <c r="E319" s="684"/>
      <c r="F319" s="684"/>
      <c r="G319" s="684"/>
      <c r="H319" s="931"/>
      <c r="I319" s="684"/>
      <c r="J319" s="684"/>
      <c r="K319" s="684"/>
      <c r="L319" s="684"/>
      <c r="M319" s="684"/>
      <c r="N319" s="931"/>
      <c r="O319" s="684"/>
      <c r="P319" s="684"/>
      <c r="Q319" s="684"/>
      <c r="R319" s="865"/>
      <c r="S319" s="682"/>
      <c r="T319" s="682"/>
      <c r="U319" s="682"/>
      <c r="V319" s="682"/>
      <c r="W319" s="682"/>
      <c r="X319" s="682"/>
      <c r="Y319" s="682"/>
    </row>
    <row r="320" spans="1:25" ht="15">
      <c r="A320" s="682"/>
      <c r="B320" s="931"/>
      <c r="C320" s="684"/>
      <c r="D320" s="684"/>
      <c r="E320" s="684"/>
      <c r="F320" s="684"/>
      <c r="G320" s="684"/>
      <c r="H320" s="931"/>
      <c r="I320" s="684"/>
      <c r="J320" s="684"/>
      <c r="K320" s="684"/>
      <c r="L320" s="684"/>
      <c r="M320" s="684"/>
      <c r="N320" s="931"/>
      <c r="O320" s="684"/>
      <c r="P320" s="684"/>
      <c r="Q320" s="684"/>
      <c r="R320" s="865"/>
      <c r="S320" s="682"/>
      <c r="T320" s="682"/>
      <c r="U320" s="682"/>
      <c r="V320" s="682"/>
      <c r="W320" s="682"/>
      <c r="X320" s="682"/>
      <c r="Y320" s="682"/>
    </row>
    <row r="321" spans="1:25" ht="15">
      <c r="A321" s="682"/>
      <c r="B321" s="931"/>
      <c r="C321" s="684"/>
      <c r="D321" s="684"/>
      <c r="E321" s="684"/>
      <c r="F321" s="684"/>
      <c r="G321" s="684"/>
      <c r="H321" s="931"/>
      <c r="I321" s="684"/>
      <c r="J321" s="684"/>
      <c r="K321" s="684"/>
      <c r="L321" s="684"/>
      <c r="M321" s="684"/>
      <c r="N321" s="931"/>
      <c r="O321" s="684"/>
      <c r="P321" s="684"/>
      <c r="Q321" s="684"/>
      <c r="R321" s="865"/>
      <c r="S321" s="682"/>
      <c r="T321" s="682"/>
      <c r="U321" s="682"/>
      <c r="V321" s="682"/>
      <c r="W321" s="682"/>
      <c r="X321" s="682"/>
      <c r="Y321" s="682"/>
    </row>
    <row r="322" spans="1:25" ht="15">
      <c r="A322" s="682"/>
      <c r="B322" s="931"/>
      <c r="C322" s="684"/>
      <c r="D322" s="684"/>
      <c r="E322" s="684"/>
      <c r="F322" s="684"/>
      <c r="G322" s="684"/>
      <c r="H322" s="931"/>
      <c r="I322" s="684"/>
      <c r="J322" s="684"/>
      <c r="K322" s="684"/>
      <c r="L322" s="684"/>
      <c r="M322" s="684"/>
      <c r="N322" s="931"/>
      <c r="O322" s="684"/>
      <c r="P322" s="684"/>
      <c r="Q322" s="684"/>
      <c r="R322" s="865"/>
      <c r="S322" s="682"/>
      <c r="T322" s="682"/>
      <c r="U322" s="682"/>
      <c r="V322" s="682"/>
      <c r="W322" s="682"/>
      <c r="X322" s="682"/>
      <c r="Y322" s="682"/>
    </row>
    <row r="323" spans="1:25" ht="15">
      <c r="A323" s="682"/>
      <c r="B323" s="931"/>
      <c r="C323" s="684"/>
      <c r="D323" s="684"/>
      <c r="E323" s="684"/>
      <c r="F323" s="684"/>
      <c r="G323" s="684"/>
      <c r="H323" s="931"/>
      <c r="I323" s="684"/>
      <c r="J323" s="684"/>
      <c r="K323" s="684"/>
      <c r="L323" s="684"/>
      <c r="M323" s="684"/>
      <c r="N323" s="931"/>
      <c r="O323" s="684"/>
      <c r="P323" s="684"/>
      <c r="Q323" s="684"/>
      <c r="R323" s="865"/>
      <c r="S323" s="682"/>
      <c r="T323" s="682"/>
      <c r="U323" s="682"/>
      <c r="V323" s="682"/>
      <c r="W323" s="682"/>
      <c r="X323" s="682"/>
      <c r="Y323" s="682"/>
    </row>
    <row r="324" spans="1:25" ht="15">
      <c r="A324" s="682"/>
      <c r="B324" s="931"/>
      <c r="C324" s="684"/>
      <c r="D324" s="684"/>
      <c r="E324" s="684"/>
      <c r="F324" s="684"/>
      <c r="G324" s="684"/>
      <c r="H324" s="931"/>
      <c r="I324" s="684"/>
      <c r="J324" s="684"/>
      <c r="K324" s="684"/>
      <c r="L324" s="684"/>
      <c r="M324" s="684"/>
      <c r="N324" s="931"/>
      <c r="O324" s="684"/>
      <c r="P324" s="684"/>
      <c r="Q324" s="684"/>
      <c r="R324" s="865"/>
      <c r="S324" s="682"/>
      <c r="T324" s="682"/>
      <c r="U324" s="682"/>
      <c r="V324" s="682"/>
      <c r="W324" s="682"/>
      <c r="X324" s="682"/>
      <c r="Y324" s="682"/>
    </row>
    <row r="325" spans="1:25" ht="15">
      <c r="A325" s="682"/>
      <c r="B325" s="931"/>
      <c r="C325" s="684"/>
      <c r="D325" s="684"/>
      <c r="E325" s="684"/>
      <c r="F325" s="684"/>
      <c r="G325" s="684"/>
      <c r="H325" s="931"/>
      <c r="I325" s="684"/>
      <c r="J325" s="684"/>
      <c r="K325" s="684"/>
      <c r="L325" s="684"/>
      <c r="M325" s="684"/>
      <c r="N325" s="931"/>
      <c r="O325" s="684"/>
      <c r="P325" s="684"/>
      <c r="Q325" s="684"/>
      <c r="R325" s="865"/>
      <c r="S325" s="682"/>
      <c r="T325" s="682"/>
      <c r="U325" s="682"/>
      <c r="V325" s="682"/>
      <c r="W325" s="682"/>
      <c r="X325" s="682"/>
      <c r="Y325" s="682"/>
    </row>
    <row r="326" spans="1:25" ht="15">
      <c r="A326" s="682"/>
      <c r="B326" s="931"/>
      <c r="C326" s="684"/>
      <c r="D326" s="684"/>
      <c r="E326" s="684"/>
      <c r="F326" s="684"/>
      <c r="G326" s="684"/>
      <c r="H326" s="931"/>
      <c r="I326" s="684"/>
      <c r="J326" s="684"/>
      <c r="K326" s="684"/>
      <c r="L326" s="684"/>
      <c r="M326" s="684"/>
      <c r="N326" s="931"/>
      <c r="O326" s="684"/>
      <c r="P326" s="684"/>
      <c r="Q326" s="684"/>
      <c r="R326" s="865"/>
      <c r="S326" s="682"/>
      <c r="T326" s="682"/>
      <c r="U326" s="682"/>
      <c r="V326" s="682"/>
      <c r="W326" s="682"/>
      <c r="X326" s="682"/>
      <c r="Y326" s="682"/>
    </row>
    <row r="327" spans="1:25" ht="15">
      <c r="A327" s="682"/>
      <c r="B327" s="931"/>
      <c r="C327" s="684"/>
      <c r="D327" s="684"/>
      <c r="E327" s="684"/>
      <c r="F327" s="684"/>
      <c r="G327" s="684"/>
      <c r="H327" s="931"/>
      <c r="I327" s="684"/>
      <c r="J327" s="684"/>
      <c r="K327" s="684"/>
      <c r="L327" s="684"/>
      <c r="M327" s="684"/>
      <c r="N327" s="931"/>
      <c r="O327" s="684"/>
      <c r="P327" s="684"/>
      <c r="Q327" s="684"/>
      <c r="R327" s="865"/>
      <c r="S327" s="682"/>
      <c r="T327" s="682"/>
      <c r="U327" s="682"/>
      <c r="V327" s="682"/>
      <c r="W327" s="682"/>
      <c r="X327" s="682"/>
      <c r="Y327" s="682"/>
    </row>
    <row r="328" spans="1:25" ht="15">
      <c r="A328" s="682"/>
      <c r="B328" s="931"/>
      <c r="C328" s="684"/>
      <c r="D328" s="684"/>
      <c r="E328" s="684"/>
      <c r="F328" s="684"/>
      <c r="G328" s="684"/>
      <c r="H328" s="931"/>
      <c r="I328" s="684"/>
      <c r="J328" s="684"/>
      <c r="K328" s="684"/>
      <c r="L328" s="684"/>
      <c r="M328" s="684"/>
      <c r="N328" s="931"/>
      <c r="O328" s="684"/>
      <c r="P328" s="684"/>
      <c r="Q328" s="684"/>
      <c r="R328" s="865"/>
      <c r="S328" s="682"/>
      <c r="T328" s="682"/>
      <c r="U328" s="682"/>
      <c r="V328" s="682"/>
      <c r="W328" s="682"/>
      <c r="X328" s="682"/>
      <c r="Y328" s="682"/>
    </row>
    <row r="329" spans="1:25" ht="15">
      <c r="A329" s="682"/>
      <c r="B329" s="931"/>
      <c r="C329" s="684"/>
      <c r="D329" s="684"/>
      <c r="E329" s="684"/>
      <c r="F329" s="684"/>
      <c r="G329" s="684"/>
      <c r="H329" s="931"/>
      <c r="I329" s="684"/>
      <c r="J329" s="684"/>
      <c r="K329" s="684"/>
      <c r="L329" s="684"/>
      <c r="M329" s="684"/>
      <c r="N329" s="931"/>
      <c r="O329" s="684"/>
      <c r="P329" s="684"/>
      <c r="Q329" s="684"/>
      <c r="R329" s="865"/>
      <c r="S329" s="682"/>
      <c r="T329" s="682"/>
      <c r="U329" s="682"/>
      <c r="V329" s="682"/>
      <c r="W329" s="682"/>
      <c r="X329" s="682"/>
      <c r="Y329" s="682"/>
    </row>
    <row r="330" spans="1:25" ht="15">
      <c r="A330" s="682"/>
      <c r="B330" s="931"/>
      <c r="C330" s="684"/>
      <c r="D330" s="684"/>
      <c r="E330" s="684"/>
      <c r="F330" s="684"/>
      <c r="G330" s="684"/>
      <c r="H330" s="931"/>
      <c r="I330" s="684"/>
      <c r="J330" s="684"/>
      <c r="K330" s="684"/>
      <c r="L330" s="684"/>
      <c r="M330" s="684"/>
      <c r="N330" s="931"/>
      <c r="O330" s="684"/>
      <c r="P330" s="684"/>
      <c r="Q330" s="684"/>
      <c r="R330" s="865"/>
      <c r="S330" s="682"/>
      <c r="T330" s="682"/>
      <c r="U330" s="682"/>
      <c r="V330" s="682"/>
      <c r="W330" s="682"/>
      <c r="X330" s="682"/>
      <c r="Y330" s="682"/>
    </row>
    <row r="331" spans="1:25" ht="15">
      <c r="A331" s="682"/>
      <c r="B331" s="931"/>
      <c r="C331" s="684"/>
      <c r="D331" s="684"/>
      <c r="E331" s="684"/>
      <c r="F331" s="684"/>
      <c r="G331" s="684"/>
      <c r="H331" s="931"/>
      <c r="I331" s="684"/>
      <c r="J331" s="684"/>
      <c r="K331" s="684"/>
      <c r="L331" s="684"/>
      <c r="M331" s="684"/>
      <c r="N331" s="931"/>
      <c r="O331" s="684"/>
      <c r="P331" s="684"/>
      <c r="Q331" s="684"/>
      <c r="R331" s="865"/>
      <c r="S331" s="682"/>
      <c r="T331" s="682"/>
      <c r="U331" s="682"/>
      <c r="V331" s="682"/>
      <c r="W331" s="682"/>
      <c r="X331" s="682"/>
      <c r="Y331" s="682"/>
    </row>
    <row r="332" spans="1:25" ht="15">
      <c r="A332" s="682"/>
      <c r="B332" s="931"/>
      <c r="C332" s="684"/>
      <c r="D332" s="684"/>
      <c r="E332" s="684"/>
      <c r="F332" s="684"/>
      <c r="G332" s="684"/>
      <c r="H332" s="931"/>
      <c r="I332" s="684"/>
      <c r="J332" s="684"/>
      <c r="K332" s="684"/>
      <c r="L332" s="684"/>
      <c r="M332" s="684"/>
      <c r="N332" s="931"/>
      <c r="O332" s="684"/>
      <c r="P332" s="684"/>
      <c r="Q332" s="684"/>
      <c r="R332" s="865"/>
      <c r="S332" s="682"/>
      <c r="T332" s="682"/>
      <c r="U332" s="682"/>
      <c r="V332" s="682"/>
      <c r="W332" s="682"/>
      <c r="X332" s="682"/>
      <c r="Y332" s="682"/>
    </row>
    <row r="333" spans="1:25" ht="15">
      <c r="A333" s="682"/>
      <c r="B333" s="931"/>
      <c r="C333" s="684"/>
      <c r="D333" s="684"/>
      <c r="E333" s="684"/>
      <c r="F333" s="684"/>
      <c r="G333" s="684"/>
      <c r="H333" s="931"/>
      <c r="I333" s="684"/>
      <c r="J333" s="684"/>
      <c r="K333" s="684"/>
      <c r="L333" s="684"/>
      <c r="M333" s="684"/>
      <c r="N333" s="931"/>
      <c r="O333" s="684"/>
      <c r="P333" s="684"/>
      <c r="Q333" s="684"/>
      <c r="R333" s="865"/>
      <c r="S333" s="682"/>
      <c r="T333" s="682"/>
      <c r="U333" s="682"/>
      <c r="V333" s="682"/>
      <c r="W333" s="682"/>
      <c r="X333" s="682"/>
      <c r="Y333" s="682"/>
    </row>
    <row r="334" spans="1:25" ht="15">
      <c r="A334" s="682"/>
      <c r="B334" s="931"/>
      <c r="C334" s="684"/>
      <c r="D334" s="684"/>
      <c r="E334" s="684"/>
      <c r="F334" s="684"/>
      <c r="G334" s="684"/>
      <c r="H334" s="931"/>
      <c r="I334" s="684"/>
      <c r="J334" s="684"/>
      <c r="K334" s="684"/>
      <c r="L334" s="684"/>
      <c r="M334" s="684"/>
      <c r="N334" s="931"/>
      <c r="O334" s="684"/>
      <c r="P334" s="684"/>
      <c r="Q334" s="684"/>
      <c r="R334" s="865"/>
      <c r="S334" s="682"/>
      <c r="T334" s="682"/>
      <c r="U334" s="682"/>
      <c r="V334" s="682"/>
      <c r="W334" s="682"/>
      <c r="X334" s="682"/>
      <c r="Y334" s="682"/>
    </row>
    <row r="335" spans="1:25" ht="15">
      <c r="A335" s="682"/>
      <c r="B335" s="931"/>
      <c r="C335" s="684"/>
      <c r="D335" s="684"/>
      <c r="E335" s="684"/>
      <c r="F335" s="684"/>
      <c r="G335" s="684"/>
      <c r="H335" s="931"/>
      <c r="I335" s="684"/>
      <c r="J335" s="684"/>
      <c r="K335" s="684"/>
      <c r="L335" s="684"/>
      <c r="M335" s="684"/>
      <c r="N335" s="931"/>
      <c r="O335" s="684"/>
      <c r="P335" s="684"/>
      <c r="Q335" s="684"/>
      <c r="R335" s="865"/>
      <c r="S335" s="682"/>
      <c r="T335" s="682"/>
      <c r="U335" s="682"/>
      <c r="V335" s="682"/>
      <c r="W335" s="682"/>
      <c r="X335" s="682"/>
      <c r="Y335" s="682"/>
    </row>
    <row r="336" spans="1:25" ht="15">
      <c r="A336" s="682"/>
      <c r="B336" s="931"/>
      <c r="C336" s="684"/>
      <c r="D336" s="684"/>
      <c r="E336" s="684"/>
      <c r="F336" s="684"/>
      <c r="G336" s="684"/>
      <c r="H336" s="931"/>
      <c r="I336" s="684"/>
      <c r="J336" s="684"/>
      <c r="K336" s="684"/>
      <c r="L336" s="684"/>
      <c r="M336" s="684"/>
      <c r="N336" s="931"/>
      <c r="O336" s="684"/>
      <c r="P336" s="684"/>
      <c r="Q336" s="684"/>
      <c r="R336" s="865"/>
      <c r="S336" s="682"/>
      <c r="T336" s="682"/>
      <c r="U336" s="682"/>
      <c r="V336" s="682"/>
      <c r="W336" s="682"/>
      <c r="X336" s="682"/>
      <c r="Y336" s="682"/>
    </row>
    <row r="337" spans="1:25" ht="15">
      <c r="A337" s="682"/>
      <c r="B337" s="931"/>
      <c r="C337" s="684"/>
      <c r="D337" s="684"/>
      <c r="E337" s="684"/>
      <c r="F337" s="684"/>
      <c r="G337" s="684"/>
      <c r="H337" s="931"/>
      <c r="I337" s="684"/>
      <c r="J337" s="684"/>
      <c r="K337" s="684"/>
      <c r="L337" s="684"/>
      <c r="M337" s="684"/>
      <c r="N337" s="931"/>
      <c r="O337" s="684"/>
      <c r="P337" s="684"/>
      <c r="Q337" s="684"/>
      <c r="R337" s="865"/>
      <c r="S337" s="682"/>
      <c r="T337" s="682"/>
      <c r="U337" s="682"/>
      <c r="V337" s="682"/>
      <c r="W337" s="682"/>
      <c r="X337" s="682"/>
      <c r="Y337" s="682"/>
    </row>
    <row r="338" spans="1:25" ht="15">
      <c r="A338" s="682"/>
      <c r="B338" s="931"/>
      <c r="C338" s="684"/>
      <c r="D338" s="684"/>
      <c r="E338" s="684"/>
      <c r="F338" s="684"/>
      <c r="G338" s="684"/>
      <c r="H338" s="931"/>
      <c r="I338" s="684"/>
      <c r="J338" s="684"/>
      <c r="K338" s="684"/>
      <c r="L338" s="684"/>
      <c r="M338" s="684"/>
      <c r="N338" s="931"/>
      <c r="O338" s="684"/>
      <c r="P338" s="684"/>
      <c r="Q338" s="684"/>
      <c r="R338" s="865"/>
      <c r="S338" s="682"/>
      <c r="T338" s="682"/>
      <c r="U338" s="682"/>
      <c r="V338" s="682"/>
      <c r="W338" s="682"/>
      <c r="X338" s="682"/>
      <c r="Y338" s="682"/>
    </row>
    <row r="339" spans="1:25" ht="15">
      <c r="A339" s="682"/>
      <c r="B339" s="931"/>
      <c r="C339" s="684"/>
      <c r="D339" s="684"/>
      <c r="E339" s="684"/>
      <c r="F339" s="684"/>
      <c r="G339" s="684"/>
      <c r="H339" s="931"/>
      <c r="I339" s="684"/>
      <c r="J339" s="684"/>
      <c r="K339" s="684"/>
      <c r="L339" s="684"/>
      <c r="M339" s="684"/>
      <c r="N339" s="931"/>
      <c r="O339" s="684"/>
      <c r="P339" s="684"/>
      <c r="Q339" s="684"/>
      <c r="R339" s="865"/>
      <c r="S339" s="682"/>
      <c r="T339" s="682"/>
      <c r="U339" s="682"/>
      <c r="V339" s="682"/>
      <c r="W339" s="682"/>
      <c r="X339" s="682"/>
      <c r="Y339" s="682"/>
    </row>
    <row r="340" spans="1:25" ht="15">
      <c r="A340" s="682"/>
      <c r="B340" s="931"/>
      <c r="C340" s="684"/>
      <c r="D340" s="684"/>
      <c r="E340" s="684"/>
      <c r="F340" s="684"/>
      <c r="G340" s="684"/>
      <c r="H340" s="931"/>
      <c r="I340" s="684"/>
      <c r="J340" s="684"/>
      <c r="K340" s="684"/>
      <c r="L340" s="684"/>
      <c r="M340" s="684"/>
      <c r="N340" s="931"/>
      <c r="O340" s="684"/>
      <c r="P340" s="684"/>
      <c r="Q340" s="684"/>
      <c r="R340" s="865"/>
      <c r="S340" s="682"/>
      <c r="T340" s="682"/>
      <c r="U340" s="682"/>
      <c r="V340" s="682"/>
      <c r="W340" s="682"/>
      <c r="X340" s="682"/>
      <c r="Y340" s="682"/>
    </row>
    <row r="341" spans="1:25" ht="15">
      <c r="A341" s="682"/>
      <c r="B341" s="931"/>
      <c r="C341" s="684"/>
      <c r="D341" s="684"/>
      <c r="E341" s="684"/>
      <c r="F341" s="684"/>
      <c r="G341" s="684"/>
      <c r="H341" s="931"/>
      <c r="I341" s="684"/>
      <c r="J341" s="684"/>
      <c r="K341" s="684"/>
      <c r="L341" s="684"/>
      <c r="M341" s="684"/>
      <c r="N341" s="931"/>
      <c r="O341" s="684"/>
      <c r="P341" s="684"/>
      <c r="Q341" s="684"/>
      <c r="R341" s="865"/>
      <c r="S341" s="682"/>
      <c r="T341" s="682"/>
      <c r="U341" s="682"/>
      <c r="V341" s="682"/>
      <c r="W341" s="682"/>
      <c r="X341" s="682"/>
      <c r="Y341" s="682"/>
    </row>
    <row r="342" spans="1:25" ht="15">
      <c r="A342" s="682"/>
      <c r="B342" s="931"/>
      <c r="C342" s="684"/>
      <c r="D342" s="684"/>
      <c r="E342" s="684"/>
      <c r="F342" s="684"/>
      <c r="G342" s="684"/>
      <c r="H342" s="931"/>
      <c r="I342" s="684"/>
      <c r="J342" s="684"/>
      <c r="K342" s="684"/>
      <c r="L342" s="684"/>
      <c r="M342" s="684"/>
      <c r="N342" s="931"/>
      <c r="O342" s="684"/>
      <c r="P342" s="684"/>
      <c r="Q342" s="684"/>
      <c r="R342" s="865"/>
      <c r="S342" s="682"/>
      <c r="T342" s="682"/>
      <c r="U342" s="682"/>
      <c r="V342" s="682"/>
      <c r="W342" s="682"/>
      <c r="X342" s="682"/>
      <c r="Y342" s="682"/>
    </row>
    <row r="343" spans="1:25" ht="15">
      <c r="A343" s="682"/>
      <c r="B343" s="931"/>
      <c r="C343" s="684"/>
      <c r="D343" s="684"/>
      <c r="E343" s="684"/>
      <c r="F343" s="684"/>
      <c r="G343" s="684"/>
      <c r="H343" s="931"/>
      <c r="I343" s="684"/>
      <c r="J343" s="684"/>
      <c r="K343" s="684"/>
      <c r="L343" s="684"/>
      <c r="M343" s="684"/>
      <c r="N343" s="931"/>
      <c r="O343" s="684"/>
      <c r="P343" s="684"/>
      <c r="Q343" s="684"/>
      <c r="R343" s="865"/>
      <c r="S343" s="682"/>
      <c r="T343" s="682"/>
      <c r="U343" s="682"/>
      <c r="V343" s="682"/>
      <c r="W343" s="682"/>
      <c r="X343" s="682"/>
      <c r="Y343" s="682"/>
    </row>
    <row r="344" spans="1:25" ht="15">
      <c r="A344" s="682"/>
      <c r="B344" s="931"/>
      <c r="C344" s="684"/>
      <c r="D344" s="684"/>
      <c r="E344" s="684"/>
      <c r="F344" s="684"/>
      <c r="G344" s="684"/>
      <c r="H344" s="931"/>
      <c r="I344" s="684"/>
      <c r="J344" s="684"/>
      <c r="K344" s="684"/>
      <c r="L344" s="684"/>
      <c r="M344" s="684"/>
      <c r="N344" s="931"/>
      <c r="O344" s="684"/>
      <c r="P344" s="684"/>
      <c r="Q344" s="684"/>
      <c r="R344" s="865"/>
      <c r="S344" s="682"/>
      <c r="T344" s="682"/>
      <c r="U344" s="682"/>
      <c r="V344" s="682"/>
      <c r="W344" s="682"/>
      <c r="X344" s="682"/>
      <c r="Y344" s="682"/>
    </row>
    <row r="345" spans="1:25" ht="15">
      <c r="A345" s="682"/>
      <c r="B345" s="931"/>
      <c r="C345" s="684"/>
      <c r="D345" s="684"/>
      <c r="E345" s="684"/>
      <c r="F345" s="684"/>
      <c r="G345" s="684"/>
      <c r="H345" s="931"/>
      <c r="I345" s="684"/>
      <c r="J345" s="684"/>
      <c r="K345" s="684"/>
      <c r="L345" s="684"/>
      <c r="M345" s="684"/>
      <c r="N345" s="931"/>
      <c r="O345" s="684"/>
      <c r="P345" s="684"/>
      <c r="Q345" s="684"/>
      <c r="R345" s="865"/>
      <c r="S345" s="682"/>
      <c r="T345" s="682"/>
      <c r="U345" s="682"/>
      <c r="V345" s="682"/>
      <c r="W345" s="682"/>
      <c r="X345" s="682"/>
      <c r="Y345" s="682"/>
    </row>
    <row r="346" spans="1:25" ht="15">
      <c r="A346" s="682"/>
      <c r="B346" s="931"/>
      <c r="C346" s="684"/>
      <c r="D346" s="684"/>
      <c r="E346" s="684"/>
      <c r="F346" s="684"/>
      <c r="G346" s="684"/>
      <c r="H346" s="931"/>
      <c r="I346" s="684"/>
      <c r="J346" s="684"/>
      <c r="K346" s="684"/>
      <c r="L346" s="684"/>
      <c r="M346" s="684"/>
      <c r="N346" s="931"/>
      <c r="O346" s="684"/>
      <c r="P346" s="684"/>
      <c r="Q346" s="684"/>
      <c r="R346" s="865"/>
      <c r="S346" s="682"/>
      <c r="T346" s="682"/>
      <c r="U346" s="682"/>
      <c r="V346" s="682"/>
      <c r="W346" s="682"/>
      <c r="X346" s="682"/>
      <c r="Y346" s="682"/>
    </row>
    <row r="347" spans="1:25" ht="15">
      <c r="A347" s="682"/>
      <c r="B347" s="931"/>
      <c r="C347" s="684"/>
      <c r="D347" s="684"/>
      <c r="E347" s="684"/>
      <c r="F347" s="684"/>
      <c r="G347" s="684"/>
      <c r="H347" s="931"/>
      <c r="I347" s="684"/>
      <c r="J347" s="684"/>
      <c r="K347" s="684"/>
      <c r="L347" s="684"/>
      <c r="M347" s="684"/>
      <c r="N347" s="931"/>
      <c r="O347" s="684"/>
      <c r="P347" s="684"/>
      <c r="Q347" s="684"/>
      <c r="R347" s="865"/>
      <c r="S347" s="682"/>
      <c r="T347" s="682"/>
      <c r="U347" s="682"/>
      <c r="V347" s="682"/>
      <c r="W347" s="682"/>
      <c r="X347" s="682"/>
      <c r="Y347" s="682"/>
    </row>
    <row r="348" spans="1:25" ht="15">
      <c r="A348" s="682"/>
      <c r="B348" s="931"/>
      <c r="C348" s="684"/>
      <c r="D348" s="684"/>
      <c r="E348" s="684"/>
      <c r="F348" s="684"/>
      <c r="G348" s="684"/>
      <c r="H348" s="931"/>
      <c r="I348" s="684"/>
      <c r="J348" s="684"/>
      <c r="K348" s="684"/>
      <c r="L348" s="684"/>
      <c r="M348" s="684"/>
      <c r="N348" s="931"/>
      <c r="O348" s="684"/>
      <c r="P348" s="684"/>
      <c r="Q348" s="684"/>
      <c r="R348" s="865"/>
      <c r="S348" s="682"/>
      <c r="T348" s="682"/>
      <c r="U348" s="682"/>
      <c r="V348" s="682"/>
      <c r="W348" s="682"/>
      <c r="X348" s="682"/>
      <c r="Y348" s="682"/>
    </row>
    <row r="349" spans="1:25" ht="15">
      <c r="A349" s="682"/>
      <c r="B349" s="931"/>
      <c r="C349" s="684"/>
      <c r="D349" s="684"/>
      <c r="E349" s="684"/>
      <c r="F349" s="684"/>
      <c r="G349" s="684"/>
      <c r="H349" s="931"/>
      <c r="I349" s="684"/>
      <c r="J349" s="684"/>
      <c r="K349" s="684"/>
      <c r="L349" s="684"/>
      <c r="M349" s="684"/>
      <c r="N349" s="931"/>
      <c r="O349" s="684"/>
      <c r="P349" s="684"/>
      <c r="Q349" s="684"/>
      <c r="R349" s="865"/>
      <c r="S349" s="682"/>
      <c r="T349" s="682"/>
      <c r="U349" s="682"/>
      <c r="V349" s="682"/>
      <c r="W349" s="682"/>
      <c r="X349" s="682"/>
      <c r="Y349" s="682"/>
    </row>
    <row r="350" spans="1:25" ht="15">
      <c r="A350" s="682"/>
      <c r="B350" s="931"/>
      <c r="C350" s="684"/>
      <c r="D350" s="684"/>
      <c r="E350" s="684"/>
      <c r="F350" s="684"/>
      <c r="G350" s="684"/>
      <c r="H350" s="931"/>
      <c r="I350" s="684"/>
      <c r="J350" s="684"/>
      <c r="K350" s="684"/>
      <c r="L350" s="684"/>
      <c r="M350" s="684"/>
      <c r="N350" s="931"/>
      <c r="O350" s="684"/>
      <c r="P350" s="684"/>
      <c r="Q350" s="684"/>
      <c r="R350" s="865"/>
      <c r="S350" s="682"/>
      <c r="T350" s="682"/>
      <c r="U350" s="682"/>
      <c r="V350" s="682"/>
      <c r="W350" s="682"/>
      <c r="X350" s="682"/>
      <c r="Y350" s="682"/>
    </row>
    <row r="351" spans="1:25" ht="15">
      <c r="A351" s="682"/>
      <c r="B351" s="931"/>
      <c r="C351" s="684"/>
      <c r="D351" s="684"/>
      <c r="E351" s="684"/>
      <c r="F351" s="684"/>
      <c r="G351" s="684"/>
      <c r="H351" s="931"/>
      <c r="I351" s="684"/>
      <c r="J351" s="684"/>
      <c r="K351" s="684"/>
      <c r="L351" s="684"/>
      <c r="M351" s="684"/>
      <c r="N351" s="931"/>
      <c r="O351" s="684"/>
      <c r="P351" s="684"/>
      <c r="Q351" s="684"/>
      <c r="R351" s="865"/>
      <c r="S351" s="682"/>
      <c r="T351" s="682"/>
      <c r="U351" s="682"/>
      <c r="V351" s="682"/>
      <c r="W351" s="682"/>
      <c r="X351" s="682"/>
      <c r="Y351" s="682"/>
    </row>
    <row r="352" spans="1:25" ht="15">
      <c r="A352" s="682"/>
      <c r="B352" s="931"/>
      <c r="C352" s="684"/>
      <c r="D352" s="684"/>
      <c r="E352" s="684"/>
      <c r="F352" s="684"/>
      <c r="G352" s="684"/>
      <c r="H352" s="931"/>
      <c r="I352" s="684"/>
      <c r="J352" s="684"/>
      <c r="K352" s="684"/>
      <c r="L352" s="684"/>
      <c r="M352" s="684"/>
      <c r="N352" s="931"/>
      <c r="O352" s="684"/>
      <c r="P352" s="684"/>
      <c r="Q352" s="684"/>
      <c r="R352" s="865"/>
      <c r="S352" s="682"/>
      <c r="T352" s="682"/>
      <c r="U352" s="682"/>
      <c r="V352" s="682"/>
      <c r="W352" s="682"/>
      <c r="X352" s="682"/>
      <c r="Y352" s="682"/>
    </row>
    <row r="353" spans="1:25" ht="15">
      <c r="A353" s="682"/>
      <c r="B353" s="931"/>
      <c r="C353" s="684"/>
      <c r="D353" s="684"/>
      <c r="E353" s="684"/>
      <c r="F353" s="684"/>
      <c r="G353" s="684"/>
      <c r="H353" s="931"/>
      <c r="I353" s="684"/>
      <c r="J353" s="684"/>
      <c r="K353" s="684"/>
      <c r="L353" s="684"/>
      <c r="M353" s="684"/>
      <c r="N353" s="931"/>
      <c r="O353" s="684"/>
      <c r="P353" s="684"/>
      <c r="Q353" s="684"/>
      <c r="R353" s="865"/>
      <c r="S353" s="682"/>
      <c r="T353" s="682"/>
      <c r="U353" s="682"/>
      <c r="V353" s="682"/>
      <c r="W353" s="682"/>
      <c r="X353" s="682"/>
      <c r="Y353" s="682"/>
    </row>
    <row r="354" spans="1:25" ht="15">
      <c r="A354" s="682"/>
      <c r="B354" s="931"/>
      <c r="C354" s="684"/>
      <c r="D354" s="684"/>
      <c r="E354" s="684"/>
      <c r="F354" s="684"/>
      <c r="G354" s="684"/>
      <c r="H354" s="931"/>
      <c r="I354" s="684"/>
      <c r="J354" s="684"/>
      <c r="K354" s="684"/>
      <c r="L354" s="684"/>
      <c r="M354" s="684"/>
      <c r="N354" s="931"/>
      <c r="O354" s="684"/>
      <c r="P354" s="684"/>
      <c r="Q354" s="684"/>
      <c r="R354" s="865"/>
      <c r="S354" s="682"/>
      <c r="T354" s="682"/>
      <c r="U354" s="682"/>
      <c r="V354" s="682"/>
      <c r="W354" s="682"/>
      <c r="X354" s="682"/>
      <c r="Y354" s="682"/>
    </row>
    <row r="355" spans="1:25" ht="15">
      <c r="A355" s="682"/>
      <c r="B355" s="931"/>
      <c r="C355" s="684"/>
      <c r="D355" s="684"/>
      <c r="E355" s="684"/>
      <c r="F355" s="684"/>
      <c r="G355" s="684"/>
      <c r="H355" s="931"/>
      <c r="I355" s="684"/>
      <c r="J355" s="684"/>
      <c r="K355" s="684"/>
      <c r="L355" s="684"/>
      <c r="M355" s="684"/>
      <c r="N355" s="931"/>
      <c r="O355" s="684"/>
      <c r="P355" s="684"/>
      <c r="Q355" s="684"/>
      <c r="R355" s="865"/>
      <c r="S355" s="682"/>
      <c r="T355" s="682"/>
      <c r="U355" s="682"/>
      <c r="V355" s="682"/>
      <c r="W355" s="682"/>
      <c r="X355" s="682"/>
      <c r="Y355" s="682"/>
    </row>
    <row r="356" spans="1:25" ht="15">
      <c r="A356" s="682"/>
      <c r="B356" s="931"/>
      <c r="C356" s="684"/>
      <c r="D356" s="684"/>
      <c r="E356" s="684"/>
      <c r="F356" s="684"/>
      <c r="G356" s="684"/>
      <c r="H356" s="931"/>
      <c r="I356" s="684"/>
      <c r="J356" s="684"/>
      <c r="K356" s="684"/>
      <c r="L356" s="684"/>
      <c r="M356" s="684"/>
      <c r="N356" s="931"/>
      <c r="O356" s="684"/>
      <c r="P356" s="684"/>
      <c r="Q356" s="684"/>
      <c r="R356" s="865"/>
      <c r="S356" s="682"/>
      <c r="T356" s="682"/>
      <c r="U356" s="682"/>
      <c r="V356" s="682"/>
      <c r="W356" s="682"/>
      <c r="X356" s="682"/>
      <c r="Y356" s="682"/>
    </row>
    <row r="357" spans="1:25" ht="15">
      <c r="A357" s="682"/>
      <c r="B357" s="931"/>
      <c r="C357" s="684"/>
      <c r="D357" s="684"/>
      <c r="E357" s="684"/>
      <c r="F357" s="684"/>
      <c r="G357" s="684"/>
      <c r="H357" s="931"/>
      <c r="I357" s="684"/>
      <c r="J357" s="684"/>
      <c r="K357" s="684"/>
      <c r="L357" s="684"/>
      <c r="M357" s="684"/>
      <c r="N357" s="931"/>
      <c r="O357" s="684"/>
      <c r="P357" s="684"/>
      <c r="Q357" s="684"/>
      <c r="R357" s="865"/>
      <c r="S357" s="682"/>
      <c r="T357" s="682"/>
      <c r="U357" s="682"/>
      <c r="V357" s="682"/>
      <c r="W357" s="682"/>
      <c r="X357" s="682"/>
      <c r="Y357" s="682"/>
    </row>
    <row r="358" spans="1:25" ht="15">
      <c r="A358" s="682"/>
      <c r="B358" s="931"/>
      <c r="C358" s="684"/>
      <c r="D358" s="684"/>
      <c r="E358" s="684"/>
      <c r="F358" s="684"/>
      <c r="G358" s="684"/>
      <c r="H358" s="931"/>
      <c r="I358" s="684"/>
      <c r="J358" s="684"/>
      <c r="K358" s="684"/>
      <c r="L358" s="684"/>
      <c r="M358" s="684"/>
      <c r="N358" s="931"/>
      <c r="O358" s="684"/>
      <c r="P358" s="684"/>
      <c r="Q358" s="684"/>
      <c r="R358" s="865"/>
      <c r="S358" s="682"/>
      <c r="T358" s="682"/>
      <c r="U358" s="682"/>
      <c r="V358" s="682"/>
      <c r="W358" s="682"/>
      <c r="X358" s="682"/>
      <c r="Y358" s="682"/>
    </row>
    <row r="359" spans="1:25" ht="15">
      <c r="A359" s="682"/>
      <c r="B359" s="931"/>
      <c r="C359" s="684"/>
      <c r="D359" s="684"/>
      <c r="E359" s="684"/>
      <c r="F359" s="684"/>
      <c r="G359" s="684"/>
      <c r="H359" s="931"/>
      <c r="I359" s="684"/>
      <c r="J359" s="684"/>
      <c r="K359" s="684"/>
      <c r="L359" s="684"/>
      <c r="M359" s="684"/>
      <c r="N359" s="931"/>
      <c r="O359" s="684"/>
      <c r="P359" s="684"/>
      <c r="Q359" s="684"/>
      <c r="R359" s="865"/>
      <c r="S359" s="682"/>
      <c r="T359" s="682"/>
      <c r="U359" s="682"/>
      <c r="V359" s="682"/>
      <c r="W359" s="682"/>
      <c r="X359" s="682"/>
      <c r="Y359" s="682"/>
    </row>
    <row r="360" spans="1:25" ht="15">
      <c r="A360" s="682"/>
      <c r="B360" s="931"/>
      <c r="C360" s="684"/>
      <c r="D360" s="684"/>
      <c r="E360" s="684"/>
      <c r="F360" s="684"/>
      <c r="G360" s="684"/>
      <c r="H360" s="931"/>
      <c r="I360" s="684"/>
      <c r="J360" s="684"/>
      <c r="K360" s="684"/>
      <c r="L360" s="684"/>
      <c r="M360" s="684"/>
      <c r="N360" s="931"/>
      <c r="O360" s="684"/>
      <c r="P360" s="684"/>
      <c r="Q360" s="684"/>
      <c r="R360" s="865"/>
      <c r="S360" s="682"/>
      <c r="T360" s="682"/>
      <c r="U360" s="682"/>
      <c r="V360" s="682"/>
      <c r="W360" s="682"/>
      <c r="X360" s="682"/>
      <c r="Y360" s="682"/>
    </row>
    <row r="361" spans="1:25" ht="15">
      <c r="A361" s="682"/>
      <c r="B361" s="931"/>
      <c r="C361" s="684"/>
      <c r="D361" s="684"/>
      <c r="E361" s="684"/>
      <c r="F361" s="684"/>
      <c r="G361" s="684"/>
      <c r="H361" s="931"/>
      <c r="I361" s="684"/>
      <c r="J361" s="684"/>
      <c r="K361" s="684"/>
      <c r="L361" s="684"/>
      <c r="M361" s="684"/>
      <c r="N361" s="931"/>
      <c r="O361" s="684"/>
      <c r="P361" s="684"/>
      <c r="Q361" s="684"/>
      <c r="R361" s="865"/>
      <c r="S361" s="682"/>
      <c r="T361" s="682"/>
      <c r="U361" s="682"/>
      <c r="V361" s="682"/>
      <c r="W361" s="682"/>
      <c r="X361" s="682"/>
      <c r="Y361" s="682"/>
    </row>
    <row r="362" spans="1:25" ht="15">
      <c r="A362" s="682"/>
      <c r="B362" s="931"/>
      <c r="C362" s="684"/>
      <c r="D362" s="684"/>
      <c r="E362" s="684"/>
      <c r="F362" s="684"/>
      <c r="G362" s="684"/>
      <c r="H362" s="931"/>
      <c r="I362" s="684"/>
      <c r="J362" s="684"/>
      <c r="K362" s="684"/>
      <c r="L362" s="684"/>
      <c r="M362" s="684"/>
      <c r="N362" s="931"/>
      <c r="O362" s="684"/>
      <c r="P362" s="684"/>
      <c r="Q362" s="684"/>
      <c r="R362" s="865"/>
      <c r="S362" s="682"/>
      <c r="T362" s="682"/>
      <c r="U362" s="682"/>
      <c r="V362" s="682"/>
      <c r="W362" s="682"/>
      <c r="X362" s="682"/>
      <c r="Y362" s="682"/>
    </row>
    <row r="363" spans="1:25" ht="15">
      <c r="A363" s="682"/>
      <c r="B363" s="931"/>
      <c r="C363" s="684"/>
      <c r="D363" s="684"/>
      <c r="E363" s="684"/>
      <c r="F363" s="684"/>
      <c r="G363" s="684"/>
      <c r="H363" s="931"/>
      <c r="I363" s="684"/>
      <c r="J363" s="684"/>
      <c r="K363" s="684"/>
      <c r="L363" s="684"/>
      <c r="M363" s="684"/>
      <c r="N363" s="931"/>
      <c r="O363" s="684"/>
      <c r="P363" s="684"/>
      <c r="Q363" s="684"/>
      <c r="R363" s="865"/>
      <c r="S363" s="682"/>
      <c r="T363" s="682"/>
      <c r="U363" s="682"/>
      <c r="V363" s="682"/>
      <c r="W363" s="682"/>
      <c r="X363" s="682"/>
      <c r="Y363" s="682"/>
    </row>
    <row r="364" spans="1:25" ht="15">
      <c r="A364" s="682"/>
      <c r="B364" s="931"/>
      <c r="C364" s="684"/>
      <c r="D364" s="684"/>
      <c r="E364" s="684"/>
      <c r="F364" s="684"/>
      <c r="G364" s="684"/>
      <c r="H364" s="931"/>
      <c r="I364" s="684"/>
      <c r="J364" s="684"/>
      <c r="K364" s="684"/>
      <c r="L364" s="684"/>
      <c r="M364" s="684"/>
      <c r="N364" s="931"/>
      <c r="O364" s="684"/>
      <c r="P364" s="684"/>
      <c r="Q364" s="684"/>
      <c r="R364" s="865"/>
      <c r="S364" s="682"/>
      <c r="T364" s="682"/>
      <c r="U364" s="682"/>
      <c r="V364" s="682"/>
      <c r="W364" s="682"/>
      <c r="X364" s="682"/>
      <c r="Y364" s="682"/>
    </row>
    <row r="365" spans="1:25" ht="15">
      <c r="A365" s="682"/>
      <c r="B365" s="931"/>
      <c r="C365" s="684"/>
      <c r="D365" s="684"/>
      <c r="E365" s="684"/>
      <c r="F365" s="684"/>
      <c r="G365" s="684"/>
      <c r="H365" s="931"/>
      <c r="I365" s="684"/>
      <c r="J365" s="684"/>
      <c r="K365" s="684"/>
      <c r="L365" s="684"/>
      <c r="M365" s="684"/>
      <c r="N365" s="931"/>
      <c r="O365" s="684"/>
      <c r="P365" s="684"/>
      <c r="Q365" s="684"/>
      <c r="R365" s="865"/>
      <c r="S365" s="682"/>
      <c r="T365" s="682"/>
      <c r="U365" s="682"/>
      <c r="V365" s="682"/>
      <c r="W365" s="682"/>
      <c r="X365" s="682"/>
      <c r="Y365" s="682"/>
    </row>
    <row r="366" spans="1:25" ht="15">
      <c r="A366" s="682"/>
      <c r="B366" s="931"/>
      <c r="C366" s="684"/>
      <c r="D366" s="684"/>
      <c r="E366" s="684"/>
      <c r="F366" s="684"/>
      <c r="G366" s="684"/>
      <c r="H366" s="931"/>
      <c r="I366" s="684"/>
      <c r="J366" s="684"/>
      <c r="K366" s="684"/>
      <c r="L366" s="684"/>
      <c r="M366" s="684"/>
      <c r="N366" s="931"/>
      <c r="O366" s="684"/>
      <c r="P366" s="684"/>
      <c r="Q366" s="684"/>
      <c r="R366" s="865"/>
      <c r="S366" s="682"/>
      <c r="T366" s="682"/>
      <c r="U366" s="682"/>
      <c r="V366" s="682"/>
      <c r="W366" s="682"/>
      <c r="X366" s="682"/>
      <c r="Y366" s="682"/>
    </row>
    <row r="367" spans="1:25" ht="15">
      <c r="A367" s="682"/>
      <c r="B367" s="931"/>
      <c r="C367" s="684"/>
      <c r="D367" s="684"/>
      <c r="E367" s="684"/>
      <c r="F367" s="684"/>
      <c r="G367" s="684"/>
      <c r="H367" s="931"/>
      <c r="I367" s="684"/>
      <c r="J367" s="684"/>
      <c r="K367" s="684"/>
      <c r="L367" s="684"/>
      <c r="M367" s="684"/>
      <c r="N367" s="931"/>
      <c r="O367" s="684"/>
      <c r="P367" s="684"/>
      <c r="Q367" s="684"/>
      <c r="R367" s="865"/>
      <c r="S367" s="682"/>
      <c r="T367" s="682"/>
      <c r="U367" s="682"/>
      <c r="V367" s="682"/>
      <c r="W367" s="682"/>
      <c r="X367" s="682"/>
      <c r="Y367" s="682"/>
    </row>
    <row r="368" spans="1:25" ht="15">
      <c r="A368" s="682"/>
      <c r="B368" s="931"/>
      <c r="C368" s="684"/>
      <c r="D368" s="684"/>
      <c r="E368" s="684"/>
      <c r="F368" s="684"/>
      <c r="G368" s="684"/>
      <c r="H368" s="931"/>
      <c r="I368" s="684"/>
      <c r="J368" s="684"/>
      <c r="K368" s="684"/>
      <c r="L368" s="684"/>
      <c r="M368" s="684"/>
      <c r="N368" s="931"/>
      <c r="O368" s="684"/>
      <c r="P368" s="684"/>
      <c r="Q368" s="684"/>
      <c r="R368" s="865"/>
      <c r="S368" s="682"/>
      <c r="T368" s="682"/>
      <c r="U368" s="682"/>
      <c r="V368" s="682"/>
      <c r="W368" s="682"/>
      <c r="X368" s="682"/>
      <c r="Y368" s="682"/>
    </row>
    <row r="369" spans="1:25" ht="15">
      <c r="A369" s="682"/>
      <c r="B369" s="931"/>
      <c r="C369" s="684"/>
      <c r="D369" s="684"/>
      <c r="E369" s="684"/>
      <c r="F369" s="684"/>
      <c r="G369" s="684"/>
      <c r="H369" s="931"/>
      <c r="I369" s="684"/>
      <c r="J369" s="684"/>
      <c r="K369" s="684"/>
      <c r="L369" s="684"/>
      <c r="M369" s="684"/>
      <c r="N369" s="931"/>
      <c r="O369" s="684"/>
      <c r="P369" s="684"/>
      <c r="Q369" s="684"/>
      <c r="R369" s="865"/>
      <c r="S369" s="682"/>
      <c r="T369" s="682"/>
      <c r="U369" s="682"/>
      <c r="V369" s="682"/>
      <c r="W369" s="682"/>
      <c r="X369" s="682"/>
      <c r="Y369" s="682"/>
    </row>
    <row r="370" spans="1:25" ht="15">
      <c r="A370" s="682"/>
      <c r="B370" s="931"/>
      <c r="C370" s="684"/>
      <c r="D370" s="684"/>
      <c r="E370" s="684"/>
      <c r="F370" s="684"/>
      <c r="G370" s="684"/>
      <c r="H370" s="931"/>
      <c r="I370" s="684"/>
      <c r="J370" s="684"/>
      <c r="K370" s="684"/>
      <c r="L370" s="684"/>
      <c r="M370" s="684"/>
      <c r="N370" s="931"/>
      <c r="O370" s="684"/>
      <c r="P370" s="684"/>
      <c r="Q370" s="684"/>
      <c r="R370" s="865"/>
      <c r="S370" s="682"/>
      <c r="T370" s="682"/>
      <c r="U370" s="682"/>
      <c r="V370" s="682"/>
      <c r="W370" s="682"/>
      <c r="X370" s="682"/>
      <c r="Y370" s="682"/>
    </row>
    <row r="371" spans="1:25" ht="15">
      <c r="A371" s="682"/>
      <c r="B371" s="931"/>
      <c r="C371" s="684"/>
      <c r="D371" s="684"/>
      <c r="E371" s="684"/>
      <c r="F371" s="684"/>
      <c r="G371" s="684"/>
      <c r="H371" s="931"/>
      <c r="I371" s="684"/>
      <c r="J371" s="684"/>
      <c r="K371" s="684"/>
      <c r="L371" s="684"/>
      <c r="M371" s="684"/>
      <c r="N371" s="931"/>
      <c r="O371" s="684"/>
      <c r="P371" s="684"/>
      <c r="Q371" s="684"/>
      <c r="R371" s="865"/>
      <c r="S371" s="682"/>
      <c r="T371" s="682"/>
      <c r="U371" s="682"/>
      <c r="V371" s="682"/>
      <c r="W371" s="682"/>
      <c r="X371" s="682"/>
      <c r="Y371" s="682"/>
    </row>
    <row r="372" spans="1:25" ht="15">
      <c r="A372" s="682"/>
      <c r="B372" s="931"/>
      <c r="C372" s="684"/>
      <c r="D372" s="684"/>
      <c r="E372" s="684"/>
      <c r="F372" s="684"/>
      <c r="G372" s="684"/>
      <c r="H372" s="931"/>
      <c r="I372" s="684"/>
      <c r="J372" s="684"/>
      <c r="K372" s="684"/>
      <c r="L372" s="684"/>
      <c r="M372" s="684"/>
      <c r="N372" s="931"/>
      <c r="O372" s="684"/>
      <c r="P372" s="684"/>
      <c r="Q372" s="684"/>
      <c r="R372" s="865"/>
      <c r="S372" s="682"/>
      <c r="T372" s="682"/>
      <c r="U372" s="682"/>
      <c r="V372" s="682"/>
      <c r="W372" s="682"/>
      <c r="X372" s="682"/>
      <c r="Y372" s="682"/>
    </row>
    <row r="373" spans="1:25" ht="15">
      <c r="A373" s="682"/>
      <c r="B373" s="931"/>
      <c r="C373" s="684"/>
      <c r="D373" s="684"/>
      <c r="E373" s="684"/>
      <c r="F373" s="684"/>
      <c r="G373" s="684"/>
      <c r="H373" s="931"/>
      <c r="I373" s="684"/>
      <c r="J373" s="684"/>
      <c r="K373" s="684"/>
      <c r="L373" s="684"/>
      <c r="M373" s="684"/>
      <c r="N373" s="931"/>
      <c r="O373" s="684"/>
      <c r="P373" s="684"/>
      <c r="Q373" s="684"/>
      <c r="R373" s="865"/>
      <c r="S373" s="682"/>
      <c r="T373" s="682"/>
      <c r="U373" s="682"/>
      <c r="V373" s="682"/>
      <c r="W373" s="682"/>
      <c r="X373" s="682"/>
      <c r="Y373" s="682"/>
    </row>
    <row r="374" spans="1:25" ht="15">
      <c r="A374" s="682"/>
      <c r="B374" s="931"/>
      <c r="C374" s="684"/>
      <c r="D374" s="684"/>
      <c r="E374" s="684"/>
      <c r="F374" s="684"/>
      <c r="G374" s="684"/>
      <c r="H374" s="931"/>
      <c r="I374" s="684"/>
      <c r="J374" s="684"/>
      <c r="K374" s="684"/>
      <c r="L374" s="684"/>
      <c r="M374" s="684"/>
      <c r="N374" s="931"/>
      <c r="O374" s="684"/>
      <c r="P374" s="684"/>
      <c r="Q374" s="684"/>
      <c r="R374" s="865"/>
      <c r="S374" s="682"/>
      <c r="T374" s="682"/>
      <c r="U374" s="682"/>
      <c r="V374" s="682"/>
      <c r="W374" s="682"/>
      <c r="X374" s="682"/>
      <c r="Y374" s="682"/>
    </row>
    <row r="375" spans="1:25" ht="15">
      <c r="A375" s="682"/>
      <c r="B375" s="931"/>
      <c r="C375" s="684"/>
      <c r="D375" s="684"/>
      <c r="E375" s="684"/>
      <c r="F375" s="684"/>
      <c r="G375" s="684"/>
      <c r="H375" s="931"/>
      <c r="I375" s="684"/>
      <c r="J375" s="684"/>
      <c r="K375" s="684"/>
      <c r="L375" s="684"/>
      <c r="M375" s="684"/>
      <c r="N375" s="931"/>
      <c r="O375" s="684"/>
      <c r="P375" s="684"/>
      <c r="Q375" s="684"/>
      <c r="R375" s="865"/>
      <c r="S375" s="682"/>
      <c r="T375" s="682"/>
      <c r="U375" s="682"/>
      <c r="V375" s="682"/>
      <c r="W375" s="682"/>
      <c r="X375" s="682"/>
      <c r="Y375" s="682"/>
    </row>
    <row r="376" spans="1:25" ht="15">
      <c r="A376" s="682"/>
      <c r="B376" s="931"/>
      <c r="C376" s="684"/>
      <c r="D376" s="684"/>
      <c r="E376" s="684"/>
      <c r="F376" s="684"/>
      <c r="G376" s="684"/>
      <c r="H376" s="931"/>
      <c r="I376" s="684"/>
      <c r="J376" s="684"/>
      <c r="K376" s="684"/>
      <c r="L376" s="684"/>
      <c r="M376" s="684"/>
      <c r="N376" s="931"/>
      <c r="O376" s="684"/>
      <c r="P376" s="684"/>
      <c r="Q376" s="684"/>
      <c r="R376" s="865"/>
      <c r="S376" s="682"/>
      <c r="T376" s="682"/>
      <c r="U376" s="682"/>
      <c r="V376" s="682"/>
      <c r="W376" s="682"/>
      <c r="X376" s="682"/>
      <c r="Y376" s="682"/>
    </row>
    <row r="377" spans="1:25" ht="15">
      <c r="A377" s="682"/>
      <c r="B377" s="931"/>
      <c r="C377" s="684"/>
      <c r="D377" s="684"/>
      <c r="E377" s="684"/>
      <c r="F377" s="684"/>
      <c r="G377" s="684"/>
      <c r="H377" s="931"/>
      <c r="I377" s="684"/>
      <c r="J377" s="684"/>
      <c r="K377" s="684"/>
      <c r="L377" s="684"/>
      <c r="M377" s="684"/>
      <c r="N377" s="931"/>
      <c r="O377" s="684"/>
      <c r="P377" s="684"/>
      <c r="Q377" s="684"/>
      <c r="R377" s="865"/>
      <c r="S377" s="682"/>
      <c r="T377" s="682"/>
      <c r="U377" s="682"/>
      <c r="V377" s="682"/>
      <c r="W377" s="682"/>
      <c r="X377" s="682"/>
      <c r="Y377" s="682"/>
    </row>
    <row r="378" spans="1:25" ht="15">
      <c r="A378" s="682"/>
      <c r="B378" s="931"/>
      <c r="C378" s="684"/>
      <c r="D378" s="684"/>
      <c r="E378" s="684"/>
      <c r="F378" s="684"/>
      <c r="G378" s="684"/>
      <c r="H378" s="931"/>
      <c r="I378" s="684"/>
      <c r="J378" s="684"/>
      <c r="K378" s="684"/>
      <c r="L378" s="684"/>
      <c r="M378" s="684"/>
      <c r="N378" s="931"/>
      <c r="O378" s="684"/>
      <c r="P378" s="684"/>
      <c r="Q378" s="684"/>
      <c r="R378" s="865"/>
      <c r="S378" s="682"/>
      <c r="T378" s="682"/>
      <c r="U378" s="682"/>
      <c r="V378" s="682"/>
      <c r="W378" s="682"/>
      <c r="X378" s="682"/>
      <c r="Y378" s="682"/>
    </row>
    <row r="379" spans="1:25" ht="15">
      <c r="A379" s="682"/>
      <c r="B379" s="931"/>
      <c r="C379" s="684"/>
      <c r="D379" s="684"/>
      <c r="E379" s="684"/>
      <c r="F379" s="684"/>
      <c r="G379" s="684"/>
      <c r="H379" s="931"/>
      <c r="I379" s="684"/>
      <c r="J379" s="684"/>
      <c r="K379" s="684"/>
      <c r="L379" s="684"/>
      <c r="M379" s="684"/>
      <c r="N379" s="931"/>
      <c r="O379" s="684"/>
      <c r="P379" s="684"/>
      <c r="Q379" s="684"/>
      <c r="R379" s="865"/>
      <c r="S379" s="682"/>
      <c r="T379" s="682"/>
      <c r="U379" s="682"/>
      <c r="V379" s="682"/>
      <c r="W379" s="682"/>
      <c r="X379" s="682"/>
      <c r="Y379" s="682"/>
    </row>
    <row r="380" spans="1:25" ht="15">
      <c r="A380" s="682"/>
      <c r="B380" s="931"/>
      <c r="C380" s="684"/>
      <c r="D380" s="684"/>
      <c r="E380" s="684"/>
      <c r="F380" s="684"/>
      <c r="G380" s="684"/>
      <c r="H380" s="931"/>
      <c r="I380" s="684"/>
      <c r="J380" s="684"/>
      <c r="K380" s="684"/>
      <c r="L380" s="684"/>
      <c r="M380" s="684"/>
      <c r="N380" s="931"/>
      <c r="O380" s="684"/>
      <c r="P380" s="684"/>
      <c r="Q380" s="684"/>
      <c r="R380" s="865"/>
      <c r="S380" s="682"/>
      <c r="T380" s="682"/>
      <c r="U380" s="682"/>
      <c r="V380" s="682"/>
      <c r="W380" s="682"/>
      <c r="X380" s="682"/>
      <c r="Y380" s="682"/>
    </row>
    <row r="381" spans="1:25" ht="15">
      <c r="A381" s="682"/>
      <c r="B381" s="931"/>
      <c r="C381" s="684"/>
      <c r="D381" s="684"/>
      <c r="E381" s="684"/>
      <c r="F381" s="684"/>
      <c r="G381" s="684"/>
      <c r="H381" s="931"/>
      <c r="I381" s="684"/>
      <c r="J381" s="684"/>
      <c r="K381" s="684"/>
      <c r="L381" s="684"/>
      <c r="M381" s="684"/>
      <c r="N381" s="931"/>
      <c r="O381" s="684"/>
      <c r="P381" s="684"/>
      <c r="Q381" s="684"/>
      <c r="R381" s="865"/>
      <c r="S381" s="682"/>
      <c r="T381" s="682"/>
      <c r="U381" s="682"/>
      <c r="V381" s="682"/>
      <c r="W381" s="682"/>
      <c r="X381" s="682"/>
      <c r="Y381" s="682"/>
    </row>
    <row r="382" spans="1:25" ht="15">
      <c r="A382" s="682"/>
      <c r="B382" s="931"/>
      <c r="C382" s="684"/>
      <c r="D382" s="684"/>
      <c r="E382" s="684"/>
      <c r="F382" s="684"/>
      <c r="G382" s="684"/>
      <c r="H382" s="931"/>
      <c r="I382" s="684"/>
      <c r="J382" s="684"/>
      <c r="K382" s="684"/>
      <c r="L382" s="684"/>
      <c r="M382" s="684"/>
      <c r="N382" s="931"/>
      <c r="O382" s="684"/>
      <c r="P382" s="684"/>
      <c r="Q382" s="684"/>
      <c r="R382" s="865"/>
      <c r="S382" s="682"/>
      <c r="T382" s="682"/>
      <c r="U382" s="682"/>
      <c r="V382" s="682"/>
      <c r="W382" s="682"/>
      <c r="X382" s="682"/>
      <c r="Y382" s="682"/>
    </row>
    <row r="383" spans="1:25" ht="15">
      <c r="A383" s="682"/>
      <c r="B383" s="931"/>
      <c r="C383" s="684"/>
      <c r="D383" s="684"/>
      <c r="E383" s="684"/>
      <c r="F383" s="684"/>
      <c r="G383" s="684"/>
      <c r="H383" s="931"/>
      <c r="I383" s="684"/>
      <c r="J383" s="684"/>
      <c r="K383" s="684"/>
      <c r="L383" s="684"/>
      <c r="M383" s="684"/>
      <c r="N383" s="931"/>
      <c r="O383" s="684"/>
      <c r="P383" s="684"/>
      <c r="Q383" s="684"/>
      <c r="R383" s="865"/>
      <c r="S383" s="682"/>
      <c r="T383" s="682"/>
      <c r="U383" s="682"/>
      <c r="V383" s="682"/>
      <c r="W383" s="682"/>
      <c r="X383" s="682"/>
      <c r="Y383" s="682"/>
    </row>
    <row r="384" spans="1:25" ht="15">
      <c r="A384" s="682"/>
      <c r="B384" s="931"/>
      <c r="C384" s="684"/>
      <c r="D384" s="684"/>
      <c r="E384" s="684"/>
      <c r="F384" s="684"/>
      <c r="G384" s="684"/>
      <c r="H384" s="931"/>
      <c r="I384" s="684"/>
      <c r="J384" s="684"/>
      <c r="K384" s="684"/>
      <c r="L384" s="684"/>
      <c r="M384" s="684"/>
      <c r="N384" s="931"/>
      <c r="O384" s="684"/>
      <c r="P384" s="684"/>
      <c r="Q384" s="684"/>
      <c r="R384" s="865"/>
      <c r="S384" s="682"/>
      <c r="T384" s="682"/>
      <c r="U384" s="682"/>
      <c r="V384" s="682"/>
      <c r="W384" s="682"/>
      <c r="X384" s="682"/>
      <c r="Y384" s="682"/>
    </row>
    <row r="385" spans="1:25" ht="15">
      <c r="A385" s="682"/>
      <c r="B385" s="931"/>
      <c r="C385" s="684"/>
      <c r="D385" s="684"/>
      <c r="E385" s="684"/>
      <c r="F385" s="684"/>
      <c r="G385" s="684"/>
      <c r="H385" s="931"/>
      <c r="I385" s="684"/>
      <c r="J385" s="684"/>
      <c r="K385" s="684"/>
      <c r="L385" s="684"/>
      <c r="M385" s="684"/>
      <c r="N385" s="931"/>
      <c r="O385" s="684"/>
      <c r="P385" s="684"/>
      <c r="Q385" s="684"/>
      <c r="R385" s="865"/>
      <c r="S385" s="682"/>
      <c r="T385" s="682"/>
      <c r="U385" s="682"/>
      <c r="V385" s="682"/>
      <c r="W385" s="682"/>
      <c r="X385" s="682"/>
      <c r="Y385" s="682"/>
    </row>
    <row r="386" spans="1:25" ht="15">
      <c r="A386" s="682"/>
      <c r="B386" s="931"/>
      <c r="C386" s="684"/>
      <c r="D386" s="684"/>
      <c r="E386" s="684"/>
      <c r="F386" s="684"/>
      <c r="G386" s="684"/>
      <c r="H386" s="931"/>
      <c r="I386" s="684"/>
      <c r="J386" s="684"/>
      <c r="K386" s="684"/>
      <c r="L386" s="684"/>
      <c r="M386" s="684"/>
      <c r="N386" s="931"/>
      <c r="O386" s="684"/>
      <c r="P386" s="684"/>
      <c r="Q386" s="684"/>
      <c r="R386" s="865"/>
      <c r="S386" s="682"/>
      <c r="T386" s="682"/>
      <c r="U386" s="682"/>
      <c r="V386" s="682"/>
      <c r="W386" s="682"/>
      <c r="X386" s="682"/>
      <c r="Y386" s="682"/>
    </row>
    <row r="387" spans="1:25" ht="15">
      <c r="A387" s="682"/>
      <c r="B387" s="931"/>
      <c r="C387" s="684"/>
      <c r="D387" s="684"/>
      <c r="E387" s="684"/>
      <c r="F387" s="684"/>
      <c r="G387" s="684"/>
      <c r="H387" s="931"/>
      <c r="I387" s="684"/>
      <c r="J387" s="684"/>
      <c r="K387" s="684"/>
      <c r="L387" s="684"/>
      <c r="M387" s="684"/>
      <c r="N387" s="931"/>
      <c r="O387" s="684"/>
      <c r="P387" s="684"/>
      <c r="Q387" s="684"/>
      <c r="R387" s="865"/>
      <c r="S387" s="682"/>
      <c r="T387" s="682"/>
      <c r="U387" s="682"/>
      <c r="V387" s="682"/>
      <c r="W387" s="682"/>
      <c r="X387" s="682"/>
      <c r="Y387" s="682"/>
    </row>
    <row r="388" spans="1:25" ht="15">
      <c r="A388" s="682"/>
      <c r="B388" s="931"/>
      <c r="C388" s="684"/>
      <c r="D388" s="684"/>
      <c r="E388" s="684"/>
      <c r="F388" s="684"/>
      <c r="G388" s="684"/>
      <c r="H388" s="931"/>
      <c r="I388" s="684"/>
      <c r="J388" s="684"/>
      <c r="K388" s="684"/>
      <c r="L388" s="684"/>
      <c r="M388" s="684"/>
      <c r="N388" s="931"/>
      <c r="O388" s="684"/>
      <c r="P388" s="684"/>
      <c r="Q388" s="684"/>
      <c r="R388" s="865"/>
      <c r="S388" s="682"/>
      <c r="T388" s="682"/>
      <c r="U388" s="682"/>
      <c r="V388" s="682"/>
      <c r="W388" s="682"/>
      <c r="X388" s="682"/>
      <c r="Y388" s="682"/>
    </row>
    <row r="389" spans="1:25" ht="15">
      <c r="A389" s="682"/>
      <c r="B389" s="931"/>
      <c r="C389" s="684"/>
      <c r="D389" s="684"/>
      <c r="E389" s="684"/>
      <c r="F389" s="684"/>
      <c r="G389" s="684"/>
      <c r="H389" s="931"/>
      <c r="I389" s="684"/>
      <c r="J389" s="684"/>
      <c r="K389" s="684"/>
      <c r="L389" s="684"/>
      <c r="M389" s="684"/>
      <c r="N389" s="931"/>
      <c r="O389" s="684"/>
      <c r="P389" s="684"/>
      <c r="Q389" s="684"/>
      <c r="R389" s="865"/>
      <c r="S389" s="682"/>
      <c r="T389" s="682"/>
      <c r="U389" s="682"/>
      <c r="V389" s="682"/>
      <c r="W389" s="682"/>
      <c r="X389" s="682"/>
      <c r="Y389" s="682"/>
    </row>
    <row r="390" spans="1:25" ht="15">
      <c r="A390" s="682"/>
      <c r="B390" s="931"/>
      <c r="C390" s="684"/>
      <c r="D390" s="684"/>
      <c r="E390" s="684"/>
      <c r="F390" s="684"/>
      <c r="G390" s="684"/>
      <c r="H390" s="931"/>
      <c r="I390" s="684"/>
      <c r="J390" s="684"/>
      <c r="K390" s="684"/>
      <c r="L390" s="684"/>
      <c r="M390" s="684"/>
      <c r="N390" s="931"/>
      <c r="O390" s="684"/>
      <c r="P390" s="684"/>
      <c r="Q390" s="684"/>
      <c r="R390" s="865"/>
      <c r="S390" s="682"/>
      <c r="T390" s="682"/>
      <c r="U390" s="682"/>
      <c r="V390" s="682"/>
      <c r="W390" s="682"/>
      <c r="X390" s="682"/>
      <c r="Y390" s="682"/>
    </row>
    <row r="391" spans="1:25" ht="15">
      <c r="A391" s="682"/>
      <c r="B391" s="931"/>
      <c r="C391" s="684"/>
      <c r="D391" s="684"/>
      <c r="E391" s="684"/>
      <c r="F391" s="684"/>
      <c r="G391" s="684"/>
      <c r="H391" s="931"/>
      <c r="I391" s="684"/>
      <c r="J391" s="684"/>
      <c r="K391" s="684"/>
      <c r="L391" s="684"/>
      <c r="M391" s="684"/>
      <c r="N391" s="931"/>
      <c r="O391" s="684"/>
      <c r="P391" s="684"/>
      <c r="Q391" s="684"/>
      <c r="R391" s="865"/>
      <c r="S391" s="682"/>
      <c r="T391" s="682"/>
      <c r="U391" s="682"/>
      <c r="V391" s="682"/>
      <c r="W391" s="682"/>
      <c r="X391" s="682"/>
      <c r="Y391" s="682"/>
    </row>
    <row r="392" spans="1:25" ht="15">
      <c r="A392" s="682"/>
      <c r="B392" s="931"/>
      <c r="C392" s="684"/>
      <c r="D392" s="684"/>
      <c r="E392" s="684"/>
      <c r="F392" s="684"/>
      <c r="G392" s="684"/>
      <c r="H392" s="931"/>
      <c r="I392" s="684"/>
      <c r="J392" s="684"/>
      <c r="K392" s="684"/>
      <c r="L392" s="684"/>
      <c r="M392" s="684"/>
      <c r="N392" s="931"/>
      <c r="O392" s="684"/>
      <c r="P392" s="684"/>
      <c r="Q392" s="684"/>
      <c r="R392" s="865"/>
      <c r="S392" s="682"/>
      <c r="T392" s="682"/>
      <c r="U392" s="682"/>
      <c r="V392" s="682"/>
      <c r="W392" s="682"/>
      <c r="X392" s="682"/>
      <c r="Y392" s="682"/>
    </row>
    <row r="393" spans="1:25" ht="15">
      <c r="A393" s="682"/>
      <c r="B393" s="931"/>
      <c r="C393" s="684"/>
      <c r="D393" s="684"/>
      <c r="E393" s="684"/>
      <c r="F393" s="684"/>
      <c r="G393" s="684"/>
      <c r="H393" s="931"/>
      <c r="I393" s="684"/>
      <c r="J393" s="684"/>
      <c r="K393" s="684"/>
      <c r="L393" s="684"/>
      <c r="M393" s="684"/>
      <c r="N393" s="931"/>
      <c r="O393" s="684"/>
      <c r="P393" s="684"/>
      <c r="Q393" s="684"/>
      <c r="R393" s="865"/>
      <c r="S393" s="682"/>
      <c r="T393" s="682"/>
      <c r="U393" s="682"/>
      <c r="V393" s="682"/>
      <c r="W393" s="682"/>
      <c r="X393" s="682"/>
      <c r="Y393" s="682"/>
    </row>
    <row r="394" spans="1:25" ht="15">
      <c r="A394" s="682"/>
      <c r="B394" s="931"/>
      <c r="C394" s="684"/>
      <c r="D394" s="684"/>
      <c r="E394" s="684"/>
      <c r="F394" s="684"/>
      <c r="G394" s="684"/>
      <c r="H394" s="931"/>
      <c r="I394" s="684"/>
      <c r="J394" s="684"/>
      <c r="K394" s="684"/>
      <c r="L394" s="684"/>
      <c r="M394" s="684"/>
      <c r="N394" s="931"/>
      <c r="O394" s="684"/>
      <c r="P394" s="684"/>
      <c r="Q394" s="684"/>
      <c r="R394" s="865"/>
      <c r="S394" s="682"/>
      <c r="T394" s="682"/>
      <c r="U394" s="682"/>
      <c r="V394" s="682"/>
      <c r="W394" s="682"/>
      <c r="X394" s="682"/>
      <c r="Y394" s="682"/>
    </row>
    <row r="395" spans="1:25" ht="15">
      <c r="A395" s="682"/>
      <c r="B395" s="931"/>
      <c r="C395" s="684"/>
      <c r="D395" s="684"/>
      <c r="E395" s="684"/>
      <c r="F395" s="684"/>
      <c r="G395" s="684"/>
      <c r="H395" s="931"/>
      <c r="I395" s="684"/>
      <c r="J395" s="684"/>
      <c r="K395" s="684"/>
      <c r="L395" s="684"/>
      <c r="M395" s="684"/>
      <c r="N395" s="931"/>
      <c r="O395" s="684"/>
      <c r="P395" s="684"/>
      <c r="Q395" s="684"/>
      <c r="R395" s="865"/>
      <c r="S395" s="682"/>
      <c r="T395" s="682"/>
      <c r="U395" s="682"/>
      <c r="V395" s="682"/>
      <c r="W395" s="682"/>
      <c r="X395" s="682"/>
      <c r="Y395" s="682"/>
    </row>
    <row r="396" spans="1:25" ht="15">
      <c r="A396" s="682"/>
      <c r="B396" s="931"/>
      <c r="C396" s="684"/>
      <c r="D396" s="684"/>
      <c r="E396" s="684"/>
      <c r="F396" s="684"/>
      <c r="G396" s="684"/>
      <c r="H396" s="931"/>
      <c r="I396" s="684"/>
      <c r="J396" s="684"/>
      <c r="K396" s="684"/>
      <c r="L396" s="684"/>
      <c r="M396" s="684"/>
      <c r="N396" s="931"/>
      <c r="O396" s="684"/>
      <c r="P396" s="684"/>
      <c r="Q396" s="684"/>
      <c r="R396" s="865"/>
      <c r="S396" s="682"/>
      <c r="T396" s="682"/>
      <c r="U396" s="682"/>
      <c r="V396" s="682"/>
      <c r="W396" s="682"/>
      <c r="X396" s="682"/>
      <c r="Y396" s="682"/>
    </row>
    <row r="397" spans="1:25" ht="15">
      <c r="A397" s="682"/>
      <c r="B397" s="931"/>
      <c r="C397" s="684"/>
      <c r="D397" s="684"/>
      <c r="E397" s="684"/>
      <c r="F397" s="684"/>
      <c r="G397" s="684"/>
      <c r="H397" s="931"/>
      <c r="I397" s="684"/>
      <c r="J397" s="684"/>
      <c r="K397" s="684"/>
      <c r="L397" s="684"/>
      <c r="M397" s="684"/>
      <c r="N397" s="931"/>
      <c r="O397" s="684"/>
      <c r="P397" s="684"/>
      <c r="Q397" s="684"/>
      <c r="R397" s="865"/>
      <c r="S397" s="682"/>
      <c r="T397" s="682"/>
      <c r="U397" s="682"/>
      <c r="V397" s="682"/>
      <c r="W397" s="682"/>
      <c r="X397" s="682"/>
      <c r="Y397" s="682"/>
    </row>
    <row r="398" spans="1:25" ht="15">
      <c r="A398" s="682"/>
      <c r="B398" s="931"/>
      <c r="C398" s="684"/>
      <c r="D398" s="684"/>
      <c r="E398" s="684"/>
      <c r="F398" s="684"/>
      <c r="G398" s="684"/>
      <c r="H398" s="931"/>
      <c r="I398" s="684"/>
      <c r="J398" s="684"/>
      <c r="K398" s="684"/>
      <c r="L398" s="684"/>
      <c r="M398" s="684"/>
      <c r="N398" s="931"/>
      <c r="O398" s="684"/>
      <c r="P398" s="684"/>
      <c r="Q398" s="684"/>
      <c r="R398" s="865"/>
      <c r="S398" s="682"/>
      <c r="T398" s="682"/>
      <c r="U398" s="682"/>
      <c r="V398" s="682"/>
      <c r="W398" s="682"/>
      <c r="X398" s="682"/>
      <c r="Y398" s="682"/>
    </row>
    <row r="399" spans="1:25" ht="15">
      <c r="A399" s="682"/>
      <c r="B399" s="931"/>
      <c r="C399" s="684"/>
      <c r="D399" s="684"/>
      <c r="E399" s="684"/>
      <c r="F399" s="684"/>
      <c r="G399" s="684"/>
      <c r="H399" s="931"/>
      <c r="I399" s="684"/>
      <c r="J399" s="684"/>
      <c r="K399" s="684"/>
      <c r="L399" s="684"/>
      <c r="M399" s="684"/>
      <c r="N399" s="931"/>
      <c r="O399" s="684"/>
      <c r="P399" s="684"/>
      <c r="Q399" s="684"/>
      <c r="R399" s="865"/>
      <c r="S399" s="682"/>
      <c r="T399" s="682"/>
      <c r="U399" s="682"/>
      <c r="V399" s="682"/>
      <c r="W399" s="682"/>
      <c r="X399" s="682"/>
      <c r="Y399" s="682"/>
    </row>
    <row r="400" spans="1:25" ht="15">
      <c r="A400" s="682"/>
      <c r="B400" s="931"/>
      <c r="C400" s="684"/>
      <c r="D400" s="684"/>
      <c r="E400" s="684"/>
      <c r="F400" s="684"/>
      <c r="G400" s="684"/>
      <c r="H400" s="931"/>
      <c r="I400" s="684"/>
      <c r="J400" s="684"/>
      <c r="K400" s="684"/>
      <c r="L400" s="684"/>
      <c r="M400" s="684"/>
      <c r="N400" s="931"/>
      <c r="O400" s="684"/>
      <c r="P400" s="684"/>
      <c r="Q400" s="684"/>
      <c r="R400" s="865"/>
      <c r="S400" s="682"/>
      <c r="T400" s="682"/>
      <c r="U400" s="682"/>
      <c r="V400" s="682"/>
      <c r="W400" s="682"/>
      <c r="X400" s="682"/>
      <c r="Y400" s="682"/>
    </row>
    <row r="401" spans="1:25" ht="15">
      <c r="A401" s="682"/>
      <c r="B401" s="931"/>
      <c r="C401" s="684"/>
      <c r="D401" s="684"/>
      <c r="E401" s="684"/>
      <c r="F401" s="684"/>
      <c r="G401" s="684"/>
      <c r="H401" s="931"/>
      <c r="I401" s="684"/>
      <c r="J401" s="684"/>
      <c r="K401" s="684"/>
      <c r="L401" s="684"/>
      <c r="M401" s="684"/>
      <c r="N401" s="931"/>
      <c r="O401" s="684"/>
      <c r="P401" s="684"/>
      <c r="Q401" s="684"/>
      <c r="R401" s="865"/>
      <c r="S401" s="682"/>
      <c r="T401" s="682"/>
      <c r="U401" s="682"/>
      <c r="V401" s="682"/>
      <c r="W401" s="682"/>
      <c r="X401" s="682"/>
      <c r="Y401" s="682"/>
    </row>
    <row r="402" spans="1:25" ht="15">
      <c r="A402" s="682"/>
      <c r="B402" s="931"/>
      <c r="C402" s="684"/>
      <c r="D402" s="684"/>
      <c r="E402" s="684"/>
      <c r="F402" s="684"/>
      <c r="G402" s="684"/>
      <c r="H402" s="931"/>
      <c r="I402" s="684"/>
      <c r="J402" s="684"/>
      <c r="K402" s="684"/>
      <c r="L402" s="684"/>
      <c r="M402" s="684"/>
      <c r="N402" s="931"/>
      <c r="O402" s="684"/>
      <c r="P402" s="684"/>
      <c r="Q402" s="684"/>
      <c r="R402" s="865"/>
      <c r="S402" s="682"/>
      <c r="T402" s="682"/>
      <c r="U402" s="682"/>
      <c r="V402" s="682"/>
      <c r="W402" s="682"/>
      <c r="X402" s="682"/>
      <c r="Y402" s="682"/>
    </row>
    <row r="403" spans="1:25" ht="15">
      <c r="A403" s="682"/>
      <c r="B403" s="931"/>
      <c r="C403" s="684"/>
      <c r="D403" s="684"/>
      <c r="E403" s="684"/>
      <c r="F403" s="684"/>
      <c r="G403" s="684"/>
      <c r="H403" s="931"/>
      <c r="I403" s="684"/>
      <c r="J403" s="684"/>
      <c r="K403" s="684"/>
      <c r="L403" s="684"/>
      <c r="M403" s="684"/>
      <c r="N403" s="931"/>
      <c r="O403" s="684"/>
      <c r="P403" s="684"/>
      <c r="Q403" s="684"/>
      <c r="R403" s="865"/>
      <c r="S403" s="682"/>
      <c r="T403" s="682"/>
      <c r="U403" s="682"/>
      <c r="V403" s="682"/>
      <c r="W403" s="682"/>
      <c r="X403" s="682"/>
      <c r="Y403" s="682"/>
    </row>
    <row r="404" spans="1:25" ht="15">
      <c r="A404" s="682"/>
      <c r="B404" s="931"/>
      <c r="C404" s="684"/>
      <c r="D404" s="684"/>
      <c r="E404" s="684"/>
      <c r="F404" s="684"/>
      <c r="G404" s="684"/>
      <c r="H404" s="931"/>
      <c r="I404" s="684"/>
      <c r="J404" s="684"/>
      <c r="K404" s="684"/>
      <c r="L404" s="684"/>
      <c r="M404" s="684"/>
      <c r="N404" s="931"/>
      <c r="O404" s="684"/>
      <c r="P404" s="684"/>
      <c r="Q404" s="684"/>
      <c r="R404" s="865"/>
      <c r="S404" s="682"/>
      <c r="T404" s="682"/>
      <c r="U404" s="682"/>
      <c r="V404" s="682"/>
      <c r="W404" s="682"/>
      <c r="X404" s="682"/>
      <c r="Y404" s="682"/>
    </row>
    <row r="405" spans="1:25" ht="15">
      <c r="A405" s="682"/>
      <c r="B405" s="931"/>
      <c r="C405" s="684"/>
      <c r="D405" s="684"/>
      <c r="E405" s="684"/>
      <c r="F405" s="684"/>
      <c r="G405" s="684"/>
      <c r="H405" s="931"/>
      <c r="I405" s="684"/>
      <c r="J405" s="684"/>
      <c r="K405" s="684"/>
      <c r="L405" s="684"/>
      <c r="M405" s="684"/>
      <c r="N405" s="931"/>
      <c r="O405" s="684"/>
      <c r="P405" s="684"/>
      <c r="Q405" s="684"/>
      <c r="R405" s="865"/>
      <c r="S405" s="682"/>
      <c r="T405" s="682"/>
      <c r="U405" s="682"/>
      <c r="V405" s="682"/>
      <c r="W405" s="682"/>
      <c r="X405" s="682"/>
      <c r="Y405" s="682"/>
    </row>
    <row r="406" spans="1:25" ht="15">
      <c r="A406" s="682"/>
      <c r="B406" s="931"/>
      <c r="C406" s="684"/>
      <c r="D406" s="684"/>
      <c r="E406" s="684"/>
      <c r="F406" s="684"/>
      <c r="G406" s="684"/>
      <c r="H406" s="931"/>
      <c r="I406" s="684"/>
      <c r="J406" s="684"/>
      <c r="K406" s="684"/>
      <c r="L406" s="684"/>
      <c r="M406" s="684"/>
      <c r="N406" s="931"/>
      <c r="O406" s="684"/>
      <c r="P406" s="684"/>
      <c r="Q406" s="684"/>
      <c r="R406" s="865"/>
      <c r="S406" s="682"/>
      <c r="T406" s="682"/>
      <c r="U406" s="682"/>
      <c r="V406" s="682"/>
      <c r="W406" s="682"/>
      <c r="X406" s="682"/>
      <c r="Y406" s="682"/>
    </row>
    <row r="407" spans="1:25" ht="15">
      <c r="A407" s="682"/>
      <c r="B407" s="931"/>
      <c r="C407" s="684"/>
      <c r="D407" s="684"/>
      <c r="E407" s="684"/>
      <c r="F407" s="684"/>
      <c r="G407" s="684"/>
      <c r="H407" s="931"/>
      <c r="I407" s="684"/>
      <c r="J407" s="684"/>
      <c r="K407" s="684"/>
      <c r="L407" s="684"/>
      <c r="M407" s="684"/>
      <c r="N407" s="931"/>
      <c r="O407" s="684"/>
      <c r="P407" s="684"/>
      <c r="Q407" s="684"/>
      <c r="R407" s="865"/>
      <c r="S407" s="682"/>
      <c r="T407" s="682"/>
      <c r="U407" s="682"/>
      <c r="V407" s="682"/>
      <c r="W407" s="682"/>
      <c r="X407" s="682"/>
      <c r="Y407" s="682"/>
    </row>
    <row r="408" spans="1:25" ht="15">
      <c r="A408" s="682"/>
      <c r="B408" s="931"/>
      <c r="C408" s="684"/>
      <c r="D408" s="684"/>
      <c r="E408" s="684"/>
      <c r="F408" s="684"/>
      <c r="G408" s="684"/>
      <c r="H408" s="931"/>
      <c r="I408" s="684"/>
      <c r="J408" s="684"/>
      <c r="K408" s="684"/>
      <c r="L408" s="684"/>
      <c r="M408" s="684"/>
      <c r="N408" s="931"/>
      <c r="O408" s="684"/>
      <c r="P408" s="684"/>
      <c r="Q408" s="684"/>
      <c r="R408" s="865"/>
      <c r="S408" s="682"/>
      <c r="T408" s="682"/>
      <c r="U408" s="682"/>
      <c r="V408" s="682"/>
      <c r="W408" s="682"/>
      <c r="X408" s="682"/>
      <c r="Y408" s="682"/>
    </row>
    <row r="409" spans="1:25" ht="15">
      <c r="A409" s="682"/>
      <c r="B409" s="931"/>
      <c r="C409" s="684"/>
      <c r="D409" s="684"/>
      <c r="E409" s="684"/>
      <c r="F409" s="684"/>
      <c r="G409" s="684"/>
      <c r="H409" s="931"/>
      <c r="I409" s="684"/>
      <c r="J409" s="684"/>
      <c r="K409" s="684"/>
      <c r="L409" s="684"/>
      <c r="M409" s="684"/>
      <c r="N409" s="931"/>
      <c r="O409" s="684"/>
      <c r="P409" s="684"/>
      <c r="Q409" s="684"/>
      <c r="R409" s="865"/>
      <c r="S409" s="682"/>
      <c r="T409" s="682"/>
      <c r="U409" s="682"/>
      <c r="V409" s="682"/>
      <c r="W409" s="682"/>
      <c r="X409" s="682"/>
      <c r="Y409" s="682"/>
    </row>
    <row r="410" spans="1:25" ht="15">
      <c r="A410" s="682"/>
      <c r="B410" s="931"/>
      <c r="C410" s="684"/>
      <c r="D410" s="684"/>
      <c r="E410" s="684"/>
      <c r="F410" s="684"/>
      <c r="G410" s="684"/>
      <c r="H410" s="931"/>
      <c r="I410" s="684"/>
      <c r="J410" s="684"/>
      <c r="K410" s="684"/>
      <c r="L410" s="684"/>
      <c r="M410" s="684"/>
      <c r="N410" s="931"/>
      <c r="O410" s="684"/>
      <c r="P410" s="684"/>
      <c r="Q410" s="684"/>
      <c r="R410" s="865"/>
      <c r="S410" s="682"/>
      <c r="T410" s="682"/>
      <c r="U410" s="682"/>
      <c r="V410" s="682"/>
      <c r="W410" s="682"/>
      <c r="X410" s="682"/>
      <c r="Y410" s="682"/>
    </row>
    <row r="411" spans="1:25" ht="15">
      <c r="A411" s="682"/>
      <c r="B411" s="931"/>
      <c r="C411" s="684"/>
      <c r="D411" s="684"/>
      <c r="E411" s="684"/>
      <c r="F411" s="684"/>
      <c r="G411" s="684"/>
      <c r="H411" s="931"/>
      <c r="I411" s="684"/>
      <c r="J411" s="684"/>
      <c r="K411" s="684"/>
      <c r="L411" s="684"/>
      <c r="M411" s="684"/>
      <c r="N411" s="931"/>
      <c r="O411" s="684"/>
      <c r="P411" s="684"/>
      <c r="Q411" s="684"/>
      <c r="R411" s="865"/>
      <c r="S411" s="682"/>
      <c r="T411" s="682"/>
      <c r="U411" s="682"/>
      <c r="V411" s="682"/>
      <c r="W411" s="682"/>
      <c r="X411" s="682"/>
      <c r="Y411" s="682"/>
    </row>
    <row r="412" spans="1:25" ht="15">
      <c r="A412" s="682"/>
      <c r="B412" s="931"/>
      <c r="C412" s="684"/>
      <c r="D412" s="684"/>
      <c r="E412" s="684"/>
      <c r="F412" s="684"/>
      <c r="G412" s="684"/>
      <c r="H412" s="931"/>
      <c r="I412" s="684"/>
      <c r="J412" s="684"/>
      <c r="K412" s="684"/>
      <c r="L412" s="684"/>
      <c r="M412" s="684"/>
      <c r="N412" s="931"/>
      <c r="O412" s="684"/>
      <c r="P412" s="684"/>
      <c r="Q412" s="684"/>
      <c r="R412" s="865"/>
      <c r="S412" s="682"/>
      <c r="T412" s="682"/>
      <c r="U412" s="682"/>
      <c r="V412" s="682"/>
      <c r="W412" s="682"/>
      <c r="X412" s="682"/>
      <c r="Y412" s="682"/>
    </row>
    <row r="413" spans="1:25" ht="15">
      <c r="A413" s="682"/>
      <c r="B413" s="931"/>
      <c r="C413" s="684"/>
      <c r="D413" s="684"/>
      <c r="E413" s="684"/>
      <c r="F413" s="684"/>
      <c r="G413" s="684"/>
      <c r="H413" s="931"/>
      <c r="I413" s="684"/>
      <c r="J413" s="684"/>
      <c r="K413" s="684"/>
      <c r="L413" s="684"/>
      <c r="M413" s="684"/>
      <c r="N413" s="931"/>
      <c r="O413" s="684"/>
      <c r="P413" s="684"/>
      <c r="Q413" s="684"/>
      <c r="R413" s="865"/>
      <c r="S413" s="682"/>
      <c r="T413" s="682"/>
      <c r="U413" s="682"/>
      <c r="V413" s="682"/>
      <c r="W413" s="682"/>
      <c r="X413" s="682"/>
      <c r="Y413" s="682"/>
    </row>
    <row r="414" spans="1:25" ht="15">
      <c r="A414" s="682"/>
      <c r="B414" s="931"/>
      <c r="C414" s="684"/>
      <c r="D414" s="684"/>
      <c r="E414" s="684"/>
      <c r="F414" s="684"/>
      <c r="G414" s="684"/>
      <c r="H414" s="931"/>
      <c r="I414" s="684"/>
      <c r="J414" s="684"/>
      <c r="K414" s="684"/>
      <c r="L414" s="684"/>
      <c r="M414" s="684"/>
      <c r="N414" s="931"/>
      <c r="O414" s="684"/>
      <c r="P414" s="684"/>
      <c r="Q414" s="684"/>
      <c r="R414" s="865"/>
      <c r="S414" s="682"/>
      <c r="T414" s="682"/>
      <c r="U414" s="682"/>
      <c r="V414" s="682"/>
      <c r="W414" s="682"/>
      <c r="X414" s="682"/>
      <c r="Y414" s="682"/>
    </row>
    <row r="415" spans="1:25" ht="15">
      <c r="A415" s="682"/>
      <c r="B415" s="931"/>
      <c r="C415" s="684"/>
      <c r="D415" s="684"/>
      <c r="E415" s="684"/>
      <c r="F415" s="684"/>
      <c r="G415" s="684"/>
      <c r="H415" s="931"/>
      <c r="I415" s="684"/>
      <c r="J415" s="684"/>
      <c r="K415" s="684"/>
      <c r="L415" s="684"/>
      <c r="M415" s="684"/>
      <c r="N415" s="931"/>
      <c r="O415" s="684"/>
      <c r="P415" s="684"/>
      <c r="Q415" s="684"/>
      <c r="R415" s="865"/>
      <c r="S415" s="682"/>
      <c r="T415" s="682"/>
      <c r="U415" s="682"/>
      <c r="V415" s="682"/>
      <c r="W415" s="682"/>
      <c r="X415" s="682"/>
      <c r="Y415" s="682"/>
    </row>
    <row r="416" spans="1:25" ht="15">
      <c r="A416" s="682"/>
      <c r="B416" s="931"/>
      <c r="C416" s="684"/>
      <c r="D416" s="684"/>
      <c r="E416" s="684"/>
      <c r="F416" s="684"/>
      <c r="G416" s="684"/>
      <c r="H416" s="931"/>
      <c r="I416" s="684"/>
      <c r="J416" s="684"/>
      <c r="K416" s="684"/>
      <c r="L416" s="684"/>
      <c r="M416" s="684"/>
      <c r="N416" s="931"/>
      <c r="O416" s="684"/>
      <c r="P416" s="684"/>
      <c r="Q416" s="684"/>
      <c r="R416" s="865"/>
      <c r="S416" s="682"/>
      <c r="T416" s="682"/>
      <c r="U416" s="682"/>
      <c r="V416" s="682"/>
      <c r="W416" s="682"/>
      <c r="X416" s="682"/>
      <c r="Y416" s="682"/>
    </row>
    <row r="417" spans="1:25" ht="15">
      <c r="A417" s="682"/>
      <c r="B417" s="931"/>
      <c r="C417" s="684"/>
      <c r="D417" s="684"/>
      <c r="E417" s="684"/>
      <c r="F417" s="684"/>
      <c r="G417" s="684"/>
      <c r="H417" s="931"/>
      <c r="I417" s="684"/>
      <c r="J417" s="684"/>
      <c r="K417" s="684"/>
      <c r="L417" s="684"/>
      <c r="M417" s="684"/>
      <c r="N417" s="931"/>
      <c r="O417" s="684"/>
      <c r="P417" s="684"/>
      <c r="Q417" s="684"/>
      <c r="R417" s="865"/>
      <c r="S417" s="682"/>
      <c r="T417" s="682"/>
      <c r="U417" s="682"/>
      <c r="V417" s="682"/>
      <c r="W417" s="682"/>
      <c r="X417" s="682"/>
      <c r="Y417" s="682"/>
    </row>
    <row r="418" spans="1:25" ht="15">
      <c r="A418" s="682"/>
      <c r="B418" s="931"/>
      <c r="C418" s="684"/>
      <c r="D418" s="684"/>
      <c r="E418" s="684"/>
      <c r="F418" s="684"/>
      <c r="G418" s="684"/>
      <c r="H418" s="931"/>
      <c r="I418" s="684"/>
      <c r="J418" s="684"/>
      <c r="K418" s="684"/>
      <c r="L418" s="684"/>
      <c r="M418" s="684"/>
      <c r="N418" s="931"/>
      <c r="O418" s="684"/>
      <c r="P418" s="684"/>
      <c r="Q418" s="684"/>
      <c r="R418" s="865"/>
      <c r="S418" s="682"/>
      <c r="T418" s="682"/>
      <c r="U418" s="682"/>
      <c r="V418" s="682"/>
      <c r="W418" s="682"/>
      <c r="X418" s="682"/>
      <c r="Y418" s="682"/>
    </row>
    <row r="419" spans="1:25" ht="15">
      <c r="A419" s="682"/>
      <c r="B419" s="931"/>
      <c r="C419" s="684"/>
      <c r="D419" s="684"/>
      <c r="E419" s="684"/>
      <c r="F419" s="684"/>
      <c r="G419" s="684"/>
      <c r="H419" s="931"/>
      <c r="I419" s="684"/>
      <c r="J419" s="684"/>
      <c r="K419" s="684"/>
      <c r="L419" s="684"/>
      <c r="M419" s="684"/>
      <c r="N419" s="931"/>
      <c r="O419" s="684"/>
      <c r="P419" s="684"/>
      <c r="Q419" s="684"/>
      <c r="R419" s="865"/>
      <c r="S419" s="682"/>
      <c r="T419" s="682"/>
      <c r="U419" s="682"/>
      <c r="V419" s="682"/>
      <c r="W419" s="682"/>
      <c r="X419" s="682"/>
      <c r="Y419" s="682"/>
    </row>
    <row r="420" spans="1:25" ht="15">
      <c r="A420" s="682"/>
      <c r="B420" s="931"/>
      <c r="C420" s="684"/>
      <c r="D420" s="684"/>
      <c r="E420" s="684"/>
      <c r="F420" s="684"/>
      <c r="G420" s="684"/>
      <c r="H420" s="931"/>
      <c r="I420" s="684"/>
      <c r="J420" s="684"/>
      <c r="K420" s="684"/>
      <c r="L420" s="684"/>
      <c r="M420" s="684"/>
      <c r="N420" s="931"/>
      <c r="O420" s="684"/>
      <c r="P420" s="684"/>
      <c r="Q420" s="684"/>
      <c r="R420" s="865"/>
      <c r="S420" s="682"/>
      <c r="T420" s="682"/>
      <c r="U420" s="682"/>
      <c r="V420" s="682"/>
      <c r="W420" s="682"/>
      <c r="X420" s="682"/>
      <c r="Y420" s="682"/>
    </row>
    <row r="421" spans="1:25" ht="15">
      <c r="A421" s="682"/>
      <c r="B421" s="931"/>
      <c r="C421" s="684"/>
      <c r="D421" s="684"/>
      <c r="E421" s="684"/>
      <c r="F421" s="684"/>
      <c r="G421" s="684"/>
      <c r="H421" s="931"/>
      <c r="I421" s="684"/>
      <c r="J421" s="684"/>
      <c r="K421" s="684"/>
      <c r="L421" s="684"/>
      <c r="M421" s="684"/>
      <c r="N421" s="931"/>
      <c r="O421" s="684"/>
      <c r="P421" s="684"/>
      <c r="Q421" s="684"/>
      <c r="R421" s="865"/>
      <c r="S421" s="682"/>
      <c r="T421" s="682"/>
      <c r="U421" s="682"/>
      <c r="V421" s="682"/>
      <c r="W421" s="682"/>
      <c r="X421" s="682"/>
      <c r="Y421" s="682"/>
    </row>
    <row r="422" spans="1:25" ht="15">
      <c r="A422" s="682"/>
      <c r="B422" s="931"/>
      <c r="C422" s="684"/>
      <c r="D422" s="684"/>
      <c r="E422" s="684"/>
      <c r="F422" s="684"/>
      <c r="G422" s="684"/>
      <c r="H422" s="931"/>
      <c r="I422" s="684"/>
      <c r="J422" s="684"/>
      <c r="K422" s="684"/>
      <c r="L422" s="684"/>
      <c r="M422" s="684"/>
      <c r="N422" s="931"/>
      <c r="O422" s="684"/>
      <c r="P422" s="684"/>
      <c r="Q422" s="684"/>
      <c r="R422" s="865"/>
      <c r="S422" s="682"/>
      <c r="T422" s="682"/>
      <c r="U422" s="682"/>
      <c r="V422" s="682"/>
      <c r="W422" s="682"/>
      <c r="X422" s="682"/>
      <c r="Y422" s="682"/>
    </row>
    <row r="423" spans="1:25" ht="15">
      <c r="A423" s="682"/>
      <c r="B423" s="931"/>
      <c r="C423" s="684"/>
      <c r="D423" s="684"/>
      <c r="E423" s="684"/>
      <c r="F423" s="684"/>
      <c r="G423" s="684"/>
      <c r="H423" s="931"/>
      <c r="I423" s="684"/>
      <c r="J423" s="684"/>
      <c r="K423" s="684"/>
      <c r="L423" s="684"/>
      <c r="M423" s="684"/>
      <c r="N423" s="931"/>
      <c r="O423" s="684"/>
      <c r="P423" s="684"/>
      <c r="Q423" s="684"/>
      <c r="R423" s="865"/>
      <c r="S423" s="682"/>
      <c r="T423" s="682"/>
      <c r="U423" s="682"/>
      <c r="V423" s="682"/>
      <c r="W423" s="682"/>
      <c r="X423" s="682"/>
      <c r="Y423" s="682"/>
    </row>
    <row r="424" spans="1:25" ht="15">
      <c r="A424" s="682"/>
      <c r="B424" s="931"/>
      <c r="C424" s="684"/>
      <c r="D424" s="684"/>
      <c r="E424" s="684"/>
      <c r="F424" s="684"/>
      <c r="G424" s="684"/>
      <c r="H424" s="931"/>
      <c r="I424" s="684"/>
      <c r="J424" s="684"/>
      <c r="K424" s="684"/>
      <c r="L424" s="684"/>
      <c r="M424" s="684"/>
      <c r="N424" s="931"/>
      <c r="O424" s="684"/>
      <c r="P424" s="684"/>
      <c r="Q424" s="684"/>
      <c r="R424" s="865"/>
      <c r="S424" s="682"/>
      <c r="T424" s="682"/>
      <c r="U424" s="682"/>
      <c r="V424" s="682"/>
      <c r="W424" s="682"/>
      <c r="X424" s="682"/>
      <c r="Y424" s="682"/>
    </row>
    <row r="425" spans="1:25" ht="15">
      <c r="A425" s="682"/>
      <c r="B425" s="931"/>
      <c r="C425" s="684"/>
      <c r="D425" s="684"/>
      <c r="E425" s="684"/>
      <c r="F425" s="684"/>
      <c r="G425" s="684"/>
      <c r="H425" s="931"/>
      <c r="I425" s="684"/>
      <c r="J425" s="684"/>
      <c r="K425" s="684"/>
      <c r="L425" s="684"/>
      <c r="M425" s="684"/>
      <c r="N425" s="931"/>
      <c r="O425" s="684"/>
      <c r="P425" s="684"/>
      <c r="Q425" s="684"/>
      <c r="R425" s="865"/>
      <c r="S425" s="682"/>
      <c r="T425" s="682"/>
      <c r="U425" s="682"/>
      <c r="V425" s="682"/>
      <c r="W425" s="682"/>
      <c r="X425" s="682"/>
      <c r="Y425" s="682"/>
    </row>
    <row r="426" spans="1:25" ht="15">
      <c r="A426" s="682"/>
      <c r="B426" s="931"/>
      <c r="C426" s="684"/>
      <c r="D426" s="684"/>
      <c r="E426" s="684"/>
      <c r="F426" s="684"/>
      <c r="G426" s="684"/>
      <c r="H426" s="931"/>
      <c r="I426" s="684"/>
      <c r="J426" s="684"/>
      <c r="K426" s="684"/>
      <c r="L426" s="684"/>
      <c r="M426" s="684"/>
      <c r="N426" s="931"/>
      <c r="O426" s="684"/>
      <c r="P426" s="684"/>
      <c r="Q426" s="684"/>
      <c r="R426" s="865"/>
      <c r="S426" s="682"/>
      <c r="T426" s="682"/>
      <c r="U426" s="682"/>
      <c r="V426" s="682"/>
      <c r="W426" s="682"/>
      <c r="X426" s="682"/>
      <c r="Y426" s="682"/>
    </row>
    <row r="427" spans="1:25" ht="15">
      <c r="A427" s="682"/>
      <c r="B427" s="931"/>
      <c r="C427" s="684"/>
      <c r="D427" s="684"/>
      <c r="E427" s="684"/>
      <c r="F427" s="684"/>
      <c r="G427" s="684"/>
      <c r="H427" s="931"/>
      <c r="I427" s="684"/>
      <c r="J427" s="684"/>
      <c r="K427" s="684"/>
      <c r="L427" s="684"/>
      <c r="M427" s="684"/>
      <c r="N427" s="931"/>
      <c r="O427" s="684"/>
      <c r="P427" s="684"/>
      <c r="Q427" s="684"/>
      <c r="R427" s="865"/>
      <c r="S427" s="682"/>
      <c r="T427" s="682"/>
      <c r="U427" s="682"/>
      <c r="V427" s="682"/>
      <c r="W427" s="682"/>
      <c r="X427" s="682"/>
      <c r="Y427" s="682"/>
    </row>
    <row r="428" spans="1:25" ht="15">
      <c r="A428" s="682"/>
      <c r="B428" s="931"/>
      <c r="C428" s="684"/>
      <c r="D428" s="684"/>
      <c r="E428" s="684"/>
      <c r="F428" s="684"/>
      <c r="G428" s="684"/>
      <c r="H428" s="931"/>
      <c r="I428" s="684"/>
      <c r="J428" s="684"/>
      <c r="K428" s="684"/>
      <c r="L428" s="684"/>
      <c r="M428" s="684"/>
      <c r="N428" s="931"/>
      <c r="O428" s="684"/>
      <c r="P428" s="684"/>
      <c r="Q428" s="684"/>
      <c r="R428" s="865"/>
      <c r="S428" s="682"/>
      <c r="T428" s="682"/>
      <c r="U428" s="682"/>
      <c r="V428" s="682"/>
      <c r="W428" s="682"/>
      <c r="X428" s="682"/>
      <c r="Y428" s="682"/>
    </row>
    <row r="429" spans="1:25" ht="15">
      <c r="A429" s="682"/>
      <c r="B429" s="931"/>
      <c r="C429" s="684"/>
      <c r="D429" s="684"/>
      <c r="E429" s="684"/>
      <c r="F429" s="684"/>
      <c r="G429" s="684"/>
      <c r="H429" s="931"/>
      <c r="I429" s="684"/>
      <c r="J429" s="684"/>
      <c r="K429" s="684"/>
      <c r="L429" s="684"/>
      <c r="M429" s="684"/>
      <c r="N429" s="931"/>
      <c r="O429" s="684"/>
      <c r="P429" s="684"/>
      <c r="Q429" s="684"/>
      <c r="R429" s="865"/>
      <c r="S429" s="682"/>
      <c r="T429" s="682"/>
      <c r="U429" s="682"/>
      <c r="V429" s="682"/>
      <c r="W429" s="682"/>
      <c r="X429" s="682"/>
      <c r="Y429" s="682"/>
    </row>
    <row r="430" spans="1:25" ht="15">
      <c r="A430" s="682"/>
      <c r="B430" s="931"/>
      <c r="C430" s="684"/>
      <c r="D430" s="684"/>
      <c r="E430" s="684"/>
      <c r="F430" s="684"/>
      <c r="G430" s="684"/>
      <c r="H430" s="931"/>
      <c r="I430" s="684"/>
      <c r="J430" s="684"/>
      <c r="K430" s="684"/>
      <c r="L430" s="684"/>
      <c r="M430" s="684"/>
      <c r="N430" s="931"/>
      <c r="O430" s="684"/>
      <c r="P430" s="684"/>
      <c r="Q430" s="684"/>
      <c r="R430" s="865"/>
      <c r="S430" s="682"/>
      <c r="T430" s="682"/>
      <c r="U430" s="682"/>
      <c r="V430" s="682"/>
      <c r="W430" s="682"/>
      <c r="X430" s="682"/>
      <c r="Y430" s="682"/>
    </row>
    <row r="431" spans="1:25" ht="15">
      <c r="A431" s="682"/>
      <c r="B431" s="931"/>
      <c r="C431" s="684"/>
      <c r="D431" s="684"/>
      <c r="E431" s="684"/>
      <c r="F431" s="684"/>
      <c r="G431" s="684"/>
      <c r="H431" s="931"/>
      <c r="I431" s="684"/>
      <c r="J431" s="684"/>
      <c r="K431" s="684"/>
      <c r="L431" s="684"/>
      <c r="M431" s="684"/>
      <c r="N431" s="931"/>
      <c r="O431" s="684"/>
      <c r="P431" s="684"/>
      <c r="Q431" s="684"/>
      <c r="R431" s="865"/>
      <c r="S431" s="682"/>
      <c r="T431" s="682"/>
      <c r="U431" s="682"/>
      <c r="V431" s="682"/>
      <c r="W431" s="682"/>
      <c r="X431" s="682"/>
      <c r="Y431" s="682"/>
    </row>
    <row r="432" spans="1:25" ht="15">
      <c r="A432" s="682"/>
      <c r="B432" s="931"/>
      <c r="C432" s="684"/>
      <c r="D432" s="684"/>
      <c r="E432" s="684"/>
      <c r="F432" s="684"/>
      <c r="G432" s="684"/>
      <c r="H432" s="931"/>
      <c r="I432" s="684"/>
      <c r="J432" s="684"/>
      <c r="K432" s="684"/>
      <c r="L432" s="684"/>
      <c r="M432" s="684"/>
      <c r="N432" s="931"/>
      <c r="O432" s="684"/>
      <c r="P432" s="684"/>
      <c r="Q432" s="684"/>
      <c r="R432" s="865"/>
      <c r="S432" s="682"/>
      <c r="T432" s="682"/>
      <c r="U432" s="682"/>
      <c r="V432" s="682"/>
      <c r="W432" s="682"/>
      <c r="X432" s="682"/>
      <c r="Y432" s="682"/>
    </row>
    <row r="433" spans="1:25" ht="15">
      <c r="A433" s="682"/>
      <c r="B433" s="931"/>
      <c r="C433" s="684"/>
      <c r="D433" s="684"/>
      <c r="E433" s="684"/>
      <c r="F433" s="684"/>
      <c r="G433" s="684"/>
      <c r="H433" s="931"/>
      <c r="I433" s="684"/>
      <c r="J433" s="684"/>
      <c r="K433" s="684"/>
      <c r="L433" s="684"/>
      <c r="M433" s="684"/>
      <c r="N433" s="931"/>
      <c r="O433" s="684"/>
      <c r="P433" s="684"/>
      <c r="Q433" s="684"/>
      <c r="R433" s="865"/>
      <c r="S433" s="682"/>
      <c r="T433" s="682"/>
      <c r="U433" s="682"/>
      <c r="V433" s="682"/>
      <c r="W433" s="682"/>
      <c r="X433" s="682"/>
      <c r="Y433" s="682"/>
    </row>
    <row r="434" spans="1:25" ht="15">
      <c r="A434" s="682"/>
      <c r="B434" s="931"/>
      <c r="C434" s="684"/>
      <c r="D434" s="684"/>
      <c r="E434" s="684"/>
      <c r="F434" s="684"/>
      <c r="G434" s="684"/>
      <c r="H434" s="931"/>
      <c r="I434" s="684"/>
      <c r="J434" s="684"/>
      <c r="K434" s="684"/>
      <c r="L434" s="684"/>
      <c r="M434" s="684"/>
      <c r="N434" s="931"/>
      <c r="O434" s="684"/>
      <c r="P434" s="684"/>
      <c r="Q434" s="684"/>
      <c r="R434" s="865"/>
      <c r="S434" s="682"/>
      <c r="T434" s="682"/>
      <c r="U434" s="682"/>
      <c r="V434" s="682"/>
      <c r="W434" s="682"/>
      <c r="X434" s="682"/>
      <c r="Y434" s="682"/>
    </row>
    <row r="435" spans="1:25" ht="15">
      <c r="A435" s="682"/>
      <c r="B435" s="931"/>
      <c r="C435" s="684"/>
      <c r="D435" s="684"/>
      <c r="E435" s="684"/>
      <c r="F435" s="684"/>
      <c r="G435" s="684"/>
      <c r="H435" s="931"/>
      <c r="I435" s="684"/>
      <c r="J435" s="684"/>
      <c r="K435" s="684"/>
      <c r="L435" s="684"/>
      <c r="M435" s="684"/>
      <c r="N435" s="931"/>
      <c r="O435" s="684"/>
      <c r="P435" s="684"/>
      <c r="Q435" s="684"/>
      <c r="R435" s="865"/>
      <c r="S435" s="682"/>
      <c r="T435" s="682"/>
      <c r="U435" s="682"/>
      <c r="V435" s="682"/>
      <c r="W435" s="682"/>
      <c r="X435" s="682"/>
      <c r="Y435" s="682"/>
    </row>
    <row r="436" spans="1:25" ht="15">
      <c r="A436" s="682"/>
      <c r="B436" s="931"/>
      <c r="C436" s="684"/>
      <c r="D436" s="684"/>
      <c r="E436" s="684"/>
      <c r="F436" s="684"/>
      <c r="G436" s="684"/>
      <c r="H436" s="931"/>
      <c r="I436" s="684"/>
      <c r="J436" s="684"/>
      <c r="K436" s="684"/>
      <c r="L436" s="684"/>
      <c r="M436" s="684"/>
      <c r="N436" s="931"/>
      <c r="O436" s="684"/>
      <c r="P436" s="684"/>
      <c r="Q436" s="684"/>
      <c r="R436" s="865"/>
      <c r="S436" s="682"/>
      <c r="T436" s="682"/>
      <c r="U436" s="682"/>
      <c r="V436" s="682"/>
      <c r="W436" s="682"/>
      <c r="X436" s="682"/>
      <c r="Y436" s="682"/>
    </row>
    <row r="437" spans="1:25" ht="15">
      <c r="A437" s="682"/>
      <c r="B437" s="931"/>
      <c r="C437" s="684"/>
      <c r="D437" s="684"/>
      <c r="E437" s="684"/>
      <c r="F437" s="684"/>
      <c r="G437" s="684"/>
      <c r="H437" s="931"/>
      <c r="I437" s="684"/>
      <c r="J437" s="684"/>
      <c r="K437" s="684"/>
      <c r="L437" s="684"/>
      <c r="M437" s="684"/>
      <c r="N437" s="931"/>
      <c r="O437" s="684"/>
      <c r="P437" s="684"/>
      <c r="Q437" s="684"/>
      <c r="R437" s="865"/>
      <c r="S437" s="682"/>
      <c r="T437" s="682"/>
      <c r="U437" s="682"/>
      <c r="V437" s="682"/>
      <c r="W437" s="682"/>
      <c r="X437" s="682"/>
      <c r="Y437" s="682"/>
    </row>
    <row r="438" spans="1:25" ht="15">
      <c r="A438" s="682"/>
      <c r="B438" s="931"/>
      <c r="C438" s="684"/>
      <c r="D438" s="684"/>
      <c r="E438" s="684"/>
      <c r="F438" s="684"/>
      <c r="G438" s="684"/>
      <c r="H438" s="931"/>
      <c r="I438" s="684"/>
      <c r="J438" s="684"/>
      <c r="K438" s="684"/>
      <c r="L438" s="684"/>
      <c r="M438" s="684"/>
      <c r="N438" s="931"/>
      <c r="O438" s="684"/>
      <c r="P438" s="684"/>
      <c r="Q438" s="684"/>
      <c r="R438" s="865"/>
      <c r="S438" s="682"/>
      <c r="T438" s="682"/>
      <c r="U438" s="682"/>
      <c r="V438" s="682"/>
      <c r="W438" s="682"/>
      <c r="X438" s="682"/>
      <c r="Y438" s="682"/>
    </row>
    <row r="439" spans="1:25" ht="15">
      <c r="A439" s="682"/>
      <c r="B439" s="931"/>
      <c r="C439" s="684"/>
      <c r="D439" s="684"/>
      <c r="E439" s="684"/>
      <c r="F439" s="684"/>
      <c r="G439" s="684"/>
      <c r="H439" s="931"/>
      <c r="I439" s="684"/>
      <c r="J439" s="684"/>
      <c r="K439" s="684"/>
      <c r="L439" s="684"/>
      <c r="M439" s="684"/>
      <c r="N439" s="931"/>
      <c r="O439" s="684"/>
      <c r="P439" s="684"/>
      <c r="Q439" s="684"/>
      <c r="R439" s="865"/>
      <c r="S439" s="682"/>
      <c r="T439" s="682"/>
      <c r="U439" s="682"/>
      <c r="V439" s="682"/>
      <c r="W439" s="682"/>
      <c r="X439" s="682"/>
      <c r="Y439" s="682"/>
    </row>
    <row r="440" spans="1:25" ht="15">
      <c r="A440" s="682"/>
      <c r="B440" s="931"/>
      <c r="C440" s="684"/>
      <c r="D440" s="684"/>
      <c r="E440" s="684"/>
      <c r="F440" s="684"/>
      <c r="G440" s="684"/>
      <c r="H440" s="931"/>
      <c r="I440" s="684"/>
      <c r="J440" s="684"/>
      <c r="K440" s="684"/>
      <c r="L440" s="684"/>
      <c r="M440" s="684"/>
      <c r="N440" s="931"/>
      <c r="O440" s="684"/>
      <c r="P440" s="684"/>
      <c r="Q440" s="684"/>
      <c r="R440" s="865"/>
      <c r="S440" s="682"/>
      <c r="T440" s="682"/>
      <c r="U440" s="682"/>
      <c r="V440" s="682"/>
      <c r="W440" s="682"/>
      <c r="X440" s="682"/>
      <c r="Y440" s="682"/>
    </row>
    <row r="441" spans="1:25" ht="15">
      <c r="A441" s="682"/>
      <c r="B441" s="931"/>
      <c r="C441" s="684"/>
      <c r="D441" s="684"/>
      <c r="E441" s="684"/>
      <c r="F441" s="684"/>
      <c r="G441" s="684"/>
      <c r="H441" s="931"/>
      <c r="I441" s="684"/>
      <c r="J441" s="684"/>
      <c r="K441" s="684"/>
      <c r="L441" s="684"/>
      <c r="M441" s="684"/>
      <c r="N441" s="931"/>
      <c r="O441" s="684"/>
      <c r="P441" s="684"/>
      <c r="Q441" s="684"/>
      <c r="R441" s="865"/>
      <c r="S441" s="682"/>
      <c r="T441" s="682"/>
      <c r="U441" s="682"/>
      <c r="V441" s="682"/>
      <c r="W441" s="682"/>
      <c r="X441" s="682"/>
      <c r="Y441" s="682"/>
    </row>
    <row r="442" spans="1:25" ht="15">
      <c r="A442" s="682"/>
      <c r="B442" s="931"/>
      <c r="C442" s="684"/>
      <c r="D442" s="684"/>
      <c r="E442" s="684"/>
      <c r="F442" s="684"/>
      <c r="G442" s="684"/>
      <c r="H442" s="931"/>
      <c r="I442" s="684"/>
      <c r="J442" s="684"/>
      <c r="K442" s="684"/>
      <c r="L442" s="684"/>
      <c r="M442" s="684"/>
      <c r="N442" s="931"/>
      <c r="O442" s="684"/>
      <c r="P442" s="684"/>
      <c r="Q442" s="684"/>
      <c r="R442" s="865"/>
      <c r="S442" s="682"/>
      <c r="T442" s="682"/>
      <c r="U442" s="682"/>
      <c r="V442" s="682"/>
      <c r="W442" s="682"/>
      <c r="X442" s="682"/>
      <c r="Y442" s="682"/>
    </row>
    <row r="443" spans="1:25" ht="15">
      <c r="A443" s="682"/>
      <c r="B443" s="931"/>
      <c r="C443" s="684"/>
      <c r="D443" s="684"/>
      <c r="E443" s="684"/>
      <c r="F443" s="684"/>
      <c r="G443" s="684"/>
      <c r="H443" s="931"/>
      <c r="I443" s="684"/>
      <c r="J443" s="684"/>
      <c r="K443" s="684"/>
      <c r="L443" s="684"/>
      <c r="M443" s="684"/>
      <c r="N443" s="931"/>
      <c r="O443" s="684"/>
      <c r="P443" s="684"/>
      <c r="Q443" s="684"/>
      <c r="R443" s="865"/>
      <c r="S443" s="682"/>
      <c r="T443" s="682"/>
      <c r="U443" s="682"/>
      <c r="V443" s="682"/>
      <c r="W443" s="682"/>
      <c r="X443" s="682"/>
      <c r="Y443" s="682"/>
    </row>
    <row r="444" spans="1:25" ht="15">
      <c r="A444" s="682"/>
      <c r="B444" s="931"/>
      <c r="C444" s="684"/>
      <c r="D444" s="684"/>
      <c r="E444" s="684"/>
      <c r="F444" s="684"/>
      <c r="G444" s="684"/>
      <c r="H444" s="931"/>
      <c r="I444" s="684"/>
      <c r="J444" s="684"/>
      <c r="K444" s="684"/>
      <c r="L444" s="684"/>
      <c r="M444" s="684"/>
      <c r="N444" s="931"/>
      <c r="O444" s="684"/>
      <c r="P444" s="684"/>
      <c r="Q444" s="684"/>
      <c r="R444" s="865"/>
      <c r="S444" s="682"/>
      <c r="T444" s="682"/>
      <c r="U444" s="682"/>
      <c r="V444" s="682"/>
      <c r="W444" s="682"/>
      <c r="X444" s="682"/>
      <c r="Y444" s="682"/>
    </row>
    <row r="445" spans="1:25" ht="15">
      <c r="A445" s="682"/>
      <c r="B445" s="931"/>
      <c r="C445" s="684"/>
      <c r="D445" s="684"/>
      <c r="E445" s="684"/>
      <c r="F445" s="684"/>
      <c r="G445" s="684"/>
      <c r="H445" s="931"/>
      <c r="I445" s="684"/>
      <c r="J445" s="684"/>
      <c r="K445" s="684"/>
      <c r="L445" s="684"/>
      <c r="M445" s="684"/>
      <c r="N445" s="931"/>
      <c r="O445" s="684"/>
      <c r="P445" s="684"/>
      <c r="Q445" s="684"/>
      <c r="R445" s="865"/>
      <c r="S445" s="682"/>
      <c r="T445" s="682"/>
      <c r="U445" s="682"/>
      <c r="V445" s="682"/>
      <c r="W445" s="682"/>
      <c r="X445" s="682"/>
      <c r="Y445" s="682"/>
    </row>
    <row r="446" spans="1:25" ht="15">
      <c r="A446" s="682"/>
      <c r="B446" s="931"/>
      <c r="C446" s="684"/>
      <c r="D446" s="684"/>
      <c r="E446" s="684"/>
      <c r="F446" s="684"/>
      <c r="G446" s="684"/>
      <c r="H446" s="931"/>
      <c r="I446" s="684"/>
      <c r="J446" s="684"/>
      <c r="K446" s="684"/>
      <c r="L446" s="684"/>
      <c r="M446" s="684"/>
      <c r="N446" s="931"/>
      <c r="O446" s="684"/>
      <c r="P446" s="684"/>
      <c r="Q446" s="684"/>
      <c r="R446" s="865"/>
      <c r="S446" s="682"/>
      <c r="T446" s="682"/>
      <c r="U446" s="682"/>
      <c r="V446" s="682"/>
      <c r="W446" s="682"/>
      <c r="X446" s="682"/>
      <c r="Y446" s="682"/>
    </row>
    <row r="447" spans="1:25" ht="15">
      <c r="A447" s="682"/>
      <c r="B447" s="931"/>
      <c r="C447" s="684"/>
      <c r="D447" s="684"/>
      <c r="E447" s="684"/>
      <c r="F447" s="684"/>
      <c r="G447" s="684"/>
      <c r="H447" s="931"/>
      <c r="I447" s="684"/>
      <c r="J447" s="684"/>
      <c r="K447" s="684"/>
      <c r="L447" s="684"/>
      <c r="M447" s="684"/>
      <c r="N447" s="931"/>
      <c r="O447" s="684"/>
      <c r="P447" s="684"/>
      <c r="Q447" s="684"/>
      <c r="R447" s="865"/>
      <c r="S447" s="682"/>
      <c r="T447" s="682"/>
      <c r="U447" s="682"/>
      <c r="V447" s="682"/>
      <c r="W447" s="682"/>
      <c r="X447" s="682"/>
      <c r="Y447" s="682"/>
    </row>
    <row r="448" spans="1:25" ht="15">
      <c r="A448" s="682"/>
      <c r="B448" s="931"/>
      <c r="C448" s="684"/>
      <c r="D448" s="684"/>
      <c r="E448" s="684"/>
      <c r="F448" s="684"/>
      <c r="G448" s="684"/>
      <c r="H448" s="931"/>
      <c r="I448" s="684"/>
      <c r="J448" s="684"/>
      <c r="K448" s="684"/>
      <c r="L448" s="684"/>
      <c r="M448" s="684"/>
      <c r="N448" s="931"/>
      <c r="O448" s="684"/>
      <c r="P448" s="684"/>
      <c r="Q448" s="684"/>
      <c r="R448" s="865"/>
      <c r="S448" s="682"/>
      <c r="T448" s="682"/>
      <c r="U448" s="682"/>
      <c r="V448" s="682"/>
      <c r="W448" s="682"/>
      <c r="X448" s="682"/>
      <c r="Y448" s="682"/>
    </row>
    <row r="449" spans="1:25" ht="15">
      <c r="A449" s="682"/>
      <c r="B449" s="931"/>
      <c r="C449" s="684"/>
      <c r="D449" s="684"/>
      <c r="E449" s="684"/>
      <c r="F449" s="684"/>
      <c r="G449" s="684"/>
      <c r="H449" s="931"/>
      <c r="I449" s="684"/>
      <c r="J449" s="684"/>
      <c r="K449" s="684"/>
      <c r="L449" s="684"/>
      <c r="M449" s="684"/>
      <c r="N449" s="931"/>
      <c r="O449" s="684"/>
      <c r="P449" s="684"/>
      <c r="Q449" s="684"/>
      <c r="R449" s="865"/>
      <c r="S449" s="682"/>
      <c r="T449" s="682"/>
      <c r="U449" s="682"/>
      <c r="V449" s="682"/>
      <c r="W449" s="682"/>
      <c r="X449" s="682"/>
      <c r="Y449" s="682"/>
    </row>
    <row r="450" spans="1:25" ht="15">
      <c r="A450" s="682"/>
      <c r="B450" s="931"/>
      <c r="C450" s="684"/>
      <c r="D450" s="684"/>
      <c r="E450" s="684"/>
      <c r="F450" s="684"/>
      <c r="G450" s="684"/>
      <c r="H450" s="931"/>
      <c r="I450" s="684"/>
      <c r="J450" s="684"/>
      <c r="K450" s="684"/>
      <c r="L450" s="684"/>
      <c r="M450" s="684"/>
      <c r="N450" s="931"/>
      <c r="O450" s="684"/>
      <c r="P450" s="684"/>
      <c r="Q450" s="684"/>
      <c r="R450" s="865"/>
      <c r="S450" s="682"/>
      <c r="T450" s="682"/>
      <c r="U450" s="682"/>
      <c r="V450" s="682"/>
      <c r="W450" s="682"/>
      <c r="X450" s="682"/>
      <c r="Y450" s="682"/>
    </row>
    <row r="451" spans="1:25" ht="15">
      <c r="A451" s="682"/>
      <c r="B451" s="931"/>
      <c r="C451" s="684"/>
      <c r="D451" s="684"/>
      <c r="E451" s="684"/>
      <c r="F451" s="684"/>
      <c r="G451" s="684"/>
      <c r="H451" s="931"/>
      <c r="I451" s="684"/>
      <c r="J451" s="684"/>
      <c r="K451" s="684"/>
      <c r="L451" s="684"/>
      <c r="M451" s="684"/>
      <c r="N451" s="931"/>
      <c r="O451" s="684"/>
      <c r="P451" s="684"/>
      <c r="Q451" s="684"/>
      <c r="R451" s="865"/>
      <c r="S451" s="682"/>
      <c r="T451" s="682"/>
      <c r="U451" s="682"/>
      <c r="V451" s="682"/>
      <c r="W451" s="682"/>
      <c r="X451" s="682"/>
      <c r="Y451" s="682"/>
    </row>
    <row r="452" spans="1:25" ht="15">
      <c r="A452" s="682"/>
      <c r="B452" s="931"/>
      <c r="C452" s="684"/>
      <c r="D452" s="684"/>
      <c r="E452" s="684"/>
      <c r="F452" s="684"/>
      <c r="G452" s="684"/>
      <c r="H452" s="931"/>
      <c r="I452" s="684"/>
      <c r="J452" s="684"/>
      <c r="K452" s="684"/>
      <c r="L452" s="684"/>
      <c r="M452" s="684"/>
      <c r="N452" s="931"/>
      <c r="O452" s="684"/>
      <c r="P452" s="684"/>
      <c r="Q452" s="684"/>
      <c r="R452" s="865"/>
      <c r="S452" s="682"/>
      <c r="T452" s="682"/>
      <c r="U452" s="682"/>
      <c r="V452" s="682"/>
      <c r="W452" s="682"/>
      <c r="X452" s="682"/>
      <c r="Y452" s="682"/>
    </row>
    <row r="453" spans="1:25" ht="15">
      <c r="A453" s="682"/>
      <c r="B453" s="931"/>
      <c r="C453" s="684"/>
      <c r="D453" s="684"/>
      <c r="E453" s="684"/>
      <c r="F453" s="684"/>
      <c r="G453" s="684"/>
      <c r="H453" s="931"/>
      <c r="I453" s="684"/>
      <c r="J453" s="684"/>
      <c r="K453" s="684"/>
      <c r="L453" s="684"/>
      <c r="M453" s="684"/>
      <c r="N453" s="931"/>
      <c r="O453" s="684"/>
      <c r="P453" s="684"/>
      <c r="Q453" s="684"/>
      <c r="R453" s="865"/>
      <c r="S453" s="682"/>
      <c r="T453" s="682"/>
      <c r="U453" s="682"/>
      <c r="V453" s="682"/>
      <c r="W453" s="682"/>
      <c r="X453" s="682"/>
      <c r="Y453" s="682"/>
    </row>
    <row r="454" spans="1:25" ht="15">
      <c r="A454" s="682"/>
      <c r="B454" s="931"/>
      <c r="C454" s="684"/>
      <c r="D454" s="684"/>
      <c r="E454" s="684"/>
      <c r="F454" s="684"/>
      <c r="G454" s="684"/>
      <c r="H454" s="931"/>
      <c r="I454" s="684"/>
      <c r="J454" s="684"/>
      <c r="K454" s="684"/>
      <c r="L454" s="684"/>
      <c r="M454" s="684"/>
      <c r="N454" s="931"/>
      <c r="O454" s="684"/>
      <c r="P454" s="684"/>
      <c r="Q454" s="684"/>
      <c r="R454" s="865"/>
      <c r="S454" s="682"/>
      <c r="T454" s="682"/>
      <c r="U454" s="682"/>
      <c r="V454" s="682"/>
      <c r="W454" s="682"/>
      <c r="X454" s="682"/>
      <c r="Y454" s="682"/>
    </row>
    <row r="455" spans="1:25" ht="15">
      <c r="A455" s="682"/>
      <c r="B455" s="931"/>
      <c r="C455" s="684"/>
      <c r="D455" s="684"/>
      <c r="E455" s="684"/>
      <c r="F455" s="684"/>
      <c r="G455" s="684"/>
      <c r="H455" s="931"/>
      <c r="I455" s="684"/>
      <c r="J455" s="684"/>
      <c r="K455" s="684"/>
      <c r="L455" s="684"/>
      <c r="M455" s="684"/>
      <c r="N455" s="931"/>
      <c r="O455" s="684"/>
      <c r="P455" s="684"/>
      <c r="Q455" s="684"/>
      <c r="R455" s="865"/>
      <c r="S455" s="682"/>
      <c r="T455" s="682"/>
      <c r="U455" s="682"/>
      <c r="V455" s="682"/>
      <c r="W455" s="682"/>
      <c r="X455" s="682"/>
      <c r="Y455" s="682"/>
    </row>
    <row r="456" spans="1:25" ht="15">
      <c r="A456" s="682"/>
      <c r="B456" s="931"/>
      <c r="C456" s="684"/>
      <c r="D456" s="684"/>
      <c r="E456" s="684"/>
      <c r="F456" s="684"/>
      <c r="G456" s="684"/>
      <c r="H456" s="931"/>
      <c r="I456" s="684"/>
      <c r="J456" s="684"/>
      <c r="K456" s="684"/>
      <c r="L456" s="684"/>
      <c r="M456" s="684"/>
      <c r="N456" s="931"/>
      <c r="O456" s="684"/>
      <c r="P456" s="684"/>
      <c r="Q456" s="684"/>
      <c r="R456" s="865"/>
      <c r="S456" s="682"/>
      <c r="T456" s="682"/>
      <c r="U456" s="682"/>
      <c r="V456" s="682"/>
      <c r="W456" s="682"/>
      <c r="X456" s="682"/>
      <c r="Y456" s="682"/>
    </row>
    <row r="457" spans="1:25" ht="15">
      <c r="A457" s="682"/>
      <c r="B457" s="931"/>
      <c r="C457" s="684"/>
      <c r="D457" s="684"/>
      <c r="E457" s="684"/>
      <c r="F457" s="684"/>
      <c r="G457" s="684"/>
      <c r="H457" s="931"/>
      <c r="I457" s="684"/>
      <c r="J457" s="684"/>
      <c r="K457" s="684"/>
      <c r="L457" s="684"/>
      <c r="M457" s="684"/>
      <c r="N457" s="931"/>
      <c r="O457" s="684"/>
      <c r="P457" s="684"/>
      <c r="Q457" s="684"/>
      <c r="R457" s="865"/>
      <c r="S457" s="682"/>
      <c r="T457" s="682"/>
      <c r="U457" s="682"/>
      <c r="V457" s="682"/>
      <c r="W457" s="682"/>
      <c r="X457" s="682"/>
      <c r="Y457" s="682"/>
    </row>
    <row r="458" spans="1:25" ht="15">
      <c r="A458" s="682"/>
      <c r="B458" s="931"/>
      <c r="C458" s="684"/>
      <c r="D458" s="684"/>
      <c r="E458" s="684"/>
      <c r="F458" s="684"/>
      <c r="G458" s="684"/>
      <c r="H458" s="931"/>
      <c r="I458" s="684"/>
      <c r="J458" s="684"/>
      <c r="K458" s="684"/>
      <c r="L458" s="684"/>
      <c r="M458" s="684"/>
      <c r="N458" s="931"/>
      <c r="O458" s="684"/>
      <c r="P458" s="684"/>
      <c r="Q458" s="684"/>
      <c r="R458" s="865"/>
      <c r="S458" s="682"/>
      <c r="T458" s="682"/>
      <c r="U458" s="682"/>
      <c r="V458" s="682"/>
      <c r="W458" s="682"/>
      <c r="X458" s="682"/>
      <c r="Y458" s="682"/>
    </row>
    <row r="459" spans="1:25" ht="15">
      <c r="A459" s="682"/>
      <c r="B459" s="931"/>
      <c r="C459" s="684"/>
      <c r="D459" s="684"/>
      <c r="E459" s="684"/>
      <c r="F459" s="684"/>
      <c r="G459" s="684"/>
      <c r="H459" s="931"/>
      <c r="I459" s="684"/>
      <c r="J459" s="684"/>
      <c r="K459" s="684"/>
      <c r="L459" s="684"/>
      <c r="M459" s="684"/>
      <c r="N459" s="931"/>
      <c r="O459" s="684"/>
      <c r="P459" s="684"/>
      <c r="Q459" s="684"/>
      <c r="R459" s="865"/>
      <c r="S459" s="682"/>
      <c r="T459" s="682"/>
      <c r="U459" s="682"/>
      <c r="V459" s="682"/>
      <c r="W459" s="682"/>
      <c r="X459" s="682"/>
      <c r="Y459" s="682"/>
    </row>
    <row r="460" spans="1:25" ht="15">
      <c r="A460" s="682"/>
      <c r="B460" s="931"/>
      <c r="C460" s="684"/>
      <c r="D460" s="684"/>
      <c r="E460" s="684"/>
      <c r="F460" s="684"/>
      <c r="G460" s="684"/>
      <c r="H460" s="931"/>
      <c r="I460" s="684"/>
      <c r="J460" s="684"/>
      <c r="K460" s="684"/>
      <c r="L460" s="684"/>
      <c r="M460" s="684"/>
      <c r="N460" s="931"/>
      <c r="O460" s="684"/>
      <c r="P460" s="684"/>
      <c r="Q460" s="684"/>
      <c r="R460" s="865"/>
      <c r="S460" s="682"/>
      <c r="T460" s="682"/>
      <c r="U460" s="682"/>
      <c r="V460" s="682"/>
      <c r="W460" s="682"/>
      <c r="X460" s="682"/>
      <c r="Y460" s="682"/>
    </row>
    <row r="461" spans="1:25" ht="15">
      <c r="A461" s="682"/>
      <c r="B461" s="931"/>
      <c r="C461" s="684"/>
      <c r="D461" s="684"/>
      <c r="E461" s="684"/>
      <c r="F461" s="684"/>
      <c r="G461" s="684"/>
      <c r="H461" s="931"/>
      <c r="I461" s="684"/>
      <c r="J461" s="684"/>
      <c r="K461" s="684"/>
      <c r="L461" s="684"/>
      <c r="M461" s="684"/>
      <c r="N461" s="931"/>
      <c r="O461" s="684"/>
      <c r="P461" s="684"/>
      <c r="Q461" s="684"/>
      <c r="R461" s="865"/>
      <c r="S461" s="682"/>
      <c r="T461" s="682"/>
      <c r="U461" s="682"/>
      <c r="V461" s="682"/>
      <c r="W461" s="682"/>
      <c r="X461" s="682"/>
      <c r="Y461" s="682"/>
    </row>
    <row r="462" spans="1:25" ht="15">
      <c r="A462" s="682"/>
      <c r="B462" s="931"/>
      <c r="C462" s="684"/>
      <c r="D462" s="684"/>
      <c r="E462" s="684"/>
      <c r="F462" s="684"/>
      <c r="G462" s="684"/>
      <c r="H462" s="931"/>
      <c r="I462" s="684"/>
      <c r="J462" s="684"/>
      <c r="K462" s="684"/>
      <c r="L462" s="684"/>
      <c r="M462" s="684"/>
      <c r="N462" s="931"/>
      <c r="O462" s="684"/>
      <c r="P462" s="684"/>
      <c r="Q462" s="684"/>
      <c r="R462" s="865"/>
      <c r="S462" s="682"/>
      <c r="T462" s="682"/>
      <c r="U462" s="682"/>
      <c r="V462" s="682"/>
      <c r="W462" s="682"/>
      <c r="X462" s="682"/>
      <c r="Y462" s="682"/>
    </row>
    <row r="463" spans="1:25" ht="15">
      <c r="A463" s="682"/>
      <c r="B463" s="931"/>
      <c r="C463" s="684"/>
      <c r="D463" s="684"/>
      <c r="E463" s="684"/>
      <c r="F463" s="684"/>
      <c r="G463" s="684"/>
      <c r="H463" s="931"/>
      <c r="I463" s="684"/>
      <c r="J463" s="684"/>
      <c r="K463" s="684"/>
      <c r="L463" s="684"/>
      <c r="M463" s="684"/>
      <c r="N463" s="931"/>
      <c r="O463" s="684"/>
      <c r="P463" s="684"/>
      <c r="Q463" s="684"/>
      <c r="R463" s="865"/>
      <c r="S463" s="682"/>
      <c r="T463" s="682"/>
      <c r="U463" s="682"/>
      <c r="V463" s="682"/>
      <c r="W463" s="682"/>
      <c r="X463" s="682"/>
      <c r="Y463" s="682"/>
    </row>
    <row r="464" spans="1:25" ht="15">
      <c r="A464" s="682"/>
      <c r="B464" s="931"/>
      <c r="C464" s="684"/>
      <c r="D464" s="684"/>
      <c r="E464" s="684"/>
      <c r="F464" s="684"/>
      <c r="G464" s="684"/>
      <c r="H464" s="931"/>
      <c r="I464" s="684"/>
      <c r="J464" s="684"/>
      <c r="K464" s="684"/>
      <c r="L464" s="684"/>
      <c r="M464" s="684"/>
      <c r="N464" s="931"/>
      <c r="O464" s="684"/>
      <c r="P464" s="684"/>
      <c r="Q464" s="684"/>
      <c r="R464" s="865"/>
      <c r="S464" s="682"/>
      <c r="T464" s="682"/>
      <c r="U464" s="682"/>
      <c r="V464" s="682"/>
      <c r="W464" s="682"/>
      <c r="X464" s="682"/>
      <c r="Y464" s="682"/>
    </row>
    <row r="465" spans="1:25" ht="15">
      <c r="A465" s="682"/>
      <c r="B465" s="931"/>
      <c r="C465" s="684"/>
      <c r="D465" s="684"/>
      <c r="E465" s="684"/>
      <c r="F465" s="684"/>
      <c r="G465" s="684"/>
      <c r="H465" s="931"/>
      <c r="I465" s="684"/>
      <c r="J465" s="684"/>
      <c r="K465" s="684"/>
      <c r="L465" s="684"/>
      <c r="M465" s="684"/>
      <c r="N465" s="931"/>
      <c r="O465" s="684"/>
      <c r="P465" s="684"/>
      <c r="Q465" s="684"/>
      <c r="R465" s="865"/>
      <c r="S465" s="682"/>
      <c r="T465" s="682"/>
      <c r="U465" s="682"/>
      <c r="V465" s="682"/>
      <c r="W465" s="682"/>
      <c r="X465" s="682"/>
      <c r="Y465" s="682"/>
    </row>
    <row r="466" spans="1:25" ht="15">
      <c r="A466" s="682"/>
      <c r="B466" s="931"/>
      <c r="C466" s="684"/>
      <c r="D466" s="684"/>
      <c r="E466" s="684"/>
      <c r="F466" s="684"/>
      <c r="G466" s="684"/>
      <c r="H466" s="931"/>
      <c r="I466" s="684"/>
      <c r="J466" s="684"/>
      <c r="K466" s="684"/>
      <c r="L466" s="684"/>
      <c r="M466" s="684"/>
      <c r="N466" s="931"/>
      <c r="O466" s="684"/>
      <c r="P466" s="684"/>
      <c r="Q466" s="684"/>
      <c r="R466" s="865"/>
      <c r="S466" s="682"/>
      <c r="T466" s="682"/>
      <c r="U466" s="682"/>
      <c r="V466" s="682"/>
      <c r="W466" s="682"/>
      <c r="X466" s="682"/>
      <c r="Y466" s="682"/>
    </row>
    <row r="467" spans="1:25" ht="15">
      <c r="A467" s="682"/>
      <c r="B467" s="931"/>
      <c r="C467" s="684"/>
      <c r="D467" s="684"/>
      <c r="E467" s="684"/>
      <c r="F467" s="684"/>
      <c r="G467" s="684"/>
      <c r="H467" s="931"/>
      <c r="I467" s="684"/>
      <c r="J467" s="684"/>
      <c r="K467" s="684"/>
      <c r="L467" s="684"/>
      <c r="M467" s="684"/>
      <c r="N467" s="931"/>
      <c r="O467" s="684"/>
      <c r="P467" s="684"/>
      <c r="Q467" s="684"/>
      <c r="R467" s="865"/>
      <c r="S467" s="682"/>
      <c r="T467" s="682"/>
      <c r="U467" s="682"/>
      <c r="V467" s="682"/>
      <c r="W467" s="682"/>
      <c r="X467" s="682"/>
      <c r="Y467" s="682"/>
    </row>
    <row r="468" spans="1:25" ht="15">
      <c r="A468" s="682"/>
      <c r="B468" s="931"/>
      <c r="C468" s="684"/>
      <c r="D468" s="684"/>
      <c r="E468" s="684"/>
      <c r="F468" s="684"/>
      <c r="G468" s="684"/>
      <c r="H468" s="931"/>
      <c r="I468" s="684"/>
      <c r="J468" s="684"/>
      <c r="K468" s="684"/>
      <c r="L468" s="684"/>
      <c r="M468" s="684"/>
      <c r="N468" s="931"/>
      <c r="O468" s="684"/>
      <c r="P468" s="684"/>
      <c r="Q468" s="684"/>
      <c r="R468" s="865"/>
      <c r="S468" s="682"/>
      <c r="T468" s="682"/>
      <c r="U468" s="682"/>
      <c r="V468" s="682"/>
      <c r="W468" s="682"/>
      <c r="X468" s="682"/>
      <c r="Y468" s="682"/>
    </row>
    <row r="469" spans="1:25" ht="15">
      <c r="A469" s="682"/>
      <c r="B469" s="931"/>
      <c r="C469" s="684"/>
      <c r="D469" s="684"/>
      <c r="E469" s="684"/>
      <c r="F469" s="684"/>
      <c r="G469" s="684"/>
      <c r="H469" s="931"/>
      <c r="I469" s="684"/>
      <c r="J469" s="684"/>
      <c r="K469" s="684"/>
      <c r="L469" s="684"/>
      <c r="M469" s="684"/>
      <c r="N469" s="931"/>
      <c r="O469" s="684"/>
      <c r="P469" s="684"/>
      <c r="Q469" s="684"/>
      <c r="R469" s="865"/>
      <c r="S469" s="682"/>
      <c r="T469" s="682"/>
      <c r="U469" s="682"/>
      <c r="V469" s="682"/>
      <c r="W469" s="682"/>
      <c r="X469" s="682"/>
      <c r="Y469" s="682"/>
    </row>
    <row r="470" spans="1:25" ht="15">
      <c r="A470" s="682"/>
      <c r="B470" s="931"/>
      <c r="C470" s="684"/>
      <c r="D470" s="684"/>
      <c r="E470" s="684"/>
      <c r="F470" s="684"/>
      <c r="G470" s="684"/>
      <c r="H470" s="931"/>
      <c r="I470" s="684"/>
      <c r="J470" s="684"/>
      <c r="K470" s="684"/>
      <c r="L470" s="684"/>
      <c r="M470" s="684"/>
      <c r="N470" s="931"/>
      <c r="O470" s="684"/>
      <c r="P470" s="684"/>
      <c r="Q470" s="684"/>
      <c r="R470" s="865"/>
      <c r="S470" s="682"/>
      <c r="T470" s="682"/>
      <c r="U470" s="682"/>
      <c r="V470" s="682"/>
      <c r="W470" s="682"/>
      <c r="X470" s="682"/>
      <c r="Y470" s="682"/>
    </row>
    <row r="471" spans="1:25" ht="15">
      <c r="A471" s="682"/>
      <c r="B471" s="931"/>
      <c r="C471" s="684"/>
      <c r="D471" s="684"/>
      <c r="E471" s="684"/>
      <c r="F471" s="684"/>
      <c r="G471" s="684"/>
      <c r="H471" s="931"/>
      <c r="I471" s="684"/>
      <c r="J471" s="684"/>
      <c r="K471" s="684"/>
      <c r="L471" s="684"/>
      <c r="M471" s="684"/>
      <c r="N471" s="931"/>
      <c r="O471" s="684"/>
      <c r="P471" s="684"/>
      <c r="Q471" s="684"/>
      <c r="R471" s="865"/>
      <c r="S471" s="682"/>
      <c r="T471" s="682"/>
      <c r="U471" s="682"/>
      <c r="V471" s="682"/>
      <c r="W471" s="682"/>
      <c r="X471" s="682"/>
      <c r="Y471" s="682"/>
    </row>
    <row r="472" spans="1:25" ht="15">
      <c r="A472" s="682"/>
      <c r="B472" s="931"/>
      <c r="C472" s="684"/>
      <c r="D472" s="684"/>
      <c r="E472" s="684"/>
      <c r="F472" s="684"/>
      <c r="G472" s="684"/>
      <c r="H472" s="931"/>
      <c r="I472" s="684"/>
      <c r="J472" s="684"/>
      <c r="K472" s="684"/>
      <c r="L472" s="684"/>
      <c r="M472" s="684"/>
      <c r="N472" s="931"/>
      <c r="O472" s="684"/>
      <c r="P472" s="684"/>
      <c r="Q472" s="684"/>
      <c r="R472" s="865"/>
      <c r="S472" s="682"/>
      <c r="T472" s="682"/>
      <c r="U472" s="682"/>
      <c r="V472" s="682"/>
      <c r="W472" s="682"/>
      <c r="X472" s="682"/>
      <c r="Y472" s="682"/>
    </row>
    <row r="473" spans="1:25" ht="15">
      <c r="A473" s="682"/>
      <c r="B473" s="931"/>
      <c r="C473" s="684"/>
      <c r="D473" s="684"/>
      <c r="E473" s="684"/>
      <c r="F473" s="684"/>
      <c r="G473" s="684"/>
      <c r="H473" s="931"/>
      <c r="I473" s="684"/>
      <c r="J473" s="684"/>
      <c r="K473" s="684"/>
      <c r="L473" s="684"/>
      <c r="M473" s="684"/>
      <c r="N473" s="931"/>
      <c r="O473" s="684"/>
      <c r="P473" s="684"/>
      <c r="Q473" s="684"/>
      <c r="R473" s="865"/>
      <c r="S473" s="682"/>
      <c r="T473" s="682"/>
      <c r="U473" s="682"/>
      <c r="V473" s="682"/>
      <c r="W473" s="682"/>
      <c r="X473" s="682"/>
      <c r="Y473" s="682"/>
    </row>
    <row r="474" spans="1:25" ht="15">
      <c r="A474" s="682"/>
      <c r="B474" s="931"/>
      <c r="C474" s="684"/>
      <c r="D474" s="684"/>
      <c r="E474" s="684"/>
      <c r="F474" s="684"/>
      <c r="G474" s="684"/>
      <c r="H474" s="931"/>
      <c r="I474" s="684"/>
      <c r="J474" s="684"/>
      <c r="K474" s="684"/>
      <c r="L474" s="684"/>
      <c r="M474" s="684"/>
      <c r="N474" s="931"/>
      <c r="O474" s="684"/>
      <c r="P474" s="684"/>
      <c r="Q474" s="684"/>
      <c r="R474" s="865"/>
      <c r="S474" s="682"/>
      <c r="T474" s="682"/>
      <c r="U474" s="682"/>
      <c r="V474" s="682"/>
      <c r="W474" s="682"/>
      <c r="X474" s="682"/>
      <c r="Y474" s="682"/>
    </row>
    <row r="475" spans="1:25" ht="15">
      <c r="A475" s="682"/>
      <c r="B475" s="931"/>
      <c r="C475" s="684"/>
      <c r="D475" s="684"/>
      <c r="E475" s="684"/>
      <c r="F475" s="684"/>
      <c r="G475" s="684"/>
      <c r="H475" s="931"/>
      <c r="I475" s="684"/>
      <c r="J475" s="684"/>
      <c r="K475" s="684"/>
      <c r="L475" s="684"/>
      <c r="M475" s="684"/>
      <c r="N475" s="931"/>
      <c r="O475" s="684"/>
      <c r="P475" s="684"/>
      <c r="Q475" s="684"/>
      <c r="R475" s="865"/>
      <c r="S475" s="682"/>
      <c r="T475" s="682"/>
      <c r="U475" s="682"/>
      <c r="V475" s="682"/>
      <c r="W475" s="682"/>
      <c r="X475" s="682"/>
      <c r="Y475" s="682"/>
    </row>
    <row r="476" spans="1:25" ht="15">
      <c r="A476" s="682"/>
      <c r="B476" s="931"/>
      <c r="C476" s="684"/>
      <c r="D476" s="684"/>
      <c r="E476" s="684"/>
      <c r="F476" s="684"/>
      <c r="G476" s="684"/>
      <c r="H476" s="931"/>
      <c r="I476" s="684"/>
      <c r="J476" s="684"/>
      <c r="K476" s="684"/>
      <c r="L476" s="684"/>
      <c r="M476" s="684"/>
      <c r="N476" s="931"/>
      <c r="O476" s="684"/>
      <c r="P476" s="684"/>
      <c r="Q476" s="684"/>
      <c r="R476" s="865"/>
      <c r="S476" s="682"/>
      <c r="T476" s="682"/>
      <c r="U476" s="682"/>
      <c r="V476" s="682"/>
      <c r="W476" s="682"/>
      <c r="X476" s="682"/>
      <c r="Y476" s="682"/>
    </row>
    <row r="477" spans="1:25" ht="15">
      <c r="A477" s="682"/>
      <c r="B477" s="931"/>
      <c r="C477" s="684"/>
      <c r="D477" s="684"/>
      <c r="E477" s="684"/>
      <c r="F477" s="684"/>
      <c r="G477" s="684"/>
      <c r="H477" s="931"/>
      <c r="I477" s="684"/>
      <c r="J477" s="684"/>
      <c r="K477" s="684"/>
      <c r="L477" s="684"/>
      <c r="M477" s="684"/>
      <c r="N477" s="931"/>
      <c r="O477" s="684"/>
      <c r="P477" s="684"/>
      <c r="Q477" s="684"/>
      <c r="R477" s="865"/>
      <c r="S477" s="682"/>
      <c r="T477" s="682"/>
      <c r="U477" s="682"/>
      <c r="V477" s="682"/>
      <c r="W477" s="682"/>
      <c r="X477" s="682"/>
      <c r="Y477" s="682"/>
    </row>
    <row r="478" spans="1:25" ht="15">
      <c r="A478" s="682"/>
      <c r="B478" s="931"/>
      <c r="C478" s="684"/>
      <c r="D478" s="684"/>
      <c r="E478" s="684"/>
      <c r="F478" s="684"/>
      <c r="G478" s="684"/>
      <c r="H478" s="931"/>
      <c r="I478" s="684"/>
      <c r="J478" s="684"/>
      <c r="K478" s="684"/>
      <c r="L478" s="684"/>
      <c r="M478" s="684"/>
      <c r="N478" s="931"/>
      <c r="O478" s="684"/>
      <c r="P478" s="684"/>
      <c r="Q478" s="684"/>
      <c r="R478" s="865"/>
      <c r="S478" s="682"/>
      <c r="T478" s="682"/>
      <c r="U478" s="682"/>
      <c r="V478" s="682"/>
      <c r="W478" s="682"/>
      <c r="X478" s="682"/>
      <c r="Y478" s="682"/>
    </row>
    <row r="479" spans="1:25" ht="15">
      <c r="A479" s="682"/>
      <c r="B479" s="931"/>
      <c r="C479" s="684"/>
      <c r="D479" s="684"/>
      <c r="E479" s="684"/>
      <c r="F479" s="684"/>
      <c r="G479" s="684"/>
      <c r="H479" s="931"/>
      <c r="I479" s="684"/>
      <c r="J479" s="684"/>
      <c r="K479" s="684"/>
      <c r="L479" s="684"/>
      <c r="M479" s="684"/>
      <c r="N479" s="931"/>
      <c r="O479" s="684"/>
      <c r="P479" s="684"/>
      <c r="Q479" s="684"/>
      <c r="R479" s="865"/>
      <c r="S479" s="682"/>
      <c r="T479" s="682"/>
      <c r="U479" s="682"/>
      <c r="V479" s="682"/>
      <c r="W479" s="682"/>
      <c r="X479" s="682"/>
      <c r="Y479" s="682"/>
    </row>
    <row r="480" spans="1:25" ht="15">
      <c r="A480" s="682"/>
      <c r="B480" s="931"/>
      <c r="C480" s="684"/>
      <c r="D480" s="684"/>
      <c r="E480" s="684"/>
      <c r="F480" s="684"/>
      <c r="G480" s="684"/>
      <c r="H480" s="931"/>
      <c r="I480" s="684"/>
      <c r="J480" s="684"/>
      <c r="K480" s="684"/>
      <c r="L480" s="684"/>
      <c r="M480" s="684"/>
      <c r="N480" s="931"/>
      <c r="O480" s="684"/>
      <c r="P480" s="684"/>
      <c r="Q480" s="684"/>
      <c r="R480" s="865"/>
      <c r="S480" s="682"/>
      <c r="T480" s="682"/>
      <c r="U480" s="682"/>
      <c r="V480" s="682"/>
      <c r="W480" s="682"/>
      <c r="X480" s="682"/>
      <c r="Y480" s="682"/>
    </row>
    <row r="481" spans="1:25" ht="15">
      <c r="A481" s="682"/>
      <c r="B481" s="931"/>
      <c r="C481" s="684"/>
      <c r="D481" s="684"/>
      <c r="E481" s="684"/>
      <c r="F481" s="684"/>
      <c r="G481" s="684"/>
      <c r="H481" s="931"/>
      <c r="I481" s="684"/>
      <c r="J481" s="684"/>
      <c r="K481" s="684"/>
      <c r="L481" s="684"/>
      <c r="M481" s="684"/>
      <c r="N481" s="931"/>
      <c r="O481" s="684"/>
      <c r="P481" s="684"/>
      <c r="Q481" s="684"/>
      <c r="R481" s="865"/>
      <c r="S481" s="682"/>
      <c r="T481" s="682"/>
      <c r="U481" s="682"/>
      <c r="V481" s="682"/>
      <c r="W481" s="682"/>
      <c r="X481" s="682"/>
      <c r="Y481" s="682"/>
    </row>
    <row r="482" spans="1:25" ht="15">
      <c r="A482" s="682"/>
      <c r="B482" s="931"/>
      <c r="C482" s="684"/>
      <c r="D482" s="684"/>
      <c r="E482" s="684"/>
      <c r="F482" s="684"/>
      <c r="G482" s="684"/>
      <c r="H482" s="931"/>
      <c r="I482" s="684"/>
      <c r="J482" s="684"/>
      <c r="K482" s="684"/>
      <c r="L482" s="684"/>
      <c r="M482" s="684"/>
      <c r="N482" s="931"/>
      <c r="O482" s="684"/>
      <c r="P482" s="684"/>
      <c r="Q482" s="684"/>
      <c r="R482" s="865"/>
      <c r="S482" s="682"/>
      <c r="T482" s="682"/>
      <c r="U482" s="682"/>
      <c r="V482" s="682"/>
      <c r="W482" s="682"/>
      <c r="X482" s="682"/>
      <c r="Y482" s="682"/>
    </row>
    <row r="483" spans="1:25" ht="15">
      <c r="A483" s="682"/>
      <c r="B483" s="931"/>
      <c r="C483" s="684"/>
      <c r="D483" s="684"/>
      <c r="E483" s="684"/>
      <c r="F483" s="684"/>
      <c r="G483" s="684"/>
      <c r="H483" s="931"/>
      <c r="I483" s="684"/>
      <c r="J483" s="684"/>
      <c r="K483" s="684"/>
      <c r="L483" s="684"/>
      <c r="M483" s="684"/>
      <c r="N483" s="931"/>
      <c r="O483" s="684"/>
      <c r="P483" s="684"/>
      <c r="Q483" s="684"/>
      <c r="R483" s="865"/>
      <c r="S483" s="682"/>
      <c r="T483" s="682"/>
      <c r="U483" s="682"/>
      <c r="V483" s="682"/>
      <c r="W483" s="682"/>
      <c r="X483" s="682"/>
      <c r="Y483" s="682"/>
    </row>
    <row r="484" spans="1:25" ht="15">
      <c r="A484" s="682"/>
      <c r="B484" s="931"/>
      <c r="C484" s="684"/>
      <c r="D484" s="684"/>
      <c r="E484" s="684"/>
      <c r="F484" s="684"/>
      <c r="G484" s="684"/>
      <c r="H484" s="931"/>
      <c r="I484" s="684"/>
      <c r="J484" s="684"/>
      <c r="K484" s="684"/>
      <c r="L484" s="684"/>
      <c r="M484" s="684"/>
      <c r="N484" s="931"/>
      <c r="O484" s="684"/>
      <c r="P484" s="684"/>
      <c r="Q484" s="684"/>
      <c r="R484" s="865"/>
      <c r="S484" s="682"/>
      <c r="T484" s="682"/>
      <c r="U484" s="682"/>
      <c r="V484" s="682"/>
      <c r="W484" s="682"/>
      <c r="X484" s="682"/>
      <c r="Y484" s="682"/>
    </row>
    <row r="485" spans="1:25" ht="15">
      <c r="A485" s="682"/>
      <c r="B485" s="931"/>
      <c r="C485" s="684"/>
      <c r="D485" s="684"/>
      <c r="E485" s="684"/>
      <c r="F485" s="684"/>
      <c r="G485" s="684"/>
      <c r="H485" s="931"/>
      <c r="I485" s="684"/>
      <c r="J485" s="684"/>
      <c r="K485" s="684"/>
      <c r="L485" s="684"/>
      <c r="M485" s="684"/>
      <c r="N485" s="931"/>
      <c r="O485" s="684"/>
      <c r="P485" s="684"/>
      <c r="Q485" s="684"/>
      <c r="R485" s="865"/>
      <c r="S485" s="682"/>
      <c r="T485" s="682"/>
      <c r="U485" s="682"/>
      <c r="V485" s="682"/>
      <c r="W485" s="682"/>
      <c r="X485" s="682"/>
      <c r="Y485" s="682"/>
    </row>
    <row r="486" spans="1:25" ht="15">
      <c r="A486" s="682"/>
      <c r="B486" s="931"/>
      <c r="C486" s="684"/>
      <c r="D486" s="684"/>
      <c r="E486" s="684"/>
      <c r="F486" s="684"/>
      <c r="G486" s="684"/>
      <c r="H486" s="931"/>
      <c r="I486" s="684"/>
      <c r="J486" s="684"/>
      <c r="K486" s="684"/>
      <c r="L486" s="684"/>
      <c r="M486" s="684"/>
      <c r="N486" s="931"/>
      <c r="O486" s="684"/>
      <c r="P486" s="684"/>
      <c r="Q486" s="684"/>
      <c r="R486" s="865"/>
      <c r="S486" s="682"/>
      <c r="T486" s="682"/>
      <c r="U486" s="682"/>
      <c r="V486" s="682"/>
      <c r="W486" s="682"/>
      <c r="X486" s="682"/>
      <c r="Y486" s="682"/>
    </row>
    <row r="487" spans="1:25" ht="15">
      <c r="A487" s="682"/>
      <c r="B487" s="931"/>
      <c r="C487" s="684"/>
      <c r="D487" s="684"/>
      <c r="E487" s="684"/>
      <c r="F487" s="684"/>
      <c r="G487" s="684"/>
      <c r="H487" s="931"/>
      <c r="I487" s="684"/>
      <c r="J487" s="684"/>
      <c r="K487" s="684"/>
      <c r="L487" s="684"/>
      <c r="M487" s="684"/>
      <c r="N487" s="931"/>
      <c r="O487" s="684"/>
      <c r="P487" s="684"/>
      <c r="Q487" s="684"/>
      <c r="R487" s="865"/>
      <c r="S487" s="682"/>
      <c r="T487" s="682"/>
      <c r="U487" s="682"/>
      <c r="V487" s="682"/>
      <c r="W487" s="682"/>
      <c r="X487" s="682"/>
      <c r="Y487" s="682"/>
    </row>
    <row r="488" spans="1:25" ht="15">
      <c r="A488" s="682"/>
      <c r="B488" s="931"/>
      <c r="C488" s="684"/>
      <c r="D488" s="684"/>
      <c r="E488" s="684"/>
      <c r="F488" s="684"/>
      <c r="G488" s="684"/>
      <c r="H488" s="931"/>
      <c r="I488" s="684"/>
      <c r="J488" s="684"/>
      <c r="K488" s="684"/>
      <c r="L488" s="684"/>
      <c r="M488" s="684"/>
      <c r="N488" s="931"/>
      <c r="O488" s="684"/>
      <c r="P488" s="684"/>
      <c r="Q488" s="684"/>
      <c r="R488" s="865"/>
      <c r="S488" s="682"/>
      <c r="T488" s="682"/>
      <c r="U488" s="682"/>
      <c r="V488" s="682"/>
      <c r="W488" s="682"/>
      <c r="X488" s="682"/>
      <c r="Y488" s="682"/>
    </row>
    <row r="489" spans="1:25" ht="15">
      <c r="A489" s="682"/>
      <c r="B489" s="931"/>
      <c r="C489" s="684"/>
      <c r="D489" s="684"/>
      <c r="E489" s="684"/>
      <c r="F489" s="684"/>
      <c r="G489" s="684"/>
      <c r="H489" s="931"/>
      <c r="I489" s="684"/>
      <c r="J489" s="684"/>
      <c r="K489" s="684"/>
      <c r="L489" s="684"/>
      <c r="M489" s="684"/>
      <c r="N489" s="931"/>
      <c r="O489" s="684"/>
      <c r="P489" s="684"/>
      <c r="Q489" s="684"/>
      <c r="R489" s="865"/>
      <c r="S489" s="682"/>
      <c r="T489" s="682"/>
      <c r="U489" s="682"/>
      <c r="V489" s="682"/>
      <c r="W489" s="682"/>
      <c r="X489" s="682"/>
      <c r="Y489" s="682"/>
    </row>
    <row r="490" spans="1:25" ht="15">
      <c r="A490" s="682"/>
      <c r="B490" s="931"/>
      <c r="C490" s="684"/>
      <c r="D490" s="684"/>
      <c r="E490" s="684"/>
      <c r="F490" s="684"/>
      <c r="G490" s="684"/>
      <c r="H490" s="931"/>
      <c r="I490" s="684"/>
      <c r="J490" s="684"/>
      <c r="K490" s="684"/>
      <c r="L490" s="684"/>
      <c r="M490" s="684"/>
      <c r="N490" s="931"/>
      <c r="O490" s="684"/>
      <c r="P490" s="684"/>
      <c r="Q490" s="684"/>
      <c r="R490" s="865"/>
      <c r="S490" s="682"/>
      <c r="T490" s="682"/>
      <c r="U490" s="682"/>
      <c r="V490" s="682"/>
      <c r="W490" s="682"/>
      <c r="X490" s="682"/>
      <c r="Y490" s="682"/>
    </row>
    <row r="491" spans="1:25" ht="15">
      <c r="A491" s="682"/>
      <c r="B491" s="931"/>
      <c r="C491" s="684"/>
      <c r="D491" s="684"/>
      <c r="E491" s="684"/>
      <c r="F491" s="684"/>
      <c r="G491" s="684"/>
      <c r="H491" s="931"/>
      <c r="I491" s="684"/>
      <c r="J491" s="684"/>
      <c r="K491" s="684"/>
      <c r="L491" s="684"/>
      <c r="M491" s="684"/>
      <c r="N491" s="931"/>
      <c r="O491" s="684"/>
      <c r="P491" s="684"/>
      <c r="Q491" s="684"/>
      <c r="R491" s="865"/>
      <c r="S491" s="682"/>
      <c r="T491" s="682"/>
      <c r="U491" s="682"/>
      <c r="V491" s="682"/>
      <c r="W491" s="682"/>
      <c r="X491" s="682"/>
      <c r="Y491" s="682"/>
    </row>
    <row r="492" spans="1:25" ht="15">
      <c r="A492" s="682"/>
      <c r="B492" s="931"/>
      <c r="C492" s="684"/>
      <c r="D492" s="684"/>
      <c r="E492" s="684"/>
      <c r="F492" s="684"/>
      <c r="G492" s="684"/>
      <c r="H492" s="931"/>
      <c r="I492" s="684"/>
      <c r="J492" s="684"/>
      <c r="K492" s="684"/>
      <c r="L492" s="684"/>
      <c r="M492" s="684"/>
      <c r="N492" s="931"/>
      <c r="O492" s="684"/>
      <c r="P492" s="684"/>
      <c r="Q492" s="684"/>
      <c r="R492" s="865"/>
      <c r="S492" s="682"/>
      <c r="T492" s="682"/>
      <c r="U492" s="682"/>
      <c r="V492" s="682"/>
      <c r="W492" s="682"/>
      <c r="X492" s="682"/>
      <c r="Y492" s="682"/>
    </row>
    <row r="493" spans="1:25" ht="15">
      <c r="A493" s="682"/>
      <c r="B493" s="931"/>
      <c r="C493" s="684"/>
      <c r="D493" s="684"/>
      <c r="E493" s="684"/>
      <c r="F493" s="684"/>
      <c r="G493" s="684"/>
      <c r="H493" s="931"/>
      <c r="I493" s="684"/>
      <c r="J493" s="684"/>
      <c r="K493" s="684"/>
      <c r="L493" s="684"/>
      <c r="M493" s="684"/>
      <c r="N493" s="931"/>
      <c r="O493" s="684"/>
      <c r="P493" s="684"/>
      <c r="Q493" s="684"/>
      <c r="R493" s="865"/>
      <c r="S493" s="682"/>
      <c r="T493" s="682"/>
      <c r="U493" s="682"/>
      <c r="V493" s="682"/>
      <c r="W493" s="682"/>
      <c r="X493" s="682"/>
      <c r="Y493" s="682"/>
    </row>
    <row r="494" spans="1:25" ht="15">
      <c r="A494" s="682"/>
      <c r="B494" s="931"/>
      <c r="C494" s="684"/>
      <c r="D494" s="684"/>
      <c r="E494" s="684"/>
      <c r="F494" s="684"/>
      <c r="G494" s="684"/>
      <c r="H494" s="931"/>
      <c r="I494" s="684"/>
      <c r="J494" s="684"/>
      <c r="K494" s="684"/>
      <c r="L494" s="684"/>
      <c r="M494" s="684"/>
      <c r="N494" s="931"/>
      <c r="O494" s="684"/>
      <c r="P494" s="684"/>
      <c r="Q494" s="684"/>
      <c r="R494" s="865"/>
      <c r="S494" s="682"/>
      <c r="T494" s="682"/>
      <c r="U494" s="682"/>
      <c r="V494" s="682"/>
      <c r="W494" s="682"/>
      <c r="X494" s="682"/>
      <c r="Y494" s="682"/>
    </row>
    <row r="495" spans="1:25" ht="15">
      <c r="A495" s="682"/>
      <c r="B495" s="931"/>
      <c r="C495" s="684"/>
      <c r="D495" s="684"/>
      <c r="E495" s="684"/>
      <c r="F495" s="684"/>
      <c r="G495" s="684"/>
      <c r="H495" s="931"/>
      <c r="I495" s="684"/>
      <c r="J495" s="684"/>
      <c r="K495" s="684"/>
      <c r="L495" s="684"/>
      <c r="M495" s="684"/>
      <c r="N495" s="931"/>
      <c r="O495" s="684"/>
      <c r="P495" s="684"/>
      <c r="Q495" s="684"/>
      <c r="R495" s="865"/>
      <c r="S495" s="682"/>
      <c r="T495" s="682"/>
      <c r="U495" s="682"/>
      <c r="V495" s="682"/>
      <c r="W495" s="682"/>
      <c r="X495" s="682"/>
      <c r="Y495" s="682"/>
    </row>
    <row r="496" spans="1:25" ht="15">
      <c r="A496" s="682"/>
      <c r="B496" s="931"/>
      <c r="C496" s="684"/>
      <c r="D496" s="684"/>
      <c r="E496" s="684"/>
      <c r="F496" s="684"/>
      <c r="G496" s="684"/>
      <c r="H496" s="931"/>
      <c r="I496" s="684"/>
      <c r="J496" s="684"/>
      <c r="K496" s="684"/>
      <c r="L496" s="684"/>
      <c r="M496" s="684"/>
      <c r="N496" s="931"/>
      <c r="O496" s="684"/>
      <c r="P496" s="684"/>
      <c r="Q496" s="684"/>
      <c r="R496" s="865"/>
      <c r="S496" s="682"/>
      <c r="T496" s="682"/>
      <c r="U496" s="682"/>
      <c r="V496" s="682"/>
      <c r="W496" s="682"/>
      <c r="X496" s="682"/>
      <c r="Y496" s="682"/>
    </row>
    <row r="497" spans="1:25" ht="15">
      <c r="A497" s="682"/>
      <c r="B497" s="931"/>
      <c r="C497" s="684"/>
      <c r="D497" s="684"/>
      <c r="E497" s="684"/>
      <c r="F497" s="684"/>
      <c r="G497" s="684"/>
      <c r="H497" s="931"/>
      <c r="I497" s="684"/>
      <c r="J497" s="684"/>
      <c r="K497" s="684"/>
      <c r="L497" s="684"/>
      <c r="M497" s="684"/>
      <c r="N497" s="931"/>
      <c r="O497" s="684"/>
      <c r="P497" s="684"/>
      <c r="Q497" s="684"/>
      <c r="R497" s="865"/>
      <c r="S497" s="682"/>
      <c r="T497" s="682"/>
      <c r="U497" s="682"/>
      <c r="V497" s="682"/>
      <c r="W497" s="682"/>
      <c r="X497" s="682"/>
      <c r="Y497" s="682"/>
    </row>
    <row r="498" spans="1:25" ht="15">
      <c r="A498" s="682"/>
      <c r="B498" s="931"/>
      <c r="C498" s="684"/>
      <c r="D498" s="684"/>
      <c r="E498" s="684"/>
      <c r="F498" s="684"/>
      <c r="G498" s="684"/>
      <c r="H498" s="931"/>
      <c r="I498" s="684"/>
      <c r="J498" s="684"/>
      <c r="K498" s="684"/>
      <c r="L498" s="684"/>
      <c r="M498" s="684"/>
      <c r="N498" s="931"/>
      <c r="O498" s="684"/>
      <c r="P498" s="684"/>
      <c r="Q498" s="684"/>
      <c r="R498" s="865"/>
      <c r="S498" s="682"/>
      <c r="T498" s="682"/>
      <c r="U498" s="682"/>
      <c r="V498" s="682"/>
      <c r="W498" s="682"/>
      <c r="X498" s="682"/>
      <c r="Y498" s="682"/>
    </row>
    <row r="499" spans="1:25" ht="15">
      <c r="A499" s="682"/>
      <c r="B499" s="931"/>
      <c r="C499" s="684"/>
      <c r="D499" s="684"/>
      <c r="E499" s="684"/>
      <c r="F499" s="684"/>
      <c r="G499" s="684"/>
      <c r="H499" s="931"/>
      <c r="I499" s="684"/>
      <c r="J499" s="684"/>
      <c r="K499" s="684"/>
      <c r="L499" s="684"/>
      <c r="M499" s="684"/>
      <c r="N499" s="931"/>
      <c r="O499" s="684"/>
      <c r="P499" s="684"/>
      <c r="Q499" s="684"/>
      <c r="R499" s="865"/>
      <c r="S499" s="682"/>
      <c r="T499" s="682"/>
      <c r="U499" s="682"/>
      <c r="V499" s="682"/>
      <c r="W499" s="682"/>
      <c r="X499" s="682"/>
      <c r="Y499" s="682"/>
    </row>
    <row r="500" spans="1:25" ht="15">
      <c r="A500" s="682"/>
      <c r="B500" s="931"/>
      <c r="C500" s="684"/>
      <c r="D500" s="684"/>
      <c r="E500" s="684"/>
      <c r="F500" s="684"/>
      <c r="G500" s="684"/>
      <c r="H500" s="931"/>
      <c r="I500" s="684"/>
      <c r="J500" s="684"/>
      <c r="K500" s="684"/>
      <c r="L500" s="684"/>
      <c r="M500" s="684"/>
      <c r="N500" s="931"/>
      <c r="O500" s="684"/>
      <c r="P500" s="684"/>
      <c r="Q500" s="684"/>
      <c r="R500" s="865"/>
      <c r="S500" s="682"/>
      <c r="T500" s="682"/>
      <c r="U500" s="682"/>
      <c r="V500" s="682"/>
      <c r="W500" s="682"/>
      <c r="X500" s="682"/>
      <c r="Y500" s="682"/>
    </row>
    <row r="501" spans="1:25" ht="15">
      <c r="A501" s="682"/>
      <c r="B501" s="931"/>
      <c r="C501" s="684"/>
      <c r="D501" s="684"/>
      <c r="E501" s="684"/>
      <c r="F501" s="684"/>
      <c r="G501" s="684"/>
      <c r="H501" s="931"/>
      <c r="I501" s="684"/>
      <c r="J501" s="684"/>
      <c r="K501" s="684"/>
      <c r="L501" s="684"/>
      <c r="M501" s="684"/>
      <c r="N501" s="931"/>
      <c r="O501" s="684"/>
      <c r="P501" s="684"/>
      <c r="Q501" s="684"/>
      <c r="R501" s="865"/>
      <c r="S501" s="682"/>
      <c r="T501" s="682"/>
      <c r="U501" s="682"/>
      <c r="V501" s="682"/>
      <c r="W501" s="682"/>
      <c r="X501" s="682"/>
      <c r="Y501" s="682"/>
    </row>
    <row r="502" spans="1:25" ht="15">
      <c r="A502" s="682"/>
      <c r="B502" s="931"/>
      <c r="C502" s="684"/>
      <c r="D502" s="684"/>
      <c r="E502" s="684"/>
      <c r="F502" s="684"/>
      <c r="G502" s="684"/>
      <c r="H502" s="931"/>
      <c r="I502" s="684"/>
      <c r="J502" s="684"/>
      <c r="K502" s="684"/>
      <c r="L502" s="684"/>
      <c r="M502" s="684"/>
      <c r="N502" s="931"/>
      <c r="O502" s="684"/>
      <c r="P502" s="684"/>
      <c r="Q502" s="684"/>
      <c r="R502" s="865"/>
      <c r="S502" s="682"/>
      <c r="T502" s="682"/>
      <c r="U502" s="682"/>
      <c r="V502" s="682"/>
      <c r="W502" s="682"/>
      <c r="X502" s="682"/>
      <c r="Y502" s="682"/>
    </row>
    <row r="503" spans="1:25" ht="15">
      <c r="A503" s="682"/>
      <c r="B503" s="931"/>
      <c r="C503" s="684"/>
      <c r="D503" s="684"/>
      <c r="E503" s="684"/>
      <c r="F503" s="684"/>
      <c r="G503" s="684"/>
      <c r="H503" s="931"/>
      <c r="I503" s="684"/>
      <c r="J503" s="684"/>
      <c r="K503" s="684"/>
      <c r="L503" s="684"/>
      <c r="M503" s="684"/>
      <c r="N503" s="931"/>
      <c r="O503" s="684"/>
      <c r="P503" s="684"/>
      <c r="Q503" s="684"/>
      <c r="R503" s="865"/>
      <c r="S503" s="682"/>
      <c r="T503" s="682"/>
      <c r="U503" s="682"/>
      <c r="V503" s="682"/>
      <c r="W503" s="682"/>
      <c r="X503" s="682"/>
      <c r="Y503" s="682"/>
    </row>
    <row r="504" spans="1:25" ht="15">
      <c r="A504" s="682"/>
      <c r="B504" s="931"/>
      <c r="C504" s="684"/>
      <c r="D504" s="684"/>
      <c r="E504" s="684"/>
      <c r="F504" s="684"/>
      <c r="G504" s="684"/>
      <c r="H504" s="931"/>
      <c r="I504" s="684"/>
      <c r="J504" s="684"/>
      <c r="K504" s="684"/>
      <c r="L504" s="684"/>
      <c r="M504" s="684"/>
      <c r="N504" s="931"/>
      <c r="O504" s="684"/>
      <c r="P504" s="684"/>
      <c r="Q504" s="684"/>
      <c r="R504" s="865"/>
      <c r="S504" s="682"/>
      <c r="T504" s="682"/>
      <c r="U504" s="682"/>
      <c r="V504" s="682"/>
      <c r="W504" s="682"/>
      <c r="X504" s="682"/>
      <c r="Y504" s="682"/>
    </row>
    <row r="505" spans="1:25" ht="15">
      <c r="A505" s="682"/>
      <c r="B505" s="931"/>
      <c r="C505" s="684"/>
      <c r="D505" s="684"/>
      <c r="E505" s="684"/>
      <c r="F505" s="684"/>
      <c r="G505" s="684"/>
      <c r="H505" s="931"/>
      <c r="I505" s="684"/>
      <c r="J505" s="684"/>
      <c r="K505" s="684"/>
      <c r="L505" s="684"/>
      <c r="M505" s="684"/>
      <c r="N505" s="931"/>
      <c r="O505" s="684"/>
      <c r="P505" s="684"/>
      <c r="Q505" s="684"/>
      <c r="R505" s="865"/>
      <c r="S505" s="682"/>
      <c r="T505" s="682"/>
      <c r="U505" s="682"/>
      <c r="V505" s="682"/>
      <c r="W505" s="682"/>
      <c r="X505" s="682"/>
      <c r="Y505" s="682"/>
    </row>
    <row r="506" spans="1:25" ht="15">
      <c r="A506" s="682"/>
      <c r="B506" s="931"/>
      <c r="C506" s="684"/>
      <c r="D506" s="684"/>
      <c r="E506" s="684"/>
      <c r="F506" s="684"/>
      <c r="G506" s="684"/>
      <c r="H506" s="931"/>
      <c r="I506" s="684"/>
      <c r="J506" s="684"/>
      <c r="K506" s="684"/>
      <c r="L506" s="684"/>
      <c r="M506" s="684"/>
      <c r="N506" s="931"/>
      <c r="O506" s="684"/>
      <c r="P506" s="684"/>
      <c r="Q506" s="684"/>
      <c r="R506" s="865"/>
      <c r="S506" s="682"/>
      <c r="T506" s="682"/>
      <c r="U506" s="682"/>
      <c r="V506" s="682"/>
      <c r="W506" s="682"/>
      <c r="X506" s="682"/>
      <c r="Y506" s="682"/>
    </row>
    <row r="507" spans="1:25" ht="15">
      <c r="A507" s="682"/>
      <c r="B507" s="931"/>
      <c r="C507" s="684"/>
      <c r="D507" s="684"/>
      <c r="E507" s="684"/>
      <c r="F507" s="684"/>
      <c r="G507" s="684"/>
      <c r="H507" s="931"/>
      <c r="I507" s="684"/>
      <c r="J507" s="684"/>
      <c r="K507" s="684"/>
      <c r="L507" s="684"/>
      <c r="M507" s="684"/>
      <c r="N507" s="931"/>
      <c r="O507" s="684"/>
      <c r="P507" s="684"/>
      <c r="Q507" s="684"/>
      <c r="R507" s="865"/>
      <c r="S507" s="682"/>
      <c r="T507" s="682"/>
      <c r="U507" s="682"/>
      <c r="V507" s="682"/>
      <c r="W507" s="682"/>
      <c r="X507" s="682"/>
      <c r="Y507" s="682"/>
    </row>
    <row r="508" spans="1:25" ht="15">
      <c r="A508" s="682"/>
      <c r="B508" s="931"/>
      <c r="C508" s="684"/>
      <c r="D508" s="684"/>
      <c r="E508" s="684"/>
      <c r="F508" s="684"/>
      <c r="G508" s="684"/>
      <c r="H508" s="931"/>
      <c r="I508" s="684"/>
      <c r="J508" s="684"/>
      <c r="K508" s="684"/>
      <c r="L508" s="684"/>
      <c r="M508" s="684"/>
      <c r="N508" s="931"/>
      <c r="O508" s="684"/>
      <c r="P508" s="684"/>
      <c r="Q508" s="684"/>
      <c r="R508" s="865"/>
      <c r="S508" s="682"/>
      <c r="T508" s="682"/>
      <c r="U508" s="682"/>
      <c r="V508" s="682"/>
      <c r="W508" s="682"/>
      <c r="X508" s="682"/>
      <c r="Y508" s="682"/>
    </row>
    <row r="509" spans="1:25" ht="15">
      <c r="A509" s="682"/>
      <c r="B509" s="931"/>
      <c r="C509" s="684"/>
      <c r="D509" s="684"/>
      <c r="E509" s="684"/>
      <c r="F509" s="684"/>
      <c r="G509" s="684"/>
      <c r="H509" s="931"/>
      <c r="I509" s="684"/>
      <c r="J509" s="684"/>
      <c r="K509" s="684"/>
      <c r="L509" s="684"/>
      <c r="M509" s="684"/>
      <c r="N509" s="931"/>
      <c r="O509" s="684"/>
      <c r="P509" s="684"/>
      <c r="Q509" s="684"/>
      <c r="R509" s="865"/>
      <c r="S509" s="682"/>
      <c r="T509" s="682"/>
      <c r="U509" s="682"/>
      <c r="V509" s="682"/>
      <c r="W509" s="682"/>
      <c r="X509" s="682"/>
      <c r="Y509" s="682"/>
    </row>
    <row r="510" spans="1:25" ht="15">
      <c r="A510" s="682"/>
      <c r="B510" s="931"/>
      <c r="C510" s="684"/>
      <c r="D510" s="684"/>
      <c r="E510" s="684"/>
      <c r="F510" s="684"/>
      <c r="G510" s="684"/>
      <c r="H510" s="931"/>
      <c r="I510" s="684"/>
      <c r="J510" s="684"/>
      <c r="K510" s="684"/>
      <c r="L510" s="684"/>
      <c r="M510" s="684"/>
      <c r="N510" s="931"/>
      <c r="O510" s="684"/>
      <c r="P510" s="684"/>
      <c r="Q510" s="684"/>
      <c r="R510" s="865"/>
      <c r="S510" s="682"/>
      <c r="T510" s="682"/>
      <c r="U510" s="682"/>
      <c r="V510" s="682"/>
      <c r="W510" s="682"/>
      <c r="X510" s="682"/>
      <c r="Y510" s="682"/>
    </row>
    <row r="511" spans="1:25" ht="15">
      <c r="A511" s="682"/>
      <c r="B511" s="931"/>
      <c r="C511" s="684"/>
      <c r="D511" s="684"/>
      <c r="E511" s="684"/>
      <c r="F511" s="684"/>
      <c r="G511" s="684"/>
      <c r="H511" s="931"/>
      <c r="I511" s="684"/>
      <c r="J511" s="684"/>
      <c r="K511" s="684"/>
      <c r="L511" s="684"/>
      <c r="M511" s="684"/>
      <c r="N511" s="931"/>
      <c r="O511" s="684"/>
      <c r="P511" s="684"/>
      <c r="Q511" s="684"/>
      <c r="R511" s="865"/>
      <c r="S511" s="682"/>
      <c r="T511" s="682"/>
      <c r="U511" s="682"/>
      <c r="V511" s="682"/>
      <c r="W511" s="682"/>
      <c r="X511" s="682"/>
      <c r="Y511" s="682"/>
    </row>
    <row r="512" spans="1:25" ht="15">
      <c r="A512" s="682"/>
      <c r="B512" s="931"/>
      <c r="C512" s="684"/>
      <c r="D512" s="684"/>
      <c r="E512" s="684"/>
      <c r="F512" s="684"/>
      <c r="G512" s="684"/>
      <c r="H512" s="931"/>
      <c r="I512" s="684"/>
      <c r="J512" s="684"/>
      <c r="K512" s="684"/>
      <c r="L512" s="684"/>
      <c r="M512" s="684"/>
      <c r="N512" s="931"/>
      <c r="O512" s="684"/>
      <c r="P512" s="684"/>
      <c r="Q512" s="684"/>
      <c r="R512" s="865"/>
      <c r="S512" s="682"/>
      <c r="T512" s="682"/>
      <c r="U512" s="682"/>
      <c r="V512" s="682"/>
      <c r="W512" s="682"/>
      <c r="X512" s="682"/>
      <c r="Y512" s="682"/>
    </row>
    <row r="513" spans="1:25" ht="15">
      <c r="A513" s="682"/>
      <c r="B513" s="931"/>
      <c r="C513" s="684"/>
      <c r="D513" s="684"/>
      <c r="E513" s="684"/>
      <c r="F513" s="684"/>
      <c r="G513" s="684"/>
      <c r="H513" s="931"/>
      <c r="I513" s="684"/>
      <c r="J513" s="684"/>
      <c r="K513" s="684"/>
      <c r="L513" s="684"/>
      <c r="M513" s="684"/>
      <c r="N513" s="931"/>
      <c r="O513" s="684"/>
      <c r="P513" s="684"/>
      <c r="Q513" s="684"/>
      <c r="R513" s="865"/>
      <c r="S513" s="682"/>
      <c r="T513" s="682"/>
      <c r="U513" s="682"/>
      <c r="V513" s="682"/>
      <c r="W513" s="682"/>
      <c r="X513" s="682"/>
      <c r="Y513" s="682"/>
    </row>
    <row r="514" spans="1:25" ht="15">
      <c r="A514" s="682"/>
      <c r="B514" s="931"/>
      <c r="C514" s="684"/>
      <c r="D514" s="684"/>
      <c r="E514" s="684"/>
      <c r="F514" s="684"/>
      <c r="G514" s="684"/>
      <c r="H514" s="931"/>
      <c r="I514" s="684"/>
      <c r="J514" s="684"/>
      <c r="K514" s="684"/>
      <c r="L514" s="684"/>
      <c r="M514" s="684"/>
      <c r="N514" s="931"/>
      <c r="O514" s="684"/>
      <c r="P514" s="684"/>
      <c r="Q514" s="684"/>
      <c r="R514" s="865"/>
      <c r="S514" s="682"/>
      <c r="T514" s="682"/>
      <c r="U514" s="682"/>
      <c r="V514" s="682"/>
      <c r="W514" s="682"/>
      <c r="X514" s="682"/>
      <c r="Y514" s="682"/>
    </row>
    <row r="515" spans="1:25" ht="15">
      <c r="A515" s="682"/>
      <c r="B515" s="931"/>
      <c r="C515" s="684"/>
      <c r="D515" s="684"/>
      <c r="E515" s="684"/>
      <c r="F515" s="684"/>
      <c r="G515" s="684"/>
      <c r="H515" s="931"/>
      <c r="I515" s="684"/>
      <c r="J515" s="684"/>
      <c r="K515" s="684"/>
      <c r="L515" s="684"/>
      <c r="M515" s="684"/>
      <c r="N515" s="931"/>
      <c r="O515" s="684"/>
      <c r="P515" s="684"/>
      <c r="Q515" s="684"/>
      <c r="R515" s="865"/>
      <c r="S515" s="682"/>
      <c r="T515" s="682"/>
      <c r="U515" s="682"/>
      <c r="V515" s="682"/>
      <c r="W515" s="682"/>
      <c r="X515" s="682"/>
      <c r="Y515" s="682"/>
    </row>
    <row r="516" spans="1:25" ht="15">
      <c r="A516" s="682"/>
      <c r="B516" s="931"/>
      <c r="C516" s="684"/>
      <c r="D516" s="684"/>
      <c r="E516" s="684"/>
      <c r="F516" s="684"/>
      <c r="G516" s="684"/>
      <c r="H516" s="931"/>
      <c r="I516" s="684"/>
      <c r="J516" s="684"/>
      <c r="K516" s="684"/>
      <c r="L516" s="684"/>
      <c r="M516" s="684"/>
      <c r="N516" s="931"/>
      <c r="O516" s="684"/>
      <c r="P516" s="684"/>
      <c r="Q516" s="684"/>
      <c r="R516" s="865"/>
      <c r="S516" s="682"/>
      <c r="T516" s="682"/>
      <c r="U516" s="682"/>
      <c r="V516" s="682"/>
      <c r="W516" s="682"/>
      <c r="X516" s="682"/>
      <c r="Y516" s="682"/>
    </row>
    <row r="517" spans="1:25" ht="15">
      <c r="A517" s="682"/>
      <c r="B517" s="931"/>
      <c r="C517" s="684"/>
      <c r="D517" s="684"/>
      <c r="E517" s="684"/>
      <c r="F517" s="684"/>
      <c r="G517" s="684"/>
      <c r="H517" s="931"/>
      <c r="I517" s="684"/>
      <c r="J517" s="684"/>
      <c r="K517" s="684"/>
      <c r="L517" s="684"/>
      <c r="M517" s="684"/>
      <c r="N517" s="931"/>
      <c r="O517" s="684"/>
      <c r="P517" s="684"/>
      <c r="Q517" s="684"/>
      <c r="R517" s="865"/>
      <c r="S517" s="682"/>
      <c r="T517" s="682"/>
      <c r="U517" s="682"/>
      <c r="V517" s="682"/>
      <c r="W517" s="682"/>
      <c r="X517" s="682"/>
      <c r="Y517" s="682"/>
    </row>
    <row r="518" spans="1:25" ht="15">
      <c r="A518" s="682"/>
      <c r="B518" s="931"/>
      <c r="C518" s="684"/>
      <c r="D518" s="684"/>
      <c r="E518" s="684"/>
      <c r="F518" s="684"/>
      <c r="G518" s="684"/>
      <c r="H518" s="931"/>
      <c r="I518" s="684"/>
      <c r="J518" s="684"/>
      <c r="K518" s="684"/>
      <c r="L518" s="684"/>
      <c r="M518" s="684"/>
      <c r="N518" s="931"/>
      <c r="O518" s="684"/>
      <c r="P518" s="684"/>
      <c r="Q518" s="684"/>
      <c r="R518" s="865"/>
      <c r="S518" s="682"/>
      <c r="T518" s="682"/>
      <c r="U518" s="682"/>
      <c r="V518" s="682"/>
      <c r="W518" s="682"/>
      <c r="X518" s="682"/>
      <c r="Y518" s="682"/>
    </row>
    <row r="519" spans="1:25" ht="15">
      <c r="A519" s="682"/>
      <c r="B519" s="931"/>
      <c r="C519" s="684"/>
      <c r="D519" s="684"/>
      <c r="E519" s="684"/>
      <c r="F519" s="684"/>
      <c r="G519" s="684"/>
      <c r="H519" s="931"/>
      <c r="I519" s="684"/>
      <c r="J519" s="684"/>
      <c r="K519" s="684"/>
      <c r="L519" s="684"/>
      <c r="M519" s="684"/>
      <c r="N519" s="931"/>
      <c r="O519" s="684"/>
      <c r="P519" s="684"/>
      <c r="Q519" s="684"/>
      <c r="R519" s="865"/>
      <c r="S519" s="682"/>
      <c r="T519" s="682"/>
      <c r="U519" s="682"/>
      <c r="V519" s="682"/>
      <c r="W519" s="682"/>
      <c r="X519" s="682"/>
      <c r="Y519" s="682"/>
    </row>
    <row r="520" spans="1:25" ht="15">
      <c r="A520" s="682"/>
      <c r="B520" s="931"/>
      <c r="C520" s="684"/>
      <c r="D520" s="684"/>
      <c r="E520" s="684"/>
      <c r="F520" s="684"/>
      <c r="G520" s="684"/>
      <c r="H520" s="931"/>
      <c r="I520" s="684"/>
      <c r="J520" s="684"/>
      <c r="K520" s="684"/>
      <c r="L520" s="684"/>
      <c r="M520" s="684"/>
      <c r="N520" s="931"/>
      <c r="O520" s="684"/>
      <c r="P520" s="684"/>
      <c r="Q520" s="684"/>
      <c r="R520" s="865"/>
      <c r="S520" s="682"/>
      <c r="T520" s="682"/>
      <c r="U520" s="682"/>
      <c r="V520" s="682"/>
      <c r="W520" s="682"/>
      <c r="X520" s="682"/>
      <c r="Y520" s="682"/>
    </row>
    <row r="521" spans="1:25" ht="15">
      <c r="A521" s="682"/>
      <c r="B521" s="931"/>
      <c r="C521" s="684"/>
      <c r="D521" s="684"/>
      <c r="E521" s="684"/>
      <c r="F521" s="684"/>
      <c r="G521" s="684"/>
      <c r="H521" s="931"/>
      <c r="I521" s="684"/>
      <c r="J521" s="684"/>
      <c r="K521" s="684"/>
      <c r="L521" s="684"/>
      <c r="M521" s="684"/>
      <c r="N521" s="931"/>
      <c r="O521" s="684"/>
      <c r="P521" s="684"/>
      <c r="Q521" s="684"/>
      <c r="R521" s="865"/>
      <c r="S521" s="682"/>
      <c r="T521" s="682"/>
      <c r="U521" s="682"/>
      <c r="V521" s="682"/>
      <c r="W521" s="682"/>
      <c r="X521" s="682"/>
      <c r="Y521" s="682"/>
    </row>
    <row r="522" spans="1:25" ht="15">
      <c r="A522" s="682"/>
      <c r="B522" s="931"/>
      <c r="C522" s="684"/>
      <c r="D522" s="684"/>
      <c r="E522" s="684"/>
      <c r="F522" s="684"/>
      <c r="G522" s="684"/>
      <c r="H522" s="931"/>
      <c r="I522" s="684"/>
      <c r="J522" s="684"/>
      <c r="K522" s="684"/>
      <c r="L522" s="684"/>
      <c r="M522" s="684"/>
      <c r="N522" s="931"/>
      <c r="O522" s="684"/>
      <c r="P522" s="684"/>
      <c r="Q522" s="684"/>
      <c r="R522" s="865"/>
      <c r="S522" s="682"/>
      <c r="T522" s="682"/>
      <c r="U522" s="682"/>
      <c r="V522" s="682"/>
      <c r="W522" s="682"/>
      <c r="X522" s="682"/>
      <c r="Y522" s="682"/>
    </row>
    <row r="523" spans="1:25" ht="15">
      <c r="A523" s="682"/>
      <c r="B523" s="931"/>
      <c r="C523" s="684"/>
      <c r="D523" s="684"/>
      <c r="E523" s="684"/>
      <c r="F523" s="684"/>
      <c r="G523" s="684"/>
      <c r="H523" s="931"/>
      <c r="I523" s="684"/>
      <c r="J523" s="684"/>
      <c r="K523" s="684"/>
      <c r="L523" s="684"/>
      <c r="M523" s="684"/>
      <c r="N523" s="931"/>
      <c r="O523" s="684"/>
      <c r="P523" s="684"/>
      <c r="Q523" s="684"/>
      <c r="R523" s="865"/>
      <c r="S523" s="682"/>
      <c r="T523" s="682"/>
      <c r="U523" s="682"/>
      <c r="V523" s="682"/>
      <c r="W523" s="682"/>
      <c r="X523" s="682"/>
      <c r="Y523" s="682"/>
    </row>
    <row r="524" spans="1:25" ht="15">
      <c r="A524" s="682"/>
      <c r="B524" s="931"/>
      <c r="C524" s="684"/>
      <c r="D524" s="684"/>
      <c r="E524" s="684"/>
      <c r="F524" s="684"/>
      <c r="G524" s="684"/>
      <c r="H524" s="931"/>
      <c r="I524" s="684"/>
      <c r="J524" s="684"/>
      <c r="K524" s="684"/>
      <c r="L524" s="684"/>
      <c r="M524" s="684"/>
      <c r="N524" s="931"/>
      <c r="O524" s="684"/>
      <c r="P524" s="684"/>
      <c r="Q524" s="684"/>
      <c r="R524" s="865"/>
      <c r="S524" s="682"/>
      <c r="T524" s="682"/>
      <c r="U524" s="682"/>
      <c r="V524" s="682"/>
      <c r="W524" s="682"/>
      <c r="X524" s="682"/>
      <c r="Y524" s="682"/>
    </row>
    <row r="525" spans="1:25" ht="15">
      <c r="A525" s="682"/>
      <c r="B525" s="931"/>
      <c r="C525" s="684"/>
      <c r="D525" s="684"/>
      <c r="E525" s="684"/>
      <c r="F525" s="684"/>
      <c r="G525" s="684"/>
      <c r="H525" s="931"/>
      <c r="I525" s="684"/>
      <c r="J525" s="684"/>
      <c r="K525" s="684"/>
      <c r="L525" s="684"/>
      <c r="M525" s="684"/>
      <c r="N525" s="931"/>
      <c r="O525" s="684"/>
      <c r="P525" s="684"/>
      <c r="Q525" s="684"/>
      <c r="R525" s="865"/>
      <c r="S525" s="682"/>
      <c r="T525" s="682"/>
      <c r="U525" s="682"/>
      <c r="V525" s="682"/>
      <c r="W525" s="682"/>
      <c r="X525" s="682"/>
      <c r="Y525" s="682"/>
    </row>
    <row r="526" spans="1:25" ht="15">
      <c r="A526" s="682"/>
      <c r="B526" s="931"/>
      <c r="C526" s="684"/>
      <c r="D526" s="684"/>
      <c r="E526" s="684"/>
      <c r="F526" s="684"/>
      <c r="G526" s="684"/>
      <c r="H526" s="931"/>
      <c r="I526" s="684"/>
      <c r="J526" s="684"/>
      <c r="K526" s="684"/>
      <c r="L526" s="684"/>
      <c r="M526" s="684"/>
      <c r="N526" s="931"/>
      <c r="O526" s="684"/>
      <c r="P526" s="684"/>
      <c r="Q526" s="684"/>
      <c r="R526" s="865"/>
      <c r="S526" s="682"/>
      <c r="T526" s="682"/>
      <c r="U526" s="682"/>
      <c r="V526" s="682"/>
      <c r="W526" s="682"/>
      <c r="X526" s="682"/>
      <c r="Y526" s="682"/>
    </row>
    <row r="527" spans="1:25" ht="15">
      <c r="A527" s="682"/>
      <c r="B527" s="931"/>
      <c r="C527" s="684"/>
      <c r="D527" s="684"/>
      <c r="E527" s="684"/>
      <c r="F527" s="684"/>
      <c r="G527" s="684"/>
      <c r="H527" s="931"/>
      <c r="I527" s="684"/>
      <c r="J527" s="684"/>
      <c r="K527" s="684"/>
      <c r="L527" s="684"/>
      <c r="M527" s="684"/>
      <c r="N527" s="931"/>
      <c r="O527" s="684"/>
      <c r="P527" s="684"/>
      <c r="Q527" s="684"/>
      <c r="R527" s="865"/>
      <c r="S527" s="682"/>
      <c r="T527" s="682"/>
      <c r="U527" s="682"/>
      <c r="V527" s="682"/>
      <c r="W527" s="682"/>
      <c r="X527" s="682"/>
      <c r="Y527" s="682"/>
    </row>
    <row r="528" spans="1:25" ht="15">
      <c r="A528" s="682"/>
      <c r="B528" s="931"/>
      <c r="C528" s="684"/>
      <c r="D528" s="684"/>
      <c r="E528" s="684"/>
      <c r="F528" s="684"/>
      <c r="G528" s="684"/>
      <c r="H528" s="931"/>
      <c r="I528" s="684"/>
      <c r="J528" s="684"/>
      <c r="K528" s="684"/>
      <c r="L528" s="684"/>
      <c r="M528" s="684"/>
      <c r="N528" s="931"/>
      <c r="O528" s="684"/>
      <c r="P528" s="684"/>
      <c r="Q528" s="684"/>
      <c r="R528" s="865"/>
      <c r="S528" s="682"/>
      <c r="T528" s="682"/>
      <c r="U528" s="682"/>
      <c r="V528" s="682"/>
      <c r="W528" s="682"/>
      <c r="X528" s="682"/>
      <c r="Y528" s="682"/>
    </row>
    <row r="529" spans="1:25" ht="15">
      <c r="A529" s="682"/>
      <c r="B529" s="931"/>
      <c r="C529" s="684"/>
      <c r="D529" s="684"/>
      <c r="E529" s="684"/>
      <c r="F529" s="684"/>
      <c r="G529" s="684"/>
      <c r="H529" s="931"/>
      <c r="I529" s="684"/>
      <c r="J529" s="684"/>
      <c r="K529" s="684"/>
      <c r="L529" s="684"/>
      <c r="M529" s="684"/>
      <c r="N529" s="931"/>
      <c r="O529" s="684"/>
      <c r="P529" s="684"/>
      <c r="Q529" s="684"/>
      <c r="R529" s="865"/>
      <c r="S529" s="682"/>
      <c r="T529" s="682"/>
      <c r="U529" s="682"/>
      <c r="V529" s="682"/>
      <c r="W529" s="682"/>
      <c r="X529" s="682"/>
      <c r="Y529" s="682"/>
    </row>
    <row r="530" spans="1:25" ht="15">
      <c r="A530" s="682"/>
      <c r="B530" s="931"/>
      <c r="C530" s="684"/>
      <c r="D530" s="684"/>
      <c r="E530" s="684"/>
      <c r="F530" s="684"/>
      <c r="G530" s="684"/>
      <c r="H530" s="931"/>
      <c r="I530" s="684"/>
      <c r="J530" s="684"/>
      <c r="K530" s="684"/>
      <c r="L530" s="684"/>
      <c r="M530" s="684"/>
      <c r="N530" s="931"/>
      <c r="O530" s="684"/>
      <c r="P530" s="684"/>
      <c r="Q530" s="684"/>
      <c r="R530" s="865"/>
      <c r="S530" s="682"/>
      <c r="T530" s="682"/>
      <c r="U530" s="682"/>
      <c r="V530" s="682"/>
      <c r="W530" s="682"/>
      <c r="X530" s="682"/>
      <c r="Y530" s="682"/>
    </row>
    <row r="531" spans="1:25" ht="15">
      <c r="A531" s="682"/>
      <c r="B531" s="931"/>
      <c r="C531" s="684"/>
      <c r="D531" s="684"/>
      <c r="E531" s="684"/>
      <c r="F531" s="684"/>
      <c r="G531" s="684"/>
      <c r="H531" s="931"/>
      <c r="I531" s="684"/>
      <c r="J531" s="684"/>
      <c r="K531" s="684"/>
      <c r="L531" s="684"/>
      <c r="M531" s="684"/>
      <c r="N531" s="931"/>
      <c r="O531" s="684"/>
      <c r="P531" s="684"/>
      <c r="Q531" s="684"/>
      <c r="R531" s="865"/>
      <c r="S531" s="682"/>
      <c r="T531" s="682"/>
      <c r="U531" s="682"/>
      <c r="V531" s="682"/>
      <c r="W531" s="682"/>
      <c r="X531" s="682"/>
      <c r="Y531" s="682"/>
    </row>
    <row r="532" spans="1:25" ht="15">
      <c r="A532" s="682"/>
      <c r="B532" s="931"/>
      <c r="C532" s="684"/>
      <c r="D532" s="684"/>
      <c r="E532" s="684"/>
      <c r="F532" s="684"/>
      <c r="G532" s="684"/>
      <c r="H532" s="931"/>
      <c r="I532" s="684"/>
      <c r="J532" s="684"/>
      <c r="K532" s="684"/>
      <c r="L532" s="684"/>
      <c r="M532" s="684"/>
      <c r="N532" s="931"/>
      <c r="O532" s="684"/>
      <c r="P532" s="684"/>
      <c r="Q532" s="684"/>
      <c r="R532" s="865"/>
      <c r="S532" s="682"/>
      <c r="T532" s="682"/>
      <c r="U532" s="682"/>
      <c r="V532" s="682"/>
      <c r="W532" s="682"/>
      <c r="X532" s="682"/>
      <c r="Y532" s="682"/>
    </row>
    <row r="533" spans="1:25" ht="15">
      <c r="A533" s="682"/>
      <c r="B533" s="931"/>
      <c r="C533" s="684"/>
      <c r="D533" s="684"/>
      <c r="E533" s="684"/>
      <c r="F533" s="684"/>
      <c r="G533" s="684"/>
      <c r="H533" s="931"/>
      <c r="I533" s="684"/>
      <c r="J533" s="684"/>
      <c r="K533" s="684"/>
      <c r="L533" s="684"/>
      <c r="M533" s="684"/>
      <c r="N533" s="931"/>
      <c r="O533" s="684"/>
      <c r="P533" s="684"/>
      <c r="Q533" s="684"/>
      <c r="R533" s="865"/>
      <c r="S533" s="682"/>
      <c r="T533" s="682"/>
      <c r="U533" s="682"/>
      <c r="V533" s="682"/>
      <c r="W533" s="682"/>
      <c r="X533" s="682"/>
      <c r="Y533" s="682"/>
    </row>
    <row r="534" spans="1:25" ht="15">
      <c r="A534" s="682"/>
      <c r="B534" s="931"/>
      <c r="C534" s="684"/>
      <c r="D534" s="684"/>
      <c r="E534" s="684"/>
      <c r="F534" s="684"/>
      <c r="G534" s="684"/>
      <c r="H534" s="931"/>
      <c r="I534" s="684"/>
      <c r="J534" s="684"/>
      <c r="K534" s="684"/>
      <c r="L534" s="684"/>
      <c r="M534" s="684"/>
      <c r="N534" s="931"/>
      <c r="O534" s="684"/>
      <c r="P534" s="684"/>
      <c r="Q534" s="684"/>
      <c r="R534" s="865"/>
      <c r="S534" s="682"/>
      <c r="T534" s="682"/>
      <c r="U534" s="682"/>
      <c r="V534" s="682"/>
      <c r="W534" s="682"/>
      <c r="X534" s="682"/>
      <c r="Y534" s="682"/>
    </row>
    <row r="535" spans="1:25" ht="15">
      <c r="A535" s="682"/>
      <c r="B535" s="931"/>
      <c r="C535" s="684"/>
      <c r="D535" s="684"/>
      <c r="E535" s="684"/>
      <c r="F535" s="684"/>
      <c r="G535" s="684"/>
      <c r="H535" s="931"/>
      <c r="I535" s="684"/>
      <c r="J535" s="684"/>
      <c r="K535" s="684"/>
      <c r="L535" s="684"/>
      <c r="M535" s="684"/>
      <c r="N535" s="931"/>
      <c r="O535" s="684"/>
      <c r="P535" s="684"/>
      <c r="Q535" s="684"/>
      <c r="R535" s="865"/>
      <c r="S535" s="682"/>
      <c r="T535" s="682"/>
      <c r="U535" s="682"/>
      <c r="V535" s="682"/>
      <c r="W535" s="682"/>
      <c r="X535" s="682"/>
      <c r="Y535" s="682"/>
    </row>
    <row r="536" spans="1:25" ht="15">
      <c r="A536" s="682"/>
      <c r="B536" s="931"/>
      <c r="C536" s="684"/>
      <c r="D536" s="684"/>
      <c r="E536" s="684"/>
      <c r="F536" s="684"/>
      <c r="G536" s="684"/>
      <c r="H536" s="931"/>
      <c r="I536" s="684"/>
      <c r="J536" s="684"/>
      <c r="K536" s="684"/>
      <c r="L536" s="684"/>
      <c r="M536" s="684"/>
      <c r="N536" s="931"/>
      <c r="O536" s="684"/>
      <c r="P536" s="684"/>
      <c r="Q536" s="684"/>
      <c r="R536" s="865"/>
      <c r="S536" s="682"/>
      <c r="T536" s="682"/>
      <c r="U536" s="682"/>
      <c r="V536" s="682"/>
      <c r="W536" s="682"/>
      <c r="X536" s="682"/>
      <c r="Y536" s="682"/>
    </row>
    <row r="537" spans="1:25" ht="15">
      <c r="A537" s="682"/>
      <c r="B537" s="931"/>
      <c r="C537" s="684"/>
      <c r="D537" s="684"/>
      <c r="E537" s="684"/>
      <c r="F537" s="684"/>
      <c r="G537" s="684"/>
      <c r="H537" s="931"/>
      <c r="I537" s="684"/>
      <c r="J537" s="684"/>
      <c r="K537" s="684"/>
      <c r="L537" s="684"/>
      <c r="M537" s="684"/>
      <c r="N537" s="931"/>
      <c r="O537" s="684"/>
      <c r="P537" s="684"/>
      <c r="Q537" s="684"/>
      <c r="R537" s="865"/>
      <c r="S537" s="682"/>
      <c r="T537" s="682"/>
      <c r="U537" s="682"/>
      <c r="V537" s="682"/>
      <c r="W537" s="682"/>
      <c r="X537" s="682"/>
      <c r="Y537" s="682"/>
    </row>
    <row r="538" spans="1:25" ht="15">
      <c r="A538" s="682"/>
      <c r="B538" s="931"/>
      <c r="C538" s="684"/>
      <c r="D538" s="684"/>
      <c r="E538" s="684"/>
      <c r="F538" s="684"/>
      <c r="G538" s="684"/>
      <c r="H538" s="931"/>
      <c r="I538" s="684"/>
      <c r="J538" s="684"/>
      <c r="K538" s="684"/>
      <c r="L538" s="684"/>
      <c r="M538" s="684"/>
      <c r="N538" s="931"/>
      <c r="O538" s="684"/>
      <c r="P538" s="684"/>
      <c r="Q538" s="684"/>
      <c r="R538" s="865"/>
      <c r="S538" s="682"/>
      <c r="T538" s="682"/>
      <c r="U538" s="682"/>
      <c r="V538" s="682"/>
      <c r="W538" s="682"/>
      <c r="X538" s="682"/>
      <c r="Y538" s="682"/>
    </row>
    <row r="539" spans="1:25" ht="15">
      <c r="A539" s="682"/>
      <c r="B539" s="931"/>
      <c r="C539" s="684"/>
      <c r="D539" s="684"/>
      <c r="E539" s="684"/>
      <c r="F539" s="684"/>
      <c r="G539" s="684"/>
      <c r="H539" s="931"/>
      <c r="I539" s="684"/>
      <c r="J539" s="684"/>
      <c r="K539" s="684"/>
      <c r="L539" s="684"/>
      <c r="M539" s="684"/>
      <c r="N539" s="931"/>
      <c r="O539" s="684"/>
      <c r="P539" s="684"/>
      <c r="Q539" s="684"/>
      <c r="R539" s="865"/>
      <c r="S539" s="682"/>
      <c r="T539" s="682"/>
      <c r="U539" s="682"/>
      <c r="V539" s="682"/>
      <c r="W539" s="682"/>
      <c r="X539" s="682"/>
      <c r="Y539" s="682"/>
    </row>
    <row r="540" spans="1:25" ht="15">
      <c r="A540" s="682"/>
      <c r="B540" s="931"/>
      <c r="C540" s="684"/>
      <c r="D540" s="684"/>
      <c r="E540" s="684"/>
      <c r="F540" s="684"/>
      <c r="G540" s="684"/>
      <c r="H540" s="931"/>
      <c r="I540" s="684"/>
      <c r="J540" s="684"/>
      <c r="K540" s="684"/>
      <c r="L540" s="684"/>
      <c r="M540" s="684"/>
      <c r="N540" s="931"/>
      <c r="O540" s="684"/>
      <c r="P540" s="684"/>
      <c r="Q540" s="684"/>
      <c r="R540" s="865"/>
      <c r="S540" s="682"/>
      <c r="T540" s="682"/>
      <c r="U540" s="682"/>
      <c r="V540" s="682"/>
      <c r="W540" s="682"/>
      <c r="X540" s="682"/>
      <c r="Y540" s="682"/>
    </row>
    <row r="541" spans="1:25" ht="15">
      <c r="A541" s="682"/>
      <c r="B541" s="931"/>
      <c r="C541" s="684"/>
      <c r="D541" s="684"/>
      <c r="E541" s="684"/>
      <c r="F541" s="684"/>
      <c r="G541" s="684"/>
      <c r="H541" s="931"/>
      <c r="I541" s="684"/>
      <c r="J541" s="684"/>
      <c r="K541" s="684"/>
      <c r="L541" s="684"/>
      <c r="M541" s="684"/>
      <c r="N541" s="931"/>
      <c r="O541" s="684"/>
      <c r="P541" s="684"/>
      <c r="Q541" s="684"/>
      <c r="R541" s="865"/>
      <c r="S541" s="682"/>
      <c r="T541" s="682"/>
      <c r="U541" s="682"/>
      <c r="V541" s="682"/>
      <c r="W541" s="682"/>
      <c r="X541" s="682"/>
      <c r="Y541" s="682"/>
    </row>
    <row r="542" spans="1:25" ht="15">
      <c r="A542" s="682"/>
      <c r="B542" s="931"/>
      <c r="C542" s="684"/>
      <c r="D542" s="684"/>
      <c r="E542" s="684"/>
      <c r="F542" s="684"/>
      <c r="G542" s="684"/>
      <c r="H542" s="931"/>
      <c r="I542" s="684"/>
      <c r="J542" s="684"/>
      <c r="K542" s="684"/>
      <c r="L542" s="684"/>
      <c r="M542" s="684"/>
      <c r="N542" s="931"/>
      <c r="O542" s="684"/>
      <c r="P542" s="684"/>
      <c r="Q542" s="684"/>
      <c r="R542" s="865"/>
      <c r="S542" s="682"/>
      <c r="T542" s="682"/>
      <c r="U542" s="682"/>
      <c r="V542" s="682"/>
      <c r="W542" s="682"/>
      <c r="X542" s="682"/>
      <c r="Y542" s="682"/>
    </row>
    <row r="543" spans="1:25" ht="15">
      <c r="A543" s="682"/>
      <c r="B543" s="931"/>
      <c r="C543" s="684"/>
      <c r="D543" s="684"/>
      <c r="E543" s="684"/>
      <c r="F543" s="684"/>
      <c r="G543" s="684"/>
      <c r="H543" s="931"/>
      <c r="I543" s="684"/>
      <c r="J543" s="684"/>
      <c r="K543" s="684"/>
      <c r="L543" s="684"/>
      <c r="M543" s="684"/>
      <c r="N543" s="931"/>
      <c r="O543" s="684"/>
      <c r="P543" s="684"/>
      <c r="Q543" s="684"/>
      <c r="R543" s="865"/>
      <c r="S543" s="682"/>
      <c r="T543" s="682"/>
      <c r="U543" s="682"/>
      <c r="V543" s="682"/>
      <c r="W543" s="682"/>
      <c r="X543" s="682"/>
      <c r="Y543" s="682"/>
    </row>
    <row r="544" spans="1:25" ht="15">
      <c r="A544" s="682"/>
      <c r="B544" s="931"/>
      <c r="C544" s="684"/>
      <c r="D544" s="684"/>
      <c r="E544" s="684"/>
      <c r="F544" s="684"/>
      <c r="G544" s="684"/>
      <c r="H544" s="931"/>
      <c r="I544" s="684"/>
      <c r="J544" s="684"/>
      <c r="K544" s="684"/>
      <c r="L544" s="684"/>
      <c r="M544" s="684"/>
      <c r="N544" s="931"/>
      <c r="O544" s="684"/>
      <c r="P544" s="684"/>
      <c r="Q544" s="684"/>
      <c r="R544" s="865"/>
      <c r="S544" s="682"/>
      <c r="T544" s="682"/>
      <c r="U544" s="682"/>
      <c r="V544" s="682"/>
      <c r="W544" s="682"/>
      <c r="X544" s="682"/>
      <c r="Y544" s="682"/>
    </row>
    <row r="545" spans="1:25" ht="15">
      <c r="A545" s="682"/>
      <c r="B545" s="931"/>
      <c r="C545" s="684"/>
      <c r="D545" s="684"/>
      <c r="E545" s="684"/>
      <c r="F545" s="684"/>
      <c r="G545" s="684"/>
      <c r="H545" s="931"/>
      <c r="I545" s="684"/>
      <c r="J545" s="684"/>
      <c r="K545" s="684"/>
      <c r="L545" s="684"/>
      <c r="M545" s="684"/>
      <c r="N545" s="931"/>
      <c r="O545" s="684"/>
      <c r="P545" s="684"/>
      <c r="Q545" s="684"/>
      <c r="R545" s="865"/>
      <c r="S545" s="682"/>
      <c r="T545" s="682"/>
      <c r="U545" s="682"/>
      <c r="V545" s="682"/>
      <c r="W545" s="682"/>
      <c r="X545" s="682"/>
      <c r="Y545" s="682"/>
    </row>
    <row r="546" spans="1:25" ht="15">
      <c r="A546" s="682"/>
      <c r="B546" s="931"/>
      <c r="C546" s="684"/>
      <c r="D546" s="684"/>
      <c r="E546" s="684"/>
      <c r="F546" s="684"/>
      <c r="G546" s="684"/>
      <c r="H546" s="931"/>
      <c r="I546" s="684"/>
      <c r="J546" s="684"/>
      <c r="K546" s="684"/>
      <c r="L546" s="684"/>
      <c r="M546" s="684"/>
      <c r="N546" s="931"/>
      <c r="O546" s="684"/>
      <c r="P546" s="684"/>
      <c r="Q546" s="684"/>
      <c r="R546" s="865"/>
      <c r="S546" s="682"/>
      <c r="T546" s="682"/>
      <c r="U546" s="682"/>
      <c r="V546" s="682"/>
      <c r="W546" s="682"/>
      <c r="X546" s="682"/>
      <c r="Y546" s="682"/>
    </row>
    <row r="547" spans="1:25" ht="15">
      <c r="A547" s="682"/>
      <c r="B547" s="931"/>
      <c r="C547" s="684"/>
      <c r="D547" s="684"/>
      <c r="E547" s="684"/>
      <c r="F547" s="684"/>
      <c r="G547" s="684"/>
      <c r="H547" s="931"/>
      <c r="I547" s="684"/>
      <c r="J547" s="684"/>
      <c r="K547" s="684"/>
      <c r="L547" s="684"/>
      <c r="M547" s="684"/>
      <c r="N547" s="931"/>
      <c r="O547" s="684"/>
      <c r="P547" s="684"/>
      <c r="Q547" s="684"/>
      <c r="R547" s="865"/>
      <c r="S547" s="682"/>
      <c r="T547" s="682"/>
      <c r="U547" s="682"/>
      <c r="V547" s="682"/>
      <c r="W547" s="682"/>
      <c r="X547" s="682"/>
      <c r="Y547" s="682"/>
    </row>
    <row r="548" spans="1:25" ht="15">
      <c r="A548" s="682"/>
      <c r="B548" s="931"/>
      <c r="C548" s="684"/>
      <c r="D548" s="684"/>
      <c r="E548" s="684"/>
      <c r="F548" s="684"/>
      <c r="G548" s="684"/>
      <c r="H548" s="931"/>
      <c r="I548" s="684"/>
      <c r="J548" s="684"/>
      <c r="K548" s="684"/>
      <c r="L548" s="684"/>
      <c r="M548" s="684"/>
      <c r="N548" s="931"/>
      <c r="O548" s="684"/>
      <c r="P548" s="684"/>
      <c r="Q548" s="684"/>
      <c r="R548" s="865"/>
      <c r="S548" s="682"/>
      <c r="T548" s="682"/>
      <c r="U548" s="682"/>
      <c r="V548" s="682"/>
      <c r="W548" s="682"/>
      <c r="X548" s="682"/>
      <c r="Y548" s="682"/>
    </row>
    <row r="549" spans="1:25" ht="15">
      <c r="A549" s="682"/>
      <c r="B549" s="931"/>
      <c r="C549" s="684"/>
      <c r="D549" s="684"/>
      <c r="E549" s="684"/>
      <c r="F549" s="684"/>
      <c r="G549" s="684"/>
      <c r="H549" s="931"/>
      <c r="I549" s="684"/>
      <c r="J549" s="684"/>
      <c r="K549" s="684"/>
      <c r="L549" s="684"/>
      <c r="M549" s="684"/>
      <c r="N549" s="931"/>
      <c r="O549" s="684"/>
      <c r="P549" s="684"/>
      <c r="Q549" s="684"/>
      <c r="R549" s="865"/>
      <c r="S549" s="682"/>
      <c r="T549" s="682"/>
      <c r="U549" s="682"/>
      <c r="V549" s="682"/>
      <c r="W549" s="682"/>
      <c r="X549" s="682"/>
      <c r="Y549" s="682"/>
    </row>
    <row r="550" spans="1:25" ht="15">
      <c r="A550" s="682"/>
      <c r="B550" s="931"/>
      <c r="C550" s="684"/>
      <c r="D550" s="684"/>
      <c r="E550" s="684"/>
      <c r="F550" s="684"/>
      <c r="G550" s="684"/>
      <c r="H550" s="931"/>
      <c r="I550" s="684"/>
      <c r="J550" s="684"/>
      <c r="K550" s="684"/>
      <c r="L550" s="684"/>
      <c r="M550" s="684"/>
      <c r="N550" s="931"/>
      <c r="O550" s="684"/>
      <c r="P550" s="684"/>
      <c r="Q550" s="684"/>
      <c r="R550" s="865"/>
      <c r="S550" s="682"/>
      <c r="T550" s="682"/>
      <c r="U550" s="682"/>
      <c r="V550" s="682"/>
      <c r="W550" s="682"/>
      <c r="X550" s="682"/>
      <c r="Y550" s="682"/>
    </row>
    <row r="551" spans="1:25" ht="15">
      <c r="A551" s="682"/>
      <c r="B551" s="931"/>
      <c r="C551" s="684"/>
      <c r="D551" s="684"/>
      <c r="E551" s="684"/>
      <c r="F551" s="684"/>
      <c r="G551" s="684"/>
      <c r="H551" s="931"/>
      <c r="I551" s="684"/>
      <c r="J551" s="684"/>
      <c r="K551" s="684"/>
      <c r="L551" s="684"/>
      <c r="M551" s="684"/>
      <c r="N551" s="931"/>
      <c r="O551" s="684"/>
      <c r="P551" s="684"/>
      <c r="Q551" s="684"/>
      <c r="R551" s="865"/>
      <c r="S551" s="682"/>
      <c r="T551" s="682"/>
      <c r="U551" s="682"/>
      <c r="V551" s="682"/>
      <c r="W551" s="682"/>
      <c r="X551" s="682"/>
      <c r="Y551" s="682"/>
    </row>
    <row r="552" spans="1:25" ht="15">
      <c r="A552" s="682"/>
      <c r="B552" s="931"/>
      <c r="C552" s="684"/>
      <c r="D552" s="684"/>
      <c r="E552" s="684"/>
      <c r="F552" s="684"/>
      <c r="G552" s="684"/>
      <c r="H552" s="931"/>
      <c r="I552" s="684"/>
      <c r="J552" s="684"/>
      <c r="K552" s="684"/>
      <c r="L552" s="684"/>
      <c r="M552" s="684"/>
      <c r="N552" s="931"/>
      <c r="O552" s="684"/>
      <c r="P552" s="684"/>
      <c r="Q552" s="684"/>
      <c r="R552" s="865"/>
      <c r="S552" s="682"/>
      <c r="T552" s="682"/>
      <c r="U552" s="682"/>
      <c r="V552" s="682"/>
      <c r="W552" s="682"/>
      <c r="X552" s="682"/>
      <c r="Y552" s="682"/>
    </row>
    <row r="553" spans="1:25" ht="15">
      <c r="A553" s="682"/>
      <c r="B553" s="931"/>
      <c r="C553" s="684"/>
      <c r="D553" s="684"/>
      <c r="E553" s="684"/>
      <c r="F553" s="684"/>
      <c r="G553" s="684"/>
      <c r="H553" s="931"/>
      <c r="I553" s="684"/>
      <c r="J553" s="684"/>
      <c r="K553" s="684"/>
      <c r="L553" s="684"/>
      <c r="M553" s="684"/>
      <c r="N553" s="931"/>
      <c r="O553" s="684"/>
      <c r="P553" s="684"/>
      <c r="Q553" s="684"/>
      <c r="R553" s="865"/>
      <c r="S553" s="682"/>
      <c r="T553" s="682"/>
      <c r="U553" s="682"/>
      <c r="V553" s="682"/>
      <c r="W553" s="682"/>
      <c r="X553" s="682"/>
      <c r="Y553" s="682"/>
    </row>
    <row r="554" spans="1:25" ht="15">
      <c r="A554" s="682"/>
      <c r="B554" s="931"/>
      <c r="C554" s="684"/>
      <c r="D554" s="684"/>
      <c r="E554" s="684"/>
      <c r="F554" s="684"/>
      <c r="G554" s="684"/>
      <c r="H554" s="931"/>
      <c r="I554" s="684"/>
      <c r="J554" s="684"/>
      <c r="K554" s="684"/>
      <c r="L554" s="684"/>
      <c r="M554" s="684"/>
      <c r="N554" s="931"/>
      <c r="O554" s="684"/>
      <c r="P554" s="684"/>
      <c r="Q554" s="684"/>
      <c r="R554" s="865"/>
      <c r="S554" s="682"/>
      <c r="T554" s="682"/>
      <c r="U554" s="682"/>
      <c r="V554" s="682"/>
      <c r="W554" s="682"/>
      <c r="X554" s="682"/>
      <c r="Y554" s="682"/>
    </row>
    <row r="555" spans="1:25" ht="15">
      <c r="A555" s="682"/>
      <c r="B555" s="931"/>
      <c r="C555" s="684"/>
      <c r="D555" s="684"/>
      <c r="E555" s="684"/>
      <c r="F555" s="684"/>
      <c r="G555" s="684"/>
      <c r="H555" s="931"/>
      <c r="I555" s="684"/>
      <c r="J555" s="684"/>
      <c r="K555" s="684"/>
      <c r="L555" s="684"/>
      <c r="M555" s="684"/>
      <c r="N555" s="931"/>
      <c r="O555" s="684"/>
      <c r="P555" s="684"/>
      <c r="Q555" s="684"/>
      <c r="R555" s="865"/>
      <c r="S555" s="682"/>
      <c r="T555" s="682"/>
      <c r="U555" s="682"/>
      <c r="V555" s="682"/>
      <c r="W555" s="682"/>
      <c r="X555" s="682"/>
      <c r="Y555" s="682"/>
    </row>
    <row r="556" spans="1:25" ht="15">
      <c r="A556" s="682"/>
      <c r="B556" s="931"/>
      <c r="C556" s="684"/>
      <c r="D556" s="684"/>
      <c r="E556" s="684"/>
      <c r="F556" s="684"/>
      <c r="G556" s="684"/>
      <c r="H556" s="931"/>
      <c r="I556" s="684"/>
      <c r="J556" s="684"/>
      <c r="K556" s="684"/>
      <c r="L556" s="684"/>
      <c r="M556" s="684"/>
      <c r="N556" s="931"/>
      <c r="O556" s="684"/>
      <c r="P556" s="684"/>
      <c r="Q556" s="684"/>
      <c r="R556" s="865"/>
      <c r="S556" s="682"/>
      <c r="T556" s="682"/>
      <c r="U556" s="682"/>
      <c r="V556" s="682"/>
      <c r="W556" s="682"/>
      <c r="X556" s="682"/>
      <c r="Y556" s="682"/>
    </row>
    <row r="557" spans="1:25" ht="15">
      <c r="A557" s="682"/>
      <c r="B557" s="931"/>
      <c r="C557" s="684"/>
      <c r="D557" s="684"/>
      <c r="E557" s="684"/>
      <c r="F557" s="684"/>
      <c r="G557" s="684"/>
      <c r="H557" s="931"/>
      <c r="I557" s="684"/>
      <c r="J557" s="684"/>
      <c r="K557" s="684"/>
      <c r="L557" s="684"/>
      <c r="M557" s="684"/>
      <c r="N557" s="931"/>
      <c r="O557" s="684"/>
      <c r="P557" s="684"/>
      <c r="Q557" s="684"/>
      <c r="R557" s="865"/>
      <c r="S557" s="682"/>
      <c r="T557" s="682"/>
      <c r="U557" s="682"/>
      <c r="V557" s="682"/>
      <c r="W557" s="682"/>
      <c r="X557" s="682"/>
      <c r="Y557" s="682"/>
    </row>
    <row r="558" spans="1:25" ht="15">
      <c r="A558" s="682"/>
      <c r="B558" s="931"/>
      <c r="C558" s="684"/>
      <c r="D558" s="684"/>
      <c r="E558" s="684"/>
      <c r="F558" s="684"/>
      <c r="G558" s="684"/>
      <c r="H558" s="931"/>
      <c r="I558" s="684"/>
      <c r="J558" s="684"/>
      <c r="K558" s="684"/>
      <c r="L558" s="684"/>
      <c r="M558" s="684"/>
      <c r="N558" s="931"/>
      <c r="O558" s="684"/>
      <c r="P558" s="684"/>
      <c r="Q558" s="684"/>
      <c r="R558" s="865"/>
      <c r="S558" s="682"/>
      <c r="T558" s="682"/>
      <c r="U558" s="682"/>
      <c r="V558" s="682"/>
      <c r="W558" s="682"/>
      <c r="X558" s="682"/>
      <c r="Y558" s="682"/>
    </row>
    <row r="559" spans="1:25" ht="15">
      <c r="A559" s="682"/>
      <c r="B559" s="931"/>
      <c r="C559" s="684"/>
      <c r="D559" s="684"/>
      <c r="E559" s="684"/>
      <c r="F559" s="684"/>
      <c r="G559" s="684"/>
      <c r="H559" s="931"/>
      <c r="I559" s="684"/>
      <c r="J559" s="684"/>
      <c r="K559" s="684"/>
      <c r="L559" s="684"/>
      <c r="M559" s="684"/>
      <c r="N559" s="931"/>
      <c r="O559" s="684"/>
      <c r="P559" s="684"/>
      <c r="Q559" s="684"/>
      <c r="R559" s="865"/>
      <c r="S559" s="682"/>
      <c r="T559" s="682"/>
      <c r="U559" s="682"/>
      <c r="V559" s="682"/>
      <c r="W559" s="682"/>
      <c r="X559" s="682"/>
      <c r="Y559" s="682"/>
    </row>
    <row r="560" spans="1:25" ht="15">
      <c r="A560" s="682"/>
      <c r="B560" s="931"/>
      <c r="C560" s="684"/>
      <c r="D560" s="684"/>
      <c r="E560" s="684"/>
      <c r="F560" s="684"/>
      <c r="G560" s="684"/>
      <c r="H560" s="931"/>
      <c r="I560" s="684"/>
      <c r="J560" s="684"/>
      <c r="K560" s="684"/>
      <c r="L560" s="684"/>
      <c r="M560" s="684"/>
      <c r="N560" s="931"/>
      <c r="O560" s="684"/>
      <c r="P560" s="684"/>
      <c r="Q560" s="684"/>
      <c r="R560" s="865"/>
      <c r="S560" s="682"/>
      <c r="T560" s="682"/>
      <c r="U560" s="682"/>
      <c r="V560" s="682"/>
      <c r="W560" s="682"/>
      <c r="X560" s="682"/>
      <c r="Y560" s="682"/>
    </row>
    <row r="561" spans="1:25" ht="15">
      <c r="A561" s="682"/>
      <c r="B561" s="931"/>
      <c r="C561" s="684"/>
      <c r="D561" s="684"/>
      <c r="E561" s="684"/>
      <c r="F561" s="684"/>
      <c r="G561" s="684"/>
      <c r="H561" s="931"/>
      <c r="I561" s="684"/>
      <c r="J561" s="684"/>
      <c r="K561" s="684"/>
      <c r="L561" s="684"/>
      <c r="M561" s="684"/>
      <c r="N561" s="931"/>
      <c r="O561" s="684"/>
      <c r="P561" s="684"/>
      <c r="Q561" s="684"/>
      <c r="R561" s="865"/>
      <c r="S561" s="682"/>
      <c r="T561" s="682"/>
      <c r="U561" s="682"/>
      <c r="V561" s="682"/>
      <c r="W561" s="682"/>
      <c r="X561" s="682"/>
      <c r="Y561" s="682"/>
    </row>
    <row r="562" spans="1:25" ht="15">
      <c r="A562" s="682"/>
      <c r="B562" s="931"/>
      <c r="C562" s="684"/>
      <c r="D562" s="684"/>
      <c r="E562" s="684"/>
      <c r="F562" s="684"/>
      <c r="G562" s="684"/>
      <c r="H562" s="931"/>
      <c r="I562" s="684"/>
      <c r="J562" s="684"/>
      <c r="K562" s="684"/>
      <c r="L562" s="684"/>
      <c r="M562" s="684"/>
      <c r="N562" s="931"/>
      <c r="O562" s="684"/>
      <c r="P562" s="684"/>
      <c r="Q562" s="684"/>
      <c r="R562" s="865"/>
      <c r="S562" s="682"/>
      <c r="T562" s="682"/>
      <c r="U562" s="682"/>
      <c r="V562" s="682"/>
      <c r="W562" s="682"/>
      <c r="X562" s="682"/>
      <c r="Y562" s="682"/>
    </row>
    <row r="563" spans="1:25" ht="15">
      <c r="A563" s="682"/>
      <c r="B563" s="931"/>
      <c r="C563" s="684"/>
      <c r="D563" s="684"/>
      <c r="E563" s="684"/>
      <c r="F563" s="684"/>
      <c r="G563" s="684"/>
      <c r="H563" s="931"/>
      <c r="I563" s="684"/>
      <c r="J563" s="684"/>
      <c r="K563" s="684"/>
      <c r="L563" s="684"/>
      <c r="M563" s="684"/>
      <c r="N563" s="931"/>
      <c r="O563" s="684"/>
      <c r="P563" s="684"/>
      <c r="Q563" s="684"/>
      <c r="R563" s="865"/>
      <c r="S563" s="682"/>
      <c r="T563" s="682"/>
      <c r="U563" s="682"/>
      <c r="V563" s="682"/>
      <c r="W563" s="682"/>
      <c r="X563" s="682"/>
      <c r="Y563" s="682"/>
    </row>
    <row r="564" spans="1:25" ht="15">
      <c r="A564" s="682"/>
      <c r="B564" s="931"/>
      <c r="C564" s="684"/>
      <c r="D564" s="684"/>
      <c r="E564" s="684"/>
      <c r="F564" s="684"/>
      <c r="G564" s="684"/>
      <c r="H564" s="931"/>
      <c r="I564" s="684"/>
      <c r="J564" s="684"/>
      <c r="K564" s="684"/>
      <c r="L564" s="684"/>
      <c r="M564" s="684"/>
      <c r="N564" s="931"/>
      <c r="O564" s="684"/>
      <c r="P564" s="684"/>
      <c r="Q564" s="684"/>
      <c r="R564" s="865"/>
      <c r="S564" s="682"/>
      <c r="T564" s="682"/>
      <c r="U564" s="682"/>
      <c r="V564" s="682"/>
      <c r="W564" s="682"/>
      <c r="X564" s="682"/>
      <c r="Y564" s="682"/>
    </row>
    <row r="565" spans="1:25" ht="15">
      <c r="A565" s="682"/>
      <c r="B565" s="931"/>
      <c r="C565" s="684"/>
      <c r="D565" s="684"/>
      <c r="E565" s="684"/>
      <c r="F565" s="684"/>
      <c r="G565" s="684"/>
      <c r="H565" s="931"/>
      <c r="I565" s="684"/>
      <c r="J565" s="684"/>
      <c r="K565" s="684"/>
      <c r="L565" s="684"/>
      <c r="M565" s="684"/>
      <c r="N565" s="931"/>
      <c r="O565" s="684"/>
      <c r="P565" s="684"/>
      <c r="Q565" s="684"/>
      <c r="R565" s="865"/>
      <c r="S565" s="682"/>
      <c r="T565" s="682"/>
      <c r="U565" s="682"/>
      <c r="V565" s="682"/>
      <c r="W565" s="682"/>
      <c r="X565" s="682"/>
      <c r="Y565" s="682"/>
    </row>
    <row r="566" spans="1:25" ht="15">
      <c r="A566" s="682"/>
      <c r="B566" s="931"/>
      <c r="C566" s="684"/>
      <c r="D566" s="684"/>
      <c r="E566" s="684"/>
      <c r="F566" s="684"/>
      <c r="G566" s="684"/>
      <c r="H566" s="931"/>
      <c r="I566" s="684"/>
      <c r="J566" s="684"/>
      <c r="K566" s="684"/>
      <c r="L566" s="684"/>
      <c r="M566" s="684"/>
      <c r="N566" s="931"/>
      <c r="O566" s="684"/>
      <c r="P566" s="684"/>
      <c r="Q566" s="684"/>
      <c r="R566" s="865"/>
      <c r="S566" s="682"/>
      <c r="T566" s="682"/>
      <c r="U566" s="682"/>
      <c r="V566" s="682"/>
      <c r="W566" s="682"/>
      <c r="X566" s="682"/>
      <c r="Y566" s="682"/>
    </row>
    <row r="567" spans="1:25" ht="15">
      <c r="A567" s="682"/>
      <c r="B567" s="931"/>
      <c r="C567" s="684"/>
      <c r="D567" s="684"/>
      <c r="E567" s="684"/>
      <c r="F567" s="684"/>
      <c r="G567" s="684"/>
      <c r="H567" s="931"/>
      <c r="I567" s="684"/>
      <c r="J567" s="684"/>
      <c r="K567" s="684"/>
      <c r="L567" s="684"/>
      <c r="M567" s="684"/>
      <c r="N567" s="931"/>
      <c r="O567" s="684"/>
      <c r="P567" s="684"/>
      <c r="Q567" s="684"/>
      <c r="R567" s="865"/>
      <c r="S567" s="682"/>
      <c r="T567" s="682"/>
      <c r="U567" s="682"/>
      <c r="V567" s="682"/>
      <c r="W567" s="682"/>
      <c r="X567" s="682"/>
      <c r="Y567" s="682"/>
    </row>
    <row r="568" spans="1:25" ht="15">
      <c r="A568" s="682"/>
      <c r="B568" s="931"/>
      <c r="C568" s="684"/>
      <c r="D568" s="684"/>
      <c r="E568" s="684"/>
      <c r="F568" s="684"/>
      <c r="G568" s="684"/>
      <c r="H568" s="931"/>
      <c r="I568" s="684"/>
      <c r="J568" s="684"/>
      <c r="K568" s="684"/>
      <c r="L568" s="684"/>
      <c r="M568" s="684"/>
      <c r="N568" s="931"/>
      <c r="O568" s="684"/>
      <c r="P568" s="684"/>
      <c r="Q568" s="684"/>
      <c r="R568" s="865"/>
      <c r="S568" s="682"/>
      <c r="T568" s="682"/>
      <c r="U568" s="682"/>
      <c r="V568" s="682"/>
      <c r="W568" s="682"/>
      <c r="X568" s="682"/>
      <c r="Y568" s="682"/>
    </row>
    <row r="569" spans="1:25" ht="15">
      <c r="A569" s="682"/>
      <c r="B569" s="931"/>
      <c r="C569" s="684"/>
      <c r="D569" s="684"/>
      <c r="E569" s="684"/>
      <c r="F569" s="684"/>
      <c r="G569" s="684"/>
      <c r="H569" s="931"/>
      <c r="I569" s="684"/>
      <c r="J569" s="684"/>
      <c r="K569" s="684"/>
      <c r="L569" s="684"/>
      <c r="M569" s="684"/>
      <c r="N569" s="931"/>
      <c r="O569" s="684"/>
      <c r="P569" s="684"/>
      <c r="Q569" s="684"/>
      <c r="R569" s="865"/>
      <c r="S569" s="682"/>
      <c r="T569" s="682"/>
      <c r="U569" s="682"/>
      <c r="V569" s="682"/>
      <c r="W569" s="682"/>
      <c r="X569" s="682"/>
      <c r="Y569" s="682"/>
    </row>
    <row r="570" spans="1:25" ht="15">
      <c r="A570" s="682"/>
      <c r="B570" s="931"/>
      <c r="C570" s="684"/>
      <c r="D570" s="684"/>
      <c r="E570" s="684"/>
      <c r="F570" s="684"/>
      <c r="G570" s="684"/>
      <c r="H570" s="931"/>
      <c r="I570" s="684"/>
      <c r="J570" s="684"/>
      <c r="K570" s="684"/>
      <c r="L570" s="684"/>
      <c r="M570" s="684"/>
      <c r="N570" s="931"/>
      <c r="O570" s="684"/>
      <c r="P570" s="684"/>
      <c r="Q570" s="684"/>
      <c r="R570" s="865"/>
      <c r="S570" s="682"/>
      <c r="T570" s="682"/>
      <c r="U570" s="682"/>
      <c r="V570" s="682"/>
      <c r="W570" s="682"/>
      <c r="X570" s="682"/>
      <c r="Y570" s="682"/>
    </row>
    <row r="571" spans="1:25" ht="15">
      <c r="A571" s="682"/>
      <c r="B571" s="931"/>
      <c r="C571" s="684"/>
      <c r="D571" s="684"/>
      <c r="E571" s="684"/>
      <c r="F571" s="684"/>
      <c r="G571" s="684"/>
      <c r="H571" s="931"/>
      <c r="I571" s="684"/>
      <c r="J571" s="684"/>
      <c r="K571" s="684"/>
      <c r="L571" s="684"/>
      <c r="M571" s="684"/>
      <c r="N571" s="931"/>
      <c r="O571" s="684"/>
      <c r="P571" s="684"/>
      <c r="Q571" s="684"/>
      <c r="R571" s="865"/>
      <c r="S571" s="682"/>
      <c r="T571" s="682"/>
      <c r="U571" s="682"/>
      <c r="V571" s="682"/>
      <c r="W571" s="682"/>
      <c r="X571" s="682"/>
      <c r="Y571" s="682"/>
    </row>
    <row r="572" spans="1:25" ht="15">
      <c r="A572" s="682"/>
      <c r="B572" s="931"/>
      <c r="C572" s="684"/>
      <c r="D572" s="684"/>
      <c r="E572" s="684"/>
      <c r="F572" s="684"/>
      <c r="G572" s="684"/>
      <c r="H572" s="931"/>
      <c r="I572" s="684"/>
      <c r="J572" s="684"/>
      <c r="K572" s="684"/>
      <c r="L572" s="684"/>
      <c r="M572" s="684"/>
      <c r="N572" s="931"/>
      <c r="O572" s="684"/>
      <c r="P572" s="684"/>
      <c r="Q572" s="684"/>
      <c r="R572" s="865"/>
      <c r="S572" s="682"/>
      <c r="T572" s="682"/>
      <c r="U572" s="682"/>
      <c r="V572" s="682"/>
      <c r="W572" s="682"/>
      <c r="X572" s="682"/>
      <c r="Y572" s="682"/>
    </row>
    <row r="573" spans="1:25" ht="15">
      <c r="A573" s="682"/>
      <c r="B573" s="931"/>
      <c r="C573" s="684"/>
      <c r="D573" s="684"/>
      <c r="E573" s="684"/>
      <c r="F573" s="684"/>
      <c r="G573" s="684"/>
      <c r="H573" s="931"/>
      <c r="I573" s="684"/>
      <c r="J573" s="684"/>
      <c r="K573" s="684"/>
      <c r="L573" s="684"/>
      <c r="M573" s="684"/>
      <c r="N573" s="931"/>
      <c r="O573" s="684"/>
      <c r="P573" s="684"/>
      <c r="Q573" s="684"/>
      <c r="R573" s="865"/>
      <c r="S573" s="682"/>
      <c r="T573" s="682"/>
      <c r="U573" s="682"/>
      <c r="V573" s="682"/>
      <c r="W573" s="682"/>
      <c r="X573" s="682"/>
      <c r="Y573" s="682"/>
    </row>
    <row r="574" spans="1:25" ht="15">
      <c r="A574" s="682"/>
      <c r="B574" s="931"/>
      <c r="C574" s="684"/>
      <c r="D574" s="684"/>
      <c r="E574" s="684"/>
      <c r="F574" s="684"/>
      <c r="G574" s="684"/>
      <c r="H574" s="931"/>
      <c r="I574" s="684"/>
      <c r="J574" s="684"/>
      <c r="K574" s="684"/>
      <c r="L574" s="684"/>
      <c r="M574" s="684"/>
      <c r="N574" s="931"/>
      <c r="O574" s="684"/>
      <c r="P574" s="684"/>
      <c r="Q574" s="684"/>
      <c r="R574" s="865"/>
      <c r="S574" s="682"/>
      <c r="T574" s="682"/>
      <c r="U574" s="682"/>
      <c r="V574" s="682"/>
      <c r="W574" s="682"/>
      <c r="X574" s="682"/>
      <c r="Y574" s="682"/>
    </row>
    <row r="575" spans="1:25" ht="15">
      <c r="A575" s="682"/>
      <c r="B575" s="931"/>
      <c r="C575" s="684"/>
      <c r="D575" s="684"/>
      <c r="E575" s="684"/>
      <c r="F575" s="684"/>
      <c r="G575" s="684"/>
      <c r="H575" s="931"/>
      <c r="I575" s="684"/>
      <c r="J575" s="684"/>
      <c r="K575" s="684"/>
      <c r="L575" s="684"/>
      <c r="M575" s="684"/>
      <c r="N575" s="931"/>
      <c r="O575" s="684"/>
      <c r="P575" s="684"/>
      <c r="Q575" s="684"/>
      <c r="R575" s="865"/>
      <c r="S575" s="682"/>
      <c r="T575" s="682"/>
      <c r="U575" s="682"/>
      <c r="V575" s="682"/>
      <c r="W575" s="682"/>
      <c r="X575" s="682"/>
      <c r="Y575" s="682"/>
    </row>
    <row r="576" spans="1:25" ht="15">
      <c r="A576" s="682"/>
      <c r="B576" s="931"/>
      <c r="C576" s="684"/>
      <c r="D576" s="684"/>
      <c r="E576" s="684"/>
      <c r="F576" s="684"/>
      <c r="G576" s="684"/>
      <c r="H576" s="931"/>
      <c r="I576" s="684"/>
      <c r="J576" s="684"/>
      <c r="K576" s="684"/>
      <c r="L576" s="684"/>
      <c r="M576" s="684"/>
      <c r="N576" s="931"/>
      <c r="O576" s="684"/>
      <c r="P576" s="684"/>
      <c r="Q576" s="684"/>
      <c r="R576" s="865"/>
      <c r="S576" s="682"/>
      <c r="T576" s="682"/>
      <c r="U576" s="682"/>
      <c r="V576" s="682"/>
      <c r="W576" s="682"/>
      <c r="X576" s="682"/>
      <c r="Y576" s="682"/>
    </row>
    <row r="577" spans="1:25" ht="15">
      <c r="A577" s="682"/>
      <c r="B577" s="931"/>
      <c r="C577" s="684"/>
      <c r="D577" s="684"/>
      <c r="E577" s="684"/>
      <c r="F577" s="684"/>
      <c r="G577" s="684"/>
      <c r="H577" s="931"/>
      <c r="I577" s="684"/>
      <c r="J577" s="684"/>
      <c r="K577" s="684"/>
      <c r="L577" s="684"/>
      <c r="M577" s="684"/>
      <c r="N577" s="931"/>
      <c r="O577" s="684"/>
      <c r="P577" s="684"/>
      <c r="Q577" s="684"/>
      <c r="R577" s="865"/>
      <c r="S577" s="682"/>
      <c r="T577" s="682"/>
      <c r="U577" s="682"/>
      <c r="V577" s="682"/>
      <c r="W577" s="682"/>
      <c r="X577" s="682"/>
      <c r="Y577" s="682"/>
    </row>
    <row r="578" spans="1:25" ht="15">
      <c r="A578" s="682"/>
      <c r="B578" s="931"/>
      <c r="C578" s="684"/>
      <c r="D578" s="684"/>
      <c r="E578" s="684"/>
      <c r="F578" s="684"/>
      <c r="G578" s="684"/>
      <c r="H578" s="931"/>
      <c r="I578" s="684"/>
      <c r="J578" s="684"/>
      <c r="K578" s="684"/>
      <c r="L578" s="684"/>
      <c r="M578" s="684"/>
      <c r="N578" s="931"/>
      <c r="O578" s="684"/>
      <c r="P578" s="684"/>
      <c r="Q578" s="684"/>
      <c r="R578" s="865"/>
      <c r="S578" s="682"/>
      <c r="T578" s="682"/>
      <c r="U578" s="682"/>
      <c r="V578" s="682"/>
      <c r="W578" s="682"/>
      <c r="X578" s="682"/>
      <c r="Y578" s="682"/>
    </row>
    <row r="579" spans="1:25" ht="15">
      <c r="A579" s="682"/>
      <c r="B579" s="931"/>
      <c r="C579" s="684"/>
      <c r="D579" s="684"/>
      <c r="E579" s="684"/>
      <c r="F579" s="684"/>
      <c r="G579" s="684"/>
      <c r="H579" s="931"/>
      <c r="I579" s="684"/>
      <c r="J579" s="684"/>
      <c r="K579" s="684"/>
      <c r="L579" s="684"/>
      <c r="M579" s="684"/>
      <c r="N579" s="931"/>
      <c r="O579" s="684"/>
      <c r="P579" s="684"/>
      <c r="Q579" s="684"/>
      <c r="R579" s="865"/>
      <c r="S579" s="682"/>
      <c r="T579" s="682"/>
      <c r="U579" s="682"/>
      <c r="V579" s="682"/>
      <c r="W579" s="682"/>
      <c r="X579" s="682"/>
      <c r="Y579" s="682"/>
    </row>
    <row r="580" spans="1:25" ht="15">
      <c r="A580" s="682"/>
      <c r="B580" s="931"/>
      <c r="C580" s="684"/>
      <c r="D580" s="684"/>
      <c r="E580" s="684"/>
      <c r="F580" s="684"/>
      <c r="G580" s="684"/>
      <c r="H580" s="931"/>
      <c r="I580" s="684"/>
      <c r="J580" s="684"/>
      <c r="K580" s="684"/>
      <c r="L580" s="684"/>
      <c r="M580" s="684"/>
      <c r="N580" s="931"/>
      <c r="O580" s="684"/>
      <c r="P580" s="684"/>
      <c r="Q580" s="684"/>
      <c r="R580" s="865"/>
      <c r="S580" s="682"/>
      <c r="T580" s="682"/>
      <c r="U580" s="682"/>
      <c r="V580" s="682"/>
      <c r="W580" s="682"/>
      <c r="X580" s="682"/>
      <c r="Y580" s="682"/>
    </row>
    <row r="581" spans="1:25" ht="15">
      <c r="A581" s="682"/>
      <c r="B581" s="931"/>
      <c r="C581" s="684"/>
      <c r="D581" s="684"/>
      <c r="E581" s="684"/>
      <c r="F581" s="684"/>
      <c r="G581" s="684"/>
      <c r="H581" s="931"/>
      <c r="I581" s="684"/>
      <c r="J581" s="684"/>
      <c r="K581" s="684"/>
      <c r="L581" s="684"/>
      <c r="M581" s="684"/>
      <c r="N581" s="931"/>
      <c r="O581" s="684"/>
      <c r="P581" s="684"/>
      <c r="Q581" s="684"/>
      <c r="R581" s="865"/>
      <c r="S581" s="682"/>
      <c r="T581" s="682"/>
      <c r="U581" s="682"/>
      <c r="V581" s="682"/>
      <c r="W581" s="682"/>
      <c r="X581" s="682"/>
      <c r="Y581" s="682"/>
    </row>
    <row r="582" spans="1:25" ht="15">
      <c r="A582" s="682"/>
      <c r="B582" s="931"/>
      <c r="C582" s="684"/>
      <c r="D582" s="684"/>
      <c r="E582" s="684"/>
      <c r="F582" s="684"/>
      <c r="G582" s="684"/>
      <c r="H582" s="931"/>
      <c r="I582" s="684"/>
      <c r="J582" s="684"/>
      <c r="K582" s="684"/>
      <c r="L582" s="684"/>
      <c r="M582" s="684"/>
      <c r="N582" s="931"/>
      <c r="O582" s="684"/>
      <c r="P582" s="684"/>
      <c r="Q582" s="684"/>
      <c r="R582" s="865"/>
      <c r="S582" s="682"/>
      <c r="T582" s="682"/>
      <c r="U582" s="682"/>
      <c r="V582" s="682"/>
      <c r="W582" s="682"/>
      <c r="X582" s="682"/>
      <c r="Y582" s="682"/>
    </row>
    <row r="583" spans="1:25" ht="15">
      <c r="A583" s="682"/>
      <c r="B583" s="931"/>
      <c r="C583" s="684"/>
      <c r="D583" s="684"/>
      <c r="E583" s="684"/>
      <c r="F583" s="684"/>
      <c r="G583" s="684"/>
      <c r="H583" s="931"/>
      <c r="I583" s="684"/>
      <c r="J583" s="684"/>
      <c r="K583" s="684"/>
      <c r="L583" s="684"/>
      <c r="M583" s="684"/>
      <c r="N583" s="931"/>
      <c r="O583" s="684"/>
      <c r="P583" s="684"/>
      <c r="Q583" s="684"/>
      <c r="R583" s="865"/>
      <c r="S583" s="682"/>
      <c r="T583" s="682"/>
      <c r="U583" s="682"/>
      <c r="V583" s="682"/>
      <c r="W583" s="682"/>
      <c r="X583" s="682"/>
      <c r="Y583" s="682"/>
    </row>
    <row r="584" spans="1:25" ht="15">
      <c r="A584" s="682"/>
      <c r="B584" s="931"/>
      <c r="C584" s="684"/>
      <c r="D584" s="684"/>
      <c r="E584" s="684"/>
      <c r="F584" s="684"/>
      <c r="G584" s="684"/>
      <c r="H584" s="931"/>
      <c r="I584" s="684"/>
      <c r="J584" s="684"/>
      <c r="K584" s="684"/>
      <c r="L584" s="684"/>
      <c r="M584" s="684"/>
      <c r="N584" s="931"/>
      <c r="O584" s="684"/>
      <c r="P584" s="684"/>
      <c r="Q584" s="684"/>
      <c r="R584" s="865"/>
      <c r="S584" s="682"/>
      <c r="T584" s="682"/>
      <c r="U584" s="682"/>
      <c r="V584" s="682"/>
      <c r="W584" s="682"/>
      <c r="X584" s="682"/>
      <c r="Y584" s="682"/>
    </row>
    <row r="585" spans="1:25" ht="15">
      <c r="A585" s="682"/>
      <c r="B585" s="931"/>
      <c r="C585" s="684"/>
      <c r="D585" s="684"/>
      <c r="E585" s="684"/>
      <c r="F585" s="684"/>
      <c r="G585" s="684"/>
      <c r="H585" s="931"/>
      <c r="I585" s="684"/>
      <c r="J585" s="684"/>
      <c r="K585" s="684"/>
      <c r="L585" s="684"/>
      <c r="M585" s="684"/>
      <c r="N585" s="931"/>
      <c r="O585" s="684"/>
      <c r="P585" s="684"/>
      <c r="Q585" s="684"/>
      <c r="R585" s="865"/>
      <c r="S585" s="682"/>
      <c r="T585" s="682"/>
      <c r="U585" s="682"/>
      <c r="V585" s="682"/>
      <c r="W585" s="682"/>
      <c r="X585" s="682"/>
      <c r="Y585" s="682"/>
    </row>
    <row r="586" spans="1:25" ht="15">
      <c r="A586" s="682"/>
      <c r="B586" s="931"/>
      <c r="C586" s="684"/>
      <c r="D586" s="684"/>
      <c r="E586" s="684"/>
      <c r="F586" s="684"/>
      <c r="G586" s="684"/>
      <c r="H586" s="931"/>
      <c r="I586" s="684"/>
      <c r="J586" s="684"/>
      <c r="K586" s="684"/>
      <c r="L586" s="684"/>
      <c r="M586" s="684"/>
      <c r="N586" s="931"/>
      <c r="O586" s="684"/>
      <c r="P586" s="684"/>
      <c r="Q586" s="684"/>
      <c r="R586" s="865"/>
      <c r="S586" s="682"/>
      <c r="T586" s="682"/>
      <c r="U586" s="682"/>
      <c r="V586" s="682"/>
      <c r="W586" s="682"/>
      <c r="X586" s="682"/>
      <c r="Y586" s="682"/>
    </row>
    <row r="587" spans="1:25" ht="15">
      <c r="A587" s="682"/>
      <c r="B587" s="931"/>
      <c r="C587" s="684"/>
      <c r="D587" s="684"/>
      <c r="E587" s="684"/>
      <c r="F587" s="684"/>
      <c r="G587" s="684"/>
      <c r="H587" s="931"/>
      <c r="I587" s="684"/>
      <c r="J587" s="684"/>
      <c r="K587" s="684"/>
      <c r="L587" s="684"/>
      <c r="M587" s="684"/>
      <c r="N587" s="931"/>
      <c r="O587" s="684"/>
      <c r="P587" s="684"/>
      <c r="Q587" s="684"/>
      <c r="R587" s="865"/>
      <c r="S587" s="682"/>
      <c r="T587" s="682"/>
      <c r="U587" s="682"/>
      <c r="V587" s="682"/>
      <c r="W587" s="682"/>
      <c r="X587" s="682"/>
      <c r="Y587" s="682"/>
    </row>
    <row r="588" spans="1:25" ht="15">
      <c r="A588" s="682"/>
      <c r="B588" s="931"/>
      <c r="C588" s="684"/>
      <c r="D588" s="684"/>
      <c r="E588" s="684"/>
      <c r="F588" s="684"/>
      <c r="G588" s="684"/>
      <c r="H588" s="931"/>
      <c r="I588" s="684"/>
      <c r="J588" s="684"/>
      <c r="K588" s="684"/>
      <c r="L588" s="684"/>
      <c r="M588" s="684"/>
      <c r="N588" s="931"/>
      <c r="O588" s="684"/>
      <c r="P588" s="684"/>
      <c r="Q588" s="684"/>
      <c r="R588" s="865"/>
      <c r="S588" s="682"/>
      <c r="T588" s="682"/>
      <c r="U588" s="682"/>
      <c r="V588" s="682"/>
      <c r="W588" s="682"/>
      <c r="X588" s="682"/>
      <c r="Y588" s="682"/>
    </row>
    <row r="589" spans="1:25" ht="15">
      <c r="A589" s="682"/>
      <c r="B589" s="931"/>
      <c r="C589" s="684"/>
      <c r="D589" s="684"/>
      <c r="E589" s="684"/>
      <c r="F589" s="684"/>
      <c r="G589" s="684"/>
      <c r="H589" s="931"/>
      <c r="I589" s="684"/>
      <c r="J589" s="684"/>
      <c r="K589" s="684"/>
      <c r="L589" s="684"/>
      <c r="M589" s="684"/>
      <c r="N589" s="931"/>
      <c r="O589" s="684"/>
      <c r="P589" s="684"/>
      <c r="Q589" s="684"/>
      <c r="R589" s="865"/>
      <c r="S589" s="682"/>
      <c r="T589" s="682"/>
      <c r="U589" s="682"/>
      <c r="V589" s="682"/>
      <c r="W589" s="682"/>
      <c r="X589" s="682"/>
      <c r="Y589" s="682"/>
    </row>
    <row r="590" spans="1:25" ht="15">
      <c r="A590" s="682"/>
      <c r="B590" s="931"/>
      <c r="C590" s="684"/>
      <c r="D590" s="684"/>
      <c r="E590" s="684"/>
      <c r="F590" s="684"/>
      <c r="G590" s="684"/>
      <c r="H590" s="931"/>
      <c r="I590" s="684"/>
      <c r="J590" s="684"/>
      <c r="K590" s="684"/>
      <c r="L590" s="684"/>
      <c r="M590" s="684"/>
      <c r="N590" s="931"/>
      <c r="O590" s="684"/>
      <c r="P590" s="684"/>
      <c r="Q590" s="684"/>
      <c r="R590" s="865"/>
      <c r="S590" s="682"/>
      <c r="T590" s="682"/>
      <c r="U590" s="682"/>
      <c r="V590" s="682"/>
      <c r="W590" s="682"/>
      <c r="X590" s="682"/>
      <c r="Y590" s="682"/>
    </row>
    <row r="591" spans="1:25" ht="15">
      <c r="A591" s="682"/>
      <c r="B591" s="931"/>
      <c r="C591" s="684"/>
      <c r="D591" s="684"/>
      <c r="E591" s="684"/>
      <c r="F591" s="684"/>
      <c r="G591" s="684"/>
      <c r="H591" s="931"/>
      <c r="I591" s="684"/>
      <c r="J591" s="684"/>
      <c r="K591" s="684"/>
      <c r="L591" s="684"/>
      <c r="M591" s="684"/>
      <c r="N591" s="931"/>
      <c r="O591" s="684"/>
      <c r="P591" s="684"/>
      <c r="Q591" s="684"/>
      <c r="R591" s="865"/>
      <c r="S591" s="682"/>
      <c r="T591" s="682"/>
      <c r="U591" s="682"/>
      <c r="V591" s="682"/>
      <c r="W591" s="682"/>
      <c r="X591" s="682"/>
      <c r="Y591" s="682"/>
    </row>
    <row r="592" spans="1:25" ht="15">
      <c r="A592" s="682"/>
      <c r="B592" s="931"/>
      <c r="C592" s="684"/>
      <c r="D592" s="684"/>
      <c r="E592" s="684"/>
      <c r="F592" s="684"/>
      <c r="G592" s="684"/>
      <c r="H592" s="931"/>
      <c r="I592" s="684"/>
      <c r="J592" s="684"/>
      <c r="K592" s="684"/>
      <c r="L592" s="684"/>
      <c r="M592" s="684"/>
      <c r="N592" s="931"/>
      <c r="O592" s="684"/>
      <c r="P592" s="684"/>
      <c r="Q592" s="684"/>
      <c r="R592" s="865"/>
      <c r="S592" s="682"/>
      <c r="T592" s="682"/>
      <c r="U592" s="682"/>
      <c r="V592" s="682"/>
      <c r="W592" s="682"/>
      <c r="X592" s="682"/>
      <c r="Y592" s="682"/>
    </row>
    <row r="593" spans="1:25" ht="15">
      <c r="A593" s="682"/>
      <c r="B593" s="931"/>
      <c r="C593" s="684"/>
      <c r="D593" s="684"/>
      <c r="E593" s="684"/>
      <c r="F593" s="684"/>
      <c r="G593" s="684"/>
      <c r="H593" s="931"/>
      <c r="I593" s="684"/>
      <c r="J593" s="684"/>
      <c r="K593" s="684"/>
      <c r="L593" s="684"/>
      <c r="M593" s="684"/>
      <c r="N593" s="931"/>
      <c r="O593" s="684"/>
      <c r="P593" s="684"/>
      <c r="Q593" s="684"/>
      <c r="R593" s="865"/>
      <c r="S593" s="682"/>
      <c r="T593" s="682"/>
      <c r="U593" s="682"/>
      <c r="V593" s="682"/>
      <c r="W593" s="682"/>
      <c r="X593" s="682"/>
      <c r="Y593" s="682"/>
    </row>
    <row r="594" spans="1:25" ht="15">
      <c r="A594" s="682"/>
      <c r="B594" s="931"/>
      <c r="C594" s="684"/>
      <c r="D594" s="684"/>
      <c r="E594" s="684"/>
      <c r="F594" s="684"/>
      <c r="G594" s="684"/>
      <c r="H594" s="931"/>
      <c r="I594" s="684"/>
      <c r="J594" s="684"/>
      <c r="K594" s="684"/>
      <c r="L594" s="684"/>
      <c r="M594" s="684"/>
      <c r="N594" s="931"/>
      <c r="O594" s="684"/>
      <c r="P594" s="684"/>
      <c r="Q594" s="684"/>
      <c r="R594" s="865"/>
      <c r="S594" s="682"/>
      <c r="T594" s="682"/>
      <c r="U594" s="682"/>
      <c r="V594" s="682"/>
      <c r="W594" s="682"/>
      <c r="X594" s="682"/>
      <c r="Y594" s="682"/>
    </row>
    <row r="595" spans="1:25" ht="15">
      <c r="A595" s="682"/>
      <c r="B595" s="931"/>
      <c r="C595" s="684"/>
      <c r="D595" s="684"/>
      <c r="E595" s="684"/>
      <c r="F595" s="684"/>
      <c r="G595" s="684"/>
      <c r="H595" s="931"/>
      <c r="I595" s="684"/>
      <c r="J595" s="684"/>
      <c r="K595" s="684"/>
      <c r="L595" s="684"/>
      <c r="M595" s="684"/>
      <c r="N595" s="931"/>
      <c r="O595" s="684"/>
      <c r="P595" s="684"/>
      <c r="Q595" s="684"/>
      <c r="R595" s="865"/>
      <c r="S595" s="682"/>
      <c r="T595" s="682"/>
      <c r="U595" s="682"/>
      <c r="V595" s="682"/>
      <c r="W595" s="682"/>
      <c r="X595" s="682"/>
      <c r="Y595" s="682"/>
    </row>
    <row r="596" spans="1:25" ht="15">
      <c r="A596" s="682"/>
      <c r="B596" s="931"/>
      <c r="C596" s="684"/>
      <c r="D596" s="684"/>
      <c r="E596" s="684"/>
      <c r="F596" s="684"/>
      <c r="G596" s="684"/>
      <c r="H596" s="931"/>
      <c r="I596" s="684"/>
      <c r="J596" s="684"/>
      <c r="K596" s="684"/>
      <c r="L596" s="684"/>
      <c r="M596" s="684"/>
      <c r="N596" s="931"/>
      <c r="O596" s="684"/>
      <c r="P596" s="684"/>
      <c r="Q596" s="684"/>
      <c r="R596" s="865"/>
      <c r="S596" s="682"/>
      <c r="T596" s="682"/>
      <c r="U596" s="682"/>
      <c r="V596" s="682"/>
      <c r="W596" s="682"/>
      <c r="X596" s="682"/>
      <c r="Y596" s="682"/>
    </row>
    <row r="597" spans="1:25" ht="15">
      <c r="A597" s="682"/>
      <c r="B597" s="931"/>
      <c r="C597" s="684"/>
      <c r="D597" s="684"/>
      <c r="E597" s="684"/>
      <c r="F597" s="684"/>
      <c r="G597" s="684"/>
      <c r="H597" s="931"/>
      <c r="I597" s="684"/>
      <c r="J597" s="684"/>
      <c r="K597" s="684"/>
      <c r="L597" s="684"/>
      <c r="M597" s="684"/>
      <c r="N597" s="931"/>
      <c r="O597" s="684"/>
      <c r="P597" s="684"/>
      <c r="Q597" s="684"/>
      <c r="R597" s="865"/>
      <c r="S597" s="682"/>
      <c r="T597" s="682"/>
      <c r="U597" s="682"/>
      <c r="V597" s="682"/>
      <c r="W597" s="682"/>
      <c r="X597" s="682"/>
      <c r="Y597" s="682"/>
    </row>
    <row r="598" spans="1:25" ht="15">
      <c r="A598" s="682"/>
      <c r="B598" s="931"/>
      <c r="C598" s="684"/>
      <c r="D598" s="684"/>
      <c r="E598" s="684"/>
      <c r="F598" s="684"/>
      <c r="G598" s="684"/>
      <c r="H598" s="931"/>
      <c r="I598" s="684"/>
      <c r="J598" s="684"/>
      <c r="K598" s="684"/>
      <c r="L598" s="684"/>
      <c r="M598" s="684"/>
      <c r="N598" s="931"/>
      <c r="O598" s="684"/>
      <c r="P598" s="684"/>
      <c r="Q598" s="684"/>
      <c r="R598" s="865"/>
      <c r="S598" s="682"/>
      <c r="T598" s="682"/>
      <c r="U598" s="682"/>
      <c r="V598" s="682"/>
      <c r="W598" s="682"/>
      <c r="X598" s="682"/>
      <c r="Y598" s="682"/>
    </row>
    <row r="599" spans="1:25" ht="15">
      <c r="A599" s="682"/>
      <c r="B599" s="931"/>
      <c r="C599" s="684"/>
      <c r="D599" s="684"/>
      <c r="E599" s="684"/>
      <c r="F599" s="684"/>
      <c r="G599" s="684"/>
      <c r="H599" s="931"/>
      <c r="I599" s="684"/>
      <c r="J599" s="684"/>
      <c r="K599" s="684"/>
      <c r="L599" s="684"/>
      <c r="M599" s="684"/>
      <c r="N599" s="931"/>
      <c r="O599" s="684"/>
      <c r="P599" s="684"/>
      <c r="Q599" s="684"/>
      <c r="R599" s="865"/>
      <c r="S599" s="682"/>
      <c r="T599" s="682"/>
      <c r="U599" s="682"/>
      <c r="V599" s="682"/>
      <c r="W599" s="682"/>
      <c r="X599" s="682"/>
      <c r="Y599" s="682"/>
    </row>
    <row r="600" spans="1:25" ht="15">
      <c r="A600" s="682"/>
      <c r="B600" s="931"/>
      <c r="C600" s="684"/>
      <c r="D600" s="684"/>
      <c r="E600" s="684"/>
      <c r="F600" s="684"/>
      <c r="G600" s="684"/>
      <c r="H600" s="931"/>
      <c r="I600" s="684"/>
      <c r="J600" s="684"/>
      <c r="K600" s="684"/>
      <c r="L600" s="684"/>
      <c r="M600" s="684"/>
      <c r="N600" s="931"/>
      <c r="O600" s="684"/>
      <c r="P600" s="684"/>
      <c r="Q600" s="684"/>
      <c r="R600" s="865"/>
      <c r="S600" s="682"/>
      <c r="T600" s="682"/>
      <c r="U600" s="682"/>
      <c r="V600" s="682"/>
      <c r="W600" s="682"/>
      <c r="X600" s="682"/>
      <c r="Y600" s="682"/>
    </row>
    <row r="601" spans="1:25" ht="15">
      <c r="A601" s="682"/>
      <c r="B601" s="931"/>
      <c r="C601" s="684"/>
      <c r="D601" s="684"/>
      <c r="E601" s="684"/>
      <c r="F601" s="684"/>
      <c r="G601" s="684"/>
      <c r="H601" s="931"/>
      <c r="I601" s="684"/>
      <c r="J601" s="684"/>
      <c r="K601" s="684"/>
      <c r="L601" s="684"/>
      <c r="M601" s="684"/>
      <c r="N601" s="931"/>
      <c r="O601" s="684"/>
      <c r="P601" s="684"/>
      <c r="Q601" s="684"/>
      <c r="R601" s="865"/>
      <c r="S601" s="682"/>
      <c r="T601" s="682"/>
      <c r="U601" s="682"/>
      <c r="V601" s="682"/>
      <c r="W601" s="682"/>
      <c r="X601" s="682"/>
      <c r="Y601" s="682"/>
    </row>
    <row r="602" spans="1:25" ht="15">
      <c r="A602" s="682"/>
      <c r="B602" s="931"/>
      <c r="C602" s="684"/>
      <c r="D602" s="684"/>
      <c r="E602" s="684"/>
      <c r="F602" s="684"/>
      <c r="G602" s="684"/>
      <c r="H602" s="931"/>
      <c r="I602" s="684"/>
      <c r="J602" s="684"/>
      <c r="K602" s="684"/>
      <c r="L602" s="684"/>
      <c r="M602" s="684"/>
      <c r="N602" s="931"/>
      <c r="O602" s="684"/>
      <c r="P602" s="684"/>
      <c r="Q602" s="684"/>
      <c r="R602" s="865"/>
      <c r="S602" s="682"/>
      <c r="T602" s="682"/>
      <c r="U602" s="682"/>
      <c r="V602" s="682"/>
      <c r="W602" s="682"/>
      <c r="X602" s="682"/>
      <c r="Y602" s="682"/>
    </row>
    <row r="603" spans="1:25" ht="15">
      <c r="A603" s="682"/>
      <c r="B603" s="931"/>
      <c r="C603" s="684"/>
      <c r="D603" s="684"/>
      <c r="E603" s="684"/>
      <c r="F603" s="684"/>
      <c r="G603" s="684"/>
      <c r="H603" s="931"/>
      <c r="I603" s="684"/>
      <c r="J603" s="684"/>
      <c r="K603" s="684"/>
      <c r="L603" s="684"/>
      <c r="M603" s="684"/>
      <c r="N603" s="931"/>
      <c r="O603" s="684"/>
      <c r="P603" s="684"/>
      <c r="Q603" s="684"/>
      <c r="R603" s="865"/>
      <c r="S603" s="682"/>
      <c r="T603" s="682"/>
      <c r="U603" s="682"/>
      <c r="V603" s="682"/>
      <c r="W603" s="682"/>
      <c r="X603" s="682"/>
      <c r="Y603" s="682"/>
    </row>
    <row r="604" spans="1:25" ht="15">
      <c r="A604" s="682"/>
      <c r="B604" s="931"/>
      <c r="C604" s="684"/>
      <c r="D604" s="684"/>
      <c r="E604" s="684"/>
      <c r="F604" s="684"/>
      <c r="G604" s="684"/>
      <c r="H604" s="931"/>
      <c r="I604" s="684"/>
      <c r="J604" s="684"/>
      <c r="K604" s="684"/>
      <c r="L604" s="684"/>
      <c r="M604" s="684"/>
      <c r="N604" s="931"/>
      <c r="O604" s="684"/>
      <c r="P604" s="684"/>
      <c r="Q604" s="684"/>
      <c r="R604" s="865"/>
      <c r="S604" s="682"/>
      <c r="T604" s="682"/>
      <c r="U604" s="682"/>
      <c r="V604" s="682"/>
      <c r="W604" s="682"/>
      <c r="X604" s="682"/>
      <c r="Y604" s="682"/>
    </row>
    <row r="605" spans="1:25" ht="15">
      <c r="A605" s="682"/>
      <c r="B605" s="931"/>
      <c r="C605" s="684"/>
      <c r="D605" s="684"/>
      <c r="E605" s="684"/>
      <c r="F605" s="684"/>
      <c r="G605" s="684"/>
      <c r="H605" s="931"/>
      <c r="I605" s="684"/>
      <c r="J605" s="684"/>
      <c r="K605" s="684"/>
      <c r="L605" s="684"/>
      <c r="M605" s="684"/>
      <c r="N605" s="931"/>
      <c r="O605" s="684"/>
      <c r="P605" s="684"/>
      <c r="Q605" s="684"/>
      <c r="R605" s="865"/>
      <c r="S605" s="682"/>
      <c r="T605" s="682"/>
      <c r="U605" s="682"/>
      <c r="V605" s="682"/>
      <c r="W605" s="682"/>
      <c r="X605" s="682"/>
      <c r="Y605" s="682"/>
    </row>
    <row r="606" spans="1:25" ht="15">
      <c r="A606" s="682"/>
      <c r="B606" s="931"/>
      <c r="C606" s="684"/>
      <c r="D606" s="684"/>
      <c r="E606" s="684"/>
      <c r="F606" s="684"/>
      <c r="G606" s="684"/>
      <c r="H606" s="931"/>
      <c r="I606" s="684"/>
      <c r="J606" s="684"/>
      <c r="K606" s="684"/>
      <c r="L606" s="684"/>
      <c r="M606" s="684"/>
      <c r="N606" s="931"/>
      <c r="O606" s="684"/>
      <c r="P606" s="684"/>
      <c r="Q606" s="684"/>
      <c r="R606" s="865"/>
      <c r="S606" s="682"/>
      <c r="T606" s="682"/>
      <c r="U606" s="682"/>
      <c r="V606" s="682"/>
      <c r="W606" s="682"/>
      <c r="X606" s="682"/>
      <c r="Y606" s="682"/>
    </row>
    <row r="607" spans="1:25" ht="15">
      <c r="A607" s="682"/>
      <c r="B607" s="931"/>
      <c r="C607" s="684"/>
      <c r="D607" s="684"/>
      <c r="E607" s="684"/>
      <c r="F607" s="684"/>
      <c r="G607" s="684"/>
      <c r="H607" s="931"/>
      <c r="I607" s="684"/>
      <c r="J607" s="684"/>
      <c r="K607" s="684"/>
      <c r="L607" s="684"/>
      <c r="M607" s="684"/>
      <c r="N607" s="931"/>
      <c r="O607" s="684"/>
      <c r="P607" s="684"/>
      <c r="Q607" s="684"/>
      <c r="R607" s="865"/>
      <c r="S607" s="682"/>
      <c r="T607" s="682"/>
      <c r="U607" s="682"/>
      <c r="V607" s="682"/>
      <c r="W607" s="682"/>
      <c r="X607" s="682"/>
      <c r="Y607" s="682"/>
    </row>
    <row r="608" spans="1:25" ht="15">
      <c r="A608" s="682"/>
      <c r="B608" s="931"/>
      <c r="C608" s="684"/>
      <c r="D608" s="684"/>
      <c r="E608" s="684"/>
      <c r="F608" s="684"/>
      <c r="G608" s="684"/>
      <c r="H608" s="931"/>
      <c r="I608" s="684"/>
      <c r="J608" s="684"/>
      <c r="K608" s="684"/>
      <c r="L608" s="684"/>
      <c r="M608" s="684"/>
      <c r="N608" s="931"/>
      <c r="O608" s="684"/>
      <c r="P608" s="684"/>
      <c r="Q608" s="684"/>
      <c r="R608" s="865"/>
      <c r="S608" s="682"/>
      <c r="T608" s="682"/>
      <c r="U608" s="682"/>
      <c r="V608" s="682"/>
      <c r="W608" s="682"/>
      <c r="X608" s="682"/>
      <c r="Y608" s="682"/>
    </row>
    <row r="609" spans="1:25" ht="15">
      <c r="A609" s="682"/>
      <c r="B609" s="931"/>
      <c r="C609" s="684"/>
      <c r="D609" s="684"/>
      <c r="E609" s="684"/>
      <c r="F609" s="684"/>
      <c r="G609" s="684"/>
      <c r="H609" s="931"/>
      <c r="I609" s="684"/>
      <c r="J609" s="684"/>
      <c r="K609" s="684"/>
      <c r="L609" s="684"/>
      <c r="M609" s="684"/>
      <c r="N609" s="931"/>
      <c r="O609" s="684"/>
      <c r="P609" s="684"/>
      <c r="Q609" s="684"/>
      <c r="R609" s="865"/>
      <c r="S609" s="682"/>
      <c r="T609" s="682"/>
      <c r="U609" s="682"/>
      <c r="V609" s="682"/>
      <c r="W609" s="682"/>
      <c r="X609" s="682"/>
      <c r="Y609" s="682"/>
    </row>
    <row r="610" spans="1:25" ht="15">
      <c r="A610" s="682"/>
      <c r="B610" s="931"/>
      <c r="C610" s="684"/>
      <c r="D610" s="684"/>
      <c r="E610" s="684"/>
      <c r="F610" s="684"/>
      <c r="G610" s="684"/>
      <c r="H610" s="931"/>
      <c r="I610" s="684"/>
      <c r="J610" s="684"/>
      <c r="K610" s="684"/>
      <c r="L610" s="684"/>
      <c r="M610" s="684"/>
      <c r="N610" s="931"/>
      <c r="O610" s="684"/>
      <c r="P610" s="684"/>
      <c r="Q610" s="684"/>
      <c r="R610" s="865"/>
      <c r="S610" s="682"/>
      <c r="T610" s="682"/>
      <c r="U610" s="682"/>
      <c r="V610" s="682"/>
      <c r="W610" s="682"/>
      <c r="X610" s="682"/>
      <c r="Y610" s="682"/>
    </row>
    <row r="611" spans="1:25" ht="15">
      <c r="A611" s="682"/>
      <c r="B611" s="931"/>
      <c r="C611" s="684"/>
      <c r="D611" s="684"/>
      <c r="E611" s="684"/>
      <c r="F611" s="684"/>
      <c r="G611" s="684"/>
      <c r="H611" s="931"/>
      <c r="I611" s="684"/>
      <c r="J611" s="684"/>
      <c r="K611" s="684"/>
      <c r="L611" s="684"/>
      <c r="M611" s="684"/>
      <c r="N611" s="931"/>
      <c r="O611" s="684"/>
      <c r="P611" s="684"/>
      <c r="Q611" s="684"/>
      <c r="R611" s="865"/>
      <c r="S611" s="682"/>
      <c r="T611" s="682"/>
      <c r="U611" s="682"/>
      <c r="V611" s="682"/>
      <c r="W611" s="682"/>
      <c r="X611" s="682"/>
      <c r="Y611" s="682"/>
    </row>
    <row r="612" spans="1:25" ht="15">
      <c r="A612" s="682"/>
      <c r="B612" s="931"/>
      <c r="C612" s="684"/>
      <c r="D612" s="684"/>
      <c r="E612" s="684"/>
      <c r="F612" s="684"/>
      <c r="G612" s="684"/>
      <c r="H612" s="931"/>
      <c r="I612" s="684"/>
      <c r="J612" s="684"/>
      <c r="K612" s="684"/>
      <c r="L612" s="684"/>
      <c r="M612" s="684"/>
      <c r="N612" s="931"/>
      <c r="O612" s="684"/>
      <c r="P612" s="684"/>
      <c r="Q612" s="684"/>
      <c r="R612" s="865"/>
      <c r="S612" s="682"/>
      <c r="T612" s="682"/>
      <c r="U612" s="682"/>
      <c r="V612" s="682"/>
      <c r="W612" s="682"/>
      <c r="X612" s="682"/>
      <c r="Y612" s="682"/>
    </row>
    <row r="613" spans="1:25" ht="15">
      <c r="A613" s="682"/>
      <c r="B613" s="931"/>
      <c r="C613" s="684"/>
      <c r="D613" s="684"/>
      <c r="E613" s="684"/>
      <c r="F613" s="684"/>
      <c r="G613" s="684"/>
      <c r="H613" s="931"/>
      <c r="I613" s="684"/>
      <c r="J613" s="684"/>
      <c r="K613" s="684"/>
      <c r="L613" s="684"/>
      <c r="M613" s="684"/>
      <c r="N613" s="931"/>
      <c r="O613" s="684"/>
      <c r="P613" s="684"/>
      <c r="Q613" s="684"/>
      <c r="R613" s="865"/>
      <c r="S613" s="682"/>
      <c r="T613" s="682"/>
      <c r="U613" s="682"/>
      <c r="V613" s="682"/>
      <c r="W613" s="682"/>
      <c r="X613" s="682"/>
      <c r="Y613" s="682"/>
    </row>
    <row r="614" spans="1:25" ht="15">
      <c r="A614" s="682"/>
      <c r="B614" s="931"/>
      <c r="C614" s="684"/>
      <c r="D614" s="684"/>
      <c r="E614" s="684"/>
      <c r="F614" s="684"/>
      <c r="G614" s="684"/>
      <c r="H614" s="931"/>
      <c r="I614" s="684"/>
      <c r="J614" s="684"/>
      <c r="K614" s="684"/>
      <c r="L614" s="684"/>
      <c r="M614" s="684"/>
      <c r="N614" s="931"/>
      <c r="O614" s="684"/>
      <c r="P614" s="684"/>
      <c r="Q614" s="684"/>
      <c r="R614" s="865"/>
      <c r="S614" s="682"/>
      <c r="T614" s="682"/>
      <c r="U614" s="682"/>
      <c r="V614" s="682"/>
      <c r="W614" s="682"/>
      <c r="X614" s="682"/>
      <c r="Y614" s="682"/>
    </row>
    <row r="615" spans="1:25" ht="15">
      <c r="A615" s="682"/>
      <c r="B615" s="931"/>
      <c r="C615" s="684"/>
      <c r="D615" s="684"/>
      <c r="E615" s="684"/>
      <c r="F615" s="684"/>
      <c r="G615" s="684"/>
      <c r="H615" s="931"/>
      <c r="I615" s="684"/>
      <c r="J615" s="684"/>
      <c r="K615" s="684"/>
      <c r="L615" s="684"/>
      <c r="M615" s="684"/>
      <c r="N615" s="931"/>
      <c r="O615" s="684"/>
      <c r="P615" s="684"/>
      <c r="Q615" s="684"/>
      <c r="R615" s="865"/>
      <c r="S615" s="682"/>
      <c r="T615" s="682"/>
      <c r="U615" s="682"/>
      <c r="V615" s="682"/>
      <c r="W615" s="682"/>
      <c r="X615" s="682"/>
      <c r="Y615" s="682"/>
    </row>
    <row r="616" spans="1:25" ht="15">
      <c r="A616" s="682"/>
      <c r="B616" s="931"/>
      <c r="C616" s="684"/>
      <c r="D616" s="684"/>
      <c r="E616" s="684"/>
      <c r="F616" s="684"/>
      <c r="G616" s="684"/>
      <c r="H616" s="931"/>
      <c r="I616" s="684"/>
      <c r="J616" s="684"/>
      <c r="K616" s="684"/>
      <c r="L616" s="684"/>
      <c r="M616" s="684"/>
      <c r="N616" s="931"/>
      <c r="O616" s="684"/>
      <c r="P616" s="684"/>
      <c r="Q616" s="684"/>
      <c r="R616" s="865"/>
      <c r="S616" s="682"/>
      <c r="T616" s="682"/>
      <c r="U616" s="682"/>
      <c r="V616" s="682"/>
      <c r="W616" s="682"/>
      <c r="X616" s="682"/>
      <c r="Y616" s="682"/>
    </row>
    <row r="617" spans="1:25" ht="15">
      <c r="A617" s="682"/>
      <c r="B617" s="931"/>
      <c r="C617" s="684"/>
      <c r="D617" s="684"/>
      <c r="E617" s="684"/>
      <c r="F617" s="684"/>
      <c r="G617" s="684"/>
      <c r="H617" s="931"/>
      <c r="I617" s="684"/>
      <c r="J617" s="684"/>
      <c r="K617" s="684"/>
      <c r="L617" s="684"/>
      <c r="M617" s="684"/>
      <c r="N617" s="931"/>
      <c r="O617" s="684"/>
      <c r="P617" s="684"/>
      <c r="Q617" s="684"/>
      <c r="R617" s="865"/>
      <c r="S617" s="682"/>
      <c r="T617" s="682"/>
      <c r="U617" s="682"/>
      <c r="V617" s="682"/>
      <c r="W617" s="682"/>
      <c r="X617" s="682"/>
      <c r="Y617" s="682"/>
    </row>
    <row r="618" spans="1:25" ht="15">
      <c r="A618" s="682"/>
      <c r="B618" s="931"/>
      <c r="C618" s="684"/>
      <c r="D618" s="684"/>
      <c r="E618" s="684"/>
      <c r="F618" s="684"/>
      <c r="G618" s="684"/>
      <c r="H618" s="931"/>
      <c r="I618" s="684"/>
      <c r="J618" s="684"/>
      <c r="K618" s="684"/>
      <c r="L618" s="684"/>
      <c r="M618" s="684"/>
      <c r="N618" s="931"/>
      <c r="O618" s="684"/>
      <c r="P618" s="684"/>
      <c r="Q618" s="684"/>
      <c r="R618" s="865"/>
      <c r="S618" s="682"/>
      <c r="T618" s="682"/>
      <c r="U618" s="682"/>
      <c r="V618" s="682"/>
      <c r="W618" s="682"/>
      <c r="X618" s="682"/>
      <c r="Y618" s="682"/>
    </row>
    <row r="619" spans="1:25" ht="15">
      <c r="A619" s="682"/>
      <c r="B619" s="931"/>
      <c r="C619" s="684"/>
      <c r="D619" s="684"/>
      <c r="E619" s="684"/>
      <c r="F619" s="684"/>
      <c r="G619" s="684"/>
      <c r="H619" s="931"/>
      <c r="I619" s="684"/>
      <c r="J619" s="684"/>
      <c r="K619" s="684"/>
      <c r="L619" s="684"/>
      <c r="M619" s="684"/>
      <c r="N619" s="931"/>
      <c r="O619" s="684"/>
      <c r="P619" s="684"/>
      <c r="Q619" s="684"/>
      <c r="R619" s="865"/>
      <c r="S619" s="682"/>
      <c r="T619" s="682"/>
      <c r="U619" s="682"/>
      <c r="V619" s="682"/>
      <c r="W619" s="682"/>
      <c r="X619" s="682"/>
      <c r="Y619" s="682"/>
    </row>
    <row r="620" spans="1:25" ht="15">
      <c r="A620" s="682"/>
      <c r="B620" s="931"/>
      <c r="C620" s="684"/>
      <c r="D620" s="684"/>
      <c r="E620" s="684"/>
      <c r="F620" s="684"/>
      <c r="G620" s="684"/>
      <c r="H620" s="931"/>
      <c r="I620" s="684"/>
      <c r="J620" s="684"/>
      <c r="K620" s="684"/>
      <c r="L620" s="684"/>
      <c r="M620" s="684"/>
      <c r="N620" s="931"/>
      <c r="O620" s="684"/>
      <c r="P620" s="684"/>
      <c r="Q620" s="684"/>
      <c r="R620" s="865"/>
      <c r="S620" s="682"/>
      <c r="T620" s="682"/>
      <c r="U620" s="682"/>
      <c r="V620" s="682"/>
      <c r="W620" s="682"/>
      <c r="X620" s="682"/>
      <c r="Y620" s="682"/>
    </row>
    <row r="621" spans="1:25" ht="15">
      <c r="A621" s="682"/>
      <c r="B621" s="931"/>
      <c r="C621" s="684"/>
      <c r="D621" s="684"/>
      <c r="E621" s="684"/>
      <c r="F621" s="684"/>
      <c r="G621" s="684"/>
      <c r="H621" s="931"/>
      <c r="I621" s="684"/>
      <c r="J621" s="684"/>
      <c r="K621" s="684"/>
      <c r="L621" s="684"/>
      <c r="M621" s="684"/>
      <c r="N621" s="931"/>
      <c r="O621" s="684"/>
      <c r="P621" s="684"/>
      <c r="Q621" s="684"/>
      <c r="R621" s="865"/>
      <c r="S621" s="682"/>
      <c r="T621" s="682"/>
      <c r="U621" s="682"/>
      <c r="V621" s="682"/>
      <c r="W621" s="682"/>
      <c r="X621" s="682"/>
      <c r="Y621" s="682"/>
    </row>
    <row r="622" spans="1:25" ht="15">
      <c r="A622" s="682"/>
      <c r="B622" s="931"/>
      <c r="C622" s="684"/>
      <c r="D622" s="684"/>
      <c r="E622" s="684"/>
      <c r="F622" s="684"/>
      <c r="G622" s="684"/>
      <c r="H622" s="931"/>
      <c r="I622" s="684"/>
      <c r="J622" s="684"/>
      <c r="K622" s="684"/>
      <c r="L622" s="684"/>
      <c r="M622" s="684"/>
      <c r="N622" s="931"/>
      <c r="O622" s="684"/>
      <c r="P622" s="684"/>
      <c r="Q622" s="684"/>
      <c r="R622" s="865"/>
      <c r="S622" s="682"/>
      <c r="T622" s="682"/>
      <c r="U622" s="682"/>
      <c r="V622" s="682"/>
      <c r="W622" s="682"/>
      <c r="X622" s="682"/>
      <c r="Y622" s="682"/>
    </row>
    <row r="623" spans="1:25" ht="15">
      <c r="A623" s="682"/>
      <c r="B623" s="931"/>
      <c r="C623" s="684"/>
      <c r="D623" s="684"/>
      <c r="E623" s="684"/>
      <c r="F623" s="684"/>
      <c r="G623" s="684"/>
      <c r="H623" s="931"/>
      <c r="I623" s="684"/>
      <c r="J623" s="684"/>
      <c r="K623" s="684"/>
      <c r="L623" s="684"/>
      <c r="M623" s="684"/>
      <c r="N623" s="931"/>
      <c r="O623" s="684"/>
      <c r="P623" s="684"/>
      <c r="Q623" s="684"/>
      <c r="R623" s="865"/>
      <c r="S623" s="682"/>
      <c r="T623" s="682"/>
      <c r="U623" s="682"/>
      <c r="V623" s="682"/>
      <c r="W623" s="682"/>
      <c r="X623" s="682"/>
      <c r="Y623" s="682"/>
    </row>
    <row r="624" spans="1:25" ht="15">
      <c r="A624" s="682"/>
      <c r="B624" s="931"/>
      <c r="C624" s="684"/>
      <c r="D624" s="684"/>
      <c r="E624" s="684"/>
      <c r="F624" s="684"/>
      <c r="G624" s="684"/>
      <c r="H624" s="931"/>
      <c r="I624" s="684"/>
      <c r="J624" s="684"/>
      <c r="K624" s="684"/>
      <c r="L624" s="684"/>
      <c r="M624" s="684"/>
      <c r="N624" s="931"/>
      <c r="O624" s="684"/>
      <c r="P624" s="684"/>
      <c r="Q624" s="684"/>
      <c r="R624" s="865"/>
      <c r="S624" s="682"/>
      <c r="T624" s="682"/>
      <c r="U624" s="682"/>
      <c r="V624" s="682"/>
      <c r="W624" s="682"/>
      <c r="X624" s="682"/>
      <c r="Y624" s="682"/>
    </row>
    <row r="625" spans="1:25" ht="15">
      <c r="A625" s="682"/>
      <c r="B625" s="931"/>
      <c r="C625" s="684"/>
      <c r="D625" s="684"/>
      <c r="E625" s="684"/>
      <c r="F625" s="684"/>
      <c r="G625" s="684"/>
      <c r="H625" s="931"/>
      <c r="I625" s="684"/>
      <c r="J625" s="684"/>
      <c r="K625" s="684"/>
      <c r="L625" s="684"/>
      <c r="M625" s="684"/>
      <c r="N625" s="931"/>
      <c r="O625" s="684"/>
      <c r="P625" s="684"/>
      <c r="Q625" s="684"/>
      <c r="R625" s="865"/>
      <c r="S625" s="682"/>
      <c r="T625" s="682"/>
      <c r="U625" s="682"/>
      <c r="V625" s="682"/>
      <c r="W625" s="682"/>
      <c r="X625" s="682"/>
      <c r="Y625" s="682"/>
    </row>
    <row r="626" spans="1:25" ht="15">
      <c r="A626" s="682"/>
      <c r="B626" s="931"/>
      <c r="C626" s="684"/>
      <c r="D626" s="684"/>
      <c r="E626" s="684"/>
      <c r="F626" s="684"/>
      <c r="G626" s="684"/>
      <c r="H626" s="931"/>
      <c r="I626" s="684"/>
      <c r="J626" s="684"/>
      <c r="K626" s="684"/>
      <c r="L626" s="684"/>
      <c r="M626" s="684"/>
      <c r="N626" s="931"/>
      <c r="O626" s="684"/>
      <c r="P626" s="684"/>
      <c r="Q626" s="684"/>
      <c r="R626" s="865"/>
      <c r="S626" s="682"/>
      <c r="T626" s="682"/>
      <c r="U626" s="682"/>
      <c r="V626" s="682"/>
      <c r="W626" s="682"/>
      <c r="X626" s="682"/>
      <c r="Y626" s="682"/>
    </row>
    <row r="627" spans="1:25" ht="15">
      <c r="A627" s="682"/>
      <c r="B627" s="931"/>
      <c r="C627" s="684"/>
      <c r="D627" s="684"/>
      <c r="E627" s="684"/>
      <c r="F627" s="684"/>
      <c r="G627" s="684"/>
      <c r="H627" s="931"/>
      <c r="I627" s="684"/>
      <c r="J627" s="684"/>
      <c r="K627" s="684"/>
      <c r="L627" s="684"/>
      <c r="M627" s="684"/>
      <c r="N627" s="931"/>
      <c r="O627" s="684"/>
      <c r="P627" s="684"/>
      <c r="Q627" s="684"/>
      <c r="R627" s="865"/>
      <c r="S627" s="682"/>
      <c r="T627" s="682"/>
      <c r="U627" s="682"/>
      <c r="V627" s="682"/>
      <c r="W627" s="682"/>
      <c r="X627" s="682"/>
      <c r="Y627" s="682"/>
    </row>
    <row r="628" spans="1:25" ht="15">
      <c r="A628" s="682"/>
      <c r="B628" s="931"/>
      <c r="C628" s="684"/>
      <c r="D628" s="684"/>
      <c r="E628" s="684"/>
      <c r="F628" s="684"/>
      <c r="G628" s="684"/>
      <c r="H628" s="931"/>
      <c r="I628" s="684"/>
      <c r="J628" s="684"/>
      <c r="K628" s="684"/>
      <c r="L628" s="684"/>
      <c r="M628" s="684"/>
      <c r="N628" s="931"/>
      <c r="O628" s="684"/>
      <c r="P628" s="684"/>
      <c r="Q628" s="684"/>
      <c r="R628" s="865"/>
      <c r="S628" s="682"/>
      <c r="T628" s="682"/>
      <c r="U628" s="682"/>
      <c r="V628" s="682"/>
      <c r="W628" s="682"/>
      <c r="X628" s="682"/>
      <c r="Y628" s="682"/>
    </row>
    <row r="629" spans="1:25" ht="15">
      <c r="A629" s="682"/>
      <c r="B629" s="931"/>
      <c r="C629" s="684"/>
      <c r="D629" s="684"/>
      <c r="E629" s="684"/>
      <c r="F629" s="684"/>
      <c r="G629" s="684"/>
      <c r="H629" s="931"/>
      <c r="I629" s="684"/>
      <c r="J629" s="684"/>
      <c r="K629" s="684"/>
      <c r="L629" s="684"/>
      <c r="M629" s="684"/>
      <c r="N629" s="931"/>
      <c r="O629" s="684"/>
      <c r="P629" s="684"/>
      <c r="Q629" s="684"/>
      <c r="R629" s="865"/>
      <c r="S629" s="682"/>
      <c r="T629" s="682"/>
      <c r="U629" s="682"/>
      <c r="V629" s="682"/>
      <c r="W629" s="682"/>
      <c r="X629" s="682"/>
      <c r="Y629" s="682"/>
    </row>
    <row r="630" spans="1:25" ht="15">
      <c r="A630" s="682"/>
      <c r="B630" s="931"/>
      <c r="C630" s="684"/>
      <c r="D630" s="684"/>
      <c r="E630" s="684"/>
      <c r="F630" s="684"/>
      <c r="G630" s="684"/>
      <c r="H630" s="931"/>
      <c r="I630" s="684"/>
      <c r="J630" s="684"/>
      <c r="K630" s="684"/>
      <c r="L630" s="684"/>
      <c r="M630" s="684"/>
      <c r="N630" s="931"/>
      <c r="O630" s="684"/>
      <c r="P630" s="684"/>
      <c r="Q630" s="684"/>
      <c r="R630" s="865"/>
      <c r="S630" s="682"/>
      <c r="T630" s="682"/>
      <c r="U630" s="682"/>
      <c r="V630" s="682"/>
      <c r="W630" s="682"/>
      <c r="X630" s="682"/>
      <c r="Y630" s="682"/>
    </row>
    <row r="631" spans="1:25" ht="15">
      <c r="A631" s="682"/>
      <c r="B631" s="931"/>
      <c r="C631" s="684"/>
      <c r="D631" s="684"/>
      <c r="E631" s="684"/>
      <c r="F631" s="684"/>
      <c r="G631" s="684"/>
      <c r="H631" s="931"/>
      <c r="I631" s="684"/>
      <c r="J631" s="684"/>
      <c r="K631" s="684"/>
      <c r="L631" s="684"/>
      <c r="M631" s="684"/>
      <c r="N631" s="931"/>
      <c r="O631" s="684"/>
      <c r="P631" s="684"/>
      <c r="Q631" s="684"/>
      <c r="R631" s="865"/>
      <c r="S631" s="682"/>
      <c r="T631" s="682"/>
      <c r="U631" s="682"/>
      <c r="V631" s="682"/>
      <c r="W631" s="682"/>
      <c r="X631" s="682"/>
      <c r="Y631" s="682"/>
    </row>
    <row r="632" spans="1:25" ht="15">
      <c r="A632" s="682"/>
      <c r="B632" s="931"/>
      <c r="C632" s="684"/>
      <c r="D632" s="684"/>
      <c r="E632" s="684"/>
      <c r="F632" s="684"/>
      <c r="G632" s="684"/>
      <c r="H632" s="931"/>
      <c r="I632" s="684"/>
      <c r="J632" s="684"/>
      <c r="K632" s="684"/>
      <c r="L632" s="684"/>
      <c r="M632" s="684"/>
      <c r="N632" s="931"/>
      <c r="O632" s="684"/>
      <c r="P632" s="684"/>
      <c r="Q632" s="684"/>
      <c r="R632" s="865"/>
      <c r="S632" s="682"/>
      <c r="T632" s="682"/>
      <c r="U632" s="682"/>
      <c r="V632" s="682"/>
      <c r="W632" s="682"/>
      <c r="X632" s="682"/>
      <c r="Y632" s="682"/>
    </row>
    <row r="633" spans="1:25" ht="15">
      <c r="A633" s="682"/>
      <c r="B633" s="931"/>
      <c r="C633" s="684"/>
      <c r="D633" s="684"/>
      <c r="E633" s="684"/>
      <c r="F633" s="684"/>
      <c r="G633" s="684"/>
      <c r="H633" s="931"/>
      <c r="I633" s="684"/>
      <c r="J633" s="684"/>
      <c r="K633" s="684"/>
      <c r="L633" s="684"/>
      <c r="M633" s="684"/>
      <c r="N633" s="931"/>
      <c r="O633" s="684"/>
      <c r="P633" s="684"/>
      <c r="Q633" s="684"/>
      <c r="R633" s="865"/>
      <c r="S633" s="682"/>
      <c r="T633" s="682"/>
      <c r="U633" s="682"/>
      <c r="V633" s="682"/>
      <c r="W633" s="682"/>
      <c r="X633" s="682"/>
      <c r="Y633" s="682"/>
    </row>
    <row r="634" spans="1:25" ht="15">
      <c r="A634" s="682"/>
      <c r="B634" s="931"/>
      <c r="C634" s="684"/>
      <c r="D634" s="684"/>
      <c r="E634" s="684"/>
      <c r="F634" s="684"/>
      <c r="G634" s="684"/>
      <c r="H634" s="931"/>
      <c r="I634" s="684"/>
      <c r="J634" s="684"/>
      <c r="K634" s="684"/>
      <c r="L634" s="684"/>
      <c r="M634" s="684"/>
      <c r="N634" s="931"/>
      <c r="O634" s="684"/>
      <c r="P634" s="684"/>
      <c r="Q634" s="684"/>
      <c r="R634" s="865"/>
      <c r="S634" s="682"/>
      <c r="T634" s="682"/>
      <c r="U634" s="682"/>
      <c r="V634" s="682"/>
      <c r="W634" s="682"/>
      <c r="X634" s="682"/>
      <c r="Y634" s="682"/>
    </row>
    <row r="635" spans="1:25" ht="15">
      <c r="A635" s="682"/>
      <c r="B635" s="931"/>
      <c r="C635" s="684"/>
      <c r="D635" s="684"/>
      <c r="E635" s="684"/>
      <c r="F635" s="684"/>
      <c r="G635" s="684"/>
      <c r="H635" s="931"/>
      <c r="I635" s="684"/>
      <c r="J635" s="684"/>
      <c r="K635" s="684"/>
      <c r="L635" s="684"/>
      <c r="M635" s="684"/>
      <c r="N635" s="931"/>
      <c r="O635" s="684"/>
      <c r="P635" s="684"/>
      <c r="Q635" s="684"/>
      <c r="R635" s="865"/>
      <c r="S635" s="682"/>
      <c r="T635" s="682"/>
      <c r="U635" s="682"/>
      <c r="V635" s="682"/>
      <c r="W635" s="682"/>
      <c r="X635" s="682"/>
      <c r="Y635" s="682"/>
    </row>
    <row r="636" spans="1:25" ht="15">
      <c r="A636" s="682"/>
      <c r="B636" s="931"/>
      <c r="C636" s="684"/>
      <c r="D636" s="684"/>
      <c r="E636" s="684"/>
      <c r="F636" s="684"/>
      <c r="G636" s="684"/>
      <c r="H636" s="931"/>
      <c r="I636" s="684"/>
      <c r="J636" s="684"/>
      <c r="K636" s="684"/>
      <c r="L636" s="684"/>
      <c r="M636" s="684"/>
      <c r="N636" s="931"/>
      <c r="O636" s="684"/>
      <c r="P636" s="684"/>
      <c r="Q636" s="684"/>
      <c r="R636" s="865"/>
      <c r="S636" s="682"/>
      <c r="T636" s="682"/>
      <c r="U636" s="682"/>
      <c r="V636" s="682"/>
      <c r="W636" s="682"/>
      <c r="X636" s="682"/>
      <c r="Y636" s="682"/>
    </row>
    <row r="637" spans="1:25" ht="15">
      <c r="A637" s="682"/>
      <c r="B637" s="931"/>
      <c r="C637" s="684"/>
      <c r="D637" s="684"/>
      <c r="E637" s="684"/>
      <c r="F637" s="684"/>
      <c r="G637" s="684"/>
      <c r="H637" s="931"/>
      <c r="I637" s="684"/>
      <c r="J637" s="684"/>
      <c r="K637" s="684"/>
      <c r="L637" s="684"/>
      <c r="M637" s="684"/>
      <c r="N637" s="931"/>
      <c r="O637" s="684"/>
      <c r="P637" s="684"/>
      <c r="Q637" s="684"/>
      <c r="R637" s="865"/>
      <c r="S637" s="682"/>
      <c r="T637" s="682"/>
      <c r="U637" s="682"/>
      <c r="V637" s="682"/>
      <c r="W637" s="682"/>
      <c r="X637" s="682"/>
      <c r="Y637" s="682"/>
    </row>
    <row r="638" spans="1:25" ht="15">
      <c r="A638" s="682"/>
      <c r="B638" s="931"/>
      <c r="C638" s="684"/>
      <c r="D638" s="684"/>
      <c r="E638" s="684"/>
      <c r="F638" s="684"/>
      <c r="G638" s="684"/>
      <c r="H638" s="931"/>
      <c r="I638" s="684"/>
      <c r="J638" s="684"/>
      <c r="K638" s="684"/>
      <c r="L638" s="684"/>
      <c r="M638" s="684"/>
      <c r="N638" s="931"/>
      <c r="O638" s="684"/>
      <c r="P638" s="684"/>
      <c r="Q638" s="684"/>
      <c r="R638" s="865"/>
      <c r="S638" s="682"/>
      <c r="T638" s="682"/>
      <c r="U638" s="682"/>
      <c r="V638" s="682"/>
      <c r="W638" s="682"/>
      <c r="X638" s="682"/>
      <c r="Y638" s="682"/>
    </row>
    <row r="639" spans="1:25" ht="15">
      <c r="A639" s="682"/>
      <c r="B639" s="931"/>
      <c r="C639" s="684"/>
      <c r="D639" s="684"/>
      <c r="E639" s="684"/>
      <c r="F639" s="684"/>
      <c r="G639" s="684"/>
      <c r="H639" s="931"/>
      <c r="I639" s="684"/>
      <c r="J639" s="684"/>
      <c r="K639" s="684"/>
      <c r="L639" s="684"/>
      <c r="M639" s="684"/>
      <c r="N639" s="931"/>
      <c r="O639" s="684"/>
      <c r="P639" s="684"/>
      <c r="Q639" s="684"/>
      <c r="R639" s="865"/>
      <c r="S639" s="682"/>
      <c r="T639" s="682"/>
      <c r="U639" s="682"/>
      <c r="V639" s="682"/>
      <c r="W639" s="682"/>
      <c r="X639" s="682"/>
      <c r="Y639" s="682"/>
    </row>
    <row r="640" spans="1:25" ht="15">
      <c r="A640" s="682"/>
      <c r="B640" s="931"/>
      <c r="C640" s="684"/>
      <c r="D640" s="684"/>
      <c r="E640" s="684"/>
      <c r="F640" s="684"/>
      <c r="G640" s="684"/>
      <c r="H640" s="931"/>
      <c r="I640" s="684"/>
      <c r="J640" s="684"/>
      <c r="K640" s="684"/>
      <c r="L640" s="684"/>
      <c r="M640" s="684"/>
      <c r="N640" s="931"/>
      <c r="O640" s="684"/>
      <c r="P640" s="684"/>
      <c r="Q640" s="684"/>
      <c r="R640" s="865"/>
      <c r="S640" s="682"/>
      <c r="T640" s="682"/>
      <c r="U640" s="682"/>
      <c r="V640" s="682"/>
      <c r="W640" s="682"/>
      <c r="X640" s="682"/>
      <c r="Y640" s="682"/>
    </row>
    <row r="641" spans="1:25" ht="15">
      <c r="A641" s="682"/>
      <c r="B641" s="931"/>
      <c r="C641" s="684"/>
      <c r="D641" s="684"/>
      <c r="E641" s="684"/>
      <c r="F641" s="684"/>
      <c r="G641" s="684"/>
      <c r="H641" s="931"/>
      <c r="I641" s="684"/>
      <c r="J641" s="684"/>
      <c r="K641" s="684"/>
      <c r="L641" s="684"/>
      <c r="M641" s="684"/>
      <c r="N641" s="931"/>
      <c r="O641" s="684"/>
      <c r="P641" s="684"/>
      <c r="Q641" s="684"/>
      <c r="R641" s="865"/>
      <c r="S641" s="682"/>
      <c r="T641" s="682"/>
      <c r="U641" s="682"/>
      <c r="V641" s="682"/>
      <c r="W641" s="682"/>
      <c r="X641" s="682"/>
      <c r="Y641" s="682"/>
    </row>
    <row r="642" spans="1:25" ht="15">
      <c r="A642" s="682"/>
      <c r="B642" s="931"/>
      <c r="C642" s="684"/>
      <c r="D642" s="684"/>
      <c r="E642" s="684"/>
      <c r="F642" s="684"/>
      <c r="G642" s="684"/>
      <c r="H642" s="931"/>
      <c r="I642" s="684"/>
      <c r="J642" s="684"/>
      <c r="K642" s="684"/>
      <c r="L642" s="684"/>
      <c r="M642" s="684"/>
      <c r="N642" s="931"/>
      <c r="O642" s="684"/>
      <c r="P642" s="684"/>
      <c r="Q642" s="684"/>
      <c r="R642" s="865"/>
      <c r="S642" s="682"/>
      <c r="T642" s="682"/>
      <c r="U642" s="682"/>
      <c r="V642" s="682"/>
      <c r="W642" s="682"/>
      <c r="X642" s="682"/>
      <c r="Y642" s="682"/>
    </row>
    <row r="643" spans="1:25" ht="15">
      <c r="A643" s="682"/>
      <c r="B643" s="931"/>
      <c r="C643" s="684"/>
      <c r="D643" s="684"/>
      <c r="E643" s="684"/>
      <c r="F643" s="684"/>
      <c r="G643" s="684"/>
      <c r="H643" s="931"/>
      <c r="I643" s="684"/>
      <c r="J643" s="684"/>
      <c r="K643" s="684"/>
      <c r="L643" s="684"/>
      <c r="M643" s="684"/>
      <c r="N643" s="931"/>
      <c r="O643" s="684"/>
      <c r="P643" s="684"/>
      <c r="Q643" s="684"/>
      <c r="R643" s="865"/>
      <c r="S643" s="682"/>
      <c r="T643" s="682"/>
      <c r="U643" s="682"/>
      <c r="V643" s="682"/>
      <c r="W643" s="682"/>
      <c r="X643" s="682"/>
      <c r="Y643" s="682"/>
    </row>
    <row r="644" spans="1:25" ht="15">
      <c r="A644" s="682"/>
      <c r="B644" s="931"/>
      <c r="C644" s="684"/>
      <c r="D644" s="684"/>
      <c r="E644" s="684"/>
      <c r="F644" s="684"/>
      <c r="G644" s="684"/>
      <c r="H644" s="931"/>
      <c r="I644" s="684"/>
      <c r="J644" s="684"/>
      <c r="K644" s="684"/>
      <c r="L644" s="684"/>
      <c r="M644" s="684"/>
      <c r="N644" s="931"/>
      <c r="O644" s="684"/>
      <c r="P644" s="684"/>
      <c r="Q644" s="684"/>
      <c r="R644" s="865"/>
      <c r="S644" s="682"/>
      <c r="T644" s="682"/>
      <c r="U644" s="682"/>
      <c r="V644" s="682"/>
      <c r="W644" s="682"/>
      <c r="X644" s="682"/>
      <c r="Y644" s="682"/>
    </row>
    <row r="645" spans="1:25" ht="15">
      <c r="A645" s="682"/>
      <c r="B645" s="931"/>
      <c r="C645" s="684"/>
      <c r="D645" s="684"/>
      <c r="E645" s="684"/>
      <c r="F645" s="684"/>
      <c r="G645" s="684"/>
      <c r="H645" s="931"/>
      <c r="I645" s="684"/>
      <c r="J645" s="684"/>
      <c r="K645" s="684"/>
      <c r="L645" s="684"/>
      <c r="M645" s="684"/>
      <c r="N645" s="931"/>
      <c r="O645" s="684"/>
      <c r="P645" s="684"/>
      <c r="Q645" s="684"/>
      <c r="R645" s="865"/>
      <c r="S645" s="682"/>
      <c r="T645" s="682"/>
      <c r="U645" s="682"/>
      <c r="V645" s="682"/>
      <c r="W645" s="682"/>
      <c r="X645" s="682"/>
      <c r="Y645" s="682"/>
    </row>
    <row r="646" spans="1:25" ht="15">
      <c r="A646" s="682"/>
      <c r="B646" s="931"/>
      <c r="C646" s="684"/>
      <c r="D646" s="684"/>
      <c r="E646" s="684"/>
      <c r="F646" s="684"/>
      <c r="G646" s="684"/>
      <c r="H646" s="931"/>
      <c r="I646" s="684"/>
      <c r="J646" s="684"/>
      <c r="K646" s="684"/>
      <c r="L646" s="684"/>
      <c r="M646" s="684"/>
      <c r="N646" s="931"/>
      <c r="O646" s="684"/>
      <c r="P646" s="684"/>
      <c r="Q646" s="684"/>
      <c r="R646" s="865"/>
      <c r="S646" s="682"/>
      <c r="T646" s="682"/>
      <c r="U646" s="682"/>
      <c r="V646" s="682"/>
      <c r="W646" s="682"/>
      <c r="X646" s="682"/>
      <c r="Y646" s="682"/>
    </row>
    <row r="647" spans="1:25" ht="15">
      <c r="A647" s="682"/>
      <c r="B647" s="931"/>
      <c r="C647" s="684"/>
      <c r="D647" s="684"/>
      <c r="E647" s="684"/>
      <c r="F647" s="684"/>
      <c r="G647" s="684"/>
      <c r="H647" s="931"/>
      <c r="I647" s="684"/>
      <c r="J647" s="684"/>
      <c r="K647" s="684"/>
      <c r="L647" s="684"/>
      <c r="M647" s="684"/>
      <c r="N647" s="931"/>
      <c r="O647" s="684"/>
      <c r="P647" s="684"/>
      <c r="Q647" s="684"/>
      <c r="R647" s="865"/>
      <c r="S647" s="682"/>
      <c r="T647" s="682"/>
      <c r="U647" s="682"/>
      <c r="V647" s="682"/>
      <c r="W647" s="682"/>
      <c r="X647" s="682"/>
      <c r="Y647" s="682"/>
    </row>
    <row r="648" spans="1:25" ht="15">
      <c r="A648" s="682"/>
      <c r="B648" s="931"/>
      <c r="C648" s="684"/>
      <c r="D648" s="684"/>
      <c r="E648" s="684"/>
      <c r="F648" s="684"/>
      <c r="G648" s="684"/>
      <c r="H648" s="931"/>
      <c r="I648" s="684"/>
      <c r="J648" s="684"/>
      <c r="K648" s="684"/>
      <c r="L648" s="684"/>
      <c r="M648" s="684"/>
      <c r="N648" s="931"/>
      <c r="O648" s="684"/>
      <c r="P648" s="684"/>
      <c r="Q648" s="684"/>
      <c r="R648" s="865"/>
      <c r="S648" s="682"/>
      <c r="T648" s="682"/>
      <c r="U648" s="682"/>
      <c r="V648" s="682"/>
      <c r="W648" s="682"/>
      <c r="X648" s="682"/>
      <c r="Y648" s="682"/>
    </row>
    <row r="649" spans="1:25" ht="15">
      <c r="A649" s="682"/>
      <c r="B649" s="931"/>
      <c r="C649" s="684"/>
      <c r="D649" s="684"/>
      <c r="E649" s="684"/>
      <c r="F649" s="684"/>
      <c r="G649" s="684"/>
      <c r="H649" s="931"/>
      <c r="I649" s="684"/>
      <c r="J649" s="684"/>
      <c r="K649" s="684"/>
      <c r="L649" s="684"/>
      <c r="M649" s="684"/>
      <c r="N649" s="931"/>
      <c r="O649" s="684"/>
      <c r="P649" s="684"/>
      <c r="Q649" s="684"/>
      <c r="R649" s="865"/>
      <c r="S649" s="682"/>
      <c r="T649" s="682"/>
      <c r="U649" s="682"/>
      <c r="V649" s="682"/>
      <c r="W649" s="682"/>
      <c r="X649" s="682"/>
      <c r="Y649" s="682"/>
    </row>
    <row r="650" spans="1:25" ht="15">
      <c r="A650" s="682"/>
      <c r="B650" s="931"/>
      <c r="C650" s="684"/>
      <c r="D650" s="684"/>
      <c r="E650" s="684"/>
      <c r="F650" s="684"/>
      <c r="G650" s="684"/>
      <c r="H650" s="931"/>
      <c r="I650" s="684"/>
      <c r="J650" s="684"/>
      <c r="K650" s="684"/>
      <c r="L650" s="684"/>
      <c r="M650" s="684"/>
      <c r="N650" s="931"/>
      <c r="O650" s="684"/>
      <c r="P650" s="684"/>
      <c r="Q650" s="684"/>
      <c r="R650" s="865"/>
      <c r="S650" s="682"/>
      <c r="T650" s="682"/>
      <c r="U650" s="682"/>
      <c r="V650" s="682"/>
      <c r="W650" s="682"/>
      <c r="X650" s="682"/>
      <c r="Y650" s="682"/>
    </row>
    <row r="651" spans="1:25" ht="15">
      <c r="A651" s="682"/>
      <c r="B651" s="931"/>
      <c r="C651" s="684"/>
      <c r="D651" s="684"/>
      <c r="E651" s="684"/>
      <c r="F651" s="684"/>
      <c r="G651" s="684"/>
      <c r="H651" s="931"/>
      <c r="I651" s="684"/>
      <c r="J651" s="684"/>
      <c r="K651" s="684"/>
      <c r="L651" s="684"/>
      <c r="M651" s="684"/>
      <c r="N651" s="931"/>
      <c r="O651" s="684"/>
      <c r="P651" s="684"/>
      <c r="Q651" s="684"/>
      <c r="R651" s="865"/>
      <c r="S651" s="682"/>
      <c r="T651" s="682"/>
      <c r="U651" s="682"/>
      <c r="V651" s="682"/>
      <c r="W651" s="682"/>
      <c r="X651" s="682"/>
      <c r="Y651" s="682"/>
    </row>
    <row r="652" spans="1:25" ht="15">
      <c r="A652" s="682"/>
      <c r="B652" s="931"/>
      <c r="C652" s="684"/>
      <c r="D652" s="684"/>
      <c r="E652" s="684"/>
      <c r="F652" s="684"/>
      <c r="G652" s="684"/>
      <c r="H652" s="931"/>
      <c r="I652" s="684"/>
      <c r="J652" s="684"/>
      <c r="K652" s="684"/>
      <c r="L652" s="684"/>
      <c r="M652" s="684"/>
      <c r="N652" s="931"/>
      <c r="O652" s="684"/>
      <c r="P652" s="684"/>
      <c r="Q652" s="684"/>
      <c r="R652" s="865"/>
      <c r="S652" s="682"/>
      <c r="T652" s="682"/>
      <c r="U652" s="682"/>
      <c r="V652" s="682"/>
      <c r="W652" s="682"/>
      <c r="X652" s="682"/>
      <c r="Y652" s="682"/>
    </row>
    <row r="653" spans="1:25" ht="15">
      <c r="A653" s="682"/>
      <c r="B653" s="931"/>
      <c r="C653" s="684"/>
      <c r="D653" s="684"/>
      <c r="E653" s="684"/>
      <c r="F653" s="684"/>
      <c r="G653" s="684"/>
      <c r="H653" s="931"/>
      <c r="I653" s="684"/>
      <c r="J653" s="684"/>
      <c r="K653" s="684"/>
      <c r="L653" s="684"/>
      <c r="M653" s="684"/>
      <c r="N653" s="931"/>
      <c r="O653" s="684"/>
      <c r="P653" s="684"/>
      <c r="Q653" s="684"/>
      <c r="R653" s="865"/>
      <c r="S653" s="682"/>
      <c r="T653" s="682"/>
      <c r="U653" s="682"/>
      <c r="V653" s="682"/>
      <c r="W653" s="682"/>
      <c r="X653" s="682"/>
      <c r="Y653" s="682"/>
    </row>
    <row r="654" spans="1:25" ht="15">
      <c r="A654" s="682"/>
      <c r="B654" s="931"/>
      <c r="C654" s="684"/>
      <c r="D654" s="684"/>
      <c r="E654" s="684"/>
      <c r="F654" s="684"/>
      <c r="G654" s="684"/>
      <c r="H654" s="931"/>
      <c r="I654" s="684"/>
      <c r="J654" s="684"/>
      <c r="K654" s="684"/>
      <c r="L654" s="684"/>
      <c r="M654" s="684"/>
      <c r="N654" s="931"/>
      <c r="O654" s="684"/>
      <c r="P654" s="684"/>
      <c r="Q654" s="684"/>
      <c r="R654" s="865"/>
      <c r="S654" s="682"/>
      <c r="T654" s="682"/>
      <c r="U654" s="682"/>
      <c r="V654" s="682"/>
      <c r="W654" s="682"/>
      <c r="X654" s="682"/>
      <c r="Y654" s="682"/>
    </row>
    <row r="655" spans="1:25" ht="15">
      <c r="A655" s="682"/>
      <c r="B655" s="931"/>
      <c r="C655" s="684"/>
      <c r="D655" s="684"/>
      <c r="E655" s="684"/>
      <c r="F655" s="684"/>
      <c r="G655" s="684"/>
      <c r="H655" s="931"/>
      <c r="I655" s="684"/>
      <c r="J655" s="684"/>
      <c r="K655" s="684"/>
      <c r="L655" s="684"/>
      <c r="M655" s="684"/>
      <c r="N655" s="931"/>
      <c r="O655" s="684"/>
      <c r="P655" s="684"/>
      <c r="Q655" s="684"/>
      <c r="R655" s="865"/>
      <c r="S655" s="682"/>
      <c r="T655" s="682"/>
      <c r="U655" s="682"/>
      <c r="V655" s="682"/>
      <c r="W655" s="682"/>
      <c r="X655" s="682"/>
      <c r="Y655" s="682"/>
    </row>
    <row r="656" spans="1:25" ht="15">
      <c r="A656" s="682"/>
      <c r="B656" s="931"/>
      <c r="C656" s="684"/>
      <c r="D656" s="684"/>
      <c r="E656" s="684"/>
      <c r="F656" s="684"/>
      <c r="G656" s="684"/>
      <c r="H656" s="931"/>
      <c r="I656" s="684"/>
      <c r="J656" s="684"/>
      <c r="K656" s="684"/>
      <c r="L656" s="684"/>
      <c r="M656" s="684"/>
      <c r="N656" s="931"/>
      <c r="O656" s="684"/>
      <c r="P656" s="684"/>
      <c r="Q656" s="684"/>
      <c r="R656" s="865"/>
      <c r="S656" s="682"/>
      <c r="T656" s="682"/>
      <c r="U656" s="682"/>
      <c r="V656" s="682"/>
      <c r="W656" s="682"/>
      <c r="X656" s="682"/>
      <c r="Y656" s="682"/>
    </row>
    <row r="657" spans="1:25" ht="15">
      <c r="A657" s="682"/>
      <c r="B657" s="931"/>
      <c r="C657" s="684"/>
      <c r="D657" s="684"/>
      <c r="E657" s="684"/>
      <c r="F657" s="684"/>
      <c r="G657" s="684"/>
      <c r="H657" s="931"/>
      <c r="I657" s="684"/>
      <c r="J657" s="684"/>
      <c r="K657" s="684"/>
      <c r="L657" s="684"/>
      <c r="M657" s="684"/>
      <c r="N657" s="931"/>
      <c r="O657" s="684"/>
      <c r="P657" s="684"/>
      <c r="Q657" s="684"/>
      <c r="R657" s="865"/>
      <c r="S657" s="682"/>
      <c r="T657" s="682"/>
      <c r="U657" s="682"/>
      <c r="V657" s="682"/>
      <c r="W657" s="682"/>
      <c r="X657" s="682"/>
      <c r="Y657" s="682"/>
    </row>
    <row r="658" spans="1:25" ht="15">
      <c r="A658" s="682"/>
      <c r="B658" s="931"/>
      <c r="C658" s="684"/>
      <c r="D658" s="684"/>
      <c r="E658" s="684"/>
      <c r="F658" s="684"/>
      <c r="G658" s="684"/>
      <c r="H658" s="931"/>
      <c r="I658" s="684"/>
      <c r="J658" s="684"/>
      <c r="K658" s="684"/>
      <c r="L658" s="684"/>
      <c r="M658" s="684"/>
      <c r="N658" s="931"/>
      <c r="O658" s="684"/>
      <c r="P658" s="684"/>
      <c r="Q658" s="684"/>
      <c r="R658" s="865"/>
      <c r="S658" s="682"/>
      <c r="T658" s="682"/>
      <c r="U658" s="682"/>
      <c r="V658" s="682"/>
      <c r="W658" s="682"/>
      <c r="X658" s="682"/>
      <c r="Y658" s="682"/>
    </row>
    <row r="659" spans="1:25" ht="15">
      <c r="A659" s="682"/>
      <c r="B659" s="931"/>
      <c r="C659" s="684"/>
      <c r="D659" s="684"/>
      <c r="E659" s="684"/>
      <c r="F659" s="684"/>
      <c r="G659" s="684"/>
      <c r="H659" s="931"/>
      <c r="I659" s="684"/>
      <c r="J659" s="684"/>
      <c r="K659" s="684"/>
      <c r="L659" s="684"/>
      <c r="M659" s="684"/>
      <c r="N659" s="931"/>
      <c r="O659" s="684"/>
      <c r="P659" s="684"/>
      <c r="Q659" s="684"/>
      <c r="R659" s="865"/>
      <c r="S659" s="682"/>
      <c r="T659" s="682"/>
      <c r="U659" s="682"/>
      <c r="V659" s="682"/>
      <c r="W659" s="682"/>
      <c r="X659" s="682"/>
      <c r="Y659" s="682"/>
    </row>
    <row r="660" spans="1:25" ht="15">
      <c r="A660" s="682"/>
      <c r="B660" s="931"/>
      <c r="C660" s="684"/>
      <c r="D660" s="684"/>
      <c r="E660" s="684"/>
      <c r="F660" s="684"/>
      <c r="G660" s="684"/>
      <c r="H660" s="931"/>
      <c r="I660" s="684"/>
      <c r="J660" s="684"/>
      <c r="K660" s="684"/>
      <c r="L660" s="684"/>
      <c r="M660" s="684"/>
      <c r="N660" s="931"/>
      <c r="O660" s="684"/>
      <c r="P660" s="684"/>
      <c r="Q660" s="684"/>
      <c r="R660" s="865"/>
      <c r="S660" s="682"/>
      <c r="T660" s="682"/>
      <c r="U660" s="682"/>
      <c r="V660" s="682"/>
      <c r="W660" s="682"/>
      <c r="X660" s="682"/>
      <c r="Y660" s="682"/>
    </row>
    <row r="661" spans="1:25" ht="15">
      <c r="A661" s="682"/>
      <c r="B661" s="931"/>
      <c r="C661" s="684"/>
      <c r="D661" s="684"/>
      <c r="E661" s="684"/>
      <c r="F661" s="684"/>
      <c r="G661" s="684"/>
      <c r="H661" s="931"/>
      <c r="I661" s="684"/>
      <c r="J661" s="684"/>
      <c r="K661" s="684"/>
      <c r="L661" s="684"/>
      <c r="M661" s="684"/>
      <c r="N661" s="931"/>
      <c r="O661" s="684"/>
      <c r="P661" s="684"/>
      <c r="Q661" s="684"/>
      <c r="R661" s="865"/>
      <c r="S661" s="682"/>
      <c r="T661" s="682"/>
      <c r="U661" s="682"/>
      <c r="V661" s="682"/>
      <c r="W661" s="682"/>
      <c r="X661" s="682"/>
      <c r="Y661" s="682"/>
    </row>
    <row r="662" spans="1:25" ht="15">
      <c r="A662" s="682"/>
      <c r="B662" s="931"/>
      <c r="C662" s="684"/>
      <c r="D662" s="684"/>
      <c r="E662" s="684"/>
      <c r="F662" s="684"/>
      <c r="G662" s="684"/>
      <c r="H662" s="931"/>
      <c r="I662" s="684"/>
      <c r="J662" s="684"/>
      <c r="K662" s="684"/>
      <c r="L662" s="684"/>
      <c r="M662" s="684"/>
      <c r="N662" s="931"/>
      <c r="O662" s="684"/>
      <c r="P662" s="684"/>
      <c r="Q662" s="684"/>
      <c r="R662" s="865"/>
      <c r="S662" s="682"/>
      <c r="T662" s="682"/>
      <c r="U662" s="682"/>
      <c r="V662" s="682"/>
      <c r="W662" s="682"/>
      <c r="X662" s="682"/>
      <c r="Y662" s="682"/>
    </row>
    <row r="663" spans="1:25" ht="15">
      <c r="A663" s="682"/>
      <c r="B663" s="931"/>
      <c r="C663" s="684"/>
      <c r="D663" s="684"/>
      <c r="E663" s="684"/>
      <c r="F663" s="684"/>
      <c r="G663" s="684"/>
      <c r="H663" s="931"/>
      <c r="I663" s="684"/>
      <c r="J663" s="684"/>
      <c r="K663" s="684"/>
      <c r="L663" s="684"/>
      <c r="M663" s="684"/>
      <c r="N663" s="931"/>
      <c r="O663" s="684"/>
      <c r="P663" s="684"/>
      <c r="Q663" s="684"/>
      <c r="R663" s="865"/>
      <c r="S663" s="682"/>
      <c r="T663" s="682"/>
      <c r="U663" s="682"/>
      <c r="V663" s="682"/>
      <c r="W663" s="682"/>
      <c r="X663" s="682"/>
      <c r="Y663" s="682"/>
    </row>
    <row r="664" spans="1:25" ht="15">
      <c r="A664" s="682"/>
      <c r="B664" s="931"/>
      <c r="C664" s="684"/>
      <c r="D664" s="684"/>
      <c r="E664" s="684"/>
      <c r="F664" s="684"/>
      <c r="G664" s="684"/>
      <c r="H664" s="931"/>
      <c r="I664" s="684"/>
      <c r="J664" s="684"/>
      <c r="K664" s="684"/>
      <c r="L664" s="684"/>
      <c r="M664" s="684"/>
      <c r="N664" s="931"/>
      <c r="O664" s="684"/>
      <c r="P664" s="684"/>
      <c r="Q664" s="684"/>
      <c r="R664" s="865"/>
      <c r="S664" s="682"/>
      <c r="T664" s="682"/>
      <c r="U664" s="682"/>
      <c r="V664" s="682"/>
      <c r="W664" s="682"/>
      <c r="X664" s="682"/>
      <c r="Y664" s="682"/>
    </row>
    <row r="665" spans="1:25" ht="15">
      <c r="A665" s="682"/>
      <c r="B665" s="931"/>
      <c r="C665" s="684"/>
      <c r="D665" s="684"/>
      <c r="E665" s="684"/>
      <c r="F665" s="684"/>
      <c r="G665" s="684"/>
      <c r="H665" s="931"/>
      <c r="I665" s="684"/>
      <c r="J665" s="684"/>
      <c r="K665" s="684"/>
      <c r="L665" s="684"/>
      <c r="M665" s="684"/>
      <c r="N665" s="931"/>
      <c r="O665" s="684"/>
      <c r="P665" s="684"/>
      <c r="Q665" s="684"/>
      <c r="R665" s="865"/>
      <c r="S665" s="682"/>
      <c r="T665" s="682"/>
      <c r="U665" s="682"/>
      <c r="V665" s="682"/>
      <c r="W665" s="682"/>
      <c r="X665" s="682"/>
      <c r="Y665" s="682"/>
    </row>
    <row r="666" spans="1:25" ht="15">
      <c r="A666" s="682"/>
      <c r="B666" s="931"/>
      <c r="C666" s="684"/>
      <c r="D666" s="684"/>
      <c r="E666" s="684"/>
      <c r="F666" s="684"/>
      <c r="G666" s="684"/>
      <c r="H666" s="931"/>
      <c r="I666" s="684"/>
      <c r="J666" s="684"/>
      <c r="K666" s="684"/>
      <c r="L666" s="684"/>
      <c r="M666" s="684"/>
      <c r="N666" s="931"/>
      <c r="O666" s="684"/>
      <c r="P666" s="684"/>
      <c r="Q666" s="684"/>
      <c r="R666" s="865"/>
      <c r="S666" s="682"/>
      <c r="T666" s="682"/>
      <c r="U666" s="682"/>
      <c r="V666" s="682"/>
      <c r="W666" s="682"/>
      <c r="X666" s="682"/>
      <c r="Y666" s="682"/>
    </row>
    <row r="667" spans="1:25" ht="15">
      <c r="A667" s="682"/>
      <c r="B667" s="931"/>
      <c r="C667" s="684"/>
      <c r="D667" s="684"/>
      <c r="E667" s="684"/>
      <c r="F667" s="684"/>
      <c r="G667" s="684"/>
      <c r="H667" s="931"/>
      <c r="I667" s="684"/>
      <c r="J667" s="684"/>
      <c r="K667" s="684"/>
      <c r="L667" s="684"/>
      <c r="M667" s="684"/>
      <c r="N667" s="931"/>
      <c r="O667" s="684"/>
      <c r="P667" s="684"/>
      <c r="Q667" s="684"/>
      <c r="R667" s="865"/>
      <c r="S667" s="682"/>
      <c r="T667" s="682"/>
      <c r="U667" s="682"/>
      <c r="V667" s="682"/>
      <c r="W667" s="682"/>
      <c r="X667" s="682"/>
      <c r="Y667" s="682"/>
    </row>
    <row r="668" spans="1:25" ht="15">
      <c r="A668" s="682"/>
      <c r="B668" s="931"/>
      <c r="C668" s="684"/>
      <c r="D668" s="684"/>
      <c r="E668" s="684"/>
      <c r="F668" s="684"/>
      <c r="G668" s="684"/>
      <c r="H668" s="931"/>
      <c r="I668" s="684"/>
      <c r="J668" s="684"/>
      <c r="K668" s="684"/>
      <c r="L668" s="684"/>
      <c r="M668" s="684"/>
      <c r="N668" s="931"/>
      <c r="O668" s="684"/>
      <c r="P668" s="684"/>
      <c r="Q668" s="684"/>
      <c r="R668" s="865"/>
      <c r="S668" s="682"/>
      <c r="T668" s="682"/>
      <c r="U668" s="682"/>
      <c r="V668" s="682"/>
      <c r="W668" s="682"/>
      <c r="X668" s="682"/>
      <c r="Y668" s="682"/>
    </row>
    <row r="669" spans="1:25" ht="15">
      <c r="A669" s="682"/>
      <c r="B669" s="931"/>
      <c r="C669" s="684"/>
      <c r="D669" s="684"/>
      <c r="E669" s="684"/>
      <c r="F669" s="684"/>
      <c r="G669" s="684"/>
      <c r="H669" s="931"/>
      <c r="I669" s="684"/>
      <c r="J669" s="684"/>
      <c r="K669" s="684"/>
      <c r="L669" s="684"/>
      <c r="M669" s="684"/>
      <c r="N669" s="931"/>
      <c r="O669" s="684"/>
      <c r="P669" s="684"/>
      <c r="Q669" s="684"/>
      <c r="R669" s="865"/>
      <c r="S669" s="682"/>
      <c r="T669" s="682"/>
      <c r="U669" s="682"/>
      <c r="V669" s="682"/>
      <c r="W669" s="682"/>
      <c r="X669" s="682"/>
      <c r="Y669" s="682"/>
    </row>
    <row r="670" spans="1:25" ht="15">
      <c r="A670" s="682"/>
      <c r="B670" s="931"/>
      <c r="C670" s="684"/>
      <c r="D670" s="684"/>
      <c r="E670" s="684"/>
      <c r="F670" s="684"/>
      <c r="G670" s="684"/>
      <c r="H670" s="931"/>
      <c r="I670" s="684"/>
      <c r="J670" s="684"/>
      <c r="K670" s="684"/>
      <c r="L670" s="684"/>
      <c r="M670" s="684"/>
      <c r="N670" s="931"/>
      <c r="O670" s="684"/>
      <c r="P670" s="684"/>
      <c r="Q670" s="684"/>
      <c r="R670" s="865"/>
      <c r="S670" s="682"/>
      <c r="T670" s="682"/>
      <c r="U670" s="682"/>
      <c r="V670" s="682"/>
      <c r="W670" s="682"/>
      <c r="X670" s="682"/>
      <c r="Y670" s="682"/>
    </row>
    <row r="671" spans="1:25" ht="15">
      <c r="A671" s="682"/>
      <c r="B671" s="931"/>
      <c r="C671" s="684"/>
      <c r="D671" s="684"/>
      <c r="E671" s="684"/>
      <c r="F671" s="684"/>
      <c r="G671" s="684"/>
      <c r="H671" s="931"/>
      <c r="I671" s="684"/>
      <c r="J671" s="684"/>
      <c r="K671" s="684"/>
      <c r="L671" s="684"/>
      <c r="M671" s="684"/>
      <c r="N671" s="931"/>
      <c r="O671" s="684"/>
      <c r="P671" s="684"/>
      <c r="Q671" s="684"/>
      <c r="R671" s="865"/>
      <c r="S671" s="682"/>
      <c r="T671" s="682"/>
      <c r="U671" s="682"/>
      <c r="V671" s="682"/>
      <c r="W671" s="682"/>
      <c r="X671" s="682"/>
      <c r="Y671" s="682"/>
    </row>
    <row r="672" spans="1:25" ht="15">
      <c r="A672" s="682"/>
      <c r="B672" s="931"/>
      <c r="C672" s="684"/>
      <c r="D672" s="684"/>
      <c r="E672" s="684"/>
      <c r="F672" s="684"/>
      <c r="G672" s="684"/>
      <c r="H672" s="931"/>
      <c r="I672" s="684"/>
      <c r="J672" s="684"/>
      <c r="K672" s="684"/>
      <c r="L672" s="684"/>
      <c r="M672" s="684"/>
      <c r="N672" s="931"/>
      <c r="O672" s="684"/>
      <c r="P672" s="684"/>
      <c r="Q672" s="684"/>
      <c r="R672" s="865"/>
      <c r="S672" s="682"/>
      <c r="T672" s="682"/>
      <c r="U672" s="682"/>
      <c r="V672" s="682"/>
      <c r="W672" s="682"/>
      <c r="X672" s="682"/>
      <c r="Y672" s="682"/>
    </row>
    <row r="673" spans="1:25" ht="15">
      <c r="A673" s="682"/>
      <c r="B673" s="931"/>
      <c r="C673" s="684"/>
      <c r="D673" s="684"/>
      <c r="E673" s="684"/>
      <c r="F673" s="684"/>
      <c r="G673" s="684"/>
      <c r="H673" s="931"/>
      <c r="I673" s="684"/>
      <c r="J673" s="684"/>
      <c r="K673" s="684"/>
      <c r="L673" s="684"/>
      <c r="M673" s="684"/>
      <c r="N673" s="931"/>
      <c r="O673" s="684"/>
      <c r="P673" s="684"/>
      <c r="Q673" s="684"/>
      <c r="R673" s="865"/>
      <c r="S673" s="682"/>
      <c r="T673" s="682"/>
      <c r="U673" s="682"/>
      <c r="V673" s="682"/>
      <c r="W673" s="682"/>
      <c r="X673" s="682"/>
      <c r="Y673" s="682"/>
    </row>
    <row r="674" spans="1:25" ht="15">
      <c r="A674" s="682"/>
      <c r="B674" s="931"/>
      <c r="C674" s="684"/>
      <c r="D674" s="684"/>
      <c r="E674" s="684"/>
      <c r="F674" s="684"/>
      <c r="G674" s="684"/>
      <c r="H674" s="931"/>
      <c r="I674" s="684"/>
      <c r="J674" s="684"/>
      <c r="K674" s="684"/>
      <c r="L674" s="684"/>
      <c r="M674" s="684"/>
      <c r="N674" s="931"/>
      <c r="O674" s="684"/>
      <c r="P674" s="684"/>
      <c r="Q674" s="684"/>
      <c r="R674" s="865"/>
      <c r="S674" s="682"/>
      <c r="T674" s="682"/>
      <c r="U674" s="682"/>
      <c r="V674" s="682"/>
      <c r="W674" s="682"/>
      <c r="X674" s="682"/>
      <c r="Y674" s="682"/>
    </row>
    <row r="675" spans="1:25" ht="15">
      <c r="A675" s="682"/>
      <c r="B675" s="931"/>
      <c r="C675" s="684"/>
      <c r="D675" s="684"/>
      <c r="E675" s="684"/>
      <c r="F675" s="684"/>
      <c r="G675" s="684"/>
      <c r="H675" s="931"/>
      <c r="I675" s="684"/>
      <c r="J675" s="684"/>
      <c r="K675" s="684"/>
      <c r="L675" s="684"/>
      <c r="M675" s="684"/>
      <c r="N675" s="931"/>
      <c r="O675" s="684"/>
      <c r="P675" s="684"/>
      <c r="Q675" s="684"/>
      <c r="R675" s="865"/>
      <c r="S675" s="682"/>
      <c r="T675" s="682"/>
      <c r="U675" s="682"/>
      <c r="V675" s="682"/>
      <c r="W675" s="682"/>
      <c r="X675" s="682"/>
      <c r="Y675" s="682"/>
    </row>
    <row r="676" spans="1:25" ht="15">
      <c r="A676" s="682"/>
      <c r="B676" s="931"/>
      <c r="C676" s="684"/>
      <c r="D676" s="684"/>
      <c r="E676" s="684"/>
      <c r="F676" s="684"/>
      <c r="G676" s="684"/>
      <c r="H676" s="931"/>
      <c r="I676" s="684"/>
      <c r="J676" s="684"/>
      <c r="K676" s="684"/>
      <c r="L676" s="684"/>
      <c r="M676" s="684"/>
      <c r="N676" s="931"/>
      <c r="O676" s="684"/>
      <c r="P676" s="684"/>
      <c r="Q676" s="684"/>
      <c r="R676" s="865"/>
      <c r="S676" s="682"/>
      <c r="T676" s="682"/>
      <c r="U676" s="682"/>
      <c r="V676" s="682"/>
      <c r="W676" s="682"/>
      <c r="X676" s="682"/>
      <c r="Y676" s="682"/>
    </row>
    <row r="677" spans="1:25" ht="15">
      <c r="A677" s="682"/>
      <c r="B677" s="931"/>
      <c r="C677" s="684"/>
      <c r="D677" s="684"/>
      <c r="E677" s="684"/>
      <c r="F677" s="684"/>
      <c r="G677" s="684"/>
      <c r="H677" s="931"/>
      <c r="I677" s="684"/>
      <c r="J677" s="684"/>
      <c r="K677" s="684"/>
      <c r="L677" s="684"/>
      <c r="M677" s="684"/>
      <c r="N677" s="931"/>
      <c r="O677" s="684"/>
      <c r="P677" s="684"/>
      <c r="Q677" s="684"/>
      <c r="R677" s="865"/>
      <c r="S677" s="682"/>
      <c r="T677" s="682"/>
      <c r="U677" s="682"/>
      <c r="V677" s="682"/>
      <c r="W677" s="682"/>
      <c r="X677" s="682"/>
      <c r="Y677" s="682"/>
    </row>
    <row r="678" spans="1:25" ht="15">
      <c r="A678" s="682"/>
      <c r="B678" s="931"/>
      <c r="C678" s="684"/>
      <c r="D678" s="684"/>
      <c r="E678" s="684"/>
      <c r="F678" s="684"/>
      <c r="G678" s="684"/>
      <c r="H678" s="931"/>
      <c r="I678" s="684"/>
      <c r="J678" s="684"/>
      <c r="K678" s="684"/>
      <c r="L678" s="684"/>
      <c r="M678" s="684"/>
      <c r="N678" s="931"/>
      <c r="O678" s="684"/>
      <c r="P678" s="684"/>
      <c r="Q678" s="684"/>
      <c r="R678" s="865"/>
      <c r="S678" s="682"/>
      <c r="T678" s="682"/>
      <c r="U678" s="682"/>
      <c r="V678" s="682"/>
      <c r="W678" s="682"/>
      <c r="X678" s="682"/>
      <c r="Y678" s="682"/>
    </row>
    <row r="679" spans="1:25" ht="15">
      <c r="A679" s="682"/>
      <c r="B679" s="931"/>
      <c r="C679" s="684"/>
      <c r="D679" s="684"/>
      <c r="E679" s="684"/>
      <c r="F679" s="684"/>
      <c r="G679" s="684"/>
      <c r="H679" s="931"/>
      <c r="I679" s="684"/>
      <c r="J679" s="684"/>
      <c r="K679" s="684"/>
      <c r="L679" s="684"/>
      <c r="M679" s="684"/>
      <c r="N679" s="931"/>
      <c r="O679" s="684"/>
      <c r="P679" s="684"/>
      <c r="Q679" s="684"/>
      <c r="R679" s="865"/>
      <c r="S679" s="682"/>
      <c r="T679" s="682"/>
      <c r="U679" s="682"/>
      <c r="V679" s="682"/>
      <c r="W679" s="682"/>
      <c r="X679" s="682"/>
      <c r="Y679" s="682"/>
    </row>
    <row r="680" spans="1:25" ht="15">
      <c r="A680" s="682"/>
      <c r="B680" s="931"/>
      <c r="C680" s="684"/>
      <c r="D680" s="684"/>
      <c r="E680" s="684"/>
      <c r="F680" s="684"/>
      <c r="G680" s="684"/>
      <c r="H680" s="931"/>
      <c r="I680" s="684"/>
      <c r="J680" s="684"/>
      <c r="K680" s="684"/>
      <c r="L680" s="684"/>
      <c r="M680" s="684"/>
      <c r="N680" s="931"/>
      <c r="O680" s="684"/>
      <c r="P680" s="684"/>
      <c r="Q680" s="684"/>
      <c r="R680" s="865"/>
      <c r="S680" s="682"/>
      <c r="T680" s="682"/>
      <c r="U680" s="682"/>
      <c r="V680" s="682"/>
      <c r="W680" s="682"/>
      <c r="X680" s="682"/>
      <c r="Y680" s="682"/>
    </row>
    <row r="681" spans="1:25" ht="15">
      <c r="A681" s="682"/>
      <c r="B681" s="931"/>
      <c r="C681" s="684"/>
      <c r="D681" s="684"/>
      <c r="E681" s="684"/>
      <c r="F681" s="684"/>
      <c r="G681" s="684"/>
      <c r="H681" s="931"/>
      <c r="I681" s="684"/>
      <c r="J681" s="684"/>
      <c r="K681" s="684"/>
      <c r="L681" s="684"/>
      <c r="M681" s="684"/>
      <c r="N681" s="931"/>
      <c r="O681" s="684"/>
      <c r="P681" s="684"/>
      <c r="Q681" s="684"/>
      <c r="R681" s="865"/>
      <c r="S681" s="682"/>
      <c r="T681" s="682"/>
      <c r="U681" s="682"/>
      <c r="V681" s="682"/>
      <c r="W681" s="682"/>
      <c r="X681" s="682"/>
      <c r="Y681" s="682"/>
    </row>
    <row r="682" spans="1:25" ht="15">
      <c r="A682" s="682"/>
      <c r="B682" s="931"/>
      <c r="C682" s="684"/>
      <c r="D682" s="684"/>
      <c r="E682" s="684"/>
      <c r="F682" s="684"/>
      <c r="G682" s="684"/>
      <c r="H682" s="931"/>
      <c r="I682" s="684"/>
      <c r="J682" s="684"/>
      <c r="K682" s="684"/>
      <c r="L682" s="684"/>
      <c r="M682" s="684"/>
      <c r="N682" s="931"/>
      <c r="O682" s="684"/>
      <c r="P682" s="684"/>
      <c r="Q682" s="684"/>
      <c r="R682" s="865"/>
      <c r="S682" s="682"/>
      <c r="T682" s="682"/>
      <c r="U682" s="682"/>
      <c r="V682" s="682"/>
      <c r="W682" s="682"/>
      <c r="X682" s="682"/>
      <c r="Y682" s="682"/>
    </row>
    <row r="683" spans="1:25" ht="15">
      <c r="A683" s="682"/>
      <c r="B683" s="931"/>
      <c r="C683" s="684"/>
      <c r="D683" s="684"/>
      <c r="E683" s="684"/>
      <c r="F683" s="684"/>
      <c r="G683" s="684"/>
      <c r="H683" s="931"/>
      <c r="I683" s="684"/>
      <c r="J683" s="684"/>
      <c r="K683" s="684"/>
      <c r="L683" s="684"/>
      <c r="M683" s="684"/>
      <c r="N683" s="931"/>
      <c r="O683" s="684"/>
      <c r="P683" s="684"/>
      <c r="Q683" s="684"/>
      <c r="R683" s="865"/>
      <c r="S683" s="682"/>
      <c r="T683" s="682"/>
      <c r="U683" s="682"/>
      <c r="V683" s="682"/>
      <c r="W683" s="682"/>
      <c r="X683" s="682"/>
      <c r="Y683" s="682"/>
    </row>
    <row r="684" spans="1:25" ht="15">
      <c r="A684" s="682"/>
      <c r="B684" s="931"/>
      <c r="C684" s="684"/>
      <c r="D684" s="684"/>
      <c r="E684" s="684"/>
      <c r="F684" s="684"/>
      <c r="G684" s="684"/>
      <c r="H684" s="931"/>
      <c r="I684" s="684"/>
      <c r="J684" s="684"/>
      <c r="K684" s="684"/>
      <c r="L684" s="684"/>
      <c r="M684" s="684"/>
      <c r="N684" s="931"/>
      <c r="O684" s="684"/>
      <c r="P684" s="684"/>
      <c r="Q684" s="684"/>
      <c r="R684" s="865"/>
      <c r="S684" s="682"/>
      <c r="T684" s="682"/>
      <c r="U684" s="682"/>
      <c r="V684" s="682"/>
      <c r="W684" s="682"/>
      <c r="X684" s="682"/>
      <c r="Y684" s="682"/>
    </row>
    <row r="685" spans="1:25" ht="15">
      <c r="A685" s="682"/>
      <c r="B685" s="931"/>
      <c r="C685" s="684"/>
      <c r="D685" s="684"/>
      <c r="E685" s="684"/>
      <c r="F685" s="684"/>
      <c r="G685" s="684"/>
      <c r="H685" s="931"/>
      <c r="I685" s="684"/>
      <c r="J685" s="684"/>
      <c r="K685" s="684"/>
      <c r="L685" s="684"/>
      <c r="M685" s="684"/>
      <c r="N685" s="931"/>
      <c r="O685" s="684"/>
      <c r="P685" s="684"/>
      <c r="Q685" s="684"/>
      <c r="R685" s="865"/>
      <c r="S685" s="682"/>
      <c r="T685" s="682"/>
      <c r="U685" s="682"/>
      <c r="V685" s="682"/>
      <c r="W685" s="682"/>
      <c r="X685" s="682"/>
      <c r="Y685" s="682"/>
    </row>
    <row r="686" spans="1:25" ht="15">
      <c r="A686" s="682"/>
      <c r="B686" s="931"/>
      <c r="C686" s="684"/>
      <c r="D686" s="684"/>
      <c r="E686" s="684"/>
      <c r="F686" s="684"/>
      <c r="G686" s="684"/>
      <c r="H686" s="931"/>
      <c r="I686" s="684"/>
      <c r="J686" s="684"/>
      <c r="K686" s="684"/>
      <c r="L686" s="684"/>
      <c r="M686" s="684"/>
      <c r="N686" s="931"/>
      <c r="O686" s="684"/>
      <c r="P686" s="684"/>
      <c r="Q686" s="684"/>
      <c r="R686" s="865"/>
      <c r="S686" s="682"/>
      <c r="T686" s="682"/>
      <c r="U686" s="682"/>
      <c r="V686" s="682"/>
      <c r="W686" s="682"/>
      <c r="X686" s="682"/>
      <c r="Y686" s="682"/>
    </row>
    <row r="687" spans="1:25" ht="15">
      <c r="A687" s="682"/>
      <c r="B687" s="931"/>
      <c r="C687" s="684"/>
      <c r="D687" s="684"/>
      <c r="E687" s="684"/>
      <c r="F687" s="684"/>
      <c r="G687" s="684"/>
      <c r="H687" s="931"/>
      <c r="I687" s="684"/>
      <c r="J687" s="684"/>
      <c r="K687" s="684"/>
      <c r="L687" s="684"/>
      <c r="M687" s="684"/>
      <c r="N687" s="931"/>
      <c r="O687" s="684"/>
      <c r="P687" s="684"/>
      <c r="Q687" s="684"/>
      <c r="R687" s="865"/>
      <c r="S687" s="682"/>
      <c r="T687" s="682"/>
      <c r="U687" s="682"/>
      <c r="V687" s="682"/>
      <c r="W687" s="682"/>
      <c r="X687" s="682"/>
      <c r="Y687" s="682"/>
    </row>
    <row r="688" spans="1:25" ht="15">
      <c r="A688" s="682"/>
      <c r="B688" s="931"/>
      <c r="C688" s="684"/>
      <c r="D688" s="684"/>
      <c r="E688" s="684"/>
      <c r="F688" s="684"/>
      <c r="G688" s="684"/>
      <c r="H688" s="931"/>
      <c r="I688" s="684"/>
      <c r="J688" s="684"/>
      <c r="K688" s="684"/>
      <c r="L688" s="684"/>
      <c r="M688" s="684"/>
      <c r="N688" s="931"/>
      <c r="O688" s="684"/>
      <c r="P688" s="684"/>
      <c r="Q688" s="684"/>
      <c r="R688" s="865"/>
      <c r="S688" s="682"/>
      <c r="T688" s="682"/>
      <c r="U688" s="682"/>
      <c r="V688" s="682"/>
      <c r="W688" s="682"/>
      <c r="X688" s="682"/>
      <c r="Y688" s="682"/>
    </row>
    <row r="689" spans="1:25" ht="15">
      <c r="A689" s="682"/>
      <c r="B689" s="931"/>
      <c r="C689" s="684"/>
      <c r="D689" s="684"/>
      <c r="E689" s="684"/>
      <c r="F689" s="684"/>
      <c r="G689" s="684"/>
      <c r="H689" s="931"/>
      <c r="I689" s="684"/>
      <c r="J689" s="684"/>
      <c r="K689" s="684"/>
      <c r="L689" s="684"/>
      <c r="M689" s="684"/>
      <c r="N689" s="931"/>
      <c r="O689" s="684"/>
      <c r="P689" s="684"/>
      <c r="Q689" s="684"/>
      <c r="R689" s="865"/>
      <c r="S689" s="682"/>
      <c r="T689" s="682"/>
      <c r="U689" s="682"/>
      <c r="V689" s="682"/>
      <c r="W689" s="682"/>
      <c r="X689" s="682"/>
      <c r="Y689" s="682"/>
    </row>
    <row r="690" spans="1:25" ht="15">
      <c r="A690" s="682"/>
      <c r="B690" s="931"/>
      <c r="C690" s="684"/>
      <c r="D690" s="684"/>
      <c r="E690" s="684"/>
      <c r="F690" s="684"/>
      <c r="G690" s="684"/>
      <c r="H690" s="931"/>
      <c r="I690" s="684"/>
      <c r="J690" s="684"/>
      <c r="K690" s="684"/>
      <c r="L690" s="684"/>
      <c r="M690" s="684"/>
      <c r="N690" s="931"/>
      <c r="O690" s="684"/>
      <c r="P690" s="684"/>
      <c r="Q690" s="684"/>
      <c r="R690" s="865"/>
      <c r="S690" s="682"/>
      <c r="T690" s="682"/>
      <c r="U690" s="682"/>
      <c r="V690" s="682"/>
      <c r="W690" s="682"/>
      <c r="X690" s="682"/>
      <c r="Y690" s="682"/>
    </row>
    <row r="691" spans="1:25" ht="15">
      <c r="A691" s="682"/>
      <c r="B691" s="931"/>
      <c r="C691" s="684"/>
      <c r="D691" s="684"/>
      <c r="E691" s="684"/>
      <c r="F691" s="684"/>
      <c r="G691" s="684"/>
      <c r="H691" s="931"/>
      <c r="I691" s="684"/>
      <c r="J691" s="684"/>
      <c r="K691" s="684"/>
      <c r="L691" s="684"/>
      <c r="M691" s="684"/>
      <c r="N691" s="931"/>
      <c r="O691" s="684"/>
      <c r="P691" s="684"/>
      <c r="Q691" s="684"/>
      <c r="R691" s="865"/>
      <c r="S691" s="682"/>
      <c r="T691" s="682"/>
      <c r="U691" s="682"/>
      <c r="V691" s="682"/>
      <c r="W691" s="682"/>
      <c r="X691" s="682"/>
      <c r="Y691" s="682"/>
    </row>
    <row r="692" spans="1:25" ht="15">
      <c r="A692" s="682"/>
      <c r="B692" s="931"/>
      <c r="C692" s="684"/>
      <c r="D692" s="684"/>
      <c r="E692" s="684"/>
      <c r="F692" s="684"/>
      <c r="G692" s="684"/>
      <c r="H692" s="931"/>
      <c r="I692" s="684"/>
      <c r="J692" s="684"/>
      <c r="K692" s="684"/>
      <c r="L692" s="684"/>
      <c r="M692" s="684"/>
      <c r="N692" s="931"/>
      <c r="O692" s="684"/>
      <c r="P692" s="684"/>
      <c r="Q692" s="684"/>
      <c r="R692" s="865"/>
      <c r="S692" s="682"/>
      <c r="T692" s="682"/>
      <c r="U692" s="682"/>
      <c r="V692" s="682"/>
      <c r="W692" s="682"/>
      <c r="X692" s="682"/>
      <c r="Y692" s="682"/>
    </row>
    <row r="693" spans="1:25" ht="15">
      <c r="A693" s="682"/>
      <c r="B693" s="931"/>
      <c r="C693" s="684"/>
      <c r="D693" s="684"/>
      <c r="E693" s="684"/>
      <c r="F693" s="684"/>
      <c r="G693" s="684"/>
      <c r="H693" s="931"/>
      <c r="I693" s="684"/>
      <c r="J693" s="684"/>
      <c r="K693" s="684"/>
      <c r="L693" s="684"/>
      <c r="M693" s="684"/>
      <c r="N693" s="931"/>
      <c r="O693" s="684"/>
      <c r="P693" s="684"/>
      <c r="Q693" s="684"/>
      <c r="R693" s="865"/>
      <c r="S693" s="682"/>
      <c r="T693" s="682"/>
      <c r="U693" s="682"/>
      <c r="V693" s="682"/>
      <c r="W693" s="682"/>
      <c r="X693" s="682"/>
      <c r="Y693" s="682"/>
    </row>
    <row r="694" spans="1:25" ht="15">
      <c r="A694" s="682"/>
      <c r="B694" s="931"/>
      <c r="C694" s="684"/>
      <c r="D694" s="684"/>
      <c r="E694" s="684"/>
      <c r="F694" s="684"/>
      <c r="G694" s="684"/>
      <c r="H694" s="931"/>
      <c r="I694" s="684"/>
      <c r="J694" s="684"/>
      <c r="K694" s="684"/>
      <c r="L694" s="684"/>
      <c r="M694" s="684"/>
      <c r="N694" s="931"/>
      <c r="O694" s="684"/>
      <c r="P694" s="684"/>
      <c r="Q694" s="684"/>
      <c r="R694" s="865"/>
      <c r="S694" s="682"/>
      <c r="T694" s="682"/>
      <c r="U694" s="682"/>
      <c r="V694" s="682"/>
      <c r="W694" s="682"/>
      <c r="X694" s="682"/>
      <c r="Y694" s="682"/>
    </row>
    <row r="695" spans="1:25" ht="15">
      <c r="A695" s="682"/>
      <c r="B695" s="931"/>
      <c r="C695" s="684"/>
      <c r="D695" s="684"/>
      <c r="E695" s="684"/>
      <c r="F695" s="684"/>
      <c r="G695" s="684"/>
      <c r="H695" s="931"/>
      <c r="I695" s="684"/>
      <c r="J695" s="684"/>
      <c r="K695" s="684"/>
      <c r="L695" s="684"/>
      <c r="M695" s="684"/>
      <c r="N695" s="931"/>
      <c r="O695" s="684"/>
      <c r="P695" s="684"/>
      <c r="Q695" s="684"/>
      <c r="R695" s="865"/>
      <c r="S695" s="682"/>
      <c r="T695" s="682"/>
      <c r="U695" s="682"/>
      <c r="V695" s="682"/>
      <c r="W695" s="682"/>
      <c r="X695" s="682"/>
      <c r="Y695" s="682"/>
    </row>
    <row r="696" spans="1:25" ht="15">
      <c r="A696" s="682"/>
      <c r="B696" s="931"/>
      <c r="C696" s="684"/>
      <c r="D696" s="684"/>
      <c r="E696" s="684"/>
      <c r="F696" s="684"/>
      <c r="G696" s="684"/>
      <c r="H696" s="931"/>
      <c r="I696" s="684"/>
      <c r="J696" s="684"/>
      <c r="K696" s="684"/>
      <c r="L696" s="684"/>
      <c r="M696" s="684"/>
      <c r="N696" s="931"/>
      <c r="O696" s="684"/>
      <c r="P696" s="684"/>
      <c r="Q696" s="684"/>
      <c r="R696" s="865"/>
      <c r="S696" s="682"/>
      <c r="T696" s="682"/>
      <c r="U696" s="682"/>
      <c r="V696" s="682"/>
      <c r="W696" s="682"/>
      <c r="X696" s="682"/>
      <c r="Y696" s="682"/>
    </row>
    <row r="697" spans="1:25" ht="15">
      <c r="A697" s="682"/>
      <c r="B697" s="931"/>
      <c r="C697" s="684"/>
      <c r="D697" s="684"/>
      <c r="E697" s="684"/>
      <c r="F697" s="684"/>
      <c r="G697" s="684"/>
      <c r="H697" s="931"/>
      <c r="I697" s="684"/>
      <c r="J697" s="684"/>
      <c r="K697" s="684"/>
      <c r="L697" s="684"/>
      <c r="M697" s="684"/>
      <c r="N697" s="931"/>
      <c r="O697" s="684"/>
      <c r="P697" s="684"/>
      <c r="Q697" s="684"/>
      <c r="R697" s="865"/>
      <c r="S697" s="682"/>
      <c r="T697" s="682"/>
      <c r="U697" s="682"/>
      <c r="V697" s="682"/>
      <c r="W697" s="682"/>
      <c r="X697" s="682"/>
      <c r="Y697" s="682"/>
    </row>
    <row r="698" spans="1:25" ht="15">
      <c r="A698" s="682"/>
      <c r="B698" s="931"/>
      <c r="C698" s="684"/>
      <c r="D698" s="684"/>
      <c r="E698" s="684"/>
      <c r="F698" s="684"/>
      <c r="G698" s="684"/>
      <c r="H698" s="931"/>
      <c r="I698" s="684"/>
      <c r="J698" s="684"/>
      <c r="K698" s="684"/>
      <c r="L698" s="684"/>
      <c r="M698" s="684"/>
      <c r="N698" s="931"/>
      <c r="O698" s="684"/>
      <c r="P698" s="684"/>
      <c r="Q698" s="684"/>
      <c r="R698" s="865"/>
      <c r="S698" s="682"/>
      <c r="T698" s="682"/>
      <c r="U698" s="682"/>
      <c r="V698" s="682"/>
      <c r="W698" s="682"/>
      <c r="X698" s="682"/>
      <c r="Y698" s="682"/>
    </row>
    <row r="699" spans="1:25" ht="15">
      <c r="A699" s="682"/>
      <c r="B699" s="931"/>
      <c r="C699" s="684"/>
      <c r="D699" s="684"/>
      <c r="E699" s="684"/>
      <c r="F699" s="684"/>
      <c r="G699" s="684"/>
      <c r="H699" s="931"/>
      <c r="I699" s="684"/>
      <c r="J699" s="684"/>
      <c r="K699" s="684"/>
      <c r="L699" s="684"/>
      <c r="M699" s="684"/>
      <c r="N699" s="931"/>
      <c r="O699" s="684"/>
      <c r="P699" s="684"/>
      <c r="Q699" s="684"/>
      <c r="R699" s="865"/>
      <c r="S699" s="682"/>
      <c r="T699" s="682"/>
      <c r="U699" s="682"/>
      <c r="V699" s="682"/>
      <c r="W699" s="682"/>
      <c r="X699" s="682"/>
      <c r="Y699" s="682"/>
    </row>
    <row r="700" spans="1:25" ht="15">
      <c r="A700" s="682"/>
      <c r="B700" s="931"/>
      <c r="C700" s="684"/>
      <c r="D700" s="684"/>
      <c r="E700" s="684"/>
      <c r="F700" s="684"/>
      <c r="G700" s="684"/>
      <c r="H700" s="931"/>
      <c r="I700" s="684"/>
      <c r="J700" s="684"/>
      <c r="K700" s="684"/>
      <c r="L700" s="684"/>
      <c r="M700" s="684"/>
      <c r="N700" s="931"/>
      <c r="O700" s="684"/>
      <c r="P700" s="684"/>
      <c r="Q700" s="684"/>
      <c r="R700" s="865"/>
      <c r="S700" s="682"/>
      <c r="T700" s="682"/>
      <c r="U700" s="682"/>
      <c r="V700" s="682"/>
      <c r="W700" s="682"/>
      <c r="X700" s="682"/>
      <c r="Y700" s="682"/>
    </row>
    <row r="701" spans="1:25" ht="15">
      <c r="A701" s="682"/>
      <c r="B701" s="931"/>
      <c r="C701" s="684"/>
      <c r="D701" s="684"/>
      <c r="E701" s="684"/>
      <c r="F701" s="684"/>
      <c r="G701" s="684"/>
      <c r="H701" s="931"/>
      <c r="I701" s="684"/>
      <c r="J701" s="684"/>
      <c r="K701" s="684"/>
      <c r="L701" s="684"/>
      <c r="M701" s="684"/>
      <c r="N701" s="931"/>
      <c r="O701" s="684"/>
      <c r="P701" s="684"/>
      <c r="Q701" s="684"/>
      <c r="R701" s="865"/>
      <c r="S701" s="682"/>
      <c r="T701" s="682"/>
      <c r="U701" s="682"/>
      <c r="V701" s="682"/>
      <c r="W701" s="682"/>
      <c r="X701" s="682"/>
      <c r="Y701" s="682"/>
    </row>
    <row r="702" spans="1:25" ht="15">
      <c r="A702" s="682"/>
      <c r="B702" s="931"/>
      <c r="C702" s="684"/>
      <c r="D702" s="684"/>
      <c r="E702" s="684"/>
      <c r="F702" s="684"/>
      <c r="G702" s="684"/>
      <c r="H702" s="931"/>
      <c r="I702" s="684"/>
      <c r="J702" s="684"/>
      <c r="K702" s="684"/>
      <c r="L702" s="684"/>
      <c r="M702" s="684"/>
      <c r="N702" s="931"/>
      <c r="O702" s="684"/>
      <c r="P702" s="684"/>
      <c r="Q702" s="684"/>
      <c r="R702" s="865"/>
      <c r="S702" s="682"/>
      <c r="T702" s="682"/>
      <c r="U702" s="682"/>
      <c r="V702" s="682"/>
      <c r="W702" s="682"/>
      <c r="X702" s="682"/>
      <c r="Y702" s="682"/>
    </row>
    <row r="703" spans="1:25" ht="15">
      <c r="A703" s="682"/>
      <c r="B703" s="931"/>
      <c r="C703" s="684"/>
      <c r="D703" s="684"/>
      <c r="E703" s="684"/>
      <c r="F703" s="684"/>
      <c r="G703" s="684"/>
      <c r="H703" s="931"/>
      <c r="I703" s="684"/>
      <c r="J703" s="684"/>
      <c r="K703" s="684"/>
      <c r="L703" s="684"/>
      <c r="M703" s="684"/>
      <c r="N703" s="931"/>
      <c r="O703" s="684"/>
      <c r="P703" s="684"/>
      <c r="Q703" s="684"/>
      <c r="R703" s="865"/>
      <c r="S703" s="682"/>
      <c r="T703" s="682"/>
      <c r="U703" s="682"/>
      <c r="V703" s="682"/>
      <c r="W703" s="682"/>
      <c r="X703" s="682"/>
      <c r="Y703" s="682"/>
    </row>
    <row r="704" spans="1:25" ht="15">
      <c r="A704" s="682"/>
      <c r="B704" s="931"/>
      <c r="C704" s="684"/>
      <c r="D704" s="684"/>
      <c r="E704" s="684"/>
      <c r="F704" s="684"/>
      <c r="G704" s="684"/>
      <c r="H704" s="931"/>
      <c r="I704" s="684"/>
      <c r="J704" s="684"/>
      <c r="K704" s="684"/>
      <c r="L704" s="684"/>
      <c r="M704" s="684"/>
      <c r="N704" s="931"/>
      <c r="O704" s="684"/>
      <c r="P704" s="684"/>
      <c r="Q704" s="684"/>
      <c r="R704" s="865"/>
      <c r="S704" s="682"/>
      <c r="T704" s="682"/>
      <c r="U704" s="682"/>
      <c r="V704" s="682"/>
      <c r="W704" s="682"/>
      <c r="X704" s="682"/>
      <c r="Y704" s="682"/>
    </row>
    <row r="705" spans="1:25" ht="15">
      <c r="A705" s="682"/>
      <c r="B705" s="931"/>
      <c r="C705" s="684"/>
      <c r="D705" s="684"/>
      <c r="E705" s="684"/>
      <c r="F705" s="684"/>
      <c r="G705" s="684"/>
      <c r="H705" s="931"/>
      <c r="I705" s="684"/>
      <c r="J705" s="684"/>
      <c r="K705" s="684"/>
      <c r="L705" s="684"/>
      <c r="M705" s="684"/>
      <c r="N705" s="931"/>
      <c r="O705" s="684"/>
      <c r="P705" s="684"/>
      <c r="Q705" s="684"/>
      <c r="R705" s="865"/>
      <c r="S705" s="682"/>
      <c r="T705" s="682"/>
      <c r="U705" s="682"/>
      <c r="V705" s="682"/>
      <c r="W705" s="682"/>
      <c r="X705" s="682"/>
      <c r="Y705" s="682"/>
    </row>
    <row r="706" spans="1:25" ht="15">
      <c r="A706" s="682"/>
      <c r="B706" s="931"/>
      <c r="C706" s="684"/>
      <c r="D706" s="684"/>
      <c r="E706" s="684"/>
      <c r="F706" s="684"/>
      <c r="G706" s="684"/>
      <c r="H706" s="931"/>
      <c r="I706" s="684"/>
      <c r="J706" s="684"/>
      <c r="K706" s="684"/>
      <c r="L706" s="684"/>
      <c r="M706" s="684"/>
      <c r="N706" s="931"/>
      <c r="O706" s="684"/>
      <c r="P706" s="684"/>
      <c r="Q706" s="684"/>
      <c r="R706" s="865"/>
      <c r="S706" s="682"/>
      <c r="T706" s="682"/>
      <c r="U706" s="682"/>
      <c r="V706" s="682"/>
      <c r="W706" s="682"/>
      <c r="X706" s="682"/>
      <c r="Y706" s="682"/>
    </row>
    <row r="707" spans="1:25" ht="15">
      <c r="A707" s="682"/>
      <c r="B707" s="931"/>
      <c r="C707" s="684"/>
      <c r="D707" s="684"/>
      <c r="E707" s="684"/>
      <c r="F707" s="684"/>
      <c r="G707" s="684"/>
      <c r="H707" s="931"/>
      <c r="I707" s="684"/>
      <c r="J707" s="684"/>
      <c r="K707" s="684"/>
      <c r="L707" s="684"/>
      <c r="M707" s="684"/>
      <c r="N707" s="931"/>
      <c r="O707" s="684"/>
      <c r="P707" s="684"/>
      <c r="Q707" s="684"/>
      <c r="R707" s="865"/>
      <c r="S707" s="682"/>
      <c r="T707" s="682"/>
      <c r="U707" s="682"/>
      <c r="V707" s="682"/>
      <c r="W707" s="682"/>
      <c r="X707" s="682"/>
      <c r="Y707" s="682"/>
    </row>
    <row r="708" spans="1:25" ht="15">
      <c r="A708" s="682"/>
      <c r="B708" s="931"/>
      <c r="C708" s="684"/>
      <c r="D708" s="684"/>
      <c r="E708" s="684"/>
      <c r="F708" s="684"/>
      <c r="G708" s="684"/>
      <c r="H708" s="931"/>
      <c r="I708" s="684"/>
      <c r="J708" s="684"/>
      <c r="K708" s="684"/>
      <c r="L708" s="684"/>
      <c r="M708" s="684"/>
      <c r="N708" s="931"/>
      <c r="O708" s="684"/>
      <c r="P708" s="684"/>
      <c r="Q708" s="684"/>
      <c r="R708" s="865"/>
      <c r="S708" s="682"/>
      <c r="T708" s="682"/>
      <c r="U708" s="682"/>
      <c r="V708" s="682"/>
      <c r="W708" s="682"/>
      <c r="X708" s="682"/>
      <c r="Y708" s="682"/>
    </row>
    <row r="709" spans="1:25" ht="15">
      <c r="A709" s="682"/>
      <c r="B709" s="931"/>
      <c r="C709" s="684"/>
      <c r="D709" s="684"/>
      <c r="E709" s="684"/>
      <c r="F709" s="684"/>
      <c r="G709" s="684"/>
      <c r="H709" s="931"/>
      <c r="I709" s="684"/>
      <c r="J709" s="684"/>
      <c r="K709" s="684"/>
      <c r="L709" s="684"/>
      <c r="M709" s="684"/>
      <c r="N709" s="931"/>
      <c r="O709" s="684"/>
      <c r="P709" s="684"/>
      <c r="Q709" s="684"/>
      <c r="R709" s="865"/>
      <c r="S709" s="682"/>
      <c r="T709" s="682"/>
      <c r="U709" s="682"/>
      <c r="V709" s="682"/>
      <c r="W709" s="682"/>
      <c r="X709" s="682"/>
      <c r="Y709" s="682"/>
    </row>
    <row r="710" spans="1:25" ht="15">
      <c r="A710" s="682"/>
      <c r="B710" s="931"/>
      <c r="C710" s="684"/>
      <c r="D710" s="684"/>
      <c r="E710" s="684"/>
      <c r="F710" s="684"/>
      <c r="G710" s="684"/>
      <c r="H710" s="931"/>
      <c r="I710" s="684"/>
      <c r="J710" s="684"/>
      <c r="K710" s="684"/>
      <c r="L710" s="684"/>
      <c r="M710" s="684"/>
      <c r="N710" s="931"/>
      <c r="O710" s="684"/>
      <c r="P710" s="684"/>
      <c r="Q710" s="684"/>
      <c r="R710" s="865"/>
      <c r="S710" s="682"/>
      <c r="T710" s="682"/>
      <c r="U710" s="682"/>
      <c r="V710" s="682"/>
      <c r="W710" s="682"/>
      <c r="X710" s="682"/>
      <c r="Y710" s="682"/>
    </row>
    <row r="711" spans="1:25" ht="15">
      <c r="A711" s="682"/>
      <c r="B711" s="931"/>
      <c r="C711" s="684"/>
      <c r="D711" s="684"/>
      <c r="E711" s="684"/>
      <c r="F711" s="684"/>
      <c r="G711" s="684"/>
      <c r="H711" s="931"/>
      <c r="I711" s="684"/>
      <c r="J711" s="684"/>
      <c r="K711" s="684"/>
      <c r="L711" s="684"/>
      <c r="M711" s="684"/>
      <c r="N711" s="931"/>
      <c r="O711" s="684"/>
      <c r="P711" s="684"/>
      <c r="Q711" s="684"/>
      <c r="R711" s="865"/>
      <c r="S711" s="682"/>
      <c r="T711" s="682"/>
      <c r="U711" s="682"/>
      <c r="V711" s="682"/>
      <c r="W711" s="682"/>
      <c r="X711" s="682"/>
      <c r="Y711" s="682"/>
    </row>
    <row r="712" spans="1:25" ht="15">
      <c r="A712" s="682"/>
      <c r="B712" s="931"/>
      <c r="C712" s="684"/>
      <c r="D712" s="684"/>
      <c r="E712" s="684"/>
      <c r="F712" s="684"/>
      <c r="G712" s="684"/>
      <c r="H712" s="931"/>
      <c r="I712" s="684"/>
      <c r="J712" s="684"/>
      <c r="K712" s="684"/>
      <c r="L712" s="684"/>
      <c r="M712" s="684"/>
      <c r="N712" s="931"/>
      <c r="O712" s="684"/>
      <c r="P712" s="684"/>
      <c r="Q712" s="684"/>
      <c r="R712" s="865"/>
      <c r="S712" s="682"/>
      <c r="T712" s="682"/>
      <c r="U712" s="682"/>
      <c r="V712" s="682"/>
      <c r="W712" s="682"/>
      <c r="X712" s="682"/>
      <c r="Y712" s="682"/>
    </row>
    <row r="713" spans="1:25" ht="15">
      <c r="A713" s="682"/>
      <c r="B713" s="931"/>
      <c r="C713" s="684"/>
      <c r="D713" s="684"/>
      <c r="E713" s="684"/>
      <c r="F713" s="684"/>
      <c r="G713" s="684"/>
      <c r="H713" s="931"/>
      <c r="I713" s="684"/>
      <c r="J713" s="684"/>
      <c r="K713" s="684"/>
      <c r="L713" s="684"/>
      <c r="M713" s="684"/>
      <c r="N713" s="931"/>
      <c r="O713" s="684"/>
      <c r="P713" s="684"/>
      <c r="Q713" s="684"/>
      <c r="R713" s="865"/>
      <c r="S713" s="682"/>
      <c r="T713" s="682"/>
      <c r="U713" s="682"/>
      <c r="V713" s="682"/>
      <c r="W713" s="682"/>
      <c r="X713" s="682"/>
      <c r="Y713" s="682"/>
    </row>
    <row r="714" spans="1:25" ht="15">
      <c r="A714" s="682"/>
      <c r="B714" s="931"/>
      <c r="C714" s="684"/>
      <c r="D714" s="684"/>
      <c r="E714" s="684"/>
      <c r="F714" s="684"/>
      <c r="G714" s="684"/>
      <c r="H714" s="931"/>
      <c r="I714" s="684"/>
      <c r="J714" s="684"/>
      <c r="K714" s="684"/>
      <c r="L714" s="684"/>
      <c r="M714" s="684"/>
      <c r="N714" s="931"/>
      <c r="O714" s="684"/>
      <c r="P714" s="684"/>
      <c r="Q714" s="684"/>
      <c r="R714" s="865"/>
      <c r="S714" s="682"/>
      <c r="T714" s="682"/>
      <c r="U714" s="682"/>
      <c r="V714" s="682"/>
      <c r="W714" s="682"/>
      <c r="X714" s="682"/>
      <c r="Y714" s="682"/>
    </row>
    <row r="715" spans="1:25" ht="15">
      <c r="A715" s="682"/>
      <c r="B715" s="931"/>
      <c r="C715" s="684"/>
      <c r="D715" s="684"/>
      <c r="E715" s="684"/>
      <c r="F715" s="684"/>
      <c r="G715" s="684"/>
      <c r="H715" s="931"/>
      <c r="I715" s="684"/>
      <c r="J715" s="684"/>
      <c r="K715" s="684"/>
      <c r="L715" s="684"/>
      <c r="M715" s="684"/>
      <c r="N715" s="931"/>
      <c r="O715" s="684"/>
      <c r="P715" s="684"/>
      <c r="Q715" s="684"/>
      <c r="R715" s="865"/>
      <c r="S715" s="682"/>
      <c r="T715" s="682"/>
      <c r="U715" s="682"/>
      <c r="V715" s="682"/>
      <c r="W715" s="682"/>
      <c r="X715" s="682"/>
      <c r="Y715" s="682"/>
    </row>
    <row r="716" spans="1:25" ht="15">
      <c r="A716" s="682"/>
      <c r="B716" s="931"/>
      <c r="C716" s="684"/>
      <c r="D716" s="684"/>
      <c r="E716" s="684"/>
      <c r="F716" s="684"/>
      <c r="G716" s="684"/>
      <c r="H716" s="931"/>
      <c r="I716" s="684"/>
      <c r="J716" s="684"/>
      <c r="K716" s="684"/>
      <c r="L716" s="684"/>
      <c r="M716" s="684"/>
      <c r="N716" s="931"/>
      <c r="O716" s="684"/>
      <c r="P716" s="684"/>
      <c r="Q716" s="684"/>
      <c r="R716" s="865"/>
      <c r="S716" s="682"/>
      <c r="T716" s="682"/>
      <c r="U716" s="682"/>
      <c r="V716" s="682"/>
      <c r="W716" s="682"/>
      <c r="X716" s="682"/>
      <c r="Y716" s="682"/>
    </row>
    <row r="717" spans="1:25" ht="15">
      <c r="A717" s="682"/>
      <c r="B717" s="931"/>
      <c r="C717" s="684"/>
      <c r="D717" s="684"/>
      <c r="E717" s="684"/>
      <c r="F717" s="684"/>
      <c r="G717" s="684"/>
      <c r="H717" s="931"/>
      <c r="I717" s="684"/>
      <c r="J717" s="684"/>
      <c r="K717" s="684"/>
      <c r="L717" s="684"/>
      <c r="M717" s="684"/>
      <c r="N717" s="931"/>
      <c r="O717" s="684"/>
      <c r="P717" s="684"/>
      <c r="Q717" s="684"/>
      <c r="R717" s="865"/>
      <c r="S717" s="682"/>
      <c r="T717" s="682"/>
      <c r="U717" s="682"/>
      <c r="V717" s="682"/>
      <c r="W717" s="682"/>
      <c r="X717" s="682"/>
      <c r="Y717" s="682"/>
    </row>
    <row r="718" spans="1:25" ht="15">
      <c r="A718" s="682"/>
      <c r="B718" s="931"/>
      <c r="C718" s="684"/>
      <c r="D718" s="684"/>
      <c r="E718" s="684"/>
      <c r="F718" s="684"/>
      <c r="G718" s="684"/>
      <c r="H718" s="931"/>
      <c r="I718" s="684"/>
      <c r="J718" s="684"/>
      <c r="K718" s="684"/>
      <c r="L718" s="684"/>
      <c r="M718" s="684"/>
      <c r="N718" s="931"/>
      <c r="O718" s="684"/>
      <c r="P718" s="684"/>
      <c r="Q718" s="684"/>
      <c r="R718" s="865"/>
      <c r="S718" s="682"/>
      <c r="T718" s="682"/>
      <c r="U718" s="682"/>
      <c r="V718" s="682"/>
      <c r="W718" s="682"/>
      <c r="X718" s="682"/>
      <c r="Y718" s="682"/>
    </row>
    <row r="719" spans="1:25" ht="15">
      <c r="A719" s="682"/>
      <c r="B719" s="931"/>
      <c r="C719" s="684"/>
      <c r="D719" s="684"/>
      <c r="E719" s="684"/>
      <c r="F719" s="684"/>
      <c r="G719" s="684"/>
      <c r="H719" s="931"/>
      <c r="I719" s="684"/>
      <c r="J719" s="684"/>
      <c r="K719" s="684"/>
      <c r="L719" s="684"/>
      <c r="M719" s="684"/>
      <c r="N719" s="931"/>
      <c r="O719" s="684"/>
      <c r="P719" s="684"/>
      <c r="Q719" s="684"/>
      <c r="R719" s="865"/>
      <c r="S719" s="682"/>
      <c r="T719" s="682"/>
      <c r="U719" s="682"/>
      <c r="V719" s="682"/>
      <c r="W719" s="682"/>
      <c r="X719" s="682"/>
      <c r="Y719" s="682"/>
    </row>
    <row r="720" spans="1:25" ht="15">
      <c r="A720" s="682"/>
      <c r="B720" s="931"/>
      <c r="C720" s="684"/>
      <c r="D720" s="684"/>
      <c r="E720" s="684"/>
      <c r="F720" s="684"/>
      <c r="G720" s="684"/>
      <c r="H720" s="931"/>
      <c r="I720" s="684"/>
      <c r="J720" s="684"/>
      <c r="K720" s="684"/>
      <c r="L720" s="684"/>
      <c r="M720" s="684"/>
      <c r="N720" s="931"/>
      <c r="O720" s="684"/>
      <c r="P720" s="684"/>
      <c r="Q720" s="684"/>
      <c r="R720" s="865"/>
      <c r="S720" s="682"/>
      <c r="T720" s="682"/>
      <c r="U720" s="682"/>
      <c r="V720" s="682"/>
      <c r="W720" s="682"/>
      <c r="X720" s="682"/>
      <c r="Y720" s="682"/>
    </row>
    <row r="721" spans="1:25" ht="15">
      <c r="A721" s="682"/>
      <c r="B721" s="931"/>
      <c r="C721" s="684"/>
      <c r="D721" s="684"/>
      <c r="E721" s="684"/>
      <c r="F721" s="684"/>
      <c r="G721" s="684"/>
      <c r="H721" s="931"/>
      <c r="I721" s="684"/>
      <c r="J721" s="684"/>
      <c r="K721" s="684"/>
      <c r="L721" s="684"/>
      <c r="M721" s="684"/>
      <c r="N721" s="931"/>
      <c r="O721" s="684"/>
      <c r="P721" s="684"/>
      <c r="Q721" s="684"/>
      <c r="R721" s="865"/>
      <c r="S721" s="682"/>
      <c r="T721" s="682"/>
      <c r="U721" s="682"/>
      <c r="V721" s="682"/>
      <c r="W721" s="682"/>
      <c r="X721" s="682"/>
      <c r="Y721" s="682"/>
    </row>
    <row r="722" spans="1:25" ht="15">
      <c r="A722" s="682"/>
      <c r="B722" s="931"/>
      <c r="C722" s="684"/>
      <c r="D722" s="684"/>
      <c r="E722" s="684"/>
      <c r="F722" s="684"/>
      <c r="G722" s="684"/>
      <c r="H722" s="931"/>
      <c r="I722" s="684"/>
      <c r="J722" s="684"/>
      <c r="K722" s="684"/>
      <c r="L722" s="684"/>
      <c r="M722" s="684"/>
      <c r="N722" s="931"/>
      <c r="O722" s="684"/>
      <c r="P722" s="684"/>
      <c r="Q722" s="684"/>
      <c r="R722" s="865"/>
      <c r="S722" s="682"/>
      <c r="T722" s="682"/>
      <c r="U722" s="682"/>
      <c r="V722" s="682"/>
      <c r="W722" s="682"/>
      <c r="X722" s="682"/>
      <c r="Y722" s="682"/>
    </row>
    <row r="723" spans="1:25" ht="15">
      <c r="A723" s="682"/>
      <c r="B723" s="931"/>
      <c r="C723" s="684"/>
      <c r="D723" s="684"/>
      <c r="E723" s="684"/>
      <c r="F723" s="684"/>
      <c r="G723" s="684"/>
      <c r="H723" s="931"/>
      <c r="I723" s="684"/>
      <c r="J723" s="684"/>
      <c r="K723" s="684"/>
      <c r="L723" s="684"/>
      <c r="M723" s="684"/>
      <c r="N723" s="931"/>
      <c r="O723" s="684"/>
      <c r="P723" s="684"/>
      <c r="Q723" s="684"/>
      <c r="R723" s="865"/>
      <c r="S723" s="682"/>
      <c r="T723" s="682"/>
      <c r="U723" s="682"/>
      <c r="V723" s="682"/>
      <c r="W723" s="682"/>
      <c r="X723" s="682"/>
      <c r="Y723" s="682"/>
    </row>
    <row r="724" spans="1:25" ht="15">
      <c r="A724" s="682"/>
      <c r="B724" s="931"/>
      <c r="C724" s="684"/>
      <c r="D724" s="684"/>
      <c r="E724" s="684"/>
      <c r="F724" s="684"/>
      <c r="G724" s="684"/>
      <c r="H724" s="931"/>
      <c r="I724" s="684"/>
      <c r="J724" s="684"/>
      <c r="K724" s="684"/>
      <c r="L724" s="684"/>
      <c r="M724" s="684"/>
      <c r="N724" s="931"/>
      <c r="O724" s="684"/>
      <c r="P724" s="684"/>
      <c r="Q724" s="684"/>
      <c r="R724" s="865"/>
      <c r="S724" s="682"/>
      <c r="T724" s="682"/>
      <c r="U724" s="682"/>
      <c r="V724" s="682"/>
      <c r="W724" s="682"/>
      <c r="X724" s="682"/>
      <c r="Y724" s="682"/>
    </row>
    <row r="725" spans="1:25" ht="15">
      <c r="A725" s="682"/>
      <c r="B725" s="931"/>
      <c r="C725" s="684"/>
      <c r="D725" s="684"/>
      <c r="E725" s="684"/>
      <c r="F725" s="684"/>
      <c r="G725" s="684"/>
      <c r="H725" s="931"/>
      <c r="I725" s="684"/>
      <c r="J725" s="684"/>
      <c r="K725" s="684"/>
      <c r="L725" s="684"/>
      <c r="M725" s="684"/>
      <c r="N725" s="931"/>
      <c r="O725" s="684"/>
      <c r="P725" s="684"/>
      <c r="Q725" s="684"/>
      <c r="R725" s="865"/>
      <c r="S725" s="682"/>
      <c r="T725" s="682"/>
      <c r="U725" s="682"/>
      <c r="V725" s="682"/>
      <c r="W725" s="682"/>
      <c r="X725" s="682"/>
      <c r="Y725" s="682"/>
    </row>
    <row r="726" spans="1:25" ht="15">
      <c r="A726" s="682"/>
      <c r="B726" s="931"/>
      <c r="C726" s="684"/>
      <c r="D726" s="684"/>
      <c r="E726" s="684"/>
      <c r="F726" s="684"/>
      <c r="G726" s="684"/>
      <c r="H726" s="931"/>
      <c r="I726" s="684"/>
      <c r="J726" s="684"/>
      <c r="K726" s="684"/>
      <c r="L726" s="684"/>
      <c r="M726" s="684"/>
      <c r="N726" s="931"/>
      <c r="O726" s="684"/>
      <c r="P726" s="684"/>
      <c r="Q726" s="684"/>
      <c r="R726" s="865"/>
      <c r="S726" s="682"/>
      <c r="T726" s="682"/>
      <c r="U726" s="682"/>
      <c r="V726" s="682"/>
      <c r="W726" s="682"/>
      <c r="X726" s="682"/>
      <c r="Y726" s="682"/>
    </row>
    <row r="727" spans="1:25" ht="15">
      <c r="A727" s="682"/>
      <c r="B727" s="931"/>
      <c r="C727" s="684"/>
      <c r="D727" s="684"/>
      <c r="E727" s="684"/>
      <c r="F727" s="684"/>
      <c r="G727" s="684"/>
      <c r="H727" s="931"/>
      <c r="I727" s="684"/>
      <c r="J727" s="684"/>
      <c r="K727" s="684"/>
      <c r="L727" s="684"/>
      <c r="M727" s="684"/>
      <c r="N727" s="931"/>
      <c r="O727" s="684"/>
      <c r="P727" s="684"/>
      <c r="Q727" s="684"/>
      <c r="R727" s="865"/>
      <c r="S727" s="682"/>
      <c r="T727" s="682"/>
      <c r="U727" s="682"/>
      <c r="V727" s="682"/>
      <c r="W727" s="682"/>
      <c r="X727" s="682"/>
      <c r="Y727" s="682"/>
    </row>
    <row r="728" spans="1:25" ht="15">
      <c r="A728" s="682"/>
      <c r="B728" s="931"/>
      <c r="C728" s="684"/>
      <c r="D728" s="684"/>
      <c r="E728" s="684"/>
      <c r="F728" s="684"/>
      <c r="G728" s="684"/>
      <c r="H728" s="931"/>
      <c r="I728" s="684"/>
      <c r="J728" s="684"/>
      <c r="K728" s="684"/>
      <c r="L728" s="684"/>
      <c r="M728" s="684"/>
      <c r="N728" s="931"/>
      <c r="O728" s="684"/>
      <c r="P728" s="684"/>
      <c r="Q728" s="684"/>
      <c r="R728" s="865"/>
      <c r="S728" s="682"/>
      <c r="T728" s="682"/>
      <c r="U728" s="682"/>
      <c r="V728" s="682"/>
      <c r="W728" s="682"/>
      <c r="X728" s="682"/>
      <c r="Y728" s="682"/>
    </row>
    <row r="729" spans="1:25" ht="15">
      <c r="A729" s="682"/>
      <c r="B729" s="931"/>
      <c r="C729" s="684"/>
      <c r="D729" s="684"/>
      <c r="E729" s="684"/>
      <c r="F729" s="684"/>
      <c r="G729" s="684"/>
      <c r="H729" s="931"/>
      <c r="I729" s="684"/>
      <c r="J729" s="684"/>
      <c r="K729" s="684"/>
      <c r="L729" s="684"/>
      <c r="M729" s="684"/>
      <c r="N729" s="931"/>
      <c r="O729" s="684"/>
      <c r="P729" s="684"/>
      <c r="Q729" s="684"/>
      <c r="R729" s="865"/>
      <c r="S729" s="682"/>
      <c r="T729" s="682"/>
      <c r="U729" s="682"/>
      <c r="V729" s="682"/>
      <c r="W729" s="682"/>
      <c r="X729" s="682"/>
      <c r="Y729" s="682"/>
    </row>
    <row r="730" spans="1:25" ht="15">
      <c r="A730" s="682"/>
      <c r="B730" s="931"/>
      <c r="C730" s="684"/>
      <c r="D730" s="684"/>
      <c r="E730" s="684"/>
      <c r="F730" s="684"/>
      <c r="G730" s="684"/>
      <c r="H730" s="931"/>
      <c r="I730" s="684"/>
      <c r="J730" s="684"/>
      <c r="K730" s="684"/>
      <c r="L730" s="684"/>
      <c r="M730" s="684"/>
      <c r="N730" s="931"/>
      <c r="O730" s="684"/>
      <c r="P730" s="684"/>
      <c r="Q730" s="684"/>
      <c r="R730" s="865"/>
      <c r="S730" s="682"/>
      <c r="T730" s="682"/>
      <c r="U730" s="682"/>
      <c r="V730" s="682"/>
      <c r="W730" s="682"/>
      <c r="X730" s="682"/>
      <c r="Y730" s="682"/>
    </row>
    <row r="731" spans="1:25" ht="15">
      <c r="A731" s="682"/>
      <c r="B731" s="931"/>
      <c r="C731" s="684"/>
      <c r="D731" s="684"/>
      <c r="E731" s="684"/>
      <c r="F731" s="684"/>
      <c r="G731" s="684"/>
      <c r="H731" s="931"/>
      <c r="I731" s="684"/>
      <c r="J731" s="684"/>
      <c r="K731" s="684"/>
      <c r="L731" s="684"/>
      <c r="M731" s="684"/>
      <c r="N731" s="931"/>
      <c r="O731" s="684"/>
      <c r="P731" s="684"/>
      <c r="Q731" s="684"/>
      <c r="R731" s="865"/>
      <c r="S731" s="682"/>
      <c r="T731" s="682"/>
      <c r="U731" s="682"/>
      <c r="V731" s="682"/>
      <c r="W731" s="682"/>
      <c r="X731" s="682"/>
      <c r="Y731" s="682"/>
    </row>
    <row r="732" spans="1:25" ht="15">
      <c r="A732" s="682"/>
      <c r="B732" s="931"/>
      <c r="C732" s="684"/>
      <c r="D732" s="684"/>
      <c r="E732" s="684"/>
      <c r="F732" s="684"/>
      <c r="G732" s="684"/>
      <c r="H732" s="931"/>
      <c r="I732" s="684"/>
      <c r="J732" s="684"/>
      <c r="K732" s="684"/>
      <c r="L732" s="684"/>
      <c r="M732" s="684"/>
      <c r="N732" s="931"/>
      <c r="O732" s="684"/>
      <c r="P732" s="684"/>
      <c r="Q732" s="684"/>
      <c r="R732" s="865"/>
      <c r="S732" s="682"/>
      <c r="T732" s="682"/>
      <c r="U732" s="682"/>
      <c r="V732" s="682"/>
      <c r="W732" s="682"/>
      <c r="X732" s="682"/>
      <c r="Y732" s="682"/>
    </row>
    <row r="733" spans="1:25" ht="15">
      <c r="A733" s="682"/>
      <c r="B733" s="931"/>
      <c r="C733" s="684"/>
      <c r="D733" s="684"/>
      <c r="E733" s="684"/>
      <c r="F733" s="684"/>
      <c r="G733" s="684"/>
      <c r="H733" s="931"/>
      <c r="I733" s="684"/>
      <c r="J733" s="684"/>
      <c r="K733" s="684"/>
      <c r="L733" s="684"/>
      <c r="M733" s="684"/>
      <c r="N733" s="931"/>
      <c r="O733" s="684"/>
      <c r="P733" s="684"/>
      <c r="Q733" s="684"/>
      <c r="R733" s="865"/>
      <c r="S733" s="682"/>
      <c r="T733" s="682"/>
      <c r="U733" s="682"/>
      <c r="V733" s="682"/>
      <c r="W733" s="682"/>
      <c r="X733" s="682"/>
      <c r="Y733" s="682"/>
    </row>
    <row r="734" spans="1:25" ht="15">
      <c r="A734" s="682"/>
      <c r="B734" s="931"/>
      <c r="C734" s="684"/>
      <c r="D734" s="684"/>
      <c r="E734" s="684"/>
      <c r="F734" s="684"/>
      <c r="G734" s="684"/>
      <c r="H734" s="931"/>
      <c r="I734" s="684"/>
      <c r="J734" s="684"/>
      <c r="K734" s="684"/>
      <c r="L734" s="684"/>
      <c r="M734" s="684"/>
      <c r="N734" s="931"/>
      <c r="O734" s="684"/>
      <c r="P734" s="684"/>
      <c r="Q734" s="684"/>
      <c r="R734" s="865"/>
      <c r="S734" s="682"/>
      <c r="T734" s="682"/>
      <c r="U734" s="682"/>
      <c r="V734" s="682"/>
      <c r="W734" s="682"/>
      <c r="X734" s="682"/>
      <c r="Y734" s="682"/>
    </row>
    <row r="735" spans="1:25" ht="15">
      <c r="A735" s="682"/>
      <c r="B735" s="931"/>
      <c r="C735" s="684"/>
      <c r="D735" s="684"/>
      <c r="E735" s="684"/>
      <c r="F735" s="684"/>
      <c r="G735" s="684"/>
      <c r="H735" s="931"/>
      <c r="I735" s="684"/>
      <c r="J735" s="684"/>
      <c r="K735" s="684"/>
      <c r="L735" s="684"/>
      <c r="M735" s="684"/>
      <c r="N735" s="931"/>
      <c r="O735" s="684"/>
      <c r="P735" s="684"/>
      <c r="Q735" s="684"/>
      <c r="R735" s="865"/>
      <c r="S735" s="682"/>
      <c r="T735" s="682"/>
      <c r="U735" s="682"/>
      <c r="V735" s="682"/>
      <c r="W735" s="682"/>
      <c r="X735" s="682"/>
      <c r="Y735" s="682"/>
    </row>
    <row r="736" spans="1:25" ht="15">
      <c r="A736" s="682"/>
      <c r="B736" s="931"/>
      <c r="C736" s="684"/>
      <c r="D736" s="684"/>
      <c r="E736" s="684"/>
      <c r="F736" s="684"/>
      <c r="G736" s="684"/>
      <c r="H736" s="931"/>
      <c r="I736" s="684"/>
      <c r="J736" s="684"/>
      <c r="K736" s="684"/>
      <c r="L736" s="684"/>
      <c r="M736" s="684"/>
      <c r="N736" s="931"/>
      <c r="O736" s="684"/>
      <c r="P736" s="684"/>
      <c r="Q736" s="684"/>
      <c r="R736" s="865"/>
      <c r="S736" s="682"/>
      <c r="T736" s="682"/>
      <c r="U736" s="682"/>
      <c r="V736" s="682"/>
      <c r="W736" s="682"/>
      <c r="X736" s="682"/>
      <c r="Y736" s="682"/>
    </row>
    <row r="737" spans="1:25" ht="15">
      <c r="A737" s="682"/>
      <c r="B737" s="931"/>
      <c r="C737" s="684"/>
      <c r="D737" s="684"/>
      <c r="E737" s="684"/>
      <c r="F737" s="684"/>
      <c r="G737" s="684"/>
      <c r="H737" s="931"/>
      <c r="I737" s="684"/>
      <c r="J737" s="684"/>
      <c r="K737" s="684"/>
      <c r="L737" s="684"/>
      <c r="M737" s="684"/>
      <c r="N737" s="931"/>
      <c r="O737" s="684"/>
      <c r="P737" s="684"/>
      <c r="Q737" s="684"/>
      <c r="R737" s="865"/>
      <c r="S737" s="682"/>
      <c r="T737" s="682"/>
      <c r="U737" s="682"/>
      <c r="V737" s="682"/>
      <c r="W737" s="682"/>
      <c r="X737" s="682"/>
      <c r="Y737" s="682"/>
    </row>
    <row r="738" spans="1:25" ht="15">
      <c r="A738" s="682"/>
      <c r="B738" s="931"/>
      <c r="C738" s="684"/>
      <c r="D738" s="684"/>
      <c r="E738" s="684"/>
      <c r="F738" s="684"/>
      <c r="G738" s="684"/>
      <c r="H738" s="931"/>
      <c r="I738" s="684"/>
      <c r="J738" s="684"/>
      <c r="K738" s="684"/>
      <c r="L738" s="684"/>
      <c r="M738" s="684"/>
      <c r="N738" s="931"/>
      <c r="O738" s="684"/>
      <c r="P738" s="684"/>
      <c r="Q738" s="684"/>
      <c r="R738" s="865"/>
      <c r="S738" s="682"/>
      <c r="T738" s="682"/>
      <c r="U738" s="682"/>
      <c r="V738" s="682"/>
      <c r="W738" s="682"/>
      <c r="X738" s="682"/>
      <c r="Y738" s="682"/>
    </row>
    <row r="739" spans="1:25" ht="15">
      <c r="A739" s="682"/>
      <c r="B739" s="931"/>
      <c r="C739" s="684"/>
      <c r="D739" s="684"/>
      <c r="E739" s="684"/>
      <c r="F739" s="684"/>
      <c r="G739" s="684"/>
      <c r="H739" s="931"/>
      <c r="I739" s="684"/>
      <c r="J739" s="684"/>
      <c r="K739" s="684"/>
      <c r="L739" s="684"/>
      <c r="M739" s="684"/>
      <c r="N739" s="931"/>
      <c r="O739" s="684"/>
      <c r="P739" s="684"/>
      <c r="Q739" s="684"/>
      <c r="R739" s="865"/>
      <c r="S739" s="682"/>
      <c r="T739" s="682"/>
      <c r="U739" s="682"/>
      <c r="V739" s="682"/>
      <c r="W739" s="682"/>
      <c r="X739" s="682"/>
      <c r="Y739" s="682"/>
    </row>
    <row r="740" spans="1:25" ht="15">
      <c r="A740" s="682"/>
      <c r="B740" s="931"/>
      <c r="C740" s="684"/>
      <c r="D740" s="684"/>
      <c r="E740" s="684"/>
      <c r="F740" s="684"/>
      <c r="G740" s="684"/>
      <c r="H740" s="931"/>
      <c r="I740" s="684"/>
      <c r="J740" s="684"/>
      <c r="K740" s="684"/>
      <c r="L740" s="684"/>
      <c r="M740" s="684"/>
      <c r="N740" s="931"/>
      <c r="O740" s="684"/>
      <c r="P740" s="684"/>
      <c r="Q740" s="684"/>
      <c r="R740" s="865"/>
      <c r="S740" s="682"/>
      <c r="T740" s="682"/>
      <c r="U740" s="682"/>
      <c r="V740" s="682"/>
      <c r="W740" s="682"/>
      <c r="X740" s="682"/>
      <c r="Y740" s="682"/>
    </row>
    <row r="741" spans="1:25" ht="15">
      <c r="A741" s="682"/>
      <c r="B741" s="931"/>
      <c r="C741" s="684"/>
      <c r="D741" s="684"/>
      <c r="E741" s="684"/>
      <c r="F741" s="684"/>
      <c r="G741" s="684"/>
      <c r="H741" s="931"/>
      <c r="I741" s="684"/>
      <c r="J741" s="684"/>
      <c r="K741" s="684"/>
      <c r="L741" s="684"/>
      <c r="M741" s="684"/>
      <c r="N741" s="931"/>
      <c r="O741" s="684"/>
      <c r="P741" s="684"/>
      <c r="Q741" s="684"/>
      <c r="R741" s="865"/>
      <c r="S741" s="682"/>
      <c r="T741" s="682"/>
      <c r="U741" s="682"/>
      <c r="V741" s="682"/>
      <c r="W741" s="682"/>
      <c r="X741" s="682"/>
      <c r="Y741" s="682"/>
    </row>
    <row r="742" spans="1:25" ht="15">
      <c r="A742" s="682"/>
      <c r="B742" s="931"/>
      <c r="C742" s="684"/>
      <c r="D742" s="684"/>
      <c r="E742" s="684"/>
      <c r="F742" s="684"/>
      <c r="G742" s="684"/>
      <c r="H742" s="931"/>
      <c r="I742" s="684"/>
      <c r="J742" s="684"/>
      <c r="K742" s="684"/>
      <c r="L742" s="684"/>
      <c r="M742" s="684"/>
      <c r="N742" s="931"/>
      <c r="O742" s="684"/>
      <c r="P742" s="684"/>
      <c r="Q742" s="684"/>
      <c r="R742" s="865"/>
      <c r="S742" s="682"/>
      <c r="T742" s="682"/>
      <c r="U742" s="682"/>
      <c r="V742" s="682"/>
      <c r="W742" s="682"/>
      <c r="X742" s="682"/>
      <c r="Y742" s="682"/>
    </row>
    <row r="743" spans="1:25" ht="15">
      <c r="A743" s="682"/>
      <c r="B743" s="931"/>
      <c r="C743" s="684"/>
      <c r="D743" s="684"/>
      <c r="E743" s="684"/>
      <c r="F743" s="684"/>
      <c r="G743" s="684"/>
      <c r="H743" s="931"/>
      <c r="I743" s="684"/>
      <c r="J743" s="684"/>
      <c r="K743" s="684"/>
      <c r="L743" s="684"/>
      <c r="M743" s="684"/>
      <c r="N743" s="931"/>
      <c r="O743" s="684"/>
      <c r="P743" s="684"/>
      <c r="Q743" s="684"/>
      <c r="R743" s="865"/>
      <c r="S743" s="682"/>
      <c r="T743" s="682"/>
      <c r="U743" s="682"/>
      <c r="V743" s="682"/>
      <c r="W743" s="682"/>
      <c r="X743" s="682"/>
      <c r="Y743" s="682"/>
    </row>
    <row r="744" spans="1:25" ht="15">
      <c r="A744" s="682"/>
      <c r="B744" s="931"/>
      <c r="C744" s="684"/>
      <c r="D744" s="684"/>
      <c r="E744" s="684"/>
      <c r="F744" s="684"/>
      <c r="G744" s="684"/>
      <c r="H744" s="931"/>
      <c r="I744" s="684"/>
      <c r="J744" s="684"/>
      <c r="K744" s="684"/>
      <c r="L744" s="684"/>
      <c r="M744" s="684"/>
      <c r="N744" s="931"/>
      <c r="O744" s="684"/>
      <c r="P744" s="684"/>
      <c r="Q744" s="684"/>
      <c r="R744" s="865"/>
      <c r="S744" s="682"/>
      <c r="T744" s="682"/>
      <c r="U744" s="682"/>
      <c r="V744" s="682"/>
      <c r="W744" s="682"/>
      <c r="X744" s="682"/>
      <c r="Y744" s="682"/>
    </row>
    <row r="745" spans="1:25" ht="15">
      <c r="A745" s="682"/>
      <c r="B745" s="931"/>
      <c r="C745" s="684"/>
      <c r="D745" s="684"/>
      <c r="E745" s="684"/>
      <c r="F745" s="684"/>
      <c r="G745" s="684"/>
      <c r="H745" s="931"/>
      <c r="I745" s="684"/>
      <c r="J745" s="684"/>
      <c r="K745" s="684"/>
      <c r="L745" s="684"/>
      <c r="M745" s="684"/>
      <c r="N745" s="931"/>
      <c r="O745" s="684"/>
      <c r="P745" s="684"/>
      <c r="Q745" s="684"/>
      <c r="R745" s="865"/>
      <c r="S745" s="682"/>
      <c r="T745" s="682"/>
      <c r="U745" s="682"/>
      <c r="V745" s="682"/>
      <c r="W745" s="682"/>
      <c r="X745" s="682"/>
      <c r="Y745" s="682"/>
    </row>
    <row r="746" spans="1:25" ht="15">
      <c r="A746" s="682"/>
      <c r="B746" s="931"/>
      <c r="C746" s="684"/>
      <c r="D746" s="684"/>
      <c r="E746" s="684"/>
      <c r="F746" s="684"/>
      <c r="G746" s="684"/>
      <c r="H746" s="931"/>
      <c r="I746" s="684"/>
      <c r="J746" s="684"/>
      <c r="K746" s="684"/>
      <c r="L746" s="684"/>
      <c r="M746" s="684"/>
      <c r="N746" s="931"/>
      <c r="O746" s="684"/>
      <c r="P746" s="684"/>
      <c r="Q746" s="684"/>
      <c r="R746" s="865"/>
      <c r="S746" s="682"/>
      <c r="T746" s="682"/>
      <c r="U746" s="682"/>
      <c r="V746" s="682"/>
      <c r="W746" s="682"/>
      <c r="X746" s="682"/>
      <c r="Y746" s="682"/>
    </row>
    <row r="747" spans="1:25" ht="15">
      <c r="A747" s="682"/>
      <c r="B747" s="931"/>
      <c r="C747" s="684"/>
      <c r="D747" s="684"/>
      <c r="E747" s="684"/>
      <c r="F747" s="684"/>
      <c r="G747" s="684"/>
      <c r="H747" s="931"/>
      <c r="I747" s="684"/>
      <c r="J747" s="684"/>
      <c r="K747" s="684"/>
      <c r="L747" s="684"/>
      <c r="M747" s="684"/>
      <c r="N747" s="931"/>
      <c r="O747" s="684"/>
      <c r="P747" s="684"/>
      <c r="Q747" s="684"/>
      <c r="R747" s="865"/>
      <c r="S747" s="682"/>
      <c r="T747" s="682"/>
      <c r="U747" s="682"/>
      <c r="V747" s="682"/>
      <c r="W747" s="682"/>
      <c r="X747" s="682"/>
      <c r="Y747" s="682"/>
    </row>
    <row r="748" spans="1:25" ht="15">
      <c r="A748" s="682"/>
      <c r="B748" s="931"/>
      <c r="C748" s="684"/>
      <c r="D748" s="684"/>
      <c r="E748" s="684"/>
      <c r="F748" s="684"/>
      <c r="G748" s="684"/>
      <c r="H748" s="931"/>
      <c r="I748" s="684"/>
      <c r="J748" s="684"/>
      <c r="K748" s="684"/>
      <c r="L748" s="684"/>
      <c r="M748" s="684"/>
      <c r="N748" s="931"/>
      <c r="O748" s="684"/>
      <c r="P748" s="684"/>
      <c r="Q748" s="684"/>
      <c r="R748" s="865"/>
      <c r="S748" s="682"/>
      <c r="T748" s="682"/>
      <c r="U748" s="682"/>
      <c r="V748" s="682"/>
      <c r="W748" s="682"/>
      <c r="X748" s="682"/>
      <c r="Y748" s="682"/>
    </row>
    <row r="749" spans="1:25" ht="15">
      <c r="A749" s="682"/>
      <c r="B749" s="931"/>
      <c r="C749" s="684"/>
      <c r="D749" s="684"/>
      <c r="E749" s="684"/>
      <c r="F749" s="684"/>
      <c r="G749" s="684"/>
      <c r="H749" s="931"/>
      <c r="I749" s="684"/>
      <c r="J749" s="684"/>
      <c r="K749" s="684"/>
      <c r="L749" s="684"/>
      <c r="M749" s="684"/>
      <c r="N749" s="931"/>
      <c r="O749" s="684"/>
      <c r="P749" s="684"/>
      <c r="Q749" s="684"/>
      <c r="R749" s="865"/>
      <c r="S749" s="682"/>
      <c r="T749" s="682"/>
      <c r="U749" s="682"/>
      <c r="V749" s="682"/>
      <c r="W749" s="682"/>
      <c r="X749" s="682"/>
      <c r="Y749" s="682"/>
    </row>
    <row r="750" spans="1:25" ht="15">
      <c r="A750" s="682"/>
      <c r="B750" s="931"/>
      <c r="C750" s="684"/>
      <c r="D750" s="684"/>
      <c r="E750" s="684"/>
      <c r="F750" s="684"/>
      <c r="G750" s="684"/>
      <c r="H750" s="931"/>
      <c r="I750" s="684"/>
      <c r="J750" s="684"/>
      <c r="K750" s="684"/>
      <c r="L750" s="684"/>
      <c r="M750" s="684"/>
      <c r="N750" s="931"/>
      <c r="O750" s="684"/>
      <c r="P750" s="684"/>
      <c r="Q750" s="684"/>
      <c r="R750" s="865"/>
      <c r="S750" s="682"/>
      <c r="T750" s="682"/>
      <c r="U750" s="682"/>
      <c r="V750" s="682"/>
      <c r="W750" s="682"/>
      <c r="X750" s="682"/>
      <c r="Y750" s="682"/>
    </row>
    <row r="751" spans="1:25" ht="15">
      <c r="A751" s="682"/>
      <c r="B751" s="931"/>
      <c r="C751" s="684"/>
      <c r="D751" s="684"/>
      <c r="E751" s="684"/>
      <c r="F751" s="684"/>
      <c r="G751" s="684"/>
      <c r="H751" s="931"/>
      <c r="I751" s="684"/>
      <c r="J751" s="684"/>
      <c r="K751" s="684"/>
      <c r="L751" s="684"/>
      <c r="M751" s="684"/>
      <c r="N751" s="931"/>
      <c r="O751" s="684"/>
      <c r="P751" s="684"/>
      <c r="Q751" s="684"/>
      <c r="R751" s="865"/>
      <c r="S751" s="682"/>
      <c r="T751" s="682"/>
      <c r="U751" s="682"/>
      <c r="V751" s="682"/>
      <c r="W751" s="682"/>
      <c r="X751" s="682"/>
      <c r="Y751" s="682"/>
    </row>
    <row r="752" spans="1:25" ht="15">
      <c r="A752" s="682"/>
      <c r="B752" s="931"/>
      <c r="C752" s="684"/>
      <c r="D752" s="684"/>
      <c r="E752" s="684"/>
      <c r="F752" s="684"/>
      <c r="G752" s="684"/>
      <c r="H752" s="931"/>
      <c r="I752" s="684"/>
      <c r="J752" s="684"/>
      <c r="K752" s="684"/>
      <c r="L752" s="684"/>
      <c r="M752" s="684"/>
      <c r="N752" s="931"/>
      <c r="O752" s="684"/>
      <c r="P752" s="684"/>
      <c r="Q752" s="684"/>
      <c r="R752" s="865"/>
      <c r="S752" s="682"/>
      <c r="T752" s="682"/>
      <c r="U752" s="682"/>
      <c r="V752" s="682"/>
      <c r="W752" s="682"/>
      <c r="X752" s="682"/>
      <c r="Y752" s="682"/>
    </row>
    <row r="753" spans="1:25" ht="15">
      <c r="A753" s="682"/>
      <c r="B753" s="931"/>
      <c r="C753" s="684"/>
      <c r="D753" s="684"/>
      <c r="E753" s="684"/>
      <c r="F753" s="684"/>
      <c r="G753" s="684"/>
      <c r="H753" s="931"/>
      <c r="I753" s="684"/>
      <c r="J753" s="684"/>
      <c r="K753" s="684"/>
      <c r="L753" s="684"/>
      <c r="M753" s="684"/>
      <c r="N753" s="931"/>
      <c r="O753" s="684"/>
      <c r="P753" s="684"/>
      <c r="Q753" s="684"/>
      <c r="R753" s="865"/>
      <c r="S753" s="682"/>
      <c r="T753" s="682"/>
      <c r="U753" s="682"/>
      <c r="V753" s="682"/>
      <c r="W753" s="682"/>
      <c r="X753" s="682"/>
      <c r="Y753" s="682"/>
    </row>
    <row r="754" spans="1:25" ht="15">
      <c r="A754" s="682"/>
      <c r="B754" s="931"/>
      <c r="C754" s="684"/>
      <c r="D754" s="684"/>
      <c r="E754" s="684"/>
      <c r="F754" s="684"/>
      <c r="G754" s="684"/>
      <c r="H754" s="931"/>
      <c r="I754" s="684"/>
      <c r="J754" s="684"/>
      <c r="K754" s="684"/>
      <c r="L754" s="684"/>
      <c r="M754" s="684"/>
      <c r="N754" s="931"/>
      <c r="O754" s="684"/>
      <c r="P754" s="684"/>
      <c r="Q754" s="684"/>
      <c r="R754" s="865"/>
      <c r="S754" s="682"/>
      <c r="T754" s="682"/>
      <c r="U754" s="682"/>
      <c r="V754" s="682"/>
      <c r="W754" s="682"/>
      <c r="X754" s="682"/>
      <c r="Y754" s="682"/>
    </row>
    <row r="755" spans="1:25" ht="15">
      <c r="A755" s="682"/>
      <c r="B755" s="931"/>
      <c r="C755" s="684"/>
      <c r="D755" s="684"/>
      <c r="E755" s="684"/>
      <c r="F755" s="684"/>
      <c r="G755" s="684"/>
      <c r="H755" s="931"/>
      <c r="I755" s="684"/>
      <c r="J755" s="684"/>
      <c r="K755" s="684"/>
      <c r="L755" s="684"/>
      <c r="M755" s="684"/>
      <c r="N755" s="931"/>
      <c r="O755" s="684"/>
      <c r="P755" s="684"/>
      <c r="Q755" s="684"/>
      <c r="R755" s="865"/>
      <c r="S755" s="682"/>
      <c r="T755" s="682"/>
      <c r="U755" s="682"/>
      <c r="V755" s="682"/>
      <c r="W755" s="682"/>
      <c r="X755" s="682"/>
      <c r="Y755" s="682"/>
    </row>
    <row r="756" spans="1:25" ht="15">
      <c r="A756" s="682"/>
      <c r="B756" s="931"/>
      <c r="C756" s="684"/>
      <c r="D756" s="684"/>
      <c r="E756" s="684"/>
      <c r="F756" s="684"/>
      <c r="G756" s="684"/>
      <c r="H756" s="931"/>
      <c r="I756" s="684"/>
      <c r="J756" s="684"/>
      <c r="K756" s="684"/>
      <c r="L756" s="684"/>
      <c r="M756" s="684"/>
      <c r="N756" s="931"/>
      <c r="O756" s="684"/>
      <c r="P756" s="684"/>
      <c r="Q756" s="684"/>
      <c r="R756" s="865"/>
      <c r="S756" s="682"/>
      <c r="T756" s="682"/>
      <c r="U756" s="682"/>
      <c r="V756" s="682"/>
      <c r="W756" s="682"/>
      <c r="X756" s="682"/>
      <c r="Y756" s="682"/>
    </row>
    <row r="757" spans="1:25" ht="15">
      <c r="A757" s="682"/>
      <c r="B757" s="931"/>
      <c r="C757" s="684"/>
      <c r="D757" s="684"/>
      <c r="E757" s="684"/>
      <c r="F757" s="684"/>
      <c r="G757" s="684"/>
      <c r="H757" s="931"/>
      <c r="I757" s="684"/>
      <c r="J757" s="684"/>
      <c r="K757" s="684"/>
      <c r="L757" s="684"/>
      <c r="M757" s="684"/>
      <c r="N757" s="931"/>
      <c r="O757" s="684"/>
      <c r="P757" s="684"/>
      <c r="Q757" s="684"/>
      <c r="R757" s="865"/>
      <c r="S757" s="682"/>
      <c r="T757" s="682"/>
      <c r="U757" s="682"/>
      <c r="V757" s="682"/>
      <c r="W757" s="682"/>
      <c r="X757" s="682"/>
      <c r="Y757" s="682"/>
    </row>
    <row r="758" spans="1:25" ht="15">
      <c r="A758" s="682"/>
      <c r="B758" s="931"/>
      <c r="C758" s="684"/>
      <c r="D758" s="684"/>
      <c r="E758" s="684"/>
      <c r="F758" s="684"/>
      <c r="G758" s="684"/>
      <c r="H758" s="931"/>
      <c r="I758" s="684"/>
      <c r="J758" s="684"/>
      <c r="K758" s="684"/>
      <c r="L758" s="684"/>
      <c r="M758" s="684"/>
      <c r="N758" s="931"/>
      <c r="O758" s="684"/>
      <c r="P758" s="684"/>
      <c r="Q758" s="684"/>
      <c r="R758" s="865"/>
      <c r="S758" s="682"/>
      <c r="T758" s="682"/>
      <c r="U758" s="682"/>
      <c r="V758" s="682"/>
      <c r="W758" s="682"/>
      <c r="X758" s="682"/>
      <c r="Y758" s="682"/>
    </row>
    <row r="759" spans="1:25" ht="15">
      <c r="A759" s="682"/>
      <c r="B759" s="931"/>
      <c r="C759" s="684"/>
      <c r="D759" s="684"/>
      <c r="E759" s="684"/>
      <c r="F759" s="684"/>
      <c r="G759" s="684"/>
      <c r="H759" s="931"/>
      <c r="I759" s="684"/>
      <c r="J759" s="684"/>
      <c r="K759" s="684"/>
      <c r="L759" s="684"/>
      <c r="M759" s="684"/>
      <c r="N759" s="931"/>
      <c r="O759" s="684"/>
      <c r="P759" s="684"/>
      <c r="Q759" s="684"/>
      <c r="R759" s="865"/>
      <c r="S759" s="682"/>
      <c r="T759" s="682"/>
      <c r="U759" s="682"/>
      <c r="V759" s="682"/>
      <c r="W759" s="682"/>
      <c r="X759" s="682"/>
      <c r="Y759" s="682"/>
    </row>
    <row r="760" spans="1:25" ht="15">
      <c r="A760" s="682"/>
      <c r="B760" s="931"/>
      <c r="C760" s="684"/>
      <c r="D760" s="684"/>
      <c r="E760" s="684"/>
      <c r="F760" s="684"/>
      <c r="G760" s="684"/>
      <c r="H760" s="931"/>
      <c r="I760" s="684"/>
      <c r="J760" s="684"/>
      <c r="K760" s="684"/>
      <c r="L760" s="684"/>
      <c r="M760" s="684"/>
      <c r="N760" s="931"/>
      <c r="O760" s="684"/>
      <c r="P760" s="684"/>
      <c r="Q760" s="684"/>
      <c r="R760" s="865"/>
      <c r="S760" s="682"/>
      <c r="T760" s="682"/>
      <c r="U760" s="682"/>
      <c r="V760" s="682"/>
      <c r="W760" s="682"/>
      <c r="X760" s="682"/>
      <c r="Y760" s="682"/>
    </row>
    <row r="761" spans="1:25" ht="15">
      <c r="A761" s="682"/>
      <c r="B761" s="931"/>
      <c r="C761" s="684"/>
      <c r="D761" s="684"/>
      <c r="E761" s="684"/>
      <c r="F761" s="684"/>
      <c r="G761" s="684"/>
      <c r="H761" s="931"/>
      <c r="I761" s="684"/>
      <c r="J761" s="684"/>
      <c r="K761" s="684"/>
      <c r="L761" s="684"/>
      <c r="M761" s="684"/>
      <c r="N761" s="931"/>
      <c r="O761" s="684"/>
      <c r="P761" s="684"/>
      <c r="Q761" s="684"/>
      <c r="R761" s="865"/>
      <c r="S761" s="682"/>
      <c r="T761" s="682"/>
      <c r="U761" s="682"/>
      <c r="V761" s="682"/>
      <c r="W761" s="682"/>
      <c r="X761" s="682"/>
      <c r="Y761" s="682"/>
    </row>
    <row r="762" spans="1:25" ht="15">
      <c r="A762" s="682"/>
      <c r="B762" s="931"/>
      <c r="C762" s="684"/>
      <c r="D762" s="684"/>
      <c r="E762" s="684"/>
      <c r="F762" s="684"/>
      <c r="G762" s="684"/>
      <c r="H762" s="931"/>
      <c r="I762" s="684"/>
      <c r="J762" s="684"/>
      <c r="K762" s="684"/>
      <c r="L762" s="684"/>
      <c r="M762" s="684"/>
      <c r="N762" s="931"/>
      <c r="O762" s="684"/>
      <c r="P762" s="684"/>
      <c r="Q762" s="684"/>
      <c r="R762" s="865"/>
      <c r="S762" s="682"/>
      <c r="T762" s="682"/>
      <c r="U762" s="682"/>
      <c r="V762" s="682"/>
      <c r="W762" s="682"/>
      <c r="X762" s="682"/>
      <c r="Y762" s="682"/>
    </row>
    <row r="763" spans="1:25" ht="15">
      <c r="A763" s="682"/>
      <c r="B763" s="931"/>
      <c r="C763" s="684"/>
      <c r="D763" s="684"/>
      <c r="E763" s="684"/>
      <c r="F763" s="684"/>
      <c r="G763" s="684"/>
      <c r="H763" s="931"/>
      <c r="I763" s="684"/>
      <c r="J763" s="684"/>
      <c r="K763" s="684"/>
      <c r="L763" s="684"/>
      <c r="M763" s="684"/>
      <c r="N763" s="931"/>
      <c r="O763" s="684"/>
      <c r="P763" s="684"/>
      <c r="Q763" s="684"/>
      <c r="R763" s="865"/>
      <c r="S763" s="682"/>
      <c r="T763" s="682"/>
      <c r="U763" s="682"/>
      <c r="V763" s="682"/>
      <c r="W763" s="682"/>
      <c r="X763" s="682"/>
      <c r="Y763" s="682"/>
    </row>
    <row r="764" spans="1:25" ht="15">
      <c r="A764" s="682"/>
      <c r="B764" s="931"/>
      <c r="C764" s="684"/>
      <c r="D764" s="684"/>
      <c r="E764" s="684"/>
      <c r="F764" s="684"/>
      <c r="G764" s="684"/>
      <c r="H764" s="931"/>
      <c r="I764" s="684"/>
      <c r="J764" s="684"/>
      <c r="K764" s="684"/>
      <c r="L764" s="684"/>
      <c r="M764" s="684"/>
      <c r="N764" s="931"/>
      <c r="O764" s="684"/>
      <c r="P764" s="684"/>
      <c r="Q764" s="684"/>
      <c r="R764" s="865"/>
      <c r="S764" s="682"/>
      <c r="T764" s="682"/>
      <c r="U764" s="682"/>
      <c r="V764" s="682"/>
      <c r="W764" s="682"/>
      <c r="X764" s="682"/>
      <c r="Y764" s="682"/>
    </row>
    <row r="765" spans="1:25" ht="15">
      <c r="A765" s="682"/>
      <c r="B765" s="931"/>
      <c r="C765" s="684"/>
      <c r="D765" s="684"/>
      <c r="E765" s="684"/>
      <c r="F765" s="684"/>
      <c r="G765" s="684"/>
      <c r="H765" s="931"/>
      <c r="I765" s="684"/>
      <c r="J765" s="684"/>
      <c r="K765" s="684"/>
      <c r="L765" s="684"/>
      <c r="M765" s="684"/>
      <c r="N765" s="931"/>
      <c r="O765" s="684"/>
      <c r="P765" s="684"/>
      <c r="Q765" s="684"/>
      <c r="R765" s="865"/>
      <c r="S765" s="682"/>
      <c r="T765" s="682"/>
      <c r="U765" s="682"/>
      <c r="V765" s="682"/>
      <c r="W765" s="682"/>
      <c r="X765" s="682"/>
      <c r="Y765" s="682"/>
    </row>
    <row r="766" spans="1:25" ht="15">
      <c r="A766" s="682"/>
      <c r="B766" s="931"/>
      <c r="C766" s="684"/>
      <c r="D766" s="684"/>
      <c r="E766" s="684"/>
      <c r="F766" s="684"/>
      <c r="G766" s="684"/>
      <c r="H766" s="931"/>
      <c r="I766" s="684"/>
      <c r="J766" s="684"/>
      <c r="K766" s="684"/>
      <c r="L766" s="684"/>
      <c r="M766" s="684"/>
      <c r="N766" s="931"/>
      <c r="O766" s="684"/>
      <c r="P766" s="684"/>
      <c r="Q766" s="684"/>
      <c r="R766" s="865"/>
      <c r="S766" s="682"/>
      <c r="T766" s="682"/>
      <c r="U766" s="682"/>
      <c r="V766" s="682"/>
      <c r="W766" s="682"/>
      <c r="X766" s="682"/>
      <c r="Y766" s="682"/>
    </row>
    <row r="767" spans="1:25" ht="15">
      <c r="A767" s="682"/>
      <c r="B767" s="931"/>
      <c r="C767" s="684"/>
      <c r="D767" s="684"/>
      <c r="E767" s="684"/>
      <c r="F767" s="684"/>
      <c r="G767" s="684"/>
      <c r="H767" s="931"/>
      <c r="I767" s="684"/>
      <c r="J767" s="684"/>
      <c r="K767" s="684"/>
      <c r="L767" s="684"/>
      <c r="M767" s="684"/>
      <c r="N767" s="931"/>
      <c r="O767" s="684"/>
      <c r="P767" s="684"/>
      <c r="Q767" s="684"/>
      <c r="R767" s="865"/>
      <c r="S767" s="682"/>
      <c r="T767" s="682"/>
      <c r="U767" s="682"/>
      <c r="V767" s="682"/>
      <c r="W767" s="682"/>
      <c r="X767" s="682"/>
      <c r="Y767" s="682"/>
    </row>
    <row r="768" spans="1:25" ht="15">
      <c r="A768" s="682"/>
      <c r="B768" s="931"/>
      <c r="C768" s="684"/>
      <c r="D768" s="684"/>
      <c r="E768" s="684"/>
      <c r="F768" s="684"/>
      <c r="G768" s="684"/>
      <c r="H768" s="931"/>
      <c r="I768" s="684"/>
      <c r="J768" s="684"/>
      <c r="K768" s="684"/>
      <c r="L768" s="684"/>
      <c r="M768" s="684"/>
      <c r="N768" s="931"/>
      <c r="O768" s="684"/>
      <c r="P768" s="684"/>
      <c r="Q768" s="684"/>
      <c r="R768" s="865"/>
      <c r="S768" s="682"/>
      <c r="T768" s="682"/>
      <c r="U768" s="682"/>
      <c r="V768" s="682"/>
      <c r="W768" s="682"/>
      <c r="X768" s="682"/>
      <c r="Y768" s="682"/>
    </row>
    <row r="769" spans="1:25" ht="15">
      <c r="A769" s="682"/>
      <c r="B769" s="931"/>
      <c r="C769" s="684"/>
      <c r="D769" s="684"/>
      <c r="E769" s="684"/>
      <c r="F769" s="684"/>
      <c r="G769" s="684"/>
      <c r="H769" s="931"/>
      <c r="I769" s="684"/>
      <c r="J769" s="684"/>
      <c r="K769" s="684"/>
      <c r="L769" s="684"/>
      <c r="M769" s="684"/>
      <c r="N769" s="931"/>
      <c r="O769" s="684"/>
      <c r="P769" s="684"/>
      <c r="Q769" s="684"/>
      <c r="R769" s="865"/>
      <c r="S769" s="682"/>
      <c r="T769" s="682"/>
      <c r="U769" s="682"/>
      <c r="V769" s="682"/>
      <c r="W769" s="682"/>
      <c r="X769" s="682"/>
      <c r="Y769" s="682"/>
    </row>
    <row r="770" spans="1:25" ht="15">
      <c r="A770" s="682"/>
      <c r="B770" s="931"/>
      <c r="C770" s="684"/>
      <c r="D770" s="684"/>
      <c r="E770" s="684"/>
      <c r="F770" s="684"/>
      <c r="G770" s="684"/>
      <c r="H770" s="931"/>
      <c r="I770" s="684"/>
      <c r="J770" s="684"/>
      <c r="K770" s="684"/>
      <c r="L770" s="684"/>
      <c r="M770" s="684"/>
      <c r="N770" s="931"/>
      <c r="O770" s="684"/>
      <c r="P770" s="684"/>
      <c r="Q770" s="684"/>
      <c r="R770" s="865"/>
      <c r="S770" s="682"/>
      <c r="T770" s="682"/>
      <c r="U770" s="682"/>
      <c r="V770" s="682"/>
      <c r="W770" s="682"/>
      <c r="X770" s="682"/>
      <c r="Y770" s="682"/>
    </row>
    <row r="771" spans="1:25" ht="15">
      <c r="A771" s="682"/>
      <c r="B771" s="931"/>
      <c r="C771" s="684"/>
      <c r="D771" s="684"/>
      <c r="E771" s="684"/>
      <c r="F771" s="684"/>
      <c r="G771" s="684"/>
      <c r="H771" s="931"/>
      <c r="I771" s="684"/>
      <c r="J771" s="684"/>
      <c r="K771" s="684"/>
      <c r="L771" s="684"/>
      <c r="M771" s="684"/>
      <c r="N771" s="931"/>
      <c r="O771" s="684"/>
      <c r="P771" s="684"/>
      <c r="Q771" s="684"/>
      <c r="R771" s="865"/>
      <c r="S771" s="682"/>
      <c r="T771" s="682"/>
      <c r="U771" s="682"/>
      <c r="V771" s="682"/>
      <c r="W771" s="682"/>
      <c r="X771" s="682"/>
      <c r="Y771" s="682"/>
    </row>
    <row r="772" spans="1:25" ht="15">
      <c r="A772" s="682"/>
      <c r="B772" s="931"/>
      <c r="C772" s="684"/>
      <c r="D772" s="684"/>
      <c r="E772" s="684"/>
      <c r="F772" s="684"/>
      <c r="G772" s="684"/>
      <c r="H772" s="931"/>
      <c r="I772" s="684"/>
      <c r="J772" s="684"/>
      <c r="K772" s="684"/>
      <c r="L772" s="684"/>
      <c r="M772" s="684"/>
      <c r="N772" s="931"/>
      <c r="O772" s="684"/>
      <c r="P772" s="684"/>
      <c r="Q772" s="684"/>
      <c r="R772" s="865"/>
      <c r="S772" s="682"/>
      <c r="T772" s="682"/>
      <c r="U772" s="682"/>
      <c r="V772" s="682"/>
      <c r="W772" s="682"/>
      <c r="X772" s="682"/>
      <c r="Y772" s="682"/>
    </row>
    <row r="773" spans="1:25" ht="15">
      <c r="A773" s="682"/>
      <c r="B773" s="931"/>
      <c r="C773" s="684"/>
      <c r="D773" s="684"/>
      <c r="E773" s="684"/>
      <c r="F773" s="684"/>
      <c r="G773" s="684"/>
      <c r="H773" s="931"/>
      <c r="I773" s="684"/>
      <c r="J773" s="684"/>
      <c r="K773" s="684"/>
      <c r="L773" s="684"/>
      <c r="M773" s="684"/>
      <c r="N773" s="931"/>
      <c r="O773" s="684"/>
      <c r="P773" s="684"/>
      <c r="Q773" s="684"/>
      <c r="R773" s="865"/>
      <c r="S773" s="682"/>
      <c r="T773" s="682"/>
      <c r="U773" s="682"/>
      <c r="V773" s="682"/>
      <c r="W773" s="682"/>
      <c r="X773" s="682"/>
      <c r="Y773" s="682"/>
    </row>
    <row r="774" spans="1:25" ht="15">
      <c r="A774" s="682"/>
      <c r="B774" s="931"/>
      <c r="C774" s="684"/>
      <c r="D774" s="684"/>
      <c r="E774" s="684"/>
      <c r="F774" s="684"/>
      <c r="G774" s="684"/>
      <c r="H774" s="931"/>
      <c r="I774" s="684"/>
      <c r="J774" s="684"/>
      <c r="K774" s="684"/>
      <c r="L774" s="684"/>
      <c r="M774" s="684"/>
      <c r="N774" s="931"/>
      <c r="O774" s="684"/>
      <c r="P774" s="684"/>
      <c r="Q774" s="684"/>
      <c r="R774" s="865"/>
      <c r="S774" s="682"/>
      <c r="T774" s="682"/>
      <c r="U774" s="682"/>
      <c r="V774" s="682"/>
      <c r="W774" s="682"/>
      <c r="X774" s="682"/>
      <c r="Y774" s="682"/>
    </row>
    <row r="775" spans="1:25" ht="15">
      <c r="A775" s="682"/>
      <c r="B775" s="931"/>
      <c r="C775" s="684"/>
      <c r="D775" s="684"/>
      <c r="E775" s="684"/>
      <c r="F775" s="684"/>
      <c r="G775" s="684"/>
      <c r="H775" s="931"/>
      <c r="I775" s="684"/>
      <c r="J775" s="684"/>
      <c r="K775" s="684"/>
      <c r="L775" s="684"/>
      <c r="M775" s="684"/>
      <c r="N775" s="931"/>
      <c r="O775" s="684"/>
      <c r="P775" s="684"/>
      <c r="Q775" s="684"/>
      <c r="R775" s="865"/>
      <c r="S775" s="682"/>
      <c r="T775" s="682"/>
      <c r="U775" s="682"/>
      <c r="V775" s="682"/>
      <c r="W775" s="682"/>
      <c r="X775" s="682"/>
      <c r="Y775" s="682"/>
    </row>
    <row r="776" spans="1:25" ht="15">
      <c r="A776" s="682"/>
      <c r="B776" s="931"/>
      <c r="C776" s="684"/>
      <c r="D776" s="684"/>
      <c r="E776" s="684"/>
      <c r="F776" s="684"/>
      <c r="G776" s="684"/>
      <c r="H776" s="931"/>
      <c r="I776" s="684"/>
      <c r="J776" s="684"/>
      <c r="K776" s="684"/>
      <c r="L776" s="684"/>
      <c r="M776" s="684"/>
      <c r="N776" s="931"/>
      <c r="O776" s="684"/>
      <c r="P776" s="684"/>
      <c r="Q776" s="684"/>
      <c r="R776" s="865"/>
      <c r="S776" s="682"/>
      <c r="T776" s="682"/>
      <c r="U776" s="682"/>
      <c r="V776" s="682"/>
      <c r="W776" s="682"/>
      <c r="X776" s="682"/>
      <c r="Y776" s="682"/>
    </row>
    <row r="777" spans="1:25" ht="15">
      <c r="A777" s="682"/>
      <c r="B777" s="931"/>
      <c r="C777" s="684"/>
      <c r="D777" s="684"/>
      <c r="E777" s="684"/>
      <c r="F777" s="684"/>
      <c r="G777" s="684"/>
      <c r="H777" s="931"/>
      <c r="I777" s="684"/>
      <c r="J777" s="684"/>
      <c r="K777" s="684"/>
      <c r="L777" s="684"/>
      <c r="M777" s="684"/>
      <c r="N777" s="931"/>
      <c r="O777" s="684"/>
      <c r="P777" s="684"/>
      <c r="Q777" s="684"/>
      <c r="R777" s="865"/>
      <c r="S777" s="682"/>
      <c r="T777" s="682"/>
      <c r="U777" s="682"/>
      <c r="V777" s="682"/>
      <c r="W777" s="682"/>
      <c r="X777" s="682"/>
      <c r="Y777" s="682"/>
    </row>
    <row r="778" spans="1:25" ht="15">
      <c r="A778" s="682"/>
      <c r="B778" s="931"/>
      <c r="C778" s="684"/>
      <c r="D778" s="684"/>
      <c r="E778" s="684"/>
      <c r="F778" s="684"/>
      <c r="G778" s="684"/>
      <c r="H778" s="931"/>
      <c r="I778" s="684"/>
      <c r="J778" s="684"/>
      <c r="K778" s="684"/>
      <c r="L778" s="684"/>
      <c r="M778" s="684"/>
      <c r="N778" s="931"/>
      <c r="O778" s="684"/>
      <c r="P778" s="684"/>
      <c r="Q778" s="684"/>
      <c r="R778" s="865"/>
      <c r="S778" s="682"/>
      <c r="T778" s="682"/>
      <c r="U778" s="682"/>
      <c r="V778" s="682"/>
      <c r="W778" s="682"/>
      <c r="X778" s="682"/>
      <c r="Y778" s="682"/>
    </row>
    <row r="779" spans="1:25" ht="15">
      <c r="A779" s="682"/>
      <c r="B779" s="931"/>
      <c r="C779" s="684"/>
      <c r="D779" s="684"/>
      <c r="E779" s="684"/>
      <c r="F779" s="684"/>
      <c r="G779" s="684"/>
      <c r="H779" s="931"/>
      <c r="I779" s="684"/>
      <c r="J779" s="684"/>
      <c r="K779" s="684"/>
      <c r="L779" s="684"/>
      <c r="M779" s="684"/>
      <c r="N779" s="931"/>
      <c r="O779" s="684"/>
      <c r="P779" s="684"/>
      <c r="Q779" s="684"/>
      <c r="R779" s="865"/>
      <c r="S779" s="682"/>
      <c r="T779" s="682"/>
      <c r="U779" s="682"/>
      <c r="V779" s="682"/>
      <c r="W779" s="682"/>
      <c r="X779" s="682"/>
      <c r="Y779" s="682"/>
    </row>
    <row r="780" spans="1:25" ht="15">
      <c r="A780" s="682"/>
      <c r="B780" s="931"/>
      <c r="C780" s="684"/>
      <c r="D780" s="684"/>
      <c r="E780" s="684"/>
      <c r="F780" s="684"/>
      <c r="G780" s="684"/>
      <c r="H780" s="931"/>
      <c r="I780" s="684"/>
      <c r="J780" s="684"/>
      <c r="K780" s="684"/>
      <c r="L780" s="684"/>
      <c r="M780" s="684"/>
      <c r="N780" s="931"/>
      <c r="O780" s="684"/>
      <c r="P780" s="684"/>
      <c r="Q780" s="684"/>
      <c r="R780" s="865"/>
      <c r="S780" s="682"/>
      <c r="T780" s="682"/>
      <c r="U780" s="682"/>
      <c r="V780" s="682"/>
      <c r="W780" s="682"/>
      <c r="X780" s="682"/>
      <c r="Y780" s="682"/>
    </row>
    <row r="781" spans="1:25" ht="15">
      <c r="A781" s="682"/>
      <c r="B781" s="931"/>
      <c r="C781" s="684"/>
      <c r="D781" s="684"/>
      <c r="E781" s="684"/>
      <c r="F781" s="684"/>
      <c r="G781" s="684"/>
      <c r="H781" s="931"/>
      <c r="I781" s="684"/>
      <c r="J781" s="684"/>
      <c r="K781" s="684"/>
      <c r="L781" s="684"/>
      <c r="M781" s="684"/>
      <c r="N781" s="931"/>
      <c r="O781" s="684"/>
      <c r="P781" s="684"/>
      <c r="Q781" s="684"/>
      <c r="R781" s="865"/>
      <c r="S781" s="682"/>
      <c r="T781" s="682"/>
      <c r="U781" s="682"/>
      <c r="V781" s="682"/>
      <c r="W781" s="682"/>
      <c r="X781" s="682"/>
      <c r="Y781" s="682"/>
    </row>
    <row r="782" spans="1:25" ht="15">
      <c r="A782" s="682"/>
      <c r="B782" s="931"/>
      <c r="C782" s="684"/>
      <c r="D782" s="684"/>
      <c r="E782" s="684"/>
      <c r="F782" s="684"/>
      <c r="G782" s="684"/>
      <c r="H782" s="931"/>
      <c r="I782" s="684"/>
      <c r="J782" s="684"/>
      <c r="K782" s="684"/>
      <c r="L782" s="684"/>
      <c r="M782" s="684"/>
      <c r="N782" s="931"/>
      <c r="O782" s="684"/>
      <c r="P782" s="684"/>
      <c r="Q782" s="684"/>
      <c r="R782" s="865"/>
      <c r="S782" s="682"/>
      <c r="T782" s="682"/>
      <c r="U782" s="682"/>
      <c r="V782" s="682"/>
      <c r="W782" s="682"/>
      <c r="X782" s="682"/>
      <c r="Y782" s="682"/>
    </row>
    <row r="783" spans="1:25" ht="15">
      <c r="A783" s="682"/>
      <c r="B783" s="931"/>
      <c r="C783" s="684"/>
      <c r="D783" s="684"/>
      <c r="E783" s="684"/>
      <c r="F783" s="684"/>
      <c r="G783" s="684"/>
      <c r="H783" s="931"/>
      <c r="I783" s="684"/>
      <c r="J783" s="684"/>
      <c r="K783" s="684"/>
      <c r="L783" s="684"/>
      <c r="M783" s="684"/>
      <c r="N783" s="931"/>
      <c r="O783" s="684"/>
      <c r="P783" s="684"/>
      <c r="Q783" s="684"/>
      <c r="R783" s="865"/>
      <c r="S783" s="682"/>
      <c r="T783" s="682"/>
      <c r="U783" s="682"/>
      <c r="V783" s="682"/>
      <c r="W783" s="682"/>
      <c r="X783" s="682"/>
      <c r="Y783" s="682"/>
    </row>
    <row r="784" spans="1:25" ht="15">
      <c r="A784" s="682"/>
      <c r="B784" s="931"/>
      <c r="C784" s="684"/>
      <c r="D784" s="684"/>
      <c r="E784" s="684"/>
      <c r="F784" s="684"/>
      <c r="G784" s="684"/>
      <c r="H784" s="931"/>
      <c r="I784" s="684"/>
      <c r="J784" s="684"/>
      <c r="K784" s="684"/>
      <c r="L784" s="684"/>
      <c r="M784" s="684"/>
      <c r="N784" s="931"/>
      <c r="O784" s="684"/>
      <c r="P784" s="684"/>
      <c r="Q784" s="684"/>
      <c r="R784" s="865"/>
      <c r="S784" s="682"/>
      <c r="T784" s="682"/>
      <c r="U784" s="682"/>
      <c r="V784" s="682"/>
      <c r="W784" s="682"/>
      <c r="X784" s="682"/>
      <c r="Y784" s="682"/>
    </row>
    <row r="785" spans="1:25" ht="15">
      <c r="A785" s="682"/>
      <c r="B785" s="931"/>
      <c r="C785" s="684"/>
      <c r="D785" s="684"/>
      <c r="E785" s="684"/>
      <c r="F785" s="684"/>
      <c r="G785" s="684"/>
      <c r="H785" s="931"/>
      <c r="I785" s="684"/>
      <c r="J785" s="684"/>
      <c r="K785" s="684"/>
      <c r="L785" s="684"/>
      <c r="M785" s="684"/>
      <c r="N785" s="931"/>
      <c r="O785" s="684"/>
      <c r="P785" s="684"/>
      <c r="Q785" s="684"/>
      <c r="R785" s="865"/>
      <c r="S785" s="682"/>
      <c r="T785" s="682"/>
      <c r="U785" s="682"/>
      <c r="V785" s="682"/>
      <c r="W785" s="682"/>
      <c r="X785" s="682"/>
      <c r="Y785" s="682"/>
    </row>
    <row r="786" spans="1:25" ht="15">
      <c r="A786" s="682"/>
      <c r="B786" s="931"/>
      <c r="C786" s="684"/>
      <c r="D786" s="684"/>
      <c r="E786" s="684"/>
      <c r="F786" s="684"/>
      <c r="G786" s="684"/>
      <c r="H786" s="931"/>
      <c r="I786" s="684"/>
      <c r="J786" s="684"/>
      <c r="K786" s="684"/>
      <c r="L786" s="684"/>
      <c r="M786" s="684"/>
      <c r="N786" s="931"/>
      <c r="O786" s="684"/>
      <c r="P786" s="684"/>
      <c r="Q786" s="684"/>
      <c r="R786" s="865"/>
      <c r="S786" s="682"/>
      <c r="T786" s="682"/>
      <c r="U786" s="682"/>
      <c r="V786" s="682"/>
      <c r="W786" s="682"/>
      <c r="X786" s="682"/>
      <c r="Y786" s="682"/>
    </row>
    <row r="787" spans="1:25" ht="15">
      <c r="A787" s="682"/>
      <c r="B787" s="931"/>
      <c r="C787" s="684"/>
      <c r="D787" s="684"/>
      <c r="E787" s="684"/>
      <c r="F787" s="684"/>
      <c r="G787" s="684"/>
      <c r="H787" s="931"/>
      <c r="I787" s="684"/>
      <c r="J787" s="684"/>
      <c r="K787" s="684"/>
      <c r="L787" s="684"/>
      <c r="M787" s="684"/>
      <c r="N787" s="931"/>
      <c r="O787" s="684"/>
      <c r="P787" s="684"/>
      <c r="Q787" s="684"/>
      <c r="R787" s="865"/>
      <c r="S787" s="682"/>
      <c r="T787" s="682"/>
      <c r="U787" s="682"/>
      <c r="V787" s="682"/>
      <c r="W787" s="682"/>
      <c r="X787" s="682"/>
      <c r="Y787" s="682"/>
    </row>
    <row r="788" spans="1:25" ht="15">
      <c r="A788" s="682"/>
      <c r="B788" s="931"/>
      <c r="C788" s="684"/>
      <c r="D788" s="684"/>
      <c r="E788" s="684"/>
      <c r="F788" s="684"/>
      <c r="G788" s="684"/>
      <c r="H788" s="931"/>
      <c r="I788" s="684"/>
      <c r="J788" s="684"/>
      <c r="K788" s="684"/>
      <c r="L788" s="684"/>
      <c r="M788" s="684"/>
      <c r="N788" s="931"/>
      <c r="O788" s="684"/>
      <c r="P788" s="684"/>
      <c r="Q788" s="684"/>
      <c r="R788" s="865"/>
      <c r="S788" s="682"/>
      <c r="T788" s="682"/>
      <c r="U788" s="682"/>
      <c r="V788" s="682"/>
      <c r="W788" s="682"/>
      <c r="X788" s="682"/>
      <c r="Y788" s="682"/>
    </row>
    <row r="789" spans="1:25" ht="15">
      <c r="A789" s="682"/>
      <c r="B789" s="931"/>
      <c r="C789" s="684"/>
      <c r="D789" s="684"/>
      <c r="E789" s="684"/>
      <c r="F789" s="684"/>
      <c r="G789" s="684"/>
      <c r="H789" s="931"/>
      <c r="I789" s="684"/>
      <c r="J789" s="684"/>
      <c r="K789" s="684"/>
      <c r="L789" s="684"/>
      <c r="M789" s="684"/>
      <c r="N789" s="931"/>
      <c r="O789" s="684"/>
      <c r="P789" s="684"/>
      <c r="Q789" s="684"/>
      <c r="R789" s="865"/>
      <c r="S789" s="682"/>
      <c r="T789" s="682"/>
      <c r="U789" s="682"/>
      <c r="V789" s="682"/>
      <c r="W789" s="682"/>
      <c r="X789" s="682"/>
      <c r="Y789" s="682"/>
    </row>
    <row r="790" spans="1:25" ht="15">
      <c r="A790" s="682"/>
      <c r="B790" s="931"/>
      <c r="C790" s="684"/>
      <c r="D790" s="684"/>
      <c r="E790" s="684"/>
      <c r="F790" s="684"/>
      <c r="G790" s="684"/>
      <c r="H790" s="931"/>
      <c r="I790" s="684"/>
      <c r="J790" s="684"/>
      <c r="K790" s="684"/>
      <c r="L790" s="684"/>
      <c r="M790" s="684"/>
      <c r="N790" s="931"/>
      <c r="O790" s="684"/>
      <c r="P790" s="684"/>
      <c r="Q790" s="684"/>
      <c r="R790" s="865"/>
      <c r="S790" s="682"/>
      <c r="T790" s="682"/>
      <c r="U790" s="682"/>
      <c r="V790" s="682"/>
      <c r="W790" s="682"/>
      <c r="X790" s="682"/>
      <c r="Y790" s="682"/>
    </row>
    <row r="791" spans="1:25" ht="15">
      <c r="A791" s="682"/>
      <c r="B791" s="931"/>
      <c r="C791" s="684"/>
      <c r="D791" s="684"/>
      <c r="E791" s="684"/>
      <c r="F791" s="684"/>
      <c r="G791" s="684"/>
      <c r="H791" s="931"/>
      <c r="I791" s="684"/>
      <c r="J791" s="684"/>
      <c r="K791" s="684"/>
      <c r="L791" s="684"/>
      <c r="M791" s="684"/>
      <c r="N791" s="931"/>
      <c r="O791" s="684"/>
      <c r="P791" s="684"/>
      <c r="Q791" s="684"/>
      <c r="R791" s="865"/>
      <c r="S791" s="682"/>
      <c r="T791" s="682"/>
      <c r="U791" s="682"/>
      <c r="V791" s="682"/>
      <c r="W791" s="682"/>
      <c r="X791" s="682"/>
      <c r="Y791" s="682"/>
    </row>
    <row r="792" spans="1:25" ht="15">
      <c r="A792" s="682"/>
      <c r="B792" s="931"/>
      <c r="C792" s="684"/>
      <c r="D792" s="684"/>
      <c r="E792" s="684"/>
      <c r="F792" s="684"/>
      <c r="G792" s="684"/>
      <c r="H792" s="931"/>
      <c r="I792" s="684"/>
      <c r="J792" s="684"/>
      <c r="K792" s="684"/>
      <c r="L792" s="684"/>
      <c r="M792" s="684"/>
      <c r="N792" s="931"/>
      <c r="O792" s="684"/>
      <c r="P792" s="684"/>
      <c r="Q792" s="684"/>
      <c r="R792" s="865"/>
      <c r="S792" s="682"/>
      <c r="T792" s="682"/>
      <c r="U792" s="682"/>
      <c r="V792" s="682"/>
      <c r="W792" s="682"/>
      <c r="X792" s="682"/>
      <c r="Y792" s="682"/>
    </row>
    <row r="793" spans="1:25" ht="15">
      <c r="A793" s="682"/>
      <c r="B793" s="931"/>
      <c r="C793" s="684"/>
      <c r="D793" s="684"/>
      <c r="E793" s="684"/>
      <c r="F793" s="684"/>
      <c r="G793" s="684"/>
      <c r="H793" s="931"/>
      <c r="I793" s="684"/>
      <c r="J793" s="684"/>
      <c r="K793" s="684"/>
      <c r="L793" s="684"/>
      <c r="M793" s="684"/>
      <c r="N793" s="931"/>
      <c r="O793" s="684"/>
      <c r="P793" s="684"/>
      <c r="Q793" s="684"/>
      <c r="R793" s="865"/>
      <c r="S793" s="682"/>
      <c r="T793" s="682"/>
      <c r="U793" s="682"/>
      <c r="V793" s="682"/>
      <c r="W793" s="682"/>
      <c r="X793" s="682"/>
      <c r="Y793" s="682"/>
    </row>
    <row r="794" spans="1:25" ht="15">
      <c r="A794" s="682"/>
      <c r="B794" s="931"/>
      <c r="C794" s="684"/>
      <c r="D794" s="684"/>
      <c r="E794" s="684"/>
      <c r="F794" s="684"/>
      <c r="G794" s="684"/>
      <c r="H794" s="931"/>
      <c r="I794" s="684"/>
      <c r="J794" s="684"/>
      <c r="K794" s="684"/>
      <c r="L794" s="684"/>
      <c r="M794" s="684"/>
      <c r="N794" s="931"/>
      <c r="O794" s="684"/>
      <c r="P794" s="684"/>
      <c r="Q794" s="684"/>
      <c r="R794" s="865"/>
      <c r="S794" s="682"/>
      <c r="T794" s="682"/>
      <c r="U794" s="682"/>
      <c r="V794" s="682"/>
      <c r="W794" s="682"/>
      <c r="X794" s="682"/>
      <c r="Y794" s="682"/>
    </row>
    <row r="795" spans="1:25" ht="15">
      <c r="A795" s="682"/>
      <c r="B795" s="931"/>
      <c r="C795" s="684"/>
      <c r="D795" s="684"/>
      <c r="E795" s="684"/>
      <c r="F795" s="684"/>
      <c r="G795" s="684"/>
      <c r="H795" s="931"/>
      <c r="I795" s="684"/>
      <c r="J795" s="684"/>
      <c r="K795" s="684"/>
      <c r="L795" s="684"/>
      <c r="M795" s="684"/>
      <c r="N795" s="931"/>
      <c r="O795" s="684"/>
      <c r="P795" s="684"/>
      <c r="Q795" s="684"/>
      <c r="R795" s="865"/>
      <c r="S795" s="682"/>
      <c r="T795" s="682"/>
      <c r="U795" s="682"/>
      <c r="V795" s="682"/>
      <c r="W795" s="682"/>
      <c r="X795" s="682"/>
      <c r="Y795" s="682"/>
    </row>
    <row r="796" spans="1:25" ht="15">
      <c r="A796" s="682"/>
      <c r="B796" s="931"/>
      <c r="C796" s="684"/>
      <c r="D796" s="684"/>
      <c r="E796" s="684"/>
      <c r="F796" s="684"/>
      <c r="G796" s="684"/>
      <c r="H796" s="931"/>
      <c r="I796" s="684"/>
      <c r="J796" s="684"/>
      <c r="K796" s="684"/>
      <c r="L796" s="684"/>
      <c r="M796" s="684"/>
      <c r="N796" s="931"/>
      <c r="O796" s="684"/>
      <c r="P796" s="684"/>
      <c r="Q796" s="684"/>
      <c r="R796" s="865"/>
      <c r="S796" s="682"/>
      <c r="T796" s="682"/>
      <c r="U796" s="682"/>
      <c r="V796" s="682"/>
      <c r="W796" s="682"/>
      <c r="X796" s="682"/>
      <c r="Y796" s="682"/>
    </row>
    <row r="797" spans="1:25" ht="15">
      <c r="A797" s="682"/>
      <c r="B797" s="931"/>
      <c r="C797" s="684"/>
      <c r="D797" s="684"/>
      <c r="E797" s="684"/>
      <c r="F797" s="684"/>
      <c r="G797" s="684"/>
      <c r="H797" s="931"/>
      <c r="I797" s="684"/>
      <c r="J797" s="684"/>
      <c r="K797" s="684"/>
      <c r="L797" s="684"/>
      <c r="M797" s="684"/>
      <c r="N797" s="931"/>
      <c r="O797" s="684"/>
      <c r="P797" s="684"/>
      <c r="Q797" s="684"/>
      <c r="R797" s="865"/>
      <c r="S797" s="682"/>
      <c r="T797" s="682"/>
      <c r="U797" s="682"/>
      <c r="V797" s="682"/>
      <c r="W797" s="682"/>
      <c r="X797" s="682"/>
      <c r="Y797" s="682"/>
    </row>
    <row r="798" spans="1:25" ht="15">
      <c r="A798" s="682"/>
      <c r="B798" s="931"/>
      <c r="C798" s="684"/>
      <c r="D798" s="684"/>
      <c r="E798" s="684"/>
      <c r="F798" s="684"/>
      <c r="G798" s="684"/>
      <c r="H798" s="931"/>
      <c r="I798" s="684"/>
      <c r="J798" s="684"/>
      <c r="K798" s="684"/>
      <c r="L798" s="684"/>
      <c r="M798" s="684"/>
      <c r="N798" s="931"/>
      <c r="O798" s="684"/>
      <c r="P798" s="684"/>
      <c r="Q798" s="684"/>
      <c r="R798" s="865"/>
      <c r="S798" s="682"/>
      <c r="T798" s="682"/>
      <c r="U798" s="682"/>
      <c r="V798" s="682"/>
      <c r="W798" s="682"/>
      <c r="X798" s="682"/>
      <c r="Y798" s="682"/>
    </row>
    <row r="799" spans="1:25" ht="15">
      <c r="A799" s="682"/>
      <c r="B799" s="931"/>
      <c r="C799" s="684"/>
      <c r="D799" s="684"/>
      <c r="E799" s="684"/>
      <c r="F799" s="684"/>
      <c r="G799" s="684"/>
      <c r="H799" s="931"/>
      <c r="I799" s="684"/>
      <c r="J799" s="684"/>
      <c r="K799" s="684"/>
      <c r="L799" s="684"/>
      <c r="M799" s="684"/>
      <c r="N799" s="931"/>
      <c r="O799" s="684"/>
      <c r="P799" s="684"/>
      <c r="Q799" s="684"/>
      <c r="R799" s="865"/>
      <c r="S799" s="682"/>
      <c r="T799" s="682"/>
      <c r="U799" s="682"/>
      <c r="V799" s="682"/>
      <c r="W799" s="682"/>
      <c r="X799" s="682"/>
      <c r="Y799" s="682"/>
    </row>
    <row r="800" spans="1:25" ht="15">
      <c r="A800" s="682"/>
      <c r="B800" s="931"/>
      <c r="C800" s="684"/>
      <c r="D800" s="684"/>
      <c r="E800" s="684"/>
      <c r="F800" s="684"/>
      <c r="G800" s="684"/>
      <c r="H800" s="931"/>
      <c r="I800" s="684"/>
      <c r="J800" s="684"/>
      <c r="K800" s="684"/>
      <c r="L800" s="684"/>
      <c r="M800" s="684"/>
      <c r="N800" s="931"/>
      <c r="O800" s="684"/>
      <c r="P800" s="684"/>
      <c r="Q800" s="684"/>
      <c r="R800" s="865"/>
      <c r="S800" s="682"/>
      <c r="T800" s="682"/>
      <c r="U800" s="682"/>
      <c r="V800" s="682"/>
      <c r="W800" s="682"/>
      <c r="X800" s="682"/>
      <c r="Y800" s="682"/>
    </row>
    <row r="801" spans="1:25" ht="15">
      <c r="A801" s="682"/>
      <c r="B801" s="931"/>
      <c r="C801" s="684"/>
      <c r="D801" s="684"/>
      <c r="E801" s="684"/>
      <c r="F801" s="684"/>
      <c r="G801" s="684"/>
      <c r="H801" s="931"/>
      <c r="I801" s="684"/>
      <c r="J801" s="684"/>
      <c r="K801" s="684"/>
      <c r="L801" s="684"/>
      <c r="M801" s="684"/>
      <c r="N801" s="931"/>
      <c r="O801" s="684"/>
      <c r="P801" s="684"/>
      <c r="Q801" s="684"/>
      <c r="R801" s="865"/>
      <c r="S801" s="682"/>
      <c r="T801" s="682"/>
      <c r="U801" s="682"/>
      <c r="V801" s="682"/>
      <c r="W801" s="682"/>
      <c r="X801" s="682"/>
      <c r="Y801" s="682"/>
    </row>
    <row r="802" spans="1:25" ht="15">
      <c r="A802" s="682"/>
      <c r="B802" s="931"/>
      <c r="C802" s="684"/>
      <c r="D802" s="684"/>
      <c r="E802" s="684"/>
      <c r="F802" s="684"/>
      <c r="G802" s="684"/>
      <c r="H802" s="931"/>
      <c r="I802" s="684"/>
      <c r="J802" s="684"/>
      <c r="K802" s="684"/>
      <c r="L802" s="684"/>
      <c r="M802" s="684"/>
      <c r="N802" s="931"/>
      <c r="O802" s="684"/>
      <c r="P802" s="684"/>
      <c r="Q802" s="684"/>
      <c r="R802" s="865"/>
      <c r="S802" s="682"/>
      <c r="T802" s="682"/>
      <c r="U802" s="682"/>
      <c r="V802" s="682"/>
      <c r="W802" s="682"/>
      <c r="X802" s="682"/>
      <c r="Y802" s="682"/>
    </row>
    <row r="803" spans="1:25" ht="15">
      <c r="A803" s="682"/>
      <c r="B803" s="931"/>
      <c r="C803" s="684"/>
      <c r="D803" s="684"/>
      <c r="E803" s="684"/>
      <c r="F803" s="684"/>
      <c r="G803" s="684"/>
      <c r="H803" s="931"/>
      <c r="I803" s="684"/>
      <c r="J803" s="684"/>
      <c r="K803" s="684"/>
      <c r="L803" s="684"/>
      <c r="M803" s="684"/>
      <c r="N803" s="931"/>
      <c r="O803" s="684"/>
      <c r="P803" s="684"/>
      <c r="Q803" s="684"/>
      <c r="R803" s="865"/>
      <c r="S803" s="682"/>
      <c r="T803" s="682"/>
      <c r="U803" s="682"/>
      <c r="V803" s="682"/>
      <c r="W803" s="682"/>
      <c r="X803" s="682"/>
      <c r="Y803" s="682"/>
    </row>
    <row r="804" spans="1:25" ht="15">
      <c r="A804" s="682"/>
      <c r="B804" s="931"/>
      <c r="C804" s="684"/>
      <c r="D804" s="684"/>
      <c r="E804" s="684"/>
      <c r="F804" s="684"/>
      <c r="G804" s="684"/>
      <c r="H804" s="931"/>
      <c r="I804" s="684"/>
      <c r="J804" s="684"/>
      <c r="K804" s="684"/>
      <c r="L804" s="684"/>
      <c r="M804" s="684"/>
      <c r="N804" s="931"/>
      <c r="O804" s="684"/>
      <c r="P804" s="684"/>
      <c r="Q804" s="684"/>
      <c r="R804" s="865"/>
      <c r="S804" s="682"/>
      <c r="T804" s="682"/>
      <c r="U804" s="682"/>
      <c r="V804" s="682"/>
      <c r="W804" s="682"/>
      <c r="X804" s="682"/>
      <c r="Y804" s="682"/>
    </row>
    <row r="805" spans="1:25" ht="15">
      <c r="A805" s="682"/>
      <c r="B805" s="931"/>
      <c r="C805" s="684"/>
      <c r="D805" s="684"/>
      <c r="E805" s="684"/>
      <c r="F805" s="684"/>
      <c r="G805" s="684"/>
      <c r="H805" s="931"/>
      <c r="I805" s="684"/>
      <c r="J805" s="684"/>
      <c r="K805" s="684"/>
      <c r="L805" s="684"/>
      <c r="M805" s="684"/>
      <c r="N805" s="931"/>
      <c r="O805" s="684"/>
      <c r="P805" s="684"/>
      <c r="Q805" s="684"/>
      <c r="R805" s="865"/>
      <c r="S805" s="682"/>
      <c r="T805" s="682"/>
      <c r="U805" s="682"/>
      <c r="V805" s="682"/>
      <c r="W805" s="682"/>
      <c r="X805" s="682"/>
      <c r="Y805" s="682"/>
    </row>
    <row r="806" spans="1:25" ht="15">
      <c r="A806" s="682"/>
      <c r="B806" s="931"/>
      <c r="C806" s="684"/>
      <c r="D806" s="684"/>
      <c r="E806" s="684"/>
      <c r="F806" s="684"/>
      <c r="G806" s="684"/>
      <c r="H806" s="931"/>
      <c r="I806" s="684"/>
      <c r="J806" s="684"/>
      <c r="K806" s="684"/>
      <c r="L806" s="684"/>
      <c r="M806" s="684"/>
      <c r="N806" s="931"/>
      <c r="O806" s="684"/>
      <c r="P806" s="684"/>
      <c r="Q806" s="684"/>
      <c r="R806" s="865"/>
      <c r="S806" s="682"/>
      <c r="T806" s="682"/>
      <c r="U806" s="682"/>
      <c r="V806" s="682"/>
      <c r="W806" s="682"/>
      <c r="X806" s="682"/>
      <c r="Y806" s="682"/>
    </row>
    <row r="807" spans="1:25" ht="15">
      <c r="A807" s="682"/>
      <c r="B807" s="931"/>
      <c r="C807" s="684"/>
      <c r="D807" s="684"/>
      <c r="E807" s="684"/>
      <c r="F807" s="684"/>
      <c r="G807" s="684"/>
      <c r="H807" s="931"/>
      <c r="I807" s="684"/>
      <c r="J807" s="684"/>
      <c r="K807" s="684"/>
      <c r="L807" s="684"/>
      <c r="M807" s="684"/>
      <c r="N807" s="931"/>
      <c r="O807" s="684"/>
      <c r="P807" s="684"/>
      <c r="Q807" s="684"/>
      <c r="R807" s="865"/>
      <c r="S807" s="682"/>
      <c r="T807" s="682"/>
      <c r="U807" s="682"/>
      <c r="V807" s="682"/>
      <c r="W807" s="682"/>
      <c r="X807" s="682"/>
      <c r="Y807" s="682"/>
    </row>
    <row r="808" spans="1:25" ht="15">
      <c r="A808" s="682"/>
      <c r="B808" s="931"/>
      <c r="C808" s="684"/>
      <c r="D808" s="684"/>
      <c r="E808" s="684"/>
      <c r="F808" s="684"/>
      <c r="G808" s="684"/>
      <c r="H808" s="931"/>
      <c r="I808" s="684"/>
      <c r="J808" s="684"/>
      <c r="K808" s="684"/>
      <c r="L808" s="684"/>
      <c r="M808" s="684"/>
      <c r="N808" s="931"/>
      <c r="O808" s="684"/>
      <c r="P808" s="684"/>
      <c r="Q808" s="684"/>
      <c r="R808" s="865"/>
      <c r="S808" s="682"/>
      <c r="T808" s="682"/>
      <c r="U808" s="682"/>
      <c r="V808" s="682"/>
      <c r="W808" s="682"/>
      <c r="X808" s="682"/>
      <c r="Y808" s="682"/>
    </row>
    <row r="809" spans="1:25" ht="15">
      <c r="A809" s="682"/>
      <c r="B809" s="931"/>
      <c r="C809" s="684"/>
      <c r="D809" s="684"/>
      <c r="E809" s="684"/>
      <c r="F809" s="684"/>
      <c r="G809" s="684"/>
      <c r="H809" s="931"/>
      <c r="I809" s="684"/>
      <c r="J809" s="684"/>
      <c r="K809" s="684"/>
      <c r="L809" s="684"/>
      <c r="M809" s="684"/>
      <c r="N809" s="931"/>
      <c r="O809" s="684"/>
      <c r="P809" s="684"/>
      <c r="Q809" s="684"/>
      <c r="R809" s="865"/>
      <c r="S809" s="682"/>
      <c r="T809" s="682"/>
      <c r="U809" s="682"/>
      <c r="V809" s="682"/>
      <c r="W809" s="682"/>
      <c r="X809" s="682"/>
      <c r="Y809" s="682"/>
    </row>
    <row r="810" spans="1:25" ht="15">
      <c r="A810" s="682"/>
      <c r="B810" s="931"/>
      <c r="C810" s="684"/>
      <c r="D810" s="684"/>
      <c r="E810" s="684"/>
      <c r="F810" s="684"/>
      <c r="G810" s="684"/>
      <c r="H810" s="931"/>
      <c r="I810" s="684"/>
      <c r="J810" s="684"/>
      <c r="K810" s="684"/>
      <c r="L810" s="684"/>
      <c r="M810" s="684"/>
      <c r="N810" s="931"/>
      <c r="O810" s="684"/>
      <c r="P810" s="684"/>
      <c r="Q810" s="684"/>
      <c r="R810" s="865"/>
      <c r="S810" s="682"/>
      <c r="T810" s="682"/>
      <c r="U810" s="682"/>
      <c r="V810" s="682"/>
      <c r="W810" s="682"/>
      <c r="X810" s="682"/>
      <c r="Y810" s="682"/>
    </row>
    <row r="811" spans="1:25" ht="15">
      <c r="A811" s="682"/>
      <c r="B811" s="931"/>
      <c r="C811" s="684"/>
      <c r="D811" s="684"/>
      <c r="E811" s="684"/>
      <c r="F811" s="684"/>
      <c r="G811" s="684"/>
      <c r="H811" s="931"/>
      <c r="I811" s="684"/>
      <c r="J811" s="684"/>
      <c r="K811" s="684"/>
      <c r="L811" s="684"/>
      <c r="M811" s="684"/>
      <c r="N811" s="931"/>
      <c r="O811" s="684"/>
      <c r="P811" s="684"/>
      <c r="Q811" s="684"/>
      <c r="R811" s="865"/>
      <c r="S811" s="682"/>
      <c r="T811" s="682"/>
      <c r="U811" s="682"/>
      <c r="V811" s="682"/>
      <c r="W811" s="682"/>
      <c r="X811" s="682"/>
      <c r="Y811" s="682"/>
    </row>
    <row r="812" spans="1:25" ht="15">
      <c r="A812" s="682"/>
      <c r="B812" s="931"/>
      <c r="C812" s="684"/>
      <c r="D812" s="684"/>
      <c r="E812" s="684"/>
      <c r="F812" s="684"/>
      <c r="G812" s="684"/>
      <c r="H812" s="931"/>
      <c r="I812" s="684"/>
      <c r="J812" s="684"/>
      <c r="K812" s="684"/>
      <c r="L812" s="684"/>
      <c r="M812" s="684"/>
      <c r="N812" s="931"/>
      <c r="O812" s="684"/>
      <c r="P812" s="684"/>
      <c r="Q812" s="684"/>
      <c r="R812" s="865"/>
      <c r="S812" s="682"/>
      <c r="T812" s="682"/>
      <c r="U812" s="682"/>
      <c r="V812" s="682"/>
      <c r="W812" s="682"/>
      <c r="X812" s="682"/>
      <c r="Y812" s="682"/>
    </row>
    <row r="813" spans="1:25" ht="15">
      <c r="A813" s="682"/>
      <c r="B813" s="931"/>
      <c r="C813" s="684"/>
      <c r="D813" s="684"/>
      <c r="E813" s="684"/>
      <c r="F813" s="684"/>
      <c r="G813" s="684"/>
      <c r="H813" s="931"/>
      <c r="I813" s="684"/>
      <c r="J813" s="684"/>
      <c r="K813" s="684"/>
      <c r="L813" s="684"/>
      <c r="M813" s="684"/>
      <c r="N813" s="931"/>
      <c r="O813" s="684"/>
      <c r="P813" s="684"/>
      <c r="Q813" s="684"/>
      <c r="R813" s="865"/>
      <c r="S813" s="682"/>
      <c r="T813" s="682"/>
      <c r="U813" s="682"/>
      <c r="V813" s="682"/>
      <c r="W813" s="682"/>
      <c r="X813" s="682"/>
      <c r="Y813" s="682"/>
    </row>
    <row r="814" spans="1:25" ht="15">
      <c r="A814" s="682"/>
      <c r="B814" s="931"/>
      <c r="C814" s="684"/>
      <c r="D814" s="684"/>
      <c r="E814" s="684"/>
      <c r="F814" s="684"/>
      <c r="G814" s="684"/>
      <c r="H814" s="931"/>
      <c r="I814" s="684"/>
      <c r="J814" s="684"/>
      <c r="K814" s="684"/>
      <c r="L814" s="684"/>
      <c r="M814" s="684"/>
      <c r="N814" s="931"/>
      <c r="O814" s="684"/>
      <c r="P814" s="684"/>
      <c r="Q814" s="684"/>
      <c r="R814" s="865"/>
      <c r="S814" s="682"/>
      <c r="T814" s="682"/>
      <c r="U814" s="682"/>
      <c r="V814" s="682"/>
      <c r="W814" s="682"/>
      <c r="X814" s="682"/>
      <c r="Y814" s="682"/>
    </row>
    <row r="815" spans="1:25" ht="15">
      <c r="A815" s="682"/>
      <c r="B815" s="931"/>
      <c r="C815" s="684"/>
      <c r="D815" s="684"/>
      <c r="E815" s="684"/>
      <c r="F815" s="684"/>
      <c r="G815" s="684"/>
      <c r="H815" s="931"/>
      <c r="I815" s="684"/>
      <c r="J815" s="684"/>
      <c r="K815" s="684"/>
      <c r="L815" s="684"/>
      <c r="M815" s="684"/>
      <c r="N815" s="931"/>
      <c r="O815" s="684"/>
      <c r="P815" s="684"/>
      <c r="Q815" s="684"/>
      <c r="R815" s="865"/>
      <c r="S815" s="682"/>
      <c r="T815" s="682"/>
      <c r="U815" s="682"/>
      <c r="V815" s="682"/>
      <c r="W815" s="682"/>
      <c r="X815" s="682"/>
      <c r="Y815" s="682"/>
    </row>
    <row r="816" spans="1:25" ht="15">
      <c r="A816" s="682"/>
      <c r="B816" s="931"/>
      <c r="C816" s="684"/>
      <c r="D816" s="684"/>
      <c r="E816" s="684"/>
      <c r="F816" s="684"/>
      <c r="G816" s="684"/>
      <c r="H816" s="931"/>
      <c r="I816" s="684"/>
      <c r="J816" s="684"/>
      <c r="K816" s="684"/>
      <c r="L816" s="684"/>
      <c r="M816" s="684"/>
      <c r="N816" s="931"/>
      <c r="O816" s="684"/>
      <c r="P816" s="684"/>
      <c r="Q816" s="684"/>
      <c r="R816" s="865"/>
      <c r="S816" s="682"/>
      <c r="T816" s="682"/>
      <c r="U816" s="682"/>
      <c r="V816" s="682"/>
      <c r="W816" s="682"/>
      <c r="X816" s="682"/>
      <c r="Y816" s="682"/>
    </row>
    <row r="817" spans="1:25" ht="15">
      <c r="A817" s="682"/>
      <c r="B817" s="931"/>
      <c r="C817" s="684"/>
      <c r="D817" s="684"/>
      <c r="E817" s="684"/>
      <c r="F817" s="684"/>
      <c r="G817" s="684"/>
      <c r="H817" s="931"/>
      <c r="I817" s="684"/>
      <c r="J817" s="684"/>
      <c r="K817" s="684"/>
      <c r="L817" s="684"/>
      <c r="M817" s="684"/>
      <c r="N817" s="931"/>
      <c r="O817" s="684"/>
      <c r="P817" s="684"/>
      <c r="Q817" s="684"/>
      <c r="R817" s="865"/>
      <c r="S817" s="682"/>
      <c r="T817" s="682"/>
      <c r="U817" s="682"/>
      <c r="V817" s="682"/>
      <c r="W817" s="682"/>
      <c r="X817" s="682"/>
      <c r="Y817" s="682"/>
    </row>
    <row r="818" spans="1:25" ht="15">
      <c r="A818" s="682"/>
      <c r="B818" s="931"/>
      <c r="C818" s="684"/>
      <c r="D818" s="684"/>
      <c r="E818" s="684"/>
      <c r="F818" s="684"/>
      <c r="G818" s="684"/>
      <c r="H818" s="931"/>
      <c r="I818" s="684"/>
      <c r="J818" s="684"/>
      <c r="K818" s="684"/>
      <c r="L818" s="684"/>
      <c r="M818" s="684"/>
      <c r="N818" s="931"/>
      <c r="O818" s="684"/>
      <c r="P818" s="684"/>
      <c r="Q818" s="684"/>
      <c r="R818" s="865"/>
      <c r="S818" s="682"/>
      <c r="T818" s="682"/>
      <c r="U818" s="682"/>
      <c r="V818" s="682"/>
      <c r="W818" s="682"/>
      <c r="X818" s="682"/>
      <c r="Y818" s="682"/>
    </row>
    <row r="819" spans="1:25" ht="15">
      <c r="A819" s="682"/>
      <c r="B819" s="931"/>
      <c r="C819" s="684"/>
      <c r="D819" s="684"/>
      <c r="E819" s="684"/>
      <c r="F819" s="684"/>
      <c r="G819" s="684"/>
      <c r="H819" s="931"/>
      <c r="I819" s="684"/>
      <c r="J819" s="684"/>
      <c r="K819" s="684"/>
      <c r="L819" s="684"/>
      <c r="M819" s="684"/>
      <c r="N819" s="931"/>
      <c r="O819" s="684"/>
      <c r="P819" s="684"/>
      <c r="Q819" s="684"/>
      <c r="R819" s="865"/>
      <c r="S819" s="682"/>
      <c r="T819" s="682"/>
      <c r="U819" s="682"/>
      <c r="V819" s="682"/>
      <c r="W819" s="682"/>
      <c r="X819" s="682"/>
      <c r="Y819" s="682"/>
    </row>
    <row r="820" spans="1:25" ht="15">
      <c r="A820" s="682"/>
      <c r="B820" s="931"/>
      <c r="C820" s="684"/>
      <c r="D820" s="684"/>
      <c r="E820" s="684"/>
      <c r="F820" s="684"/>
      <c r="G820" s="684"/>
      <c r="H820" s="931"/>
      <c r="I820" s="684"/>
      <c r="J820" s="684"/>
      <c r="K820" s="684"/>
      <c r="L820" s="684"/>
      <c r="M820" s="684"/>
      <c r="N820" s="931"/>
      <c r="O820" s="684"/>
      <c r="P820" s="684"/>
      <c r="Q820" s="684"/>
      <c r="R820" s="865"/>
      <c r="S820" s="682"/>
      <c r="T820" s="682"/>
      <c r="U820" s="682"/>
      <c r="V820" s="682"/>
      <c r="W820" s="682"/>
      <c r="X820" s="682"/>
      <c r="Y820" s="682"/>
    </row>
    <row r="821" spans="1:25" ht="15">
      <c r="A821" s="682"/>
      <c r="B821" s="931"/>
      <c r="C821" s="684"/>
      <c r="D821" s="684"/>
      <c r="E821" s="684"/>
      <c r="F821" s="684"/>
      <c r="G821" s="684"/>
      <c r="H821" s="931"/>
      <c r="I821" s="684"/>
      <c r="J821" s="684"/>
      <c r="K821" s="684"/>
      <c r="L821" s="684"/>
      <c r="M821" s="684"/>
      <c r="N821" s="931"/>
      <c r="O821" s="684"/>
      <c r="P821" s="684"/>
      <c r="Q821" s="684"/>
      <c r="R821" s="865"/>
      <c r="S821" s="682"/>
      <c r="T821" s="682"/>
      <c r="U821" s="682"/>
      <c r="V821" s="682"/>
      <c r="W821" s="682"/>
      <c r="X821" s="682"/>
      <c r="Y821" s="682"/>
    </row>
    <row r="822" spans="1:25" ht="15">
      <c r="A822" s="682"/>
      <c r="B822" s="931"/>
      <c r="C822" s="684"/>
      <c r="D822" s="684"/>
      <c r="E822" s="684"/>
      <c r="F822" s="684"/>
      <c r="G822" s="684"/>
      <c r="H822" s="931"/>
      <c r="I822" s="684"/>
      <c r="J822" s="684"/>
      <c r="K822" s="684"/>
      <c r="L822" s="684"/>
      <c r="M822" s="684"/>
      <c r="N822" s="931"/>
      <c r="O822" s="684"/>
      <c r="P822" s="684"/>
      <c r="Q822" s="684"/>
      <c r="R822" s="865"/>
      <c r="S822" s="682"/>
      <c r="T822" s="682"/>
      <c r="U822" s="682"/>
      <c r="V822" s="682"/>
      <c r="W822" s="682"/>
      <c r="X822" s="682"/>
      <c r="Y822" s="682"/>
    </row>
    <row r="823" spans="1:25" ht="15">
      <c r="A823" s="682"/>
      <c r="B823" s="931"/>
      <c r="C823" s="684"/>
      <c r="D823" s="684"/>
      <c r="E823" s="684"/>
      <c r="F823" s="684"/>
      <c r="G823" s="684"/>
      <c r="H823" s="931"/>
      <c r="I823" s="684"/>
      <c r="J823" s="684"/>
      <c r="K823" s="684"/>
      <c r="L823" s="684"/>
      <c r="M823" s="684"/>
      <c r="N823" s="931"/>
      <c r="O823" s="684"/>
      <c r="P823" s="684"/>
      <c r="Q823" s="684"/>
      <c r="R823" s="865"/>
      <c r="S823" s="682"/>
      <c r="T823" s="682"/>
      <c r="U823" s="682"/>
      <c r="V823" s="682"/>
      <c r="W823" s="682"/>
      <c r="X823" s="682"/>
      <c r="Y823" s="682"/>
    </row>
    <row r="824" spans="1:25" ht="15">
      <c r="A824" s="682"/>
      <c r="B824" s="931"/>
      <c r="C824" s="684"/>
      <c r="D824" s="684"/>
      <c r="E824" s="684"/>
      <c r="F824" s="684"/>
      <c r="G824" s="684"/>
      <c r="H824" s="931"/>
      <c r="I824" s="684"/>
      <c r="J824" s="684"/>
      <c r="K824" s="684"/>
      <c r="L824" s="684"/>
      <c r="M824" s="684"/>
      <c r="N824" s="931"/>
      <c r="O824" s="684"/>
      <c r="P824" s="684"/>
      <c r="Q824" s="684"/>
      <c r="R824" s="865"/>
      <c r="S824" s="682"/>
      <c r="T824" s="682"/>
      <c r="U824" s="682"/>
      <c r="V824" s="682"/>
      <c r="W824" s="682"/>
      <c r="X824" s="682"/>
      <c r="Y824" s="682"/>
    </row>
    <row r="825" spans="1:25" ht="15">
      <c r="A825" s="682"/>
      <c r="B825" s="931"/>
      <c r="C825" s="684"/>
      <c r="D825" s="684"/>
      <c r="E825" s="684"/>
      <c r="F825" s="684"/>
      <c r="G825" s="684"/>
      <c r="H825" s="931"/>
      <c r="I825" s="684"/>
      <c r="J825" s="684"/>
      <c r="K825" s="684"/>
      <c r="L825" s="684"/>
      <c r="M825" s="684"/>
      <c r="N825" s="931"/>
      <c r="O825" s="684"/>
      <c r="P825" s="684"/>
      <c r="Q825" s="684"/>
      <c r="R825" s="865"/>
      <c r="S825" s="682"/>
      <c r="T825" s="682"/>
      <c r="U825" s="682"/>
      <c r="V825" s="682"/>
      <c r="W825" s="682"/>
      <c r="X825" s="682"/>
      <c r="Y825" s="682"/>
    </row>
    <row r="826" spans="1:25" ht="15">
      <c r="A826" s="682"/>
      <c r="B826" s="931"/>
      <c r="C826" s="684"/>
      <c r="D826" s="684"/>
      <c r="E826" s="684"/>
      <c r="F826" s="684"/>
      <c r="G826" s="684"/>
      <c r="H826" s="931"/>
      <c r="I826" s="684"/>
      <c r="J826" s="684"/>
      <c r="K826" s="684"/>
      <c r="L826" s="684"/>
      <c r="M826" s="684"/>
      <c r="N826" s="931"/>
      <c r="O826" s="684"/>
      <c r="P826" s="684"/>
      <c r="Q826" s="684"/>
      <c r="R826" s="865"/>
      <c r="S826" s="682"/>
      <c r="T826" s="682"/>
      <c r="U826" s="682"/>
      <c r="V826" s="682"/>
      <c r="W826" s="682"/>
      <c r="X826" s="682"/>
      <c r="Y826" s="682"/>
    </row>
    <row r="827" spans="1:25" ht="15">
      <c r="A827" s="682"/>
      <c r="B827" s="931"/>
      <c r="C827" s="684"/>
      <c r="D827" s="684"/>
      <c r="E827" s="684"/>
      <c r="F827" s="684"/>
      <c r="G827" s="684"/>
      <c r="H827" s="931"/>
      <c r="I827" s="684"/>
      <c r="J827" s="684"/>
      <c r="K827" s="684"/>
      <c r="L827" s="684"/>
      <c r="M827" s="684"/>
      <c r="N827" s="931"/>
      <c r="O827" s="684"/>
      <c r="P827" s="684"/>
      <c r="Q827" s="684"/>
      <c r="R827" s="865"/>
      <c r="S827" s="682"/>
      <c r="T827" s="682"/>
      <c r="U827" s="682"/>
      <c r="V827" s="682"/>
      <c r="W827" s="682"/>
      <c r="X827" s="682"/>
      <c r="Y827" s="682"/>
    </row>
    <row r="828" spans="1:25" ht="15">
      <c r="A828" s="682"/>
      <c r="B828" s="931"/>
      <c r="C828" s="684"/>
      <c r="D828" s="684"/>
      <c r="E828" s="684"/>
      <c r="F828" s="684"/>
      <c r="G828" s="684"/>
      <c r="H828" s="931"/>
      <c r="I828" s="684"/>
      <c r="J828" s="684"/>
      <c r="K828" s="684"/>
      <c r="L828" s="684"/>
      <c r="M828" s="684"/>
      <c r="N828" s="931"/>
      <c r="O828" s="684"/>
      <c r="P828" s="684"/>
      <c r="Q828" s="684"/>
      <c r="R828" s="865"/>
      <c r="S828" s="682"/>
      <c r="T828" s="682"/>
      <c r="U828" s="682"/>
      <c r="V828" s="682"/>
      <c r="W828" s="682"/>
      <c r="X828" s="682"/>
      <c r="Y828" s="682"/>
    </row>
    <row r="829" spans="1:25" ht="15">
      <c r="A829" s="682"/>
      <c r="B829" s="931"/>
      <c r="C829" s="684"/>
      <c r="D829" s="684"/>
      <c r="E829" s="684"/>
      <c r="F829" s="684"/>
      <c r="G829" s="684"/>
      <c r="H829" s="931"/>
      <c r="I829" s="684"/>
      <c r="J829" s="684"/>
      <c r="K829" s="684"/>
      <c r="L829" s="684"/>
      <c r="M829" s="684"/>
      <c r="N829" s="931"/>
      <c r="O829" s="684"/>
      <c r="P829" s="684"/>
      <c r="Q829" s="684"/>
      <c r="R829" s="865"/>
      <c r="S829" s="682"/>
      <c r="T829" s="682"/>
      <c r="U829" s="682"/>
      <c r="V829" s="682"/>
      <c r="W829" s="682"/>
      <c r="X829" s="682"/>
      <c r="Y829" s="682"/>
    </row>
    <row r="830" spans="1:25" ht="15">
      <c r="A830" s="682"/>
      <c r="B830" s="931"/>
      <c r="C830" s="684"/>
      <c r="D830" s="684"/>
      <c r="E830" s="684"/>
      <c r="F830" s="684"/>
      <c r="G830" s="684"/>
      <c r="H830" s="931"/>
      <c r="I830" s="684"/>
      <c r="J830" s="684"/>
      <c r="K830" s="684"/>
      <c r="L830" s="684"/>
      <c r="M830" s="684"/>
      <c r="N830" s="931"/>
      <c r="O830" s="684"/>
      <c r="P830" s="684"/>
      <c r="Q830" s="684"/>
      <c r="R830" s="865"/>
      <c r="S830" s="682"/>
      <c r="T830" s="682"/>
      <c r="U830" s="682"/>
      <c r="V830" s="682"/>
      <c r="W830" s="682"/>
      <c r="X830" s="682"/>
      <c r="Y830" s="682"/>
    </row>
    <row r="831" spans="1:25" ht="15">
      <c r="A831" s="682"/>
      <c r="B831" s="931"/>
      <c r="C831" s="684"/>
      <c r="D831" s="684"/>
      <c r="E831" s="684"/>
      <c r="F831" s="684"/>
      <c r="G831" s="684"/>
      <c r="H831" s="931"/>
      <c r="I831" s="684"/>
      <c r="J831" s="684"/>
      <c r="K831" s="684"/>
      <c r="L831" s="684"/>
      <c r="M831" s="684"/>
      <c r="N831" s="931"/>
      <c r="O831" s="684"/>
      <c r="P831" s="684"/>
      <c r="Q831" s="684"/>
      <c r="R831" s="865"/>
      <c r="S831" s="682"/>
      <c r="T831" s="682"/>
      <c r="U831" s="682"/>
      <c r="V831" s="682"/>
      <c r="W831" s="682"/>
      <c r="X831" s="682"/>
      <c r="Y831" s="682"/>
    </row>
    <row r="832" spans="1:25" ht="15">
      <c r="A832" s="682"/>
      <c r="B832" s="931"/>
      <c r="C832" s="684"/>
      <c r="D832" s="684"/>
      <c r="E832" s="684"/>
      <c r="F832" s="684"/>
      <c r="G832" s="684"/>
      <c r="H832" s="931"/>
      <c r="I832" s="684"/>
      <c r="J832" s="684"/>
      <c r="K832" s="684"/>
      <c r="L832" s="684"/>
      <c r="M832" s="684"/>
      <c r="N832" s="931"/>
      <c r="O832" s="684"/>
      <c r="P832" s="684"/>
      <c r="Q832" s="684"/>
      <c r="R832" s="865"/>
      <c r="S832" s="682"/>
      <c r="T832" s="682"/>
      <c r="U832" s="682"/>
      <c r="V832" s="682"/>
      <c r="W832" s="682"/>
      <c r="X832" s="682"/>
      <c r="Y832" s="682"/>
    </row>
    <row r="833" spans="1:25" ht="15">
      <c r="A833" s="682"/>
      <c r="B833" s="931"/>
      <c r="C833" s="684"/>
      <c r="D833" s="684"/>
      <c r="E833" s="684"/>
      <c r="F833" s="684"/>
      <c r="G833" s="684"/>
      <c r="H833" s="931"/>
      <c r="I833" s="684"/>
      <c r="J833" s="684"/>
      <c r="K833" s="684"/>
      <c r="L833" s="684"/>
      <c r="M833" s="684"/>
      <c r="N833" s="931"/>
      <c r="O833" s="684"/>
      <c r="P833" s="684"/>
      <c r="Q833" s="684"/>
      <c r="R833" s="865"/>
      <c r="S833" s="682"/>
      <c r="T833" s="682"/>
      <c r="U833" s="682"/>
      <c r="V833" s="682"/>
      <c r="W833" s="682"/>
      <c r="X833" s="682"/>
      <c r="Y833" s="682"/>
    </row>
    <row r="834" spans="1:25" ht="15">
      <c r="A834" s="682"/>
      <c r="B834" s="931"/>
      <c r="C834" s="684"/>
      <c r="D834" s="684"/>
      <c r="E834" s="684"/>
      <c r="F834" s="684"/>
      <c r="G834" s="684"/>
      <c r="H834" s="931"/>
      <c r="I834" s="684"/>
      <c r="J834" s="684"/>
      <c r="K834" s="684"/>
      <c r="L834" s="684"/>
      <c r="M834" s="684"/>
      <c r="N834" s="931"/>
      <c r="O834" s="684"/>
      <c r="P834" s="684"/>
      <c r="Q834" s="684"/>
      <c r="R834" s="865"/>
      <c r="S834" s="682"/>
      <c r="T834" s="682"/>
      <c r="U834" s="682"/>
      <c r="V834" s="682"/>
      <c r="W834" s="682"/>
      <c r="X834" s="682"/>
      <c r="Y834" s="682"/>
    </row>
    <row r="835" spans="1:25" ht="15">
      <c r="A835" s="682"/>
      <c r="B835" s="931"/>
      <c r="C835" s="684"/>
      <c r="D835" s="684"/>
      <c r="E835" s="684"/>
      <c r="F835" s="684"/>
      <c r="G835" s="684"/>
      <c r="H835" s="931"/>
      <c r="I835" s="684"/>
      <c r="J835" s="684"/>
      <c r="K835" s="684"/>
      <c r="L835" s="684"/>
      <c r="M835" s="684"/>
      <c r="N835" s="931"/>
      <c r="O835" s="684"/>
      <c r="P835" s="684"/>
      <c r="Q835" s="684"/>
      <c r="R835" s="865"/>
      <c r="S835" s="682"/>
      <c r="T835" s="682"/>
      <c r="U835" s="682"/>
      <c r="V835" s="682"/>
      <c r="W835" s="682"/>
      <c r="X835" s="682"/>
      <c r="Y835" s="682"/>
    </row>
    <row r="836" spans="1:25" ht="15">
      <c r="A836" s="682"/>
      <c r="B836" s="931"/>
      <c r="C836" s="684"/>
      <c r="D836" s="684"/>
      <c r="E836" s="684"/>
      <c r="F836" s="684"/>
      <c r="G836" s="684"/>
      <c r="H836" s="931"/>
      <c r="I836" s="684"/>
      <c r="J836" s="684"/>
      <c r="K836" s="684"/>
      <c r="L836" s="684"/>
      <c r="M836" s="684"/>
      <c r="N836" s="931"/>
      <c r="O836" s="684"/>
      <c r="P836" s="684"/>
      <c r="Q836" s="684"/>
      <c r="R836" s="865"/>
      <c r="S836" s="682"/>
      <c r="T836" s="682"/>
      <c r="U836" s="682"/>
      <c r="V836" s="682"/>
      <c r="W836" s="682"/>
      <c r="X836" s="682"/>
      <c r="Y836" s="682"/>
    </row>
    <row r="837" spans="1:25" ht="15">
      <c r="A837" s="682"/>
      <c r="B837" s="931"/>
      <c r="C837" s="684"/>
      <c r="D837" s="684"/>
      <c r="E837" s="684"/>
      <c r="F837" s="684"/>
      <c r="G837" s="684"/>
      <c r="H837" s="931"/>
      <c r="I837" s="684"/>
      <c r="J837" s="684"/>
      <c r="K837" s="684"/>
      <c r="L837" s="684"/>
      <c r="M837" s="684"/>
      <c r="N837" s="931"/>
      <c r="O837" s="684"/>
      <c r="P837" s="684"/>
      <c r="Q837" s="684"/>
      <c r="R837" s="865"/>
      <c r="S837" s="682"/>
      <c r="T837" s="682"/>
      <c r="U837" s="682"/>
      <c r="V837" s="682"/>
      <c r="W837" s="682"/>
      <c r="X837" s="682"/>
      <c r="Y837" s="682"/>
    </row>
    <row r="838" spans="1:25" ht="15">
      <c r="A838" s="682"/>
      <c r="B838" s="931"/>
      <c r="C838" s="684"/>
      <c r="D838" s="684"/>
      <c r="E838" s="684"/>
      <c r="F838" s="684"/>
      <c r="G838" s="684"/>
      <c r="H838" s="931"/>
      <c r="I838" s="684"/>
      <c r="J838" s="684"/>
      <c r="K838" s="684"/>
      <c r="L838" s="684"/>
      <c r="M838" s="684"/>
      <c r="N838" s="931"/>
      <c r="O838" s="684"/>
      <c r="P838" s="684"/>
      <c r="Q838" s="684"/>
      <c r="R838" s="865"/>
      <c r="S838" s="682"/>
      <c r="T838" s="682"/>
      <c r="U838" s="682"/>
      <c r="V838" s="682"/>
      <c r="W838" s="682"/>
      <c r="X838" s="682"/>
      <c r="Y838" s="682"/>
    </row>
    <row r="839" spans="1:25" ht="15">
      <c r="A839" s="682"/>
      <c r="B839" s="931"/>
      <c r="C839" s="684"/>
      <c r="D839" s="684"/>
      <c r="E839" s="684"/>
      <c r="F839" s="684"/>
      <c r="G839" s="684"/>
      <c r="H839" s="931"/>
      <c r="I839" s="684"/>
      <c r="J839" s="684"/>
      <c r="K839" s="684"/>
      <c r="L839" s="684"/>
      <c r="M839" s="684"/>
      <c r="N839" s="931"/>
      <c r="O839" s="684"/>
      <c r="P839" s="684"/>
      <c r="Q839" s="684"/>
      <c r="R839" s="865"/>
      <c r="S839" s="682"/>
      <c r="T839" s="682"/>
      <c r="U839" s="682"/>
      <c r="V839" s="682"/>
      <c r="W839" s="682"/>
      <c r="X839" s="682"/>
      <c r="Y839" s="682"/>
    </row>
    <row r="840" spans="1:25" ht="15">
      <c r="A840" s="682"/>
      <c r="B840" s="931"/>
      <c r="C840" s="684"/>
      <c r="D840" s="684"/>
      <c r="E840" s="684"/>
      <c r="F840" s="684"/>
      <c r="G840" s="684"/>
      <c r="H840" s="931"/>
      <c r="I840" s="684"/>
      <c r="J840" s="684"/>
      <c r="K840" s="684"/>
      <c r="L840" s="684"/>
      <c r="M840" s="684"/>
      <c r="N840" s="931"/>
      <c r="O840" s="684"/>
      <c r="P840" s="684"/>
      <c r="Q840" s="684"/>
      <c r="R840" s="865"/>
      <c r="S840" s="682"/>
      <c r="T840" s="682"/>
      <c r="U840" s="682"/>
      <c r="V840" s="682"/>
      <c r="W840" s="682"/>
      <c r="X840" s="682"/>
      <c r="Y840" s="682"/>
    </row>
    <row r="841" spans="1:25" ht="15">
      <c r="A841" s="682"/>
      <c r="B841" s="931"/>
      <c r="C841" s="684"/>
      <c r="D841" s="684"/>
      <c r="E841" s="684"/>
      <c r="F841" s="684"/>
      <c r="G841" s="684"/>
      <c r="H841" s="931"/>
      <c r="I841" s="684"/>
      <c r="J841" s="684"/>
      <c r="K841" s="684"/>
      <c r="L841" s="684"/>
      <c r="M841" s="684"/>
      <c r="N841" s="931"/>
      <c r="O841" s="684"/>
      <c r="P841" s="684"/>
      <c r="Q841" s="684"/>
      <c r="R841" s="865"/>
      <c r="S841" s="682"/>
      <c r="T841" s="682"/>
      <c r="U841" s="682"/>
      <c r="V841" s="682"/>
      <c r="W841" s="682"/>
      <c r="X841" s="682"/>
      <c r="Y841" s="682"/>
    </row>
    <row r="842" spans="1:25" ht="15">
      <c r="A842" s="682"/>
      <c r="B842" s="931"/>
      <c r="C842" s="684"/>
      <c r="D842" s="684"/>
      <c r="E842" s="684"/>
      <c r="F842" s="684"/>
      <c r="G842" s="684"/>
      <c r="H842" s="931"/>
      <c r="I842" s="684"/>
      <c r="J842" s="684"/>
      <c r="K842" s="684"/>
      <c r="L842" s="684"/>
      <c r="M842" s="684"/>
      <c r="N842" s="931"/>
      <c r="O842" s="684"/>
      <c r="P842" s="684"/>
      <c r="Q842" s="684"/>
      <c r="R842" s="865"/>
      <c r="S842" s="682"/>
      <c r="T842" s="682"/>
      <c r="U842" s="682"/>
      <c r="V842" s="682"/>
      <c r="W842" s="682"/>
      <c r="X842" s="682"/>
      <c r="Y842" s="682"/>
    </row>
    <row r="843" spans="1:25" ht="15">
      <c r="A843" s="682"/>
      <c r="B843" s="931"/>
      <c r="C843" s="684"/>
      <c r="D843" s="684"/>
      <c r="E843" s="684"/>
      <c r="F843" s="684"/>
      <c r="G843" s="684"/>
      <c r="H843" s="931"/>
      <c r="I843" s="684"/>
      <c r="J843" s="684"/>
      <c r="K843" s="684"/>
      <c r="L843" s="684"/>
      <c r="M843" s="684"/>
      <c r="N843" s="931"/>
      <c r="O843" s="684"/>
      <c r="P843" s="684"/>
      <c r="Q843" s="684"/>
      <c r="R843" s="865"/>
      <c r="S843" s="682"/>
      <c r="T843" s="682"/>
      <c r="U843" s="682"/>
      <c r="V843" s="682"/>
      <c r="W843" s="682"/>
      <c r="X843" s="682"/>
      <c r="Y843" s="682"/>
    </row>
    <row r="844" spans="1:25" ht="15">
      <c r="A844" s="682"/>
      <c r="B844" s="931"/>
      <c r="C844" s="684"/>
      <c r="D844" s="684"/>
      <c r="E844" s="684"/>
      <c r="F844" s="684"/>
      <c r="G844" s="684"/>
      <c r="H844" s="931"/>
      <c r="I844" s="684"/>
      <c r="J844" s="684"/>
      <c r="K844" s="684"/>
      <c r="L844" s="684"/>
      <c r="M844" s="684"/>
      <c r="N844" s="931"/>
      <c r="O844" s="684"/>
      <c r="P844" s="684"/>
      <c r="Q844" s="684"/>
      <c r="R844" s="865"/>
      <c r="S844" s="682"/>
      <c r="T844" s="682"/>
      <c r="U844" s="682"/>
      <c r="V844" s="682"/>
      <c r="W844" s="682"/>
      <c r="X844" s="682"/>
      <c r="Y844" s="682"/>
    </row>
    <row r="845" spans="1:25" ht="15">
      <c r="A845" s="682"/>
      <c r="B845" s="931"/>
      <c r="C845" s="684"/>
      <c r="D845" s="684"/>
      <c r="E845" s="684"/>
      <c r="F845" s="684"/>
      <c r="G845" s="684"/>
      <c r="H845" s="931"/>
      <c r="I845" s="684"/>
      <c r="J845" s="684"/>
      <c r="K845" s="684"/>
      <c r="L845" s="684"/>
      <c r="M845" s="684"/>
      <c r="N845" s="931"/>
      <c r="O845" s="684"/>
      <c r="P845" s="684"/>
      <c r="Q845" s="684"/>
      <c r="R845" s="865"/>
      <c r="S845" s="682"/>
      <c r="T845" s="682"/>
      <c r="U845" s="682"/>
      <c r="V845" s="682"/>
      <c r="W845" s="682"/>
      <c r="X845" s="682"/>
      <c r="Y845" s="682"/>
    </row>
    <row r="846" spans="1:25" ht="15">
      <c r="A846" s="682"/>
      <c r="B846" s="931"/>
      <c r="C846" s="684"/>
      <c r="D846" s="684"/>
      <c r="E846" s="684"/>
      <c r="F846" s="684"/>
      <c r="G846" s="684"/>
      <c r="H846" s="931"/>
      <c r="I846" s="684"/>
      <c r="J846" s="684"/>
      <c r="K846" s="684"/>
      <c r="L846" s="684"/>
      <c r="M846" s="684"/>
      <c r="N846" s="931"/>
      <c r="O846" s="684"/>
      <c r="P846" s="684"/>
      <c r="Q846" s="684"/>
      <c r="R846" s="865"/>
      <c r="S846" s="682"/>
      <c r="T846" s="682"/>
      <c r="U846" s="682"/>
      <c r="V846" s="682"/>
      <c r="W846" s="682"/>
      <c r="X846" s="682"/>
      <c r="Y846" s="682"/>
    </row>
    <row r="847" spans="1:25" ht="15">
      <c r="A847" s="682"/>
      <c r="B847" s="931"/>
      <c r="C847" s="684"/>
      <c r="D847" s="684"/>
      <c r="E847" s="684"/>
      <c r="F847" s="684"/>
      <c r="G847" s="684"/>
      <c r="H847" s="931"/>
      <c r="I847" s="684"/>
      <c r="J847" s="684"/>
      <c r="K847" s="684"/>
      <c r="L847" s="684"/>
      <c r="M847" s="684"/>
      <c r="N847" s="931"/>
      <c r="O847" s="684"/>
      <c r="P847" s="684"/>
      <c r="Q847" s="684"/>
      <c r="R847" s="865"/>
      <c r="S847" s="682"/>
      <c r="T847" s="682"/>
      <c r="U847" s="682"/>
      <c r="V847" s="682"/>
      <c r="W847" s="682"/>
      <c r="X847" s="682"/>
      <c r="Y847" s="682"/>
    </row>
    <row r="848" spans="1:25" ht="15">
      <c r="A848" s="682"/>
      <c r="B848" s="931"/>
      <c r="C848" s="684"/>
      <c r="D848" s="684"/>
      <c r="E848" s="684"/>
      <c r="F848" s="684"/>
      <c r="G848" s="684"/>
      <c r="H848" s="931"/>
      <c r="I848" s="684"/>
      <c r="J848" s="684"/>
      <c r="K848" s="684"/>
      <c r="L848" s="684"/>
      <c r="M848" s="684"/>
      <c r="N848" s="931"/>
      <c r="O848" s="684"/>
      <c r="P848" s="684"/>
      <c r="Q848" s="684"/>
      <c r="R848" s="865"/>
      <c r="S848" s="682"/>
      <c r="T848" s="682"/>
      <c r="U848" s="682"/>
      <c r="V848" s="682"/>
      <c r="W848" s="682"/>
      <c r="X848" s="682"/>
      <c r="Y848" s="682"/>
    </row>
    <row r="849" spans="1:25" ht="15">
      <c r="A849" s="682"/>
      <c r="B849" s="931"/>
      <c r="C849" s="684"/>
      <c r="D849" s="684"/>
      <c r="E849" s="684"/>
      <c r="F849" s="684"/>
      <c r="G849" s="684"/>
      <c r="H849" s="931"/>
      <c r="I849" s="684"/>
      <c r="J849" s="684"/>
      <c r="K849" s="684"/>
      <c r="L849" s="684"/>
      <c r="M849" s="684"/>
      <c r="N849" s="931"/>
      <c r="O849" s="684"/>
      <c r="P849" s="684"/>
      <c r="Q849" s="684"/>
      <c r="R849" s="865"/>
      <c r="S849" s="682"/>
      <c r="T849" s="682"/>
      <c r="U849" s="682"/>
      <c r="V849" s="682"/>
      <c r="W849" s="682"/>
      <c r="X849" s="682"/>
      <c r="Y849" s="682"/>
    </row>
    <row r="850" spans="1:25" ht="15">
      <c r="A850" s="682"/>
      <c r="B850" s="931"/>
      <c r="C850" s="684"/>
      <c r="D850" s="684"/>
      <c r="E850" s="684"/>
      <c r="F850" s="684"/>
      <c r="G850" s="684"/>
      <c r="H850" s="931"/>
      <c r="I850" s="684"/>
      <c r="J850" s="684"/>
      <c r="K850" s="684"/>
      <c r="L850" s="684"/>
      <c r="M850" s="684"/>
      <c r="N850" s="931"/>
      <c r="O850" s="684"/>
      <c r="P850" s="684"/>
      <c r="Q850" s="684"/>
      <c r="R850" s="865"/>
      <c r="S850" s="682"/>
      <c r="T850" s="682"/>
      <c r="U850" s="682"/>
      <c r="V850" s="682"/>
      <c r="W850" s="682"/>
      <c r="X850" s="682"/>
      <c r="Y850" s="682"/>
    </row>
    <row r="851" spans="1:25" ht="15">
      <c r="A851" s="682"/>
      <c r="B851" s="931"/>
      <c r="C851" s="684"/>
      <c r="D851" s="684"/>
      <c r="E851" s="684"/>
      <c r="F851" s="684"/>
      <c r="G851" s="684"/>
      <c r="H851" s="931"/>
      <c r="I851" s="684"/>
      <c r="J851" s="684"/>
      <c r="K851" s="684"/>
      <c r="L851" s="684"/>
      <c r="M851" s="684"/>
      <c r="N851" s="931"/>
      <c r="O851" s="684"/>
      <c r="P851" s="684"/>
      <c r="Q851" s="684"/>
      <c r="R851" s="865"/>
      <c r="S851" s="682"/>
      <c r="T851" s="682"/>
      <c r="U851" s="682"/>
      <c r="V851" s="682"/>
      <c r="W851" s="682"/>
      <c r="X851" s="682"/>
      <c r="Y851" s="682"/>
    </row>
    <row r="852" spans="1:25" ht="15">
      <c r="A852" s="682"/>
      <c r="B852" s="931"/>
      <c r="C852" s="684"/>
      <c r="D852" s="684"/>
      <c r="E852" s="684"/>
      <c r="F852" s="684"/>
      <c r="G852" s="684"/>
      <c r="H852" s="931"/>
      <c r="I852" s="684"/>
      <c r="J852" s="684"/>
      <c r="K852" s="684"/>
      <c r="L852" s="684"/>
      <c r="M852" s="684"/>
      <c r="N852" s="931"/>
      <c r="O852" s="684"/>
      <c r="P852" s="684"/>
      <c r="Q852" s="684"/>
      <c r="R852" s="865"/>
      <c r="S852" s="682"/>
      <c r="T852" s="682"/>
      <c r="U852" s="682"/>
      <c r="V852" s="682"/>
      <c r="W852" s="682"/>
      <c r="X852" s="682"/>
      <c r="Y852" s="682"/>
    </row>
    <row r="853" spans="1:25" ht="15">
      <c r="A853" s="682"/>
      <c r="B853" s="931"/>
      <c r="C853" s="684"/>
      <c r="D853" s="684"/>
      <c r="E853" s="684"/>
      <c r="F853" s="684"/>
      <c r="G853" s="684"/>
      <c r="H853" s="931"/>
      <c r="I853" s="684"/>
      <c r="J853" s="684"/>
      <c r="K853" s="684"/>
      <c r="L853" s="684"/>
      <c r="M853" s="684"/>
      <c r="N853" s="931"/>
      <c r="O853" s="684"/>
      <c r="P853" s="684"/>
      <c r="Q853" s="684"/>
      <c r="R853" s="865"/>
      <c r="S853" s="682"/>
      <c r="T853" s="682"/>
      <c r="U853" s="682"/>
      <c r="V853" s="682"/>
      <c r="W853" s="682"/>
      <c r="X853" s="682"/>
      <c r="Y853" s="682"/>
    </row>
    <row r="854" spans="1:25" ht="15">
      <c r="A854" s="682"/>
      <c r="B854" s="931"/>
      <c r="C854" s="684"/>
      <c r="D854" s="684"/>
      <c r="E854" s="684"/>
      <c r="F854" s="684"/>
      <c r="G854" s="684"/>
      <c r="H854" s="931"/>
      <c r="I854" s="684"/>
      <c r="J854" s="684"/>
      <c r="K854" s="684"/>
      <c r="L854" s="684"/>
      <c r="M854" s="684"/>
      <c r="N854" s="931"/>
      <c r="O854" s="684"/>
      <c r="P854" s="684"/>
      <c r="Q854" s="684"/>
      <c r="R854" s="865"/>
      <c r="S854" s="682"/>
      <c r="T854" s="682"/>
      <c r="U854" s="682"/>
      <c r="V854" s="682"/>
      <c r="W854" s="682"/>
      <c r="X854" s="682"/>
      <c r="Y854" s="682"/>
    </row>
    <row r="855" spans="1:25" ht="15">
      <c r="A855" s="682"/>
      <c r="B855" s="931"/>
      <c r="C855" s="684"/>
      <c r="D855" s="684"/>
      <c r="E855" s="684"/>
      <c r="F855" s="684"/>
      <c r="G855" s="684"/>
      <c r="H855" s="931"/>
      <c r="I855" s="684"/>
      <c r="J855" s="684"/>
      <c r="K855" s="684"/>
      <c r="L855" s="684"/>
      <c r="M855" s="684"/>
      <c r="N855" s="931"/>
      <c r="O855" s="684"/>
      <c r="P855" s="684"/>
      <c r="Q855" s="684"/>
      <c r="R855" s="865"/>
      <c r="S855" s="682"/>
      <c r="T855" s="682"/>
      <c r="U855" s="682"/>
      <c r="V855" s="682"/>
      <c r="W855" s="682"/>
      <c r="X855" s="682"/>
      <c r="Y855" s="682"/>
    </row>
    <row r="856" spans="1:25" ht="15">
      <c r="A856" s="682"/>
      <c r="B856" s="931"/>
      <c r="C856" s="684"/>
      <c r="D856" s="684"/>
      <c r="E856" s="684"/>
      <c r="F856" s="684"/>
      <c r="G856" s="684"/>
      <c r="H856" s="931"/>
      <c r="I856" s="684"/>
      <c r="J856" s="684"/>
      <c r="K856" s="684"/>
      <c r="L856" s="684"/>
      <c r="M856" s="684"/>
      <c r="N856" s="931"/>
      <c r="O856" s="684"/>
      <c r="P856" s="684"/>
      <c r="Q856" s="684"/>
      <c r="R856" s="865"/>
      <c r="S856" s="682"/>
      <c r="T856" s="682"/>
      <c r="U856" s="682"/>
      <c r="V856" s="682"/>
      <c r="W856" s="682"/>
      <c r="X856" s="682"/>
      <c r="Y856" s="682"/>
    </row>
    <row r="857" spans="1:25" ht="15">
      <c r="A857" s="682"/>
      <c r="B857" s="931"/>
      <c r="C857" s="684"/>
      <c r="D857" s="684"/>
      <c r="E857" s="684"/>
      <c r="F857" s="684"/>
      <c r="G857" s="684"/>
      <c r="H857" s="931"/>
      <c r="I857" s="684"/>
      <c r="J857" s="684"/>
      <c r="K857" s="684"/>
      <c r="L857" s="684"/>
      <c r="M857" s="684"/>
      <c r="N857" s="931"/>
      <c r="O857" s="684"/>
      <c r="P857" s="684"/>
      <c r="Q857" s="684"/>
      <c r="R857" s="865"/>
      <c r="S857" s="682"/>
      <c r="T857" s="682"/>
      <c r="U857" s="682"/>
      <c r="V857" s="682"/>
      <c r="W857" s="682"/>
      <c r="X857" s="682"/>
      <c r="Y857" s="682"/>
    </row>
    <row r="858" spans="1:25" ht="15">
      <c r="A858" s="682"/>
      <c r="B858" s="931"/>
      <c r="C858" s="684"/>
      <c r="D858" s="684"/>
      <c r="E858" s="684"/>
      <c r="F858" s="684"/>
      <c r="G858" s="684"/>
      <c r="H858" s="931"/>
      <c r="I858" s="684"/>
      <c r="J858" s="684"/>
      <c r="K858" s="684"/>
      <c r="L858" s="684"/>
      <c r="M858" s="684"/>
      <c r="N858" s="931"/>
      <c r="O858" s="684"/>
      <c r="P858" s="684"/>
      <c r="Q858" s="684"/>
      <c r="R858" s="865"/>
      <c r="S858" s="682"/>
      <c r="T858" s="682"/>
      <c r="U858" s="682"/>
      <c r="V858" s="682"/>
      <c r="W858" s="682"/>
      <c r="X858" s="682"/>
      <c r="Y858" s="682"/>
    </row>
    <row r="859" spans="1:25" ht="15">
      <c r="A859" s="682"/>
      <c r="B859" s="931"/>
      <c r="C859" s="684"/>
      <c r="D859" s="684"/>
      <c r="E859" s="684"/>
      <c r="F859" s="684"/>
      <c r="G859" s="684"/>
      <c r="H859" s="931"/>
      <c r="I859" s="684"/>
      <c r="J859" s="684"/>
      <c r="K859" s="684"/>
      <c r="L859" s="684"/>
      <c r="M859" s="684"/>
      <c r="N859" s="931"/>
      <c r="O859" s="684"/>
      <c r="P859" s="684"/>
      <c r="Q859" s="684"/>
      <c r="R859" s="865"/>
      <c r="S859" s="682"/>
      <c r="T859" s="682"/>
      <c r="U859" s="682"/>
      <c r="V859" s="682"/>
      <c r="W859" s="682"/>
      <c r="X859" s="682"/>
      <c r="Y859" s="682"/>
    </row>
    <row r="860" spans="1:25" ht="15">
      <c r="A860" s="682"/>
      <c r="B860" s="931"/>
      <c r="C860" s="684"/>
      <c r="D860" s="684"/>
      <c r="E860" s="684"/>
      <c r="F860" s="684"/>
      <c r="G860" s="684"/>
      <c r="H860" s="931"/>
      <c r="I860" s="684"/>
      <c r="J860" s="684"/>
      <c r="K860" s="684"/>
      <c r="L860" s="684"/>
      <c r="M860" s="684"/>
      <c r="N860" s="931"/>
      <c r="O860" s="684"/>
      <c r="P860" s="684"/>
      <c r="Q860" s="684"/>
      <c r="R860" s="865"/>
      <c r="S860" s="682"/>
      <c r="T860" s="682"/>
      <c r="U860" s="682"/>
      <c r="V860" s="682"/>
      <c r="W860" s="682"/>
      <c r="X860" s="682"/>
      <c r="Y860" s="682"/>
    </row>
    <row r="861" spans="1:25" ht="15">
      <c r="A861" s="682"/>
      <c r="B861" s="931"/>
      <c r="C861" s="684"/>
      <c r="D861" s="684"/>
      <c r="E861" s="684"/>
      <c r="F861" s="684"/>
      <c r="G861" s="684"/>
      <c r="H861" s="931"/>
      <c r="I861" s="684"/>
      <c r="J861" s="684"/>
      <c r="K861" s="684"/>
      <c r="L861" s="684"/>
      <c r="M861" s="684"/>
      <c r="N861" s="931"/>
      <c r="O861" s="684"/>
      <c r="P861" s="684"/>
      <c r="Q861" s="684"/>
      <c r="R861" s="865"/>
      <c r="S861" s="682"/>
      <c r="T861" s="682"/>
      <c r="U861" s="682"/>
      <c r="V861" s="682"/>
      <c r="W861" s="682"/>
      <c r="X861" s="682"/>
      <c r="Y861" s="682"/>
    </row>
    <row r="862" spans="1:25" ht="15">
      <c r="A862" s="682"/>
      <c r="B862" s="931"/>
      <c r="C862" s="684"/>
      <c r="D862" s="684"/>
      <c r="E862" s="684"/>
      <c r="F862" s="684"/>
      <c r="G862" s="684"/>
      <c r="H862" s="931"/>
      <c r="I862" s="684"/>
      <c r="J862" s="684"/>
      <c r="K862" s="684"/>
      <c r="L862" s="684"/>
      <c r="M862" s="684"/>
      <c r="N862" s="931"/>
      <c r="O862" s="684"/>
      <c r="P862" s="684"/>
      <c r="Q862" s="684"/>
      <c r="R862" s="865"/>
      <c r="S862" s="682"/>
      <c r="T862" s="682"/>
      <c r="U862" s="682"/>
      <c r="V862" s="682"/>
      <c r="W862" s="682"/>
      <c r="X862" s="682"/>
      <c r="Y862" s="682"/>
    </row>
    <row r="863" spans="1:25" ht="15">
      <c r="A863" s="682"/>
      <c r="B863" s="931"/>
      <c r="C863" s="684"/>
      <c r="D863" s="684"/>
      <c r="E863" s="684"/>
      <c r="F863" s="684"/>
      <c r="G863" s="684"/>
      <c r="H863" s="931"/>
      <c r="I863" s="684"/>
      <c r="J863" s="684"/>
      <c r="K863" s="684"/>
      <c r="L863" s="684"/>
      <c r="M863" s="684"/>
      <c r="N863" s="931"/>
      <c r="O863" s="684"/>
      <c r="P863" s="684"/>
      <c r="Q863" s="684"/>
      <c r="R863" s="865"/>
      <c r="S863" s="682"/>
      <c r="T863" s="682"/>
      <c r="U863" s="682"/>
      <c r="V863" s="682"/>
      <c r="W863" s="682"/>
      <c r="X863" s="682"/>
      <c r="Y863" s="682"/>
    </row>
    <row r="864" spans="1:25" ht="15">
      <c r="A864" s="682"/>
      <c r="B864" s="931"/>
      <c r="C864" s="684"/>
      <c r="D864" s="684"/>
      <c r="E864" s="684"/>
      <c r="F864" s="684"/>
      <c r="G864" s="684"/>
      <c r="H864" s="931"/>
      <c r="I864" s="684"/>
      <c r="J864" s="684"/>
      <c r="K864" s="684"/>
      <c r="L864" s="684"/>
      <c r="M864" s="684"/>
      <c r="N864" s="931"/>
      <c r="O864" s="684"/>
      <c r="P864" s="684"/>
      <c r="Q864" s="684"/>
      <c r="R864" s="865"/>
      <c r="S864" s="682"/>
      <c r="T864" s="682"/>
      <c r="U864" s="682"/>
      <c r="V864" s="682"/>
      <c r="W864" s="682"/>
      <c r="X864" s="682"/>
      <c r="Y864" s="682"/>
    </row>
    <row r="865" spans="1:25" ht="15">
      <c r="A865" s="682"/>
      <c r="B865" s="931"/>
      <c r="C865" s="684"/>
      <c r="D865" s="684"/>
      <c r="E865" s="684"/>
      <c r="F865" s="684"/>
      <c r="G865" s="684"/>
      <c r="H865" s="931"/>
      <c r="I865" s="684"/>
      <c r="J865" s="684"/>
      <c r="K865" s="684"/>
      <c r="L865" s="684"/>
      <c r="M865" s="684"/>
      <c r="N865" s="931"/>
      <c r="O865" s="684"/>
      <c r="P865" s="684"/>
      <c r="Q865" s="684"/>
      <c r="R865" s="865"/>
      <c r="S865" s="682"/>
      <c r="T865" s="682"/>
      <c r="U865" s="682"/>
      <c r="V865" s="682"/>
      <c r="W865" s="682"/>
      <c r="X865" s="682"/>
      <c r="Y865" s="682"/>
    </row>
    <row r="866" spans="1:25" ht="15">
      <c r="A866" s="682"/>
      <c r="B866" s="931"/>
      <c r="C866" s="684"/>
      <c r="D866" s="684"/>
      <c r="E866" s="684"/>
      <c r="F866" s="684"/>
      <c r="G866" s="684"/>
      <c r="H866" s="931"/>
      <c r="I866" s="684"/>
      <c r="J866" s="684"/>
      <c r="K866" s="684"/>
      <c r="L866" s="684"/>
      <c r="M866" s="684"/>
      <c r="N866" s="931"/>
      <c r="O866" s="684"/>
      <c r="P866" s="684"/>
      <c r="Q866" s="684"/>
      <c r="R866" s="865"/>
      <c r="S866" s="682"/>
      <c r="T866" s="682"/>
      <c r="U866" s="682"/>
      <c r="V866" s="682"/>
      <c r="W866" s="682"/>
      <c r="X866" s="682"/>
      <c r="Y866" s="682"/>
    </row>
    <row r="867" spans="1:25" ht="15">
      <c r="A867" s="682"/>
      <c r="B867" s="931"/>
      <c r="C867" s="684"/>
      <c r="D867" s="684"/>
      <c r="E867" s="684"/>
      <c r="F867" s="684"/>
      <c r="G867" s="684"/>
      <c r="H867" s="931"/>
      <c r="I867" s="684"/>
      <c r="J867" s="684"/>
      <c r="K867" s="684"/>
      <c r="L867" s="684"/>
      <c r="M867" s="684"/>
      <c r="N867" s="931"/>
      <c r="O867" s="684"/>
      <c r="P867" s="684"/>
      <c r="Q867" s="684"/>
      <c r="R867" s="865"/>
      <c r="S867" s="682"/>
      <c r="T867" s="682"/>
      <c r="U867" s="682"/>
      <c r="V867" s="682"/>
      <c r="W867" s="682"/>
      <c r="X867" s="682"/>
      <c r="Y867" s="682"/>
    </row>
    <row r="868" spans="1:25" ht="15">
      <c r="A868" s="682"/>
      <c r="B868" s="931"/>
      <c r="C868" s="684"/>
      <c r="D868" s="684"/>
      <c r="E868" s="684"/>
      <c r="F868" s="684"/>
      <c r="G868" s="684"/>
      <c r="H868" s="931"/>
      <c r="I868" s="684"/>
      <c r="J868" s="684"/>
      <c r="K868" s="684"/>
      <c r="L868" s="684"/>
      <c r="M868" s="684"/>
      <c r="N868" s="931"/>
      <c r="O868" s="684"/>
      <c r="P868" s="684"/>
      <c r="Q868" s="684"/>
      <c r="R868" s="865"/>
      <c r="S868" s="682"/>
      <c r="T868" s="682"/>
      <c r="U868" s="682"/>
      <c r="V868" s="682"/>
      <c r="W868" s="682"/>
      <c r="X868" s="682"/>
      <c r="Y868" s="682"/>
    </row>
    <row r="869" spans="1:25" ht="15">
      <c r="A869" s="682"/>
      <c r="B869" s="931"/>
      <c r="C869" s="684"/>
      <c r="D869" s="684"/>
      <c r="E869" s="684"/>
      <c r="F869" s="684"/>
      <c r="G869" s="684"/>
      <c r="H869" s="931"/>
      <c r="I869" s="684"/>
      <c r="J869" s="684"/>
      <c r="K869" s="684"/>
      <c r="L869" s="684"/>
      <c r="M869" s="684"/>
      <c r="N869" s="931"/>
      <c r="O869" s="684"/>
      <c r="P869" s="684"/>
      <c r="Q869" s="684"/>
      <c r="R869" s="865"/>
      <c r="S869" s="682"/>
      <c r="T869" s="682"/>
      <c r="U869" s="682"/>
      <c r="V869" s="682"/>
      <c r="W869" s="682"/>
      <c r="X869" s="682"/>
      <c r="Y869" s="682"/>
    </row>
    <row r="870" spans="1:25" ht="15">
      <c r="A870" s="682"/>
      <c r="B870" s="931"/>
      <c r="C870" s="684"/>
      <c r="D870" s="684"/>
      <c r="E870" s="684"/>
      <c r="F870" s="684"/>
      <c r="G870" s="684"/>
      <c r="H870" s="931"/>
      <c r="I870" s="684"/>
      <c r="J870" s="684"/>
      <c r="K870" s="684"/>
      <c r="L870" s="684"/>
      <c r="M870" s="684"/>
      <c r="N870" s="931"/>
      <c r="O870" s="684"/>
      <c r="P870" s="684"/>
      <c r="Q870" s="684"/>
      <c r="R870" s="865"/>
      <c r="S870" s="682"/>
      <c r="T870" s="682"/>
      <c r="U870" s="682"/>
      <c r="V870" s="682"/>
      <c r="W870" s="682"/>
      <c r="X870" s="682"/>
      <c r="Y870" s="682"/>
    </row>
    <row r="871" spans="1:25" ht="15">
      <c r="A871" s="682"/>
      <c r="B871" s="931"/>
      <c r="C871" s="684"/>
      <c r="D871" s="684"/>
      <c r="E871" s="684"/>
      <c r="F871" s="684"/>
      <c r="G871" s="684"/>
      <c r="H871" s="931"/>
      <c r="I871" s="684"/>
      <c r="J871" s="684"/>
      <c r="K871" s="684"/>
      <c r="L871" s="684"/>
      <c r="M871" s="684"/>
      <c r="N871" s="931"/>
      <c r="O871" s="684"/>
      <c r="P871" s="684"/>
      <c r="Q871" s="684"/>
      <c r="R871" s="865"/>
      <c r="S871" s="682"/>
      <c r="T871" s="682"/>
      <c r="U871" s="682"/>
      <c r="V871" s="682"/>
      <c r="W871" s="682"/>
      <c r="X871" s="682"/>
      <c r="Y871" s="682"/>
    </row>
    <row r="872" spans="1:25" ht="15">
      <c r="A872" s="682"/>
      <c r="B872" s="931"/>
      <c r="C872" s="684"/>
      <c r="D872" s="684"/>
      <c r="E872" s="684"/>
      <c r="F872" s="684"/>
      <c r="G872" s="684"/>
      <c r="H872" s="931"/>
      <c r="I872" s="684"/>
      <c r="J872" s="684"/>
      <c r="K872" s="684"/>
      <c r="L872" s="684"/>
      <c r="M872" s="684"/>
      <c r="N872" s="931"/>
      <c r="O872" s="684"/>
      <c r="P872" s="684"/>
      <c r="Q872" s="684"/>
      <c r="R872" s="865"/>
      <c r="S872" s="682"/>
      <c r="T872" s="682"/>
      <c r="U872" s="682"/>
      <c r="V872" s="682"/>
      <c r="W872" s="682"/>
      <c r="X872" s="682"/>
      <c r="Y872" s="682"/>
    </row>
    <row r="873" spans="1:25" ht="15">
      <c r="A873" s="682"/>
      <c r="B873" s="931"/>
      <c r="C873" s="684"/>
      <c r="D873" s="684"/>
      <c r="E873" s="684"/>
      <c r="F873" s="684"/>
      <c r="G873" s="684"/>
      <c r="H873" s="931"/>
      <c r="I873" s="684"/>
      <c r="J873" s="684"/>
      <c r="K873" s="684"/>
      <c r="L873" s="684"/>
      <c r="M873" s="684"/>
      <c r="N873" s="931"/>
      <c r="O873" s="684"/>
      <c r="P873" s="684"/>
      <c r="Q873" s="684"/>
      <c r="R873" s="865"/>
      <c r="S873" s="682"/>
      <c r="T873" s="682"/>
      <c r="U873" s="682"/>
      <c r="V873" s="682"/>
      <c r="W873" s="682"/>
      <c r="X873" s="682"/>
      <c r="Y873" s="682"/>
    </row>
    <row r="874" spans="1:25" ht="15">
      <c r="A874" s="682"/>
      <c r="B874" s="931"/>
      <c r="C874" s="684"/>
      <c r="D874" s="684"/>
      <c r="E874" s="684"/>
      <c r="F874" s="684"/>
      <c r="G874" s="684"/>
      <c r="H874" s="931"/>
      <c r="I874" s="684"/>
      <c r="J874" s="684"/>
      <c r="K874" s="684"/>
      <c r="L874" s="684"/>
      <c r="M874" s="684"/>
      <c r="N874" s="931"/>
      <c r="O874" s="684"/>
      <c r="P874" s="684"/>
      <c r="Q874" s="684"/>
      <c r="R874" s="865"/>
      <c r="S874" s="682"/>
      <c r="T874" s="682"/>
      <c r="U874" s="682"/>
      <c r="V874" s="682"/>
      <c r="W874" s="682"/>
      <c r="X874" s="682"/>
      <c r="Y874" s="682"/>
    </row>
    <row r="875" spans="1:25" ht="15">
      <c r="A875" s="682"/>
      <c r="B875" s="931"/>
      <c r="C875" s="684"/>
      <c r="D875" s="684"/>
      <c r="E875" s="684"/>
      <c r="F875" s="684"/>
      <c r="G875" s="684"/>
      <c r="H875" s="931"/>
      <c r="I875" s="684"/>
      <c r="J875" s="684"/>
      <c r="K875" s="684"/>
      <c r="L875" s="684"/>
      <c r="M875" s="684"/>
      <c r="N875" s="931"/>
      <c r="O875" s="684"/>
      <c r="P875" s="684"/>
      <c r="Q875" s="684"/>
      <c r="R875" s="865"/>
      <c r="S875" s="682"/>
      <c r="T875" s="682"/>
      <c r="U875" s="682"/>
      <c r="V875" s="682"/>
      <c r="W875" s="682"/>
      <c r="X875" s="682"/>
      <c r="Y875" s="682"/>
    </row>
    <row r="876" spans="1:25" ht="15">
      <c r="A876" s="682"/>
      <c r="B876" s="931"/>
      <c r="C876" s="684"/>
      <c r="D876" s="684"/>
      <c r="E876" s="684"/>
      <c r="F876" s="684"/>
      <c r="G876" s="684"/>
      <c r="H876" s="931"/>
      <c r="I876" s="684"/>
      <c r="J876" s="684"/>
      <c r="K876" s="684"/>
      <c r="L876" s="684"/>
      <c r="M876" s="684"/>
      <c r="N876" s="931"/>
      <c r="O876" s="684"/>
      <c r="P876" s="684"/>
      <c r="Q876" s="684"/>
      <c r="R876" s="865"/>
      <c r="S876" s="682"/>
      <c r="T876" s="682"/>
      <c r="U876" s="682"/>
      <c r="V876" s="682"/>
      <c r="W876" s="682"/>
      <c r="X876" s="682"/>
      <c r="Y876" s="682"/>
    </row>
    <row r="877" spans="1:25" ht="15">
      <c r="A877" s="682"/>
      <c r="B877" s="931"/>
      <c r="C877" s="684"/>
      <c r="D877" s="684"/>
      <c r="E877" s="684"/>
      <c r="F877" s="684"/>
      <c r="G877" s="684"/>
      <c r="H877" s="931"/>
      <c r="I877" s="684"/>
      <c r="J877" s="684"/>
      <c r="K877" s="684"/>
      <c r="L877" s="684"/>
      <c r="M877" s="684"/>
      <c r="N877" s="931"/>
      <c r="O877" s="684"/>
      <c r="P877" s="684"/>
      <c r="Q877" s="684"/>
      <c r="R877" s="865"/>
      <c r="S877" s="682"/>
      <c r="T877" s="682"/>
      <c r="U877" s="682"/>
      <c r="V877" s="682"/>
      <c r="W877" s="682"/>
      <c r="X877" s="682"/>
      <c r="Y877" s="682"/>
    </row>
    <row r="878" spans="1:25" ht="15">
      <c r="A878" s="682"/>
      <c r="B878" s="931"/>
      <c r="C878" s="684"/>
      <c r="D878" s="684"/>
      <c r="E878" s="684"/>
      <c r="F878" s="684"/>
      <c r="G878" s="684"/>
      <c r="H878" s="931"/>
      <c r="I878" s="684"/>
      <c r="J878" s="684"/>
      <c r="K878" s="684"/>
      <c r="L878" s="684"/>
      <c r="M878" s="684"/>
      <c r="N878" s="931"/>
      <c r="O878" s="684"/>
      <c r="P878" s="684"/>
      <c r="Q878" s="684"/>
      <c r="R878" s="865"/>
      <c r="S878" s="682"/>
      <c r="T878" s="682"/>
      <c r="U878" s="682"/>
      <c r="V878" s="682"/>
      <c r="W878" s="682"/>
      <c r="X878" s="682"/>
      <c r="Y878" s="682"/>
    </row>
    <row r="879" spans="1:25" ht="15">
      <c r="A879" s="682"/>
      <c r="B879" s="931"/>
      <c r="C879" s="684"/>
      <c r="D879" s="684"/>
      <c r="E879" s="684"/>
      <c r="F879" s="684"/>
      <c r="G879" s="684"/>
      <c r="H879" s="931"/>
      <c r="I879" s="684"/>
      <c r="J879" s="684"/>
      <c r="K879" s="684"/>
      <c r="L879" s="684"/>
      <c r="M879" s="684"/>
      <c r="N879" s="931"/>
      <c r="O879" s="684"/>
      <c r="P879" s="684"/>
      <c r="Q879" s="684"/>
      <c r="R879" s="865"/>
      <c r="S879" s="682"/>
      <c r="T879" s="682"/>
      <c r="U879" s="682"/>
      <c r="V879" s="682"/>
      <c r="W879" s="682"/>
      <c r="X879" s="682"/>
      <c r="Y879" s="682"/>
    </row>
    <row r="880" spans="1:25" ht="15">
      <c r="A880" s="682"/>
      <c r="B880" s="931"/>
      <c r="C880" s="684"/>
      <c r="D880" s="684"/>
      <c r="E880" s="684"/>
      <c r="F880" s="684"/>
      <c r="G880" s="684"/>
      <c r="H880" s="931"/>
      <c r="I880" s="684"/>
      <c r="J880" s="684"/>
      <c r="K880" s="684"/>
      <c r="L880" s="684"/>
      <c r="M880" s="684"/>
      <c r="N880" s="931"/>
      <c r="O880" s="684"/>
      <c r="P880" s="684"/>
      <c r="Q880" s="684"/>
      <c r="R880" s="865"/>
      <c r="S880" s="682"/>
      <c r="T880" s="682"/>
      <c r="U880" s="682"/>
      <c r="V880" s="682"/>
      <c r="W880" s="682"/>
      <c r="X880" s="682"/>
      <c r="Y880" s="682"/>
    </row>
    <row r="881" spans="1:25" ht="15">
      <c r="A881" s="682"/>
      <c r="B881" s="931"/>
      <c r="C881" s="684"/>
      <c r="D881" s="684"/>
      <c r="E881" s="684"/>
      <c r="F881" s="684"/>
      <c r="G881" s="684"/>
      <c r="H881" s="931"/>
      <c r="I881" s="684"/>
      <c r="J881" s="684"/>
      <c r="K881" s="684"/>
      <c r="L881" s="684"/>
      <c r="M881" s="684"/>
      <c r="N881" s="931"/>
      <c r="O881" s="684"/>
      <c r="P881" s="684"/>
      <c r="Q881" s="684"/>
      <c r="R881" s="865"/>
      <c r="S881" s="682"/>
      <c r="T881" s="682"/>
      <c r="U881" s="682"/>
      <c r="V881" s="682"/>
      <c r="W881" s="682"/>
      <c r="X881" s="682"/>
      <c r="Y881" s="682"/>
    </row>
    <row r="882" spans="1:25" ht="15">
      <c r="A882" s="682"/>
      <c r="B882" s="931"/>
      <c r="C882" s="684"/>
      <c r="D882" s="684"/>
      <c r="E882" s="684"/>
      <c r="F882" s="684"/>
      <c r="G882" s="684"/>
      <c r="H882" s="931"/>
      <c r="I882" s="684"/>
      <c r="J882" s="684"/>
      <c r="K882" s="684"/>
      <c r="L882" s="684"/>
      <c r="M882" s="684"/>
      <c r="N882" s="931"/>
      <c r="O882" s="684"/>
      <c r="P882" s="684"/>
      <c r="Q882" s="684"/>
      <c r="R882" s="865"/>
      <c r="S882" s="682"/>
      <c r="T882" s="682"/>
      <c r="U882" s="682"/>
      <c r="V882" s="682"/>
      <c r="W882" s="682"/>
      <c r="X882" s="682"/>
      <c r="Y882" s="682"/>
    </row>
    <row r="883" spans="1:25" ht="15">
      <c r="A883" s="682"/>
      <c r="B883" s="931"/>
      <c r="C883" s="684"/>
      <c r="D883" s="684"/>
      <c r="E883" s="684"/>
      <c r="F883" s="684"/>
      <c r="G883" s="684"/>
      <c r="H883" s="931"/>
      <c r="I883" s="684"/>
      <c r="J883" s="684"/>
      <c r="K883" s="684"/>
      <c r="L883" s="684"/>
      <c r="M883" s="684"/>
      <c r="N883" s="931"/>
      <c r="O883" s="684"/>
      <c r="P883" s="684"/>
      <c r="Q883" s="684"/>
      <c r="R883" s="865"/>
      <c r="S883" s="682"/>
      <c r="T883" s="682"/>
      <c r="U883" s="682"/>
      <c r="V883" s="682"/>
      <c r="W883" s="682"/>
      <c r="X883" s="682"/>
      <c r="Y883" s="682"/>
    </row>
    <row r="884" spans="1:25" ht="15">
      <c r="A884" s="682"/>
      <c r="B884" s="931"/>
      <c r="C884" s="684"/>
      <c r="D884" s="684"/>
      <c r="E884" s="684"/>
      <c r="F884" s="684"/>
      <c r="G884" s="684"/>
      <c r="H884" s="931"/>
      <c r="I884" s="684"/>
      <c r="J884" s="684"/>
      <c r="K884" s="684"/>
      <c r="L884" s="684"/>
      <c r="M884" s="684"/>
      <c r="N884" s="931"/>
      <c r="O884" s="684"/>
      <c r="P884" s="684"/>
      <c r="Q884" s="684"/>
      <c r="R884" s="865"/>
      <c r="S884" s="682"/>
      <c r="T884" s="682"/>
      <c r="U884" s="682"/>
      <c r="V884" s="682"/>
      <c r="W884" s="682"/>
      <c r="X884" s="682"/>
      <c r="Y884" s="682"/>
    </row>
    <row r="885" spans="1:25" ht="15">
      <c r="A885" s="682"/>
      <c r="B885" s="931"/>
      <c r="C885" s="684"/>
      <c r="D885" s="684"/>
      <c r="E885" s="684"/>
      <c r="F885" s="684"/>
      <c r="G885" s="684"/>
      <c r="H885" s="931"/>
      <c r="I885" s="684"/>
      <c r="J885" s="684"/>
      <c r="K885" s="684"/>
      <c r="L885" s="684"/>
      <c r="M885" s="684"/>
      <c r="N885" s="931"/>
      <c r="O885" s="684"/>
      <c r="P885" s="684"/>
      <c r="Q885" s="684"/>
      <c r="R885" s="865"/>
      <c r="S885" s="682"/>
      <c r="T885" s="682"/>
      <c r="U885" s="682"/>
      <c r="V885" s="682"/>
      <c r="W885" s="682"/>
      <c r="X885" s="682"/>
      <c r="Y885" s="682"/>
    </row>
    <row r="886" spans="1:25" ht="15">
      <c r="A886" s="682"/>
      <c r="B886" s="931"/>
      <c r="C886" s="684"/>
      <c r="D886" s="684"/>
      <c r="E886" s="684"/>
      <c r="F886" s="684"/>
      <c r="G886" s="684"/>
      <c r="H886" s="931"/>
      <c r="I886" s="684"/>
      <c r="J886" s="684"/>
      <c r="K886" s="684"/>
      <c r="L886" s="684"/>
      <c r="M886" s="684"/>
      <c r="N886" s="931"/>
      <c r="O886" s="684"/>
      <c r="P886" s="684"/>
      <c r="Q886" s="684"/>
      <c r="R886" s="865"/>
      <c r="S886" s="682"/>
      <c r="T886" s="682"/>
      <c r="U886" s="682"/>
      <c r="V886" s="682"/>
      <c r="W886" s="682"/>
      <c r="X886" s="682"/>
      <c r="Y886" s="682"/>
    </row>
    <row r="887" spans="1:25" ht="15">
      <c r="A887" s="682"/>
      <c r="B887" s="931"/>
      <c r="C887" s="684"/>
      <c r="D887" s="684"/>
      <c r="E887" s="684"/>
      <c r="F887" s="684"/>
      <c r="G887" s="684"/>
      <c r="H887" s="931"/>
      <c r="I887" s="684"/>
      <c r="J887" s="684"/>
      <c r="K887" s="684"/>
      <c r="L887" s="684"/>
      <c r="M887" s="684"/>
      <c r="N887" s="931"/>
      <c r="O887" s="684"/>
      <c r="P887" s="684"/>
      <c r="Q887" s="684"/>
      <c r="R887" s="865"/>
      <c r="S887" s="682"/>
      <c r="T887" s="682"/>
      <c r="U887" s="682"/>
      <c r="V887" s="682"/>
      <c r="W887" s="682"/>
      <c r="X887" s="682"/>
      <c r="Y887" s="682"/>
    </row>
    <row r="888" spans="1:25" ht="15">
      <c r="A888" s="682"/>
      <c r="B888" s="931"/>
      <c r="C888" s="684"/>
      <c r="D888" s="684"/>
      <c r="E888" s="684"/>
      <c r="F888" s="684"/>
      <c r="G888" s="684"/>
      <c r="H888" s="931"/>
      <c r="I888" s="684"/>
      <c r="J888" s="684"/>
      <c r="K888" s="684"/>
      <c r="L888" s="684"/>
      <c r="M888" s="684"/>
      <c r="N888" s="931"/>
      <c r="O888" s="684"/>
      <c r="P888" s="684"/>
      <c r="Q888" s="684"/>
      <c r="R888" s="865"/>
      <c r="S888" s="682"/>
      <c r="T888" s="682"/>
      <c r="U888" s="682"/>
      <c r="V888" s="682"/>
      <c r="W888" s="682"/>
      <c r="X888" s="682"/>
      <c r="Y888" s="682"/>
    </row>
    <row r="889" spans="1:25" ht="15">
      <c r="A889" s="682"/>
      <c r="B889" s="931"/>
      <c r="C889" s="684"/>
      <c r="D889" s="684"/>
      <c r="E889" s="684"/>
      <c r="F889" s="684"/>
      <c r="G889" s="684"/>
      <c r="H889" s="931"/>
      <c r="I889" s="684"/>
      <c r="J889" s="684"/>
      <c r="K889" s="684"/>
      <c r="L889" s="684"/>
      <c r="M889" s="684"/>
      <c r="N889" s="931"/>
      <c r="O889" s="684"/>
      <c r="P889" s="684"/>
      <c r="Q889" s="684"/>
      <c r="R889" s="865"/>
      <c r="S889" s="682"/>
      <c r="T889" s="682"/>
      <c r="U889" s="682"/>
      <c r="V889" s="682"/>
      <c r="W889" s="682"/>
      <c r="X889" s="682"/>
      <c r="Y889" s="682"/>
    </row>
    <row r="890" spans="1:25" ht="15">
      <c r="A890" s="682"/>
      <c r="B890" s="931"/>
      <c r="C890" s="684"/>
      <c r="D890" s="684"/>
      <c r="E890" s="684"/>
      <c r="F890" s="684"/>
      <c r="G890" s="684"/>
      <c r="H890" s="931"/>
      <c r="I890" s="684"/>
      <c r="J890" s="684"/>
      <c r="K890" s="684"/>
      <c r="L890" s="684"/>
      <c r="M890" s="684"/>
      <c r="N890" s="931"/>
      <c r="O890" s="684"/>
      <c r="P890" s="684"/>
      <c r="Q890" s="684"/>
      <c r="R890" s="865"/>
      <c r="S890" s="682"/>
      <c r="T890" s="682"/>
      <c r="U890" s="682"/>
      <c r="V890" s="682"/>
      <c r="W890" s="682"/>
      <c r="X890" s="682"/>
      <c r="Y890" s="682"/>
    </row>
    <row r="891" spans="1:25" ht="15">
      <c r="A891" s="682"/>
      <c r="B891" s="931"/>
      <c r="C891" s="684"/>
      <c r="D891" s="684"/>
      <c r="E891" s="684"/>
      <c r="F891" s="684"/>
      <c r="G891" s="684"/>
      <c r="H891" s="931"/>
      <c r="I891" s="684"/>
      <c r="J891" s="684"/>
      <c r="K891" s="684"/>
      <c r="L891" s="684"/>
      <c r="M891" s="684"/>
      <c r="N891" s="931"/>
      <c r="O891" s="684"/>
      <c r="P891" s="684"/>
      <c r="Q891" s="684"/>
      <c r="R891" s="865"/>
      <c r="S891" s="682"/>
      <c r="T891" s="682"/>
      <c r="U891" s="682"/>
      <c r="V891" s="682"/>
      <c r="W891" s="682"/>
      <c r="X891" s="682"/>
      <c r="Y891" s="682"/>
    </row>
    <row r="892" spans="1:25" ht="15">
      <c r="A892" s="682"/>
      <c r="B892" s="931"/>
      <c r="C892" s="684"/>
      <c r="D892" s="684"/>
      <c r="E892" s="684"/>
      <c r="F892" s="684"/>
      <c r="G892" s="684"/>
      <c r="H892" s="931"/>
      <c r="I892" s="684"/>
      <c r="J892" s="684"/>
      <c r="K892" s="684"/>
      <c r="L892" s="684"/>
      <c r="M892" s="684"/>
      <c r="N892" s="931"/>
      <c r="O892" s="684"/>
      <c r="P892" s="684"/>
      <c r="Q892" s="684"/>
      <c r="R892" s="865"/>
      <c r="S892" s="682"/>
      <c r="T892" s="682"/>
      <c r="U892" s="682"/>
      <c r="V892" s="682"/>
      <c r="W892" s="682"/>
      <c r="X892" s="682"/>
      <c r="Y892" s="682"/>
    </row>
    <row r="893" spans="1:25" ht="15">
      <c r="A893" s="682"/>
      <c r="B893" s="931"/>
      <c r="C893" s="684"/>
      <c r="D893" s="684"/>
      <c r="E893" s="684"/>
      <c r="F893" s="684"/>
      <c r="G893" s="684"/>
      <c r="H893" s="931"/>
      <c r="I893" s="684"/>
      <c r="J893" s="684"/>
      <c r="K893" s="684"/>
      <c r="L893" s="684"/>
      <c r="M893" s="684"/>
      <c r="N893" s="931"/>
      <c r="O893" s="684"/>
      <c r="P893" s="684"/>
      <c r="Q893" s="684"/>
      <c r="R893" s="865"/>
      <c r="S893" s="682"/>
      <c r="T893" s="682"/>
      <c r="U893" s="682"/>
      <c r="V893" s="682"/>
      <c r="W893" s="682"/>
      <c r="X893" s="682"/>
      <c r="Y893" s="682"/>
    </row>
    <row r="894" spans="1:25" ht="15">
      <c r="A894" s="682"/>
      <c r="B894" s="931"/>
      <c r="C894" s="684"/>
      <c r="D894" s="684"/>
      <c r="E894" s="684"/>
      <c r="F894" s="684"/>
      <c r="G894" s="684"/>
      <c r="H894" s="931"/>
      <c r="I894" s="684"/>
      <c r="J894" s="684"/>
      <c r="K894" s="684"/>
      <c r="L894" s="684"/>
      <c r="M894" s="684"/>
      <c r="N894" s="931"/>
      <c r="O894" s="684"/>
      <c r="P894" s="684"/>
      <c r="Q894" s="684"/>
      <c r="R894" s="865"/>
      <c r="S894" s="682"/>
      <c r="T894" s="682"/>
      <c r="U894" s="682"/>
      <c r="V894" s="682"/>
      <c r="W894" s="682"/>
      <c r="X894" s="682"/>
      <c r="Y894" s="682"/>
    </row>
    <row r="895" spans="1:25" ht="15">
      <c r="A895" s="682"/>
      <c r="B895" s="931"/>
      <c r="C895" s="684"/>
      <c r="D895" s="684"/>
      <c r="E895" s="684"/>
      <c r="F895" s="684"/>
      <c r="G895" s="684"/>
      <c r="H895" s="931"/>
      <c r="I895" s="684"/>
      <c r="J895" s="684"/>
      <c r="K895" s="684"/>
      <c r="L895" s="684"/>
      <c r="M895" s="684"/>
      <c r="N895" s="931"/>
      <c r="O895" s="684"/>
      <c r="P895" s="684"/>
      <c r="Q895" s="684"/>
      <c r="R895" s="865"/>
      <c r="S895" s="682"/>
      <c r="T895" s="682"/>
      <c r="U895" s="682"/>
      <c r="V895" s="682"/>
      <c r="W895" s="682"/>
      <c r="X895" s="682"/>
      <c r="Y895" s="682"/>
    </row>
    <row r="896" spans="1:25" ht="15">
      <c r="A896" s="682"/>
      <c r="B896" s="931"/>
      <c r="C896" s="684"/>
      <c r="D896" s="684"/>
      <c r="E896" s="684"/>
      <c r="F896" s="684"/>
      <c r="G896" s="684"/>
      <c r="H896" s="931"/>
      <c r="I896" s="684"/>
      <c r="J896" s="684"/>
      <c r="K896" s="684"/>
      <c r="L896" s="684"/>
      <c r="M896" s="684"/>
      <c r="N896" s="931"/>
      <c r="O896" s="684"/>
      <c r="P896" s="684"/>
      <c r="Q896" s="684"/>
      <c r="R896" s="865"/>
      <c r="S896" s="682"/>
      <c r="T896" s="682"/>
      <c r="U896" s="682"/>
      <c r="V896" s="682"/>
      <c r="W896" s="682"/>
      <c r="X896" s="682"/>
      <c r="Y896" s="682"/>
    </row>
    <row r="897" spans="1:25" ht="15">
      <c r="A897" s="682"/>
      <c r="B897" s="931"/>
      <c r="C897" s="684"/>
      <c r="D897" s="684"/>
      <c r="E897" s="684"/>
      <c r="F897" s="684"/>
      <c r="G897" s="684"/>
      <c r="H897" s="931"/>
      <c r="I897" s="684"/>
      <c r="J897" s="684"/>
      <c r="K897" s="684"/>
      <c r="L897" s="684"/>
      <c r="M897" s="684"/>
      <c r="N897" s="931"/>
      <c r="O897" s="684"/>
      <c r="P897" s="684"/>
      <c r="Q897" s="684"/>
      <c r="R897" s="865"/>
      <c r="S897" s="682"/>
      <c r="T897" s="682"/>
      <c r="U897" s="682"/>
      <c r="V897" s="682"/>
      <c r="W897" s="682"/>
      <c r="X897" s="682"/>
      <c r="Y897" s="682"/>
    </row>
    <row r="898" spans="1:25" ht="15">
      <c r="A898" s="682"/>
      <c r="B898" s="931"/>
      <c r="C898" s="684"/>
      <c r="D898" s="684"/>
      <c r="E898" s="684"/>
      <c r="F898" s="684"/>
      <c r="G898" s="684"/>
      <c r="H898" s="931"/>
      <c r="I898" s="684"/>
      <c r="J898" s="684"/>
      <c r="K898" s="684"/>
      <c r="L898" s="684"/>
      <c r="M898" s="684"/>
      <c r="N898" s="931"/>
      <c r="O898" s="684"/>
      <c r="P898" s="684"/>
      <c r="Q898" s="684"/>
      <c r="R898" s="865"/>
      <c r="S898" s="682"/>
      <c r="T898" s="682"/>
      <c r="U898" s="682"/>
      <c r="V898" s="682"/>
      <c r="W898" s="682"/>
      <c r="X898" s="682"/>
      <c r="Y898" s="682"/>
    </row>
    <row r="899" spans="1:25" ht="15">
      <c r="A899" s="682"/>
      <c r="B899" s="931"/>
      <c r="C899" s="684"/>
      <c r="D899" s="684"/>
      <c r="E899" s="684"/>
      <c r="F899" s="684"/>
      <c r="G899" s="684"/>
      <c r="H899" s="931"/>
      <c r="I899" s="684"/>
      <c r="J899" s="684"/>
      <c r="K899" s="684"/>
      <c r="L899" s="684"/>
      <c r="M899" s="684"/>
      <c r="N899" s="931"/>
      <c r="O899" s="684"/>
      <c r="P899" s="684"/>
      <c r="Q899" s="684"/>
      <c r="R899" s="865"/>
      <c r="S899" s="682"/>
      <c r="T899" s="682"/>
      <c r="U899" s="682"/>
      <c r="V899" s="682"/>
      <c r="W899" s="682"/>
      <c r="X899" s="682"/>
      <c r="Y899" s="682"/>
    </row>
    <row r="900" spans="1:25" ht="15">
      <c r="A900" s="682"/>
      <c r="B900" s="931"/>
      <c r="C900" s="684"/>
      <c r="D900" s="684"/>
      <c r="E900" s="684"/>
      <c r="F900" s="684"/>
      <c r="G900" s="684"/>
      <c r="H900" s="931"/>
      <c r="I900" s="684"/>
      <c r="J900" s="684"/>
      <c r="K900" s="684"/>
      <c r="L900" s="684"/>
      <c r="M900" s="684"/>
      <c r="N900" s="931"/>
      <c r="O900" s="684"/>
      <c r="P900" s="684"/>
      <c r="Q900" s="684"/>
      <c r="R900" s="865"/>
      <c r="S900" s="682"/>
      <c r="T900" s="682"/>
      <c r="U900" s="682"/>
      <c r="V900" s="682"/>
      <c r="W900" s="682"/>
      <c r="X900" s="682"/>
      <c r="Y900" s="682"/>
    </row>
    <row r="901" spans="1:25" ht="15">
      <c r="A901" s="682"/>
      <c r="B901" s="931"/>
      <c r="C901" s="684"/>
      <c r="D901" s="684"/>
      <c r="E901" s="684"/>
      <c r="F901" s="684"/>
      <c r="G901" s="684"/>
      <c r="H901" s="931"/>
      <c r="I901" s="684"/>
      <c r="J901" s="684"/>
      <c r="K901" s="684"/>
      <c r="L901" s="684"/>
      <c r="M901" s="684"/>
      <c r="N901" s="931"/>
      <c r="O901" s="684"/>
      <c r="P901" s="684"/>
      <c r="Q901" s="684"/>
      <c r="R901" s="865"/>
      <c r="S901" s="682"/>
      <c r="T901" s="682"/>
      <c r="U901" s="682"/>
      <c r="V901" s="682"/>
      <c r="W901" s="682"/>
      <c r="X901" s="682"/>
      <c r="Y901" s="682"/>
    </row>
    <row r="902" spans="1:25" ht="15">
      <c r="A902" s="682"/>
      <c r="B902" s="931"/>
      <c r="C902" s="684"/>
      <c r="D902" s="684"/>
      <c r="E902" s="684"/>
      <c r="F902" s="684"/>
      <c r="G902" s="684"/>
      <c r="H902" s="931"/>
      <c r="I902" s="684"/>
      <c r="J902" s="684"/>
      <c r="K902" s="684"/>
      <c r="L902" s="684"/>
      <c r="M902" s="684"/>
      <c r="N902" s="931"/>
      <c r="O902" s="684"/>
      <c r="P902" s="684"/>
      <c r="Q902" s="684"/>
      <c r="R902" s="865"/>
      <c r="S902" s="682"/>
      <c r="T902" s="682"/>
      <c r="U902" s="682"/>
      <c r="V902" s="682"/>
      <c r="W902" s="682"/>
      <c r="X902" s="682"/>
      <c r="Y902" s="682"/>
    </row>
    <row r="903" spans="1:25" ht="15">
      <c r="A903" s="682"/>
      <c r="B903" s="931"/>
      <c r="C903" s="684"/>
      <c r="D903" s="684"/>
      <c r="E903" s="684"/>
      <c r="F903" s="684"/>
      <c r="G903" s="684"/>
      <c r="H903" s="931"/>
      <c r="I903" s="684"/>
      <c r="J903" s="684"/>
      <c r="K903" s="684"/>
      <c r="L903" s="684"/>
      <c r="M903" s="684"/>
      <c r="N903" s="931"/>
      <c r="O903" s="684"/>
      <c r="P903" s="684"/>
      <c r="Q903" s="684"/>
      <c r="R903" s="865"/>
      <c r="S903" s="682"/>
      <c r="T903" s="682"/>
      <c r="U903" s="682"/>
      <c r="V903" s="682"/>
      <c r="W903" s="682"/>
      <c r="X903" s="682"/>
      <c r="Y903" s="682"/>
    </row>
    <row r="904" spans="1:25" ht="15">
      <c r="A904" s="682"/>
      <c r="B904" s="931"/>
      <c r="C904" s="684"/>
      <c r="D904" s="684"/>
      <c r="E904" s="684"/>
      <c r="F904" s="684"/>
      <c r="G904" s="684"/>
      <c r="H904" s="931"/>
      <c r="I904" s="684"/>
      <c r="J904" s="684"/>
      <c r="K904" s="684"/>
      <c r="L904" s="684"/>
      <c r="M904" s="684"/>
      <c r="N904" s="931"/>
      <c r="O904" s="684"/>
      <c r="P904" s="684"/>
      <c r="Q904" s="684"/>
      <c r="R904" s="865"/>
      <c r="S904" s="682"/>
      <c r="T904" s="682"/>
      <c r="U904" s="682"/>
      <c r="V904" s="682"/>
      <c r="W904" s="682"/>
      <c r="X904" s="682"/>
      <c r="Y904" s="682"/>
    </row>
    <row r="905" spans="1:25" ht="15">
      <c r="A905" s="682"/>
      <c r="B905" s="931"/>
      <c r="C905" s="684"/>
      <c r="D905" s="684"/>
      <c r="E905" s="684"/>
      <c r="F905" s="684"/>
      <c r="G905" s="684"/>
      <c r="H905" s="931"/>
      <c r="I905" s="684"/>
      <c r="J905" s="684"/>
      <c r="K905" s="684"/>
      <c r="L905" s="684"/>
      <c r="M905" s="684"/>
      <c r="N905" s="931"/>
      <c r="O905" s="684"/>
      <c r="P905" s="684"/>
      <c r="Q905" s="684"/>
      <c r="R905" s="865"/>
      <c r="S905" s="682"/>
      <c r="T905" s="682"/>
      <c r="U905" s="682"/>
      <c r="V905" s="682"/>
      <c r="W905" s="682"/>
      <c r="X905" s="682"/>
      <c r="Y905" s="682"/>
    </row>
    <row r="906" spans="1:25" ht="15">
      <c r="A906" s="682"/>
      <c r="B906" s="931"/>
      <c r="C906" s="684"/>
      <c r="D906" s="684"/>
      <c r="E906" s="684"/>
      <c r="F906" s="684"/>
      <c r="G906" s="684"/>
      <c r="H906" s="931"/>
      <c r="I906" s="684"/>
      <c r="J906" s="684"/>
      <c r="K906" s="684"/>
      <c r="L906" s="684"/>
      <c r="M906" s="684"/>
      <c r="N906" s="931"/>
      <c r="O906" s="684"/>
      <c r="P906" s="684"/>
      <c r="Q906" s="684"/>
      <c r="R906" s="865"/>
      <c r="S906" s="682"/>
      <c r="T906" s="682"/>
      <c r="U906" s="682"/>
      <c r="V906" s="682"/>
      <c r="W906" s="682"/>
      <c r="X906" s="682"/>
      <c r="Y906" s="682"/>
    </row>
    <row r="907" spans="1:25" ht="15">
      <c r="A907" s="682"/>
      <c r="B907" s="931"/>
      <c r="C907" s="684"/>
      <c r="D907" s="684"/>
      <c r="E907" s="684"/>
      <c r="F907" s="684"/>
      <c r="G907" s="684"/>
      <c r="H907" s="931"/>
      <c r="I907" s="684"/>
      <c r="J907" s="684"/>
      <c r="K907" s="684"/>
      <c r="L907" s="684"/>
      <c r="M907" s="684"/>
      <c r="N907" s="931"/>
      <c r="O907" s="684"/>
      <c r="P907" s="684"/>
      <c r="Q907" s="684"/>
      <c r="R907" s="865"/>
      <c r="S907" s="682"/>
      <c r="T907" s="682"/>
      <c r="U907" s="682"/>
      <c r="V907" s="682"/>
      <c r="W907" s="682"/>
      <c r="X907" s="682"/>
      <c r="Y907" s="682"/>
    </row>
    <row r="908" spans="1:25" ht="15">
      <c r="A908" s="682"/>
      <c r="B908" s="931"/>
      <c r="C908" s="684"/>
      <c r="D908" s="684"/>
      <c r="E908" s="684"/>
      <c r="F908" s="684"/>
      <c r="G908" s="684"/>
      <c r="H908" s="931"/>
      <c r="I908" s="684"/>
      <c r="J908" s="684"/>
      <c r="K908" s="684"/>
      <c r="L908" s="684"/>
      <c r="M908" s="684"/>
      <c r="N908" s="931"/>
      <c r="O908" s="684"/>
      <c r="P908" s="684"/>
      <c r="Q908" s="684"/>
      <c r="R908" s="865"/>
      <c r="S908" s="682"/>
      <c r="T908" s="682"/>
      <c r="U908" s="682"/>
      <c r="V908" s="682"/>
      <c r="W908" s="682"/>
      <c r="X908" s="682"/>
      <c r="Y908" s="682"/>
    </row>
    <row r="909" spans="1:25" ht="15">
      <c r="A909" s="682"/>
      <c r="B909" s="931"/>
      <c r="C909" s="684"/>
      <c r="D909" s="684"/>
      <c r="E909" s="684"/>
      <c r="F909" s="684"/>
      <c r="G909" s="684"/>
      <c r="H909" s="931"/>
      <c r="I909" s="684"/>
      <c r="J909" s="684"/>
      <c r="K909" s="684"/>
      <c r="L909" s="684"/>
      <c r="M909" s="684"/>
      <c r="N909" s="931"/>
      <c r="O909" s="684"/>
      <c r="P909" s="684"/>
      <c r="Q909" s="684"/>
      <c r="R909" s="865"/>
      <c r="S909" s="682"/>
      <c r="T909" s="682"/>
      <c r="U909" s="682"/>
      <c r="V909" s="682"/>
      <c r="W909" s="682"/>
      <c r="X909" s="682"/>
      <c r="Y909" s="682"/>
    </row>
    <row r="910" spans="1:25" ht="15">
      <c r="A910" s="682"/>
      <c r="B910" s="931"/>
      <c r="C910" s="684"/>
      <c r="D910" s="684"/>
      <c r="E910" s="684"/>
      <c r="F910" s="684"/>
      <c r="G910" s="684"/>
      <c r="H910" s="931"/>
      <c r="I910" s="684"/>
      <c r="J910" s="684"/>
      <c r="K910" s="684"/>
      <c r="L910" s="684"/>
      <c r="M910" s="684"/>
      <c r="N910" s="931"/>
      <c r="O910" s="684"/>
      <c r="P910" s="684"/>
      <c r="Q910" s="684"/>
      <c r="R910" s="865"/>
      <c r="S910" s="682"/>
      <c r="T910" s="682"/>
      <c r="U910" s="682"/>
      <c r="V910" s="682"/>
      <c r="W910" s="682"/>
      <c r="X910" s="682"/>
      <c r="Y910" s="682"/>
    </row>
    <row r="911" spans="1:25" ht="15">
      <c r="A911" s="682"/>
      <c r="B911" s="931"/>
      <c r="C911" s="684"/>
      <c r="D911" s="684"/>
      <c r="E911" s="684"/>
      <c r="F911" s="684"/>
      <c r="G911" s="684"/>
      <c r="H911" s="931"/>
      <c r="I911" s="684"/>
      <c r="J911" s="684"/>
      <c r="K911" s="684"/>
      <c r="L911" s="684"/>
      <c r="M911" s="684"/>
      <c r="N911" s="931"/>
      <c r="O911" s="684"/>
      <c r="P911" s="684"/>
      <c r="Q911" s="684"/>
      <c r="R911" s="865"/>
      <c r="S911" s="682"/>
      <c r="T911" s="682"/>
      <c r="U911" s="682"/>
      <c r="V911" s="682"/>
      <c r="W911" s="682"/>
      <c r="X911" s="682"/>
      <c r="Y911" s="682"/>
    </row>
    <row r="912" spans="1:25" ht="15">
      <c r="A912" s="682"/>
      <c r="B912" s="931"/>
      <c r="C912" s="684"/>
      <c r="D912" s="684"/>
      <c r="E912" s="684"/>
      <c r="F912" s="684"/>
      <c r="G912" s="684"/>
      <c r="H912" s="931"/>
      <c r="I912" s="684"/>
      <c r="J912" s="684"/>
      <c r="K912" s="684"/>
      <c r="L912" s="684"/>
      <c r="M912" s="684"/>
      <c r="N912" s="931"/>
      <c r="O912" s="684"/>
      <c r="P912" s="684"/>
      <c r="Q912" s="684"/>
      <c r="R912" s="865"/>
      <c r="S912" s="682"/>
      <c r="T912" s="682"/>
      <c r="U912" s="682"/>
      <c r="V912" s="682"/>
      <c r="W912" s="682"/>
      <c r="X912" s="682"/>
      <c r="Y912" s="682"/>
    </row>
    <row r="913" spans="1:25" ht="15">
      <c r="A913" s="682"/>
      <c r="B913" s="931"/>
      <c r="C913" s="684"/>
      <c r="D913" s="684"/>
      <c r="E913" s="684"/>
      <c r="F913" s="684"/>
      <c r="G913" s="684"/>
      <c r="H913" s="931"/>
      <c r="I913" s="684"/>
      <c r="J913" s="684"/>
      <c r="K913" s="684"/>
      <c r="L913" s="684"/>
      <c r="M913" s="684"/>
      <c r="N913" s="931"/>
      <c r="O913" s="684"/>
      <c r="P913" s="684"/>
      <c r="Q913" s="684"/>
      <c r="R913" s="865"/>
      <c r="S913" s="682"/>
      <c r="T913" s="682"/>
      <c r="U913" s="682"/>
      <c r="V913" s="682"/>
      <c r="W913" s="682"/>
      <c r="X913" s="682"/>
      <c r="Y913" s="682"/>
    </row>
    <row r="914" spans="1:25" ht="15">
      <c r="A914" s="682"/>
      <c r="B914" s="931"/>
      <c r="C914" s="684"/>
      <c r="D914" s="684"/>
      <c r="E914" s="684"/>
      <c r="F914" s="684"/>
      <c r="G914" s="684"/>
      <c r="H914" s="931"/>
      <c r="I914" s="684"/>
      <c r="J914" s="684"/>
      <c r="K914" s="684"/>
      <c r="L914" s="684"/>
      <c r="M914" s="684"/>
      <c r="N914" s="931"/>
      <c r="O914" s="684"/>
      <c r="P914" s="684"/>
      <c r="Q914" s="684"/>
      <c r="R914" s="865"/>
      <c r="S914" s="682"/>
      <c r="T914" s="682"/>
      <c r="U914" s="682"/>
      <c r="V914" s="682"/>
      <c r="W914" s="682"/>
      <c r="X914" s="682"/>
      <c r="Y914" s="682"/>
    </row>
    <row r="915" spans="1:25" ht="15">
      <c r="A915" s="682"/>
      <c r="B915" s="931"/>
      <c r="C915" s="684"/>
      <c r="D915" s="684"/>
      <c r="E915" s="684"/>
      <c r="F915" s="684"/>
      <c r="G915" s="684"/>
      <c r="H915" s="931"/>
      <c r="I915" s="684"/>
      <c r="J915" s="684"/>
      <c r="K915" s="684"/>
      <c r="L915" s="684"/>
      <c r="M915" s="684"/>
      <c r="N915" s="931"/>
      <c r="O915" s="684"/>
      <c r="P915" s="684"/>
      <c r="Q915" s="684"/>
      <c r="R915" s="865"/>
      <c r="S915" s="682"/>
      <c r="T915" s="682"/>
      <c r="U915" s="682"/>
      <c r="V915" s="682"/>
      <c r="W915" s="682"/>
      <c r="X915" s="682"/>
      <c r="Y915" s="682"/>
    </row>
    <row r="916" spans="1:25" ht="15">
      <c r="A916" s="682"/>
      <c r="B916" s="931"/>
      <c r="C916" s="684"/>
      <c r="D916" s="684"/>
      <c r="E916" s="684"/>
      <c r="F916" s="684"/>
      <c r="G916" s="684"/>
      <c r="H916" s="931"/>
      <c r="I916" s="684"/>
      <c r="J916" s="684"/>
      <c r="K916" s="684"/>
      <c r="L916" s="684"/>
      <c r="M916" s="684"/>
      <c r="N916" s="931"/>
      <c r="O916" s="684"/>
      <c r="P916" s="684"/>
      <c r="Q916" s="684"/>
      <c r="R916" s="865"/>
      <c r="S916" s="682"/>
      <c r="T916" s="682"/>
      <c r="U916" s="682"/>
      <c r="V916" s="682"/>
      <c r="W916" s="682"/>
      <c r="X916" s="682"/>
      <c r="Y916" s="682"/>
    </row>
    <row r="917" spans="1:25" ht="15">
      <c r="A917" s="682"/>
      <c r="B917" s="931"/>
      <c r="C917" s="684"/>
      <c r="D917" s="684"/>
      <c r="E917" s="684"/>
      <c r="F917" s="684"/>
      <c r="G917" s="684"/>
      <c r="H917" s="931"/>
      <c r="I917" s="684"/>
      <c r="J917" s="684"/>
      <c r="K917" s="684"/>
      <c r="L917" s="684"/>
      <c r="M917" s="684"/>
      <c r="N917" s="931"/>
      <c r="O917" s="684"/>
      <c r="P917" s="684"/>
      <c r="Q917" s="684"/>
      <c r="R917" s="865"/>
      <c r="S917" s="682"/>
      <c r="T917" s="682"/>
      <c r="U917" s="682"/>
      <c r="V917" s="682"/>
      <c r="W917" s="682"/>
      <c r="X917" s="682"/>
      <c r="Y917" s="682"/>
    </row>
    <row r="918" spans="1:25" ht="15">
      <c r="A918" s="682"/>
      <c r="B918" s="931"/>
      <c r="C918" s="684"/>
      <c r="D918" s="684"/>
      <c r="E918" s="684"/>
      <c r="F918" s="684"/>
      <c r="G918" s="684"/>
      <c r="H918" s="931"/>
      <c r="I918" s="684"/>
      <c r="J918" s="684"/>
      <c r="K918" s="684"/>
      <c r="L918" s="684"/>
      <c r="M918" s="684"/>
      <c r="N918" s="931"/>
      <c r="O918" s="684"/>
      <c r="P918" s="684"/>
      <c r="Q918" s="684"/>
      <c r="R918" s="865"/>
      <c r="S918" s="682"/>
      <c r="T918" s="682"/>
      <c r="U918" s="682"/>
      <c r="V918" s="682"/>
      <c r="W918" s="682"/>
      <c r="X918" s="682"/>
      <c r="Y918" s="682"/>
    </row>
    <row r="919" spans="1:25" ht="15">
      <c r="A919" s="682"/>
      <c r="B919" s="931"/>
      <c r="C919" s="684"/>
      <c r="D919" s="684"/>
      <c r="E919" s="684"/>
      <c r="F919" s="684"/>
      <c r="G919" s="684"/>
      <c r="H919" s="931"/>
      <c r="I919" s="684"/>
      <c r="J919" s="684"/>
      <c r="K919" s="684"/>
      <c r="L919" s="684"/>
      <c r="M919" s="684"/>
      <c r="N919" s="931"/>
      <c r="O919" s="684"/>
      <c r="P919" s="684"/>
      <c r="Q919" s="684"/>
      <c r="R919" s="865"/>
      <c r="S919" s="682"/>
      <c r="T919" s="682"/>
      <c r="U919" s="682"/>
      <c r="V919" s="682"/>
      <c r="W919" s="682"/>
      <c r="X919" s="682"/>
      <c r="Y919" s="682"/>
    </row>
    <row r="920" spans="1:25" ht="15">
      <c r="A920" s="682"/>
      <c r="B920" s="931"/>
      <c r="C920" s="684"/>
      <c r="D920" s="684"/>
      <c r="E920" s="684"/>
      <c r="F920" s="684"/>
      <c r="G920" s="684"/>
      <c r="H920" s="931"/>
      <c r="I920" s="684"/>
      <c r="J920" s="684"/>
      <c r="K920" s="684"/>
      <c r="L920" s="684"/>
      <c r="M920" s="684"/>
      <c r="N920" s="931"/>
      <c r="O920" s="684"/>
      <c r="P920" s="684"/>
      <c r="Q920" s="684"/>
      <c r="R920" s="865"/>
      <c r="S920" s="682"/>
      <c r="T920" s="682"/>
      <c r="U920" s="682"/>
      <c r="V920" s="682"/>
      <c r="W920" s="682"/>
      <c r="X920" s="682"/>
      <c r="Y920" s="682"/>
    </row>
    <row r="921" spans="1:25" ht="15">
      <c r="A921" s="682"/>
      <c r="B921" s="931"/>
      <c r="C921" s="684"/>
      <c r="D921" s="684"/>
      <c r="E921" s="684"/>
      <c r="F921" s="684"/>
      <c r="G921" s="684"/>
      <c r="H921" s="931"/>
      <c r="I921" s="684"/>
      <c r="J921" s="684"/>
      <c r="K921" s="684"/>
      <c r="L921" s="684"/>
      <c r="M921" s="684"/>
      <c r="N921" s="931"/>
      <c r="O921" s="684"/>
      <c r="P921" s="684"/>
      <c r="Q921" s="684"/>
      <c r="R921" s="865"/>
      <c r="S921" s="682"/>
      <c r="T921" s="682"/>
      <c r="U921" s="682"/>
      <c r="V921" s="682"/>
      <c r="W921" s="682"/>
      <c r="X921" s="682"/>
      <c r="Y921" s="682"/>
    </row>
    <row r="922" spans="1:25" ht="15">
      <c r="A922" s="682"/>
      <c r="B922" s="931"/>
      <c r="C922" s="684"/>
      <c r="D922" s="684"/>
      <c r="E922" s="684"/>
      <c r="F922" s="684"/>
      <c r="G922" s="684"/>
      <c r="H922" s="931"/>
      <c r="I922" s="684"/>
      <c r="J922" s="684"/>
      <c r="K922" s="684"/>
      <c r="L922" s="684"/>
      <c r="M922" s="684"/>
      <c r="N922" s="931"/>
      <c r="O922" s="684"/>
      <c r="P922" s="684"/>
      <c r="Q922" s="684"/>
      <c r="R922" s="865"/>
      <c r="S922" s="682"/>
      <c r="T922" s="682"/>
      <c r="U922" s="682"/>
      <c r="V922" s="682"/>
      <c r="W922" s="682"/>
      <c r="X922" s="682"/>
      <c r="Y922" s="682"/>
    </row>
    <row r="923" spans="1:25" ht="15">
      <c r="A923" s="682"/>
      <c r="B923" s="931"/>
      <c r="C923" s="684"/>
      <c r="D923" s="684"/>
      <c r="E923" s="684"/>
      <c r="F923" s="684"/>
      <c r="G923" s="684"/>
      <c r="H923" s="931"/>
      <c r="I923" s="684"/>
      <c r="J923" s="684"/>
      <c r="K923" s="684"/>
      <c r="L923" s="684"/>
      <c r="M923" s="684"/>
      <c r="N923" s="931"/>
      <c r="O923" s="684"/>
      <c r="P923" s="684"/>
      <c r="Q923" s="684"/>
      <c r="R923" s="865"/>
      <c r="S923" s="682"/>
      <c r="T923" s="682"/>
      <c r="U923" s="682"/>
      <c r="V923" s="682"/>
      <c r="W923" s="682"/>
      <c r="X923" s="682"/>
      <c r="Y923" s="682"/>
    </row>
    <row r="924" spans="1:25" ht="15">
      <c r="A924" s="682"/>
      <c r="B924" s="931"/>
      <c r="C924" s="684"/>
      <c r="D924" s="684"/>
      <c r="E924" s="684"/>
      <c r="F924" s="684"/>
      <c r="G924" s="684"/>
      <c r="H924" s="931"/>
      <c r="I924" s="684"/>
      <c r="J924" s="684"/>
      <c r="K924" s="684"/>
      <c r="L924" s="684"/>
      <c r="M924" s="684"/>
      <c r="N924" s="931"/>
      <c r="O924" s="684"/>
      <c r="P924" s="684"/>
      <c r="Q924" s="684"/>
      <c r="R924" s="865"/>
      <c r="S924" s="682"/>
      <c r="T924" s="682"/>
      <c r="U924" s="682"/>
      <c r="V924" s="682"/>
      <c r="W924" s="682"/>
      <c r="X924" s="682"/>
      <c r="Y924" s="682"/>
    </row>
    <row r="925" spans="1:25" ht="15">
      <c r="A925" s="682"/>
      <c r="B925" s="931"/>
      <c r="C925" s="684"/>
      <c r="D925" s="684"/>
      <c r="E925" s="684"/>
      <c r="F925" s="684"/>
      <c r="G925" s="684"/>
      <c r="H925" s="931"/>
      <c r="I925" s="684"/>
      <c r="J925" s="684"/>
      <c r="K925" s="684"/>
      <c r="L925" s="684"/>
      <c r="M925" s="684"/>
      <c r="N925" s="931"/>
      <c r="O925" s="684"/>
      <c r="P925" s="684"/>
      <c r="Q925" s="684"/>
      <c r="R925" s="865"/>
      <c r="S925" s="682"/>
      <c r="T925" s="682"/>
      <c r="U925" s="682"/>
      <c r="V925" s="682"/>
      <c r="W925" s="682"/>
      <c r="X925" s="682"/>
      <c r="Y925" s="682"/>
    </row>
    <row r="926" spans="1:25" ht="15">
      <c r="A926" s="682"/>
      <c r="B926" s="931"/>
      <c r="C926" s="684"/>
      <c r="D926" s="684"/>
      <c r="E926" s="684"/>
      <c r="F926" s="684"/>
      <c r="G926" s="684"/>
      <c r="H926" s="931"/>
      <c r="I926" s="684"/>
      <c r="J926" s="684"/>
      <c r="K926" s="684"/>
      <c r="L926" s="684"/>
      <c r="M926" s="684"/>
      <c r="N926" s="931"/>
      <c r="O926" s="684"/>
      <c r="P926" s="684"/>
      <c r="Q926" s="684"/>
      <c r="R926" s="865"/>
      <c r="S926" s="682"/>
      <c r="T926" s="682"/>
      <c r="U926" s="682"/>
      <c r="V926" s="682"/>
      <c r="W926" s="682"/>
      <c r="X926" s="682"/>
      <c r="Y926" s="682"/>
    </row>
    <row r="927" spans="1:25" ht="15">
      <c r="A927" s="682"/>
      <c r="B927" s="931"/>
      <c r="C927" s="684"/>
      <c r="D927" s="684"/>
      <c r="E927" s="684"/>
      <c r="F927" s="684"/>
      <c r="G927" s="684"/>
      <c r="H927" s="931"/>
      <c r="I927" s="684"/>
      <c r="J927" s="684"/>
      <c r="K927" s="684"/>
      <c r="L927" s="684"/>
      <c r="M927" s="684"/>
      <c r="N927" s="931"/>
      <c r="O927" s="684"/>
      <c r="P927" s="684"/>
      <c r="Q927" s="684"/>
      <c r="R927" s="865"/>
      <c r="S927" s="682"/>
      <c r="T927" s="682"/>
      <c r="U927" s="682"/>
      <c r="V927" s="682"/>
      <c r="W927" s="682"/>
      <c r="X927" s="682"/>
      <c r="Y927" s="682"/>
    </row>
    <row r="928" spans="1:25" ht="15">
      <c r="A928" s="682"/>
      <c r="B928" s="931"/>
      <c r="C928" s="684"/>
      <c r="D928" s="684"/>
      <c r="E928" s="684"/>
      <c r="F928" s="684"/>
      <c r="G928" s="684"/>
      <c r="H928" s="931"/>
      <c r="I928" s="684"/>
      <c r="J928" s="684"/>
      <c r="K928" s="684"/>
      <c r="L928" s="684"/>
      <c r="M928" s="684"/>
      <c r="N928" s="931"/>
      <c r="O928" s="684"/>
      <c r="P928" s="684"/>
      <c r="Q928" s="684"/>
      <c r="R928" s="865"/>
      <c r="S928" s="682"/>
      <c r="T928" s="682"/>
      <c r="U928" s="682"/>
      <c r="V928" s="682"/>
      <c r="W928" s="682"/>
      <c r="X928" s="682"/>
      <c r="Y928" s="682"/>
    </row>
    <row r="929" spans="1:25" ht="15">
      <c r="A929" s="682"/>
      <c r="B929" s="931"/>
      <c r="C929" s="684"/>
      <c r="D929" s="684"/>
      <c r="E929" s="684"/>
      <c r="F929" s="684"/>
      <c r="G929" s="684"/>
      <c r="H929" s="931"/>
      <c r="I929" s="684"/>
      <c r="J929" s="684"/>
      <c r="K929" s="684"/>
      <c r="L929" s="684"/>
      <c r="M929" s="684"/>
      <c r="N929" s="931"/>
      <c r="O929" s="684"/>
      <c r="P929" s="684"/>
      <c r="Q929" s="684"/>
      <c r="R929" s="865"/>
      <c r="S929" s="682"/>
      <c r="T929" s="682"/>
      <c r="U929" s="682"/>
      <c r="V929" s="682"/>
      <c r="W929" s="682"/>
      <c r="X929" s="682"/>
      <c r="Y929" s="682"/>
    </row>
    <row r="930" spans="1:25" ht="15">
      <c r="A930" s="682"/>
      <c r="B930" s="931"/>
      <c r="C930" s="684"/>
      <c r="D930" s="684"/>
      <c r="E930" s="684"/>
      <c r="F930" s="684"/>
      <c r="G930" s="684"/>
      <c r="H930" s="931"/>
      <c r="I930" s="684"/>
      <c r="J930" s="684"/>
      <c r="K930" s="684"/>
      <c r="L930" s="684"/>
      <c r="M930" s="684"/>
      <c r="N930" s="931"/>
      <c r="O930" s="684"/>
      <c r="P930" s="684"/>
      <c r="Q930" s="684"/>
      <c r="R930" s="865"/>
      <c r="S930" s="682"/>
      <c r="T930" s="682"/>
      <c r="U930" s="682"/>
      <c r="V930" s="682"/>
      <c r="W930" s="682"/>
      <c r="X930" s="682"/>
      <c r="Y930" s="682"/>
    </row>
    <row r="931" spans="1:25" ht="15">
      <c r="A931" s="682"/>
      <c r="B931" s="931"/>
      <c r="C931" s="684"/>
      <c r="D931" s="684"/>
      <c r="E931" s="684"/>
      <c r="F931" s="684"/>
      <c r="G931" s="684"/>
      <c r="H931" s="931"/>
      <c r="I931" s="684"/>
      <c r="J931" s="684"/>
      <c r="K931" s="684"/>
      <c r="L931" s="684"/>
      <c r="M931" s="684"/>
      <c r="N931" s="931"/>
      <c r="O931" s="684"/>
      <c r="P931" s="684"/>
      <c r="Q931" s="684"/>
      <c r="R931" s="865"/>
      <c r="S931" s="682"/>
      <c r="T931" s="682"/>
      <c r="U931" s="682"/>
      <c r="V931" s="682"/>
      <c r="W931" s="682"/>
      <c r="X931" s="682"/>
      <c r="Y931" s="682"/>
    </row>
    <row r="932" spans="1:25" ht="15">
      <c r="A932" s="682"/>
      <c r="B932" s="931"/>
      <c r="C932" s="684"/>
      <c r="D932" s="684"/>
      <c r="E932" s="684"/>
      <c r="F932" s="684"/>
      <c r="G932" s="684"/>
      <c r="H932" s="931"/>
      <c r="I932" s="684"/>
      <c r="J932" s="684"/>
      <c r="K932" s="684"/>
      <c r="L932" s="684"/>
      <c r="M932" s="684"/>
      <c r="N932" s="931"/>
      <c r="O932" s="684"/>
      <c r="P932" s="684"/>
      <c r="Q932" s="684"/>
      <c r="R932" s="865"/>
      <c r="S932" s="682"/>
      <c r="T932" s="682"/>
      <c r="U932" s="682"/>
      <c r="V932" s="682"/>
      <c r="W932" s="682"/>
      <c r="X932" s="682"/>
      <c r="Y932" s="682"/>
    </row>
    <row r="933" spans="1:25" ht="15">
      <c r="A933" s="682"/>
      <c r="B933" s="931"/>
      <c r="C933" s="684"/>
      <c r="D933" s="684"/>
      <c r="E933" s="684"/>
      <c r="F933" s="684"/>
      <c r="G933" s="684"/>
      <c r="H933" s="931"/>
      <c r="I933" s="684"/>
      <c r="J933" s="684"/>
      <c r="K933" s="684"/>
      <c r="L933" s="684"/>
      <c r="M933" s="684"/>
      <c r="N933" s="931"/>
      <c r="O933" s="684"/>
      <c r="P933" s="684"/>
      <c r="Q933" s="684"/>
      <c r="R933" s="865"/>
      <c r="S933" s="682"/>
      <c r="T933" s="682"/>
      <c r="U933" s="682"/>
      <c r="V933" s="682"/>
      <c r="W933" s="682"/>
      <c r="X933" s="682"/>
      <c r="Y933" s="682"/>
    </row>
    <row r="934" spans="1:25" ht="15">
      <c r="A934" s="682"/>
      <c r="B934" s="931"/>
      <c r="C934" s="684"/>
      <c r="D934" s="684"/>
      <c r="E934" s="684"/>
      <c r="F934" s="684"/>
      <c r="G934" s="684"/>
      <c r="H934" s="931"/>
      <c r="I934" s="684"/>
      <c r="J934" s="684"/>
      <c r="K934" s="684"/>
      <c r="L934" s="684"/>
      <c r="M934" s="684"/>
      <c r="N934" s="931"/>
      <c r="O934" s="684"/>
      <c r="P934" s="684"/>
      <c r="Q934" s="684"/>
      <c r="R934" s="865"/>
      <c r="S934" s="682"/>
      <c r="T934" s="682"/>
      <c r="U934" s="682"/>
      <c r="V934" s="682"/>
      <c r="W934" s="682"/>
      <c r="X934" s="682"/>
      <c r="Y934" s="682"/>
    </row>
    <row r="935" spans="1:25" ht="15">
      <c r="A935" s="682"/>
      <c r="B935" s="931"/>
      <c r="C935" s="684"/>
      <c r="D935" s="684"/>
      <c r="E935" s="684"/>
      <c r="F935" s="684"/>
      <c r="G935" s="684"/>
      <c r="H935" s="931"/>
      <c r="I935" s="684"/>
      <c r="J935" s="684"/>
      <c r="K935" s="684"/>
      <c r="L935" s="684"/>
      <c r="M935" s="684"/>
      <c r="N935" s="931"/>
      <c r="O935" s="684"/>
      <c r="P935" s="684"/>
      <c r="Q935" s="684"/>
      <c r="R935" s="865"/>
      <c r="S935" s="682"/>
      <c r="T935" s="682"/>
      <c r="U935" s="682"/>
      <c r="V935" s="682"/>
      <c r="W935" s="682"/>
      <c r="X935" s="682"/>
      <c r="Y935" s="682"/>
    </row>
    <row r="936" spans="1:25" ht="15">
      <c r="A936" s="682"/>
      <c r="B936" s="931"/>
      <c r="C936" s="684"/>
      <c r="D936" s="684"/>
      <c r="E936" s="684"/>
      <c r="F936" s="684"/>
      <c r="G936" s="684"/>
      <c r="H936" s="931"/>
      <c r="I936" s="684"/>
      <c r="J936" s="684"/>
      <c r="K936" s="684"/>
      <c r="L936" s="684"/>
      <c r="M936" s="684"/>
      <c r="N936" s="931"/>
      <c r="O936" s="684"/>
      <c r="P936" s="684"/>
      <c r="Q936" s="684"/>
      <c r="R936" s="865"/>
      <c r="S936" s="682"/>
      <c r="T936" s="682"/>
      <c r="U936" s="682"/>
      <c r="V936" s="682"/>
      <c r="W936" s="682"/>
      <c r="X936" s="682"/>
      <c r="Y936" s="682"/>
    </row>
    <row r="937" spans="1:25" ht="15">
      <c r="A937" s="682"/>
      <c r="B937" s="931"/>
      <c r="C937" s="684"/>
      <c r="D937" s="684"/>
      <c r="E937" s="684"/>
      <c r="F937" s="684"/>
      <c r="G937" s="684"/>
      <c r="H937" s="931"/>
      <c r="I937" s="684"/>
      <c r="J937" s="684"/>
      <c r="K937" s="684"/>
      <c r="L937" s="684"/>
      <c r="M937" s="684"/>
      <c r="N937" s="931"/>
      <c r="O937" s="684"/>
      <c r="P937" s="684"/>
      <c r="Q937" s="684"/>
      <c r="R937" s="865"/>
      <c r="S937" s="682"/>
      <c r="T937" s="682"/>
      <c r="U937" s="682"/>
      <c r="V937" s="682"/>
      <c r="W937" s="682"/>
      <c r="X937" s="682"/>
      <c r="Y937" s="682"/>
    </row>
    <row r="938" spans="1:25" ht="15">
      <c r="A938" s="682"/>
      <c r="B938" s="931"/>
      <c r="C938" s="684"/>
      <c r="D938" s="684"/>
      <c r="E938" s="684"/>
      <c r="F938" s="684"/>
      <c r="G938" s="684"/>
      <c r="H938" s="931"/>
      <c r="I938" s="684"/>
      <c r="J938" s="684"/>
      <c r="K938" s="684"/>
      <c r="L938" s="684"/>
      <c r="M938" s="684"/>
      <c r="N938" s="931"/>
      <c r="O938" s="684"/>
      <c r="P938" s="684"/>
      <c r="Q938" s="684"/>
      <c r="R938" s="865"/>
      <c r="S938" s="682"/>
      <c r="T938" s="682"/>
      <c r="U938" s="682"/>
      <c r="V938" s="682"/>
      <c r="W938" s="682"/>
      <c r="X938" s="682"/>
      <c r="Y938" s="682"/>
    </row>
    <row r="939" spans="1:25" ht="15">
      <c r="A939" s="682"/>
      <c r="B939" s="931"/>
      <c r="C939" s="684"/>
      <c r="D939" s="684"/>
      <c r="E939" s="684"/>
      <c r="F939" s="684"/>
      <c r="G939" s="684"/>
      <c r="H939" s="931"/>
      <c r="I939" s="684"/>
      <c r="J939" s="684"/>
      <c r="K939" s="684"/>
      <c r="L939" s="684"/>
      <c r="M939" s="684"/>
      <c r="N939" s="931"/>
      <c r="O939" s="684"/>
      <c r="P939" s="684"/>
      <c r="Q939" s="684"/>
      <c r="R939" s="865"/>
      <c r="S939" s="682"/>
      <c r="T939" s="682"/>
      <c r="U939" s="682"/>
      <c r="V939" s="682"/>
      <c r="W939" s="682"/>
      <c r="X939" s="682"/>
      <c r="Y939" s="682"/>
    </row>
    <row r="940" spans="1:25" ht="15">
      <c r="A940" s="682"/>
      <c r="B940" s="931"/>
      <c r="C940" s="684"/>
      <c r="D940" s="684"/>
      <c r="E940" s="684"/>
      <c r="F940" s="684"/>
      <c r="G940" s="684"/>
      <c r="H940" s="931"/>
      <c r="I940" s="684"/>
      <c r="J940" s="684"/>
      <c r="K940" s="684"/>
      <c r="L940" s="684"/>
      <c r="M940" s="684"/>
      <c r="N940" s="931"/>
      <c r="O940" s="684"/>
      <c r="P940" s="684"/>
      <c r="Q940" s="684"/>
      <c r="R940" s="865"/>
      <c r="S940" s="682"/>
      <c r="T940" s="682"/>
      <c r="U940" s="682"/>
      <c r="V940" s="682"/>
      <c r="W940" s="682"/>
      <c r="X940" s="682"/>
      <c r="Y940" s="682"/>
    </row>
    <row r="941" spans="1:25" ht="15">
      <c r="A941" s="682"/>
      <c r="B941" s="931"/>
      <c r="C941" s="684"/>
      <c r="D941" s="684"/>
      <c r="E941" s="684"/>
      <c r="F941" s="684"/>
      <c r="G941" s="684"/>
      <c r="H941" s="931"/>
      <c r="I941" s="684"/>
      <c r="J941" s="684"/>
      <c r="K941" s="684"/>
      <c r="L941" s="684"/>
      <c r="M941" s="684"/>
      <c r="N941" s="931"/>
      <c r="O941" s="684"/>
      <c r="P941" s="684"/>
      <c r="Q941" s="684"/>
      <c r="R941" s="865"/>
      <c r="S941" s="682"/>
      <c r="T941" s="682"/>
      <c r="U941" s="682"/>
      <c r="V941" s="682"/>
      <c r="W941" s="682"/>
      <c r="X941" s="682"/>
      <c r="Y941" s="682"/>
    </row>
    <row r="942" spans="1:25" ht="15">
      <c r="A942" s="682"/>
      <c r="B942" s="931"/>
      <c r="C942" s="684"/>
      <c r="D942" s="684"/>
      <c r="E942" s="684"/>
      <c r="F942" s="684"/>
      <c r="G942" s="684"/>
      <c r="H942" s="931"/>
      <c r="I942" s="684"/>
      <c r="J942" s="684"/>
      <c r="K942" s="684"/>
      <c r="L942" s="684"/>
      <c r="M942" s="684"/>
      <c r="N942" s="931"/>
      <c r="O942" s="684"/>
      <c r="P942" s="684"/>
      <c r="Q942" s="684"/>
      <c r="R942" s="865"/>
      <c r="S942" s="682"/>
      <c r="T942" s="682"/>
      <c r="U942" s="682"/>
      <c r="V942" s="682"/>
      <c r="W942" s="682"/>
      <c r="X942" s="682"/>
      <c r="Y942" s="682"/>
    </row>
    <row r="943" spans="1:25" ht="15">
      <c r="A943" s="682"/>
      <c r="B943" s="931"/>
      <c r="C943" s="684"/>
      <c r="D943" s="684"/>
      <c r="E943" s="684"/>
      <c r="F943" s="684"/>
      <c r="G943" s="684"/>
      <c r="H943" s="931"/>
      <c r="I943" s="684"/>
      <c r="J943" s="684"/>
      <c r="K943" s="684"/>
      <c r="L943" s="684"/>
      <c r="M943" s="684"/>
      <c r="N943" s="931"/>
      <c r="O943" s="684"/>
      <c r="P943" s="684"/>
      <c r="Q943" s="684"/>
      <c r="R943" s="865"/>
      <c r="S943" s="682"/>
      <c r="T943" s="682"/>
      <c r="U943" s="682"/>
      <c r="V943" s="682"/>
      <c r="W943" s="682"/>
      <c r="X943" s="682"/>
      <c r="Y943" s="682"/>
    </row>
    <row r="944" spans="1:25" ht="15">
      <c r="A944" s="682"/>
      <c r="B944" s="931"/>
      <c r="C944" s="684"/>
      <c r="D944" s="684"/>
      <c r="E944" s="684"/>
      <c r="F944" s="684"/>
      <c r="G944" s="684"/>
      <c r="H944" s="931"/>
      <c r="I944" s="684"/>
      <c r="J944" s="684"/>
      <c r="K944" s="684"/>
      <c r="L944" s="684"/>
      <c r="M944" s="684"/>
      <c r="N944" s="931"/>
      <c r="O944" s="684"/>
      <c r="P944" s="684"/>
      <c r="Q944" s="684"/>
      <c r="R944" s="865"/>
      <c r="S944" s="682"/>
      <c r="T944" s="682"/>
      <c r="U944" s="682"/>
      <c r="V944" s="682"/>
      <c r="W944" s="682"/>
      <c r="X944" s="682"/>
      <c r="Y944" s="682"/>
    </row>
    <row r="945" spans="1:25" ht="15">
      <c r="A945" s="682"/>
      <c r="B945" s="931"/>
      <c r="C945" s="684"/>
      <c r="D945" s="684"/>
      <c r="E945" s="684"/>
      <c r="F945" s="684"/>
      <c r="G945" s="684"/>
      <c r="H945" s="931"/>
      <c r="I945" s="684"/>
      <c r="J945" s="684"/>
      <c r="K945" s="684"/>
      <c r="L945" s="684"/>
      <c r="M945" s="684"/>
      <c r="N945" s="931"/>
      <c r="O945" s="684"/>
      <c r="P945" s="684"/>
      <c r="Q945" s="684"/>
      <c r="R945" s="865"/>
      <c r="S945" s="682"/>
      <c r="T945" s="682"/>
      <c r="U945" s="682"/>
      <c r="V945" s="682"/>
      <c r="W945" s="682"/>
      <c r="X945" s="682"/>
      <c r="Y945" s="682"/>
    </row>
    <row r="946" spans="1:25" ht="15">
      <c r="A946" s="682"/>
      <c r="B946" s="931"/>
      <c r="C946" s="684"/>
      <c r="D946" s="684"/>
      <c r="E946" s="684"/>
      <c r="F946" s="684"/>
      <c r="G946" s="684"/>
      <c r="H946" s="931"/>
      <c r="I946" s="684"/>
      <c r="J946" s="684"/>
      <c r="K946" s="684"/>
      <c r="L946" s="684"/>
      <c r="M946" s="684"/>
      <c r="N946" s="931"/>
      <c r="O946" s="684"/>
      <c r="P946" s="684"/>
      <c r="Q946" s="684"/>
      <c r="R946" s="865"/>
      <c r="S946" s="682"/>
      <c r="T946" s="682"/>
      <c r="U946" s="682"/>
      <c r="V946" s="682"/>
      <c r="W946" s="682"/>
      <c r="X946" s="682"/>
      <c r="Y946" s="682"/>
    </row>
    <row r="947" spans="1:25" ht="15">
      <c r="A947" s="682"/>
      <c r="B947" s="931"/>
      <c r="C947" s="684"/>
      <c r="D947" s="684"/>
      <c r="E947" s="684"/>
      <c r="F947" s="684"/>
      <c r="G947" s="684"/>
      <c r="H947" s="931"/>
      <c r="I947" s="684"/>
      <c r="J947" s="684"/>
      <c r="K947" s="684"/>
      <c r="L947" s="684"/>
      <c r="M947" s="684"/>
      <c r="N947" s="931"/>
      <c r="O947" s="684"/>
      <c r="P947" s="684"/>
      <c r="Q947" s="684"/>
      <c r="R947" s="865"/>
      <c r="S947" s="682"/>
      <c r="T947" s="682"/>
      <c r="U947" s="682"/>
      <c r="V947" s="682"/>
      <c r="W947" s="682"/>
      <c r="X947" s="682"/>
      <c r="Y947" s="682"/>
    </row>
    <row r="948" spans="1:25" ht="15">
      <c r="A948" s="682"/>
      <c r="B948" s="931"/>
      <c r="C948" s="684"/>
      <c r="D948" s="684"/>
      <c r="E948" s="684"/>
      <c r="F948" s="684"/>
      <c r="G948" s="684"/>
      <c r="H948" s="931"/>
      <c r="I948" s="684"/>
      <c r="J948" s="684"/>
      <c r="K948" s="684"/>
      <c r="L948" s="684"/>
      <c r="M948" s="684"/>
      <c r="N948" s="931"/>
      <c r="O948" s="684"/>
      <c r="P948" s="684"/>
      <c r="Q948" s="684"/>
      <c r="R948" s="865"/>
      <c r="S948" s="682"/>
      <c r="T948" s="682"/>
      <c r="U948" s="682"/>
      <c r="V948" s="682"/>
      <c r="W948" s="682"/>
      <c r="X948" s="682"/>
      <c r="Y948" s="682"/>
    </row>
    <row r="949" spans="1:25" ht="15">
      <c r="A949" s="682"/>
      <c r="B949" s="931"/>
      <c r="C949" s="684"/>
      <c r="D949" s="684"/>
      <c r="E949" s="684"/>
      <c r="F949" s="684"/>
      <c r="G949" s="684"/>
      <c r="H949" s="931"/>
      <c r="I949" s="684"/>
      <c r="J949" s="684"/>
      <c r="K949" s="684"/>
      <c r="L949" s="684"/>
      <c r="M949" s="684"/>
      <c r="N949" s="931"/>
      <c r="O949" s="684"/>
      <c r="P949" s="684"/>
      <c r="Q949" s="684"/>
      <c r="R949" s="865"/>
      <c r="S949" s="682"/>
      <c r="T949" s="682"/>
      <c r="U949" s="682"/>
      <c r="V949" s="682"/>
      <c r="W949" s="682"/>
      <c r="X949" s="682"/>
      <c r="Y949" s="682"/>
    </row>
    <row r="950" spans="1:25" ht="15">
      <c r="A950" s="682"/>
      <c r="B950" s="931"/>
      <c r="C950" s="684"/>
      <c r="D950" s="684"/>
      <c r="E950" s="684"/>
      <c r="F950" s="684"/>
      <c r="G950" s="684"/>
      <c r="H950" s="931"/>
      <c r="I950" s="684"/>
      <c r="J950" s="684"/>
      <c r="K950" s="684"/>
      <c r="L950" s="684"/>
      <c r="M950" s="684"/>
      <c r="N950" s="931"/>
      <c r="O950" s="684"/>
      <c r="P950" s="684"/>
      <c r="Q950" s="684"/>
      <c r="R950" s="865"/>
      <c r="S950" s="682"/>
      <c r="T950" s="682"/>
      <c r="U950" s="682"/>
      <c r="V950" s="682"/>
      <c r="W950" s="682"/>
      <c r="X950" s="682"/>
      <c r="Y950" s="682"/>
    </row>
    <row r="951" spans="1:25" ht="15">
      <c r="A951" s="682"/>
      <c r="B951" s="931"/>
      <c r="C951" s="684"/>
      <c r="D951" s="684"/>
      <c r="E951" s="684"/>
      <c r="F951" s="684"/>
      <c r="G951" s="684"/>
      <c r="H951" s="931"/>
      <c r="I951" s="684"/>
      <c r="J951" s="684"/>
      <c r="K951" s="684"/>
      <c r="L951" s="684"/>
      <c r="M951" s="684"/>
      <c r="N951" s="931"/>
      <c r="O951" s="684"/>
      <c r="P951" s="684"/>
      <c r="Q951" s="684"/>
      <c r="R951" s="865"/>
      <c r="S951" s="682"/>
      <c r="T951" s="682"/>
      <c r="U951" s="682"/>
      <c r="V951" s="682"/>
      <c r="W951" s="682"/>
      <c r="X951" s="682"/>
      <c r="Y951" s="682"/>
    </row>
    <row r="952" spans="1:25" ht="15">
      <c r="A952" s="682"/>
      <c r="B952" s="931"/>
      <c r="C952" s="684"/>
      <c r="D952" s="684"/>
      <c r="E952" s="684"/>
      <c r="F952" s="684"/>
      <c r="G952" s="684"/>
      <c r="H952" s="931"/>
      <c r="I952" s="684"/>
      <c r="J952" s="684"/>
      <c r="K952" s="684"/>
      <c r="L952" s="684"/>
      <c r="M952" s="684"/>
      <c r="N952" s="931"/>
      <c r="O952" s="684"/>
      <c r="P952" s="684"/>
      <c r="Q952" s="684"/>
      <c r="R952" s="865"/>
      <c r="S952" s="682"/>
      <c r="T952" s="682"/>
      <c r="U952" s="682"/>
      <c r="V952" s="682"/>
      <c r="W952" s="682"/>
      <c r="X952" s="682"/>
      <c r="Y952" s="682"/>
    </row>
    <row r="953" spans="1:25" ht="15">
      <c r="A953" s="682"/>
      <c r="B953" s="931"/>
      <c r="C953" s="684"/>
      <c r="D953" s="684"/>
      <c r="E953" s="684"/>
      <c r="F953" s="684"/>
      <c r="G953" s="684"/>
      <c r="H953" s="931"/>
      <c r="I953" s="684"/>
      <c r="J953" s="684"/>
      <c r="K953" s="684"/>
      <c r="L953" s="684"/>
      <c r="M953" s="684"/>
      <c r="N953" s="931"/>
      <c r="O953" s="684"/>
      <c r="P953" s="684"/>
      <c r="Q953" s="684"/>
      <c r="R953" s="865"/>
      <c r="S953" s="682"/>
      <c r="T953" s="682"/>
      <c r="U953" s="682"/>
      <c r="V953" s="682"/>
      <c r="W953" s="682"/>
      <c r="X953" s="682"/>
      <c r="Y953" s="682"/>
    </row>
    <row r="954" spans="1:25" ht="15">
      <c r="A954" s="682"/>
      <c r="B954" s="931"/>
      <c r="C954" s="684"/>
      <c r="D954" s="684"/>
      <c r="E954" s="684"/>
      <c r="F954" s="684"/>
      <c r="G954" s="684"/>
      <c r="H954" s="931"/>
      <c r="I954" s="684"/>
      <c r="J954" s="684"/>
      <c r="K954" s="684"/>
      <c r="L954" s="684"/>
      <c r="M954" s="684"/>
      <c r="N954" s="931"/>
      <c r="O954" s="684"/>
      <c r="P954" s="684"/>
      <c r="Q954" s="684"/>
      <c r="R954" s="865"/>
      <c r="S954" s="682"/>
      <c r="T954" s="682"/>
      <c r="U954" s="682"/>
      <c r="V954" s="682"/>
      <c r="W954" s="682"/>
      <c r="X954" s="682"/>
      <c r="Y954" s="682"/>
    </row>
    <row r="955" spans="1:25" ht="15">
      <c r="A955" s="682"/>
      <c r="B955" s="931"/>
      <c r="C955" s="684"/>
      <c r="D955" s="684"/>
      <c r="E955" s="684"/>
      <c r="F955" s="684"/>
      <c r="G955" s="684"/>
      <c r="H955" s="931"/>
      <c r="I955" s="684"/>
      <c r="J955" s="684"/>
      <c r="K955" s="684"/>
      <c r="L955" s="684"/>
      <c r="M955" s="684"/>
      <c r="N955" s="931"/>
      <c r="O955" s="684"/>
      <c r="P955" s="684"/>
      <c r="Q955" s="684"/>
      <c r="R955" s="865"/>
      <c r="S955" s="682"/>
      <c r="T955" s="682"/>
      <c r="U955" s="682"/>
      <c r="V955" s="682"/>
      <c r="W955" s="682"/>
      <c r="X955" s="682"/>
      <c r="Y955" s="682"/>
    </row>
    <row r="956" spans="1:25" ht="15">
      <c r="A956" s="682"/>
      <c r="B956" s="931"/>
      <c r="C956" s="684"/>
      <c r="D956" s="684"/>
      <c r="E956" s="684"/>
      <c r="F956" s="684"/>
      <c r="G956" s="684"/>
      <c r="H956" s="931"/>
      <c r="I956" s="684"/>
      <c r="J956" s="684"/>
      <c r="K956" s="684"/>
      <c r="L956" s="684"/>
      <c r="M956" s="684"/>
      <c r="N956" s="931"/>
      <c r="O956" s="684"/>
      <c r="P956" s="684"/>
      <c r="Q956" s="684"/>
      <c r="R956" s="865"/>
      <c r="S956" s="682"/>
      <c r="T956" s="682"/>
      <c r="U956" s="682"/>
      <c r="V956" s="682"/>
      <c r="W956" s="682"/>
      <c r="X956" s="682"/>
      <c r="Y956" s="682"/>
    </row>
    <row r="957" spans="1:25" ht="15">
      <c r="A957" s="682"/>
      <c r="B957" s="931"/>
      <c r="C957" s="684"/>
      <c r="D957" s="684"/>
      <c r="E957" s="684"/>
      <c r="F957" s="684"/>
      <c r="G957" s="684"/>
      <c r="H957" s="931"/>
      <c r="I957" s="684"/>
      <c r="J957" s="684"/>
      <c r="K957" s="684"/>
      <c r="L957" s="684"/>
      <c r="M957" s="684"/>
      <c r="N957" s="931"/>
      <c r="O957" s="684"/>
      <c r="P957" s="684"/>
      <c r="Q957" s="684"/>
      <c r="R957" s="865"/>
      <c r="S957" s="682"/>
      <c r="T957" s="682"/>
      <c r="U957" s="682"/>
      <c r="V957" s="682"/>
      <c r="W957" s="682"/>
      <c r="X957" s="682"/>
      <c r="Y957" s="682"/>
    </row>
    <row r="958" spans="1:25" ht="15">
      <c r="A958" s="682"/>
      <c r="B958" s="931"/>
      <c r="C958" s="684"/>
      <c r="D958" s="684"/>
      <c r="E958" s="684"/>
      <c r="F958" s="684"/>
      <c r="G958" s="684"/>
      <c r="H958" s="931"/>
      <c r="I958" s="684"/>
      <c r="J958" s="684"/>
      <c r="K958" s="684"/>
      <c r="L958" s="684"/>
      <c r="M958" s="684"/>
      <c r="N958" s="931"/>
      <c r="O958" s="684"/>
      <c r="P958" s="684"/>
      <c r="Q958" s="684"/>
      <c r="R958" s="865"/>
      <c r="S958" s="682"/>
      <c r="T958" s="682"/>
      <c r="U958" s="682"/>
      <c r="V958" s="682"/>
      <c r="W958" s="682"/>
      <c r="X958" s="682"/>
      <c r="Y958" s="682"/>
    </row>
    <row r="959" spans="1:25" ht="15">
      <c r="A959" s="682"/>
      <c r="B959" s="931"/>
      <c r="C959" s="684"/>
      <c r="D959" s="684"/>
      <c r="E959" s="684"/>
      <c r="F959" s="684"/>
      <c r="G959" s="684"/>
      <c r="H959" s="931"/>
      <c r="I959" s="684"/>
      <c r="J959" s="684"/>
      <c r="K959" s="684"/>
      <c r="L959" s="684"/>
      <c r="M959" s="684"/>
      <c r="N959" s="931"/>
      <c r="O959" s="684"/>
      <c r="P959" s="684"/>
      <c r="Q959" s="684"/>
      <c r="R959" s="865"/>
      <c r="S959" s="682"/>
      <c r="T959" s="682"/>
      <c r="U959" s="682"/>
      <c r="V959" s="682"/>
      <c r="W959" s="682"/>
      <c r="X959" s="682"/>
      <c r="Y959" s="682"/>
    </row>
    <row r="960" spans="1:25" ht="15">
      <c r="A960" s="682"/>
      <c r="B960" s="931"/>
      <c r="C960" s="684"/>
      <c r="D960" s="684"/>
      <c r="E960" s="684"/>
      <c r="F960" s="684"/>
      <c r="G960" s="684"/>
      <c r="H960" s="931"/>
      <c r="I960" s="684"/>
      <c r="J960" s="684"/>
      <c r="K960" s="684"/>
      <c r="L960" s="684"/>
      <c r="M960" s="684"/>
      <c r="N960" s="931"/>
      <c r="O960" s="684"/>
      <c r="P960" s="684"/>
      <c r="Q960" s="684"/>
      <c r="R960" s="865"/>
      <c r="S960" s="682"/>
      <c r="T960" s="682"/>
      <c r="U960" s="682"/>
      <c r="V960" s="682"/>
      <c r="W960" s="682"/>
      <c r="X960" s="682"/>
      <c r="Y960" s="682"/>
    </row>
    <row r="961" spans="1:25" ht="15">
      <c r="A961" s="682"/>
      <c r="B961" s="931"/>
      <c r="C961" s="684"/>
      <c r="D961" s="684"/>
      <c r="E961" s="684"/>
      <c r="F961" s="684"/>
      <c r="G961" s="684"/>
      <c r="H961" s="931"/>
      <c r="I961" s="684"/>
      <c r="J961" s="684"/>
      <c r="K961" s="684"/>
      <c r="L961" s="684"/>
      <c r="M961" s="684"/>
      <c r="N961" s="931"/>
      <c r="O961" s="684"/>
      <c r="P961" s="684"/>
      <c r="Q961" s="684"/>
      <c r="R961" s="865"/>
      <c r="S961" s="682"/>
      <c r="T961" s="682"/>
      <c r="U961" s="682"/>
      <c r="V961" s="682"/>
      <c r="W961" s="682"/>
      <c r="X961" s="682"/>
      <c r="Y961" s="682"/>
    </row>
    <row r="962" spans="1:25" ht="15">
      <c r="A962" s="682"/>
      <c r="B962" s="931"/>
      <c r="C962" s="684"/>
      <c r="D962" s="684"/>
      <c r="E962" s="684"/>
      <c r="F962" s="684"/>
      <c r="G962" s="684"/>
      <c r="H962" s="931"/>
      <c r="I962" s="684"/>
      <c r="J962" s="684"/>
      <c r="K962" s="684"/>
      <c r="L962" s="684"/>
      <c r="M962" s="684"/>
      <c r="N962" s="931"/>
      <c r="O962" s="684"/>
      <c r="P962" s="684"/>
      <c r="Q962" s="684"/>
      <c r="R962" s="865"/>
      <c r="S962" s="682"/>
      <c r="T962" s="682"/>
      <c r="U962" s="682"/>
      <c r="V962" s="682"/>
      <c r="W962" s="682"/>
      <c r="X962" s="682"/>
      <c r="Y962" s="682"/>
    </row>
    <row r="963" spans="1:25" ht="15">
      <c r="A963" s="682"/>
      <c r="B963" s="931"/>
      <c r="C963" s="684"/>
      <c r="D963" s="684"/>
      <c r="E963" s="684"/>
      <c r="F963" s="684"/>
      <c r="G963" s="684"/>
      <c r="H963" s="931"/>
      <c r="I963" s="684"/>
      <c r="J963" s="684"/>
      <c r="K963" s="684"/>
      <c r="L963" s="684"/>
      <c r="M963" s="684"/>
      <c r="N963" s="931"/>
      <c r="O963" s="684"/>
      <c r="P963" s="684"/>
      <c r="Q963" s="684"/>
      <c r="R963" s="865"/>
      <c r="S963" s="682"/>
      <c r="T963" s="682"/>
      <c r="U963" s="682"/>
      <c r="V963" s="682"/>
      <c r="W963" s="682"/>
      <c r="X963" s="682"/>
      <c r="Y963" s="682"/>
    </row>
    <row r="964" spans="1:25" ht="15">
      <c r="A964" s="682"/>
      <c r="B964" s="931"/>
      <c r="C964" s="684"/>
      <c r="D964" s="684"/>
      <c r="E964" s="684"/>
      <c r="F964" s="684"/>
      <c r="G964" s="684"/>
      <c r="H964" s="931"/>
      <c r="I964" s="684"/>
      <c r="J964" s="684"/>
      <c r="K964" s="684"/>
      <c r="L964" s="684"/>
      <c r="M964" s="684"/>
      <c r="N964" s="931"/>
      <c r="O964" s="684"/>
      <c r="P964" s="684"/>
      <c r="Q964" s="684"/>
      <c r="R964" s="865"/>
      <c r="S964" s="682"/>
      <c r="T964" s="682"/>
      <c r="U964" s="682"/>
      <c r="V964" s="682"/>
      <c r="W964" s="682"/>
      <c r="X964" s="682"/>
      <c r="Y964" s="682"/>
    </row>
    <row r="965" spans="1:25" ht="15">
      <c r="A965" s="682"/>
      <c r="B965" s="931"/>
      <c r="C965" s="684"/>
      <c r="D965" s="684"/>
      <c r="E965" s="684"/>
      <c r="F965" s="684"/>
      <c r="G965" s="684"/>
      <c r="H965" s="931"/>
      <c r="I965" s="684"/>
      <c r="J965" s="684"/>
      <c r="K965" s="684"/>
      <c r="L965" s="684"/>
      <c r="M965" s="684"/>
      <c r="N965" s="931"/>
      <c r="O965" s="684"/>
      <c r="P965" s="684"/>
      <c r="Q965" s="684"/>
      <c r="R965" s="865"/>
      <c r="S965" s="682"/>
      <c r="T965" s="682"/>
      <c r="U965" s="682"/>
      <c r="V965" s="682"/>
      <c r="W965" s="682"/>
      <c r="X965" s="682"/>
      <c r="Y965" s="682"/>
    </row>
    <row r="966" spans="1:25" ht="15">
      <c r="A966" s="682"/>
      <c r="B966" s="931"/>
      <c r="C966" s="684"/>
      <c r="D966" s="684"/>
      <c r="E966" s="684"/>
      <c r="F966" s="684"/>
      <c r="G966" s="684"/>
      <c r="H966" s="931"/>
      <c r="I966" s="684"/>
      <c r="J966" s="684"/>
      <c r="K966" s="684"/>
      <c r="L966" s="684"/>
      <c r="M966" s="684"/>
      <c r="N966" s="931"/>
      <c r="O966" s="684"/>
      <c r="P966" s="684"/>
      <c r="Q966" s="684"/>
      <c r="R966" s="865"/>
      <c r="S966" s="682"/>
      <c r="T966" s="682"/>
      <c r="U966" s="682"/>
      <c r="V966" s="682"/>
      <c r="W966" s="682"/>
      <c r="X966" s="682"/>
      <c r="Y966" s="682"/>
    </row>
    <row r="967" spans="1:25" ht="15">
      <c r="A967" s="682"/>
      <c r="B967" s="931"/>
      <c r="C967" s="684"/>
      <c r="D967" s="684"/>
      <c r="E967" s="684"/>
      <c r="F967" s="684"/>
      <c r="G967" s="684"/>
      <c r="H967" s="931"/>
      <c r="I967" s="684"/>
      <c r="J967" s="684"/>
      <c r="K967" s="684"/>
      <c r="L967" s="684"/>
      <c r="M967" s="684"/>
      <c r="N967" s="931"/>
      <c r="O967" s="684"/>
      <c r="P967" s="684"/>
      <c r="Q967" s="684"/>
      <c r="R967" s="865"/>
      <c r="S967" s="682"/>
      <c r="T967" s="682"/>
      <c r="U967" s="682"/>
      <c r="V967" s="682"/>
      <c r="W967" s="682"/>
      <c r="X967" s="682"/>
      <c r="Y967" s="682"/>
    </row>
    <row r="968" spans="1:25" ht="15">
      <c r="A968" s="682"/>
      <c r="B968" s="931"/>
      <c r="C968" s="684"/>
      <c r="D968" s="684"/>
      <c r="E968" s="684"/>
      <c r="F968" s="684"/>
      <c r="G968" s="684"/>
      <c r="H968" s="931"/>
      <c r="I968" s="684"/>
      <c r="J968" s="684"/>
      <c r="K968" s="684"/>
      <c r="L968" s="684"/>
      <c r="M968" s="684"/>
      <c r="N968" s="931"/>
      <c r="O968" s="684"/>
      <c r="P968" s="684"/>
      <c r="Q968" s="684"/>
      <c r="R968" s="865"/>
      <c r="S968" s="682"/>
      <c r="T968" s="682"/>
      <c r="U968" s="682"/>
      <c r="V968" s="682"/>
      <c r="W968" s="682"/>
      <c r="X968" s="682"/>
      <c r="Y968" s="682"/>
    </row>
    <row r="969" spans="1:25" ht="15">
      <c r="A969" s="682"/>
      <c r="B969" s="931"/>
      <c r="C969" s="684"/>
      <c r="D969" s="684"/>
      <c r="E969" s="684"/>
      <c r="F969" s="684"/>
      <c r="G969" s="684"/>
      <c r="H969" s="931"/>
      <c r="I969" s="684"/>
      <c r="J969" s="684"/>
      <c r="K969" s="684"/>
      <c r="L969" s="684"/>
      <c r="M969" s="684"/>
      <c r="N969" s="931"/>
      <c r="O969" s="684"/>
      <c r="P969" s="684"/>
      <c r="Q969" s="684"/>
      <c r="R969" s="865"/>
      <c r="S969" s="682"/>
      <c r="T969" s="682"/>
      <c r="U969" s="682"/>
      <c r="V969" s="682"/>
      <c r="W969" s="682"/>
      <c r="X969" s="682"/>
      <c r="Y969" s="682"/>
    </row>
    <row r="970" spans="1:25" ht="15">
      <c r="A970" s="682"/>
      <c r="B970" s="931"/>
      <c r="C970" s="684"/>
      <c r="D970" s="684"/>
      <c r="E970" s="684"/>
      <c r="F970" s="684"/>
      <c r="G970" s="684"/>
      <c r="H970" s="931"/>
      <c r="I970" s="684"/>
      <c r="J970" s="684"/>
      <c r="K970" s="684"/>
      <c r="L970" s="684"/>
      <c r="M970" s="684"/>
      <c r="N970" s="931"/>
      <c r="O970" s="684"/>
      <c r="P970" s="684"/>
      <c r="Q970" s="684"/>
      <c r="R970" s="865"/>
      <c r="S970" s="682"/>
      <c r="T970" s="682"/>
      <c r="U970" s="682"/>
      <c r="V970" s="682"/>
      <c r="W970" s="682"/>
      <c r="X970" s="682"/>
      <c r="Y970" s="682"/>
    </row>
    <row r="971" spans="1:25" ht="15">
      <c r="A971" s="682"/>
      <c r="B971" s="931"/>
      <c r="C971" s="684"/>
      <c r="D971" s="684"/>
      <c r="E971" s="684"/>
      <c r="F971" s="684"/>
      <c r="G971" s="684"/>
      <c r="H971" s="931"/>
      <c r="I971" s="684"/>
      <c r="J971" s="684"/>
      <c r="K971" s="684"/>
      <c r="L971" s="684"/>
      <c r="M971" s="684"/>
      <c r="N971" s="931"/>
      <c r="O971" s="684"/>
      <c r="P971" s="684"/>
      <c r="Q971" s="684"/>
      <c r="R971" s="865"/>
      <c r="S971" s="682"/>
      <c r="T971" s="682"/>
      <c r="U971" s="682"/>
      <c r="V971" s="682"/>
      <c r="W971" s="682"/>
      <c r="X971" s="682"/>
      <c r="Y971" s="682"/>
    </row>
    <row r="972" spans="1:25" ht="15">
      <c r="A972" s="682"/>
      <c r="B972" s="931"/>
      <c r="C972" s="684"/>
      <c r="D972" s="684"/>
      <c r="E972" s="684"/>
      <c r="F972" s="684"/>
      <c r="G972" s="684"/>
      <c r="H972" s="931"/>
      <c r="I972" s="684"/>
      <c r="J972" s="684"/>
      <c r="K972" s="684"/>
      <c r="L972" s="684"/>
      <c r="M972" s="684"/>
      <c r="N972" s="931"/>
      <c r="O972" s="684"/>
      <c r="P972" s="684"/>
      <c r="Q972" s="684"/>
      <c r="R972" s="865"/>
      <c r="S972" s="682"/>
      <c r="T972" s="682"/>
      <c r="U972" s="682"/>
      <c r="V972" s="682"/>
      <c r="W972" s="682"/>
      <c r="X972" s="682"/>
      <c r="Y972" s="682"/>
    </row>
    <row r="973" spans="1:25" ht="15">
      <c r="A973" s="682"/>
      <c r="B973" s="931"/>
      <c r="C973" s="684"/>
      <c r="D973" s="684"/>
      <c r="E973" s="684"/>
      <c r="F973" s="684"/>
      <c r="G973" s="684"/>
      <c r="H973" s="931"/>
      <c r="I973" s="684"/>
      <c r="J973" s="684"/>
      <c r="K973" s="684"/>
      <c r="L973" s="684"/>
      <c r="M973" s="684"/>
      <c r="N973" s="931"/>
      <c r="O973" s="684"/>
      <c r="P973" s="684"/>
      <c r="Q973" s="684"/>
      <c r="R973" s="865"/>
      <c r="S973" s="682"/>
      <c r="T973" s="682"/>
      <c r="U973" s="682"/>
      <c r="V973" s="682"/>
      <c r="W973" s="682"/>
      <c r="X973" s="682"/>
      <c r="Y973" s="682"/>
    </row>
    <row r="974" spans="1:25" ht="15">
      <c r="A974" s="682"/>
      <c r="B974" s="931"/>
      <c r="C974" s="684"/>
      <c r="D974" s="684"/>
      <c r="E974" s="684"/>
      <c r="F974" s="684"/>
      <c r="G974" s="684"/>
      <c r="H974" s="931"/>
      <c r="I974" s="684"/>
      <c r="J974" s="684"/>
      <c r="K974" s="684"/>
      <c r="L974" s="684"/>
      <c r="M974" s="684"/>
      <c r="N974" s="931"/>
      <c r="O974" s="684"/>
      <c r="P974" s="684"/>
      <c r="Q974" s="684"/>
      <c r="R974" s="865"/>
      <c r="S974" s="682"/>
      <c r="T974" s="682"/>
      <c r="U974" s="682"/>
      <c r="V974" s="682"/>
      <c r="W974" s="682"/>
      <c r="X974" s="682"/>
      <c r="Y974" s="682"/>
    </row>
    <row r="975" spans="1:25" ht="15">
      <c r="A975" s="682"/>
      <c r="B975" s="931"/>
      <c r="C975" s="684"/>
      <c r="D975" s="684"/>
      <c r="E975" s="684"/>
      <c r="F975" s="684"/>
      <c r="G975" s="684"/>
      <c r="H975" s="931"/>
      <c r="I975" s="684"/>
      <c r="J975" s="684"/>
      <c r="K975" s="684"/>
      <c r="L975" s="684"/>
      <c r="M975" s="684"/>
      <c r="N975" s="931"/>
      <c r="O975" s="684"/>
      <c r="P975" s="684"/>
      <c r="Q975" s="684"/>
      <c r="R975" s="865"/>
      <c r="S975" s="682"/>
      <c r="T975" s="682"/>
      <c r="U975" s="682"/>
      <c r="V975" s="682"/>
      <c r="W975" s="682"/>
      <c r="X975" s="682"/>
      <c r="Y975" s="682"/>
    </row>
    <row r="976" spans="1:25" ht="15">
      <c r="A976" s="682"/>
      <c r="B976" s="931"/>
      <c r="C976" s="684"/>
      <c r="D976" s="684"/>
      <c r="E976" s="684"/>
      <c r="F976" s="684"/>
      <c r="G976" s="684"/>
      <c r="H976" s="931"/>
      <c r="I976" s="684"/>
      <c r="J976" s="684"/>
      <c r="K976" s="684"/>
      <c r="L976" s="684"/>
      <c r="M976" s="684"/>
      <c r="N976" s="931"/>
      <c r="O976" s="684"/>
      <c r="P976" s="684"/>
      <c r="Q976" s="684"/>
      <c r="R976" s="865"/>
      <c r="S976" s="682"/>
      <c r="T976" s="682"/>
      <c r="U976" s="682"/>
      <c r="V976" s="682"/>
      <c r="W976" s="682"/>
      <c r="X976" s="682"/>
      <c r="Y976" s="682"/>
    </row>
    <row r="977" spans="1:25" ht="15">
      <c r="A977" s="682"/>
      <c r="B977" s="931"/>
      <c r="C977" s="684"/>
      <c r="D977" s="684"/>
      <c r="E977" s="684"/>
      <c r="F977" s="684"/>
      <c r="G977" s="684"/>
      <c r="H977" s="931"/>
      <c r="I977" s="684"/>
      <c r="J977" s="684"/>
      <c r="K977" s="684"/>
      <c r="L977" s="684"/>
      <c r="M977" s="684"/>
      <c r="N977" s="931"/>
      <c r="O977" s="684"/>
      <c r="P977" s="684"/>
      <c r="Q977" s="684"/>
      <c r="R977" s="865"/>
      <c r="S977" s="682"/>
      <c r="T977" s="682"/>
      <c r="U977" s="682"/>
      <c r="V977" s="682"/>
      <c r="W977" s="682"/>
      <c r="X977" s="682"/>
      <c r="Y977" s="682"/>
    </row>
    <row r="978" spans="1:25" ht="15">
      <c r="A978" s="682"/>
      <c r="B978" s="931"/>
      <c r="C978" s="684"/>
      <c r="D978" s="684"/>
      <c r="E978" s="684"/>
      <c r="F978" s="684"/>
      <c r="G978" s="684"/>
      <c r="H978" s="931"/>
      <c r="I978" s="684"/>
      <c r="J978" s="684"/>
      <c r="K978" s="684"/>
      <c r="L978" s="684"/>
      <c r="M978" s="684"/>
      <c r="N978" s="931"/>
      <c r="O978" s="684"/>
      <c r="P978" s="684"/>
      <c r="Q978" s="684"/>
      <c r="R978" s="865"/>
      <c r="S978" s="682"/>
      <c r="T978" s="682"/>
      <c r="U978" s="682"/>
      <c r="V978" s="682"/>
      <c r="W978" s="682"/>
      <c r="X978" s="682"/>
      <c r="Y978" s="682"/>
    </row>
    <row r="979" spans="1:25" ht="15">
      <c r="A979" s="682"/>
      <c r="B979" s="931"/>
      <c r="C979" s="684"/>
      <c r="D979" s="684"/>
      <c r="E979" s="684"/>
      <c r="F979" s="684"/>
      <c r="G979" s="684"/>
      <c r="H979" s="931"/>
      <c r="I979" s="684"/>
      <c r="J979" s="684"/>
      <c r="K979" s="684"/>
      <c r="L979" s="684"/>
      <c r="M979" s="684"/>
      <c r="N979" s="931"/>
      <c r="O979" s="684"/>
      <c r="P979" s="684"/>
      <c r="Q979" s="684"/>
      <c r="R979" s="865"/>
      <c r="S979" s="682"/>
      <c r="T979" s="682"/>
      <c r="U979" s="682"/>
      <c r="V979" s="682"/>
      <c r="W979" s="682"/>
      <c r="X979" s="682"/>
      <c r="Y979" s="682"/>
    </row>
    <row r="980" spans="1:25" ht="15">
      <c r="A980" s="682"/>
      <c r="B980" s="931"/>
      <c r="C980" s="684"/>
      <c r="D980" s="684"/>
      <c r="E980" s="684"/>
      <c r="F980" s="684"/>
      <c r="G980" s="684"/>
      <c r="H980" s="931"/>
      <c r="I980" s="684"/>
      <c r="J980" s="684"/>
      <c r="K980" s="684"/>
      <c r="L980" s="684"/>
      <c r="M980" s="684"/>
      <c r="N980" s="931"/>
      <c r="O980" s="684"/>
      <c r="P980" s="684"/>
      <c r="Q980" s="684"/>
      <c r="R980" s="865"/>
      <c r="S980" s="682"/>
      <c r="T980" s="682"/>
      <c r="U980" s="682"/>
      <c r="V980" s="682"/>
      <c r="W980" s="682"/>
      <c r="X980" s="682"/>
      <c r="Y980" s="682"/>
    </row>
    <row r="981" spans="1:25" ht="15">
      <c r="A981" s="682"/>
      <c r="B981" s="931"/>
      <c r="C981" s="684"/>
      <c r="D981" s="684"/>
      <c r="E981" s="684"/>
      <c r="F981" s="684"/>
      <c r="G981" s="684"/>
      <c r="H981" s="931"/>
      <c r="I981" s="684"/>
      <c r="J981" s="684"/>
      <c r="K981" s="684"/>
      <c r="L981" s="684"/>
      <c r="M981" s="684"/>
      <c r="N981" s="931"/>
      <c r="O981" s="684"/>
      <c r="P981" s="684"/>
      <c r="Q981" s="684"/>
      <c r="R981" s="865"/>
      <c r="S981" s="682"/>
      <c r="T981" s="682"/>
      <c r="U981" s="682"/>
      <c r="V981" s="682"/>
      <c r="W981" s="682"/>
      <c r="X981" s="682"/>
      <c r="Y981" s="682"/>
    </row>
    <row r="982" spans="1:25" ht="15">
      <c r="A982" s="682"/>
      <c r="B982" s="931"/>
      <c r="C982" s="684"/>
      <c r="D982" s="684"/>
      <c r="E982" s="684"/>
      <c r="F982" s="684"/>
      <c r="G982" s="684"/>
      <c r="H982" s="931"/>
      <c r="I982" s="684"/>
      <c r="J982" s="684"/>
      <c r="K982" s="684"/>
      <c r="L982" s="684"/>
      <c r="M982" s="684"/>
      <c r="N982" s="931"/>
      <c r="O982" s="684"/>
      <c r="P982" s="684"/>
      <c r="Q982" s="684"/>
      <c r="R982" s="865"/>
      <c r="S982" s="682"/>
      <c r="T982" s="682"/>
      <c r="U982" s="682"/>
      <c r="V982" s="682"/>
      <c r="W982" s="682"/>
      <c r="X982" s="682"/>
      <c r="Y982" s="682"/>
    </row>
    <row r="983" spans="1:25" ht="15">
      <c r="A983" s="682"/>
      <c r="B983" s="931"/>
      <c r="C983" s="684"/>
      <c r="D983" s="684"/>
      <c r="E983" s="684"/>
      <c r="F983" s="684"/>
      <c r="G983" s="684"/>
      <c r="H983" s="931"/>
      <c r="I983" s="684"/>
      <c r="J983" s="684"/>
      <c r="K983" s="684"/>
      <c r="L983" s="684"/>
      <c r="M983" s="684"/>
      <c r="N983" s="931"/>
      <c r="O983" s="684"/>
      <c r="P983" s="684"/>
      <c r="Q983" s="684"/>
      <c r="R983" s="865"/>
      <c r="S983" s="682"/>
      <c r="T983" s="682"/>
      <c r="U983" s="682"/>
      <c r="V983" s="682"/>
      <c r="W983" s="682"/>
      <c r="X983" s="682"/>
      <c r="Y983" s="682"/>
    </row>
    <row r="984" spans="1:25" ht="15">
      <c r="A984" s="682"/>
      <c r="B984" s="931"/>
      <c r="C984" s="684"/>
      <c r="D984" s="684"/>
      <c r="E984" s="684"/>
      <c r="F984" s="684"/>
      <c r="G984" s="684"/>
      <c r="H984" s="931"/>
      <c r="I984" s="684"/>
      <c r="J984" s="684"/>
      <c r="K984" s="684"/>
      <c r="L984" s="684"/>
      <c r="M984" s="684"/>
      <c r="N984" s="931"/>
      <c r="O984" s="684"/>
      <c r="P984" s="684"/>
      <c r="Q984" s="684"/>
      <c r="R984" s="865"/>
      <c r="S984" s="682"/>
      <c r="T984" s="682"/>
      <c r="U984" s="682"/>
      <c r="V984" s="682"/>
      <c r="W984" s="682"/>
      <c r="X984" s="682"/>
      <c r="Y984" s="682"/>
    </row>
    <row r="985" spans="1:25" ht="15">
      <c r="A985" s="682"/>
      <c r="B985" s="931"/>
      <c r="C985" s="684"/>
      <c r="D985" s="684"/>
      <c r="E985" s="684"/>
      <c r="F985" s="684"/>
      <c r="G985" s="684"/>
      <c r="H985" s="931"/>
      <c r="I985" s="684"/>
      <c r="J985" s="684"/>
      <c r="K985" s="684"/>
      <c r="L985" s="684"/>
      <c r="M985" s="684"/>
      <c r="N985" s="931"/>
      <c r="O985" s="684"/>
      <c r="P985" s="684"/>
      <c r="Q985" s="684"/>
      <c r="R985" s="865"/>
      <c r="S985" s="682"/>
      <c r="T985" s="682"/>
      <c r="U985" s="682"/>
      <c r="V985" s="682"/>
      <c r="W985" s="682"/>
      <c r="X985" s="682"/>
      <c r="Y985" s="682"/>
    </row>
    <row r="986" spans="1:25" ht="15">
      <c r="A986" s="682"/>
      <c r="B986" s="931"/>
      <c r="C986" s="684"/>
      <c r="D986" s="684"/>
      <c r="E986" s="684"/>
      <c r="F986" s="684"/>
      <c r="G986" s="684"/>
      <c r="H986" s="931"/>
      <c r="I986" s="684"/>
      <c r="J986" s="684"/>
      <c r="K986" s="684"/>
      <c r="L986" s="684"/>
      <c r="M986" s="684"/>
      <c r="N986" s="931"/>
      <c r="O986" s="684"/>
      <c r="P986" s="684"/>
      <c r="Q986" s="684"/>
      <c r="R986" s="865"/>
      <c r="S986" s="682"/>
      <c r="T986" s="682"/>
      <c r="U986" s="682"/>
      <c r="V986" s="682"/>
      <c r="W986" s="682"/>
      <c r="X986" s="682"/>
      <c r="Y986" s="682"/>
    </row>
    <row r="987" spans="1:25" ht="15">
      <c r="A987" s="682"/>
      <c r="B987" s="931"/>
      <c r="C987" s="684"/>
      <c r="D987" s="684"/>
      <c r="E987" s="684"/>
      <c r="F987" s="684"/>
      <c r="G987" s="684"/>
      <c r="H987" s="931"/>
      <c r="I987" s="684"/>
      <c r="J987" s="684"/>
      <c r="K987" s="684"/>
      <c r="L987" s="684"/>
      <c r="M987" s="684"/>
      <c r="N987" s="931"/>
      <c r="O987" s="684"/>
      <c r="P987" s="684"/>
      <c r="Q987" s="684"/>
      <c r="R987" s="865"/>
      <c r="S987" s="682"/>
      <c r="T987" s="682"/>
      <c r="U987" s="682"/>
      <c r="V987" s="682"/>
      <c r="W987" s="682"/>
      <c r="X987" s="682"/>
      <c r="Y987" s="682"/>
    </row>
    <row r="988" spans="1:25" ht="15">
      <c r="A988" s="682"/>
      <c r="B988" s="931"/>
      <c r="C988" s="684"/>
      <c r="D988" s="684"/>
      <c r="E988" s="684"/>
      <c r="F988" s="684"/>
      <c r="G988" s="684"/>
      <c r="H988" s="931"/>
      <c r="I988" s="684"/>
      <c r="J988" s="684"/>
      <c r="K988" s="684"/>
      <c r="L988" s="684"/>
      <c r="M988" s="684"/>
      <c r="N988" s="931"/>
      <c r="O988" s="684"/>
      <c r="P988" s="684"/>
      <c r="Q988" s="684"/>
      <c r="R988" s="865"/>
      <c r="S988" s="682"/>
      <c r="T988" s="682"/>
      <c r="U988" s="682"/>
      <c r="V988" s="682"/>
      <c r="W988" s="682"/>
      <c r="X988" s="682"/>
      <c r="Y988" s="682"/>
    </row>
    <row r="989" spans="1:25" ht="15">
      <c r="A989" s="682"/>
      <c r="B989" s="931"/>
      <c r="C989" s="684"/>
      <c r="D989" s="684"/>
      <c r="E989" s="684"/>
      <c r="F989" s="684"/>
      <c r="G989" s="684"/>
      <c r="H989" s="931"/>
      <c r="I989" s="684"/>
      <c r="J989" s="684"/>
      <c r="K989" s="684"/>
      <c r="L989" s="684"/>
      <c r="M989" s="684"/>
      <c r="N989" s="931"/>
      <c r="O989" s="684"/>
      <c r="P989" s="684"/>
      <c r="Q989" s="684"/>
      <c r="R989" s="865"/>
      <c r="S989" s="682"/>
      <c r="T989" s="682"/>
      <c r="U989" s="682"/>
      <c r="V989" s="682"/>
      <c r="W989" s="682"/>
      <c r="X989" s="682"/>
      <c r="Y989" s="682"/>
    </row>
    <row r="990" spans="1:25" ht="15">
      <c r="A990" s="682"/>
      <c r="B990" s="931"/>
      <c r="C990" s="684"/>
      <c r="D990" s="684"/>
      <c r="E990" s="684"/>
      <c r="F990" s="684"/>
      <c r="G990" s="684"/>
      <c r="H990" s="931"/>
      <c r="I990" s="684"/>
      <c r="J990" s="684"/>
      <c r="K990" s="684"/>
      <c r="L990" s="684"/>
      <c r="M990" s="684"/>
      <c r="N990" s="931"/>
      <c r="O990" s="684"/>
      <c r="P990" s="684"/>
      <c r="Q990" s="684"/>
      <c r="R990" s="865"/>
      <c r="S990" s="682"/>
      <c r="T990" s="682"/>
      <c r="U990" s="682"/>
      <c r="V990" s="682"/>
      <c r="W990" s="682"/>
      <c r="X990" s="682"/>
      <c r="Y990" s="682"/>
    </row>
    <row r="991" spans="1:25" ht="15">
      <c r="A991" s="682"/>
      <c r="B991" s="931"/>
      <c r="C991" s="684"/>
      <c r="D991" s="684"/>
      <c r="E991" s="684"/>
      <c r="F991" s="684"/>
      <c r="G991" s="684"/>
      <c r="H991" s="931"/>
      <c r="I991" s="684"/>
      <c r="J991" s="684"/>
      <c r="K991" s="684"/>
      <c r="L991" s="684"/>
      <c r="M991" s="684"/>
      <c r="N991" s="931"/>
      <c r="O991" s="684"/>
      <c r="P991" s="684"/>
      <c r="Q991" s="684"/>
      <c r="R991" s="865"/>
      <c r="S991" s="682"/>
      <c r="T991" s="682"/>
      <c r="U991" s="682"/>
      <c r="V991" s="682"/>
      <c r="W991" s="682"/>
      <c r="X991" s="682"/>
      <c r="Y991" s="682"/>
    </row>
    <row r="992" spans="1:25" ht="12.75">
      <c r="B992" s="4"/>
      <c r="C992" s="149"/>
      <c r="D992" s="149"/>
      <c r="E992" s="149"/>
      <c r="F992" s="149"/>
      <c r="G992" s="149"/>
      <c r="H992" s="4"/>
      <c r="I992" s="149"/>
      <c r="J992" s="149"/>
      <c r="K992" s="149"/>
      <c r="L992" s="149"/>
      <c r="M992" s="149"/>
      <c r="N992" s="4"/>
      <c r="O992" s="149"/>
      <c r="P992" s="149"/>
      <c r="Q992" s="149"/>
      <c r="R992" s="149"/>
    </row>
    <row r="993" spans="2:18" ht="12.75">
      <c r="B993" s="4"/>
      <c r="C993" s="149"/>
      <c r="D993" s="149"/>
      <c r="E993" s="149"/>
      <c r="F993" s="149"/>
      <c r="G993" s="149"/>
      <c r="H993" s="4"/>
      <c r="I993" s="149"/>
      <c r="J993" s="149"/>
      <c r="K993" s="149"/>
      <c r="L993" s="149"/>
      <c r="M993" s="149"/>
      <c r="N993" s="4"/>
      <c r="O993" s="149"/>
      <c r="P993" s="149"/>
      <c r="Q993" s="149"/>
      <c r="R993" s="149"/>
    </row>
    <row r="994" spans="2:18" ht="12.75">
      <c r="B994" s="4"/>
      <c r="C994" s="149"/>
      <c r="D994" s="149"/>
      <c r="E994" s="149"/>
      <c r="F994" s="149"/>
      <c r="G994" s="149"/>
      <c r="H994" s="4"/>
      <c r="I994" s="149"/>
      <c r="J994" s="149"/>
      <c r="K994" s="149"/>
      <c r="L994" s="149"/>
      <c r="M994" s="149"/>
      <c r="N994" s="4"/>
      <c r="O994" s="149"/>
      <c r="P994" s="149"/>
      <c r="Q994" s="149"/>
      <c r="R994" s="149"/>
    </row>
    <row r="995" spans="2:18" ht="12.75">
      <c r="B995" s="4"/>
      <c r="C995" s="149"/>
      <c r="D995" s="149"/>
      <c r="E995" s="149"/>
      <c r="F995" s="149"/>
      <c r="G995" s="149"/>
      <c r="H995" s="4"/>
      <c r="I995" s="149"/>
      <c r="J995" s="149"/>
      <c r="K995" s="149"/>
      <c r="L995" s="149"/>
      <c r="M995" s="149"/>
      <c r="N995" s="4"/>
      <c r="O995" s="149"/>
      <c r="P995" s="149"/>
      <c r="Q995" s="149"/>
      <c r="R995" s="149"/>
    </row>
    <row r="996" spans="2:18" ht="12.75">
      <c r="B996" s="4"/>
      <c r="C996" s="149"/>
      <c r="D996" s="149"/>
      <c r="E996" s="149"/>
      <c r="F996" s="149"/>
      <c r="G996" s="149"/>
      <c r="H996" s="4"/>
      <c r="I996" s="149"/>
      <c r="J996" s="149"/>
      <c r="K996" s="149"/>
      <c r="L996" s="149"/>
      <c r="M996" s="149"/>
      <c r="N996" s="4"/>
      <c r="O996" s="149"/>
      <c r="P996" s="149"/>
      <c r="Q996" s="149"/>
      <c r="R996" s="149"/>
    </row>
    <row r="997" spans="2:18" ht="12.75">
      <c r="B997" s="4"/>
      <c r="C997" s="149"/>
      <c r="D997" s="149"/>
      <c r="E997" s="149"/>
      <c r="F997" s="149"/>
      <c r="G997" s="149"/>
      <c r="H997" s="4"/>
      <c r="I997" s="149"/>
      <c r="J997" s="149"/>
      <c r="K997" s="149"/>
      <c r="L997" s="149"/>
      <c r="M997" s="149"/>
      <c r="N997" s="4"/>
      <c r="O997" s="149"/>
      <c r="P997" s="149"/>
      <c r="Q997" s="149"/>
      <c r="R997" s="149"/>
    </row>
    <row r="998" spans="2:18" ht="12.75">
      <c r="B998" s="4"/>
      <c r="C998" s="149"/>
      <c r="D998" s="149"/>
      <c r="E998" s="149"/>
      <c r="F998" s="149"/>
      <c r="G998" s="149"/>
      <c r="H998" s="4"/>
      <c r="I998" s="149"/>
      <c r="J998" s="149"/>
      <c r="K998" s="149"/>
      <c r="L998" s="149"/>
      <c r="M998" s="149"/>
      <c r="N998" s="4"/>
      <c r="O998" s="149"/>
      <c r="P998" s="149"/>
      <c r="Q998" s="149"/>
      <c r="R998" s="149"/>
    </row>
    <row r="999" spans="2:18" ht="12.75">
      <c r="B999" s="4"/>
      <c r="C999" s="149"/>
      <c r="D999" s="149"/>
      <c r="E999" s="149"/>
      <c r="F999" s="149"/>
      <c r="G999" s="149"/>
      <c r="H999" s="4"/>
      <c r="I999" s="149"/>
      <c r="J999" s="149"/>
      <c r="K999" s="149"/>
      <c r="L999" s="149"/>
      <c r="M999" s="149"/>
      <c r="N999" s="4"/>
      <c r="O999" s="149"/>
      <c r="P999" s="149"/>
      <c r="Q999" s="149"/>
      <c r="R999" s="149"/>
    </row>
    <row r="1000" spans="2:18" ht="12.75">
      <c r="B1000" s="4"/>
      <c r="C1000" s="149"/>
      <c r="D1000" s="149"/>
      <c r="E1000" s="149"/>
      <c r="F1000" s="149"/>
      <c r="G1000" s="149"/>
      <c r="H1000" s="4"/>
      <c r="I1000" s="149"/>
      <c r="J1000" s="149"/>
      <c r="K1000" s="149"/>
      <c r="L1000" s="149"/>
      <c r="M1000" s="149"/>
      <c r="N1000" s="4"/>
      <c r="O1000" s="149"/>
      <c r="P1000" s="149"/>
      <c r="Q1000" s="149"/>
      <c r="R1000" s="149"/>
    </row>
  </sheetData>
  <mergeCells count="52">
    <mergeCell ref="B72:E72"/>
    <mergeCell ref="H72:K72"/>
    <mergeCell ref="N72:Q72"/>
    <mergeCell ref="O55:O56"/>
    <mergeCell ref="P55:P56"/>
    <mergeCell ref="Q55:Q56"/>
    <mergeCell ref="I55:I56"/>
    <mergeCell ref="J55:J56"/>
    <mergeCell ref="K55:K56"/>
    <mergeCell ref="L55:L56"/>
    <mergeCell ref="R55:R56"/>
    <mergeCell ref="B71:E71"/>
    <mergeCell ref="H71:K71"/>
    <mergeCell ref="N71:Q71"/>
    <mergeCell ref="N34:Q34"/>
    <mergeCell ref="N35:Q35"/>
    <mergeCell ref="N39:R39"/>
    <mergeCell ref="O41:O43"/>
    <mergeCell ref="H39:L39"/>
    <mergeCell ref="B39:F39"/>
    <mergeCell ref="C41:C43"/>
    <mergeCell ref="I41:I43"/>
    <mergeCell ref="C55:C56"/>
    <mergeCell ref="D55:D56"/>
    <mergeCell ref="E55:E56"/>
    <mergeCell ref="F55:F56"/>
    <mergeCell ref="Q18:Q19"/>
    <mergeCell ref="R18:R19"/>
    <mergeCell ref="W5:W6"/>
    <mergeCell ref="K18:K19"/>
    <mergeCell ref="L18:L19"/>
    <mergeCell ref="O18:O19"/>
    <mergeCell ref="P18:P19"/>
    <mergeCell ref="U12:U14"/>
    <mergeCell ref="V12:V14"/>
    <mergeCell ref="W12:W14"/>
    <mergeCell ref="B2:F2"/>
    <mergeCell ref="H2:L2"/>
    <mergeCell ref="N2:R2"/>
    <mergeCell ref="C4:C6"/>
    <mergeCell ref="I4:I6"/>
    <mergeCell ref="O4:O6"/>
    <mergeCell ref="I18:I19"/>
    <mergeCell ref="J18:J19"/>
    <mergeCell ref="B34:E34"/>
    <mergeCell ref="H34:K34"/>
    <mergeCell ref="B35:E35"/>
    <mergeCell ref="H35:K35"/>
    <mergeCell ref="C18:C19"/>
    <mergeCell ref="D18:D19"/>
    <mergeCell ref="E18:E19"/>
    <mergeCell ref="F18:F19"/>
  </mergeCells>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Z1000"/>
  <sheetViews>
    <sheetView workbookViewId="0">
      <pane ySplit="3" topLeftCell="A4" activePane="bottomLeft" state="frozen"/>
      <selection pane="bottomLeft" activeCell="B5" sqref="B5"/>
    </sheetView>
  </sheetViews>
  <sheetFormatPr defaultColWidth="12.5703125" defaultRowHeight="15.75" customHeight="1"/>
  <cols>
    <col min="1" max="1" width="1.7109375" customWidth="1"/>
    <col min="2" max="2" width="10.28515625" customWidth="1"/>
    <col min="3" max="3" width="35.85546875" customWidth="1"/>
    <col min="4" max="4" width="6.5703125" customWidth="1"/>
    <col min="5" max="5" width="6.85546875" customWidth="1"/>
    <col min="6" max="6" width="6.7109375" customWidth="1"/>
    <col min="7" max="8" width="7.140625" customWidth="1"/>
    <col min="9" max="9" width="6.5703125" customWidth="1"/>
  </cols>
  <sheetData>
    <row r="1" spans="1:26" ht="9.75" customHeight="1">
      <c r="A1" s="682"/>
      <c r="B1" s="684"/>
      <c r="C1" s="684"/>
      <c r="D1" s="684"/>
      <c r="E1" s="865"/>
      <c r="F1" s="865"/>
      <c r="G1" s="865"/>
      <c r="H1" s="865"/>
      <c r="I1" s="684"/>
      <c r="J1" s="682"/>
      <c r="K1" s="682"/>
      <c r="L1" s="682"/>
      <c r="M1" s="682"/>
      <c r="N1" s="682"/>
      <c r="O1" s="682"/>
      <c r="P1" s="682"/>
      <c r="Q1" s="682"/>
      <c r="R1" s="682"/>
      <c r="S1" s="682"/>
      <c r="T1" s="682"/>
      <c r="U1" s="682"/>
      <c r="V1" s="682"/>
      <c r="W1" s="682"/>
      <c r="X1" s="682"/>
      <c r="Y1" s="682"/>
      <c r="Z1" s="682"/>
    </row>
    <row r="2" spans="1:26" ht="30">
      <c r="A2" s="682"/>
      <c r="B2" s="1480" t="s">
        <v>1660</v>
      </c>
      <c r="C2" s="1481" t="s">
        <v>2927</v>
      </c>
      <c r="D2" s="1481" t="s">
        <v>783</v>
      </c>
      <c r="E2" s="1482" t="s">
        <v>489</v>
      </c>
      <c r="F2" s="1482" t="s">
        <v>867</v>
      </c>
      <c r="G2" s="1482" t="s">
        <v>268</v>
      </c>
      <c r="H2" s="1483" t="s">
        <v>2928</v>
      </c>
      <c r="I2" s="1481" t="s">
        <v>2056</v>
      </c>
      <c r="J2" s="682"/>
      <c r="K2" s="682"/>
      <c r="L2" s="682"/>
      <c r="M2" s="682"/>
      <c r="N2" s="682"/>
      <c r="O2" s="682"/>
      <c r="P2" s="682"/>
      <c r="Q2" s="682"/>
      <c r="R2" s="682"/>
      <c r="S2" s="682"/>
      <c r="T2" s="682"/>
      <c r="U2" s="682"/>
      <c r="V2" s="682"/>
      <c r="W2" s="682"/>
      <c r="X2" s="682"/>
      <c r="Y2" s="682"/>
      <c r="Z2" s="682"/>
    </row>
    <row r="3" spans="1:26" ht="6.75" customHeight="1">
      <c r="A3" s="682"/>
      <c r="B3" s="1878"/>
      <c r="C3" s="1637"/>
      <c r="D3" s="1637"/>
      <c r="E3" s="1637"/>
      <c r="F3" s="1637"/>
      <c r="G3" s="1637"/>
      <c r="H3" s="1637"/>
      <c r="I3" s="1638"/>
      <c r="J3" s="682"/>
      <c r="K3" s="682"/>
      <c r="L3" s="682"/>
      <c r="M3" s="682"/>
      <c r="N3" s="682"/>
      <c r="O3" s="682"/>
      <c r="P3" s="682"/>
      <c r="Q3" s="682"/>
      <c r="R3" s="682"/>
      <c r="S3" s="682"/>
      <c r="T3" s="682"/>
      <c r="U3" s="682"/>
      <c r="V3" s="682"/>
      <c r="W3" s="682"/>
      <c r="X3" s="682"/>
      <c r="Y3" s="682"/>
      <c r="Z3" s="682"/>
    </row>
    <row r="4" spans="1:26" ht="15">
      <c r="A4" s="682"/>
      <c r="B4" s="1484" t="s">
        <v>687</v>
      </c>
      <c r="C4" s="1485" t="s">
        <v>2929</v>
      </c>
      <c r="D4" s="1486"/>
      <c r="E4" s="1487"/>
      <c r="F4" s="1487"/>
      <c r="G4" s="1487"/>
      <c r="H4" s="1487"/>
      <c r="I4" s="1488"/>
      <c r="J4" s="682"/>
      <c r="K4" s="682"/>
      <c r="L4" s="682"/>
      <c r="M4" s="682"/>
      <c r="N4" s="682"/>
      <c r="O4" s="682"/>
      <c r="P4" s="682"/>
      <c r="Q4" s="682"/>
      <c r="R4" s="682"/>
      <c r="S4" s="682"/>
      <c r="T4" s="682"/>
      <c r="U4" s="682"/>
      <c r="V4" s="682"/>
      <c r="W4" s="682"/>
      <c r="X4" s="682"/>
      <c r="Y4" s="682"/>
      <c r="Z4" s="682"/>
    </row>
    <row r="5" spans="1:26" ht="15">
      <c r="A5" s="682"/>
      <c r="B5" s="1039"/>
      <c r="C5" s="1489" t="s">
        <v>2930</v>
      </c>
      <c r="D5" s="946">
        <v>2</v>
      </c>
      <c r="E5" s="949">
        <v>0.2</v>
      </c>
      <c r="F5" s="949">
        <v>0.2</v>
      </c>
      <c r="G5" s="949">
        <v>3</v>
      </c>
      <c r="H5" s="949">
        <f t="shared" ref="H5:H7" si="0">G5*F5*E5*D5</f>
        <v>0.24000000000000005</v>
      </c>
      <c r="I5" s="1879" t="s">
        <v>1731</v>
      </c>
      <c r="J5" s="682"/>
      <c r="K5" s="682"/>
      <c r="L5" s="682"/>
      <c r="M5" s="682"/>
      <c r="N5" s="682"/>
      <c r="O5" s="682"/>
      <c r="P5" s="682"/>
      <c r="Q5" s="682"/>
      <c r="R5" s="682"/>
      <c r="S5" s="682"/>
      <c r="T5" s="682"/>
      <c r="U5" s="682"/>
      <c r="V5" s="682"/>
      <c r="W5" s="682"/>
      <c r="X5" s="682"/>
      <c r="Y5" s="682"/>
      <c r="Z5" s="682"/>
    </row>
    <row r="6" spans="1:26" ht="15">
      <c r="A6" s="682"/>
      <c r="B6" s="1039"/>
      <c r="C6" s="1489" t="s">
        <v>2931</v>
      </c>
      <c r="D6" s="946">
        <v>1</v>
      </c>
      <c r="E6" s="949">
        <v>0.2</v>
      </c>
      <c r="F6" s="949">
        <v>0.2</v>
      </c>
      <c r="G6" s="949">
        <v>2</v>
      </c>
      <c r="H6" s="949">
        <f t="shared" si="0"/>
        <v>8.0000000000000016E-2</v>
      </c>
      <c r="I6" s="1850"/>
      <c r="J6" s="682"/>
      <c r="K6" s="682"/>
      <c r="L6" s="682"/>
      <c r="M6" s="682"/>
      <c r="N6" s="682"/>
      <c r="O6" s="682"/>
      <c r="P6" s="682"/>
      <c r="Q6" s="682"/>
      <c r="R6" s="682"/>
      <c r="S6" s="682"/>
      <c r="T6" s="682"/>
      <c r="U6" s="682"/>
      <c r="V6" s="682"/>
      <c r="W6" s="682"/>
      <c r="X6" s="682"/>
      <c r="Y6" s="682"/>
      <c r="Z6" s="682"/>
    </row>
    <row r="7" spans="1:26" ht="15">
      <c r="A7" s="682"/>
      <c r="B7" s="1039"/>
      <c r="C7" s="1489" t="s">
        <v>2932</v>
      </c>
      <c r="D7" s="946">
        <v>4</v>
      </c>
      <c r="E7" s="949">
        <v>0.3</v>
      </c>
      <c r="F7" s="949">
        <v>0.2</v>
      </c>
      <c r="G7" s="949">
        <v>1.5</v>
      </c>
      <c r="H7" s="949">
        <f t="shared" si="0"/>
        <v>0.36000000000000004</v>
      </c>
      <c r="I7" s="1851"/>
      <c r="J7" s="682"/>
      <c r="K7" s="682"/>
      <c r="L7" s="682"/>
      <c r="M7" s="682"/>
      <c r="N7" s="682"/>
      <c r="O7" s="682"/>
      <c r="P7" s="682"/>
      <c r="Q7" s="682"/>
      <c r="R7" s="682"/>
      <c r="S7" s="682"/>
      <c r="T7" s="682"/>
      <c r="U7" s="682"/>
      <c r="V7" s="682"/>
      <c r="W7" s="682"/>
      <c r="X7" s="682"/>
      <c r="Y7" s="682"/>
      <c r="Z7" s="682"/>
    </row>
    <row r="8" spans="1:26" ht="15">
      <c r="A8" s="682"/>
      <c r="B8" s="1039"/>
      <c r="C8" s="751"/>
      <c r="D8" s="751"/>
      <c r="E8" s="924"/>
      <c r="F8" s="924"/>
      <c r="G8" s="924"/>
      <c r="H8" s="924"/>
      <c r="I8" s="1360"/>
      <c r="J8" s="682"/>
      <c r="K8" s="682"/>
      <c r="L8" s="682"/>
      <c r="M8" s="682"/>
      <c r="N8" s="682"/>
      <c r="O8" s="682"/>
      <c r="P8" s="682"/>
      <c r="Q8" s="682"/>
      <c r="R8" s="682"/>
      <c r="S8" s="682"/>
      <c r="T8" s="682"/>
      <c r="U8" s="682"/>
      <c r="V8" s="682"/>
      <c r="W8" s="682"/>
      <c r="X8" s="682"/>
      <c r="Y8" s="682"/>
      <c r="Z8" s="682"/>
    </row>
    <row r="9" spans="1:26" ht="15">
      <c r="A9" s="682"/>
      <c r="B9" s="1039"/>
      <c r="C9" s="751"/>
      <c r="D9" s="751"/>
      <c r="E9" s="924"/>
      <c r="F9" s="924"/>
      <c r="G9" s="924"/>
      <c r="H9" s="924"/>
      <c r="I9" s="1360"/>
      <c r="J9" s="682"/>
      <c r="K9" s="682"/>
      <c r="L9" s="682"/>
      <c r="M9" s="682"/>
      <c r="N9" s="682"/>
      <c r="O9" s="682"/>
      <c r="P9" s="682"/>
      <c r="Q9" s="682"/>
      <c r="R9" s="682"/>
      <c r="S9" s="682"/>
      <c r="T9" s="682"/>
      <c r="U9" s="682"/>
      <c r="V9" s="682"/>
      <c r="W9" s="682"/>
      <c r="X9" s="682"/>
      <c r="Y9" s="682"/>
      <c r="Z9" s="682"/>
    </row>
    <row r="10" spans="1:26" ht="15">
      <c r="A10" s="682"/>
      <c r="B10" s="1039"/>
      <c r="C10" s="751"/>
      <c r="D10" s="751"/>
      <c r="E10" s="924"/>
      <c r="F10" s="924"/>
      <c r="G10" s="924"/>
      <c r="H10" s="924"/>
      <c r="I10" s="1360"/>
      <c r="J10" s="682"/>
      <c r="K10" s="682"/>
      <c r="L10" s="682"/>
      <c r="M10" s="682"/>
      <c r="N10" s="682"/>
      <c r="O10" s="682"/>
      <c r="P10" s="682"/>
      <c r="Q10" s="682"/>
      <c r="R10" s="682"/>
      <c r="S10" s="682"/>
      <c r="T10" s="682"/>
      <c r="U10" s="682"/>
      <c r="V10" s="682"/>
      <c r="W10" s="682"/>
      <c r="X10" s="682"/>
      <c r="Y10" s="682"/>
      <c r="Z10" s="682"/>
    </row>
    <row r="11" spans="1:26" ht="15">
      <c r="A11" s="682"/>
      <c r="B11" s="1039"/>
      <c r="C11" s="751"/>
      <c r="D11" s="751"/>
      <c r="E11" s="924"/>
      <c r="F11" s="924"/>
      <c r="G11" s="924"/>
      <c r="H11" s="924"/>
      <c r="I11" s="1360"/>
      <c r="J11" s="682"/>
      <c r="K11" s="682"/>
      <c r="L11" s="682"/>
      <c r="M11" s="682"/>
      <c r="N11" s="682"/>
      <c r="O11" s="682"/>
      <c r="P11" s="682"/>
      <c r="Q11" s="682"/>
      <c r="R11" s="682"/>
      <c r="S11" s="682"/>
      <c r="T11" s="682"/>
      <c r="U11" s="682"/>
      <c r="V11" s="682"/>
      <c r="W11" s="682"/>
      <c r="X11" s="682"/>
      <c r="Y11" s="682"/>
      <c r="Z11" s="682"/>
    </row>
    <row r="12" spans="1:26" ht="15">
      <c r="A12" s="682"/>
      <c r="B12" s="1039"/>
      <c r="C12" s="751"/>
      <c r="D12" s="751"/>
      <c r="E12" s="924"/>
      <c r="F12" s="924"/>
      <c r="G12" s="1490"/>
      <c r="H12" s="1491">
        <f>SUM(H5:H11)</f>
        <v>0.68000000000000016</v>
      </c>
      <c r="I12" s="1492" t="s">
        <v>1731</v>
      </c>
      <c r="J12" s="682"/>
      <c r="K12" s="682"/>
      <c r="L12" s="682"/>
      <c r="M12" s="682"/>
      <c r="N12" s="682"/>
      <c r="O12" s="682"/>
      <c r="P12" s="682"/>
      <c r="Q12" s="682"/>
      <c r="R12" s="682"/>
      <c r="S12" s="682"/>
      <c r="T12" s="682"/>
      <c r="U12" s="682"/>
      <c r="V12" s="682"/>
      <c r="W12" s="682"/>
      <c r="X12" s="682"/>
      <c r="Y12" s="682"/>
      <c r="Z12" s="682"/>
    </row>
    <row r="13" spans="1:26" ht="15">
      <c r="A13" s="682"/>
      <c r="B13" s="1484" t="s">
        <v>784</v>
      </c>
      <c r="C13" s="1485" t="s">
        <v>2933</v>
      </c>
      <c r="D13" s="1486"/>
      <c r="E13" s="1487"/>
      <c r="F13" s="1487"/>
      <c r="G13" s="1487"/>
      <c r="H13" s="1487"/>
      <c r="I13" s="1488"/>
      <c r="J13" s="682"/>
      <c r="K13" s="682"/>
      <c r="L13" s="682"/>
      <c r="M13" s="682"/>
      <c r="N13" s="682"/>
      <c r="O13" s="682"/>
      <c r="P13" s="682"/>
      <c r="Q13" s="682"/>
      <c r="R13" s="682"/>
      <c r="S13" s="682"/>
      <c r="T13" s="682"/>
      <c r="U13" s="682"/>
      <c r="V13" s="682"/>
      <c r="W13" s="682"/>
      <c r="X13" s="682"/>
      <c r="Y13" s="682"/>
      <c r="Z13" s="682"/>
    </row>
    <row r="14" spans="1:26" ht="15">
      <c r="A14" s="682"/>
      <c r="B14" s="1039"/>
      <c r="C14" s="751"/>
      <c r="D14" s="751"/>
      <c r="E14" s="924"/>
      <c r="F14" s="924"/>
      <c r="G14" s="924"/>
      <c r="H14" s="924"/>
      <c r="I14" s="1360"/>
      <c r="J14" s="682"/>
      <c r="K14" s="682"/>
      <c r="L14" s="682"/>
      <c r="M14" s="682"/>
      <c r="N14" s="682"/>
      <c r="O14" s="682"/>
      <c r="P14" s="682"/>
      <c r="Q14" s="682"/>
      <c r="R14" s="682"/>
      <c r="S14" s="682"/>
      <c r="T14" s="682"/>
      <c r="U14" s="682"/>
      <c r="V14" s="682"/>
      <c r="W14" s="682"/>
      <c r="X14" s="682"/>
      <c r="Y14" s="682"/>
      <c r="Z14" s="682"/>
    </row>
    <row r="15" spans="1:26" ht="15">
      <c r="A15" s="682"/>
      <c r="B15" s="1039"/>
      <c r="C15" s="1489" t="s">
        <v>2934</v>
      </c>
      <c r="D15" s="946">
        <v>1</v>
      </c>
      <c r="E15" s="924"/>
      <c r="F15" s="949">
        <v>1.2</v>
      </c>
      <c r="G15" s="949">
        <v>3</v>
      </c>
      <c r="H15" s="949">
        <f>G15*F15*D15</f>
        <v>3.5999999999999996</v>
      </c>
      <c r="I15" s="1360"/>
      <c r="J15" s="682"/>
      <c r="K15" s="682"/>
      <c r="L15" s="682"/>
      <c r="M15" s="682"/>
      <c r="N15" s="682"/>
      <c r="O15" s="682"/>
      <c r="P15" s="682"/>
      <c r="Q15" s="682"/>
      <c r="R15" s="682"/>
      <c r="S15" s="682"/>
      <c r="T15" s="682"/>
      <c r="U15" s="682"/>
      <c r="V15" s="682"/>
      <c r="W15" s="682"/>
      <c r="X15" s="682"/>
      <c r="Y15" s="682"/>
      <c r="Z15" s="682"/>
    </row>
    <row r="16" spans="1:26" ht="15">
      <c r="A16" s="682"/>
      <c r="B16" s="1039"/>
      <c r="C16" s="751"/>
      <c r="D16" s="751"/>
      <c r="E16" s="924"/>
      <c r="F16" s="924"/>
      <c r="G16" s="924"/>
      <c r="H16" s="924"/>
      <c r="I16" s="1360"/>
      <c r="J16" s="682"/>
      <c r="K16" s="682"/>
      <c r="L16" s="682"/>
      <c r="M16" s="682"/>
      <c r="N16" s="682"/>
      <c r="O16" s="682"/>
      <c r="P16" s="682"/>
      <c r="Q16" s="682"/>
      <c r="R16" s="682"/>
      <c r="S16" s="682"/>
      <c r="T16" s="682"/>
      <c r="U16" s="682"/>
      <c r="V16" s="682"/>
      <c r="W16" s="682"/>
      <c r="X16" s="682"/>
      <c r="Y16" s="682"/>
      <c r="Z16" s="682"/>
    </row>
    <row r="17" spans="1:26" ht="15">
      <c r="A17" s="682"/>
      <c r="B17" s="1039"/>
      <c r="C17" s="751"/>
      <c r="D17" s="751"/>
      <c r="E17" s="924"/>
      <c r="F17" s="924"/>
      <c r="G17" s="924"/>
      <c r="H17" s="924"/>
      <c r="I17" s="1360"/>
      <c r="J17" s="682"/>
      <c r="K17" s="682"/>
      <c r="L17" s="682"/>
      <c r="M17" s="682"/>
      <c r="N17" s="682"/>
      <c r="O17" s="682"/>
      <c r="P17" s="682"/>
      <c r="Q17" s="682"/>
      <c r="R17" s="682"/>
      <c r="S17" s="682"/>
      <c r="T17" s="682"/>
      <c r="U17" s="682"/>
      <c r="V17" s="682"/>
      <c r="W17" s="682"/>
      <c r="X17" s="682"/>
      <c r="Y17" s="682"/>
      <c r="Z17" s="682"/>
    </row>
    <row r="18" spans="1:26" ht="15">
      <c r="A18" s="682"/>
      <c r="B18" s="1039"/>
      <c r="C18" s="751"/>
      <c r="D18" s="751"/>
      <c r="E18" s="924"/>
      <c r="F18" s="924"/>
      <c r="G18" s="924"/>
      <c r="H18" s="924"/>
      <c r="I18" s="1360"/>
      <c r="J18" s="682"/>
      <c r="K18" s="682"/>
      <c r="L18" s="682"/>
      <c r="M18" s="682"/>
      <c r="N18" s="682"/>
      <c r="O18" s="682"/>
      <c r="P18" s="682"/>
      <c r="Q18" s="682"/>
      <c r="R18" s="682"/>
      <c r="S18" s="682"/>
      <c r="T18" s="682"/>
      <c r="U18" s="682"/>
      <c r="V18" s="682"/>
      <c r="W18" s="682"/>
      <c r="X18" s="682"/>
      <c r="Y18" s="682"/>
      <c r="Z18" s="682"/>
    </row>
    <row r="19" spans="1:26" ht="15">
      <c r="A19" s="682"/>
      <c r="B19" s="1039"/>
      <c r="C19" s="751"/>
      <c r="D19" s="751"/>
      <c r="E19" s="924"/>
      <c r="F19" s="924"/>
      <c r="G19" s="1490"/>
      <c r="H19" s="1491">
        <f>SUM(H15:H18)</f>
        <v>3.5999999999999996</v>
      </c>
      <c r="I19" s="1492" t="s">
        <v>1706</v>
      </c>
      <c r="J19" s="682"/>
      <c r="K19" s="682"/>
      <c r="L19" s="682"/>
      <c r="M19" s="682"/>
      <c r="N19" s="682"/>
      <c r="O19" s="682"/>
      <c r="P19" s="682"/>
      <c r="Q19" s="682"/>
      <c r="R19" s="682"/>
      <c r="S19" s="682"/>
      <c r="T19" s="682"/>
      <c r="U19" s="682"/>
      <c r="V19" s="682"/>
      <c r="W19" s="682"/>
      <c r="X19" s="682"/>
      <c r="Y19" s="682"/>
      <c r="Z19" s="682"/>
    </row>
    <row r="20" spans="1:26" ht="15">
      <c r="A20" s="682"/>
      <c r="B20" s="1484" t="s">
        <v>748</v>
      </c>
      <c r="C20" s="1485" t="s">
        <v>1816</v>
      </c>
      <c r="D20" s="1486"/>
      <c r="E20" s="1487"/>
      <c r="F20" s="1487"/>
      <c r="G20" s="1487"/>
      <c r="H20" s="1487"/>
      <c r="I20" s="1488"/>
      <c r="J20" s="682"/>
      <c r="K20" s="682"/>
      <c r="L20" s="682"/>
      <c r="M20" s="682"/>
      <c r="N20" s="682"/>
      <c r="O20" s="682"/>
      <c r="P20" s="682"/>
      <c r="Q20" s="682"/>
      <c r="R20" s="682"/>
      <c r="S20" s="682"/>
      <c r="T20" s="682"/>
      <c r="U20" s="682"/>
      <c r="V20" s="682"/>
      <c r="W20" s="682"/>
      <c r="X20" s="682"/>
      <c r="Y20" s="682"/>
      <c r="Z20" s="682"/>
    </row>
    <row r="21" spans="1:26" ht="15">
      <c r="A21" s="682"/>
      <c r="B21" s="1039"/>
      <c r="C21" s="1489" t="s">
        <v>1817</v>
      </c>
      <c r="D21" s="946">
        <v>1</v>
      </c>
      <c r="E21" s="924"/>
      <c r="F21" s="949">
        <v>1.2</v>
      </c>
      <c r="G21" s="949">
        <v>3</v>
      </c>
      <c r="H21" s="949">
        <f t="shared" ref="H21:H22" si="1">G21*F21*D21</f>
        <v>3.5999999999999996</v>
      </c>
      <c r="I21" s="1360"/>
      <c r="J21" s="682"/>
      <c r="K21" s="682"/>
      <c r="L21" s="682"/>
      <c r="M21" s="682"/>
      <c r="N21" s="682"/>
      <c r="O21" s="682"/>
      <c r="P21" s="682"/>
      <c r="Q21" s="682"/>
      <c r="R21" s="682"/>
      <c r="S21" s="682"/>
      <c r="T21" s="682"/>
      <c r="U21" s="682"/>
      <c r="V21" s="682"/>
      <c r="W21" s="682"/>
      <c r="X21" s="682"/>
      <c r="Y21" s="682"/>
      <c r="Z21" s="682"/>
    </row>
    <row r="22" spans="1:26" ht="15">
      <c r="A22" s="682"/>
      <c r="B22" s="1039"/>
      <c r="C22" s="1489" t="s">
        <v>1818</v>
      </c>
      <c r="D22" s="946">
        <v>1</v>
      </c>
      <c r="E22" s="924"/>
      <c r="F22" s="949">
        <v>1.2</v>
      </c>
      <c r="G22" s="949">
        <v>3</v>
      </c>
      <c r="H22" s="949">
        <f t="shared" si="1"/>
        <v>3.5999999999999996</v>
      </c>
      <c r="I22" s="1360"/>
      <c r="J22" s="682"/>
      <c r="K22" s="682"/>
      <c r="L22" s="682"/>
      <c r="M22" s="682"/>
      <c r="N22" s="682"/>
      <c r="O22" s="682"/>
      <c r="P22" s="682"/>
      <c r="Q22" s="682"/>
      <c r="R22" s="682"/>
      <c r="S22" s="682"/>
      <c r="T22" s="682"/>
      <c r="U22" s="682"/>
      <c r="V22" s="682"/>
      <c r="W22" s="682"/>
      <c r="X22" s="682"/>
      <c r="Y22" s="682"/>
      <c r="Z22" s="682"/>
    </row>
    <row r="23" spans="1:26" ht="15">
      <c r="A23" s="682"/>
      <c r="B23" s="1039"/>
      <c r="C23" s="751"/>
      <c r="D23" s="751"/>
      <c r="E23" s="924"/>
      <c r="F23" s="924"/>
      <c r="G23" s="924"/>
      <c r="H23" s="924"/>
      <c r="I23" s="1360"/>
      <c r="J23" s="682"/>
      <c r="K23" s="682"/>
      <c r="L23" s="682"/>
      <c r="M23" s="682"/>
      <c r="N23" s="682"/>
      <c r="O23" s="682"/>
      <c r="P23" s="682"/>
      <c r="Q23" s="682"/>
      <c r="R23" s="682"/>
      <c r="S23" s="682"/>
      <c r="T23" s="682"/>
      <c r="U23" s="682"/>
      <c r="V23" s="682"/>
      <c r="W23" s="682"/>
      <c r="X23" s="682"/>
      <c r="Y23" s="682"/>
      <c r="Z23" s="682"/>
    </row>
    <row r="24" spans="1:26" ht="15">
      <c r="A24" s="682"/>
      <c r="B24" s="1039"/>
      <c r="C24" s="751"/>
      <c r="D24" s="751"/>
      <c r="E24" s="924"/>
      <c r="F24" s="924"/>
      <c r="G24" s="924"/>
      <c r="H24" s="924"/>
      <c r="I24" s="1360"/>
      <c r="J24" s="682"/>
      <c r="K24" s="682"/>
      <c r="L24" s="682"/>
      <c r="M24" s="682"/>
      <c r="N24" s="682"/>
      <c r="O24" s="682"/>
      <c r="P24" s="682"/>
      <c r="Q24" s="682"/>
      <c r="R24" s="682"/>
      <c r="S24" s="682"/>
      <c r="T24" s="682"/>
      <c r="U24" s="682"/>
      <c r="V24" s="682"/>
      <c r="W24" s="682"/>
      <c r="X24" s="682"/>
      <c r="Y24" s="682"/>
      <c r="Z24" s="682"/>
    </row>
    <row r="25" spans="1:26" ht="15">
      <c r="A25" s="682"/>
      <c r="B25" s="1039"/>
      <c r="C25" s="751"/>
      <c r="D25" s="751"/>
      <c r="E25" s="924"/>
      <c r="F25" s="924"/>
      <c r="G25" s="924"/>
      <c r="H25" s="924"/>
      <c r="I25" s="1360"/>
      <c r="J25" s="682"/>
      <c r="K25" s="682"/>
      <c r="L25" s="682"/>
      <c r="M25" s="682"/>
      <c r="N25" s="682"/>
      <c r="O25" s="682"/>
      <c r="P25" s="682"/>
      <c r="Q25" s="682"/>
      <c r="R25" s="682"/>
      <c r="S25" s="682"/>
      <c r="T25" s="682"/>
      <c r="U25" s="682"/>
      <c r="V25" s="682"/>
      <c r="W25" s="682"/>
      <c r="X25" s="682"/>
      <c r="Y25" s="682"/>
      <c r="Z25" s="682"/>
    </row>
    <row r="26" spans="1:26" ht="15">
      <c r="A26" s="682"/>
      <c r="B26" s="1039"/>
      <c r="C26" s="751"/>
      <c r="D26" s="751"/>
      <c r="E26" s="924"/>
      <c r="F26" s="924"/>
      <c r="G26" s="1490"/>
      <c r="H26" s="1491">
        <f>SUM(H21:H25)</f>
        <v>7.1999999999999993</v>
      </c>
      <c r="I26" s="1492" t="s">
        <v>1706</v>
      </c>
      <c r="J26" s="682"/>
      <c r="K26" s="682"/>
      <c r="L26" s="682"/>
      <c r="M26" s="682"/>
      <c r="N26" s="682"/>
      <c r="O26" s="682"/>
      <c r="P26" s="682"/>
      <c r="Q26" s="682"/>
      <c r="R26" s="682"/>
      <c r="S26" s="682"/>
      <c r="T26" s="682"/>
      <c r="U26" s="682"/>
      <c r="V26" s="682"/>
      <c r="W26" s="682"/>
      <c r="X26" s="682"/>
      <c r="Y26" s="682"/>
      <c r="Z26" s="682"/>
    </row>
    <row r="27" spans="1:26" ht="15">
      <c r="A27" s="682"/>
      <c r="B27" s="1484" t="s">
        <v>753</v>
      </c>
      <c r="C27" s="1485" t="s">
        <v>2935</v>
      </c>
      <c r="D27" s="1486"/>
      <c r="E27" s="1487"/>
      <c r="F27" s="1487"/>
      <c r="G27" s="1487"/>
      <c r="H27" s="1487"/>
      <c r="I27" s="1488"/>
      <c r="J27" s="682"/>
      <c r="K27" s="682"/>
      <c r="L27" s="682"/>
      <c r="M27" s="682"/>
      <c r="N27" s="682"/>
      <c r="O27" s="682"/>
      <c r="P27" s="682"/>
      <c r="Q27" s="682"/>
      <c r="R27" s="682"/>
      <c r="S27" s="682"/>
      <c r="T27" s="682"/>
      <c r="U27" s="682"/>
      <c r="V27" s="682"/>
      <c r="W27" s="682"/>
      <c r="X27" s="682"/>
      <c r="Y27" s="682"/>
      <c r="Z27" s="682"/>
    </row>
    <row r="28" spans="1:26" ht="15">
      <c r="A28" s="682"/>
      <c r="B28" s="1039"/>
      <c r="C28" s="1489" t="s">
        <v>1817</v>
      </c>
      <c r="D28" s="946">
        <v>1</v>
      </c>
      <c r="E28" s="924"/>
      <c r="F28" s="949">
        <v>1.2</v>
      </c>
      <c r="G28" s="949">
        <v>3</v>
      </c>
      <c r="H28" s="949">
        <f t="shared" ref="H28:H29" si="2">G28*F28*D28</f>
        <v>3.5999999999999996</v>
      </c>
      <c r="I28" s="1360"/>
      <c r="J28" s="682"/>
      <c r="K28" s="682"/>
      <c r="L28" s="682"/>
      <c r="M28" s="682"/>
      <c r="N28" s="682"/>
      <c r="O28" s="682"/>
      <c r="P28" s="682"/>
      <c r="Q28" s="682"/>
      <c r="R28" s="682"/>
      <c r="S28" s="682"/>
      <c r="T28" s="682"/>
      <c r="U28" s="682"/>
      <c r="V28" s="682"/>
      <c r="W28" s="682"/>
      <c r="X28" s="682"/>
      <c r="Y28" s="682"/>
      <c r="Z28" s="682"/>
    </row>
    <row r="29" spans="1:26" ht="15">
      <c r="A29" s="682"/>
      <c r="B29" s="1039"/>
      <c r="C29" s="1489" t="s">
        <v>1818</v>
      </c>
      <c r="D29" s="946">
        <v>1</v>
      </c>
      <c r="E29" s="924"/>
      <c r="F29" s="949">
        <v>1.2</v>
      </c>
      <c r="G29" s="949">
        <v>3</v>
      </c>
      <c r="H29" s="949">
        <f t="shared" si="2"/>
        <v>3.5999999999999996</v>
      </c>
      <c r="I29" s="1360"/>
      <c r="J29" s="682"/>
      <c r="K29" s="682"/>
      <c r="L29" s="682"/>
      <c r="M29" s="682"/>
      <c r="N29" s="682"/>
      <c r="O29" s="682"/>
      <c r="P29" s="682"/>
      <c r="Q29" s="682"/>
      <c r="R29" s="682"/>
      <c r="S29" s="682"/>
      <c r="T29" s="682"/>
      <c r="U29" s="682"/>
      <c r="V29" s="682"/>
      <c r="W29" s="682"/>
      <c r="X29" s="682"/>
      <c r="Y29" s="682"/>
      <c r="Z29" s="682"/>
    </row>
    <row r="30" spans="1:26" ht="15">
      <c r="A30" s="682"/>
      <c r="B30" s="1039"/>
      <c r="C30" s="751"/>
      <c r="D30" s="751"/>
      <c r="E30" s="924"/>
      <c r="F30" s="924"/>
      <c r="G30" s="924"/>
      <c r="H30" s="924"/>
      <c r="I30" s="1360"/>
      <c r="J30" s="682"/>
      <c r="K30" s="682"/>
      <c r="L30" s="682"/>
      <c r="M30" s="682"/>
      <c r="N30" s="682"/>
      <c r="O30" s="682"/>
      <c r="P30" s="682"/>
      <c r="Q30" s="682"/>
      <c r="R30" s="682"/>
      <c r="S30" s="682"/>
      <c r="T30" s="682"/>
      <c r="U30" s="682"/>
      <c r="V30" s="682"/>
      <c r="W30" s="682"/>
      <c r="X30" s="682"/>
      <c r="Y30" s="682"/>
      <c r="Z30" s="682"/>
    </row>
    <row r="31" spans="1:26" ht="15">
      <c r="A31" s="682"/>
      <c r="B31" s="1039"/>
      <c r="C31" s="751"/>
      <c r="D31" s="751"/>
      <c r="E31" s="924"/>
      <c r="F31" s="924"/>
      <c r="G31" s="924"/>
      <c r="H31" s="924"/>
      <c r="I31" s="1360"/>
      <c r="J31" s="682"/>
      <c r="K31" s="682"/>
      <c r="L31" s="682"/>
      <c r="M31" s="682"/>
      <c r="N31" s="682"/>
      <c r="O31" s="682"/>
      <c r="P31" s="682"/>
      <c r="Q31" s="682"/>
      <c r="R31" s="682"/>
      <c r="S31" s="682"/>
      <c r="T31" s="682"/>
      <c r="U31" s="682"/>
      <c r="V31" s="682"/>
      <c r="W31" s="682"/>
      <c r="X31" s="682"/>
      <c r="Y31" s="682"/>
      <c r="Z31" s="682"/>
    </row>
    <row r="32" spans="1:26" ht="15">
      <c r="A32" s="682"/>
      <c r="B32" s="1039"/>
      <c r="C32" s="751"/>
      <c r="D32" s="751"/>
      <c r="E32" s="924"/>
      <c r="F32" s="924"/>
      <c r="G32" s="924"/>
      <c r="H32" s="924"/>
      <c r="I32" s="1360"/>
      <c r="J32" s="682"/>
      <c r="K32" s="682"/>
      <c r="L32" s="682"/>
      <c r="M32" s="682"/>
      <c r="N32" s="682"/>
      <c r="O32" s="682"/>
      <c r="P32" s="682"/>
      <c r="Q32" s="682"/>
      <c r="R32" s="682"/>
      <c r="S32" s="682"/>
      <c r="T32" s="682"/>
      <c r="U32" s="682"/>
      <c r="V32" s="682"/>
      <c r="W32" s="682"/>
      <c r="X32" s="682"/>
      <c r="Y32" s="682"/>
      <c r="Z32" s="682"/>
    </row>
    <row r="33" spans="1:26" ht="15">
      <c r="A33" s="682"/>
      <c r="B33" s="1039"/>
      <c r="C33" s="751"/>
      <c r="D33" s="751"/>
      <c r="E33" s="924"/>
      <c r="F33" s="924"/>
      <c r="G33" s="1490"/>
      <c r="H33" s="1491">
        <f>SUM(H28:H32)</f>
        <v>7.1999999999999993</v>
      </c>
      <c r="I33" s="1492" t="s">
        <v>1706</v>
      </c>
      <c r="J33" s="682"/>
      <c r="K33" s="682"/>
      <c r="L33" s="682"/>
      <c r="M33" s="682"/>
      <c r="N33" s="682"/>
      <c r="O33" s="682"/>
      <c r="P33" s="682"/>
      <c r="Q33" s="682"/>
      <c r="R33" s="682"/>
      <c r="S33" s="682"/>
      <c r="T33" s="682"/>
      <c r="U33" s="682"/>
      <c r="V33" s="682"/>
      <c r="W33" s="682"/>
      <c r="X33" s="682"/>
      <c r="Y33" s="682"/>
      <c r="Z33" s="682"/>
    </row>
    <row r="34" spans="1:26" ht="15">
      <c r="A34" s="682"/>
      <c r="B34" s="1484" t="s">
        <v>738</v>
      </c>
      <c r="C34" s="1485" t="s">
        <v>2936</v>
      </c>
      <c r="D34" s="1486"/>
      <c r="E34" s="1487"/>
      <c r="F34" s="1487"/>
      <c r="G34" s="1487"/>
      <c r="H34" s="1487"/>
      <c r="I34" s="1488"/>
      <c r="J34" s="682"/>
      <c r="K34" s="682"/>
      <c r="L34" s="682"/>
      <c r="M34" s="682"/>
      <c r="N34" s="682"/>
      <c r="O34" s="682"/>
      <c r="P34" s="682"/>
      <c r="Q34" s="682"/>
      <c r="R34" s="682"/>
      <c r="S34" s="682"/>
      <c r="T34" s="682"/>
      <c r="U34" s="682"/>
      <c r="V34" s="682"/>
      <c r="W34" s="682"/>
      <c r="X34" s="682"/>
      <c r="Y34" s="682"/>
      <c r="Z34" s="682"/>
    </row>
    <row r="35" spans="1:26" ht="90">
      <c r="A35" s="682"/>
      <c r="B35" s="1039"/>
      <c r="C35" s="1493" t="s">
        <v>2937</v>
      </c>
      <c r="D35" s="751"/>
      <c r="E35" s="924"/>
      <c r="F35" s="924"/>
      <c r="G35" s="924"/>
      <c r="H35" s="924"/>
      <c r="I35" s="1360"/>
      <c r="J35" s="682"/>
      <c r="K35" s="682"/>
      <c r="L35" s="682"/>
      <c r="M35" s="682"/>
      <c r="N35" s="682"/>
      <c r="O35" s="682"/>
      <c r="P35" s="682"/>
      <c r="Q35" s="682"/>
      <c r="R35" s="682"/>
      <c r="S35" s="682"/>
      <c r="T35" s="682"/>
      <c r="U35" s="682"/>
      <c r="V35" s="682"/>
      <c r="W35" s="682"/>
      <c r="X35" s="682"/>
      <c r="Y35" s="682"/>
      <c r="Z35" s="682"/>
    </row>
    <row r="36" spans="1:26" ht="15">
      <c r="A36" s="682"/>
      <c r="B36" s="1039"/>
      <c r="C36" s="1489" t="s">
        <v>1552</v>
      </c>
      <c r="D36" s="946">
        <v>1</v>
      </c>
      <c r="E36" s="949">
        <v>4</v>
      </c>
      <c r="F36" s="949">
        <v>3.8</v>
      </c>
      <c r="G36" s="924"/>
      <c r="H36" s="949">
        <f t="shared" ref="H36:H37" si="3">E36*F36*D36</f>
        <v>15.2</v>
      </c>
      <c r="I36" s="1360"/>
      <c r="J36" s="682"/>
      <c r="K36" s="682"/>
      <c r="L36" s="682"/>
      <c r="M36" s="682"/>
      <c r="N36" s="682"/>
      <c r="O36" s="682"/>
      <c r="P36" s="682"/>
      <c r="Q36" s="682"/>
      <c r="R36" s="682"/>
      <c r="S36" s="682"/>
      <c r="T36" s="682"/>
      <c r="U36" s="682"/>
      <c r="V36" s="682"/>
      <c r="W36" s="682"/>
      <c r="X36" s="682"/>
      <c r="Y36" s="682"/>
      <c r="Z36" s="682"/>
    </row>
    <row r="37" spans="1:26" ht="15">
      <c r="A37" s="682"/>
      <c r="B37" s="1039"/>
      <c r="C37" s="1489" t="s">
        <v>2788</v>
      </c>
      <c r="D37" s="946">
        <v>1</v>
      </c>
      <c r="E37" s="949">
        <v>4</v>
      </c>
      <c r="F37" s="949">
        <v>3.8</v>
      </c>
      <c r="G37" s="924"/>
      <c r="H37" s="949">
        <f t="shared" si="3"/>
        <v>15.2</v>
      </c>
      <c r="I37" s="1360"/>
      <c r="J37" s="682"/>
      <c r="K37" s="682"/>
      <c r="L37" s="682"/>
      <c r="M37" s="682"/>
      <c r="N37" s="682"/>
      <c r="O37" s="682"/>
      <c r="P37" s="682"/>
      <c r="Q37" s="682"/>
      <c r="R37" s="682"/>
      <c r="S37" s="682"/>
      <c r="T37" s="682"/>
      <c r="U37" s="682"/>
      <c r="V37" s="682"/>
      <c r="W37" s="682"/>
      <c r="X37" s="682"/>
      <c r="Y37" s="682"/>
      <c r="Z37" s="682"/>
    </row>
    <row r="38" spans="1:26" ht="15">
      <c r="A38" s="682"/>
      <c r="B38" s="1039"/>
      <c r="C38" s="751"/>
      <c r="D38" s="751"/>
      <c r="E38" s="924"/>
      <c r="F38" s="924"/>
      <c r="G38" s="924"/>
      <c r="H38" s="924"/>
      <c r="I38" s="1360"/>
      <c r="J38" s="682"/>
      <c r="K38" s="682"/>
      <c r="L38" s="682"/>
      <c r="M38" s="682"/>
      <c r="N38" s="682"/>
      <c r="O38" s="682"/>
      <c r="P38" s="682"/>
      <c r="Q38" s="682"/>
      <c r="R38" s="682"/>
      <c r="S38" s="682"/>
      <c r="T38" s="682"/>
      <c r="U38" s="682"/>
      <c r="V38" s="682"/>
      <c r="W38" s="682"/>
      <c r="X38" s="682"/>
      <c r="Y38" s="682"/>
      <c r="Z38" s="682"/>
    </row>
    <row r="39" spans="1:26" ht="15">
      <c r="A39" s="682"/>
      <c r="B39" s="1039"/>
      <c r="C39" s="751"/>
      <c r="D39" s="751"/>
      <c r="E39" s="924"/>
      <c r="F39" s="924"/>
      <c r="G39" s="924"/>
      <c r="H39" s="924"/>
      <c r="I39" s="1360"/>
      <c r="J39" s="682"/>
      <c r="K39" s="682"/>
      <c r="L39" s="682"/>
      <c r="M39" s="682"/>
      <c r="N39" s="682"/>
      <c r="O39" s="682"/>
      <c r="P39" s="682"/>
      <c r="Q39" s="682"/>
      <c r="R39" s="682"/>
      <c r="S39" s="682"/>
      <c r="T39" s="682"/>
      <c r="U39" s="682"/>
      <c r="V39" s="682"/>
      <c r="W39" s="682"/>
      <c r="X39" s="682"/>
      <c r="Y39" s="682"/>
      <c r="Z39" s="682"/>
    </row>
    <row r="40" spans="1:26" ht="15">
      <c r="A40" s="682"/>
      <c r="B40" s="1039"/>
      <c r="C40" s="751"/>
      <c r="D40" s="751"/>
      <c r="E40" s="924"/>
      <c r="F40" s="924"/>
      <c r="G40" s="1490"/>
      <c r="H40" s="1491">
        <f>SUM(H35:H39)</f>
        <v>30.4</v>
      </c>
      <c r="I40" s="1492" t="s">
        <v>1706</v>
      </c>
      <c r="J40" s="682"/>
      <c r="K40" s="682"/>
      <c r="L40" s="682"/>
      <c r="M40" s="682"/>
      <c r="N40" s="682"/>
      <c r="O40" s="682"/>
      <c r="P40" s="682"/>
      <c r="Q40" s="682"/>
      <c r="R40" s="682"/>
      <c r="S40" s="682"/>
      <c r="T40" s="682"/>
      <c r="U40" s="682"/>
      <c r="V40" s="682"/>
      <c r="W40" s="682"/>
      <c r="X40" s="682"/>
      <c r="Y40" s="682"/>
      <c r="Z40" s="682"/>
    </row>
    <row r="41" spans="1:26" ht="45">
      <c r="A41" s="682"/>
      <c r="B41" s="1494" t="s">
        <v>2938</v>
      </c>
      <c r="C41" s="1485" t="s">
        <v>2939</v>
      </c>
      <c r="D41" s="1486"/>
      <c r="E41" s="1487"/>
      <c r="F41" s="1487"/>
      <c r="G41" s="1487"/>
      <c r="H41" s="1487"/>
      <c r="I41" s="1488"/>
      <c r="J41" s="682"/>
      <c r="K41" s="682"/>
      <c r="L41" s="682"/>
      <c r="M41" s="682"/>
      <c r="N41" s="682"/>
      <c r="O41" s="682"/>
      <c r="P41" s="682"/>
      <c r="Q41" s="682"/>
      <c r="R41" s="682"/>
      <c r="S41" s="682"/>
      <c r="T41" s="682"/>
      <c r="U41" s="682"/>
      <c r="V41" s="682"/>
      <c r="W41" s="682"/>
      <c r="X41" s="682"/>
      <c r="Y41" s="682"/>
      <c r="Z41" s="682"/>
    </row>
    <row r="42" spans="1:26" ht="15">
      <c r="A42" s="682"/>
      <c r="B42" s="1039"/>
      <c r="C42" s="1489" t="s">
        <v>2940</v>
      </c>
      <c r="D42" s="946">
        <v>2</v>
      </c>
      <c r="E42" s="949">
        <v>4</v>
      </c>
      <c r="F42" s="924"/>
      <c r="G42" s="924"/>
      <c r="H42" s="949">
        <f t="shared" ref="H42:H45" si="4">E42*D42</f>
        <v>8</v>
      </c>
      <c r="I42" s="1360"/>
      <c r="J42" s="682"/>
      <c r="K42" s="682"/>
      <c r="L42" s="682"/>
      <c r="M42" s="682"/>
      <c r="N42" s="682"/>
      <c r="O42" s="682"/>
      <c r="P42" s="682"/>
      <c r="Q42" s="682"/>
      <c r="R42" s="682"/>
      <c r="S42" s="682"/>
      <c r="T42" s="682"/>
      <c r="U42" s="682"/>
      <c r="V42" s="682"/>
      <c r="W42" s="682"/>
      <c r="X42" s="682"/>
      <c r="Y42" s="682"/>
      <c r="Z42" s="682"/>
    </row>
    <row r="43" spans="1:26" ht="15">
      <c r="A43" s="682"/>
      <c r="B43" s="1039"/>
      <c r="C43" s="751"/>
      <c r="D43" s="946">
        <v>2</v>
      </c>
      <c r="E43" s="949">
        <v>3.8</v>
      </c>
      <c r="F43" s="924"/>
      <c r="G43" s="924"/>
      <c r="H43" s="949">
        <f t="shared" si="4"/>
        <v>7.6</v>
      </c>
      <c r="I43" s="1360"/>
      <c r="J43" s="682"/>
      <c r="K43" s="682"/>
      <c r="L43" s="682"/>
      <c r="M43" s="682"/>
      <c r="N43" s="682"/>
      <c r="O43" s="682"/>
      <c r="P43" s="682"/>
      <c r="Q43" s="682"/>
      <c r="R43" s="682"/>
      <c r="S43" s="682"/>
      <c r="T43" s="682"/>
      <c r="U43" s="682"/>
      <c r="V43" s="682"/>
      <c r="W43" s="682"/>
      <c r="X43" s="682"/>
      <c r="Y43" s="682"/>
      <c r="Z43" s="682"/>
    </row>
    <row r="44" spans="1:26" ht="15">
      <c r="A44" s="682"/>
      <c r="B44" s="1039"/>
      <c r="C44" s="751"/>
      <c r="D44" s="946">
        <v>2</v>
      </c>
      <c r="E44" s="949">
        <v>4</v>
      </c>
      <c r="F44" s="924"/>
      <c r="G44" s="924"/>
      <c r="H44" s="949">
        <f t="shared" si="4"/>
        <v>8</v>
      </c>
      <c r="I44" s="1360"/>
      <c r="J44" s="682"/>
      <c r="K44" s="682"/>
      <c r="L44" s="682"/>
      <c r="M44" s="682"/>
      <c r="N44" s="682"/>
      <c r="O44" s="682"/>
      <c r="P44" s="682"/>
      <c r="Q44" s="682"/>
      <c r="R44" s="682"/>
      <c r="S44" s="682"/>
      <c r="T44" s="682"/>
      <c r="U44" s="682"/>
      <c r="V44" s="682"/>
      <c r="W44" s="682"/>
      <c r="X44" s="682"/>
      <c r="Y44" s="682"/>
      <c r="Z44" s="682"/>
    </row>
    <row r="45" spans="1:26" ht="15">
      <c r="A45" s="682"/>
      <c r="B45" s="1039"/>
      <c r="C45" s="751"/>
      <c r="D45" s="946">
        <v>2</v>
      </c>
      <c r="E45" s="949">
        <v>3.8</v>
      </c>
      <c r="F45" s="924"/>
      <c r="G45" s="924"/>
      <c r="H45" s="949">
        <f t="shared" si="4"/>
        <v>7.6</v>
      </c>
      <c r="I45" s="1360"/>
      <c r="J45" s="682"/>
      <c r="K45" s="682"/>
      <c r="L45" s="682"/>
      <c r="M45" s="682"/>
      <c r="N45" s="682"/>
      <c r="O45" s="682"/>
      <c r="P45" s="682"/>
      <c r="Q45" s="682"/>
      <c r="R45" s="682"/>
      <c r="S45" s="682"/>
      <c r="T45" s="682"/>
      <c r="U45" s="682"/>
      <c r="V45" s="682"/>
      <c r="W45" s="682"/>
      <c r="X45" s="682"/>
      <c r="Y45" s="682"/>
      <c r="Z45" s="682"/>
    </row>
    <row r="46" spans="1:26" ht="15">
      <c r="A46" s="682"/>
      <c r="B46" s="1039"/>
      <c r="C46" s="751"/>
      <c r="D46" s="751"/>
      <c r="E46" s="924"/>
      <c r="F46" s="924"/>
      <c r="G46" s="924"/>
      <c r="H46" s="924"/>
      <c r="I46" s="1360"/>
      <c r="J46" s="682"/>
      <c r="K46" s="682"/>
      <c r="L46" s="682"/>
      <c r="M46" s="682"/>
      <c r="N46" s="682"/>
      <c r="O46" s="682"/>
      <c r="P46" s="682"/>
      <c r="Q46" s="682"/>
      <c r="R46" s="682"/>
      <c r="S46" s="682"/>
      <c r="T46" s="682"/>
      <c r="U46" s="682"/>
      <c r="V46" s="682"/>
      <c r="W46" s="682"/>
      <c r="X46" s="682"/>
      <c r="Y46" s="682"/>
      <c r="Z46" s="682"/>
    </row>
    <row r="47" spans="1:26" ht="15">
      <c r="A47" s="682"/>
      <c r="B47" s="1039"/>
      <c r="C47" s="1495" t="s">
        <v>2941</v>
      </c>
      <c r="D47" s="751"/>
      <c r="E47" s="924"/>
      <c r="F47" s="924"/>
      <c r="G47" s="924"/>
      <c r="H47" s="924"/>
      <c r="I47" s="1360"/>
      <c r="J47" s="682"/>
      <c r="K47" s="682"/>
      <c r="L47" s="682"/>
      <c r="M47" s="682"/>
      <c r="N47" s="682"/>
      <c r="O47" s="682"/>
      <c r="P47" s="682"/>
      <c r="Q47" s="682"/>
      <c r="R47" s="682"/>
      <c r="S47" s="682"/>
      <c r="T47" s="682"/>
      <c r="U47" s="682"/>
      <c r="V47" s="682"/>
      <c r="W47" s="682"/>
      <c r="X47" s="682"/>
      <c r="Y47" s="682"/>
      <c r="Z47" s="682"/>
    </row>
    <row r="48" spans="1:26" ht="15">
      <c r="A48" s="682"/>
      <c r="B48" s="1039"/>
      <c r="C48" s="1489" t="s">
        <v>2942</v>
      </c>
      <c r="D48" s="946">
        <v>2</v>
      </c>
      <c r="E48" s="949">
        <v>-1</v>
      </c>
      <c r="F48" s="924"/>
      <c r="G48" s="924"/>
      <c r="H48" s="949">
        <f>E48*D48</f>
        <v>-2</v>
      </c>
      <c r="I48" s="1360"/>
      <c r="J48" s="682"/>
      <c r="K48" s="682"/>
      <c r="L48" s="682"/>
      <c r="M48" s="682"/>
      <c r="N48" s="682"/>
      <c r="O48" s="682"/>
      <c r="P48" s="682"/>
      <c r="Q48" s="682"/>
      <c r="R48" s="682"/>
      <c r="S48" s="682"/>
      <c r="T48" s="682"/>
      <c r="U48" s="682"/>
      <c r="V48" s="682"/>
      <c r="W48" s="682"/>
      <c r="X48" s="682"/>
      <c r="Y48" s="682"/>
      <c r="Z48" s="682"/>
    </row>
    <row r="49" spans="1:26" ht="15">
      <c r="A49" s="682"/>
      <c r="B49" s="1039"/>
      <c r="C49" s="751"/>
      <c r="D49" s="751"/>
      <c r="E49" s="924"/>
      <c r="F49" s="924"/>
      <c r="G49" s="924"/>
      <c r="H49" s="924"/>
      <c r="I49" s="1360"/>
      <c r="J49" s="682"/>
      <c r="K49" s="682"/>
      <c r="L49" s="682"/>
      <c r="M49" s="682"/>
      <c r="N49" s="682"/>
      <c r="O49" s="682"/>
      <c r="P49" s="682"/>
      <c r="Q49" s="682"/>
      <c r="R49" s="682"/>
      <c r="S49" s="682"/>
      <c r="T49" s="682"/>
      <c r="U49" s="682"/>
      <c r="V49" s="682"/>
      <c r="W49" s="682"/>
      <c r="X49" s="682"/>
      <c r="Y49" s="682"/>
      <c r="Z49" s="682"/>
    </row>
    <row r="50" spans="1:26" ht="15">
      <c r="A50" s="682"/>
      <c r="B50" s="1039"/>
      <c r="C50" s="751"/>
      <c r="D50" s="751"/>
      <c r="E50" s="924"/>
      <c r="F50" s="924"/>
      <c r="G50" s="924"/>
      <c r="H50" s="924"/>
      <c r="I50" s="1360"/>
      <c r="J50" s="682"/>
      <c r="K50" s="682"/>
      <c r="L50" s="682"/>
      <c r="M50" s="682"/>
      <c r="N50" s="682"/>
      <c r="O50" s="682"/>
      <c r="P50" s="682"/>
      <c r="Q50" s="682"/>
      <c r="R50" s="682"/>
      <c r="S50" s="682"/>
      <c r="T50" s="682"/>
      <c r="U50" s="682"/>
      <c r="V50" s="682"/>
      <c r="W50" s="682"/>
      <c r="X50" s="682"/>
      <c r="Y50" s="682"/>
      <c r="Z50" s="682"/>
    </row>
    <row r="51" spans="1:26" ht="15">
      <c r="A51" s="682"/>
      <c r="B51" s="1039"/>
      <c r="C51" s="751"/>
      <c r="D51" s="751"/>
      <c r="E51" s="924"/>
      <c r="F51" s="924"/>
      <c r="G51" s="924"/>
      <c r="H51" s="924"/>
      <c r="I51" s="1360"/>
      <c r="J51" s="682"/>
      <c r="K51" s="682"/>
      <c r="L51" s="682"/>
      <c r="M51" s="682"/>
      <c r="N51" s="682"/>
      <c r="O51" s="682"/>
      <c r="P51" s="682"/>
      <c r="Q51" s="682"/>
      <c r="R51" s="682"/>
      <c r="S51" s="682"/>
      <c r="T51" s="682"/>
      <c r="U51" s="682"/>
      <c r="V51" s="682"/>
      <c r="W51" s="682"/>
      <c r="X51" s="682"/>
      <c r="Y51" s="682"/>
      <c r="Z51" s="682"/>
    </row>
    <row r="52" spans="1:26" ht="15">
      <c r="A52" s="682"/>
      <c r="B52" s="1039"/>
      <c r="C52" s="751"/>
      <c r="D52" s="751"/>
      <c r="E52" s="924"/>
      <c r="F52" s="924"/>
      <c r="G52" s="1490"/>
      <c r="H52" s="1491">
        <f>SUM(H42:H51)</f>
        <v>29.200000000000003</v>
      </c>
      <c r="I52" s="1492" t="s">
        <v>1706</v>
      </c>
      <c r="J52" s="682"/>
      <c r="K52" s="682"/>
      <c r="L52" s="682"/>
      <c r="M52" s="682"/>
      <c r="N52" s="682"/>
      <c r="O52" s="682"/>
      <c r="P52" s="682"/>
      <c r="Q52" s="682"/>
      <c r="R52" s="682"/>
      <c r="S52" s="682"/>
      <c r="T52" s="682"/>
      <c r="U52" s="682"/>
      <c r="V52" s="682"/>
      <c r="W52" s="682"/>
      <c r="X52" s="682"/>
      <c r="Y52" s="682"/>
      <c r="Z52" s="682"/>
    </row>
    <row r="53" spans="1:26" ht="15">
      <c r="A53" s="682"/>
      <c r="B53" s="1484" t="s">
        <v>738</v>
      </c>
      <c r="C53" s="1485" t="s">
        <v>2789</v>
      </c>
      <c r="D53" s="1486"/>
      <c r="E53" s="1487"/>
      <c r="F53" s="1487"/>
      <c r="G53" s="1487"/>
      <c r="H53" s="1487"/>
      <c r="I53" s="1488"/>
      <c r="J53" s="682"/>
      <c r="K53" s="682"/>
      <c r="L53" s="682"/>
      <c r="M53" s="682"/>
      <c r="N53" s="682"/>
      <c r="O53" s="682"/>
      <c r="P53" s="682"/>
      <c r="Q53" s="682"/>
      <c r="R53" s="682"/>
      <c r="S53" s="682"/>
      <c r="T53" s="682"/>
      <c r="U53" s="682"/>
      <c r="V53" s="682"/>
      <c r="W53" s="682"/>
      <c r="X53" s="682"/>
      <c r="Y53" s="682"/>
      <c r="Z53" s="682"/>
    </row>
    <row r="54" spans="1:26" ht="15">
      <c r="A54" s="682"/>
      <c r="B54" s="1039"/>
      <c r="C54" s="751"/>
      <c r="D54" s="946">
        <v>1</v>
      </c>
      <c r="E54" s="949">
        <v>3.4</v>
      </c>
      <c r="F54" s="949">
        <v>2</v>
      </c>
      <c r="G54" s="924"/>
      <c r="H54" s="949">
        <f t="shared" ref="H54:H55" si="5">F54*E54*D54</f>
        <v>6.8</v>
      </c>
      <c r="I54" s="1360"/>
      <c r="J54" s="682"/>
      <c r="K54" s="682"/>
      <c r="L54" s="682"/>
      <c r="M54" s="682"/>
      <c r="N54" s="682"/>
      <c r="O54" s="682"/>
      <c r="P54" s="682"/>
      <c r="Q54" s="682"/>
      <c r="R54" s="682"/>
      <c r="S54" s="682"/>
      <c r="T54" s="682"/>
      <c r="U54" s="682"/>
      <c r="V54" s="682"/>
      <c r="W54" s="682"/>
      <c r="X54" s="682"/>
      <c r="Y54" s="682"/>
      <c r="Z54" s="682"/>
    </row>
    <row r="55" spans="1:26" ht="15">
      <c r="A55" s="682"/>
      <c r="B55" s="1039"/>
      <c r="C55" s="751"/>
      <c r="D55" s="946">
        <v>2</v>
      </c>
      <c r="E55" s="949">
        <v>2.2000000000000002</v>
      </c>
      <c r="F55" s="949">
        <v>2</v>
      </c>
      <c r="G55" s="924"/>
      <c r="H55" s="949">
        <f t="shared" si="5"/>
        <v>8.8000000000000007</v>
      </c>
      <c r="I55" s="1360"/>
      <c r="J55" s="682"/>
      <c r="K55" s="682"/>
      <c r="L55" s="682"/>
      <c r="M55" s="682"/>
      <c r="N55" s="682"/>
      <c r="O55" s="682"/>
      <c r="P55" s="682"/>
      <c r="Q55" s="682"/>
      <c r="R55" s="682"/>
      <c r="S55" s="682"/>
      <c r="T55" s="682"/>
      <c r="U55" s="682"/>
      <c r="V55" s="682"/>
      <c r="W55" s="682"/>
      <c r="X55" s="682"/>
      <c r="Y55" s="682"/>
      <c r="Z55" s="682"/>
    </row>
    <row r="56" spans="1:26" ht="15">
      <c r="A56" s="682"/>
      <c r="B56" s="1039"/>
      <c r="C56" s="751"/>
      <c r="D56" s="751"/>
      <c r="E56" s="924"/>
      <c r="F56" s="924"/>
      <c r="G56" s="924"/>
      <c r="H56" s="924"/>
      <c r="I56" s="1360"/>
      <c r="J56" s="682"/>
      <c r="K56" s="682"/>
      <c r="L56" s="682"/>
      <c r="M56" s="682"/>
      <c r="N56" s="682"/>
      <c r="O56" s="682"/>
      <c r="P56" s="682"/>
      <c r="Q56" s="682"/>
      <c r="R56" s="682"/>
      <c r="S56" s="682"/>
      <c r="T56" s="682"/>
      <c r="U56" s="682"/>
      <c r="V56" s="682"/>
      <c r="W56" s="682"/>
      <c r="X56" s="682"/>
      <c r="Y56" s="682"/>
      <c r="Z56" s="682"/>
    </row>
    <row r="57" spans="1:26" ht="15">
      <c r="A57" s="682"/>
      <c r="B57" s="1039"/>
      <c r="C57" s="751"/>
      <c r="D57" s="751"/>
      <c r="E57" s="924"/>
      <c r="F57" s="924"/>
      <c r="G57" s="924"/>
      <c r="H57" s="924"/>
      <c r="I57" s="1360"/>
      <c r="J57" s="682"/>
      <c r="K57" s="682"/>
      <c r="L57" s="682"/>
      <c r="M57" s="682"/>
      <c r="N57" s="682"/>
      <c r="O57" s="682"/>
      <c r="P57" s="682"/>
      <c r="Q57" s="682"/>
      <c r="R57" s="682"/>
      <c r="S57" s="682"/>
      <c r="T57" s="682"/>
      <c r="U57" s="682"/>
      <c r="V57" s="682"/>
      <c r="W57" s="682"/>
      <c r="X57" s="682"/>
      <c r="Y57" s="682"/>
      <c r="Z57" s="682"/>
    </row>
    <row r="58" spans="1:26" ht="15">
      <c r="A58" s="682"/>
      <c r="B58" s="1039"/>
      <c r="C58" s="751"/>
      <c r="D58" s="751"/>
      <c r="E58" s="924"/>
      <c r="F58" s="924"/>
      <c r="G58" s="924"/>
      <c r="H58" s="924"/>
      <c r="I58" s="1360"/>
      <c r="J58" s="682"/>
      <c r="K58" s="682"/>
      <c r="L58" s="682"/>
      <c r="M58" s="682"/>
      <c r="N58" s="682"/>
      <c r="O58" s="682"/>
      <c r="P58" s="682"/>
      <c r="Q58" s="682"/>
      <c r="R58" s="682"/>
      <c r="S58" s="682"/>
      <c r="T58" s="682"/>
      <c r="U58" s="682"/>
      <c r="V58" s="682"/>
      <c r="W58" s="682"/>
      <c r="X58" s="682"/>
      <c r="Y58" s="682"/>
      <c r="Z58" s="682"/>
    </row>
    <row r="59" spans="1:26" ht="15">
      <c r="A59" s="682"/>
      <c r="B59" s="1039"/>
      <c r="C59" s="751"/>
      <c r="D59" s="751"/>
      <c r="E59" s="924"/>
      <c r="F59" s="924"/>
      <c r="G59" s="1490"/>
      <c r="H59" s="1491">
        <f>SUM(H54:H58)</f>
        <v>15.600000000000001</v>
      </c>
      <c r="I59" s="1492" t="s">
        <v>1706</v>
      </c>
      <c r="J59" s="682"/>
      <c r="K59" s="682"/>
      <c r="L59" s="682"/>
      <c r="M59" s="682"/>
      <c r="N59" s="682"/>
      <c r="O59" s="682"/>
      <c r="P59" s="682"/>
      <c r="Q59" s="682"/>
      <c r="R59" s="682"/>
      <c r="S59" s="682"/>
      <c r="T59" s="682"/>
      <c r="U59" s="682"/>
      <c r="V59" s="682"/>
      <c r="W59" s="682"/>
      <c r="X59" s="682"/>
      <c r="Y59" s="682"/>
      <c r="Z59" s="682"/>
    </row>
    <row r="60" spans="1:26" ht="45">
      <c r="A60" s="682"/>
      <c r="B60" s="1494" t="s">
        <v>2938</v>
      </c>
      <c r="C60" s="1485" t="s">
        <v>2943</v>
      </c>
      <c r="D60" s="1486"/>
      <c r="E60" s="1487"/>
      <c r="F60" s="1487"/>
      <c r="G60" s="1487"/>
      <c r="H60" s="1487"/>
      <c r="I60" s="1488"/>
      <c r="J60" s="682"/>
      <c r="K60" s="682"/>
      <c r="L60" s="682"/>
      <c r="M60" s="682"/>
      <c r="N60" s="682"/>
      <c r="O60" s="682"/>
      <c r="P60" s="682"/>
      <c r="Q60" s="682"/>
      <c r="R60" s="682"/>
      <c r="S60" s="682"/>
      <c r="T60" s="682"/>
      <c r="U60" s="682"/>
      <c r="V60" s="682"/>
      <c r="W60" s="682"/>
      <c r="X60" s="682"/>
      <c r="Y60" s="682"/>
      <c r="Z60" s="682"/>
    </row>
    <row r="61" spans="1:26" ht="15">
      <c r="A61" s="682"/>
      <c r="B61" s="1039"/>
      <c r="C61" s="751"/>
      <c r="D61" s="946">
        <v>2</v>
      </c>
      <c r="E61" s="949">
        <v>3.4</v>
      </c>
      <c r="F61" s="924"/>
      <c r="G61" s="924"/>
      <c r="H61" s="949">
        <f t="shared" ref="H61:H64" si="6">E61*D61</f>
        <v>6.8</v>
      </c>
      <c r="I61" s="1360"/>
      <c r="J61" s="682"/>
      <c r="K61" s="682"/>
      <c r="L61" s="682"/>
      <c r="M61" s="682"/>
      <c r="N61" s="682"/>
      <c r="O61" s="682"/>
      <c r="P61" s="682"/>
      <c r="Q61" s="682"/>
      <c r="R61" s="682"/>
      <c r="S61" s="682"/>
      <c r="T61" s="682"/>
      <c r="U61" s="682"/>
      <c r="V61" s="682"/>
      <c r="W61" s="682"/>
      <c r="X61" s="682"/>
      <c r="Y61" s="682"/>
      <c r="Z61" s="682"/>
    </row>
    <row r="62" spans="1:26" ht="15">
      <c r="A62" s="682"/>
      <c r="B62" s="1039"/>
      <c r="C62" s="751"/>
      <c r="D62" s="946">
        <v>2</v>
      </c>
      <c r="E62" s="949">
        <v>2</v>
      </c>
      <c r="F62" s="924"/>
      <c r="G62" s="924"/>
      <c r="H62" s="949">
        <f t="shared" si="6"/>
        <v>4</v>
      </c>
      <c r="I62" s="1360"/>
      <c r="J62" s="682"/>
      <c r="K62" s="682"/>
      <c r="L62" s="682"/>
      <c r="M62" s="682"/>
      <c r="N62" s="682"/>
      <c r="O62" s="682"/>
      <c r="P62" s="682"/>
      <c r="Q62" s="682"/>
      <c r="R62" s="682"/>
      <c r="S62" s="682"/>
      <c r="T62" s="682"/>
      <c r="U62" s="682"/>
      <c r="V62" s="682"/>
      <c r="W62" s="682"/>
      <c r="X62" s="682"/>
      <c r="Y62" s="682"/>
      <c r="Z62" s="682"/>
    </row>
    <row r="63" spans="1:26" ht="15">
      <c r="A63" s="682"/>
      <c r="B63" s="1039"/>
      <c r="C63" s="751"/>
      <c r="D63" s="946">
        <v>4</v>
      </c>
      <c r="E63" s="949">
        <v>2.2000000000000002</v>
      </c>
      <c r="F63" s="924"/>
      <c r="G63" s="924"/>
      <c r="H63" s="949">
        <f t="shared" si="6"/>
        <v>8.8000000000000007</v>
      </c>
      <c r="I63" s="1360"/>
      <c r="J63" s="682"/>
      <c r="K63" s="682"/>
      <c r="L63" s="682"/>
      <c r="M63" s="682"/>
      <c r="N63" s="682"/>
      <c r="O63" s="682"/>
      <c r="P63" s="682"/>
      <c r="Q63" s="682"/>
      <c r="R63" s="682"/>
      <c r="S63" s="682"/>
      <c r="T63" s="682"/>
      <c r="U63" s="682"/>
      <c r="V63" s="682"/>
      <c r="W63" s="682"/>
      <c r="X63" s="682"/>
      <c r="Y63" s="682"/>
      <c r="Z63" s="682"/>
    </row>
    <row r="64" spans="1:26" ht="15">
      <c r="A64" s="682"/>
      <c r="B64" s="1039"/>
      <c r="C64" s="751"/>
      <c r="D64" s="946">
        <v>4</v>
      </c>
      <c r="E64" s="949">
        <v>2</v>
      </c>
      <c r="F64" s="924"/>
      <c r="G64" s="924"/>
      <c r="H64" s="949">
        <f t="shared" si="6"/>
        <v>8</v>
      </c>
      <c r="I64" s="1360"/>
      <c r="J64" s="682"/>
      <c r="K64" s="682"/>
      <c r="L64" s="682"/>
      <c r="M64" s="682"/>
      <c r="N64" s="682"/>
      <c r="O64" s="682"/>
      <c r="P64" s="682"/>
      <c r="Q64" s="682"/>
      <c r="R64" s="682"/>
      <c r="S64" s="682"/>
      <c r="T64" s="682"/>
      <c r="U64" s="682"/>
      <c r="V64" s="682"/>
      <c r="W64" s="682"/>
      <c r="X64" s="682"/>
      <c r="Y64" s="682"/>
      <c r="Z64" s="682"/>
    </row>
    <row r="65" spans="1:26" ht="15">
      <c r="A65" s="682"/>
      <c r="B65" s="1039"/>
      <c r="C65" s="751"/>
      <c r="D65" s="751"/>
      <c r="E65" s="924"/>
      <c r="F65" s="924"/>
      <c r="G65" s="924"/>
      <c r="H65" s="924"/>
      <c r="I65" s="1360"/>
      <c r="J65" s="682"/>
      <c r="K65" s="682"/>
      <c r="L65" s="682"/>
      <c r="M65" s="682"/>
      <c r="N65" s="682"/>
      <c r="O65" s="682"/>
      <c r="P65" s="682"/>
      <c r="Q65" s="682"/>
      <c r="R65" s="682"/>
      <c r="S65" s="682"/>
      <c r="T65" s="682"/>
      <c r="U65" s="682"/>
      <c r="V65" s="682"/>
      <c r="W65" s="682"/>
      <c r="X65" s="682"/>
      <c r="Y65" s="682"/>
      <c r="Z65" s="682"/>
    </row>
    <row r="66" spans="1:26" ht="15">
      <c r="A66" s="682"/>
      <c r="B66" s="1039"/>
      <c r="C66" s="1495" t="s">
        <v>2941</v>
      </c>
      <c r="D66" s="751"/>
      <c r="E66" s="924"/>
      <c r="F66" s="924"/>
      <c r="G66" s="924"/>
      <c r="H66" s="924"/>
      <c r="I66" s="1360"/>
      <c r="J66" s="682"/>
      <c r="K66" s="682"/>
      <c r="L66" s="682"/>
      <c r="M66" s="682"/>
      <c r="N66" s="682"/>
      <c r="O66" s="682"/>
      <c r="P66" s="682"/>
      <c r="Q66" s="682"/>
      <c r="R66" s="682"/>
      <c r="S66" s="682"/>
      <c r="T66" s="682"/>
      <c r="U66" s="682"/>
      <c r="V66" s="682"/>
      <c r="W66" s="682"/>
      <c r="X66" s="682"/>
      <c r="Y66" s="682"/>
      <c r="Z66" s="682"/>
    </row>
    <row r="67" spans="1:26" ht="15">
      <c r="A67" s="682"/>
      <c r="B67" s="1039"/>
      <c r="C67" s="751"/>
      <c r="D67" s="946">
        <v>2</v>
      </c>
      <c r="E67" s="949">
        <v>-1.6</v>
      </c>
      <c r="F67" s="924"/>
      <c r="G67" s="924"/>
      <c r="H67" s="949">
        <f t="shared" ref="H67:H73" si="7">E67*D67</f>
        <v>-3.2</v>
      </c>
      <c r="I67" s="1360"/>
      <c r="J67" s="682"/>
      <c r="K67" s="682"/>
      <c r="L67" s="682"/>
      <c r="M67" s="682"/>
      <c r="N67" s="682"/>
      <c r="O67" s="682"/>
      <c r="P67" s="682"/>
      <c r="Q67" s="682"/>
      <c r="R67" s="682"/>
      <c r="S67" s="682"/>
      <c r="T67" s="682"/>
      <c r="U67" s="682"/>
      <c r="V67" s="682"/>
      <c r="W67" s="682"/>
      <c r="X67" s="682"/>
      <c r="Y67" s="682"/>
      <c r="Z67" s="682"/>
    </row>
    <row r="68" spans="1:26" ht="15">
      <c r="A68" s="682"/>
      <c r="B68" s="1039"/>
      <c r="C68" s="1489" t="s">
        <v>2944</v>
      </c>
      <c r="D68" s="946">
        <v>1</v>
      </c>
      <c r="E68" s="949">
        <v>-1.8</v>
      </c>
      <c r="F68" s="924"/>
      <c r="G68" s="924"/>
      <c r="H68" s="949">
        <f t="shared" si="7"/>
        <v>-1.8</v>
      </c>
      <c r="I68" s="1360"/>
      <c r="J68" s="682"/>
      <c r="K68" s="682"/>
      <c r="L68" s="682"/>
      <c r="M68" s="682"/>
      <c r="N68" s="682"/>
      <c r="O68" s="682"/>
      <c r="P68" s="682"/>
      <c r="Q68" s="682"/>
      <c r="R68" s="682"/>
      <c r="S68" s="682"/>
      <c r="T68" s="682"/>
      <c r="U68" s="682"/>
      <c r="V68" s="682"/>
      <c r="W68" s="682"/>
      <c r="X68" s="682"/>
      <c r="Y68" s="682"/>
      <c r="Z68" s="682"/>
    </row>
    <row r="69" spans="1:26" ht="15">
      <c r="A69" s="682"/>
      <c r="B69" s="1039"/>
      <c r="C69" s="751"/>
      <c r="D69" s="946">
        <v>1</v>
      </c>
      <c r="E69" s="949">
        <v>-2.2000000000000002</v>
      </c>
      <c r="F69" s="924"/>
      <c r="G69" s="924"/>
      <c r="H69" s="949">
        <f t="shared" si="7"/>
        <v>-2.2000000000000002</v>
      </c>
      <c r="I69" s="1360"/>
      <c r="J69" s="682"/>
      <c r="K69" s="682"/>
      <c r="L69" s="682"/>
      <c r="M69" s="682"/>
      <c r="N69" s="682"/>
      <c r="O69" s="682"/>
      <c r="P69" s="682"/>
      <c r="Q69" s="682"/>
      <c r="R69" s="682"/>
      <c r="S69" s="682"/>
      <c r="T69" s="682"/>
      <c r="U69" s="682"/>
      <c r="V69" s="682"/>
      <c r="W69" s="682"/>
      <c r="X69" s="682"/>
      <c r="Y69" s="682"/>
      <c r="Z69" s="682"/>
    </row>
    <row r="70" spans="1:26" ht="15">
      <c r="A70" s="682"/>
      <c r="B70" s="1039"/>
      <c r="C70" s="751"/>
      <c r="D70" s="946">
        <v>1</v>
      </c>
      <c r="E70" s="949">
        <v>-2</v>
      </c>
      <c r="F70" s="924"/>
      <c r="G70" s="924"/>
      <c r="H70" s="949">
        <f t="shared" si="7"/>
        <v>-2</v>
      </c>
      <c r="I70" s="1360"/>
      <c r="J70" s="682"/>
      <c r="K70" s="682"/>
      <c r="L70" s="682"/>
      <c r="M70" s="682"/>
      <c r="N70" s="682"/>
      <c r="O70" s="682"/>
      <c r="P70" s="682"/>
      <c r="Q70" s="682"/>
      <c r="R70" s="682"/>
      <c r="S70" s="682"/>
      <c r="T70" s="682"/>
      <c r="U70" s="682"/>
      <c r="V70" s="682"/>
      <c r="W70" s="682"/>
      <c r="X70" s="682"/>
      <c r="Y70" s="682"/>
      <c r="Z70" s="682"/>
    </row>
    <row r="71" spans="1:26" ht="15">
      <c r="A71" s="682"/>
      <c r="B71" s="1039"/>
      <c r="C71" s="1489" t="s">
        <v>2942</v>
      </c>
      <c r="D71" s="946">
        <v>3</v>
      </c>
      <c r="E71" s="949">
        <v>-1</v>
      </c>
      <c r="F71" s="924"/>
      <c r="G71" s="924"/>
      <c r="H71" s="949">
        <f t="shared" si="7"/>
        <v>-3</v>
      </c>
      <c r="I71" s="1360"/>
      <c r="J71" s="682"/>
      <c r="K71" s="682"/>
      <c r="L71" s="682"/>
      <c r="M71" s="682"/>
      <c r="N71" s="682"/>
      <c r="O71" s="682"/>
      <c r="P71" s="682"/>
      <c r="Q71" s="682"/>
      <c r="R71" s="682"/>
      <c r="S71" s="682"/>
      <c r="T71" s="682"/>
      <c r="U71" s="682"/>
      <c r="V71" s="682"/>
      <c r="W71" s="682"/>
      <c r="X71" s="682"/>
      <c r="Y71" s="682"/>
      <c r="Z71" s="682"/>
    </row>
    <row r="72" spans="1:26" ht="15">
      <c r="A72" s="682"/>
      <c r="B72" s="1039"/>
      <c r="C72" s="1489" t="s">
        <v>2945</v>
      </c>
      <c r="D72" s="946">
        <v>1</v>
      </c>
      <c r="E72" s="949">
        <v>-0.8</v>
      </c>
      <c r="F72" s="924"/>
      <c r="G72" s="924"/>
      <c r="H72" s="949">
        <f t="shared" si="7"/>
        <v>-0.8</v>
      </c>
      <c r="I72" s="1360"/>
      <c r="J72" s="682"/>
      <c r="K72" s="682"/>
      <c r="L72" s="682"/>
      <c r="M72" s="682"/>
      <c r="N72" s="682"/>
      <c r="O72" s="682"/>
      <c r="P72" s="682"/>
      <c r="Q72" s="682"/>
      <c r="R72" s="682"/>
      <c r="S72" s="682"/>
      <c r="T72" s="682"/>
      <c r="U72" s="682"/>
      <c r="V72" s="682"/>
      <c r="W72" s="682"/>
      <c r="X72" s="682"/>
      <c r="Y72" s="682"/>
      <c r="Z72" s="682"/>
    </row>
    <row r="73" spans="1:26" ht="15">
      <c r="A73" s="682"/>
      <c r="B73" s="1039"/>
      <c r="C73" s="1489" t="s">
        <v>2946</v>
      </c>
      <c r="D73" s="946">
        <v>1</v>
      </c>
      <c r="E73" s="949">
        <v>-1.2</v>
      </c>
      <c r="F73" s="924"/>
      <c r="G73" s="924"/>
      <c r="H73" s="949">
        <f t="shared" si="7"/>
        <v>-1.2</v>
      </c>
      <c r="I73" s="1360"/>
      <c r="J73" s="682"/>
      <c r="K73" s="682"/>
      <c r="L73" s="682"/>
      <c r="M73" s="682"/>
      <c r="N73" s="682"/>
      <c r="O73" s="682"/>
      <c r="P73" s="682"/>
      <c r="Q73" s="682"/>
      <c r="R73" s="682"/>
      <c r="S73" s="682"/>
      <c r="T73" s="682"/>
      <c r="U73" s="682"/>
      <c r="V73" s="682"/>
      <c r="W73" s="682"/>
      <c r="X73" s="682"/>
      <c r="Y73" s="682"/>
      <c r="Z73" s="682"/>
    </row>
    <row r="74" spans="1:26" ht="15">
      <c r="A74" s="682"/>
      <c r="B74" s="1039"/>
      <c r="C74" s="751"/>
      <c r="D74" s="751"/>
      <c r="E74" s="924"/>
      <c r="F74" s="924"/>
      <c r="G74" s="924"/>
      <c r="H74" s="924"/>
      <c r="I74" s="1360"/>
      <c r="J74" s="682"/>
      <c r="K74" s="682"/>
      <c r="L74" s="682"/>
      <c r="M74" s="682"/>
      <c r="N74" s="682"/>
      <c r="O74" s="682"/>
      <c r="P74" s="682"/>
      <c r="Q74" s="682"/>
      <c r="R74" s="682"/>
      <c r="S74" s="682"/>
      <c r="T74" s="682"/>
      <c r="U74" s="682"/>
      <c r="V74" s="682"/>
      <c r="W74" s="682"/>
      <c r="X74" s="682"/>
      <c r="Y74" s="682"/>
      <c r="Z74" s="682"/>
    </row>
    <row r="75" spans="1:26" ht="15">
      <c r="A75" s="682"/>
      <c r="B75" s="1039"/>
      <c r="C75" s="751"/>
      <c r="D75" s="751"/>
      <c r="E75" s="924"/>
      <c r="F75" s="924"/>
      <c r="G75" s="924"/>
      <c r="H75" s="924"/>
      <c r="I75" s="1360"/>
      <c r="J75" s="682"/>
      <c r="K75" s="682"/>
      <c r="L75" s="682"/>
      <c r="M75" s="682"/>
      <c r="N75" s="682"/>
      <c r="O75" s="682"/>
      <c r="P75" s="682"/>
      <c r="Q75" s="682"/>
      <c r="R75" s="682"/>
      <c r="S75" s="682"/>
      <c r="T75" s="682"/>
      <c r="U75" s="682"/>
      <c r="V75" s="682"/>
      <c r="W75" s="682"/>
      <c r="X75" s="682"/>
      <c r="Y75" s="682"/>
      <c r="Z75" s="682"/>
    </row>
    <row r="76" spans="1:26" ht="15">
      <c r="A76" s="682"/>
      <c r="B76" s="1047"/>
      <c r="C76" s="1048"/>
      <c r="D76" s="1048"/>
      <c r="E76" s="1049"/>
      <c r="F76" s="1049"/>
      <c r="G76" s="1496"/>
      <c r="H76" s="1497">
        <f>SUM(H61:H74)</f>
        <v>13.400000000000002</v>
      </c>
      <c r="I76" s="1498" t="s">
        <v>1099</v>
      </c>
      <c r="J76" s="682"/>
      <c r="K76" s="682"/>
      <c r="L76" s="682"/>
      <c r="M76" s="682"/>
      <c r="N76" s="682"/>
      <c r="O76" s="682"/>
      <c r="P76" s="682"/>
      <c r="Q76" s="682"/>
      <c r="R76" s="682"/>
      <c r="S76" s="682"/>
      <c r="T76" s="682"/>
      <c r="U76" s="682"/>
      <c r="V76" s="682"/>
      <c r="W76" s="682"/>
      <c r="X76" s="682"/>
      <c r="Y76" s="682"/>
      <c r="Z76" s="682"/>
    </row>
    <row r="77" spans="1:26" ht="15">
      <c r="A77" s="682"/>
      <c r="B77" s="684"/>
      <c r="C77" s="684"/>
      <c r="D77" s="684"/>
      <c r="E77" s="865"/>
      <c r="F77" s="865"/>
      <c r="G77" s="865"/>
      <c r="H77" s="865"/>
      <c r="I77" s="684"/>
      <c r="J77" s="682"/>
      <c r="K77" s="682"/>
      <c r="L77" s="682"/>
      <c r="M77" s="682"/>
      <c r="N77" s="682"/>
      <c r="O77" s="682"/>
      <c r="P77" s="682"/>
      <c r="Q77" s="682"/>
      <c r="R77" s="682"/>
      <c r="S77" s="682"/>
      <c r="T77" s="682"/>
      <c r="U77" s="682"/>
      <c r="V77" s="682"/>
      <c r="W77" s="682"/>
      <c r="X77" s="682"/>
      <c r="Y77" s="682"/>
      <c r="Z77" s="682"/>
    </row>
    <row r="78" spans="1:26" ht="15">
      <c r="A78" s="682"/>
      <c r="B78" s="684"/>
      <c r="C78" s="684"/>
      <c r="D78" s="684"/>
      <c r="E78" s="865"/>
      <c r="F78" s="865"/>
      <c r="G78" s="865"/>
      <c r="H78" s="865"/>
      <c r="I78" s="684"/>
      <c r="J78" s="682"/>
      <c r="K78" s="682"/>
      <c r="L78" s="682"/>
      <c r="M78" s="682"/>
      <c r="N78" s="682"/>
      <c r="O78" s="682"/>
      <c r="P78" s="682"/>
      <c r="Q78" s="682"/>
      <c r="R78" s="682"/>
      <c r="S78" s="682"/>
      <c r="T78" s="682"/>
      <c r="U78" s="682"/>
      <c r="V78" s="682"/>
      <c r="W78" s="682"/>
      <c r="X78" s="682"/>
      <c r="Y78" s="682"/>
      <c r="Z78" s="682"/>
    </row>
    <row r="79" spans="1:26" ht="15">
      <c r="A79" s="682"/>
      <c r="B79" s="684"/>
      <c r="C79" s="684"/>
      <c r="D79" s="684"/>
      <c r="E79" s="865"/>
      <c r="F79" s="865"/>
      <c r="G79" s="865"/>
      <c r="H79" s="865"/>
      <c r="I79" s="684"/>
      <c r="J79" s="682"/>
      <c r="K79" s="682"/>
      <c r="L79" s="682"/>
      <c r="M79" s="682"/>
      <c r="N79" s="682"/>
      <c r="O79" s="682"/>
      <c r="P79" s="682"/>
      <c r="Q79" s="682"/>
      <c r="R79" s="682"/>
      <c r="S79" s="682"/>
      <c r="T79" s="682"/>
      <c r="U79" s="682"/>
      <c r="V79" s="682"/>
      <c r="W79" s="682"/>
      <c r="X79" s="682"/>
      <c r="Y79" s="682"/>
      <c r="Z79" s="682"/>
    </row>
    <row r="80" spans="1:26" ht="15">
      <c r="A80" s="682"/>
      <c r="B80" s="684"/>
      <c r="C80" s="684"/>
      <c r="D80" s="684"/>
      <c r="E80" s="865"/>
      <c r="F80" s="865"/>
      <c r="G80" s="865"/>
      <c r="H80" s="865"/>
      <c r="I80" s="684"/>
      <c r="J80" s="682"/>
      <c r="K80" s="682"/>
      <c r="L80" s="682"/>
      <c r="M80" s="682"/>
      <c r="N80" s="682"/>
      <c r="O80" s="682"/>
      <c r="P80" s="682"/>
      <c r="Q80" s="682"/>
      <c r="R80" s="682"/>
      <c r="S80" s="682"/>
      <c r="T80" s="682"/>
      <c r="U80" s="682"/>
      <c r="V80" s="682"/>
      <c r="W80" s="682"/>
      <c r="X80" s="682"/>
      <c r="Y80" s="682"/>
      <c r="Z80" s="682"/>
    </row>
    <row r="81" spans="1:26" ht="15">
      <c r="A81" s="682"/>
      <c r="B81" s="684"/>
      <c r="C81" s="684"/>
      <c r="D81" s="684"/>
      <c r="E81" s="865"/>
      <c r="F81" s="865"/>
      <c r="G81" s="865"/>
      <c r="H81" s="865"/>
      <c r="I81" s="684"/>
      <c r="J81" s="682"/>
      <c r="K81" s="682"/>
      <c r="L81" s="682"/>
      <c r="M81" s="682"/>
      <c r="N81" s="682"/>
      <c r="O81" s="682"/>
      <c r="P81" s="682"/>
      <c r="Q81" s="682"/>
      <c r="R81" s="682"/>
      <c r="S81" s="682"/>
      <c r="T81" s="682"/>
      <c r="U81" s="682"/>
      <c r="V81" s="682"/>
      <c r="W81" s="682"/>
      <c r="X81" s="682"/>
      <c r="Y81" s="682"/>
      <c r="Z81" s="682"/>
    </row>
    <row r="82" spans="1:26" ht="15">
      <c r="A82" s="682"/>
      <c r="B82" s="684"/>
      <c r="C82" s="684"/>
      <c r="D82" s="684"/>
      <c r="E82" s="865"/>
      <c r="F82" s="865"/>
      <c r="G82" s="865"/>
      <c r="H82" s="865"/>
      <c r="I82" s="684"/>
      <c r="J82" s="682"/>
      <c r="K82" s="682"/>
      <c r="L82" s="682"/>
      <c r="M82" s="682"/>
      <c r="N82" s="682"/>
      <c r="O82" s="682"/>
      <c r="P82" s="682"/>
      <c r="Q82" s="682"/>
      <c r="R82" s="682"/>
      <c r="S82" s="682"/>
      <c r="T82" s="682"/>
      <c r="U82" s="682"/>
      <c r="V82" s="682"/>
      <c r="W82" s="682"/>
      <c r="X82" s="682"/>
      <c r="Y82" s="682"/>
      <c r="Z82" s="682"/>
    </row>
    <row r="83" spans="1:26" ht="15">
      <c r="A83" s="682"/>
      <c r="B83" s="684"/>
      <c r="C83" s="684"/>
      <c r="D83" s="684"/>
      <c r="E83" s="865"/>
      <c r="F83" s="865"/>
      <c r="G83" s="865"/>
      <c r="H83" s="865"/>
      <c r="I83" s="684"/>
      <c r="J83" s="682"/>
      <c r="K83" s="682"/>
      <c r="L83" s="682"/>
      <c r="M83" s="682"/>
      <c r="N83" s="682"/>
      <c r="O83" s="682"/>
      <c r="P83" s="682"/>
      <c r="Q83" s="682"/>
      <c r="R83" s="682"/>
      <c r="S83" s="682"/>
      <c r="T83" s="682"/>
      <c r="U83" s="682"/>
      <c r="V83" s="682"/>
      <c r="W83" s="682"/>
      <c r="X83" s="682"/>
      <c r="Y83" s="682"/>
      <c r="Z83" s="682"/>
    </row>
    <row r="84" spans="1:26" ht="15">
      <c r="A84" s="682"/>
      <c r="B84" s="684"/>
      <c r="C84" s="684"/>
      <c r="D84" s="684"/>
      <c r="E84" s="865"/>
      <c r="F84" s="865"/>
      <c r="G84" s="865"/>
      <c r="H84" s="865"/>
      <c r="I84" s="684"/>
      <c r="J84" s="682"/>
      <c r="K84" s="682"/>
      <c r="L84" s="682"/>
      <c r="M84" s="682"/>
      <c r="N84" s="682"/>
      <c r="O84" s="682"/>
      <c r="P84" s="682"/>
      <c r="Q84" s="682"/>
      <c r="R84" s="682"/>
      <c r="S84" s="682"/>
      <c r="T84" s="682"/>
      <c r="U84" s="682"/>
      <c r="V84" s="682"/>
      <c r="W84" s="682"/>
      <c r="X84" s="682"/>
      <c r="Y84" s="682"/>
      <c r="Z84" s="682"/>
    </row>
    <row r="85" spans="1:26" ht="15">
      <c r="A85" s="682"/>
      <c r="B85" s="684"/>
      <c r="C85" s="684"/>
      <c r="D85" s="684"/>
      <c r="E85" s="865"/>
      <c r="F85" s="865"/>
      <c r="G85" s="865"/>
      <c r="H85" s="865"/>
      <c r="I85" s="684"/>
      <c r="J85" s="682"/>
      <c r="K85" s="682"/>
      <c r="L85" s="682"/>
      <c r="M85" s="682"/>
      <c r="N85" s="682"/>
      <c r="O85" s="682"/>
      <c r="P85" s="682"/>
      <c r="Q85" s="682"/>
      <c r="R85" s="682"/>
      <c r="S85" s="682"/>
      <c r="T85" s="682"/>
      <c r="U85" s="682"/>
      <c r="V85" s="682"/>
      <c r="W85" s="682"/>
      <c r="X85" s="682"/>
      <c r="Y85" s="682"/>
      <c r="Z85" s="682"/>
    </row>
    <row r="86" spans="1:26" ht="15">
      <c r="A86" s="682"/>
      <c r="B86" s="684"/>
      <c r="C86" s="684"/>
      <c r="D86" s="684"/>
      <c r="E86" s="865"/>
      <c r="F86" s="865"/>
      <c r="G86" s="865"/>
      <c r="H86" s="865"/>
      <c r="I86" s="684"/>
      <c r="J86" s="682"/>
      <c r="K86" s="682"/>
      <c r="L86" s="682"/>
      <c r="M86" s="682"/>
      <c r="N86" s="682"/>
      <c r="O86" s="682"/>
      <c r="P86" s="682"/>
      <c r="Q86" s="682"/>
      <c r="R86" s="682"/>
      <c r="S86" s="682"/>
      <c r="T86" s="682"/>
      <c r="U86" s="682"/>
      <c r="V86" s="682"/>
      <c r="W86" s="682"/>
      <c r="X86" s="682"/>
      <c r="Y86" s="682"/>
      <c r="Z86" s="682"/>
    </row>
    <row r="87" spans="1:26" ht="15">
      <c r="A87" s="682"/>
      <c r="B87" s="684"/>
      <c r="C87" s="684"/>
      <c r="D87" s="684"/>
      <c r="E87" s="865"/>
      <c r="F87" s="865"/>
      <c r="G87" s="865"/>
      <c r="H87" s="865"/>
      <c r="I87" s="684"/>
      <c r="J87" s="682"/>
      <c r="K87" s="682"/>
      <c r="L87" s="682"/>
      <c r="M87" s="682"/>
      <c r="N87" s="682"/>
      <c r="O87" s="682"/>
      <c r="P87" s="682"/>
      <c r="Q87" s="682"/>
      <c r="R87" s="682"/>
      <c r="S87" s="682"/>
      <c r="T87" s="682"/>
      <c r="U87" s="682"/>
      <c r="V87" s="682"/>
      <c r="W87" s="682"/>
      <c r="X87" s="682"/>
      <c r="Y87" s="682"/>
      <c r="Z87" s="682"/>
    </row>
    <row r="88" spans="1:26" ht="15">
      <c r="A88" s="682"/>
      <c r="B88" s="684"/>
      <c r="C88" s="684"/>
      <c r="D88" s="684"/>
      <c r="E88" s="865"/>
      <c r="F88" s="865"/>
      <c r="G88" s="865"/>
      <c r="H88" s="865"/>
      <c r="I88" s="684"/>
      <c r="J88" s="682"/>
      <c r="K88" s="682"/>
      <c r="L88" s="682"/>
      <c r="M88" s="682"/>
      <c r="N88" s="682"/>
      <c r="O88" s="682"/>
      <c r="P88" s="682"/>
      <c r="Q88" s="682"/>
      <c r="R88" s="682"/>
      <c r="S88" s="682"/>
      <c r="T88" s="682"/>
      <c r="U88" s="682"/>
      <c r="V88" s="682"/>
      <c r="W88" s="682"/>
      <c r="X88" s="682"/>
      <c r="Y88" s="682"/>
      <c r="Z88" s="682"/>
    </row>
    <row r="89" spans="1:26" ht="15">
      <c r="A89" s="682"/>
      <c r="B89" s="684"/>
      <c r="C89" s="684"/>
      <c r="D89" s="684"/>
      <c r="E89" s="865"/>
      <c r="F89" s="865"/>
      <c r="G89" s="865"/>
      <c r="H89" s="865"/>
      <c r="I89" s="684"/>
      <c r="J89" s="682"/>
      <c r="K89" s="682"/>
      <c r="L89" s="682"/>
      <c r="M89" s="682"/>
      <c r="N89" s="682"/>
      <c r="O89" s="682"/>
      <c r="P89" s="682"/>
      <c r="Q89" s="682"/>
      <c r="R89" s="682"/>
      <c r="S89" s="682"/>
      <c r="T89" s="682"/>
      <c r="U89" s="682"/>
      <c r="V89" s="682"/>
      <c r="W89" s="682"/>
      <c r="X89" s="682"/>
      <c r="Y89" s="682"/>
      <c r="Z89" s="682"/>
    </row>
    <row r="90" spans="1:26" ht="15">
      <c r="A90" s="682"/>
      <c r="B90" s="684"/>
      <c r="C90" s="684"/>
      <c r="D90" s="684"/>
      <c r="E90" s="865"/>
      <c r="F90" s="865"/>
      <c r="G90" s="865"/>
      <c r="H90" s="865"/>
      <c r="I90" s="684"/>
      <c r="J90" s="682"/>
      <c r="K90" s="682"/>
      <c r="L90" s="682"/>
      <c r="M90" s="682"/>
      <c r="N90" s="682"/>
      <c r="O90" s="682"/>
      <c r="P90" s="682"/>
      <c r="Q90" s="682"/>
      <c r="R90" s="682"/>
      <c r="S90" s="682"/>
      <c r="T90" s="682"/>
      <c r="U90" s="682"/>
      <c r="V90" s="682"/>
      <c r="W90" s="682"/>
      <c r="X90" s="682"/>
      <c r="Y90" s="682"/>
      <c r="Z90" s="682"/>
    </row>
    <row r="91" spans="1:26" ht="15">
      <c r="A91" s="682"/>
      <c r="B91" s="684"/>
      <c r="C91" s="684"/>
      <c r="D91" s="684"/>
      <c r="E91" s="865"/>
      <c r="F91" s="865"/>
      <c r="G91" s="865"/>
      <c r="H91" s="865"/>
      <c r="I91" s="684"/>
      <c r="J91" s="682"/>
      <c r="K91" s="682"/>
      <c r="L91" s="682"/>
      <c r="M91" s="682"/>
      <c r="N91" s="682"/>
      <c r="O91" s="682"/>
      <c r="P91" s="682"/>
      <c r="Q91" s="682"/>
      <c r="R91" s="682"/>
      <c r="S91" s="682"/>
      <c r="T91" s="682"/>
      <c r="U91" s="682"/>
      <c r="V91" s="682"/>
      <c r="W91" s="682"/>
      <c r="X91" s="682"/>
      <c r="Y91" s="682"/>
      <c r="Z91" s="682"/>
    </row>
    <row r="92" spans="1:26" ht="15">
      <c r="A92" s="682"/>
      <c r="B92" s="684"/>
      <c r="C92" s="684"/>
      <c r="D92" s="684"/>
      <c r="E92" s="865"/>
      <c r="F92" s="865"/>
      <c r="G92" s="865"/>
      <c r="H92" s="865"/>
      <c r="I92" s="684"/>
      <c r="J92" s="682"/>
      <c r="K92" s="682"/>
      <c r="L92" s="682"/>
      <c r="M92" s="682"/>
      <c r="N92" s="682"/>
      <c r="O92" s="682"/>
      <c r="P92" s="682"/>
      <c r="Q92" s="682"/>
      <c r="R92" s="682"/>
      <c r="S92" s="682"/>
      <c r="T92" s="682"/>
      <c r="U92" s="682"/>
      <c r="V92" s="682"/>
      <c r="W92" s="682"/>
      <c r="X92" s="682"/>
      <c r="Y92" s="682"/>
      <c r="Z92" s="682"/>
    </row>
    <row r="93" spans="1:26" ht="15">
      <c r="A93" s="682"/>
      <c r="B93" s="684"/>
      <c r="C93" s="684"/>
      <c r="D93" s="684"/>
      <c r="E93" s="865"/>
      <c r="F93" s="865"/>
      <c r="G93" s="865"/>
      <c r="H93" s="865"/>
      <c r="I93" s="684"/>
      <c r="J93" s="682"/>
      <c r="K93" s="682"/>
      <c r="L93" s="682"/>
      <c r="M93" s="682"/>
      <c r="N93" s="682"/>
      <c r="O93" s="682"/>
      <c r="P93" s="682"/>
      <c r="Q93" s="682"/>
      <c r="R93" s="682"/>
      <c r="S93" s="682"/>
      <c r="T93" s="682"/>
      <c r="U93" s="682"/>
      <c r="V93" s="682"/>
      <c r="W93" s="682"/>
      <c r="X93" s="682"/>
      <c r="Y93" s="682"/>
      <c r="Z93" s="682"/>
    </row>
    <row r="94" spans="1:26" ht="15">
      <c r="A94" s="682"/>
      <c r="B94" s="684"/>
      <c r="C94" s="684"/>
      <c r="D94" s="684"/>
      <c r="E94" s="865"/>
      <c r="F94" s="865"/>
      <c r="G94" s="865"/>
      <c r="H94" s="865"/>
      <c r="I94" s="684"/>
      <c r="J94" s="682"/>
      <c r="K94" s="682"/>
      <c r="L94" s="682"/>
      <c r="M94" s="682"/>
      <c r="N94" s="682"/>
      <c r="O94" s="682"/>
      <c r="P94" s="682"/>
      <c r="Q94" s="682"/>
      <c r="R94" s="682"/>
      <c r="S94" s="682"/>
      <c r="T94" s="682"/>
      <c r="U94" s="682"/>
      <c r="V94" s="682"/>
      <c r="W94" s="682"/>
      <c r="X94" s="682"/>
      <c r="Y94" s="682"/>
      <c r="Z94" s="682"/>
    </row>
    <row r="95" spans="1:26" ht="15">
      <c r="A95" s="682"/>
      <c r="B95" s="684"/>
      <c r="C95" s="684"/>
      <c r="D95" s="684"/>
      <c r="E95" s="865"/>
      <c r="F95" s="865"/>
      <c r="G95" s="865"/>
      <c r="H95" s="865"/>
      <c r="I95" s="684"/>
      <c r="J95" s="682"/>
      <c r="K95" s="682"/>
      <c r="L95" s="682"/>
      <c r="M95" s="682"/>
      <c r="N95" s="682"/>
      <c r="O95" s="682"/>
      <c r="P95" s="682"/>
      <c r="Q95" s="682"/>
      <c r="R95" s="682"/>
      <c r="S95" s="682"/>
      <c r="T95" s="682"/>
      <c r="U95" s="682"/>
      <c r="V95" s="682"/>
      <c r="W95" s="682"/>
      <c r="X95" s="682"/>
      <c r="Y95" s="682"/>
      <c r="Z95" s="682"/>
    </row>
    <row r="96" spans="1:26" ht="15">
      <c r="A96" s="682"/>
      <c r="B96" s="684"/>
      <c r="C96" s="684"/>
      <c r="D96" s="684"/>
      <c r="E96" s="865"/>
      <c r="F96" s="865"/>
      <c r="G96" s="865"/>
      <c r="H96" s="865"/>
      <c r="I96" s="684"/>
      <c r="J96" s="682"/>
      <c r="K96" s="682"/>
      <c r="L96" s="682"/>
      <c r="M96" s="682"/>
      <c r="N96" s="682"/>
      <c r="O96" s="682"/>
      <c r="P96" s="682"/>
      <c r="Q96" s="682"/>
      <c r="R96" s="682"/>
      <c r="S96" s="682"/>
      <c r="T96" s="682"/>
      <c r="U96" s="682"/>
      <c r="V96" s="682"/>
      <c r="W96" s="682"/>
      <c r="X96" s="682"/>
      <c r="Y96" s="682"/>
      <c r="Z96" s="682"/>
    </row>
    <row r="97" spans="1:26" ht="15">
      <c r="A97" s="682"/>
      <c r="B97" s="684"/>
      <c r="C97" s="684"/>
      <c r="D97" s="684"/>
      <c r="E97" s="865"/>
      <c r="F97" s="865"/>
      <c r="G97" s="865"/>
      <c r="H97" s="865"/>
      <c r="I97" s="684"/>
      <c r="J97" s="682"/>
      <c r="K97" s="682"/>
      <c r="L97" s="682"/>
      <c r="M97" s="682"/>
      <c r="N97" s="682"/>
      <c r="O97" s="682"/>
      <c r="P97" s="682"/>
      <c r="Q97" s="682"/>
      <c r="R97" s="682"/>
      <c r="S97" s="682"/>
      <c r="T97" s="682"/>
      <c r="U97" s="682"/>
      <c r="V97" s="682"/>
      <c r="W97" s="682"/>
      <c r="X97" s="682"/>
      <c r="Y97" s="682"/>
      <c r="Z97" s="682"/>
    </row>
    <row r="98" spans="1:26" ht="15">
      <c r="A98" s="682"/>
      <c r="B98" s="684"/>
      <c r="C98" s="684"/>
      <c r="D98" s="684"/>
      <c r="E98" s="865"/>
      <c r="F98" s="865"/>
      <c r="G98" s="865"/>
      <c r="H98" s="865"/>
      <c r="I98" s="684"/>
      <c r="J98" s="682"/>
      <c r="K98" s="682"/>
      <c r="L98" s="682"/>
      <c r="M98" s="682"/>
      <c r="N98" s="682"/>
      <c r="O98" s="682"/>
      <c r="P98" s="682"/>
      <c r="Q98" s="682"/>
      <c r="R98" s="682"/>
      <c r="S98" s="682"/>
      <c r="T98" s="682"/>
      <c r="U98" s="682"/>
      <c r="V98" s="682"/>
      <c r="W98" s="682"/>
      <c r="X98" s="682"/>
      <c r="Y98" s="682"/>
      <c r="Z98" s="682"/>
    </row>
    <row r="99" spans="1:26" ht="15">
      <c r="A99" s="682"/>
      <c r="B99" s="684"/>
      <c r="C99" s="684"/>
      <c r="D99" s="684"/>
      <c r="E99" s="865"/>
      <c r="F99" s="865"/>
      <c r="G99" s="865"/>
      <c r="H99" s="865"/>
      <c r="I99" s="684"/>
      <c r="J99" s="682"/>
      <c r="K99" s="682"/>
      <c r="L99" s="682"/>
      <c r="M99" s="682"/>
      <c r="N99" s="682"/>
      <c r="O99" s="682"/>
      <c r="P99" s="682"/>
      <c r="Q99" s="682"/>
      <c r="R99" s="682"/>
      <c r="S99" s="682"/>
      <c r="T99" s="682"/>
      <c r="U99" s="682"/>
      <c r="V99" s="682"/>
      <c r="W99" s="682"/>
      <c r="X99" s="682"/>
      <c r="Y99" s="682"/>
      <c r="Z99" s="682"/>
    </row>
    <row r="100" spans="1:26" ht="15">
      <c r="A100" s="682"/>
      <c r="B100" s="684"/>
      <c r="C100" s="684"/>
      <c r="D100" s="684"/>
      <c r="E100" s="865"/>
      <c r="F100" s="865"/>
      <c r="G100" s="865"/>
      <c r="H100" s="865"/>
      <c r="I100" s="684"/>
      <c r="J100" s="682"/>
      <c r="K100" s="682"/>
      <c r="L100" s="682"/>
      <c r="M100" s="682"/>
      <c r="N100" s="682"/>
      <c r="O100" s="682"/>
      <c r="P100" s="682"/>
      <c r="Q100" s="682"/>
      <c r="R100" s="682"/>
      <c r="S100" s="682"/>
      <c r="T100" s="682"/>
      <c r="U100" s="682"/>
      <c r="V100" s="682"/>
      <c r="W100" s="682"/>
      <c r="X100" s="682"/>
      <c r="Y100" s="682"/>
      <c r="Z100" s="682"/>
    </row>
    <row r="101" spans="1:26" ht="15">
      <c r="A101" s="682"/>
      <c r="B101" s="684"/>
      <c r="C101" s="684"/>
      <c r="D101" s="684"/>
      <c r="E101" s="865"/>
      <c r="F101" s="865"/>
      <c r="G101" s="865"/>
      <c r="H101" s="865"/>
      <c r="I101" s="684"/>
      <c r="J101" s="682"/>
      <c r="K101" s="682"/>
      <c r="L101" s="682"/>
      <c r="M101" s="682"/>
      <c r="N101" s="682"/>
      <c r="O101" s="682"/>
      <c r="P101" s="682"/>
      <c r="Q101" s="682"/>
      <c r="R101" s="682"/>
      <c r="S101" s="682"/>
      <c r="T101" s="682"/>
      <c r="U101" s="682"/>
      <c r="V101" s="682"/>
      <c r="W101" s="682"/>
      <c r="X101" s="682"/>
      <c r="Y101" s="682"/>
      <c r="Z101" s="682"/>
    </row>
    <row r="102" spans="1:26" ht="15">
      <c r="A102" s="682"/>
      <c r="B102" s="684"/>
      <c r="C102" s="684"/>
      <c r="D102" s="684"/>
      <c r="E102" s="865"/>
      <c r="F102" s="865"/>
      <c r="G102" s="865"/>
      <c r="H102" s="865"/>
      <c r="I102" s="684"/>
      <c r="J102" s="682"/>
      <c r="K102" s="682"/>
      <c r="L102" s="682"/>
      <c r="M102" s="682"/>
      <c r="N102" s="682"/>
      <c r="O102" s="682"/>
      <c r="P102" s="682"/>
      <c r="Q102" s="682"/>
      <c r="R102" s="682"/>
      <c r="S102" s="682"/>
      <c r="T102" s="682"/>
      <c r="U102" s="682"/>
      <c r="V102" s="682"/>
      <c r="W102" s="682"/>
      <c r="X102" s="682"/>
      <c r="Y102" s="682"/>
      <c r="Z102" s="682"/>
    </row>
    <row r="103" spans="1:26" ht="15">
      <c r="A103" s="682"/>
      <c r="B103" s="684"/>
      <c r="C103" s="684"/>
      <c r="D103" s="684"/>
      <c r="E103" s="865"/>
      <c r="F103" s="865"/>
      <c r="G103" s="865"/>
      <c r="H103" s="865"/>
      <c r="I103" s="684"/>
      <c r="J103" s="682"/>
      <c r="K103" s="682"/>
      <c r="L103" s="682"/>
      <c r="M103" s="682"/>
      <c r="N103" s="682"/>
      <c r="O103" s="682"/>
      <c r="P103" s="682"/>
      <c r="Q103" s="682"/>
      <c r="R103" s="682"/>
      <c r="S103" s="682"/>
      <c r="T103" s="682"/>
      <c r="U103" s="682"/>
      <c r="V103" s="682"/>
      <c r="W103" s="682"/>
      <c r="X103" s="682"/>
      <c r="Y103" s="682"/>
      <c r="Z103" s="682"/>
    </row>
    <row r="104" spans="1:26" ht="15">
      <c r="A104" s="682"/>
      <c r="B104" s="684"/>
      <c r="C104" s="684"/>
      <c r="D104" s="684"/>
      <c r="E104" s="865"/>
      <c r="F104" s="865"/>
      <c r="G104" s="865"/>
      <c r="H104" s="865"/>
      <c r="I104" s="684"/>
      <c r="J104" s="682"/>
      <c r="K104" s="682"/>
      <c r="L104" s="682"/>
      <c r="M104" s="682"/>
      <c r="N104" s="682"/>
      <c r="O104" s="682"/>
      <c r="P104" s="682"/>
      <c r="Q104" s="682"/>
      <c r="R104" s="682"/>
      <c r="S104" s="682"/>
      <c r="T104" s="682"/>
      <c r="U104" s="682"/>
      <c r="V104" s="682"/>
      <c r="W104" s="682"/>
      <c r="X104" s="682"/>
      <c r="Y104" s="682"/>
      <c r="Z104" s="682"/>
    </row>
    <row r="105" spans="1:26" ht="15">
      <c r="A105" s="682"/>
      <c r="B105" s="684"/>
      <c r="C105" s="684"/>
      <c r="D105" s="684"/>
      <c r="E105" s="865"/>
      <c r="F105" s="865"/>
      <c r="G105" s="865"/>
      <c r="H105" s="865"/>
      <c r="I105" s="684"/>
      <c r="J105" s="682"/>
      <c r="K105" s="682"/>
      <c r="L105" s="682"/>
      <c r="M105" s="682"/>
      <c r="N105" s="682"/>
      <c r="O105" s="682"/>
      <c r="P105" s="682"/>
      <c r="Q105" s="682"/>
      <c r="R105" s="682"/>
      <c r="S105" s="682"/>
      <c r="T105" s="682"/>
      <c r="U105" s="682"/>
      <c r="V105" s="682"/>
      <c r="W105" s="682"/>
      <c r="X105" s="682"/>
      <c r="Y105" s="682"/>
      <c r="Z105" s="682"/>
    </row>
    <row r="106" spans="1:26" ht="15">
      <c r="A106" s="682"/>
      <c r="B106" s="684"/>
      <c r="C106" s="684"/>
      <c r="D106" s="684"/>
      <c r="E106" s="865"/>
      <c r="F106" s="865"/>
      <c r="G106" s="865"/>
      <c r="H106" s="865"/>
      <c r="I106" s="684"/>
      <c r="J106" s="682"/>
      <c r="K106" s="682"/>
      <c r="L106" s="682"/>
      <c r="M106" s="682"/>
      <c r="N106" s="682"/>
      <c r="O106" s="682"/>
      <c r="P106" s="682"/>
      <c r="Q106" s="682"/>
      <c r="R106" s="682"/>
      <c r="S106" s="682"/>
      <c r="T106" s="682"/>
      <c r="U106" s="682"/>
      <c r="V106" s="682"/>
      <c r="W106" s="682"/>
      <c r="X106" s="682"/>
      <c r="Y106" s="682"/>
      <c r="Z106" s="682"/>
    </row>
    <row r="107" spans="1:26" ht="15">
      <c r="A107" s="682"/>
      <c r="B107" s="684"/>
      <c r="C107" s="684"/>
      <c r="D107" s="684"/>
      <c r="E107" s="865"/>
      <c r="F107" s="865"/>
      <c r="G107" s="865"/>
      <c r="H107" s="865"/>
      <c r="I107" s="684"/>
      <c r="J107" s="682"/>
      <c r="K107" s="682"/>
      <c r="L107" s="682"/>
      <c r="M107" s="682"/>
      <c r="N107" s="682"/>
      <c r="O107" s="682"/>
      <c r="P107" s="682"/>
      <c r="Q107" s="682"/>
      <c r="R107" s="682"/>
      <c r="S107" s="682"/>
      <c r="T107" s="682"/>
      <c r="U107" s="682"/>
      <c r="V107" s="682"/>
      <c r="W107" s="682"/>
      <c r="X107" s="682"/>
      <c r="Y107" s="682"/>
      <c r="Z107" s="682"/>
    </row>
    <row r="108" spans="1:26" ht="15">
      <c r="A108" s="682"/>
      <c r="B108" s="684"/>
      <c r="C108" s="684"/>
      <c r="D108" s="684"/>
      <c r="E108" s="865"/>
      <c r="F108" s="865"/>
      <c r="G108" s="865"/>
      <c r="H108" s="865"/>
      <c r="I108" s="684"/>
      <c r="J108" s="682"/>
      <c r="K108" s="682"/>
      <c r="L108" s="682"/>
      <c r="M108" s="682"/>
      <c r="N108" s="682"/>
      <c r="O108" s="682"/>
      <c r="P108" s="682"/>
      <c r="Q108" s="682"/>
      <c r="R108" s="682"/>
      <c r="S108" s="682"/>
      <c r="T108" s="682"/>
      <c r="U108" s="682"/>
      <c r="V108" s="682"/>
      <c r="W108" s="682"/>
      <c r="X108" s="682"/>
      <c r="Y108" s="682"/>
      <c r="Z108" s="682"/>
    </row>
    <row r="109" spans="1:26" ht="15">
      <c r="A109" s="682"/>
      <c r="B109" s="684"/>
      <c r="C109" s="684"/>
      <c r="D109" s="684"/>
      <c r="E109" s="865"/>
      <c r="F109" s="865"/>
      <c r="G109" s="865"/>
      <c r="H109" s="865"/>
      <c r="I109" s="684"/>
      <c r="J109" s="682"/>
      <c r="K109" s="682"/>
      <c r="L109" s="682"/>
      <c r="M109" s="682"/>
      <c r="N109" s="682"/>
      <c r="O109" s="682"/>
      <c r="P109" s="682"/>
      <c r="Q109" s="682"/>
      <c r="R109" s="682"/>
      <c r="S109" s="682"/>
      <c r="T109" s="682"/>
      <c r="U109" s="682"/>
      <c r="V109" s="682"/>
      <c r="W109" s="682"/>
      <c r="X109" s="682"/>
      <c r="Y109" s="682"/>
      <c r="Z109" s="682"/>
    </row>
    <row r="110" spans="1:26" ht="15">
      <c r="A110" s="682"/>
      <c r="B110" s="684"/>
      <c r="C110" s="684"/>
      <c r="D110" s="684"/>
      <c r="E110" s="865"/>
      <c r="F110" s="865"/>
      <c r="G110" s="865"/>
      <c r="H110" s="865"/>
      <c r="I110" s="684"/>
      <c r="J110" s="682"/>
      <c r="K110" s="682"/>
      <c r="L110" s="682"/>
      <c r="M110" s="682"/>
      <c r="N110" s="682"/>
      <c r="O110" s="682"/>
      <c r="P110" s="682"/>
      <c r="Q110" s="682"/>
      <c r="R110" s="682"/>
      <c r="S110" s="682"/>
      <c r="T110" s="682"/>
      <c r="U110" s="682"/>
      <c r="V110" s="682"/>
      <c r="W110" s="682"/>
      <c r="X110" s="682"/>
      <c r="Y110" s="682"/>
      <c r="Z110" s="682"/>
    </row>
    <row r="111" spans="1:26" ht="15">
      <c r="A111" s="682"/>
      <c r="B111" s="684"/>
      <c r="C111" s="684"/>
      <c r="D111" s="684"/>
      <c r="E111" s="865"/>
      <c r="F111" s="865"/>
      <c r="G111" s="865"/>
      <c r="H111" s="865"/>
      <c r="I111" s="684"/>
      <c r="J111" s="682"/>
      <c r="K111" s="682"/>
      <c r="L111" s="682"/>
      <c r="M111" s="682"/>
      <c r="N111" s="682"/>
      <c r="O111" s="682"/>
      <c r="P111" s="682"/>
      <c r="Q111" s="682"/>
      <c r="R111" s="682"/>
      <c r="S111" s="682"/>
      <c r="T111" s="682"/>
      <c r="U111" s="682"/>
      <c r="V111" s="682"/>
      <c r="W111" s="682"/>
      <c r="X111" s="682"/>
      <c r="Y111" s="682"/>
      <c r="Z111" s="682"/>
    </row>
    <row r="112" spans="1:26" ht="15">
      <c r="A112" s="682"/>
      <c r="B112" s="684"/>
      <c r="C112" s="684"/>
      <c r="D112" s="684"/>
      <c r="E112" s="865"/>
      <c r="F112" s="865"/>
      <c r="G112" s="865"/>
      <c r="H112" s="865"/>
      <c r="I112" s="684"/>
      <c r="J112" s="682"/>
      <c r="K112" s="682"/>
      <c r="L112" s="682"/>
      <c r="M112" s="682"/>
      <c r="N112" s="682"/>
      <c r="O112" s="682"/>
      <c r="P112" s="682"/>
      <c r="Q112" s="682"/>
      <c r="R112" s="682"/>
      <c r="S112" s="682"/>
      <c r="T112" s="682"/>
      <c r="U112" s="682"/>
      <c r="V112" s="682"/>
      <c r="W112" s="682"/>
      <c r="X112" s="682"/>
      <c r="Y112" s="682"/>
      <c r="Z112" s="682"/>
    </row>
    <row r="113" spans="1:26" ht="15">
      <c r="A113" s="682"/>
      <c r="B113" s="684"/>
      <c r="C113" s="684"/>
      <c r="D113" s="684"/>
      <c r="E113" s="865"/>
      <c r="F113" s="865"/>
      <c r="G113" s="865"/>
      <c r="H113" s="865"/>
      <c r="I113" s="684"/>
      <c r="J113" s="682"/>
      <c r="K113" s="682"/>
      <c r="L113" s="682"/>
      <c r="M113" s="682"/>
      <c r="N113" s="682"/>
      <c r="O113" s="682"/>
      <c r="P113" s="682"/>
      <c r="Q113" s="682"/>
      <c r="R113" s="682"/>
      <c r="S113" s="682"/>
      <c r="T113" s="682"/>
      <c r="U113" s="682"/>
      <c r="V113" s="682"/>
      <c r="W113" s="682"/>
      <c r="X113" s="682"/>
      <c r="Y113" s="682"/>
      <c r="Z113" s="682"/>
    </row>
    <row r="114" spans="1:26" ht="15">
      <c r="A114" s="682"/>
      <c r="B114" s="684"/>
      <c r="C114" s="684"/>
      <c r="D114" s="684"/>
      <c r="E114" s="865"/>
      <c r="F114" s="865"/>
      <c r="G114" s="865"/>
      <c r="H114" s="865"/>
      <c r="I114" s="684"/>
      <c r="J114" s="682"/>
      <c r="K114" s="682"/>
      <c r="L114" s="682"/>
      <c r="M114" s="682"/>
      <c r="N114" s="682"/>
      <c r="O114" s="682"/>
      <c r="P114" s="682"/>
      <c r="Q114" s="682"/>
      <c r="R114" s="682"/>
      <c r="S114" s="682"/>
      <c r="T114" s="682"/>
      <c r="U114" s="682"/>
      <c r="V114" s="682"/>
      <c r="W114" s="682"/>
      <c r="X114" s="682"/>
      <c r="Y114" s="682"/>
      <c r="Z114" s="682"/>
    </row>
    <row r="115" spans="1:26" ht="15">
      <c r="A115" s="682"/>
      <c r="B115" s="684"/>
      <c r="C115" s="684"/>
      <c r="D115" s="684"/>
      <c r="E115" s="865"/>
      <c r="F115" s="865"/>
      <c r="G115" s="865"/>
      <c r="H115" s="865"/>
      <c r="I115" s="684"/>
      <c r="J115" s="682"/>
      <c r="K115" s="682"/>
      <c r="L115" s="682"/>
      <c r="M115" s="682"/>
      <c r="N115" s="682"/>
      <c r="O115" s="682"/>
      <c r="P115" s="682"/>
      <c r="Q115" s="682"/>
      <c r="R115" s="682"/>
      <c r="S115" s="682"/>
      <c r="T115" s="682"/>
      <c r="U115" s="682"/>
      <c r="V115" s="682"/>
      <c r="W115" s="682"/>
      <c r="X115" s="682"/>
      <c r="Y115" s="682"/>
      <c r="Z115" s="682"/>
    </row>
    <row r="116" spans="1:26" ht="15">
      <c r="A116" s="682"/>
      <c r="B116" s="684"/>
      <c r="C116" s="684"/>
      <c r="D116" s="684"/>
      <c r="E116" s="865"/>
      <c r="F116" s="865"/>
      <c r="G116" s="865"/>
      <c r="H116" s="865"/>
      <c r="I116" s="684"/>
      <c r="J116" s="682"/>
      <c r="K116" s="682"/>
      <c r="L116" s="682"/>
      <c r="M116" s="682"/>
      <c r="N116" s="682"/>
      <c r="O116" s="682"/>
      <c r="P116" s="682"/>
      <c r="Q116" s="682"/>
      <c r="R116" s="682"/>
      <c r="S116" s="682"/>
      <c r="T116" s="682"/>
      <c r="U116" s="682"/>
      <c r="V116" s="682"/>
      <c r="W116" s="682"/>
      <c r="X116" s="682"/>
      <c r="Y116" s="682"/>
      <c r="Z116" s="682"/>
    </row>
    <row r="117" spans="1:26" ht="15">
      <c r="A117" s="682"/>
      <c r="B117" s="684"/>
      <c r="C117" s="684"/>
      <c r="D117" s="684"/>
      <c r="E117" s="865"/>
      <c r="F117" s="865"/>
      <c r="G117" s="865"/>
      <c r="H117" s="865"/>
      <c r="I117" s="684"/>
      <c r="J117" s="682"/>
      <c r="K117" s="682"/>
      <c r="L117" s="682"/>
      <c r="M117" s="682"/>
      <c r="N117" s="682"/>
      <c r="O117" s="682"/>
      <c r="P117" s="682"/>
      <c r="Q117" s="682"/>
      <c r="R117" s="682"/>
      <c r="S117" s="682"/>
      <c r="T117" s="682"/>
      <c r="U117" s="682"/>
      <c r="V117" s="682"/>
      <c r="W117" s="682"/>
      <c r="X117" s="682"/>
      <c r="Y117" s="682"/>
      <c r="Z117" s="682"/>
    </row>
    <row r="118" spans="1:26" ht="15">
      <c r="A118" s="682"/>
      <c r="B118" s="684"/>
      <c r="C118" s="684"/>
      <c r="D118" s="684"/>
      <c r="E118" s="865"/>
      <c r="F118" s="865"/>
      <c r="G118" s="865"/>
      <c r="H118" s="865"/>
      <c r="I118" s="684"/>
      <c r="J118" s="682"/>
      <c r="K118" s="682"/>
      <c r="L118" s="682"/>
      <c r="M118" s="682"/>
      <c r="N118" s="682"/>
      <c r="O118" s="682"/>
      <c r="P118" s="682"/>
      <c r="Q118" s="682"/>
      <c r="R118" s="682"/>
      <c r="S118" s="682"/>
      <c r="T118" s="682"/>
      <c r="U118" s="682"/>
      <c r="V118" s="682"/>
      <c r="W118" s="682"/>
      <c r="X118" s="682"/>
      <c r="Y118" s="682"/>
      <c r="Z118" s="682"/>
    </row>
    <row r="119" spans="1:26" ht="15">
      <c r="A119" s="682"/>
      <c r="B119" s="684"/>
      <c r="C119" s="684"/>
      <c r="D119" s="684"/>
      <c r="E119" s="865"/>
      <c r="F119" s="865"/>
      <c r="G119" s="865"/>
      <c r="H119" s="865"/>
      <c r="I119" s="684"/>
      <c r="J119" s="682"/>
      <c r="K119" s="682"/>
      <c r="L119" s="682"/>
      <c r="M119" s="682"/>
      <c r="N119" s="682"/>
      <c r="O119" s="682"/>
      <c r="P119" s="682"/>
      <c r="Q119" s="682"/>
      <c r="R119" s="682"/>
      <c r="S119" s="682"/>
      <c r="T119" s="682"/>
      <c r="U119" s="682"/>
      <c r="V119" s="682"/>
      <c r="W119" s="682"/>
      <c r="X119" s="682"/>
      <c r="Y119" s="682"/>
      <c r="Z119" s="682"/>
    </row>
    <row r="120" spans="1:26" ht="15">
      <c r="A120" s="682"/>
      <c r="B120" s="684"/>
      <c r="C120" s="684"/>
      <c r="D120" s="684"/>
      <c r="E120" s="865"/>
      <c r="F120" s="865"/>
      <c r="G120" s="865"/>
      <c r="H120" s="865"/>
      <c r="I120" s="684"/>
      <c r="J120" s="682"/>
      <c r="K120" s="682"/>
      <c r="L120" s="682"/>
      <c r="M120" s="682"/>
      <c r="N120" s="682"/>
      <c r="O120" s="682"/>
      <c r="P120" s="682"/>
      <c r="Q120" s="682"/>
      <c r="R120" s="682"/>
      <c r="S120" s="682"/>
      <c r="T120" s="682"/>
      <c r="U120" s="682"/>
      <c r="V120" s="682"/>
      <c r="W120" s="682"/>
      <c r="X120" s="682"/>
      <c r="Y120" s="682"/>
      <c r="Z120" s="682"/>
    </row>
    <row r="121" spans="1:26" ht="15">
      <c r="A121" s="682"/>
      <c r="B121" s="684"/>
      <c r="C121" s="684"/>
      <c r="D121" s="684"/>
      <c r="E121" s="865"/>
      <c r="F121" s="865"/>
      <c r="G121" s="865"/>
      <c r="H121" s="865"/>
      <c r="I121" s="684"/>
      <c r="J121" s="682"/>
      <c r="K121" s="682"/>
      <c r="L121" s="682"/>
      <c r="M121" s="682"/>
      <c r="N121" s="682"/>
      <c r="O121" s="682"/>
      <c r="P121" s="682"/>
      <c r="Q121" s="682"/>
      <c r="R121" s="682"/>
      <c r="S121" s="682"/>
      <c r="T121" s="682"/>
      <c r="U121" s="682"/>
      <c r="V121" s="682"/>
      <c r="W121" s="682"/>
      <c r="X121" s="682"/>
      <c r="Y121" s="682"/>
      <c r="Z121" s="682"/>
    </row>
    <row r="122" spans="1:26" ht="15">
      <c r="A122" s="682"/>
      <c r="B122" s="684"/>
      <c r="C122" s="684"/>
      <c r="D122" s="684"/>
      <c r="E122" s="865"/>
      <c r="F122" s="865"/>
      <c r="G122" s="865"/>
      <c r="H122" s="865"/>
      <c r="I122" s="684"/>
      <c r="J122" s="682"/>
      <c r="K122" s="682"/>
      <c r="L122" s="682"/>
      <c r="M122" s="682"/>
      <c r="N122" s="682"/>
      <c r="O122" s="682"/>
      <c r="P122" s="682"/>
      <c r="Q122" s="682"/>
      <c r="R122" s="682"/>
      <c r="S122" s="682"/>
      <c r="T122" s="682"/>
      <c r="U122" s="682"/>
      <c r="V122" s="682"/>
      <c r="W122" s="682"/>
      <c r="X122" s="682"/>
      <c r="Y122" s="682"/>
      <c r="Z122" s="682"/>
    </row>
    <row r="123" spans="1:26" ht="15">
      <c r="A123" s="682"/>
      <c r="B123" s="684"/>
      <c r="C123" s="684"/>
      <c r="D123" s="684"/>
      <c r="E123" s="865"/>
      <c r="F123" s="865"/>
      <c r="G123" s="865"/>
      <c r="H123" s="865"/>
      <c r="I123" s="684"/>
      <c r="J123" s="682"/>
      <c r="K123" s="682"/>
      <c r="L123" s="682"/>
      <c r="M123" s="682"/>
      <c r="N123" s="682"/>
      <c r="O123" s="682"/>
      <c r="P123" s="682"/>
      <c r="Q123" s="682"/>
      <c r="R123" s="682"/>
      <c r="S123" s="682"/>
      <c r="T123" s="682"/>
      <c r="U123" s="682"/>
      <c r="V123" s="682"/>
      <c r="W123" s="682"/>
      <c r="X123" s="682"/>
      <c r="Y123" s="682"/>
      <c r="Z123" s="682"/>
    </row>
    <row r="124" spans="1:26" ht="15">
      <c r="A124" s="682"/>
      <c r="B124" s="684"/>
      <c r="C124" s="684"/>
      <c r="D124" s="684"/>
      <c r="E124" s="865"/>
      <c r="F124" s="865"/>
      <c r="G124" s="865"/>
      <c r="H124" s="865"/>
      <c r="I124" s="684"/>
      <c r="J124" s="682"/>
      <c r="K124" s="682"/>
      <c r="L124" s="682"/>
      <c r="M124" s="682"/>
      <c r="N124" s="682"/>
      <c r="O124" s="682"/>
      <c r="P124" s="682"/>
      <c r="Q124" s="682"/>
      <c r="R124" s="682"/>
      <c r="S124" s="682"/>
      <c r="T124" s="682"/>
      <c r="U124" s="682"/>
      <c r="V124" s="682"/>
      <c r="W124" s="682"/>
      <c r="X124" s="682"/>
      <c r="Y124" s="682"/>
      <c r="Z124" s="682"/>
    </row>
    <row r="125" spans="1:26" ht="15">
      <c r="A125" s="682"/>
      <c r="B125" s="684"/>
      <c r="C125" s="684"/>
      <c r="D125" s="684"/>
      <c r="E125" s="865"/>
      <c r="F125" s="865"/>
      <c r="G125" s="865"/>
      <c r="H125" s="865"/>
      <c r="I125" s="684"/>
      <c r="J125" s="682"/>
      <c r="K125" s="682"/>
      <c r="L125" s="682"/>
      <c r="M125" s="682"/>
      <c r="N125" s="682"/>
      <c r="O125" s="682"/>
      <c r="P125" s="682"/>
      <c r="Q125" s="682"/>
      <c r="R125" s="682"/>
      <c r="S125" s="682"/>
      <c r="T125" s="682"/>
      <c r="U125" s="682"/>
      <c r="V125" s="682"/>
      <c r="W125" s="682"/>
      <c r="X125" s="682"/>
      <c r="Y125" s="682"/>
      <c r="Z125" s="682"/>
    </row>
    <row r="126" spans="1:26" ht="15">
      <c r="A126" s="682"/>
      <c r="B126" s="684"/>
      <c r="C126" s="684"/>
      <c r="D126" s="684"/>
      <c r="E126" s="865"/>
      <c r="F126" s="865"/>
      <c r="G126" s="865"/>
      <c r="H126" s="865"/>
      <c r="I126" s="684"/>
      <c r="J126" s="682"/>
      <c r="K126" s="682"/>
      <c r="L126" s="682"/>
      <c r="M126" s="682"/>
      <c r="N126" s="682"/>
      <c r="O126" s="682"/>
      <c r="P126" s="682"/>
      <c r="Q126" s="682"/>
      <c r="R126" s="682"/>
      <c r="S126" s="682"/>
      <c r="T126" s="682"/>
      <c r="U126" s="682"/>
      <c r="V126" s="682"/>
      <c r="W126" s="682"/>
      <c r="X126" s="682"/>
      <c r="Y126" s="682"/>
      <c r="Z126" s="682"/>
    </row>
    <row r="127" spans="1:26" ht="15">
      <c r="A127" s="682"/>
      <c r="B127" s="684"/>
      <c r="C127" s="684"/>
      <c r="D127" s="684"/>
      <c r="E127" s="865"/>
      <c r="F127" s="865"/>
      <c r="G127" s="865"/>
      <c r="H127" s="865"/>
      <c r="I127" s="684"/>
      <c r="J127" s="682"/>
      <c r="K127" s="682"/>
      <c r="L127" s="682"/>
      <c r="M127" s="682"/>
      <c r="N127" s="682"/>
      <c r="O127" s="682"/>
      <c r="P127" s="682"/>
      <c r="Q127" s="682"/>
      <c r="R127" s="682"/>
      <c r="S127" s="682"/>
      <c r="T127" s="682"/>
      <c r="U127" s="682"/>
      <c r="V127" s="682"/>
      <c r="W127" s="682"/>
      <c r="X127" s="682"/>
      <c r="Y127" s="682"/>
      <c r="Z127" s="682"/>
    </row>
    <row r="128" spans="1:26" ht="15">
      <c r="A128" s="682"/>
      <c r="B128" s="684"/>
      <c r="C128" s="684"/>
      <c r="D128" s="684"/>
      <c r="E128" s="865"/>
      <c r="F128" s="865"/>
      <c r="G128" s="865"/>
      <c r="H128" s="865"/>
      <c r="I128" s="684"/>
      <c r="J128" s="682"/>
      <c r="K128" s="682"/>
      <c r="L128" s="682"/>
      <c r="M128" s="682"/>
      <c r="N128" s="682"/>
      <c r="O128" s="682"/>
      <c r="P128" s="682"/>
      <c r="Q128" s="682"/>
      <c r="R128" s="682"/>
      <c r="S128" s="682"/>
      <c r="T128" s="682"/>
      <c r="U128" s="682"/>
      <c r="V128" s="682"/>
      <c r="W128" s="682"/>
      <c r="X128" s="682"/>
      <c r="Y128" s="682"/>
      <c r="Z128" s="682"/>
    </row>
    <row r="129" spans="1:26" ht="15">
      <c r="A129" s="682"/>
      <c r="B129" s="684"/>
      <c r="C129" s="684"/>
      <c r="D129" s="684"/>
      <c r="E129" s="865"/>
      <c r="F129" s="865"/>
      <c r="G129" s="865"/>
      <c r="H129" s="865"/>
      <c r="I129" s="684"/>
      <c r="J129" s="682"/>
      <c r="K129" s="682"/>
      <c r="L129" s="682"/>
      <c r="M129" s="682"/>
      <c r="N129" s="682"/>
      <c r="O129" s="682"/>
      <c r="P129" s="682"/>
      <c r="Q129" s="682"/>
      <c r="R129" s="682"/>
      <c r="S129" s="682"/>
      <c r="T129" s="682"/>
      <c r="U129" s="682"/>
      <c r="V129" s="682"/>
      <c r="W129" s="682"/>
      <c r="X129" s="682"/>
      <c r="Y129" s="682"/>
      <c r="Z129" s="682"/>
    </row>
    <row r="130" spans="1:26" ht="15">
      <c r="A130" s="682"/>
      <c r="B130" s="684"/>
      <c r="C130" s="684"/>
      <c r="D130" s="684"/>
      <c r="E130" s="865"/>
      <c r="F130" s="865"/>
      <c r="G130" s="865"/>
      <c r="H130" s="865"/>
      <c r="I130" s="684"/>
      <c r="J130" s="682"/>
      <c r="K130" s="682"/>
      <c r="L130" s="682"/>
      <c r="M130" s="682"/>
      <c r="N130" s="682"/>
      <c r="O130" s="682"/>
      <c r="P130" s="682"/>
      <c r="Q130" s="682"/>
      <c r="R130" s="682"/>
      <c r="S130" s="682"/>
      <c r="T130" s="682"/>
      <c r="U130" s="682"/>
      <c r="V130" s="682"/>
      <c r="W130" s="682"/>
      <c r="X130" s="682"/>
      <c r="Y130" s="682"/>
      <c r="Z130" s="682"/>
    </row>
    <row r="131" spans="1:26" ht="15">
      <c r="A131" s="682"/>
      <c r="B131" s="684"/>
      <c r="C131" s="684"/>
      <c r="D131" s="684"/>
      <c r="E131" s="865"/>
      <c r="F131" s="865"/>
      <c r="G131" s="865"/>
      <c r="H131" s="865"/>
      <c r="I131" s="684"/>
      <c r="J131" s="682"/>
      <c r="K131" s="682"/>
      <c r="L131" s="682"/>
      <c r="M131" s="682"/>
      <c r="N131" s="682"/>
      <c r="O131" s="682"/>
      <c r="P131" s="682"/>
      <c r="Q131" s="682"/>
      <c r="R131" s="682"/>
      <c r="S131" s="682"/>
      <c r="T131" s="682"/>
      <c r="U131" s="682"/>
      <c r="V131" s="682"/>
      <c r="W131" s="682"/>
      <c r="X131" s="682"/>
      <c r="Y131" s="682"/>
      <c r="Z131" s="682"/>
    </row>
    <row r="132" spans="1:26" ht="15">
      <c r="A132" s="682"/>
      <c r="B132" s="684"/>
      <c r="C132" s="684"/>
      <c r="D132" s="684"/>
      <c r="E132" s="865"/>
      <c r="F132" s="865"/>
      <c r="G132" s="865"/>
      <c r="H132" s="865"/>
      <c r="I132" s="684"/>
      <c r="J132" s="682"/>
      <c r="K132" s="682"/>
      <c r="L132" s="682"/>
      <c r="M132" s="682"/>
      <c r="N132" s="682"/>
      <c r="O132" s="682"/>
      <c r="P132" s="682"/>
      <c r="Q132" s="682"/>
      <c r="R132" s="682"/>
      <c r="S132" s="682"/>
      <c r="T132" s="682"/>
      <c r="U132" s="682"/>
      <c r="V132" s="682"/>
      <c r="W132" s="682"/>
      <c r="X132" s="682"/>
      <c r="Y132" s="682"/>
      <c r="Z132" s="682"/>
    </row>
    <row r="133" spans="1:26" ht="15">
      <c r="A133" s="682"/>
      <c r="B133" s="684"/>
      <c r="C133" s="684"/>
      <c r="D133" s="684"/>
      <c r="E133" s="865"/>
      <c r="F133" s="865"/>
      <c r="G133" s="865"/>
      <c r="H133" s="865"/>
      <c r="I133" s="684"/>
      <c r="J133" s="682"/>
      <c r="K133" s="682"/>
      <c r="L133" s="682"/>
      <c r="M133" s="682"/>
      <c r="N133" s="682"/>
      <c r="O133" s="682"/>
      <c r="P133" s="682"/>
      <c r="Q133" s="682"/>
      <c r="R133" s="682"/>
      <c r="S133" s="682"/>
      <c r="T133" s="682"/>
      <c r="U133" s="682"/>
      <c r="V133" s="682"/>
      <c r="W133" s="682"/>
      <c r="X133" s="682"/>
      <c r="Y133" s="682"/>
      <c r="Z133" s="682"/>
    </row>
    <row r="134" spans="1:26" ht="15">
      <c r="A134" s="682"/>
      <c r="B134" s="684"/>
      <c r="C134" s="684"/>
      <c r="D134" s="684"/>
      <c r="E134" s="865"/>
      <c r="F134" s="865"/>
      <c r="G134" s="865"/>
      <c r="H134" s="865"/>
      <c r="I134" s="684"/>
      <c r="J134" s="682"/>
      <c r="K134" s="682"/>
      <c r="L134" s="682"/>
      <c r="M134" s="682"/>
      <c r="N134" s="682"/>
      <c r="O134" s="682"/>
      <c r="P134" s="682"/>
      <c r="Q134" s="682"/>
      <c r="R134" s="682"/>
      <c r="S134" s="682"/>
      <c r="T134" s="682"/>
      <c r="U134" s="682"/>
      <c r="V134" s="682"/>
      <c r="W134" s="682"/>
      <c r="X134" s="682"/>
      <c r="Y134" s="682"/>
      <c r="Z134" s="682"/>
    </row>
    <row r="135" spans="1:26" ht="15">
      <c r="A135" s="682"/>
      <c r="B135" s="684"/>
      <c r="C135" s="684"/>
      <c r="D135" s="684"/>
      <c r="E135" s="865"/>
      <c r="F135" s="865"/>
      <c r="G135" s="865"/>
      <c r="H135" s="865"/>
      <c r="I135" s="684"/>
      <c r="J135" s="682"/>
      <c r="K135" s="682"/>
      <c r="L135" s="682"/>
      <c r="M135" s="682"/>
      <c r="N135" s="682"/>
      <c r="O135" s="682"/>
      <c r="P135" s="682"/>
      <c r="Q135" s="682"/>
      <c r="R135" s="682"/>
      <c r="S135" s="682"/>
      <c r="T135" s="682"/>
      <c r="U135" s="682"/>
      <c r="V135" s="682"/>
      <c r="W135" s="682"/>
      <c r="X135" s="682"/>
      <c r="Y135" s="682"/>
      <c r="Z135" s="682"/>
    </row>
    <row r="136" spans="1:26" ht="15">
      <c r="A136" s="682"/>
      <c r="B136" s="684"/>
      <c r="C136" s="684"/>
      <c r="D136" s="684"/>
      <c r="E136" s="865"/>
      <c r="F136" s="865"/>
      <c r="G136" s="865"/>
      <c r="H136" s="865"/>
      <c r="I136" s="684"/>
      <c r="J136" s="682"/>
      <c r="K136" s="682"/>
      <c r="L136" s="682"/>
      <c r="M136" s="682"/>
      <c r="N136" s="682"/>
      <c r="O136" s="682"/>
      <c r="P136" s="682"/>
      <c r="Q136" s="682"/>
      <c r="R136" s="682"/>
      <c r="S136" s="682"/>
      <c r="T136" s="682"/>
      <c r="U136" s="682"/>
      <c r="V136" s="682"/>
      <c r="W136" s="682"/>
      <c r="X136" s="682"/>
      <c r="Y136" s="682"/>
      <c r="Z136" s="682"/>
    </row>
    <row r="137" spans="1:26" ht="15">
      <c r="A137" s="682"/>
      <c r="B137" s="684"/>
      <c r="C137" s="684"/>
      <c r="D137" s="684"/>
      <c r="E137" s="865"/>
      <c r="F137" s="865"/>
      <c r="G137" s="865"/>
      <c r="H137" s="865"/>
      <c r="I137" s="684"/>
      <c r="J137" s="682"/>
      <c r="K137" s="682"/>
      <c r="L137" s="682"/>
      <c r="M137" s="682"/>
      <c r="N137" s="682"/>
      <c r="O137" s="682"/>
      <c r="P137" s="682"/>
      <c r="Q137" s="682"/>
      <c r="R137" s="682"/>
      <c r="S137" s="682"/>
      <c r="T137" s="682"/>
      <c r="U137" s="682"/>
      <c r="V137" s="682"/>
      <c r="W137" s="682"/>
      <c r="X137" s="682"/>
      <c r="Y137" s="682"/>
      <c r="Z137" s="682"/>
    </row>
    <row r="138" spans="1:26" ht="15">
      <c r="A138" s="682"/>
      <c r="B138" s="684"/>
      <c r="C138" s="684"/>
      <c r="D138" s="684"/>
      <c r="E138" s="865"/>
      <c r="F138" s="865"/>
      <c r="G138" s="865"/>
      <c r="H138" s="865"/>
      <c r="I138" s="684"/>
      <c r="J138" s="682"/>
      <c r="K138" s="682"/>
      <c r="L138" s="682"/>
      <c r="M138" s="682"/>
      <c r="N138" s="682"/>
      <c r="O138" s="682"/>
      <c r="P138" s="682"/>
      <c r="Q138" s="682"/>
      <c r="R138" s="682"/>
      <c r="S138" s="682"/>
      <c r="T138" s="682"/>
      <c r="U138" s="682"/>
      <c r="V138" s="682"/>
      <c r="W138" s="682"/>
      <c r="X138" s="682"/>
      <c r="Y138" s="682"/>
      <c r="Z138" s="682"/>
    </row>
    <row r="139" spans="1:26" ht="15">
      <c r="A139" s="682"/>
      <c r="B139" s="684"/>
      <c r="C139" s="684"/>
      <c r="D139" s="684"/>
      <c r="E139" s="865"/>
      <c r="F139" s="865"/>
      <c r="G139" s="865"/>
      <c r="H139" s="865"/>
      <c r="I139" s="684"/>
      <c r="J139" s="682"/>
      <c r="K139" s="682"/>
      <c r="L139" s="682"/>
      <c r="M139" s="682"/>
      <c r="N139" s="682"/>
      <c r="O139" s="682"/>
      <c r="P139" s="682"/>
      <c r="Q139" s="682"/>
      <c r="R139" s="682"/>
      <c r="S139" s="682"/>
      <c r="T139" s="682"/>
      <c r="U139" s="682"/>
      <c r="V139" s="682"/>
      <c r="W139" s="682"/>
      <c r="X139" s="682"/>
      <c r="Y139" s="682"/>
      <c r="Z139" s="682"/>
    </row>
    <row r="140" spans="1:26" ht="15">
      <c r="A140" s="682"/>
      <c r="B140" s="684"/>
      <c r="C140" s="684"/>
      <c r="D140" s="684"/>
      <c r="E140" s="865"/>
      <c r="F140" s="865"/>
      <c r="G140" s="865"/>
      <c r="H140" s="865"/>
      <c r="I140" s="684"/>
      <c r="J140" s="682"/>
      <c r="K140" s="682"/>
      <c r="L140" s="682"/>
      <c r="M140" s="682"/>
      <c r="N140" s="682"/>
      <c r="O140" s="682"/>
      <c r="P140" s="682"/>
      <c r="Q140" s="682"/>
      <c r="R140" s="682"/>
      <c r="S140" s="682"/>
      <c r="T140" s="682"/>
      <c r="U140" s="682"/>
      <c r="V140" s="682"/>
      <c r="W140" s="682"/>
      <c r="X140" s="682"/>
      <c r="Y140" s="682"/>
      <c r="Z140" s="682"/>
    </row>
    <row r="141" spans="1:26" ht="15">
      <c r="A141" s="682"/>
      <c r="B141" s="684"/>
      <c r="C141" s="684"/>
      <c r="D141" s="684"/>
      <c r="E141" s="865"/>
      <c r="F141" s="865"/>
      <c r="G141" s="865"/>
      <c r="H141" s="865"/>
      <c r="I141" s="684"/>
      <c r="J141" s="682"/>
      <c r="K141" s="682"/>
      <c r="L141" s="682"/>
      <c r="M141" s="682"/>
      <c r="N141" s="682"/>
      <c r="O141" s="682"/>
      <c r="P141" s="682"/>
      <c r="Q141" s="682"/>
      <c r="R141" s="682"/>
      <c r="S141" s="682"/>
      <c r="T141" s="682"/>
      <c r="U141" s="682"/>
      <c r="V141" s="682"/>
      <c r="W141" s="682"/>
      <c r="X141" s="682"/>
      <c r="Y141" s="682"/>
      <c r="Z141" s="682"/>
    </row>
    <row r="142" spans="1:26" ht="15">
      <c r="A142" s="682"/>
      <c r="B142" s="684"/>
      <c r="C142" s="684"/>
      <c r="D142" s="684"/>
      <c r="E142" s="865"/>
      <c r="F142" s="865"/>
      <c r="G142" s="865"/>
      <c r="H142" s="865"/>
      <c r="I142" s="684"/>
      <c r="J142" s="682"/>
      <c r="K142" s="682"/>
      <c r="L142" s="682"/>
      <c r="M142" s="682"/>
      <c r="N142" s="682"/>
      <c r="O142" s="682"/>
      <c r="P142" s="682"/>
      <c r="Q142" s="682"/>
      <c r="R142" s="682"/>
      <c r="S142" s="682"/>
      <c r="T142" s="682"/>
      <c r="U142" s="682"/>
      <c r="V142" s="682"/>
      <c r="W142" s="682"/>
      <c r="X142" s="682"/>
      <c r="Y142" s="682"/>
      <c r="Z142" s="682"/>
    </row>
    <row r="143" spans="1:26" ht="15">
      <c r="A143" s="682"/>
      <c r="B143" s="684"/>
      <c r="C143" s="684"/>
      <c r="D143" s="684"/>
      <c r="E143" s="865"/>
      <c r="F143" s="865"/>
      <c r="G143" s="865"/>
      <c r="H143" s="865"/>
      <c r="I143" s="684"/>
      <c r="J143" s="682"/>
      <c r="K143" s="682"/>
      <c r="L143" s="682"/>
      <c r="M143" s="682"/>
      <c r="N143" s="682"/>
      <c r="O143" s="682"/>
      <c r="P143" s="682"/>
      <c r="Q143" s="682"/>
      <c r="R143" s="682"/>
      <c r="S143" s="682"/>
      <c r="T143" s="682"/>
      <c r="U143" s="682"/>
      <c r="V143" s="682"/>
      <c r="W143" s="682"/>
      <c r="X143" s="682"/>
      <c r="Y143" s="682"/>
      <c r="Z143" s="682"/>
    </row>
    <row r="144" spans="1:26" ht="15">
      <c r="A144" s="682"/>
      <c r="B144" s="684"/>
      <c r="C144" s="684"/>
      <c r="D144" s="684"/>
      <c r="E144" s="865"/>
      <c r="F144" s="865"/>
      <c r="G144" s="865"/>
      <c r="H144" s="865"/>
      <c r="I144" s="684"/>
      <c r="J144" s="682"/>
      <c r="K144" s="682"/>
      <c r="L144" s="682"/>
      <c r="M144" s="682"/>
      <c r="N144" s="682"/>
      <c r="O144" s="682"/>
      <c r="P144" s="682"/>
      <c r="Q144" s="682"/>
      <c r="R144" s="682"/>
      <c r="S144" s="682"/>
      <c r="T144" s="682"/>
      <c r="U144" s="682"/>
      <c r="V144" s="682"/>
      <c r="W144" s="682"/>
      <c r="X144" s="682"/>
      <c r="Y144" s="682"/>
      <c r="Z144" s="682"/>
    </row>
    <row r="145" spans="1:26" ht="15">
      <c r="A145" s="682"/>
      <c r="B145" s="684"/>
      <c r="C145" s="684"/>
      <c r="D145" s="684"/>
      <c r="E145" s="865"/>
      <c r="F145" s="865"/>
      <c r="G145" s="865"/>
      <c r="H145" s="865"/>
      <c r="I145" s="684"/>
      <c r="J145" s="682"/>
      <c r="K145" s="682"/>
      <c r="L145" s="682"/>
      <c r="M145" s="682"/>
      <c r="N145" s="682"/>
      <c r="O145" s="682"/>
      <c r="P145" s="682"/>
      <c r="Q145" s="682"/>
      <c r="R145" s="682"/>
      <c r="S145" s="682"/>
      <c r="T145" s="682"/>
      <c r="U145" s="682"/>
      <c r="V145" s="682"/>
      <c r="W145" s="682"/>
      <c r="X145" s="682"/>
      <c r="Y145" s="682"/>
      <c r="Z145" s="682"/>
    </row>
    <row r="146" spans="1:26" ht="15">
      <c r="A146" s="682"/>
      <c r="B146" s="684"/>
      <c r="C146" s="684"/>
      <c r="D146" s="684"/>
      <c r="E146" s="865"/>
      <c r="F146" s="865"/>
      <c r="G146" s="865"/>
      <c r="H146" s="865"/>
      <c r="I146" s="684"/>
      <c r="J146" s="682"/>
      <c r="K146" s="682"/>
      <c r="L146" s="682"/>
      <c r="M146" s="682"/>
      <c r="N146" s="682"/>
      <c r="O146" s="682"/>
      <c r="P146" s="682"/>
      <c r="Q146" s="682"/>
      <c r="R146" s="682"/>
      <c r="S146" s="682"/>
      <c r="T146" s="682"/>
      <c r="U146" s="682"/>
      <c r="V146" s="682"/>
      <c r="W146" s="682"/>
      <c r="X146" s="682"/>
      <c r="Y146" s="682"/>
      <c r="Z146" s="682"/>
    </row>
    <row r="147" spans="1:26" ht="15">
      <c r="A147" s="682"/>
      <c r="B147" s="684"/>
      <c r="C147" s="684"/>
      <c r="D147" s="684"/>
      <c r="E147" s="865"/>
      <c r="F147" s="865"/>
      <c r="G147" s="865"/>
      <c r="H147" s="865"/>
      <c r="I147" s="684"/>
      <c r="J147" s="682"/>
      <c r="K147" s="682"/>
      <c r="L147" s="682"/>
      <c r="M147" s="682"/>
      <c r="N147" s="682"/>
      <c r="O147" s="682"/>
      <c r="P147" s="682"/>
      <c r="Q147" s="682"/>
      <c r="R147" s="682"/>
      <c r="S147" s="682"/>
      <c r="T147" s="682"/>
      <c r="U147" s="682"/>
      <c r="V147" s="682"/>
      <c r="W147" s="682"/>
      <c r="X147" s="682"/>
      <c r="Y147" s="682"/>
      <c r="Z147" s="682"/>
    </row>
    <row r="148" spans="1:26" ht="15">
      <c r="A148" s="682"/>
      <c r="B148" s="684"/>
      <c r="C148" s="684"/>
      <c r="D148" s="684"/>
      <c r="E148" s="865"/>
      <c r="F148" s="865"/>
      <c r="G148" s="865"/>
      <c r="H148" s="865"/>
      <c r="I148" s="684"/>
      <c r="J148" s="682"/>
      <c r="K148" s="682"/>
      <c r="L148" s="682"/>
      <c r="M148" s="682"/>
      <c r="N148" s="682"/>
      <c r="O148" s="682"/>
      <c r="P148" s="682"/>
      <c r="Q148" s="682"/>
      <c r="R148" s="682"/>
      <c r="S148" s="682"/>
      <c r="T148" s="682"/>
      <c r="U148" s="682"/>
      <c r="V148" s="682"/>
      <c r="W148" s="682"/>
      <c r="X148" s="682"/>
      <c r="Y148" s="682"/>
      <c r="Z148" s="682"/>
    </row>
    <row r="149" spans="1:26" ht="15">
      <c r="A149" s="682"/>
      <c r="B149" s="684"/>
      <c r="C149" s="684"/>
      <c r="D149" s="684"/>
      <c r="E149" s="865"/>
      <c r="F149" s="865"/>
      <c r="G149" s="865"/>
      <c r="H149" s="865"/>
      <c r="I149" s="684"/>
      <c r="J149" s="682"/>
      <c r="K149" s="682"/>
      <c r="L149" s="682"/>
      <c r="M149" s="682"/>
      <c r="N149" s="682"/>
      <c r="O149" s="682"/>
      <c r="P149" s="682"/>
      <c r="Q149" s="682"/>
      <c r="R149" s="682"/>
      <c r="S149" s="682"/>
      <c r="T149" s="682"/>
      <c r="U149" s="682"/>
      <c r="V149" s="682"/>
      <c r="W149" s="682"/>
      <c r="X149" s="682"/>
      <c r="Y149" s="682"/>
      <c r="Z149" s="682"/>
    </row>
    <row r="150" spans="1:26" ht="15">
      <c r="A150" s="682"/>
      <c r="B150" s="684"/>
      <c r="C150" s="684"/>
      <c r="D150" s="684"/>
      <c r="E150" s="865"/>
      <c r="F150" s="865"/>
      <c r="G150" s="865"/>
      <c r="H150" s="865"/>
      <c r="I150" s="684"/>
      <c r="J150" s="682"/>
      <c r="K150" s="682"/>
      <c r="L150" s="682"/>
      <c r="M150" s="682"/>
      <c r="N150" s="682"/>
      <c r="O150" s="682"/>
      <c r="P150" s="682"/>
      <c r="Q150" s="682"/>
      <c r="R150" s="682"/>
      <c r="S150" s="682"/>
      <c r="T150" s="682"/>
      <c r="U150" s="682"/>
      <c r="V150" s="682"/>
      <c r="W150" s="682"/>
      <c r="X150" s="682"/>
      <c r="Y150" s="682"/>
      <c r="Z150" s="682"/>
    </row>
    <row r="151" spans="1:26" ht="15">
      <c r="A151" s="682"/>
      <c r="B151" s="684"/>
      <c r="C151" s="684"/>
      <c r="D151" s="684"/>
      <c r="E151" s="865"/>
      <c r="F151" s="865"/>
      <c r="G151" s="865"/>
      <c r="H151" s="865"/>
      <c r="I151" s="684"/>
      <c r="J151" s="682"/>
      <c r="K151" s="682"/>
      <c r="L151" s="682"/>
      <c r="M151" s="682"/>
      <c r="N151" s="682"/>
      <c r="O151" s="682"/>
      <c r="P151" s="682"/>
      <c r="Q151" s="682"/>
      <c r="R151" s="682"/>
      <c r="S151" s="682"/>
      <c r="T151" s="682"/>
      <c r="U151" s="682"/>
      <c r="V151" s="682"/>
      <c r="W151" s="682"/>
      <c r="X151" s="682"/>
      <c r="Y151" s="682"/>
      <c r="Z151" s="682"/>
    </row>
    <row r="152" spans="1:26" ht="15">
      <c r="A152" s="682"/>
      <c r="B152" s="684"/>
      <c r="C152" s="684"/>
      <c r="D152" s="684"/>
      <c r="E152" s="865"/>
      <c r="F152" s="865"/>
      <c r="G152" s="865"/>
      <c r="H152" s="865"/>
      <c r="I152" s="684"/>
      <c r="J152" s="682"/>
      <c r="K152" s="682"/>
      <c r="L152" s="682"/>
      <c r="M152" s="682"/>
      <c r="N152" s="682"/>
      <c r="O152" s="682"/>
      <c r="P152" s="682"/>
      <c r="Q152" s="682"/>
      <c r="R152" s="682"/>
      <c r="S152" s="682"/>
      <c r="T152" s="682"/>
      <c r="U152" s="682"/>
      <c r="V152" s="682"/>
      <c r="W152" s="682"/>
      <c r="X152" s="682"/>
      <c r="Y152" s="682"/>
      <c r="Z152" s="682"/>
    </row>
    <row r="153" spans="1:26" ht="15">
      <c r="A153" s="682"/>
      <c r="B153" s="684"/>
      <c r="C153" s="684"/>
      <c r="D153" s="684"/>
      <c r="E153" s="865"/>
      <c r="F153" s="865"/>
      <c r="G153" s="865"/>
      <c r="H153" s="865"/>
      <c r="I153" s="684"/>
      <c r="J153" s="682"/>
      <c r="K153" s="682"/>
      <c r="L153" s="682"/>
      <c r="M153" s="682"/>
      <c r="N153" s="682"/>
      <c r="O153" s="682"/>
      <c r="P153" s="682"/>
      <c r="Q153" s="682"/>
      <c r="R153" s="682"/>
      <c r="S153" s="682"/>
      <c r="T153" s="682"/>
      <c r="U153" s="682"/>
      <c r="V153" s="682"/>
      <c r="W153" s="682"/>
      <c r="X153" s="682"/>
      <c r="Y153" s="682"/>
      <c r="Z153" s="682"/>
    </row>
    <row r="154" spans="1:26" ht="15">
      <c r="A154" s="682"/>
      <c r="B154" s="684"/>
      <c r="C154" s="684"/>
      <c r="D154" s="684"/>
      <c r="E154" s="865"/>
      <c r="F154" s="865"/>
      <c r="G154" s="865"/>
      <c r="H154" s="865"/>
      <c r="I154" s="684"/>
      <c r="J154" s="682"/>
      <c r="K154" s="682"/>
      <c r="L154" s="682"/>
      <c r="M154" s="682"/>
      <c r="N154" s="682"/>
      <c r="O154" s="682"/>
      <c r="P154" s="682"/>
      <c r="Q154" s="682"/>
      <c r="R154" s="682"/>
      <c r="S154" s="682"/>
      <c r="T154" s="682"/>
      <c r="U154" s="682"/>
      <c r="V154" s="682"/>
      <c r="W154" s="682"/>
      <c r="X154" s="682"/>
      <c r="Y154" s="682"/>
      <c r="Z154" s="682"/>
    </row>
    <row r="155" spans="1:26" ht="15">
      <c r="A155" s="682"/>
      <c r="B155" s="684"/>
      <c r="C155" s="684"/>
      <c r="D155" s="684"/>
      <c r="E155" s="865"/>
      <c r="F155" s="865"/>
      <c r="G155" s="865"/>
      <c r="H155" s="865"/>
      <c r="I155" s="684"/>
      <c r="J155" s="682"/>
      <c r="K155" s="682"/>
      <c r="L155" s="682"/>
      <c r="M155" s="682"/>
      <c r="N155" s="682"/>
      <c r="O155" s="682"/>
      <c r="P155" s="682"/>
      <c r="Q155" s="682"/>
      <c r="R155" s="682"/>
      <c r="S155" s="682"/>
      <c r="T155" s="682"/>
      <c r="U155" s="682"/>
      <c r="V155" s="682"/>
      <c r="W155" s="682"/>
      <c r="X155" s="682"/>
      <c r="Y155" s="682"/>
      <c r="Z155" s="682"/>
    </row>
    <row r="156" spans="1:26" ht="15">
      <c r="A156" s="682"/>
      <c r="B156" s="684"/>
      <c r="C156" s="684"/>
      <c r="D156" s="684"/>
      <c r="E156" s="865"/>
      <c r="F156" s="865"/>
      <c r="G156" s="865"/>
      <c r="H156" s="865"/>
      <c r="I156" s="684"/>
      <c r="J156" s="682"/>
      <c r="K156" s="682"/>
      <c r="L156" s="682"/>
      <c r="M156" s="682"/>
      <c r="N156" s="682"/>
      <c r="O156" s="682"/>
      <c r="P156" s="682"/>
      <c r="Q156" s="682"/>
      <c r="R156" s="682"/>
      <c r="S156" s="682"/>
      <c r="T156" s="682"/>
      <c r="U156" s="682"/>
      <c r="V156" s="682"/>
      <c r="W156" s="682"/>
      <c r="X156" s="682"/>
      <c r="Y156" s="682"/>
      <c r="Z156" s="682"/>
    </row>
    <row r="157" spans="1:26" ht="15">
      <c r="A157" s="682"/>
      <c r="B157" s="684"/>
      <c r="C157" s="684"/>
      <c r="D157" s="684"/>
      <c r="E157" s="865"/>
      <c r="F157" s="865"/>
      <c r="G157" s="865"/>
      <c r="H157" s="865"/>
      <c r="I157" s="684"/>
      <c r="J157" s="682"/>
      <c r="K157" s="682"/>
      <c r="L157" s="682"/>
      <c r="M157" s="682"/>
      <c r="N157" s="682"/>
      <c r="O157" s="682"/>
      <c r="P157" s="682"/>
      <c r="Q157" s="682"/>
      <c r="R157" s="682"/>
      <c r="S157" s="682"/>
      <c r="T157" s="682"/>
      <c r="U157" s="682"/>
      <c r="V157" s="682"/>
      <c r="W157" s="682"/>
      <c r="X157" s="682"/>
      <c r="Y157" s="682"/>
      <c r="Z157" s="682"/>
    </row>
    <row r="158" spans="1:26" ht="15">
      <c r="A158" s="682"/>
      <c r="B158" s="684"/>
      <c r="C158" s="684"/>
      <c r="D158" s="684"/>
      <c r="E158" s="865"/>
      <c r="F158" s="865"/>
      <c r="G158" s="865"/>
      <c r="H158" s="865"/>
      <c r="I158" s="684"/>
      <c r="J158" s="682"/>
      <c r="K158" s="682"/>
      <c r="L158" s="682"/>
      <c r="M158" s="682"/>
      <c r="N158" s="682"/>
      <c r="O158" s="682"/>
      <c r="P158" s="682"/>
      <c r="Q158" s="682"/>
      <c r="R158" s="682"/>
      <c r="S158" s="682"/>
      <c r="T158" s="682"/>
      <c r="U158" s="682"/>
      <c r="V158" s="682"/>
      <c r="W158" s="682"/>
      <c r="X158" s="682"/>
      <c r="Y158" s="682"/>
      <c r="Z158" s="682"/>
    </row>
    <row r="159" spans="1:26" ht="15">
      <c r="A159" s="682"/>
      <c r="B159" s="684"/>
      <c r="C159" s="684"/>
      <c r="D159" s="684"/>
      <c r="E159" s="865"/>
      <c r="F159" s="865"/>
      <c r="G159" s="865"/>
      <c r="H159" s="865"/>
      <c r="I159" s="684"/>
      <c r="J159" s="682"/>
      <c r="K159" s="682"/>
      <c r="L159" s="682"/>
      <c r="M159" s="682"/>
      <c r="N159" s="682"/>
      <c r="O159" s="682"/>
      <c r="P159" s="682"/>
      <c r="Q159" s="682"/>
      <c r="R159" s="682"/>
      <c r="S159" s="682"/>
      <c r="T159" s="682"/>
      <c r="U159" s="682"/>
      <c r="V159" s="682"/>
      <c r="W159" s="682"/>
      <c r="X159" s="682"/>
      <c r="Y159" s="682"/>
      <c r="Z159" s="682"/>
    </row>
    <row r="160" spans="1:26" ht="15">
      <c r="A160" s="682"/>
      <c r="B160" s="684"/>
      <c r="C160" s="684"/>
      <c r="D160" s="684"/>
      <c r="E160" s="865"/>
      <c r="F160" s="865"/>
      <c r="G160" s="865"/>
      <c r="H160" s="865"/>
      <c r="I160" s="684"/>
      <c r="J160" s="682"/>
      <c r="K160" s="682"/>
      <c r="L160" s="682"/>
      <c r="M160" s="682"/>
      <c r="N160" s="682"/>
      <c r="O160" s="682"/>
      <c r="P160" s="682"/>
      <c r="Q160" s="682"/>
      <c r="R160" s="682"/>
      <c r="S160" s="682"/>
      <c r="T160" s="682"/>
      <c r="U160" s="682"/>
      <c r="V160" s="682"/>
      <c r="W160" s="682"/>
      <c r="X160" s="682"/>
      <c r="Y160" s="682"/>
      <c r="Z160" s="682"/>
    </row>
    <row r="161" spans="1:26" ht="15">
      <c r="A161" s="682"/>
      <c r="B161" s="684"/>
      <c r="C161" s="684"/>
      <c r="D161" s="684"/>
      <c r="E161" s="865"/>
      <c r="F161" s="865"/>
      <c r="G161" s="865"/>
      <c r="H161" s="865"/>
      <c r="I161" s="684"/>
      <c r="J161" s="682"/>
      <c r="K161" s="682"/>
      <c r="L161" s="682"/>
      <c r="M161" s="682"/>
      <c r="N161" s="682"/>
      <c r="O161" s="682"/>
      <c r="P161" s="682"/>
      <c r="Q161" s="682"/>
      <c r="R161" s="682"/>
      <c r="S161" s="682"/>
      <c r="T161" s="682"/>
      <c r="U161" s="682"/>
      <c r="V161" s="682"/>
      <c r="W161" s="682"/>
      <c r="X161" s="682"/>
      <c r="Y161" s="682"/>
      <c r="Z161" s="682"/>
    </row>
    <row r="162" spans="1:26" ht="15">
      <c r="A162" s="682"/>
      <c r="B162" s="684"/>
      <c r="C162" s="684"/>
      <c r="D162" s="684"/>
      <c r="E162" s="865"/>
      <c r="F162" s="865"/>
      <c r="G162" s="865"/>
      <c r="H162" s="865"/>
      <c r="I162" s="684"/>
      <c r="J162" s="682"/>
      <c r="K162" s="682"/>
      <c r="L162" s="682"/>
      <c r="M162" s="682"/>
      <c r="N162" s="682"/>
      <c r="O162" s="682"/>
      <c r="P162" s="682"/>
      <c r="Q162" s="682"/>
      <c r="R162" s="682"/>
      <c r="S162" s="682"/>
      <c r="T162" s="682"/>
      <c r="U162" s="682"/>
      <c r="V162" s="682"/>
      <c r="W162" s="682"/>
      <c r="X162" s="682"/>
      <c r="Y162" s="682"/>
      <c r="Z162" s="682"/>
    </row>
    <row r="163" spans="1:26" ht="15">
      <c r="A163" s="682"/>
      <c r="B163" s="684"/>
      <c r="C163" s="684"/>
      <c r="D163" s="684"/>
      <c r="E163" s="865"/>
      <c r="F163" s="865"/>
      <c r="G163" s="865"/>
      <c r="H163" s="865"/>
      <c r="I163" s="684"/>
      <c r="J163" s="682"/>
      <c r="K163" s="682"/>
      <c r="L163" s="682"/>
      <c r="M163" s="682"/>
      <c r="N163" s="682"/>
      <c r="O163" s="682"/>
      <c r="P163" s="682"/>
      <c r="Q163" s="682"/>
      <c r="R163" s="682"/>
      <c r="S163" s="682"/>
      <c r="T163" s="682"/>
      <c r="U163" s="682"/>
      <c r="V163" s="682"/>
      <c r="W163" s="682"/>
      <c r="X163" s="682"/>
      <c r="Y163" s="682"/>
      <c r="Z163" s="682"/>
    </row>
    <row r="164" spans="1:26" ht="15">
      <c r="A164" s="682"/>
      <c r="B164" s="684"/>
      <c r="C164" s="684"/>
      <c r="D164" s="684"/>
      <c r="E164" s="865"/>
      <c r="F164" s="865"/>
      <c r="G164" s="865"/>
      <c r="H164" s="865"/>
      <c r="I164" s="684"/>
      <c r="J164" s="682"/>
      <c r="K164" s="682"/>
      <c r="L164" s="682"/>
      <c r="M164" s="682"/>
      <c r="N164" s="682"/>
      <c r="O164" s="682"/>
      <c r="P164" s="682"/>
      <c r="Q164" s="682"/>
      <c r="R164" s="682"/>
      <c r="S164" s="682"/>
      <c r="T164" s="682"/>
      <c r="U164" s="682"/>
      <c r="V164" s="682"/>
      <c r="W164" s="682"/>
      <c r="X164" s="682"/>
      <c r="Y164" s="682"/>
      <c r="Z164" s="682"/>
    </row>
    <row r="165" spans="1:26" ht="15">
      <c r="A165" s="682"/>
      <c r="B165" s="684"/>
      <c r="C165" s="684"/>
      <c r="D165" s="684"/>
      <c r="E165" s="865"/>
      <c r="F165" s="865"/>
      <c r="G165" s="865"/>
      <c r="H165" s="865"/>
      <c r="I165" s="684"/>
      <c r="J165" s="682"/>
      <c r="K165" s="682"/>
      <c r="L165" s="682"/>
      <c r="M165" s="682"/>
      <c r="N165" s="682"/>
      <c r="O165" s="682"/>
      <c r="P165" s="682"/>
      <c r="Q165" s="682"/>
      <c r="R165" s="682"/>
      <c r="S165" s="682"/>
      <c r="T165" s="682"/>
      <c r="U165" s="682"/>
      <c r="V165" s="682"/>
      <c r="W165" s="682"/>
      <c r="X165" s="682"/>
      <c r="Y165" s="682"/>
      <c r="Z165" s="682"/>
    </row>
    <row r="166" spans="1:26" ht="15">
      <c r="A166" s="682"/>
      <c r="B166" s="684"/>
      <c r="C166" s="684"/>
      <c r="D166" s="684"/>
      <c r="E166" s="865"/>
      <c r="F166" s="865"/>
      <c r="G166" s="865"/>
      <c r="H166" s="865"/>
      <c r="I166" s="684"/>
      <c r="J166" s="682"/>
      <c r="K166" s="682"/>
      <c r="L166" s="682"/>
      <c r="M166" s="682"/>
      <c r="N166" s="682"/>
      <c r="O166" s="682"/>
      <c r="P166" s="682"/>
      <c r="Q166" s="682"/>
      <c r="R166" s="682"/>
      <c r="S166" s="682"/>
      <c r="T166" s="682"/>
      <c r="U166" s="682"/>
      <c r="V166" s="682"/>
      <c r="W166" s="682"/>
      <c r="X166" s="682"/>
      <c r="Y166" s="682"/>
      <c r="Z166" s="682"/>
    </row>
    <row r="167" spans="1:26" ht="15">
      <c r="A167" s="682"/>
      <c r="B167" s="684"/>
      <c r="C167" s="684"/>
      <c r="D167" s="684"/>
      <c r="E167" s="865"/>
      <c r="F167" s="865"/>
      <c r="G167" s="865"/>
      <c r="H167" s="865"/>
      <c r="I167" s="684"/>
      <c r="J167" s="682"/>
      <c r="K167" s="682"/>
      <c r="L167" s="682"/>
      <c r="M167" s="682"/>
      <c r="N167" s="682"/>
      <c r="O167" s="682"/>
      <c r="P167" s="682"/>
      <c r="Q167" s="682"/>
      <c r="R167" s="682"/>
      <c r="S167" s="682"/>
      <c r="T167" s="682"/>
      <c r="U167" s="682"/>
      <c r="V167" s="682"/>
      <c r="W167" s="682"/>
      <c r="X167" s="682"/>
      <c r="Y167" s="682"/>
      <c r="Z167" s="682"/>
    </row>
    <row r="168" spans="1:26" ht="15">
      <c r="A168" s="682"/>
      <c r="B168" s="684"/>
      <c r="C168" s="684"/>
      <c r="D168" s="684"/>
      <c r="E168" s="865"/>
      <c r="F168" s="865"/>
      <c r="G168" s="865"/>
      <c r="H168" s="865"/>
      <c r="I168" s="684"/>
      <c r="J168" s="682"/>
      <c r="K168" s="682"/>
      <c r="L168" s="682"/>
      <c r="M168" s="682"/>
      <c r="N168" s="682"/>
      <c r="O168" s="682"/>
      <c r="P168" s="682"/>
      <c r="Q168" s="682"/>
      <c r="R168" s="682"/>
      <c r="S168" s="682"/>
      <c r="T168" s="682"/>
      <c r="U168" s="682"/>
      <c r="V168" s="682"/>
      <c r="W168" s="682"/>
      <c r="X168" s="682"/>
      <c r="Y168" s="682"/>
      <c r="Z168" s="682"/>
    </row>
    <row r="169" spans="1:26" ht="15">
      <c r="A169" s="682"/>
      <c r="B169" s="684"/>
      <c r="C169" s="684"/>
      <c r="D169" s="684"/>
      <c r="E169" s="865"/>
      <c r="F169" s="865"/>
      <c r="G169" s="865"/>
      <c r="H169" s="865"/>
      <c r="I169" s="684"/>
      <c r="J169" s="682"/>
      <c r="K169" s="682"/>
      <c r="L169" s="682"/>
      <c r="M169" s="682"/>
      <c r="N169" s="682"/>
      <c r="O169" s="682"/>
      <c r="P169" s="682"/>
      <c r="Q169" s="682"/>
      <c r="R169" s="682"/>
      <c r="S169" s="682"/>
      <c r="T169" s="682"/>
      <c r="U169" s="682"/>
      <c r="V169" s="682"/>
      <c r="W169" s="682"/>
      <c r="X169" s="682"/>
      <c r="Y169" s="682"/>
      <c r="Z169" s="682"/>
    </row>
    <row r="170" spans="1:26" ht="15">
      <c r="A170" s="682"/>
      <c r="B170" s="684"/>
      <c r="C170" s="684"/>
      <c r="D170" s="684"/>
      <c r="E170" s="865"/>
      <c r="F170" s="865"/>
      <c r="G170" s="865"/>
      <c r="H170" s="865"/>
      <c r="I170" s="684"/>
      <c r="J170" s="682"/>
      <c r="K170" s="682"/>
      <c r="L170" s="682"/>
      <c r="M170" s="682"/>
      <c r="N170" s="682"/>
      <c r="O170" s="682"/>
      <c r="P170" s="682"/>
      <c r="Q170" s="682"/>
      <c r="R170" s="682"/>
      <c r="S170" s="682"/>
      <c r="T170" s="682"/>
      <c r="U170" s="682"/>
      <c r="V170" s="682"/>
      <c r="W170" s="682"/>
      <c r="X170" s="682"/>
      <c r="Y170" s="682"/>
      <c r="Z170" s="682"/>
    </row>
    <row r="171" spans="1:26" ht="15">
      <c r="A171" s="682"/>
      <c r="B171" s="684"/>
      <c r="C171" s="684"/>
      <c r="D171" s="684"/>
      <c r="E171" s="865"/>
      <c r="F171" s="865"/>
      <c r="G171" s="865"/>
      <c r="H171" s="865"/>
      <c r="I171" s="684"/>
      <c r="J171" s="682"/>
      <c r="K171" s="682"/>
      <c r="L171" s="682"/>
      <c r="M171" s="682"/>
      <c r="N171" s="682"/>
      <c r="O171" s="682"/>
      <c r="P171" s="682"/>
      <c r="Q171" s="682"/>
      <c r="R171" s="682"/>
      <c r="S171" s="682"/>
      <c r="T171" s="682"/>
      <c r="U171" s="682"/>
      <c r="V171" s="682"/>
      <c r="W171" s="682"/>
      <c r="X171" s="682"/>
      <c r="Y171" s="682"/>
      <c r="Z171" s="682"/>
    </row>
    <row r="172" spans="1:26" ht="15">
      <c r="A172" s="682"/>
      <c r="B172" s="684"/>
      <c r="C172" s="684"/>
      <c r="D172" s="684"/>
      <c r="E172" s="865"/>
      <c r="F172" s="865"/>
      <c r="G172" s="865"/>
      <c r="H172" s="865"/>
      <c r="I172" s="684"/>
      <c r="J172" s="682"/>
      <c r="K172" s="682"/>
      <c r="L172" s="682"/>
      <c r="M172" s="682"/>
      <c r="N172" s="682"/>
      <c r="O172" s="682"/>
      <c r="P172" s="682"/>
      <c r="Q172" s="682"/>
      <c r="R172" s="682"/>
      <c r="S172" s="682"/>
      <c r="T172" s="682"/>
      <c r="U172" s="682"/>
      <c r="V172" s="682"/>
      <c r="W172" s="682"/>
      <c r="X172" s="682"/>
      <c r="Y172" s="682"/>
      <c r="Z172" s="682"/>
    </row>
    <row r="173" spans="1:26" ht="15">
      <c r="A173" s="682"/>
      <c r="B173" s="684"/>
      <c r="C173" s="684"/>
      <c r="D173" s="684"/>
      <c r="E173" s="865"/>
      <c r="F173" s="865"/>
      <c r="G173" s="865"/>
      <c r="H173" s="865"/>
      <c r="I173" s="684"/>
      <c r="J173" s="682"/>
      <c r="K173" s="682"/>
      <c r="L173" s="682"/>
      <c r="M173" s="682"/>
      <c r="N173" s="682"/>
      <c r="O173" s="682"/>
      <c r="P173" s="682"/>
      <c r="Q173" s="682"/>
      <c r="R173" s="682"/>
      <c r="S173" s="682"/>
      <c r="T173" s="682"/>
      <c r="U173" s="682"/>
      <c r="V173" s="682"/>
      <c r="W173" s="682"/>
      <c r="X173" s="682"/>
      <c r="Y173" s="682"/>
      <c r="Z173" s="682"/>
    </row>
    <row r="174" spans="1:26" ht="15">
      <c r="A174" s="682"/>
      <c r="B174" s="684"/>
      <c r="C174" s="684"/>
      <c r="D174" s="684"/>
      <c r="E174" s="865"/>
      <c r="F174" s="865"/>
      <c r="G174" s="865"/>
      <c r="H174" s="865"/>
      <c r="I174" s="684"/>
      <c r="J174" s="682"/>
      <c r="K174" s="682"/>
      <c r="L174" s="682"/>
      <c r="M174" s="682"/>
      <c r="N174" s="682"/>
      <c r="O174" s="682"/>
      <c r="P174" s="682"/>
      <c r="Q174" s="682"/>
      <c r="R174" s="682"/>
      <c r="S174" s="682"/>
      <c r="T174" s="682"/>
      <c r="U174" s="682"/>
      <c r="V174" s="682"/>
      <c r="W174" s="682"/>
      <c r="X174" s="682"/>
      <c r="Y174" s="682"/>
      <c r="Z174" s="682"/>
    </row>
    <row r="175" spans="1:26" ht="15">
      <c r="A175" s="682"/>
      <c r="B175" s="684"/>
      <c r="C175" s="684"/>
      <c r="D175" s="684"/>
      <c r="E175" s="865"/>
      <c r="F175" s="865"/>
      <c r="G175" s="865"/>
      <c r="H175" s="865"/>
      <c r="I175" s="684"/>
      <c r="J175" s="682"/>
      <c r="K175" s="682"/>
      <c r="L175" s="682"/>
      <c r="M175" s="682"/>
      <c r="N175" s="682"/>
      <c r="O175" s="682"/>
      <c r="P175" s="682"/>
      <c r="Q175" s="682"/>
      <c r="R175" s="682"/>
      <c r="S175" s="682"/>
      <c r="T175" s="682"/>
      <c r="U175" s="682"/>
      <c r="V175" s="682"/>
      <c r="W175" s="682"/>
      <c r="X175" s="682"/>
      <c r="Y175" s="682"/>
      <c r="Z175" s="682"/>
    </row>
    <row r="176" spans="1:26" ht="15">
      <c r="A176" s="682"/>
      <c r="B176" s="684"/>
      <c r="C176" s="684"/>
      <c r="D176" s="684"/>
      <c r="E176" s="865"/>
      <c r="F176" s="865"/>
      <c r="G176" s="865"/>
      <c r="H176" s="865"/>
      <c r="I176" s="684"/>
      <c r="J176" s="682"/>
      <c r="K176" s="682"/>
      <c r="L176" s="682"/>
      <c r="M176" s="682"/>
      <c r="N176" s="682"/>
      <c r="O176" s="682"/>
      <c r="P176" s="682"/>
      <c r="Q176" s="682"/>
      <c r="R176" s="682"/>
      <c r="S176" s="682"/>
      <c r="T176" s="682"/>
      <c r="U176" s="682"/>
      <c r="V176" s="682"/>
      <c r="W176" s="682"/>
      <c r="X176" s="682"/>
      <c r="Y176" s="682"/>
      <c r="Z176" s="682"/>
    </row>
    <row r="177" spans="1:26" ht="15">
      <c r="A177" s="682"/>
      <c r="B177" s="684"/>
      <c r="C177" s="684"/>
      <c r="D177" s="684"/>
      <c r="E177" s="865"/>
      <c r="F177" s="865"/>
      <c r="G177" s="865"/>
      <c r="H177" s="865"/>
      <c r="I177" s="684"/>
      <c r="J177" s="682"/>
      <c r="K177" s="682"/>
      <c r="L177" s="682"/>
      <c r="M177" s="682"/>
      <c r="N177" s="682"/>
      <c r="O177" s="682"/>
      <c r="P177" s="682"/>
      <c r="Q177" s="682"/>
      <c r="R177" s="682"/>
      <c r="S177" s="682"/>
      <c r="T177" s="682"/>
      <c r="U177" s="682"/>
      <c r="V177" s="682"/>
      <c r="W177" s="682"/>
      <c r="X177" s="682"/>
      <c r="Y177" s="682"/>
      <c r="Z177" s="682"/>
    </row>
    <row r="178" spans="1:26" ht="15">
      <c r="A178" s="682"/>
      <c r="B178" s="684"/>
      <c r="C178" s="684"/>
      <c r="D178" s="684"/>
      <c r="E178" s="865"/>
      <c r="F178" s="865"/>
      <c r="G178" s="865"/>
      <c r="H178" s="865"/>
      <c r="I178" s="684"/>
      <c r="J178" s="682"/>
      <c r="K178" s="682"/>
      <c r="L178" s="682"/>
      <c r="M178" s="682"/>
      <c r="N178" s="682"/>
      <c r="O178" s="682"/>
      <c r="P178" s="682"/>
      <c r="Q178" s="682"/>
      <c r="R178" s="682"/>
      <c r="S178" s="682"/>
      <c r="T178" s="682"/>
      <c r="U178" s="682"/>
      <c r="V178" s="682"/>
      <c r="W178" s="682"/>
      <c r="X178" s="682"/>
      <c r="Y178" s="682"/>
      <c r="Z178" s="682"/>
    </row>
    <row r="179" spans="1:26" ht="15">
      <c r="A179" s="682"/>
      <c r="B179" s="684"/>
      <c r="C179" s="684"/>
      <c r="D179" s="684"/>
      <c r="E179" s="865"/>
      <c r="F179" s="865"/>
      <c r="G179" s="865"/>
      <c r="H179" s="865"/>
      <c r="I179" s="684"/>
      <c r="J179" s="682"/>
      <c r="K179" s="682"/>
      <c r="L179" s="682"/>
      <c r="M179" s="682"/>
      <c r="N179" s="682"/>
      <c r="O179" s="682"/>
      <c r="P179" s="682"/>
      <c r="Q179" s="682"/>
      <c r="R179" s="682"/>
      <c r="S179" s="682"/>
      <c r="T179" s="682"/>
      <c r="U179" s="682"/>
      <c r="V179" s="682"/>
      <c r="W179" s="682"/>
      <c r="X179" s="682"/>
      <c r="Y179" s="682"/>
      <c r="Z179" s="682"/>
    </row>
    <row r="180" spans="1:26" ht="15">
      <c r="A180" s="682"/>
      <c r="B180" s="684"/>
      <c r="C180" s="684"/>
      <c r="D180" s="684"/>
      <c r="E180" s="865"/>
      <c r="F180" s="865"/>
      <c r="G180" s="865"/>
      <c r="H180" s="865"/>
      <c r="I180" s="684"/>
      <c r="J180" s="682"/>
      <c r="K180" s="682"/>
      <c r="L180" s="682"/>
      <c r="M180" s="682"/>
      <c r="N180" s="682"/>
      <c r="O180" s="682"/>
      <c r="P180" s="682"/>
      <c r="Q180" s="682"/>
      <c r="R180" s="682"/>
      <c r="S180" s="682"/>
      <c r="T180" s="682"/>
      <c r="U180" s="682"/>
      <c r="V180" s="682"/>
      <c r="W180" s="682"/>
      <c r="X180" s="682"/>
      <c r="Y180" s="682"/>
      <c r="Z180" s="682"/>
    </row>
    <row r="181" spans="1:26" ht="15">
      <c r="A181" s="682"/>
      <c r="B181" s="684"/>
      <c r="C181" s="684"/>
      <c r="D181" s="684"/>
      <c r="E181" s="865"/>
      <c r="F181" s="865"/>
      <c r="G181" s="865"/>
      <c r="H181" s="865"/>
      <c r="I181" s="684"/>
      <c r="J181" s="682"/>
      <c r="K181" s="682"/>
      <c r="L181" s="682"/>
      <c r="M181" s="682"/>
      <c r="N181" s="682"/>
      <c r="O181" s="682"/>
      <c r="P181" s="682"/>
      <c r="Q181" s="682"/>
      <c r="R181" s="682"/>
      <c r="S181" s="682"/>
      <c r="T181" s="682"/>
      <c r="U181" s="682"/>
      <c r="V181" s="682"/>
      <c r="W181" s="682"/>
      <c r="X181" s="682"/>
      <c r="Y181" s="682"/>
      <c r="Z181" s="682"/>
    </row>
    <row r="182" spans="1:26" ht="15">
      <c r="A182" s="682"/>
      <c r="B182" s="684"/>
      <c r="C182" s="684"/>
      <c r="D182" s="684"/>
      <c r="E182" s="865"/>
      <c r="F182" s="865"/>
      <c r="G182" s="865"/>
      <c r="H182" s="865"/>
      <c r="I182" s="684"/>
      <c r="J182" s="682"/>
      <c r="K182" s="682"/>
      <c r="L182" s="682"/>
      <c r="M182" s="682"/>
      <c r="N182" s="682"/>
      <c r="O182" s="682"/>
      <c r="P182" s="682"/>
      <c r="Q182" s="682"/>
      <c r="R182" s="682"/>
      <c r="S182" s="682"/>
      <c r="T182" s="682"/>
      <c r="U182" s="682"/>
      <c r="V182" s="682"/>
      <c r="W182" s="682"/>
      <c r="X182" s="682"/>
      <c r="Y182" s="682"/>
      <c r="Z182" s="682"/>
    </row>
    <row r="183" spans="1:26" ht="15">
      <c r="A183" s="682"/>
      <c r="B183" s="684"/>
      <c r="C183" s="684"/>
      <c r="D183" s="684"/>
      <c r="E183" s="865"/>
      <c r="F183" s="865"/>
      <c r="G183" s="865"/>
      <c r="H183" s="865"/>
      <c r="I183" s="684"/>
      <c r="J183" s="682"/>
      <c r="K183" s="682"/>
      <c r="L183" s="682"/>
      <c r="M183" s="682"/>
      <c r="N183" s="682"/>
      <c r="O183" s="682"/>
      <c r="P183" s="682"/>
      <c r="Q183" s="682"/>
      <c r="R183" s="682"/>
      <c r="S183" s="682"/>
      <c r="T183" s="682"/>
      <c r="U183" s="682"/>
      <c r="V183" s="682"/>
      <c r="W183" s="682"/>
      <c r="X183" s="682"/>
      <c r="Y183" s="682"/>
      <c r="Z183" s="682"/>
    </row>
    <row r="184" spans="1:26" ht="15">
      <c r="A184" s="682"/>
      <c r="B184" s="684"/>
      <c r="C184" s="684"/>
      <c r="D184" s="684"/>
      <c r="E184" s="865"/>
      <c r="F184" s="865"/>
      <c r="G184" s="865"/>
      <c r="H184" s="865"/>
      <c r="I184" s="684"/>
      <c r="J184" s="682"/>
      <c r="K184" s="682"/>
      <c r="L184" s="682"/>
      <c r="M184" s="682"/>
      <c r="N184" s="682"/>
      <c r="O184" s="682"/>
      <c r="P184" s="682"/>
      <c r="Q184" s="682"/>
      <c r="R184" s="682"/>
      <c r="S184" s="682"/>
      <c r="T184" s="682"/>
      <c r="U184" s="682"/>
      <c r="V184" s="682"/>
      <c r="W184" s="682"/>
      <c r="X184" s="682"/>
      <c r="Y184" s="682"/>
      <c r="Z184" s="682"/>
    </row>
    <row r="185" spans="1:26" ht="15">
      <c r="A185" s="682"/>
      <c r="B185" s="684"/>
      <c r="C185" s="684"/>
      <c r="D185" s="684"/>
      <c r="E185" s="865"/>
      <c r="F185" s="865"/>
      <c r="G185" s="865"/>
      <c r="H185" s="865"/>
      <c r="I185" s="684"/>
      <c r="J185" s="682"/>
      <c r="K185" s="682"/>
      <c r="L185" s="682"/>
      <c r="M185" s="682"/>
      <c r="N185" s="682"/>
      <c r="O185" s="682"/>
      <c r="P185" s="682"/>
      <c r="Q185" s="682"/>
      <c r="R185" s="682"/>
      <c r="S185" s="682"/>
      <c r="T185" s="682"/>
      <c r="U185" s="682"/>
      <c r="V185" s="682"/>
      <c r="W185" s="682"/>
      <c r="X185" s="682"/>
      <c r="Y185" s="682"/>
      <c r="Z185" s="682"/>
    </row>
    <row r="186" spans="1:26" ht="15">
      <c r="A186" s="682"/>
      <c r="B186" s="684"/>
      <c r="C186" s="684"/>
      <c r="D186" s="684"/>
      <c r="E186" s="865"/>
      <c r="F186" s="865"/>
      <c r="G186" s="865"/>
      <c r="H186" s="865"/>
      <c r="I186" s="684"/>
      <c r="J186" s="682"/>
      <c r="K186" s="682"/>
      <c r="L186" s="682"/>
      <c r="M186" s="682"/>
      <c r="N186" s="682"/>
      <c r="O186" s="682"/>
      <c r="P186" s="682"/>
      <c r="Q186" s="682"/>
      <c r="R186" s="682"/>
      <c r="S186" s="682"/>
      <c r="T186" s="682"/>
      <c r="U186" s="682"/>
      <c r="V186" s="682"/>
      <c r="W186" s="682"/>
      <c r="X186" s="682"/>
      <c r="Y186" s="682"/>
      <c r="Z186" s="682"/>
    </row>
    <row r="187" spans="1:26" ht="15">
      <c r="A187" s="682"/>
      <c r="B187" s="684"/>
      <c r="C187" s="684"/>
      <c r="D187" s="684"/>
      <c r="E187" s="865"/>
      <c r="F187" s="865"/>
      <c r="G187" s="865"/>
      <c r="H187" s="865"/>
      <c r="I187" s="684"/>
      <c r="J187" s="682"/>
      <c r="K187" s="682"/>
      <c r="L187" s="682"/>
      <c r="M187" s="682"/>
      <c r="N187" s="682"/>
      <c r="O187" s="682"/>
      <c r="P187" s="682"/>
      <c r="Q187" s="682"/>
      <c r="R187" s="682"/>
      <c r="S187" s="682"/>
      <c r="T187" s="682"/>
      <c r="U187" s="682"/>
      <c r="V187" s="682"/>
      <c r="W187" s="682"/>
      <c r="X187" s="682"/>
      <c r="Y187" s="682"/>
      <c r="Z187" s="682"/>
    </row>
    <row r="188" spans="1:26" ht="15">
      <c r="A188" s="682"/>
      <c r="B188" s="684"/>
      <c r="C188" s="684"/>
      <c r="D188" s="684"/>
      <c r="E188" s="865"/>
      <c r="F188" s="865"/>
      <c r="G188" s="865"/>
      <c r="H188" s="865"/>
      <c r="I188" s="684"/>
      <c r="J188" s="682"/>
      <c r="K188" s="682"/>
      <c r="L188" s="682"/>
      <c r="M188" s="682"/>
      <c r="N188" s="682"/>
      <c r="O188" s="682"/>
      <c r="P188" s="682"/>
      <c r="Q188" s="682"/>
      <c r="R188" s="682"/>
      <c r="S188" s="682"/>
      <c r="T188" s="682"/>
      <c r="U188" s="682"/>
      <c r="V188" s="682"/>
      <c r="W188" s="682"/>
      <c r="X188" s="682"/>
      <c r="Y188" s="682"/>
      <c r="Z188" s="682"/>
    </row>
    <row r="189" spans="1:26" ht="15">
      <c r="A189" s="682"/>
      <c r="B189" s="684"/>
      <c r="C189" s="684"/>
      <c r="D189" s="684"/>
      <c r="E189" s="865"/>
      <c r="F189" s="865"/>
      <c r="G189" s="865"/>
      <c r="H189" s="865"/>
      <c r="I189" s="684"/>
      <c r="J189" s="682"/>
      <c r="K189" s="682"/>
      <c r="L189" s="682"/>
      <c r="M189" s="682"/>
      <c r="N189" s="682"/>
      <c r="O189" s="682"/>
      <c r="P189" s="682"/>
      <c r="Q189" s="682"/>
      <c r="R189" s="682"/>
      <c r="S189" s="682"/>
      <c r="T189" s="682"/>
      <c r="U189" s="682"/>
      <c r="V189" s="682"/>
      <c r="W189" s="682"/>
      <c r="X189" s="682"/>
      <c r="Y189" s="682"/>
      <c r="Z189" s="682"/>
    </row>
    <row r="190" spans="1:26" ht="15">
      <c r="A190" s="682"/>
      <c r="B190" s="684"/>
      <c r="C190" s="684"/>
      <c r="D190" s="684"/>
      <c r="E190" s="865"/>
      <c r="F190" s="865"/>
      <c r="G190" s="865"/>
      <c r="H190" s="865"/>
      <c r="I190" s="684"/>
      <c r="J190" s="682"/>
      <c r="K190" s="682"/>
      <c r="L190" s="682"/>
      <c r="M190" s="682"/>
      <c r="N190" s="682"/>
      <c r="O190" s="682"/>
      <c r="P190" s="682"/>
      <c r="Q190" s="682"/>
      <c r="R190" s="682"/>
      <c r="S190" s="682"/>
      <c r="T190" s="682"/>
      <c r="U190" s="682"/>
      <c r="V190" s="682"/>
      <c r="W190" s="682"/>
      <c r="X190" s="682"/>
      <c r="Y190" s="682"/>
      <c r="Z190" s="682"/>
    </row>
    <row r="191" spans="1:26" ht="15">
      <c r="A191" s="682"/>
      <c r="B191" s="684"/>
      <c r="C191" s="684"/>
      <c r="D191" s="684"/>
      <c r="E191" s="865"/>
      <c r="F191" s="865"/>
      <c r="G191" s="865"/>
      <c r="H191" s="865"/>
      <c r="I191" s="684"/>
      <c r="J191" s="682"/>
      <c r="K191" s="682"/>
      <c r="L191" s="682"/>
      <c r="M191" s="682"/>
      <c r="N191" s="682"/>
      <c r="O191" s="682"/>
      <c r="P191" s="682"/>
      <c r="Q191" s="682"/>
      <c r="R191" s="682"/>
      <c r="S191" s="682"/>
      <c r="T191" s="682"/>
      <c r="U191" s="682"/>
      <c r="V191" s="682"/>
      <c r="W191" s="682"/>
      <c r="X191" s="682"/>
      <c r="Y191" s="682"/>
      <c r="Z191" s="682"/>
    </row>
    <row r="192" spans="1:26" ht="15">
      <c r="A192" s="682"/>
      <c r="B192" s="684"/>
      <c r="C192" s="684"/>
      <c r="D192" s="684"/>
      <c r="E192" s="865"/>
      <c r="F192" s="865"/>
      <c r="G192" s="865"/>
      <c r="H192" s="865"/>
      <c r="I192" s="684"/>
      <c r="J192" s="682"/>
      <c r="K192" s="682"/>
      <c r="L192" s="682"/>
      <c r="M192" s="682"/>
      <c r="N192" s="682"/>
      <c r="O192" s="682"/>
      <c r="P192" s="682"/>
      <c r="Q192" s="682"/>
      <c r="R192" s="682"/>
      <c r="S192" s="682"/>
      <c r="T192" s="682"/>
      <c r="U192" s="682"/>
      <c r="V192" s="682"/>
      <c r="W192" s="682"/>
      <c r="X192" s="682"/>
      <c r="Y192" s="682"/>
      <c r="Z192" s="682"/>
    </row>
    <row r="193" spans="1:26" ht="15">
      <c r="A193" s="682"/>
      <c r="B193" s="684"/>
      <c r="C193" s="684"/>
      <c r="D193" s="684"/>
      <c r="E193" s="865"/>
      <c r="F193" s="865"/>
      <c r="G193" s="865"/>
      <c r="H193" s="865"/>
      <c r="I193" s="684"/>
      <c r="J193" s="682"/>
      <c r="K193" s="682"/>
      <c r="L193" s="682"/>
      <c r="M193" s="682"/>
      <c r="N193" s="682"/>
      <c r="O193" s="682"/>
      <c r="P193" s="682"/>
      <c r="Q193" s="682"/>
      <c r="R193" s="682"/>
      <c r="S193" s="682"/>
      <c r="T193" s="682"/>
      <c r="U193" s="682"/>
      <c r="V193" s="682"/>
      <c r="W193" s="682"/>
      <c r="X193" s="682"/>
      <c r="Y193" s="682"/>
      <c r="Z193" s="682"/>
    </row>
    <row r="194" spans="1:26" ht="15">
      <c r="A194" s="682"/>
      <c r="B194" s="684"/>
      <c r="C194" s="684"/>
      <c r="D194" s="684"/>
      <c r="E194" s="865"/>
      <c r="F194" s="865"/>
      <c r="G194" s="865"/>
      <c r="H194" s="865"/>
      <c r="I194" s="684"/>
      <c r="J194" s="682"/>
      <c r="K194" s="682"/>
      <c r="L194" s="682"/>
      <c r="M194" s="682"/>
      <c r="N194" s="682"/>
      <c r="O194" s="682"/>
      <c r="P194" s="682"/>
      <c r="Q194" s="682"/>
      <c r="R194" s="682"/>
      <c r="S194" s="682"/>
      <c r="T194" s="682"/>
      <c r="U194" s="682"/>
      <c r="V194" s="682"/>
      <c r="W194" s="682"/>
      <c r="X194" s="682"/>
      <c r="Y194" s="682"/>
      <c r="Z194" s="682"/>
    </row>
    <row r="195" spans="1:26" ht="15">
      <c r="A195" s="682"/>
      <c r="B195" s="684"/>
      <c r="C195" s="684"/>
      <c r="D195" s="684"/>
      <c r="E195" s="865"/>
      <c r="F195" s="865"/>
      <c r="G195" s="865"/>
      <c r="H195" s="865"/>
      <c r="I195" s="684"/>
      <c r="J195" s="682"/>
      <c r="K195" s="682"/>
      <c r="L195" s="682"/>
      <c r="M195" s="682"/>
      <c r="N195" s="682"/>
      <c r="O195" s="682"/>
      <c r="P195" s="682"/>
      <c r="Q195" s="682"/>
      <c r="R195" s="682"/>
      <c r="S195" s="682"/>
      <c r="T195" s="682"/>
      <c r="U195" s="682"/>
      <c r="V195" s="682"/>
      <c r="W195" s="682"/>
      <c r="X195" s="682"/>
      <c r="Y195" s="682"/>
      <c r="Z195" s="682"/>
    </row>
    <row r="196" spans="1:26" ht="15">
      <c r="A196" s="682"/>
      <c r="B196" s="684"/>
      <c r="C196" s="684"/>
      <c r="D196" s="684"/>
      <c r="E196" s="865"/>
      <c r="F196" s="865"/>
      <c r="G196" s="865"/>
      <c r="H196" s="865"/>
      <c r="I196" s="684"/>
      <c r="J196" s="682"/>
      <c r="K196" s="682"/>
      <c r="L196" s="682"/>
      <c r="M196" s="682"/>
      <c r="N196" s="682"/>
      <c r="O196" s="682"/>
      <c r="P196" s="682"/>
      <c r="Q196" s="682"/>
      <c r="R196" s="682"/>
      <c r="S196" s="682"/>
      <c r="T196" s="682"/>
      <c r="U196" s="682"/>
      <c r="V196" s="682"/>
      <c r="W196" s="682"/>
      <c r="X196" s="682"/>
      <c r="Y196" s="682"/>
      <c r="Z196" s="682"/>
    </row>
    <row r="197" spans="1:26" ht="15">
      <c r="A197" s="682"/>
      <c r="B197" s="684"/>
      <c r="C197" s="684"/>
      <c r="D197" s="684"/>
      <c r="E197" s="865"/>
      <c r="F197" s="865"/>
      <c r="G197" s="865"/>
      <c r="H197" s="865"/>
      <c r="I197" s="684"/>
      <c r="J197" s="682"/>
      <c r="K197" s="682"/>
      <c r="L197" s="682"/>
      <c r="M197" s="682"/>
      <c r="N197" s="682"/>
      <c r="O197" s="682"/>
      <c r="P197" s="682"/>
      <c r="Q197" s="682"/>
      <c r="R197" s="682"/>
      <c r="S197" s="682"/>
      <c r="T197" s="682"/>
      <c r="U197" s="682"/>
      <c r="V197" s="682"/>
      <c r="W197" s="682"/>
      <c r="X197" s="682"/>
      <c r="Y197" s="682"/>
      <c r="Z197" s="682"/>
    </row>
    <row r="198" spans="1:26" ht="15">
      <c r="A198" s="682"/>
      <c r="B198" s="684"/>
      <c r="C198" s="684"/>
      <c r="D198" s="684"/>
      <c r="E198" s="865"/>
      <c r="F198" s="865"/>
      <c r="G198" s="865"/>
      <c r="H198" s="865"/>
      <c r="I198" s="684"/>
      <c r="J198" s="682"/>
      <c r="K198" s="682"/>
      <c r="L198" s="682"/>
      <c r="M198" s="682"/>
      <c r="N198" s="682"/>
      <c r="O198" s="682"/>
      <c r="P198" s="682"/>
      <c r="Q198" s="682"/>
      <c r="R198" s="682"/>
      <c r="S198" s="682"/>
      <c r="T198" s="682"/>
      <c r="U198" s="682"/>
      <c r="V198" s="682"/>
      <c r="W198" s="682"/>
      <c r="X198" s="682"/>
      <c r="Y198" s="682"/>
      <c r="Z198" s="682"/>
    </row>
    <row r="199" spans="1:26" ht="15">
      <c r="A199" s="682"/>
      <c r="B199" s="684"/>
      <c r="C199" s="684"/>
      <c r="D199" s="684"/>
      <c r="E199" s="865"/>
      <c r="F199" s="865"/>
      <c r="G199" s="865"/>
      <c r="H199" s="865"/>
      <c r="I199" s="684"/>
      <c r="J199" s="682"/>
      <c r="K199" s="682"/>
      <c r="L199" s="682"/>
      <c r="M199" s="682"/>
      <c r="N199" s="682"/>
      <c r="O199" s="682"/>
      <c r="P199" s="682"/>
      <c r="Q199" s="682"/>
      <c r="R199" s="682"/>
      <c r="S199" s="682"/>
      <c r="T199" s="682"/>
      <c r="U199" s="682"/>
      <c r="V199" s="682"/>
      <c r="W199" s="682"/>
      <c r="X199" s="682"/>
      <c r="Y199" s="682"/>
      <c r="Z199" s="682"/>
    </row>
    <row r="200" spans="1:26" ht="15">
      <c r="A200" s="682"/>
      <c r="B200" s="684"/>
      <c r="C200" s="684"/>
      <c r="D200" s="684"/>
      <c r="E200" s="865"/>
      <c r="F200" s="865"/>
      <c r="G200" s="865"/>
      <c r="H200" s="865"/>
      <c r="I200" s="684"/>
      <c r="J200" s="682"/>
      <c r="K200" s="682"/>
      <c r="L200" s="682"/>
      <c r="M200" s="682"/>
      <c r="N200" s="682"/>
      <c r="O200" s="682"/>
      <c r="P200" s="682"/>
      <c r="Q200" s="682"/>
      <c r="R200" s="682"/>
      <c r="S200" s="682"/>
      <c r="T200" s="682"/>
      <c r="U200" s="682"/>
      <c r="V200" s="682"/>
      <c r="W200" s="682"/>
      <c r="X200" s="682"/>
      <c r="Y200" s="682"/>
      <c r="Z200" s="682"/>
    </row>
    <row r="201" spans="1:26" ht="15">
      <c r="A201" s="682"/>
      <c r="B201" s="684"/>
      <c r="C201" s="684"/>
      <c r="D201" s="684"/>
      <c r="E201" s="865"/>
      <c r="F201" s="865"/>
      <c r="G201" s="865"/>
      <c r="H201" s="865"/>
      <c r="I201" s="684"/>
      <c r="J201" s="682"/>
      <c r="K201" s="682"/>
      <c r="L201" s="682"/>
      <c r="M201" s="682"/>
      <c r="N201" s="682"/>
      <c r="O201" s="682"/>
      <c r="P201" s="682"/>
      <c r="Q201" s="682"/>
      <c r="R201" s="682"/>
      <c r="S201" s="682"/>
      <c r="T201" s="682"/>
      <c r="U201" s="682"/>
      <c r="V201" s="682"/>
      <c r="W201" s="682"/>
      <c r="X201" s="682"/>
      <c r="Y201" s="682"/>
      <c r="Z201" s="682"/>
    </row>
    <row r="202" spans="1:26" ht="15">
      <c r="A202" s="682"/>
      <c r="B202" s="684"/>
      <c r="C202" s="684"/>
      <c r="D202" s="684"/>
      <c r="E202" s="865"/>
      <c r="F202" s="865"/>
      <c r="G202" s="865"/>
      <c r="H202" s="865"/>
      <c r="I202" s="684"/>
      <c r="J202" s="682"/>
      <c r="K202" s="682"/>
      <c r="L202" s="682"/>
      <c r="M202" s="682"/>
      <c r="N202" s="682"/>
      <c r="O202" s="682"/>
      <c r="P202" s="682"/>
      <c r="Q202" s="682"/>
      <c r="R202" s="682"/>
      <c r="S202" s="682"/>
      <c r="T202" s="682"/>
      <c r="U202" s="682"/>
      <c r="V202" s="682"/>
      <c r="W202" s="682"/>
      <c r="X202" s="682"/>
      <c r="Y202" s="682"/>
      <c r="Z202" s="682"/>
    </row>
    <row r="203" spans="1:26" ht="15">
      <c r="A203" s="682"/>
      <c r="B203" s="684"/>
      <c r="C203" s="684"/>
      <c r="D203" s="684"/>
      <c r="E203" s="865"/>
      <c r="F203" s="865"/>
      <c r="G203" s="865"/>
      <c r="H203" s="865"/>
      <c r="I203" s="684"/>
      <c r="J203" s="682"/>
      <c r="K203" s="682"/>
      <c r="L203" s="682"/>
      <c r="M203" s="682"/>
      <c r="N203" s="682"/>
      <c r="O203" s="682"/>
      <c r="P203" s="682"/>
      <c r="Q203" s="682"/>
      <c r="R203" s="682"/>
      <c r="S203" s="682"/>
      <c r="T203" s="682"/>
      <c r="U203" s="682"/>
      <c r="V203" s="682"/>
      <c r="W203" s="682"/>
      <c r="X203" s="682"/>
      <c r="Y203" s="682"/>
      <c r="Z203" s="682"/>
    </row>
    <row r="204" spans="1:26" ht="15">
      <c r="A204" s="682"/>
      <c r="B204" s="684"/>
      <c r="C204" s="684"/>
      <c r="D204" s="684"/>
      <c r="E204" s="865"/>
      <c r="F204" s="865"/>
      <c r="G204" s="865"/>
      <c r="H204" s="865"/>
      <c r="I204" s="684"/>
      <c r="J204" s="682"/>
      <c r="K204" s="682"/>
      <c r="L204" s="682"/>
      <c r="M204" s="682"/>
      <c r="N204" s="682"/>
      <c r="O204" s="682"/>
      <c r="P204" s="682"/>
      <c r="Q204" s="682"/>
      <c r="R204" s="682"/>
      <c r="S204" s="682"/>
      <c r="T204" s="682"/>
      <c r="U204" s="682"/>
      <c r="V204" s="682"/>
      <c r="W204" s="682"/>
      <c r="X204" s="682"/>
      <c r="Y204" s="682"/>
      <c r="Z204" s="682"/>
    </row>
    <row r="205" spans="1:26" ht="15">
      <c r="A205" s="682"/>
      <c r="B205" s="684"/>
      <c r="C205" s="684"/>
      <c r="D205" s="684"/>
      <c r="E205" s="865"/>
      <c r="F205" s="865"/>
      <c r="G205" s="865"/>
      <c r="H205" s="865"/>
      <c r="I205" s="684"/>
      <c r="J205" s="682"/>
      <c r="K205" s="682"/>
      <c r="L205" s="682"/>
      <c r="M205" s="682"/>
      <c r="N205" s="682"/>
      <c r="O205" s="682"/>
      <c r="P205" s="682"/>
      <c r="Q205" s="682"/>
      <c r="R205" s="682"/>
      <c r="S205" s="682"/>
      <c r="T205" s="682"/>
      <c r="U205" s="682"/>
      <c r="V205" s="682"/>
      <c r="W205" s="682"/>
      <c r="X205" s="682"/>
      <c r="Y205" s="682"/>
      <c r="Z205" s="682"/>
    </row>
    <row r="206" spans="1:26" ht="15">
      <c r="A206" s="682"/>
      <c r="B206" s="684"/>
      <c r="C206" s="684"/>
      <c r="D206" s="684"/>
      <c r="E206" s="865"/>
      <c r="F206" s="865"/>
      <c r="G206" s="865"/>
      <c r="H206" s="865"/>
      <c r="I206" s="684"/>
      <c r="J206" s="682"/>
      <c r="K206" s="682"/>
      <c r="L206" s="682"/>
      <c r="M206" s="682"/>
      <c r="N206" s="682"/>
      <c r="O206" s="682"/>
      <c r="P206" s="682"/>
      <c r="Q206" s="682"/>
      <c r="R206" s="682"/>
      <c r="S206" s="682"/>
      <c r="T206" s="682"/>
      <c r="U206" s="682"/>
      <c r="V206" s="682"/>
      <c r="W206" s="682"/>
      <c r="X206" s="682"/>
      <c r="Y206" s="682"/>
      <c r="Z206" s="682"/>
    </row>
    <row r="207" spans="1:26" ht="15">
      <c r="A207" s="682"/>
      <c r="B207" s="684"/>
      <c r="C207" s="684"/>
      <c r="D207" s="684"/>
      <c r="E207" s="865"/>
      <c r="F207" s="865"/>
      <c r="G207" s="865"/>
      <c r="H207" s="865"/>
      <c r="I207" s="684"/>
      <c r="J207" s="682"/>
      <c r="K207" s="682"/>
      <c r="L207" s="682"/>
      <c r="M207" s="682"/>
      <c r="N207" s="682"/>
      <c r="O207" s="682"/>
      <c r="P207" s="682"/>
      <c r="Q207" s="682"/>
      <c r="R207" s="682"/>
      <c r="S207" s="682"/>
      <c r="T207" s="682"/>
      <c r="U207" s="682"/>
      <c r="V207" s="682"/>
      <c r="W207" s="682"/>
      <c r="X207" s="682"/>
      <c r="Y207" s="682"/>
      <c r="Z207" s="682"/>
    </row>
    <row r="208" spans="1:26" ht="15">
      <c r="A208" s="682"/>
      <c r="B208" s="684"/>
      <c r="C208" s="684"/>
      <c r="D208" s="684"/>
      <c r="E208" s="865"/>
      <c r="F208" s="865"/>
      <c r="G208" s="865"/>
      <c r="H208" s="865"/>
      <c r="I208" s="684"/>
      <c r="J208" s="682"/>
      <c r="K208" s="682"/>
      <c r="L208" s="682"/>
      <c r="M208" s="682"/>
      <c r="N208" s="682"/>
      <c r="O208" s="682"/>
      <c r="P208" s="682"/>
      <c r="Q208" s="682"/>
      <c r="R208" s="682"/>
      <c r="S208" s="682"/>
      <c r="T208" s="682"/>
      <c r="U208" s="682"/>
      <c r="V208" s="682"/>
      <c r="W208" s="682"/>
      <c r="X208" s="682"/>
      <c r="Y208" s="682"/>
      <c r="Z208" s="682"/>
    </row>
    <row r="209" spans="1:26" ht="15">
      <c r="A209" s="682"/>
      <c r="B209" s="684"/>
      <c r="C209" s="684"/>
      <c r="D209" s="684"/>
      <c r="E209" s="865"/>
      <c r="F209" s="865"/>
      <c r="G209" s="865"/>
      <c r="H209" s="865"/>
      <c r="I209" s="684"/>
      <c r="J209" s="682"/>
      <c r="K209" s="682"/>
      <c r="L209" s="682"/>
      <c r="M209" s="682"/>
      <c r="N209" s="682"/>
      <c r="O209" s="682"/>
      <c r="P209" s="682"/>
      <c r="Q209" s="682"/>
      <c r="R209" s="682"/>
      <c r="S209" s="682"/>
      <c r="T209" s="682"/>
      <c r="U209" s="682"/>
      <c r="V209" s="682"/>
      <c r="W209" s="682"/>
      <c r="X209" s="682"/>
      <c r="Y209" s="682"/>
      <c r="Z209" s="682"/>
    </row>
    <row r="210" spans="1:26" ht="15">
      <c r="A210" s="682"/>
      <c r="B210" s="684"/>
      <c r="C210" s="684"/>
      <c r="D210" s="684"/>
      <c r="E210" s="865"/>
      <c r="F210" s="865"/>
      <c r="G210" s="865"/>
      <c r="H210" s="865"/>
      <c r="I210" s="684"/>
      <c r="J210" s="682"/>
      <c r="K210" s="682"/>
      <c r="L210" s="682"/>
      <c r="M210" s="682"/>
      <c r="N210" s="682"/>
      <c r="O210" s="682"/>
      <c r="P210" s="682"/>
      <c r="Q210" s="682"/>
      <c r="R210" s="682"/>
      <c r="S210" s="682"/>
      <c r="T210" s="682"/>
      <c r="U210" s="682"/>
      <c r="V210" s="682"/>
      <c r="W210" s="682"/>
      <c r="X210" s="682"/>
      <c r="Y210" s="682"/>
      <c r="Z210" s="682"/>
    </row>
    <row r="211" spans="1:26" ht="15">
      <c r="A211" s="682"/>
      <c r="B211" s="684"/>
      <c r="C211" s="684"/>
      <c r="D211" s="684"/>
      <c r="E211" s="865"/>
      <c r="F211" s="865"/>
      <c r="G211" s="865"/>
      <c r="H211" s="865"/>
      <c r="I211" s="684"/>
      <c r="J211" s="682"/>
      <c r="K211" s="682"/>
      <c r="L211" s="682"/>
      <c r="M211" s="682"/>
      <c r="N211" s="682"/>
      <c r="O211" s="682"/>
      <c r="P211" s="682"/>
      <c r="Q211" s="682"/>
      <c r="R211" s="682"/>
      <c r="S211" s="682"/>
      <c r="T211" s="682"/>
      <c r="U211" s="682"/>
      <c r="V211" s="682"/>
      <c r="W211" s="682"/>
      <c r="X211" s="682"/>
      <c r="Y211" s="682"/>
      <c r="Z211" s="682"/>
    </row>
    <row r="212" spans="1:26" ht="15">
      <c r="A212" s="682"/>
      <c r="B212" s="684"/>
      <c r="C212" s="684"/>
      <c r="D212" s="684"/>
      <c r="E212" s="865"/>
      <c r="F212" s="865"/>
      <c r="G212" s="865"/>
      <c r="H212" s="865"/>
      <c r="I212" s="684"/>
      <c r="J212" s="682"/>
      <c r="K212" s="682"/>
      <c r="L212" s="682"/>
      <c r="M212" s="682"/>
      <c r="N212" s="682"/>
      <c r="O212" s="682"/>
      <c r="P212" s="682"/>
      <c r="Q212" s="682"/>
      <c r="R212" s="682"/>
      <c r="S212" s="682"/>
      <c r="T212" s="682"/>
      <c r="U212" s="682"/>
      <c r="V212" s="682"/>
      <c r="W212" s="682"/>
      <c r="X212" s="682"/>
      <c r="Y212" s="682"/>
      <c r="Z212" s="682"/>
    </row>
    <row r="213" spans="1:26" ht="15">
      <c r="A213" s="682"/>
      <c r="B213" s="684"/>
      <c r="C213" s="684"/>
      <c r="D213" s="684"/>
      <c r="E213" s="865"/>
      <c r="F213" s="865"/>
      <c r="G213" s="865"/>
      <c r="H213" s="865"/>
      <c r="I213" s="684"/>
      <c r="J213" s="682"/>
      <c r="K213" s="682"/>
      <c r="L213" s="682"/>
      <c r="M213" s="682"/>
      <c r="N213" s="682"/>
      <c r="O213" s="682"/>
      <c r="P213" s="682"/>
      <c r="Q213" s="682"/>
      <c r="R213" s="682"/>
      <c r="S213" s="682"/>
      <c r="T213" s="682"/>
      <c r="U213" s="682"/>
      <c r="V213" s="682"/>
      <c r="W213" s="682"/>
      <c r="X213" s="682"/>
      <c r="Y213" s="682"/>
      <c r="Z213" s="682"/>
    </row>
    <row r="214" spans="1:26" ht="15">
      <c r="A214" s="682"/>
      <c r="B214" s="684"/>
      <c r="C214" s="684"/>
      <c r="D214" s="684"/>
      <c r="E214" s="865"/>
      <c r="F214" s="865"/>
      <c r="G214" s="865"/>
      <c r="H214" s="865"/>
      <c r="I214" s="684"/>
      <c r="J214" s="682"/>
      <c r="K214" s="682"/>
      <c r="L214" s="682"/>
      <c r="M214" s="682"/>
      <c r="N214" s="682"/>
      <c r="O214" s="682"/>
      <c r="P214" s="682"/>
      <c r="Q214" s="682"/>
      <c r="R214" s="682"/>
      <c r="S214" s="682"/>
      <c r="T214" s="682"/>
      <c r="U214" s="682"/>
      <c r="V214" s="682"/>
      <c r="W214" s="682"/>
      <c r="X214" s="682"/>
      <c r="Y214" s="682"/>
      <c r="Z214" s="682"/>
    </row>
    <row r="215" spans="1:26" ht="15">
      <c r="A215" s="682"/>
      <c r="B215" s="684"/>
      <c r="C215" s="684"/>
      <c r="D215" s="684"/>
      <c r="E215" s="865"/>
      <c r="F215" s="865"/>
      <c r="G215" s="865"/>
      <c r="H215" s="865"/>
      <c r="I215" s="684"/>
      <c r="J215" s="682"/>
      <c r="K215" s="682"/>
      <c r="L215" s="682"/>
      <c r="M215" s="682"/>
      <c r="N215" s="682"/>
      <c r="O215" s="682"/>
      <c r="P215" s="682"/>
      <c r="Q215" s="682"/>
      <c r="R215" s="682"/>
      <c r="S215" s="682"/>
      <c r="T215" s="682"/>
      <c r="U215" s="682"/>
      <c r="V215" s="682"/>
      <c r="W215" s="682"/>
      <c r="X215" s="682"/>
      <c r="Y215" s="682"/>
      <c r="Z215" s="682"/>
    </row>
    <row r="216" spans="1:26" ht="15">
      <c r="A216" s="682"/>
      <c r="B216" s="684"/>
      <c r="C216" s="684"/>
      <c r="D216" s="684"/>
      <c r="E216" s="865"/>
      <c r="F216" s="865"/>
      <c r="G216" s="865"/>
      <c r="H216" s="865"/>
      <c r="I216" s="684"/>
      <c r="J216" s="682"/>
      <c r="K216" s="682"/>
      <c r="L216" s="682"/>
      <c r="M216" s="682"/>
      <c r="N216" s="682"/>
      <c r="O216" s="682"/>
      <c r="P216" s="682"/>
      <c r="Q216" s="682"/>
      <c r="R216" s="682"/>
      <c r="S216" s="682"/>
      <c r="T216" s="682"/>
      <c r="U216" s="682"/>
      <c r="V216" s="682"/>
      <c r="W216" s="682"/>
      <c r="X216" s="682"/>
      <c r="Y216" s="682"/>
      <c r="Z216" s="682"/>
    </row>
    <row r="217" spans="1:26" ht="15">
      <c r="A217" s="682"/>
      <c r="B217" s="684"/>
      <c r="C217" s="684"/>
      <c r="D217" s="684"/>
      <c r="E217" s="865"/>
      <c r="F217" s="865"/>
      <c r="G217" s="865"/>
      <c r="H217" s="865"/>
      <c r="I217" s="684"/>
      <c r="J217" s="682"/>
      <c r="K217" s="682"/>
      <c r="L217" s="682"/>
      <c r="M217" s="682"/>
      <c r="N217" s="682"/>
      <c r="O217" s="682"/>
      <c r="P217" s="682"/>
      <c r="Q217" s="682"/>
      <c r="R217" s="682"/>
      <c r="S217" s="682"/>
      <c r="T217" s="682"/>
      <c r="U217" s="682"/>
      <c r="V217" s="682"/>
      <c r="W217" s="682"/>
      <c r="X217" s="682"/>
      <c r="Y217" s="682"/>
      <c r="Z217" s="682"/>
    </row>
    <row r="218" spans="1:26" ht="15">
      <c r="A218" s="682"/>
      <c r="B218" s="684"/>
      <c r="C218" s="684"/>
      <c r="D218" s="684"/>
      <c r="E218" s="865"/>
      <c r="F218" s="865"/>
      <c r="G218" s="865"/>
      <c r="H218" s="865"/>
      <c r="I218" s="684"/>
      <c r="J218" s="682"/>
      <c r="K218" s="682"/>
      <c r="L218" s="682"/>
      <c r="M218" s="682"/>
      <c r="N218" s="682"/>
      <c r="O218" s="682"/>
      <c r="P218" s="682"/>
      <c r="Q218" s="682"/>
      <c r="R218" s="682"/>
      <c r="S218" s="682"/>
      <c r="T218" s="682"/>
      <c r="U218" s="682"/>
      <c r="V218" s="682"/>
      <c r="W218" s="682"/>
      <c r="X218" s="682"/>
      <c r="Y218" s="682"/>
      <c r="Z218" s="682"/>
    </row>
    <row r="219" spans="1:26" ht="15">
      <c r="A219" s="682"/>
      <c r="B219" s="684"/>
      <c r="C219" s="684"/>
      <c r="D219" s="684"/>
      <c r="E219" s="865"/>
      <c r="F219" s="865"/>
      <c r="G219" s="865"/>
      <c r="H219" s="865"/>
      <c r="I219" s="684"/>
      <c r="J219" s="682"/>
      <c r="K219" s="682"/>
      <c r="L219" s="682"/>
      <c r="M219" s="682"/>
      <c r="N219" s="682"/>
      <c r="O219" s="682"/>
      <c r="P219" s="682"/>
      <c r="Q219" s="682"/>
      <c r="R219" s="682"/>
      <c r="S219" s="682"/>
      <c r="T219" s="682"/>
      <c r="U219" s="682"/>
      <c r="V219" s="682"/>
      <c r="W219" s="682"/>
      <c r="X219" s="682"/>
      <c r="Y219" s="682"/>
      <c r="Z219" s="682"/>
    </row>
    <row r="220" spans="1:26" ht="15">
      <c r="A220" s="682"/>
      <c r="B220" s="684"/>
      <c r="C220" s="684"/>
      <c r="D220" s="684"/>
      <c r="E220" s="865"/>
      <c r="F220" s="865"/>
      <c r="G220" s="865"/>
      <c r="H220" s="865"/>
      <c r="I220" s="684"/>
      <c r="J220" s="682"/>
      <c r="K220" s="682"/>
      <c r="L220" s="682"/>
      <c r="M220" s="682"/>
      <c r="N220" s="682"/>
      <c r="O220" s="682"/>
      <c r="P220" s="682"/>
      <c r="Q220" s="682"/>
      <c r="R220" s="682"/>
      <c r="S220" s="682"/>
      <c r="T220" s="682"/>
      <c r="U220" s="682"/>
      <c r="V220" s="682"/>
      <c r="W220" s="682"/>
      <c r="X220" s="682"/>
      <c r="Y220" s="682"/>
      <c r="Z220" s="682"/>
    </row>
    <row r="221" spans="1:26" ht="15">
      <c r="A221" s="682"/>
      <c r="B221" s="684"/>
      <c r="C221" s="684"/>
      <c r="D221" s="684"/>
      <c r="E221" s="865"/>
      <c r="F221" s="865"/>
      <c r="G221" s="865"/>
      <c r="H221" s="865"/>
      <c r="I221" s="684"/>
      <c r="J221" s="682"/>
      <c r="K221" s="682"/>
      <c r="L221" s="682"/>
      <c r="M221" s="682"/>
      <c r="N221" s="682"/>
      <c r="O221" s="682"/>
      <c r="P221" s="682"/>
      <c r="Q221" s="682"/>
      <c r="R221" s="682"/>
      <c r="S221" s="682"/>
      <c r="T221" s="682"/>
      <c r="U221" s="682"/>
      <c r="V221" s="682"/>
      <c r="W221" s="682"/>
      <c r="X221" s="682"/>
      <c r="Y221" s="682"/>
      <c r="Z221" s="682"/>
    </row>
    <row r="222" spans="1:26" ht="15">
      <c r="A222" s="682"/>
      <c r="B222" s="684"/>
      <c r="C222" s="684"/>
      <c r="D222" s="684"/>
      <c r="E222" s="865"/>
      <c r="F222" s="865"/>
      <c r="G222" s="865"/>
      <c r="H222" s="865"/>
      <c r="I222" s="684"/>
      <c r="J222" s="682"/>
      <c r="K222" s="682"/>
      <c r="L222" s="682"/>
      <c r="M222" s="682"/>
      <c r="N222" s="682"/>
      <c r="O222" s="682"/>
      <c r="P222" s="682"/>
      <c r="Q222" s="682"/>
      <c r="R222" s="682"/>
      <c r="S222" s="682"/>
      <c r="T222" s="682"/>
      <c r="U222" s="682"/>
      <c r="V222" s="682"/>
      <c r="W222" s="682"/>
      <c r="X222" s="682"/>
      <c r="Y222" s="682"/>
      <c r="Z222" s="682"/>
    </row>
    <row r="223" spans="1:26" ht="15">
      <c r="A223" s="682"/>
      <c r="B223" s="684"/>
      <c r="C223" s="684"/>
      <c r="D223" s="684"/>
      <c r="E223" s="865"/>
      <c r="F223" s="865"/>
      <c r="G223" s="865"/>
      <c r="H223" s="865"/>
      <c r="I223" s="684"/>
      <c r="J223" s="682"/>
      <c r="K223" s="682"/>
      <c r="L223" s="682"/>
      <c r="M223" s="682"/>
      <c r="N223" s="682"/>
      <c r="O223" s="682"/>
      <c r="P223" s="682"/>
      <c r="Q223" s="682"/>
      <c r="R223" s="682"/>
      <c r="S223" s="682"/>
      <c r="T223" s="682"/>
      <c r="U223" s="682"/>
      <c r="V223" s="682"/>
      <c r="W223" s="682"/>
      <c r="X223" s="682"/>
      <c r="Y223" s="682"/>
      <c r="Z223" s="682"/>
    </row>
    <row r="224" spans="1:26" ht="15">
      <c r="A224" s="682"/>
      <c r="B224" s="684"/>
      <c r="C224" s="684"/>
      <c r="D224" s="684"/>
      <c r="E224" s="865"/>
      <c r="F224" s="865"/>
      <c r="G224" s="865"/>
      <c r="H224" s="865"/>
      <c r="I224" s="684"/>
      <c r="J224" s="682"/>
      <c r="K224" s="682"/>
      <c r="L224" s="682"/>
      <c r="M224" s="682"/>
      <c r="N224" s="682"/>
      <c r="O224" s="682"/>
      <c r="P224" s="682"/>
      <c r="Q224" s="682"/>
      <c r="R224" s="682"/>
      <c r="S224" s="682"/>
      <c r="T224" s="682"/>
      <c r="U224" s="682"/>
      <c r="V224" s="682"/>
      <c r="W224" s="682"/>
      <c r="X224" s="682"/>
      <c r="Y224" s="682"/>
      <c r="Z224" s="682"/>
    </row>
    <row r="225" spans="1:26" ht="15">
      <c r="A225" s="682"/>
      <c r="B225" s="684"/>
      <c r="C225" s="684"/>
      <c r="D225" s="684"/>
      <c r="E225" s="865"/>
      <c r="F225" s="865"/>
      <c r="G225" s="865"/>
      <c r="H225" s="865"/>
      <c r="I225" s="684"/>
      <c r="J225" s="682"/>
      <c r="K225" s="682"/>
      <c r="L225" s="682"/>
      <c r="M225" s="682"/>
      <c r="N225" s="682"/>
      <c r="O225" s="682"/>
      <c r="P225" s="682"/>
      <c r="Q225" s="682"/>
      <c r="R225" s="682"/>
      <c r="S225" s="682"/>
      <c r="T225" s="682"/>
      <c r="U225" s="682"/>
      <c r="V225" s="682"/>
      <c r="W225" s="682"/>
      <c r="X225" s="682"/>
      <c r="Y225" s="682"/>
      <c r="Z225" s="682"/>
    </row>
    <row r="226" spans="1:26" ht="15">
      <c r="A226" s="682"/>
      <c r="B226" s="684"/>
      <c r="C226" s="684"/>
      <c r="D226" s="684"/>
      <c r="E226" s="865"/>
      <c r="F226" s="865"/>
      <c r="G226" s="865"/>
      <c r="H226" s="865"/>
      <c r="I226" s="684"/>
      <c r="J226" s="682"/>
      <c r="K226" s="682"/>
      <c r="L226" s="682"/>
      <c r="M226" s="682"/>
      <c r="N226" s="682"/>
      <c r="O226" s="682"/>
      <c r="P226" s="682"/>
      <c r="Q226" s="682"/>
      <c r="R226" s="682"/>
      <c r="S226" s="682"/>
      <c r="T226" s="682"/>
      <c r="U226" s="682"/>
      <c r="V226" s="682"/>
      <c r="W226" s="682"/>
      <c r="X226" s="682"/>
      <c r="Y226" s="682"/>
      <c r="Z226" s="682"/>
    </row>
    <row r="227" spans="1:26" ht="15">
      <c r="A227" s="682"/>
      <c r="B227" s="684"/>
      <c r="C227" s="684"/>
      <c r="D227" s="684"/>
      <c r="E227" s="865"/>
      <c r="F227" s="865"/>
      <c r="G227" s="865"/>
      <c r="H227" s="865"/>
      <c r="I227" s="684"/>
      <c r="J227" s="682"/>
      <c r="K227" s="682"/>
      <c r="L227" s="682"/>
      <c r="M227" s="682"/>
      <c r="N227" s="682"/>
      <c r="O227" s="682"/>
      <c r="P227" s="682"/>
      <c r="Q227" s="682"/>
      <c r="R227" s="682"/>
      <c r="S227" s="682"/>
      <c r="T227" s="682"/>
      <c r="U227" s="682"/>
      <c r="V227" s="682"/>
      <c r="W227" s="682"/>
      <c r="X227" s="682"/>
      <c r="Y227" s="682"/>
      <c r="Z227" s="682"/>
    </row>
    <row r="228" spans="1:26" ht="15">
      <c r="A228" s="682"/>
      <c r="B228" s="684"/>
      <c r="C228" s="684"/>
      <c r="D228" s="684"/>
      <c r="E228" s="865"/>
      <c r="F228" s="865"/>
      <c r="G228" s="865"/>
      <c r="H228" s="865"/>
      <c r="I228" s="684"/>
      <c r="J228" s="682"/>
      <c r="K228" s="682"/>
      <c r="L228" s="682"/>
      <c r="M228" s="682"/>
      <c r="N228" s="682"/>
      <c r="O228" s="682"/>
      <c r="P228" s="682"/>
      <c r="Q228" s="682"/>
      <c r="R228" s="682"/>
      <c r="S228" s="682"/>
      <c r="T228" s="682"/>
      <c r="U228" s="682"/>
      <c r="V228" s="682"/>
      <c r="W228" s="682"/>
      <c r="X228" s="682"/>
      <c r="Y228" s="682"/>
      <c r="Z228" s="682"/>
    </row>
    <row r="229" spans="1:26" ht="15">
      <c r="A229" s="682"/>
      <c r="B229" s="684"/>
      <c r="C229" s="684"/>
      <c r="D229" s="684"/>
      <c r="E229" s="865"/>
      <c r="F229" s="865"/>
      <c r="G229" s="865"/>
      <c r="H229" s="865"/>
      <c r="I229" s="684"/>
      <c r="J229" s="682"/>
      <c r="K229" s="682"/>
      <c r="L229" s="682"/>
      <c r="M229" s="682"/>
      <c r="N229" s="682"/>
      <c r="O229" s="682"/>
      <c r="P229" s="682"/>
      <c r="Q229" s="682"/>
      <c r="R229" s="682"/>
      <c r="S229" s="682"/>
      <c r="T229" s="682"/>
      <c r="U229" s="682"/>
      <c r="V229" s="682"/>
      <c r="W229" s="682"/>
      <c r="X229" s="682"/>
      <c r="Y229" s="682"/>
      <c r="Z229" s="682"/>
    </row>
    <row r="230" spans="1:26" ht="15">
      <c r="A230" s="682"/>
      <c r="B230" s="684"/>
      <c r="C230" s="684"/>
      <c r="D230" s="684"/>
      <c r="E230" s="865"/>
      <c r="F230" s="865"/>
      <c r="G230" s="865"/>
      <c r="H230" s="865"/>
      <c r="I230" s="684"/>
      <c r="J230" s="682"/>
      <c r="K230" s="682"/>
      <c r="L230" s="682"/>
      <c r="M230" s="682"/>
      <c r="N230" s="682"/>
      <c r="O230" s="682"/>
      <c r="P230" s="682"/>
      <c r="Q230" s="682"/>
      <c r="R230" s="682"/>
      <c r="S230" s="682"/>
      <c r="T230" s="682"/>
      <c r="U230" s="682"/>
      <c r="V230" s="682"/>
      <c r="W230" s="682"/>
      <c r="X230" s="682"/>
      <c r="Y230" s="682"/>
      <c r="Z230" s="682"/>
    </row>
    <row r="231" spans="1:26" ht="15">
      <c r="A231" s="682"/>
      <c r="B231" s="684"/>
      <c r="C231" s="684"/>
      <c r="D231" s="684"/>
      <c r="E231" s="865"/>
      <c r="F231" s="865"/>
      <c r="G231" s="865"/>
      <c r="H231" s="865"/>
      <c r="I231" s="684"/>
      <c r="J231" s="682"/>
      <c r="K231" s="682"/>
      <c r="L231" s="682"/>
      <c r="M231" s="682"/>
      <c r="N231" s="682"/>
      <c r="O231" s="682"/>
      <c r="P231" s="682"/>
      <c r="Q231" s="682"/>
      <c r="R231" s="682"/>
      <c r="S231" s="682"/>
      <c r="T231" s="682"/>
      <c r="U231" s="682"/>
      <c r="V231" s="682"/>
      <c r="W231" s="682"/>
      <c r="X231" s="682"/>
      <c r="Y231" s="682"/>
      <c r="Z231" s="682"/>
    </row>
    <row r="232" spans="1:26" ht="15">
      <c r="A232" s="682"/>
      <c r="B232" s="684"/>
      <c r="C232" s="684"/>
      <c r="D232" s="684"/>
      <c r="E232" s="865"/>
      <c r="F232" s="865"/>
      <c r="G232" s="865"/>
      <c r="H232" s="865"/>
      <c r="I232" s="684"/>
      <c r="J232" s="682"/>
      <c r="K232" s="682"/>
      <c r="L232" s="682"/>
      <c r="M232" s="682"/>
      <c r="N232" s="682"/>
      <c r="O232" s="682"/>
      <c r="P232" s="682"/>
      <c r="Q232" s="682"/>
      <c r="R232" s="682"/>
      <c r="S232" s="682"/>
      <c r="T232" s="682"/>
      <c r="U232" s="682"/>
      <c r="V232" s="682"/>
      <c r="W232" s="682"/>
      <c r="X232" s="682"/>
      <c r="Y232" s="682"/>
      <c r="Z232" s="682"/>
    </row>
    <row r="233" spans="1:26" ht="15">
      <c r="A233" s="682"/>
      <c r="B233" s="684"/>
      <c r="C233" s="684"/>
      <c r="D233" s="684"/>
      <c r="E233" s="865"/>
      <c r="F233" s="865"/>
      <c r="G233" s="865"/>
      <c r="H233" s="865"/>
      <c r="I233" s="684"/>
      <c r="J233" s="682"/>
      <c r="K233" s="682"/>
      <c r="L233" s="682"/>
      <c r="M233" s="682"/>
      <c r="N233" s="682"/>
      <c r="O233" s="682"/>
      <c r="P233" s="682"/>
      <c r="Q233" s="682"/>
      <c r="R233" s="682"/>
      <c r="S233" s="682"/>
      <c r="T233" s="682"/>
      <c r="U233" s="682"/>
      <c r="V233" s="682"/>
      <c r="W233" s="682"/>
      <c r="X233" s="682"/>
      <c r="Y233" s="682"/>
      <c r="Z233" s="682"/>
    </row>
    <row r="234" spans="1:26" ht="15">
      <c r="A234" s="682"/>
      <c r="B234" s="684"/>
      <c r="C234" s="684"/>
      <c r="D234" s="684"/>
      <c r="E234" s="865"/>
      <c r="F234" s="865"/>
      <c r="G234" s="865"/>
      <c r="H234" s="865"/>
      <c r="I234" s="684"/>
      <c r="J234" s="682"/>
      <c r="K234" s="682"/>
      <c r="L234" s="682"/>
      <c r="M234" s="682"/>
      <c r="N234" s="682"/>
      <c r="O234" s="682"/>
      <c r="P234" s="682"/>
      <c r="Q234" s="682"/>
      <c r="R234" s="682"/>
      <c r="S234" s="682"/>
      <c r="T234" s="682"/>
      <c r="U234" s="682"/>
      <c r="V234" s="682"/>
      <c r="W234" s="682"/>
      <c r="X234" s="682"/>
      <c r="Y234" s="682"/>
      <c r="Z234" s="682"/>
    </row>
    <row r="235" spans="1:26" ht="15">
      <c r="A235" s="682"/>
      <c r="B235" s="684"/>
      <c r="C235" s="684"/>
      <c r="D235" s="684"/>
      <c r="E235" s="865"/>
      <c r="F235" s="865"/>
      <c r="G235" s="865"/>
      <c r="H235" s="865"/>
      <c r="I235" s="684"/>
      <c r="J235" s="682"/>
      <c r="K235" s="682"/>
      <c r="L235" s="682"/>
      <c r="M235" s="682"/>
      <c r="N235" s="682"/>
      <c r="O235" s="682"/>
      <c r="P235" s="682"/>
      <c r="Q235" s="682"/>
      <c r="R235" s="682"/>
      <c r="S235" s="682"/>
      <c r="T235" s="682"/>
      <c r="U235" s="682"/>
      <c r="V235" s="682"/>
      <c r="W235" s="682"/>
      <c r="X235" s="682"/>
      <c r="Y235" s="682"/>
      <c r="Z235" s="682"/>
    </row>
    <row r="236" spans="1:26" ht="15">
      <c r="A236" s="682"/>
      <c r="B236" s="684"/>
      <c r="C236" s="684"/>
      <c r="D236" s="684"/>
      <c r="E236" s="865"/>
      <c r="F236" s="865"/>
      <c r="G236" s="865"/>
      <c r="H236" s="865"/>
      <c r="I236" s="684"/>
      <c r="J236" s="682"/>
      <c r="K236" s="682"/>
      <c r="L236" s="682"/>
      <c r="M236" s="682"/>
      <c r="N236" s="682"/>
      <c r="O236" s="682"/>
      <c r="P236" s="682"/>
      <c r="Q236" s="682"/>
      <c r="R236" s="682"/>
      <c r="S236" s="682"/>
      <c r="T236" s="682"/>
      <c r="U236" s="682"/>
      <c r="V236" s="682"/>
      <c r="W236" s="682"/>
      <c r="X236" s="682"/>
      <c r="Y236" s="682"/>
      <c r="Z236" s="682"/>
    </row>
    <row r="237" spans="1:26" ht="15">
      <c r="A237" s="682"/>
      <c r="B237" s="684"/>
      <c r="C237" s="684"/>
      <c r="D237" s="684"/>
      <c r="E237" s="865"/>
      <c r="F237" s="865"/>
      <c r="G237" s="865"/>
      <c r="H237" s="865"/>
      <c r="I237" s="684"/>
      <c r="J237" s="682"/>
      <c r="K237" s="682"/>
      <c r="L237" s="682"/>
      <c r="M237" s="682"/>
      <c r="N237" s="682"/>
      <c r="O237" s="682"/>
      <c r="P237" s="682"/>
      <c r="Q237" s="682"/>
      <c r="R237" s="682"/>
      <c r="S237" s="682"/>
      <c r="T237" s="682"/>
      <c r="U237" s="682"/>
      <c r="V237" s="682"/>
      <c r="W237" s="682"/>
      <c r="X237" s="682"/>
      <c r="Y237" s="682"/>
      <c r="Z237" s="682"/>
    </row>
    <row r="238" spans="1:26" ht="15">
      <c r="A238" s="682"/>
      <c r="B238" s="684"/>
      <c r="C238" s="684"/>
      <c r="D238" s="684"/>
      <c r="E238" s="865"/>
      <c r="F238" s="865"/>
      <c r="G238" s="865"/>
      <c r="H238" s="865"/>
      <c r="I238" s="684"/>
      <c r="J238" s="682"/>
      <c r="K238" s="682"/>
      <c r="L238" s="682"/>
      <c r="M238" s="682"/>
      <c r="N238" s="682"/>
      <c r="O238" s="682"/>
      <c r="P238" s="682"/>
      <c r="Q238" s="682"/>
      <c r="R238" s="682"/>
      <c r="S238" s="682"/>
      <c r="T238" s="682"/>
      <c r="U238" s="682"/>
      <c r="V238" s="682"/>
      <c r="W238" s="682"/>
      <c r="X238" s="682"/>
      <c r="Y238" s="682"/>
      <c r="Z238" s="682"/>
    </row>
    <row r="239" spans="1:26" ht="15">
      <c r="A239" s="682"/>
      <c r="B239" s="684"/>
      <c r="C239" s="684"/>
      <c r="D239" s="684"/>
      <c r="E239" s="865"/>
      <c r="F239" s="865"/>
      <c r="G239" s="865"/>
      <c r="H239" s="865"/>
      <c r="I239" s="684"/>
      <c r="J239" s="682"/>
      <c r="K239" s="682"/>
      <c r="L239" s="682"/>
      <c r="M239" s="682"/>
      <c r="N239" s="682"/>
      <c r="O239" s="682"/>
      <c r="P239" s="682"/>
      <c r="Q239" s="682"/>
      <c r="R239" s="682"/>
      <c r="S239" s="682"/>
      <c r="T239" s="682"/>
      <c r="U239" s="682"/>
      <c r="V239" s="682"/>
      <c r="W239" s="682"/>
      <c r="X239" s="682"/>
      <c r="Y239" s="682"/>
      <c r="Z239" s="682"/>
    </row>
    <row r="240" spans="1:26" ht="15">
      <c r="A240" s="682"/>
      <c r="B240" s="684"/>
      <c r="C240" s="684"/>
      <c r="D240" s="684"/>
      <c r="E240" s="865"/>
      <c r="F240" s="865"/>
      <c r="G240" s="865"/>
      <c r="H240" s="865"/>
      <c r="I240" s="684"/>
      <c r="J240" s="682"/>
      <c r="K240" s="682"/>
      <c r="L240" s="682"/>
      <c r="M240" s="682"/>
      <c r="N240" s="682"/>
      <c r="O240" s="682"/>
      <c r="P240" s="682"/>
      <c r="Q240" s="682"/>
      <c r="R240" s="682"/>
      <c r="S240" s="682"/>
      <c r="T240" s="682"/>
      <c r="U240" s="682"/>
      <c r="V240" s="682"/>
      <c r="W240" s="682"/>
      <c r="X240" s="682"/>
      <c r="Y240" s="682"/>
      <c r="Z240" s="682"/>
    </row>
    <row r="241" spans="1:26" ht="15">
      <c r="A241" s="682"/>
      <c r="B241" s="684"/>
      <c r="C241" s="684"/>
      <c r="D241" s="684"/>
      <c r="E241" s="865"/>
      <c r="F241" s="865"/>
      <c r="G241" s="865"/>
      <c r="H241" s="865"/>
      <c r="I241" s="684"/>
      <c r="J241" s="682"/>
      <c r="K241" s="682"/>
      <c r="L241" s="682"/>
      <c r="M241" s="682"/>
      <c r="N241" s="682"/>
      <c r="O241" s="682"/>
      <c r="P241" s="682"/>
      <c r="Q241" s="682"/>
      <c r="R241" s="682"/>
      <c r="S241" s="682"/>
      <c r="T241" s="682"/>
      <c r="U241" s="682"/>
      <c r="V241" s="682"/>
      <c r="W241" s="682"/>
      <c r="X241" s="682"/>
      <c r="Y241" s="682"/>
      <c r="Z241" s="682"/>
    </row>
    <row r="242" spans="1:26" ht="15">
      <c r="A242" s="682"/>
      <c r="B242" s="684"/>
      <c r="C242" s="684"/>
      <c r="D242" s="684"/>
      <c r="E242" s="865"/>
      <c r="F242" s="865"/>
      <c r="G242" s="865"/>
      <c r="H242" s="865"/>
      <c r="I242" s="684"/>
      <c r="J242" s="682"/>
      <c r="K242" s="682"/>
      <c r="L242" s="682"/>
      <c r="M242" s="682"/>
      <c r="N242" s="682"/>
      <c r="O242" s="682"/>
      <c r="P242" s="682"/>
      <c r="Q242" s="682"/>
      <c r="R242" s="682"/>
      <c r="S242" s="682"/>
      <c r="T242" s="682"/>
      <c r="U242" s="682"/>
      <c r="V242" s="682"/>
      <c r="W242" s="682"/>
      <c r="X242" s="682"/>
      <c r="Y242" s="682"/>
      <c r="Z242" s="682"/>
    </row>
    <row r="243" spans="1:26" ht="15">
      <c r="A243" s="682"/>
      <c r="B243" s="684"/>
      <c r="C243" s="684"/>
      <c r="D243" s="684"/>
      <c r="E243" s="865"/>
      <c r="F243" s="865"/>
      <c r="G243" s="865"/>
      <c r="H243" s="865"/>
      <c r="I243" s="684"/>
      <c r="J243" s="682"/>
      <c r="K243" s="682"/>
      <c r="L243" s="682"/>
      <c r="M243" s="682"/>
      <c r="N243" s="682"/>
      <c r="O243" s="682"/>
      <c r="P243" s="682"/>
      <c r="Q243" s="682"/>
      <c r="R243" s="682"/>
      <c r="S243" s="682"/>
      <c r="T243" s="682"/>
      <c r="U243" s="682"/>
      <c r="V243" s="682"/>
      <c r="W243" s="682"/>
      <c r="X243" s="682"/>
      <c r="Y243" s="682"/>
      <c r="Z243" s="682"/>
    </row>
    <row r="244" spans="1:26" ht="15">
      <c r="A244" s="682"/>
      <c r="B244" s="684"/>
      <c r="C244" s="684"/>
      <c r="D244" s="684"/>
      <c r="E244" s="865"/>
      <c r="F244" s="865"/>
      <c r="G244" s="865"/>
      <c r="H244" s="865"/>
      <c r="I244" s="684"/>
      <c r="J244" s="682"/>
      <c r="K244" s="682"/>
      <c r="L244" s="682"/>
      <c r="M244" s="682"/>
      <c r="N244" s="682"/>
      <c r="O244" s="682"/>
      <c r="P244" s="682"/>
      <c r="Q244" s="682"/>
      <c r="R244" s="682"/>
      <c r="S244" s="682"/>
      <c r="T244" s="682"/>
      <c r="U244" s="682"/>
      <c r="V244" s="682"/>
      <c r="W244" s="682"/>
      <c r="X244" s="682"/>
      <c r="Y244" s="682"/>
      <c r="Z244" s="682"/>
    </row>
    <row r="245" spans="1:26" ht="15">
      <c r="A245" s="682"/>
      <c r="B245" s="684"/>
      <c r="C245" s="684"/>
      <c r="D245" s="684"/>
      <c r="E245" s="865"/>
      <c r="F245" s="865"/>
      <c r="G245" s="865"/>
      <c r="H245" s="865"/>
      <c r="I245" s="684"/>
      <c r="J245" s="682"/>
      <c r="K245" s="682"/>
      <c r="L245" s="682"/>
      <c r="M245" s="682"/>
      <c r="N245" s="682"/>
      <c r="O245" s="682"/>
      <c r="P245" s="682"/>
      <c r="Q245" s="682"/>
      <c r="R245" s="682"/>
      <c r="S245" s="682"/>
      <c r="T245" s="682"/>
      <c r="U245" s="682"/>
      <c r="V245" s="682"/>
      <c r="W245" s="682"/>
      <c r="X245" s="682"/>
      <c r="Y245" s="682"/>
      <c r="Z245" s="682"/>
    </row>
    <row r="246" spans="1:26" ht="15">
      <c r="A246" s="682"/>
      <c r="B246" s="684"/>
      <c r="C246" s="684"/>
      <c r="D246" s="684"/>
      <c r="E246" s="865"/>
      <c r="F246" s="865"/>
      <c r="G246" s="865"/>
      <c r="H246" s="865"/>
      <c r="I246" s="684"/>
      <c r="J246" s="682"/>
      <c r="K246" s="682"/>
      <c r="L246" s="682"/>
      <c r="M246" s="682"/>
      <c r="N246" s="682"/>
      <c r="O246" s="682"/>
      <c r="P246" s="682"/>
      <c r="Q246" s="682"/>
      <c r="R246" s="682"/>
      <c r="S246" s="682"/>
      <c r="T246" s="682"/>
      <c r="U246" s="682"/>
      <c r="V246" s="682"/>
      <c r="W246" s="682"/>
      <c r="X246" s="682"/>
      <c r="Y246" s="682"/>
      <c r="Z246" s="682"/>
    </row>
    <row r="247" spans="1:26" ht="15">
      <c r="A247" s="682"/>
      <c r="B247" s="684"/>
      <c r="C247" s="684"/>
      <c r="D247" s="684"/>
      <c r="E247" s="865"/>
      <c r="F247" s="865"/>
      <c r="G247" s="865"/>
      <c r="H247" s="865"/>
      <c r="I247" s="684"/>
      <c r="J247" s="682"/>
      <c r="K247" s="682"/>
      <c r="L247" s="682"/>
      <c r="M247" s="682"/>
      <c r="N247" s="682"/>
      <c r="O247" s="682"/>
      <c r="P247" s="682"/>
      <c r="Q247" s="682"/>
      <c r="R247" s="682"/>
      <c r="S247" s="682"/>
      <c r="T247" s="682"/>
      <c r="U247" s="682"/>
      <c r="V247" s="682"/>
      <c r="W247" s="682"/>
      <c r="X247" s="682"/>
      <c r="Y247" s="682"/>
      <c r="Z247" s="682"/>
    </row>
    <row r="248" spans="1:26" ht="15">
      <c r="A248" s="682"/>
      <c r="B248" s="684"/>
      <c r="C248" s="684"/>
      <c r="D248" s="684"/>
      <c r="E248" s="865"/>
      <c r="F248" s="865"/>
      <c r="G248" s="865"/>
      <c r="H248" s="865"/>
      <c r="I248" s="684"/>
      <c r="J248" s="682"/>
      <c r="K248" s="682"/>
      <c r="L248" s="682"/>
      <c r="M248" s="682"/>
      <c r="N248" s="682"/>
      <c r="O248" s="682"/>
      <c r="P248" s="682"/>
      <c r="Q248" s="682"/>
      <c r="R248" s="682"/>
      <c r="S248" s="682"/>
      <c r="T248" s="682"/>
      <c r="U248" s="682"/>
      <c r="V248" s="682"/>
      <c r="W248" s="682"/>
      <c r="X248" s="682"/>
      <c r="Y248" s="682"/>
      <c r="Z248" s="682"/>
    </row>
    <row r="249" spans="1:26" ht="15">
      <c r="A249" s="682"/>
      <c r="B249" s="684"/>
      <c r="C249" s="684"/>
      <c r="D249" s="684"/>
      <c r="E249" s="865"/>
      <c r="F249" s="865"/>
      <c r="G249" s="865"/>
      <c r="H249" s="865"/>
      <c r="I249" s="684"/>
      <c r="J249" s="682"/>
      <c r="K249" s="682"/>
      <c r="L249" s="682"/>
      <c r="M249" s="682"/>
      <c r="N249" s="682"/>
      <c r="O249" s="682"/>
      <c r="P249" s="682"/>
      <c r="Q249" s="682"/>
      <c r="R249" s="682"/>
      <c r="S249" s="682"/>
      <c r="T249" s="682"/>
      <c r="U249" s="682"/>
      <c r="V249" s="682"/>
      <c r="W249" s="682"/>
      <c r="X249" s="682"/>
      <c r="Y249" s="682"/>
      <c r="Z249" s="682"/>
    </row>
    <row r="250" spans="1:26" ht="15">
      <c r="A250" s="682"/>
      <c r="B250" s="684"/>
      <c r="C250" s="684"/>
      <c r="D250" s="684"/>
      <c r="E250" s="865"/>
      <c r="F250" s="865"/>
      <c r="G250" s="865"/>
      <c r="H250" s="865"/>
      <c r="I250" s="684"/>
      <c r="J250" s="682"/>
      <c r="K250" s="682"/>
      <c r="L250" s="682"/>
      <c r="M250" s="682"/>
      <c r="N250" s="682"/>
      <c r="O250" s="682"/>
      <c r="P250" s="682"/>
      <c r="Q250" s="682"/>
      <c r="R250" s="682"/>
      <c r="S250" s="682"/>
      <c r="T250" s="682"/>
      <c r="U250" s="682"/>
      <c r="V250" s="682"/>
      <c r="W250" s="682"/>
      <c r="X250" s="682"/>
      <c r="Y250" s="682"/>
      <c r="Z250" s="682"/>
    </row>
    <row r="251" spans="1:26" ht="15">
      <c r="A251" s="682"/>
      <c r="B251" s="684"/>
      <c r="C251" s="684"/>
      <c r="D251" s="684"/>
      <c r="E251" s="865"/>
      <c r="F251" s="865"/>
      <c r="G251" s="865"/>
      <c r="H251" s="865"/>
      <c r="I251" s="684"/>
      <c r="J251" s="682"/>
      <c r="K251" s="682"/>
      <c r="L251" s="682"/>
      <c r="M251" s="682"/>
      <c r="N251" s="682"/>
      <c r="O251" s="682"/>
      <c r="P251" s="682"/>
      <c r="Q251" s="682"/>
      <c r="R251" s="682"/>
      <c r="S251" s="682"/>
      <c r="T251" s="682"/>
      <c r="U251" s="682"/>
      <c r="V251" s="682"/>
      <c r="W251" s="682"/>
      <c r="X251" s="682"/>
      <c r="Y251" s="682"/>
      <c r="Z251" s="682"/>
    </row>
    <row r="252" spans="1:26" ht="15">
      <c r="A252" s="682"/>
      <c r="B252" s="684"/>
      <c r="C252" s="684"/>
      <c r="D252" s="684"/>
      <c r="E252" s="865"/>
      <c r="F252" s="865"/>
      <c r="G252" s="865"/>
      <c r="H252" s="865"/>
      <c r="I252" s="684"/>
      <c r="J252" s="682"/>
      <c r="K252" s="682"/>
      <c r="L252" s="682"/>
      <c r="M252" s="682"/>
      <c r="N252" s="682"/>
      <c r="O252" s="682"/>
      <c r="P252" s="682"/>
      <c r="Q252" s="682"/>
      <c r="R252" s="682"/>
      <c r="S252" s="682"/>
      <c r="T252" s="682"/>
      <c r="U252" s="682"/>
      <c r="V252" s="682"/>
      <c r="W252" s="682"/>
      <c r="X252" s="682"/>
      <c r="Y252" s="682"/>
      <c r="Z252" s="682"/>
    </row>
    <row r="253" spans="1:26" ht="15">
      <c r="A253" s="682"/>
      <c r="B253" s="684"/>
      <c r="C253" s="684"/>
      <c r="D253" s="684"/>
      <c r="E253" s="865"/>
      <c r="F253" s="865"/>
      <c r="G253" s="865"/>
      <c r="H253" s="865"/>
      <c r="I253" s="684"/>
      <c r="J253" s="682"/>
      <c r="K253" s="682"/>
      <c r="L253" s="682"/>
      <c r="M253" s="682"/>
      <c r="N253" s="682"/>
      <c r="O253" s="682"/>
      <c r="P253" s="682"/>
      <c r="Q253" s="682"/>
      <c r="R253" s="682"/>
      <c r="S253" s="682"/>
      <c r="T253" s="682"/>
      <c r="U253" s="682"/>
      <c r="V253" s="682"/>
      <c r="W253" s="682"/>
      <c r="X253" s="682"/>
      <c r="Y253" s="682"/>
      <c r="Z253" s="682"/>
    </row>
    <row r="254" spans="1:26" ht="15">
      <c r="A254" s="682"/>
      <c r="B254" s="684"/>
      <c r="C254" s="684"/>
      <c r="D254" s="684"/>
      <c r="E254" s="865"/>
      <c r="F254" s="865"/>
      <c r="G254" s="865"/>
      <c r="H254" s="865"/>
      <c r="I254" s="684"/>
      <c r="J254" s="682"/>
      <c r="K254" s="682"/>
      <c r="L254" s="682"/>
      <c r="M254" s="682"/>
      <c r="N254" s="682"/>
      <c r="O254" s="682"/>
      <c r="P254" s="682"/>
      <c r="Q254" s="682"/>
      <c r="R254" s="682"/>
      <c r="S254" s="682"/>
      <c r="T254" s="682"/>
      <c r="U254" s="682"/>
      <c r="V254" s="682"/>
      <c r="W254" s="682"/>
      <c r="X254" s="682"/>
      <c r="Y254" s="682"/>
      <c r="Z254" s="682"/>
    </row>
    <row r="255" spans="1:26" ht="15">
      <c r="A255" s="682"/>
      <c r="B255" s="684"/>
      <c r="C255" s="684"/>
      <c r="D255" s="684"/>
      <c r="E255" s="865"/>
      <c r="F255" s="865"/>
      <c r="G255" s="865"/>
      <c r="H255" s="865"/>
      <c r="I255" s="684"/>
      <c r="J255" s="682"/>
      <c r="K255" s="682"/>
      <c r="L255" s="682"/>
      <c r="M255" s="682"/>
      <c r="N255" s="682"/>
      <c r="O255" s="682"/>
      <c r="P255" s="682"/>
      <c r="Q255" s="682"/>
      <c r="R255" s="682"/>
      <c r="S255" s="682"/>
      <c r="T255" s="682"/>
      <c r="U255" s="682"/>
      <c r="V255" s="682"/>
      <c r="W255" s="682"/>
      <c r="X255" s="682"/>
      <c r="Y255" s="682"/>
      <c r="Z255" s="682"/>
    </row>
    <row r="256" spans="1:26" ht="15">
      <c r="A256" s="682"/>
      <c r="B256" s="684"/>
      <c r="C256" s="684"/>
      <c r="D256" s="684"/>
      <c r="E256" s="865"/>
      <c r="F256" s="865"/>
      <c r="G256" s="865"/>
      <c r="H256" s="865"/>
      <c r="I256" s="684"/>
      <c r="J256" s="682"/>
      <c r="K256" s="682"/>
      <c r="L256" s="682"/>
      <c r="M256" s="682"/>
      <c r="N256" s="682"/>
      <c r="O256" s="682"/>
      <c r="P256" s="682"/>
      <c r="Q256" s="682"/>
      <c r="R256" s="682"/>
      <c r="S256" s="682"/>
      <c r="T256" s="682"/>
      <c r="U256" s="682"/>
      <c r="V256" s="682"/>
      <c r="W256" s="682"/>
      <c r="X256" s="682"/>
      <c r="Y256" s="682"/>
      <c r="Z256" s="682"/>
    </row>
    <row r="257" spans="1:26" ht="15">
      <c r="A257" s="682"/>
      <c r="B257" s="684"/>
      <c r="C257" s="684"/>
      <c r="D257" s="684"/>
      <c r="E257" s="865"/>
      <c r="F257" s="865"/>
      <c r="G257" s="865"/>
      <c r="H257" s="865"/>
      <c r="I257" s="684"/>
      <c r="J257" s="682"/>
      <c r="K257" s="682"/>
      <c r="L257" s="682"/>
      <c r="M257" s="682"/>
      <c r="N257" s="682"/>
      <c r="O257" s="682"/>
      <c r="P257" s="682"/>
      <c r="Q257" s="682"/>
      <c r="R257" s="682"/>
      <c r="S257" s="682"/>
      <c r="T257" s="682"/>
      <c r="U257" s="682"/>
      <c r="V257" s="682"/>
      <c r="W257" s="682"/>
      <c r="X257" s="682"/>
      <c r="Y257" s="682"/>
      <c r="Z257" s="682"/>
    </row>
    <row r="258" spans="1:26" ht="15">
      <c r="A258" s="682"/>
      <c r="B258" s="684"/>
      <c r="C258" s="684"/>
      <c r="D258" s="684"/>
      <c r="E258" s="865"/>
      <c r="F258" s="865"/>
      <c r="G258" s="865"/>
      <c r="H258" s="865"/>
      <c r="I258" s="684"/>
      <c r="J258" s="682"/>
      <c r="K258" s="682"/>
      <c r="L258" s="682"/>
      <c r="M258" s="682"/>
      <c r="N258" s="682"/>
      <c r="O258" s="682"/>
      <c r="P258" s="682"/>
      <c r="Q258" s="682"/>
      <c r="R258" s="682"/>
      <c r="S258" s="682"/>
      <c r="T258" s="682"/>
      <c r="U258" s="682"/>
      <c r="V258" s="682"/>
      <c r="W258" s="682"/>
      <c r="X258" s="682"/>
      <c r="Y258" s="682"/>
      <c r="Z258" s="682"/>
    </row>
    <row r="259" spans="1:26" ht="15">
      <c r="A259" s="682"/>
      <c r="B259" s="684"/>
      <c r="C259" s="684"/>
      <c r="D259" s="684"/>
      <c r="E259" s="865"/>
      <c r="F259" s="865"/>
      <c r="G259" s="865"/>
      <c r="H259" s="865"/>
      <c r="I259" s="684"/>
      <c r="J259" s="682"/>
      <c r="K259" s="682"/>
      <c r="L259" s="682"/>
      <c r="M259" s="682"/>
      <c r="N259" s="682"/>
      <c r="O259" s="682"/>
      <c r="P259" s="682"/>
      <c r="Q259" s="682"/>
      <c r="R259" s="682"/>
      <c r="S259" s="682"/>
      <c r="T259" s="682"/>
      <c r="U259" s="682"/>
      <c r="V259" s="682"/>
      <c r="W259" s="682"/>
      <c r="X259" s="682"/>
      <c r="Y259" s="682"/>
      <c r="Z259" s="682"/>
    </row>
    <row r="260" spans="1:26" ht="15">
      <c r="A260" s="682"/>
      <c r="B260" s="684"/>
      <c r="C260" s="684"/>
      <c r="D260" s="684"/>
      <c r="E260" s="865"/>
      <c r="F260" s="865"/>
      <c r="G260" s="865"/>
      <c r="H260" s="865"/>
      <c r="I260" s="684"/>
      <c r="J260" s="682"/>
      <c r="K260" s="682"/>
      <c r="L260" s="682"/>
      <c r="M260" s="682"/>
      <c r="N260" s="682"/>
      <c r="O260" s="682"/>
      <c r="P260" s="682"/>
      <c r="Q260" s="682"/>
      <c r="R260" s="682"/>
      <c r="S260" s="682"/>
      <c r="T260" s="682"/>
      <c r="U260" s="682"/>
      <c r="V260" s="682"/>
      <c r="W260" s="682"/>
      <c r="X260" s="682"/>
      <c r="Y260" s="682"/>
      <c r="Z260" s="682"/>
    </row>
    <row r="261" spans="1:26" ht="15">
      <c r="A261" s="682"/>
      <c r="B261" s="684"/>
      <c r="C261" s="684"/>
      <c r="D261" s="684"/>
      <c r="E261" s="865"/>
      <c r="F261" s="865"/>
      <c r="G261" s="865"/>
      <c r="H261" s="865"/>
      <c r="I261" s="684"/>
      <c r="J261" s="682"/>
      <c r="K261" s="682"/>
      <c r="L261" s="682"/>
      <c r="M261" s="682"/>
      <c r="N261" s="682"/>
      <c r="O261" s="682"/>
      <c r="P261" s="682"/>
      <c r="Q261" s="682"/>
      <c r="R261" s="682"/>
      <c r="S261" s="682"/>
      <c r="T261" s="682"/>
      <c r="U261" s="682"/>
      <c r="V261" s="682"/>
      <c r="W261" s="682"/>
      <c r="X261" s="682"/>
      <c r="Y261" s="682"/>
      <c r="Z261" s="682"/>
    </row>
    <row r="262" spans="1:26" ht="15">
      <c r="A262" s="682"/>
      <c r="B262" s="684"/>
      <c r="C262" s="684"/>
      <c r="D262" s="684"/>
      <c r="E262" s="865"/>
      <c r="F262" s="865"/>
      <c r="G262" s="865"/>
      <c r="H262" s="865"/>
      <c r="I262" s="684"/>
      <c r="J262" s="682"/>
      <c r="K262" s="682"/>
      <c r="L262" s="682"/>
      <c r="M262" s="682"/>
      <c r="N262" s="682"/>
      <c r="O262" s="682"/>
      <c r="P262" s="682"/>
      <c r="Q262" s="682"/>
      <c r="R262" s="682"/>
      <c r="S262" s="682"/>
      <c r="T262" s="682"/>
      <c r="U262" s="682"/>
      <c r="V262" s="682"/>
      <c r="W262" s="682"/>
      <c r="X262" s="682"/>
      <c r="Y262" s="682"/>
      <c r="Z262" s="682"/>
    </row>
    <row r="263" spans="1:26" ht="15">
      <c r="A263" s="682"/>
      <c r="B263" s="684"/>
      <c r="C263" s="684"/>
      <c r="D263" s="684"/>
      <c r="E263" s="865"/>
      <c r="F263" s="865"/>
      <c r="G263" s="865"/>
      <c r="H263" s="865"/>
      <c r="I263" s="684"/>
      <c r="J263" s="682"/>
      <c r="K263" s="682"/>
      <c r="L263" s="682"/>
      <c r="M263" s="682"/>
      <c r="N263" s="682"/>
      <c r="O263" s="682"/>
      <c r="P263" s="682"/>
      <c r="Q263" s="682"/>
      <c r="R263" s="682"/>
      <c r="S263" s="682"/>
      <c r="T263" s="682"/>
      <c r="U263" s="682"/>
      <c r="V263" s="682"/>
      <c r="W263" s="682"/>
      <c r="X263" s="682"/>
      <c r="Y263" s="682"/>
      <c r="Z263" s="682"/>
    </row>
    <row r="264" spans="1:26" ht="15">
      <c r="A264" s="682"/>
      <c r="B264" s="684"/>
      <c r="C264" s="684"/>
      <c r="D264" s="684"/>
      <c r="E264" s="865"/>
      <c r="F264" s="865"/>
      <c r="G264" s="865"/>
      <c r="H264" s="865"/>
      <c r="I264" s="684"/>
      <c r="J264" s="682"/>
      <c r="K264" s="682"/>
      <c r="L264" s="682"/>
      <c r="M264" s="682"/>
      <c r="N264" s="682"/>
      <c r="O264" s="682"/>
      <c r="P264" s="682"/>
      <c r="Q264" s="682"/>
      <c r="R264" s="682"/>
      <c r="S264" s="682"/>
      <c r="T264" s="682"/>
      <c r="U264" s="682"/>
      <c r="V264" s="682"/>
      <c r="W264" s="682"/>
      <c r="X264" s="682"/>
      <c r="Y264" s="682"/>
      <c r="Z264" s="682"/>
    </row>
    <row r="265" spans="1:26" ht="15">
      <c r="A265" s="682"/>
      <c r="B265" s="684"/>
      <c r="C265" s="684"/>
      <c r="D265" s="684"/>
      <c r="E265" s="865"/>
      <c r="F265" s="865"/>
      <c r="G265" s="865"/>
      <c r="H265" s="865"/>
      <c r="I265" s="684"/>
      <c r="J265" s="682"/>
      <c r="K265" s="682"/>
      <c r="L265" s="682"/>
      <c r="M265" s="682"/>
      <c r="N265" s="682"/>
      <c r="O265" s="682"/>
      <c r="P265" s="682"/>
      <c r="Q265" s="682"/>
      <c r="R265" s="682"/>
      <c r="S265" s="682"/>
      <c r="T265" s="682"/>
      <c r="U265" s="682"/>
      <c r="V265" s="682"/>
      <c r="W265" s="682"/>
      <c r="X265" s="682"/>
      <c r="Y265" s="682"/>
      <c r="Z265" s="682"/>
    </row>
    <row r="266" spans="1:26" ht="15">
      <c r="A266" s="682"/>
      <c r="B266" s="684"/>
      <c r="C266" s="684"/>
      <c r="D266" s="684"/>
      <c r="E266" s="865"/>
      <c r="F266" s="865"/>
      <c r="G266" s="865"/>
      <c r="H266" s="865"/>
      <c r="I266" s="684"/>
      <c r="J266" s="682"/>
      <c r="K266" s="682"/>
      <c r="L266" s="682"/>
      <c r="M266" s="682"/>
      <c r="N266" s="682"/>
      <c r="O266" s="682"/>
      <c r="P266" s="682"/>
      <c r="Q266" s="682"/>
      <c r="R266" s="682"/>
      <c r="S266" s="682"/>
      <c r="T266" s="682"/>
      <c r="U266" s="682"/>
      <c r="V266" s="682"/>
      <c r="W266" s="682"/>
      <c r="X266" s="682"/>
      <c r="Y266" s="682"/>
      <c r="Z266" s="682"/>
    </row>
    <row r="267" spans="1:26" ht="15">
      <c r="A267" s="682"/>
      <c r="B267" s="684"/>
      <c r="C267" s="684"/>
      <c r="D267" s="684"/>
      <c r="E267" s="865"/>
      <c r="F267" s="865"/>
      <c r="G267" s="865"/>
      <c r="H267" s="865"/>
      <c r="I267" s="684"/>
      <c r="J267" s="682"/>
      <c r="K267" s="682"/>
      <c r="L267" s="682"/>
      <c r="M267" s="682"/>
      <c r="N267" s="682"/>
      <c r="O267" s="682"/>
      <c r="P267" s="682"/>
      <c r="Q267" s="682"/>
      <c r="R267" s="682"/>
      <c r="S267" s="682"/>
      <c r="T267" s="682"/>
      <c r="U267" s="682"/>
      <c r="V267" s="682"/>
      <c r="W267" s="682"/>
      <c r="X267" s="682"/>
      <c r="Y267" s="682"/>
      <c r="Z267" s="682"/>
    </row>
    <row r="268" spans="1:26" ht="15">
      <c r="A268" s="682"/>
      <c r="B268" s="684"/>
      <c r="C268" s="684"/>
      <c r="D268" s="684"/>
      <c r="E268" s="865"/>
      <c r="F268" s="865"/>
      <c r="G268" s="865"/>
      <c r="H268" s="865"/>
      <c r="I268" s="684"/>
      <c r="J268" s="682"/>
      <c r="K268" s="682"/>
      <c r="L268" s="682"/>
      <c r="M268" s="682"/>
      <c r="N268" s="682"/>
      <c r="O268" s="682"/>
      <c r="P268" s="682"/>
      <c r="Q268" s="682"/>
      <c r="R268" s="682"/>
      <c r="S268" s="682"/>
      <c r="T268" s="682"/>
      <c r="U268" s="682"/>
      <c r="V268" s="682"/>
      <c r="W268" s="682"/>
      <c r="X268" s="682"/>
      <c r="Y268" s="682"/>
      <c r="Z268" s="682"/>
    </row>
    <row r="269" spans="1:26" ht="15">
      <c r="A269" s="682"/>
      <c r="B269" s="684"/>
      <c r="C269" s="684"/>
      <c r="D269" s="684"/>
      <c r="E269" s="865"/>
      <c r="F269" s="865"/>
      <c r="G269" s="865"/>
      <c r="H269" s="865"/>
      <c r="I269" s="684"/>
      <c r="J269" s="682"/>
      <c r="K269" s="682"/>
      <c r="L269" s="682"/>
      <c r="M269" s="682"/>
      <c r="N269" s="682"/>
      <c r="O269" s="682"/>
      <c r="P269" s="682"/>
      <c r="Q269" s="682"/>
      <c r="R269" s="682"/>
      <c r="S269" s="682"/>
      <c r="T269" s="682"/>
      <c r="U269" s="682"/>
      <c r="V269" s="682"/>
      <c r="W269" s="682"/>
      <c r="X269" s="682"/>
      <c r="Y269" s="682"/>
      <c r="Z269" s="682"/>
    </row>
    <row r="270" spans="1:26" ht="15">
      <c r="A270" s="682"/>
      <c r="B270" s="684"/>
      <c r="C270" s="684"/>
      <c r="D270" s="684"/>
      <c r="E270" s="865"/>
      <c r="F270" s="865"/>
      <c r="G270" s="865"/>
      <c r="H270" s="865"/>
      <c r="I270" s="684"/>
      <c r="J270" s="682"/>
      <c r="K270" s="682"/>
      <c r="L270" s="682"/>
      <c r="M270" s="682"/>
      <c r="N270" s="682"/>
      <c r="O270" s="682"/>
      <c r="P270" s="682"/>
      <c r="Q270" s="682"/>
      <c r="R270" s="682"/>
      <c r="S270" s="682"/>
      <c r="T270" s="682"/>
      <c r="U270" s="682"/>
      <c r="V270" s="682"/>
      <c r="W270" s="682"/>
      <c r="X270" s="682"/>
      <c r="Y270" s="682"/>
      <c r="Z270" s="682"/>
    </row>
    <row r="271" spans="1:26" ht="15">
      <c r="A271" s="682"/>
      <c r="B271" s="684"/>
      <c r="C271" s="684"/>
      <c r="D271" s="684"/>
      <c r="E271" s="865"/>
      <c r="F271" s="865"/>
      <c r="G271" s="865"/>
      <c r="H271" s="865"/>
      <c r="I271" s="684"/>
      <c r="J271" s="682"/>
      <c r="K271" s="682"/>
      <c r="L271" s="682"/>
      <c r="M271" s="682"/>
      <c r="N271" s="682"/>
      <c r="O271" s="682"/>
      <c r="P271" s="682"/>
      <c r="Q271" s="682"/>
      <c r="R271" s="682"/>
      <c r="S271" s="682"/>
      <c r="T271" s="682"/>
      <c r="U271" s="682"/>
      <c r="V271" s="682"/>
      <c r="W271" s="682"/>
      <c r="X271" s="682"/>
      <c r="Y271" s="682"/>
      <c r="Z271" s="682"/>
    </row>
    <row r="272" spans="1:26" ht="15">
      <c r="A272" s="682"/>
      <c r="B272" s="684"/>
      <c r="C272" s="684"/>
      <c r="D272" s="684"/>
      <c r="E272" s="865"/>
      <c r="F272" s="865"/>
      <c r="G272" s="865"/>
      <c r="H272" s="865"/>
      <c r="I272" s="684"/>
      <c r="J272" s="682"/>
      <c r="K272" s="682"/>
      <c r="L272" s="682"/>
      <c r="M272" s="682"/>
      <c r="N272" s="682"/>
      <c r="O272" s="682"/>
      <c r="P272" s="682"/>
      <c r="Q272" s="682"/>
      <c r="R272" s="682"/>
      <c r="S272" s="682"/>
      <c r="T272" s="682"/>
      <c r="U272" s="682"/>
      <c r="V272" s="682"/>
      <c r="W272" s="682"/>
      <c r="X272" s="682"/>
      <c r="Y272" s="682"/>
      <c r="Z272" s="682"/>
    </row>
    <row r="273" spans="1:26" ht="15">
      <c r="A273" s="682"/>
      <c r="B273" s="684"/>
      <c r="C273" s="684"/>
      <c r="D273" s="684"/>
      <c r="E273" s="865"/>
      <c r="F273" s="865"/>
      <c r="G273" s="865"/>
      <c r="H273" s="865"/>
      <c r="I273" s="684"/>
      <c r="J273" s="682"/>
      <c r="K273" s="682"/>
      <c r="L273" s="682"/>
      <c r="M273" s="682"/>
      <c r="N273" s="682"/>
      <c r="O273" s="682"/>
      <c r="P273" s="682"/>
      <c r="Q273" s="682"/>
      <c r="R273" s="682"/>
      <c r="S273" s="682"/>
      <c r="T273" s="682"/>
      <c r="U273" s="682"/>
      <c r="V273" s="682"/>
      <c r="W273" s="682"/>
      <c r="X273" s="682"/>
      <c r="Y273" s="682"/>
      <c r="Z273" s="682"/>
    </row>
    <row r="274" spans="1:26" ht="15">
      <c r="A274" s="682"/>
      <c r="B274" s="684"/>
      <c r="C274" s="684"/>
      <c r="D274" s="684"/>
      <c r="E274" s="865"/>
      <c r="F274" s="865"/>
      <c r="G274" s="865"/>
      <c r="H274" s="865"/>
      <c r="I274" s="684"/>
      <c r="J274" s="682"/>
      <c r="K274" s="682"/>
      <c r="L274" s="682"/>
      <c r="M274" s="682"/>
      <c r="N274" s="682"/>
      <c r="O274" s="682"/>
      <c r="P274" s="682"/>
      <c r="Q274" s="682"/>
      <c r="R274" s="682"/>
      <c r="S274" s="682"/>
      <c r="T274" s="682"/>
      <c r="U274" s="682"/>
      <c r="V274" s="682"/>
      <c r="W274" s="682"/>
      <c r="X274" s="682"/>
      <c r="Y274" s="682"/>
      <c r="Z274" s="682"/>
    </row>
    <row r="275" spans="1:26" ht="15">
      <c r="A275" s="682"/>
      <c r="B275" s="684"/>
      <c r="C275" s="684"/>
      <c r="D275" s="684"/>
      <c r="E275" s="865"/>
      <c r="F275" s="865"/>
      <c r="G275" s="865"/>
      <c r="H275" s="865"/>
      <c r="I275" s="684"/>
      <c r="J275" s="682"/>
      <c r="K275" s="682"/>
      <c r="L275" s="682"/>
      <c r="M275" s="682"/>
      <c r="N275" s="682"/>
      <c r="O275" s="682"/>
      <c r="P275" s="682"/>
      <c r="Q275" s="682"/>
      <c r="R275" s="682"/>
      <c r="S275" s="682"/>
      <c r="T275" s="682"/>
      <c r="U275" s="682"/>
      <c r="V275" s="682"/>
      <c r="W275" s="682"/>
      <c r="X275" s="682"/>
      <c r="Y275" s="682"/>
      <c r="Z275" s="682"/>
    </row>
    <row r="276" spans="1:26" ht="15">
      <c r="A276" s="682"/>
      <c r="B276" s="684"/>
      <c r="C276" s="684"/>
      <c r="D276" s="684"/>
      <c r="E276" s="865"/>
      <c r="F276" s="865"/>
      <c r="G276" s="865"/>
      <c r="H276" s="865"/>
      <c r="I276" s="684"/>
      <c r="J276" s="682"/>
      <c r="K276" s="682"/>
      <c r="L276" s="682"/>
      <c r="M276" s="682"/>
      <c r="N276" s="682"/>
      <c r="O276" s="682"/>
      <c r="P276" s="682"/>
      <c r="Q276" s="682"/>
      <c r="R276" s="682"/>
      <c r="S276" s="682"/>
      <c r="T276" s="682"/>
      <c r="U276" s="682"/>
      <c r="V276" s="682"/>
      <c r="W276" s="682"/>
      <c r="X276" s="682"/>
      <c r="Y276" s="682"/>
      <c r="Z276" s="682"/>
    </row>
    <row r="277" spans="1:26" ht="15">
      <c r="A277" s="682"/>
      <c r="B277" s="684"/>
      <c r="C277" s="684"/>
      <c r="D277" s="684"/>
      <c r="E277" s="865"/>
      <c r="F277" s="865"/>
      <c r="G277" s="865"/>
      <c r="H277" s="865"/>
      <c r="I277" s="684"/>
      <c r="J277" s="682"/>
      <c r="K277" s="682"/>
      <c r="L277" s="682"/>
      <c r="M277" s="682"/>
      <c r="N277" s="682"/>
      <c r="O277" s="682"/>
      <c r="P277" s="682"/>
      <c r="Q277" s="682"/>
      <c r="R277" s="682"/>
      <c r="S277" s="682"/>
      <c r="T277" s="682"/>
      <c r="U277" s="682"/>
      <c r="V277" s="682"/>
      <c r="W277" s="682"/>
      <c r="X277" s="682"/>
      <c r="Y277" s="682"/>
      <c r="Z277" s="682"/>
    </row>
    <row r="278" spans="1:26" ht="15">
      <c r="A278" s="682"/>
      <c r="B278" s="684"/>
      <c r="C278" s="684"/>
      <c r="D278" s="684"/>
      <c r="E278" s="865"/>
      <c r="F278" s="865"/>
      <c r="G278" s="865"/>
      <c r="H278" s="865"/>
      <c r="I278" s="684"/>
      <c r="J278" s="682"/>
      <c r="K278" s="682"/>
      <c r="L278" s="682"/>
      <c r="M278" s="682"/>
      <c r="N278" s="682"/>
      <c r="O278" s="682"/>
      <c r="P278" s="682"/>
      <c r="Q278" s="682"/>
      <c r="R278" s="682"/>
      <c r="S278" s="682"/>
      <c r="T278" s="682"/>
      <c r="U278" s="682"/>
      <c r="V278" s="682"/>
      <c r="W278" s="682"/>
      <c r="X278" s="682"/>
      <c r="Y278" s="682"/>
      <c r="Z278" s="682"/>
    </row>
    <row r="279" spans="1:26" ht="15">
      <c r="A279" s="682"/>
      <c r="B279" s="684"/>
      <c r="C279" s="684"/>
      <c r="D279" s="684"/>
      <c r="E279" s="865"/>
      <c r="F279" s="865"/>
      <c r="G279" s="865"/>
      <c r="H279" s="865"/>
      <c r="I279" s="684"/>
      <c r="J279" s="682"/>
      <c r="K279" s="682"/>
      <c r="L279" s="682"/>
      <c r="M279" s="682"/>
      <c r="N279" s="682"/>
      <c r="O279" s="682"/>
      <c r="P279" s="682"/>
      <c r="Q279" s="682"/>
      <c r="R279" s="682"/>
      <c r="S279" s="682"/>
      <c r="T279" s="682"/>
      <c r="U279" s="682"/>
      <c r="V279" s="682"/>
      <c r="W279" s="682"/>
      <c r="X279" s="682"/>
      <c r="Y279" s="682"/>
      <c r="Z279" s="682"/>
    </row>
    <row r="280" spans="1:26" ht="15">
      <c r="A280" s="682"/>
      <c r="B280" s="684"/>
      <c r="C280" s="684"/>
      <c r="D280" s="684"/>
      <c r="E280" s="865"/>
      <c r="F280" s="865"/>
      <c r="G280" s="865"/>
      <c r="H280" s="865"/>
      <c r="I280" s="684"/>
      <c r="J280" s="682"/>
      <c r="K280" s="682"/>
      <c r="L280" s="682"/>
      <c r="M280" s="682"/>
      <c r="N280" s="682"/>
      <c r="O280" s="682"/>
      <c r="P280" s="682"/>
      <c r="Q280" s="682"/>
      <c r="R280" s="682"/>
      <c r="S280" s="682"/>
      <c r="T280" s="682"/>
      <c r="U280" s="682"/>
      <c r="V280" s="682"/>
      <c r="W280" s="682"/>
      <c r="X280" s="682"/>
      <c r="Y280" s="682"/>
      <c r="Z280" s="682"/>
    </row>
    <row r="281" spans="1:26" ht="15">
      <c r="A281" s="682"/>
      <c r="B281" s="684"/>
      <c r="C281" s="684"/>
      <c r="D281" s="684"/>
      <c r="E281" s="865"/>
      <c r="F281" s="865"/>
      <c r="G281" s="865"/>
      <c r="H281" s="865"/>
      <c r="I281" s="684"/>
      <c r="J281" s="682"/>
      <c r="K281" s="682"/>
      <c r="L281" s="682"/>
      <c r="M281" s="682"/>
      <c r="N281" s="682"/>
      <c r="O281" s="682"/>
      <c r="P281" s="682"/>
      <c r="Q281" s="682"/>
      <c r="R281" s="682"/>
      <c r="S281" s="682"/>
      <c r="T281" s="682"/>
      <c r="U281" s="682"/>
      <c r="V281" s="682"/>
      <c r="W281" s="682"/>
      <c r="X281" s="682"/>
      <c r="Y281" s="682"/>
      <c r="Z281" s="682"/>
    </row>
    <row r="282" spans="1:26" ht="15">
      <c r="A282" s="682"/>
      <c r="B282" s="684"/>
      <c r="C282" s="684"/>
      <c r="D282" s="684"/>
      <c r="E282" s="865"/>
      <c r="F282" s="865"/>
      <c r="G282" s="865"/>
      <c r="H282" s="865"/>
      <c r="I282" s="684"/>
      <c r="J282" s="682"/>
      <c r="K282" s="682"/>
      <c r="L282" s="682"/>
      <c r="M282" s="682"/>
      <c r="N282" s="682"/>
      <c r="O282" s="682"/>
      <c r="P282" s="682"/>
      <c r="Q282" s="682"/>
      <c r="R282" s="682"/>
      <c r="S282" s="682"/>
      <c r="T282" s="682"/>
      <c r="U282" s="682"/>
      <c r="V282" s="682"/>
      <c r="W282" s="682"/>
      <c r="X282" s="682"/>
      <c r="Y282" s="682"/>
      <c r="Z282" s="682"/>
    </row>
    <row r="283" spans="1:26" ht="15">
      <c r="A283" s="682"/>
      <c r="B283" s="684"/>
      <c r="C283" s="684"/>
      <c r="D283" s="684"/>
      <c r="E283" s="865"/>
      <c r="F283" s="865"/>
      <c r="G283" s="865"/>
      <c r="H283" s="865"/>
      <c r="I283" s="684"/>
      <c r="J283" s="682"/>
      <c r="K283" s="682"/>
      <c r="L283" s="682"/>
      <c r="M283" s="682"/>
      <c r="N283" s="682"/>
      <c r="O283" s="682"/>
      <c r="P283" s="682"/>
      <c r="Q283" s="682"/>
      <c r="R283" s="682"/>
      <c r="S283" s="682"/>
      <c r="T283" s="682"/>
      <c r="U283" s="682"/>
      <c r="V283" s="682"/>
      <c r="W283" s="682"/>
      <c r="X283" s="682"/>
      <c r="Y283" s="682"/>
      <c r="Z283" s="682"/>
    </row>
    <row r="284" spans="1:26" ht="15">
      <c r="A284" s="682"/>
      <c r="B284" s="684"/>
      <c r="C284" s="684"/>
      <c r="D284" s="684"/>
      <c r="E284" s="865"/>
      <c r="F284" s="865"/>
      <c r="G284" s="865"/>
      <c r="H284" s="865"/>
      <c r="I284" s="684"/>
      <c r="J284" s="682"/>
      <c r="K284" s="682"/>
      <c r="L284" s="682"/>
      <c r="M284" s="682"/>
      <c r="N284" s="682"/>
      <c r="O284" s="682"/>
      <c r="P284" s="682"/>
      <c r="Q284" s="682"/>
      <c r="R284" s="682"/>
      <c r="S284" s="682"/>
      <c r="T284" s="682"/>
      <c r="U284" s="682"/>
      <c r="V284" s="682"/>
      <c r="W284" s="682"/>
      <c r="X284" s="682"/>
      <c r="Y284" s="682"/>
      <c r="Z284" s="682"/>
    </row>
    <row r="285" spans="1:26" ht="15">
      <c r="A285" s="682"/>
      <c r="B285" s="684"/>
      <c r="C285" s="684"/>
      <c r="D285" s="684"/>
      <c r="E285" s="865"/>
      <c r="F285" s="865"/>
      <c r="G285" s="865"/>
      <c r="H285" s="865"/>
      <c r="I285" s="684"/>
      <c r="J285" s="682"/>
      <c r="K285" s="682"/>
      <c r="L285" s="682"/>
      <c r="M285" s="682"/>
      <c r="N285" s="682"/>
      <c r="O285" s="682"/>
      <c r="P285" s="682"/>
      <c r="Q285" s="682"/>
      <c r="R285" s="682"/>
      <c r="S285" s="682"/>
      <c r="T285" s="682"/>
      <c r="U285" s="682"/>
      <c r="V285" s="682"/>
      <c r="W285" s="682"/>
      <c r="X285" s="682"/>
      <c r="Y285" s="682"/>
      <c r="Z285" s="682"/>
    </row>
    <row r="286" spans="1:26" ht="15">
      <c r="A286" s="682"/>
      <c r="B286" s="684"/>
      <c r="C286" s="684"/>
      <c r="D286" s="684"/>
      <c r="E286" s="865"/>
      <c r="F286" s="865"/>
      <c r="G286" s="865"/>
      <c r="H286" s="865"/>
      <c r="I286" s="684"/>
      <c r="J286" s="682"/>
      <c r="K286" s="682"/>
      <c r="L286" s="682"/>
      <c r="M286" s="682"/>
      <c r="N286" s="682"/>
      <c r="O286" s="682"/>
      <c r="P286" s="682"/>
      <c r="Q286" s="682"/>
      <c r="R286" s="682"/>
      <c r="S286" s="682"/>
      <c r="T286" s="682"/>
      <c r="U286" s="682"/>
      <c r="V286" s="682"/>
      <c r="W286" s="682"/>
      <c r="X286" s="682"/>
      <c r="Y286" s="682"/>
      <c r="Z286" s="682"/>
    </row>
    <row r="287" spans="1:26" ht="15">
      <c r="A287" s="682"/>
      <c r="B287" s="684"/>
      <c r="C287" s="684"/>
      <c r="D287" s="684"/>
      <c r="E287" s="865"/>
      <c r="F287" s="865"/>
      <c r="G287" s="865"/>
      <c r="H287" s="865"/>
      <c r="I287" s="684"/>
      <c r="J287" s="682"/>
      <c r="K287" s="682"/>
      <c r="L287" s="682"/>
      <c r="M287" s="682"/>
      <c r="N287" s="682"/>
      <c r="O287" s="682"/>
      <c r="P287" s="682"/>
      <c r="Q287" s="682"/>
      <c r="R287" s="682"/>
      <c r="S287" s="682"/>
      <c r="T287" s="682"/>
      <c r="U287" s="682"/>
      <c r="V287" s="682"/>
      <c r="W287" s="682"/>
      <c r="X287" s="682"/>
      <c r="Y287" s="682"/>
      <c r="Z287" s="682"/>
    </row>
    <row r="288" spans="1:26" ht="15">
      <c r="A288" s="682"/>
      <c r="B288" s="684"/>
      <c r="C288" s="684"/>
      <c r="D288" s="684"/>
      <c r="E288" s="865"/>
      <c r="F288" s="865"/>
      <c r="G288" s="865"/>
      <c r="H288" s="865"/>
      <c r="I288" s="684"/>
      <c r="J288" s="682"/>
      <c r="K288" s="682"/>
      <c r="L288" s="682"/>
      <c r="M288" s="682"/>
      <c r="N288" s="682"/>
      <c r="O288" s="682"/>
      <c r="P288" s="682"/>
      <c r="Q288" s="682"/>
      <c r="R288" s="682"/>
      <c r="S288" s="682"/>
      <c r="T288" s="682"/>
      <c r="U288" s="682"/>
      <c r="V288" s="682"/>
      <c r="W288" s="682"/>
      <c r="X288" s="682"/>
      <c r="Y288" s="682"/>
      <c r="Z288" s="682"/>
    </row>
    <row r="289" spans="1:26" ht="15">
      <c r="A289" s="682"/>
      <c r="B289" s="684"/>
      <c r="C289" s="684"/>
      <c r="D289" s="684"/>
      <c r="E289" s="865"/>
      <c r="F289" s="865"/>
      <c r="G289" s="865"/>
      <c r="H289" s="865"/>
      <c r="I289" s="684"/>
      <c r="J289" s="682"/>
      <c r="K289" s="682"/>
      <c r="L289" s="682"/>
      <c r="M289" s="682"/>
      <c r="N289" s="682"/>
      <c r="O289" s="682"/>
      <c r="P289" s="682"/>
      <c r="Q289" s="682"/>
      <c r="R289" s="682"/>
      <c r="S289" s="682"/>
      <c r="T289" s="682"/>
      <c r="U289" s="682"/>
      <c r="V289" s="682"/>
      <c r="W289" s="682"/>
      <c r="X289" s="682"/>
      <c r="Y289" s="682"/>
      <c r="Z289" s="682"/>
    </row>
    <row r="290" spans="1:26" ht="15">
      <c r="A290" s="682"/>
      <c r="B290" s="684"/>
      <c r="C290" s="684"/>
      <c r="D290" s="684"/>
      <c r="E290" s="865"/>
      <c r="F290" s="865"/>
      <c r="G290" s="865"/>
      <c r="H290" s="865"/>
      <c r="I290" s="684"/>
      <c r="J290" s="682"/>
      <c r="K290" s="682"/>
      <c r="L290" s="682"/>
      <c r="M290" s="682"/>
      <c r="N290" s="682"/>
      <c r="O290" s="682"/>
      <c r="P290" s="682"/>
      <c r="Q290" s="682"/>
      <c r="R290" s="682"/>
      <c r="S290" s="682"/>
      <c r="T290" s="682"/>
      <c r="U290" s="682"/>
      <c r="V290" s="682"/>
      <c r="W290" s="682"/>
      <c r="X290" s="682"/>
      <c r="Y290" s="682"/>
      <c r="Z290" s="682"/>
    </row>
    <row r="291" spans="1:26" ht="15">
      <c r="A291" s="682"/>
      <c r="B291" s="684"/>
      <c r="C291" s="684"/>
      <c r="D291" s="684"/>
      <c r="E291" s="865"/>
      <c r="F291" s="865"/>
      <c r="G291" s="865"/>
      <c r="H291" s="865"/>
      <c r="I291" s="684"/>
      <c r="J291" s="682"/>
      <c r="K291" s="682"/>
      <c r="L291" s="682"/>
      <c r="M291" s="682"/>
      <c r="N291" s="682"/>
      <c r="O291" s="682"/>
      <c r="P291" s="682"/>
      <c r="Q291" s="682"/>
      <c r="R291" s="682"/>
      <c r="S291" s="682"/>
      <c r="T291" s="682"/>
      <c r="U291" s="682"/>
      <c r="V291" s="682"/>
      <c r="W291" s="682"/>
      <c r="X291" s="682"/>
      <c r="Y291" s="682"/>
      <c r="Z291" s="682"/>
    </row>
    <row r="292" spans="1:26" ht="15">
      <c r="A292" s="682"/>
      <c r="B292" s="684"/>
      <c r="C292" s="684"/>
      <c r="D292" s="684"/>
      <c r="E292" s="865"/>
      <c r="F292" s="865"/>
      <c r="G292" s="865"/>
      <c r="H292" s="865"/>
      <c r="I292" s="684"/>
      <c r="J292" s="682"/>
      <c r="K292" s="682"/>
      <c r="L292" s="682"/>
      <c r="M292" s="682"/>
      <c r="N292" s="682"/>
      <c r="O292" s="682"/>
      <c r="P292" s="682"/>
      <c r="Q292" s="682"/>
      <c r="R292" s="682"/>
      <c r="S292" s="682"/>
      <c r="T292" s="682"/>
      <c r="U292" s="682"/>
      <c r="V292" s="682"/>
      <c r="W292" s="682"/>
      <c r="X292" s="682"/>
      <c r="Y292" s="682"/>
      <c r="Z292" s="682"/>
    </row>
    <row r="293" spans="1:26" ht="15">
      <c r="A293" s="682"/>
      <c r="B293" s="684"/>
      <c r="C293" s="684"/>
      <c r="D293" s="684"/>
      <c r="E293" s="865"/>
      <c r="F293" s="865"/>
      <c r="G293" s="865"/>
      <c r="H293" s="865"/>
      <c r="I293" s="684"/>
      <c r="J293" s="682"/>
      <c r="K293" s="682"/>
      <c r="L293" s="682"/>
      <c r="M293" s="682"/>
      <c r="N293" s="682"/>
      <c r="O293" s="682"/>
      <c r="P293" s="682"/>
      <c r="Q293" s="682"/>
      <c r="R293" s="682"/>
      <c r="S293" s="682"/>
      <c r="T293" s="682"/>
      <c r="U293" s="682"/>
      <c r="V293" s="682"/>
      <c r="W293" s="682"/>
      <c r="X293" s="682"/>
      <c r="Y293" s="682"/>
      <c r="Z293" s="682"/>
    </row>
    <row r="294" spans="1:26" ht="15">
      <c r="A294" s="682"/>
      <c r="B294" s="684"/>
      <c r="C294" s="684"/>
      <c r="D294" s="684"/>
      <c r="E294" s="865"/>
      <c r="F294" s="865"/>
      <c r="G294" s="865"/>
      <c r="H294" s="865"/>
      <c r="I294" s="684"/>
      <c r="J294" s="682"/>
      <c r="K294" s="682"/>
      <c r="L294" s="682"/>
      <c r="M294" s="682"/>
      <c r="N294" s="682"/>
      <c r="O294" s="682"/>
      <c r="P294" s="682"/>
      <c r="Q294" s="682"/>
      <c r="R294" s="682"/>
      <c r="S294" s="682"/>
      <c r="T294" s="682"/>
      <c r="U294" s="682"/>
      <c r="V294" s="682"/>
      <c r="W294" s="682"/>
      <c r="X294" s="682"/>
      <c r="Y294" s="682"/>
      <c r="Z294" s="682"/>
    </row>
    <row r="295" spans="1:26" ht="15">
      <c r="A295" s="682"/>
      <c r="B295" s="684"/>
      <c r="C295" s="684"/>
      <c r="D295" s="684"/>
      <c r="E295" s="865"/>
      <c r="F295" s="865"/>
      <c r="G295" s="865"/>
      <c r="H295" s="865"/>
      <c r="I295" s="684"/>
      <c r="J295" s="682"/>
      <c r="K295" s="682"/>
      <c r="L295" s="682"/>
      <c r="M295" s="682"/>
      <c r="N295" s="682"/>
      <c r="O295" s="682"/>
      <c r="P295" s="682"/>
      <c r="Q295" s="682"/>
      <c r="R295" s="682"/>
      <c r="S295" s="682"/>
      <c r="T295" s="682"/>
      <c r="U295" s="682"/>
      <c r="V295" s="682"/>
      <c r="W295" s="682"/>
      <c r="X295" s="682"/>
      <c r="Y295" s="682"/>
      <c r="Z295" s="682"/>
    </row>
    <row r="296" spans="1:26" ht="15">
      <c r="A296" s="682"/>
      <c r="B296" s="684"/>
      <c r="C296" s="684"/>
      <c r="D296" s="684"/>
      <c r="E296" s="865"/>
      <c r="F296" s="865"/>
      <c r="G296" s="865"/>
      <c r="H296" s="865"/>
      <c r="I296" s="684"/>
      <c r="J296" s="682"/>
      <c r="K296" s="682"/>
      <c r="L296" s="682"/>
      <c r="M296" s="682"/>
      <c r="N296" s="682"/>
      <c r="O296" s="682"/>
      <c r="P296" s="682"/>
      <c r="Q296" s="682"/>
      <c r="R296" s="682"/>
      <c r="S296" s="682"/>
      <c r="T296" s="682"/>
      <c r="U296" s="682"/>
      <c r="V296" s="682"/>
      <c r="W296" s="682"/>
      <c r="X296" s="682"/>
      <c r="Y296" s="682"/>
      <c r="Z296" s="682"/>
    </row>
    <row r="297" spans="1:26" ht="15">
      <c r="A297" s="682"/>
      <c r="B297" s="684"/>
      <c r="C297" s="684"/>
      <c r="D297" s="684"/>
      <c r="E297" s="865"/>
      <c r="F297" s="865"/>
      <c r="G297" s="865"/>
      <c r="H297" s="865"/>
      <c r="I297" s="684"/>
      <c r="J297" s="682"/>
      <c r="K297" s="682"/>
      <c r="L297" s="682"/>
      <c r="M297" s="682"/>
      <c r="N297" s="682"/>
      <c r="O297" s="682"/>
      <c r="P297" s="682"/>
      <c r="Q297" s="682"/>
      <c r="R297" s="682"/>
      <c r="S297" s="682"/>
      <c r="T297" s="682"/>
      <c r="U297" s="682"/>
      <c r="V297" s="682"/>
      <c r="W297" s="682"/>
      <c r="X297" s="682"/>
      <c r="Y297" s="682"/>
      <c r="Z297" s="682"/>
    </row>
    <row r="298" spans="1:26" ht="15">
      <c r="A298" s="682"/>
      <c r="B298" s="684"/>
      <c r="C298" s="684"/>
      <c r="D298" s="684"/>
      <c r="E298" s="865"/>
      <c r="F298" s="865"/>
      <c r="G298" s="865"/>
      <c r="H298" s="865"/>
      <c r="I298" s="684"/>
      <c r="J298" s="682"/>
      <c r="K298" s="682"/>
      <c r="L298" s="682"/>
      <c r="M298" s="682"/>
      <c r="N298" s="682"/>
      <c r="O298" s="682"/>
      <c r="P298" s="682"/>
      <c r="Q298" s="682"/>
      <c r="R298" s="682"/>
      <c r="S298" s="682"/>
      <c r="T298" s="682"/>
      <c r="U298" s="682"/>
      <c r="V298" s="682"/>
      <c r="W298" s="682"/>
      <c r="X298" s="682"/>
      <c r="Y298" s="682"/>
      <c r="Z298" s="682"/>
    </row>
    <row r="299" spans="1:26" ht="15">
      <c r="A299" s="682"/>
      <c r="B299" s="684"/>
      <c r="C299" s="684"/>
      <c r="D299" s="684"/>
      <c r="E299" s="865"/>
      <c r="F299" s="865"/>
      <c r="G299" s="865"/>
      <c r="H299" s="865"/>
      <c r="I299" s="684"/>
      <c r="J299" s="682"/>
      <c r="K299" s="682"/>
      <c r="L299" s="682"/>
      <c r="M299" s="682"/>
      <c r="N299" s="682"/>
      <c r="O299" s="682"/>
      <c r="P299" s="682"/>
      <c r="Q299" s="682"/>
      <c r="R299" s="682"/>
      <c r="S299" s="682"/>
      <c r="T299" s="682"/>
      <c r="U299" s="682"/>
      <c r="V299" s="682"/>
      <c r="W299" s="682"/>
      <c r="X299" s="682"/>
      <c r="Y299" s="682"/>
      <c r="Z299" s="682"/>
    </row>
    <row r="300" spans="1:26" ht="15">
      <c r="A300" s="682"/>
      <c r="B300" s="684"/>
      <c r="C300" s="684"/>
      <c r="D300" s="684"/>
      <c r="E300" s="865"/>
      <c r="F300" s="865"/>
      <c r="G300" s="865"/>
      <c r="H300" s="865"/>
      <c r="I300" s="684"/>
      <c r="J300" s="682"/>
      <c r="K300" s="682"/>
      <c r="L300" s="682"/>
      <c r="M300" s="682"/>
      <c r="N300" s="682"/>
      <c r="O300" s="682"/>
      <c r="P300" s="682"/>
      <c r="Q300" s="682"/>
      <c r="R300" s="682"/>
      <c r="S300" s="682"/>
      <c r="T300" s="682"/>
      <c r="U300" s="682"/>
      <c r="V300" s="682"/>
      <c r="W300" s="682"/>
      <c r="X300" s="682"/>
      <c r="Y300" s="682"/>
      <c r="Z300" s="682"/>
    </row>
    <row r="301" spans="1:26" ht="15">
      <c r="A301" s="682"/>
      <c r="B301" s="684"/>
      <c r="C301" s="684"/>
      <c r="D301" s="684"/>
      <c r="E301" s="865"/>
      <c r="F301" s="865"/>
      <c r="G301" s="865"/>
      <c r="H301" s="865"/>
      <c r="I301" s="684"/>
      <c r="J301" s="682"/>
      <c r="K301" s="682"/>
      <c r="L301" s="682"/>
      <c r="M301" s="682"/>
      <c r="N301" s="682"/>
      <c r="O301" s="682"/>
      <c r="P301" s="682"/>
      <c r="Q301" s="682"/>
      <c r="R301" s="682"/>
      <c r="S301" s="682"/>
      <c r="T301" s="682"/>
      <c r="U301" s="682"/>
      <c r="V301" s="682"/>
      <c r="W301" s="682"/>
      <c r="X301" s="682"/>
      <c r="Y301" s="682"/>
      <c r="Z301" s="682"/>
    </row>
    <row r="302" spans="1:26" ht="15">
      <c r="A302" s="682"/>
      <c r="B302" s="684"/>
      <c r="C302" s="684"/>
      <c r="D302" s="684"/>
      <c r="E302" s="865"/>
      <c r="F302" s="865"/>
      <c r="G302" s="865"/>
      <c r="H302" s="865"/>
      <c r="I302" s="684"/>
      <c r="J302" s="682"/>
      <c r="K302" s="682"/>
      <c r="L302" s="682"/>
      <c r="M302" s="682"/>
      <c r="N302" s="682"/>
      <c r="O302" s="682"/>
      <c r="P302" s="682"/>
      <c r="Q302" s="682"/>
      <c r="R302" s="682"/>
      <c r="S302" s="682"/>
      <c r="T302" s="682"/>
      <c r="U302" s="682"/>
      <c r="V302" s="682"/>
      <c r="W302" s="682"/>
      <c r="X302" s="682"/>
      <c r="Y302" s="682"/>
      <c r="Z302" s="682"/>
    </row>
    <row r="303" spans="1:26" ht="15">
      <c r="A303" s="682"/>
      <c r="B303" s="684"/>
      <c r="C303" s="684"/>
      <c r="D303" s="684"/>
      <c r="E303" s="865"/>
      <c r="F303" s="865"/>
      <c r="G303" s="865"/>
      <c r="H303" s="865"/>
      <c r="I303" s="684"/>
      <c r="J303" s="682"/>
      <c r="K303" s="682"/>
      <c r="L303" s="682"/>
      <c r="M303" s="682"/>
      <c r="N303" s="682"/>
      <c r="O303" s="682"/>
      <c r="P303" s="682"/>
      <c r="Q303" s="682"/>
      <c r="R303" s="682"/>
      <c r="S303" s="682"/>
      <c r="T303" s="682"/>
      <c r="U303" s="682"/>
      <c r="V303" s="682"/>
      <c r="W303" s="682"/>
      <c r="X303" s="682"/>
      <c r="Y303" s="682"/>
      <c r="Z303" s="682"/>
    </row>
    <row r="304" spans="1:26" ht="15">
      <c r="A304" s="682"/>
      <c r="B304" s="684"/>
      <c r="C304" s="684"/>
      <c r="D304" s="684"/>
      <c r="E304" s="865"/>
      <c r="F304" s="865"/>
      <c r="G304" s="865"/>
      <c r="H304" s="865"/>
      <c r="I304" s="684"/>
      <c r="J304" s="682"/>
      <c r="K304" s="682"/>
      <c r="L304" s="682"/>
      <c r="M304" s="682"/>
      <c r="N304" s="682"/>
      <c r="O304" s="682"/>
      <c r="P304" s="682"/>
      <c r="Q304" s="682"/>
      <c r="R304" s="682"/>
      <c r="S304" s="682"/>
      <c r="T304" s="682"/>
      <c r="U304" s="682"/>
      <c r="V304" s="682"/>
      <c r="W304" s="682"/>
      <c r="X304" s="682"/>
      <c r="Y304" s="682"/>
      <c r="Z304" s="682"/>
    </row>
    <row r="305" spans="1:26" ht="15">
      <c r="A305" s="682"/>
      <c r="B305" s="684"/>
      <c r="C305" s="684"/>
      <c r="D305" s="684"/>
      <c r="E305" s="865"/>
      <c r="F305" s="865"/>
      <c r="G305" s="865"/>
      <c r="H305" s="865"/>
      <c r="I305" s="684"/>
      <c r="J305" s="682"/>
      <c r="K305" s="682"/>
      <c r="L305" s="682"/>
      <c r="M305" s="682"/>
      <c r="N305" s="682"/>
      <c r="O305" s="682"/>
      <c r="P305" s="682"/>
      <c r="Q305" s="682"/>
      <c r="R305" s="682"/>
      <c r="S305" s="682"/>
      <c r="T305" s="682"/>
      <c r="U305" s="682"/>
      <c r="V305" s="682"/>
      <c r="W305" s="682"/>
      <c r="X305" s="682"/>
      <c r="Y305" s="682"/>
      <c r="Z305" s="682"/>
    </row>
    <row r="306" spans="1:26" ht="15">
      <c r="A306" s="682"/>
      <c r="B306" s="684"/>
      <c r="C306" s="684"/>
      <c r="D306" s="684"/>
      <c r="E306" s="865"/>
      <c r="F306" s="865"/>
      <c r="G306" s="865"/>
      <c r="H306" s="865"/>
      <c r="I306" s="684"/>
      <c r="J306" s="682"/>
      <c r="K306" s="682"/>
      <c r="L306" s="682"/>
      <c r="M306" s="682"/>
      <c r="N306" s="682"/>
      <c r="O306" s="682"/>
      <c r="P306" s="682"/>
      <c r="Q306" s="682"/>
      <c r="R306" s="682"/>
      <c r="S306" s="682"/>
      <c r="T306" s="682"/>
      <c r="U306" s="682"/>
      <c r="V306" s="682"/>
      <c r="W306" s="682"/>
      <c r="X306" s="682"/>
      <c r="Y306" s="682"/>
      <c r="Z306" s="682"/>
    </row>
    <row r="307" spans="1:26" ht="15">
      <c r="A307" s="682"/>
      <c r="B307" s="684"/>
      <c r="C307" s="684"/>
      <c r="D307" s="684"/>
      <c r="E307" s="865"/>
      <c r="F307" s="865"/>
      <c r="G307" s="865"/>
      <c r="H307" s="865"/>
      <c r="I307" s="684"/>
      <c r="J307" s="682"/>
      <c r="K307" s="682"/>
      <c r="L307" s="682"/>
      <c r="M307" s="682"/>
      <c r="N307" s="682"/>
      <c r="O307" s="682"/>
      <c r="P307" s="682"/>
      <c r="Q307" s="682"/>
      <c r="R307" s="682"/>
      <c r="S307" s="682"/>
      <c r="T307" s="682"/>
      <c r="U307" s="682"/>
      <c r="V307" s="682"/>
      <c r="W307" s="682"/>
      <c r="X307" s="682"/>
      <c r="Y307" s="682"/>
      <c r="Z307" s="682"/>
    </row>
    <row r="308" spans="1:26" ht="15">
      <c r="A308" s="682"/>
      <c r="B308" s="684"/>
      <c r="C308" s="684"/>
      <c r="D308" s="684"/>
      <c r="E308" s="865"/>
      <c r="F308" s="865"/>
      <c r="G308" s="865"/>
      <c r="H308" s="865"/>
      <c r="I308" s="684"/>
      <c r="J308" s="682"/>
      <c r="K308" s="682"/>
      <c r="L308" s="682"/>
      <c r="M308" s="682"/>
      <c r="N308" s="682"/>
      <c r="O308" s="682"/>
      <c r="P308" s="682"/>
      <c r="Q308" s="682"/>
      <c r="R308" s="682"/>
      <c r="S308" s="682"/>
      <c r="T308" s="682"/>
      <c r="U308" s="682"/>
      <c r="V308" s="682"/>
      <c r="W308" s="682"/>
      <c r="X308" s="682"/>
      <c r="Y308" s="682"/>
      <c r="Z308" s="682"/>
    </row>
    <row r="309" spans="1:26" ht="15">
      <c r="A309" s="682"/>
      <c r="B309" s="684"/>
      <c r="C309" s="684"/>
      <c r="D309" s="684"/>
      <c r="E309" s="865"/>
      <c r="F309" s="865"/>
      <c r="G309" s="865"/>
      <c r="H309" s="865"/>
      <c r="I309" s="684"/>
      <c r="J309" s="682"/>
      <c r="K309" s="682"/>
      <c r="L309" s="682"/>
      <c r="M309" s="682"/>
      <c r="N309" s="682"/>
      <c r="O309" s="682"/>
      <c r="P309" s="682"/>
      <c r="Q309" s="682"/>
      <c r="R309" s="682"/>
      <c r="S309" s="682"/>
      <c r="T309" s="682"/>
      <c r="U309" s="682"/>
      <c r="V309" s="682"/>
      <c r="W309" s="682"/>
      <c r="X309" s="682"/>
      <c r="Y309" s="682"/>
      <c r="Z309" s="682"/>
    </row>
    <row r="310" spans="1:26" ht="15">
      <c r="A310" s="682"/>
      <c r="B310" s="684"/>
      <c r="C310" s="684"/>
      <c r="D310" s="684"/>
      <c r="E310" s="865"/>
      <c r="F310" s="865"/>
      <c r="G310" s="865"/>
      <c r="H310" s="865"/>
      <c r="I310" s="684"/>
      <c r="J310" s="682"/>
      <c r="K310" s="682"/>
      <c r="L310" s="682"/>
      <c r="M310" s="682"/>
      <c r="N310" s="682"/>
      <c r="O310" s="682"/>
      <c r="P310" s="682"/>
      <c r="Q310" s="682"/>
      <c r="R310" s="682"/>
      <c r="S310" s="682"/>
      <c r="T310" s="682"/>
      <c r="U310" s="682"/>
      <c r="V310" s="682"/>
      <c r="W310" s="682"/>
      <c r="X310" s="682"/>
      <c r="Y310" s="682"/>
      <c r="Z310" s="682"/>
    </row>
    <row r="311" spans="1:26" ht="15">
      <c r="A311" s="682"/>
      <c r="B311" s="684"/>
      <c r="C311" s="684"/>
      <c r="D311" s="684"/>
      <c r="E311" s="865"/>
      <c r="F311" s="865"/>
      <c r="G311" s="865"/>
      <c r="H311" s="865"/>
      <c r="I311" s="684"/>
      <c r="J311" s="682"/>
      <c r="K311" s="682"/>
      <c r="L311" s="682"/>
      <c r="M311" s="682"/>
      <c r="N311" s="682"/>
      <c r="O311" s="682"/>
      <c r="P311" s="682"/>
      <c r="Q311" s="682"/>
      <c r="R311" s="682"/>
      <c r="S311" s="682"/>
      <c r="T311" s="682"/>
      <c r="U311" s="682"/>
      <c r="V311" s="682"/>
      <c r="W311" s="682"/>
      <c r="X311" s="682"/>
      <c r="Y311" s="682"/>
      <c r="Z311" s="682"/>
    </row>
    <row r="312" spans="1:26" ht="15">
      <c r="A312" s="682"/>
      <c r="B312" s="684"/>
      <c r="C312" s="684"/>
      <c r="D312" s="684"/>
      <c r="E312" s="865"/>
      <c r="F312" s="865"/>
      <c r="G312" s="865"/>
      <c r="H312" s="865"/>
      <c r="I312" s="684"/>
      <c r="J312" s="682"/>
      <c r="K312" s="682"/>
      <c r="L312" s="682"/>
      <c r="M312" s="682"/>
      <c r="N312" s="682"/>
      <c r="O312" s="682"/>
      <c r="P312" s="682"/>
      <c r="Q312" s="682"/>
      <c r="R312" s="682"/>
      <c r="S312" s="682"/>
      <c r="T312" s="682"/>
      <c r="U312" s="682"/>
      <c r="V312" s="682"/>
      <c r="W312" s="682"/>
      <c r="X312" s="682"/>
      <c r="Y312" s="682"/>
      <c r="Z312" s="682"/>
    </row>
    <row r="313" spans="1:26" ht="15">
      <c r="A313" s="682"/>
      <c r="B313" s="684"/>
      <c r="C313" s="684"/>
      <c r="D313" s="684"/>
      <c r="E313" s="865"/>
      <c r="F313" s="865"/>
      <c r="G313" s="865"/>
      <c r="H313" s="865"/>
      <c r="I313" s="684"/>
      <c r="J313" s="682"/>
      <c r="K313" s="682"/>
      <c r="L313" s="682"/>
      <c r="M313" s="682"/>
      <c r="N313" s="682"/>
      <c r="O313" s="682"/>
      <c r="P313" s="682"/>
      <c r="Q313" s="682"/>
      <c r="R313" s="682"/>
      <c r="S313" s="682"/>
      <c r="T313" s="682"/>
      <c r="U313" s="682"/>
      <c r="V313" s="682"/>
      <c r="W313" s="682"/>
      <c r="X313" s="682"/>
      <c r="Y313" s="682"/>
      <c r="Z313" s="682"/>
    </row>
    <row r="314" spans="1:26" ht="15">
      <c r="A314" s="682"/>
      <c r="B314" s="684"/>
      <c r="C314" s="684"/>
      <c r="D314" s="684"/>
      <c r="E314" s="865"/>
      <c r="F314" s="865"/>
      <c r="G314" s="865"/>
      <c r="H314" s="865"/>
      <c r="I314" s="684"/>
      <c r="J314" s="682"/>
      <c r="K314" s="682"/>
      <c r="L314" s="682"/>
      <c r="M314" s="682"/>
      <c r="N314" s="682"/>
      <c r="O314" s="682"/>
      <c r="P314" s="682"/>
      <c r="Q314" s="682"/>
      <c r="R314" s="682"/>
      <c r="S314" s="682"/>
      <c r="T314" s="682"/>
      <c r="U314" s="682"/>
      <c r="V314" s="682"/>
      <c r="W314" s="682"/>
      <c r="X314" s="682"/>
      <c r="Y314" s="682"/>
      <c r="Z314" s="682"/>
    </row>
    <row r="315" spans="1:26" ht="15">
      <c r="A315" s="682"/>
      <c r="B315" s="684"/>
      <c r="C315" s="684"/>
      <c r="D315" s="684"/>
      <c r="E315" s="865"/>
      <c r="F315" s="865"/>
      <c r="G315" s="865"/>
      <c r="H315" s="865"/>
      <c r="I315" s="684"/>
      <c r="J315" s="682"/>
      <c r="K315" s="682"/>
      <c r="L315" s="682"/>
      <c r="M315" s="682"/>
      <c r="N315" s="682"/>
      <c r="O315" s="682"/>
      <c r="P315" s="682"/>
      <c r="Q315" s="682"/>
      <c r="R315" s="682"/>
      <c r="S315" s="682"/>
      <c r="T315" s="682"/>
      <c r="U315" s="682"/>
      <c r="V315" s="682"/>
      <c r="W315" s="682"/>
      <c r="X315" s="682"/>
      <c r="Y315" s="682"/>
      <c r="Z315" s="682"/>
    </row>
    <row r="316" spans="1:26" ht="15">
      <c r="A316" s="682"/>
      <c r="B316" s="684"/>
      <c r="C316" s="684"/>
      <c r="D316" s="684"/>
      <c r="E316" s="865"/>
      <c r="F316" s="865"/>
      <c r="G316" s="865"/>
      <c r="H316" s="865"/>
      <c r="I316" s="684"/>
      <c r="J316" s="682"/>
      <c r="K316" s="682"/>
      <c r="L316" s="682"/>
      <c r="M316" s="682"/>
      <c r="N316" s="682"/>
      <c r="O316" s="682"/>
      <c r="P316" s="682"/>
      <c r="Q316" s="682"/>
      <c r="R316" s="682"/>
      <c r="S316" s="682"/>
      <c r="T316" s="682"/>
      <c r="U316" s="682"/>
      <c r="V316" s="682"/>
      <c r="W316" s="682"/>
      <c r="X316" s="682"/>
      <c r="Y316" s="682"/>
      <c r="Z316" s="682"/>
    </row>
    <row r="317" spans="1:26" ht="15">
      <c r="A317" s="682"/>
      <c r="B317" s="684"/>
      <c r="C317" s="684"/>
      <c r="D317" s="684"/>
      <c r="E317" s="865"/>
      <c r="F317" s="865"/>
      <c r="G317" s="865"/>
      <c r="H317" s="865"/>
      <c r="I317" s="684"/>
      <c r="J317" s="682"/>
      <c r="K317" s="682"/>
      <c r="L317" s="682"/>
      <c r="M317" s="682"/>
      <c r="N317" s="682"/>
      <c r="O317" s="682"/>
      <c r="P317" s="682"/>
      <c r="Q317" s="682"/>
      <c r="R317" s="682"/>
      <c r="S317" s="682"/>
      <c r="T317" s="682"/>
      <c r="U317" s="682"/>
      <c r="V317" s="682"/>
      <c r="W317" s="682"/>
      <c r="X317" s="682"/>
      <c r="Y317" s="682"/>
      <c r="Z317" s="682"/>
    </row>
    <row r="318" spans="1:26" ht="15">
      <c r="A318" s="682"/>
      <c r="B318" s="684"/>
      <c r="C318" s="684"/>
      <c r="D318" s="684"/>
      <c r="E318" s="865"/>
      <c r="F318" s="865"/>
      <c r="G318" s="865"/>
      <c r="H318" s="865"/>
      <c r="I318" s="684"/>
      <c r="J318" s="682"/>
      <c r="K318" s="682"/>
      <c r="L318" s="682"/>
      <c r="M318" s="682"/>
      <c r="N318" s="682"/>
      <c r="O318" s="682"/>
      <c r="P318" s="682"/>
      <c r="Q318" s="682"/>
      <c r="R318" s="682"/>
      <c r="S318" s="682"/>
      <c r="T318" s="682"/>
      <c r="U318" s="682"/>
      <c r="V318" s="682"/>
      <c r="W318" s="682"/>
      <c r="X318" s="682"/>
      <c r="Y318" s="682"/>
      <c r="Z318" s="682"/>
    </row>
    <row r="319" spans="1:26" ht="15">
      <c r="A319" s="682"/>
      <c r="B319" s="684"/>
      <c r="C319" s="684"/>
      <c r="D319" s="684"/>
      <c r="E319" s="865"/>
      <c r="F319" s="865"/>
      <c r="G319" s="865"/>
      <c r="H319" s="865"/>
      <c r="I319" s="684"/>
      <c r="J319" s="682"/>
      <c r="K319" s="682"/>
      <c r="L319" s="682"/>
      <c r="M319" s="682"/>
      <c r="N319" s="682"/>
      <c r="O319" s="682"/>
      <c r="P319" s="682"/>
      <c r="Q319" s="682"/>
      <c r="R319" s="682"/>
      <c r="S319" s="682"/>
      <c r="T319" s="682"/>
      <c r="U319" s="682"/>
      <c r="V319" s="682"/>
      <c r="W319" s="682"/>
      <c r="X319" s="682"/>
      <c r="Y319" s="682"/>
      <c r="Z319" s="682"/>
    </row>
    <row r="320" spans="1:26" ht="15">
      <c r="A320" s="682"/>
      <c r="B320" s="684"/>
      <c r="C320" s="684"/>
      <c r="D320" s="684"/>
      <c r="E320" s="865"/>
      <c r="F320" s="865"/>
      <c r="G320" s="865"/>
      <c r="H320" s="865"/>
      <c r="I320" s="684"/>
      <c r="J320" s="682"/>
      <c r="K320" s="682"/>
      <c r="L320" s="682"/>
      <c r="M320" s="682"/>
      <c r="N320" s="682"/>
      <c r="O320" s="682"/>
      <c r="P320" s="682"/>
      <c r="Q320" s="682"/>
      <c r="R320" s="682"/>
      <c r="S320" s="682"/>
      <c r="T320" s="682"/>
      <c r="U320" s="682"/>
      <c r="V320" s="682"/>
      <c r="W320" s="682"/>
      <c r="X320" s="682"/>
      <c r="Y320" s="682"/>
      <c r="Z320" s="682"/>
    </row>
    <row r="321" spans="1:26" ht="15">
      <c r="A321" s="682"/>
      <c r="B321" s="684"/>
      <c r="C321" s="684"/>
      <c r="D321" s="684"/>
      <c r="E321" s="865"/>
      <c r="F321" s="865"/>
      <c r="G321" s="865"/>
      <c r="H321" s="865"/>
      <c r="I321" s="684"/>
      <c r="J321" s="682"/>
      <c r="K321" s="682"/>
      <c r="L321" s="682"/>
      <c r="M321" s="682"/>
      <c r="N321" s="682"/>
      <c r="O321" s="682"/>
      <c r="P321" s="682"/>
      <c r="Q321" s="682"/>
      <c r="R321" s="682"/>
      <c r="S321" s="682"/>
      <c r="T321" s="682"/>
      <c r="U321" s="682"/>
      <c r="V321" s="682"/>
      <c r="W321" s="682"/>
      <c r="X321" s="682"/>
      <c r="Y321" s="682"/>
      <c r="Z321" s="682"/>
    </row>
    <row r="322" spans="1:26" ht="15">
      <c r="A322" s="682"/>
      <c r="B322" s="684"/>
      <c r="C322" s="684"/>
      <c r="D322" s="684"/>
      <c r="E322" s="865"/>
      <c r="F322" s="865"/>
      <c r="G322" s="865"/>
      <c r="H322" s="865"/>
      <c r="I322" s="684"/>
      <c r="J322" s="682"/>
      <c r="K322" s="682"/>
      <c r="L322" s="682"/>
      <c r="M322" s="682"/>
      <c r="N322" s="682"/>
      <c r="O322" s="682"/>
      <c r="P322" s="682"/>
      <c r="Q322" s="682"/>
      <c r="R322" s="682"/>
      <c r="S322" s="682"/>
      <c r="T322" s="682"/>
      <c r="U322" s="682"/>
      <c r="V322" s="682"/>
      <c r="W322" s="682"/>
      <c r="X322" s="682"/>
      <c r="Y322" s="682"/>
      <c r="Z322" s="682"/>
    </row>
    <row r="323" spans="1:26" ht="15">
      <c r="A323" s="682"/>
      <c r="B323" s="684"/>
      <c r="C323" s="684"/>
      <c r="D323" s="684"/>
      <c r="E323" s="865"/>
      <c r="F323" s="865"/>
      <c r="G323" s="865"/>
      <c r="H323" s="865"/>
      <c r="I323" s="684"/>
      <c r="J323" s="682"/>
      <c r="K323" s="682"/>
      <c r="L323" s="682"/>
      <c r="M323" s="682"/>
      <c r="N323" s="682"/>
      <c r="O323" s="682"/>
      <c r="P323" s="682"/>
      <c r="Q323" s="682"/>
      <c r="R323" s="682"/>
      <c r="S323" s="682"/>
      <c r="T323" s="682"/>
      <c r="U323" s="682"/>
      <c r="V323" s="682"/>
      <c r="W323" s="682"/>
      <c r="X323" s="682"/>
      <c r="Y323" s="682"/>
      <c r="Z323" s="682"/>
    </row>
    <row r="324" spans="1:26" ht="15">
      <c r="A324" s="682"/>
      <c r="B324" s="684"/>
      <c r="C324" s="684"/>
      <c r="D324" s="684"/>
      <c r="E324" s="865"/>
      <c r="F324" s="865"/>
      <c r="G324" s="865"/>
      <c r="H324" s="865"/>
      <c r="I324" s="684"/>
      <c r="J324" s="682"/>
      <c r="K324" s="682"/>
      <c r="L324" s="682"/>
      <c r="M324" s="682"/>
      <c r="N324" s="682"/>
      <c r="O324" s="682"/>
      <c r="P324" s="682"/>
      <c r="Q324" s="682"/>
      <c r="R324" s="682"/>
      <c r="S324" s="682"/>
      <c r="T324" s="682"/>
      <c r="U324" s="682"/>
      <c r="V324" s="682"/>
      <c r="W324" s="682"/>
      <c r="X324" s="682"/>
      <c r="Y324" s="682"/>
      <c r="Z324" s="682"/>
    </row>
    <row r="325" spans="1:26" ht="15">
      <c r="A325" s="682"/>
      <c r="B325" s="684"/>
      <c r="C325" s="684"/>
      <c r="D325" s="684"/>
      <c r="E325" s="865"/>
      <c r="F325" s="865"/>
      <c r="G325" s="865"/>
      <c r="H325" s="865"/>
      <c r="I325" s="684"/>
      <c r="J325" s="682"/>
      <c r="K325" s="682"/>
      <c r="L325" s="682"/>
      <c r="M325" s="682"/>
      <c r="N325" s="682"/>
      <c r="O325" s="682"/>
      <c r="P325" s="682"/>
      <c r="Q325" s="682"/>
      <c r="R325" s="682"/>
      <c r="S325" s="682"/>
      <c r="T325" s="682"/>
      <c r="U325" s="682"/>
      <c r="V325" s="682"/>
      <c r="W325" s="682"/>
      <c r="X325" s="682"/>
      <c r="Y325" s="682"/>
      <c r="Z325" s="682"/>
    </row>
    <row r="326" spans="1:26" ht="15">
      <c r="A326" s="682"/>
      <c r="B326" s="684"/>
      <c r="C326" s="684"/>
      <c r="D326" s="684"/>
      <c r="E326" s="865"/>
      <c r="F326" s="865"/>
      <c r="G326" s="865"/>
      <c r="H326" s="865"/>
      <c r="I326" s="684"/>
      <c r="J326" s="682"/>
      <c r="K326" s="682"/>
      <c r="L326" s="682"/>
      <c r="M326" s="682"/>
      <c r="N326" s="682"/>
      <c r="O326" s="682"/>
      <c r="P326" s="682"/>
      <c r="Q326" s="682"/>
      <c r="R326" s="682"/>
      <c r="S326" s="682"/>
      <c r="T326" s="682"/>
      <c r="U326" s="682"/>
      <c r="V326" s="682"/>
      <c r="W326" s="682"/>
      <c r="X326" s="682"/>
      <c r="Y326" s="682"/>
      <c r="Z326" s="682"/>
    </row>
    <row r="327" spans="1:26" ht="15">
      <c r="A327" s="682"/>
      <c r="B327" s="684"/>
      <c r="C327" s="684"/>
      <c r="D327" s="684"/>
      <c r="E327" s="865"/>
      <c r="F327" s="865"/>
      <c r="G327" s="865"/>
      <c r="H327" s="865"/>
      <c r="I327" s="684"/>
      <c r="J327" s="682"/>
      <c r="K327" s="682"/>
      <c r="L327" s="682"/>
      <c r="M327" s="682"/>
      <c r="N327" s="682"/>
      <c r="O327" s="682"/>
      <c r="P327" s="682"/>
      <c r="Q327" s="682"/>
      <c r="R327" s="682"/>
      <c r="S327" s="682"/>
      <c r="T327" s="682"/>
      <c r="U327" s="682"/>
      <c r="V327" s="682"/>
      <c r="W327" s="682"/>
      <c r="X327" s="682"/>
      <c r="Y327" s="682"/>
      <c r="Z327" s="682"/>
    </row>
    <row r="328" spans="1:26" ht="15">
      <c r="A328" s="682"/>
      <c r="B328" s="684"/>
      <c r="C328" s="684"/>
      <c r="D328" s="684"/>
      <c r="E328" s="865"/>
      <c r="F328" s="865"/>
      <c r="G328" s="865"/>
      <c r="H328" s="865"/>
      <c r="I328" s="684"/>
      <c r="J328" s="682"/>
      <c r="K328" s="682"/>
      <c r="L328" s="682"/>
      <c r="M328" s="682"/>
      <c r="N328" s="682"/>
      <c r="O328" s="682"/>
      <c r="P328" s="682"/>
      <c r="Q328" s="682"/>
      <c r="R328" s="682"/>
      <c r="S328" s="682"/>
      <c r="T328" s="682"/>
      <c r="U328" s="682"/>
      <c r="V328" s="682"/>
      <c r="W328" s="682"/>
      <c r="X328" s="682"/>
      <c r="Y328" s="682"/>
      <c r="Z328" s="682"/>
    </row>
    <row r="329" spans="1:26" ht="15">
      <c r="A329" s="682"/>
      <c r="B329" s="684"/>
      <c r="C329" s="684"/>
      <c r="D329" s="684"/>
      <c r="E329" s="865"/>
      <c r="F329" s="865"/>
      <c r="G329" s="865"/>
      <c r="H329" s="865"/>
      <c r="I329" s="684"/>
      <c r="J329" s="682"/>
      <c r="K329" s="682"/>
      <c r="L329" s="682"/>
      <c r="M329" s="682"/>
      <c r="N329" s="682"/>
      <c r="O329" s="682"/>
      <c r="P329" s="682"/>
      <c r="Q329" s="682"/>
      <c r="R329" s="682"/>
      <c r="S329" s="682"/>
      <c r="T329" s="682"/>
      <c r="U329" s="682"/>
      <c r="V329" s="682"/>
      <c r="W329" s="682"/>
      <c r="X329" s="682"/>
      <c r="Y329" s="682"/>
      <c r="Z329" s="682"/>
    </row>
    <row r="330" spans="1:26" ht="15">
      <c r="A330" s="682"/>
      <c r="B330" s="684"/>
      <c r="C330" s="684"/>
      <c r="D330" s="684"/>
      <c r="E330" s="865"/>
      <c r="F330" s="865"/>
      <c r="G330" s="865"/>
      <c r="H330" s="865"/>
      <c r="I330" s="684"/>
      <c r="J330" s="682"/>
      <c r="K330" s="682"/>
      <c r="L330" s="682"/>
      <c r="M330" s="682"/>
      <c r="N330" s="682"/>
      <c r="O330" s="682"/>
      <c r="P330" s="682"/>
      <c r="Q330" s="682"/>
      <c r="R330" s="682"/>
      <c r="S330" s="682"/>
      <c r="T330" s="682"/>
      <c r="U330" s="682"/>
      <c r="V330" s="682"/>
      <c r="W330" s="682"/>
      <c r="X330" s="682"/>
      <c r="Y330" s="682"/>
      <c r="Z330" s="682"/>
    </row>
    <row r="331" spans="1:26" ht="15">
      <c r="A331" s="682"/>
      <c r="B331" s="684"/>
      <c r="C331" s="684"/>
      <c r="D331" s="684"/>
      <c r="E331" s="865"/>
      <c r="F331" s="865"/>
      <c r="G331" s="865"/>
      <c r="H331" s="865"/>
      <c r="I331" s="684"/>
      <c r="J331" s="682"/>
      <c r="K331" s="682"/>
      <c r="L331" s="682"/>
      <c r="M331" s="682"/>
      <c r="N331" s="682"/>
      <c r="O331" s="682"/>
      <c r="P331" s="682"/>
      <c r="Q331" s="682"/>
      <c r="R331" s="682"/>
      <c r="S331" s="682"/>
      <c r="T331" s="682"/>
      <c r="U331" s="682"/>
      <c r="V331" s="682"/>
      <c r="W331" s="682"/>
      <c r="X331" s="682"/>
      <c r="Y331" s="682"/>
      <c r="Z331" s="682"/>
    </row>
    <row r="332" spans="1:26" ht="15">
      <c r="A332" s="682"/>
      <c r="B332" s="684"/>
      <c r="C332" s="684"/>
      <c r="D332" s="684"/>
      <c r="E332" s="865"/>
      <c r="F332" s="865"/>
      <c r="G332" s="865"/>
      <c r="H332" s="865"/>
      <c r="I332" s="684"/>
      <c r="J332" s="682"/>
      <c r="K332" s="682"/>
      <c r="L332" s="682"/>
      <c r="M332" s="682"/>
      <c r="N332" s="682"/>
      <c r="O332" s="682"/>
      <c r="P332" s="682"/>
      <c r="Q332" s="682"/>
      <c r="R332" s="682"/>
      <c r="S332" s="682"/>
      <c r="T332" s="682"/>
      <c r="U332" s="682"/>
      <c r="V332" s="682"/>
      <c r="W332" s="682"/>
      <c r="X332" s="682"/>
      <c r="Y332" s="682"/>
      <c r="Z332" s="682"/>
    </row>
    <row r="333" spans="1:26" ht="15">
      <c r="A333" s="682"/>
      <c r="B333" s="684"/>
      <c r="C333" s="684"/>
      <c r="D333" s="684"/>
      <c r="E333" s="865"/>
      <c r="F333" s="865"/>
      <c r="G333" s="865"/>
      <c r="H333" s="865"/>
      <c r="I333" s="684"/>
      <c r="J333" s="682"/>
      <c r="K333" s="682"/>
      <c r="L333" s="682"/>
      <c r="M333" s="682"/>
      <c r="N333" s="682"/>
      <c r="O333" s="682"/>
      <c r="P333" s="682"/>
      <c r="Q333" s="682"/>
      <c r="R333" s="682"/>
      <c r="S333" s="682"/>
      <c r="T333" s="682"/>
      <c r="U333" s="682"/>
      <c r="V333" s="682"/>
      <c r="W333" s="682"/>
      <c r="X333" s="682"/>
      <c r="Y333" s="682"/>
      <c r="Z333" s="682"/>
    </row>
    <row r="334" spans="1:26" ht="15">
      <c r="A334" s="682"/>
      <c r="B334" s="684"/>
      <c r="C334" s="684"/>
      <c r="D334" s="684"/>
      <c r="E334" s="865"/>
      <c r="F334" s="865"/>
      <c r="G334" s="865"/>
      <c r="H334" s="865"/>
      <c r="I334" s="684"/>
      <c r="J334" s="682"/>
      <c r="K334" s="682"/>
      <c r="L334" s="682"/>
      <c r="M334" s="682"/>
      <c r="N334" s="682"/>
      <c r="O334" s="682"/>
      <c r="P334" s="682"/>
      <c r="Q334" s="682"/>
      <c r="R334" s="682"/>
      <c r="S334" s="682"/>
      <c r="T334" s="682"/>
      <c r="U334" s="682"/>
      <c r="V334" s="682"/>
      <c r="W334" s="682"/>
      <c r="X334" s="682"/>
      <c r="Y334" s="682"/>
      <c r="Z334" s="682"/>
    </row>
    <row r="335" spans="1:26" ht="15">
      <c r="A335" s="682"/>
      <c r="B335" s="684"/>
      <c r="C335" s="684"/>
      <c r="D335" s="684"/>
      <c r="E335" s="865"/>
      <c r="F335" s="865"/>
      <c r="G335" s="865"/>
      <c r="H335" s="865"/>
      <c r="I335" s="684"/>
      <c r="J335" s="682"/>
      <c r="K335" s="682"/>
      <c r="L335" s="682"/>
      <c r="M335" s="682"/>
      <c r="N335" s="682"/>
      <c r="O335" s="682"/>
      <c r="P335" s="682"/>
      <c r="Q335" s="682"/>
      <c r="R335" s="682"/>
      <c r="S335" s="682"/>
      <c r="T335" s="682"/>
      <c r="U335" s="682"/>
      <c r="V335" s="682"/>
      <c r="W335" s="682"/>
      <c r="X335" s="682"/>
      <c r="Y335" s="682"/>
      <c r="Z335" s="682"/>
    </row>
    <row r="336" spans="1:26" ht="15">
      <c r="A336" s="682"/>
      <c r="B336" s="684"/>
      <c r="C336" s="684"/>
      <c r="D336" s="684"/>
      <c r="E336" s="865"/>
      <c r="F336" s="865"/>
      <c r="G336" s="865"/>
      <c r="H336" s="865"/>
      <c r="I336" s="684"/>
      <c r="J336" s="682"/>
      <c r="K336" s="682"/>
      <c r="L336" s="682"/>
      <c r="M336" s="682"/>
      <c r="N336" s="682"/>
      <c r="O336" s="682"/>
      <c r="P336" s="682"/>
      <c r="Q336" s="682"/>
      <c r="R336" s="682"/>
      <c r="S336" s="682"/>
      <c r="T336" s="682"/>
      <c r="U336" s="682"/>
      <c r="V336" s="682"/>
      <c r="W336" s="682"/>
      <c r="X336" s="682"/>
      <c r="Y336" s="682"/>
      <c r="Z336" s="682"/>
    </row>
    <row r="337" spans="1:26" ht="15">
      <c r="A337" s="682"/>
      <c r="B337" s="684"/>
      <c r="C337" s="684"/>
      <c r="D337" s="684"/>
      <c r="E337" s="865"/>
      <c r="F337" s="865"/>
      <c r="G337" s="865"/>
      <c r="H337" s="865"/>
      <c r="I337" s="684"/>
      <c r="J337" s="682"/>
      <c r="K337" s="682"/>
      <c r="L337" s="682"/>
      <c r="M337" s="682"/>
      <c r="N337" s="682"/>
      <c r="O337" s="682"/>
      <c r="P337" s="682"/>
      <c r="Q337" s="682"/>
      <c r="R337" s="682"/>
      <c r="S337" s="682"/>
      <c r="T337" s="682"/>
      <c r="U337" s="682"/>
      <c r="V337" s="682"/>
      <c r="W337" s="682"/>
      <c r="X337" s="682"/>
      <c r="Y337" s="682"/>
      <c r="Z337" s="682"/>
    </row>
    <row r="338" spans="1:26" ht="15">
      <c r="A338" s="682"/>
      <c r="B338" s="684"/>
      <c r="C338" s="684"/>
      <c r="D338" s="684"/>
      <c r="E338" s="865"/>
      <c r="F338" s="865"/>
      <c r="G338" s="865"/>
      <c r="H338" s="865"/>
      <c r="I338" s="684"/>
      <c r="J338" s="682"/>
      <c r="K338" s="682"/>
      <c r="L338" s="682"/>
      <c r="M338" s="682"/>
      <c r="N338" s="682"/>
      <c r="O338" s="682"/>
      <c r="P338" s="682"/>
      <c r="Q338" s="682"/>
      <c r="R338" s="682"/>
      <c r="S338" s="682"/>
      <c r="T338" s="682"/>
      <c r="U338" s="682"/>
      <c r="V338" s="682"/>
      <c r="W338" s="682"/>
      <c r="X338" s="682"/>
      <c r="Y338" s="682"/>
      <c r="Z338" s="682"/>
    </row>
    <row r="339" spans="1:26" ht="15">
      <c r="A339" s="682"/>
      <c r="B339" s="684"/>
      <c r="C339" s="684"/>
      <c r="D339" s="684"/>
      <c r="E339" s="865"/>
      <c r="F339" s="865"/>
      <c r="G339" s="865"/>
      <c r="H339" s="865"/>
      <c r="I339" s="684"/>
      <c r="J339" s="682"/>
      <c r="K339" s="682"/>
      <c r="L339" s="682"/>
      <c r="M339" s="682"/>
      <c r="N339" s="682"/>
      <c r="O339" s="682"/>
      <c r="P339" s="682"/>
      <c r="Q339" s="682"/>
      <c r="R339" s="682"/>
      <c r="S339" s="682"/>
      <c r="T339" s="682"/>
      <c r="U339" s="682"/>
      <c r="V339" s="682"/>
      <c r="W339" s="682"/>
      <c r="X339" s="682"/>
      <c r="Y339" s="682"/>
      <c r="Z339" s="682"/>
    </row>
    <row r="340" spans="1:26" ht="15">
      <c r="A340" s="682"/>
      <c r="B340" s="684"/>
      <c r="C340" s="684"/>
      <c r="D340" s="684"/>
      <c r="E340" s="865"/>
      <c r="F340" s="865"/>
      <c r="G340" s="865"/>
      <c r="H340" s="865"/>
      <c r="I340" s="684"/>
      <c r="J340" s="682"/>
      <c r="K340" s="682"/>
      <c r="L340" s="682"/>
      <c r="M340" s="682"/>
      <c r="N340" s="682"/>
      <c r="O340" s="682"/>
      <c r="P340" s="682"/>
      <c r="Q340" s="682"/>
      <c r="R340" s="682"/>
      <c r="S340" s="682"/>
      <c r="T340" s="682"/>
      <c r="U340" s="682"/>
      <c r="V340" s="682"/>
      <c r="W340" s="682"/>
      <c r="X340" s="682"/>
      <c r="Y340" s="682"/>
      <c r="Z340" s="682"/>
    </row>
    <row r="341" spans="1:26" ht="15">
      <c r="A341" s="682"/>
      <c r="B341" s="684"/>
      <c r="C341" s="684"/>
      <c r="D341" s="684"/>
      <c r="E341" s="865"/>
      <c r="F341" s="865"/>
      <c r="G341" s="865"/>
      <c r="H341" s="865"/>
      <c r="I341" s="684"/>
      <c r="J341" s="682"/>
      <c r="K341" s="682"/>
      <c r="L341" s="682"/>
      <c r="M341" s="682"/>
      <c r="N341" s="682"/>
      <c r="O341" s="682"/>
      <c r="P341" s="682"/>
      <c r="Q341" s="682"/>
      <c r="R341" s="682"/>
      <c r="S341" s="682"/>
      <c r="T341" s="682"/>
      <c r="U341" s="682"/>
      <c r="V341" s="682"/>
      <c r="W341" s="682"/>
      <c r="X341" s="682"/>
      <c r="Y341" s="682"/>
      <c r="Z341" s="682"/>
    </row>
    <row r="342" spans="1:26" ht="15">
      <c r="A342" s="682"/>
      <c r="B342" s="684"/>
      <c r="C342" s="684"/>
      <c r="D342" s="684"/>
      <c r="E342" s="865"/>
      <c r="F342" s="865"/>
      <c r="G342" s="865"/>
      <c r="H342" s="865"/>
      <c r="I342" s="684"/>
      <c r="J342" s="682"/>
      <c r="K342" s="682"/>
      <c r="L342" s="682"/>
      <c r="M342" s="682"/>
      <c r="N342" s="682"/>
      <c r="O342" s="682"/>
      <c r="P342" s="682"/>
      <c r="Q342" s="682"/>
      <c r="R342" s="682"/>
      <c r="S342" s="682"/>
      <c r="T342" s="682"/>
      <c r="U342" s="682"/>
      <c r="V342" s="682"/>
      <c r="W342" s="682"/>
      <c r="X342" s="682"/>
      <c r="Y342" s="682"/>
      <c r="Z342" s="682"/>
    </row>
    <row r="343" spans="1:26" ht="15">
      <c r="A343" s="682"/>
      <c r="B343" s="684"/>
      <c r="C343" s="684"/>
      <c r="D343" s="684"/>
      <c r="E343" s="865"/>
      <c r="F343" s="865"/>
      <c r="G343" s="865"/>
      <c r="H343" s="865"/>
      <c r="I343" s="684"/>
      <c r="J343" s="682"/>
      <c r="K343" s="682"/>
      <c r="L343" s="682"/>
      <c r="M343" s="682"/>
      <c r="N343" s="682"/>
      <c r="O343" s="682"/>
      <c r="P343" s="682"/>
      <c r="Q343" s="682"/>
      <c r="R343" s="682"/>
      <c r="S343" s="682"/>
      <c r="T343" s="682"/>
      <c r="U343" s="682"/>
      <c r="V343" s="682"/>
      <c r="W343" s="682"/>
      <c r="X343" s="682"/>
      <c r="Y343" s="682"/>
      <c r="Z343" s="682"/>
    </row>
    <row r="344" spans="1:26" ht="15">
      <c r="A344" s="682"/>
      <c r="B344" s="684"/>
      <c r="C344" s="684"/>
      <c r="D344" s="684"/>
      <c r="E344" s="865"/>
      <c r="F344" s="865"/>
      <c r="G344" s="865"/>
      <c r="H344" s="865"/>
      <c r="I344" s="684"/>
      <c r="J344" s="682"/>
      <c r="K344" s="682"/>
      <c r="L344" s="682"/>
      <c r="M344" s="682"/>
      <c r="N344" s="682"/>
      <c r="O344" s="682"/>
      <c r="P344" s="682"/>
      <c r="Q344" s="682"/>
      <c r="R344" s="682"/>
      <c r="S344" s="682"/>
      <c r="T344" s="682"/>
      <c r="U344" s="682"/>
      <c r="V344" s="682"/>
      <c r="W344" s="682"/>
      <c r="X344" s="682"/>
      <c r="Y344" s="682"/>
      <c r="Z344" s="682"/>
    </row>
    <row r="345" spans="1:26" ht="15">
      <c r="A345" s="682"/>
      <c r="B345" s="684"/>
      <c r="C345" s="684"/>
      <c r="D345" s="684"/>
      <c r="E345" s="865"/>
      <c r="F345" s="865"/>
      <c r="G345" s="865"/>
      <c r="H345" s="865"/>
      <c r="I345" s="684"/>
      <c r="J345" s="682"/>
      <c r="K345" s="682"/>
      <c r="L345" s="682"/>
      <c r="M345" s="682"/>
      <c r="N345" s="682"/>
      <c r="O345" s="682"/>
      <c r="P345" s="682"/>
      <c r="Q345" s="682"/>
      <c r="R345" s="682"/>
      <c r="S345" s="682"/>
      <c r="T345" s="682"/>
      <c r="U345" s="682"/>
      <c r="V345" s="682"/>
      <c r="W345" s="682"/>
      <c r="X345" s="682"/>
      <c r="Y345" s="682"/>
      <c r="Z345" s="682"/>
    </row>
    <row r="346" spans="1:26" ht="15">
      <c r="A346" s="682"/>
      <c r="B346" s="684"/>
      <c r="C346" s="684"/>
      <c r="D346" s="684"/>
      <c r="E346" s="865"/>
      <c r="F346" s="865"/>
      <c r="G346" s="865"/>
      <c r="H346" s="865"/>
      <c r="I346" s="684"/>
      <c r="J346" s="682"/>
      <c r="K346" s="682"/>
      <c r="L346" s="682"/>
      <c r="M346" s="682"/>
      <c r="N346" s="682"/>
      <c r="O346" s="682"/>
      <c r="P346" s="682"/>
      <c r="Q346" s="682"/>
      <c r="R346" s="682"/>
      <c r="S346" s="682"/>
      <c r="T346" s="682"/>
      <c r="U346" s="682"/>
      <c r="V346" s="682"/>
      <c r="W346" s="682"/>
      <c r="X346" s="682"/>
      <c r="Y346" s="682"/>
      <c r="Z346" s="682"/>
    </row>
    <row r="347" spans="1:26" ht="15">
      <c r="A347" s="682"/>
      <c r="B347" s="684"/>
      <c r="C347" s="684"/>
      <c r="D347" s="684"/>
      <c r="E347" s="865"/>
      <c r="F347" s="865"/>
      <c r="G347" s="865"/>
      <c r="H347" s="865"/>
      <c r="I347" s="684"/>
      <c r="J347" s="682"/>
      <c r="K347" s="682"/>
      <c r="L347" s="682"/>
      <c r="M347" s="682"/>
      <c r="N347" s="682"/>
      <c r="O347" s="682"/>
      <c r="P347" s="682"/>
      <c r="Q347" s="682"/>
      <c r="R347" s="682"/>
      <c r="S347" s="682"/>
      <c r="T347" s="682"/>
      <c r="U347" s="682"/>
      <c r="V347" s="682"/>
      <c r="W347" s="682"/>
      <c r="X347" s="682"/>
      <c r="Y347" s="682"/>
      <c r="Z347" s="682"/>
    </row>
    <row r="348" spans="1:26" ht="15">
      <c r="A348" s="682"/>
      <c r="B348" s="684"/>
      <c r="C348" s="684"/>
      <c r="D348" s="684"/>
      <c r="E348" s="865"/>
      <c r="F348" s="865"/>
      <c r="G348" s="865"/>
      <c r="H348" s="865"/>
      <c r="I348" s="684"/>
      <c r="J348" s="682"/>
      <c r="K348" s="682"/>
      <c r="L348" s="682"/>
      <c r="M348" s="682"/>
      <c r="N348" s="682"/>
      <c r="O348" s="682"/>
      <c r="P348" s="682"/>
      <c r="Q348" s="682"/>
      <c r="R348" s="682"/>
      <c r="S348" s="682"/>
      <c r="T348" s="682"/>
      <c r="U348" s="682"/>
      <c r="V348" s="682"/>
      <c r="W348" s="682"/>
      <c r="X348" s="682"/>
      <c r="Y348" s="682"/>
      <c r="Z348" s="682"/>
    </row>
    <row r="349" spans="1:26" ht="15">
      <c r="A349" s="682"/>
      <c r="B349" s="684"/>
      <c r="C349" s="684"/>
      <c r="D349" s="684"/>
      <c r="E349" s="865"/>
      <c r="F349" s="865"/>
      <c r="G349" s="865"/>
      <c r="H349" s="865"/>
      <c r="I349" s="684"/>
      <c r="J349" s="682"/>
      <c r="K349" s="682"/>
      <c r="L349" s="682"/>
      <c r="M349" s="682"/>
      <c r="N349" s="682"/>
      <c r="O349" s="682"/>
      <c r="P349" s="682"/>
      <c r="Q349" s="682"/>
      <c r="R349" s="682"/>
      <c r="S349" s="682"/>
      <c r="T349" s="682"/>
      <c r="U349" s="682"/>
      <c r="V349" s="682"/>
      <c r="W349" s="682"/>
      <c r="X349" s="682"/>
      <c r="Y349" s="682"/>
      <c r="Z349" s="682"/>
    </row>
    <row r="350" spans="1:26" ht="15">
      <c r="A350" s="682"/>
      <c r="B350" s="684"/>
      <c r="C350" s="684"/>
      <c r="D350" s="684"/>
      <c r="E350" s="865"/>
      <c r="F350" s="865"/>
      <c r="G350" s="865"/>
      <c r="H350" s="865"/>
      <c r="I350" s="684"/>
      <c r="J350" s="682"/>
      <c r="K350" s="682"/>
      <c r="L350" s="682"/>
      <c r="M350" s="682"/>
      <c r="N350" s="682"/>
      <c r="O350" s="682"/>
      <c r="P350" s="682"/>
      <c r="Q350" s="682"/>
      <c r="R350" s="682"/>
      <c r="S350" s="682"/>
      <c r="T350" s="682"/>
      <c r="U350" s="682"/>
      <c r="V350" s="682"/>
      <c r="W350" s="682"/>
      <c r="X350" s="682"/>
      <c r="Y350" s="682"/>
      <c r="Z350" s="682"/>
    </row>
    <row r="351" spans="1:26" ht="15">
      <c r="A351" s="682"/>
      <c r="B351" s="684"/>
      <c r="C351" s="684"/>
      <c r="D351" s="684"/>
      <c r="E351" s="865"/>
      <c r="F351" s="865"/>
      <c r="G351" s="865"/>
      <c r="H351" s="865"/>
      <c r="I351" s="684"/>
      <c r="J351" s="682"/>
      <c r="K351" s="682"/>
      <c r="L351" s="682"/>
      <c r="M351" s="682"/>
      <c r="N351" s="682"/>
      <c r="O351" s="682"/>
      <c r="P351" s="682"/>
      <c r="Q351" s="682"/>
      <c r="R351" s="682"/>
      <c r="S351" s="682"/>
      <c r="T351" s="682"/>
      <c r="U351" s="682"/>
      <c r="V351" s="682"/>
      <c r="W351" s="682"/>
      <c r="X351" s="682"/>
      <c r="Y351" s="682"/>
      <c r="Z351" s="682"/>
    </row>
    <row r="352" spans="1:26" ht="15">
      <c r="A352" s="682"/>
      <c r="B352" s="684"/>
      <c r="C352" s="684"/>
      <c r="D352" s="684"/>
      <c r="E352" s="865"/>
      <c r="F352" s="865"/>
      <c r="G352" s="865"/>
      <c r="H352" s="865"/>
      <c r="I352" s="684"/>
      <c r="J352" s="682"/>
      <c r="K352" s="682"/>
      <c r="L352" s="682"/>
      <c r="M352" s="682"/>
      <c r="N352" s="682"/>
      <c r="O352" s="682"/>
      <c r="P352" s="682"/>
      <c r="Q352" s="682"/>
      <c r="R352" s="682"/>
      <c r="S352" s="682"/>
      <c r="T352" s="682"/>
      <c r="U352" s="682"/>
      <c r="V352" s="682"/>
      <c r="W352" s="682"/>
      <c r="X352" s="682"/>
      <c r="Y352" s="682"/>
      <c r="Z352" s="682"/>
    </row>
    <row r="353" spans="1:26" ht="15">
      <c r="A353" s="682"/>
      <c r="B353" s="684"/>
      <c r="C353" s="684"/>
      <c r="D353" s="684"/>
      <c r="E353" s="865"/>
      <c r="F353" s="865"/>
      <c r="G353" s="865"/>
      <c r="H353" s="865"/>
      <c r="I353" s="684"/>
      <c r="J353" s="682"/>
      <c r="K353" s="682"/>
      <c r="L353" s="682"/>
      <c r="M353" s="682"/>
      <c r="N353" s="682"/>
      <c r="O353" s="682"/>
      <c r="P353" s="682"/>
      <c r="Q353" s="682"/>
      <c r="R353" s="682"/>
      <c r="S353" s="682"/>
      <c r="T353" s="682"/>
      <c r="U353" s="682"/>
      <c r="V353" s="682"/>
      <c r="W353" s="682"/>
      <c r="X353" s="682"/>
      <c r="Y353" s="682"/>
      <c r="Z353" s="682"/>
    </row>
    <row r="354" spans="1:26" ht="15">
      <c r="A354" s="682"/>
      <c r="B354" s="684"/>
      <c r="C354" s="684"/>
      <c r="D354" s="684"/>
      <c r="E354" s="865"/>
      <c r="F354" s="865"/>
      <c r="G354" s="865"/>
      <c r="H354" s="865"/>
      <c r="I354" s="684"/>
      <c r="J354" s="682"/>
      <c r="K354" s="682"/>
      <c r="L354" s="682"/>
      <c r="M354" s="682"/>
      <c r="N354" s="682"/>
      <c r="O354" s="682"/>
      <c r="P354" s="682"/>
      <c r="Q354" s="682"/>
      <c r="R354" s="682"/>
      <c r="S354" s="682"/>
      <c r="T354" s="682"/>
      <c r="U354" s="682"/>
      <c r="V354" s="682"/>
      <c r="W354" s="682"/>
      <c r="X354" s="682"/>
      <c r="Y354" s="682"/>
      <c r="Z354" s="682"/>
    </row>
    <row r="355" spans="1:26" ht="15">
      <c r="A355" s="682"/>
      <c r="B355" s="684"/>
      <c r="C355" s="684"/>
      <c r="D355" s="684"/>
      <c r="E355" s="865"/>
      <c r="F355" s="865"/>
      <c r="G355" s="865"/>
      <c r="H355" s="865"/>
      <c r="I355" s="684"/>
      <c r="J355" s="682"/>
      <c r="K355" s="682"/>
      <c r="L355" s="682"/>
      <c r="M355" s="682"/>
      <c r="N355" s="682"/>
      <c r="O355" s="682"/>
      <c r="P355" s="682"/>
      <c r="Q355" s="682"/>
      <c r="R355" s="682"/>
      <c r="S355" s="682"/>
      <c r="T355" s="682"/>
      <c r="U355" s="682"/>
      <c r="V355" s="682"/>
      <c r="W355" s="682"/>
      <c r="X355" s="682"/>
      <c r="Y355" s="682"/>
      <c r="Z355" s="682"/>
    </row>
    <row r="356" spans="1:26" ht="15">
      <c r="A356" s="682"/>
      <c r="B356" s="684"/>
      <c r="C356" s="684"/>
      <c r="D356" s="684"/>
      <c r="E356" s="865"/>
      <c r="F356" s="865"/>
      <c r="G356" s="865"/>
      <c r="H356" s="865"/>
      <c r="I356" s="684"/>
      <c r="J356" s="682"/>
      <c r="K356" s="682"/>
      <c r="L356" s="682"/>
      <c r="M356" s="682"/>
      <c r="N356" s="682"/>
      <c r="O356" s="682"/>
      <c r="P356" s="682"/>
      <c r="Q356" s="682"/>
      <c r="R356" s="682"/>
      <c r="S356" s="682"/>
      <c r="T356" s="682"/>
      <c r="U356" s="682"/>
      <c r="V356" s="682"/>
      <c r="W356" s="682"/>
      <c r="X356" s="682"/>
      <c r="Y356" s="682"/>
      <c r="Z356" s="682"/>
    </row>
    <row r="357" spans="1:26" ht="15">
      <c r="A357" s="682"/>
      <c r="B357" s="684"/>
      <c r="C357" s="684"/>
      <c r="D357" s="684"/>
      <c r="E357" s="865"/>
      <c r="F357" s="865"/>
      <c r="G357" s="865"/>
      <c r="H357" s="865"/>
      <c r="I357" s="684"/>
      <c r="J357" s="682"/>
      <c r="K357" s="682"/>
      <c r="L357" s="682"/>
      <c r="M357" s="682"/>
      <c r="N357" s="682"/>
      <c r="O357" s="682"/>
      <c r="P357" s="682"/>
      <c r="Q357" s="682"/>
      <c r="R357" s="682"/>
      <c r="S357" s="682"/>
      <c r="T357" s="682"/>
      <c r="U357" s="682"/>
      <c r="V357" s="682"/>
      <c r="W357" s="682"/>
      <c r="X357" s="682"/>
      <c r="Y357" s="682"/>
      <c r="Z357" s="682"/>
    </row>
    <row r="358" spans="1:26" ht="15">
      <c r="A358" s="682"/>
      <c r="B358" s="684"/>
      <c r="C358" s="684"/>
      <c r="D358" s="684"/>
      <c r="E358" s="865"/>
      <c r="F358" s="865"/>
      <c r="G358" s="865"/>
      <c r="H358" s="865"/>
      <c r="I358" s="684"/>
      <c r="J358" s="682"/>
      <c r="K358" s="682"/>
      <c r="L358" s="682"/>
      <c r="M358" s="682"/>
      <c r="N358" s="682"/>
      <c r="O358" s="682"/>
      <c r="P358" s="682"/>
      <c r="Q358" s="682"/>
      <c r="R358" s="682"/>
      <c r="S358" s="682"/>
      <c r="T358" s="682"/>
      <c r="U358" s="682"/>
      <c r="V358" s="682"/>
      <c r="W358" s="682"/>
      <c r="X358" s="682"/>
      <c r="Y358" s="682"/>
      <c r="Z358" s="682"/>
    </row>
    <row r="359" spans="1:26" ht="15">
      <c r="A359" s="682"/>
      <c r="B359" s="684"/>
      <c r="C359" s="684"/>
      <c r="D359" s="684"/>
      <c r="E359" s="865"/>
      <c r="F359" s="865"/>
      <c r="G359" s="865"/>
      <c r="H359" s="865"/>
      <c r="I359" s="684"/>
      <c r="J359" s="682"/>
      <c r="K359" s="682"/>
      <c r="L359" s="682"/>
      <c r="M359" s="682"/>
      <c r="N359" s="682"/>
      <c r="O359" s="682"/>
      <c r="P359" s="682"/>
      <c r="Q359" s="682"/>
      <c r="R359" s="682"/>
      <c r="S359" s="682"/>
      <c r="T359" s="682"/>
      <c r="U359" s="682"/>
      <c r="V359" s="682"/>
      <c r="W359" s="682"/>
      <c r="X359" s="682"/>
      <c r="Y359" s="682"/>
      <c r="Z359" s="682"/>
    </row>
    <row r="360" spans="1:26" ht="15">
      <c r="A360" s="682"/>
      <c r="B360" s="684"/>
      <c r="C360" s="684"/>
      <c r="D360" s="684"/>
      <c r="E360" s="865"/>
      <c r="F360" s="865"/>
      <c r="G360" s="865"/>
      <c r="H360" s="865"/>
      <c r="I360" s="684"/>
      <c r="J360" s="682"/>
      <c r="K360" s="682"/>
      <c r="L360" s="682"/>
      <c r="M360" s="682"/>
      <c r="N360" s="682"/>
      <c r="O360" s="682"/>
      <c r="P360" s="682"/>
      <c r="Q360" s="682"/>
      <c r="R360" s="682"/>
      <c r="S360" s="682"/>
      <c r="T360" s="682"/>
      <c r="U360" s="682"/>
      <c r="V360" s="682"/>
      <c r="W360" s="682"/>
      <c r="X360" s="682"/>
      <c r="Y360" s="682"/>
      <c r="Z360" s="682"/>
    </row>
    <row r="361" spans="1:26" ht="15">
      <c r="A361" s="682"/>
      <c r="B361" s="684"/>
      <c r="C361" s="684"/>
      <c r="D361" s="684"/>
      <c r="E361" s="865"/>
      <c r="F361" s="865"/>
      <c r="G361" s="865"/>
      <c r="H361" s="865"/>
      <c r="I361" s="684"/>
      <c r="J361" s="682"/>
      <c r="K361" s="682"/>
      <c r="L361" s="682"/>
      <c r="M361" s="682"/>
      <c r="N361" s="682"/>
      <c r="O361" s="682"/>
      <c r="P361" s="682"/>
      <c r="Q361" s="682"/>
      <c r="R361" s="682"/>
      <c r="S361" s="682"/>
      <c r="T361" s="682"/>
      <c r="U361" s="682"/>
      <c r="V361" s="682"/>
      <c r="W361" s="682"/>
      <c r="X361" s="682"/>
      <c r="Y361" s="682"/>
      <c r="Z361" s="682"/>
    </row>
    <row r="362" spans="1:26" ht="15">
      <c r="A362" s="682"/>
      <c r="B362" s="684"/>
      <c r="C362" s="684"/>
      <c r="D362" s="684"/>
      <c r="E362" s="865"/>
      <c r="F362" s="865"/>
      <c r="G362" s="865"/>
      <c r="H362" s="865"/>
      <c r="I362" s="684"/>
      <c r="J362" s="682"/>
      <c r="K362" s="682"/>
      <c r="L362" s="682"/>
      <c r="M362" s="682"/>
      <c r="N362" s="682"/>
      <c r="O362" s="682"/>
      <c r="P362" s="682"/>
      <c r="Q362" s="682"/>
      <c r="R362" s="682"/>
      <c r="S362" s="682"/>
      <c r="T362" s="682"/>
      <c r="U362" s="682"/>
      <c r="V362" s="682"/>
      <c r="W362" s="682"/>
      <c r="X362" s="682"/>
      <c r="Y362" s="682"/>
      <c r="Z362" s="682"/>
    </row>
    <row r="363" spans="1:26" ht="15">
      <c r="A363" s="682"/>
      <c r="B363" s="684"/>
      <c r="C363" s="684"/>
      <c r="D363" s="684"/>
      <c r="E363" s="865"/>
      <c r="F363" s="865"/>
      <c r="G363" s="865"/>
      <c r="H363" s="865"/>
      <c r="I363" s="684"/>
      <c r="J363" s="682"/>
      <c r="K363" s="682"/>
      <c r="L363" s="682"/>
      <c r="M363" s="682"/>
      <c r="N363" s="682"/>
      <c r="O363" s="682"/>
      <c r="P363" s="682"/>
      <c r="Q363" s="682"/>
      <c r="R363" s="682"/>
      <c r="S363" s="682"/>
      <c r="T363" s="682"/>
      <c r="U363" s="682"/>
      <c r="V363" s="682"/>
      <c r="W363" s="682"/>
      <c r="X363" s="682"/>
      <c r="Y363" s="682"/>
      <c r="Z363" s="682"/>
    </row>
    <row r="364" spans="1:26" ht="15">
      <c r="A364" s="682"/>
      <c r="B364" s="684"/>
      <c r="C364" s="684"/>
      <c r="D364" s="684"/>
      <c r="E364" s="865"/>
      <c r="F364" s="865"/>
      <c r="G364" s="865"/>
      <c r="H364" s="865"/>
      <c r="I364" s="684"/>
      <c r="J364" s="682"/>
      <c r="K364" s="682"/>
      <c r="L364" s="682"/>
      <c r="M364" s="682"/>
      <c r="N364" s="682"/>
      <c r="O364" s="682"/>
      <c r="P364" s="682"/>
      <c r="Q364" s="682"/>
      <c r="R364" s="682"/>
      <c r="S364" s="682"/>
      <c r="T364" s="682"/>
      <c r="U364" s="682"/>
      <c r="V364" s="682"/>
      <c r="W364" s="682"/>
      <c r="X364" s="682"/>
      <c r="Y364" s="682"/>
      <c r="Z364" s="682"/>
    </row>
    <row r="365" spans="1:26" ht="15">
      <c r="A365" s="682"/>
      <c r="B365" s="684"/>
      <c r="C365" s="684"/>
      <c r="D365" s="684"/>
      <c r="E365" s="865"/>
      <c r="F365" s="865"/>
      <c r="G365" s="865"/>
      <c r="H365" s="865"/>
      <c r="I365" s="684"/>
      <c r="J365" s="682"/>
      <c r="K365" s="682"/>
      <c r="L365" s="682"/>
      <c r="M365" s="682"/>
      <c r="N365" s="682"/>
      <c r="O365" s="682"/>
      <c r="P365" s="682"/>
      <c r="Q365" s="682"/>
      <c r="R365" s="682"/>
      <c r="S365" s="682"/>
      <c r="T365" s="682"/>
      <c r="U365" s="682"/>
      <c r="V365" s="682"/>
      <c r="W365" s="682"/>
      <c r="X365" s="682"/>
      <c r="Y365" s="682"/>
      <c r="Z365" s="682"/>
    </row>
    <row r="366" spans="1:26" ht="15">
      <c r="A366" s="682"/>
      <c r="B366" s="684"/>
      <c r="C366" s="684"/>
      <c r="D366" s="684"/>
      <c r="E366" s="865"/>
      <c r="F366" s="865"/>
      <c r="G366" s="865"/>
      <c r="H366" s="865"/>
      <c r="I366" s="684"/>
      <c r="J366" s="682"/>
      <c r="K366" s="682"/>
      <c r="L366" s="682"/>
      <c r="M366" s="682"/>
      <c r="N366" s="682"/>
      <c r="O366" s="682"/>
      <c r="P366" s="682"/>
      <c r="Q366" s="682"/>
      <c r="R366" s="682"/>
      <c r="S366" s="682"/>
      <c r="T366" s="682"/>
      <c r="U366" s="682"/>
      <c r="V366" s="682"/>
      <c r="W366" s="682"/>
      <c r="X366" s="682"/>
      <c r="Y366" s="682"/>
      <c r="Z366" s="682"/>
    </row>
    <row r="367" spans="1:26" ht="15">
      <c r="A367" s="682"/>
      <c r="B367" s="684"/>
      <c r="C367" s="684"/>
      <c r="D367" s="684"/>
      <c r="E367" s="865"/>
      <c r="F367" s="865"/>
      <c r="G367" s="865"/>
      <c r="H367" s="865"/>
      <c r="I367" s="684"/>
      <c r="J367" s="682"/>
      <c r="K367" s="682"/>
      <c r="L367" s="682"/>
      <c r="M367" s="682"/>
      <c r="N367" s="682"/>
      <c r="O367" s="682"/>
      <c r="P367" s="682"/>
      <c r="Q367" s="682"/>
      <c r="R367" s="682"/>
      <c r="S367" s="682"/>
      <c r="T367" s="682"/>
      <c r="U367" s="682"/>
      <c r="V367" s="682"/>
      <c r="W367" s="682"/>
      <c r="X367" s="682"/>
      <c r="Y367" s="682"/>
      <c r="Z367" s="682"/>
    </row>
    <row r="368" spans="1:26" ht="15">
      <c r="A368" s="682"/>
      <c r="B368" s="684"/>
      <c r="C368" s="684"/>
      <c r="D368" s="684"/>
      <c r="E368" s="865"/>
      <c r="F368" s="865"/>
      <c r="G368" s="865"/>
      <c r="H368" s="865"/>
      <c r="I368" s="684"/>
      <c r="J368" s="682"/>
      <c r="K368" s="682"/>
      <c r="L368" s="682"/>
      <c r="M368" s="682"/>
      <c r="N368" s="682"/>
      <c r="O368" s="682"/>
      <c r="P368" s="682"/>
      <c r="Q368" s="682"/>
      <c r="R368" s="682"/>
      <c r="S368" s="682"/>
      <c r="T368" s="682"/>
      <c r="U368" s="682"/>
      <c r="V368" s="682"/>
      <c r="W368" s="682"/>
      <c r="X368" s="682"/>
      <c r="Y368" s="682"/>
      <c r="Z368" s="682"/>
    </row>
    <row r="369" spans="1:26" ht="15">
      <c r="A369" s="682"/>
      <c r="B369" s="684"/>
      <c r="C369" s="684"/>
      <c r="D369" s="684"/>
      <c r="E369" s="865"/>
      <c r="F369" s="865"/>
      <c r="G369" s="865"/>
      <c r="H369" s="865"/>
      <c r="I369" s="684"/>
      <c r="J369" s="682"/>
      <c r="K369" s="682"/>
      <c r="L369" s="682"/>
      <c r="M369" s="682"/>
      <c r="N369" s="682"/>
      <c r="O369" s="682"/>
      <c r="P369" s="682"/>
      <c r="Q369" s="682"/>
      <c r="R369" s="682"/>
      <c r="S369" s="682"/>
      <c r="T369" s="682"/>
      <c r="U369" s="682"/>
      <c r="V369" s="682"/>
      <c r="W369" s="682"/>
      <c r="X369" s="682"/>
      <c r="Y369" s="682"/>
      <c r="Z369" s="682"/>
    </row>
    <row r="370" spans="1:26" ht="15">
      <c r="A370" s="682"/>
      <c r="B370" s="684"/>
      <c r="C370" s="684"/>
      <c r="D370" s="684"/>
      <c r="E370" s="865"/>
      <c r="F370" s="865"/>
      <c r="G370" s="865"/>
      <c r="H370" s="865"/>
      <c r="I370" s="684"/>
      <c r="J370" s="682"/>
      <c r="K370" s="682"/>
      <c r="L370" s="682"/>
      <c r="M370" s="682"/>
      <c r="N370" s="682"/>
      <c r="O370" s="682"/>
      <c r="P370" s="682"/>
      <c r="Q370" s="682"/>
      <c r="R370" s="682"/>
      <c r="S370" s="682"/>
      <c r="T370" s="682"/>
      <c r="U370" s="682"/>
      <c r="V370" s="682"/>
      <c r="W370" s="682"/>
      <c r="X370" s="682"/>
      <c r="Y370" s="682"/>
      <c r="Z370" s="682"/>
    </row>
    <row r="371" spans="1:26" ht="15">
      <c r="A371" s="682"/>
      <c r="B371" s="684"/>
      <c r="C371" s="684"/>
      <c r="D371" s="684"/>
      <c r="E371" s="865"/>
      <c r="F371" s="865"/>
      <c r="G371" s="865"/>
      <c r="H371" s="865"/>
      <c r="I371" s="684"/>
      <c r="J371" s="682"/>
      <c r="K371" s="682"/>
      <c r="L371" s="682"/>
      <c r="M371" s="682"/>
      <c r="N371" s="682"/>
      <c r="O371" s="682"/>
      <c r="P371" s="682"/>
      <c r="Q371" s="682"/>
      <c r="R371" s="682"/>
      <c r="S371" s="682"/>
      <c r="T371" s="682"/>
      <c r="U371" s="682"/>
      <c r="V371" s="682"/>
      <c r="W371" s="682"/>
      <c r="X371" s="682"/>
      <c r="Y371" s="682"/>
      <c r="Z371" s="682"/>
    </row>
    <row r="372" spans="1:26" ht="15">
      <c r="A372" s="682"/>
      <c r="B372" s="684"/>
      <c r="C372" s="684"/>
      <c r="D372" s="684"/>
      <c r="E372" s="865"/>
      <c r="F372" s="865"/>
      <c r="G372" s="865"/>
      <c r="H372" s="865"/>
      <c r="I372" s="684"/>
      <c r="J372" s="682"/>
      <c r="K372" s="682"/>
      <c r="L372" s="682"/>
      <c r="M372" s="682"/>
      <c r="N372" s="682"/>
      <c r="O372" s="682"/>
      <c r="P372" s="682"/>
      <c r="Q372" s="682"/>
      <c r="R372" s="682"/>
      <c r="S372" s="682"/>
      <c r="T372" s="682"/>
      <c r="U372" s="682"/>
      <c r="V372" s="682"/>
      <c r="W372" s="682"/>
      <c r="X372" s="682"/>
      <c r="Y372" s="682"/>
      <c r="Z372" s="682"/>
    </row>
    <row r="373" spans="1:26" ht="15">
      <c r="A373" s="682"/>
      <c r="B373" s="684"/>
      <c r="C373" s="684"/>
      <c r="D373" s="684"/>
      <c r="E373" s="865"/>
      <c r="F373" s="865"/>
      <c r="G373" s="865"/>
      <c r="H373" s="865"/>
      <c r="I373" s="684"/>
      <c r="J373" s="682"/>
      <c r="K373" s="682"/>
      <c r="L373" s="682"/>
      <c r="M373" s="682"/>
      <c r="N373" s="682"/>
      <c r="O373" s="682"/>
      <c r="P373" s="682"/>
      <c r="Q373" s="682"/>
      <c r="R373" s="682"/>
      <c r="S373" s="682"/>
      <c r="T373" s="682"/>
      <c r="U373" s="682"/>
      <c r="V373" s="682"/>
      <c r="W373" s="682"/>
      <c r="X373" s="682"/>
      <c r="Y373" s="682"/>
      <c r="Z373" s="682"/>
    </row>
    <row r="374" spans="1:26" ht="15">
      <c r="A374" s="682"/>
      <c r="B374" s="684"/>
      <c r="C374" s="684"/>
      <c r="D374" s="684"/>
      <c r="E374" s="865"/>
      <c r="F374" s="865"/>
      <c r="G374" s="865"/>
      <c r="H374" s="865"/>
      <c r="I374" s="684"/>
      <c r="J374" s="682"/>
      <c r="K374" s="682"/>
      <c r="L374" s="682"/>
      <c r="M374" s="682"/>
      <c r="N374" s="682"/>
      <c r="O374" s="682"/>
      <c r="P374" s="682"/>
      <c r="Q374" s="682"/>
      <c r="R374" s="682"/>
      <c r="S374" s="682"/>
      <c r="T374" s="682"/>
      <c r="U374" s="682"/>
      <c r="V374" s="682"/>
      <c r="W374" s="682"/>
      <c r="X374" s="682"/>
      <c r="Y374" s="682"/>
      <c r="Z374" s="682"/>
    </row>
    <row r="375" spans="1:26" ht="15">
      <c r="A375" s="682"/>
      <c r="B375" s="684"/>
      <c r="C375" s="684"/>
      <c r="D375" s="684"/>
      <c r="E375" s="865"/>
      <c r="F375" s="865"/>
      <c r="G375" s="865"/>
      <c r="H375" s="865"/>
      <c r="I375" s="684"/>
      <c r="J375" s="682"/>
      <c r="K375" s="682"/>
      <c r="L375" s="682"/>
      <c r="M375" s="682"/>
      <c r="N375" s="682"/>
      <c r="O375" s="682"/>
      <c r="P375" s="682"/>
      <c r="Q375" s="682"/>
      <c r="R375" s="682"/>
      <c r="S375" s="682"/>
      <c r="T375" s="682"/>
      <c r="U375" s="682"/>
      <c r="V375" s="682"/>
      <c r="W375" s="682"/>
      <c r="X375" s="682"/>
      <c r="Y375" s="682"/>
      <c r="Z375" s="682"/>
    </row>
    <row r="376" spans="1:26" ht="15">
      <c r="A376" s="682"/>
      <c r="B376" s="684"/>
      <c r="C376" s="684"/>
      <c r="D376" s="684"/>
      <c r="E376" s="865"/>
      <c r="F376" s="865"/>
      <c r="G376" s="865"/>
      <c r="H376" s="865"/>
      <c r="I376" s="684"/>
      <c r="J376" s="682"/>
      <c r="K376" s="682"/>
      <c r="L376" s="682"/>
      <c r="M376" s="682"/>
      <c r="N376" s="682"/>
      <c r="O376" s="682"/>
      <c r="P376" s="682"/>
      <c r="Q376" s="682"/>
      <c r="R376" s="682"/>
      <c r="S376" s="682"/>
      <c r="T376" s="682"/>
      <c r="U376" s="682"/>
      <c r="V376" s="682"/>
      <c r="W376" s="682"/>
      <c r="X376" s="682"/>
      <c r="Y376" s="682"/>
      <c r="Z376" s="682"/>
    </row>
    <row r="377" spans="1:26" ht="15">
      <c r="A377" s="682"/>
      <c r="B377" s="684"/>
      <c r="C377" s="684"/>
      <c r="D377" s="684"/>
      <c r="E377" s="865"/>
      <c r="F377" s="865"/>
      <c r="G377" s="865"/>
      <c r="H377" s="865"/>
      <c r="I377" s="684"/>
      <c r="J377" s="682"/>
      <c r="K377" s="682"/>
      <c r="L377" s="682"/>
      <c r="M377" s="682"/>
      <c r="N377" s="682"/>
      <c r="O377" s="682"/>
      <c r="P377" s="682"/>
      <c r="Q377" s="682"/>
      <c r="R377" s="682"/>
      <c r="S377" s="682"/>
      <c r="T377" s="682"/>
      <c r="U377" s="682"/>
      <c r="V377" s="682"/>
      <c r="W377" s="682"/>
      <c r="X377" s="682"/>
      <c r="Y377" s="682"/>
      <c r="Z377" s="682"/>
    </row>
    <row r="378" spans="1:26" ht="15">
      <c r="A378" s="682"/>
      <c r="B378" s="684"/>
      <c r="C378" s="684"/>
      <c r="D378" s="684"/>
      <c r="E378" s="865"/>
      <c r="F378" s="865"/>
      <c r="G378" s="865"/>
      <c r="H378" s="865"/>
      <c r="I378" s="684"/>
      <c r="J378" s="682"/>
      <c r="K378" s="682"/>
      <c r="L378" s="682"/>
      <c r="M378" s="682"/>
      <c r="N378" s="682"/>
      <c r="O378" s="682"/>
      <c r="P378" s="682"/>
      <c r="Q378" s="682"/>
      <c r="R378" s="682"/>
      <c r="S378" s="682"/>
      <c r="T378" s="682"/>
      <c r="U378" s="682"/>
      <c r="V378" s="682"/>
      <c r="W378" s="682"/>
      <c r="X378" s="682"/>
      <c r="Y378" s="682"/>
      <c r="Z378" s="682"/>
    </row>
    <row r="379" spans="1:26" ht="15">
      <c r="A379" s="682"/>
      <c r="B379" s="684"/>
      <c r="C379" s="684"/>
      <c r="D379" s="684"/>
      <c r="E379" s="865"/>
      <c r="F379" s="865"/>
      <c r="G379" s="865"/>
      <c r="H379" s="865"/>
      <c r="I379" s="684"/>
      <c r="J379" s="682"/>
      <c r="K379" s="682"/>
      <c r="L379" s="682"/>
      <c r="M379" s="682"/>
      <c r="N379" s="682"/>
      <c r="O379" s="682"/>
      <c r="P379" s="682"/>
      <c r="Q379" s="682"/>
      <c r="R379" s="682"/>
      <c r="S379" s="682"/>
      <c r="T379" s="682"/>
      <c r="U379" s="682"/>
      <c r="V379" s="682"/>
      <c r="W379" s="682"/>
      <c r="X379" s="682"/>
      <c r="Y379" s="682"/>
      <c r="Z379" s="682"/>
    </row>
    <row r="380" spans="1:26" ht="15">
      <c r="A380" s="682"/>
      <c r="B380" s="684"/>
      <c r="C380" s="684"/>
      <c r="D380" s="684"/>
      <c r="E380" s="865"/>
      <c r="F380" s="865"/>
      <c r="G380" s="865"/>
      <c r="H380" s="865"/>
      <c r="I380" s="684"/>
      <c r="J380" s="682"/>
      <c r="K380" s="682"/>
      <c r="L380" s="682"/>
      <c r="M380" s="682"/>
      <c r="N380" s="682"/>
      <c r="O380" s="682"/>
      <c r="P380" s="682"/>
      <c r="Q380" s="682"/>
      <c r="R380" s="682"/>
      <c r="S380" s="682"/>
      <c r="T380" s="682"/>
      <c r="U380" s="682"/>
      <c r="V380" s="682"/>
      <c r="W380" s="682"/>
      <c r="X380" s="682"/>
      <c r="Y380" s="682"/>
      <c r="Z380" s="682"/>
    </row>
    <row r="381" spans="1:26" ht="15">
      <c r="A381" s="682"/>
      <c r="B381" s="684"/>
      <c r="C381" s="684"/>
      <c r="D381" s="684"/>
      <c r="E381" s="865"/>
      <c r="F381" s="865"/>
      <c r="G381" s="865"/>
      <c r="H381" s="865"/>
      <c r="I381" s="684"/>
      <c r="J381" s="682"/>
      <c r="K381" s="682"/>
      <c r="L381" s="682"/>
      <c r="M381" s="682"/>
      <c r="N381" s="682"/>
      <c r="O381" s="682"/>
      <c r="P381" s="682"/>
      <c r="Q381" s="682"/>
      <c r="R381" s="682"/>
      <c r="S381" s="682"/>
      <c r="T381" s="682"/>
      <c r="U381" s="682"/>
      <c r="V381" s="682"/>
      <c r="W381" s="682"/>
      <c r="X381" s="682"/>
      <c r="Y381" s="682"/>
      <c r="Z381" s="682"/>
    </row>
    <row r="382" spans="1:26" ht="15">
      <c r="A382" s="682"/>
      <c r="B382" s="684"/>
      <c r="C382" s="684"/>
      <c r="D382" s="684"/>
      <c r="E382" s="865"/>
      <c r="F382" s="865"/>
      <c r="G382" s="865"/>
      <c r="H382" s="865"/>
      <c r="I382" s="684"/>
      <c r="J382" s="682"/>
      <c r="K382" s="682"/>
      <c r="L382" s="682"/>
      <c r="M382" s="682"/>
      <c r="N382" s="682"/>
      <c r="O382" s="682"/>
      <c r="P382" s="682"/>
      <c r="Q382" s="682"/>
      <c r="R382" s="682"/>
      <c r="S382" s="682"/>
      <c r="T382" s="682"/>
      <c r="U382" s="682"/>
      <c r="V382" s="682"/>
      <c r="W382" s="682"/>
      <c r="X382" s="682"/>
      <c r="Y382" s="682"/>
      <c r="Z382" s="682"/>
    </row>
    <row r="383" spans="1:26" ht="15">
      <c r="A383" s="682"/>
      <c r="B383" s="684"/>
      <c r="C383" s="684"/>
      <c r="D383" s="684"/>
      <c r="E383" s="865"/>
      <c r="F383" s="865"/>
      <c r="G383" s="865"/>
      <c r="H383" s="865"/>
      <c r="I383" s="684"/>
      <c r="J383" s="682"/>
      <c r="K383" s="682"/>
      <c r="L383" s="682"/>
      <c r="M383" s="682"/>
      <c r="N383" s="682"/>
      <c r="O383" s="682"/>
      <c r="P383" s="682"/>
      <c r="Q383" s="682"/>
      <c r="R383" s="682"/>
      <c r="S383" s="682"/>
      <c r="T383" s="682"/>
      <c r="U383" s="682"/>
      <c r="V383" s="682"/>
      <c r="W383" s="682"/>
      <c r="X383" s="682"/>
      <c r="Y383" s="682"/>
      <c r="Z383" s="682"/>
    </row>
    <row r="384" spans="1:26" ht="15">
      <c r="A384" s="682"/>
      <c r="B384" s="684"/>
      <c r="C384" s="684"/>
      <c r="D384" s="684"/>
      <c r="E384" s="865"/>
      <c r="F384" s="865"/>
      <c r="G384" s="865"/>
      <c r="H384" s="865"/>
      <c r="I384" s="684"/>
      <c r="J384" s="682"/>
      <c r="K384" s="682"/>
      <c r="L384" s="682"/>
      <c r="M384" s="682"/>
      <c r="N384" s="682"/>
      <c r="O384" s="682"/>
      <c r="P384" s="682"/>
      <c r="Q384" s="682"/>
      <c r="R384" s="682"/>
      <c r="S384" s="682"/>
      <c r="T384" s="682"/>
      <c r="U384" s="682"/>
      <c r="V384" s="682"/>
      <c r="W384" s="682"/>
      <c r="X384" s="682"/>
      <c r="Y384" s="682"/>
      <c r="Z384" s="682"/>
    </row>
    <row r="385" spans="1:26" ht="15">
      <c r="A385" s="682"/>
      <c r="B385" s="684"/>
      <c r="C385" s="684"/>
      <c r="D385" s="684"/>
      <c r="E385" s="865"/>
      <c r="F385" s="865"/>
      <c r="G385" s="865"/>
      <c r="H385" s="865"/>
      <c r="I385" s="684"/>
      <c r="J385" s="682"/>
      <c r="K385" s="682"/>
      <c r="L385" s="682"/>
      <c r="M385" s="682"/>
      <c r="N385" s="682"/>
      <c r="O385" s="682"/>
      <c r="P385" s="682"/>
      <c r="Q385" s="682"/>
      <c r="R385" s="682"/>
      <c r="S385" s="682"/>
      <c r="T385" s="682"/>
      <c r="U385" s="682"/>
      <c r="V385" s="682"/>
      <c r="W385" s="682"/>
      <c r="X385" s="682"/>
      <c r="Y385" s="682"/>
      <c r="Z385" s="682"/>
    </row>
    <row r="386" spans="1:26" ht="15">
      <c r="A386" s="682"/>
      <c r="B386" s="684"/>
      <c r="C386" s="684"/>
      <c r="D386" s="684"/>
      <c r="E386" s="865"/>
      <c r="F386" s="865"/>
      <c r="G386" s="865"/>
      <c r="H386" s="865"/>
      <c r="I386" s="684"/>
      <c r="J386" s="682"/>
      <c r="K386" s="682"/>
      <c r="L386" s="682"/>
      <c r="M386" s="682"/>
      <c r="N386" s="682"/>
      <c r="O386" s="682"/>
      <c r="P386" s="682"/>
      <c r="Q386" s="682"/>
      <c r="R386" s="682"/>
      <c r="S386" s="682"/>
      <c r="T386" s="682"/>
      <c r="U386" s="682"/>
      <c r="V386" s="682"/>
      <c r="W386" s="682"/>
      <c r="X386" s="682"/>
      <c r="Y386" s="682"/>
      <c r="Z386" s="682"/>
    </row>
    <row r="387" spans="1:26" ht="15">
      <c r="A387" s="682"/>
      <c r="B387" s="684"/>
      <c r="C387" s="684"/>
      <c r="D387" s="684"/>
      <c r="E387" s="865"/>
      <c r="F387" s="865"/>
      <c r="G387" s="865"/>
      <c r="H387" s="865"/>
      <c r="I387" s="684"/>
      <c r="J387" s="682"/>
      <c r="K387" s="682"/>
      <c r="L387" s="682"/>
      <c r="M387" s="682"/>
      <c r="N387" s="682"/>
      <c r="O387" s="682"/>
      <c r="P387" s="682"/>
      <c r="Q387" s="682"/>
      <c r="R387" s="682"/>
      <c r="S387" s="682"/>
      <c r="T387" s="682"/>
      <c r="U387" s="682"/>
      <c r="V387" s="682"/>
      <c r="W387" s="682"/>
      <c r="X387" s="682"/>
      <c r="Y387" s="682"/>
      <c r="Z387" s="682"/>
    </row>
    <row r="388" spans="1:26" ht="15">
      <c r="A388" s="682"/>
      <c r="B388" s="684"/>
      <c r="C388" s="684"/>
      <c r="D388" s="684"/>
      <c r="E388" s="865"/>
      <c r="F388" s="865"/>
      <c r="G388" s="865"/>
      <c r="H388" s="865"/>
      <c r="I388" s="684"/>
      <c r="J388" s="682"/>
      <c r="K388" s="682"/>
      <c r="L388" s="682"/>
      <c r="M388" s="682"/>
      <c r="N388" s="682"/>
      <c r="O388" s="682"/>
      <c r="P388" s="682"/>
      <c r="Q388" s="682"/>
      <c r="R388" s="682"/>
      <c r="S388" s="682"/>
      <c r="T388" s="682"/>
      <c r="U388" s="682"/>
      <c r="V388" s="682"/>
      <c r="W388" s="682"/>
      <c r="X388" s="682"/>
      <c r="Y388" s="682"/>
      <c r="Z388" s="682"/>
    </row>
    <row r="389" spans="1:26" ht="15">
      <c r="A389" s="682"/>
      <c r="B389" s="684"/>
      <c r="C389" s="684"/>
      <c r="D389" s="684"/>
      <c r="E389" s="865"/>
      <c r="F389" s="865"/>
      <c r="G389" s="865"/>
      <c r="H389" s="865"/>
      <c r="I389" s="684"/>
      <c r="J389" s="682"/>
      <c r="K389" s="682"/>
      <c r="L389" s="682"/>
      <c r="M389" s="682"/>
      <c r="N389" s="682"/>
      <c r="O389" s="682"/>
      <c r="P389" s="682"/>
      <c r="Q389" s="682"/>
      <c r="R389" s="682"/>
      <c r="S389" s="682"/>
      <c r="T389" s="682"/>
      <c r="U389" s="682"/>
      <c r="V389" s="682"/>
      <c r="W389" s="682"/>
      <c r="X389" s="682"/>
      <c r="Y389" s="682"/>
      <c r="Z389" s="682"/>
    </row>
    <row r="390" spans="1:26" ht="15">
      <c r="A390" s="682"/>
      <c r="B390" s="684"/>
      <c r="C390" s="684"/>
      <c r="D390" s="684"/>
      <c r="E390" s="865"/>
      <c r="F390" s="865"/>
      <c r="G390" s="865"/>
      <c r="H390" s="865"/>
      <c r="I390" s="684"/>
      <c r="J390" s="682"/>
      <c r="K390" s="682"/>
      <c r="L390" s="682"/>
      <c r="M390" s="682"/>
      <c r="N390" s="682"/>
      <c r="O390" s="682"/>
      <c r="P390" s="682"/>
      <c r="Q390" s="682"/>
      <c r="R390" s="682"/>
      <c r="S390" s="682"/>
      <c r="T390" s="682"/>
      <c r="U390" s="682"/>
      <c r="V390" s="682"/>
      <c r="W390" s="682"/>
      <c r="X390" s="682"/>
      <c r="Y390" s="682"/>
      <c r="Z390" s="682"/>
    </row>
    <row r="391" spans="1:26" ht="15">
      <c r="A391" s="682"/>
      <c r="B391" s="684"/>
      <c r="C391" s="684"/>
      <c r="D391" s="684"/>
      <c r="E391" s="865"/>
      <c r="F391" s="865"/>
      <c r="G391" s="865"/>
      <c r="H391" s="865"/>
      <c r="I391" s="684"/>
      <c r="J391" s="682"/>
      <c r="K391" s="682"/>
      <c r="L391" s="682"/>
      <c r="M391" s="682"/>
      <c r="N391" s="682"/>
      <c r="O391" s="682"/>
      <c r="P391" s="682"/>
      <c r="Q391" s="682"/>
      <c r="R391" s="682"/>
      <c r="S391" s="682"/>
      <c r="T391" s="682"/>
      <c r="U391" s="682"/>
      <c r="V391" s="682"/>
      <c r="W391" s="682"/>
      <c r="X391" s="682"/>
      <c r="Y391" s="682"/>
      <c r="Z391" s="682"/>
    </row>
    <row r="392" spans="1:26" ht="15">
      <c r="A392" s="682"/>
      <c r="B392" s="684"/>
      <c r="C392" s="684"/>
      <c r="D392" s="684"/>
      <c r="E392" s="865"/>
      <c r="F392" s="865"/>
      <c r="G392" s="865"/>
      <c r="H392" s="865"/>
      <c r="I392" s="684"/>
      <c r="J392" s="682"/>
      <c r="K392" s="682"/>
      <c r="L392" s="682"/>
      <c r="M392" s="682"/>
      <c r="N392" s="682"/>
      <c r="O392" s="682"/>
      <c r="P392" s="682"/>
      <c r="Q392" s="682"/>
      <c r="R392" s="682"/>
      <c r="S392" s="682"/>
      <c r="T392" s="682"/>
      <c r="U392" s="682"/>
      <c r="V392" s="682"/>
      <c r="W392" s="682"/>
      <c r="X392" s="682"/>
      <c r="Y392" s="682"/>
      <c r="Z392" s="682"/>
    </row>
    <row r="393" spans="1:26" ht="15">
      <c r="A393" s="682"/>
      <c r="B393" s="684"/>
      <c r="C393" s="684"/>
      <c r="D393" s="684"/>
      <c r="E393" s="865"/>
      <c r="F393" s="865"/>
      <c r="G393" s="865"/>
      <c r="H393" s="865"/>
      <c r="I393" s="684"/>
      <c r="J393" s="682"/>
      <c r="K393" s="682"/>
      <c r="L393" s="682"/>
      <c r="M393" s="682"/>
      <c r="N393" s="682"/>
      <c r="O393" s="682"/>
      <c r="P393" s="682"/>
      <c r="Q393" s="682"/>
      <c r="R393" s="682"/>
      <c r="S393" s="682"/>
      <c r="T393" s="682"/>
      <c r="U393" s="682"/>
      <c r="V393" s="682"/>
      <c r="W393" s="682"/>
      <c r="X393" s="682"/>
      <c r="Y393" s="682"/>
      <c r="Z393" s="682"/>
    </row>
    <row r="394" spans="1:26" ht="15">
      <c r="A394" s="682"/>
      <c r="B394" s="684"/>
      <c r="C394" s="684"/>
      <c r="D394" s="684"/>
      <c r="E394" s="865"/>
      <c r="F394" s="865"/>
      <c r="G394" s="865"/>
      <c r="H394" s="865"/>
      <c r="I394" s="684"/>
      <c r="J394" s="682"/>
      <c r="K394" s="682"/>
      <c r="L394" s="682"/>
      <c r="M394" s="682"/>
      <c r="N394" s="682"/>
      <c r="O394" s="682"/>
      <c r="P394" s="682"/>
      <c r="Q394" s="682"/>
      <c r="R394" s="682"/>
      <c r="S394" s="682"/>
      <c r="T394" s="682"/>
      <c r="U394" s="682"/>
      <c r="V394" s="682"/>
      <c r="W394" s="682"/>
      <c r="X394" s="682"/>
      <c r="Y394" s="682"/>
      <c r="Z394" s="682"/>
    </row>
    <row r="395" spans="1:26" ht="15">
      <c r="A395" s="682"/>
      <c r="B395" s="684"/>
      <c r="C395" s="684"/>
      <c r="D395" s="684"/>
      <c r="E395" s="865"/>
      <c r="F395" s="865"/>
      <c r="G395" s="865"/>
      <c r="H395" s="865"/>
      <c r="I395" s="684"/>
      <c r="J395" s="682"/>
      <c r="K395" s="682"/>
      <c r="L395" s="682"/>
      <c r="M395" s="682"/>
      <c r="N395" s="682"/>
      <c r="O395" s="682"/>
      <c r="P395" s="682"/>
      <c r="Q395" s="682"/>
      <c r="R395" s="682"/>
      <c r="S395" s="682"/>
      <c r="T395" s="682"/>
      <c r="U395" s="682"/>
      <c r="V395" s="682"/>
      <c r="W395" s="682"/>
      <c r="X395" s="682"/>
      <c r="Y395" s="682"/>
      <c r="Z395" s="682"/>
    </row>
    <row r="396" spans="1:26" ht="15">
      <c r="A396" s="682"/>
      <c r="B396" s="684"/>
      <c r="C396" s="684"/>
      <c r="D396" s="684"/>
      <c r="E396" s="865"/>
      <c r="F396" s="865"/>
      <c r="G396" s="865"/>
      <c r="H396" s="865"/>
      <c r="I396" s="684"/>
      <c r="J396" s="682"/>
      <c r="K396" s="682"/>
      <c r="L396" s="682"/>
      <c r="M396" s="682"/>
      <c r="N396" s="682"/>
      <c r="O396" s="682"/>
      <c r="P396" s="682"/>
      <c r="Q396" s="682"/>
      <c r="R396" s="682"/>
      <c r="S396" s="682"/>
      <c r="T396" s="682"/>
      <c r="U396" s="682"/>
      <c r="V396" s="682"/>
      <c r="W396" s="682"/>
      <c r="X396" s="682"/>
      <c r="Y396" s="682"/>
      <c r="Z396" s="682"/>
    </row>
    <row r="397" spans="1:26" ht="15">
      <c r="A397" s="682"/>
      <c r="B397" s="684"/>
      <c r="C397" s="684"/>
      <c r="D397" s="684"/>
      <c r="E397" s="865"/>
      <c r="F397" s="865"/>
      <c r="G397" s="865"/>
      <c r="H397" s="865"/>
      <c r="I397" s="684"/>
      <c r="J397" s="682"/>
      <c r="K397" s="682"/>
      <c r="L397" s="682"/>
      <c r="M397" s="682"/>
      <c r="N397" s="682"/>
      <c r="O397" s="682"/>
      <c r="P397" s="682"/>
      <c r="Q397" s="682"/>
      <c r="R397" s="682"/>
      <c r="S397" s="682"/>
      <c r="T397" s="682"/>
      <c r="U397" s="682"/>
      <c r="V397" s="682"/>
      <c r="W397" s="682"/>
      <c r="X397" s="682"/>
      <c r="Y397" s="682"/>
      <c r="Z397" s="682"/>
    </row>
    <row r="398" spans="1:26" ht="15">
      <c r="A398" s="682"/>
      <c r="B398" s="684"/>
      <c r="C398" s="684"/>
      <c r="D398" s="684"/>
      <c r="E398" s="865"/>
      <c r="F398" s="865"/>
      <c r="G398" s="865"/>
      <c r="H398" s="865"/>
      <c r="I398" s="684"/>
      <c r="J398" s="682"/>
      <c r="K398" s="682"/>
      <c r="L398" s="682"/>
      <c r="M398" s="682"/>
      <c r="N398" s="682"/>
      <c r="O398" s="682"/>
      <c r="P398" s="682"/>
      <c r="Q398" s="682"/>
      <c r="R398" s="682"/>
      <c r="S398" s="682"/>
      <c r="T398" s="682"/>
      <c r="U398" s="682"/>
      <c r="V398" s="682"/>
      <c r="W398" s="682"/>
      <c r="X398" s="682"/>
      <c r="Y398" s="682"/>
      <c r="Z398" s="682"/>
    </row>
    <row r="399" spans="1:26" ht="15">
      <c r="A399" s="682"/>
      <c r="B399" s="684"/>
      <c r="C399" s="684"/>
      <c r="D399" s="684"/>
      <c r="E399" s="865"/>
      <c r="F399" s="865"/>
      <c r="G399" s="865"/>
      <c r="H399" s="865"/>
      <c r="I399" s="684"/>
      <c r="J399" s="682"/>
      <c r="K399" s="682"/>
      <c r="L399" s="682"/>
      <c r="M399" s="682"/>
      <c r="N399" s="682"/>
      <c r="O399" s="682"/>
      <c r="P399" s="682"/>
      <c r="Q399" s="682"/>
      <c r="R399" s="682"/>
      <c r="S399" s="682"/>
      <c r="T399" s="682"/>
      <c r="U399" s="682"/>
      <c r="V399" s="682"/>
      <c r="W399" s="682"/>
      <c r="X399" s="682"/>
      <c r="Y399" s="682"/>
      <c r="Z399" s="682"/>
    </row>
    <row r="400" spans="1:26" ht="15">
      <c r="A400" s="682"/>
      <c r="B400" s="684"/>
      <c r="C400" s="684"/>
      <c r="D400" s="684"/>
      <c r="E400" s="865"/>
      <c r="F400" s="865"/>
      <c r="G400" s="865"/>
      <c r="H400" s="865"/>
      <c r="I400" s="684"/>
      <c r="J400" s="682"/>
      <c r="K400" s="682"/>
      <c r="L400" s="682"/>
      <c r="M400" s="682"/>
      <c r="N400" s="682"/>
      <c r="O400" s="682"/>
      <c r="P400" s="682"/>
      <c r="Q400" s="682"/>
      <c r="R400" s="682"/>
      <c r="S400" s="682"/>
      <c r="T400" s="682"/>
      <c r="U400" s="682"/>
      <c r="V400" s="682"/>
      <c r="W400" s="682"/>
      <c r="X400" s="682"/>
      <c r="Y400" s="682"/>
      <c r="Z400" s="682"/>
    </row>
    <row r="401" spans="1:26" ht="15">
      <c r="A401" s="682"/>
      <c r="B401" s="684"/>
      <c r="C401" s="684"/>
      <c r="D401" s="684"/>
      <c r="E401" s="865"/>
      <c r="F401" s="865"/>
      <c r="G401" s="865"/>
      <c r="H401" s="865"/>
      <c r="I401" s="684"/>
      <c r="J401" s="682"/>
      <c r="K401" s="682"/>
      <c r="L401" s="682"/>
      <c r="M401" s="682"/>
      <c r="N401" s="682"/>
      <c r="O401" s="682"/>
      <c r="P401" s="682"/>
      <c r="Q401" s="682"/>
      <c r="R401" s="682"/>
      <c r="S401" s="682"/>
      <c r="T401" s="682"/>
      <c r="U401" s="682"/>
      <c r="V401" s="682"/>
      <c r="W401" s="682"/>
      <c r="X401" s="682"/>
      <c r="Y401" s="682"/>
      <c r="Z401" s="682"/>
    </row>
    <row r="402" spans="1:26" ht="15">
      <c r="A402" s="682"/>
      <c r="B402" s="684"/>
      <c r="C402" s="684"/>
      <c r="D402" s="684"/>
      <c r="E402" s="865"/>
      <c r="F402" s="865"/>
      <c r="G402" s="865"/>
      <c r="H402" s="865"/>
      <c r="I402" s="684"/>
      <c r="J402" s="682"/>
      <c r="K402" s="682"/>
      <c r="L402" s="682"/>
      <c r="M402" s="682"/>
      <c r="N402" s="682"/>
      <c r="O402" s="682"/>
      <c r="P402" s="682"/>
      <c r="Q402" s="682"/>
      <c r="R402" s="682"/>
      <c r="S402" s="682"/>
      <c r="T402" s="682"/>
      <c r="U402" s="682"/>
      <c r="V402" s="682"/>
      <c r="W402" s="682"/>
      <c r="X402" s="682"/>
      <c r="Y402" s="682"/>
      <c r="Z402" s="682"/>
    </row>
    <row r="403" spans="1:26" ht="15">
      <c r="A403" s="682"/>
      <c r="B403" s="684"/>
      <c r="C403" s="684"/>
      <c r="D403" s="684"/>
      <c r="E403" s="865"/>
      <c r="F403" s="865"/>
      <c r="G403" s="865"/>
      <c r="H403" s="865"/>
      <c r="I403" s="684"/>
      <c r="J403" s="682"/>
      <c r="K403" s="682"/>
      <c r="L403" s="682"/>
      <c r="M403" s="682"/>
      <c r="N403" s="682"/>
      <c r="O403" s="682"/>
      <c r="P403" s="682"/>
      <c r="Q403" s="682"/>
      <c r="R403" s="682"/>
      <c r="S403" s="682"/>
      <c r="T403" s="682"/>
      <c r="U403" s="682"/>
      <c r="V403" s="682"/>
      <c r="W403" s="682"/>
      <c r="X403" s="682"/>
      <c r="Y403" s="682"/>
      <c r="Z403" s="682"/>
    </row>
    <row r="404" spans="1:26" ht="15">
      <c r="A404" s="682"/>
      <c r="B404" s="684"/>
      <c r="C404" s="684"/>
      <c r="D404" s="684"/>
      <c r="E404" s="865"/>
      <c r="F404" s="865"/>
      <c r="G404" s="865"/>
      <c r="H404" s="865"/>
      <c r="I404" s="684"/>
      <c r="J404" s="682"/>
      <c r="K404" s="682"/>
      <c r="L404" s="682"/>
      <c r="M404" s="682"/>
      <c r="N404" s="682"/>
      <c r="O404" s="682"/>
      <c r="P404" s="682"/>
      <c r="Q404" s="682"/>
      <c r="R404" s="682"/>
      <c r="S404" s="682"/>
      <c r="T404" s="682"/>
      <c r="U404" s="682"/>
      <c r="V404" s="682"/>
      <c r="W404" s="682"/>
      <c r="X404" s="682"/>
      <c r="Y404" s="682"/>
      <c r="Z404" s="682"/>
    </row>
    <row r="405" spans="1:26" ht="15">
      <c r="A405" s="682"/>
      <c r="B405" s="684"/>
      <c r="C405" s="684"/>
      <c r="D405" s="684"/>
      <c r="E405" s="865"/>
      <c r="F405" s="865"/>
      <c r="G405" s="865"/>
      <c r="H405" s="865"/>
      <c r="I405" s="684"/>
      <c r="J405" s="682"/>
      <c r="K405" s="682"/>
      <c r="L405" s="682"/>
      <c r="M405" s="682"/>
      <c r="N405" s="682"/>
      <c r="O405" s="682"/>
      <c r="P405" s="682"/>
      <c r="Q405" s="682"/>
      <c r="R405" s="682"/>
      <c r="S405" s="682"/>
      <c r="T405" s="682"/>
      <c r="U405" s="682"/>
      <c r="V405" s="682"/>
      <c r="W405" s="682"/>
      <c r="X405" s="682"/>
      <c r="Y405" s="682"/>
      <c r="Z405" s="682"/>
    </row>
    <row r="406" spans="1:26" ht="15">
      <c r="A406" s="682"/>
      <c r="B406" s="684"/>
      <c r="C406" s="684"/>
      <c r="D406" s="684"/>
      <c r="E406" s="865"/>
      <c r="F406" s="865"/>
      <c r="G406" s="865"/>
      <c r="H406" s="865"/>
      <c r="I406" s="684"/>
      <c r="J406" s="682"/>
      <c r="K406" s="682"/>
      <c r="L406" s="682"/>
      <c r="M406" s="682"/>
      <c r="N406" s="682"/>
      <c r="O406" s="682"/>
      <c r="P406" s="682"/>
      <c r="Q406" s="682"/>
      <c r="R406" s="682"/>
      <c r="S406" s="682"/>
      <c r="T406" s="682"/>
      <c r="U406" s="682"/>
      <c r="V406" s="682"/>
      <c r="W406" s="682"/>
      <c r="X406" s="682"/>
      <c r="Y406" s="682"/>
      <c r="Z406" s="682"/>
    </row>
    <row r="407" spans="1:26" ht="15">
      <c r="A407" s="682"/>
      <c r="B407" s="684"/>
      <c r="C407" s="684"/>
      <c r="D407" s="684"/>
      <c r="E407" s="865"/>
      <c r="F407" s="865"/>
      <c r="G407" s="865"/>
      <c r="H407" s="865"/>
      <c r="I407" s="684"/>
      <c r="J407" s="682"/>
      <c r="K407" s="682"/>
      <c r="L407" s="682"/>
      <c r="M407" s="682"/>
      <c r="N407" s="682"/>
      <c r="O407" s="682"/>
      <c r="P407" s="682"/>
      <c r="Q407" s="682"/>
      <c r="R407" s="682"/>
      <c r="S407" s="682"/>
      <c r="T407" s="682"/>
      <c r="U407" s="682"/>
      <c r="V407" s="682"/>
      <c r="W407" s="682"/>
      <c r="X407" s="682"/>
      <c r="Y407" s="682"/>
      <c r="Z407" s="682"/>
    </row>
    <row r="408" spans="1:26" ht="15">
      <c r="A408" s="682"/>
      <c r="B408" s="684"/>
      <c r="C408" s="684"/>
      <c r="D408" s="684"/>
      <c r="E408" s="865"/>
      <c r="F408" s="865"/>
      <c r="G408" s="865"/>
      <c r="H408" s="865"/>
      <c r="I408" s="684"/>
      <c r="J408" s="682"/>
      <c r="K408" s="682"/>
      <c r="L408" s="682"/>
      <c r="M408" s="682"/>
      <c r="N408" s="682"/>
      <c r="O408" s="682"/>
      <c r="P408" s="682"/>
      <c r="Q408" s="682"/>
      <c r="R408" s="682"/>
      <c r="S408" s="682"/>
      <c r="T408" s="682"/>
      <c r="U408" s="682"/>
      <c r="V408" s="682"/>
      <c r="W408" s="682"/>
      <c r="X408" s="682"/>
      <c r="Y408" s="682"/>
      <c r="Z408" s="682"/>
    </row>
    <row r="409" spans="1:26" ht="15">
      <c r="A409" s="682"/>
      <c r="B409" s="684"/>
      <c r="C409" s="684"/>
      <c r="D409" s="684"/>
      <c r="E409" s="865"/>
      <c r="F409" s="865"/>
      <c r="G409" s="865"/>
      <c r="H409" s="865"/>
      <c r="I409" s="684"/>
      <c r="J409" s="682"/>
      <c r="K409" s="682"/>
      <c r="L409" s="682"/>
      <c r="M409" s="682"/>
      <c r="N409" s="682"/>
      <c r="O409" s="682"/>
      <c r="P409" s="682"/>
      <c r="Q409" s="682"/>
      <c r="R409" s="682"/>
      <c r="S409" s="682"/>
      <c r="T409" s="682"/>
      <c r="U409" s="682"/>
      <c r="V409" s="682"/>
      <c r="W409" s="682"/>
      <c r="X409" s="682"/>
      <c r="Y409" s="682"/>
      <c r="Z409" s="682"/>
    </row>
    <row r="410" spans="1:26" ht="15">
      <c r="A410" s="682"/>
      <c r="B410" s="684"/>
      <c r="C410" s="684"/>
      <c r="D410" s="684"/>
      <c r="E410" s="865"/>
      <c r="F410" s="865"/>
      <c r="G410" s="865"/>
      <c r="H410" s="865"/>
      <c r="I410" s="684"/>
      <c r="J410" s="682"/>
      <c r="K410" s="682"/>
      <c r="L410" s="682"/>
      <c r="M410" s="682"/>
      <c r="N410" s="682"/>
      <c r="O410" s="682"/>
      <c r="P410" s="682"/>
      <c r="Q410" s="682"/>
      <c r="R410" s="682"/>
      <c r="S410" s="682"/>
      <c r="T410" s="682"/>
      <c r="U410" s="682"/>
      <c r="V410" s="682"/>
      <c r="W410" s="682"/>
      <c r="X410" s="682"/>
      <c r="Y410" s="682"/>
      <c r="Z410" s="682"/>
    </row>
    <row r="411" spans="1:26" ht="15">
      <c r="A411" s="682"/>
      <c r="B411" s="684"/>
      <c r="C411" s="684"/>
      <c r="D411" s="684"/>
      <c r="E411" s="865"/>
      <c r="F411" s="865"/>
      <c r="G411" s="865"/>
      <c r="H411" s="865"/>
      <c r="I411" s="684"/>
      <c r="J411" s="682"/>
      <c r="K411" s="682"/>
      <c r="L411" s="682"/>
      <c r="M411" s="682"/>
      <c r="N411" s="682"/>
      <c r="O411" s="682"/>
      <c r="P411" s="682"/>
      <c r="Q411" s="682"/>
      <c r="R411" s="682"/>
      <c r="S411" s="682"/>
      <c r="T411" s="682"/>
      <c r="U411" s="682"/>
      <c r="V411" s="682"/>
      <c r="W411" s="682"/>
      <c r="X411" s="682"/>
      <c r="Y411" s="682"/>
      <c r="Z411" s="682"/>
    </row>
    <row r="412" spans="1:26" ht="15">
      <c r="A412" s="682"/>
      <c r="B412" s="684"/>
      <c r="C412" s="684"/>
      <c r="D412" s="684"/>
      <c r="E412" s="865"/>
      <c r="F412" s="865"/>
      <c r="G412" s="865"/>
      <c r="H412" s="865"/>
      <c r="I412" s="684"/>
      <c r="J412" s="682"/>
      <c r="K412" s="682"/>
      <c r="L412" s="682"/>
      <c r="M412" s="682"/>
      <c r="N412" s="682"/>
      <c r="O412" s="682"/>
      <c r="P412" s="682"/>
      <c r="Q412" s="682"/>
      <c r="R412" s="682"/>
      <c r="S412" s="682"/>
      <c r="T412" s="682"/>
      <c r="U412" s="682"/>
      <c r="V412" s="682"/>
      <c r="W412" s="682"/>
      <c r="X412" s="682"/>
      <c r="Y412" s="682"/>
      <c r="Z412" s="682"/>
    </row>
    <row r="413" spans="1:26" ht="15">
      <c r="A413" s="682"/>
      <c r="B413" s="684"/>
      <c r="C413" s="684"/>
      <c r="D413" s="684"/>
      <c r="E413" s="865"/>
      <c r="F413" s="865"/>
      <c r="G413" s="865"/>
      <c r="H413" s="865"/>
      <c r="I413" s="684"/>
      <c r="J413" s="682"/>
      <c r="K413" s="682"/>
      <c r="L413" s="682"/>
      <c r="M413" s="682"/>
      <c r="N413" s="682"/>
      <c r="O413" s="682"/>
      <c r="P413" s="682"/>
      <c r="Q413" s="682"/>
      <c r="R413" s="682"/>
      <c r="S413" s="682"/>
      <c r="T413" s="682"/>
      <c r="U413" s="682"/>
      <c r="V413" s="682"/>
      <c r="W413" s="682"/>
      <c r="X413" s="682"/>
      <c r="Y413" s="682"/>
      <c r="Z413" s="682"/>
    </row>
    <row r="414" spans="1:26" ht="15">
      <c r="A414" s="682"/>
      <c r="B414" s="684"/>
      <c r="C414" s="684"/>
      <c r="D414" s="684"/>
      <c r="E414" s="865"/>
      <c r="F414" s="865"/>
      <c r="G414" s="865"/>
      <c r="H414" s="865"/>
      <c r="I414" s="684"/>
      <c r="J414" s="682"/>
      <c r="K414" s="682"/>
      <c r="L414" s="682"/>
      <c r="M414" s="682"/>
      <c r="N414" s="682"/>
      <c r="O414" s="682"/>
      <c r="P414" s="682"/>
      <c r="Q414" s="682"/>
      <c r="R414" s="682"/>
      <c r="S414" s="682"/>
      <c r="T414" s="682"/>
      <c r="U414" s="682"/>
      <c r="V414" s="682"/>
      <c r="W414" s="682"/>
      <c r="X414" s="682"/>
      <c r="Y414" s="682"/>
      <c r="Z414" s="682"/>
    </row>
    <row r="415" spans="1:26" ht="15">
      <c r="A415" s="682"/>
      <c r="B415" s="684"/>
      <c r="C415" s="684"/>
      <c r="D415" s="684"/>
      <c r="E415" s="865"/>
      <c r="F415" s="865"/>
      <c r="G415" s="865"/>
      <c r="H415" s="865"/>
      <c r="I415" s="684"/>
      <c r="J415" s="682"/>
      <c r="K415" s="682"/>
      <c r="L415" s="682"/>
      <c r="M415" s="682"/>
      <c r="N415" s="682"/>
      <c r="O415" s="682"/>
      <c r="P415" s="682"/>
      <c r="Q415" s="682"/>
      <c r="R415" s="682"/>
      <c r="S415" s="682"/>
      <c r="T415" s="682"/>
      <c r="U415" s="682"/>
      <c r="V415" s="682"/>
      <c r="W415" s="682"/>
      <c r="X415" s="682"/>
      <c r="Y415" s="682"/>
      <c r="Z415" s="682"/>
    </row>
    <row r="416" spans="1:26" ht="15">
      <c r="A416" s="682"/>
      <c r="B416" s="684"/>
      <c r="C416" s="684"/>
      <c r="D416" s="684"/>
      <c r="E416" s="865"/>
      <c r="F416" s="865"/>
      <c r="G416" s="865"/>
      <c r="H416" s="865"/>
      <c r="I416" s="684"/>
      <c r="J416" s="682"/>
      <c r="K416" s="682"/>
      <c r="L416" s="682"/>
      <c r="M416" s="682"/>
      <c r="N416" s="682"/>
      <c r="O416" s="682"/>
      <c r="P416" s="682"/>
      <c r="Q416" s="682"/>
      <c r="R416" s="682"/>
      <c r="S416" s="682"/>
      <c r="T416" s="682"/>
      <c r="U416" s="682"/>
      <c r="V416" s="682"/>
      <c r="W416" s="682"/>
      <c r="X416" s="682"/>
      <c r="Y416" s="682"/>
      <c r="Z416" s="682"/>
    </row>
    <row r="417" spans="1:26" ht="15">
      <c r="A417" s="682"/>
      <c r="B417" s="684"/>
      <c r="C417" s="684"/>
      <c r="D417" s="684"/>
      <c r="E417" s="865"/>
      <c r="F417" s="865"/>
      <c r="G417" s="865"/>
      <c r="H417" s="865"/>
      <c r="I417" s="684"/>
      <c r="J417" s="682"/>
      <c r="K417" s="682"/>
      <c r="L417" s="682"/>
      <c r="M417" s="682"/>
      <c r="N417" s="682"/>
      <c r="O417" s="682"/>
      <c r="P417" s="682"/>
      <c r="Q417" s="682"/>
      <c r="R417" s="682"/>
      <c r="S417" s="682"/>
      <c r="T417" s="682"/>
      <c r="U417" s="682"/>
      <c r="V417" s="682"/>
      <c r="W417" s="682"/>
      <c r="X417" s="682"/>
      <c r="Y417" s="682"/>
      <c r="Z417" s="682"/>
    </row>
    <row r="418" spans="1:26" ht="15">
      <c r="A418" s="682"/>
      <c r="B418" s="684"/>
      <c r="C418" s="684"/>
      <c r="D418" s="684"/>
      <c r="E418" s="865"/>
      <c r="F418" s="865"/>
      <c r="G418" s="865"/>
      <c r="H418" s="865"/>
      <c r="I418" s="684"/>
      <c r="J418" s="682"/>
      <c r="K418" s="682"/>
      <c r="L418" s="682"/>
      <c r="M418" s="682"/>
      <c r="N418" s="682"/>
      <c r="O418" s="682"/>
      <c r="P418" s="682"/>
      <c r="Q418" s="682"/>
      <c r="R418" s="682"/>
      <c r="S418" s="682"/>
      <c r="T418" s="682"/>
      <c r="U418" s="682"/>
      <c r="V418" s="682"/>
      <c r="W418" s="682"/>
      <c r="X418" s="682"/>
      <c r="Y418" s="682"/>
      <c r="Z418" s="682"/>
    </row>
    <row r="419" spans="1:26" ht="15">
      <c r="A419" s="682"/>
      <c r="B419" s="684"/>
      <c r="C419" s="684"/>
      <c r="D419" s="684"/>
      <c r="E419" s="865"/>
      <c r="F419" s="865"/>
      <c r="G419" s="865"/>
      <c r="H419" s="865"/>
      <c r="I419" s="684"/>
      <c r="J419" s="682"/>
      <c r="K419" s="682"/>
      <c r="L419" s="682"/>
      <c r="M419" s="682"/>
      <c r="N419" s="682"/>
      <c r="O419" s="682"/>
      <c r="P419" s="682"/>
      <c r="Q419" s="682"/>
      <c r="R419" s="682"/>
      <c r="S419" s="682"/>
      <c r="T419" s="682"/>
      <c r="U419" s="682"/>
      <c r="V419" s="682"/>
      <c r="W419" s="682"/>
      <c r="X419" s="682"/>
      <c r="Y419" s="682"/>
      <c r="Z419" s="682"/>
    </row>
    <row r="420" spans="1:26" ht="15">
      <c r="A420" s="682"/>
      <c r="B420" s="684"/>
      <c r="C420" s="684"/>
      <c r="D420" s="684"/>
      <c r="E420" s="865"/>
      <c r="F420" s="865"/>
      <c r="G420" s="865"/>
      <c r="H420" s="865"/>
      <c r="I420" s="684"/>
      <c r="J420" s="682"/>
      <c r="K420" s="682"/>
      <c r="L420" s="682"/>
      <c r="M420" s="682"/>
      <c r="N420" s="682"/>
      <c r="O420" s="682"/>
      <c r="P420" s="682"/>
      <c r="Q420" s="682"/>
      <c r="R420" s="682"/>
      <c r="S420" s="682"/>
      <c r="T420" s="682"/>
      <c r="U420" s="682"/>
      <c r="V420" s="682"/>
      <c r="W420" s="682"/>
      <c r="X420" s="682"/>
      <c r="Y420" s="682"/>
      <c r="Z420" s="682"/>
    </row>
    <row r="421" spans="1:26" ht="15">
      <c r="A421" s="682"/>
      <c r="B421" s="684"/>
      <c r="C421" s="684"/>
      <c r="D421" s="684"/>
      <c r="E421" s="865"/>
      <c r="F421" s="865"/>
      <c r="G421" s="865"/>
      <c r="H421" s="865"/>
      <c r="I421" s="684"/>
      <c r="J421" s="682"/>
      <c r="K421" s="682"/>
      <c r="L421" s="682"/>
      <c r="M421" s="682"/>
      <c r="N421" s="682"/>
      <c r="O421" s="682"/>
      <c r="P421" s="682"/>
      <c r="Q421" s="682"/>
      <c r="R421" s="682"/>
      <c r="S421" s="682"/>
      <c r="T421" s="682"/>
      <c r="U421" s="682"/>
      <c r="V421" s="682"/>
      <c r="W421" s="682"/>
      <c r="X421" s="682"/>
      <c r="Y421" s="682"/>
      <c r="Z421" s="682"/>
    </row>
    <row r="422" spans="1:26" ht="15">
      <c r="A422" s="682"/>
      <c r="B422" s="684"/>
      <c r="C422" s="684"/>
      <c r="D422" s="684"/>
      <c r="E422" s="865"/>
      <c r="F422" s="865"/>
      <c r="G422" s="865"/>
      <c r="H422" s="865"/>
      <c r="I422" s="684"/>
      <c r="J422" s="682"/>
      <c r="K422" s="682"/>
      <c r="L422" s="682"/>
      <c r="M422" s="682"/>
      <c r="N422" s="682"/>
      <c r="O422" s="682"/>
      <c r="P422" s="682"/>
      <c r="Q422" s="682"/>
      <c r="R422" s="682"/>
      <c r="S422" s="682"/>
      <c r="T422" s="682"/>
      <c r="U422" s="682"/>
      <c r="V422" s="682"/>
      <c r="W422" s="682"/>
      <c r="X422" s="682"/>
      <c r="Y422" s="682"/>
      <c r="Z422" s="682"/>
    </row>
    <row r="423" spans="1:26" ht="15">
      <c r="A423" s="682"/>
      <c r="B423" s="684"/>
      <c r="C423" s="684"/>
      <c r="D423" s="684"/>
      <c r="E423" s="865"/>
      <c r="F423" s="865"/>
      <c r="G423" s="865"/>
      <c r="H423" s="865"/>
      <c r="I423" s="684"/>
      <c r="J423" s="682"/>
      <c r="K423" s="682"/>
      <c r="L423" s="682"/>
      <c r="M423" s="682"/>
      <c r="N423" s="682"/>
      <c r="O423" s="682"/>
      <c r="P423" s="682"/>
      <c r="Q423" s="682"/>
      <c r="R423" s="682"/>
      <c r="S423" s="682"/>
      <c r="T423" s="682"/>
      <c r="U423" s="682"/>
      <c r="V423" s="682"/>
      <c r="W423" s="682"/>
      <c r="X423" s="682"/>
      <c r="Y423" s="682"/>
      <c r="Z423" s="682"/>
    </row>
    <row r="424" spans="1:26" ht="15">
      <c r="A424" s="682"/>
      <c r="B424" s="684"/>
      <c r="C424" s="684"/>
      <c r="D424" s="684"/>
      <c r="E424" s="865"/>
      <c r="F424" s="865"/>
      <c r="G424" s="865"/>
      <c r="H424" s="865"/>
      <c r="I424" s="684"/>
      <c r="J424" s="682"/>
      <c r="K424" s="682"/>
      <c r="L424" s="682"/>
      <c r="M424" s="682"/>
      <c r="N424" s="682"/>
      <c r="O424" s="682"/>
      <c r="P424" s="682"/>
      <c r="Q424" s="682"/>
      <c r="R424" s="682"/>
      <c r="S424" s="682"/>
      <c r="T424" s="682"/>
      <c r="U424" s="682"/>
      <c r="V424" s="682"/>
      <c r="W424" s="682"/>
      <c r="X424" s="682"/>
      <c r="Y424" s="682"/>
      <c r="Z424" s="682"/>
    </row>
    <row r="425" spans="1:26" ht="15">
      <c r="A425" s="682"/>
      <c r="B425" s="684"/>
      <c r="C425" s="684"/>
      <c r="D425" s="684"/>
      <c r="E425" s="865"/>
      <c r="F425" s="865"/>
      <c r="G425" s="865"/>
      <c r="H425" s="865"/>
      <c r="I425" s="684"/>
      <c r="J425" s="682"/>
      <c r="K425" s="682"/>
      <c r="L425" s="682"/>
      <c r="M425" s="682"/>
      <c r="N425" s="682"/>
      <c r="O425" s="682"/>
      <c r="P425" s="682"/>
      <c r="Q425" s="682"/>
      <c r="R425" s="682"/>
      <c r="S425" s="682"/>
      <c r="T425" s="682"/>
      <c r="U425" s="682"/>
      <c r="V425" s="682"/>
      <c r="W425" s="682"/>
      <c r="X425" s="682"/>
      <c r="Y425" s="682"/>
      <c r="Z425" s="682"/>
    </row>
    <row r="426" spans="1:26" ht="15">
      <c r="A426" s="682"/>
      <c r="B426" s="684"/>
      <c r="C426" s="684"/>
      <c r="D426" s="684"/>
      <c r="E426" s="865"/>
      <c r="F426" s="865"/>
      <c r="G426" s="865"/>
      <c r="H426" s="865"/>
      <c r="I426" s="684"/>
      <c r="J426" s="682"/>
      <c r="K426" s="682"/>
      <c r="L426" s="682"/>
      <c r="M426" s="682"/>
      <c r="N426" s="682"/>
      <c r="O426" s="682"/>
      <c r="P426" s="682"/>
      <c r="Q426" s="682"/>
      <c r="R426" s="682"/>
      <c r="S426" s="682"/>
      <c r="T426" s="682"/>
      <c r="U426" s="682"/>
      <c r="V426" s="682"/>
      <c r="W426" s="682"/>
      <c r="X426" s="682"/>
      <c r="Y426" s="682"/>
      <c r="Z426" s="682"/>
    </row>
    <row r="427" spans="1:26" ht="15">
      <c r="A427" s="682"/>
      <c r="B427" s="684"/>
      <c r="C427" s="684"/>
      <c r="D427" s="684"/>
      <c r="E427" s="865"/>
      <c r="F427" s="865"/>
      <c r="G427" s="865"/>
      <c r="H427" s="865"/>
      <c r="I427" s="684"/>
      <c r="J427" s="682"/>
      <c r="K427" s="682"/>
      <c r="L427" s="682"/>
      <c r="M427" s="682"/>
      <c r="N427" s="682"/>
      <c r="O427" s="682"/>
      <c r="P427" s="682"/>
      <c r="Q427" s="682"/>
      <c r="R427" s="682"/>
      <c r="S427" s="682"/>
      <c r="T427" s="682"/>
      <c r="U427" s="682"/>
      <c r="V427" s="682"/>
      <c r="W427" s="682"/>
      <c r="X427" s="682"/>
      <c r="Y427" s="682"/>
      <c r="Z427" s="682"/>
    </row>
    <row r="428" spans="1:26" ht="15">
      <c r="A428" s="682"/>
      <c r="B428" s="684"/>
      <c r="C428" s="684"/>
      <c r="D428" s="684"/>
      <c r="E428" s="865"/>
      <c r="F428" s="865"/>
      <c r="G428" s="865"/>
      <c r="H428" s="865"/>
      <c r="I428" s="684"/>
      <c r="J428" s="682"/>
      <c r="K428" s="682"/>
      <c r="L428" s="682"/>
      <c r="M428" s="682"/>
      <c r="N428" s="682"/>
      <c r="O428" s="682"/>
      <c r="P428" s="682"/>
      <c r="Q428" s="682"/>
      <c r="R428" s="682"/>
      <c r="S428" s="682"/>
      <c r="T428" s="682"/>
      <c r="U428" s="682"/>
      <c r="V428" s="682"/>
      <c r="W428" s="682"/>
      <c r="X428" s="682"/>
      <c r="Y428" s="682"/>
      <c r="Z428" s="682"/>
    </row>
    <row r="429" spans="1:26" ht="15">
      <c r="A429" s="682"/>
      <c r="B429" s="684"/>
      <c r="C429" s="684"/>
      <c r="D429" s="684"/>
      <c r="E429" s="865"/>
      <c r="F429" s="865"/>
      <c r="G429" s="865"/>
      <c r="H429" s="865"/>
      <c r="I429" s="684"/>
      <c r="J429" s="682"/>
      <c r="K429" s="682"/>
      <c r="L429" s="682"/>
      <c r="M429" s="682"/>
      <c r="N429" s="682"/>
      <c r="O429" s="682"/>
      <c r="P429" s="682"/>
      <c r="Q429" s="682"/>
      <c r="R429" s="682"/>
      <c r="S429" s="682"/>
      <c r="T429" s="682"/>
      <c r="U429" s="682"/>
      <c r="V429" s="682"/>
      <c r="W429" s="682"/>
      <c r="X429" s="682"/>
      <c r="Y429" s="682"/>
      <c r="Z429" s="682"/>
    </row>
    <row r="430" spans="1:26" ht="15">
      <c r="A430" s="682"/>
      <c r="B430" s="684"/>
      <c r="C430" s="684"/>
      <c r="D430" s="684"/>
      <c r="E430" s="865"/>
      <c r="F430" s="865"/>
      <c r="G430" s="865"/>
      <c r="H430" s="865"/>
      <c r="I430" s="684"/>
      <c r="J430" s="682"/>
      <c r="K430" s="682"/>
      <c r="L430" s="682"/>
      <c r="M430" s="682"/>
      <c r="N430" s="682"/>
      <c r="O430" s="682"/>
      <c r="P430" s="682"/>
      <c r="Q430" s="682"/>
      <c r="R430" s="682"/>
      <c r="S430" s="682"/>
      <c r="T430" s="682"/>
      <c r="U430" s="682"/>
      <c r="V430" s="682"/>
      <c r="W430" s="682"/>
      <c r="X430" s="682"/>
      <c r="Y430" s="682"/>
      <c r="Z430" s="682"/>
    </row>
    <row r="431" spans="1:26" ht="15">
      <c r="A431" s="682"/>
      <c r="B431" s="684"/>
      <c r="C431" s="684"/>
      <c r="D431" s="684"/>
      <c r="E431" s="865"/>
      <c r="F431" s="865"/>
      <c r="G431" s="865"/>
      <c r="H431" s="865"/>
      <c r="I431" s="684"/>
      <c r="J431" s="682"/>
      <c r="K431" s="682"/>
      <c r="L431" s="682"/>
      <c r="M431" s="682"/>
      <c r="N431" s="682"/>
      <c r="O431" s="682"/>
      <c r="P431" s="682"/>
      <c r="Q431" s="682"/>
      <c r="R431" s="682"/>
      <c r="S431" s="682"/>
      <c r="T431" s="682"/>
      <c r="U431" s="682"/>
      <c r="V431" s="682"/>
      <c r="W431" s="682"/>
      <c r="X431" s="682"/>
      <c r="Y431" s="682"/>
      <c r="Z431" s="682"/>
    </row>
    <row r="432" spans="1:26" ht="15">
      <c r="A432" s="682"/>
      <c r="B432" s="684"/>
      <c r="C432" s="684"/>
      <c r="D432" s="684"/>
      <c r="E432" s="865"/>
      <c r="F432" s="865"/>
      <c r="G432" s="865"/>
      <c r="H432" s="865"/>
      <c r="I432" s="684"/>
      <c r="J432" s="682"/>
      <c r="K432" s="682"/>
      <c r="L432" s="682"/>
      <c r="M432" s="682"/>
      <c r="N432" s="682"/>
      <c r="O432" s="682"/>
      <c r="P432" s="682"/>
      <c r="Q432" s="682"/>
      <c r="R432" s="682"/>
      <c r="S432" s="682"/>
      <c r="T432" s="682"/>
      <c r="U432" s="682"/>
      <c r="V432" s="682"/>
      <c r="W432" s="682"/>
      <c r="X432" s="682"/>
      <c r="Y432" s="682"/>
      <c r="Z432" s="682"/>
    </row>
    <row r="433" spans="1:26" ht="15">
      <c r="A433" s="682"/>
      <c r="B433" s="684"/>
      <c r="C433" s="684"/>
      <c r="D433" s="684"/>
      <c r="E433" s="865"/>
      <c r="F433" s="865"/>
      <c r="G433" s="865"/>
      <c r="H433" s="865"/>
      <c r="I433" s="684"/>
      <c r="J433" s="682"/>
      <c r="K433" s="682"/>
      <c r="L433" s="682"/>
      <c r="M433" s="682"/>
      <c r="N433" s="682"/>
      <c r="O433" s="682"/>
      <c r="P433" s="682"/>
      <c r="Q433" s="682"/>
      <c r="R433" s="682"/>
      <c r="S433" s="682"/>
      <c r="T433" s="682"/>
      <c r="U433" s="682"/>
      <c r="V433" s="682"/>
      <c r="W433" s="682"/>
      <c r="X433" s="682"/>
      <c r="Y433" s="682"/>
      <c r="Z433" s="682"/>
    </row>
    <row r="434" spans="1:26" ht="15">
      <c r="A434" s="682"/>
      <c r="B434" s="684"/>
      <c r="C434" s="684"/>
      <c r="D434" s="684"/>
      <c r="E434" s="865"/>
      <c r="F434" s="865"/>
      <c r="G434" s="865"/>
      <c r="H434" s="865"/>
      <c r="I434" s="684"/>
      <c r="J434" s="682"/>
      <c r="K434" s="682"/>
      <c r="L434" s="682"/>
      <c r="M434" s="682"/>
      <c r="N434" s="682"/>
      <c r="O434" s="682"/>
      <c r="P434" s="682"/>
      <c r="Q434" s="682"/>
      <c r="R434" s="682"/>
      <c r="S434" s="682"/>
      <c r="T434" s="682"/>
      <c r="U434" s="682"/>
      <c r="V434" s="682"/>
      <c r="W434" s="682"/>
      <c r="X434" s="682"/>
      <c r="Y434" s="682"/>
      <c r="Z434" s="682"/>
    </row>
    <row r="435" spans="1:26" ht="15">
      <c r="A435" s="682"/>
      <c r="B435" s="684"/>
      <c r="C435" s="684"/>
      <c r="D435" s="684"/>
      <c r="E435" s="865"/>
      <c r="F435" s="865"/>
      <c r="G435" s="865"/>
      <c r="H435" s="865"/>
      <c r="I435" s="684"/>
      <c r="J435" s="682"/>
      <c r="K435" s="682"/>
      <c r="L435" s="682"/>
      <c r="M435" s="682"/>
      <c r="N435" s="682"/>
      <c r="O435" s="682"/>
      <c r="P435" s="682"/>
      <c r="Q435" s="682"/>
      <c r="R435" s="682"/>
      <c r="S435" s="682"/>
      <c r="T435" s="682"/>
      <c r="U435" s="682"/>
      <c r="V435" s="682"/>
      <c r="W435" s="682"/>
      <c r="X435" s="682"/>
      <c r="Y435" s="682"/>
      <c r="Z435" s="682"/>
    </row>
    <row r="436" spans="1:26" ht="15">
      <c r="A436" s="682"/>
      <c r="B436" s="684"/>
      <c r="C436" s="684"/>
      <c r="D436" s="684"/>
      <c r="E436" s="865"/>
      <c r="F436" s="865"/>
      <c r="G436" s="865"/>
      <c r="H436" s="865"/>
      <c r="I436" s="684"/>
      <c r="J436" s="682"/>
      <c r="K436" s="682"/>
      <c r="L436" s="682"/>
      <c r="M436" s="682"/>
      <c r="N436" s="682"/>
      <c r="O436" s="682"/>
      <c r="P436" s="682"/>
      <c r="Q436" s="682"/>
      <c r="R436" s="682"/>
      <c r="S436" s="682"/>
      <c r="T436" s="682"/>
      <c r="U436" s="682"/>
      <c r="V436" s="682"/>
      <c r="W436" s="682"/>
      <c r="X436" s="682"/>
      <c r="Y436" s="682"/>
      <c r="Z436" s="682"/>
    </row>
    <row r="437" spans="1:26" ht="15">
      <c r="A437" s="682"/>
      <c r="B437" s="684"/>
      <c r="C437" s="684"/>
      <c r="D437" s="684"/>
      <c r="E437" s="865"/>
      <c r="F437" s="865"/>
      <c r="G437" s="865"/>
      <c r="H437" s="865"/>
      <c r="I437" s="684"/>
      <c r="J437" s="682"/>
      <c r="K437" s="682"/>
      <c r="L437" s="682"/>
      <c r="M437" s="682"/>
      <c r="N437" s="682"/>
      <c r="O437" s="682"/>
      <c r="P437" s="682"/>
      <c r="Q437" s="682"/>
      <c r="R437" s="682"/>
      <c r="S437" s="682"/>
      <c r="T437" s="682"/>
      <c r="U437" s="682"/>
      <c r="V437" s="682"/>
      <c r="W437" s="682"/>
      <c r="X437" s="682"/>
      <c r="Y437" s="682"/>
      <c r="Z437" s="682"/>
    </row>
    <row r="438" spans="1:26" ht="15">
      <c r="A438" s="682"/>
      <c r="B438" s="684"/>
      <c r="C438" s="684"/>
      <c r="D438" s="684"/>
      <c r="E438" s="865"/>
      <c r="F438" s="865"/>
      <c r="G438" s="865"/>
      <c r="H438" s="865"/>
      <c r="I438" s="684"/>
      <c r="J438" s="682"/>
      <c r="K438" s="682"/>
      <c r="L438" s="682"/>
      <c r="M438" s="682"/>
      <c r="N438" s="682"/>
      <c r="O438" s="682"/>
      <c r="P438" s="682"/>
      <c r="Q438" s="682"/>
      <c r="R438" s="682"/>
      <c r="S438" s="682"/>
      <c r="T438" s="682"/>
      <c r="U438" s="682"/>
      <c r="V438" s="682"/>
      <c r="W438" s="682"/>
      <c r="X438" s="682"/>
      <c r="Y438" s="682"/>
      <c r="Z438" s="682"/>
    </row>
    <row r="439" spans="1:26" ht="15">
      <c r="A439" s="682"/>
      <c r="B439" s="684"/>
      <c r="C439" s="684"/>
      <c r="D439" s="684"/>
      <c r="E439" s="865"/>
      <c r="F439" s="865"/>
      <c r="G439" s="865"/>
      <c r="H439" s="865"/>
      <c r="I439" s="684"/>
      <c r="J439" s="682"/>
      <c r="K439" s="682"/>
      <c r="L439" s="682"/>
      <c r="M439" s="682"/>
      <c r="N439" s="682"/>
      <c r="O439" s="682"/>
      <c r="P439" s="682"/>
      <c r="Q439" s="682"/>
      <c r="R439" s="682"/>
      <c r="S439" s="682"/>
      <c r="T439" s="682"/>
      <c r="U439" s="682"/>
      <c r="V439" s="682"/>
      <c r="W439" s="682"/>
      <c r="X439" s="682"/>
      <c r="Y439" s="682"/>
      <c r="Z439" s="682"/>
    </row>
    <row r="440" spans="1:26" ht="15">
      <c r="A440" s="682"/>
      <c r="B440" s="684"/>
      <c r="C440" s="684"/>
      <c r="D440" s="684"/>
      <c r="E440" s="865"/>
      <c r="F440" s="865"/>
      <c r="G440" s="865"/>
      <c r="H440" s="865"/>
      <c r="I440" s="684"/>
      <c r="J440" s="682"/>
      <c r="K440" s="682"/>
      <c r="L440" s="682"/>
      <c r="M440" s="682"/>
      <c r="N440" s="682"/>
      <c r="O440" s="682"/>
      <c r="P440" s="682"/>
      <c r="Q440" s="682"/>
      <c r="R440" s="682"/>
      <c r="S440" s="682"/>
      <c r="T440" s="682"/>
      <c r="U440" s="682"/>
      <c r="V440" s="682"/>
      <c r="W440" s="682"/>
      <c r="X440" s="682"/>
      <c r="Y440" s="682"/>
      <c r="Z440" s="682"/>
    </row>
    <row r="441" spans="1:26" ht="15">
      <c r="A441" s="682"/>
      <c r="B441" s="684"/>
      <c r="C441" s="684"/>
      <c r="D441" s="684"/>
      <c r="E441" s="865"/>
      <c r="F441" s="865"/>
      <c r="G441" s="865"/>
      <c r="H441" s="865"/>
      <c r="I441" s="684"/>
      <c r="J441" s="682"/>
      <c r="K441" s="682"/>
      <c r="L441" s="682"/>
      <c r="M441" s="682"/>
      <c r="N441" s="682"/>
      <c r="O441" s="682"/>
      <c r="P441" s="682"/>
      <c r="Q441" s="682"/>
      <c r="R441" s="682"/>
      <c r="S441" s="682"/>
      <c r="T441" s="682"/>
      <c r="U441" s="682"/>
      <c r="V441" s="682"/>
      <c r="W441" s="682"/>
      <c r="X441" s="682"/>
      <c r="Y441" s="682"/>
      <c r="Z441" s="682"/>
    </row>
    <row r="442" spans="1:26" ht="15">
      <c r="A442" s="682"/>
      <c r="B442" s="684"/>
      <c r="C442" s="684"/>
      <c r="D442" s="684"/>
      <c r="E442" s="865"/>
      <c r="F442" s="865"/>
      <c r="G442" s="865"/>
      <c r="H442" s="865"/>
      <c r="I442" s="684"/>
      <c r="J442" s="682"/>
      <c r="K442" s="682"/>
      <c r="L442" s="682"/>
      <c r="M442" s="682"/>
      <c r="N442" s="682"/>
      <c r="O442" s="682"/>
      <c r="P442" s="682"/>
      <c r="Q442" s="682"/>
      <c r="R442" s="682"/>
      <c r="S442" s="682"/>
      <c r="T442" s="682"/>
      <c r="U442" s="682"/>
      <c r="V442" s="682"/>
      <c r="W442" s="682"/>
      <c r="X442" s="682"/>
      <c r="Y442" s="682"/>
      <c r="Z442" s="682"/>
    </row>
    <row r="443" spans="1:26" ht="15">
      <c r="A443" s="682"/>
      <c r="B443" s="684"/>
      <c r="C443" s="684"/>
      <c r="D443" s="684"/>
      <c r="E443" s="865"/>
      <c r="F443" s="865"/>
      <c r="G443" s="865"/>
      <c r="H443" s="865"/>
      <c r="I443" s="684"/>
      <c r="J443" s="682"/>
      <c r="K443" s="682"/>
      <c r="L443" s="682"/>
      <c r="M443" s="682"/>
      <c r="N443" s="682"/>
      <c r="O443" s="682"/>
      <c r="P443" s="682"/>
      <c r="Q443" s="682"/>
      <c r="R443" s="682"/>
      <c r="S443" s="682"/>
      <c r="T443" s="682"/>
      <c r="U443" s="682"/>
      <c r="V443" s="682"/>
      <c r="W443" s="682"/>
      <c r="X443" s="682"/>
      <c r="Y443" s="682"/>
      <c r="Z443" s="682"/>
    </row>
    <row r="444" spans="1:26" ht="15">
      <c r="A444" s="682"/>
      <c r="B444" s="684"/>
      <c r="C444" s="684"/>
      <c r="D444" s="684"/>
      <c r="E444" s="865"/>
      <c r="F444" s="865"/>
      <c r="G444" s="865"/>
      <c r="H444" s="865"/>
      <c r="I444" s="684"/>
      <c r="J444" s="682"/>
      <c r="K444" s="682"/>
      <c r="L444" s="682"/>
      <c r="M444" s="682"/>
      <c r="N444" s="682"/>
      <c r="O444" s="682"/>
      <c r="P444" s="682"/>
      <c r="Q444" s="682"/>
      <c r="R444" s="682"/>
      <c r="S444" s="682"/>
      <c r="T444" s="682"/>
      <c r="U444" s="682"/>
      <c r="V444" s="682"/>
      <c r="W444" s="682"/>
      <c r="X444" s="682"/>
      <c r="Y444" s="682"/>
      <c r="Z444" s="682"/>
    </row>
    <row r="445" spans="1:26" ht="15">
      <c r="A445" s="682"/>
      <c r="B445" s="684"/>
      <c r="C445" s="684"/>
      <c r="D445" s="684"/>
      <c r="E445" s="865"/>
      <c r="F445" s="865"/>
      <c r="G445" s="865"/>
      <c r="H445" s="865"/>
      <c r="I445" s="684"/>
      <c r="J445" s="682"/>
      <c r="K445" s="682"/>
      <c r="L445" s="682"/>
      <c r="M445" s="682"/>
      <c r="N445" s="682"/>
      <c r="O445" s="682"/>
      <c r="P445" s="682"/>
      <c r="Q445" s="682"/>
      <c r="R445" s="682"/>
      <c r="S445" s="682"/>
      <c r="T445" s="682"/>
      <c r="U445" s="682"/>
      <c r="V445" s="682"/>
      <c r="W445" s="682"/>
      <c r="X445" s="682"/>
      <c r="Y445" s="682"/>
      <c r="Z445" s="682"/>
    </row>
    <row r="446" spans="1:26" ht="15">
      <c r="A446" s="682"/>
      <c r="B446" s="684"/>
      <c r="C446" s="684"/>
      <c r="D446" s="684"/>
      <c r="E446" s="865"/>
      <c r="F446" s="865"/>
      <c r="G446" s="865"/>
      <c r="H446" s="865"/>
      <c r="I446" s="684"/>
      <c r="J446" s="682"/>
      <c r="K446" s="682"/>
      <c r="L446" s="682"/>
      <c r="M446" s="682"/>
      <c r="N446" s="682"/>
      <c r="O446" s="682"/>
      <c r="P446" s="682"/>
      <c r="Q446" s="682"/>
      <c r="R446" s="682"/>
      <c r="S446" s="682"/>
      <c r="T446" s="682"/>
      <c r="U446" s="682"/>
      <c r="V446" s="682"/>
      <c r="W446" s="682"/>
      <c r="X446" s="682"/>
      <c r="Y446" s="682"/>
      <c r="Z446" s="682"/>
    </row>
    <row r="447" spans="1:26" ht="15">
      <c r="A447" s="682"/>
      <c r="B447" s="684"/>
      <c r="C447" s="684"/>
      <c r="D447" s="684"/>
      <c r="E447" s="865"/>
      <c r="F447" s="865"/>
      <c r="G447" s="865"/>
      <c r="H447" s="865"/>
      <c r="I447" s="684"/>
      <c r="J447" s="682"/>
      <c r="K447" s="682"/>
      <c r="L447" s="682"/>
      <c r="M447" s="682"/>
      <c r="N447" s="682"/>
      <c r="O447" s="682"/>
      <c r="P447" s="682"/>
      <c r="Q447" s="682"/>
      <c r="R447" s="682"/>
      <c r="S447" s="682"/>
      <c r="T447" s="682"/>
      <c r="U447" s="682"/>
      <c r="V447" s="682"/>
      <c r="W447" s="682"/>
      <c r="X447" s="682"/>
      <c r="Y447" s="682"/>
      <c r="Z447" s="682"/>
    </row>
    <row r="448" spans="1:26" ht="15">
      <c r="A448" s="682"/>
      <c r="B448" s="684"/>
      <c r="C448" s="684"/>
      <c r="D448" s="684"/>
      <c r="E448" s="865"/>
      <c r="F448" s="865"/>
      <c r="G448" s="865"/>
      <c r="H448" s="865"/>
      <c r="I448" s="684"/>
      <c r="J448" s="682"/>
      <c r="K448" s="682"/>
      <c r="L448" s="682"/>
      <c r="M448" s="682"/>
      <c r="N448" s="682"/>
      <c r="O448" s="682"/>
      <c r="P448" s="682"/>
      <c r="Q448" s="682"/>
      <c r="R448" s="682"/>
      <c r="S448" s="682"/>
      <c r="T448" s="682"/>
      <c r="U448" s="682"/>
      <c r="V448" s="682"/>
      <c r="W448" s="682"/>
      <c r="X448" s="682"/>
      <c r="Y448" s="682"/>
      <c r="Z448" s="682"/>
    </row>
    <row r="449" spans="1:26" ht="15">
      <c r="A449" s="682"/>
      <c r="B449" s="684"/>
      <c r="C449" s="684"/>
      <c r="D449" s="684"/>
      <c r="E449" s="865"/>
      <c r="F449" s="865"/>
      <c r="G449" s="865"/>
      <c r="H449" s="865"/>
      <c r="I449" s="684"/>
      <c r="J449" s="682"/>
      <c r="K449" s="682"/>
      <c r="L449" s="682"/>
      <c r="M449" s="682"/>
      <c r="N449" s="682"/>
      <c r="O449" s="682"/>
      <c r="P449" s="682"/>
      <c r="Q449" s="682"/>
      <c r="R449" s="682"/>
      <c r="S449" s="682"/>
      <c r="T449" s="682"/>
      <c r="U449" s="682"/>
      <c r="V449" s="682"/>
      <c r="W449" s="682"/>
      <c r="X449" s="682"/>
      <c r="Y449" s="682"/>
      <c r="Z449" s="682"/>
    </row>
    <row r="450" spans="1:26" ht="15">
      <c r="A450" s="682"/>
      <c r="B450" s="684"/>
      <c r="C450" s="684"/>
      <c r="D450" s="684"/>
      <c r="E450" s="865"/>
      <c r="F450" s="865"/>
      <c r="G450" s="865"/>
      <c r="H450" s="865"/>
      <c r="I450" s="684"/>
      <c r="J450" s="682"/>
      <c r="K450" s="682"/>
      <c r="L450" s="682"/>
      <c r="M450" s="682"/>
      <c r="N450" s="682"/>
      <c r="O450" s="682"/>
      <c r="P450" s="682"/>
      <c r="Q450" s="682"/>
      <c r="R450" s="682"/>
      <c r="S450" s="682"/>
      <c r="T450" s="682"/>
      <c r="U450" s="682"/>
      <c r="V450" s="682"/>
      <c r="W450" s="682"/>
      <c r="X450" s="682"/>
      <c r="Y450" s="682"/>
      <c r="Z450" s="682"/>
    </row>
    <row r="451" spans="1:26" ht="15">
      <c r="A451" s="682"/>
      <c r="B451" s="684"/>
      <c r="C451" s="684"/>
      <c r="D451" s="684"/>
      <c r="E451" s="865"/>
      <c r="F451" s="865"/>
      <c r="G451" s="865"/>
      <c r="H451" s="865"/>
      <c r="I451" s="684"/>
      <c r="J451" s="682"/>
      <c r="K451" s="682"/>
      <c r="L451" s="682"/>
      <c r="M451" s="682"/>
      <c r="N451" s="682"/>
      <c r="O451" s="682"/>
      <c r="P451" s="682"/>
      <c r="Q451" s="682"/>
      <c r="R451" s="682"/>
      <c r="S451" s="682"/>
      <c r="T451" s="682"/>
      <c r="U451" s="682"/>
      <c r="V451" s="682"/>
      <c r="W451" s="682"/>
      <c r="X451" s="682"/>
      <c r="Y451" s="682"/>
      <c r="Z451" s="682"/>
    </row>
    <row r="452" spans="1:26" ht="15">
      <c r="A452" s="682"/>
      <c r="B452" s="684"/>
      <c r="C452" s="684"/>
      <c r="D452" s="684"/>
      <c r="E452" s="865"/>
      <c r="F452" s="865"/>
      <c r="G452" s="865"/>
      <c r="H452" s="865"/>
      <c r="I452" s="684"/>
      <c r="J452" s="682"/>
      <c r="K452" s="682"/>
      <c r="L452" s="682"/>
      <c r="M452" s="682"/>
      <c r="N452" s="682"/>
      <c r="O452" s="682"/>
      <c r="P452" s="682"/>
      <c r="Q452" s="682"/>
      <c r="R452" s="682"/>
      <c r="S452" s="682"/>
      <c r="T452" s="682"/>
      <c r="U452" s="682"/>
      <c r="V452" s="682"/>
      <c r="W452" s="682"/>
      <c r="X452" s="682"/>
      <c r="Y452" s="682"/>
      <c r="Z452" s="682"/>
    </row>
    <row r="453" spans="1:26" ht="15">
      <c r="A453" s="682"/>
      <c r="B453" s="684"/>
      <c r="C453" s="684"/>
      <c r="D453" s="684"/>
      <c r="E453" s="865"/>
      <c r="F453" s="865"/>
      <c r="G453" s="865"/>
      <c r="H453" s="865"/>
      <c r="I453" s="684"/>
      <c r="J453" s="682"/>
      <c r="K453" s="682"/>
      <c r="L453" s="682"/>
      <c r="M453" s="682"/>
      <c r="N453" s="682"/>
      <c r="O453" s="682"/>
      <c r="P453" s="682"/>
      <c r="Q453" s="682"/>
      <c r="R453" s="682"/>
      <c r="S453" s="682"/>
      <c r="T453" s="682"/>
      <c r="U453" s="682"/>
      <c r="V453" s="682"/>
      <c r="W453" s="682"/>
      <c r="X453" s="682"/>
      <c r="Y453" s="682"/>
      <c r="Z453" s="682"/>
    </row>
    <row r="454" spans="1:26" ht="15">
      <c r="A454" s="682"/>
      <c r="B454" s="684"/>
      <c r="C454" s="684"/>
      <c r="D454" s="684"/>
      <c r="E454" s="865"/>
      <c r="F454" s="865"/>
      <c r="G454" s="865"/>
      <c r="H454" s="865"/>
      <c r="I454" s="684"/>
      <c r="J454" s="682"/>
      <c r="K454" s="682"/>
      <c r="L454" s="682"/>
      <c r="M454" s="682"/>
      <c r="N454" s="682"/>
      <c r="O454" s="682"/>
      <c r="P454" s="682"/>
      <c r="Q454" s="682"/>
      <c r="R454" s="682"/>
      <c r="S454" s="682"/>
      <c r="T454" s="682"/>
      <c r="U454" s="682"/>
      <c r="V454" s="682"/>
      <c r="W454" s="682"/>
      <c r="X454" s="682"/>
      <c r="Y454" s="682"/>
      <c r="Z454" s="682"/>
    </row>
    <row r="455" spans="1:26" ht="15">
      <c r="A455" s="682"/>
      <c r="B455" s="684"/>
      <c r="C455" s="684"/>
      <c r="D455" s="684"/>
      <c r="E455" s="865"/>
      <c r="F455" s="865"/>
      <c r="G455" s="865"/>
      <c r="H455" s="865"/>
      <c r="I455" s="684"/>
      <c r="J455" s="682"/>
      <c r="K455" s="682"/>
      <c r="L455" s="682"/>
      <c r="M455" s="682"/>
      <c r="N455" s="682"/>
      <c r="O455" s="682"/>
      <c r="P455" s="682"/>
      <c r="Q455" s="682"/>
      <c r="R455" s="682"/>
      <c r="S455" s="682"/>
      <c r="T455" s="682"/>
      <c r="U455" s="682"/>
      <c r="V455" s="682"/>
      <c r="W455" s="682"/>
      <c r="X455" s="682"/>
      <c r="Y455" s="682"/>
      <c r="Z455" s="682"/>
    </row>
    <row r="456" spans="1:26" ht="15">
      <c r="A456" s="682"/>
      <c r="B456" s="684"/>
      <c r="C456" s="684"/>
      <c r="D456" s="684"/>
      <c r="E456" s="865"/>
      <c r="F456" s="865"/>
      <c r="G456" s="865"/>
      <c r="H456" s="865"/>
      <c r="I456" s="684"/>
      <c r="J456" s="682"/>
      <c r="K456" s="682"/>
      <c r="L456" s="682"/>
      <c r="M456" s="682"/>
      <c r="N456" s="682"/>
      <c r="O456" s="682"/>
      <c r="P456" s="682"/>
      <c r="Q456" s="682"/>
      <c r="R456" s="682"/>
      <c r="S456" s="682"/>
      <c r="T456" s="682"/>
      <c r="U456" s="682"/>
      <c r="V456" s="682"/>
      <c r="W456" s="682"/>
      <c r="X456" s="682"/>
      <c r="Y456" s="682"/>
      <c r="Z456" s="682"/>
    </row>
    <row r="457" spans="1:26" ht="15">
      <c r="A457" s="682"/>
      <c r="B457" s="684"/>
      <c r="C457" s="684"/>
      <c r="D457" s="684"/>
      <c r="E457" s="865"/>
      <c r="F457" s="865"/>
      <c r="G457" s="865"/>
      <c r="H457" s="865"/>
      <c r="I457" s="684"/>
      <c r="J457" s="682"/>
      <c r="K457" s="682"/>
      <c r="L457" s="682"/>
      <c r="M457" s="682"/>
      <c r="N457" s="682"/>
      <c r="O457" s="682"/>
      <c r="P457" s="682"/>
      <c r="Q457" s="682"/>
      <c r="R457" s="682"/>
      <c r="S457" s="682"/>
      <c r="T457" s="682"/>
      <c r="U457" s="682"/>
      <c r="V457" s="682"/>
      <c r="W457" s="682"/>
      <c r="X457" s="682"/>
      <c r="Y457" s="682"/>
      <c r="Z457" s="682"/>
    </row>
    <row r="458" spans="1:26" ht="15">
      <c r="A458" s="682"/>
      <c r="B458" s="684"/>
      <c r="C458" s="684"/>
      <c r="D458" s="684"/>
      <c r="E458" s="865"/>
      <c r="F458" s="865"/>
      <c r="G458" s="865"/>
      <c r="H458" s="865"/>
      <c r="I458" s="684"/>
      <c r="J458" s="682"/>
      <c r="K458" s="682"/>
      <c r="L458" s="682"/>
      <c r="M458" s="682"/>
      <c r="N458" s="682"/>
      <c r="O458" s="682"/>
      <c r="P458" s="682"/>
      <c r="Q458" s="682"/>
      <c r="R458" s="682"/>
      <c r="S458" s="682"/>
      <c r="T458" s="682"/>
      <c r="U458" s="682"/>
      <c r="V458" s="682"/>
      <c r="W458" s="682"/>
      <c r="X458" s="682"/>
      <c r="Y458" s="682"/>
      <c r="Z458" s="682"/>
    </row>
    <row r="459" spans="1:26" ht="15">
      <c r="A459" s="682"/>
      <c r="B459" s="684"/>
      <c r="C459" s="684"/>
      <c r="D459" s="684"/>
      <c r="E459" s="865"/>
      <c r="F459" s="865"/>
      <c r="G459" s="865"/>
      <c r="H459" s="865"/>
      <c r="I459" s="684"/>
      <c r="J459" s="682"/>
      <c r="K459" s="682"/>
      <c r="L459" s="682"/>
      <c r="M459" s="682"/>
      <c r="N459" s="682"/>
      <c r="O459" s="682"/>
      <c r="P459" s="682"/>
      <c r="Q459" s="682"/>
      <c r="R459" s="682"/>
      <c r="S459" s="682"/>
      <c r="T459" s="682"/>
      <c r="U459" s="682"/>
      <c r="V459" s="682"/>
      <c r="W459" s="682"/>
      <c r="X459" s="682"/>
      <c r="Y459" s="682"/>
      <c r="Z459" s="682"/>
    </row>
    <row r="460" spans="1:26" ht="15">
      <c r="A460" s="682"/>
      <c r="B460" s="684"/>
      <c r="C460" s="684"/>
      <c r="D460" s="684"/>
      <c r="E460" s="865"/>
      <c r="F460" s="865"/>
      <c r="G460" s="865"/>
      <c r="H460" s="865"/>
      <c r="I460" s="684"/>
      <c r="J460" s="682"/>
      <c r="K460" s="682"/>
      <c r="L460" s="682"/>
      <c r="M460" s="682"/>
      <c r="N460" s="682"/>
      <c r="O460" s="682"/>
      <c r="P460" s="682"/>
      <c r="Q460" s="682"/>
      <c r="R460" s="682"/>
      <c r="S460" s="682"/>
      <c r="T460" s="682"/>
      <c r="U460" s="682"/>
      <c r="V460" s="682"/>
      <c r="W460" s="682"/>
      <c r="X460" s="682"/>
      <c r="Y460" s="682"/>
      <c r="Z460" s="682"/>
    </row>
    <row r="461" spans="1:26" ht="15">
      <c r="A461" s="682"/>
      <c r="B461" s="684"/>
      <c r="C461" s="684"/>
      <c r="D461" s="684"/>
      <c r="E461" s="865"/>
      <c r="F461" s="865"/>
      <c r="G461" s="865"/>
      <c r="H461" s="865"/>
      <c r="I461" s="684"/>
      <c r="J461" s="682"/>
      <c r="K461" s="682"/>
      <c r="L461" s="682"/>
      <c r="M461" s="682"/>
      <c r="N461" s="682"/>
      <c r="O461" s="682"/>
      <c r="P461" s="682"/>
      <c r="Q461" s="682"/>
      <c r="R461" s="682"/>
      <c r="S461" s="682"/>
      <c r="T461" s="682"/>
      <c r="U461" s="682"/>
      <c r="V461" s="682"/>
      <c r="W461" s="682"/>
      <c r="X461" s="682"/>
      <c r="Y461" s="682"/>
      <c r="Z461" s="682"/>
    </row>
    <row r="462" spans="1:26" ht="15">
      <c r="A462" s="682"/>
      <c r="B462" s="684"/>
      <c r="C462" s="684"/>
      <c r="D462" s="684"/>
      <c r="E462" s="865"/>
      <c r="F462" s="865"/>
      <c r="G462" s="865"/>
      <c r="H462" s="865"/>
      <c r="I462" s="684"/>
      <c r="J462" s="682"/>
      <c r="K462" s="682"/>
      <c r="L462" s="682"/>
      <c r="M462" s="682"/>
      <c r="N462" s="682"/>
      <c r="O462" s="682"/>
      <c r="P462" s="682"/>
      <c r="Q462" s="682"/>
      <c r="R462" s="682"/>
      <c r="S462" s="682"/>
      <c r="T462" s="682"/>
      <c r="U462" s="682"/>
      <c r="V462" s="682"/>
      <c r="W462" s="682"/>
      <c r="X462" s="682"/>
      <c r="Y462" s="682"/>
      <c r="Z462" s="682"/>
    </row>
    <row r="463" spans="1:26" ht="15">
      <c r="A463" s="682"/>
      <c r="B463" s="684"/>
      <c r="C463" s="684"/>
      <c r="D463" s="684"/>
      <c r="E463" s="865"/>
      <c r="F463" s="865"/>
      <c r="G463" s="865"/>
      <c r="H463" s="865"/>
      <c r="I463" s="684"/>
      <c r="J463" s="682"/>
      <c r="K463" s="682"/>
      <c r="L463" s="682"/>
      <c r="M463" s="682"/>
      <c r="N463" s="682"/>
      <c r="O463" s="682"/>
      <c r="P463" s="682"/>
      <c r="Q463" s="682"/>
      <c r="R463" s="682"/>
      <c r="S463" s="682"/>
      <c r="T463" s="682"/>
      <c r="U463" s="682"/>
      <c r="V463" s="682"/>
      <c r="W463" s="682"/>
      <c r="X463" s="682"/>
      <c r="Y463" s="682"/>
      <c r="Z463" s="682"/>
    </row>
    <row r="464" spans="1:26" ht="15">
      <c r="A464" s="682"/>
      <c r="B464" s="684"/>
      <c r="C464" s="684"/>
      <c r="D464" s="684"/>
      <c r="E464" s="865"/>
      <c r="F464" s="865"/>
      <c r="G464" s="865"/>
      <c r="H464" s="865"/>
      <c r="I464" s="684"/>
      <c r="J464" s="682"/>
      <c r="K464" s="682"/>
      <c r="L464" s="682"/>
      <c r="M464" s="682"/>
      <c r="N464" s="682"/>
      <c r="O464" s="682"/>
      <c r="P464" s="682"/>
      <c r="Q464" s="682"/>
      <c r="R464" s="682"/>
      <c r="S464" s="682"/>
      <c r="T464" s="682"/>
      <c r="U464" s="682"/>
      <c r="V464" s="682"/>
      <c r="W464" s="682"/>
      <c r="X464" s="682"/>
      <c r="Y464" s="682"/>
      <c r="Z464" s="682"/>
    </row>
    <row r="465" spans="1:26" ht="15">
      <c r="A465" s="682"/>
      <c r="B465" s="684"/>
      <c r="C465" s="684"/>
      <c r="D465" s="684"/>
      <c r="E465" s="865"/>
      <c r="F465" s="865"/>
      <c r="G465" s="865"/>
      <c r="H465" s="865"/>
      <c r="I465" s="684"/>
      <c r="J465" s="682"/>
      <c r="K465" s="682"/>
      <c r="L465" s="682"/>
      <c r="M465" s="682"/>
      <c r="N465" s="682"/>
      <c r="O465" s="682"/>
      <c r="P465" s="682"/>
      <c r="Q465" s="682"/>
      <c r="R465" s="682"/>
      <c r="S465" s="682"/>
      <c r="T465" s="682"/>
      <c r="U465" s="682"/>
      <c r="V465" s="682"/>
      <c r="W465" s="682"/>
      <c r="X465" s="682"/>
      <c r="Y465" s="682"/>
      <c r="Z465" s="682"/>
    </row>
    <row r="466" spans="1:26" ht="15">
      <c r="A466" s="682"/>
      <c r="B466" s="684"/>
      <c r="C466" s="684"/>
      <c r="D466" s="684"/>
      <c r="E466" s="865"/>
      <c r="F466" s="865"/>
      <c r="G466" s="865"/>
      <c r="H466" s="865"/>
      <c r="I466" s="684"/>
      <c r="J466" s="682"/>
      <c r="K466" s="682"/>
      <c r="L466" s="682"/>
      <c r="M466" s="682"/>
      <c r="N466" s="682"/>
      <c r="O466" s="682"/>
      <c r="P466" s="682"/>
      <c r="Q466" s="682"/>
      <c r="R466" s="682"/>
      <c r="S466" s="682"/>
      <c r="T466" s="682"/>
      <c r="U466" s="682"/>
      <c r="V466" s="682"/>
      <c r="W466" s="682"/>
      <c r="X466" s="682"/>
      <c r="Y466" s="682"/>
      <c r="Z466" s="682"/>
    </row>
    <row r="467" spans="1:26" ht="15">
      <c r="A467" s="682"/>
      <c r="B467" s="684"/>
      <c r="C467" s="684"/>
      <c r="D467" s="684"/>
      <c r="E467" s="865"/>
      <c r="F467" s="865"/>
      <c r="G467" s="865"/>
      <c r="H467" s="865"/>
      <c r="I467" s="684"/>
      <c r="J467" s="682"/>
      <c r="K467" s="682"/>
      <c r="L467" s="682"/>
      <c r="M467" s="682"/>
      <c r="N467" s="682"/>
      <c r="O467" s="682"/>
      <c r="P467" s="682"/>
      <c r="Q467" s="682"/>
      <c r="R467" s="682"/>
      <c r="S467" s="682"/>
      <c r="T467" s="682"/>
      <c r="U467" s="682"/>
      <c r="V467" s="682"/>
      <c r="W467" s="682"/>
      <c r="X467" s="682"/>
      <c r="Y467" s="682"/>
      <c r="Z467" s="682"/>
    </row>
    <row r="468" spans="1:26" ht="15">
      <c r="A468" s="682"/>
      <c r="B468" s="684"/>
      <c r="C468" s="684"/>
      <c r="D468" s="684"/>
      <c r="E468" s="865"/>
      <c r="F468" s="865"/>
      <c r="G468" s="865"/>
      <c r="H468" s="865"/>
      <c r="I468" s="684"/>
      <c r="J468" s="682"/>
      <c r="K468" s="682"/>
      <c r="L468" s="682"/>
      <c r="M468" s="682"/>
      <c r="N468" s="682"/>
      <c r="O468" s="682"/>
      <c r="P468" s="682"/>
      <c r="Q468" s="682"/>
      <c r="R468" s="682"/>
      <c r="S468" s="682"/>
      <c r="T468" s="682"/>
      <c r="U468" s="682"/>
      <c r="V468" s="682"/>
      <c r="W468" s="682"/>
      <c r="X468" s="682"/>
      <c r="Y468" s="682"/>
      <c r="Z468" s="682"/>
    </row>
    <row r="469" spans="1:26" ht="15">
      <c r="A469" s="682"/>
      <c r="B469" s="684"/>
      <c r="C469" s="684"/>
      <c r="D469" s="684"/>
      <c r="E469" s="865"/>
      <c r="F469" s="865"/>
      <c r="G469" s="865"/>
      <c r="H469" s="865"/>
      <c r="I469" s="684"/>
      <c r="J469" s="682"/>
      <c r="K469" s="682"/>
      <c r="L469" s="682"/>
      <c r="M469" s="682"/>
      <c r="N469" s="682"/>
      <c r="O469" s="682"/>
      <c r="P469" s="682"/>
      <c r="Q469" s="682"/>
      <c r="R469" s="682"/>
      <c r="S469" s="682"/>
      <c r="T469" s="682"/>
      <c r="U469" s="682"/>
      <c r="V469" s="682"/>
      <c r="W469" s="682"/>
      <c r="X469" s="682"/>
      <c r="Y469" s="682"/>
      <c r="Z469" s="682"/>
    </row>
    <row r="470" spans="1:26" ht="15">
      <c r="A470" s="682"/>
      <c r="B470" s="684"/>
      <c r="C470" s="684"/>
      <c r="D470" s="684"/>
      <c r="E470" s="865"/>
      <c r="F470" s="865"/>
      <c r="G470" s="865"/>
      <c r="H470" s="865"/>
      <c r="I470" s="684"/>
      <c r="J470" s="682"/>
      <c r="K470" s="682"/>
      <c r="L470" s="682"/>
      <c r="M470" s="682"/>
      <c r="N470" s="682"/>
      <c r="O470" s="682"/>
      <c r="P470" s="682"/>
      <c r="Q470" s="682"/>
      <c r="R470" s="682"/>
      <c r="S470" s="682"/>
      <c r="T470" s="682"/>
      <c r="U470" s="682"/>
      <c r="V470" s="682"/>
      <c r="W470" s="682"/>
      <c r="X470" s="682"/>
      <c r="Y470" s="682"/>
      <c r="Z470" s="682"/>
    </row>
    <row r="471" spans="1:26" ht="15">
      <c r="A471" s="682"/>
      <c r="B471" s="684"/>
      <c r="C471" s="684"/>
      <c r="D471" s="684"/>
      <c r="E471" s="865"/>
      <c r="F471" s="865"/>
      <c r="G471" s="865"/>
      <c r="H471" s="865"/>
      <c r="I471" s="684"/>
      <c r="J471" s="682"/>
      <c r="K471" s="682"/>
      <c r="L471" s="682"/>
      <c r="M471" s="682"/>
      <c r="N471" s="682"/>
      <c r="O471" s="682"/>
      <c r="P471" s="682"/>
      <c r="Q471" s="682"/>
      <c r="R471" s="682"/>
      <c r="S471" s="682"/>
      <c r="T471" s="682"/>
      <c r="U471" s="682"/>
      <c r="V471" s="682"/>
      <c r="W471" s="682"/>
      <c r="X471" s="682"/>
      <c r="Y471" s="682"/>
      <c r="Z471" s="682"/>
    </row>
    <row r="472" spans="1:26" ht="15">
      <c r="A472" s="682"/>
      <c r="B472" s="684"/>
      <c r="C472" s="684"/>
      <c r="D472" s="684"/>
      <c r="E472" s="865"/>
      <c r="F472" s="865"/>
      <c r="G472" s="865"/>
      <c r="H472" s="865"/>
      <c r="I472" s="684"/>
      <c r="J472" s="682"/>
      <c r="K472" s="682"/>
      <c r="L472" s="682"/>
      <c r="M472" s="682"/>
      <c r="N472" s="682"/>
      <c r="O472" s="682"/>
      <c r="P472" s="682"/>
      <c r="Q472" s="682"/>
      <c r="R472" s="682"/>
      <c r="S472" s="682"/>
      <c r="T472" s="682"/>
      <c r="U472" s="682"/>
      <c r="V472" s="682"/>
      <c r="W472" s="682"/>
      <c r="X472" s="682"/>
      <c r="Y472" s="682"/>
      <c r="Z472" s="682"/>
    </row>
    <row r="473" spans="1:26" ht="15">
      <c r="A473" s="682"/>
      <c r="B473" s="684"/>
      <c r="C473" s="684"/>
      <c r="D473" s="684"/>
      <c r="E473" s="865"/>
      <c r="F473" s="865"/>
      <c r="G473" s="865"/>
      <c r="H473" s="865"/>
      <c r="I473" s="684"/>
      <c r="J473" s="682"/>
      <c r="K473" s="682"/>
      <c r="L473" s="682"/>
      <c r="M473" s="682"/>
      <c r="N473" s="682"/>
      <c r="O473" s="682"/>
      <c r="P473" s="682"/>
      <c r="Q473" s="682"/>
      <c r="R473" s="682"/>
      <c r="S473" s="682"/>
      <c r="T473" s="682"/>
      <c r="U473" s="682"/>
      <c r="V473" s="682"/>
      <c r="W473" s="682"/>
      <c r="X473" s="682"/>
      <c r="Y473" s="682"/>
      <c r="Z473" s="682"/>
    </row>
    <row r="474" spans="1:26" ht="15">
      <c r="A474" s="682"/>
      <c r="B474" s="684"/>
      <c r="C474" s="684"/>
      <c r="D474" s="684"/>
      <c r="E474" s="865"/>
      <c r="F474" s="865"/>
      <c r="G474" s="865"/>
      <c r="H474" s="865"/>
      <c r="I474" s="684"/>
      <c r="J474" s="682"/>
      <c r="K474" s="682"/>
      <c r="L474" s="682"/>
      <c r="M474" s="682"/>
      <c r="N474" s="682"/>
      <c r="O474" s="682"/>
      <c r="P474" s="682"/>
      <c r="Q474" s="682"/>
      <c r="R474" s="682"/>
      <c r="S474" s="682"/>
      <c r="T474" s="682"/>
      <c r="U474" s="682"/>
      <c r="V474" s="682"/>
      <c r="W474" s="682"/>
      <c r="X474" s="682"/>
      <c r="Y474" s="682"/>
      <c r="Z474" s="682"/>
    </row>
    <row r="475" spans="1:26" ht="15">
      <c r="A475" s="682"/>
      <c r="B475" s="684"/>
      <c r="C475" s="684"/>
      <c r="D475" s="684"/>
      <c r="E475" s="865"/>
      <c r="F475" s="865"/>
      <c r="G475" s="865"/>
      <c r="H475" s="865"/>
      <c r="I475" s="684"/>
      <c r="J475" s="682"/>
      <c r="K475" s="682"/>
      <c r="L475" s="682"/>
      <c r="M475" s="682"/>
      <c r="N475" s="682"/>
      <c r="O475" s="682"/>
      <c r="P475" s="682"/>
      <c r="Q475" s="682"/>
      <c r="R475" s="682"/>
      <c r="S475" s="682"/>
      <c r="T475" s="682"/>
      <c r="U475" s="682"/>
      <c r="V475" s="682"/>
      <c r="W475" s="682"/>
      <c r="X475" s="682"/>
      <c r="Y475" s="682"/>
      <c r="Z475" s="682"/>
    </row>
    <row r="476" spans="1:26" ht="15">
      <c r="A476" s="682"/>
      <c r="B476" s="684"/>
      <c r="C476" s="684"/>
      <c r="D476" s="684"/>
      <c r="E476" s="865"/>
      <c r="F476" s="865"/>
      <c r="G476" s="865"/>
      <c r="H476" s="865"/>
      <c r="I476" s="684"/>
      <c r="J476" s="682"/>
      <c r="K476" s="682"/>
      <c r="L476" s="682"/>
      <c r="M476" s="682"/>
      <c r="N476" s="682"/>
      <c r="O476" s="682"/>
      <c r="P476" s="682"/>
      <c r="Q476" s="682"/>
      <c r="R476" s="682"/>
      <c r="S476" s="682"/>
      <c r="T476" s="682"/>
      <c r="U476" s="682"/>
      <c r="V476" s="682"/>
      <c r="W476" s="682"/>
      <c r="X476" s="682"/>
      <c r="Y476" s="682"/>
      <c r="Z476" s="682"/>
    </row>
    <row r="477" spans="1:26" ht="15">
      <c r="A477" s="682"/>
      <c r="B477" s="684"/>
      <c r="C477" s="684"/>
      <c r="D477" s="684"/>
      <c r="E477" s="865"/>
      <c r="F477" s="865"/>
      <c r="G477" s="865"/>
      <c r="H477" s="865"/>
      <c r="I477" s="684"/>
      <c r="J477" s="682"/>
      <c r="K477" s="682"/>
      <c r="L477" s="682"/>
      <c r="M477" s="682"/>
      <c r="N477" s="682"/>
      <c r="O477" s="682"/>
      <c r="P477" s="682"/>
      <c r="Q477" s="682"/>
      <c r="R477" s="682"/>
      <c r="S477" s="682"/>
      <c r="T477" s="682"/>
      <c r="U477" s="682"/>
      <c r="V477" s="682"/>
      <c r="W477" s="682"/>
      <c r="X477" s="682"/>
      <c r="Y477" s="682"/>
      <c r="Z477" s="682"/>
    </row>
    <row r="478" spans="1:26" ht="15">
      <c r="A478" s="682"/>
      <c r="B478" s="684"/>
      <c r="C478" s="684"/>
      <c r="D478" s="684"/>
      <c r="E478" s="865"/>
      <c r="F478" s="865"/>
      <c r="G478" s="865"/>
      <c r="H478" s="865"/>
      <c r="I478" s="684"/>
      <c r="J478" s="682"/>
      <c r="K478" s="682"/>
      <c r="L478" s="682"/>
      <c r="M478" s="682"/>
      <c r="N478" s="682"/>
      <c r="O478" s="682"/>
      <c r="P478" s="682"/>
      <c r="Q478" s="682"/>
      <c r="R478" s="682"/>
      <c r="S478" s="682"/>
      <c r="T478" s="682"/>
      <c r="U478" s="682"/>
      <c r="V478" s="682"/>
      <c r="W478" s="682"/>
      <c r="X478" s="682"/>
      <c r="Y478" s="682"/>
      <c r="Z478" s="682"/>
    </row>
    <row r="479" spans="1:26" ht="15">
      <c r="A479" s="682"/>
      <c r="B479" s="684"/>
      <c r="C479" s="684"/>
      <c r="D479" s="684"/>
      <c r="E479" s="865"/>
      <c r="F479" s="865"/>
      <c r="G479" s="865"/>
      <c r="H479" s="865"/>
      <c r="I479" s="684"/>
      <c r="J479" s="682"/>
      <c r="K479" s="682"/>
      <c r="L479" s="682"/>
      <c r="M479" s="682"/>
      <c r="N479" s="682"/>
      <c r="O479" s="682"/>
      <c r="P479" s="682"/>
      <c r="Q479" s="682"/>
      <c r="R479" s="682"/>
      <c r="S479" s="682"/>
      <c r="T479" s="682"/>
      <c r="U479" s="682"/>
      <c r="V479" s="682"/>
      <c r="W479" s="682"/>
      <c r="X479" s="682"/>
      <c r="Y479" s="682"/>
      <c r="Z479" s="682"/>
    </row>
    <row r="480" spans="1:26" ht="15">
      <c r="A480" s="682"/>
      <c r="B480" s="684"/>
      <c r="C480" s="684"/>
      <c r="D480" s="684"/>
      <c r="E480" s="865"/>
      <c r="F480" s="865"/>
      <c r="G480" s="865"/>
      <c r="H480" s="865"/>
      <c r="I480" s="684"/>
      <c r="J480" s="682"/>
      <c r="K480" s="682"/>
      <c r="L480" s="682"/>
      <c r="M480" s="682"/>
      <c r="N480" s="682"/>
      <c r="O480" s="682"/>
      <c r="P480" s="682"/>
      <c r="Q480" s="682"/>
      <c r="R480" s="682"/>
      <c r="S480" s="682"/>
      <c r="T480" s="682"/>
      <c r="U480" s="682"/>
      <c r="V480" s="682"/>
      <c r="W480" s="682"/>
      <c r="X480" s="682"/>
      <c r="Y480" s="682"/>
      <c r="Z480" s="682"/>
    </row>
    <row r="481" spans="1:26" ht="15">
      <c r="A481" s="682"/>
      <c r="B481" s="684"/>
      <c r="C481" s="684"/>
      <c r="D481" s="684"/>
      <c r="E481" s="865"/>
      <c r="F481" s="865"/>
      <c r="G481" s="865"/>
      <c r="H481" s="865"/>
      <c r="I481" s="684"/>
      <c r="J481" s="682"/>
      <c r="K481" s="682"/>
      <c r="L481" s="682"/>
      <c r="M481" s="682"/>
      <c r="N481" s="682"/>
      <c r="O481" s="682"/>
      <c r="P481" s="682"/>
      <c r="Q481" s="682"/>
      <c r="R481" s="682"/>
      <c r="S481" s="682"/>
      <c r="T481" s="682"/>
      <c r="U481" s="682"/>
      <c r="V481" s="682"/>
      <c r="W481" s="682"/>
      <c r="X481" s="682"/>
      <c r="Y481" s="682"/>
      <c r="Z481" s="682"/>
    </row>
    <row r="482" spans="1:26" ht="15">
      <c r="A482" s="682"/>
      <c r="B482" s="684"/>
      <c r="C482" s="684"/>
      <c r="D482" s="684"/>
      <c r="E482" s="865"/>
      <c r="F482" s="865"/>
      <c r="G482" s="865"/>
      <c r="H482" s="865"/>
      <c r="I482" s="684"/>
      <c r="J482" s="682"/>
      <c r="K482" s="682"/>
      <c r="L482" s="682"/>
      <c r="M482" s="682"/>
      <c r="N482" s="682"/>
      <c r="O482" s="682"/>
      <c r="P482" s="682"/>
      <c r="Q482" s="682"/>
      <c r="R482" s="682"/>
      <c r="S482" s="682"/>
      <c r="T482" s="682"/>
      <c r="U482" s="682"/>
      <c r="V482" s="682"/>
      <c r="W482" s="682"/>
      <c r="X482" s="682"/>
      <c r="Y482" s="682"/>
      <c r="Z482" s="682"/>
    </row>
    <row r="483" spans="1:26" ht="15">
      <c r="A483" s="682"/>
      <c r="B483" s="684"/>
      <c r="C483" s="684"/>
      <c r="D483" s="684"/>
      <c r="E483" s="865"/>
      <c r="F483" s="865"/>
      <c r="G483" s="865"/>
      <c r="H483" s="865"/>
      <c r="I483" s="684"/>
      <c r="J483" s="682"/>
      <c r="K483" s="682"/>
      <c r="L483" s="682"/>
      <c r="M483" s="682"/>
      <c r="N483" s="682"/>
      <c r="O483" s="682"/>
      <c r="P483" s="682"/>
      <c r="Q483" s="682"/>
      <c r="R483" s="682"/>
      <c r="S483" s="682"/>
      <c r="T483" s="682"/>
      <c r="U483" s="682"/>
      <c r="V483" s="682"/>
      <c r="W483" s="682"/>
      <c r="X483" s="682"/>
      <c r="Y483" s="682"/>
      <c r="Z483" s="682"/>
    </row>
    <row r="484" spans="1:26" ht="15">
      <c r="A484" s="682"/>
      <c r="B484" s="684"/>
      <c r="C484" s="684"/>
      <c r="D484" s="684"/>
      <c r="E484" s="865"/>
      <c r="F484" s="865"/>
      <c r="G484" s="865"/>
      <c r="H484" s="865"/>
      <c r="I484" s="684"/>
      <c r="J484" s="682"/>
      <c r="K484" s="682"/>
      <c r="L484" s="682"/>
      <c r="M484" s="682"/>
      <c r="N484" s="682"/>
      <c r="O484" s="682"/>
      <c r="P484" s="682"/>
      <c r="Q484" s="682"/>
      <c r="R484" s="682"/>
      <c r="S484" s="682"/>
      <c r="T484" s="682"/>
      <c r="U484" s="682"/>
      <c r="V484" s="682"/>
      <c r="W484" s="682"/>
      <c r="X484" s="682"/>
      <c r="Y484" s="682"/>
      <c r="Z484" s="682"/>
    </row>
    <row r="485" spans="1:26" ht="15">
      <c r="A485" s="682"/>
      <c r="B485" s="684"/>
      <c r="C485" s="684"/>
      <c r="D485" s="684"/>
      <c r="E485" s="865"/>
      <c r="F485" s="865"/>
      <c r="G485" s="865"/>
      <c r="H485" s="865"/>
      <c r="I485" s="684"/>
      <c r="J485" s="682"/>
      <c r="K485" s="682"/>
      <c r="L485" s="682"/>
      <c r="M485" s="682"/>
      <c r="N485" s="682"/>
      <c r="O485" s="682"/>
      <c r="P485" s="682"/>
      <c r="Q485" s="682"/>
      <c r="R485" s="682"/>
      <c r="S485" s="682"/>
      <c r="T485" s="682"/>
      <c r="U485" s="682"/>
      <c r="V485" s="682"/>
      <c r="W485" s="682"/>
      <c r="X485" s="682"/>
      <c r="Y485" s="682"/>
      <c r="Z485" s="682"/>
    </row>
    <row r="486" spans="1:26" ht="15">
      <c r="A486" s="682"/>
      <c r="B486" s="684"/>
      <c r="C486" s="684"/>
      <c r="D486" s="684"/>
      <c r="E486" s="865"/>
      <c r="F486" s="865"/>
      <c r="G486" s="865"/>
      <c r="H486" s="865"/>
      <c r="I486" s="684"/>
      <c r="J486" s="682"/>
      <c r="K486" s="682"/>
      <c r="L486" s="682"/>
      <c r="M486" s="682"/>
      <c r="N486" s="682"/>
      <c r="O486" s="682"/>
      <c r="P486" s="682"/>
      <c r="Q486" s="682"/>
      <c r="R486" s="682"/>
      <c r="S486" s="682"/>
      <c r="T486" s="682"/>
      <c r="U486" s="682"/>
      <c r="V486" s="682"/>
      <c r="W486" s="682"/>
      <c r="X486" s="682"/>
      <c r="Y486" s="682"/>
      <c r="Z486" s="682"/>
    </row>
    <row r="487" spans="1:26" ht="15">
      <c r="A487" s="682"/>
      <c r="B487" s="684"/>
      <c r="C487" s="684"/>
      <c r="D487" s="684"/>
      <c r="E487" s="865"/>
      <c r="F487" s="865"/>
      <c r="G487" s="865"/>
      <c r="H487" s="865"/>
      <c r="I487" s="684"/>
      <c r="J487" s="682"/>
      <c r="K487" s="682"/>
      <c r="L487" s="682"/>
      <c r="M487" s="682"/>
      <c r="N487" s="682"/>
      <c r="O487" s="682"/>
      <c r="P487" s="682"/>
      <c r="Q487" s="682"/>
      <c r="R487" s="682"/>
      <c r="S487" s="682"/>
      <c r="T487" s="682"/>
      <c r="U487" s="682"/>
      <c r="V487" s="682"/>
      <c r="W487" s="682"/>
      <c r="X487" s="682"/>
      <c r="Y487" s="682"/>
      <c r="Z487" s="682"/>
    </row>
    <row r="488" spans="1:26" ht="15">
      <c r="A488" s="682"/>
      <c r="B488" s="684"/>
      <c r="C488" s="684"/>
      <c r="D488" s="684"/>
      <c r="E488" s="865"/>
      <c r="F488" s="865"/>
      <c r="G488" s="865"/>
      <c r="H488" s="865"/>
      <c r="I488" s="684"/>
      <c r="J488" s="682"/>
      <c r="K488" s="682"/>
      <c r="L488" s="682"/>
      <c r="M488" s="682"/>
      <c r="N488" s="682"/>
      <c r="O488" s="682"/>
      <c r="P488" s="682"/>
      <c r="Q488" s="682"/>
      <c r="R488" s="682"/>
      <c r="S488" s="682"/>
      <c r="T488" s="682"/>
      <c r="U488" s="682"/>
      <c r="V488" s="682"/>
      <c r="W488" s="682"/>
      <c r="X488" s="682"/>
      <c r="Y488" s="682"/>
      <c r="Z488" s="682"/>
    </row>
    <row r="489" spans="1:26" ht="15">
      <c r="A489" s="682"/>
      <c r="B489" s="684"/>
      <c r="C489" s="684"/>
      <c r="D489" s="684"/>
      <c r="E489" s="865"/>
      <c r="F489" s="865"/>
      <c r="G489" s="865"/>
      <c r="H489" s="865"/>
      <c r="I489" s="684"/>
      <c r="J489" s="682"/>
      <c r="K489" s="682"/>
      <c r="L489" s="682"/>
      <c r="M489" s="682"/>
      <c r="N489" s="682"/>
      <c r="O489" s="682"/>
      <c r="P489" s="682"/>
      <c r="Q489" s="682"/>
      <c r="R489" s="682"/>
      <c r="S489" s="682"/>
      <c r="T489" s="682"/>
      <c r="U489" s="682"/>
      <c r="V489" s="682"/>
      <c r="W489" s="682"/>
      <c r="X489" s="682"/>
      <c r="Y489" s="682"/>
      <c r="Z489" s="682"/>
    </row>
    <row r="490" spans="1:26" ht="15">
      <c r="A490" s="682"/>
      <c r="B490" s="684"/>
      <c r="C490" s="684"/>
      <c r="D490" s="684"/>
      <c r="E490" s="865"/>
      <c r="F490" s="865"/>
      <c r="G490" s="865"/>
      <c r="H490" s="865"/>
      <c r="I490" s="684"/>
      <c r="J490" s="682"/>
      <c r="K490" s="682"/>
      <c r="L490" s="682"/>
      <c r="M490" s="682"/>
      <c r="N490" s="682"/>
      <c r="O490" s="682"/>
      <c r="P490" s="682"/>
      <c r="Q490" s="682"/>
      <c r="R490" s="682"/>
      <c r="S490" s="682"/>
      <c r="T490" s="682"/>
      <c r="U490" s="682"/>
      <c r="V490" s="682"/>
      <c r="W490" s="682"/>
      <c r="X490" s="682"/>
      <c r="Y490" s="682"/>
      <c r="Z490" s="682"/>
    </row>
    <row r="491" spans="1:26" ht="15">
      <c r="A491" s="682"/>
      <c r="B491" s="684"/>
      <c r="C491" s="684"/>
      <c r="D491" s="684"/>
      <c r="E491" s="865"/>
      <c r="F491" s="865"/>
      <c r="G491" s="865"/>
      <c r="H491" s="865"/>
      <c r="I491" s="684"/>
      <c r="J491" s="682"/>
      <c r="K491" s="682"/>
      <c r="L491" s="682"/>
      <c r="M491" s="682"/>
      <c r="N491" s="682"/>
      <c r="O491" s="682"/>
      <c r="P491" s="682"/>
      <c r="Q491" s="682"/>
      <c r="R491" s="682"/>
      <c r="S491" s="682"/>
      <c r="T491" s="682"/>
      <c r="U491" s="682"/>
      <c r="V491" s="682"/>
      <c r="W491" s="682"/>
      <c r="X491" s="682"/>
      <c r="Y491" s="682"/>
      <c r="Z491" s="682"/>
    </row>
    <row r="492" spans="1:26" ht="15">
      <c r="A492" s="682"/>
      <c r="B492" s="684"/>
      <c r="C492" s="684"/>
      <c r="D492" s="684"/>
      <c r="E492" s="865"/>
      <c r="F492" s="865"/>
      <c r="G492" s="865"/>
      <c r="H492" s="865"/>
      <c r="I492" s="684"/>
      <c r="J492" s="682"/>
      <c r="K492" s="682"/>
      <c r="L492" s="682"/>
      <c r="M492" s="682"/>
      <c r="N492" s="682"/>
      <c r="O492" s="682"/>
      <c r="P492" s="682"/>
      <c r="Q492" s="682"/>
      <c r="R492" s="682"/>
      <c r="S492" s="682"/>
      <c r="T492" s="682"/>
      <c r="U492" s="682"/>
      <c r="V492" s="682"/>
      <c r="W492" s="682"/>
      <c r="X492" s="682"/>
      <c r="Y492" s="682"/>
      <c r="Z492" s="682"/>
    </row>
    <row r="493" spans="1:26" ht="15">
      <c r="A493" s="682"/>
      <c r="B493" s="684"/>
      <c r="C493" s="684"/>
      <c r="D493" s="684"/>
      <c r="E493" s="865"/>
      <c r="F493" s="865"/>
      <c r="G493" s="865"/>
      <c r="H493" s="865"/>
      <c r="I493" s="684"/>
      <c r="J493" s="682"/>
      <c r="K493" s="682"/>
      <c r="L493" s="682"/>
      <c r="M493" s="682"/>
      <c r="N493" s="682"/>
      <c r="O493" s="682"/>
      <c r="P493" s="682"/>
      <c r="Q493" s="682"/>
      <c r="R493" s="682"/>
      <c r="S493" s="682"/>
      <c r="T493" s="682"/>
      <c r="U493" s="682"/>
      <c r="V493" s="682"/>
      <c r="W493" s="682"/>
      <c r="X493" s="682"/>
      <c r="Y493" s="682"/>
      <c r="Z493" s="682"/>
    </row>
    <row r="494" spans="1:26" ht="15">
      <c r="A494" s="682"/>
      <c r="B494" s="684"/>
      <c r="C494" s="684"/>
      <c r="D494" s="684"/>
      <c r="E494" s="865"/>
      <c r="F494" s="865"/>
      <c r="G494" s="865"/>
      <c r="H494" s="865"/>
      <c r="I494" s="684"/>
      <c r="J494" s="682"/>
      <c r="K494" s="682"/>
      <c r="L494" s="682"/>
      <c r="M494" s="682"/>
      <c r="N494" s="682"/>
      <c r="O494" s="682"/>
      <c r="P494" s="682"/>
      <c r="Q494" s="682"/>
      <c r="R494" s="682"/>
      <c r="S494" s="682"/>
      <c r="T494" s="682"/>
      <c r="U494" s="682"/>
      <c r="V494" s="682"/>
      <c r="W494" s="682"/>
      <c r="X494" s="682"/>
      <c r="Y494" s="682"/>
      <c r="Z494" s="682"/>
    </row>
    <row r="495" spans="1:26" ht="15">
      <c r="A495" s="682"/>
      <c r="B495" s="684"/>
      <c r="C495" s="684"/>
      <c r="D495" s="684"/>
      <c r="E495" s="865"/>
      <c r="F495" s="865"/>
      <c r="G495" s="865"/>
      <c r="H495" s="865"/>
      <c r="I495" s="684"/>
      <c r="J495" s="682"/>
      <c r="K495" s="682"/>
      <c r="L495" s="682"/>
      <c r="M495" s="682"/>
      <c r="N495" s="682"/>
      <c r="O495" s="682"/>
      <c r="P495" s="682"/>
      <c r="Q495" s="682"/>
      <c r="R495" s="682"/>
      <c r="S495" s="682"/>
      <c r="T495" s="682"/>
      <c r="U495" s="682"/>
      <c r="V495" s="682"/>
      <c r="W495" s="682"/>
      <c r="X495" s="682"/>
      <c r="Y495" s="682"/>
      <c r="Z495" s="682"/>
    </row>
    <row r="496" spans="1:26" ht="15">
      <c r="A496" s="682"/>
      <c r="B496" s="684"/>
      <c r="C496" s="684"/>
      <c r="D496" s="684"/>
      <c r="E496" s="865"/>
      <c r="F496" s="865"/>
      <c r="G496" s="865"/>
      <c r="H496" s="865"/>
      <c r="I496" s="684"/>
      <c r="J496" s="682"/>
      <c r="K496" s="682"/>
      <c r="L496" s="682"/>
      <c r="M496" s="682"/>
      <c r="N496" s="682"/>
      <c r="O496" s="682"/>
      <c r="P496" s="682"/>
      <c r="Q496" s="682"/>
      <c r="R496" s="682"/>
      <c r="S496" s="682"/>
      <c r="T496" s="682"/>
      <c r="U496" s="682"/>
      <c r="V496" s="682"/>
      <c r="W496" s="682"/>
      <c r="X496" s="682"/>
      <c r="Y496" s="682"/>
      <c r="Z496" s="682"/>
    </row>
    <row r="497" spans="1:26" ht="15">
      <c r="A497" s="682"/>
      <c r="B497" s="684"/>
      <c r="C497" s="684"/>
      <c r="D497" s="684"/>
      <c r="E497" s="865"/>
      <c r="F497" s="865"/>
      <c r="G497" s="865"/>
      <c r="H497" s="865"/>
      <c r="I497" s="684"/>
      <c r="J497" s="682"/>
      <c r="K497" s="682"/>
      <c r="L497" s="682"/>
      <c r="M497" s="682"/>
      <c r="N497" s="682"/>
      <c r="O497" s="682"/>
      <c r="P497" s="682"/>
      <c r="Q497" s="682"/>
      <c r="R497" s="682"/>
      <c r="S497" s="682"/>
      <c r="T497" s="682"/>
      <c r="U497" s="682"/>
      <c r="V497" s="682"/>
      <c r="W497" s="682"/>
      <c r="X497" s="682"/>
      <c r="Y497" s="682"/>
      <c r="Z497" s="682"/>
    </row>
    <row r="498" spans="1:26" ht="15">
      <c r="A498" s="682"/>
      <c r="B498" s="684"/>
      <c r="C498" s="684"/>
      <c r="D498" s="684"/>
      <c r="E498" s="865"/>
      <c r="F498" s="865"/>
      <c r="G498" s="865"/>
      <c r="H498" s="865"/>
      <c r="I498" s="684"/>
      <c r="J498" s="682"/>
      <c r="K498" s="682"/>
      <c r="L498" s="682"/>
      <c r="M498" s="682"/>
      <c r="N498" s="682"/>
      <c r="O498" s="682"/>
      <c r="P498" s="682"/>
      <c r="Q498" s="682"/>
      <c r="R498" s="682"/>
      <c r="S498" s="682"/>
      <c r="T498" s="682"/>
      <c r="U498" s="682"/>
      <c r="V498" s="682"/>
      <c r="W498" s="682"/>
      <c r="X498" s="682"/>
      <c r="Y498" s="682"/>
      <c r="Z498" s="682"/>
    </row>
    <row r="499" spans="1:26" ht="15">
      <c r="A499" s="682"/>
      <c r="B499" s="684"/>
      <c r="C499" s="684"/>
      <c r="D499" s="684"/>
      <c r="E499" s="865"/>
      <c r="F499" s="865"/>
      <c r="G499" s="865"/>
      <c r="H499" s="865"/>
      <c r="I499" s="684"/>
      <c r="J499" s="682"/>
      <c r="K499" s="682"/>
      <c r="L499" s="682"/>
      <c r="M499" s="682"/>
      <c r="N499" s="682"/>
      <c r="O499" s="682"/>
      <c r="P499" s="682"/>
      <c r="Q499" s="682"/>
      <c r="R499" s="682"/>
      <c r="S499" s="682"/>
      <c r="T499" s="682"/>
      <c r="U499" s="682"/>
      <c r="V499" s="682"/>
      <c r="W499" s="682"/>
      <c r="X499" s="682"/>
      <c r="Y499" s="682"/>
      <c r="Z499" s="682"/>
    </row>
    <row r="500" spans="1:26" ht="15">
      <c r="A500" s="682"/>
      <c r="B500" s="684"/>
      <c r="C500" s="684"/>
      <c r="D500" s="684"/>
      <c r="E500" s="865"/>
      <c r="F500" s="865"/>
      <c r="G500" s="865"/>
      <c r="H500" s="865"/>
      <c r="I500" s="684"/>
      <c r="J500" s="682"/>
      <c r="K500" s="682"/>
      <c r="L500" s="682"/>
      <c r="M500" s="682"/>
      <c r="N500" s="682"/>
      <c r="O500" s="682"/>
      <c r="P500" s="682"/>
      <c r="Q500" s="682"/>
      <c r="R500" s="682"/>
      <c r="S500" s="682"/>
      <c r="T500" s="682"/>
      <c r="U500" s="682"/>
      <c r="V500" s="682"/>
      <c r="W500" s="682"/>
      <c r="X500" s="682"/>
      <c r="Y500" s="682"/>
      <c r="Z500" s="682"/>
    </row>
    <row r="501" spans="1:26" ht="15">
      <c r="A501" s="682"/>
      <c r="B501" s="684"/>
      <c r="C501" s="684"/>
      <c r="D501" s="684"/>
      <c r="E501" s="865"/>
      <c r="F501" s="865"/>
      <c r="G501" s="865"/>
      <c r="H501" s="865"/>
      <c r="I501" s="684"/>
      <c r="J501" s="682"/>
      <c r="K501" s="682"/>
      <c r="L501" s="682"/>
      <c r="M501" s="682"/>
      <c r="N501" s="682"/>
      <c r="O501" s="682"/>
      <c r="P501" s="682"/>
      <c r="Q501" s="682"/>
      <c r="R501" s="682"/>
      <c r="S501" s="682"/>
      <c r="T501" s="682"/>
      <c r="U501" s="682"/>
      <c r="V501" s="682"/>
      <c r="W501" s="682"/>
      <c r="X501" s="682"/>
      <c r="Y501" s="682"/>
      <c r="Z501" s="682"/>
    </row>
    <row r="502" spans="1:26" ht="15">
      <c r="A502" s="682"/>
      <c r="B502" s="684"/>
      <c r="C502" s="684"/>
      <c r="D502" s="684"/>
      <c r="E502" s="865"/>
      <c r="F502" s="865"/>
      <c r="G502" s="865"/>
      <c r="H502" s="865"/>
      <c r="I502" s="684"/>
      <c r="J502" s="682"/>
      <c r="K502" s="682"/>
      <c r="L502" s="682"/>
      <c r="M502" s="682"/>
      <c r="N502" s="682"/>
      <c r="O502" s="682"/>
      <c r="P502" s="682"/>
      <c r="Q502" s="682"/>
      <c r="R502" s="682"/>
      <c r="S502" s="682"/>
      <c r="T502" s="682"/>
      <c r="U502" s="682"/>
      <c r="V502" s="682"/>
      <c r="W502" s="682"/>
      <c r="X502" s="682"/>
      <c r="Y502" s="682"/>
      <c r="Z502" s="682"/>
    </row>
    <row r="503" spans="1:26" ht="15">
      <c r="A503" s="682"/>
      <c r="B503" s="684"/>
      <c r="C503" s="684"/>
      <c r="D503" s="684"/>
      <c r="E503" s="865"/>
      <c r="F503" s="865"/>
      <c r="G503" s="865"/>
      <c r="H503" s="865"/>
      <c r="I503" s="684"/>
      <c r="J503" s="682"/>
      <c r="K503" s="682"/>
      <c r="L503" s="682"/>
      <c r="M503" s="682"/>
      <c r="N503" s="682"/>
      <c r="O503" s="682"/>
      <c r="P503" s="682"/>
      <c r="Q503" s="682"/>
      <c r="R503" s="682"/>
      <c r="S503" s="682"/>
      <c r="T503" s="682"/>
      <c r="U503" s="682"/>
      <c r="V503" s="682"/>
      <c r="W503" s="682"/>
      <c r="X503" s="682"/>
      <c r="Y503" s="682"/>
      <c r="Z503" s="682"/>
    </row>
    <row r="504" spans="1:26" ht="15">
      <c r="A504" s="682"/>
      <c r="B504" s="684"/>
      <c r="C504" s="684"/>
      <c r="D504" s="684"/>
      <c r="E504" s="865"/>
      <c r="F504" s="865"/>
      <c r="G504" s="865"/>
      <c r="H504" s="865"/>
      <c r="I504" s="684"/>
      <c r="J504" s="682"/>
      <c r="K504" s="682"/>
      <c r="L504" s="682"/>
      <c r="M504" s="682"/>
      <c r="N504" s="682"/>
      <c r="O504" s="682"/>
      <c r="P504" s="682"/>
      <c r="Q504" s="682"/>
      <c r="R504" s="682"/>
      <c r="S504" s="682"/>
      <c r="T504" s="682"/>
      <c r="U504" s="682"/>
      <c r="V504" s="682"/>
      <c r="W504" s="682"/>
      <c r="X504" s="682"/>
      <c r="Y504" s="682"/>
      <c r="Z504" s="682"/>
    </row>
    <row r="505" spans="1:26" ht="15">
      <c r="A505" s="682"/>
      <c r="B505" s="684"/>
      <c r="C505" s="684"/>
      <c r="D505" s="684"/>
      <c r="E505" s="865"/>
      <c r="F505" s="865"/>
      <c r="G505" s="865"/>
      <c r="H505" s="865"/>
      <c r="I505" s="684"/>
      <c r="J505" s="682"/>
      <c r="K505" s="682"/>
      <c r="L505" s="682"/>
      <c r="M505" s="682"/>
      <c r="N505" s="682"/>
      <c r="O505" s="682"/>
      <c r="P505" s="682"/>
      <c r="Q505" s="682"/>
      <c r="R505" s="682"/>
      <c r="S505" s="682"/>
      <c r="T505" s="682"/>
      <c r="U505" s="682"/>
      <c r="V505" s="682"/>
      <c r="W505" s="682"/>
      <c r="X505" s="682"/>
      <c r="Y505" s="682"/>
      <c r="Z505" s="682"/>
    </row>
    <row r="506" spans="1:26" ht="15">
      <c r="A506" s="682"/>
      <c r="B506" s="684"/>
      <c r="C506" s="684"/>
      <c r="D506" s="684"/>
      <c r="E506" s="865"/>
      <c r="F506" s="865"/>
      <c r="G506" s="865"/>
      <c r="H506" s="865"/>
      <c r="I506" s="684"/>
      <c r="J506" s="682"/>
      <c r="K506" s="682"/>
      <c r="L506" s="682"/>
      <c r="M506" s="682"/>
      <c r="N506" s="682"/>
      <c r="O506" s="682"/>
      <c r="P506" s="682"/>
      <c r="Q506" s="682"/>
      <c r="R506" s="682"/>
      <c r="S506" s="682"/>
      <c r="T506" s="682"/>
      <c r="U506" s="682"/>
      <c r="V506" s="682"/>
      <c r="W506" s="682"/>
      <c r="X506" s="682"/>
      <c r="Y506" s="682"/>
      <c r="Z506" s="682"/>
    </row>
    <row r="507" spans="1:26" ht="15">
      <c r="A507" s="682"/>
      <c r="B507" s="684"/>
      <c r="C507" s="684"/>
      <c r="D507" s="684"/>
      <c r="E507" s="865"/>
      <c r="F507" s="865"/>
      <c r="G507" s="865"/>
      <c r="H507" s="865"/>
      <c r="I507" s="684"/>
      <c r="J507" s="682"/>
      <c r="K507" s="682"/>
      <c r="L507" s="682"/>
      <c r="M507" s="682"/>
      <c r="N507" s="682"/>
      <c r="O507" s="682"/>
      <c r="P507" s="682"/>
      <c r="Q507" s="682"/>
      <c r="R507" s="682"/>
      <c r="S507" s="682"/>
      <c r="T507" s="682"/>
      <c r="U507" s="682"/>
      <c r="V507" s="682"/>
      <c r="W507" s="682"/>
      <c r="X507" s="682"/>
      <c r="Y507" s="682"/>
      <c r="Z507" s="682"/>
    </row>
    <row r="508" spans="1:26" ht="15">
      <c r="A508" s="682"/>
      <c r="B508" s="684"/>
      <c r="C508" s="684"/>
      <c r="D508" s="684"/>
      <c r="E508" s="865"/>
      <c r="F508" s="865"/>
      <c r="G508" s="865"/>
      <c r="H508" s="865"/>
      <c r="I508" s="684"/>
      <c r="J508" s="682"/>
      <c r="K508" s="682"/>
      <c r="L508" s="682"/>
      <c r="M508" s="682"/>
      <c r="N508" s="682"/>
      <c r="O508" s="682"/>
      <c r="P508" s="682"/>
      <c r="Q508" s="682"/>
      <c r="R508" s="682"/>
      <c r="S508" s="682"/>
      <c r="T508" s="682"/>
      <c r="U508" s="682"/>
      <c r="V508" s="682"/>
      <c r="W508" s="682"/>
      <c r="X508" s="682"/>
      <c r="Y508" s="682"/>
      <c r="Z508" s="682"/>
    </row>
    <row r="509" spans="1:26" ht="15">
      <c r="A509" s="682"/>
      <c r="B509" s="684"/>
      <c r="C509" s="684"/>
      <c r="D509" s="684"/>
      <c r="E509" s="865"/>
      <c r="F509" s="865"/>
      <c r="G509" s="865"/>
      <c r="H509" s="865"/>
      <c r="I509" s="684"/>
      <c r="J509" s="682"/>
      <c r="K509" s="682"/>
      <c r="L509" s="682"/>
      <c r="M509" s="682"/>
      <c r="N509" s="682"/>
      <c r="O509" s="682"/>
      <c r="P509" s="682"/>
      <c r="Q509" s="682"/>
      <c r="R509" s="682"/>
      <c r="S509" s="682"/>
      <c r="T509" s="682"/>
      <c r="U509" s="682"/>
      <c r="V509" s="682"/>
      <c r="W509" s="682"/>
      <c r="X509" s="682"/>
      <c r="Y509" s="682"/>
      <c r="Z509" s="682"/>
    </row>
    <row r="510" spans="1:26" ht="15">
      <c r="A510" s="682"/>
      <c r="B510" s="684"/>
      <c r="C510" s="684"/>
      <c r="D510" s="684"/>
      <c r="E510" s="865"/>
      <c r="F510" s="865"/>
      <c r="G510" s="865"/>
      <c r="H510" s="865"/>
      <c r="I510" s="684"/>
      <c r="J510" s="682"/>
      <c r="K510" s="682"/>
      <c r="L510" s="682"/>
      <c r="M510" s="682"/>
      <c r="N510" s="682"/>
      <c r="O510" s="682"/>
      <c r="P510" s="682"/>
      <c r="Q510" s="682"/>
      <c r="R510" s="682"/>
      <c r="S510" s="682"/>
      <c r="T510" s="682"/>
      <c r="U510" s="682"/>
      <c r="V510" s="682"/>
      <c r="W510" s="682"/>
      <c r="X510" s="682"/>
      <c r="Y510" s="682"/>
      <c r="Z510" s="682"/>
    </row>
    <row r="511" spans="1:26" ht="15">
      <c r="A511" s="682"/>
      <c r="B511" s="684"/>
      <c r="C511" s="684"/>
      <c r="D511" s="684"/>
      <c r="E511" s="865"/>
      <c r="F511" s="865"/>
      <c r="G511" s="865"/>
      <c r="H511" s="865"/>
      <c r="I511" s="684"/>
      <c r="J511" s="682"/>
      <c r="K511" s="682"/>
      <c r="L511" s="682"/>
      <c r="M511" s="682"/>
      <c r="N511" s="682"/>
      <c r="O511" s="682"/>
      <c r="P511" s="682"/>
      <c r="Q511" s="682"/>
      <c r="R511" s="682"/>
      <c r="S511" s="682"/>
      <c r="T511" s="682"/>
      <c r="U511" s="682"/>
      <c r="V511" s="682"/>
      <c r="W511" s="682"/>
      <c r="X511" s="682"/>
      <c r="Y511" s="682"/>
      <c r="Z511" s="682"/>
    </row>
    <row r="512" spans="1:26" ht="15">
      <c r="A512" s="682"/>
      <c r="B512" s="684"/>
      <c r="C512" s="684"/>
      <c r="D512" s="684"/>
      <c r="E512" s="865"/>
      <c r="F512" s="865"/>
      <c r="G512" s="865"/>
      <c r="H512" s="865"/>
      <c r="I512" s="684"/>
      <c r="J512" s="682"/>
      <c r="K512" s="682"/>
      <c r="L512" s="682"/>
      <c r="M512" s="682"/>
      <c r="N512" s="682"/>
      <c r="O512" s="682"/>
      <c r="P512" s="682"/>
      <c r="Q512" s="682"/>
      <c r="R512" s="682"/>
      <c r="S512" s="682"/>
      <c r="T512" s="682"/>
      <c r="U512" s="682"/>
      <c r="V512" s="682"/>
      <c r="W512" s="682"/>
      <c r="X512" s="682"/>
      <c r="Y512" s="682"/>
      <c r="Z512" s="682"/>
    </row>
    <row r="513" spans="1:26" ht="15">
      <c r="A513" s="682"/>
      <c r="B513" s="684"/>
      <c r="C513" s="684"/>
      <c r="D513" s="684"/>
      <c r="E513" s="865"/>
      <c r="F513" s="865"/>
      <c r="G513" s="865"/>
      <c r="H513" s="865"/>
      <c r="I513" s="684"/>
      <c r="J513" s="682"/>
      <c r="K513" s="682"/>
      <c r="L513" s="682"/>
      <c r="M513" s="682"/>
      <c r="N513" s="682"/>
      <c r="O513" s="682"/>
      <c r="P513" s="682"/>
      <c r="Q513" s="682"/>
      <c r="R513" s="682"/>
      <c r="S513" s="682"/>
      <c r="T513" s="682"/>
      <c r="U513" s="682"/>
      <c r="V513" s="682"/>
      <c r="W513" s="682"/>
      <c r="X513" s="682"/>
      <c r="Y513" s="682"/>
      <c r="Z513" s="682"/>
    </row>
    <row r="514" spans="1:26" ht="15">
      <c r="A514" s="682"/>
      <c r="B514" s="684"/>
      <c r="C514" s="684"/>
      <c r="D514" s="684"/>
      <c r="E514" s="865"/>
      <c r="F514" s="865"/>
      <c r="G514" s="865"/>
      <c r="H514" s="865"/>
      <c r="I514" s="684"/>
      <c r="J514" s="682"/>
      <c r="K514" s="682"/>
      <c r="L514" s="682"/>
      <c r="M514" s="682"/>
      <c r="N514" s="682"/>
      <c r="O514" s="682"/>
      <c r="P514" s="682"/>
      <c r="Q514" s="682"/>
      <c r="R514" s="682"/>
      <c r="S514" s="682"/>
      <c r="T514" s="682"/>
      <c r="U514" s="682"/>
      <c r="V514" s="682"/>
      <c r="W514" s="682"/>
      <c r="X514" s="682"/>
      <c r="Y514" s="682"/>
      <c r="Z514" s="682"/>
    </row>
    <row r="515" spans="1:26" ht="15">
      <c r="A515" s="682"/>
      <c r="B515" s="684"/>
      <c r="C515" s="684"/>
      <c r="D515" s="684"/>
      <c r="E515" s="865"/>
      <c r="F515" s="865"/>
      <c r="G515" s="865"/>
      <c r="H515" s="865"/>
      <c r="I515" s="684"/>
      <c r="J515" s="682"/>
      <c r="K515" s="682"/>
      <c r="L515" s="682"/>
      <c r="M515" s="682"/>
      <c r="N515" s="682"/>
      <c r="O515" s="682"/>
      <c r="P515" s="682"/>
      <c r="Q515" s="682"/>
      <c r="R515" s="682"/>
      <c r="S515" s="682"/>
      <c r="T515" s="682"/>
      <c r="U515" s="682"/>
      <c r="V515" s="682"/>
      <c r="W515" s="682"/>
      <c r="X515" s="682"/>
      <c r="Y515" s="682"/>
      <c r="Z515" s="682"/>
    </row>
    <row r="516" spans="1:26" ht="15">
      <c r="A516" s="682"/>
      <c r="B516" s="684"/>
      <c r="C516" s="684"/>
      <c r="D516" s="684"/>
      <c r="E516" s="865"/>
      <c r="F516" s="865"/>
      <c r="G516" s="865"/>
      <c r="H516" s="865"/>
      <c r="I516" s="684"/>
      <c r="J516" s="682"/>
      <c r="K516" s="682"/>
      <c r="L516" s="682"/>
      <c r="M516" s="682"/>
      <c r="N516" s="682"/>
      <c r="O516" s="682"/>
      <c r="P516" s="682"/>
      <c r="Q516" s="682"/>
      <c r="R516" s="682"/>
      <c r="S516" s="682"/>
      <c r="T516" s="682"/>
      <c r="U516" s="682"/>
      <c r="V516" s="682"/>
      <c r="W516" s="682"/>
      <c r="X516" s="682"/>
      <c r="Y516" s="682"/>
      <c r="Z516" s="682"/>
    </row>
    <row r="517" spans="1:26" ht="15">
      <c r="A517" s="682"/>
      <c r="B517" s="684"/>
      <c r="C517" s="684"/>
      <c r="D517" s="684"/>
      <c r="E517" s="865"/>
      <c r="F517" s="865"/>
      <c r="G517" s="865"/>
      <c r="H517" s="865"/>
      <c r="I517" s="684"/>
      <c r="J517" s="682"/>
      <c r="K517" s="682"/>
      <c r="L517" s="682"/>
      <c r="M517" s="682"/>
      <c r="N517" s="682"/>
      <c r="O517" s="682"/>
      <c r="P517" s="682"/>
      <c r="Q517" s="682"/>
      <c r="R517" s="682"/>
      <c r="S517" s="682"/>
      <c r="T517" s="682"/>
      <c r="U517" s="682"/>
      <c r="V517" s="682"/>
      <c r="W517" s="682"/>
      <c r="X517" s="682"/>
      <c r="Y517" s="682"/>
      <c r="Z517" s="682"/>
    </row>
    <row r="518" spans="1:26" ht="15">
      <c r="A518" s="682"/>
      <c r="B518" s="684"/>
      <c r="C518" s="684"/>
      <c r="D518" s="684"/>
      <c r="E518" s="865"/>
      <c r="F518" s="865"/>
      <c r="G518" s="865"/>
      <c r="H518" s="865"/>
      <c r="I518" s="684"/>
      <c r="J518" s="682"/>
      <c r="K518" s="682"/>
      <c r="L518" s="682"/>
      <c r="M518" s="682"/>
      <c r="N518" s="682"/>
      <c r="O518" s="682"/>
      <c r="P518" s="682"/>
      <c r="Q518" s="682"/>
      <c r="R518" s="682"/>
      <c r="S518" s="682"/>
      <c r="T518" s="682"/>
      <c r="U518" s="682"/>
      <c r="V518" s="682"/>
      <c r="W518" s="682"/>
      <c r="X518" s="682"/>
      <c r="Y518" s="682"/>
      <c r="Z518" s="682"/>
    </row>
    <row r="519" spans="1:26" ht="15">
      <c r="A519" s="682"/>
      <c r="B519" s="684"/>
      <c r="C519" s="684"/>
      <c r="D519" s="684"/>
      <c r="E519" s="865"/>
      <c r="F519" s="865"/>
      <c r="G519" s="865"/>
      <c r="H519" s="865"/>
      <c r="I519" s="684"/>
      <c r="J519" s="682"/>
      <c r="K519" s="682"/>
      <c r="L519" s="682"/>
      <c r="M519" s="682"/>
      <c r="N519" s="682"/>
      <c r="O519" s="682"/>
      <c r="P519" s="682"/>
      <c r="Q519" s="682"/>
      <c r="R519" s="682"/>
      <c r="S519" s="682"/>
      <c r="T519" s="682"/>
      <c r="U519" s="682"/>
      <c r="V519" s="682"/>
      <c r="W519" s="682"/>
      <c r="X519" s="682"/>
      <c r="Y519" s="682"/>
      <c r="Z519" s="682"/>
    </row>
    <row r="520" spans="1:26" ht="15">
      <c r="A520" s="682"/>
      <c r="B520" s="684"/>
      <c r="C520" s="684"/>
      <c r="D520" s="684"/>
      <c r="E520" s="865"/>
      <c r="F520" s="865"/>
      <c r="G520" s="865"/>
      <c r="H520" s="865"/>
      <c r="I520" s="684"/>
      <c r="J520" s="682"/>
      <c r="K520" s="682"/>
      <c r="L520" s="682"/>
      <c r="M520" s="682"/>
      <c r="N520" s="682"/>
      <c r="O520" s="682"/>
      <c r="P520" s="682"/>
      <c r="Q520" s="682"/>
      <c r="R520" s="682"/>
      <c r="S520" s="682"/>
      <c r="T520" s="682"/>
      <c r="U520" s="682"/>
      <c r="V520" s="682"/>
      <c r="W520" s="682"/>
      <c r="X520" s="682"/>
      <c r="Y520" s="682"/>
      <c r="Z520" s="682"/>
    </row>
    <row r="521" spans="1:26" ht="15">
      <c r="A521" s="682"/>
      <c r="B521" s="684"/>
      <c r="C521" s="684"/>
      <c r="D521" s="684"/>
      <c r="E521" s="865"/>
      <c r="F521" s="865"/>
      <c r="G521" s="865"/>
      <c r="H521" s="865"/>
      <c r="I521" s="684"/>
      <c r="J521" s="682"/>
      <c r="K521" s="682"/>
      <c r="L521" s="682"/>
      <c r="M521" s="682"/>
      <c r="N521" s="682"/>
      <c r="O521" s="682"/>
      <c r="P521" s="682"/>
      <c r="Q521" s="682"/>
      <c r="R521" s="682"/>
      <c r="S521" s="682"/>
      <c r="T521" s="682"/>
      <c r="U521" s="682"/>
      <c r="V521" s="682"/>
      <c r="W521" s="682"/>
      <c r="X521" s="682"/>
      <c r="Y521" s="682"/>
      <c r="Z521" s="682"/>
    </row>
    <row r="522" spans="1:26" ht="15">
      <c r="A522" s="682"/>
      <c r="B522" s="684"/>
      <c r="C522" s="684"/>
      <c r="D522" s="684"/>
      <c r="E522" s="865"/>
      <c r="F522" s="865"/>
      <c r="G522" s="865"/>
      <c r="H522" s="865"/>
      <c r="I522" s="684"/>
      <c r="J522" s="682"/>
      <c r="K522" s="682"/>
      <c r="L522" s="682"/>
      <c r="M522" s="682"/>
      <c r="N522" s="682"/>
      <c r="O522" s="682"/>
      <c r="P522" s="682"/>
      <c r="Q522" s="682"/>
      <c r="R522" s="682"/>
      <c r="S522" s="682"/>
      <c r="T522" s="682"/>
      <c r="U522" s="682"/>
      <c r="V522" s="682"/>
      <c r="W522" s="682"/>
      <c r="X522" s="682"/>
      <c r="Y522" s="682"/>
      <c r="Z522" s="682"/>
    </row>
    <row r="523" spans="1:26" ht="15">
      <c r="A523" s="682"/>
      <c r="B523" s="684"/>
      <c r="C523" s="684"/>
      <c r="D523" s="684"/>
      <c r="E523" s="865"/>
      <c r="F523" s="865"/>
      <c r="G523" s="865"/>
      <c r="H523" s="865"/>
      <c r="I523" s="684"/>
      <c r="J523" s="682"/>
      <c r="K523" s="682"/>
      <c r="L523" s="682"/>
      <c r="M523" s="682"/>
      <c r="N523" s="682"/>
      <c r="O523" s="682"/>
      <c r="P523" s="682"/>
      <c r="Q523" s="682"/>
      <c r="R523" s="682"/>
      <c r="S523" s="682"/>
      <c r="T523" s="682"/>
      <c r="U523" s="682"/>
      <c r="V523" s="682"/>
      <c r="W523" s="682"/>
      <c r="X523" s="682"/>
      <c r="Y523" s="682"/>
      <c r="Z523" s="682"/>
    </row>
    <row r="524" spans="1:26" ht="15">
      <c r="A524" s="682"/>
      <c r="B524" s="684"/>
      <c r="C524" s="684"/>
      <c r="D524" s="684"/>
      <c r="E524" s="865"/>
      <c r="F524" s="865"/>
      <c r="G524" s="865"/>
      <c r="H524" s="865"/>
      <c r="I524" s="684"/>
      <c r="J524" s="682"/>
      <c r="K524" s="682"/>
      <c r="L524" s="682"/>
      <c r="M524" s="682"/>
      <c r="N524" s="682"/>
      <c r="O524" s="682"/>
      <c r="P524" s="682"/>
      <c r="Q524" s="682"/>
      <c r="R524" s="682"/>
      <c r="S524" s="682"/>
      <c r="T524" s="682"/>
      <c r="U524" s="682"/>
      <c r="V524" s="682"/>
      <c r="W524" s="682"/>
      <c r="X524" s="682"/>
      <c r="Y524" s="682"/>
      <c r="Z524" s="682"/>
    </row>
    <row r="525" spans="1:26" ht="15">
      <c r="A525" s="682"/>
      <c r="B525" s="684"/>
      <c r="C525" s="684"/>
      <c r="D525" s="684"/>
      <c r="E525" s="865"/>
      <c r="F525" s="865"/>
      <c r="G525" s="865"/>
      <c r="H525" s="865"/>
      <c r="I525" s="684"/>
      <c r="J525" s="682"/>
      <c r="K525" s="682"/>
      <c r="L525" s="682"/>
      <c r="M525" s="682"/>
      <c r="N525" s="682"/>
      <c r="O525" s="682"/>
      <c r="P525" s="682"/>
      <c r="Q525" s="682"/>
      <c r="R525" s="682"/>
      <c r="S525" s="682"/>
      <c r="T525" s="682"/>
      <c r="U525" s="682"/>
      <c r="V525" s="682"/>
      <c r="W525" s="682"/>
      <c r="X525" s="682"/>
      <c r="Y525" s="682"/>
      <c r="Z525" s="682"/>
    </row>
    <row r="526" spans="1:26" ht="15">
      <c r="A526" s="682"/>
      <c r="B526" s="684"/>
      <c r="C526" s="684"/>
      <c r="D526" s="684"/>
      <c r="E526" s="865"/>
      <c r="F526" s="865"/>
      <c r="G526" s="865"/>
      <c r="H526" s="865"/>
      <c r="I526" s="684"/>
      <c r="J526" s="682"/>
      <c r="K526" s="682"/>
      <c r="L526" s="682"/>
      <c r="M526" s="682"/>
      <c r="N526" s="682"/>
      <c r="O526" s="682"/>
      <c r="P526" s="682"/>
      <c r="Q526" s="682"/>
      <c r="R526" s="682"/>
      <c r="S526" s="682"/>
      <c r="T526" s="682"/>
      <c r="U526" s="682"/>
      <c r="V526" s="682"/>
      <c r="W526" s="682"/>
      <c r="X526" s="682"/>
      <c r="Y526" s="682"/>
      <c r="Z526" s="682"/>
    </row>
    <row r="527" spans="1:26" ht="15">
      <c r="A527" s="682"/>
      <c r="B527" s="684"/>
      <c r="C527" s="684"/>
      <c r="D527" s="684"/>
      <c r="E527" s="865"/>
      <c r="F527" s="865"/>
      <c r="G527" s="865"/>
      <c r="H527" s="865"/>
      <c r="I527" s="684"/>
      <c r="J527" s="682"/>
      <c r="K527" s="682"/>
      <c r="L527" s="682"/>
      <c r="M527" s="682"/>
      <c r="N527" s="682"/>
      <c r="O527" s="682"/>
      <c r="P527" s="682"/>
      <c r="Q527" s="682"/>
      <c r="R527" s="682"/>
      <c r="S527" s="682"/>
      <c r="T527" s="682"/>
      <c r="U527" s="682"/>
      <c r="V527" s="682"/>
      <c r="W527" s="682"/>
      <c r="X527" s="682"/>
      <c r="Y527" s="682"/>
      <c r="Z527" s="682"/>
    </row>
    <row r="528" spans="1:26" ht="15">
      <c r="A528" s="682"/>
      <c r="B528" s="684"/>
      <c r="C528" s="684"/>
      <c r="D528" s="684"/>
      <c r="E528" s="865"/>
      <c r="F528" s="865"/>
      <c r="G528" s="865"/>
      <c r="H528" s="865"/>
      <c r="I528" s="684"/>
      <c r="J528" s="682"/>
      <c r="K528" s="682"/>
      <c r="L528" s="682"/>
      <c r="M528" s="682"/>
      <c r="N528" s="682"/>
      <c r="O528" s="682"/>
      <c r="P528" s="682"/>
      <c r="Q528" s="682"/>
      <c r="R528" s="682"/>
      <c r="S528" s="682"/>
      <c r="T528" s="682"/>
      <c r="U528" s="682"/>
      <c r="V528" s="682"/>
      <c r="W528" s="682"/>
      <c r="X528" s="682"/>
      <c r="Y528" s="682"/>
      <c r="Z528" s="682"/>
    </row>
    <row r="529" spans="1:26" ht="15">
      <c r="A529" s="682"/>
      <c r="B529" s="684"/>
      <c r="C529" s="684"/>
      <c r="D529" s="684"/>
      <c r="E529" s="865"/>
      <c r="F529" s="865"/>
      <c r="G529" s="865"/>
      <c r="H529" s="865"/>
      <c r="I529" s="684"/>
      <c r="J529" s="682"/>
      <c r="K529" s="682"/>
      <c r="L529" s="682"/>
      <c r="M529" s="682"/>
      <c r="N529" s="682"/>
      <c r="O529" s="682"/>
      <c r="P529" s="682"/>
      <c r="Q529" s="682"/>
      <c r="R529" s="682"/>
      <c r="S529" s="682"/>
      <c r="T529" s="682"/>
      <c r="U529" s="682"/>
      <c r="V529" s="682"/>
      <c r="W529" s="682"/>
      <c r="X529" s="682"/>
      <c r="Y529" s="682"/>
      <c r="Z529" s="682"/>
    </row>
    <row r="530" spans="1:26" ht="15">
      <c r="A530" s="682"/>
      <c r="B530" s="684"/>
      <c r="C530" s="684"/>
      <c r="D530" s="684"/>
      <c r="E530" s="865"/>
      <c r="F530" s="865"/>
      <c r="G530" s="865"/>
      <c r="H530" s="865"/>
      <c r="I530" s="684"/>
      <c r="J530" s="682"/>
      <c r="K530" s="682"/>
      <c r="L530" s="682"/>
      <c r="M530" s="682"/>
      <c r="N530" s="682"/>
      <c r="O530" s="682"/>
      <c r="P530" s="682"/>
      <c r="Q530" s="682"/>
      <c r="R530" s="682"/>
      <c r="S530" s="682"/>
      <c r="T530" s="682"/>
      <c r="U530" s="682"/>
      <c r="V530" s="682"/>
      <c r="W530" s="682"/>
      <c r="X530" s="682"/>
      <c r="Y530" s="682"/>
      <c r="Z530" s="682"/>
    </row>
    <row r="531" spans="1:26" ht="15">
      <c r="A531" s="682"/>
      <c r="B531" s="684"/>
      <c r="C531" s="684"/>
      <c r="D531" s="684"/>
      <c r="E531" s="865"/>
      <c r="F531" s="865"/>
      <c r="G531" s="865"/>
      <c r="H531" s="865"/>
      <c r="I531" s="684"/>
      <c r="J531" s="682"/>
      <c r="K531" s="682"/>
      <c r="L531" s="682"/>
      <c r="M531" s="682"/>
      <c r="N531" s="682"/>
      <c r="O531" s="682"/>
      <c r="P531" s="682"/>
      <c r="Q531" s="682"/>
      <c r="R531" s="682"/>
      <c r="S531" s="682"/>
      <c r="T531" s="682"/>
      <c r="U531" s="682"/>
      <c r="V531" s="682"/>
      <c r="W531" s="682"/>
      <c r="X531" s="682"/>
      <c r="Y531" s="682"/>
      <c r="Z531" s="682"/>
    </row>
    <row r="532" spans="1:26" ht="15">
      <c r="A532" s="682"/>
      <c r="B532" s="684"/>
      <c r="C532" s="684"/>
      <c r="D532" s="684"/>
      <c r="E532" s="865"/>
      <c r="F532" s="865"/>
      <c r="G532" s="865"/>
      <c r="H532" s="865"/>
      <c r="I532" s="684"/>
      <c r="J532" s="682"/>
      <c r="K532" s="682"/>
      <c r="L532" s="682"/>
      <c r="M532" s="682"/>
      <c r="N532" s="682"/>
      <c r="O532" s="682"/>
      <c r="P532" s="682"/>
      <c r="Q532" s="682"/>
      <c r="R532" s="682"/>
      <c r="S532" s="682"/>
      <c r="T532" s="682"/>
      <c r="U532" s="682"/>
      <c r="V532" s="682"/>
      <c r="W532" s="682"/>
      <c r="X532" s="682"/>
      <c r="Y532" s="682"/>
      <c r="Z532" s="682"/>
    </row>
    <row r="533" spans="1:26" ht="15">
      <c r="A533" s="682"/>
      <c r="B533" s="684"/>
      <c r="C533" s="684"/>
      <c r="D533" s="684"/>
      <c r="E533" s="865"/>
      <c r="F533" s="865"/>
      <c r="G533" s="865"/>
      <c r="H533" s="865"/>
      <c r="I533" s="684"/>
      <c r="J533" s="682"/>
      <c r="K533" s="682"/>
      <c r="L533" s="682"/>
      <c r="M533" s="682"/>
      <c r="N533" s="682"/>
      <c r="O533" s="682"/>
      <c r="P533" s="682"/>
      <c r="Q533" s="682"/>
      <c r="R533" s="682"/>
      <c r="S533" s="682"/>
      <c r="T533" s="682"/>
      <c r="U533" s="682"/>
      <c r="V533" s="682"/>
      <c r="W533" s="682"/>
      <c r="X533" s="682"/>
      <c r="Y533" s="682"/>
      <c r="Z533" s="682"/>
    </row>
    <row r="534" spans="1:26" ht="15">
      <c r="A534" s="682"/>
      <c r="B534" s="684"/>
      <c r="C534" s="684"/>
      <c r="D534" s="684"/>
      <c r="E534" s="865"/>
      <c r="F534" s="865"/>
      <c r="G534" s="865"/>
      <c r="H534" s="865"/>
      <c r="I534" s="684"/>
      <c r="J534" s="682"/>
      <c r="K534" s="682"/>
      <c r="L534" s="682"/>
      <c r="M534" s="682"/>
      <c r="N534" s="682"/>
      <c r="O534" s="682"/>
      <c r="P534" s="682"/>
      <c r="Q534" s="682"/>
      <c r="R534" s="682"/>
      <c r="S534" s="682"/>
      <c r="T534" s="682"/>
      <c r="U534" s="682"/>
      <c r="V534" s="682"/>
      <c r="W534" s="682"/>
      <c r="X534" s="682"/>
      <c r="Y534" s="682"/>
      <c r="Z534" s="682"/>
    </row>
    <row r="535" spans="1:26" ht="15">
      <c r="A535" s="682"/>
      <c r="B535" s="684"/>
      <c r="C535" s="684"/>
      <c r="D535" s="684"/>
      <c r="E535" s="865"/>
      <c r="F535" s="865"/>
      <c r="G535" s="865"/>
      <c r="H535" s="865"/>
      <c r="I535" s="684"/>
      <c r="J535" s="682"/>
      <c r="K535" s="682"/>
      <c r="L535" s="682"/>
      <c r="M535" s="682"/>
      <c r="N535" s="682"/>
      <c r="O535" s="682"/>
      <c r="P535" s="682"/>
      <c r="Q535" s="682"/>
      <c r="R535" s="682"/>
      <c r="S535" s="682"/>
      <c r="T535" s="682"/>
      <c r="U535" s="682"/>
      <c r="V535" s="682"/>
      <c r="W535" s="682"/>
      <c r="X535" s="682"/>
      <c r="Y535" s="682"/>
      <c r="Z535" s="682"/>
    </row>
    <row r="536" spans="1:26" ht="15">
      <c r="A536" s="682"/>
      <c r="B536" s="684"/>
      <c r="C536" s="684"/>
      <c r="D536" s="684"/>
      <c r="E536" s="865"/>
      <c r="F536" s="865"/>
      <c r="G536" s="865"/>
      <c r="H536" s="865"/>
      <c r="I536" s="684"/>
      <c r="J536" s="682"/>
      <c r="K536" s="682"/>
      <c r="L536" s="682"/>
      <c r="M536" s="682"/>
      <c r="N536" s="682"/>
      <c r="O536" s="682"/>
      <c r="P536" s="682"/>
      <c r="Q536" s="682"/>
      <c r="R536" s="682"/>
      <c r="S536" s="682"/>
      <c r="T536" s="682"/>
      <c r="U536" s="682"/>
      <c r="V536" s="682"/>
      <c r="W536" s="682"/>
      <c r="X536" s="682"/>
      <c r="Y536" s="682"/>
      <c r="Z536" s="682"/>
    </row>
    <row r="537" spans="1:26" ht="15">
      <c r="A537" s="682"/>
      <c r="B537" s="684"/>
      <c r="C537" s="684"/>
      <c r="D537" s="684"/>
      <c r="E537" s="865"/>
      <c r="F537" s="865"/>
      <c r="G537" s="865"/>
      <c r="H537" s="865"/>
      <c r="I537" s="684"/>
      <c r="J537" s="682"/>
      <c r="K537" s="682"/>
      <c r="L537" s="682"/>
      <c r="M537" s="682"/>
      <c r="N537" s="682"/>
      <c r="O537" s="682"/>
      <c r="P537" s="682"/>
      <c r="Q537" s="682"/>
      <c r="R537" s="682"/>
      <c r="S537" s="682"/>
      <c r="T537" s="682"/>
      <c r="U537" s="682"/>
      <c r="V537" s="682"/>
      <c r="W537" s="682"/>
      <c r="X537" s="682"/>
      <c r="Y537" s="682"/>
      <c r="Z537" s="682"/>
    </row>
    <row r="538" spans="1:26" ht="15">
      <c r="A538" s="682"/>
      <c r="B538" s="684"/>
      <c r="C538" s="684"/>
      <c r="D538" s="684"/>
      <c r="E538" s="865"/>
      <c r="F538" s="865"/>
      <c r="G538" s="865"/>
      <c r="H538" s="865"/>
      <c r="I538" s="684"/>
      <c r="J538" s="682"/>
      <c r="K538" s="682"/>
      <c r="L538" s="682"/>
      <c r="M538" s="682"/>
      <c r="N538" s="682"/>
      <c r="O538" s="682"/>
      <c r="P538" s="682"/>
      <c r="Q538" s="682"/>
      <c r="R538" s="682"/>
      <c r="S538" s="682"/>
      <c r="T538" s="682"/>
      <c r="U538" s="682"/>
      <c r="V538" s="682"/>
      <c r="W538" s="682"/>
      <c r="X538" s="682"/>
      <c r="Y538" s="682"/>
      <c r="Z538" s="682"/>
    </row>
    <row r="539" spans="1:26" ht="15">
      <c r="A539" s="682"/>
      <c r="B539" s="684"/>
      <c r="C539" s="684"/>
      <c r="D539" s="684"/>
      <c r="E539" s="865"/>
      <c r="F539" s="865"/>
      <c r="G539" s="865"/>
      <c r="H539" s="865"/>
      <c r="I539" s="684"/>
      <c r="J539" s="682"/>
      <c r="K539" s="682"/>
      <c r="L539" s="682"/>
      <c r="M539" s="682"/>
      <c r="N539" s="682"/>
      <c r="O539" s="682"/>
      <c r="P539" s="682"/>
      <c r="Q539" s="682"/>
      <c r="R539" s="682"/>
      <c r="S539" s="682"/>
      <c r="T539" s="682"/>
      <c r="U539" s="682"/>
      <c r="V539" s="682"/>
      <c r="W539" s="682"/>
      <c r="X539" s="682"/>
      <c r="Y539" s="682"/>
      <c r="Z539" s="682"/>
    </row>
    <row r="540" spans="1:26" ht="15">
      <c r="A540" s="682"/>
      <c r="B540" s="684"/>
      <c r="C540" s="684"/>
      <c r="D540" s="684"/>
      <c r="E540" s="865"/>
      <c r="F540" s="865"/>
      <c r="G540" s="865"/>
      <c r="H540" s="865"/>
      <c r="I540" s="684"/>
      <c r="J540" s="682"/>
      <c r="K540" s="682"/>
      <c r="L540" s="682"/>
      <c r="M540" s="682"/>
      <c r="N540" s="682"/>
      <c r="O540" s="682"/>
      <c r="P540" s="682"/>
      <c r="Q540" s="682"/>
      <c r="R540" s="682"/>
      <c r="S540" s="682"/>
      <c r="T540" s="682"/>
      <c r="U540" s="682"/>
      <c r="V540" s="682"/>
      <c r="W540" s="682"/>
      <c r="X540" s="682"/>
      <c r="Y540" s="682"/>
      <c r="Z540" s="682"/>
    </row>
    <row r="541" spans="1:26" ht="15">
      <c r="A541" s="682"/>
      <c r="B541" s="684"/>
      <c r="C541" s="684"/>
      <c r="D541" s="684"/>
      <c r="E541" s="865"/>
      <c r="F541" s="865"/>
      <c r="G541" s="865"/>
      <c r="H541" s="865"/>
      <c r="I541" s="684"/>
      <c r="J541" s="682"/>
      <c r="K541" s="682"/>
      <c r="L541" s="682"/>
      <c r="M541" s="682"/>
      <c r="N541" s="682"/>
      <c r="O541" s="682"/>
      <c r="P541" s="682"/>
      <c r="Q541" s="682"/>
      <c r="R541" s="682"/>
      <c r="S541" s="682"/>
      <c r="T541" s="682"/>
      <c r="U541" s="682"/>
      <c r="V541" s="682"/>
      <c r="W541" s="682"/>
      <c r="X541" s="682"/>
      <c r="Y541" s="682"/>
      <c r="Z541" s="682"/>
    </row>
    <row r="542" spans="1:26" ht="15">
      <c r="A542" s="682"/>
      <c r="B542" s="684"/>
      <c r="C542" s="684"/>
      <c r="D542" s="684"/>
      <c r="E542" s="865"/>
      <c r="F542" s="865"/>
      <c r="G542" s="865"/>
      <c r="H542" s="865"/>
      <c r="I542" s="684"/>
      <c r="J542" s="682"/>
      <c r="K542" s="682"/>
      <c r="L542" s="682"/>
      <c r="M542" s="682"/>
      <c r="N542" s="682"/>
      <c r="O542" s="682"/>
      <c r="P542" s="682"/>
      <c r="Q542" s="682"/>
      <c r="R542" s="682"/>
      <c r="S542" s="682"/>
      <c r="T542" s="682"/>
      <c r="U542" s="682"/>
      <c r="V542" s="682"/>
      <c r="W542" s="682"/>
      <c r="X542" s="682"/>
      <c r="Y542" s="682"/>
      <c r="Z542" s="682"/>
    </row>
    <row r="543" spans="1:26" ht="15">
      <c r="A543" s="682"/>
      <c r="B543" s="684"/>
      <c r="C543" s="684"/>
      <c r="D543" s="684"/>
      <c r="E543" s="865"/>
      <c r="F543" s="865"/>
      <c r="G543" s="865"/>
      <c r="H543" s="865"/>
      <c r="I543" s="684"/>
      <c r="J543" s="682"/>
      <c r="K543" s="682"/>
      <c r="L543" s="682"/>
      <c r="M543" s="682"/>
      <c r="N543" s="682"/>
      <c r="O543" s="682"/>
      <c r="P543" s="682"/>
      <c r="Q543" s="682"/>
      <c r="R543" s="682"/>
      <c r="S543" s="682"/>
      <c r="T543" s="682"/>
      <c r="U543" s="682"/>
      <c r="V543" s="682"/>
      <c r="W543" s="682"/>
      <c r="X543" s="682"/>
      <c r="Y543" s="682"/>
      <c r="Z543" s="682"/>
    </row>
    <row r="544" spans="1:26" ht="15">
      <c r="A544" s="682"/>
      <c r="B544" s="684"/>
      <c r="C544" s="684"/>
      <c r="D544" s="684"/>
      <c r="E544" s="865"/>
      <c r="F544" s="865"/>
      <c r="G544" s="865"/>
      <c r="H544" s="865"/>
      <c r="I544" s="684"/>
      <c r="J544" s="682"/>
      <c r="K544" s="682"/>
      <c r="L544" s="682"/>
      <c r="M544" s="682"/>
      <c r="N544" s="682"/>
      <c r="O544" s="682"/>
      <c r="P544" s="682"/>
      <c r="Q544" s="682"/>
      <c r="R544" s="682"/>
      <c r="S544" s="682"/>
      <c r="T544" s="682"/>
      <c r="U544" s="682"/>
      <c r="V544" s="682"/>
      <c r="W544" s="682"/>
      <c r="X544" s="682"/>
      <c r="Y544" s="682"/>
      <c r="Z544" s="682"/>
    </row>
    <row r="545" spans="1:26" ht="15">
      <c r="A545" s="682"/>
      <c r="B545" s="684"/>
      <c r="C545" s="684"/>
      <c r="D545" s="684"/>
      <c r="E545" s="865"/>
      <c r="F545" s="865"/>
      <c r="G545" s="865"/>
      <c r="H545" s="865"/>
      <c r="I545" s="684"/>
      <c r="J545" s="682"/>
      <c r="K545" s="682"/>
      <c r="L545" s="682"/>
      <c r="M545" s="682"/>
      <c r="N545" s="682"/>
      <c r="O545" s="682"/>
      <c r="P545" s="682"/>
      <c r="Q545" s="682"/>
      <c r="R545" s="682"/>
      <c r="S545" s="682"/>
      <c r="T545" s="682"/>
      <c r="U545" s="682"/>
      <c r="V545" s="682"/>
      <c r="W545" s="682"/>
      <c r="X545" s="682"/>
      <c r="Y545" s="682"/>
      <c r="Z545" s="682"/>
    </row>
    <row r="546" spans="1:26" ht="15">
      <c r="A546" s="682"/>
      <c r="B546" s="684"/>
      <c r="C546" s="684"/>
      <c r="D546" s="684"/>
      <c r="E546" s="865"/>
      <c r="F546" s="865"/>
      <c r="G546" s="865"/>
      <c r="H546" s="865"/>
      <c r="I546" s="684"/>
      <c r="J546" s="682"/>
      <c r="K546" s="682"/>
      <c r="L546" s="682"/>
      <c r="M546" s="682"/>
      <c r="N546" s="682"/>
      <c r="O546" s="682"/>
      <c r="P546" s="682"/>
      <c r="Q546" s="682"/>
      <c r="R546" s="682"/>
      <c r="S546" s="682"/>
      <c r="T546" s="682"/>
      <c r="U546" s="682"/>
      <c r="V546" s="682"/>
      <c r="W546" s="682"/>
      <c r="X546" s="682"/>
      <c r="Y546" s="682"/>
      <c r="Z546" s="682"/>
    </row>
    <row r="547" spans="1:26" ht="15">
      <c r="A547" s="682"/>
      <c r="B547" s="684"/>
      <c r="C547" s="684"/>
      <c r="D547" s="684"/>
      <c r="E547" s="865"/>
      <c r="F547" s="865"/>
      <c r="G547" s="865"/>
      <c r="H547" s="865"/>
      <c r="I547" s="684"/>
      <c r="J547" s="682"/>
      <c r="K547" s="682"/>
      <c r="L547" s="682"/>
      <c r="M547" s="682"/>
      <c r="N547" s="682"/>
      <c r="O547" s="682"/>
      <c r="P547" s="682"/>
      <c r="Q547" s="682"/>
      <c r="R547" s="682"/>
      <c r="S547" s="682"/>
      <c r="T547" s="682"/>
      <c r="U547" s="682"/>
      <c r="V547" s="682"/>
      <c r="W547" s="682"/>
      <c r="X547" s="682"/>
      <c r="Y547" s="682"/>
      <c r="Z547" s="682"/>
    </row>
    <row r="548" spans="1:26" ht="15">
      <c r="A548" s="682"/>
      <c r="B548" s="684"/>
      <c r="C548" s="684"/>
      <c r="D548" s="684"/>
      <c r="E548" s="865"/>
      <c r="F548" s="865"/>
      <c r="G548" s="865"/>
      <c r="H548" s="865"/>
      <c r="I548" s="684"/>
      <c r="J548" s="682"/>
      <c r="K548" s="682"/>
      <c r="L548" s="682"/>
      <c r="M548" s="682"/>
      <c r="N548" s="682"/>
      <c r="O548" s="682"/>
      <c r="P548" s="682"/>
      <c r="Q548" s="682"/>
      <c r="R548" s="682"/>
      <c r="S548" s="682"/>
      <c r="T548" s="682"/>
      <c r="U548" s="682"/>
      <c r="V548" s="682"/>
      <c r="W548" s="682"/>
      <c r="X548" s="682"/>
      <c r="Y548" s="682"/>
      <c r="Z548" s="682"/>
    </row>
    <row r="549" spans="1:26" ht="15">
      <c r="A549" s="682"/>
      <c r="B549" s="684"/>
      <c r="C549" s="684"/>
      <c r="D549" s="684"/>
      <c r="E549" s="865"/>
      <c r="F549" s="865"/>
      <c r="G549" s="865"/>
      <c r="H549" s="865"/>
      <c r="I549" s="684"/>
      <c r="J549" s="682"/>
      <c r="K549" s="682"/>
      <c r="L549" s="682"/>
      <c r="M549" s="682"/>
      <c r="N549" s="682"/>
      <c r="O549" s="682"/>
      <c r="P549" s="682"/>
      <c r="Q549" s="682"/>
      <c r="R549" s="682"/>
      <c r="S549" s="682"/>
      <c r="T549" s="682"/>
      <c r="U549" s="682"/>
      <c r="V549" s="682"/>
      <c r="W549" s="682"/>
      <c r="X549" s="682"/>
      <c r="Y549" s="682"/>
      <c r="Z549" s="682"/>
    </row>
    <row r="550" spans="1:26" ht="15">
      <c r="A550" s="682"/>
      <c r="B550" s="684"/>
      <c r="C550" s="684"/>
      <c r="D550" s="684"/>
      <c r="E550" s="865"/>
      <c r="F550" s="865"/>
      <c r="G550" s="865"/>
      <c r="H550" s="865"/>
      <c r="I550" s="684"/>
      <c r="J550" s="682"/>
      <c r="K550" s="682"/>
      <c r="L550" s="682"/>
      <c r="M550" s="682"/>
      <c r="N550" s="682"/>
      <c r="O550" s="682"/>
      <c r="P550" s="682"/>
      <c r="Q550" s="682"/>
      <c r="R550" s="682"/>
      <c r="S550" s="682"/>
      <c r="T550" s="682"/>
      <c r="U550" s="682"/>
      <c r="V550" s="682"/>
      <c r="W550" s="682"/>
      <c r="X550" s="682"/>
      <c r="Y550" s="682"/>
      <c r="Z550" s="682"/>
    </row>
    <row r="551" spans="1:26" ht="15">
      <c r="A551" s="682"/>
      <c r="B551" s="684"/>
      <c r="C551" s="684"/>
      <c r="D551" s="684"/>
      <c r="E551" s="865"/>
      <c r="F551" s="865"/>
      <c r="G551" s="865"/>
      <c r="H551" s="865"/>
      <c r="I551" s="684"/>
      <c r="J551" s="682"/>
      <c r="K551" s="682"/>
      <c r="L551" s="682"/>
      <c r="M551" s="682"/>
      <c r="N551" s="682"/>
      <c r="O551" s="682"/>
      <c r="P551" s="682"/>
      <c r="Q551" s="682"/>
      <c r="R551" s="682"/>
      <c r="S551" s="682"/>
      <c r="T551" s="682"/>
      <c r="U551" s="682"/>
      <c r="V551" s="682"/>
      <c r="W551" s="682"/>
      <c r="X551" s="682"/>
      <c r="Y551" s="682"/>
      <c r="Z551" s="682"/>
    </row>
    <row r="552" spans="1:26" ht="15">
      <c r="A552" s="682"/>
      <c r="B552" s="684"/>
      <c r="C552" s="684"/>
      <c r="D552" s="684"/>
      <c r="E552" s="865"/>
      <c r="F552" s="865"/>
      <c r="G552" s="865"/>
      <c r="H552" s="865"/>
      <c r="I552" s="684"/>
      <c r="J552" s="682"/>
      <c r="K552" s="682"/>
      <c r="L552" s="682"/>
      <c r="M552" s="682"/>
      <c r="N552" s="682"/>
      <c r="O552" s="682"/>
      <c r="P552" s="682"/>
      <c r="Q552" s="682"/>
      <c r="R552" s="682"/>
      <c r="S552" s="682"/>
      <c r="T552" s="682"/>
      <c r="U552" s="682"/>
      <c r="V552" s="682"/>
      <c r="W552" s="682"/>
      <c r="X552" s="682"/>
      <c r="Y552" s="682"/>
      <c r="Z552" s="682"/>
    </row>
    <row r="553" spans="1:26" ht="15">
      <c r="A553" s="682"/>
      <c r="B553" s="684"/>
      <c r="C553" s="684"/>
      <c r="D553" s="684"/>
      <c r="E553" s="865"/>
      <c r="F553" s="865"/>
      <c r="G553" s="865"/>
      <c r="H553" s="865"/>
      <c r="I553" s="684"/>
      <c r="J553" s="682"/>
      <c r="K553" s="682"/>
      <c r="L553" s="682"/>
      <c r="M553" s="682"/>
      <c r="N553" s="682"/>
      <c r="O553" s="682"/>
      <c r="P553" s="682"/>
      <c r="Q553" s="682"/>
      <c r="R553" s="682"/>
      <c r="S553" s="682"/>
      <c r="T553" s="682"/>
      <c r="U553" s="682"/>
      <c r="V553" s="682"/>
      <c r="W553" s="682"/>
      <c r="X553" s="682"/>
      <c r="Y553" s="682"/>
      <c r="Z553" s="682"/>
    </row>
    <row r="554" spans="1:26" ht="15">
      <c r="A554" s="682"/>
      <c r="B554" s="684"/>
      <c r="C554" s="684"/>
      <c r="D554" s="684"/>
      <c r="E554" s="865"/>
      <c r="F554" s="865"/>
      <c r="G554" s="865"/>
      <c r="H554" s="865"/>
      <c r="I554" s="684"/>
      <c r="J554" s="682"/>
      <c r="K554" s="682"/>
      <c r="L554" s="682"/>
      <c r="M554" s="682"/>
      <c r="N554" s="682"/>
      <c r="O554" s="682"/>
      <c r="P554" s="682"/>
      <c r="Q554" s="682"/>
      <c r="R554" s="682"/>
      <c r="S554" s="682"/>
      <c r="T554" s="682"/>
      <c r="U554" s="682"/>
      <c r="V554" s="682"/>
      <c r="W554" s="682"/>
      <c r="X554" s="682"/>
      <c r="Y554" s="682"/>
      <c r="Z554" s="682"/>
    </row>
    <row r="555" spans="1:26" ht="15">
      <c r="A555" s="682"/>
      <c r="B555" s="684"/>
      <c r="C555" s="684"/>
      <c r="D555" s="684"/>
      <c r="E555" s="865"/>
      <c r="F555" s="865"/>
      <c r="G555" s="865"/>
      <c r="H555" s="865"/>
      <c r="I555" s="684"/>
      <c r="J555" s="682"/>
      <c r="K555" s="682"/>
      <c r="L555" s="682"/>
      <c r="M555" s="682"/>
      <c r="N555" s="682"/>
      <c r="O555" s="682"/>
      <c r="P555" s="682"/>
      <c r="Q555" s="682"/>
      <c r="R555" s="682"/>
      <c r="S555" s="682"/>
      <c r="T555" s="682"/>
      <c r="U555" s="682"/>
      <c r="V555" s="682"/>
      <c r="W555" s="682"/>
      <c r="X555" s="682"/>
      <c r="Y555" s="682"/>
      <c r="Z555" s="682"/>
    </row>
    <row r="556" spans="1:26" ht="15">
      <c r="A556" s="682"/>
      <c r="B556" s="684"/>
      <c r="C556" s="684"/>
      <c r="D556" s="684"/>
      <c r="E556" s="865"/>
      <c r="F556" s="865"/>
      <c r="G556" s="865"/>
      <c r="H556" s="865"/>
      <c r="I556" s="684"/>
      <c r="J556" s="682"/>
      <c r="K556" s="682"/>
      <c r="L556" s="682"/>
      <c r="M556" s="682"/>
      <c r="N556" s="682"/>
      <c r="O556" s="682"/>
      <c r="P556" s="682"/>
      <c r="Q556" s="682"/>
      <c r="R556" s="682"/>
      <c r="S556" s="682"/>
      <c r="T556" s="682"/>
      <c r="U556" s="682"/>
      <c r="V556" s="682"/>
      <c r="W556" s="682"/>
      <c r="X556" s="682"/>
      <c r="Y556" s="682"/>
      <c r="Z556" s="682"/>
    </row>
    <row r="557" spans="1:26" ht="15">
      <c r="A557" s="682"/>
      <c r="B557" s="684"/>
      <c r="C557" s="684"/>
      <c r="D557" s="684"/>
      <c r="E557" s="865"/>
      <c r="F557" s="865"/>
      <c r="G557" s="865"/>
      <c r="H557" s="865"/>
      <c r="I557" s="684"/>
      <c r="J557" s="682"/>
      <c r="K557" s="682"/>
      <c r="L557" s="682"/>
      <c r="M557" s="682"/>
      <c r="N557" s="682"/>
      <c r="O557" s="682"/>
      <c r="P557" s="682"/>
      <c r="Q557" s="682"/>
      <c r="R557" s="682"/>
      <c r="S557" s="682"/>
      <c r="T557" s="682"/>
      <c r="U557" s="682"/>
      <c r="V557" s="682"/>
      <c r="W557" s="682"/>
      <c r="X557" s="682"/>
      <c r="Y557" s="682"/>
      <c r="Z557" s="682"/>
    </row>
    <row r="558" spans="1:26" ht="15">
      <c r="A558" s="682"/>
      <c r="B558" s="684"/>
      <c r="C558" s="684"/>
      <c r="D558" s="684"/>
      <c r="E558" s="865"/>
      <c r="F558" s="865"/>
      <c r="G558" s="865"/>
      <c r="H558" s="865"/>
      <c r="I558" s="684"/>
      <c r="J558" s="682"/>
      <c r="K558" s="682"/>
      <c r="L558" s="682"/>
      <c r="M558" s="682"/>
      <c r="N558" s="682"/>
      <c r="O558" s="682"/>
      <c r="P558" s="682"/>
      <c r="Q558" s="682"/>
      <c r="R558" s="682"/>
      <c r="S558" s="682"/>
      <c r="T558" s="682"/>
      <c r="U558" s="682"/>
      <c r="V558" s="682"/>
      <c r="W558" s="682"/>
      <c r="X558" s="682"/>
      <c r="Y558" s="682"/>
      <c r="Z558" s="682"/>
    </row>
    <row r="559" spans="1:26" ht="15">
      <c r="A559" s="682"/>
      <c r="B559" s="684"/>
      <c r="C559" s="684"/>
      <c r="D559" s="684"/>
      <c r="E559" s="865"/>
      <c r="F559" s="865"/>
      <c r="G559" s="865"/>
      <c r="H559" s="865"/>
      <c r="I559" s="684"/>
      <c r="J559" s="682"/>
      <c r="K559" s="682"/>
      <c r="L559" s="682"/>
      <c r="M559" s="682"/>
      <c r="N559" s="682"/>
      <c r="O559" s="682"/>
      <c r="P559" s="682"/>
      <c r="Q559" s="682"/>
      <c r="R559" s="682"/>
      <c r="S559" s="682"/>
      <c r="T559" s="682"/>
      <c r="U559" s="682"/>
      <c r="V559" s="682"/>
      <c r="W559" s="682"/>
      <c r="X559" s="682"/>
      <c r="Y559" s="682"/>
      <c r="Z559" s="682"/>
    </row>
    <row r="560" spans="1:26" ht="15">
      <c r="A560" s="682"/>
      <c r="B560" s="684"/>
      <c r="C560" s="684"/>
      <c r="D560" s="684"/>
      <c r="E560" s="865"/>
      <c r="F560" s="865"/>
      <c r="G560" s="865"/>
      <c r="H560" s="865"/>
      <c r="I560" s="684"/>
      <c r="J560" s="682"/>
      <c r="K560" s="682"/>
      <c r="L560" s="682"/>
      <c r="M560" s="682"/>
      <c r="N560" s="682"/>
      <c r="O560" s="682"/>
      <c r="P560" s="682"/>
      <c r="Q560" s="682"/>
      <c r="R560" s="682"/>
      <c r="S560" s="682"/>
      <c r="T560" s="682"/>
      <c r="U560" s="682"/>
      <c r="V560" s="682"/>
      <c r="W560" s="682"/>
      <c r="X560" s="682"/>
      <c r="Y560" s="682"/>
      <c r="Z560" s="682"/>
    </row>
    <row r="561" spans="1:26" ht="15">
      <c r="A561" s="682"/>
      <c r="B561" s="684"/>
      <c r="C561" s="684"/>
      <c r="D561" s="684"/>
      <c r="E561" s="865"/>
      <c r="F561" s="865"/>
      <c r="G561" s="865"/>
      <c r="H561" s="865"/>
      <c r="I561" s="684"/>
      <c r="J561" s="682"/>
      <c r="K561" s="682"/>
      <c r="L561" s="682"/>
      <c r="M561" s="682"/>
      <c r="N561" s="682"/>
      <c r="O561" s="682"/>
      <c r="P561" s="682"/>
      <c r="Q561" s="682"/>
      <c r="R561" s="682"/>
      <c r="S561" s="682"/>
      <c r="T561" s="682"/>
      <c r="U561" s="682"/>
      <c r="V561" s="682"/>
      <c r="W561" s="682"/>
      <c r="X561" s="682"/>
      <c r="Y561" s="682"/>
      <c r="Z561" s="682"/>
    </row>
    <row r="562" spans="1:26" ht="15">
      <c r="A562" s="682"/>
      <c r="B562" s="684"/>
      <c r="C562" s="684"/>
      <c r="D562" s="684"/>
      <c r="E562" s="865"/>
      <c r="F562" s="865"/>
      <c r="G562" s="865"/>
      <c r="H562" s="865"/>
      <c r="I562" s="684"/>
      <c r="J562" s="682"/>
      <c r="K562" s="682"/>
      <c r="L562" s="682"/>
      <c r="M562" s="682"/>
      <c r="N562" s="682"/>
      <c r="O562" s="682"/>
      <c r="P562" s="682"/>
      <c r="Q562" s="682"/>
      <c r="R562" s="682"/>
      <c r="S562" s="682"/>
      <c r="T562" s="682"/>
      <c r="U562" s="682"/>
      <c r="V562" s="682"/>
      <c r="W562" s="682"/>
      <c r="X562" s="682"/>
      <c r="Y562" s="682"/>
      <c r="Z562" s="682"/>
    </row>
    <row r="563" spans="1:26" ht="15">
      <c r="A563" s="682"/>
      <c r="B563" s="684"/>
      <c r="C563" s="684"/>
      <c r="D563" s="684"/>
      <c r="E563" s="865"/>
      <c r="F563" s="865"/>
      <c r="G563" s="865"/>
      <c r="H563" s="865"/>
      <c r="I563" s="684"/>
      <c r="J563" s="682"/>
      <c r="K563" s="682"/>
      <c r="L563" s="682"/>
      <c r="M563" s="682"/>
      <c r="N563" s="682"/>
      <c r="O563" s="682"/>
      <c r="P563" s="682"/>
      <c r="Q563" s="682"/>
      <c r="R563" s="682"/>
      <c r="S563" s="682"/>
      <c r="T563" s="682"/>
      <c r="U563" s="682"/>
      <c r="V563" s="682"/>
      <c r="W563" s="682"/>
      <c r="X563" s="682"/>
      <c r="Y563" s="682"/>
      <c r="Z563" s="682"/>
    </row>
    <row r="564" spans="1:26" ht="15">
      <c r="A564" s="682"/>
      <c r="B564" s="684"/>
      <c r="C564" s="684"/>
      <c r="D564" s="684"/>
      <c r="E564" s="865"/>
      <c r="F564" s="865"/>
      <c r="G564" s="865"/>
      <c r="H564" s="865"/>
      <c r="I564" s="684"/>
      <c r="J564" s="682"/>
      <c r="K564" s="682"/>
      <c r="L564" s="682"/>
      <c r="M564" s="682"/>
      <c r="N564" s="682"/>
      <c r="O564" s="682"/>
      <c r="P564" s="682"/>
      <c r="Q564" s="682"/>
      <c r="R564" s="682"/>
      <c r="S564" s="682"/>
      <c r="T564" s="682"/>
      <c r="U564" s="682"/>
      <c r="V564" s="682"/>
      <c r="W564" s="682"/>
      <c r="X564" s="682"/>
      <c r="Y564" s="682"/>
      <c r="Z564" s="682"/>
    </row>
    <row r="565" spans="1:26" ht="15">
      <c r="A565" s="682"/>
      <c r="B565" s="684"/>
      <c r="C565" s="684"/>
      <c r="D565" s="684"/>
      <c r="E565" s="865"/>
      <c r="F565" s="865"/>
      <c r="G565" s="865"/>
      <c r="H565" s="865"/>
      <c r="I565" s="684"/>
      <c r="J565" s="682"/>
      <c r="K565" s="682"/>
      <c r="L565" s="682"/>
      <c r="M565" s="682"/>
      <c r="N565" s="682"/>
      <c r="O565" s="682"/>
      <c r="P565" s="682"/>
      <c r="Q565" s="682"/>
      <c r="R565" s="682"/>
      <c r="S565" s="682"/>
      <c r="T565" s="682"/>
      <c r="U565" s="682"/>
      <c r="V565" s="682"/>
      <c r="W565" s="682"/>
      <c r="X565" s="682"/>
      <c r="Y565" s="682"/>
      <c r="Z565" s="682"/>
    </row>
    <row r="566" spans="1:26" ht="15">
      <c r="A566" s="682"/>
      <c r="B566" s="684"/>
      <c r="C566" s="684"/>
      <c r="D566" s="684"/>
      <c r="E566" s="865"/>
      <c r="F566" s="865"/>
      <c r="G566" s="865"/>
      <c r="H566" s="865"/>
      <c r="I566" s="684"/>
      <c r="J566" s="682"/>
      <c r="K566" s="682"/>
      <c r="L566" s="682"/>
      <c r="M566" s="682"/>
      <c r="N566" s="682"/>
      <c r="O566" s="682"/>
      <c r="P566" s="682"/>
      <c r="Q566" s="682"/>
      <c r="R566" s="682"/>
      <c r="S566" s="682"/>
      <c r="T566" s="682"/>
      <c r="U566" s="682"/>
      <c r="V566" s="682"/>
      <c r="W566" s="682"/>
      <c r="X566" s="682"/>
      <c r="Y566" s="682"/>
      <c r="Z566" s="682"/>
    </row>
    <row r="567" spans="1:26" ht="15">
      <c r="A567" s="682"/>
      <c r="B567" s="684"/>
      <c r="C567" s="684"/>
      <c r="D567" s="684"/>
      <c r="E567" s="865"/>
      <c r="F567" s="865"/>
      <c r="G567" s="865"/>
      <c r="H567" s="865"/>
      <c r="I567" s="684"/>
      <c r="J567" s="682"/>
      <c r="K567" s="682"/>
      <c r="L567" s="682"/>
      <c r="M567" s="682"/>
      <c r="N567" s="682"/>
      <c r="O567" s="682"/>
      <c r="P567" s="682"/>
      <c r="Q567" s="682"/>
      <c r="R567" s="682"/>
      <c r="S567" s="682"/>
      <c r="T567" s="682"/>
      <c r="U567" s="682"/>
      <c r="V567" s="682"/>
      <c r="W567" s="682"/>
      <c r="X567" s="682"/>
      <c r="Y567" s="682"/>
      <c r="Z567" s="682"/>
    </row>
    <row r="568" spans="1:26" ht="15">
      <c r="A568" s="682"/>
      <c r="B568" s="684"/>
      <c r="C568" s="684"/>
      <c r="D568" s="684"/>
      <c r="E568" s="865"/>
      <c r="F568" s="865"/>
      <c r="G568" s="865"/>
      <c r="H568" s="865"/>
      <c r="I568" s="684"/>
      <c r="J568" s="682"/>
      <c r="K568" s="682"/>
      <c r="L568" s="682"/>
      <c r="M568" s="682"/>
      <c r="N568" s="682"/>
      <c r="O568" s="682"/>
      <c r="P568" s="682"/>
      <c r="Q568" s="682"/>
      <c r="R568" s="682"/>
      <c r="S568" s="682"/>
      <c r="T568" s="682"/>
      <c r="U568" s="682"/>
      <c r="V568" s="682"/>
      <c r="W568" s="682"/>
      <c r="X568" s="682"/>
      <c r="Y568" s="682"/>
      <c r="Z568" s="682"/>
    </row>
    <row r="569" spans="1:26" ht="15">
      <c r="A569" s="682"/>
      <c r="B569" s="684"/>
      <c r="C569" s="684"/>
      <c r="D569" s="684"/>
      <c r="E569" s="865"/>
      <c r="F569" s="865"/>
      <c r="G569" s="865"/>
      <c r="H569" s="865"/>
      <c r="I569" s="684"/>
      <c r="J569" s="682"/>
      <c r="K569" s="682"/>
      <c r="L569" s="682"/>
      <c r="M569" s="682"/>
      <c r="N569" s="682"/>
      <c r="O569" s="682"/>
      <c r="P569" s="682"/>
      <c r="Q569" s="682"/>
      <c r="R569" s="682"/>
      <c r="S569" s="682"/>
      <c r="T569" s="682"/>
      <c r="U569" s="682"/>
      <c r="V569" s="682"/>
      <c r="W569" s="682"/>
      <c r="X569" s="682"/>
      <c r="Y569" s="682"/>
      <c r="Z569" s="682"/>
    </row>
    <row r="570" spans="1:26" ht="15">
      <c r="A570" s="682"/>
      <c r="B570" s="684"/>
      <c r="C570" s="684"/>
      <c r="D570" s="684"/>
      <c r="E570" s="865"/>
      <c r="F570" s="865"/>
      <c r="G570" s="865"/>
      <c r="H570" s="865"/>
      <c r="I570" s="684"/>
      <c r="J570" s="682"/>
      <c r="K570" s="682"/>
      <c r="L570" s="682"/>
      <c r="M570" s="682"/>
      <c r="N570" s="682"/>
      <c r="O570" s="682"/>
      <c r="P570" s="682"/>
      <c r="Q570" s="682"/>
      <c r="R570" s="682"/>
      <c r="S570" s="682"/>
      <c r="T570" s="682"/>
      <c r="U570" s="682"/>
      <c r="V570" s="682"/>
      <c r="W570" s="682"/>
      <c r="X570" s="682"/>
      <c r="Y570" s="682"/>
      <c r="Z570" s="682"/>
    </row>
    <row r="571" spans="1:26" ht="15">
      <c r="A571" s="682"/>
      <c r="B571" s="684"/>
      <c r="C571" s="684"/>
      <c r="D571" s="684"/>
      <c r="E571" s="865"/>
      <c r="F571" s="865"/>
      <c r="G571" s="865"/>
      <c r="H571" s="865"/>
      <c r="I571" s="684"/>
      <c r="J571" s="682"/>
      <c r="K571" s="682"/>
      <c r="L571" s="682"/>
      <c r="M571" s="682"/>
      <c r="N571" s="682"/>
      <c r="O571" s="682"/>
      <c r="P571" s="682"/>
      <c r="Q571" s="682"/>
      <c r="R571" s="682"/>
      <c r="S571" s="682"/>
      <c r="T571" s="682"/>
      <c r="U571" s="682"/>
      <c r="V571" s="682"/>
      <c r="W571" s="682"/>
      <c r="X571" s="682"/>
      <c r="Y571" s="682"/>
      <c r="Z571" s="682"/>
    </row>
    <row r="572" spans="1:26" ht="15">
      <c r="A572" s="682"/>
      <c r="B572" s="684"/>
      <c r="C572" s="684"/>
      <c r="D572" s="684"/>
      <c r="E572" s="865"/>
      <c r="F572" s="865"/>
      <c r="G572" s="865"/>
      <c r="H572" s="865"/>
      <c r="I572" s="684"/>
      <c r="J572" s="682"/>
      <c r="K572" s="682"/>
      <c r="L572" s="682"/>
      <c r="M572" s="682"/>
      <c r="N572" s="682"/>
      <c r="O572" s="682"/>
      <c r="P572" s="682"/>
      <c r="Q572" s="682"/>
      <c r="R572" s="682"/>
      <c r="S572" s="682"/>
      <c r="T572" s="682"/>
      <c r="U572" s="682"/>
      <c r="V572" s="682"/>
      <c r="W572" s="682"/>
      <c r="X572" s="682"/>
      <c r="Y572" s="682"/>
      <c r="Z572" s="682"/>
    </row>
    <row r="573" spans="1:26" ht="15">
      <c r="A573" s="682"/>
      <c r="B573" s="684"/>
      <c r="C573" s="684"/>
      <c r="D573" s="684"/>
      <c r="E573" s="865"/>
      <c r="F573" s="865"/>
      <c r="G573" s="865"/>
      <c r="H573" s="865"/>
      <c r="I573" s="684"/>
      <c r="J573" s="682"/>
      <c r="K573" s="682"/>
      <c r="L573" s="682"/>
      <c r="M573" s="682"/>
      <c r="N573" s="682"/>
      <c r="O573" s="682"/>
      <c r="P573" s="682"/>
      <c r="Q573" s="682"/>
      <c r="R573" s="682"/>
      <c r="S573" s="682"/>
      <c r="T573" s="682"/>
      <c r="U573" s="682"/>
      <c r="V573" s="682"/>
      <c r="W573" s="682"/>
      <c r="X573" s="682"/>
      <c r="Y573" s="682"/>
      <c r="Z573" s="682"/>
    </row>
    <row r="574" spans="1:26" ht="15">
      <c r="A574" s="682"/>
      <c r="B574" s="684"/>
      <c r="C574" s="684"/>
      <c r="D574" s="684"/>
      <c r="E574" s="865"/>
      <c r="F574" s="865"/>
      <c r="G574" s="865"/>
      <c r="H574" s="865"/>
      <c r="I574" s="684"/>
      <c r="J574" s="682"/>
      <c r="K574" s="682"/>
      <c r="L574" s="682"/>
      <c r="M574" s="682"/>
      <c r="N574" s="682"/>
      <c r="O574" s="682"/>
      <c r="P574" s="682"/>
      <c r="Q574" s="682"/>
      <c r="R574" s="682"/>
      <c r="S574" s="682"/>
      <c r="T574" s="682"/>
      <c r="U574" s="682"/>
      <c r="V574" s="682"/>
      <c r="W574" s="682"/>
      <c r="X574" s="682"/>
      <c r="Y574" s="682"/>
      <c r="Z574" s="682"/>
    </row>
    <row r="575" spans="1:26" ht="15">
      <c r="A575" s="682"/>
      <c r="B575" s="684"/>
      <c r="C575" s="684"/>
      <c r="D575" s="684"/>
      <c r="E575" s="865"/>
      <c r="F575" s="865"/>
      <c r="G575" s="865"/>
      <c r="H575" s="865"/>
      <c r="I575" s="684"/>
      <c r="J575" s="682"/>
      <c r="K575" s="682"/>
      <c r="L575" s="682"/>
      <c r="M575" s="682"/>
      <c r="N575" s="682"/>
      <c r="O575" s="682"/>
      <c r="P575" s="682"/>
      <c r="Q575" s="682"/>
      <c r="R575" s="682"/>
      <c r="S575" s="682"/>
      <c r="T575" s="682"/>
      <c r="U575" s="682"/>
      <c r="V575" s="682"/>
      <c r="W575" s="682"/>
      <c r="X575" s="682"/>
      <c r="Y575" s="682"/>
      <c r="Z575" s="682"/>
    </row>
    <row r="576" spans="1:26" ht="15">
      <c r="A576" s="682"/>
      <c r="B576" s="684"/>
      <c r="C576" s="684"/>
      <c r="D576" s="684"/>
      <c r="E576" s="865"/>
      <c r="F576" s="865"/>
      <c r="G576" s="865"/>
      <c r="H576" s="865"/>
      <c r="I576" s="684"/>
      <c r="J576" s="682"/>
      <c r="K576" s="682"/>
      <c r="L576" s="682"/>
      <c r="M576" s="682"/>
      <c r="N576" s="682"/>
      <c r="O576" s="682"/>
      <c r="P576" s="682"/>
      <c r="Q576" s="682"/>
      <c r="R576" s="682"/>
      <c r="S576" s="682"/>
      <c r="T576" s="682"/>
      <c r="U576" s="682"/>
      <c r="V576" s="682"/>
      <c r="W576" s="682"/>
      <c r="X576" s="682"/>
      <c r="Y576" s="682"/>
      <c r="Z576" s="682"/>
    </row>
    <row r="577" spans="1:26" ht="15">
      <c r="A577" s="682"/>
      <c r="B577" s="684"/>
      <c r="C577" s="684"/>
      <c r="D577" s="684"/>
      <c r="E577" s="865"/>
      <c r="F577" s="865"/>
      <c r="G577" s="865"/>
      <c r="H577" s="865"/>
      <c r="I577" s="684"/>
      <c r="J577" s="682"/>
      <c r="K577" s="682"/>
      <c r="L577" s="682"/>
      <c r="M577" s="682"/>
      <c r="N577" s="682"/>
      <c r="O577" s="682"/>
      <c r="P577" s="682"/>
      <c r="Q577" s="682"/>
      <c r="R577" s="682"/>
      <c r="S577" s="682"/>
      <c r="T577" s="682"/>
      <c r="U577" s="682"/>
      <c r="V577" s="682"/>
      <c r="W577" s="682"/>
      <c r="X577" s="682"/>
      <c r="Y577" s="682"/>
      <c r="Z577" s="682"/>
    </row>
    <row r="578" spans="1:26" ht="15">
      <c r="A578" s="682"/>
      <c r="B578" s="684"/>
      <c r="C578" s="684"/>
      <c r="D578" s="684"/>
      <c r="E578" s="865"/>
      <c r="F578" s="865"/>
      <c r="G578" s="865"/>
      <c r="H578" s="865"/>
      <c r="I578" s="684"/>
      <c r="J578" s="682"/>
      <c r="K578" s="682"/>
      <c r="L578" s="682"/>
      <c r="M578" s="682"/>
      <c r="N578" s="682"/>
      <c r="O578" s="682"/>
      <c r="P578" s="682"/>
      <c r="Q578" s="682"/>
      <c r="R578" s="682"/>
      <c r="S578" s="682"/>
      <c r="T578" s="682"/>
      <c r="U578" s="682"/>
      <c r="V578" s="682"/>
      <c r="W578" s="682"/>
      <c r="X578" s="682"/>
      <c r="Y578" s="682"/>
      <c r="Z578" s="682"/>
    </row>
    <row r="579" spans="1:26" ht="15">
      <c r="A579" s="682"/>
      <c r="B579" s="684"/>
      <c r="C579" s="684"/>
      <c r="D579" s="684"/>
      <c r="E579" s="865"/>
      <c r="F579" s="865"/>
      <c r="G579" s="865"/>
      <c r="H579" s="865"/>
      <c r="I579" s="684"/>
      <c r="J579" s="682"/>
      <c r="K579" s="682"/>
      <c r="L579" s="682"/>
      <c r="M579" s="682"/>
      <c r="N579" s="682"/>
      <c r="O579" s="682"/>
      <c r="P579" s="682"/>
      <c r="Q579" s="682"/>
      <c r="R579" s="682"/>
      <c r="S579" s="682"/>
      <c r="T579" s="682"/>
      <c r="U579" s="682"/>
      <c r="V579" s="682"/>
      <c r="W579" s="682"/>
      <c r="X579" s="682"/>
      <c r="Y579" s="682"/>
      <c r="Z579" s="682"/>
    </row>
    <row r="580" spans="1:26" ht="15">
      <c r="A580" s="682"/>
      <c r="B580" s="684"/>
      <c r="C580" s="684"/>
      <c r="D580" s="684"/>
      <c r="E580" s="865"/>
      <c r="F580" s="865"/>
      <c r="G580" s="865"/>
      <c r="H580" s="865"/>
      <c r="I580" s="684"/>
      <c r="J580" s="682"/>
      <c r="K580" s="682"/>
      <c r="L580" s="682"/>
      <c r="M580" s="682"/>
      <c r="N580" s="682"/>
      <c r="O580" s="682"/>
      <c r="P580" s="682"/>
      <c r="Q580" s="682"/>
      <c r="R580" s="682"/>
      <c r="S580" s="682"/>
      <c r="T580" s="682"/>
      <c r="U580" s="682"/>
      <c r="V580" s="682"/>
      <c r="W580" s="682"/>
      <c r="X580" s="682"/>
      <c r="Y580" s="682"/>
      <c r="Z580" s="682"/>
    </row>
    <row r="581" spans="1:26" ht="15">
      <c r="A581" s="682"/>
      <c r="B581" s="684"/>
      <c r="C581" s="684"/>
      <c r="D581" s="684"/>
      <c r="E581" s="865"/>
      <c r="F581" s="865"/>
      <c r="G581" s="865"/>
      <c r="H581" s="865"/>
      <c r="I581" s="684"/>
      <c r="J581" s="682"/>
      <c r="K581" s="682"/>
      <c r="L581" s="682"/>
      <c r="M581" s="682"/>
      <c r="N581" s="682"/>
      <c r="O581" s="682"/>
      <c r="P581" s="682"/>
      <c r="Q581" s="682"/>
      <c r="R581" s="682"/>
      <c r="S581" s="682"/>
      <c r="T581" s="682"/>
      <c r="U581" s="682"/>
      <c r="V581" s="682"/>
      <c r="W581" s="682"/>
      <c r="X581" s="682"/>
      <c r="Y581" s="682"/>
      <c r="Z581" s="682"/>
    </row>
    <row r="582" spans="1:26" ht="15">
      <c r="A582" s="682"/>
      <c r="B582" s="684"/>
      <c r="C582" s="684"/>
      <c r="D582" s="684"/>
      <c r="E582" s="865"/>
      <c r="F582" s="865"/>
      <c r="G582" s="865"/>
      <c r="H582" s="865"/>
      <c r="I582" s="684"/>
      <c r="J582" s="682"/>
      <c r="K582" s="682"/>
      <c r="L582" s="682"/>
      <c r="M582" s="682"/>
      <c r="N582" s="682"/>
      <c r="O582" s="682"/>
      <c r="P582" s="682"/>
      <c r="Q582" s="682"/>
      <c r="R582" s="682"/>
      <c r="S582" s="682"/>
      <c r="T582" s="682"/>
      <c r="U582" s="682"/>
      <c r="V582" s="682"/>
      <c r="W582" s="682"/>
      <c r="X582" s="682"/>
      <c r="Y582" s="682"/>
      <c r="Z582" s="682"/>
    </row>
    <row r="583" spans="1:26" ht="15">
      <c r="A583" s="682"/>
      <c r="B583" s="684"/>
      <c r="C583" s="684"/>
      <c r="D583" s="684"/>
      <c r="E583" s="865"/>
      <c r="F583" s="865"/>
      <c r="G583" s="865"/>
      <c r="H583" s="865"/>
      <c r="I583" s="684"/>
      <c r="J583" s="682"/>
      <c r="K583" s="682"/>
      <c r="L583" s="682"/>
      <c r="M583" s="682"/>
      <c r="N583" s="682"/>
      <c r="O583" s="682"/>
      <c r="P583" s="682"/>
      <c r="Q583" s="682"/>
      <c r="R583" s="682"/>
      <c r="S583" s="682"/>
      <c r="T583" s="682"/>
      <c r="U583" s="682"/>
      <c r="V583" s="682"/>
      <c r="W583" s="682"/>
      <c r="X583" s="682"/>
      <c r="Y583" s="682"/>
      <c r="Z583" s="682"/>
    </row>
    <row r="584" spans="1:26" ht="15">
      <c r="A584" s="682"/>
      <c r="B584" s="684"/>
      <c r="C584" s="684"/>
      <c r="D584" s="684"/>
      <c r="E584" s="865"/>
      <c r="F584" s="865"/>
      <c r="G584" s="865"/>
      <c r="H584" s="865"/>
      <c r="I584" s="684"/>
      <c r="J584" s="682"/>
      <c r="K584" s="682"/>
      <c r="L584" s="682"/>
      <c r="M584" s="682"/>
      <c r="N584" s="682"/>
      <c r="O584" s="682"/>
      <c r="P584" s="682"/>
      <c r="Q584" s="682"/>
      <c r="R584" s="682"/>
      <c r="S584" s="682"/>
      <c r="T584" s="682"/>
      <c r="U584" s="682"/>
      <c r="V584" s="682"/>
      <c r="W584" s="682"/>
      <c r="X584" s="682"/>
      <c r="Y584" s="682"/>
      <c r="Z584" s="682"/>
    </row>
    <row r="585" spans="1:26" ht="15">
      <c r="A585" s="682"/>
      <c r="B585" s="684"/>
      <c r="C585" s="684"/>
      <c r="D585" s="684"/>
      <c r="E585" s="865"/>
      <c r="F585" s="865"/>
      <c r="G585" s="865"/>
      <c r="H585" s="865"/>
      <c r="I585" s="684"/>
      <c r="J585" s="682"/>
      <c r="K585" s="682"/>
      <c r="L585" s="682"/>
      <c r="M585" s="682"/>
      <c r="N585" s="682"/>
      <c r="O585" s="682"/>
      <c r="P585" s="682"/>
      <c r="Q585" s="682"/>
      <c r="R585" s="682"/>
      <c r="S585" s="682"/>
      <c r="T585" s="682"/>
      <c r="U585" s="682"/>
      <c r="V585" s="682"/>
      <c r="W585" s="682"/>
      <c r="X585" s="682"/>
      <c r="Y585" s="682"/>
      <c r="Z585" s="682"/>
    </row>
    <row r="586" spans="1:26" ht="15">
      <c r="A586" s="682"/>
      <c r="B586" s="684"/>
      <c r="C586" s="684"/>
      <c r="D586" s="684"/>
      <c r="E586" s="865"/>
      <c r="F586" s="865"/>
      <c r="G586" s="865"/>
      <c r="H586" s="865"/>
      <c r="I586" s="684"/>
      <c r="J586" s="682"/>
      <c r="K586" s="682"/>
      <c r="L586" s="682"/>
      <c r="M586" s="682"/>
      <c r="N586" s="682"/>
      <c r="O586" s="682"/>
      <c r="P586" s="682"/>
      <c r="Q586" s="682"/>
      <c r="R586" s="682"/>
      <c r="S586" s="682"/>
      <c r="T586" s="682"/>
      <c r="U586" s="682"/>
      <c r="V586" s="682"/>
      <c r="W586" s="682"/>
      <c r="X586" s="682"/>
      <c r="Y586" s="682"/>
      <c r="Z586" s="682"/>
    </row>
    <row r="587" spans="1:26" ht="15">
      <c r="A587" s="682"/>
      <c r="B587" s="684"/>
      <c r="C587" s="684"/>
      <c r="D587" s="684"/>
      <c r="E587" s="865"/>
      <c r="F587" s="865"/>
      <c r="G587" s="865"/>
      <c r="H587" s="865"/>
      <c r="I587" s="684"/>
      <c r="J587" s="682"/>
      <c r="K587" s="682"/>
      <c r="L587" s="682"/>
      <c r="M587" s="682"/>
      <c r="N587" s="682"/>
      <c r="O587" s="682"/>
      <c r="P587" s="682"/>
      <c r="Q587" s="682"/>
      <c r="R587" s="682"/>
      <c r="S587" s="682"/>
      <c r="T587" s="682"/>
      <c r="U587" s="682"/>
      <c r="V587" s="682"/>
      <c r="W587" s="682"/>
      <c r="X587" s="682"/>
      <c r="Y587" s="682"/>
      <c r="Z587" s="682"/>
    </row>
    <row r="588" spans="1:26" ht="15">
      <c r="A588" s="682"/>
      <c r="B588" s="684"/>
      <c r="C588" s="684"/>
      <c r="D588" s="684"/>
      <c r="E588" s="865"/>
      <c r="F588" s="865"/>
      <c r="G588" s="865"/>
      <c r="H588" s="865"/>
      <c r="I588" s="684"/>
      <c r="J588" s="682"/>
      <c r="K588" s="682"/>
      <c r="L588" s="682"/>
      <c r="M588" s="682"/>
      <c r="N588" s="682"/>
      <c r="O588" s="682"/>
      <c r="P588" s="682"/>
      <c r="Q588" s="682"/>
      <c r="R588" s="682"/>
      <c r="S588" s="682"/>
      <c r="T588" s="682"/>
      <c r="U588" s="682"/>
      <c r="V588" s="682"/>
      <c r="W588" s="682"/>
      <c r="X588" s="682"/>
      <c r="Y588" s="682"/>
      <c r="Z588" s="682"/>
    </row>
    <row r="589" spans="1:26" ht="15">
      <c r="A589" s="682"/>
      <c r="B589" s="684"/>
      <c r="C589" s="684"/>
      <c r="D589" s="684"/>
      <c r="E589" s="865"/>
      <c r="F589" s="865"/>
      <c r="G589" s="865"/>
      <c r="H589" s="865"/>
      <c r="I589" s="684"/>
      <c r="J589" s="682"/>
      <c r="K589" s="682"/>
      <c r="L589" s="682"/>
      <c r="M589" s="682"/>
      <c r="N589" s="682"/>
      <c r="O589" s="682"/>
      <c r="P589" s="682"/>
      <c r="Q589" s="682"/>
      <c r="R589" s="682"/>
      <c r="S589" s="682"/>
      <c r="T589" s="682"/>
      <c r="U589" s="682"/>
      <c r="V589" s="682"/>
      <c r="W589" s="682"/>
      <c r="X589" s="682"/>
      <c r="Y589" s="682"/>
      <c r="Z589" s="682"/>
    </row>
    <row r="590" spans="1:26" ht="15">
      <c r="A590" s="682"/>
      <c r="B590" s="684"/>
      <c r="C590" s="684"/>
      <c r="D590" s="684"/>
      <c r="E590" s="865"/>
      <c r="F590" s="865"/>
      <c r="G590" s="865"/>
      <c r="H590" s="865"/>
      <c r="I590" s="684"/>
      <c r="J590" s="682"/>
      <c r="K590" s="682"/>
      <c r="L590" s="682"/>
      <c r="M590" s="682"/>
      <c r="N590" s="682"/>
      <c r="O590" s="682"/>
      <c r="P590" s="682"/>
      <c r="Q590" s="682"/>
      <c r="R590" s="682"/>
      <c r="S590" s="682"/>
      <c r="T590" s="682"/>
      <c r="U590" s="682"/>
      <c r="V590" s="682"/>
      <c r="W590" s="682"/>
      <c r="X590" s="682"/>
      <c r="Y590" s="682"/>
      <c r="Z590" s="682"/>
    </row>
    <row r="591" spans="1:26" ht="15">
      <c r="A591" s="682"/>
      <c r="B591" s="684"/>
      <c r="C591" s="684"/>
      <c r="D591" s="684"/>
      <c r="E591" s="865"/>
      <c r="F591" s="865"/>
      <c r="G591" s="865"/>
      <c r="H591" s="865"/>
      <c r="I591" s="684"/>
      <c r="J591" s="682"/>
      <c r="K591" s="682"/>
      <c r="L591" s="682"/>
      <c r="M591" s="682"/>
      <c r="N591" s="682"/>
      <c r="O591" s="682"/>
      <c r="P591" s="682"/>
      <c r="Q591" s="682"/>
      <c r="R591" s="682"/>
      <c r="S591" s="682"/>
      <c r="T591" s="682"/>
      <c r="U591" s="682"/>
      <c r="V591" s="682"/>
      <c r="W591" s="682"/>
      <c r="X591" s="682"/>
      <c r="Y591" s="682"/>
      <c r="Z591" s="682"/>
    </row>
    <row r="592" spans="1:26" ht="15">
      <c r="A592" s="682"/>
      <c r="B592" s="684"/>
      <c r="C592" s="684"/>
      <c r="D592" s="684"/>
      <c r="E592" s="865"/>
      <c r="F592" s="865"/>
      <c r="G592" s="865"/>
      <c r="H592" s="865"/>
      <c r="I592" s="684"/>
      <c r="J592" s="682"/>
      <c r="K592" s="682"/>
      <c r="L592" s="682"/>
      <c r="M592" s="682"/>
      <c r="N592" s="682"/>
      <c r="O592" s="682"/>
      <c r="P592" s="682"/>
      <c r="Q592" s="682"/>
      <c r="R592" s="682"/>
      <c r="S592" s="682"/>
      <c r="T592" s="682"/>
      <c r="U592" s="682"/>
      <c r="V592" s="682"/>
      <c r="W592" s="682"/>
      <c r="X592" s="682"/>
      <c r="Y592" s="682"/>
      <c r="Z592" s="682"/>
    </row>
    <row r="593" spans="1:26" ht="15">
      <c r="A593" s="682"/>
      <c r="B593" s="684"/>
      <c r="C593" s="684"/>
      <c r="D593" s="684"/>
      <c r="E593" s="865"/>
      <c r="F593" s="865"/>
      <c r="G593" s="865"/>
      <c r="H593" s="865"/>
      <c r="I593" s="684"/>
      <c r="J593" s="682"/>
      <c r="K593" s="682"/>
      <c r="L593" s="682"/>
      <c r="M593" s="682"/>
      <c r="N593" s="682"/>
      <c r="O593" s="682"/>
      <c r="P593" s="682"/>
      <c r="Q593" s="682"/>
      <c r="R593" s="682"/>
      <c r="S593" s="682"/>
      <c r="T593" s="682"/>
      <c r="U593" s="682"/>
      <c r="V593" s="682"/>
      <c r="W593" s="682"/>
      <c r="X593" s="682"/>
      <c r="Y593" s="682"/>
      <c r="Z593" s="682"/>
    </row>
    <row r="594" spans="1:26" ht="15">
      <c r="A594" s="682"/>
      <c r="B594" s="684"/>
      <c r="C594" s="684"/>
      <c r="D594" s="684"/>
      <c r="E594" s="865"/>
      <c r="F594" s="865"/>
      <c r="G594" s="865"/>
      <c r="H594" s="865"/>
      <c r="I594" s="684"/>
      <c r="J594" s="682"/>
      <c r="K594" s="682"/>
      <c r="L594" s="682"/>
      <c r="M594" s="682"/>
      <c r="N594" s="682"/>
      <c r="O594" s="682"/>
      <c r="P594" s="682"/>
      <c r="Q594" s="682"/>
      <c r="R594" s="682"/>
      <c r="S594" s="682"/>
      <c r="T594" s="682"/>
      <c r="U594" s="682"/>
      <c r="V594" s="682"/>
      <c r="W594" s="682"/>
      <c r="X594" s="682"/>
      <c r="Y594" s="682"/>
      <c r="Z594" s="682"/>
    </row>
    <row r="595" spans="1:26" ht="15">
      <c r="A595" s="682"/>
      <c r="B595" s="684"/>
      <c r="C595" s="684"/>
      <c r="D595" s="684"/>
      <c r="E595" s="865"/>
      <c r="F595" s="865"/>
      <c r="G595" s="865"/>
      <c r="H595" s="865"/>
      <c r="I595" s="684"/>
      <c r="J595" s="682"/>
      <c r="K595" s="682"/>
      <c r="L595" s="682"/>
      <c r="M595" s="682"/>
      <c r="N595" s="682"/>
      <c r="O595" s="682"/>
      <c r="P595" s="682"/>
      <c r="Q595" s="682"/>
      <c r="R595" s="682"/>
      <c r="S595" s="682"/>
      <c r="T595" s="682"/>
      <c r="U595" s="682"/>
      <c r="V595" s="682"/>
      <c r="W595" s="682"/>
      <c r="X595" s="682"/>
      <c r="Y595" s="682"/>
      <c r="Z595" s="682"/>
    </row>
    <row r="596" spans="1:26" ht="15">
      <c r="A596" s="682"/>
      <c r="B596" s="684"/>
      <c r="C596" s="684"/>
      <c r="D596" s="684"/>
      <c r="E596" s="865"/>
      <c r="F596" s="865"/>
      <c r="G596" s="865"/>
      <c r="H596" s="865"/>
      <c r="I596" s="684"/>
      <c r="J596" s="682"/>
      <c r="K596" s="682"/>
      <c r="L596" s="682"/>
      <c r="M596" s="682"/>
      <c r="N596" s="682"/>
      <c r="O596" s="682"/>
      <c r="P596" s="682"/>
      <c r="Q596" s="682"/>
      <c r="R596" s="682"/>
      <c r="S596" s="682"/>
      <c r="T596" s="682"/>
      <c r="U596" s="682"/>
      <c r="V596" s="682"/>
      <c r="W596" s="682"/>
      <c r="X596" s="682"/>
      <c r="Y596" s="682"/>
      <c r="Z596" s="682"/>
    </row>
    <row r="597" spans="1:26" ht="15">
      <c r="A597" s="682"/>
      <c r="B597" s="684"/>
      <c r="C597" s="684"/>
      <c r="D597" s="684"/>
      <c r="E597" s="865"/>
      <c r="F597" s="865"/>
      <c r="G597" s="865"/>
      <c r="H597" s="865"/>
      <c r="I597" s="684"/>
      <c r="J597" s="682"/>
      <c r="K597" s="682"/>
      <c r="L597" s="682"/>
      <c r="M597" s="682"/>
      <c r="N597" s="682"/>
      <c r="O597" s="682"/>
      <c r="P597" s="682"/>
      <c r="Q597" s="682"/>
      <c r="R597" s="682"/>
      <c r="S597" s="682"/>
      <c r="T597" s="682"/>
      <c r="U597" s="682"/>
      <c r="V597" s="682"/>
      <c r="W597" s="682"/>
      <c r="X597" s="682"/>
      <c r="Y597" s="682"/>
      <c r="Z597" s="682"/>
    </row>
    <row r="598" spans="1:26" ht="15">
      <c r="A598" s="682"/>
      <c r="B598" s="684"/>
      <c r="C598" s="684"/>
      <c r="D598" s="684"/>
      <c r="E598" s="865"/>
      <c r="F598" s="865"/>
      <c r="G598" s="865"/>
      <c r="H598" s="865"/>
      <c r="I598" s="684"/>
      <c r="J598" s="682"/>
      <c r="K598" s="682"/>
      <c r="L598" s="682"/>
      <c r="M598" s="682"/>
      <c r="N598" s="682"/>
      <c r="O598" s="682"/>
      <c r="P598" s="682"/>
      <c r="Q598" s="682"/>
      <c r="R598" s="682"/>
      <c r="S598" s="682"/>
      <c r="T598" s="682"/>
      <c r="U598" s="682"/>
      <c r="V598" s="682"/>
      <c r="W598" s="682"/>
      <c r="X598" s="682"/>
      <c r="Y598" s="682"/>
      <c r="Z598" s="682"/>
    </row>
    <row r="599" spans="1:26" ht="15">
      <c r="A599" s="682"/>
      <c r="B599" s="684"/>
      <c r="C599" s="684"/>
      <c r="D599" s="684"/>
      <c r="E599" s="865"/>
      <c r="F599" s="865"/>
      <c r="G599" s="865"/>
      <c r="H599" s="865"/>
      <c r="I599" s="684"/>
      <c r="J599" s="682"/>
      <c r="K599" s="682"/>
      <c r="L599" s="682"/>
      <c r="M599" s="682"/>
      <c r="N599" s="682"/>
      <c r="O599" s="682"/>
      <c r="P599" s="682"/>
      <c r="Q599" s="682"/>
      <c r="R599" s="682"/>
      <c r="S599" s="682"/>
      <c r="T599" s="682"/>
      <c r="U599" s="682"/>
      <c r="V599" s="682"/>
      <c r="W599" s="682"/>
      <c r="X599" s="682"/>
      <c r="Y599" s="682"/>
      <c r="Z599" s="682"/>
    </row>
    <row r="600" spans="1:26" ht="15">
      <c r="A600" s="682"/>
      <c r="B600" s="684"/>
      <c r="C600" s="684"/>
      <c r="D600" s="684"/>
      <c r="E600" s="865"/>
      <c r="F600" s="865"/>
      <c r="G600" s="865"/>
      <c r="H600" s="865"/>
      <c r="I600" s="684"/>
      <c r="J600" s="682"/>
      <c r="K600" s="682"/>
      <c r="L600" s="682"/>
      <c r="M600" s="682"/>
      <c r="N600" s="682"/>
      <c r="O600" s="682"/>
      <c r="P600" s="682"/>
      <c r="Q600" s="682"/>
      <c r="R600" s="682"/>
      <c r="S600" s="682"/>
      <c r="T600" s="682"/>
      <c r="U600" s="682"/>
      <c r="V600" s="682"/>
      <c r="W600" s="682"/>
      <c r="X600" s="682"/>
      <c r="Y600" s="682"/>
      <c r="Z600" s="682"/>
    </row>
    <row r="601" spans="1:26" ht="15">
      <c r="A601" s="682"/>
      <c r="B601" s="684"/>
      <c r="C601" s="684"/>
      <c r="D601" s="684"/>
      <c r="E601" s="865"/>
      <c r="F601" s="865"/>
      <c r="G601" s="865"/>
      <c r="H601" s="865"/>
      <c r="I601" s="684"/>
      <c r="J601" s="682"/>
      <c r="K601" s="682"/>
      <c r="L601" s="682"/>
      <c r="M601" s="682"/>
      <c r="N601" s="682"/>
      <c r="O601" s="682"/>
      <c r="P601" s="682"/>
      <c r="Q601" s="682"/>
      <c r="R601" s="682"/>
      <c r="S601" s="682"/>
      <c r="T601" s="682"/>
      <c r="U601" s="682"/>
      <c r="V601" s="682"/>
      <c r="W601" s="682"/>
      <c r="X601" s="682"/>
      <c r="Y601" s="682"/>
      <c r="Z601" s="682"/>
    </row>
    <row r="602" spans="1:26" ht="15">
      <c r="A602" s="682"/>
      <c r="B602" s="684"/>
      <c r="C602" s="684"/>
      <c r="D602" s="684"/>
      <c r="E602" s="865"/>
      <c r="F602" s="865"/>
      <c r="G602" s="865"/>
      <c r="H602" s="865"/>
      <c r="I602" s="684"/>
      <c r="J602" s="682"/>
      <c r="K602" s="682"/>
      <c r="L602" s="682"/>
      <c r="M602" s="682"/>
      <c r="N602" s="682"/>
      <c r="O602" s="682"/>
      <c r="P602" s="682"/>
      <c r="Q602" s="682"/>
      <c r="R602" s="682"/>
      <c r="S602" s="682"/>
      <c r="T602" s="682"/>
      <c r="U602" s="682"/>
      <c r="V602" s="682"/>
      <c r="W602" s="682"/>
      <c r="X602" s="682"/>
      <c r="Y602" s="682"/>
      <c r="Z602" s="682"/>
    </row>
    <row r="603" spans="1:26" ht="15">
      <c r="A603" s="682"/>
      <c r="B603" s="684"/>
      <c r="C603" s="684"/>
      <c r="D603" s="684"/>
      <c r="E603" s="865"/>
      <c r="F603" s="865"/>
      <c r="G603" s="865"/>
      <c r="H603" s="865"/>
      <c r="I603" s="684"/>
      <c r="J603" s="682"/>
      <c r="K603" s="682"/>
      <c r="L603" s="682"/>
      <c r="M603" s="682"/>
      <c r="N603" s="682"/>
      <c r="O603" s="682"/>
      <c r="P603" s="682"/>
      <c r="Q603" s="682"/>
      <c r="R603" s="682"/>
      <c r="S603" s="682"/>
      <c r="T603" s="682"/>
      <c r="U603" s="682"/>
      <c r="V603" s="682"/>
      <c r="W603" s="682"/>
      <c r="X603" s="682"/>
      <c r="Y603" s="682"/>
      <c r="Z603" s="682"/>
    </row>
    <row r="604" spans="1:26" ht="15">
      <c r="A604" s="682"/>
      <c r="B604" s="684"/>
      <c r="C604" s="684"/>
      <c r="D604" s="684"/>
      <c r="E604" s="865"/>
      <c r="F604" s="865"/>
      <c r="G604" s="865"/>
      <c r="H604" s="865"/>
      <c r="I604" s="684"/>
      <c r="J604" s="682"/>
      <c r="K604" s="682"/>
      <c r="L604" s="682"/>
      <c r="M604" s="682"/>
      <c r="N604" s="682"/>
      <c r="O604" s="682"/>
      <c r="P604" s="682"/>
      <c r="Q604" s="682"/>
      <c r="R604" s="682"/>
      <c r="S604" s="682"/>
      <c r="T604" s="682"/>
      <c r="U604" s="682"/>
      <c r="V604" s="682"/>
      <c r="W604" s="682"/>
      <c r="X604" s="682"/>
      <c r="Y604" s="682"/>
      <c r="Z604" s="682"/>
    </row>
    <row r="605" spans="1:26" ht="15">
      <c r="A605" s="682"/>
      <c r="B605" s="684"/>
      <c r="C605" s="684"/>
      <c r="D605" s="684"/>
      <c r="E605" s="865"/>
      <c r="F605" s="865"/>
      <c r="G605" s="865"/>
      <c r="H605" s="865"/>
      <c r="I605" s="684"/>
      <c r="J605" s="682"/>
      <c r="K605" s="682"/>
      <c r="L605" s="682"/>
      <c r="M605" s="682"/>
      <c r="N605" s="682"/>
      <c r="O605" s="682"/>
      <c r="P605" s="682"/>
      <c r="Q605" s="682"/>
      <c r="R605" s="682"/>
      <c r="S605" s="682"/>
      <c r="T605" s="682"/>
      <c r="U605" s="682"/>
      <c r="V605" s="682"/>
      <c r="W605" s="682"/>
      <c r="X605" s="682"/>
      <c r="Y605" s="682"/>
      <c r="Z605" s="682"/>
    </row>
    <row r="606" spans="1:26" ht="15">
      <c r="A606" s="682"/>
      <c r="B606" s="684"/>
      <c r="C606" s="684"/>
      <c r="D606" s="684"/>
      <c r="E606" s="865"/>
      <c r="F606" s="865"/>
      <c r="G606" s="865"/>
      <c r="H606" s="865"/>
      <c r="I606" s="684"/>
      <c r="J606" s="682"/>
      <c r="K606" s="682"/>
      <c r="L606" s="682"/>
      <c r="M606" s="682"/>
      <c r="N606" s="682"/>
      <c r="O606" s="682"/>
      <c r="P606" s="682"/>
      <c r="Q606" s="682"/>
      <c r="R606" s="682"/>
      <c r="S606" s="682"/>
      <c r="T606" s="682"/>
      <c r="U606" s="682"/>
      <c r="V606" s="682"/>
      <c r="W606" s="682"/>
      <c r="X606" s="682"/>
      <c r="Y606" s="682"/>
      <c r="Z606" s="682"/>
    </row>
    <row r="607" spans="1:26" ht="15">
      <c r="A607" s="682"/>
      <c r="B607" s="684"/>
      <c r="C607" s="684"/>
      <c r="D607" s="684"/>
      <c r="E607" s="865"/>
      <c r="F607" s="865"/>
      <c r="G607" s="865"/>
      <c r="H607" s="865"/>
      <c r="I607" s="684"/>
      <c r="J607" s="682"/>
      <c r="K607" s="682"/>
      <c r="L607" s="682"/>
      <c r="M607" s="682"/>
      <c r="N607" s="682"/>
      <c r="O607" s="682"/>
      <c r="P607" s="682"/>
      <c r="Q607" s="682"/>
      <c r="R607" s="682"/>
      <c r="S607" s="682"/>
      <c r="T607" s="682"/>
      <c r="U607" s="682"/>
      <c r="V607" s="682"/>
      <c r="W607" s="682"/>
      <c r="X607" s="682"/>
      <c r="Y607" s="682"/>
      <c r="Z607" s="682"/>
    </row>
    <row r="608" spans="1:26" ht="15">
      <c r="A608" s="682"/>
      <c r="B608" s="684"/>
      <c r="C608" s="684"/>
      <c r="D608" s="684"/>
      <c r="E608" s="865"/>
      <c r="F608" s="865"/>
      <c r="G608" s="865"/>
      <c r="H608" s="865"/>
      <c r="I608" s="684"/>
      <c r="J608" s="682"/>
      <c r="K608" s="682"/>
      <c r="L608" s="682"/>
      <c r="M608" s="682"/>
      <c r="N608" s="682"/>
      <c r="O608" s="682"/>
      <c r="P608" s="682"/>
      <c r="Q608" s="682"/>
      <c r="R608" s="682"/>
      <c r="S608" s="682"/>
      <c r="T608" s="682"/>
      <c r="U608" s="682"/>
      <c r="V608" s="682"/>
      <c r="W608" s="682"/>
      <c r="X608" s="682"/>
      <c r="Y608" s="682"/>
      <c r="Z608" s="682"/>
    </row>
    <row r="609" spans="1:26" ht="15">
      <c r="A609" s="682"/>
      <c r="B609" s="684"/>
      <c r="C609" s="684"/>
      <c r="D609" s="684"/>
      <c r="E609" s="865"/>
      <c r="F609" s="865"/>
      <c r="G609" s="865"/>
      <c r="H609" s="865"/>
      <c r="I609" s="684"/>
      <c r="J609" s="682"/>
      <c r="K609" s="682"/>
      <c r="L609" s="682"/>
      <c r="M609" s="682"/>
      <c r="N609" s="682"/>
      <c r="O609" s="682"/>
      <c r="P609" s="682"/>
      <c r="Q609" s="682"/>
      <c r="R609" s="682"/>
      <c r="S609" s="682"/>
      <c r="T609" s="682"/>
      <c r="U609" s="682"/>
      <c r="V609" s="682"/>
      <c r="W609" s="682"/>
      <c r="X609" s="682"/>
      <c r="Y609" s="682"/>
      <c r="Z609" s="682"/>
    </row>
    <row r="610" spans="1:26" ht="15">
      <c r="A610" s="682"/>
      <c r="B610" s="684"/>
      <c r="C610" s="684"/>
      <c r="D610" s="684"/>
      <c r="E610" s="865"/>
      <c r="F610" s="865"/>
      <c r="G610" s="865"/>
      <c r="H610" s="865"/>
      <c r="I610" s="684"/>
      <c r="J610" s="682"/>
      <c r="K610" s="682"/>
      <c r="L610" s="682"/>
      <c r="M610" s="682"/>
      <c r="N610" s="682"/>
      <c r="O610" s="682"/>
      <c r="P610" s="682"/>
      <c r="Q610" s="682"/>
      <c r="R610" s="682"/>
      <c r="S610" s="682"/>
      <c r="T610" s="682"/>
      <c r="U610" s="682"/>
      <c r="V610" s="682"/>
      <c r="W610" s="682"/>
      <c r="X610" s="682"/>
      <c r="Y610" s="682"/>
      <c r="Z610" s="682"/>
    </row>
    <row r="611" spans="1:26" ht="15">
      <c r="A611" s="682"/>
      <c r="B611" s="684"/>
      <c r="C611" s="684"/>
      <c r="D611" s="684"/>
      <c r="E611" s="865"/>
      <c r="F611" s="865"/>
      <c r="G611" s="865"/>
      <c r="H611" s="865"/>
      <c r="I611" s="684"/>
      <c r="J611" s="682"/>
      <c r="K611" s="682"/>
      <c r="L611" s="682"/>
      <c r="M611" s="682"/>
      <c r="N611" s="682"/>
      <c r="O611" s="682"/>
      <c r="P611" s="682"/>
      <c r="Q611" s="682"/>
      <c r="R611" s="682"/>
      <c r="S611" s="682"/>
      <c r="T611" s="682"/>
      <c r="U611" s="682"/>
      <c r="V611" s="682"/>
      <c r="W611" s="682"/>
      <c r="X611" s="682"/>
      <c r="Y611" s="682"/>
      <c r="Z611" s="682"/>
    </row>
    <row r="612" spans="1:26" ht="15">
      <c r="A612" s="682"/>
      <c r="B612" s="684"/>
      <c r="C612" s="684"/>
      <c r="D612" s="684"/>
      <c r="E612" s="865"/>
      <c r="F612" s="865"/>
      <c r="G612" s="865"/>
      <c r="H612" s="865"/>
      <c r="I612" s="684"/>
      <c r="J612" s="682"/>
      <c r="K612" s="682"/>
      <c r="L612" s="682"/>
      <c r="M612" s="682"/>
      <c r="N612" s="682"/>
      <c r="O612" s="682"/>
      <c r="P612" s="682"/>
      <c r="Q612" s="682"/>
      <c r="R612" s="682"/>
      <c r="S612" s="682"/>
      <c r="T612" s="682"/>
      <c r="U612" s="682"/>
      <c r="V612" s="682"/>
      <c r="W612" s="682"/>
      <c r="X612" s="682"/>
      <c r="Y612" s="682"/>
      <c r="Z612" s="682"/>
    </row>
    <row r="613" spans="1:26" ht="15">
      <c r="A613" s="682"/>
      <c r="B613" s="684"/>
      <c r="C613" s="684"/>
      <c r="D613" s="684"/>
      <c r="E613" s="865"/>
      <c r="F613" s="865"/>
      <c r="G613" s="865"/>
      <c r="H613" s="865"/>
      <c r="I613" s="684"/>
      <c r="J613" s="682"/>
      <c r="K613" s="682"/>
      <c r="L613" s="682"/>
      <c r="M613" s="682"/>
      <c r="N613" s="682"/>
      <c r="O613" s="682"/>
      <c r="P613" s="682"/>
      <c r="Q613" s="682"/>
      <c r="R613" s="682"/>
      <c r="S613" s="682"/>
      <c r="T613" s="682"/>
      <c r="U613" s="682"/>
      <c r="V613" s="682"/>
      <c r="W613" s="682"/>
      <c r="X613" s="682"/>
      <c r="Y613" s="682"/>
      <c r="Z613" s="682"/>
    </row>
    <row r="614" spans="1:26" ht="15">
      <c r="A614" s="682"/>
      <c r="B614" s="684"/>
      <c r="C614" s="684"/>
      <c r="D614" s="684"/>
      <c r="E614" s="865"/>
      <c r="F614" s="865"/>
      <c r="G614" s="865"/>
      <c r="H614" s="865"/>
      <c r="I614" s="684"/>
      <c r="J614" s="682"/>
      <c r="K614" s="682"/>
      <c r="L614" s="682"/>
      <c r="M614" s="682"/>
      <c r="N614" s="682"/>
      <c r="O614" s="682"/>
      <c r="P614" s="682"/>
      <c r="Q614" s="682"/>
      <c r="R614" s="682"/>
      <c r="S614" s="682"/>
      <c r="T614" s="682"/>
      <c r="U614" s="682"/>
      <c r="V614" s="682"/>
      <c r="W614" s="682"/>
      <c r="X614" s="682"/>
      <c r="Y614" s="682"/>
      <c r="Z614" s="682"/>
    </row>
    <row r="615" spans="1:26" ht="15">
      <c r="A615" s="682"/>
      <c r="B615" s="684"/>
      <c r="C615" s="684"/>
      <c r="D615" s="684"/>
      <c r="E615" s="865"/>
      <c r="F615" s="865"/>
      <c r="G615" s="865"/>
      <c r="H615" s="865"/>
      <c r="I615" s="684"/>
      <c r="J615" s="682"/>
      <c r="K615" s="682"/>
      <c r="L615" s="682"/>
      <c r="M615" s="682"/>
      <c r="N615" s="682"/>
      <c r="O615" s="682"/>
      <c r="P615" s="682"/>
      <c r="Q615" s="682"/>
      <c r="R615" s="682"/>
      <c r="S615" s="682"/>
      <c r="T615" s="682"/>
      <c r="U615" s="682"/>
      <c r="V615" s="682"/>
      <c r="W615" s="682"/>
      <c r="X615" s="682"/>
      <c r="Y615" s="682"/>
      <c r="Z615" s="682"/>
    </row>
    <row r="616" spans="1:26" ht="15">
      <c r="A616" s="682"/>
      <c r="B616" s="684"/>
      <c r="C616" s="684"/>
      <c r="D616" s="684"/>
      <c r="E616" s="865"/>
      <c r="F616" s="865"/>
      <c r="G616" s="865"/>
      <c r="H616" s="865"/>
      <c r="I616" s="684"/>
      <c r="J616" s="682"/>
      <c r="K616" s="682"/>
      <c r="L616" s="682"/>
      <c r="M616" s="682"/>
      <c r="N616" s="682"/>
      <c r="O616" s="682"/>
      <c r="P616" s="682"/>
      <c r="Q616" s="682"/>
      <c r="R616" s="682"/>
      <c r="S616" s="682"/>
      <c r="T616" s="682"/>
      <c r="U616" s="682"/>
      <c r="V616" s="682"/>
      <c r="W616" s="682"/>
      <c r="X616" s="682"/>
      <c r="Y616" s="682"/>
      <c r="Z616" s="682"/>
    </row>
    <row r="617" spans="1:26" ht="15">
      <c r="A617" s="682"/>
      <c r="B617" s="684"/>
      <c r="C617" s="684"/>
      <c r="D617" s="684"/>
      <c r="E617" s="865"/>
      <c r="F617" s="865"/>
      <c r="G617" s="865"/>
      <c r="H617" s="865"/>
      <c r="I617" s="684"/>
      <c r="J617" s="682"/>
      <c r="K617" s="682"/>
      <c r="L617" s="682"/>
      <c r="M617" s="682"/>
      <c r="N617" s="682"/>
      <c r="O617" s="682"/>
      <c r="P617" s="682"/>
      <c r="Q617" s="682"/>
      <c r="R617" s="682"/>
      <c r="S617" s="682"/>
      <c r="T617" s="682"/>
      <c r="U617" s="682"/>
      <c r="V617" s="682"/>
      <c r="W617" s="682"/>
      <c r="X617" s="682"/>
      <c r="Y617" s="682"/>
      <c r="Z617" s="682"/>
    </row>
    <row r="618" spans="1:26" ht="15">
      <c r="A618" s="682"/>
      <c r="B618" s="684"/>
      <c r="C618" s="684"/>
      <c r="D618" s="684"/>
      <c r="E618" s="865"/>
      <c r="F618" s="865"/>
      <c r="G618" s="865"/>
      <c r="H618" s="865"/>
      <c r="I618" s="684"/>
      <c r="J618" s="682"/>
      <c r="K618" s="682"/>
      <c r="L618" s="682"/>
      <c r="M618" s="682"/>
      <c r="N618" s="682"/>
      <c r="O618" s="682"/>
      <c r="P618" s="682"/>
      <c r="Q618" s="682"/>
      <c r="R618" s="682"/>
      <c r="S618" s="682"/>
      <c r="T618" s="682"/>
      <c r="U618" s="682"/>
      <c r="V618" s="682"/>
      <c r="W618" s="682"/>
      <c r="X618" s="682"/>
      <c r="Y618" s="682"/>
      <c r="Z618" s="682"/>
    </row>
    <row r="619" spans="1:26" ht="15">
      <c r="A619" s="682"/>
      <c r="B619" s="684"/>
      <c r="C619" s="684"/>
      <c r="D619" s="684"/>
      <c r="E619" s="865"/>
      <c r="F619" s="865"/>
      <c r="G619" s="865"/>
      <c r="H619" s="865"/>
      <c r="I619" s="684"/>
      <c r="J619" s="682"/>
      <c r="K619" s="682"/>
      <c r="L619" s="682"/>
      <c r="M619" s="682"/>
      <c r="N619" s="682"/>
      <c r="O619" s="682"/>
      <c r="P619" s="682"/>
      <c r="Q619" s="682"/>
      <c r="R619" s="682"/>
      <c r="S619" s="682"/>
      <c r="T619" s="682"/>
      <c r="U619" s="682"/>
      <c r="V619" s="682"/>
      <c r="W619" s="682"/>
      <c r="X619" s="682"/>
      <c r="Y619" s="682"/>
      <c r="Z619" s="682"/>
    </row>
    <row r="620" spans="1:26" ht="15">
      <c r="A620" s="682"/>
      <c r="B620" s="684"/>
      <c r="C620" s="684"/>
      <c r="D620" s="684"/>
      <c r="E620" s="865"/>
      <c r="F620" s="865"/>
      <c r="G620" s="865"/>
      <c r="H620" s="865"/>
      <c r="I620" s="684"/>
      <c r="J620" s="682"/>
      <c r="K620" s="682"/>
      <c r="L620" s="682"/>
      <c r="M620" s="682"/>
      <c r="N620" s="682"/>
      <c r="O620" s="682"/>
      <c r="P620" s="682"/>
      <c r="Q620" s="682"/>
      <c r="R620" s="682"/>
      <c r="S620" s="682"/>
      <c r="T620" s="682"/>
      <c r="U620" s="682"/>
      <c r="V620" s="682"/>
      <c r="W620" s="682"/>
      <c r="X620" s="682"/>
      <c r="Y620" s="682"/>
      <c r="Z620" s="682"/>
    </row>
    <row r="621" spans="1:26" ht="15">
      <c r="A621" s="682"/>
      <c r="B621" s="684"/>
      <c r="C621" s="684"/>
      <c r="D621" s="684"/>
      <c r="E621" s="865"/>
      <c r="F621" s="865"/>
      <c r="G621" s="865"/>
      <c r="H621" s="865"/>
      <c r="I621" s="684"/>
      <c r="J621" s="682"/>
      <c r="K621" s="682"/>
      <c r="L621" s="682"/>
      <c r="M621" s="682"/>
      <c r="N621" s="682"/>
      <c r="O621" s="682"/>
      <c r="P621" s="682"/>
      <c r="Q621" s="682"/>
      <c r="R621" s="682"/>
      <c r="S621" s="682"/>
      <c r="T621" s="682"/>
      <c r="U621" s="682"/>
      <c r="V621" s="682"/>
      <c r="W621" s="682"/>
      <c r="X621" s="682"/>
      <c r="Y621" s="682"/>
      <c r="Z621" s="682"/>
    </row>
    <row r="622" spans="1:26" ht="15">
      <c r="A622" s="682"/>
      <c r="B622" s="684"/>
      <c r="C622" s="684"/>
      <c r="D622" s="684"/>
      <c r="E622" s="865"/>
      <c r="F622" s="865"/>
      <c r="G622" s="865"/>
      <c r="H622" s="865"/>
      <c r="I622" s="684"/>
      <c r="J622" s="682"/>
      <c r="K622" s="682"/>
      <c r="L622" s="682"/>
      <c r="M622" s="682"/>
      <c r="N622" s="682"/>
      <c r="O622" s="682"/>
      <c r="P622" s="682"/>
      <c r="Q622" s="682"/>
      <c r="R622" s="682"/>
      <c r="S622" s="682"/>
      <c r="T622" s="682"/>
      <c r="U622" s="682"/>
      <c r="V622" s="682"/>
      <c r="W622" s="682"/>
      <c r="X622" s="682"/>
      <c r="Y622" s="682"/>
      <c r="Z622" s="682"/>
    </row>
    <row r="623" spans="1:26" ht="15">
      <c r="A623" s="682"/>
      <c r="B623" s="684"/>
      <c r="C623" s="684"/>
      <c r="D623" s="684"/>
      <c r="E623" s="865"/>
      <c r="F623" s="865"/>
      <c r="G623" s="865"/>
      <c r="H623" s="865"/>
      <c r="I623" s="684"/>
      <c r="J623" s="682"/>
      <c r="K623" s="682"/>
      <c r="L623" s="682"/>
      <c r="M623" s="682"/>
      <c r="N623" s="682"/>
      <c r="O623" s="682"/>
      <c r="P623" s="682"/>
      <c r="Q623" s="682"/>
      <c r="R623" s="682"/>
      <c r="S623" s="682"/>
      <c r="T623" s="682"/>
      <c r="U623" s="682"/>
      <c r="V623" s="682"/>
      <c r="W623" s="682"/>
      <c r="X623" s="682"/>
      <c r="Y623" s="682"/>
      <c r="Z623" s="682"/>
    </row>
    <row r="624" spans="1:26" ht="15">
      <c r="A624" s="682"/>
      <c r="B624" s="684"/>
      <c r="C624" s="684"/>
      <c r="D624" s="684"/>
      <c r="E624" s="865"/>
      <c r="F624" s="865"/>
      <c r="G624" s="865"/>
      <c r="H624" s="865"/>
      <c r="I624" s="684"/>
      <c r="J624" s="682"/>
      <c r="K624" s="682"/>
      <c r="L624" s="682"/>
      <c r="M624" s="682"/>
      <c r="N624" s="682"/>
      <c r="O624" s="682"/>
      <c r="P624" s="682"/>
      <c r="Q624" s="682"/>
      <c r="R624" s="682"/>
      <c r="S624" s="682"/>
      <c r="T624" s="682"/>
      <c r="U624" s="682"/>
      <c r="V624" s="682"/>
      <c r="W624" s="682"/>
      <c r="X624" s="682"/>
      <c r="Y624" s="682"/>
      <c r="Z624" s="682"/>
    </row>
    <row r="625" spans="1:26" ht="15">
      <c r="A625" s="682"/>
      <c r="B625" s="684"/>
      <c r="C625" s="684"/>
      <c r="D625" s="684"/>
      <c r="E625" s="865"/>
      <c r="F625" s="865"/>
      <c r="G625" s="865"/>
      <c r="H625" s="865"/>
      <c r="I625" s="684"/>
      <c r="J625" s="682"/>
      <c r="K625" s="682"/>
      <c r="L625" s="682"/>
      <c r="M625" s="682"/>
      <c r="N625" s="682"/>
      <c r="O625" s="682"/>
      <c r="P625" s="682"/>
      <c r="Q625" s="682"/>
      <c r="R625" s="682"/>
      <c r="S625" s="682"/>
      <c r="T625" s="682"/>
      <c r="U625" s="682"/>
      <c r="V625" s="682"/>
      <c r="W625" s="682"/>
      <c r="X625" s="682"/>
      <c r="Y625" s="682"/>
      <c r="Z625" s="682"/>
    </row>
    <row r="626" spans="1:26" ht="15">
      <c r="A626" s="682"/>
      <c r="B626" s="684"/>
      <c r="C626" s="684"/>
      <c r="D626" s="684"/>
      <c r="E626" s="865"/>
      <c r="F626" s="865"/>
      <c r="G626" s="865"/>
      <c r="H626" s="865"/>
      <c r="I626" s="684"/>
      <c r="J626" s="682"/>
      <c r="K626" s="682"/>
      <c r="L626" s="682"/>
      <c r="M626" s="682"/>
      <c r="N626" s="682"/>
      <c r="O626" s="682"/>
      <c r="P626" s="682"/>
      <c r="Q626" s="682"/>
      <c r="R626" s="682"/>
      <c r="S626" s="682"/>
      <c r="T626" s="682"/>
      <c r="U626" s="682"/>
      <c r="V626" s="682"/>
      <c r="W626" s="682"/>
      <c r="X626" s="682"/>
      <c r="Y626" s="682"/>
      <c r="Z626" s="682"/>
    </row>
    <row r="627" spans="1:26" ht="15">
      <c r="A627" s="682"/>
      <c r="B627" s="684"/>
      <c r="C627" s="684"/>
      <c r="D627" s="684"/>
      <c r="E627" s="865"/>
      <c r="F627" s="865"/>
      <c r="G627" s="865"/>
      <c r="H627" s="865"/>
      <c r="I627" s="684"/>
      <c r="J627" s="682"/>
      <c r="K627" s="682"/>
      <c r="L627" s="682"/>
      <c r="M627" s="682"/>
      <c r="N627" s="682"/>
      <c r="O627" s="682"/>
      <c r="P627" s="682"/>
      <c r="Q627" s="682"/>
      <c r="R627" s="682"/>
      <c r="S627" s="682"/>
      <c r="T627" s="682"/>
      <c r="U627" s="682"/>
      <c r="V627" s="682"/>
      <c r="W627" s="682"/>
      <c r="X627" s="682"/>
      <c r="Y627" s="682"/>
      <c r="Z627" s="682"/>
    </row>
    <row r="628" spans="1:26" ht="15">
      <c r="A628" s="682"/>
      <c r="B628" s="684"/>
      <c r="C628" s="684"/>
      <c r="D628" s="684"/>
      <c r="E628" s="865"/>
      <c r="F628" s="865"/>
      <c r="G628" s="865"/>
      <c r="H628" s="865"/>
      <c r="I628" s="684"/>
      <c r="J628" s="682"/>
      <c r="K628" s="682"/>
      <c r="L628" s="682"/>
      <c r="M628" s="682"/>
      <c r="N628" s="682"/>
      <c r="O628" s="682"/>
      <c r="P628" s="682"/>
      <c r="Q628" s="682"/>
      <c r="R628" s="682"/>
      <c r="S628" s="682"/>
      <c r="T628" s="682"/>
      <c r="U628" s="682"/>
      <c r="V628" s="682"/>
      <c r="W628" s="682"/>
      <c r="X628" s="682"/>
      <c r="Y628" s="682"/>
      <c r="Z628" s="682"/>
    </row>
    <row r="629" spans="1:26" ht="15">
      <c r="A629" s="682"/>
      <c r="B629" s="684"/>
      <c r="C629" s="684"/>
      <c r="D629" s="684"/>
      <c r="E629" s="865"/>
      <c r="F629" s="865"/>
      <c r="G629" s="865"/>
      <c r="H629" s="865"/>
      <c r="I629" s="684"/>
      <c r="J629" s="682"/>
      <c r="K629" s="682"/>
      <c r="L629" s="682"/>
      <c r="M629" s="682"/>
      <c r="N629" s="682"/>
      <c r="O629" s="682"/>
      <c r="P629" s="682"/>
      <c r="Q629" s="682"/>
      <c r="R629" s="682"/>
      <c r="S629" s="682"/>
      <c r="T629" s="682"/>
      <c r="U629" s="682"/>
      <c r="V629" s="682"/>
      <c r="W629" s="682"/>
      <c r="X629" s="682"/>
      <c r="Y629" s="682"/>
      <c r="Z629" s="682"/>
    </row>
    <row r="630" spans="1:26" ht="15">
      <c r="A630" s="682"/>
      <c r="B630" s="684"/>
      <c r="C630" s="684"/>
      <c r="D630" s="684"/>
      <c r="E630" s="865"/>
      <c r="F630" s="865"/>
      <c r="G630" s="865"/>
      <c r="H630" s="865"/>
      <c r="I630" s="684"/>
      <c r="J630" s="682"/>
      <c r="K630" s="682"/>
      <c r="L630" s="682"/>
      <c r="M630" s="682"/>
      <c r="N630" s="682"/>
      <c r="O630" s="682"/>
      <c r="P630" s="682"/>
      <c r="Q630" s="682"/>
      <c r="R630" s="682"/>
      <c r="S630" s="682"/>
      <c r="T630" s="682"/>
      <c r="U630" s="682"/>
      <c r="V630" s="682"/>
      <c r="W630" s="682"/>
      <c r="X630" s="682"/>
      <c r="Y630" s="682"/>
      <c r="Z630" s="682"/>
    </row>
    <row r="631" spans="1:26" ht="15">
      <c r="A631" s="682"/>
      <c r="B631" s="684"/>
      <c r="C631" s="684"/>
      <c r="D631" s="684"/>
      <c r="E631" s="865"/>
      <c r="F631" s="865"/>
      <c r="G631" s="865"/>
      <c r="H631" s="865"/>
      <c r="I631" s="684"/>
      <c r="J631" s="682"/>
      <c r="K631" s="682"/>
      <c r="L631" s="682"/>
      <c r="M631" s="682"/>
      <c r="N631" s="682"/>
      <c r="O631" s="682"/>
      <c r="P631" s="682"/>
      <c r="Q631" s="682"/>
      <c r="R631" s="682"/>
      <c r="S631" s="682"/>
      <c r="T631" s="682"/>
      <c r="U631" s="682"/>
      <c r="V631" s="682"/>
      <c r="W631" s="682"/>
      <c r="X631" s="682"/>
      <c r="Y631" s="682"/>
      <c r="Z631" s="682"/>
    </row>
    <row r="632" spans="1:26" ht="15">
      <c r="A632" s="682"/>
      <c r="B632" s="684"/>
      <c r="C632" s="684"/>
      <c r="D632" s="684"/>
      <c r="E632" s="865"/>
      <c r="F632" s="865"/>
      <c r="G632" s="865"/>
      <c r="H632" s="865"/>
      <c r="I632" s="684"/>
      <c r="J632" s="682"/>
      <c r="K632" s="682"/>
      <c r="L632" s="682"/>
      <c r="M632" s="682"/>
      <c r="N632" s="682"/>
      <c r="O632" s="682"/>
      <c r="P632" s="682"/>
      <c r="Q632" s="682"/>
      <c r="R632" s="682"/>
      <c r="S632" s="682"/>
      <c r="T632" s="682"/>
      <c r="U632" s="682"/>
      <c r="V632" s="682"/>
      <c r="W632" s="682"/>
      <c r="X632" s="682"/>
      <c r="Y632" s="682"/>
      <c r="Z632" s="682"/>
    </row>
    <row r="633" spans="1:26" ht="15">
      <c r="A633" s="682"/>
      <c r="B633" s="684"/>
      <c r="C633" s="684"/>
      <c r="D633" s="684"/>
      <c r="E633" s="865"/>
      <c r="F633" s="865"/>
      <c r="G633" s="865"/>
      <c r="H633" s="865"/>
      <c r="I633" s="684"/>
      <c r="J633" s="682"/>
      <c r="K633" s="682"/>
      <c r="L633" s="682"/>
      <c r="M633" s="682"/>
      <c r="N633" s="682"/>
      <c r="O633" s="682"/>
      <c r="P633" s="682"/>
      <c r="Q633" s="682"/>
      <c r="R633" s="682"/>
      <c r="S633" s="682"/>
      <c r="T633" s="682"/>
      <c r="U633" s="682"/>
      <c r="V633" s="682"/>
      <c r="W633" s="682"/>
      <c r="X633" s="682"/>
      <c r="Y633" s="682"/>
      <c r="Z633" s="682"/>
    </row>
    <row r="634" spans="1:26" ht="15">
      <c r="A634" s="682"/>
      <c r="B634" s="684"/>
      <c r="C634" s="684"/>
      <c r="D634" s="684"/>
      <c r="E634" s="865"/>
      <c r="F634" s="865"/>
      <c r="G634" s="865"/>
      <c r="H634" s="865"/>
      <c r="I634" s="684"/>
      <c r="J634" s="682"/>
      <c r="K634" s="682"/>
      <c r="L634" s="682"/>
      <c r="M634" s="682"/>
      <c r="N634" s="682"/>
      <c r="O634" s="682"/>
      <c r="P634" s="682"/>
      <c r="Q634" s="682"/>
      <c r="R634" s="682"/>
      <c r="S634" s="682"/>
      <c r="T634" s="682"/>
      <c r="U634" s="682"/>
      <c r="V634" s="682"/>
      <c r="W634" s="682"/>
      <c r="X634" s="682"/>
      <c r="Y634" s="682"/>
      <c r="Z634" s="682"/>
    </row>
    <row r="635" spans="1:26" ht="15">
      <c r="A635" s="682"/>
      <c r="B635" s="684"/>
      <c r="C635" s="684"/>
      <c r="D635" s="684"/>
      <c r="E635" s="865"/>
      <c r="F635" s="865"/>
      <c r="G635" s="865"/>
      <c r="H635" s="865"/>
      <c r="I635" s="684"/>
      <c r="J635" s="682"/>
      <c r="K635" s="682"/>
      <c r="L635" s="682"/>
      <c r="M635" s="682"/>
      <c r="N635" s="682"/>
      <c r="O635" s="682"/>
      <c r="P635" s="682"/>
      <c r="Q635" s="682"/>
      <c r="R635" s="682"/>
      <c r="S635" s="682"/>
      <c r="T635" s="682"/>
      <c r="U635" s="682"/>
      <c r="V635" s="682"/>
      <c r="W635" s="682"/>
      <c r="X635" s="682"/>
      <c r="Y635" s="682"/>
      <c r="Z635" s="682"/>
    </row>
    <row r="636" spans="1:26" ht="15">
      <c r="A636" s="682"/>
      <c r="B636" s="684"/>
      <c r="C636" s="684"/>
      <c r="D636" s="684"/>
      <c r="E636" s="865"/>
      <c r="F636" s="865"/>
      <c r="G636" s="865"/>
      <c r="H636" s="865"/>
      <c r="I636" s="684"/>
      <c r="J636" s="682"/>
      <c r="K636" s="682"/>
      <c r="L636" s="682"/>
      <c r="M636" s="682"/>
      <c r="N636" s="682"/>
      <c r="O636" s="682"/>
      <c r="P636" s="682"/>
      <c r="Q636" s="682"/>
      <c r="R636" s="682"/>
      <c r="S636" s="682"/>
      <c r="T636" s="682"/>
      <c r="U636" s="682"/>
      <c r="V636" s="682"/>
      <c r="W636" s="682"/>
      <c r="X636" s="682"/>
      <c r="Y636" s="682"/>
      <c r="Z636" s="682"/>
    </row>
    <row r="637" spans="1:26" ht="15">
      <c r="A637" s="682"/>
      <c r="B637" s="684"/>
      <c r="C637" s="684"/>
      <c r="D637" s="684"/>
      <c r="E637" s="865"/>
      <c r="F637" s="865"/>
      <c r="G637" s="865"/>
      <c r="H637" s="865"/>
      <c r="I637" s="684"/>
      <c r="J637" s="682"/>
      <c r="K637" s="682"/>
      <c r="L637" s="682"/>
      <c r="M637" s="682"/>
      <c r="N637" s="682"/>
      <c r="O637" s="682"/>
      <c r="P637" s="682"/>
      <c r="Q637" s="682"/>
      <c r="R637" s="682"/>
      <c r="S637" s="682"/>
      <c r="T637" s="682"/>
      <c r="U637" s="682"/>
      <c r="V637" s="682"/>
      <c r="W637" s="682"/>
      <c r="X637" s="682"/>
      <c r="Y637" s="682"/>
      <c r="Z637" s="682"/>
    </row>
    <row r="638" spans="1:26" ht="15">
      <c r="A638" s="682"/>
      <c r="B638" s="684"/>
      <c r="C638" s="684"/>
      <c r="D638" s="684"/>
      <c r="E638" s="865"/>
      <c r="F638" s="865"/>
      <c r="G638" s="865"/>
      <c r="H638" s="865"/>
      <c r="I638" s="684"/>
      <c r="J638" s="682"/>
      <c r="K638" s="682"/>
      <c r="L638" s="682"/>
      <c r="M638" s="682"/>
      <c r="N638" s="682"/>
      <c r="O638" s="682"/>
      <c r="P638" s="682"/>
      <c r="Q638" s="682"/>
      <c r="R638" s="682"/>
      <c r="S638" s="682"/>
      <c r="T638" s="682"/>
      <c r="U638" s="682"/>
      <c r="V638" s="682"/>
      <c r="W638" s="682"/>
      <c r="X638" s="682"/>
      <c r="Y638" s="682"/>
      <c r="Z638" s="682"/>
    </row>
    <row r="639" spans="1:26" ht="15">
      <c r="A639" s="682"/>
      <c r="B639" s="684"/>
      <c r="C639" s="684"/>
      <c r="D639" s="684"/>
      <c r="E639" s="865"/>
      <c r="F639" s="865"/>
      <c r="G639" s="865"/>
      <c r="H639" s="865"/>
      <c r="I639" s="684"/>
      <c r="J639" s="682"/>
      <c r="K639" s="682"/>
      <c r="L639" s="682"/>
      <c r="M639" s="682"/>
      <c r="N639" s="682"/>
      <c r="O639" s="682"/>
      <c r="P639" s="682"/>
      <c r="Q639" s="682"/>
      <c r="R639" s="682"/>
      <c r="S639" s="682"/>
      <c r="T639" s="682"/>
      <c r="U639" s="682"/>
      <c r="V639" s="682"/>
      <c r="W639" s="682"/>
      <c r="X639" s="682"/>
      <c r="Y639" s="682"/>
      <c r="Z639" s="682"/>
    </row>
    <row r="640" spans="1:26" ht="15">
      <c r="A640" s="682"/>
      <c r="B640" s="684"/>
      <c r="C640" s="684"/>
      <c r="D640" s="684"/>
      <c r="E640" s="865"/>
      <c r="F640" s="865"/>
      <c r="G640" s="865"/>
      <c r="H640" s="865"/>
      <c r="I640" s="684"/>
      <c r="J640" s="682"/>
      <c r="K640" s="682"/>
      <c r="L640" s="682"/>
      <c r="M640" s="682"/>
      <c r="N640" s="682"/>
      <c r="O640" s="682"/>
      <c r="P640" s="682"/>
      <c r="Q640" s="682"/>
      <c r="R640" s="682"/>
      <c r="S640" s="682"/>
      <c r="T640" s="682"/>
      <c r="U640" s="682"/>
      <c r="V640" s="682"/>
      <c r="W640" s="682"/>
      <c r="X640" s="682"/>
      <c r="Y640" s="682"/>
      <c r="Z640" s="682"/>
    </row>
    <row r="641" spans="1:26" ht="15">
      <c r="A641" s="682"/>
      <c r="B641" s="684"/>
      <c r="C641" s="684"/>
      <c r="D641" s="684"/>
      <c r="E641" s="865"/>
      <c r="F641" s="865"/>
      <c r="G641" s="865"/>
      <c r="H641" s="865"/>
      <c r="I641" s="684"/>
      <c r="J641" s="682"/>
      <c r="K641" s="682"/>
      <c r="L641" s="682"/>
      <c r="M641" s="682"/>
      <c r="N641" s="682"/>
      <c r="O641" s="682"/>
      <c r="P641" s="682"/>
      <c r="Q641" s="682"/>
      <c r="R641" s="682"/>
      <c r="S641" s="682"/>
      <c r="T641" s="682"/>
      <c r="U641" s="682"/>
      <c r="V641" s="682"/>
      <c r="W641" s="682"/>
      <c r="X641" s="682"/>
      <c r="Y641" s="682"/>
      <c r="Z641" s="682"/>
    </row>
    <row r="642" spans="1:26" ht="15">
      <c r="A642" s="682"/>
      <c r="B642" s="684"/>
      <c r="C642" s="684"/>
      <c r="D642" s="684"/>
      <c r="E642" s="865"/>
      <c r="F642" s="865"/>
      <c r="G642" s="865"/>
      <c r="H642" s="865"/>
      <c r="I642" s="684"/>
      <c r="J642" s="682"/>
      <c r="K642" s="682"/>
      <c r="L642" s="682"/>
      <c r="M642" s="682"/>
      <c r="N642" s="682"/>
      <c r="O642" s="682"/>
      <c r="P642" s="682"/>
      <c r="Q642" s="682"/>
      <c r="R642" s="682"/>
      <c r="S642" s="682"/>
      <c r="T642" s="682"/>
      <c r="U642" s="682"/>
      <c r="V642" s="682"/>
      <c r="W642" s="682"/>
      <c r="X642" s="682"/>
      <c r="Y642" s="682"/>
      <c r="Z642" s="682"/>
    </row>
    <row r="643" spans="1:26" ht="15">
      <c r="A643" s="682"/>
      <c r="B643" s="684"/>
      <c r="C643" s="684"/>
      <c r="D643" s="684"/>
      <c r="E643" s="865"/>
      <c r="F643" s="865"/>
      <c r="G643" s="865"/>
      <c r="H643" s="865"/>
      <c r="I643" s="684"/>
      <c r="J643" s="682"/>
      <c r="K643" s="682"/>
      <c r="L643" s="682"/>
      <c r="M643" s="682"/>
      <c r="N643" s="682"/>
      <c r="O643" s="682"/>
      <c r="P643" s="682"/>
      <c r="Q643" s="682"/>
      <c r="R643" s="682"/>
      <c r="S643" s="682"/>
      <c r="T643" s="682"/>
      <c r="U643" s="682"/>
      <c r="V643" s="682"/>
      <c r="W643" s="682"/>
      <c r="X643" s="682"/>
      <c r="Y643" s="682"/>
      <c r="Z643" s="682"/>
    </row>
    <row r="644" spans="1:26" ht="15">
      <c r="A644" s="682"/>
      <c r="B644" s="684"/>
      <c r="C644" s="684"/>
      <c r="D644" s="684"/>
      <c r="E644" s="865"/>
      <c r="F644" s="865"/>
      <c r="G644" s="865"/>
      <c r="H644" s="865"/>
      <c r="I644" s="684"/>
      <c r="J644" s="682"/>
      <c r="K644" s="682"/>
      <c r="L644" s="682"/>
      <c r="M644" s="682"/>
      <c r="N644" s="682"/>
      <c r="O644" s="682"/>
      <c r="P644" s="682"/>
      <c r="Q644" s="682"/>
      <c r="R644" s="682"/>
      <c r="S644" s="682"/>
      <c r="T644" s="682"/>
      <c r="U644" s="682"/>
      <c r="V644" s="682"/>
      <c r="W644" s="682"/>
      <c r="X644" s="682"/>
      <c r="Y644" s="682"/>
      <c r="Z644" s="682"/>
    </row>
    <row r="645" spans="1:26" ht="15">
      <c r="A645" s="682"/>
      <c r="B645" s="684"/>
      <c r="C645" s="684"/>
      <c r="D645" s="684"/>
      <c r="E645" s="865"/>
      <c r="F645" s="865"/>
      <c r="G645" s="865"/>
      <c r="H645" s="865"/>
      <c r="I645" s="684"/>
      <c r="J645" s="682"/>
      <c r="K645" s="682"/>
      <c r="L645" s="682"/>
      <c r="M645" s="682"/>
      <c r="N645" s="682"/>
      <c r="O645" s="682"/>
      <c r="P645" s="682"/>
      <c r="Q645" s="682"/>
      <c r="R645" s="682"/>
      <c r="S645" s="682"/>
      <c r="T645" s="682"/>
      <c r="U645" s="682"/>
      <c r="V645" s="682"/>
      <c r="W645" s="682"/>
      <c r="X645" s="682"/>
      <c r="Y645" s="682"/>
      <c r="Z645" s="682"/>
    </row>
    <row r="646" spans="1:26" ht="15">
      <c r="A646" s="682"/>
      <c r="B646" s="684"/>
      <c r="C646" s="684"/>
      <c r="D646" s="684"/>
      <c r="E646" s="865"/>
      <c r="F646" s="865"/>
      <c r="G646" s="865"/>
      <c r="H646" s="865"/>
      <c r="I646" s="684"/>
      <c r="J646" s="682"/>
      <c r="K646" s="682"/>
      <c r="L646" s="682"/>
      <c r="M646" s="682"/>
      <c r="N646" s="682"/>
      <c r="O646" s="682"/>
      <c r="P646" s="682"/>
      <c r="Q646" s="682"/>
      <c r="R646" s="682"/>
      <c r="S646" s="682"/>
      <c r="T646" s="682"/>
      <c r="U646" s="682"/>
      <c r="V646" s="682"/>
      <c r="W646" s="682"/>
      <c r="X646" s="682"/>
      <c r="Y646" s="682"/>
      <c r="Z646" s="682"/>
    </row>
    <row r="647" spans="1:26" ht="15">
      <c r="A647" s="682"/>
      <c r="B647" s="684"/>
      <c r="C647" s="684"/>
      <c r="D647" s="684"/>
      <c r="E647" s="865"/>
      <c r="F647" s="865"/>
      <c r="G647" s="865"/>
      <c r="H647" s="865"/>
      <c r="I647" s="684"/>
      <c r="J647" s="682"/>
      <c r="K647" s="682"/>
      <c r="L647" s="682"/>
      <c r="M647" s="682"/>
      <c r="N647" s="682"/>
      <c r="O647" s="682"/>
      <c r="P647" s="682"/>
      <c r="Q647" s="682"/>
      <c r="R647" s="682"/>
      <c r="S647" s="682"/>
      <c r="T647" s="682"/>
      <c r="U647" s="682"/>
      <c r="V647" s="682"/>
      <c r="W647" s="682"/>
      <c r="X647" s="682"/>
      <c r="Y647" s="682"/>
      <c r="Z647" s="682"/>
    </row>
    <row r="648" spans="1:26" ht="15">
      <c r="A648" s="682"/>
      <c r="B648" s="684"/>
      <c r="C648" s="684"/>
      <c r="D648" s="684"/>
      <c r="E648" s="865"/>
      <c r="F648" s="865"/>
      <c r="G648" s="865"/>
      <c r="H648" s="865"/>
      <c r="I648" s="684"/>
      <c r="J648" s="682"/>
      <c r="K648" s="682"/>
      <c r="L648" s="682"/>
      <c r="M648" s="682"/>
      <c r="N648" s="682"/>
      <c r="O648" s="682"/>
      <c r="P648" s="682"/>
      <c r="Q648" s="682"/>
      <c r="R648" s="682"/>
      <c r="S648" s="682"/>
      <c r="T648" s="682"/>
      <c r="U648" s="682"/>
      <c r="V648" s="682"/>
      <c r="W648" s="682"/>
      <c r="X648" s="682"/>
      <c r="Y648" s="682"/>
      <c r="Z648" s="682"/>
    </row>
    <row r="649" spans="1:26" ht="15">
      <c r="A649" s="682"/>
      <c r="B649" s="684"/>
      <c r="C649" s="684"/>
      <c r="D649" s="684"/>
      <c r="E649" s="865"/>
      <c r="F649" s="865"/>
      <c r="G649" s="865"/>
      <c r="H649" s="865"/>
      <c r="I649" s="684"/>
      <c r="J649" s="682"/>
      <c r="K649" s="682"/>
      <c r="L649" s="682"/>
      <c r="M649" s="682"/>
      <c r="N649" s="682"/>
      <c r="O649" s="682"/>
      <c r="P649" s="682"/>
      <c r="Q649" s="682"/>
      <c r="R649" s="682"/>
      <c r="S649" s="682"/>
      <c r="T649" s="682"/>
      <c r="U649" s="682"/>
      <c r="V649" s="682"/>
      <c r="W649" s="682"/>
      <c r="X649" s="682"/>
      <c r="Y649" s="682"/>
      <c r="Z649" s="682"/>
    </row>
    <row r="650" spans="1:26" ht="15">
      <c r="A650" s="682"/>
      <c r="B650" s="684"/>
      <c r="C650" s="684"/>
      <c r="D650" s="684"/>
      <c r="E650" s="865"/>
      <c r="F650" s="865"/>
      <c r="G650" s="865"/>
      <c r="H650" s="865"/>
      <c r="I650" s="684"/>
      <c r="J650" s="682"/>
      <c r="K650" s="682"/>
      <c r="L650" s="682"/>
      <c r="M650" s="682"/>
      <c r="N650" s="682"/>
      <c r="O650" s="682"/>
      <c r="P650" s="682"/>
      <c r="Q650" s="682"/>
      <c r="R650" s="682"/>
      <c r="S650" s="682"/>
      <c r="T650" s="682"/>
      <c r="U650" s="682"/>
      <c r="V650" s="682"/>
      <c r="W650" s="682"/>
      <c r="X650" s="682"/>
      <c r="Y650" s="682"/>
      <c r="Z650" s="682"/>
    </row>
    <row r="651" spans="1:26" ht="15">
      <c r="A651" s="682"/>
      <c r="B651" s="684"/>
      <c r="C651" s="684"/>
      <c r="D651" s="684"/>
      <c r="E651" s="865"/>
      <c r="F651" s="865"/>
      <c r="G651" s="865"/>
      <c r="H651" s="865"/>
      <c r="I651" s="684"/>
      <c r="J651" s="682"/>
      <c r="K651" s="682"/>
      <c r="L651" s="682"/>
      <c r="M651" s="682"/>
      <c r="N651" s="682"/>
      <c r="O651" s="682"/>
      <c r="P651" s="682"/>
      <c r="Q651" s="682"/>
      <c r="R651" s="682"/>
      <c r="S651" s="682"/>
      <c r="T651" s="682"/>
      <c r="U651" s="682"/>
      <c r="V651" s="682"/>
      <c r="W651" s="682"/>
      <c r="X651" s="682"/>
      <c r="Y651" s="682"/>
      <c r="Z651" s="682"/>
    </row>
    <row r="652" spans="1:26" ht="15">
      <c r="A652" s="682"/>
      <c r="B652" s="684"/>
      <c r="C652" s="684"/>
      <c r="D652" s="684"/>
      <c r="E652" s="865"/>
      <c r="F652" s="865"/>
      <c r="G652" s="865"/>
      <c r="H652" s="865"/>
      <c r="I652" s="684"/>
      <c r="J652" s="682"/>
      <c r="K652" s="682"/>
      <c r="L652" s="682"/>
      <c r="M652" s="682"/>
      <c r="N652" s="682"/>
      <c r="O652" s="682"/>
      <c r="P652" s="682"/>
      <c r="Q652" s="682"/>
      <c r="R652" s="682"/>
      <c r="S652" s="682"/>
      <c r="T652" s="682"/>
      <c r="U652" s="682"/>
      <c r="V652" s="682"/>
      <c r="W652" s="682"/>
      <c r="X652" s="682"/>
      <c r="Y652" s="682"/>
      <c r="Z652" s="682"/>
    </row>
    <row r="653" spans="1:26" ht="15">
      <c r="A653" s="682"/>
      <c r="B653" s="684"/>
      <c r="C653" s="684"/>
      <c r="D653" s="684"/>
      <c r="E653" s="865"/>
      <c r="F653" s="865"/>
      <c r="G653" s="865"/>
      <c r="H653" s="865"/>
      <c r="I653" s="684"/>
      <c r="J653" s="682"/>
      <c r="K653" s="682"/>
      <c r="L653" s="682"/>
      <c r="M653" s="682"/>
      <c r="N653" s="682"/>
      <c r="O653" s="682"/>
      <c r="P653" s="682"/>
      <c r="Q653" s="682"/>
      <c r="R653" s="682"/>
      <c r="S653" s="682"/>
      <c r="T653" s="682"/>
      <c r="U653" s="682"/>
      <c r="V653" s="682"/>
      <c r="W653" s="682"/>
      <c r="X653" s="682"/>
      <c r="Y653" s="682"/>
      <c r="Z653" s="682"/>
    </row>
    <row r="654" spans="1:26" ht="15">
      <c r="A654" s="682"/>
      <c r="B654" s="684"/>
      <c r="C654" s="684"/>
      <c r="D654" s="684"/>
      <c r="E654" s="865"/>
      <c r="F654" s="865"/>
      <c r="G654" s="865"/>
      <c r="H654" s="865"/>
      <c r="I654" s="684"/>
      <c r="J654" s="682"/>
      <c r="K654" s="682"/>
      <c r="L654" s="682"/>
      <c r="M654" s="682"/>
      <c r="N654" s="682"/>
      <c r="O654" s="682"/>
      <c r="P654" s="682"/>
      <c r="Q654" s="682"/>
      <c r="R654" s="682"/>
      <c r="S654" s="682"/>
      <c r="T654" s="682"/>
      <c r="U654" s="682"/>
      <c r="V654" s="682"/>
      <c r="W654" s="682"/>
      <c r="X654" s="682"/>
      <c r="Y654" s="682"/>
      <c r="Z654" s="682"/>
    </row>
    <row r="655" spans="1:26" ht="15">
      <c r="A655" s="682"/>
      <c r="B655" s="684"/>
      <c r="C655" s="684"/>
      <c r="D655" s="684"/>
      <c r="E655" s="865"/>
      <c r="F655" s="865"/>
      <c r="G655" s="865"/>
      <c r="H655" s="865"/>
      <c r="I655" s="684"/>
      <c r="J655" s="682"/>
      <c r="K655" s="682"/>
      <c r="L655" s="682"/>
      <c r="M655" s="682"/>
      <c r="N655" s="682"/>
      <c r="O655" s="682"/>
      <c r="P655" s="682"/>
      <c r="Q655" s="682"/>
      <c r="R655" s="682"/>
      <c r="S655" s="682"/>
      <c r="T655" s="682"/>
      <c r="U655" s="682"/>
      <c r="V655" s="682"/>
      <c r="W655" s="682"/>
      <c r="X655" s="682"/>
      <c r="Y655" s="682"/>
      <c r="Z655" s="682"/>
    </row>
    <row r="656" spans="1:26" ht="15">
      <c r="A656" s="682"/>
      <c r="B656" s="684"/>
      <c r="C656" s="684"/>
      <c r="D656" s="684"/>
      <c r="E656" s="865"/>
      <c r="F656" s="865"/>
      <c r="G656" s="865"/>
      <c r="H656" s="865"/>
      <c r="I656" s="684"/>
      <c r="J656" s="682"/>
      <c r="K656" s="682"/>
      <c r="L656" s="682"/>
      <c r="M656" s="682"/>
      <c r="N656" s="682"/>
      <c r="O656" s="682"/>
      <c r="P656" s="682"/>
      <c r="Q656" s="682"/>
      <c r="R656" s="682"/>
      <c r="S656" s="682"/>
      <c r="T656" s="682"/>
      <c r="U656" s="682"/>
      <c r="V656" s="682"/>
      <c r="W656" s="682"/>
      <c r="X656" s="682"/>
      <c r="Y656" s="682"/>
      <c r="Z656" s="682"/>
    </row>
    <row r="657" spans="1:26" ht="15">
      <c r="A657" s="682"/>
      <c r="B657" s="684"/>
      <c r="C657" s="684"/>
      <c r="D657" s="684"/>
      <c r="E657" s="865"/>
      <c r="F657" s="865"/>
      <c r="G657" s="865"/>
      <c r="H657" s="865"/>
      <c r="I657" s="684"/>
      <c r="J657" s="682"/>
      <c r="K657" s="682"/>
      <c r="L657" s="682"/>
      <c r="M657" s="682"/>
      <c r="N657" s="682"/>
      <c r="O657" s="682"/>
      <c r="P657" s="682"/>
      <c r="Q657" s="682"/>
      <c r="R657" s="682"/>
      <c r="S657" s="682"/>
      <c r="T657" s="682"/>
      <c r="U657" s="682"/>
      <c r="V657" s="682"/>
      <c r="W657" s="682"/>
      <c r="X657" s="682"/>
      <c r="Y657" s="682"/>
      <c r="Z657" s="682"/>
    </row>
    <row r="658" spans="1:26" ht="15">
      <c r="A658" s="682"/>
      <c r="B658" s="684"/>
      <c r="C658" s="684"/>
      <c r="D658" s="684"/>
      <c r="E658" s="865"/>
      <c r="F658" s="865"/>
      <c r="G658" s="865"/>
      <c r="H658" s="865"/>
      <c r="I658" s="684"/>
      <c r="J658" s="682"/>
      <c r="K658" s="682"/>
      <c r="L658" s="682"/>
      <c r="M658" s="682"/>
      <c r="N658" s="682"/>
      <c r="O658" s="682"/>
      <c r="P658" s="682"/>
      <c r="Q658" s="682"/>
      <c r="R658" s="682"/>
      <c r="S658" s="682"/>
      <c r="T658" s="682"/>
      <c r="U658" s="682"/>
      <c r="V658" s="682"/>
      <c r="W658" s="682"/>
      <c r="X658" s="682"/>
      <c r="Y658" s="682"/>
      <c r="Z658" s="682"/>
    </row>
    <row r="659" spans="1:26" ht="15">
      <c r="A659" s="682"/>
      <c r="B659" s="684"/>
      <c r="C659" s="684"/>
      <c r="D659" s="684"/>
      <c r="E659" s="865"/>
      <c r="F659" s="865"/>
      <c r="G659" s="865"/>
      <c r="H659" s="865"/>
      <c r="I659" s="684"/>
      <c r="J659" s="682"/>
      <c r="K659" s="682"/>
      <c r="L659" s="682"/>
      <c r="M659" s="682"/>
      <c r="N659" s="682"/>
      <c r="O659" s="682"/>
      <c r="P659" s="682"/>
      <c r="Q659" s="682"/>
      <c r="R659" s="682"/>
      <c r="S659" s="682"/>
      <c r="T659" s="682"/>
      <c r="U659" s="682"/>
      <c r="V659" s="682"/>
      <c r="W659" s="682"/>
      <c r="X659" s="682"/>
      <c r="Y659" s="682"/>
      <c r="Z659" s="682"/>
    </row>
    <row r="660" spans="1:26" ht="15">
      <c r="A660" s="682"/>
      <c r="B660" s="684"/>
      <c r="C660" s="684"/>
      <c r="D660" s="684"/>
      <c r="E660" s="865"/>
      <c r="F660" s="865"/>
      <c r="G660" s="865"/>
      <c r="H660" s="865"/>
      <c r="I660" s="684"/>
      <c r="J660" s="682"/>
      <c r="K660" s="682"/>
      <c r="L660" s="682"/>
      <c r="M660" s="682"/>
      <c r="N660" s="682"/>
      <c r="O660" s="682"/>
      <c r="P660" s="682"/>
      <c r="Q660" s="682"/>
      <c r="R660" s="682"/>
      <c r="S660" s="682"/>
      <c r="T660" s="682"/>
      <c r="U660" s="682"/>
      <c r="V660" s="682"/>
      <c r="W660" s="682"/>
      <c r="X660" s="682"/>
      <c r="Y660" s="682"/>
      <c r="Z660" s="682"/>
    </row>
    <row r="661" spans="1:26" ht="15">
      <c r="A661" s="682"/>
      <c r="B661" s="684"/>
      <c r="C661" s="684"/>
      <c r="D661" s="684"/>
      <c r="E661" s="865"/>
      <c r="F661" s="865"/>
      <c r="G661" s="865"/>
      <c r="H661" s="865"/>
      <c r="I661" s="684"/>
      <c r="J661" s="682"/>
      <c r="K661" s="682"/>
      <c r="L661" s="682"/>
      <c r="M661" s="682"/>
      <c r="N661" s="682"/>
      <c r="O661" s="682"/>
      <c r="P661" s="682"/>
      <c r="Q661" s="682"/>
      <c r="R661" s="682"/>
      <c r="S661" s="682"/>
      <c r="T661" s="682"/>
      <c r="U661" s="682"/>
      <c r="V661" s="682"/>
      <c r="W661" s="682"/>
      <c r="X661" s="682"/>
      <c r="Y661" s="682"/>
      <c r="Z661" s="682"/>
    </row>
    <row r="662" spans="1:26" ht="15">
      <c r="A662" s="682"/>
      <c r="B662" s="684"/>
      <c r="C662" s="684"/>
      <c r="D662" s="684"/>
      <c r="E662" s="865"/>
      <c r="F662" s="865"/>
      <c r="G662" s="865"/>
      <c r="H662" s="865"/>
      <c r="I662" s="684"/>
      <c r="J662" s="682"/>
      <c r="K662" s="682"/>
      <c r="L662" s="682"/>
      <c r="M662" s="682"/>
      <c r="N662" s="682"/>
      <c r="O662" s="682"/>
      <c r="P662" s="682"/>
      <c r="Q662" s="682"/>
      <c r="R662" s="682"/>
      <c r="S662" s="682"/>
      <c r="T662" s="682"/>
      <c r="U662" s="682"/>
      <c r="V662" s="682"/>
      <c r="W662" s="682"/>
      <c r="X662" s="682"/>
      <c r="Y662" s="682"/>
      <c r="Z662" s="682"/>
    </row>
    <row r="663" spans="1:26" ht="15">
      <c r="A663" s="682"/>
      <c r="B663" s="684"/>
      <c r="C663" s="684"/>
      <c r="D663" s="684"/>
      <c r="E663" s="865"/>
      <c r="F663" s="865"/>
      <c r="G663" s="865"/>
      <c r="H663" s="865"/>
      <c r="I663" s="684"/>
      <c r="J663" s="682"/>
      <c r="K663" s="682"/>
      <c r="L663" s="682"/>
      <c r="M663" s="682"/>
      <c r="N663" s="682"/>
      <c r="O663" s="682"/>
      <c r="P663" s="682"/>
      <c r="Q663" s="682"/>
      <c r="R663" s="682"/>
      <c r="S663" s="682"/>
      <c r="T663" s="682"/>
      <c r="U663" s="682"/>
      <c r="V663" s="682"/>
      <c r="W663" s="682"/>
      <c r="X663" s="682"/>
      <c r="Y663" s="682"/>
      <c r="Z663" s="682"/>
    </row>
    <row r="664" spans="1:26" ht="15">
      <c r="A664" s="682"/>
      <c r="B664" s="684"/>
      <c r="C664" s="684"/>
      <c r="D664" s="684"/>
      <c r="E664" s="865"/>
      <c r="F664" s="865"/>
      <c r="G664" s="865"/>
      <c r="H664" s="865"/>
      <c r="I664" s="684"/>
      <c r="J664" s="682"/>
      <c r="K664" s="682"/>
      <c r="L664" s="682"/>
      <c r="M664" s="682"/>
      <c r="N664" s="682"/>
      <c r="O664" s="682"/>
      <c r="P664" s="682"/>
      <c r="Q664" s="682"/>
      <c r="R664" s="682"/>
      <c r="S664" s="682"/>
      <c r="T664" s="682"/>
      <c r="U664" s="682"/>
      <c r="V664" s="682"/>
      <c r="W664" s="682"/>
      <c r="X664" s="682"/>
      <c r="Y664" s="682"/>
      <c r="Z664" s="682"/>
    </row>
    <row r="665" spans="1:26" ht="15">
      <c r="A665" s="682"/>
      <c r="B665" s="684"/>
      <c r="C665" s="684"/>
      <c r="D665" s="684"/>
      <c r="E665" s="865"/>
      <c r="F665" s="865"/>
      <c r="G665" s="865"/>
      <c r="H665" s="865"/>
      <c r="I665" s="684"/>
      <c r="J665" s="682"/>
      <c r="K665" s="682"/>
      <c r="L665" s="682"/>
      <c r="M665" s="682"/>
      <c r="N665" s="682"/>
      <c r="O665" s="682"/>
      <c r="P665" s="682"/>
      <c r="Q665" s="682"/>
      <c r="R665" s="682"/>
      <c r="S665" s="682"/>
      <c r="T665" s="682"/>
      <c r="U665" s="682"/>
      <c r="V665" s="682"/>
      <c r="W665" s="682"/>
      <c r="X665" s="682"/>
      <c r="Y665" s="682"/>
      <c r="Z665" s="682"/>
    </row>
    <row r="666" spans="1:26" ht="15">
      <c r="A666" s="682"/>
      <c r="B666" s="684"/>
      <c r="C666" s="684"/>
      <c r="D666" s="684"/>
      <c r="E666" s="865"/>
      <c r="F666" s="865"/>
      <c r="G666" s="865"/>
      <c r="H666" s="865"/>
      <c r="I666" s="684"/>
      <c r="J666" s="682"/>
      <c r="K666" s="682"/>
      <c r="L666" s="682"/>
      <c r="M666" s="682"/>
      <c r="N666" s="682"/>
      <c r="O666" s="682"/>
      <c r="P666" s="682"/>
      <c r="Q666" s="682"/>
      <c r="R666" s="682"/>
      <c r="S666" s="682"/>
      <c r="T666" s="682"/>
      <c r="U666" s="682"/>
      <c r="V666" s="682"/>
      <c r="W666" s="682"/>
      <c r="X666" s="682"/>
      <c r="Y666" s="682"/>
      <c r="Z666" s="682"/>
    </row>
    <row r="667" spans="1:26" ht="15">
      <c r="A667" s="682"/>
      <c r="B667" s="684"/>
      <c r="C667" s="684"/>
      <c r="D667" s="684"/>
      <c r="E667" s="865"/>
      <c r="F667" s="865"/>
      <c r="G667" s="865"/>
      <c r="H667" s="865"/>
      <c r="I667" s="684"/>
      <c r="J667" s="682"/>
      <c r="K667" s="682"/>
      <c r="L667" s="682"/>
      <c r="M667" s="682"/>
      <c r="N667" s="682"/>
      <c r="O667" s="682"/>
      <c r="P667" s="682"/>
      <c r="Q667" s="682"/>
      <c r="R667" s="682"/>
      <c r="S667" s="682"/>
      <c r="T667" s="682"/>
      <c r="U667" s="682"/>
      <c r="V667" s="682"/>
      <c r="W667" s="682"/>
      <c r="X667" s="682"/>
      <c r="Y667" s="682"/>
      <c r="Z667" s="682"/>
    </row>
    <row r="668" spans="1:26" ht="15">
      <c r="A668" s="682"/>
      <c r="B668" s="684"/>
      <c r="C668" s="684"/>
      <c r="D668" s="684"/>
      <c r="E668" s="865"/>
      <c r="F668" s="865"/>
      <c r="G668" s="865"/>
      <c r="H668" s="865"/>
      <c r="I668" s="684"/>
      <c r="J668" s="682"/>
      <c r="K668" s="682"/>
      <c r="L668" s="682"/>
      <c r="M668" s="682"/>
      <c r="N668" s="682"/>
      <c r="O668" s="682"/>
      <c r="P668" s="682"/>
      <c r="Q668" s="682"/>
      <c r="R668" s="682"/>
      <c r="S668" s="682"/>
      <c r="T668" s="682"/>
      <c r="U668" s="682"/>
      <c r="V668" s="682"/>
      <c r="W668" s="682"/>
      <c r="X668" s="682"/>
      <c r="Y668" s="682"/>
      <c r="Z668" s="682"/>
    </row>
    <row r="669" spans="1:26" ht="15">
      <c r="A669" s="682"/>
      <c r="B669" s="684"/>
      <c r="C669" s="684"/>
      <c r="D669" s="684"/>
      <c r="E669" s="865"/>
      <c r="F669" s="865"/>
      <c r="G669" s="865"/>
      <c r="H669" s="865"/>
      <c r="I669" s="684"/>
      <c r="J669" s="682"/>
      <c r="K669" s="682"/>
      <c r="L669" s="682"/>
      <c r="M669" s="682"/>
      <c r="N669" s="682"/>
      <c r="O669" s="682"/>
      <c r="P669" s="682"/>
      <c r="Q669" s="682"/>
      <c r="R669" s="682"/>
      <c r="S669" s="682"/>
      <c r="T669" s="682"/>
      <c r="U669" s="682"/>
      <c r="V669" s="682"/>
      <c r="W669" s="682"/>
      <c r="X669" s="682"/>
      <c r="Y669" s="682"/>
      <c r="Z669" s="682"/>
    </row>
    <row r="670" spans="1:26" ht="15">
      <c r="A670" s="682"/>
      <c r="B670" s="684"/>
      <c r="C670" s="684"/>
      <c r="D670" s="684"/>
      <c r="E670" s="865"/>
      <c r="F670" s="865"/>
      <c r="G670" s="865"/>
      <c r="H670" s="865"/>
      <c r="I670" s="684"/>
      <c r="J670" s="682"/>
      <c r="K670" s="682"/>
      <c r="L670" s="682"/>
      <c r="M670" s="682"/>
      <c r="N670" s="682"/>
      <c r="O670" s="682"/>
      <c r="P670" s="682"/>
      <c r="Q670" s="682"/>
      <c r="R670" s="682"/>
      <c r="S670" s="682"/>
      <c r="T670" s="682"/>
      <c r="U670" s="682"/>
      <c r="V670" s="682"/>
      <c r="W670" s="682"/>
      <c r="X670" s="682"/>
      <c r="Y670" s="682"/>
      <c r="Z670" s="682"/>
    </row>
    <row r="671" spans="1:26" ht="15">
      <c r="A671" s="682"/>
      <c r="B671" s="684"/>
      <c r="C671" s="684"/>
      <c r="D671" s="684"/>
      <c r="E671" s="865"/>
      <c r="F671" s="865"/>
      <c r="G671" s="865"/>
      <c r="H671" s="865"/>
      <c r="I671" s="684"/>
      <c r="J671" s="682"/>
      <c r="K671" s="682"/>
      <c r="L671" s="682"/>
      <c r="M671" s="682"/>
      <c r="N671" s="682"/>
      <c r="O671" s="682"/>
      <c r="P671" s="682"/>
      <c r="Q671" s="682"/>
      <c r="R671" s="682"/>
      <c r="S671" s="682"/>
      <c r="T671" s="682"/>
      <c r="U671" s="682"/>
      <c r="V671" s="682"/>
      <c r="W671" s="682"/>
      <c r="X671" s="682"/>
      <c r="Y671" s="682"/>
      <c r="Z671" s="682"/>
    </row>
    <row r="672" spans="1:26" ht="15">
      <c r="A672" s="682"/>
      <c r="B672" s="684"/>
      <c r="C672" s="684"/>
      <c r="D672" s="684"/>
      <c r="E672" s="865"/>
      <c r="F672" s="865"/>
      <c r="G672" s="865"/>
      <c r="H672" s="865"/>
      <c r="I672" s="684"/>
      <c r="J672" s="682"/>
      <c r="K672" s="682"/>
      <c r="L672" s="682"/>
      <c r="M672" s="682"/>
      <c r="N672" s="682"/>
      <c r="O672" s="682"/>
      <c r="P672" s="682"/>
      <c r="Q672" s="682"/>
      <c r="R672" s="682"/>
      <c r="S672" s="682"/>
      <c r="T672" s="682"/>
      <c r="U672" s="682"/>
      <c r="V672" s="682"/>
      <c r="W672" s="682"/>
      <c r="X672" s="682"/>
      <c r="Y672" s="682"/>
      <c r="Z672" s="682"/>
    </row>
    <row r="673" spans="1:26" ht="15">
      <c r="A673" s="682"/>
      <c r="B673" s="684"/>
      <c r="C673" s="684"/>
      <c r="D673" s="684"/>
      <c r="E673" s="865"/>
      <c r="F673" s="865"/>
      <c r="G673" s="865"/>
      <c r="H673" s="865"/>
      <c r="I673" s="684"/>
      <c r="J673" s="682"/>
      <c r="K673" s="682"/>
      <c r="L673" s="682"/>
      <c r="M673" s="682"/>
      <c r="N673" s="682"/>
      <c r="O673" s="682"/>
      <c r="P673" s="682"/>
      <c r="Q673" s="682"/>
      <c r="R673" s="682"/>
      <c r="S673" s="682"/>
      <c r="T673" s="682"/>
      <c r="U673" s="682"/>
      <c r="V673" s="682"/>
      <c r="W673" s="682"/>
      <c r="X673" s="682"/>
      <c r="Y673" s="682"/>
      <c r="Z673" s="682"/>
    </row>
    <row r="674" spans="1:26" ht="15">
      <c r="A674" s="682"/>
      <c r="B674" s="684"/>
      <c r="C674" s="684"/>
      <c r="D674" s="684"/>
      <c r="E674" s="865"/>
      <c r="F674" s="865"/>
      <c r="G674" s="865"/>
      <c r="H674" s="865"/>
      <c r="I674" s="684"/>
      <c r="J674" s="682"/>
      <c r="K674" s="682"/>
      <c r="L674" s="682"/>
      <c r="M674" s="682"/>
      <c r="N674" s="682"/>
      <c r="O674" s="682"/>
      <c r="P674" s="682"/>
      <c r="Q674" s="682"/>
      <c r="R674" s="682"/>
      <c r="S674" s="682"/>
      <c r="T674" s="682"/>
      <c r="U674" s="682"/>
      <c r="V674" s="682"/>
      <c r="W674" s="682"/>
      <c r="X674" s="682"/>
      <c r="Y674" s="682"/>
      <c r="Z674" s="682"/>
    </row>
    <row r="675" spans="1:26" ht="15">
      <c r="A675" s="682"/>
      <c r="B675" s="684"/>
      <c r="C675" s="684"/>
      <c r="D675" s="684"/>
      <c r="E675" s="865"/>
      <c r="F675" s="865"/>
      <c r="G675" s="865"/>
      <c r="H675" s="865"/>
      <c r="I675" s="684"/>
      <c r="J675" s="682"/>
      <c r="K675" s="682"/>
      <c r="L675" s="682"/>
      <c r="M675" s="682"/>
      <c r="N675" s="682"/>
      <c r="O675" s="682"/>
      <c r="P675" s="682"/>
      <c r="Q675" s="682"/>
      <c r="R675" s="682"/>
      <c r="S675" s="682"/>
      <c r="T675" s="682"/>
      <c r="U675" s="682"/>
      <c r="V675" s="682"/>
      <c r="W675" s="682"/>
      <c r="X675" s="682"/>
      <c r="Y675" s="682"/>
      <c r="Z675" s="682"/>
    </row>
    <row r="676" spans="1:26" ht="15">
      <c r="A676" s="682"/>
      <c r="B676" s="684"/>
      <c r="C676" s="684"/>
      <c r="D676" s="684"/>
      <c r="E676" s="865"/>
      <c r="F676" s="865"/>
      <c r="G676" s="865"/>
      <c r="H676" s="865"/>
      <c r="I676" s="684"/>
      <c r="J676" s="682"/>
      <c r="K676" s="682"/>
      <c r="L676" s="682"/>
      <c r="M676" s="682"/>
      <c r="N676" s="682"/>
      <c r="O676" s="682"/>
      <c r="P676" s="682"/>
      <c r="Q676" s="682"/>
      <c r="R676" s="682"/>
      <c r="S676" s="682"/>
      <c r="T676" s="682"/>
      <c r="U676" s="682"/>
      <c r="V676" s="682"/>
      <c r="W676" s="682"/>
      <c r="X676" s="682"/>
      <c r="Y676" s="682"/>
      <c r="Z676" s="682"/>
    </row>
    <row r="677" spans="1:26" ht="15">
      <c r="A677" s="682"/>
      <c r="B677" s="684"/>
      <c r="C677" s="684"/>
      <c r="D677" s="684"/>
      <c r="E677" s="865"/>
      <c r="F677" s="865"/>
      <c r="G677" s="865"/>
      <c r="H677" s="865"/>
      <c r="I677" s="684"/>
      <c r="J677" s="682"/>
      <c r="K677" s="682"/>
      <c r="L677" s="682"/>
      <c r="M677" s="682"/>
      <c r="N677" s="682"/>
      <c r="O677" s="682"/>
      <c r="P677" s="682"/>
      <c r="Q677" s="682"/>
      <c r="R677" s="682"/>
      <c r="S677" s="682"/>
      <c r="T677" s="682"/>
      <c r="U677" s="682"/>
      <c r="V677" s="682"/>
      <c r="W677" s="682"/>
      <c r="X677" s="682"/>
      <c r="Y677" s="682"/>
      <c r="Z677" s="682"/>
    </row>
    <row r="678" spans="1:26" ht="15">
      <c r="A678" s="682"/>
      <c r="B678" s="684"/>
      <c r="C678" s="684"/>
      <c r="D678" s="684"/>
      <c r="E678" s="865"/>
      <c r="F678" s="865"/>
      <c r="G678" s="865"/>
      <c r="H678" s="865"/>
      <c r="I678" s="684"/>
      <c r="J678" s="682"/>
      <c r="K678" s="682"/>
      <c r="L678" s="682"/>
      <c r="M678" s="682"/>
      <c r="N678" s="682"/>
      <c r="O678" s="682"/>
      <c r="P678" s="682"/>
      <c r="Q678" s="682"/>
      <c r="R678" s="682"/>
      <c r="S678" s="682"/>
      <c r="T678" s="682"/>
      <c r="U678" s="682"/>
      <c r="V678" s="682"/>
      <c r="W678" s="682"/>
      <c r="X678" s="682"/>
      <c r="Y678" s="682"/>
      <c r="Z678" s="682"/>
    </row>
    <row r="679" spans="1:26" ht="15">
      <c r="A679" s="682"/>
      <c r="B679" s="684"/>
      <c r="C679" s="684"/>
      <c r="D679" s="684"/>
      <c r="E679" s="865"/>
      <c r="F679" s="865"/>
      <c r="G679" s="865"/>
      <c r="H679" s="865"/>
      <c r="I679" s="684"/>
      <c r="J679" s="682"/>
      <c r="K679" s="682"/>
      <c r="L679" s="682"/>
      <c r="M679" s="682"/>
      <c r="N679" s="682"/>
      <c r="O679" s="682"/>
      <c r="P679" s="682"/>
      <c r="Q679" s="682"/>
      <c r="R679" s="682"/>
      <c r="S679" s="682"/>
      <c r="T679" s="682"/>
      <c r="U679" s="682"/>
      <c r="V679" s="682"/>
      <c r="W679" s="682"/>
      <c r="X679" s="682"/>
      <c r="Y679" s="682"/>
      <c r="Z679" s="682"/>
    </row>
    <row r="680" spans="1:26" ht="15">
      <c r="A680" s="682"/>
      <c r="B680" s="684"/>
      <c r="C680" s="684"/>
      <c r="D680" s="684"/>
      <c r="E680" s="865"/>
      <c r="F680" s="865"/>
      <c r="G680" s="865"/>
      <c r="H680" s="865"/>
      <c r="I680" s="684"/>
      <c r="J680" s="682"/>
      <c r="K680" s="682"/>
      <c r="L680" s="682"/>
      <c r="M680" s="682"/>
      <c r="N680" s="682"/>
      <c r="O680" s="682"/>
      <c r="P680" s="682"/>
      <c r="Q680" s="682"/>
      <c r="R680" s="682"/>
      <c r="S680" s="682"/>
      <c r="T680" s="682"/>
      <c r="U680" s="682"/>
      <c r="V680" s="682"/>
      <c r="W680" s="682"/>
      <c r="X680" s="682"/>
      <c r="Y680" s="682"/>
      <c r="Z680" s="682"/>
    </row>
    <row r="681" spans="1:26" ht="15">
      <c r="A681" s="682"/>
      <c r="B681" s="684"/>
      <c r="C681" s="684"/>
      <c r="D681" s="684"/>
      <c r="E681" s="865"/>
      <c r="F681" s="865"/>
      <c r="G681" s="865"/>
      <c r="H681" s="865"/>
      <c r="I681" s="684"/>
      <c r="J681" s="682"/>
      <c r="K681" s="682"/>
      <c r="L681" s="682"/>
      <c r="M681" s="682"/>
      <c r="N681" s="682"/>
      <c r="O681" s="682"/>
      <c r="P681" s="682"/>
      <c r="Q681" s="682"/>
      <c r="R681" s="682"/>
      <c r="S681" s="682"/>
      <c r="T681" s="682"/>
      <c r="U681" s="682"/>
      <c r="V681" s="682"/>
      <c r="W681" s="682"/>
      <c r="X681" s="682"/>
      <c r="Y681" s="682"/>
      <c r="Z681" s="682"/>
    </row>
    <row r="682" spans="1:26" ht="15">
      <c r="A682" s="682"/>
      <c r="B682" s="684"/>
      <c r="C682" s="684"/>
      <c r="D682" s="684"/>
      <c r="E682" s="865"/>
      <c r="F682" s="865"/>
      <c r="G682" s="865"/>
      <c r="H682" s="865"/>
      <c r="I682" s="684"/>
      <c r="J682" s="682"/>
      <c r="K682" s="682"/>
      <c r="L682" s="682"/>
      <c r="M682" s="682"/>
      <c r="N682" s="682"/>
      <c r="O682" s="682"/>
      <c r="P682" s="682"/>
      <c r="Q682" s="682"/>
      <c r="R682" s="682"/>
      <c r="S682" s="682"/>
      <c r="T682" s="682"/>
      <c r="U682" s="682"/>
      <c r="V682" s="682"/>
      <c r="W682" s="682"/>
      <c r="X682" s="682"/>
      <c r="Y682" s="682"/>
      <c r="Z682" s="682"/>
    </row>
    <row r="683" spans="1:26" ht="15">
      <c r="A683" s="682"/>
      <c r="B683" s="684"/>
      <c r="C683" s="684"/>
      <c r="D683" s="684"/>
      <c r="E683" s="865"/>
      <c r="F683" s="865"/>
      <c r="G683" s="865"/>
      <c r="H683" s="865"/>
      <c r="I683" s="684"/>
      <c r="J683" s="682"/>
      <c r="K683" s="682"/>
      <c r="L683" s="682"/>
      <c r="M683" s="682"/>
      <c r="N683" s="682"/>
      <c r="O683" s="682"/>
      <c r="P683" s="682"/>
      <c r="Q683" s="682"/>
      <c r="R683" s="682"/>
      <c r="S683" s="682"/>
      <c r="T683" s="682"/>
      <c r="U683" s="682"/>
      <c r="V683" s="682"/>
      <c r="W683" s="682"/>
      <c r="X683" s="682"/>
      <c r="Y683" s="682"/>
      <c r="Z683" s="682"/>
    </row>
    <row r="684" spans="1:26" ht="15">
      <c r="A684" s="682"/>
      <c r="B684" s="684"/>
      <c r="C684" s="684"/>
      <c r="D684" s="684"/>
      <c r="E684" s="865"/>
      <c r="F684" s="865"/>
      <c r="G684" s="865"/>
      <c r="H684" s="865"/>
      <c r="I684" s="684"/>
      <c r="J684" s="682"/>
      <c r="K684" s="682"/>
      <c r="L684" s="682"/>
      <c r="M684" s="682"/>
      <c r="N684" s="682"/>
      <c r="O684" s="682"/>
      <c r="P684" s="682"/>
      <c r="Q684" s="682"/>
      <c r="R684" s="682"/>
      <c r="S684" s="682"/>
      <c r="T684" s="682"/>
      <c r="U684" s="682"/>
      <c r="V684" s="682"/>
      <c r="W684" s="682"/>
      <c r="X684" s="682"/>
      <c r="Y684" s="682"/>
      <c r="Z684" s="682"/>
    </row>
    <row r="685" spans="1:26" ht="15">
      <c r="A685" s="682"/>
      <c r="B685" s="684"/>
      <c r="C685" s="684"/>
      <c r="D685" s="684"/>
      <c r="E685" s="865"/>
      <c r="F685" s="865"/>
      <c r="G685" s="865"/>
      <c r="H685" s="865"/>
      <c r="I685" s="684"/>
      <c r="J685" s="682"/>
      <c r="K685" s="682"/>
      <c r="L685" s="682"/>
      <c r="M685" s="682"/>
      <c r="N685" s="682"/>
      <c r="O685" s="682"/>
      <c r="P685" s="682"/>
      <c r="Q685" s="682"/>
      <c r="R685" s="682"/>
      <c r="S685" s="682"/>
      <c r="T685" s="682"/>
      <c r="U685" s="682"/>
      <c r="V685" s="682"/>
      <c r="W685" s="682"/>
      <c r="X685" s="682"/>
      <c r="Y685" s="682"/>
      <c r="Z685" s="682"/>
    </row>
    <row r="686" spans="1:26" ht="15">
      <c r="A686" s="682"/>
      <c r="B686" s="684"/>
      <c r="C686" s="684"/>
      <c r="D686" s="684"/>
      <c r="E686" s="865"/>
      <c r="F686" s="865"/>
      <c r="G686" s="865"/>
      <c r="H686" s="865"/>
      <c r="I686" s="684"/>
      <c r="J686" s="682"/>
      <c r="K686" s="682"/>
      <c r="L686" s="682"/>
      <c r="M686" s="682"/>
      <c r="N686" s="682"/>
      <c r="O686" s="682"/>
      <c r="P686" s="682"/>
      <c r="Q686" s="682"/>
      <c r="R686" s="682"/>
      <c r="S686" s="682"/>
      <c r="T686" s="682"/>
      <c r="U686" s="682"/>
      <c r="V686" s="682"/>
      <c r="W686" s="682"/>
      <c r="X686" s="682"/>
      <c r="Y686" s="682"/>
      <c r="Z686" s="682"/>
    </row>
    <row r="687" spans="1:26" ht="15">
      <c r="A687" s="682"/>
      <c r="B687" s="684"/>
      <c r="C687" s="684"/>
      <c r="D687" s="684"/>
      <c r="E687" s="865"/>
      <c r="F687" s="865"/>
      <c r="G687" s="865"/>
      <c r="H687" s="865"/>
      <c r="I687" s="684"/>
      <c r="J687" s="682"/>
      <c r="K687" s="682"/>
      <c r="L687" s="682"/>
      <c r="M687" s="682"/>
      <c r="N687" s="682"/>
      <c r="O687" s="682"/>
      <c r="P687" s="682"/>
      <c r="Q687" s="682"/>
      <c r="R687" s="682"/>
      <c r="S687" s="682"/>
      <c r="T687" s="682"/>
      <c r="U687" s="682"/>
      <c r="V687" s="682"/>
      <c r="W687" s="682"/>
      <c r="X687" s="682"/>
      <c r="Y687" s="682"/>
      <c r="Z687" s="682"/>
    </row>
    <row r="688" spans="1:26" ht="15">
      <c r="A688" s="682"/>
      <c r="B688" s="684"/>
      <c r="C688" s="684"/>
      <c r="D688" s="684"/>
      <c r="E688" s="865"/>
      <c r="F688" s="865"/>
      <c r="G688" s="865"/>
      <c r="H688" s="865"/>
      <c r="I688" s="684"/>
      <c r="J688" s="682"/>
      <c r="K688" s="682"/>
      <c r="L688" s="682"/>
      <c r="M688" s="682"/>
      <c r="N688" s="682"/>
      <c r="O688" s="682"/>
      <c r="P688" s="682"/>
      <c r="Q688" s="682"/>
      <c r="R688" s="682"/>
      <c r="S688" s="682"/>
      <c r="T688" s="682"/>
      <c r="U688" s="682"/>
      <c r="V688" s="682"/>
      <c r="W688" s="682"/>
      <c r="X688" s="682"/>
      <c r="Y688" s="682"/>
      <c r="Z688" s="682"/>
    </row>
    <row r="689" spans="1:26" ht="15">
      <c r="A689" s="682"/>
      <c r="B689" s="684"/>
      <c r="C689" s="684"/>
      <c r="D689" s="684"/>
      <c r="E689" s="865"/>
      <c r="F689" s="865"/>
      <c r="G689" s="865"/>
      <c r="H689" s="865"/>
      <c r="I689" s="684"/>
      <c r="J689" s="682"/>
      <c r="K689" s="682"/>
      <c r="L689" s="682"/>
      <c r="M689" s="682"/>
      <c r="N689" s="682"/>
      <c r="O689" s="682"/>
      <c r="P689" s="682"/>
      <c r="Q689" s="682"/>
      <c r="R689" s="682"/>
      <c r="S689" s="682"/>
      <c r="T689" s="682"/>
      <c r="U689" s="682"/>
      <c r="V689" s="682"/>
      <c r="W689" s="682"/>
      <c r="X689" s="682"/>
      <c r="Y689" s="682"/>
      <c r="Z689" s="682"/>
    </row>
    <row r="690" spans="1:26" ht="15">
      <c r="A690" s="682"/>
      <c r="B690" s="684"/>
      <c r="C690" s="684"/>
      <c r="D690" s="684"/>
      <c r="E690" s="865"/>
      <c r="F690" s="865"/>
      <c r="G690" s="865"/>
      <c r="H690" s="865"/>
      <c r="I690" s="684"/>
      <c r="J690" s="682"/>
      <c r="K690" s="682"/>
      <c r="L690" s="682"/>
      <c r="M690" s="682"/>
      <c r="N690" s="682"/>
      <c r="O690" s="682"/>
      <c r="P690" s="682"/>
      <c r="Q690" s="682"/>
      <c r="R690" s="682"/>
      <c r="S690" s="682"/>
      <c r="T690" s="682"/>
      <c r="U690" s="682"/>
      <c r="V690" s="682"/>
      <c r="W690" s="682"/>
      <c r="X690" s="682"/>
      <c r="Y690" s="682"/>
      <c r="Z690" s="682"/>
    </row>
    <row r="691" spans="1:26" ht="15">
      <c r="A691" s="682"/>
      <c r="B691" s="684"/>
      <c r="C691" s="684"/>
      <c r="D691" s="684"/>
      <c r="E691" s="865"/>
      <c r="F691" s="865"/>
      <c r="G691" s="865"/>
      <c r="H691" s="865"/>
      <c r="I691" s="684"/>
      <c r="J691" s="682"/>
      <c r="K691" s="682"/>
      <c r="L691" s="682"/>
      <c r="M691" s="682"/>
      <c r="N691" s="682"/>
      <c r="O691" s="682"/>
      <c r="P691" s="682"/>
      <c r="Q691" s="682"/>
      <c r="R691" s="682"/>
      <c r="S691" s="682"/>
      <c r="T691" s="682"/>
      <c r="U691" s="682"/>
      <c r="V691" s="682"/>
      <c r="W691" s="682"/>
      <c r="X691" s="682"/>
      <c r="Y691" s="682"/>
      <c r="Z691" s="682"/>
    </row>
    <row r="692" spans="1:26" ht="15">
      <c r="A692" s="682"/>
      <c r="B692" s="684"/>
      <c r="C692" s="684"/>
      <c r="D692" s="684"/>
      <c r="E692" s="865"/>
      <c r="F692" s="865"/>
      <c r="G692" s="865"/>
      <c r="H692" s="865"/>
      <c r="I692" s="684"/>
      <c r="J692" s="682"/>
      <c r="K692" s="682"/>
      <c r="L692" s="682"/>
      <c r="M692" s="682"/>
      <c r="N692" s="682"/>
      <c r="O692" s="682"/>
      <c r="P692" s="682"/>
      <c r="Q692" s="682"/>
      <c r="R692" s="682"/>
      <c r="S692" s="682"/>
      <c r="T692" s="682"/>
      <c r="U692" s="682"/>
      <c r="V692" s="682"/>
      <c r="W692" s="682"/>
      <c r="X692" s="682"/>
      <c r="Y692" s="682"/>
      <c r="Z692" s="682"/>
    </row>
    <row r="693" spans="1:26" ht="15">
      <c r="A693" s="682"/>
      <c r="B693" s="684"/>
      <c r="C693" s="684"/>
      <c r="D693" s="684"/>
      <c r="E693" s="865"/>
      <c r="F693" s="865"/>
      <c r="G693" s="865"/>
      <c r="H693" s="865"/>
      <c r="I693" s="684"/>
      <c r="J693" s="682"/>
      <c r="K693" s="682"/>
      <c r="L693" s="682"/>
      <c r="M693" s="682"/>
      <c r="N693" s="682"/>
      <c r="O693" s="682"/>
      <c r="P693" s="682"/>
      <c r="Q693" s="682"/>
      <c r="R693" s="682"/>
      <c r="S693" s="682"/>
      <c r="T693" s="682"/>
      <c r="U693" s="682"/>
      <c r="V693" s="682"/>
      <c r="W693" s="682"/>
      <c r="X693" s="682"/>
      <c r="Y693" s="682"/>
      <c r="Z693" s="682"/>
    </row>
    <row r="694" spans="1:26" ht="15">
      <c r="A694" s="682"/>
      <c r="B694" s="684"/>
      <c r="C694" s="684"/>
      <c r="D694" s="684"/>
      <c r="E694" s="865"/>
      <c r="F694" s="865"/>
      <c r="G694" s="865"/>
      <c r="H694" s="865"/>
      <c r="I694" s="684"/>
      <c r="J694" s="682"/>
      <c r="K694" s="682"/>
      <c r="L694" s="682"/>
      <c r="M694" s="682"/>
      <c r="N694" s="682"/>
      <c r="O694" s="682"/>
      <c r="P694" s="682"/>
      <c r="Q694" s="682"/>
      <c r="R694" s="682"/>
      <c r="S694" s="682"/>
      <c r="T694" s="682"/>
      <c r="U694" s="682"/>
      <c r="V694" s="682"/>
      <c r="W694" s="682"/>
      <c r="X694" s="682"/>
      <c r="Y694" s="682"/>
      <c r="Z694" s="682"/>
    </row>
    <row r="695" spans="1:26" ht="15">
      <c r="A695" s="682"/>
      <c r="B695" s="684"/>
      <c r="C695" s="684"/>
      <c r="D695" s="684"/>
      <c r="E695" s="865"/>
      <c r="F695" s="865"/>
      <c r="G695" s="865"/>
      <c r="H695" s="865"/>
      <c r="I695" s="684"/>
      <c r="J695" s="682"/>
      <c r="K695" s="682"/>
      <c r="L695" s="682"/>
      <c r="M695" s="682"/>
      <c r="N695" s="682"/>
      <c r="O695" s="682"/>
      <c r="P695" s="682"/>
      <c r="Q695" s="682"/>
      <c r="R695" s="682"/>
      <c r="S695" s="682"/>
      <c r="T695" s="682"/>
      <c r="U695" s="682"/>
      <c r="V695" s="682"/>
      <c r="W695" s="682"/>
      <c r="X695" s="682"/>
      <c r="Y695" s="682"/>
      <c r="Z695" s="682"/>
    </row>
    <row r="696" spans="1:26" ht="15">
      <c r="A696" s="682"/>
      <c r="B696" s="684"/>
      <c r="C696" s="684"/>
      <c r="D696" s="684"/>
      <c r="E696" s="865"/>
      <c r="F696" s="865"/>
      <c r="G696" s="865"/>
      <c r="H696" s="865"/>
      <c r="I696" s="684"/>
      <c r="J696" s="682"/>
      <c r="K696" s="682"/>
      <c r="L696" s="682"/>
      <c r="M696" s="682"/>
      <c r="N696" s="682"/>
      <c r="O696" s="682"/>
      <c r="P696" s="682"/>
      <c r="Q696" s="682"/>
      <c r="R696" s="682"/>
      <c r="S696" s="682"/>
      <c r="T696" s="682"/>
      <c r="U696" s="682"/>
      <c r="V696" s="682"/>
      <c r="W696" s="682"/>
      <c r="X696" s="682"/>
      <c r="Y696" s="682"/>
      <c r="Z696" s="682"/>
    </row>
    <row r="697" spans="1:26" ht="15">
      <c r="A697" s="682"/>
      <c r="B697" s="684"/>
      <c r="C697" s="684"/>
      <c r="D697" s="684"/>
      <c r="E697" s="865"/>
      <c r="F697" s="865"/>
      <c r="G697" s="865"/>
      <c r="H697" s="865"/>
      <c r="I697" s="684"/>
      <c r="J697" s="682"/>
      <c r="K697" s="682"/>
      <c r="L697" s="682"/>
      <c r="M697" s="682"/>
      <c r="N697" s="682"/>
      <c r="O697" s="682"/>
      <c r="P697" s="682"/>
      <c r="Q697" s="682"/>
      <c r="R697" s="682"/>
      <c r="S697" s="682"/>
      <c r="T697" s="682"/>
      <c r="U697" s="682"/>
      <c r="V697" s="682"/>
      <c r="W697" s="682"/>
      <c r="X697" s="682"/>
      <c r="Y697" s="682"/>
      <c r="Z697" s="682"/>
    </row>
    <row r="698" spans="1:26" ht="15">
      <c r="A698" s="682"/>
      <c r="B698" s="684"/>
      <c r="C698" s="684"/>
      <c r="D698" s="684"/>
      <c r="E698" s="865"/>
      <c r="F698" s="865"/>
      <c r="G698" s="865"/>
      <c r="H698" s="865"/>
      <c r="I698" s="684"/>
      <c r="J698" s="682"/>
      <c r="K698" s="682"/>
      <c r="L698" s="682"/>
      <c r="M698" s="682"/>
      <c r="N698" s="682"/>
      <c r="O698" s="682"/>
      <c r="P698" s="682"/>
      <c r="Q698" s="682"/>
      <c r="R698" s="682"/>
      <c r="S698" s="682"/>
      <c r="T698" s="682"/>
      <c r="U698" s="682"/>
      <c r="V698" s="682"/>
      <c r="W698" s="682"/>
      <c r="X698" s="682"/>
      <c r="Y698" s="682"/>
      <c r="Z698" s="682"/>
    </row>
    <row r="699" spans="1:26" ht="15">
      <c r="A699" s="682"/>
      <c r="B699" s="684"/>
      <c r="C699" s="684"/>
      <c r="D699" s="684"/>
      <c r="E699" s="865"/>
      <c r="F699" s="865"/>
      <c r="G699" s="865"/>
      <c r="H699" s="865"/>
      <c r="I699" s="684"/>
      <c r="J699" s="682"/>
      <c r="K699" s="682"/>
      <c r="L699" s="682"/>
      <c r="M699" s="682"/>
      <c r="N699" s="682"/>
      <c r="O699" s="682"/>
      <c r="P699" s="682"/>
      <c r="Q699" s="682"/>
      <c r="R699" s="682"/>
      <c r="S699" s="682"/>
      <c r="T699" s="682"/>
      <c r="U699" s="682"/>
      <c r="V699" s="682"/>
      <c r="W699" s="682"/>
      <c r="X699" s="682"/>
      <c r="Y699" s="682"/>
      <c r="Z699" s="682"/>
    </row>
    <row r="700" spans="1:26" ht="15">
      <c r="A700" s="682"/>
      <c r="B700" s="684"/>
      <c r="C700" s="684"/>
      <c r="D700" s="684"/>
      <c r="E700" s="865"/>
      <c r="F700" s="865"/>
      <c r="G700" s="865"/>
      <c r="H700" s="865"/>
      <c r="I700" s="684"/>
      <c r="J700" s="682"/>
      <c r="K700" s="682"/>
      <c r="L700" s="682"/>
      <c r="M700" s="682"/>
      <c r="N700" s="682"/>
      <c r="O700" s="682"/>
      <c r="P700" s="682"/>
      <c r="Q700" s="682"/>
      <c r="R700" s="682"/>
      <c r="S700" s="682"/>
      <c r="T700" s="682"/>
      <c r="U700" s="682"/>
      <c r="V700" s="682"/>
      <c r="W700" s="682"/>
      <c r="X700" s="682"/>
      <c r="Y700" s="682"/>
      <c r="Z700" s="682"/>
    </row>
    <row r="701" spans="1:26" ht="15">
      <c r="A701" s="682"/>
      <c r="B701" s="684"/>
      <c r="C701" s="684"/>
      <c r="D701" s="684"/>
      <c r="E701" s="865"/>
      <c r="F701" s="865"/>
      <c r="G701" s="865"/>
      <c r="H701" s="865"/>
      <c r="I701" s="684"/>
      <c r="J701" s="682"/>
      <c r="K701" s="682"/>
      <c r="L701" s="682"/>
      <c r="M701" s="682"/>
      <c r="N701" s="682"/>
      <c r="O701" s="682"/>
      <c r="P701" s="682"/>
      <c r="Q701" s="682"/>
      <c r="R701" s="682"/>
      <c r="S701" s="682"/>
      <c r="T701" s="682"/>
      <c r="U701" s="682"/>
      <c r="V701" s="682"/>
      <c r="W701" s="682"/>
      <c r="X701" s="682"/>
      <c r="Y701" s="682"/>
      <c r="Z701" s="682"/>
    </row>
    <row r="702" spans="1:26" ht="15">
      <c r="A702" s="682"/>
      <c r="B702" s="684"/>
      <c r="C702" s="684"/>
      <c r="D702" s="684"/>
      <c r="E702" s="865"/>
      <c r="F702" s="865"/>
      <c r="G702" s="865"/>
      <c r="H702" s="865"/>
      <c r="I702" s="684"/>
      <c r="J702" s="682"/>
      <c r="K702" s="682"/>
      <c r="L702" s="682"/>
      <c r="M702" s="682"/>
      <c r="N702" s="682"/>
      <c r="O702" s="682"/>
      <c r="P702" s="682"/>
      <c r="Q702" s="682"/>
      <c r="R702" s="682"/>
      <c r="S702" s="682"/>
      <c r="T702" s="682"/>
      <c r="U702" s="682"/>
      <c r="V702" s="682"/>
      <c r="W702" s="682"/>
      <c r="X702" s="682"/>
      <c r="Y702" s="682"/>
      <c r="Z702" s="682"/>
    </row>
    <row r="703" spans="1:26" ht="15">
      <c r="A703" s="682"/>
      <c r="B703" s="684"/>
      <c r="C703" s="684"/>
      <c r="D703" s="684"/>
      <c r="E703" s="865"/>
      <c r="F703" s="865"/>
      <c r="G703" s="865"/>
      <c r="H703" s="865"/>
      <c r="I703" s="684"/>
      <c r="J703" s="682"/>
      <c r="K703" s="682"/>
      <c r="L703" s="682"/>
      <c r="M703" s="682"/>
      <c r="N703" s="682"/>
      <c r="O703" s="682"/>
      <c r="P703" s="682"/>
      <c r="Q703" s="682"/>
      <c r="R703" s="682"/>
      <c r="S703" s="682"/>
      <c r="T703" s="682"/>
      <c r="U703" s="682"/>
      <c r="V703" s="682"/>
      <c r="W703" s="682"/>
      <c r="X703" s="682"/>
      <c r="Y703" s="682"/>
      <c r="Z703" s="682"/>
    </row>
    <row r="704" spans="1:26" ht="15">
      <c r="A704" s="682"/>
      <c r="B704" s="684"/>
      <c r="C704" s="684"/>
      <c r="D704" s="684"/>
      <c r="E704" s="865"/>
      <c r="F704" s="865"/>
      <c r="G704" s="865"/>
      <c r="H704" s="865"/>
      <c r="I704" s="684"/>
      <c r="J704" s="682"/>
      <c r="K704" s="682"/>
      <c r="L704" s="682"/>
      <c r="M704" s="682"/>
      <c r="N704" s="682"/>
      <c r="O704" s="682"/>
      <c r="P704" s="682"/>
      <c r="Q704" s="682"/>
      <c r="R704" s="682"/>
      <c r="S704" s="682"/>
      <c r="T704" s="682"/>
      <c r="U704" s="682"/>
      <c r="V704" s="682"/>
      <c r="W704" s="682"/>
      <c r="X704" s="682"/>
      <c r="Y704" s="682"/>
      <c r="Z704" s="682"/>
    </row>
    <row r="705" spans="1:26" ht="15">
      <c r="A705" s="682"/>
      <c r="B705" s="684"/>
      <c r="C705" s="684"/>
      <c r="D705" s="684"/>
      <c r="E705" s="865"/>
      <c r="F705" s="865"/>
      <c r="G705" s="865"/>
      <c r="H705" s="865"/>
      <c r="I705" s="684"/>
      <c r="J705" s="682"/>
      <c r="K705" s="682"/>
      <c r="L705" s="682"/>
      <c r="M705" s="682"/>
      <c r="N705" s="682"/>
      <c r="O705" s="682"/>
      <c r="P705" s="682"/>
      <c r="Q705" s="682"/>
      <c r="R705" s="682"/>
      <c r="S705" s="682"/>
      <c r="T705" s="682"/>
      <c r="U705" s="682"/>
      <c r="V705" s="682"/>
      <c r="W705" s="682"/>
      <c r="X705" s="682"/>
      <c r="Y705" s="682"/>
      <c r="Z705" s="682"/>
    </row>
    <row r="706" spans="1:26" ht="15">
      <c r="A706" s="682"/>
      <c r="B706" s="684"/>
      <c r="C706" s="684"/>
      <c r="D706" s="684"/>
      <c r="E706" s="865"/>
      <c r="F706" s="865"/>
      <c r="G706" s="865"/>
      <c r="H706" s="865"/>
      <c r="I706" s="684"/>
      <c r="J706" s="682"/>
      <c r="K706" s="682"/>
      <c r="L706" s="682"/>
      <c r="M706" s="682"/>
      <c r="N706" s="682"/>
      <c r="O706" s="682"/>
      <c r="P706" s="682"/>
      <c r="Q706" s="682"/>
      <c r="R706" s="682"/>
      <c r="S706" s="682"/>
      <c r="T706" s="682"/>
      <c r="U706" s="682"/>
      <c r="V706" s="682"/>
      <c r="W706" s="682"/>
      <c r="X706" s="682"/>
      <c r="Y706" s="682"/>
      <c r="Z706" s="682"/>
    </row>
    <row r="707" spans="1:26" ht="15">
      <c r="A707" s="682"/>
      <c r="B707" s="684"/>
      <c r="C707" s="684"/>
      <c r="D707" s="684"/>
      <c r="E707" s="865"/>
      <c r="F707" s="865"/>
      <c r="G707" s="865"/>
      <c r="H707" s="865"/>
      <c r="I707" s="684"/>
      <c r="J707" s="682"/>
      <c r="K707" s="682"/>
      <c r="L707" s="682"/>
      <c r="M707" s="682"/>
      <c r="N707" s="682"/>
      <c r="O707" s="682"/>
      <c r="P707" s="682"/>
      <c r="Q707" s="682"/>
      <c r="R707" s="682"/>
      <c r="S707" s="682"/>
      <c r="T707" s="682"/>
      <c r="U707" s="682"/>
      <c r="V707" s="682"/>
      <c r="W707" s="682"/>
      <c r="X707" s="682"/>
      <c r="Y707" s="682"/>
      <c r="Z707" s="682"/>
    </row>
    <row r="708" spans="1:26" ht="15">
      <c r="A708" s="682"/>
      <c r="B708" s="684"/>
      <c r="C708" s="684"/>
      <c r="D708" s="684"/>
      <c r="E708" s="865"/>
      <c r="F708" s="865"/>
      <c r="G708" s="865"/>
      <c r="H708" s="865"/>
      <c r="I708" s="684"/>
      <c r="J708" s="682"/>
      <c r="K708" s="682"/>
      <c r="L708" s="682"/>
      <c r="M708" s="682"/>
      <c r="N708" s="682"/>
      <c r="O708" s="682"/>
      <c r="P708" s="682"/>
      <c r="Q708" s="682"/>
      <c r="R708" s="682"/>
      <c r="S708" s="682"/>
      <c r="T708" s="682"/>
      <c r="U708" s="682"/>
      <c r="V708" s="682"/>
      <c r="W708" s="682"/>
      <c r="X708" s="682"/>
      <c r="Y708" s="682"/>
      <c r="Z708" s="682"/>
    </row>
    <row r="709" spans="1:26" ht="15">
      <c r="A709" s="682"/>
      <c r="B709" s="684"/>
      <c r="C709" s="684"/>
      <c r="D709" s="684"/>
      <c r="E709" s="865"/>
      <c r="F709" s="865"/>
      <c r="G709" s="865"/>
      <c r="H709" s="865"/>
      <c r="I709" s="684"/>
      <c r="J709" s="682"/>
      <c r="K709" s="682"/>
      <c r="L709" s="682"/>
      <c r="M709" s="682"/>
      <c r="N709" s="682"/>
      <c r="O709" s="682"/>
      <c r="P709" s="682"/>
      <c r="Q709" s="682"/>
      <c r="R709" s="682"/>
      <c r="S709" s="682"/>
      <c r="T709" s="682"/>
      <c r="U709" s="682"/>
      <c r="V709" s="682"/>
      <c r="W709" s="682"/>
      <c r="X709" s="682"/>
      <c r="Y709" s="682"/>
      <c r="Z709" s="682"/>
    </row>
    <row r="710" spans="1:26" ht="15">
      <c r="A710" s="682"/>
      <c r="B710" s="684"/>
      <c r="C710" s="684"/>
      <c r="D710" s="684"/>
      <c r="E710" s="865"/>
      <c r="F710" s="865"/>
      <c r="G710" s="865"/>
      <c r="H710" s="865"/>
      <c r="I710" s="684"/>
      <c r="J710" s="682"/>
      <c r="K710" s="682"/>
      <c r="L710" s="682"/>
      <c r="M710" s="682"/>
      <c r="N710" s="682"/>
      <c r="O710" s="682"/>
      <c r="P710" s="682"/>
      <c r="Q710" s="682"/>
      <c r="R710" s="682"/>
      <c r="S710" s="682"/>
      <c r="T710" s="682"/>
      <c r="U710" s="682"/>
      <c r="V710" s="682"/>
      <c r="W710" s="682"/>
      <c r="X710" s="682"/>
      <c r="Y710" s="682"/>
      <c r="Z710" s="682"/>
    </row>
    <row r="711" spans="1:26" ht="15">
      <c r="A711" s="682"/>
      <c r="B711" s="684"/>
      <c r="C711" s="684"/>
      <c r="D711" s="684"/>
      <c r="E711" s="865"/>
      <c r="F711" s="865"/>
      <c r="G711" s="865"/>
      <c r="H711" s="865"/>
      <c r="I711" s="684"/>
      <c r="J711" s="682"/>
      <c r="K711" s="682"/>
      <c r="L711" s="682"/>
      <c r="M711" s="682"/>
      <c r="N711" s="682"/>
      <c r="O711" s="682"/>
      <c r="P711" s="682"/>
      <c r="Q711" s="682"/>
      <c r="R711" s="682"/>
      <c r="S711" s="682"/>
      <c r="T711" s="682"/>
      <c r="U711" s="682"/>
      <c r="V711" s="682"/>
      <c r="W711" s="682"/>
      <c r="X711" s="682"/>
      <c r="Y711" s="682"/>
      <c r="Z711" s="682"/>
    </row>
    <row r="712" spans="1:26" ht="15">
      <c r="A712" s="682"/>
      <c r="B712" s="684"/>
      <c r="C712" s="684"/>
      <c r="D712" s="684"/>
      <c r="E712" s="865"/>
      <c r="F712" s="865"/>
      <c r="G712" s="865"/>
      <c r="H712" s="865"/>
      <c r="I712" s="684"/>
      <c r="J712" s="682"/>
      <c r="K712" s="682"/>
      <c r="L712" s="682"/>
      <c r="M712" s="682"/>
      <c r="N712" s="682"/>
      <c r="O712" s="682"/>
      <c r="P712" s="682"/>
      <c r="Q712" s="682"/>
      <c r="R712" s="682"/>
      <c r="S712" s="682"/>
      <c r="T712" s="682"/>
      <c r="U712" s="682"/>
      <c r="V712" s="682"/>
      <c r="W712" s="682"/>
      <c r="X712" s="682"/>
      <c r="Y712" s="682"/>
      <c r="Z712" s="682"/>
    </row>
    <row r="713" spans="1:26" ht="15">
      <c r="A713" s="682"/>
      <c r="B713" s="684"/>
      <c r="C713" s="684"/>
      <c r="D713" s="684"/>
      <c r="E713" s="865"/>
      <c r="F713" s="865"/>
      <c r="G713" s="865"/>
      <c r="H713" s="865"/>
      <c r="I713" s="684"/>
      <c r="J713" s="682"/>
      <c r="K713" s="682"/>
      <c r="L713" s="682"/>
      <c r="M713" s="682"/>
      <c r="N713" s="682"/>
      <c r="O713" s="682"/>
      <c r="P713" s="682"/>
      <c r="Q713" s="682"/>
      <c r="R713" s="682"/>
      <c r="S713" s="682"/>
      <c r="T713" s="682"/>
      <c r="U713" s="682"/>
      <c r="V713" s="682"/>
      <c r="W713" s="682"/>
      <c r="X713" s="682"/>
      <c r="Y713" s="682"/>
      <c r="Z713" s="682"/>
    </row>
    <row r="714" spans="1:26" ht="15">
      <c r="A714" s="682"/>
      <c r="B714" s="684"/>
      <c r="C714" s="684"/>
      <c r="D714" s="684"/>
      <c r="E714" s="865"/>
      <c r="F714" s="865"/>
      <c r="G714" s="865"/>
      <c r="H714" s="865"/>
      <c r="I714" s="684"/>
      <c r="J714" s="682"/>
      <c r="K714" s="682"/>
      <c r="L714" s="682"/>
      <c r="M714" s="682"/>
      <c r="N714" s="682"/>
      <c r="O714" s="682"/>
      <c r="P714" s="682"/>
      <c r="Q714" s="682"/>
      <c r="R714" s="682"/>
      <c r="S714" s="682"/>
      <c r="T714" s="682"/>
      <c r="U714" s="682"/>
      <c r="V714" s="682"/>
      <c r="W714" s="682"/>
      <c r="X714" s="682"/>
      <c r="Y714" s="682"/>
      <c r="Z714" s="682"/>
    </row>
    <row r="715" spans="1:26" ht="15">
      <c r="A715" s="682"/>
      <c r="B715" s="684"/>
      <c r="C715" s="684"/>
      <c r="D715" s="684"/>
      <c r="E715" s="865"/>
      <c r="F715" s="865"/>
      <c r="G715" s="865"/>
      <c r="H715" s="865"/>
      <c r="I715" s="684"/>
      <c r="J715" s="682"/>
      <c r="K715" s="682"/>
      <c r="L715" s="682"/>
      <c r="M715" s="682"/>
      <c r="N715" s="682"/>
      <c r="O715" s="682"/>
      <c r="P715" s="682"/>
      <c r="Q715" s="682"/>
      <c r="R715" s="682"/>
      <c r="S715" s="682"/>
      <c r="T715" s="682"/>
      <c r="U715" s="682"/>
      <c r="V715" s="682"/>
      <c r="W715" s="682"/>
      <c r="X715" s="682"/>
      <c r="Y715" s="682"/>
      <c r="Z715" s="682"/>
    </row>
    <row r="716" spans="1:26" ht="15">
      <c r="A716" s="682"/>
      <c r="B716" s="684"/>
      <c r="C716" s="684"/>
      <c r="D716" s="684"/>
      <c r="E716" s="865"/>
      <c r="F716" s="865"/>
      <c r="G716" s="865"/>
      <c r="H716" s="865"/>
      <c r="I716" s="684"/>
      <c r="J716" s="682"/>
      <c r="K716" s="682"/>
      <c r="L716" s="682"/>
      <c r="M716" s="682"/>
      <c r="N716" s="682"/>
      <c r="O716" s="682"/>
      <c r="P716" s="682"/>
      <c r="Q716" s="682"/>
      <c r="R716" s="682"/>
      <c r="S716" s="682"/>
      <c r="T716" s="682"/>
      <c r="U716" s="682"/>
      <c r="V716" s="682"/>
      <c r="W716" s="682"/>
      <c r="X716" s="682"/>
      <c r="Y716" s="682"/>
      <c r="Z716" s="682"/>
    </row>
    <row r="717" spans="1:26" ht="15">
      <c r="A717" s="682"/>
      <c r="B717" s="684"/>
      <c r="C717" s="684"/>
      <c r="D717" s="684"/>
      <c r="E717" s="865"/>
      <c r="F717" s="865"/>
      <c r="G717" s="865"/>
      <c r="H717" s="865"/>
      <c r="I717" s="684"/>
      <c r="J717" s="682"/>
      <c r="K717" s="682"/>
      <c r="L717" s="682"/>
      <c r="M717" s="682"/>
      <c r="N717" s="682"/>
      <c r="O717" s="682"/>
      <c r="P717" s="682"/>
      <c r="Q717" s="682"/>
      <c r="R717" s="682"/>
      <c r="S717" s="682"/>
      <c r="T717" s="682"/>
      <c r="U717" s="682"/>
      <c r="V717" s="682"/>
      <c r="W717" s="682"/>
      <c r="X717" s="682"/>
      <c r="Y717" s="682"/>
      <c r="Z717" s="682"/>
    </row>
    <row r="718" spans="1:26" ht="15">
      <c r="A718" s="682"/>
      <c r="B718" s="684"/>
      <c r="C718" s="684"/>
      <c r="D718" s="684"/>
      <c r="E718" s="865"/>
      <c r="F718" s="865"/>
      <c r="G718" s="865"/>
      <c r="H718" s="865"/>
      <c r="I718" s="684"/>
      <c r="J718" s="682"/>
      <c r="K718" s="682"/>
      <c r="L718" s="682"/>
      <c r="M718" s="682"/>
      <c r="N718" s="682"/>
      <c r="O718" s="682"/>
      <c r="P718" s="682"/>
      <c r="Q718" s="682"/>
      <c r="R718" s="682"/>
      <c r="S718" s="682"/>
      <c r="T718" s="682"/>
      <c r="U718" s="682"/>
      <c r="V718" s="682"/>
      <c r="W718" s="682"/>
      <c r="X718" s="682"/>
      <c r="Y718" s="682"/>
      <c r="Z718" s="682"/>
    </row>
    <row r="719" spans="1:26" ht="15">
      <c r="A719" s="682"/>
      <c r="B719" s="684"/>
      <c r="C719" s="684"/>
      <c r="D719" s="684"/>
      <c r="E719" s="865"/>
      <c r="F719" s="865"/>
      <c r="G719" s="865"/>
      <c r="H719" s="865"/>
      <c r="I719" s="684"/>
      <c r="J719" s="682"/>
      <c r="K719" s="682"/>
      <c r="L719" s="682"/>
      <c r="M719" s="682"/>
      <c r="N719" s="682"/>
      <c r="O719" s="682"/>
      <c r="P719" s="682"/>
      <c r="Q719" s="682"/>
      <c r="R719" s="682"/>
      <c r="S719" s="682"/>
      <c r="T719" s="682"/>
      <c r="U719" s="682"/>
      <c r="V719" s="682"/>
      <c r="W719" s="682"/>
      <c r="X719" s="682"/>
      <c r="Y719" s="682"/>
      <c r="Z719" s="682"/>
    </row>
    <row r="720" spans="1:26" ht="15">
      <c r="A720" s="682"/>
      <c r="B720" s="684"/>
      <c r="C720" s="684"/>
      <c r="D720" s="684"/>
      <c r="E720" s="865"/>
      <c r="F720" s="865"/>
      <c r="G720" s="865"/>
      <c r="H720" s="865"/>
      <c r="I720" s="684"/>
      <c r="J720" s="682"/>
      <c r="K720" s="682"/>
      <c r="L720" s="682"/>
      <c r="M720" s="682"/>
      <c r="N720" s="682"/>
      <c r="O720" s="682"/>
      <c r="P720" s="682"/>
      <c r="Q720" s="682"/>
      <c r="R720" s="682"/>
      <c r="S720" s="682"/>
      <c r="T720" s="682"/>
      <c r="U720" s="682"/>
      <c r="V720" s="682"/>
      <c r="W720" s="682"/>
      <c r="X720" s="682"/>
      <c r="Y720" s="682"/>
      <c r="Z720" s="682"/>
    </row>
    <row r="721" spans="1:26" ht="15">
      <c r="A721" s="682"/>
      <c r="B721" s="684"/>
      <c r="C721" s="684"/>
      <c r="D721" s="684"/>
      <c r="E721" s="865"/>
      <c r="F721" s="865"/>
      <c r="G721" s="865"/>
      <c r="H721" s="865"/>
      <c r="I721" s="684"/>
      <c r="J721" s="682"/>
      <c r="K721" s="682"/>
      <c r="L721" s="682"/>
      <c r="M721" s="682"/>
      <c r="N721" s="682"/>
      <c r="O721" s="682"/>
      <c r="P721" s="682"/>
      <c r="Q721" s="682"/>
      <c r="R721" s="682"/>
      <c r="S721" s="682"/>
      <c r="T721" s="682"/>
      <c r="U721" s="682"/>
      <c r="V721" s="682"/>
      <c r="W721" s="682"/>
      <c r="X721" s="682"/>
      <c r="Y721" s="682"/>
      <c r="Z721" s="682"/>
    </row>
    <row r="722" spans="1:26" ht="15">
      <c r="A722" s="682"/>
      <c r="B722" s="684"/>
      <c r="C722" s="684"/>
      <c r="D722" s="684"/>
      <c r="E722" s="865"/>
      <c r="F722" s="865"/>
      <c r="G722" s="865"/>
      <c r="H722" s="865"/>
      <c r="I722" s="684"/>
      <c r="J722" s="682"/>
      <c r="K722" s="682"/>
      <c r="L722" s="682"/>
      <c r="M722" s="682"/>
      <c r="N722" s="682"/>
      <c r="O722" s="682"/>
      <c r="P722" s="682"/>
      <c r="Q722" s="682"/>
      <c r="R722" s="682"/>
      <c r="S722" s="682"/>
      <c r="T722" s="682"/>
      <c r="U722" s="682"/>
      <c r="V722" s="682"/>
      <c r="W722" s="682"/>
      <c r="X722" s="682"/>
      <c r="Y722" s="682"/>
      <c r="Z722" s="682"/>
    </row>
    <row r="723" spans="1:26" ht="15">
      <c r="A723" s="682"/>
      <c r="B723" s="684"/>
      <c r="C723" s="684"/>
      <c r="D723" s="684"/>
      <c r="E723" s="865"/>
      <c r="F723" s="865"/>
      <c r="G723" s="865"/>
      <c r="H723" s="865"/>
      <c r="I723" s="684"/>
      <c r="J723" s="682"/>
      <c r="K723" s="682"/>
      <c r="L723" s="682"/>
      <c r="M723" s="682"/>
      <c r="N723" s="682"/>
      <c r="O723" s="682"/>
      <c r="P723" s="682"/>
      <c r="Q723" s="682"/>
      <c r="R723" s="682"/>
      <c r="S723" s="682"/>
      <c r="T723" s="682"/>
      <c r="U723" s="682"/>
      <c r="V723" s="682"/>
      <c r="W723" s="682"/>
      <c r="X723" s="682"/>
      <c r="Y723" s="682"/>
      <c r="Z723" s="682"/>
    </row>
    <row r="724" spans="1:26" ht="15">
      <c r="A724" s="682"/>
      <c r="B724" s="684"/>
      <c r="C724" s="684"/>
      <c r="D724" s="684"/>
      <c r="E724" s="865"/>
      <c r="F724" s="865"/>
      <c r="G724" s="865"/>
      <c r="H724" s="865"/>
      <c r="I724" s="684"/>
      <c r="J724" s="682"/>
      <c r="K724" s="682"/>
      <c r="L724" s="682"/>
      <c r="M724" s="682"/>
      <c r="N724" s="682"/>
      <c r="O724" s="682"/>
      <c r="P724" s="682"/>
      <c r="Q724" s="682"/>
      <c r="R724" s="682"/>
      <c r="S724" s="682"/>
      <c r="T724" s="682"/>
      <c r="U724" s="682"/>
      <c r="V724" s="682"/>
      <c r="W724" s="682"/>
      <c r="X724" s="682"/>
      <c r="Y724" s="682"/>
      <c r="Z724" s="682"/>
    </row>
    <row r="725" spans="1:26" ht="15">
      <c r="A725" s="682"/>
      <c r="B725" s="684"/>
      <c r="C725" s="684"/>
      <c r="D725" s="684"/>
      <c r="E725" s="865"/>
      <c r="F725" s="865"/>
      <c r="G725" s="865"/>
      <c r="H725" s="865"/>
      <c r="I725" s="684"/>
      <c r="J725" s="682"/>
      <c r="K725" s="682"/>
      <c r="L725" s="682"/>
      <c r="M725" s="682"/>
      <c r="N725" s="682"/>
      <c r="O725" s="682"/>
      <c r="P725" s="682"/>
      <c r="Q725" s="682"/>
      <c r="R725" s="682"/>
      <c r="S725" s="682"/>
      <c r="T725" s="682"/>
      <c r="U725" s="682"/>
      <c r="V725" s="682"/>
      <c r="W725" s="682"/>
      <c r="X725" s="682"/>
      <c r="Y725" s="682"/>
      <c r="Z725" s="682"/>
    </row>
    <row r="726" spans="1:26" ht="15">
      <c r="A726" s="682"/>
      <c r="B726" s="684"/>
      <c r="C726" s="684"/>
      <c r="D726" s="684"/>
      <c r="E726" s="865"/>
      <c r="F726" s="865"/>
      <c r="G726" s="865"/>
      <c r="H726" s="865"/>
      <c r="I726" s="684"/>
      <c r="J726" s="682"/>
      <c r="K726" s="682"/>
      <c r="L726" s="682"/>
      <c r="M726" s="682"/>
      <c r="N726" s="682"/>
      <c r="O726" s="682"/>
      <c r="P726" s="682"/>
      <c r="Q726" s="682"/>
      <c r="R726" s="682"/>
      <c r="S726" s="682"/>
      <c r="T726" s="682"/>
      <c r="U726" s="682"/>
      <c r="V726" s="682"/>
      <c r="W726" s="682"/>
      <c r="X726" s="682"/>
      <c r="Y726" s="682"/>
      <c r="Z726" s="682"/>
    </row>
    <row r="727" spans="1:26" ht="15">
      <c r="A727" s="682"/>
      <c r="B727" s="684"/>
      <c r="C727" s="684"/>
      <c r="D727" s="684"/>
      <c r="E727" s="865"/>
      <c r="F727" s="865"/>
      <c r="G727" s="865"/>
      <c r="H727" s="865"/>
      <c r="I727" s="684"/>
      <c r="J727" s="682"/>
      <c r="K727" s="682"/>
      <c r="L727" s="682"/>
      <c r="M727" s="682"/>
      <c r="N727" s="682"/>
      <c r="O727" s="682"/>
      <c r="P727" s="682"/>
      <c r="Q727" s="682"/>
      <c r="R727" s="682"/>
      <c r="S727" s="682"/>
      <c r="T727" s="682"/>
      <c r="U727" s="682"/>
      <c r="V727" s="682"/>
      <c r="W727" s="682"/>
      <c r="X727" s="682"/>
      <c r="Y727" s="682"/>
      <c r="Z727" s="682"/>
    </row>
    <row r="728" spans="1:26" ht="15">
      <c r="A728" s="682"/>
      <c r="B728" s="684"/>
      <c r="C728" s="684"/>
      <c r="D728" s="684"/>
      <c r="E728" s="865"/>
      <c r="F728" s="865"/>
      <c r="G728" s="865"/>
      <c r="H728" s="865"/>
      <c r="I728" s="684"/>
      <c r="J728" s="682"/>
      <c r="K728" s="682"/>
      <c r="L728" s="682"/>
      <c r="M728" s="682"/>
      <c r="N728" s="682"/>
      <c r="O728" s="682"/>
      <c r="P728" s="682"/>
      <c r="Q728" s="682"/>
      <c r="R728" s="682"/>
      <c r="S728" s="682"/>
      <c r="T728" s="682"/>
      <c r="U728" s="682"/>
      <c r="V728" s="682"/>
      <c r="W728" s="682"/>
      <c r="X728" s="682"/>
      <c r="Y728" s="682"/>
      <c r="Z728" s="682"/>
    </row>
    <row r="729" spans="1:26" ht="15">
      <c r="A729" s="682"/>
      <c r="B729" s="684"/>
      <c r="C729" s="684"/>
      <c r="D729" s="684"/>
      <c r="E729" s="865"/>
      <c r="F729" s="865"/>
      <c r="G729" s="865"/>
      <c r="H729" s="865"/>
      <c r="I729" s="684"/>
      <c r="J729" s="682"/>
      <c r="K729" s="682"/>
      <c r="L729" s="682"/>
      <c r="M729" s="682"/>
      <c r="N729" s="682"/>
      <c r="O729" s="682"/>
      <c r="P729" s="682"/>
      <c r="Q729" s="682"/>
      <c r="R729" s="682"/>
      <c r="S729" s="682"/>
      <c r="T729" s="682"/>
      <c r="U729" s="682"/>
      <c r="V729" s="682"/>
      <c r="W729" s="682"/>
      <c r="X729" s="682"/>
      <c r="Y729" s="682"/>
      <c r="Z729" s="682"/>
    </row>
    <row r="730" spans="1:26" ht="15">
      <c r="A730" s="682"/>
      <c r="B730" s="684"/>
      <c r="C730" s="684"/>
      <c r="D730" s="684"/>
      <c r="E730" s="865"/>
      <c r="F730" s="865"/>
      <c r="G730" s="865"/>
      <c r="H730" s="865"/>
      <c r="I730" s="684"/>
      <c r="J730" s="682"/>
      <c r="K730" s="682"/>
      <c r="L730" s="682"/>
      <c r="M730" s="682"/>
      <c r="N730" s="682"/>
      <c r="O730" s="682"/>
      <c r="P730" s="682"/>
      <c r="Q730" s="682"/>
      <c r="R730" s="682"/>
      <c r="S730" s="682"/>
      <c r="T730" s="682"/>
      <c r="U730" s="682"/>
      <c r="V730" s="682"/>
      <c r="W730" s="682"/>
      <c r="X730" s="682"/>
      <c r="Y730" s="682"/>
      <c r="Z730" s="682"/>
    </row>
    <row r="731" spans="1:26" ht="15">
      <c r="A731" s="682"/>
      <c r="B731" s="684"/>
      <c r="C731" s="684"/>
      <c r="D731" s="684"/>
      <c r="E731" s="865"/>
      <c r="F731" s="865"/>
      <c r="G731" s="865"/>
      <c r="H731" s="865"/>
      <c r="I731" s="684"/>
      <c r="J731" s="682"/>
      <c r="K731" s="682"/>
      <c r="L731" s="682"/>
      <c r="M731" s="682"/>
      <c r="N731" s="682"/>
      <c r="O731" s="682"/>
      <c r="P731" s="682"/>
      <c r="Q731" s="682"/>
      <c r="R731" s="682"/>
      <c r="S731" s="682"/>
      <c r="T731" s="682"/>
      <c r="U731" s="682"/>
      <c r="V731" s="682"/>
      <c r="W731" s="682"/>
      <c r="X731" s="682"/>
      <c r="Y731" s="682"/>
      <c r="Z731" s="682"/>
    </row>
    <row r="732" spans="1:26" ht="15">
      <c r="A732" s="682"/>
      <c r="B732" s="684"/>
      <c r="C732" s="684"/>
      <c r="D732" s="684"/>
      <c r="E732" s="865"/>
      <c r="F732" s="865"/>
      <c r="G732" s="865"/>
      <c r="H732" s="865"/>
      <c r="I732" s="684"/>
      <c r="J732" s="682"/>
      <c r="K732" s="682"/>
      <c r="L732" s="682"/>
      <c r="M732" s="682"/>
      <c r="N732" s="682"/>
      <c r="O732" s="682"/>
      <c r="P732" s="682"/>
      <c r="Q732" s="682"/>
      <c r="R732" s="682"/>
      <c r="S732" s="682"/>
      <c r="T732" s="682"/>
      <c r="U732" s="682"/>
      <c r="V732" s="682"/>
      <c r="W732" s="682"/>
      <c r="X732" s="682"/>
      <c r="Y732" s="682"/>
      <c r="Z732" s="682"/>
    </row>
    <row r="733" spans="1:26" ht="15">
      <c r="A733" s="682"/>
      <c r="B733" s="684"/>
      <c r="C733" s="684"/>
      <c r="D733" s="684"/>
      <c r="E733" s="865"/>
      <c r="F733" s="865"/>
      <c r="G733" s="865"/>
      <c r="H733" s="865"/>
      <c r="I733" s="684"/>
      <c r="J733" s="682"/>
      <c r="K733" s="682"/>
      <c r="L733" s="682"/>
      <c r="M733" s="682"/>
      <c r="N733" s="682"/>
      <c r="O733" s="682"/>
      <c r="P733" s="682"/>
      <c r="Q733" s="682"/>
      <c r="R733" s="682"/>
      <c r="S733" s="682"/>
      <c r="T733" s="682"/>
      <c r="U733" s="682"/>
      <c r="V733" s="682"/>
      <c r="W733" s="682"/>
      <c r="X733" s="682"/>
      <c r="Y733" s="682"/>
      <c r="Z733" s="682"/>
    </row>
    <row r="734" spans="1:26" ht="15">
      <c r="A734" s="682"/>
      <c r="B734" s="684"/>
      <c r="C734" s="684"/>
      <c r="D734" s="684"/>
      <c r="E734" s="865"/>
      <c r="F734" s="865"/>
      <c r="G734" s="865"/>
      <c r="H734" s="865"/>
      <c r="I734" s="684"/>
      <c r="J734" s="682"/>
      <c r="K734" s="682"/>
      <c r="L734" s="682"/>
      <c r="M734" s="682"/>
      <c r="N734" s="682"/>
      <c r="O734" s="682"/>
      <c r="P734" s="682"/>
      <c r="Q734" s="682"/>
      <c r="R734" s="682"/>
      <c r="S734" s="682"/>
      <c r="T734" s="682"/>
      <c r="U734" s="682"/>
      <c r="V734" s="682"/>
      <c r="W734" s="682"/>
      <c r="X734" s="682"/>
      <c r="Y734" s="682"/>
      <c r="Z734" s="682"/>
    </row>
    <row r="735" spans="1:26" ht="15">
      <c r="A735" s="682"/>
      <c r="B735" s="684"/>
      <c r="C735" s="684"/>
      <c r="D735" s="684"/>
      <c r="E735" s="865"/>
      <c r="F735" s="865"/>
      <c r="G735" s="865"/>
      <c r="H735" s="865"/>
      <c r="I735" s="684"/>
      <c r="J735" s="682"/>
      <c r="K735" s="682"/>
      <c r="L735" s="682"/>
      <c r="M735" s="682"/>
      <c r="N735" s="682"/>
      <c r="O735" s="682"/>
      <c r="P735" s="682"/>
      <c r="Q735" s="682"/>
      <c r="R735" s="682"/>
      <c r="S735" s="682"/>
      <c r="T735" s="682"/>
      <c r="U735" s="682"/>
      <c r="V735" s="682"/>
      <c r="W735" s="682"/>
      <c r="X735" s="682"/>
      <c r="Y735" s="682"/>
      <c r="Z735" s="682"/>
    </row>
    <row r="736" spans="1:26" ht="15">
      <c r="A736" s="682"/>
      <c r="B736" s="684"/>
      <c r="C736" s="684"/>
      <c r="D736" s="684"/>
      <c r="E736" s="865"/>
      <c r="F736" s="865"/>
      <c r="G736" s="865"/>
      <c r="H736" s="865"/>
      <c r="I736" s="684"/>
      <c r="J736" s="682"/>
      <c r="K736" s="682"/>
      <c r="L736" s="682"/>
      <c r="M736" s="682"/>
      <c r="N736" s="682"/>
      <c r="O736" s="682"/>
      <c r="P736" s="682"/>
      <c r="Q736" s="682"/>
      <c r="R736" s="682"/>
      <c r="S736" s="682"/>
      <c r="T736" s="682"/>
      <c r="U736" s="682"/>
      <c r="V736" s="682"/>
      <c r="W736" s="682"/>
      <c r="X736" s="682"/>
      <c r="Y736" s="682"/>
      <c r="Z736" s="682"/>
    </row>
    <row r="737" spans="1:26" ht="15">
      <c r="A737" s="682"/>
      <c r="B737" s="684"/>
      <c r="C737" s="684"/>
      <c r="D737" s="684"/>
      <c r="E737" s="865"/>
      <c r="F737" s="865"/>
      <c r="G737" s="865"/>
      <c r="H737" s="865"/>
      <c r="I737" s="684"/>
      <c r="J737" s="682"/>
      <c r="K737" s="682"/>
      <c r="L737" s="682"/>
      <c r="M737" s="682"/>
      <c r="N737" s="682"/>
      <c r="O737" s="682"/>
      <c r="P737" s="682"/>
      <c r="Q737" s="682"/>
      <c r="R737" s="682"/>
      <c r="S737" s="682"/>
      <c r="T737" s="682"/>
      <c r="U737" s="682"/>
      <c r="V737" s="682"/>
      <c r="W737" s="682"/>
      <c r="X737" s="682"/>
      <c r="Y737" s="682"/>
      <c r="Z737" s="682"/>
    </row>
    <row r="738" spans="1:26" ht="15">
      <c r="A738" s="682"/>
      <c r="B738" s="684"/>
      <c r="C738" s="684"/>
      <c r="D738" s="684"/>
      <c r="E738" s="865"/>
      <c r="F738" s="865"/>
      <c r="G738" s="865"/>
      <c r="H738" s="865"/>
      <c r="I738" s="684"/>
      <c r="J738" s="682"/>
      <c r="K738" s="682"/>
      <c r="L738" s="682"/>
      <c r="M738" s="682"/>
      <c r="N738" s="682"/>
      <c r="O738" s="682"/>
      <c r="P738" s="682"/>
      <c r="Q738" s="682"/>
      <c r="R738" s="682"/>
      <c r="S738" s="682"/>
      <c r="T738" s="682"/>
      <c r="U738" s="682"/>
      <c r="V738" s="682"/>
      <c r="W738" s="682"/>
      <c r="X738" s="682"/>
      <c r="Y738" s="682"/>
      <c r="Z738" s="682"/>
    </row>
    <row r="739" spans="1:26" ht="15">
      <c r="A739" s="682"/>
      <c r="B739" s="684"/>
      <c r="C739" s="684"/>
      <c r="D739" s="684"/>
      <c r="E739" s="865"/>
      <c r="F739" s="865"/>
      <c r="G739" s="865"/>
      <c r="H739" s="865"/>
      <c r="I739" s="684"/>
      <c r="J739" s="682"/>
      <c r="K739" s="682"/>
      <c r="L739" s="682"/>
      <c r="M739" s="682"/>
      <c r="N739" s="682"/>
      <c r="O739" s="682"/>
      <c r="P739" s="682"/>
      <c r="Q739" s="682"/>
      <c r="R739" s="682"/>
      <c r="S739" s="682"/>
      <c r="T739" s="682"/>
      <c r="U739" s="682"/>
      <c r="V739" s="682"/>
      <c r="W739" s="682"/>
      <c r="X739" s="682"/>
      <c r="Y739" s="682"/>
      <c r="Z739" s="682"/>
    </row>
    <row r="740" spans="1:26" ht="15">
      <c r="A740" s="682"/>
      <c r="B740" s="684"/>
      <c r="C740" s="684"/>
      <c r="D740" s="684"/>
      <c r="E740" s="865"/>
      <c r="F740" s="865"/>
      <c r="G740" s="865"/>
      <c r="H740" s="865"/>
      <c r="I740" s="684"/>
      <c r="J740" s="682"/>
      <c r="K740" s="682"/>
      <c r="L740" s="682"/>
      <c r="M740" s="682"/>
      <c r="N740" s="682"/>
      <c r="O740" s="682"/>
      <c r="P740" s="682"/>
      <c r="Q740" s="682"/>
      <c r="R740" s="682"/>
      <c r="S740" s="682"/>
      <c r="T740" s="682"/>
      <c r="U740" s="682"/>
      <c r="V740" s="682"/>
      <c r="W740" s="682"/>
      <c r="X740" s="682"/>
      <c r="Y740" s="682"/>
      <c r="Z740" s="682"/>
    </row>
    <row r="741" spans="1:26" ht="15">
      <c r="A741" s="682"/>
      <c r="B741" s="684"/>
      <c r="C741" s="684"/>
      <c r="D741" s="684"/>
      <c r="E741" s="865"/>
      <c r="F741" s="865"/>
      <c r="G741" s="865"/>
      <c r="H741" s="865"/>
      <c r="I741" s="684"/>
      <c r="J741" s="682"/>
      <c r="K741" s="682"/>
      <c r="L741" s="682"/>
      <c r="M741" s="682"/>
      <c r="N741" s="682"/>
      <c r="O741" s="682"/>
      <c r="P741" s="682"/>
      <c r="Q741" s="682"/>
      <c r="R741" s="682"/>
      <c r="S741" s="682"/>
      <c r="T741" s="682"/>
      <c r="U741" s="682"/>
      <c r="V741" s="682"/>
      <c r="W741" s="682"/>
      <c r="X741" s="682"/>
      <c r="Y741" s="682"/>
      <c r="Z741" s="682"/>
    </row>
    <row r="742" spans="1:26" ht="15">
      <c r="A742" s="682"/>
      <c r="B742" s="684"/>
      <c r="C742" s="684"/>
      <c r="D742" s="684"/>
      <c r="E742" s="865"/>
      <c r="F742" s="865"/>
      <c r="G742" s="865"/>
      <c r="H742" s="865"/>
      <c r="I742" s="684"/>
      <c r="J742" s="682"/>
      <c r="K742" s="682"/>
      <c r="L742" s="682"/>
      <c r="M742" s="682"/>
      <c r="N742" s="682"/>
      <c r="O742" s="682"/>
      <c r="P742" s="682"/>
      <c r="Q742" s="682"/>
      <c r="R742" s="682"/>
      <c r="S742" s="682"/>
      <c r="T742" s="682"/>
      <c r="U742" s="682"/>
      <c r="V742" s="682"/>
      <c r="W742" s="682"/>
      <c r="X742" s="682"/>
      <c r="Y742" s="682"/>
      <c r="Z742" s="682"/>
    </row>
    <row r="743" spans="1:26" ht="15">
      <c r="A743" s="682"/>
      <c r="B743" s="684"/>
      <c r="C743" s="684"/>
      <c r="D743" s="684"/>
      <c r="E743" s="865"/>
      <c r="F743" s="865"/>
      <c r="G743" s="865"/>
      <c r="H743" s="865"/>
      <c r="I743" s="684"/>
      <c r="J743" s="682"/>
      <c r="K743" s="682"/>
      <c r="L743" s="682"/>
      <c r="M743" s="682"/>
      <c r="N743" s="682"/>
      <c r="O743" s="682"/>
      <c r="P743" s="682"/>
      <c r="Q743" s="682"/>
      <c r="R743" s="682"/>
      <c r="S743" s="682"/>
      <c r="T743" s="682"/>
      <c r="U743" s="682"/>
      <c r="V743" s="682"/>
      <c r="W743" s="682"/>
      <c r="X743" s="682"/>
      <c r="Y743" s="682"/>
      <c r="Z743" s="682"/>
    </row>
    <row r="744" spans="1:26" ht="15">
      <c r="A744" s="682"/>
      <c r="B744" s="684"/>
      <c r="C744" s="684"/>
      <c r="D744" s="684"/>
      <c r="E744" s="865"/>
      <c r="F744" s="865"/>
      <c r="G744" s="865"/>
      <c r="H744" s="865"/>
      <c r="I744" s="684"/>
      <c r="J744" s="682"/>
      <c r="K744" s="682"/>
      <c r="L744" s="682"/>
      <c r="M744" s="682"/>
      <c r="N744" s="682"/>
      <c r="O744" s="682"/>
      <c r="P744" s="682"/>
      <c r="Q744" s="682"/>
      <c r="R744" s="682"/>
      <c r="S744" s="682"/>
      <c r="T744" s="682"/>
      <c r="U744" s="682"/>
      <c r="V744" s="682"/>
      <c r="W744" s="682"/>
      <c r="X744" s="682"/>
      <c r="Y744" s="682"/>
      <c r="Z744" s="682"/>
    </row>
    <row r="745" spans="1:26" ht="15">
      <c r="A745" s="682"/>
      <c r="B745" s="684"/>
      <c r="C745" s="684"/>
      <c r="D745" s="684"/>
      <c r="E745" s="865"/>
      <c r="F745" s="865"/>
      <c r="G745" s="865"/>
      <c r="H745" s="865"/>
      <c r="I745" s="684"/>
      <c r="J745" s="682"/>
      <c r="K745" s="682"/>
      <c r="L745" s="682"/>
      <c r="M745" s="682"/>
      <c r="N745" s="682"/>
      <c r="O745" s="682"/>
      <c r="P745" s="682"/>
      <c r="Q745" s="682"/>
      <c r="R745" s="682"/>
      <c r="S745" s="682"/>
      <c r="T745" s="682"/>
      <c r="U745" s="682"/>
      <c r="V745" s="682"/>
      <c r="W745" s="682"/>
      <c r="X745" s="682"/>
      <c r="Y745" s="682"/>
      <c r="Z745" s="682"/>
    </row>
    <row r="746" spans="1:26" ht="15">
      <c r="A746" s="682"/>
      <c r="B746" s="684"/>
      <c r="C746" s="684"/>
      <c r="D746" s="684"/>
      <c r="E746" s="865"/>
      <c r="F746" s="865"/>
      <c r="G746" s="865"/>
      <c r="H746" s="865"/>
      <c r="I746" s="684"/>
      <c r="J746" s="682"/>
      <c r="K746" s="682"/>
      <c r="L746" s="682"/>
      <c r="M746" s="682"/>
      <c r="N746" s="682"/>
      <c r="O746" s="682"/>
      <c r="P746" s="682"/>
      <c r="Q746" s="682"/>
      <c r="R746" s="682"/>
      <c r="S746" s="682"/>
      <c r="T746" s="682"/>
      <c r="U746" s="682"/>
      <c r="V746" s="682"/>
      <c r="W746" s="682"/>
      <c r="X746" s="682"/>
      <c r="Y746" s="682"/>
      <c r="Z746" s="682"/>
    </row>
    <row r="747" spans="1:26" ht="15">
      <c r="A747" s="682"/>
      <c r="B747" s="684"/>
      <c r="C747" s="684"/>
      <c r="D747" s="684"/>
      <c r="E747" s="865"/>
      <c r="F747" s="865"/>
      <c r="G747" s="865"/>
      <c r="H747" s="865"/>
      <c r="I747" s="684"/>
      <c r="J747" s="682"/>
      <c r="K747" s="682"/>
      <c r="L747" s="682"/>
      <c r="M747" s="682"/>
      <c r="N747" s="682"/>
      <c r="O747" s="682"/>
      <c r="P747" s="682"/>
      <c r="Q747" s="682"/>
      <c r="R747" s="682"/>
      <c r="S747" s="682"/>
      <c r="T747" s="682"/>
      <c r="U747" s="682"/>
      <c r="V747" s="682"/>
      <c r="W747" s="682"/>
      <c r="X747" s="682"/>
      <c r="Y747" s="682"/>
      <c r="Z747" s="682"/>
    </row>
    <row r="748" spans="1:26" ht="15">
      <c r="A748" s="682"/>
      <c r="B748" s="684"/>
      <c r="C748" s="684"/>
      <c r="D748" s="684"/>
      <c r="E748" s="865"/>
      <c r="F748" s="865"/>
      <c r="G748" s="865"/>
      <c r="H748" s="865"/>
      <c r="I748" s="684"/>
      <c r="J748" s="682"/>
      <c r="K748" s="682"/>
      <c r="L748" s="682"/>
      <c r="M748" s="682"/>
      <c r="N748" s="682"/>
      <c r="O748" s="682"/>
      <c r="P748" s="682"/>
      <c r="Q748" s="682"/>
      <c r="R748" s="682"/>
      <c r="S748" s="682"/>
      <c r="T748" s="682"/>
      <c r="U748" s="682"/>
      <c r="V748" s="682"/>
      <c r="W748" s="682"/>
      <c r="X748" s="682"/>
      <c r="Y748" s="682"/>
      <c r="Z748" s="682"/>
    </row>
    <row r="749" spans="1:26" ht="15">
      <c r="A749" s="682"/>
      <c r="B749" s="684"/>
      <c r="C749" s="684"/>
      <c r="D749" s="684"/>
      <c r="E749" s="865"/>
      <c r="F749" s="865"/>
      <c r="G749" s="865"/>
      <c r="H749" s="865"/>
      <c r="I749" s="684"/>
      <c r="J749" s="682"/>
      <c r="K749" s="682"/>
      <c r="L749" s="682"/>
      <c r="M749" s="682"/>
      <c r="N749" s="682"/>
      <c r="O749" s="682"/>
      <c r="P749" s="682"/>
      <c r="Q749" s="682"/>
      <c r="R749" s="682"/>
      <c r="S749" s="682"/>
      <c r="T749" s="682"/>
      <c r="U749" s="682"/>
      <c r="V749" s="682"/>
      <c r="W749" s="682"/>
      <c r="X749" s="682"/>
      <c r="Y749" s="682"/>
      <c r="Z749" s="682"/>
    </row>
    <row r="750" spans="1:26" ht="15">
      <c r="A750" s="682"/>
      <c r="B750" s="684"/>
      <c r="C750" s="684"/>
      <c r="D750" s="684"/>
      <c r="E750" s="865"/>
      <c r="F750" s="865"/>
      <c r="G750" s="865"/>
      <c r="H750" s="865"/>
      <c r="I750" s="684"/>
      <c r="J750" s="682"/>
      <c r="K750" s="682"/>
      <c r="L750" s="682"/>
      <c r="M750" s="682"/>
      <c r="N750" s="682"/>
      <c r="O750" s="682"/>
      <c r="P750" s="682"/>
      <c r="Q750" s="682"/>
      <c r="R750" s="682"/>
      <c r="S750" s="682"/>
      <c r="T750" s="682"/>
      <c r="U750" s="682"/>
      <c r="V750" s="682"/>
      <c r="W750" s="682"/>
      <c r="X750" s="682"/>
      <c r="Y750" s="682"/>
      <c r="Z750" s="682"/>
    </row>
    <row r="751" spans="1:26" ht="15">
      <c r="A751" s="682"/>
      <c r="B751" s="684"/>
      <c r="C751" s="684"/>
      <c r="D751" s="684"/>
      <c r="E751" s="865"/>
      <c r="F751" s="865"/>
      <c r="G751" s="865"/>
      <c r="H751" s="865"/>
      <c r="I751" s="684"/>
      <c r="J751" s="682"/>
      <c r="K751" s="682"/>
      <c r="L751" s="682"/>
      <c r="M751" s="682"/>
      <c r="N751" s="682"/>
      <c r="O751" s="682"/>
      <c r="P751" s="682"/>
      <c r="Q751" s="682"/>
      <c r="R751" s="682"/>
      <c r="S751" s="682"/>
      <c r="T751" s="682"/>
      <c r="U751" s="682"/>
      <c r="V751" s="682"/>
      <c r="W751" s="682"/>
      <c r="X751" s="682"/>
      <c r="Y751" s="682"/>
      <c r="Z751" s="682"/>
    </row>
    <row r="752" spans="1:26" ht="15">
      <c r="A752" s="682"/>
      <c r="B752" s="684"/>
      <c r="C752" s="684"/>
      <c r="D752" s="684"/>
      <c r="E752" s="865"/>
      <c r="F752" s="865"/>
      <c r="G752" s="865"/>
      <c r="H752" s="865"/>
      <c r="I752" s="684"/>
      <c r="J752" s="682"/>
      <c r="K752" s="682"/>
      <c r="L752" s="682"/>
      <c r="M752" s="682"/>
      <c r="N752" s="682"/>
      <c r="O752" s="682"/>
      <c r="P752" s="682"/>
      <c r="Q752" s="682"/>
      <c r="R752" s="682"/>
      <c r="S752" s="682"/>
      <c r="T752" s="682"/>
      <c r="U752" s="682"/>
      <c r="V752" s="682"/>
      <c r="W752" s="682"/>
      <c r="X752" s="682"/>
      <c r="Y752" s="682"/>
      <c r="Z752" s="682"/>
    </row>
    <row r="753" spans="1:26" ht="15">
      <c r="A753" s="682"/>
      <c r="B753" s="684"/>
      <c r="C753" s="684"/>
      <c r="D753" s="684"/>
      <c r="E753" s="865"/>
      <c r="F753" s="865"/>
      <c r="G753" s="865"/>
      <c r="H753" s="865"/>
      <c r="I753" s="684"/>
      <c r="J753" s="682"/>
      <c r="K753" s="682"/>
      <c r="L753" s="682"/>
      <c r="M753" s="682"/>
      <c r="N753" s="682"/>
      <c r="O753" s="682"/>
      <c r="P753" s="682"/>
      <c r="Q753" s="682"/>
      <c r="R753" s="682"/>
      <c r="S753" s="682"/>
      <c r="T753" s="682"/>
      <c r="U753" s="682"/>
      <c r="V753" s="682"/>
      <c r="W753" s="682"/>
      <c r="X753" s="682"/>
      <c r="Y753" s="682"/>
      <c r="Z753" s="682"/>
    </row>
    <row r="754" spans="1:26" ht="15">
      <c r="A754" s="682"/>
      <c r="B754" s="684"/>
      <c r="C754" s="684"/>
      <c r="D754" s="684"/>
      <c r="E754" s="865"/>
      <c r="F754" s="865"/>
      <c r="G754" s="865"/>
      <c r="H754" s="865"/>
      <c r="I754" s="684"/>
      <c r="J754" s="682"/>
      <c r="K754" s="682"/>
      <c r="L754" s="682"/>
      <c r="M754" s="682"/>
      <c r="N754" s="682"/>
      <c r="O754" s="682"/>
      <c r="P754" s="682"/>
      <c r="Q754" s="682"/>
      <c r="R754" s="682"/>
      <c r="S754" s="682"/>
      <c r="T754" s="682"/>
      <c r="U754" s="682"/>
      <c r="V754" s="682"/>
      <c r="W754" s="682"/>
      <c r="X754" s="682"/>
      <c r="Y754" s="682"/>
      <c r="Z754" s="682"/>
    </row>
    <row r="755" spans="1:26" ht="15">
      <c r="A755" s="682"/>
      <c r="B755" s="684"/>
      <c r="C755" s="684"/>
      <c r="D755" s="684"/>
      <c r="E755" s="865"/>
      <c r="F755" s="865"/>
      <c r="G755" s="865"/>
      <c r="H755" s="865"/>
      <c r="I755" s="684"/>
      <c r="J755" s="682"/>
      <c r="K755" s="682"/>
      <c r="L755" s="682"/>
      <c r="M755" s="682"/>
      <c r="N755" s="682"/>
      <c r="O755" s="682"/>
      <c r="P755" s="682"/>
      <c r="Q755" s="682"/>
      <c r="R755" s="682"/>
      <c r="S755" s="682"/>
      <c r="T755" s="682"/>
      <c r="U755" s="682"/>
      <c r="V755" s="682"/>
      <c r="W755" s="682"/>
      <c r="X755" s="682"/>
      <c r="Y755" s="682"/>
      <c r="Z755" s="682"/>
    </row>
    <row r="756" spans="1:26" ht="15">
      <c r="A756" s="682"/>
      <c r="B756" s="684"/>
      <c r="C756" s="684"/>
      <c r="D756" s="684"/>
      <c r="E756" s="865"/>
      <c r="F756" s="865"/>
      <c r="G756" s="865"/>
      <c r="H756" s="865"/>
      <c r="I756" s="684"/>
      <c r="J756" s="682"/>
      <c r="K756" s="682"/>
      <c r="L756" s="682"/>
      <c r="M756" s="682"/>
      <c r="N756" s="682"/>
      <c r="O756" s="682"/>
      <c r="P756" s="682"/>
      <c r="Q756" s="682"/>
      <c r="R756" s="682"/>
      <c r="S756" s="682"/>
      <c r="T756" s="682"/>
      <c r="U756" s="682"/>
      <c r="V756" s="682"/>
      <c r="W756" s="682"/>
      <c r="X756" s="682"/>
      <c r="Y756" s="682"/>
      <c r="Z756" s="682"/>
    </row>
    <row r="757" spans="1:26" ht="15">
      <c r="A757" s="682"/>
      <c r="B757" s="684"/>
      <c r="C757" s="684"/>
      <c r="D757" s="684"/>
      <c r="E757" s="865"/>
      <c r="F757" s="865"/>
      <c r="G757" s="865"/>
      <c r="H757" s="865"/>
      <c r="I757" s="684"/>
      <c r="J757" s="682"/>
      <c r="K757" s="682"/>
      <c r="L757" s="682"/>
      <c r="M757" s="682"/>
      <c r="N757" s="682"/>
      <c r="O757" s="682"/>
      <c r="P757" s="682"/>
      <c r="Q757" s="682"/>
      <c r="R757" s="682"/>
      <c r="S757" s="682"/>
      <c r="T757" s="682"/>
      <c r="U757" s="682"/>
      <c r="V757" s="682"/>
      <c r="W757" s="682"/>
      <c r="X757" s="682"/>
      <c r="Y757" s="682"/>
      <c r="Z757" s="682"/>
    </row>
    <row r="758" spans="1:26" ht="15">
      <c r="A758" s="682"/>
      <c r="B758" s="684"/>
      <c r="C758" s="684"/>
      <c r="D758" s="684"/>
      <c r="E758" s="865"/>
      <c r="F758" s="865"/>
      <c r="G758" s="865"/>
      <c r="H758" s="865"/>
      <c r="I758" s="684"/>
      <c r="J758" s="682"/>
      <c r="K758" s="682"/>
      <c r="L758" s="682"/>
      <c r="M758" s="682"/>
      <c r="N758" s="682"/>
      <c r="O758" s="682"/>
      <c r="P758" s="682"/>
      <c r="Q758" s="682"/>
      <c r="R758" s="682"/>
      <c r="S758" s="682"/>
      <c r="T758" s="682"/>
      <c r="U758" s="682"/>
      <c r="V758" s="682"/>
      <c r="W758" s="682"/>
      <c r="X758" s="682"/>
      <c r="Y758" s="682"/>
      <c r="Z758" s="682"/>
    </row>
    <row r="759" spans="1:26" ht="15">
      <c r="A759" s="682"/>
      <c r="B759" s="684"/>
      <c r="C759" s="684"/>
      <c r="D759" s="684"/>
      <c r="E759" s="865"/>
      <c r="F759" s="865"/>
      <c r="G759" s="865"/>
      <c r="H759" s="865"/>
      <c r="I759" s="684"/>
      <c r="J759" s="682"/>
      <c r="K759" s="682"/>
      <c r="L759" s="682"/>
      <c r="M759" s="682"/>
      <c r="N759" s="682"/>
      <c r="O759" s="682"/>
      <c r="P759" s="682"/>
      <c r="Q759" s="682"/>
      <c r="R759" s="682"/>
      <c r="S759" s="682"/>
      <c r="T759" s="682"/>
      <c r="U759" s="682"/>
      <c r="V759" s="682"/>
      <c r="W759" s="682"/>
      <c r="X759" s="682"/>
      <c r="Y759" s="682"/>
      <c r="Z759" s="682"/>
    </row>
    <row r="760" spans="1:26" ht="15">
      <c r="A760" s="682"/>
      <c r="B760" s="684"/>
      <c r="C760" s="684"/>
      <c r="D760" s="684"/>
      <c r="E760" s="865"/>
      <c r="F760" s="865"/>
      <c r="G760" s="865"/>
      <c r="H760" s="865"/>
      <c r="I760" s="684"/>
      <c r="J760" s="682"/>
      <c r="K760" s="682"/>
      <c r="L760" s="682"/>
      <c r="M760" s="682"/>
      <c r="N760" s="682"/>
      <c r="O760" s="682"/>
      <c r="P760" s="682"/>
      <c r="Q760" s="682"/>
      <c r="R760" s="682"/>
      <c r="S760" s="682"/>
      <c r="T760" s="682"/>
      <c r="U760" s="682"/>
      <c r="V760" s="682"/>
      <c r="W760" s="682"/>
      <c r="X760" s="682"/>
      <c r="Y760" s="682"/>
      <c r="Z760" s="682"/>
    </row>
    <row r="761" spans="1:26" ht="15">
      <c r="A761" s="682"/>
      <c r="B761" s="684"/>
      <c r="C761" s="684"/>
      <c r="D761" s="684"/>
      <c r="E761" s="865"/>
      <c r="F761" s="865"/>
      <c r="G761" s="865"/>
      <c r="H761" s="865"/>
      <c r="I761" s="684"/>
      <c r="J761" s="682"/>
      <c r="K761" s="682"/>
      <c r="L761" s="682"/>
      <c r="M761" s="682"/>
      <c r="N761" s="682"/>
      <c r="O761" s="682"/>
      <c r="P761" s="682"/>
      <c r="Q761" s="682"/>
      <c r="R761" s="682"/>
      <c r="S761" s="682"/>
      <c r="T761" s="682"/>
      <c r="U761" s="682"/>
      <c r="V761" s="682"/>
      <c r="W761" s="682"/>
      <c r="X761" s="682"/>
      <c r="Y761" s="682"/>
      <c r="Z761" s="682"/>
    </row>
    <row r="762" spans="1:26" ht="15">
      <c r="A762" s="682"/>
      <c r="B762" s="684"/>
      <c r="C762" s="684"/>
      <c r="D762" s="684"/>
      <c r="E762" s="865"/>
      <c r="F762" s="865"/>
      <c r="G762" s="865"/>
      <c r="H762" s="865"/>
      <c r="I762" s="684"/>
      <c r="J762" s="682"/>
      <c r="K762" s="682"/>
      <c r="L762" s="682"/>
      <c r="M762" s="682"/>
      <c r="N762" s="682"/>
      <c r="O762" s="682"/>
      <c r="P762" s="682"/>
      <c r="Q762" s="682"/>
      <c r="R762" s="682"/>
      <c r="S762" s="682"/>
      <c r="T762" s="682"/>
      <c r="U762" s="682"/>
      <c r="V762" s="682"/>
      <c r="W762" s="682"/>
      <c r="X762" s="682"/>
      <c r="Y762" s="682"/>
      <c r="Z762" s="682"/>
    </row>
    <row r="763" spans="1:26" ht="15">
      <c r="A763" s="682"/>
      <c r="B763" s="684"/>
      <c r="C763" s="684"/>
      <c r="D763" s="684"/>
      <c r="E763" s="865"/>
      <c r="F763" s="865"/>
      <c r="G763" s="865"/>
      <c r="H763" s="865"/>
      <c r="I763" s="684"/>
      <c r="J763" s="682"/>
      <c r="K763" s="682"/>
      <c r="L763" s="682"/>
      <c r="M763" s="682"/>
      <c r="N763" s="682"/>
      <c r="O763" s="682"/>
      <c r="P763" s="682"/>
      <c r="Q763" s="682"/>
      <c r="R763" s="682"/>
      <c r="S763" s="682"/>
      <c r="T763" s="682"/>
      <c r="U763" s="682"/>
      <c r="V763" s="682"/>
      <c r="W763" s="682"/>
      <c r="X763" s="682"/>
      <c r="Y763" s="682"/>
      <c r="Z763" s="682"/>
    </row>
    <row r="764" spans="1:26" ht="15">
      <c r="A764" s="682"/>
      <c r="B764" s="684"/>
      <c r="C764" s="684"/>
      <c r="D764" s="684"/>
      <c r="E764" s="865"/>
      <c r="F764" s="865"/>
      <c r="G764" s="865"/>
      <c r="H764" s="865"/>
      <c r="I764" s="684"/>
      <c r="J764" s="682"/>
      <c r="K764" s="682"/>
      <c r="L764" s="682"/>
      <c r="M764" s="682"/>
      <c r="N764" s="682"/>
      <c r="O764" s="682"/>
      <c r="P764" s="682"/>
      <c r="Q764" s="682"/>
      <c r="R764" s="682"/>
      <c r="S764" s="682"/>
      <c r="T764" s="682"/>
      <c r="U764" s="682"/>
      <c r="V764" s="682"/>
      <c r="W764" s="682"/>
      <c r="X764" s="682"/>
      <c r="Y764" s="682"/>
      <c r="Z764" s="682"/>
    </row>
    <row r="765" spans="1:26" ht="15">
      <c r="A765" s="682"/>
      <c r="B765" s="684"/>
      <c r="C765" s="684"/>
      <c r="D765" s="684"/>
      <c r="E765" s="865"/>
      <c r="F765" s="865"/>
      <c r="G765" s="865"/>
      <c r="H765" s="865"/>
      <c r="I765" s="684"/>
      <c r="J765" s="682"/>
      <c r="K765" s="682"/>
      <c r="L765" s="682"/>
      <c r="M765" s="682"/>
      <c r="N765" s="682"/>
      <c r="O765" s="682"/>
      <c r="P765" s="682"/>
      <c r="Q765" s="682"/>
      <c r="R765" s="682"/>
      <c r="S765" s="682"/>
      <c r="T765" s="682"/>
      <c r="U765" s="682"/>
      <c r="V765" s="682"/>
      <c r="W765" s="682"/>
      <c r="X765" s="682"/>
      <c r="Y765" s="682"/>
      <c r="Z765" s="682"/>
    </row>
    <row r="766" spans="1:26" ht="15">
      <c r="A766" s="682"/>
      <c r="B766" s="684"/>
      <c r="C766" s="684"/>
      <c r="D766" s="684"/>
      <c r="E766" s="865"/>
      <c r="F766" s="865"/>
      <c r="G766" s="865"/>
      <c r="H766" s="865"/>
      <c r="I766" s="684"/>
      <c r="J766" s="682"/>
      <c r="K766" s="682"/>
      <c r="L766" s="682"/>
      <c r="M766" s="682"/>
      <c r="N766" s="682"/>
      <c r="O766" s="682"/>
      <c r="P766" s="682"/>
      <c r="Q766" s="682"/>
      <c r="R766" s="682"/>
      <c r="S766" s="682"/>
      <c r="T766" s="682"/>
      <c r="U766" s="682"/>
      <c r="V766" s="682"/>
      <c r="W766" s="682"/>
      <c r="X766" s="682"/>
      <c r="Y766" s="682"/>
      <c r="Z766" s="682"/>
    </row>
    <row r="767" spans="1:26" ht="15">
      <c r="A767" s="682"/>
      <c r="B767" s="684"/>
      <c r="C767" s="684"/>
      <c r="D767" s="684"/>
      <c r="E767" s="865"/>
      <c r="F767" s="865"/>
      <c r="G767" s="865"/>
      <c r="H767" s="865"/>
      <c r="I767" s="684"/>
      <c r="J767" s="682"/>
      <c r="K767" s="682"/>
      <c r="L767" s="682"/>
      <c r="M767" s="682"/>
      <c r="N767" s="682"/>
      <c r="O767" s="682"/>
      <c r="P767" s="682"/>
      <c r="Q767" s="682"/>
      <c r="R767" s="682"/>
      <c r="S767" s="682"/>
      <c r="T767" s="682"/>
      <c r="U767" s="682"/>
      <c r="V767" s="682"/>
      <c r="W767" s="682"/>
      <c r="X767" s="682"/>
      <c r="Y767" s="682"/>
      <c r="Z767" s="682"/>
    </row>
    <row r="768" spans="1:26" ht="15">
      <c r="A768" s="682"/>
      <c r="B768" s="684"/>
      <c r="C768" s="684"/>
      <c r="D768" s="684"/>
      <c r="E768" s="865"/>
      <c r="F768" s="865"/>
      <c r="G768" s="865"/>
      <c r="H768" s="865"/>
      <c r="I768" s="684"/>
      <c r="J768" s="682"/>
      <c r="K768" s="682"/>
      <c r="L768" s="682"/>
      <c r="M768" s="682"/>
      <c r="N768" s="682"/>
      <c r="O768" s="682"/>
      <c r="P768" s="682"/>
      <c r="Q768" s="682"/>
      <c r="R768" s="682"/>
      <c r="S768" s="682"/>
      <c r="T768" s="682"/>
      <c r="U768" s="682"/>
      <c r="V768" s="682"/>
      <c r="W768" s="682"/>
      <c r="X768" s="682"/>
      <c r="Y768" s="682"/>
      <c r="Z768" s="682"/>
    </row>
    <row r="769" spans="1:26" ht="15">
      <c r="A769" s="682"/>
      <c r="B769" s="684"/>
      <c r="C769" s="684"/>
      <c r="D769" s="684"/>
      <c r="E769" s="865"/>
      <c r="F769" s="865"/>
      <c r="G769" s="865"/>
      <c r="H769" s="865"/>
      <c r="I769" s="684"/>
      <c r="J769" s="682"/>
      <c r="K769" s="682"/>
      <c r="L769" s="682"/>
      <c r="M769" s="682"/>
      <c r="N769" s="682"/>
      <c r="O769" s="682"/>
      <c r="P769" s="682"/>
      <c r="Q769" s="682"/>
      <c r="R769" s="682"/>
      <c r="S769" s="682"/>
      <c r="T769" s="682"/>
      <c r="U769" s="682"/>
      <c r="V769" s="682"/>
      <c r="W769" s="682"/>
      <c r="X769" s="682"/>
      <c r="Y769" s="682"/>
      <c r="Z769" s="682"/>
    </row>
    <row r="770" spans="1:26" ht="15">
      <c r="A770" s="682"/>
      <c r="B770" s="684"/>
      <c r="C770" s="684"/>
      <c r="D770" s="684"/>
      <c r="E770" s="865"/>
      <c r="F770" s="865"/>
      <c r="G770" s="865"/>
      <c r="H770" s="865"/>
      <c r="I770" s="684"/>
      <c r="J770" s="682"/>
      <c r="K770" s="682"/>
      <c r="L770" s="682"/>
      <c r="M770" s="682"/>
      <c r="N770" s="682"/>
      <c r="O770" s="682"/>
      <c r="P770" s="682"/>
      <c r="Q770" s="682"/>
      <c r="R770" s="682"/>
      <c r="S770" s="682"/>
      <c r="T770" s="682"/>
      <c r="U770" s="682"/>
      <c r="V770" s="682"/>
      <c r="W770" s="682"/>
      <c r="X770" s="682"/>
      <c r="Y770" s="682"/>
      <c r="Z770" s="682"/>
    </row>
    <row r="771" spans="1:26" ht="15">
      <c r="A771" s="682"/>
      <c r="B771" s="684"/>
      <c r="C771" s="684"/>
      <c r="D771" s="684"/>
      <c r="E771" s="865"/>
      <c r="F771" s="865"/>
      <c r="G771" s="865"/>
      <c r="H771" s="865"/>
      <c r="I771" s="684"/>
      <c r="J771" s="682"/>
      <c r="K771" s="682"/>
      <c r="L771" s="682"/>
      <c r="M771" s="682"/>
      <c r="N771" s="682"/>
      <c r="O771" s="682"/>
      <c r="P771" s="682"/>
      <c r="Q771" s="682"/>
      <c r="R771" s="682"/>
      <c r="S771" s="682"/>
      <c r="T771" s="682"/>
      <c r="U771" s="682"/>
      <c r="V771" s="682"/>
      <c r="W771" s="682"/>
      <c r="X771" s="682"/>
      <c r="Y771" s="682"/>
      <c r="Z771" s="682"/>
    </row>
    <row r="772" spans="1:26" ht="15">
      <c r="A772" s="682"/>
      <c r="B772" s="684"/>
      <c r="C772" s="684"/>
      <c r="D772" s="684"/>
      <c r="E772" s="865"/>
      <c r="F772" s="865"/>
      <c r="G772" s="865"/>
      <c r="H772" s="865"/>
      <c r="I772" s="684"/>
      <c r="J772" s="682"/>
      <c r="K772" s="682"/>
      <c r="L772" s="682"/>
      <c r="M772" s="682"/>
      <c r="N772" s="682"/>
      <c r="O772" s="682"/>
      <c r="P772" s="682"/>
      <c r="Q772" s="682"/>
      <c r="R772" s="682"/>
      <c r="S772" s="682"/>
      <c r="T772" s="682"/>
      <c r="U772" s="682"/>
      <c r="V772" s="682"/>
      <c r="W772" s="682"/>
      <c r="X772" s="682"/>
      <c r="Y772" s="682"/>
      <c r="Z772" s="682"/>
    </row>
    <row r="773" spans="1:26" ht="15">
      <c r="A773" s="682"/>
      <c r="B773" s="684"/>
      <c r="C773" s="684"/>
      <c r="D773" s="684"/>
      <c r="E773" s="865"/>
      <c r="F773" s="865"/>
      <c r="G773" s="865"/>
      <c r="H773" s="865"/>
      <c r="I773" s="684"/>
      <c r="J773" s="682"/>
      <c r="K773" s="682"/>
      <c r="L773" s="682"/>
      <c r="M773" s="682"/>
      <c r="N773" s="682"/>
      <c r="O773" s="682"/>
      <c r="P773" s="682"/>
      <c r="Q773" s="682"/>
      <c r="R773" s="682"/>
      <c r="S773" s="682"/>
      <c r="T773" s="682"/>
      <c r="U773" s="682"/>
      <c r="V773" s="682"/>
      <c r="W773" s="682"/>
      <c r="X773" s="682"/>
      <c r="Y773" s="682"/>
      <c r="Z773" s="682"/>
    </row>
    <row r="774" spans="1:26" ht="15">
      <c r="A774" s="682"/>
      <c r="B774" s="684"/>
      <c r="C774" s="684"/>
      <c r="D774" s="684"/>
      <c r="E774" s="865"/>
      <c r="F774" s="865"/>
      <c r="G774" s="865"/>
      <c r="H774" s="865"/>
      <c r="I774" s="684"/>
      <c r="J774" s="682"/>
      <c r="K774" s="682"/>
      <c r="L774" s="682"/>
      <c r="M774" s="682"/>
      <c r="N774" s="682"/>
      <c r="O774" s="682"/>
      <c r="P774" s="682"/>
      <c r="Q774" s="682"/>
      <c r="R774" s="682"/>
      <c r="S774" s="682"/>
      <c r="T774" s="682"/>
      <c r="U774" s="682"/>
      <c r="V774" s="682"/>
      <c r="W774" s="682"/>
      <c r="X774" s="682"/>
      <c r="Y774" s="682"/>
      <c r="Z774" s="682"/>
    </row>
    <row r="775" spans="1:26" ht="15">
      <c r="A775" s="682"/>
      <c r="B775" s="684"/>
      <c r="C775" s="684"/>
      <c r="D775" s="684"/>
      <c r="E775" s="865"/>
      <c r="F775" s="865"/>
      <c r="G775" s="865"/>
      <c r="H775" s="865"/>
      <c r="I775" s="684"/>
      <c r="J775" s="682"/>
      <c r="K775" s="682"/>
      <c r="L775" s="682"/>
      <c r="M775" s="682"/>
      <c r="N775" s="682"/>
      <c r="O775" s="682"/>
      <c r="P775" s="682"/>
      <c r="Q775" s="682"/>
      <c r="R775" s="682"/>
      <c r="S775" s="682"/>
      <c r="T775" s="682"/>
      <c r="U775" s="682"/>
      <c r="V775" s="682"/>
      <c r="W775" s="682"/>
      <c r="X775" s="682"/>
      <c r="Y775" s="682"/>
      <c r="Z775" s="682"/>
    </row>
    <row r="776" spans="1:26" ht="15">
      <c r="A776" s="682"/>
      <c r="B776" s="684"/>
      <c r="C776" s="684"/>
      <c r="D776" s="684"/>
      <c r="E776" s="865"/>
      <c r="F776" s="865"/>
      <c r="G776" s="865"/>
      <c r="H776" s="865"/>
      <c r="I776" s="684"/>
      <c r="J776" s="682"/>
      <c r="K776" s="682"/>
      <c r="L776" s="682"/>
      <c r="M776" s="682"/>
      <c r="N776" s="682"/>
      <c r="O776" s="682"/>
      <c r="P776" s="682"/>
      <c r="Q776" s="682"/>
      <c r="R776" s="682"/>
      <c r="S776" s="682"/>
      <c r="T776" s="682"/>
      <c r="U776" s="682"/>
      <c r="V776" s="682"/>
      <c r="W776" s="682"/>
      <c r="X776" s="682"/>
      <c r="Y776" s="682"/>
      <c r="Z776" s="682"/>
    </row>
    <row r="777" spans="1:26" ht="15">
      <c r="A777" s="682"/>
      <c r="B777" s="684"/>
      <c r="C777" s="684"/>
      <c r="D777" s="684"/>
      <c r="E777" s="865"/>
      <c r="F777" s="865"/>
      <c r="G777" s="865"/>
      <c r="H777" s="865"/>
      <c r="I777" s="684"/>
      <c r="J777" s="682"/>
      <c r="K777" s="682"/>
      <c r="L777" s="682"/>
      <c r="M777" s="682"/>
      <c r="N777" s="682"/>
      <c r="O777" s="682"/>
      <c r="P777" s="682"/>
      <c r="Q777" s="682"/>
      <c r="R777" s="682"/>
      <c r="S777" s="682"/>
      <c r="T777" s="682"/>
      <c r="U777" s="682"/>
      <c r="V777" s="682"/>
      <c r="W777" s="682"/>
      <c r="X777" s="682"/>
      <c r="Y777" s="682"/>
      <c r="Z777" s="682"/>
    </row>
    <row r="778" spans="1:26" ht="15">
      <c r="A778" s="682"/>
      <c r="B778" s="684"/>
      <c r="C778" s="684"/>
      <c r="D778" s="684"/>
      <c r="E778" s="865"/>
      <c r="F778" s="865"/>
      <c r="G778" s="865"/>
      <c r="H778" s="865"/>
      <c r="I778" s="684"/>
      <c r="J778" s="682"/>
      <c r="K778" s="682"/>
      <c r="L778" s="682"/>
      <c r="M778" s="682"/>
      <c r="N778" s="682"/>
      <c r="O778" s="682"/>
      <c r="P778" s="682"/>
      <c r="Q778" s="682"/>
      <c r="R778" s="682"/>
      <c r="S778" s="682"/>
      <c r="T778" s="682"/>
      <c r="U778" s="682"/>
      <c r="V778" s="682"/>
      <c r="W778" s="682"/>
      <c r="X778" s="682"/>
      <c r="Y778" s="682"/>
      <c r="Z778" s="682"/>
    </row>
    <row r="779" spans="1:26" ht="15">
      <c r="A779" s="682"/>
      <c r="B779" s="684"/>
      <c r="C779" s="684"/>
      <c r="D779" s="684"/>
      <c r="E779" s="865"/>
      <c r="F779" s="865"/>
      <c r="G779" s="865"/>
      <c r="H779" s="865"/>
      <c r="I779" s="684"/>
      <c r="J779" s="682"/>
      <c r="K779" s="682"/>
      <c r="L779" s="682"/>
      <c r="M779" s="682"/>
      <c r="N779" s="682"/>
      <c r="O779" s="682"/>
      <c r="P779" s="682"/>
      <c r="Q779" s="682"/>
      <c r="R779" s="682"/>
      <c r="S779" s="682"/>
      <c r="T779" s="682"/>
      <c r="U779" s="682"/>
      <c r="V779" s="682"/>
      <c r="W779" s="682"/>
      <c r="X779" s="682"/>
      <c r="Y779" s="682"/>
      <c r="Z779" s="682"/>
    </row>
    <row r="780" spans="1:26" ht="15">
      <c r="A780" s="682"/>
      <c r="B780" s="684"/>
      <c r="C780" s="684"/>
      <c r="D780" s="684"/>
      <c r="E780" s="865"/>
      <c r="F780" s="865"/>
      <c r="G780" s="865"/>
      <c r="H780" s="865"/>
      <c r="I780" s="684"/>
      <c r="J780" s="682"/>
      <c r="K780" s="682"/>
      <c r="L780" s="682"/>
      <c r="M780" s="682"/>
      <c r="N780" s="682"/>
      <c r="O780" s="682"/>
      <c r="P780" s="682"/>
      <c r="Q780" s="682"/>
      <c r="R780" s="682"/>
      <c r="S780" s="682"/>
      <c r="T780" s="682"/>
      <c r="U780" s="682"/>
      <c r="V780" s="682"/>
      <c r="W780" s="682"/>
      <c r="X780" s="682"/>
      <c r="Y780" s="682"/>
      <c r="Z780" s="682"/>
    </row>
    <row r="781" spans="1:26" ht="15">
      <c r="A781" s="682"/>
      <c r="B781" s="684"/>
      <c r="C781" s="684"/>
      <c r="D781" s="684"/>
      <c r="E781" s="865"/>
      <c r="F781" s="865"/>
      <c r="G781" s="865"/>
      <c r="H781" s="865"/>
      <c r="I781" s="684"/>
      <c r="J781" s="682"/>
      <c r="K781" s="682"/>
      <c r="L781" s="682"/>
      <c r="M781" s="682"/>
      <c r="N781" s="682"/>
      <c r="O781" s="682"/>
      <c r="P781" s="682"/>
      <c r="Q781" s="682"/>
      <c r="R781" s="682"/>
      <c r="S781" s="682"/>
      <c r="T781" s="682"/>
      <c r="U781" s="682"/>
      <c r="V781" s="682"/>
      <c r="W781" s="682"/>
      <c r="X781" s="682"/>
      <c r="Y781" s="682"/>
      <c r="Z781" s="682"/>
    </row>
    <row r="782" spans="1:26" ht="15">
      <c r="A782" s="682"/>
      <c r="B782" s="684"/>
      <c r="C782" s="684"/>
      <c r="D782" s="684"/>
      <c r="E782" s="865"/>
      <c r="F782" s="865"/>
      <c r="G782" s="865"/>
      <c r="H782" s="865"/>
      <c r="I782" s="684"/>
      <c r="J782" s="682"/>
      <c r="K782" s="682"/>
      <c r="L782" s="682"/>
      <c r="M782" s="682"/>
      <c r="N782" s="682"/>
      <c r="O782" s="682"/>
      <c r="P782" s="682"/>
      <c r="Q782" s="682"/>
      <c r="R782" s="682"/>
      <c r="S782" s="682"/>
      <c r="T782" s="682"/>
      <c r="U782" s="682"/>
      <c r="V782" s="682"/>
      <c r="W782" s="682"/>
      <c r="X782" s="682"/>
      <c r="Y782" s="682"/>
      <c r="Z782" s="682"/>
    </row>
    <row r="783" spans="1:26" ht="15">
      <c r="A783" s="682"/>
      <c r="B783" s="684"/>
      <c r="C783" s="684"/>
      <c r="D783" s="684"/>
      <c r="E783" s="865"/>
      <c r="F783" s="865"/>
      <c r="G783" s="865"/>
      <c r="H783" s="865"/>
      <c r="I783" s="684"/>
      <c r="J783" s="682"/>
      <c r="K783" s="682"/>
      <c r="L783" s="682"/>
      <c r="M783" s="682"/>
      <c r="N783" s="682"/>
      <c r="O783" s="682"/>
      <c r="P783" s="682"/>
      <c r="Q783" s="682"/>
      <c r="R783" s="682"/>
      <c r="S783" s="682"/>
      <c r="T783" s="682"/>
      <c r="U783" s="682"/>
      <c r="V783" s="682"/>
      <c r="W783" s="682"/>
      <c r="X783" s="682"/>
      <c r="Y783" s="682"/>
      <c r="Z783" s="682"/>
    </row>
    <row r="784" spans="1:26" ht="15">
      <c r="A784" s="682"/>
      <c r="B784" s="684"/>
      <c r="C784" s="684"/>
      <c r="D784" s="684"/>
      <c r="E784" s="865"/>
      <c r="F784" s="865"/>
      <c r="G784" s="865"/>
      <c r="H784" s="865"/>
      <c r="I784" s="684"/>
      <c r="J784" s="682"/>
      <c r="K784" s="682"/>
      <c r="L784" s="682"/>
      <c r="M784" s="682"/>
      <c r="N784" s="682"/>
      <c r="O784" s="682"/>
      <c r="P784" s="682"/>
      <c r="Q784" s="682"/>
      <c r="R784" s="682"/>
      <c r="S784" s="682"/>
      <c r="T784" s="682"/>
      <c r="U784" s="682"/>
      <c r="V784" s="682"/>
      <c r="W784" s="682"/>
      <c r="X784" s="682"/>
      <c r="Y784" s="682"/>
      <c r="Z784" s="682"/>
    </row>
    <row r="785" spans="1:26" ht="15">
      <c r="A785" s="682"/>
      <c r="B785" s="684"/>
      <c r="C785" s="684"/>
      <c r="D785" s="684"/>
      <c r="E785" s="865"/>
      <c r="F785" s="865"/>
      <c r="G785" s="865"/>
      <c r="H785" s="865"/>
      <c r="I785" s="684"/>
      <c r="J785" s="682"/>
      <c r="K785" s="682"/>
      <c r="L785" s="682"/>
      <c r="M785" s="682"/>
      <c r="N785" s="682"/>
      <c r="O785" s="682"/>
      <c r="P785" s="682"/>
      <c r="Q785" s="682"/>
      <c r="R785" s="682"/>
      <c r="S785" s="682"/>
      <c r="T785" s="682"/>
      <c r="U785" s="682"/>
      <c r="V785" s="682"/>
      <c r="W785" s="682"/>
      <c r="X785" s="682"/>
      <c r="Y785" s="682"/>
      <c r="Z785" s="682"/>
    </row>
    <row r="786" spans="1:26" ht="15">
      <c r="A786" s="682"/>
      <c r="B786" s="684"/>
      <c r="C786" s="684"/>
      <c r="D786" s="684"/>
      <c r="E786" s="865"/>
      <c r="F786" s="865"/>
      <c r="G786" s="865"/>
      <c r="H786" s="865"/>
      <c r="I786" s="684"/>
      <c r="J786" s="682"/>
      <c r="K786" s="682"/>
      <c r="L786" s="682"/>
      <c r="M786" s="682"/>
      <c r="N786" s="682"/>
      <c r="O786" s="682"/>
      <c r="P786" s="682"/>
      <c r="Q786" s="682"/>
      <c r="R786" s="682"/>
      <c r="S786" s="682"/>
      <c r="T786" s="682"/>
      <c r="U786" s="682"/>
      <c r="V786" s="682"/>
      <c r="W786" s="682"/>
      <c r="X786" s="682"/>
      <c r="Y786" s="682"/>
      <c r="Z786" s="682"/>
    </row>
    <row r="787" spans="1:26" ht="15">
      <c r="A787" s="682"/>
      <c r="B787" s="684"/>
      <c r="C787" s="684"/>
      <c r="D787" s="684"/>
      <c r="E787" s="865"/>
      <c r="F787" s="865"/>
      <c r="G787" s="865"/>
      <c r="H787" s="865"/>
      <c r="I787" s="684"/>
      <c r="J787" s="682"/>
      <c r="K787" s="682"/>
      <c r="L787" s="682"/>
      <c r="M787" s="682"/>
      <c r="N787" s="682"/>
      <c r="O787" s="682"/>
      <c r="P787" s="682"/>
      <c r="Q787" s="682"/>
      <c r="R787" s="682"/>
      <c r="S787" s="682"/>
      <c r="T787" s="682"/>
      <c r="U787" s="682"/>
      <c r="V787" s="682"/>
      <c r="W787" s="682"/>
      <c r="X787" s="682"/>
      <c r="Y787" s="682"/>
      <c r="Z787" s="682"/>
    </row>
    <row r="788" spans="1:26" ht="15">
      <c r="A788" s="682"/>
      <c r="B788" s="684"/>
      <c r="C788" s="684"/>
      <c r="D788" s="684"/>
      <c r="E788" s="865"/>
      <c r="F788" s="865"/>
      <c r="G788" s="865"/>
      <c r="H788" s="865"/>
      <c r="I788" s="684"/>
      <c r="J788" s="682"/>
      <c r="K788" s="682"/>
      <c r="L788" s="682"/>
      <c r="M788" s="682"/>
      <c r="N788" s="682"/>
      <c r="O788" s="682"/>
      <c r="P788" s="682"/>
      <c r="Q788" s="682"/>
      <c r="R788" s="682"/>
      <c r="S788" s="682"/>
      <c r="T788" s="682"/>
      <c r="U788" s="682"/>
      <c r="V788" s="682"/>
      <c r="W788" s="682"/>
      <c r="X788" s="682"/>
      <c r="Y788" s="682"/>
      <c r="Z788" s="682"/>
    </row>
    <row r="789" spans="1:26" ht="15">
      <c r="A789" s="682"/>
      <c r="B789" s="684"/>
      <c r="C789" s="684"/>
      <c r="D789" s="684"/>
      <c r="E789" s="865"/>
      <c r="F789" s="865"/>
      <c r="G789" s="865"/>
      <c r="H789" s="865"/>
      <c r="I789" s="684"/>
      <c r="J789" s="682"/>
      <c r="K789" s="682"/>
      <c r="L789" s="682"/>
      <c r="M789" s="682"/>
      <c r="N789" s="682"/>
      <c r="O789" s="682"/>
      <c r="P789" s="682"/>
      <c r="Q789" s="682"/>
      <c r="R789" s="682"/>
      <c r="S789" s="682"/>
      <c r="T789" s="682"/>
      <c r="U789" s="682"/>
      <c r="V789" s="682"/>
      <c r="W789" s="682"/>
      <c r="X789" s="682"/>
      <c r="Y789" s="682"/>
      <c r="Z789" s="682"/>
    </row>
    <row r="790" spans="1:26" ht="15">
      <c r="A790" s="682"/>
      <c r="B790" s="684"/>
      <c r="C790" s="684"/>
      <c r="D790" s="684"/>
      <c r="E790" s="865"/>
      <c r="F790" s="865"/>
      <c r="G790" s="865"/>
      <c r="H790" s="865"/>
      <c r="I790" s="684"/>
      <c r="J790" s="682"/>
      <c r="K790" s="682"/>
      <c r="L790" s="682"/>
      <c r="M790" s="682"/>
      <c r="N790" s="682"/>
      <c r="O790" s="682"/>
      <c r="P790" s="682"/>
      <c r="Q790" s="682"/>
      <c r="R790" s="682"/>
      <c r="S790" s="682"/>
      <c r="T790" s="682"/>
      <c r="U790" s="682"/>
      <c r="V790" s="682"/>
      <c r="W790" s="682"/>
      <c r="X790" s="682"/>
      <c r="Y790" s="682"/>
      <c r="Z790" s="682"/>
    </row>
    <row r="791" spans="1:26" ht="15">
      <c r="A791" s="682"/>
      <c r="B791" s="684"/>
      <c r="C791" s="684"/>
      <c r="D791" s="684"/>
      <c r="E791" s="865"/>
      <c r="F791" s="865"/>
      <c r="G791" s="865"/>
      <c r="H791" s="865"/>
      <c r="I791" s="684"/>
      <c r="J791" s="682"/>
      <c r="K791" s="682"/>
      <c r="L791" s="682"/>
      <c r="M791" s="682"/>
      <c r="N791" s="682"/>
      <c r="O791" s="682"/>
      <c r="P791" s="682"/>
      <c r="Q791" s="682"/>
      <c r="R791" s="682"/>
      <c r="S791" s="682"/>
      <c r="T791" s="682"/>
      <c r="U791" s="682"/>
      <c r="V791" s="682"/>
      <c r="W791" s="682"/>
      <c r="X791" s="682"/>
      <c r="Y791" s="682"/>
      <c r="Z791" s="682"/>
    </row>
    <row r="792" spans="1:26" ht="15">
      <c r="A792" s="682"/>
      <c r="B792" s="684"/>
      <c r="C792" s="684"/>
      <c r="D792" s="684"/>
      <c r="E792" s="865"/>
      <c r="F792" s="865"/>
      <c r="G792" s="865"/>
      <c r="H792" s="865"/>
      <c r="I792" s="684"/>
      <c r="J792" s="682"/>
      <c r="K792" s="682"/>
      <c r="L792" s="682"/>
      <c r="M792" s="682"/>
      <c r="N792" s="682"/>
      <c r="O792" s="682"/>
      <c r="P792" s="682"/>
      <c r="Q792" s="682"/>
      <c r="R792" s="682"/>
      <c r="S792" s="682"/>
      <c r="T792" s="682"/>
      <c r="U792" s="682"/>
      <c r="V792" s="682"/>
      <c r="W792" s="682"/>
      <c r="X792" s="682"/>
      <c r="Y792" s="682"/>
      <c r="Z792" s="682"/>
    </row>
    <row r="793" spans="1:26" ht="15">
      <c r="A793" s="682"/>
      <c r="B793" s="684"/>
      <c r="C793" s="684"/>
      <c r="D793" s="684"/>
      <c r="E793" s="865"/>
      <c r="F793" s="865"/>
      <c r="G793" s="865"/>
      <c r="H793" s="865"/>
      <c r="I793" s="684"/>
      <c r="J793" s="682"/>
      <c r="K793" s="682"/>
      <c r="L793" s="682"/>
      <c r="M793" s="682"/>
      <c r="N793" s="682"/>
      <c r="O793" s="682"/>
      <c r="P793" s="682"/>
      <c r="Q793" s="682"/>
      <c r="R793" s="682"/>
      <c r="S793" s="682"/>
      <c r="T793" s="682"/>
      <c r="U793" s="682"/>
      <c r="V793" s="682"/>
      <c r="W793" s="682"/>
      <c r="X793" s="682"/>
      <c r="Y793" s="682"/>
      <c r="Z793" s="682"/>
    </row>
    <row r="794" spans="1:26" ht="15">
      <c r="A794" s="682"/>
      <c r="B794" s="684"/>
      <c r="C794" s="684"/>
      <c r="D794" s="684"/>
      <c r="E794" s="865"/>
      <c r="F794" s="865"/>
      <c r="G794" s="865"/>
      <c r="H794" s="865"/>
      <c r="I794" s="684"/>
      <c r="J794" s="682"/>
      <c r="K794" s="682"/>
      <c r="L794" s="682"/>
      <c r="M794" s="682"/>
      <c r="N794" s="682"/>
      <c r="O794" s="682"/>
      <c r="P794" s="682"/>
      <c r="Q794" s="682"/>
      <c r="R794" s="682"/>
      <c r="S794" s="682"/>
      <c r="T794" s="682"/>
      <c r="U794" s="682"/>
      <c r="V794" s="682"/>
      <c r="W794" s="682"/>
      <c r="X794" s="682"/>
      <c r="Y794" s="682"/>
      <c r="Z794" s="682"/>
    </row>
    <row r="795" spans="1:26" ht="15">
      <c r="A795" s="682"/>
      <c r="B795" s="684"/>
      <c r="C795" s="684"/>
      <c r="D795" s="684"/>
      <c r="E795" s="865"/>
      <c r="F795" s="865"/>
      <c r="G795" s="865"/>
      <c r="H795" s="865"/>
      <c r="I795" s="684"/>
      <c r="J795" s="682"/>
      <c r="K795" s="682"/>
      <c r="L795" s="682"/>
      <c r="M795" s="682"/>
      <c r="N795" s="682"/>
      <c r="O795" s="682"/>
      <c r="P795" s="682"/>
      <c r="Q795" s="682"/>
      <c r="R795" s="682"/>
      <c r="S795" s="682"/>
      <c r="T795" s="682"/>
      <c r="U795" s="682"/>
      <c r="V795" s="682"/>
      <c r="W795" s="682"/>
      <c r="X795" s="682"/>
      <c r="Y795" s="682"/>
      <c r="Z795" s="682"/>
    </row>
    <row r="796" spans="1:26" ht="15">
      <c r="A796" s="682"/>
      <c r="B796" s="684"/>
      <c r="C796" s="684"/>
      <c r="D796" s="684"/>
      <c r="E796" s="865"/>
      <c r="F796" s="865"/>
      <c r="G796" s="865"/>
      <c r="H796" s="865"/>
      <c r="I796" s="684"/>
      <c r="J796" s="682"/>
      <c r="K796" s="682"/>
      <c r="L796" s="682"/>
      <c r="M796" s="682"/>
      <c r="N796" s="682"/>
      <c r="O796" s="682"/>
      <c r="P796" s="682"/>
      <c r="Q796" s="682"/>
      <c r="R796" s="682"/>
      <c r="S796" s="682"/>
      <c r="T796" s="682"/>
      <c r="U796" s="682"/>
      <c r="V796" s="682"/>
      <c r="W796" s="682"/>
      <c r="X796" s="682"/>
      <c r="Y796" s="682"/>
      <c r="Z796" s="682"/>
    </row>
    <row r="797" spans="1:26" ht="15">
      <c r="A797" s="682"/>
      <c r="B797" s="684"/>
      <c r="C797" s="684"/>
      <c r="D797" s="684"/>
      <c r="E797" s="865"/>
      <c r="F797" s="865"/>
      <c r="G797" s="865"/>
      <c r="H797" s="865"/>
      <c r="I797" s="684"/>
      <c r="J797" s="682"/>
      <c r="K797" s="682"/>
      <c r="L797" s="682"/>
      <c r="M797" s="682"/>
      <c r="N797" s="682"/>
      <c r="O797" s="682"/>
      <c r="P797" s="682"/>
      <c r="Q797" s="682"/>
      <c r="R797" s="682"/>
      <c r="S797" s="682"/>
      <c r="T797" s="682"/>
      <c r="U797" s="682"/>
      <c r="V797" s="682"/>
      <c r="W797" s="682"/>
      <c r="X797" s="682"/>
      <c r="Y797" s="682"/>
      <c r="Z797" s="682"/>
    </row>
    <row r="798" spans="1:26" ht="15">
      <c r="A798" s="682"/>
      <c r="B798" s="684"/>
      <c r="C798" s="684"/>
      <c r="D798" s="684"/>
      <c r="E798" s="865"/>
      <c r="F798" s="865"/>
      <c r="G798" s="865"/>
      <c r="H798" s="865"/>
      <c r="I798" s="684"/>
      <c r="J798" s="682"/>
      <c r="K798" s="682"/>
      <c r="L798" s="682"/>
      <c r="M798" s="682"/>
      <c r="N798" s="682"/>
      <c r="O798" s="682"/>
      <c r="P798" s="682"/>
      <c r="Q798" s="682"/>
      <c r="R798" s="682"/>
      <c r="S798" s="682"/>
      <c r="T798" s="682"/>
      <c r="U798" s="682"/>
      <c r="V798" s="682"/>
      <c r="W798" s="682"/>
      <c r="X798" s="682"/>
      <c r="Y798" s="682"/>
      <c r="Z798" s="682"/>
    </row>
    <row r="799" spans="1:26" ht="15">
      <c r="A799" s="682"/>
      <c r="B799" s="684"/>
      <c r="C799" s="684"/>
      <c r="D799" s="684"/>
      <c r="E799" s="865"/>
      <c r="F799" s="865"/>
      <c r="G799" s="865"/>
      <c r="H799" s="865"/>
      <c r="I799" s="684"/>
      <c r="J799" s="682"/>
      <c r="K799" s="682"/>
      <c r="L799" s="682"/>
      <c r="M799" s="682"/>
      <c r="N799" s="682"/>
      <c r="O799" s="682"/>
      <c r="P799" s="682"/>
      <c r="Q799" s="682"/>
      <c r="R799" s="682"/>
      <c r="S799" s="682"/>
      <c r="T799" s="682"/>
      <c r="U799" s="682"/>
      <c r="V799" s="682"/>
      <c r="W799" s="682"/>
      <c r="X799" s="682"/>
      <c r="Y799" s="682"/>
      <c r="Z799" s="682"/>
    </row>
    <row r="800" spans="1:26" ht="15">
      <c r="A800" s="682"/>
      <c r="B800" s="684"/>
      <c r="C800" s="684"/>
      <c r="D800" s="684"/>
      <c r="E800" s="865"/>
      <c r="F800" s="865"/>
      <c r="G800" s="865"/>
      <c r="H800" s="865"/>
      <c r="I800" s="684"/>
      <c r="J800" s="682"/>
      <c r="K800" s="682"/>
      <c r="L800" s="682"/>
      <c r="M800" s="682"/>
      <c r="N800" s="682"/>
      <c r="O800" s="682"/>
      <c r="P800" s="682"/>
      <c r="Q800" s="682"/>
      <c r="R800" s="682"/>
      <c r="S800" s="682"/>
      <c r="T800" s="682"/>
      <c r="U800" s="682"/>
      <c r="V800" s="682"/>
      <c r="W800" s="682"/>
      <c r="X800" s="682"/>
      <c r="Y800" s="682"/>
      <c r="Z800" s="682"/>
    </row>
    <row r="801" spans="1:26" ht="15">
      <c r="A801" s="682"/>
      <c r="B801" s="684"/>
      <c r="C801" s="684"/>
      <c r="D801" s="684"/>
      <c r="E801" s="865"/>
      <c r="F801" s="865"/>
      <c r="G801" s="865"/>
      <c r="H801" s="865"/>
      <c r="I801" s="684"/>
      <c r="J801" s="682"/>
      <c r="K801" s="682"/>
      <c r="L801" s="682"/>
      <c r="M801" s="682"/>
      <c r="N801" s="682"/>
      <c r="O801" s="682"/>
      <c r="P801" s="682"/>
      <c r="Q801" s="682"/>
      <c r="R801" s="682"/>
      <c r="S801" s="682"/>
      <c r="T801" s="682"/>
      <c r="U801" s="682"/>
      <c r="V801" s="682"/>
      <c r="W801" s="682"/>
      <c r="X801" s="682"/>
      <c r="Y801" s="682"/>
      <c r="Z801" s="682"/>
    </row>
    <row r="802" spans="1:26" ht="15">
      <c r="A802" s="682"/>
      <c r="B802" s="684"/>
      <c r="C802" s="684"/>
      <c r="D802" s="684"/>
      <c r="E802" s="865"/>
      <c r="F802" s="865"/>
      <c r="G802" s="865"/>
      <c r="H802" s="865"/>
      <c r="I802" s="684"/>
      <c r="J802" s="682"/>
      <c r="K802" s="682"/>
      <c r="L802" s="682"/>
      <c r="M802" s="682"/>
      <c r="N802" s="682"/>
      <c r="O802" s="682"/>
      <c r="P802" s="682"/>
      <c r="Q802" s="682"/>
      <c r="R802" s="682"/>
      <c r="S802" s="682"/>
      <c r="T802" s="682"/>
      <c r="U802" s="682"/>
      <c r="V802" s="682"/>
      <c r="W802" s="682"/>
      <c r="X802" s="682"/>
      <c r="Y802" s="682"/>
      <c r="Z802" s="682"/>
    </row>
    <row r="803" spans="1:26" ht="15">
      <c r="A803" s="682"/>
      <c r="B803" s="684"/>
      <c r="C803" s="684"/>
      <c r="D803" s="684"/>
      <c r="E803" s="865"/>
      <c r="F803" s="865"/>
      <c r="G803" s="865"/>
      <c r="H803" s="865"/>
      <c r="I803" s="684"/>
      <c r="J803" s="682"/>
      <c r="K803" s="682"/>
      <c r="L803" s="682"/>
      <c r="M803" s="682"/>
      <c r="N803" s="682"/>
      <c r="O803" s="682"/>
      <c r="P803" s="682"/>
      <c r="Q803" s="682"/>
      <c r="R803" s="682"/>
      <c r="S803" s="682"/>
      <c r="T803" s="682"/>
      <c r="U803" s="682"/>
      <c r="V803" s="682"/>
      <c r="W803" s="682"/>
      <c r="X803" s="682"/>
      <c r="Y803" s="682"/>
      <c r="Z803" s="682"/>
    </row>
    <row r="804" spans="1:26" ht="15">
      <c r="A804" s="682"/>
      <c r="B804" s="684"/>
      <c r="C804" s="684"/>
      <c r="D804" s="684"/>
      <c r="E804" s="865"/>
      <c r="F804" s="865"/>
      <c r="G804" s="865"/>
      <c r="H804" s="865"/>
      <c r="I804" s="684"/>
      <c r="J804" s="682"/>
      <c r="K804" s="682"/>
      <c r="L804" s="682"/>
      <c r="M804" s="682"/>
      <c r="N804" s="682"/>
      <c r="O804" s="682"/>
      <c r="P804" s="682"/>
      <c r="Q804" s="682"/>
      <c r="R804" s="682"/>
      <c r="S804" s="682"/>
      <c r="T804" s="682"/>
      <c r="U804" s="682"/>
      <c r="V804" s="682"/>
      <c r="W804" s="682"/>
      <c r="X804" s="682"/>
      <c r="Y804" s="682"/>
      <c r="Z804" s="682"/>
    </row>
    <row r="805" spans="1:26" ht="15">
      <c r="A805" s="682"/>
      <c r="B805" s="684"/>
      <c r="C805" s="684"/>
      <c r="D805" s="684"/>
      <c r="E805" s="865"/>
      <c r="F805" s="865"/>
      <c r="G805" s="865"/>
      <c r="H805" s="865"/>
      <c r="I805" s="684"/>
      <c r="J805" s="682"/>
      <c r="K805" s="682"/>
      <c r="L805" s="682"/>
      <c r="M805" s="682"/>
      <c r="N805" s="682"/>
      <c r="O805" s="682"/>
      <c r="P805" s="682"/>
      <c r="Q805" s="682"/>
      <c r="R805" s="682"/>
      <c r="S805" s="682"/>
      <c r="T805" s="682"/>
      <c r="U805" s="682"/>
      <c r="V805" s="682"/>
      <c r="W805" s="682"/>
      <c r="X805" s="682"/>
      <c r="Y805" s="682"/>
      <c r="Z805" s="682"/>
    </row>
    <row r="806" spans="1:26" ht="15">
      <c r="A806" s="682"/>
      <c r="B806" s="684"/>
      <c r="C806" s="684"/>
      <c r="D806" s="684"/>
      <c r="E806" s="865"/>
      <c r="F806" s="865"/>
      <c r="G806" s="865"/>
      <c r="H806" s="865"/>
      <c r="I806" s="684"/>
      <c r="J806" s="682"/>
      <c r="K806" s="682"/>
      <c r="L806" s="682"/>
      <c r="M806" s="682"/>
      <c r="N806" s="682"/>
      <c r="O806" s="682"/>
      <c r="P806" s="682"/>
      <c r="Q806" s="682"/>
      <c r="R806" s="682"/>
      <c r="S806" s="682"/>
      <c r="T806" s="682"/>
      <c r="U806" s="682"/>
      <c r="V806" s="682"/>
      <c r="W806" s="682"/>
      <c r="X806" s="682"/>
      <c r="Y806" s="682"/>
      <c r="Z806" s="682"/>
    </row>
    <row r="807" spans="1:26" ht="15">
      <c r="A807" s="682"/>
      <c r="B807" s="684"/>
      <c r="C807" s="684"/>
      <c r="D807" s="684"/>
      <c r="E807" s="865"/>
      <c r="F807" s="865"/>
      <c r="G807" s="865"/>
      <c r="H807" s="865"/>
      <c r="I807" s="684"/>
      <c r="J807" s="682"/>
      <c r="K807" s="682"/>
      <c r="L807" s="682"/>
      <c r="M807" s="682"/>
      <c r="N807" s="682"/>
      <c r="O807" s="682"/>
      <c r="P807" s="682"/>
      <c r="Q807" s="682"/>
      <c r="R807" s="682"/>
      <c r="S807" s="682"/>
      <c r="T807" s="682"/>
      <c r="U807" s="682"/>
      <c r="V807" s="682"/>
      <c r="W807" s="682"/>
      <c r="X807" s="682"/>
      <c r="Y807" s="682"/>
      <c r="Z807" s="682"/>
    </row>
    <row r="808" spans="1:26" ht="15">
      <c r="A808" s="682"/>
      <c r="B808" s="684"/>
      <c r="C808" s="684"/>
      <c r="D808" s="684"/>
      <c r="E808" s="865"/>
      <c r="F808" s="865"/>
      <c r="G808" s="865"/>
      <c r="H808" s="865"/>
      <c r="I808" s="684"/>
      <c r="J808" s="682"/>
      <c r="K808" s="682"/>
      <c r="L808" s="682"/>
      <c r="M808" s="682"/>
      <c r="N808" s="682"/>
      <c r="O808" s="682"/>
      <c r="P808" s="682"/>
      <c r="Q808" s="682"/>
      <c r="R808" s="682"/>
      <c r="S808" s="682"/>
      <c r="T808" s="682"/>
      <c r="U808" s="682"/>
      <c r="V808" s="682"/>
      <c r="W808" s="682"/>
      <c r="X808" s="682"/>
      <c r="Y808" s="682"/>
      <c r="Z808" s="682"/>
    </row>
    <row r="809" spans="1:26" ht="15">
      <c r="A809" s="682"/>
      <c r="B809" s="684"/>
      <c r="C809" s="684"/>
      <c r="D809" s="684"/>
      <c r="E809" s="865"/>
      <c r="F809" s="865"/>
      <c r="G809" s="865"/>
      <c r="H809" s="865"/>
      <c r="I809" s="684"/>
      <c r="J809" s="682"/>
      <c r="K809" s="682"/>
      <c r="L809" s="682"/>
      <c r="M809" s="682"/>
      <c r="N809" s="682"/>
      <c r="O809" s="682"/>
      <c r="P809" s="682"/>
      <c r="Q809" s="682"/>
      <c r="R809" s="682"/>
      <c r="S809" s="682"/>
      <c r="T809" s="682"/>
      <c r="U809" s="682"/>
      <c r="V809" s="682"/>
      <c r="W809" s="682"/>
      <c r="X809" s="682"/>
      <c r="Y809" s="682"/>
      <c r="Z809" s="682"/>
    </row>
    <row r="810" spans="1:26" ht="15">
      <c r="A810" s="682"/>
      <c r="B810" s="684"/>
      <c r="C810" s="684"/>
      <c r="D810" s="684"/>
      <c r="E810" s="865"/>
      <c r="F810" s="865"/>
      <c r="G810" s="865"/>
      <c r="H810" s="865"/>
      <c r="I810" s="684"/>
      <c r="J810" s="682"/>
      <c r="K810" s="682"/>
      <c r="L810" s="682"/>
      <c r="M810" s="682"/>
      <c r="N810" s="682"/>
      <c r="O810" s="682"/>
      <c r="P810" s="682"/>
      <c r="Q810" s="682"/>
      <c r="R810" s="682"/>
      <c r="S810" s="682"/>
      <c r="T810" s="682"/>
      <c r="U810" s="682"/>
      <c r="V810" s="682"/>
      <c r="W810" s="682"/>
      <c r="X810" s="682"/>
      <c r="Y810" s="682"/>
      <c r="Z810" s="682"/>
    </row>
    <row r="811" spans="1:26" ht="15">
      <c r="A811" s="682"/>
      <c r="B811" s="684"/>
      <c r="C811" s="684"/>
      <c r="D811" s="684"/>
      <c r="E811" s="865"/>
      <c r="F811" s="865"/>
      <c r="G811" s="865"/>
      <c r="H811" s="865"/>
      <c r="I811" s="684"/>
      <c r="J811" s="682"/>
      <c r="K811" s="682"/>
      <c r="L811" s="682"/>
      <c r="M811" s="682"/>
      <c r="N811" s="682"/>
      <c r="O811" s="682"/>
      <c r="P811" s="682"/>
      <c r="Q811" s="682"/>
      <c r="R811" s="682"/>
      <c r="S811" s="682"/>
      <c r="T811" s="682"/>
      <c r="U811" s="682"/>
      <c r="V811" s="682"/>
      <c r="W811" s="682"/>
      <c r="X811" s="682"/>
      <c r="Y811" s="682"/>
      <c r="Z811" s="682"/>
    </row>
    <row r="812" spans="1:26" ht="15">
      <c r="A812" s="682"/>
      <c r="B812" s="684"/>
      <c r="C812" s="684"/>
      <c r="D812" s="684"/>
      <c r="E812" s="865"/>
      <c r="F812" s="865"/>
      <c r="G812" s="865"/>
      <c r="H812" s="865"/>
      <c r="I812" s="684"/>
      <c r="J812" s="682"/>
      <c r="K812" s="682"/>
      <c r="L812" s="682"/>
      <c r="M812" s="682"/>
      <c r="N812" s="682"/>
      <c r="O812" s="682"/>
      <c r="P812" s="682"/>
      <c r="Q812" s="682"/>
      <c r="R812" s="682"/>
      <c r="S812" s="682"/>
      <c r="T812" s="682"/>
      <c r="U812" s="682"/>
      <c r="V812" s="682"/>
      <c r="W812" s="682"/>
      <c r="X812" s="682"/>
      <c r="Y812" s="682"/>
      <c r="Z812" s="682"/>
    </row>
    <row r="813" spans="1:26" ht="15">
      <c r="A813" s="682"/>
      <c r="B813" s="684"/>
      <c r="C813" s="684"/>
      <c r="D813" s="684"/>
      <c r="E813" s="865"/>
      <c r="F813" s="865"/>
      <c r="G813" s="865"/>
      <c r="H813" s="865"/>
      <c r="I813" s="684"/>
      <c r="J813" s="682"/>
      <c r="K813" s="682"/>
      <c r="L813" s="682"/>
      <c r="M813" s="682"/>
      <c r="N813" s="682"/>
      <c r="O813" s="682"/>
      <c r="P813" s="682"/>
      <c r="Q813" s="682"/>
      <c r="R813" s="682"/>
      <c r="S813" s="682"/>
      <c r="T813" s="682"/>
      <c r="U813" s="682"/>
      <c r="V813" s="682"/>
      <c r="W813" s="682"/>
      <c r="X813" s="682"/>
      <c r="Y813" s="682"/>
      <c r="Z813" s="682"/>
    </row>
    <row r="814" spans="1:26" ht="15">
      <c r="A814" s="682"/>
      <c r="B814" s="684"/>
      <c r="C814" s="684"/>
      <c r="D814" s="684"/>
      <c r="E814" s="865"/>
      <c r="F814" s="865"/>
      <c r="G814" s="865"/>
      <c r="H814" s="865"/>
      <c r="I814" s="684"/>
      <c r="J814" s="682"/>
      <c r="K814" s="682"/>
      <c r="L814" s="682"/>
      <c r="M814" s="682"/>
      <c r="N814" s="682"/>
      <c r="O814" s="682"/>
      <c r="P814" s="682"/>
      <c r="Q814" s="682"/>
      <c r="R814" s="682"/>
      <c r="S814" s="682"/>
      <c r="T814" s="682"/>
      <c r="U814" s="682"/>
      <c r="V814" s="682"/>
      <c r="W814" s="682"/>
      <c r="X814" s="682"/>
      <c r="Y814" s="682"/>
      <c r="Z814" s="682"/>
    </row>
    <row r="815" spans="1:26" ht="15">
      <c r="A815" s="682"/>
      <c r="B815" s="684"/>
      <c r="C815" s="684"/>
      <c r="D815" s="684"/>
      <c r="E815" s="865"/>
      <c r="F815" s="865"/>
      <c r="G815" s="865"/>
      <c r="H815" s="865"/>
      <c r="I815" s="684"/>
      <c r="J815" s="682"/>
      <c r="K815" s="682"/>
      <c r="L815" s="682"/>
      <c r="M815" s="682"/>
      <c r="N815" s="682"/>
      <c r="O815" s="682"/>
      <c r="P815" s="682"/>
      <c r="Q815" s="682"/>
      <c r="R815" s="682"/>
      <c r="S815" s="682"/>
      <c r="T815" s="682"/>
      <c r="U815" s="682"/>
      <c r="V815" s="682"/>
      <c r="W815" s="682"/>
      <c r="X815" s="682"/>
      <c r="Y815" s="682"/>
      <c r="Z815" s="682"/>
    </row>
    <row r="816" spans="1:26" ht="15">
      <c r="A816" s="682"/>
      <c r="B816" s="684"/>
      <c r="C816" s="684"/>
      <c r="D816" s="684"/>
      <c r="E816" s="865"/>
      <c r="F816" s="865"/>
      <c r="G816" s="865"/>
      <c r="H816" s="865"/>
      <c r="I816" s="684"/>
      <c r="J816" s="682"/>
      <c r="K816" s="682"/>
      <c r="L816" s="682"/>
      <c r="M816" s="682"/>
      <c r="N816" s="682"/>
      <c r="O816" s="682"/>
      <c r="P816" s="682"/>
      <c r="Q816" s="682"/>
      <c r="R816" s="682"/>
      <c r="S816" s="682"/>
      <c r="T816" s="682"/>
      <c r="U816" s="682"/>
      <c r="V816" s="682"/>
      <c r="W816" s="682"/>
      <c r="X816" s="682"/>
      <c r="Y816" s="682"/>
      <c r="Z816" s="682"/>
    </row>
    <row r="817" spans="1:26" ht="15">
      <c r="A817" s="682"/>
      <c r="B817" s="684"/>
      <c r="C817" s="684"/>
      <c r="D817" s="684"/>
      <c r="E817" s="865"/>
      <c r="F817" s="865"/>
      <c r="G817" s="865"/>
      <c r="H817" s="865"/>
      <c r="I817" s="684"/>
      <c r="J817" s="682"/>
      <c r="K817" s="682"/>
      <c r="L817" s="682"/>
      <c r="M817" s="682"/>
      <c r="N817" s="682"/>
      <c r="O817" s="682"/>
      <c r="P817" s="682"/>
      <c r="Q817" s="682"/>
      <c r="R817" s="682"/>
      <c r="S817" s="682"/>
      <c r="T817" s="682"/>
      <c r="U817" s="682"/>
      <c r="V817" s="682"/>
      <c r="W817" s="682"/>
      <c r="X817" s="682"/>
      <c r="Y817" s="682"/>
      <c r="Z817" s="682"/>
    </row>
    <row r="818" spans="1:26" ht="15">
      <c r="A818" s="682"/>
      <c r="B818" s="684"/>
      <c r="C818" s="684"/>
      <c r="D818" s="684"/>
      <c r="E818" s="865"/>
      <c r="F818" s="865"/>
      <c r="G818" s="865"/>
      <c r="H818" s="865"/>
      <c r="I818" s="684"/>
      <c r="J818" s="682"/>
      <c r="K818" s="682"/>
      <c r="L818" s="682"/>
      <c r="M818" s="682"/>
      <c r="N818" s="682"/>
      <c r="O818" s="682"/>
      <c r="P818" s="682"/>
      <c r="Q818" s="682"/>
      <c r="R818" s="682"/>
      <c r="S818" s="682"/>
      <c r="T818" s="682"/>
      <c r="U818" s="682"/>
      <c r="V818" s="682"/>
      <c r="W818" s="682"/>
      <c r="X818" s="682"/>
      <c r="Y818" s="682"/>
      <c r="Z818" s="682"/>
    </row>
    <row r="819" spans="1:26" ht="15">
      <c r="A819" s="682"/>
      <c r="B819" s="684"/>
      <c r="C819" s="684"/>
      <c r="D819" s="684"/>
      <c r="E819" s="865"/>
      <c r="F819" s="865"/>
      <c r="G819" s="865"/>
      <c r="H819" s="865"/>
      <c r="I819" s="684"/>
      <c r="J819" s="682"/>
      <c r="K819" s="682"/>
      <c r="L819" s="682"/>
      <c r="M819" s="682"/>
      <c r="N819" s="682"/>
      <c r="O819" s="682"/>
      <c r="P819" s="682"/>
      <c r="Q819" s="682"/>
      <c r="R819" s="682"/>
      <c r="S819" s="682"/>
      <c r="T819" s="682"/>
      <c r="U819" s="682"/>
      <c r="V819" s="682"/>
      <c r="W819" s="682"/>
      <c r="X819" s="682"/>
      <c r="Y819" s="682"/>
      <c r="Z819" s="682"/>
    </row>
    <row r="820" spans="1:26" ht="15">
      <c r="A820" s="682"/>
      <c r="B820" s="684"/>
      <c r="C820" s="684"/>
      <c r="D820" s="684"/>
      <c r="E820" s="865"/>
      <c r="F820" s="865"/>
      <c r="G820" s="865"/>
      <c r="H820" s="865"/>
      <c r="I820" s="684"/>
      <c r="J820" s="682"/>
      <c r="K820" s="682"/>
      <c r="L820" s="682"/>
      <c r="M820" s="682"/>
      <c r="N820" s="682"/>
      <c r="O820" s="682"/>
      <c r="P820" s="682"/>
      <c r="Q820" s="682"/>
      <c r="R820" s="682"/>
      <c r="S820" s="682"/>
      <c r="T820" s="682"/>
      <c r="U820" s="682"/>
      <c r="V820" s="682"/>
      <c r="W820" s="682"/>
      <c r="X820" s="682"/>
      <c r="Y820" s="682"/>
      <c r="Z820" s="682"/>
    </row>
    <row r="821" spans="1:26" ht="15">
      <c r="A821" s="682"/>
      <c r="B821" s="684"/>
      <c r="C821" s="684"/>
      <c r="D821" s="684"/>
      <c r="E821" s="865"/>
      <c r="F821" s="865"/>
      <c r="G821" s="865"/>
      <c r="H821" s="865"/>
      <c r="I821" s="684"/>
      <c r="J821" s="682"/>
      <c r="K821" s="682"/>
      <c r="L821" s="682"/>
      <c r="M821" s="682"/>
      <c r="N821" s="682"/>
      <c r="O821" s="682"/>
      <c r="P821" s="682"/>
      <c r="Q821" s="682"/>
      <c r="R821" s="682"/>
      <c r="S821" s="682"/>
      <c r="T821" s="682"/>
      <c r="U821" s="682"/>
      <c r="V821" s="682"/>
      <c r="W821" s="682"/>
      <c r="X821" s="682"/>
      <c r="Y821" s="682"/>
      <c r="Z821" s="682"/>
    </row>
    <row r="822" spans="1:26" ht="15">
      <c r="A822" s="682"/>
      <c r="B822" s="684"/>
      <c r="C822" s="684"/>
      <c r="D822" s="684"/>
      <c r="E822" s="865"/>
      <c r="F822" s="865"/>
      <c r="G822" s="865"/>
      <c r="H822" s="865"/>
      <c r="I822" s="684"/>
      <c r="J822" s="682"/>
      <c r="K822" s="682"/>
      <c r="L822" s="682"/>
      <c r="M822" s="682"/>
      <c r="N822" s="682"/>
      <c r="O822" s="682"/>
      <c r="P822" s="682"/>
      <c r="Q822" s="682"/>
      <c r="R822" s="682"/>
      <c r="S822" s="682"/>
      <c r="T822" s="682"/>
      <c r="U822" s="682"/>
      <c r="V822" s="682"/>
      <c r="W822" s="682"/>
      <c r="X822" s="682"/>
      <c r="Y822" s="682"/>
      <c r="Z822" s="682"/>
    </row>
    <row r="823" spans="1:26" ht="15">
      <c r="A823" s="682"/>
      <c r="B823" s="684"/>
      <c r="C823" s="684"/>
      <c r="D823" s="684"/>
      <c r="E823" s="865"/>
      <c r="F823" s="865"/>
      <c r="G823" s="865"/>
      <c r="H823" s="865"/>
      <c r="I823" s="684"/>
      <c r="J823" s="682"/>
      <c r="K823" s="682"/>
      <c r="L823" s="682"/>
      <c r="M823" s="682"/>
      <c r="N823" s="682"/>
      <c r="O823" s="682"/>
      <c r="P823" s="682"/>
      <c r="Q823" s="682"/>
      <c r="R823" s="682"/>
      <c r="S823" s="682"/>
      <c r="T823" s="682"/>
      <c r="U823" s="682"/>
      <c r="V823" s="682"/>
      <c r="W823" s="682"/>
      <c r="X823" s="682"/>
      <c r="Y823" s="682"/>
      <c r="Z823" s="682"/>
    </row>
    <row r="824" spans="1:26" ht="15">
      <c r="A824" s="682"/>
      <c r="B824" s="684"/>
      <c r="C824" s="684"/>
      <c r="D824" s="684"/>
      <c r="E824" s="865"/>
      <c r="F824" s="865"/>
      <c r="G824" s="865"/>
      <c r="H824" s="865"/>
      <c r="I824" s="684"/>
      <c r="J824" s="682"/>
      <c r="K824" s="682"/>
      <c r="L824" s="682"/>
      <c r="M824" s="682"/>
      <c r="N824" s="682"/>
      <c r="O824" s="682"/>
      <c r="P824" s="682"/>
      <c r="Q824" s="682"/>
      <c r="R824" s="682"/>
      <c r="S824" s="682"/>
      <c r="T824" s="682"/>
      <c r="U824" s="682"/>
      <c r="V824" s="682"/>
      <c r="W824" s="682"/>
      <c r="X824" s="682"/>
      <c r="Y824" s="682"/>
      <c r="Z824" s="682"/>
    </row>
    <row r="825" spans="1:26" ht="15">
      <c r="A825" s="682"/>
      <c r="B825" s="684"/>
      <c r="C825" s="684"/>
      <c r="D825" s="684"/>
      <c r="E825" s="865"/>
      <c r="F825" s="865"/>
      <c r="G825" s="865"/>
      <c r="H825" s="865"/>
      <c r="I825" s="684"/>
      <c r="J825" s="682"/>
      <c r="K825" s="682"/>
      <c r="L825" s="682"/>
      <c r="M825" s="682"/>
      <c r="N825" s="682"/>
      <c r="O825" s="682"/>
      <c r="P825" s="682"/>
      <c r="Q825" s="682"/>
      <c r="R825" s="682"/>
      <c r="S825" s="682"/>
      <c r="T825" s="682"/>
      <c r="U825" s="682"/>
      <c r="V825" s="682"/>
      <c r="W825" s="682"/>
      <c r="X825" s="682"/>
      <c r="Y825" s="682"/>
      <c r="Z825" s="682"/>
    </row>
    <row r="826" spans="1:26" ht="15">
      <c r="A826" s="682"/>
      <c r="B826" s="684"/>
      <c r="C826" s="684"/>
      <c r="D826" s="684"/>
      <c r="E826" s="865"/>
      <c r="F826" s="865"/>
      <c r="G826" s="865"/>
      <c r="H826" s="865"/>
      <c r="I826" s="684"/>
      <c r="J826" s="682"/>
      <c r="K826" s="682"/>
      <c r="L826" s="682"/>
      <c r="M826" s="682"/>
      <c r="N826" s="682"/>
      <c r="O826" s="682"/>
      <c r="P826" s="682"/>
      <c r="Q826" s="682"/>
      <c r="R826" s="682"/>
      <c r="S826" s="682"/>
      <c r="T826" s="682"/>
      <c r="U826" s="682"/>
      <c r="V826" s="682"/>
      <c r="W826" s="682"/>
      <c r="X826" s="682"/>
      <c r="Y826" s="682"/>
      <c r="Z826" s="682"/>
    </row>
    <row r="827" spans="1:26" ht="15">
      <c r="A827" s="682"/>
      <c r="B827" s="684"/>
      <c r="C827" s="684"/>
      <c r="D827" s="684"/>
      <c r="E827" s="865"/>
      <c r="F827" s="865"/>
      <c r="G827" s="865"/>
      <c r="H827" s="865"/>
      <c r="I827" s="684"/>
      <c r="J827" s="682"/>
      <c r="K827" s="682"/>
      <c r="L827" s="682"/>
      <c r="M827" s="682"/>
      <c r="N827" s="682"/>
      <c r="O827" s="682"/>
      <c r="P827" s="682"/>
      <c r="Q827" s="682"/>
      <c r="R827" s="682"/>
      <c r="S827" s="682"/>
      <c r="T827" s="682"/>
      <c r="U827" s="682"/>
      <c r="V827" s="682"/>
      <c r="W827" s="682"/>
      <c r="X827" s="682"/>
      <c r="Y827" s="682"/>
      <c r="Z827" s="682"/>
    </row>
    <row r="828" spans="1:26" ht="15">
      <c r="A828" s="682"/>
      <c r="B828" s="684"/>
      <c r="C828" s="684"/>
      <c r="D828" s="684"/>
      <c r="E828" s="865"/>
      <c r="F828" s="865"/>
      <c r="G828" s="865"/>
      <c r="H828" s="865"/>
      <c r="I828" s="684"/>
      <c r="J828" s="682"/>
      <c r="K828" s="682"/>
      <c r="L828" s="682"/>
      <c r="M828" s="682"/>
      <c r="N828" s="682"/>
      <c r="O828" s="682"/>
      <c r="P828" s="682"/>
      <c r="Q828" s="682"/>
      <c r="R828" s="682"/>
      <c r="S828" s="682"/>
      <c r="T828" s="682"/>
      <c r="U828" s="682"/>
      <c r="V828" s="682"/>
      <c r="W828" s="682"/>
      <c r="X828" s="682"/>
      <c r="Y828" s="682"/>
      <c r="Z828" s="682"/>
    </row>
    <row r="829" spans="1:26" ht="15">
      <c r="A829" s="682"/>
      <c r="B829" s="684"/>
      <c r="C829" s="684"/>
      <c r="D829" s="684"/>
      <c r="E829" s="865"/>
      <c r="F829" s="865"/>
      <c r="G829" s="865"/>
      <c r="H829" s="865"/>
      <c r="I829" s="684"/>
      <c r="J829" s="682"/>
      <c r="K829" s="682"/>
      <c r="L829" s="682"/>
      <c r="M829" s="682"/>
      <c r="N829" s="682"/>
      <c r="O829" s="682"/>
      <c r="P829" s="682"/>
      <c r="Q829" s="682"/>
      <c r="R829" s="682"/>
      <c r="S829" s="682"/>
      <c r="T829" s="682"/>
      <c r="U829" s="682"/>
      <c r="V829" s="682"/>
      <c r="W829" s="682"/>
      <c r="X829" s="682"/>
      <c r="Y829" s="682"/>
      <c r="Z829" s="682"/>
    </row>
    <row r="830" spans="1:26" ht="15">
      <c r="A830" s="682"/>
      <c r="B830" s="684"/>
      <c r="C830" s="684"/>
      <c r="D830" s="684"/>
      <c r="E830" s="865"/>
      <c r="F830" s="865"/>
      <c r="G830" s="865"/>
      <c r="H830" s="865"/>
      <c r="I830" s="684"/>
      <c r="J830" s="682"/>
      <c r="K830" s="682"/>
      <c r="L830" s="682"/>
      <c r="M830" s="682"/>
      <c r="N830" s="682"/>
      <c r="O830" s="682"/>
      <c r="P830" s="682"/>
      <c r="Q830" s="682"/>
      <c r="R830" s="682"/>
      <c r="S830" s="682"/>
      <c r="T830" s="682"/>
      <c r="U830" s="682"/>
      <c r="V830" s="682"/>
      <c r="W830" s="682"/>
      <c r="X830" s="682"/>
      <c r="Y830" s="682"/>
      <c r="Z830" s="682"/>
    </row>
    <row r="831" spans="1:26" ht="15">
      <c r="A831" s="682"/>
      <c r="B831" s="684"/>
      <c r="C831" s="684"/>
      <c r="D831" s="684"/>
      <c r="E831" s="865"/>
      <c r="F831" s="865"/>
      <c r="G831" s="865"/>
      <c r="H831" s="865"/>
      <c r="I831" s="684"/>
      <c r="J831" s="682"/>
      <c r="K831" s="682"/>
      <c r="L831" s="682"/>
      <c r="M831" s="682"/>
      <c r="N831" s="682"/>
      <c r="O831" s="682"/>
      <c r="P831" s="682"/>
      <c r="Q831" s="682"/>
      <c r="R831" s="682"/>
      <c r="S831" s="682"/>
      <c r="T831" s="682"/>
      <c r="U831" s="682"/>
      <c r="V831" s="682"/>
      <c r="W831" s="682"/>
      <c r="X831" s="682"/>
      <c r="Y831" s="682"/>
      <c r="Z831" s="682"/>
    </row>
    <row r="832" spans="1:26" ht="15">
      <c r="A832" s="682"/>
      <c r="B832" s="684"/>
      <c r="C832" s="684"/>
      <c r="D832" s="684"/>
      <c r="E832" s="865"/>
      <c r="F832" s="865"/>
      <c r="G832" s="865"/>
      <c r="H832" s="865"/>
      <c r="I832" s="684"/>
      <c r="J832" s="682"/>
      <c r="K832" s="682"/>
      <c r="L832" s="682"/>
      <c r="M832" s="682"/>
      <c r="N832" s="682"/>
      <c r="O832" s="682"/>
      <c r="P832" s="682"/>
      <c r="Q832" s="682"/>
      <c r="R832" s="682"/>
      <c r="S832" s="682"/>
      <c r="T832" s="682"/>
      <c r="U832" s="682"/>
      <c r="V832" s="682"/>
      <c r="W832" s="682"/>
      <c r="X832" s="682"/>
      <c r="Y832" s="682"/>
      <c r="Z832" s="682"/>
    </row>
    <row r="833" spans="1:26" ht="15">
      <c r="A833" s="682"/>
      <c r="B833" s="684"/>
      <c r="C833" s="684"/>
      <c r="D833" s="684"/>
      <c r="E833" s="865"/>
      <c r="F833" s="865"/>
      <c r="G833" s="865"/>
      <c r="H833" s="865"/>
      <c r="I833" s="684"/>
      <c r="J833" s="682"/>
      <c r="K833" s="682"/>
      <c r="L833" s="682"/>
      <c r="M833" s="682"/>
      <c r="N833" s="682"/>
      <c r="O833" s="682"/>
      <c r="P833" s="682"/>
      <c r="Q833" s="682"/>
      <c r="R833" s="682"/>
      <c r="S833" s="682"/>
      <c r="T833" s="682"/>
      <c r="U833" s="682"/>
      <c r="V833" s="682"/>
      <c r="W833" s="682"/>
      <c r="X833" s="682"/>
      <c r="Y833" s="682"/>
      <c r="Z833" s="682"/>
    </row>
    <row r="834" spans="1:26" ht="15">
      <c r="A834" s="682"/>
      <c r="B834" s="684"/>
      <c r="C834" s="684"/>
      <c r="D834" s="684"/>
      <c r="E834" s="865"/>
      <c r="F834" s="865"/>
      <c r="G834" s="865"/>
      <c r="H834" s="865"/>
      <c r="I834" s="684"/>
      <c r="J834" s="682"/>
      <c r="K834" s="682"/>
      <c r="L834" s="682"/>
      <c r="M834" s="682"/>
      <c r="N834" s="682"/>
      <c r="O834" s="682"/>
      <c r="P834" s="682"/>
      <c r="Q834" s="682"/>
      <c r="R834" s="682"/>
      <c r="S834" s="682"/>
      <c r="T834" s="682"/>
      <c r="U834" s="682"/>
      <c r="V834" s="682"/>
      <c r="W834" s="682"/>
      <c r="X834" s="682"/>
      <c r="Y834" s="682"/>
      <c r="Z834" s="682"/>
    </row>
    <row r="835" spans="1:26" ht="15">
      <c r="A835" s="682"/>
      <c r="B835" s="684"/>
      <c r="C835" s="684"/>
      <c r="D835" s="684"/>
      <c r="E835" s="865"/>
      <c r="F835" s="865"/>
      <c r="G835" s="865"/>
      <c r="H835" s="865"/>
      <c r="I835" s="684"/>
      <c r="J835" s="682"/>
      <c r="K835" s="682"/>
      <c r="L835" s="682"/>
      <c r="M835" s="682"/>
      <c r="N835" s="682"/>
      <c r="O835" s="682"/>
      <c r="P835" s="682"/>
      <c r="Q835" s="682"/>
      <c r="R835" s="682"/>
      <c r="S835" s="682"/>
      <c r="T835" s="682"/>
      <c r="U835" s="682"/>
      <c r="V835" s="682"/>
      <c r="W835" s="682"/>
      <c r="X835" s="682"/>
      <c r="Y835" s="682"/>
      <c r="Z835" s="682"/>
    </row>
    <row r="836" spans="1:26" ht="15">
      <c r="A836" s="682"/>
      <c r="B836" s="684"/>
      <c r="C836" s="684"/>
      <c r="D836" s="684"/>
      <c r="E836" s="865"/>
      <c r="F836" s="865"/>
      <c r="G836" s="865"/>
      <c r="H836" s="865"/>
      <c r="I836" s="684"/>
      <c r="J836" s="682"/>
      <c r="K836" s="682"/>
      <c r="L836" s="682"/>
      <c r="M836" s="682"/>
      <c r="N836" s="682"/>
      <c r="O836" s="682"/>
      <c r="P836" s="682"/>
      <c r="Q836" s="682"/>
      <c r="R836" s="682"/>
      <c r="S836" s="682"/>
      <c r="T836" s="682"/>
      <c r="U836" s="682"/>
      <c r="V836" s="682"/>
      <c r="W836" s="682"/>
      <c r="X836" s="682"/>
      <c r="Y836" s="682"/>
      <c r="Z836" s="682"/>
    </row>
    <row r="837" spans="1:26" ht="15">
      <c r="A837" s="682"/>
      <c r="B837" s="684"/>
      <c r="C837" s="684"/>
      <c r="D837" s="684"/>
      <c r="E837" s="865"/>
      <c r="F837" s="865"/>
      <c r="G837" s="865"/>
      <c r="H837" s="865"/>
      <c r="I837" s="684"/>
      <c r="J837" s="682"/>
      <c r="K837" s="682"/>
      <c r="L837" s="682"/>
      <c r="M837" s="682"/>
      <c r="N837" s="682"/>
      <c r="O837" s="682"/>
      <c r="P837" s="682"/>
      <c r="Q837" s="682"/>
      <c r="R837" s="682"/>
      <c r="S837" s="682"/>
      <c r="T837" s="682"/>
      <c r="U837" s="682"/>
      <c r="V837" s="682"/>
      <c r="W837" s="682"/>
      <c r="X837" s="682"/>
      <c r="Y837" s="682"/>
      <c r="Z837" s="682"/>
    </row>
    <row r="838" spans="1:26" ht="15">
      <c r="A838" s="682"/>
      <c r="B838" s="684"/>
      <c r="C838" s="684"/>
      <c r="D838" s="684"/>
      <c r="E838" s="865"/>
      <c r="F838" s="865"/>
      <c r="G838" s="865"/>
      <c r="H838" s="865"/>
      <c r="I838" s="684"/>
      <c r="J838" s="682"/>
      <c r="K838" s="682"/>
      <c r="L838" s="682"/>
      <c r="M838" s="682"/>
      <c r="N838" s="682"/>
      <c r="O838" s="682"/>
      <c r="P838" s="682"/>
      <c r="Q838" s="682"/>
      <c r="R838" s="682"/>
      <c r="S838" s="682"/>
      <c r="T838" s="682"/>
      <c r="U838" s="682"/>
      <c r="V838" s="682"/>
      <c r="W838" s="682"/>
      <c r="X838" s="682"/>
      <c r="Y838" s="682"/>
      <c r="Z838" s="682"/>
    </row>
    <row r="839" spans="1:26" ht="15">
      <c r="A839" s="682"/>
      <c r="B839" s="684"/>
      <c r="C839" s="684"/>
      <c r="D839" s="684"/>
      <c r="E839" s="865"/>
      <c r="F839" s="865"/>
      <c r="G839" s="865"/>
      <c r="H839" s="865"/>
      <c r="I839" s="684"/>
      <c r="J839" s="682"/>
      <c r="K839" s="682"/>
      <c r="L839" s="682"/>
      <c r="M839" s="682"/>
      <c r="N839" s="682"/>
      <c r="O839" s="682"/>
      <c r="P839" s="682"/>
      <c r="Q839" s="682"/>
      <c r="R839" s="682"/>
      <c r="S839" s="682"/>
      <c r="T839" s="682"/>
      <c r="U839" s="682"/>
      <c r="V839" s="682"/>
      <c r="W839" s="682"/>
      <c r="X839" s="682"/>
      <c r="Y839" s="682"/>
      <c r="Z839" s="682"/>
    </row>
    <row r="840" spans="1:26" ht="15">
      <c r="A840" s="682"/>
      <c r="B840" s="684"/>
      <c r="C840" s="684"/>
      <c r="D840" s="684"/>
      <c r="E840" s="865"/>
      <c r="F840" s="865"/>
      <c r="G840" s="865"/>
      <c r="H840" s="865"/>
      <c r="I840" s="684"/>
      <c r="J840" s="682"/>
      <c r="K840" s="682"/>
      <c r="L840" s="682"/>
      <c r="M840" s="682"/>
      <c r="N840" s="682"/>
      <c r="O840" s="682"/>
      <c r="P840" s="682"/>
      <c r="Q840" s="682"/>
      <c r="R840" s="682"/>
      <c r="S840" s="682"/>
      <c r="T840" s="682"/>
      <c r="U840" s="682"/>
      <c r="V840" s="682"/>
      <c r="W840" s="682"/>
      <c r="X840" s="682"/>
      <c r="Y840" s="682"/>
      <c r="Z840" s="682"/>
    </row>
    <row r="841" spans="1:26" ht="15">
      <c r="A841" s="682"/>
      <c r="B841" s="684"/>
      <c r="C841" s="684"/>
      <c r="D841" s="684"/>
      <c r="E841" s="865"/>
      <c r="F841" s="865"/>
      <c r="G841" s="865"/>
      <c r="H841" s="865"/>
      <c r="I841" s="684"/>
      <c r="J841" s="682"/>
      <c r="K841" s="682"/>
      <c r="L841" s="682"/>
      <c r="M841" s="682"/>
      <c r="N841" s="682"/>
      <c r="O841" s="682"/>
      <c r="P841" s="682"/>
      <c r="Q841" s="682"/>
      <c r="R841" s="682"/>
      <c r="S841" s="682"/>
      <c r="T841" s="682"/>
      <c r="U841" s="682"/>
      <c r="V841" s="682"/>
      <c r="W841" s="682"/>
      <c r="X841" s="682"/>
      <c r="Y841" s="682"/>
      <c r="Z841" s="682"/>
    </row>
    <row r="842" spans="1:26" ht="15">
      <c r="A842" s="682"/>
      <c r="B842" s="684"/>
      <c r="C842" s="684"/>
      <c r="D842" s="684"/>
      <c r="E842" s="865"/>
      <c r="F842" s="865"/>
      <c r="G842" s="865"/>
      <c r="H842" s="865"/>
      <c r="I842" s="684"/>
      <c r="J842" s="682"/>
      <c r="K842" s="682"/>
      <c r="L842" s="682"/>
      <c r="M842" s="682"/>
      <c r="N842" s="682"/>
      <c r="O842" s="682"/>
      <c r="P842" s="682"/>
      <c r="Q842" s="682"/>
      <c r="R842" s="682"/>
      <c r="S842" s="682"/>
      <c r="T842" s="682"/>
      <c r="U842" s="682"/>
      <c r="V842" s="682"/>
      <c r="W842" s="682"/>
      <c r="X842" s="682"/>
      <c r="Y842" s="682"/>
      <c r="Z842" s="682"/>
    </row>
    <row r="843" spans="1:26" ht="15">
      <c r="A843" s="682"/>
      <c r="B843" s="684"/>
      <c r="C843" s="684"/>
      <c r="D843" s="684"/>
      <c r="E843" s="865"/>
      <c r="F843" s="865"/>
      <c r="G843" s="865"/>
      <c r="H843" s="865"/>
      <c r="I843" s="684"/>
      <c r="J843" s="682"/>
      <c r="K843" s="682"/>
      <c r="L843" s="682"/>
      <c r="M843" s="682"/>
      <c r="N843" s="682"/>
      <c r="O843" s="682"/>
      <c r="P843" s="682"/>
      <c r="Q843" s="682"/>
      <c r="R843" s="682"/>
      <c r="S843" s="682"/>
      <c r="T843" s="682"/>
      <c r="U843" s="682"/>
      <c r="V843" s="682"/>
      <c r="W843" s="682"/>
      <c r="X843" s="682"/>
      <c r="Y843" s="682"/>
      <c r="Z843" s="682"/>
    </row>
    <row r="844" spans="1:26" ht="15">
      <c r="A844" s="682"/>
      <c r="B844" s="684"/>
      <c r="C844" s="684"/>
      <c r="D844" s="684"/>
      <c r="E844" s="865"/>
      <c r="F844" s="865"/>
      <c r="G844" s="865"/>
      <c r="H844" s="865"/>
      <c r="I844" s="684"/>
      <c r="J844" s="682"/>
      <c r="K844" s="682"/>
      <c r="L844" s="682"/>
      <c r="M844" s="682"/>
      <c r="N844" s="682"/>
      <c r="O844" s="682"/>
      <c r="P844" s="682"/>
      <c r="Q844" s="682"/>
      <c r="R844" s="682"/>
      <c r="S844" s="682"/>
      <c r="T844" s="682"/>
      <c r="U844" s="682"/>
      <c r="V844" s="682"/>
      <c r="W844" s="682"/>
      <c r="X844" s="682"/>
      <c r="Y844" s="682"/>
      <c r="Z844" s="682"/>
    </row>
    <row r="845" spans="1:26" ht="15">
      <c r="A845" s="682"/>
      <c r="B845" s="684"/>
      <c r="C845" s="684"/>
      <c r="D845" s="684"/>
      <c r="E845" s="865"/>
      <c r="F845" s="865"/>
      <c r="G845" s="865"/>
      <c r="H845" s="865"/>
      <c r="I845" s="684"/>
      <c r="J845" s="682"/>
      <c r="K845" s="682"/>
      <c r="L845" s="682"/>
      <c r="M845" s="682"/>
      <c r="N845" s="682"/>
      <c r="O845" s="682"/>
      <c r="P845" s="682"/>
      <c r="Q845" s="682"/>
      <c r="R845" s="682"/>
      <c r="S845" s="682"/>
      <c r="T845" s="682"/>
      <c r="U845" s="682"/>
      <c r="V845" s="682"/>
      <c r="W845" s="682"/>
      <c r="X845" s="682"/>
      <c r="Y845" s="682"/>
      <c r="Z845" s="682"/>
    </row>
    <row r="846" spans="1:26" ht="15">
      <c r="A846" s="682"/>
      <c r="B846" s="684"/>
      <c r="C846" s="684"/>
      <c r="D846" s="684"/>
      <c r="E846" s="865"/>
      <c r="F846" s="865"/>
      <c r="G846" s="865"/>
      <c r="H846" s="865"/>
      <c r="I846" s="684"/>
      <c r="J846" s="682"/>
      <c r="K846" s="682"/>
      <c r="L846" s="682"/>
      <c r="M846" s="682"/>
      <c r="N846" s="682"/>
      <c r="O846" s="682"/>
      <c r="P846" s="682"/>
      <c r="Q846" s="682"/>
      <c r="R846" s="682"/>
      <c r="S846" s="682"/>
      <c r="T846" s="682"/>
      <c r="U846" s="682"/>
      <c r="V846" s="682"/>
      <c r="W846" s="682"/>
      <c r="X846" s="682"/>
      <c r="Y846" s="682"/>
      <c r="Z846" s="682"/>
    </row>
    <row r="847" spans="1:26" ht="15">
      <c r="A847" s="682"/>
      <c r="B847" s="684"/>
      <c r="C847" s="684"/>
      <c r="D847" s="684"/>
      <c r="E847" s="865"/>
      <c r="F847" s="865"/>
      <c r="G847" s="865"/>
      <c r="H847" s="865"/>
      <c r="I847" s="684"/>
      <c r="J847" s="682"/>
      <c r="K847" s="682"/>
      <c r="L847" s="682"/>
      <c r="M847" s="682"/>
      <c r="N847" s="682"/>
      <c r="O847" s="682"/>
      <c r="P847" s="682"/>
      <c r="Q847" s="682"/>
      <c r="R847" s="682"/>
      <c r="S847" s="682"/>
      <c r="T847" s="682"/>
      <c r="U847" s="682"/>
      <c r="V847" s="682"/>
      <c r="W847" s="682"/>
      <c r="X847" s="682"/>
      <c r="Y847" s="682"/>
      <c r="Z847" s="682"/>
    </row>
    <row r="848" spans="1:26" ht="15">
      <c r="A848" s="682"/>
      <c r="B848" s="684"/>
      <c r="C848" s="684"/>
      <c r="D848" s="684"/>
      <c r="E848" s="865"/>
      <c r="F848" s="865"/>
      <c r="G848" s="865"/>
      <c r="H848" s="865"/>
      <c r="I848" s="684"/>
      <c r="J848" s="682"/>
      <c r="K848" s="682"/>
      <c r="L848" s="682"/>
      <c r="M848" s="682"/>
      <c r="N848" s="682"/>
      <c r="O848" s="682"/>
      <c r="P848" s="682"/>
      <c r="Q848" s="682"/>
      <c r="R848" s="682"/>
      <c r="S848" s="682"/>
      <c r="T848" s="682"/>
      <c r="U848" s="682"/>
      <c r="V848" s="682"/>
      <c r="W848" s="682"/>
      <c r="X848" s="682"/>
      <c r="Y848" s="682"/>
      <c r="Z848" s="682"/>
    </row>
    <row r="849" spans="1:26" ht="15">
      <c r="A849" s="682"/>
      <c r="B849" s="684"/>
      <c r="C849" s="684"/>
      <c r="D849" s="684"/>
      <c r="E849" s="865"/>
      <c r="F849" s="865"/>
      <c r="G849" s="865"/>
      <c r="H849" s="865"/>
      <c r="I849" s="684"/>
      <c r="J849" s="682"/>
      <c r="K849" s="682"/>
      <c r="L849" s="682"/>
      <c r="M849" s="682"/>
      <c r="N849" s="682"/>
      <c r="O849" s="682"/>
      <c r="P849" s="682"/>
      <c r="Q849" s="682"/>
      <c r="R849" s="682"/>
      <c r="S849" s="682"/>
      <c r="T849" s="682"/>
      <c r="U849" s="682"/>
      <c r="V849" s="682"/>
      <c r="W849" s="682"/>
      <c r="X849" s="682"/>
      <c r="Y849" s="682"/>
      <c r="Z849" s="682"/>
    </row>
    <row r="850" spans="1:26" ht="15">
      <c r="A850" s="682"/>
      <c r="B850" s="684"/>
      <c r="C850" s="684"/>
      <c r="D850" s="684"/>
      <c r="E850" s="865"/>
      <c r="F850" s="865"/>
      <c r="G850" s="865"/>
      <c r="H850" s="865"/>
      <c r="I850" s="684"/>
      <c r="J850" s="682"/>
      <c r="K850" s="682"/>
      <c r="L850" s="682"/>
      <c r="M850" s="682"/>
      <c r="N850" s="682"/>
      <c r="O850" s="682"/>
      <c r="P850" s="682"/>
      <c r="Q850" s="682"/>
      <c r="R850" s="682"/>
      <c r="S850" s="682"/>
      <c r="T850" s="682"/>
      <c r="U850" s="682"/>
      <c r="V850" s="682"/>
      <c r="W850" s="682"/>
      <c r="X850" s="682"/>
      <c r="Y850" s="682"/>
      <c r="Z850" s="682"/>
    </row>
    <row r="851" spans="1:26" ht="15">
      <c r="A851" s="682"/>
      <c r="B851" s="684"/>
      <c r="C851" s="684"/>
      <c r="D851" s="684"/>
      <c r="E851" s="865"/>
      <c r="F851" s="865"/>
      <c r="G851" s="865"/>
      <c r="H851" s="865"/>
      <c r="I851" s="684"/>
      <c r="J851" s="682"/>
      <c r="K851" s="682"/>
      <c r="L851" s="682"/>
      <c r="M851" s="682"/>
      <c r="N851" s="682"/>
      <c r="O851" s="682"/>
      <c r="P851" s="682"/>
      <c r="Q851" s="682"/>
      <c r="R851" s="682"/>
      <c r="S851" s="682"/>
      <c r="T851" s="682"/>
      <c r="U851" s="682"/>
      <c r="V851" s="682"/>
      <c r="W851" s="682"/>
      <c r="X851" s="682"/>
      <c r="Y851" s="682"/>
      <c r="Z851" s="682"/>
    </row>
    <row r="852" spans="1:26" ht="15">
      <c r="A852" s="682"/>
      <c r="B852" s="684"/>
      <c r="C852" s="684"/>
      <c r="D852" s="684"/>
      <c r="E852" s="865"/>
      <c r="F852" s="865"/>
      <c r="G852" s="865"/>
      <c r="H852" s="865"/>
      <c r="I852" s="684"/>
      <c r="J852" s="682"/>
      <c r="K852" s="682"/>
      <c r="L852" s="682"/>
      <c r="M852" s="682"/>
      <c r="N852" s="682"/>
      <c r="O852" s="682"/>
      <c r="P852" s="682"/>
      <c r="Q852" s="682"/>
      <c r="R852" s="682"/>
      <c r="S852" s="682"/>
      <c r="T852" s="682"/>
      <c r="U852" s="682"/>
      <c r="V852" s="682"/>
      <c r="W852" s="682"/>
      <c r="X852" s="682"/>
      <c r="Y852" s="682"/>
      <c r="Z852" s="682"/>
    </row>
    <row r="853" spans="1:26" ht="15">
      <c r="A853" s="682"/>
      <c r="B853" s="684"/>
      <c r="C853" s="684"/>
      <c r="D853" s="684"/>
      <c r="E853" s="865"/>
      <c r="F853" s="865"/>
      <c r="G853" s="865"/>
      <c r="H853" s="865"/>
      <c r="I853" s="684"/>
      <c r="J853" s="682"/>
      <c r="K853" s="682"/>
      <c r="L853" s="682"/>
      <c r="M853" s="682"/>
      <c r="N853" s="682"/>
      <c r="O853" s="682"/>
      <c r="P853" s="682"/>
      <c r="Q853" s="682"/>
      <c r="R853" s="682"/>
      <c r="S853" s="682"/>
      <c r="T853" s="682"/>
      <c r="U853" s="682"/>
      <c r="V853" s="682"/>
      <c r="W853" s="682"/>
      <c r="X853" s="682"/>
      <c r="Y853" s="682"/>
      <c r="Z853" s="682"/>
    </row>
    <row r="854" spans="1:26" ht="15">
      <c r="A854" s="682"/>
      <c r="B854" s="684"/>
      <c r="C854" s="684"/>
      <c r="D854" s="684"/>
      <c r="E854" s="865"/>
      <c r="F854" s="865"/>
      <c r="G854" s="865"/>
      <c r="H854" s="865"/>
      <c r="I854" s="684"/>
      <c r="J854" s="682"/>
      <c r="K854" s="682"/>
      <c r="L854" s="682"/>
      <c r="M854" s="682"/>
      <c r="N854" s="682"/>
      <c r="O854" s="682"/>
      <c r="P854" s="682"/>
      <c r="Q854" s="682"/>
      <c r="R854" s="682"/>
      <c r="S854" s="682"/>
      <c r="T854" s="682"/>
      <c r="U854" s="682"/>
      <c r="V854" s="682"/>
      <c r="W854" s="682"/>
      <c r="X854" s="682"/>
      <c r="Y854" s="682"/>
      <c r="Z854" s="682"/>
    </row>
    <row r="855" spans="1:26" ht="15">
      <c r="A855" s="682"/>
      <c r="B855" s="684"/>
      <c r="C855" s="684"/>
      <c r="D855" s="684"/>
      <c r="E855" s="865"/>
      <c r="F855" s="865"/>
      <c r="G855" s="865"/>
      <c r="H855" s="865"/>
      <c r="I855" s="684"/>
      <c r="J855" s="682"/>
      <c r="K855" s="682"/>
      <c r="L855" s="682"/>
      <c r="M855" s="682"/>
      <c r="N855" s="682"/>
      <c r="O855" s="682"/>
      <c r="P855" s="682"/>
      <c r="Q855" s="682"/>
      <c r="R855" s="682"/>
      <c r="S855" s="682"/>
      <c r="T855" s="682"/>
      <c r="U855" s="682"/>
      <c r="V855" s="682"/>
      <c r="W855" s="682"/>
      <c r="X855" s="682"/>
      <c r="Y855" s="682"/>
      <c r="Z855" s="682"/>
    </row>
    <row r="856" spans="1:26" ht="15">
      <c r="A856" s="682"/>
      <c r="B856" s="684"/>
      <c r="C856" s="684"/>
      <c r="D856" s="684"/>
      <c r="E856" s="865"/>
      <c r="F856" s="865"/>
      <c r="G856" s="865"/>
      <c r="H856" s="865"/>
      <c r="I856" s="684"/>
      <c r="J856" s="682"/>
      <c r="K856" s="682"/>
      <c r="L856" s="682"/>
      <c r="M856" s="682"/>
      <c r="N856" s="682"/>
      <c r="O856" s="682"/>
      <c r="P856" s="682"/>
      <c r="Q856" s="682"/>
      <c r="R856" s="682"/>
      <c r="S856" s="682"/>
      <c r="T856" s="682"/>
      <c r="U856" s="682"/>
      <c r="V856" s="682"/>
      <c r="W856" s="682"/>
      <c r="X856" s="682"/>
      <c r="Y856" s="682"/>
      <c r="Z856" s="682"/>
    </row>
    <row r="857" spans="1:26" ht="15">
      <c r="A857" s="682"/>
      <c r="B857" s="684"/>
      <c r="C857" s="684"/>
      <c r="D857" s="684"/>
      <c r="E857" s="865"/>
      <c r="F857" s="865"/>
      <c r="G857" s="865"/>
      <c r="H857" s="865"/>
      <c r="I857" s="684"/>
      <c r="J857" s="682"/>
      <c r="K857" s="682"/>
      <c r="L857" s="682"/>
      <c r="M857" s="682"/>
      <c r="N857" s="682"/>
      <c r="O857" s="682"/>
      <c r="P857" s="682"/>
      <c r="Q857" s="682"/>
      <c r="R857" s="682"/>
      <c r="S857" s="682"/>
      <c r="T857" s="682"/>
      <c r="U857" s="682"/>
      <c r="V857" s="682"/>
      <c r="W857" s="682"/>
      <c r="X857" s="682"/>
      <c r="Y857" s="682"/>
      <c r="Z857" s="682"/>
    </row>
    <row r="858" spans="1:26" ht="15">
      <c r="A858" s="682"/>
      <c r="B858" s="684"/>
      <c r="C858" s="684"/>
      <c r="D858" s="684"/>
      <c r="E858" s="865"/>
      <c r="F858" s="865"/>
      <c r="G858" s="865"/>
      <c r="H858" s="865"/>
      <c r="I858" s="684"/>
      <c r="J858" s="682"/>
      <c r="K858" s="682"/>
      <c r="L858" s="682"/>
      <c r="M858" s="682"/>
      <c r="N858" s="682"/>
      <c r="O858" s="682"/>
      <c r="P858" s="682"/>
      <c r="Q858" s="682"/>
      <c r="R858" s="682"/>
      <c r="S858" s="682"/>
      <c r="T858" s="682"/>
      <c r="U858" s="682"/>
      <c r="V858" s="682"/>
      <c r="W858" s="682"/>
      <c r="X858" s="682"/>
      <c r="Y858" s="682"/>
      <c r="Z858" s="682"/>
    </row>
    <row r="859" spans="1:26" ht="15">
      <c r="A859" s="682"/>
      <c r="B859" s="684"/>
      <c r="C859" s="684"/>
      <c r="D859" s="684"/>
      <c r="E859" s="865"/>
      <c r="F859" s="865"/>
      <c r="G859" s="865"/>
      <c r="H859" s="865"/>
      <c r="I859" s="684"/>
      <c r="J859" s="682"/>
      <c r="K859" s="682"/>
      <c r="L859" s="682"/>
      <c r="M859" s="682"/>
      <c r="N859" s="682"/>
      <c r="O859" s="682"/>
      <c r="P859" s="682"/>
      <c r="Q859" s="682"/>
      <c r="R859" s="682"/>
      <c r="S859" s="682"/>
      <c r="T859" s="682"/>
      <c r="U859" s="682"/>
      <c r="V859" s="682"/>
      <c r="W859" s="682"/>
      <c r="X859" s="682"/>
      <c r="Y859" s="682"/>
      <c r="Z859" s="682"/>
    </row>
    <row r="860" spans="1:26" ht="15">
      <c r="A860" s="682"/>
      <c r="B860" s="684"/>
      <c r="C860" s="684"/>
      <c r="D860" s="684"/>
      <c r="E860" s="865"/>
      <c r="F860" s="865"/>
      <c r="G860" s="865"/>
      <c r="H860" s="865"/>
      <c r="I860" s="684"/>
      <c r="J860" s="682"/>
      <c r="K860" s="682"/>
      <c r="L860" s="682"/>
      <c r="M860" s="682"/>
      <c r="N860" s="682"/>
      <c r="O860" s="682"/>
      <c r="P860" s="682"/>
      <c r="Q860" s="682"/>
      <c r="R860" s="682"/>
      <c r="S860" s="682"/>
      <c r="T860" s="682"/>
      <c r="U860" s="682"/>
      <c r="V860" s="682"/>
      <c r="W860" s="682"/>
      <c r="X860" s="682"/>
      <c r="Y860" s="682"/>
      <c r="Z860" s="682"/>
    </row>
    <row r="861" spans="1:26" ht="15">
      <c r="A861" s="682"/>
      <c r="B861" s="684"/>
      <c r="C861" s="684"/>
      <c r="D861" s="684"/>
      <c r="E861" s="865"/>
      <c r="F861" s="865"/>
      <c r="G861" s="865"/>
      <c r="H861" s="865"/>
      <c r="I861" s="684"/>
      <c r="J861" s="682"/>
      <c r="K861" s="682"/>
      <c r="L861" s="682"/>
      <c r="M861" s="682"/>
      <c r="N861" s="682"/>
      <c r="O861" s="682"/>
      <c r="P861" s="682"/>
      <c r="Q861" s="682"/>
      <c r="R861" s="682"/>
      <c r="S861" s="682"/>
      <c r="T861" s="682"/>
      <c r="U861" s="682"/>
      <c r="V861" s="682"/>
      <c r="W861" s="682"/>
      <c r="X861" s="682"/>
      <c r="Y861" s="682"/>
      <c r="Z861" s="682"/>
    </row>
    <row r="862" spans="1:26" ht="15">
      <c r="A862" s="682"/>
      <c r="B862" s="684"/>
      <c r="C862" s="684"/>
      <c r="D862" s="684"/>
      <c r="E862" s="865"/>
      <c r="F862" s="865"/>
      <c r="G862" s="865"/>
      <c r="H862" s="865"/>
      <c r="I862" s="684"/>
      <c r="J862" s="682"/>
      <c r="K862" s="682"/>
      <c r="L862" s="682"/>
      <c r="M862" s="682"/>
      <c r="N862" s="682"/>
      <c r="O862" s="682"/>
      <c r="P862" s="682"/>
      <c r="Q862" s="682"/>
      <c r="R862" s="682"/>
      <c r="S862" s="682"/>
      <c r="T862" s="682"/>
      <c r="U862" s="682"/>
      <c r="V862" s="682"/>
      <c r="W862" s="682"/>
      <c r="X862" s="682"/>
      <c r="Y862" s="682"/>
      <c r="Z862" s="682"/>
    </row>
    <row r="863" spans="1:26" ht="15">
      <c r="A863" s="682"/>
      <c r="B863" s="684"/>
      <c r="C863" s="684"/>
      <c r="D863" s="684"/>
      <c r="E863" s="865"/>
      <c r="F863" s="865"/>
      <c r="G863" s="865"/>
      <c r="H863" s="865"/>
      <c r="I863" s="684"/>
      <c r="J863" s="682"/>
      <c r="K863" s="682"/>
      <c r="L863" s="682"/>
      <c r="M863" s="682"/>
      <c r="N863" s="682"/>
      <c r="O863" s="682"/>
      <c r="P863" s="682"/>
      <c r="Q863" s="682"/>
      <c r="R863" s="682"/>
      <c r="S863" s="682"/>
      <c r="T863" s="682"/>
      <c r="U863" s="682"/>
      <c r="V863" s="682"/>
      <c r="W863" s="682"/>
      <c r="X863" s="682"/>
      <c r="Y863" s="682"/>
      <c r="Z863" s="682"/>
    </row>
    <row r="864" spans="1:26" ht="15">
      <c r="A864" s="682"/>
      <c r="B864" s="684"/>
      <c r="C864" s="684"/>
      <c r="D864" s="684"/>
      <c r="E864" s="865"/>
      <c r="F864" s="865"/>
      <c r="G864" s="865"/>
      <c r="H864" s="865"/>
      <c r="I864" s="684"/>
      <c r="J864" s="682"/>
      <c r="K864" s="682"/>
      <c r="L864" s="682"/>
      <c r="M864" s="682"/>
      <c r="N864" s="682"/>
      <c r="O864" s="682"/>
      <c r="P864" s="682"/>
      <c r="Q864" s="682"/>
      <c r="R864" s="682"/>
      <c r="S864" s="682"/>
      <c r="T864" s="682"/>
      <c r="U864" s="682"/>
      <c r="V864" s="682"/>
      <c r="W864" s="682"/>
      <c r="X864" s="682"/>
      <c r="Y864" s="682"/>
      <c r="Z864" s="682"/>
    </row>
    <row r="865" spans="1:26" ht="15">
      <c r="A865" s="682"/>
      <c r="B865" s="684"/>
      <c r="C865" s="684"/>
      <c r="D865" s="684"/>
      <c r="E865" s="865"/>
      <c r="F865" s="865"/>
      <c r="G865" s="865"/>
      <c r="H865" s="865"/>
      <c r="I865" s="684"/>
      <c r="J865" s="682"/>
      <c r="K865" s="682"/>
      <c r="L865" s="682"/>
      <c r="M865" s="682"/>
      <c r="N865" s="682"/>
      <c r="O865" s="682"/>
      <c r="P865" s="682"/>
      <c r="Q865" s="682"/>
      <c r="R865" s="682"/>
      <c r="S865" s="682"/>
      <c r="T865" s="682"/>
      <c r="U865" s="682"/>
      <c r="V865" s="682"/>
      <c r="W865" s="682"/>
      <c r="X865" s="682"/>
      <c r="Y865" s="682"/>
      <c r="Z865" s="682"/>
    </row>
    <row r="866" spans="1:26" ht="15">
      <c r="A866" s="682"/>
      <c r="B866" s="684"/>
      <c r="C866" s="684"/>
      <c r="D866" s="684"/>
      <c r="E866" s="865"/>
      <c r="F866" s="865"/>
      <c r="G866" s="865"/>
      <c r="H866" s="865"/>
      <c r="I866" s="684"/>
      <c r="J866" s="682"/>
      <c r="K866" s="682"/>
      <c r="L866" s="682"/>
      <c r="M866" s="682"/>
      <c r="N866" s="682"/>
      <c r="O866" s="682"/>
      <c r="P866" s="682"/>
      <c r="Q866" s="682"/>
      <c r="R866" s="682"/>
      <c r="S866" s="682"/>
      <c r="T866" s="682"/>
      <c r="U866" s="682"/>
      <c r="V866" s="682"/>
      <c r="W866" s="682"/>
      <c r="X866" s="682"/>
      <c r="Y866" s="682"/>
      <c r="Z866" s="682"/>
    </row>
    <row r="867" spans="1:26" ht="15">
      <c r="A867" s="682"/>
      <c r="B867" s="684"/>
      <c r="C867" s="684"/>
      <c r="D867" s="684"/>
      <c r="E867" s="865"/>
      <c r="F867" s="865"/>
      <c r="G867" s="865"/>
      <c r="H867" s="865"/>
      <c r="I867" s="684"/>
      <c r="J867" s="682"/>
      <c r="K867" s="682"/>
      <c r="L867" s="682"/>
      <c r="M867" s="682"/>
      <c r="N867" s="682"/>
      <c r="O867" s="682"/>
      <c r="P867" s="682"/>
      <c r="Q867" s="682"/>
      <c r="R867" s="682"/>
      <c r="S867" s="682"/>
      <c r="T867" s="682"/>
      <c r="U867" s="682"/>
      <c r="V867" s="682"/>
      <c r="W867" s="682"/>
      <c r="X867" s="682"/>
      <c r="Y867" s="682"/>
      <c r="Z867" s="682"/>
    </row>
    <row r="868" spans="1:26" ht="15">
      <c r="A868" s="682"/>
      <c r="B868" s="684"/>
      <c r="C868" s="684"/>
      <c r="D868" s="684"/>
      <c r="E868" s="865"/>
      <c r="F868" s="865"/>
      <c r="G868" s="865"/>
      <c r="H868" s="865"/>
      <c r="I868" s="684"/>
      <c r="J868" s="682"/>
      <c r="K868" s="682"/>
      <c r="L868" s="682"/>
      <c r="M868" s="682"/>
      <c r="N868" s="682"/>
      <c r="O868" s="682"/>
      <c r="P868" s="682"/>
      <c r="Q868" s="682"/>
      <c r="R868" s="682"/>
      <c r="S868" s="682"/>
      <c r="T868" s="682"/>
      <c r="U868" s="682"/>
      <c r="V868" s="682"/>
      <c r="W868" s="682"/>
      <c r="X868" s="682"/>
      <c r="Y868" s="682"/>
      <c r="Z868" s="682"/>
    </row>
    <row r="869" spans="1:26" ht="15">
      <c r="A869" s="682"/>
      <c r="B869" s="684"/>
      <c r="C869" s="684"/>
      <c r="D869" s="684"/>
      <c r="E869" s="865"/>
      <c r="F869" s="865"/>
      <c r="G869" s="865"/>
      <c r="H869" s="865"/>
      <c r="I869" s="684"/>
      <c r="J869" s="682"/>
      <c r="K869" s="682"/>
      <c r="L869" s="682"/>
      <c r="M869" s="682"/>
      <c r="N869" s="682"/>
      <c r="O869" s="682"/>
      <c r="P869" s="682"/>
      <c r="Q869" s="682"/>
      <c r="R869" s="682"/>
      <c r="S869" s="682"/>
      <c r="T869" s="682"/>
      <c r="U869" s="682"/>
      <c r="V869" s="682"/>
      <c r="W869" s="682"/>
      <c r="X869" s="682"/>
      <c r="Y869" s="682"/>
      <c r="Z869" s="682"/>
    </row>
    <row r="870" spans="1:26" ht="15">
      <c r="A870" s="682"/>
      <c r="B870" s="684"/>
      <c r="C870" s="684"/>
      <c r="D870" s="684"/>
      <c r="E870" s="865"/>
      <c r="F870" s="865"/>
      <c r="G870" s="865"/>
      <c r="H870" s="865"/>
      <c r="I870" s="684"/>
      <c r="J870" s="682"/>
      <c r="K870" s="682"/>
      <c r="L870" s="682"/>
      <c r="M870" s="682"/>
      <c r="N870" s="682"/>
      <c r="O870" s="682"/>
      <c r="P870" s="682"/>
      <c r="Q870" s="682"/>
      <c r="R870" s="682"/>
      <c r="S870" s="682"/>
      <c r="T870" s="682"/>
      <c r="U870" s="682"/>
      <c r="V870" s="682"/>
      <c r="W870" s="682"/>
      <c r="X870" s="682"/>
      <c r="Y870" s="682"/>
      <c r="Z870" s="682"/>
    </row>
    <row r="871" spans="1:26" ht="15">
      <c r="A871" s="682"/>
      <c r="B871" s="684"/>
      <c r="C871" s="684"/>
      <c r="D871" s="684"/>
      <c r="E871" s="865"/>
      <c r="F871" s="865"/>
      <c r="G871" s="865"/>
      <c r="H871" s="865"/>
      <c r="I871" s="684"/>
      <c r="J871" s="682"/>
      <c r="K871" s="682"/>
      <c r="L871" s="682"/>
      <c r="M871" s="682"/>
      <c r="N871" s="682"/>
      <c r="O871" s="682"/>
      <c r="P871" s="682"/>
      <c r="Q871" s="682"/>
      <c r="R871" s="682"/>
      <c r="S871" s="682"/>
      <c r="T871" s="682"/>
      <c r="U871" s="682"/>
      <c r="V871" s="682"/>
      <c r="W871" s="682"/>
      <c r="X871" s="682"/>
      <c r="Y871" s="682"/>
      <c r="Z871" s="682"/>
    </row>
    <row r="872" spans="1:26" ht="15">
      <c r="A872" s="682"/>
      <c r="B872" s="684"/>
      <c r="C872" s="684"/>
      <c r="D872" s="684"/>
      <c r="E872" s="865"/>
      <c r="F872" s="865"/>
      <c r="G872" s="865"/>
      <c r="H872" s="865"/>
      <c r="I872" s="684"/>
      <c r="J872" s="682"/>
      <c r="K872" s="682"/>
      <c r="L872" s="682"/>
      <c r="M872" s="682"/>
      <c r="N872" s="682"/>
      <c r="O872" s="682"/>
      <c r="P872" s="682"/>
      <c r="Q872" s="682"/>
      <c r="R872" s="682"/>
      <c r="S872" s="682"/>
      <c r="T872" s="682"/>
      <c r="U872" s="682"/>
      <c r="V872" s="682"/>
      <c r="W872" s="682"/>
      <c r="X872" s="682"/>
      <c r="Y872" s="682"/>
      <c r="Z872" s="682"/>
    </row>
    <row r="873" spans="1:26" ht="15">
      <c r="A873" s="682"/>
      <c r="B873" s="684"/>
      <c r="C873" s="684"/>
      <c r="D873" s="684"/>
      <c r="E873" s="865"/>
      <c r="F873" s="865"/>
      <c r="G873" s="865"/>
      <c r="H873" s="865"/>
      <c r="I873" s="684"/>
      <c r="J873" s="682"/>
      <c r="K873" s="682"/>
      <c r="L873" s="682"/>
      <c r="M873" s="682"/>
      <c r="N873" s="682"/>
      <c r="O873" s="682"/>
      <c r="P873" s="682"/>
      <c r="Q873" s="682"/>
      <c r="R873" s="682"/>
      <c r="S873" s="682"/>
      <c r="T873" s="682"/>
      <c r="U873" s="682"/>
      <c r="V873" s="682"/>
      <c r="W873" s="682"/>
      <c r="X873" s="682"/>
      <c r="Y873" s="682"/>
      <c r="Z873" s="682"/>
    </row>
    <row r="874" spans="1:26" ht="15">
      <c r="A874" s="682"/>
      <c r="B874" s="684"/>
      <c r="C874" s="684"/>
      <c r="D874" s="684"/>
      <c r="E874" s="865"/>
      <c r="F874" s="865"/>
      <c r="G874" s="865"/>
      <c r="H874" s="865"/>
      <c r="I874" s="684"/>
      <c r="J874" s="682"/>
      <c r="K874" s="682"/>
      <c r="L874" s="682"/>
      <c r="M874" s="682"/>
      <c r="N874" s="682"/>
      <c r="O874" s="682"/>
      <c r="P874" s="682"/>
      <c r="Q874" s="682"/>
      <c r="R874" s="682"/>
      <c r="S874" s="682"/>
      <c r="T874" s="682"/>
      <c r="U874" s="682"/>
      <c r="V874" s="682"/>
      <c r="W874" s="682"/>
      <c r="X874" s="682"/>
      <c r="Y874" s="682"/>
      <c r="Z874" s="682"/>
    </row>
    <row r="875" spans="1:26" ht="15">
      <c r="A875" s="682"/>
      <c r="B875" s="684"/>
      <c r="C875" s="684"/>
      <c r="D875" s="684"/>
      <c r="E875" s="865"/>
      <c r="F875" s="865"/>
      <c r="G875" s="865"/>
      <c r="H875" s="865"/>
      <c r="I875" s="684"/>
      <c r="J875" s="682"/>
      <c r="K875" s="682"/>
      <c r="L875" s="682"/>
      <c r="M875" s="682"/>
      <c r="N875" s="682"/>
      <c r="O875" s="682"/>
      <c r="P875" s="682"/>
      <c r="Q875" s="682"/>
      <c r="R875" s="682"/>
      <c r="S875" s="682"/>
      <c r="T875" s="682"/>
      <c r="U875" s="682"/>
      <c r="V875" s="682"/>
      <c r="W875" s="682"/>
      <c r="X875" s="682"/>
      <c r="Y875" s="682"/>
      <c r="Z875" s="682"/>
    </row>
    <row r="876" spans="1:26" ht="15">
      <c r="A876" s="682"/>
      <c r="B876" s="684"/>
      <c r="C876" s="684"/>
      <c r="D876" s="684"/>
      <c r="E876" s="865"/>
      <c r="F876" s="865"/>
      <c r="G876" s="865"/>
      <c r="H876" s="865"/>
      <c r="I876" s="684"/>
      <c r="J876" s="682"/>
      <c r="K876" s="682"/>
      <c r="L876" s="682"/>
      <c r="M876" s="682"/>
      <c r="N876" s="682"/>
      <c r="O876" s="682"/>
      <c r="P876" s="682"/>
      <c r="Q876" s="682"/>
      <c r="R876" s="682"/>
      <c r="S876" s="682"/>
      <c r="T876" s="682"/>
      <c r="U876" s="682"/>
      <c r="V876" s="682"/>
      <c r="W876" s="682"/>
      <c r="X876" s="682"/>
      <c r="Y876" s="682"/>
      <c r="Z876" s="682"/>
    </row>
    <row r="877" spans="1:26" ht="15">
      <c r="A877" s="682"/>
      <c r="B877" s="684"/>
      <c r="C877" s="684"/>
      <c r="D877" s="684"/>
      <c r="E877" s="865"/>
      <c r="F877" s="865"/>
      <c r="G877" s="865"/>
      <c r="H877" s="865"/>
      <c r="I877" s="684"/>
      <c r="J877" s="682"/>
      <c r="K877" s="682"/>
      <c r="L877" s="682"/>
      <c r="M877" s="682"/>
      <c r="N877" s="682"/>
      <c r="O877" s="682"/>
      <c r="P877" s="682"/>
      <c r="Q877" s="682"/>
      <c r="R877" s="682"/>
      <c r="S877" s="682"/>
      <c r="T877" s="682"/>
      <c r="U877" s="682"/>
      <c r="V877" s="682"/>
      <c r="W877" s="682"/>
      <c r="X877" s="682"/>
      <c r="Y877" s="682"/>
      <c r="Z877" s="682"/>
    </row>
    <row r="878" spans="1:26" ht="15">
      <c r="A878" s="682"/>
      <c r="B878" s="684"/>
      <c r="C878" s="684"/>
      <c r="D878" s="684"/>
      <c r="E878" s="865"/>
      <c r="F878" s="865"/>
      <c r="G878" s="865"/>
      <c r="H878" s="865"/>
      <c r="I878" s="684"/>
      <c r="J878" s="682"/>
      <c r="K878" s="682"/>
      <c r="L878" s="682"/>
      <c r="M878" s="682"/>
      <c r="N878" s="682"/>
      <c r="O878" s="682"/>
      <c r="P878" s="682"/>
      <c r="Q878" s="682"/>
      <c r="R878" s="682"/>
      <c r="S878" s="682"/>
      <c r="T878" s="682"/>
      <c r="U878" s="682"/>
      <c r="V878" s="682"/>
      <c r="W878" s="682"/>
      <c r="X878" s="682"/>
      <c r="Y878" s="682"/>
      <c r="Z878" s="682"/>
    </row>
    <row r="879" spans="1:26" ht="15">
      <c r="A879" s="682"/>
      <c r="B879" s="684"/>
      <c r="C879" s="684"/>
      <c r="D879" s="684"/>
      <c r="E879" s="865"/>
      <c r="F879" s="865"/>
      <c r="G879" s="865"/>
      <c r="H879" s="865"/>
      <c r="I879" s="684"/>
      <c r="J879" s="682"/>
      <c r="K879" s="682"/>
      <c r="L879" s="682"/>
      <c r="M879" s="682"/>
      <c r="N879" s="682"/>
      <c r="O879" s="682"/>
      <c r="P879" s="682"/>
      <c r="Q879" s="682"/>
      <c r="R879" s="682"/>
      <c r="S879" s="682"/>
      <c r="T879" s="682"/>
      <c r="U879" s="682"/>
      <c r="V879" s="682"/>
      <c r="W879" s="682"/>
      <c r="X879" s="682"/>
      <c r="Y879" s="682"/>
      <c r="Z879" s="682"/>
    </row>
    <row r="880" spans="1:26" ht="15">
      <c r="A880" s="682"/>
      <c r="B880" s="684"/>
      <c r="C880" s="684"/>
      <c r="D880" s="684"/>
      <c r="E880" s="865"/>
      <c r="F880" s="865"/>
      <c r="G880" s="865"/>
      <c r="H880" s="865"/>
      <c r="I880" s="684"/>
      <c r="J880" s="682"/>
      <c r="K880" s="682"/>
      <c r="L880" s="682"/>
      <c r="M880" s="682"/>
      <c r="N880" s="682"/>
      <c r="O880" s="682"/>
      <c r="P880" s="682"/>
      <c r="Q880" s="682"/>
      <c r="R880" s="682"/>
      <c r="S880" s="682"/>
      <c r="T880" s="682"/>
      <c r="U880" s="682"/>
      <c r="V880" s="682"/>
      <c r="W880" s="682"/>
      <c r="X880" s="682"/>
      <c r="Y880" s="682"/>
      <c r="Z880" s="682"/>
    </row>
    <row r="881" spans="1:26" ht="15">
      <c r="A881" s="682"/>
      <c r="B881" s="684"/>
      <c r="C881" s="684"/>
      <c r="D881" s="684"/>
      <c r="E881" s="865"/>
      <c r="F881" s="865"/>
      <c r="G881" s="865"/>
      <c r="H881" s="865"/>
      <c r="I881" s="684"/>
      <c r="J881" s="682"/>
      <c r="K881" s="682"/>
      <c r="L881" s="682"/>
      <c r="M881" s="682"/>
      <c r="N881" s="682"/>
      <c r="O881" s="682"/>
      <c r="P881" s="682"/>
      <c r="Q881" s="682"/>
      <c r="R881" s="682"/>
      <c r="S881" s="682"/>
      <c r="T881" s="682"/>
      <c r="U881" s="682"/>
      <c r="V881" s="682"/>
      <c r="W881" s="682"/>
      <c r="X881" s="682"/>
      <c r="Y881" s="682"/>
      <c r="Z881" s="682"/>
    </row>
    <row r="882" spans="1:26" ht="15">
      <c r="A882" s="682"/>
      <c r="B882" s="684"/>
      <c r="C882" s="684"/>
      <c r="D882" s="684"/>
      <c r="E882" s="865"/>
      <c r="F882" s="865"/>
      <c r="G882" s="865"/>
      <c r="H882" s="865"/>
      <c r="I882" s="684"/>
      <c r="J882" s="682"/>
      <c r="K882" s="682"/>
      <c r="L882" s="682"/>
      <c r="M882" s="682"/>
      <c r="N882" s="682"/>
      <c r="O882" s="682"/>
      <c r="P882" s="682"/>
      <c r="Q882" s="682"/>
      <c r="R882" s="682"/>
      <c r="S882" s="682"/>
      <c r="T882" s="682"/>
      <c r="U882" s="682"/>
      <c r="V882" s="682"/>
      <c r="W882" s="682"/>
      <c r="X882" s="682"/>
      <c r="Y882" s="682"/>
      <c r="Z882" s="682"/>
    </row>
    <row r="883" spans="1:26" ht="15">
      <c r="A883" s="682"/>
      <c r="B883" s="684"/>
      <c r="C883" s="684"/>
      <c r="D883" s="684"/>
      <c r="E883" s="865"/>
      <c r="F883" s="865"/>
      <c r="G883" s="865"/>
      <c r="H883" s="865"/>
      <c r="I883" s="684"/>
      <c r="J883" s="682"/>
      <c r="K883" s="682"/>
      <c r="L883" s="682"/>
      <c r="M883" s="682"/>
      <c r="N883" s="682"/>
      <c r="O883" s="682"/>
      <c r="P883" s="682"/>
      <c r="Q883" s="682"/>
      <c r="R883" s="682"/>
      <c r="S883" s="682"/>
      <c r="T883" s="682"/>
      <c r="U883" s="682"/>
      <c r="V883" s="682"/>
      <c r="W883" s="682"/>
      <c r="X883" s="682"/>
      <c r="Y883" s="682"/>
      <c r="Z883" s="682"/>
    </row>
    <row r="884" spans="1:26" ht="15">
      <c r="A884" s="682"/>
      <c r="B884" s="684"/>
      <c r="C884" s="684"/>
      <c r="D884" s="684"/>
      <c r="E884" s="865"/>
      <c r="F884" s="865"/>
      <c r="G884" s="865"/>
      <c r="H884" s="865"/>
      <c r="I884" s="684"/>
      <c r="J884" s="682"/>
      <c r="K884" s="682"/>
      <c r="L884" s="682"/>
      <c r="M884" s="682"/>
      <c r="N884" s="682"/>
      <c r="O884" s="682"/>
      <c r="P884" s="682"/>
      <c r="Q884" s="682"/>
      <c r="R884" s="682"/>
      <c r="S884" s="682"/>
      <c r="T884" s="682"/>
      <c r="U884" s="682"/>
      <c r="V884" s="682"/>
      <c r="W884" s="682"/>
      <c r="X884" s="682"/>
      <c r="Y884" s="682"/>
      <c r="Z884" s="682"/>
    </row>
    <row r="885" spans="1:26" ht="15">
      <c r="A885" s="682"/>
      <c r="B885" s="684"/>
      <c r="C885" s="684"/>
      <c r="D885" s="684"/>
      <c r="E885" s="865"/>
      <c r="F885" s="865"/>
      <c r="G885" s="865"/>
      <c r="H885" s="865"/>
      <c r="I885" s="684"/>
      <c r="J885" s="682"/>
      <c r="K885" s="682"/>
      <c r="L885" s="682"/>
      <c r="M885" s="682"/>
      <c r="N885" s="682"/>
      <c r="O885" s="682"/>
      <c r="P885" s="682"/>
      <c r="Q885" s="682"/>
      <c r="R885" s="682"/>
      <c r="S885" s="682"/>
      <c r="T885" s="682"/>
      <c r="U885" s="682"/>
      <c r="V885" s="682"/>
      <c r="W885" s="682"/>
      <c r="X885" s="682"/>
      <c r="Y885" s="682"/>
      <c r="Z885" s="682"/>
    </row>
    <row r="886" spans="1:26" ht="15">
      <c r="A886" s="682"/>
      <c r="B886" s="684"/>
      <c r="C886" s="684"/>
      <c r="D886" s="684"/>
      <c r="E886" s="865"/>
      <c r="F886" s="865"/>
      <c r="G886" s="865"/>
      <c r="H886" s="865"/>
      <c r="I886" s="684"/>
      <c r="J886" s="682"/>
      <c r="K886" s="682"/>
      <c r="L886" s="682"/>
      <c r="M886" s="682"/>
      <c r="N886" s="682"/>
      <c r="O886" s="682"/>
      <c r="P886" s="682"/>
      <c r="Q886" s="682"/>
      <c r="R886" s="682"/>
      <c r="S886" s="682"/>
      <c r="T886" s="682"/>
      <c r="U886" s="682"/>
      <c r="V886" s="682"/>
      <c r="W886" s="682"/>
      <c r="X886" s="682"/>
      <c r="Y886" s="682"/>
      <c r="Z886" s="682"/>
    </row>
    <row r="887" spans="1:26" ht="15">
      <c r="A887" s="682"/>
      <c r="B887" s="684"/>
      <c r="C887" s="684"/>
      <c r="D887" s="684"/>
      <c r="E887" s="865"/>
      <c r="F887" s="865"/>
      <c r="G887" s="865"/>
      <c r="H887" s="865"/>
      <c r="I887" s="684"/>
      <c r="J887" s="682"/>
      <c r="K887" s="682"/>
      <c r="L887" s="682"/>
      <c r="M887" s="682"/>
      <c r="N887" s="682"/>
      <c r="O887" s="682"/>
      <c r="P887" s="682"/>
      <c r="Q887" s="682"/>
      <c r="R887" s="682"/>
      <c r="S887" s="682"/>
      <c r="T887" s="682"/>
      <c r="U887" s="682"/>
      <c r="V887" s="682"/>
      <c r="W887" s="682"/>
      <c r="X887" s="682"/>
      <c r="Y887" s="682"/>
      <c r="Z887" s="682"/>
    </row>
    <row r="888" spans="1:26" ht="15">
      <c r="A888" s="682"/>
      <c r="B888" s="684"/>
      <c r="C888" s="684"/>
      <c r="D888" s="684"/>
      <c r="E888" s="865"/>
      <c r="F888" s="865"/>
      <c r="G888" s="865"/>
      <c r="H888" s="865"/>
      <c r="I888" s="684"/>
      <c r="J888" s="682"/>
      <c r="K888" s="682"/>
      <c r="L888" s="682"/>
      <c r="M888" s="682"/>
      <c r="N888" s="682"/>
      <c r="O888" s="682"/>
      <c r="P888" s="682"/>
      <c r="Q888" s="682"/>
      <c r="R888" s="682"/>
      <c r="S888" s="682"/>
      <c r="T888" s="682"/>
      <c r="U888" s="682"/>
      <c r="V888" s="682"/>
      <c r="W888" s="682"/>
      <c r="X888" s="682"/>
      <c r="Y888" s="682"/>
      <c r="Z888" s="682"/>
    </row>
    <row r="889" spans="1:26" ht="15">
      <c r="A889" s="682"/>
      <c r="B889" s="684"/>
      <c r="C889" s="684"/>
      <c r="D889" s="684"/>
      <c r="E889" s="865"/>
      <c r="F889" s="865"/>
      <c r="G889" s="865"/>
      <c r="H889" s="865"/>
      <c r="I889" s="684"/>
      <c r="J889" s="682"/>
      <c r="K889" s="682"/>
      <c r="L889" s="682"/>
      <c r="M889" s="682"/>
      <c r="N889" s="682"/>
      <c r="O889" s="682"/>
      <c r="P889" s="682"/>
      <c r="Q889" s="682"/>
      <c r="R889" s="682"/>
      <c r="S889" s="682"/>
      <c r="T889" s="682"/>
      <c r="U889" s="682"/>
      <c r="V889" s="682"/>
      <c r="W889" s="682"/>
      <c r="X889" s="682"/>
      <c r="Y889" s="682"/>
      <c r="Z889" s="682"/>
    </row>
    <row r="890" spans="1:26" ht="15">
      <c r="A890" s="682"/>
      <c r="B890" s="684"/>
      <c r="C890" s="684"/>
      <c r="D890" s="684"/>
      <c r="E890" s="865"/>
      <c r="F890" s="865"/>
      <c r="G890" s="865"/>
      <c r="H890" s="865"/>
      <c r="I890" s="684"/>
      <c r="J890" s="682"/>
      <c r="K890" s="682"/>
      <c r="L890" s="682"/>
      <c r="M890" s="682"/>
      <c r="N890" s="682"/>
      <c r="O890" s="682"/>
      <c r="P890" s="682"/>
      <c r="Q890" s="682"/>
      <c r="R890" s="682"/>
      <c r="S890" s="682"/>
      <c r="T890" s="682"/>
      <c r="U890" s="682"/>
      <c r="V890" s="682"/>
      <c r="W890" s="682"/>
      <c r="X890" s="682"/>
      <c r="Y890" s="682"/>
      <c r="Z890" s="682"/>
    </row>
    <row r="891" spans="1:26" ht="15">
      <c r="A891" s="682"/>
      <c r="B891" s="684"/>
      <c r="C891" s="684"/>
      <c r="D891" s="684"/>
      <c r="E891" s="865"/>
      <c r="F891" s="865"/>
      <c r="G891" s="865"/>
      <c r="H891" s="865"/>
      <c r="I891" s="684"/>
      <c r="J891" s="682"/>
      <c r="K891" s="682"/>
      <c r="L891" s="682"/>
      <c r="M891" s="682"/>
      <c r="N891" s="682"/>
      <c r="O891" s="682"/>
      <c r="P891" s="682"/>
      <c r="Q891" s="682"/>
      <c r="R891" s="682"/>
      <c r="S891" s="682"/>
      <c r="T891" s="682"/>
      <c r="U891" s="682"/>
      <c r="V891" s="682"/>
      <c r="W891" s="682"/>
      <c r="X891" s="682"/>
      <c r="Y891" s="682"/>
      <c r="Z891" s="682"/>
    </row>
    <row r="892" spans="1:26" ht="15">
      <c r="A892" s="682"/>
      <c r="B892" s="684"/>
      <c r="C892" s="684"/>
      <c r="D892" s="684"/>
      <c r="E892" s="865"/>
      <c r="F892" s="865"/>
      <c r="G892" s="865"/>
      <c r="H892" s="865"/>
      <c r="I892" s="684"/>
      <c r="J892" s="682"/>
      <c r="K892" s="682"/>
      <c r="L892" s="682"/>
      <c r="M892" s="682"/>
      <c r="N892" s="682"/>
      <c r="O892" s="682"/>
      <c r="P892" s="682"/>
      <c r="Q892" s="682"/>
      <c r="R892" s="682"/>
      <c r="S892" s="682"/>
      <c r="T892" s="682"/>
      <c r="U892" s="682"/>
      <c r="V892" s="682"/>
      <c r="W892" s="682"/>
      <c r="X892" s="682"/>
      <c r="Y892" s="682"/>
      <c r="Z892" s="682"/>
    </row>
    <row r="893" spans="1:26" ht="15">
      <c r="A893" s="682"/>
      <c r="B893" s="684"/>
      <c r="C893" s="684"/>
      <c r="D893" s="684"/>
      <c r="E893" s="865"/>
      <c r="F893" s="865"/>
      <c r="G893" s="865"/>
      <c r="H893" s="865"/>
      <c r="I893" s="684"/>
      <c r="J893" s="682"/>
      <c r="K893" s="682"/>
      <c r="L893" s="682"/>
      <c r="M893" s="682"/>
      <c r="N893" s="682"/>
      <c r="O893" s="682"/>
      <c r="P893" s="682"/>
      <c r="Q893" s="682"/>
      <c r="R893" s="682"/>
      <c r="S893" s="682"/>
      <c r="T893" s="682"/>
      <c r="U893" s="682"/>
      <c r="V893" s="682"/>
      <c r="W893" s="682"/>
      <c r="X893" s="682"/>
      <c r="Y893" s="682"/>
      <c r="Z893" s="682"/>
    </row>
    <row r="894" spans="1:26" ht="15">
      <c r="A894" s="682"/>
      <c r="B894" s="684"/>
      <c r="C894" s="684"/>
      <c r="D894" s="684"/>
      <c r="E894" s="865"/>
      <c r="F894" s="865"/>
      <c r="G894" s="865"/>
      <c r="H894" s="865"/>
      <c r="I894" s="684"/>
      <c r="J894" s="682"/>
      <c r="K894" s="682"/>
      <c r="L894" s="682"/>
      <c r="M894" s="682"/>
      <c r="N894" s="682"/>
      <c r="O894" s="682"/>
      <c r="P894" s="682"/>
      <c r="Q894" s="682"/>
      <c r="R894" s="682"/>
      <c r="S894" s="682"/>
      <c r="T894" s="682"/>
      <c r="U894" s="682"/>
      <c r="V894" s="682"/>
      <c r="W894" s="682"/>
      <c r="X894" s="682"/>
      <c r="Y894" s="682"/>
      <c r="Z894" s="682"/>
    </row>
    <row r="895" spans="1:26" ht="15">
      <c r="A895" s="682"/>
      <c r="B895" s="684"/>
      <c r="C895" s="684"/>
      <c r="D895" s="684"/>
      <c r="E895" s="865"/>
      <c r="F895" s="865"/>
      <c r="G895" s="865"/>
      <c r="H895" s="865"/>
      <c r="I895" s="684"/>
      <c r="J895" s="682"/>
      <c r="K895" s="682"/>
      <c r="L895" s="682"/>
      <c r="M895" s="682"/>
      <c r="N895" s="682"/>
      <c r="O895" s="682"/>
      <c r="P895" s="682"/>
      <c r="Q895" s="682"/>
      <c r="R895" s="682"/>
      <c r="S895" s="682"/>
      <c r="T895" s="682"/>
      <c r="U895" s="682"/>
      <c r="V895" s="682"/>
      <c r="W895" s="682"/>
      <c r="X895" s="682"/>
      <c r="Y895" s="682"/>
      <c r="Z895" s="682"/>
    </row>
    <row r="896" spans="1:26" ht="15">
      <c r="A896" s="682"/>
      <c r="B896" s="684"/>
      <c r="C896" s="684"/>
      <c r="D896" s="684"/>
      <c r="E896" s="865"/>
      <c r="F896" s="865"/>
      <c r="G896" s="865"/>
      <c r="H896" s="865"/>
      <c r="I896" s="684"/>
      <c r="J896" s="682"/>
      <c r="K896" s="682"/>
      <c r="L896" s="682"/>
      <c r="M896" s="682"/>
      <c r="N896" s="682"/>
      <c r="O896" s="682"/>
      <c r="P896" s="682"/>
      <c r="Q896" s="682"/>
      <c r="R896" s="682"/>
      <c r="S896" s="682"/>
      <c r="T896" s="682"/>
      <c r="U896" s="682"/>
      <c r="V896" s="682"/>
      <c r="W896" s="682"/>
      <c r="X896" s="682"/>
      <c r="Y896" s="682"/>
      <c r="Z896" s="682"/>
    </row>
    <row r="897" spans="1:26" ht="15">
      <c r="A897" s="682"/>
      <c r="B897" s="684"/>
      <c r="C897" s="684"/>
      <c r="D897" s="684"/>
      <c r="E897" s="865"/>
      <c r="F897" s="865"/>
      <c r="G897" s="865"/>
      <c r="H897" s="865"/>
      <c r="I897" s="684"/>
      <c r="J897" s="682"/>
      <c r="K897" s="682"/>
      <c r="L897" s="682"/>
      <c r="M897" s="682"/>
      <c r="N897" s="682"/>
      <c r="O897" s="682"/>
      <c r="P897" s="682"/>
      <c r="Q897" s="682"/>
      <c r="R897" s="682"/>
      <c r="S897" s="682"/>
      <c r="T897" s="682"/>
      <c r="U897" s="682"/>
      <c r="V897" s="682"/>
      <c r="W897" s="682"/>
      <c r="X897" s="682"/>
      <c r="Y897" s="682"/>
      <c r="Z897" s="682"/>
    </row>
    <row r="898" spans="1:26" ht="15">
      <c r="A898" s="682"/>
      <c r="B898" s="684"/>
      <c r="C898" s="684"/>
      <c r="D898" s="684"/>
      <c r="E898" s="865"/>
      <c r="F898" s="865"/>
      <c r="G898" s="865"/>
      <c r="H898" s="865"/>
      <c r="I898" s="684"/>
      <c r="J898" s="682"/>
      <c r="K898" s="682"/>
      <c r="L898" s="682"/>
      <c r="M898" s="682"/>
      <c r="N898" s="682"/>
      <c r="O898" s="682"/>
      <c r="P898" s="682"/>
      <c r="Q898" s="682"/>
      <c r="R898" s="682"/>
      <c r="S898" s="682"/>
      <c r="T898" s="682"/>
      <c r="U898" s="682"/>
      <c r="V898" s="682"/>
      <c r="W898" s="682"/>
      <c r="X898" s="682"/>
      <c r="Y898" s="682"/>
      <c r="Z898" s="682"/>
    </row>
    <row r="899" spans="1:26" ht="15">
      <c r="A899" s="682"/>
      <c r="B899" s="684"/>
      <c r="C899" s="684"/>
      <c r="D899" s="684"/>
      <c r="E899" s="865"/>
      <c r="F899" s="865"/>
      <c r="G899" s="865"/>
      <c r="H899" s="865"/>
      <c r="I899" s="684"/>
      <c r="J899" s="682"/>
      <c r="K899" s="682"/>
      <c r="L899" s="682"/>
      <c r="M899" s="682"/>
      <c r="N899" s="682"/>
      <c r="O899" s="682"/>
      <c r="P899" s="682"/>
      <c r="Q899" s="682"/>
      <c r="R899" s="682"/>
      <c r="S899" s="682"/>
      <c r="T899" s="682"/>
      <c r="U899" s="682"/>
      <c r="V899" s="682"/>
      <c r="W899" s="682"/>
      <c r="X899" s="682"/>
      <c r="Y899" s="682"/>
      <c r="Z899" s="682"/>
    </row>
    <row r="900" spans="1:26" ht="15">
      <c r="A900" s="682"/>
      <c r="B900" s="684"/>
      <c r="C900" s="684"/>
      <c r="D900" s="684"/>
      <c r="E900" s="865"/>
      <c r="F900" s="865"/>
      <c r="G900" s="865"/>
      <c r="H900" s="865"/>
      <c r="I900" s="684"/>
      <c r="J900" s="682"/>
      <c r="K900" s="682"/>
      <c r="L900" s="682"/>
      <c r="M900" s="682"/>
      <c r="N900" s="682"/>
      <c r="O900" s="682"/>
      <c r="P900" s="682"/>
      <c r="Q900" s="682"/>
      <c r="R900" s="682"/>
      <c r="S900" s="682"/>
      <c r="T900" s="682"/>
      <c r="U900" s="682"/>
      <c r="V900" s="682"/>
      <c r="W900" s="682"/>
      <c r="X900" s="682"/>
      <c r="Y900" s="682"/>
      <c r="Z900" s="682"/>
    </row>
    <row r="901" spans="1:26" ht="15">
      <c r="A901" s="682"/>
      <c r="B901" s="684"/>
      <c r="C901" s="684"/>
      <c r="D901" s="684"/>
      <c r="E901" s="865"/>
      <c r="F901" s="865"/>
      <c r="G901" s="865"/>
      <c r="H901" s="865"/>
      <c r="I901" s="684"/>
      <c r="J901" s="682"/>
      <c r="K901" s="682"/>
      <c r="L901" s="682"/>
      <c r="M901" s="682"/>
      <c r="N901" s="682"/>
      <c r="O901" s="682"/>
      <c r="P901" s="682"/>
      <c r="Q901" s="682"/>
      <c r="R901" s="682"/>
      <c r="S901" s="682"/>
      <c r="T901" s="682"/>
      <c r="U901" s="682"/>
      <c r="V901" s="682"/>
      <c r="W901" s="682"/>
      <c r="X901" s="682"/>
      <c r="Y901" s="682"/>
      <c r="Z901" s="682"/>
    </row>
    <row r="902" spans="1:26" ht="15">
      <c r="A902" s="682"/>
      <c r="B902" s="684"/>
      <c r="C902" s="684"/>
      <c r="D902" s="684"/>
      <c r="E902" s="865"/>
      <c r="F902" s="865"/>
      <c r="G902" s="865"/>
      <c r="H902" s="865"/>
      <c r="I902" s="684"/>
      <c r="J902" s="682"/>
      <c r="K902" s="682"/>
      <c r="L902" s="682"/>
      <c r="M902" s="682"/>
      <c r="N902" s="682"/>
      <c r="O902" s="682"/>
      <c r="P902" s="682"/>
      <c r="Q902" s="682"/>
      <c r="R902" s="682"/>
      <c r="S902" s="682"/>
      <c r="T902" s="682"/>
      <c r="U902" s="682"/>
      <c r="V902" s="682"/>
      <c r="W902" s="682"/>
      <c r="X902" s="682"/>
      <c r="Y902" s="682"/>
      <c r="Z902" s="682"/>
    </row>
    <row r="903" spans="1:26" ht="15">
      <c r="A903" s="682"/>
      <c r="B903" s="684"/>
      <c r="C903" s="684"/>
      <c r="D903" s="684"/>
      <c r="E903" s="865"/>
      <c r="F903" s="865"/>
      <c r="G903" s="865"/>
      <c r="H903" s="865"/>
      <c r="I903" s="684"/>
      <c r="J903" s="682"/>
      <c r="K903" s="682"/>
      <c r="L903" s="682"/>
      <c r="M903" s="682"/>
      <c r="N903" s="682"/>
      <c r="O903" s="682"/>
      <c r="P903" s="682"/>
      <c r="Q903" s="682"/>
      <c r="R903" s="682"/>
      <c r="S903" s="682"/>
      <c r="T903" s="682"/>
      <c r="U903" s="682"/>
      <c r="V903" s="682"/>
      <c r="W903" s="682"/>
      <c r="X903" s="682"/>
      <c r="Y903" s="682"/>
      <c r="Z903" s="682"/>
    </row>
    <row r="904" spans="1:26" ht="15">
      <c r="A904" s="682"/>
      <c r="B904" s="684"/>
      <c r="C904" s="684"/>
      <c r="D904" s="684"/>
      <c r="E904" s="865"/>
      <c r="F904" s="865"/>
      <c r="G904" s="865"/>
      <c r="H904" s="865"/>
      <c r="I904" s="684"/>
      <c r="J904" s="682"/>
      <c r="K904" s="682"/>
      <c r="L904" s="682"/>
      <c r="M904" s="682"/>
      <c r="N904" s="682"/>
      <c r="O904" s="682"/>
      <c r="P904" s="682"/>
      <c r="Q904" s="682"/>
      <c r="R904" s="682"/>
      <c r="S904" s="682"/>
      <c r="T904" s="682"/>
      <c r="U904" s="682"/>
      <c r="V904" s="682"/>
      <c r="W904" s="682"/>
      <c r="X904" s="682"/>
      <c r="Y904" s="682"/>
      <c r="Z904" s="682"/>
    </row>
    <row r="905" spans="1:26" ht="15">
      <c r="A905" s="682"/>
      <c r="B905" s="684"/>
      <c r="C905" s="684"/>
      <c r="D905" s="684"/>
      <c r="E905" s="865"/>
      <c r="F905" s="865"/>
      <c r="G905" s="865"/>
      <c r="H905" s="865"/>
      <c r="I905" s="684"/>
      <c r="J905" s="682"/>
      <c r="K905" s="682"/>
      <c r="L905" s="682"/>
      <c r="M905" s="682"/>
      <c r="N905" s="682"/>
      <c r="O905" s="682"/>
      <c r="P905" s="682"/>
      <c r="Q905" s="682"/>
      <c r="R905" s="682"/>
      <c r="S905" s="682"/>
      <c r="T905" s="682"/>
      <c r="U905" s="682"/>
      <c r="V905" s="682"/>
      <c r="W905" s="682"/>
      <c r="X905" s="682"/>
      <c r="Y905" s="682"/>
      <c r="Z905" s="682"/>
    </row>
    <row r="906" spans="1:26" ht="15">
      <c r="A906" s="682"/>
      <c r="B906" s="684"/>
      <c r="C906" s="684"/>
      <c r="D906" s="684"/>
      <c r="E906" s="865"/>
      <c r="F906" s="865"/>
      <c r="G906" s="865"/>
      <c r="H906" s="865"/>
      <c r="I906" s="684"/>
      <c r="J906" s="682"/>
      <c r="K906" s="682"/>
      <c r="L906" s="682"/>
      <c r="M906" s="682"/>
      <c r="N906" s="682"/>
      <c r="O906" s="682"/>
      <c r="P906" s="682"/>
      <c r="Q906" s="682"/>
      <c r="R906" s="682"/>
      <c r="S906" s="682"/>
      <c r="T906" s="682"/>
      <c r="U906" s="682"/>
      <c r="V906" s="682"/>
      <c r="W906" s="682"/>
      <c r="X906" s="682"/>
      <c r="Y906" s="682"/>
      <c r="Z906" s="682"/>
    </row>
    <row r="907" spans="1:26" ht="15">
      <c r="A907" s="682"/>
      <c r="B907" s="684"/>
      <c r="C907" s="684"/>
      <c r="D907" s="684"/>
      <c r="E907" s="865"/>
      <c r="F907" s="865"/>
      <c r="G907" s="865"/>
      <c r="H907" s="865"/>
      <c r="I907" s="684"/>
      <c r="J907" s="682"/>
      <c r="K907" s="682"/>
      <c r="L907" s="682"/>
      <c r="M907" s="682"/>
      <c r="N907" s="682"/>
      <c r="O907" s="682"/>
      <c r="P907" s="682"/>
      <c r="Q907" s="682"/>
      <c r="R907" s="682"/>
      <c r="S907" s="682"/>
      <c r="T907" s="682"/>
      <c r="U907" s="682"/>
      <c r="V907" s="682"/>
      <c r="W907" s="682"/>
      <c r="X907" s="682"/>
      <c r="Y907" s="682"/>
      <c r="Z907" s="682"/>
    </row>
    <row r="908" spans="1:26" ht="15">
      <c r="A908" s="682"/>
      <c r="B908" s="684"/>
      <c r="C908" s="684"/>
      <c r="D908" s="684"/>
      <c r="E908" s="865"/>
      <c r="F908" s="865"/>
      <c r="G908" s="865"/>
      <c r="H908" s="865"/>
      <c r="I908" s="684"/>
      <c r="J908" s="682"/>
      <c r="K908" s="682"/>
      <c r="L908" s="682"/>
      <c r="M908" s="682"/>
      <c r="N908" s="682"/>
      <c r="O908" s="682"/>
      <c r="P908" s="682"/>
      <c r="Q908" s="682"/>
      <c r="R908" s="682"/>
      <c r="S908" s="682"/>
      <c r="T908" s="682"/>
      <c r="U908" s="682"/>
      <c r="V908" s="682"/>
      <c r="W908" s="682"/>
      <c r="X908" s="682"/>
      <c r="Y908" s="682"/>
      <c r="Z908" s="682"/>
    </row>
    <row r="909" spans="1:26" ht="15">
      <c r="A909" s="682"/>
      <c r="B909" s="684"/>
      <c r="C909" s="684"/>
      <c r="D909" s="684"/>
      <c r="E909" s="865"/>
      <c r="F909" s="865"/>
      <c r="G909" s="865"/>
      <c r="H909" s="865"/>
      <c r="I909" s="684"/>
      <c r="J909" s="682"/>
      <c r="K909" s="682"/>
      <c r="L909" s="682"/>
      <c r="M909" s="682"/>
      <c r="N909" s="682"/>
      <c r="O909" s="682"/>
      <c r="P909" s="682"/>
      <c r="Q909" s="682"/>
      <c r="R909" s="682"/>
      <c r="S909" s="682"/>
      <c r="T909" s="682"/>
      <c r="U909" s="682"/>
      <c r="V909" s="682"/>
      <c r="W909" s="682"/>
      <c r="X909" s="682"/>
      <c r="Y909" s="682"/>
      <c r="Z909" s="682"/>
    </row>
    <row r="910" spans="1:26" ht="15">
      <c r="A910" s="682"/>
      <c r="B910" s="684"/>
      <c r="C910" s="684"/>
      <c r="D910" s="684"/>
      <c r="E910" s="865"/>
      <c r="F910" s="865"/>
      <c r="G910" s="865"/>
      <c r="H910" s="865"/>
      <c r="I910" s="684"/>
      <c r="J910" s="682"/>
      <c r="K910" s="682"/>
      <c r="L910" s="682"/>
      <c r="M910" s="682"/>
      <c r="N910" s="682"/>
      <c r="O910" s="682"/>
      <c r="P910" s="682"/>
      <c r="Q910" s="682"/>
      <c r="R910" s="682"/>
      <c r="S910" s="682"/>
      <c r="T910" s="682"/>
      <c r="U910" s="682"/>
      <c r="V910" s="682"/>
      <c r="W910" s="682"/>
      <c r="X910" s="682"/>
      <c r="Y910" s="682"/>
      <c r="Z910" s="682"/>
    </row>
    <row r="911" spans="1:26" ht="15">
      <c r="A911" s="682"/>
      <c r="B911" s="684"/>
      <c r="C911" s="684"/>
      <c r="D911" s="684"/>
      <c r="E911" s="865"/>
      <c r="F911" s="865"/>
      <c r="G911" s="865"/>
      <c r="H911" s="865"/>
      <c r="I911" s="684"/>
      <c r="J911" s="682"/>
      <c r="K911" s="682"/>
      <c r="L911" s="682"/>
      <c r="M911" s="682"/>
      <c r="N911" s="682"/>
      <c r="O911" s="682"/>
      <c r="P911" s="682"/>
      <c r="Q911" s="682"/>
      <c r="R911" s="682"/>
      <c r="S911" s="682"/>
      <c r="T911" s="682"/>
      <c r="U911" s="682"/>
      <c r="V911" s="682"/>
      <c r="W911" s="682"/>
      <c r="X911" s="682"/>
      <c r="Y911" s="682"/>
      <c r="Z911" s="682"/>
    </row>
    <row r="912" spans="1:26" ht="15">
      <c r="A912" s="682"/>
      <c r="B912" s="684"/>
      <c r="C912" s="684"/>
      <c r="D912" s="684"/>
      <c r="E912" s="865"/>
      <c r="F912" s="865"/>
      <c r="G912" s="865"/>
      <c r="H912" s="865"/>
      <c r="I912" s="684"/>
      <c r="J912" s="682"/>
      <c r="K912" s="682"/>
      <c r="L912" s="682"/>
      <c r="M912" s="682"/>
      <c r="N912" s="682"/>
      <c r="O912" s="682"/>
      <c r="P912" s="682"/>
      <c r="Q912" s="682"/>
      <c r="R912" s="682"/>
      <c r="S912" s="682"/>
      <c r="T912" s="682"/>
      <c r="U912" s="682"/>
      <c r="V912" s="682"/>
      <c r="W912" s="682"/>
      <c r="X912" s="682"/>
      <c r="Y912" s="682"/>
      <c r="Z912" s="682"/>
    </row>
    <row r="913" spans="1:26" ht="15">
      <c r="A913" s="682"/>
      <c r="B913" s="684"/>
      <c r="C913" s="684"/>
      <c r="D913" s="684"/>
      <c r="E913" s="865"/>
      <c r="F913" s="865"/>
      <c r="G913" s="865"/>
      <c r="H913" s="865"/>
      <c r="I913" s="684"/>
      <c r="J913" s="682"/>
      <c r="K913" s="682"/>
      <c r="L913" s="682"/>
      <c r="M913" s="682"/>
      <c r="N913" s="682"/>
      <c r="O913" s="682"/>
      <c r="P913" s="682"/>
      <c r="Q913" s="682"/>
      <c r="R913" s="682"/>
      <c r="S913" s="682"/>
      <c r="T913" s="682"/>
      <c r="U913" s="682"/>
      <c r="V913" s="682"/>
      <c r="W913" s="682"/>
      <c r="X913" s="682"/>
      <c r="Y913" s="682"/>
      <c r="Z913" s="682"/>
    </row>
    <row r="914" spans="1:26" ht="15">
      <c r="A914" s="682"/>
      <c r="B914" s="684"/>
      <c r="C914" s="684"/>
      <c r="D914" s="684"/>
      <c r="E914" s="865"/>
      <c r="F914" s="865"/>
      <c r="G914" s="865"/>
      <c r="H914" s="865"/>
      <c r="I914" s="684"/>
      <c r="J914" s="682"/>
      <c r="K914" s="682"/>
      <c r="L914" s="682"/>
      <c r="M914" s="682"/>
      <c r="N914" s="682"/>
      <c r="O914" s="682"/>
      <c r="P914" s="682"/>
      <c r="Q914" s="682"/>
      <c r="R914" s="682"/>
      <c r="S914" s="682"/>
      <c r="T914" s="682"/>
      <c r="U914" s="682"/>
      <c r="V914" s="682"/>
      <c r="W914" s="682"/>
      <c r="X914" s="682"/>
      <c r="Y914" s="682"/>
      <c r="Z914" s="682"/>
    </row>
    <row r="915" spans="1:26" ht="15">
      <c r="A915" s="682"/>
      <c r="B915" s="684"/>
      <c r="C915" s="684"/>
      <c r="D915" s="684"/>
      <c r="E915" s="865"/>
      <c r="F915" s="865"/>
      <c r="G915" s="865"/>
      <c r="H915" s="865"/>
      <c r="I915" s="684"/>
      <c r="J915" s="682"/>
      <c r="K915" s="682"/>
      <c r="L915" s="682"/>
      <c r="M915" s="682"/>
      <c r="N915" s="682"/>
      <c r="O915" s="682"/>
      <c r="P915" s="682"/>
      <c r="Q915" s="682"/>
      <c r="R915" s="682"/>
      <c r="S915" s="682"/>
      <c r="T915" s="682"/>
      <c r="U915" s="682"/>
      <c r="V915" s="682"/>
      <c r="W915" s="682"/>
      <c r="X915" s="682"/>
      <c r="Y915" s="682"/>
      <c r="Z915" s="682"/>
    </row>
    <row r="916" spans="1:26" ht="15">
      <c r="A916" s="682"/>
      <c r="B916" s="684"/>
      <c r="C916" s="684"/>
      <c r="D916" s="684"/>
      <c r="E916" s="865"/>
      <c r="F916" s="865"/>
      <c r="G916" s="865"/>
      <c r="H916" s="865"/>
      <c r="I916" s="684"/>
      <c r="J916" s="682"/>
      <c r="K916" s="682"/>
      <c r="L916" s="682"/>
      <c r="M916" s="682"/>
      <c r="N916" s="682"/>
      <c r="O916" s="682"/>
      <c r="P916" s="682"/>
      <c r="Q916" s="682"/>
      <c r="R916" s="682"/>
      <c r="S916" s="682"/>
      <c r="T916" s="682"/>
      <c r="U916" s="682"/>
      <c r="V916" s="682"/>
      <c r="W916" s="682"/>
      <c r="X916" s="682"/>
      <c r="Y916" s="682"/>
      <c r="Z916" s="682"/>
    </row>
    <row r="917" spans="1:26" ht="15">
      <c r="A917" s="682"/>
      <c r="B917" s="684"/>
      <c r="C917" s="684"/>
      <c r="D917" s="684"/>
      <c r="E917" s="865"/>
      <c r="F917" s="865"/>
      <c r="G917" s="865"/>
      <c r="H917" s="865"/>
      <c r="I917" s="684"/>
      <c r="J917" s="682"/>
      <c r="K917" s="682"/>
      <c r="L917" s="682"/>
      <c r="M917" s="682"/>
      <c r="N917" s="682"/>
      <c r="O917" s="682"/>
      <c r="P917" s="682"/>
      <c r="Q917" s="682"/>
      <c r="R917" s="682"/>
      <c r="S917" s="682"/>
      <c r="T917" s="682"/>
      <c r="U917" s="682"/>
      <c r="V917" s="682"/>
      <c r="W917" s="682"/>
      <c r="X917" s="682"/>
      <c r="Y917" s="682"/>
      <c r="Z917" s="682"/>
    </row>
    <row r="918" spans="1:26" ht="15">
      <c r="A918" s="682"/>
      <c r="B918" s="684"/>
      <c r="C918" s="684"/>
      <c r="D918" s="684"/>
      <c r="E918" s="865"/>
      <c r="F918" s="865"/>
      <c r="G918" s="865"/>
      <c r="H918" s="865"/>
      <c r="I918" s="684"/>
      <c r="J918" s="682"/>
      <c r="K918" s="682"/>
      <c r="L918" s="682"/>
      <c r="M918" s="682"/>
      <c r="N918" s="682"/>
      <c r="O918" s="682"/>
      <c r="P918" s="682"/>
      <c r="Q918" s="682"/>
      <c r="R918" s="682"/>
      <c r="S918" s="682"/>
      <c r="T918" s="682"/>
      <c r="U918" s="682"/>
      <c r="V918" s="682"/>
      <c r="W918" s="682"/>
      <c r="X918" s="682"/>
      <c r="Y918" s="682"/>
      <c r="Z918" s="682"/>
    </row>
    <row r="919" spans="1:26" ht="15">
      <c r="A919" s="682"/>
      <c r="B919" s="684"/>
      <c r="C919" s="684"/>
      <c r="D919" s="684"/>
      <c r="E919" s="865"/>
      <c r="F919" s="865"/>
      <c r="G919" s="865"/>
      <c r="H919" s="865"/>
      <c r="I919" s="684"/>
      <c r="J919" s="682"/>
      <c r="K919" s="682"/>
      <c r="L919" s="682"/>
      <c r="M919" s="682"/>
      <c r="N919" s="682"/>
      <c r="O919" s="682"/>
      <c r="P919" s="682"/>
      <c r="Q919" s="682"/>
      <c r="R919" s="682"/>
      <c r="S919" s="682"/>
      <c r="T919" s="682"/>
      <c r="U919" s="682"/>
      <c r="V919" s="682"/>
      <c r="W919" s="682"/>
      <c r="X919" s="682"/>
      <c r="Y919" s="682"/>
      <c r="Z919" s="682"/>
    </row>
    <row r="920" spans="1:26" ht="15">
      <c r="A920" s="682"/>
      <c r="B920" s="684"/>
      <c r="C920" s="684"/>
      <c r="D920" s="684"/>
      <c r="E920" s="865"/>
      <c r="F920" s="865"/>
      <c r="G920" s="865"/>
      <c r="H920" s="865"/>
      <c r="I920" s="684"/>
      <c r="J920" s="682"/>
      <c r="K920" s="682"/>
      <c r="L920" s="682"/>
      <c r="M920" s="682"/>
      <c r="N920" s="682"/>
      <c r="O920" s="682"/>
      <c r="P920" s="682"/>
      <c r="Q920" s="682"/>
      <c r="R920" s="682"/>
      <c r="S920" s="682"/>
      <c r="T920" s="682"/>
      <c r="U920" s="682"/>
      <c r="V920" s="682"/>
      <c r="W920" s="682"/>
      <c r="X920" s="682"/>
      <c r="Y920" s="682"/>
      <c r="Z920" s="682"/>
    </row>
    <row r="921" spans="1:26" ht="15">
      <c r="A921" s="682"/>
      <c r="B921" s="684"/>
      <c r="C921" s="684"/>
      <c r="D921" s="684"/>
      <c r="E921" s="865"/>
      <c r="F921" s="865"/>
      <c r="G921" s="865"/>
      <c r="H921" s="865"/>
      <c r="I921" s="684"/>
      <c r="J921" s="682"/>
      <c r="K921" s="682"/>
      <c r="L921" s="682"/>
      <c r="M921" s="682"/>
      <c r="N921" s="682"/>
      <c r="O921" s="682"/>
      <c r="P921" s="682"/>
      <c r="Q921" s="682"/>
      <c r="R921" s="682"/>
      <c r="S921" s="682"/>
      <c r="T921" s="682"/>
      <c r="U921" s="682"/>
      <c r="V921" s="682"/>
      <c r="W921" s="682"/>
      <c r="X921" s="682"/>
      <c r="Y921" s="682"/>
      <c r="Z921" s="682"/>
    </row>
    <row r="922" spans="1:26" ht="15">
      <c r="A922" s="682"/>
      <c r="B922" s="684"/>
      <c r="C922" s="684"/>
      <c r="D922" s="684"/>
      <c r="E922" s="865"/>
      <c r="F922" s="865"/>
      <c r="G922" s="865"/>
      <c r="H922" s="865"/>
      <c r="I922" s="684"/>
      <c r="J922" s="682"/>
      <c r="K922" s="682"/>
      <c r="L922" s="682"/>
      <c r="M922" s="682"/>
      <c r="N922" s="682"/>
      <c r="O922" s="682"/>
      <c r="P922" s="682"/>
      <c r="Q922" s="682"/>
      <c r="R922" s="682"/>
      <c r="S922" s="682"/>
      <c r="T922" s="682"/>
      <c r="U922" s="682"/>
      <c r="V922" s="682"/>
      <c r="W922" s="682"/>
      <c r="X922" s="682"/>
      <c r="Y922" s="682"/>
      <c r="Z922" s="682"/>
    </row>
    <row r="923" spans="1:26" ht="15">
      <c r="A923" s="682"/>
      <c r="B923" s="684"/>
      <c r="C923" s="684"/>
      <c r="D923" s="684"/>
      <c r="E923" s="865"/>
      <c r="F923" s="865"/>
      <c r="G923" s="865"/>
      <c r="H923" s="865"/>
      <c r="I923" s="684"/>
      <c r="J923" s="682"/>
      <c r="K923" s="682"/>
      <c r="L923" s="682"/>
      <c r="M923" s="682"/>
      <c r="N923" s="682"/>
      <c r="O923" s="682"/>
      <c r="P923" s="682"/>
      <c r="Q923" s="682"/>
      <c r="R923" s="682"/>
      <c r="S923" s="682"/>
      <c r="T923" s="682"/>
      <c r="U923" s="682"/>
      <c r="V923" s="682"/>
      <c r="W923" s="682"/>
      <c r="X923" s="682"/>
      <c r="Y923" s="682"/>
      <c r="Z923" s="682"/>
    </row>
    <row r="924" spans="1:26" ht="15">
      <c r="A924" s="682"/>
      <c r="B924" s="684"/>
      <c r="C924" s="684"/>
      <c r="D924" s="684"/>
      <c r="E924" s="865"/>
      <c r="F924" s="865"/>
      <c r="G924" s="865"/>
      <c r="H924" s="865"/>
      <c r="I924" s="684"/>
      <c r="J924" s="682"/>
      <c r="K924" s="682"/>
      <c r="L924" s="682"/>
      <c r="M924" s="682"/>
      <c r="N924" s="682"/>
      <c r="O924" s="682"/>
      <c r="P924" s="682"/>
      <c r="Q924" s="682"/>
      <c r="R924" s="682"/>
      <c r="S924" s="682"/>
      <c r="T924" s="682"/>
      <c r="U924" s="682"/>
      <c r="V924" s="682"/>
      <c r="W924" s="682"/>
      <c r="X924" s="682"/>
      <c r="Y924" s="682"/>
      <c r="Z924" s="682"/>
    </row>
    <row r="925" spans="1:26" ht="15">
      <c r="A925" s="682"/>
      <c r="B925" s="684"/>
      <c r="C925" s="684"/>
      <c r="D925" s="684"/>
      <c r="E925" s="865"/>
      <c r="F925" s="865"/>
      <c r="G925" s="865"/>
      <c r="H925" s="865"/>
      <c r="I925" s="684"/>
      <c r="J925" s="682"/>
      <c r="K925" s="682"/>
      <c r="L925" s="682"/>
      <c r="M925" s="682"/>
      <c r="N925" s="682"/>
      <c r="O925" s="682"/>
      <c r="P925" s="682"/>
      <c r="Q925" s="682"/>
      <c r="R925" s="682"/>
      <c r="S925" s="682"/>
      <c r="T925" s="682"/>
      <c r="U925" s="682"/>
      <c r="V925" s="682"/>
      <c r="W925" s="682"/>
      <c r="X925" s="682"/>
      <c r="Y925" s="682"/>
      <c r="Z925" s="682"/>
    </row>
    <row r="926" spans="1:26" ht="15">
      <c r="A926" s="682"/>
      <c r="B926" s="684"/>
      <c r="C926" s="684"/>
      <c r="D926" s="684"/>
      <c r="E926" s="865"/>
      <c r="F926" s="865"/>
      <c r="G926" s="865"/>
      <c r="H926" s="865"/>
      <c r="I926" s="684"/>
      <c r="J926" s="682"/>
      <c r="K926" s="682"/>
      <c r="L926" s="682"/>
      <c r="M926" s="682"/>
      <c r="N926" s="682"/>
      <c r="O926" s="682"/>
      <c r="P926" s="682"/>
      <c r="Q926" s="682"/>
      <c r="R926" s="682"/>
      <c r="S926" s="682"/>
      <c r="T926" s="682"/>
      <c r="U926" s="682"/>
      <c r="V926" s="682"/>
      <c r="W926" s="682"/>
      <c r="X926" s="682"/>
      <c r="Y926" s="682"/>
      <c r="Z926" s="682"/>
    </row>
    <row r="927" spans="1:26" ht="15">
      <c r="A927" s="682"/>
      <c r="B927" s="684"/>
      <c r="C927" s="684"/>
      <c r="D927" s="684"/>
      <c r="E927" s="865"/>
      <c r="F927" s="865"/>
      <c r="G927" s="865"/>
      <c r="H927" s="865"/>
      <c r="I927" s="684"/>
      <c r="J927" s="682"/>
      <c r="K927" s="682"/>
      <c r="L927" s="682"/>
      <c r="M927" s="682"/>
      <c r="N927" s="682"/>
      <c r="O927" s="682"/>
      <c r="P927" s="682"/>
      <c r="Q927" s="682"/>
      <c r="R927" s="682"/>
      <c r="S927" s="682"/>
      <c r="T927" s="682"/>
      <c r="U927" s="682"/>
      <c r="V927" s="682"/>
      <c r="W927" s="682"/>
      <c r="X927" s="682"/>
      <c r="Y927" s="682"/>
      <c r="Z927" s="682"/>
    </row>
    <row r="928" spans="1:26" ht="15">
      <c r="A928" s="682"/>
      <c r="B928" s="684"/>
      <c r="C928" s="684"/>
      <c r="D928" s="684"/>
      <c r="E928" s="865"/>
      <c r="F928" s="865"/>
      <c r="G928" s="865"/>
      <c r="H928" s="865"/>
      <c r="I928" s="684"/>
      <c r="J928" s="682"/>
      <c r="K928" s="682"/>
      <c r="L928" s="682"/>
      <c r="M928" s="682"/>
      <c r="N928" s="682"/>
      <c r="O928" s="682"/>
      <c r="P928" s="682"/>
      <c r="Q928" s="682"/>
      <c r="R928" s="682"/>
      <c r="S928" s="682"/>
      <c r="T928" s="682"/>
      <c r="U928" s="682"/>
      <c r="V928" s="682"/>
      <c r="W928" s="682"/>
      <c r="X928" s="682"/>
      <c r="Y928" s="682"/>
      <c r="Z928" s="682"/>
    </row>
    <row r="929" spans="1:26" ht="15">
      <c r="A929" s="682"/>
      <c r="B929" s="684"/>
      <c r="C929" s="684"/>
      <c r="D929" s="684"/>
      <c r="E929" s="865"/>
      <c r="F929" s="865"/>
      <c r="G929" s="865"/>
      <c r="H929" s="865"/>
      <c r="I929" s="684"/>
      <c r="J929" s="682"/>
      <c r="K929" s="682"/>
      <c r="L929" s="682"/>
      <c r="M929" s="682"/>
      <c r="N929" s="682"/>
      <c r="O929" s="682"/>
      <c r="P929" s="682"/>
      <c r="Q929" s="682"/>
      <c r="R929" s="682"/>
      <c r="S929" s="682"/>
      <c r="T929" s="682"/>
      <c r="U929" s="682"/>
      <c r="V929" s="682"/>
      <c r="W929" s="682"/>
      <c r="X929" s="682"/>
      <c r="Y929" s="682"/>
      <c r="Z929" s="682"/>
    </row>
    <row r="930" spans="1:26" ht="15">
      <c r="A930" s="682"/>
      <c r="B930" s="684"/>
      <c r="C930" s="684"/>
      <c r="D930" s="684"/>
      <c r="E930" s="865"/>
      <c r="F930" s="865"/>
      <c r="G930" s="865"/>
      <c r="H930" s="865"/>
      <c r="I930" s="684"/>
      <c r="J930" s="682"/>
      <c r="K930" s="682"/>
      <c r="L930" s="682"/>
      <c r="M930" s="682"/>
      <c r="N930" s="682"/>
      <c r="O930" s="682"/>
      <c r="P930" s="682"/>
      <c r="Q930" s="682"/>
      <c r="R930" s="682"/>
      <c r="S930" s="682"/>
      <c r="T930" s="682"/>
      <c r="U930" s="682"/>
      <c r="V930" s="682"/>
      <c r="W930" s="682"/>
      <c r="X930" s="682"/>
      <c r="Y930" s="682"/>
      <c r="Z930" s="682"/>
    </row>
    <row r="931" spans="1:26" ht="15">
      <c r="A931" s="682"/>
      <c r="B931" s="684"/>
      <c r="C931" s="684"/>
      <c r="D931" s="684"/>
      <c r="E931" s="865"/>
      <c r="F931" s="865"/>
      <c r="G931" s="865"/>
      <c r="H931" s="865"/>
      <c r="I931" s="684"/>
      <c r="J931" s="682"/>
      <c r="K931" s="682"/>
      <c r="L931" s="682"/>
      <c r="M931" s="682"/>
      <c r="N931" s="682"/>
      <c r="O931" s="682"/>
      <c r="P931" s="682"/>
      <c r="Q931" s="682"/>
      <c r="R931" s="682"/>
      <c r="S931" s="682"/>
      <c r="T931" s="682"/>
      <c r="U931" s="682"/>
      <c r="V931" s="682"/>
      <c r="W931" s="682"/>
      <c r="X931" s="682"/>
      <c r="Y931" s="682"/>
      <c r="Z931" s="682"/>
    </row>
    <row r="932" spans="1:26" ht="15">
      <c r="A932" s="682"/>
      <c r="B932" s="684"/>
      <c r="C932" s="684"/>
      <c r="D932" s="684"/>
      <c r="E932" s="865"/>
      <c r="F932" s="865"/>
      <c r="G932" s="865"/>
      <c r="H932" s="865"/>
      <c r="I932" s="684"/>
      <c r="J932" s="682"/>
      <c r="K932" s="682"/>
      <c r="L932" s="682"/>
      <c r="M932" s="682"/>
      <c r="N932" s="682"/>
      <c r="O932" s="682"/>
      <c r="P932" s="682"/>
      <c r="Q932" s="682"/>
      <c r="R932" s="682"/>
      <c r="S932" s="682"/>
      <c r="T932" s="682"/>
      <c r="U932" s="682"/>
      <c r="V932" s="682"/>
      <c r="W932" s="682"/>
      <c r="X932" s="682"/>
      <c r="Y932" s="682"/>
      <c r="Z932" s="682"/>
    </row>
    <row r="933" spans="1:26" ht="15">
      <c r="A933" s="682"/>
      <c r="B933" s="684"/>
      <c r="C933" s="684"/>
      <c r="D933" s="684"/>
      <c r="E933" s="865"/>
      <c r="F933" s="865"/>
      <c r="G933" s="865"/>
      <c r="H933" s="865"/>
      <c r="I933" s="684"/>
      <c r="J933" s="682"/>
      <c r="K933" s="682"/>
      <c r="L933" s="682"/>
      <c r="M933" s="682"/>
      <c r="N933" s="682"/>
      <c r="O933" s="682"/>
      <c r="P933" s="682"/>
      <c r="Q933" s="682"/>
      <c r="R933" s="682"/>
      <c r="S933" s="682"/>
      <c r="T933" s="682"/>
      <c r="U933" s="682"/>
      <c r="V933" s="682"/>
      <c r="W933" s="682"/>
      <c r="X933" s="682"/>
      <c r="Y933" s="682"/>
      <c r="Z933" s="682"/>
    </row>
    <row r="934" spans="1:26" ht="15">
      <c r="A934" s="682"/>
      <c r="B934" s="684"/>
      <c r="C934" s="684"/>
      <c r="D934" s="684"/>
      <c r="E934" s="865"/>
      <c r="F934" s="865"/>
      <c r="G934" s="865"/>
      <c r="H934" s="865"/>
      <c r="I934" s="684"/>
      <c r="J934" s="682"/>
      <c r="K934" s="682"/>
      <c r="L934" s="682"/>
      <c r="M934" s="682"/>
      <c r="N934" s="682"/>
      <c r="O934" s="682"/>
      <c r="P934" s="682"/>
      <c r="Q934" s="682"/>
      <c r="R934" s="682"/>
      <c r="S934" s="682"/>
      <c r="T934" s="682"/>
      <c r="U934" s="682"/>
      <c r="V934" s="682"/>
      <c r="W934" s="682"/>
      <c r="X934" s="682"/>
      <c r="Y934" s="682"/>
      <c r="Z934" s="682"/>
    </row>
    <row r="935" spans="1:26" ht="15">
      <c r="A935" s="682"/>
      <c r="B935" s="684"/>
      <c r="C935" s="684"/>
      <c r="D935" s="684"/>
      <c r="E935" s="865"/>
      <c r="F935" s="865"/>
      <c r="G935" s="865"/>
      <c r="H935" s="865"/>
      <c r="I935" s="684"/>
      <c r="J935" s="682"/>
      <c r="K935" s="682"/>
      <c r="L935" s="682"/>
      <c r="M935" s="682"/>
      <c r="N935" s="682"/>
      <c r="O935" s="682"/>
      <c r="P935" s="682"/>
      <c r="Q935" s="682"/>
      <c r="R935" s="682"/>
      <c r="S935" s="682"/>
      <c r="T935" s="682"/>
      <c r="U935" s="682"/>
      <c r="V935" s="682"/>
      <c r="W935" s="682"/>
      <c r="X935" s="682"/>
      <c r="Y935" s="682"/>
      <c r="Z935" s="682"/>
    </row>
    <row r="936" spans="1:26" ht="15">
      <c r="A936" s="682"/>
      <c r="B936" s="684"/>
      <c r="C936" s="684"/>
      <c r="D936" s="684"/>
      <c r="E936" s="865"/>
      <c r="F936" s="865"/>
      <c r="G936" s="865"/>
      <c r="H936" s="865"/>
      <c r="I936" s="684"/>
      <c r="J936" s="682"/>
      <c r="K936" s="682"/>
      <c r="L936" s="682"/>
      <c r="M936" s="682"/>
      <c r="N936" s="682"/>
      <c r="O936" s="682"/>
      <c r="P936" s="682"/>
      <c r="Q936" s="682"/>
      <c r="R936" s="682"/>
      <c r="S936" s="682"/>
      <c r="T936" s="682"/>
      <c r="U936" s="682"/>
      <c r="V936" s="682"/>
      <c r="W936" s="682"/>
      <c r="X936" s="682"/>
      <c r="Y936" s="682"/>
      <c r="Z936" s="682"/>
    </row>
    <row r="937" spans="1:26" ht="15">
      <c r="A937" s="682"/>
      <c r="B937" s="684"/>
      <c r="C937" s="684"/>
      <c r="D937" s="684"/>
      <c r="E937" s="865"/>
      <c r="F937" s="865"/>
      <c r="G937" s="865"/>
      <c r="H937" s="865"/>
      <c r="I937" s="684"/>
      <c r="J937" s="682"/>
      <c r="K937" s="682"/>
      <c r="L937" s="682"/>
      <c r="M937" s="682"/>
      <c r="N937" s="682"/>
      <c r="O937" s="682"/>
      <c r="P937" s="682"/>
      <c r="Q937" s="682"/>
      <c r="R937" s="682"/>
      <c r="S937" s="682"/>
      <c r="T937" s="682"/>
      <c r="U937" s="682"/>
      <c r="V937" s="682"/>
      <c r="W937" s="682"/>
      <c r="X937" s="682"/>
      <c r="Y937" s="682"/>
      <c r="Z937" s="682"/>
    </row>
    <row r="938" spans="1:26" ht="15">
      <c r="A938" s="682"/>
      <c r="B938" s="684"/>
      <c r="C938" s="684"/>
      <c r="D938" s="684"/>
      <c r="E938" s="865"/>
      <c r="F938" s="865"/>
      <c r="G938" s="865"/>
      <c r="H938" s="865"/>
      <c r="I938" s="684"/>
      <c r="J938" s="682"/>
      <c r="K938" s="682"/>
      <c r="L938" s="682"/>
      <c r="M938" s="682"/>
      <c r="N938" s="682"/>
      <c r="O938" s="682"/>
      <c r="P938" s="682"/>
      <c r="Q938" s="682"/>
      <c r="R938" s="682"/>
      <c r="S938" s="682"/>
      <c r="T938" s="682"/>
      <c r="U938" s="682"/>
      <c r="V938" s="682"/>
      <c r="W938" s="682"/>
      <c r="X938" s="682"/>
      <c r="Y938" s="682"/>
      <c r="Z938" s="682"/>
    </row>
    <row r="939" spans="1:26" ht="15">
      <c r="A939" s="682"/>
      <c r="B939" s="684"/>
      <c r="C939" s="684"/>
      <c r="D939" s="684"/>
      <c r="E939" s="865"/>
      <c r="F939" s="865"/>
      <c r="G939" s="865"/>
      <c r="H939" s="865"/>
      <c r="I939" s="684"/>
      <c r="J939" s="682"/>
      <c r="K939" s="682"/>
      <c r="L939" s="682"/>
      <c r="M939" s="682"/>
      <c r="N939" s="682"/>
      <c r="O939" s="682"/>
      <c r="P939" s="682"/>
      <c r="Q939" s="682"/>
      <c r="R939" s="682"/>
      <c r="S939" s="682"/>
      <c r="T939" s="682"/>
      <c r="U939" s="682"/>
      <c r="V939" s="682"/>
      <c r="W939" s="682"/>
      <c r="X939" s="682"/>
      <c r="Y939" s="682"/>
      <c r="Z939" s="682"/>
    </row>
    <row r="940" spans="1:26" ht="15">
      <c r="A940" s="682"/>
      <c r="B940" s="684"/>
      <c r="C940" s="684"/>
      <c r="D940" s="684"/>
      <c r="E940" s="865"/>
      <c r="F940" s="865"/>
      <c r="G940" s="865"/>
      <c r="H940" s="865"/>
      <c r="I940" s="684"/>
      <c r="J940" s="682"/>
      <c r="K940" s="682"/>
      <c r="L940" s="682"/>
      <c r="M940" s="682"/>
      <c r="N940" s="682"/>
      <c r="O940" s="682"/>
      <c r="P940" s="682"/>
      <c r="Q940" s="682"/>
      <c r="R940" s="682"/>
      <c r="S940" s="682"/>
      <c r="T940" s="682"/>
      <c r="U940" s="682"/>
      <c r="V940" s="682"/>
      <c r="W940" s="682"/>
      <c r="X940" s="682"/>
      <c r="Y940" s="682"/>
      <c r="Z940" s="682"/>
    </row>
    <row r="941" spans="1:26" ht="15">
      <c r="A941" s="682"/>
      <c r="B941" s="684"/>
      <c r="C941" s="684"/>
      <c r="D941" s="684"/>
      <c r="E941" s="865"/>
      <c r="F941" s="865"/>
      <c r="G941" s="865"/>
      <c r="H941" s="865"/>
      <c r="I941" s="684"/>
      <c r="J941" s="682"/>
      <c r="K941" s="682"/>
      <c r="L941" s="682"/>
      <c r="M941" s="682"/>
      <c r="N941" s="682"/>
      <c r="O941" s="682"/>
      <c r="P941" s="682"/>
      <c r="Q941" s="682"/>
      <c r="R941" s="682"/>
      <c r="S941" s="682"/>
      <c r="T941" s="682"/>
      <c r="U941" s="682"/>
      <c r="V941" s="682"/>
      <c r="W941" s="682"/>
      <c r="X941" s="682"/>
      <c r="Y941" s="682"/>
      <c r="Z941" s="682"/>
    </row>
    <row r="942" spans="1:26" ht="15">
      <c r="A942" s="682"/>
      <c r="B942" s="684"/>
      <c r="C942" s="684"/>
      <c r="D942" s="684"/>
      <c r="E942" s="865"/>
      <c r="F942" s="865"/>
      <c r="G942" s="865"/>
      <c r="H942" s="865"/>
      <c r="I942" s="684"/>
      <c r="J942" s="682"/>
      <c r="K942" s="682"/>
      <c r="L942" s="682"/>
      <c r="M942" s="682"/>
      <c r="N942" s="682"/>
      <c r="O942" s="682"/>
      <c r="P942" s="682"/>
      <c r="Q942" s="682"/>
      <c r="R942" s="682"/>
      <c r="S942" s="682"/>
      <c r="T942" s="682"/>
      <c r="U942" s="682"/>
      <c r="V942" s="682"/>
      <c r="W942" s="682"/>
      <c r="X942" s="682"/>
      <c r="Y942" s="682"/>
      <c r="Z942" s="682"/>
    </row>
    <row r="943" spans="1:26" ht="15">
      <c r="A943" s="682"/>
      <c r="B943" s="684"/>
      <c r="C943" s="684"/>
      <c r="D943" s="684"/>
      <c r="E943" s="865"/>
      <c r="F943" s="865"/>
      <c r="G943" s="865"/>
      <c r="H943" s="865"/>
      <c r="I943" s="684"/>
      <c r="J943" s="682"/>
      <c r="K943" s="682"/>
      <c r="L943" s="682"/>
      <c r="M943" s="682"/>
      <c r="N943" s="682"/>
      <c r="O943" s="682"/>
      <c r="P943" s="682"/>
      <c r="Q943" s="682"/>
      <c r="R943" s="682"/>
      <c r="S943" s="682"/>
      <c r="T943" s="682"/>
      <c r="U943" s="682"/>
      <c r="V943" s="682"/>
      <c r="W943" s="682"/>
      <c r="X943" s="682"/>
      <c r="Y943" s="682"/>
      <c r="Z943" s="682"/>
    </row>
    <row r="944" spans="1:26" ht="15">
      <c r="A944" s="682"/>
      <c r="B944" s="684"/>
      <c r="C944" s="684"/>
      <c r="D944" s="684"/>
      <c r="E944" s="865"/>
      <c r="F944" s="865"/>
      <c r="G944" s="865"/>
      <c r="H944" s="865"/>
      <c r="I944" s="684"/>
      <c r="J944" s="682"/>
      <c r="K944" s="682"/>
      <c r="L944" s="682"/>
      <c r="M944" s="682"/>
      <c r="N944" s="682"/>
      <c r="O944" s="682"/>
      <c r="P944" s="682"/>
      <c r="Q944" s="682"/>
      <c r="R944" s="682"/>
      <c r="S944" s="682"/>
      <c r="T944" s="682"/>
      <c r="U944" s="682"/>
      <c r="V944" s="682"/>
      <c r="W944" s="682"/>
      <c r="X944" s="682"/>
      <c r="Y944" s="682"/>
      <c r="Z944" s="682"/>
    </row>
    <row r="945" spans="1:26" ht="15">
      <c r="A945" s="682"/>
      <c r="B945" s="684"/>
      <c r="C945" s="684"/>
      <c r="D945" s="684"/>
      <c r="E945" s="865"/>
      <c r="F945" s="865"/>
      <c r="G945" s="865"/>
      <c r="H945" s="865"/>
      <c r="I945" s="684"/>
      <c r="J945" s="682"/>
      <c r="K945" s="682"/>
      <c r="L945" s="682"/>
      <c r="M945" s="682"/>
      <c r="N945" s="682"/>
      <c r="O945" s="682"/>
      <c r="P945" s="682"/>
      <c r="Q945" s="682"/>
      <c r="R945" s="682"/>
      <c r="S945" s="682"/>
      <c r="T945" s="682"/>
      <c r="U945" s="682"/>
      <c r="V945" s="682"/>
      <c r="W945" s="682"/>
      <c r="X945" s="682"/>
      <c r="Y945" s="682"/>
      <c r="Z945" s="682"/>
    </row>
    <row r="946" spans="1:26" ht="15">
      <c r="A946" s="682"/>
      <c r="B946" s="684"/>
      <c r="C946" s="684"/>
      <c r="D946" s="684"/>
      <c r="E946" s="865"/>
      <c r="F946" s="865"/>
      <c r="G946" s="865"/>
      <c r="H946" s="865"/>
      <c r="I946" s="684"/>
      <c r="J946" s="682"/>
      <c r="K946" s="682"/>
      <c r="L946" s="682"/>
      <c r="M946" s="682"/>
      <c r="N946" s="682"/>
      <c r="O946" s="682"/>
      <c r="P946" s="682"/>
      <c r="Q946" s="682"/>
      <c r="R946" s="682"/>
      <c r="S946" s="682"/>
      <c r="T946" s="682"/>
      <c r="U946" s="682"/>
      <c r="V946" s="682"/>
      <c r="W946" s="682"/>
      <c r="X946" s="682"/>
      <c r="Y946" s="682"/>
      <c r="Z946" s="682"/>
    </row>
    <row r="947" spans="1:26" ht="15">
      <c r="A947" s="682"/>
      <c r="B947" s="684"/>
      <c r="C947" s="684"/>
      <c r="D947" s="684"/>
      <c r="E947" s="865"/>
      <c r="F947" s="865"/>
      <c r="G947" s="865"/>
      <c r="H947" s="865"/>
      <c r="I947" s="684"/>
      <c r="J947" s="682"/>
      <c r="K947" s="682"/>
      <c r="L947" s="682"/>
      <c r="M947" s="682"/>
      <c r="N947" s="682"/>
      <c r="O947" s="682"/>
      <c r="P947" s="682"/>
      <c r="Q947" s="682"/>
      <c r="R947" s="682"/>
      <c r="S947" s="682"/>
      <c r="T947" s="682"/>
      <c r="U947" s="682"/>
      <c r="V947" s="682"/>
      <c r="W947" s="682"/>
      <c r="X947" s="682"/>
      <c r="Y947" s="682"/>
      <c r="Z947" s="682"/>
    </row>
    <row r="948" spans="1:26" ht="15">
      <c r="A948" s="682"/>
      <c r="B948" s="684"/>
      <c r="C948" s="684"/>
      <c r="D948" s="684"/>
      <c r="E948" s="865"/>
      <c r="F948" s="865"/>
      <c r="G948" s="865"/>
      <c r="H948" s="865"/>
      <c r="I948" s="684"/>
      <c r="J948" s="682"/>
      <c r="K948" s="682"/>
      <c r="L948" s="682"/>
      <c r="M948" s="682"/>
      <c r="N948" s="682"/>
      <c r="O948" s="682"/>
      <c r="P948" s="682"/>
      <c r="Q948" s="682"/>
      <c r="R948" s="682"/>
      <c r="S948" s="682"/>
      <c r="T948" s="682"/>
      <c r="U948" s="682"/>
      <c r="V948" s="682"/>
      <c r="W948" s="682"/>
      <c r="X948" s="682"/>
      <c r="Y948" s="682"/>
      <c r="Z948" s="682"/>
    </row>
    <row r="949" spans="1:26" ht="15">
      <c r="A949" s="682"/>
      <c r="B949" s="684"/>
      <c r="C949" s="684"/>
      <c r="D949" s="684"/>
      <c r="E949" s="865"/>
      <c r="F949" s="865"/>
      <c r="G949" s="865"/>
      <c r="H949" s="865"/>
      <c r="I949" s="684"/>
      <c r="J949" s="682"/>
      <c r="K949" s="682"/>
      <c r="L949" s="682"/>
      <c r="M949" s="682"/>
      <c r="N949" s="682"/>
      <c r="O949" s="682"/>
      <c r="P949" s="682"/>
      <c r="Q949" s="682"/>
      <c r="R949" s="682"/>
      <c r="S949" s="682"/>
      <c r="T949" s="682"/>
      <c r="U949" s="682"/>
      <c r="V949" s="682"/>
      <c r="W949" s="682"/>
      <c r="X949" s="682"/>
      <c r="Y949" s="682"/>
      <c r="Z949" s="682"/>
    </row>
    <row r="950" spans="1:26" ht="15">
      <c r="A950" s="682"/>
      <c r="B950" s="684"/>
      <c r="C950" s="684"/>
      <c r="D950" s="684"/>
      <c r="E950" s="865"/>
      <c r="F950" s="865"/>
      <c r="G950" s="865"/>
      <c r="H950" s="865"/>
      <c r="I950" s="684"/>
      <c r="J950" s="682"/>
      <c r="K950" s="682"/>
      <c r="L950" s="682"/>
      <c r="M950" s="682"/>
      <c r="N950" s="682"/>
      <c r="O950" s="682"/>
      <c r="P950" s="682"/>
      <c r="Q950" s="682"/>
      <c r="R950" s="682"/>
      <c r="S950" s="682"/>
      <c r="T950" s="682"/>
      <c r="U950" s="682"/>
      <c r="V950" s="682"/>
      <c r="W950" s="682"/>
      <c r="X950" s="682"/>
      <c r="Y950" s="682"/>
      <c r="Z950" s="682"/>
    </row>
    <row r="951" spans="1:26" ht="15">
      <c r="A951" s="682"/>
      <c r="B951" s="684"/>
      <c r="C951" s="684"/>
      <c r="D951" s="684"/>
      <c r="E951" s="865"/>
      <c r="F951" s="865"/>
      <c r="G951" s="865"/>
      <c r="H951" s="865"/>
      <c r="I951" s="684"/>
      <c r="J951" s="682"/>
      <c r="K951" s="682"/>
      <c r="L951" s="682"/>
      <c r="M951" s="682"/>
      <c r="N951" s="682"/>
      <c r="O951" s="682"/>
      <c r="P951" s="682"/>
      <c r="Q951" s="682"/>
      <c r="R951" s="682"/>
      <c r="S951" s="682"/>
      <c r="T951" s="682"/>
      <c r="U951" s="682"/>
      <c r="V951" s="682"/>
      <c r="W951" s="682"/>
      <c r="X951" s="682"/>
      <c r="Y951" s="682"/>
      <c r="Z951" s="682"/>
    </row>
    <row r="952" spans="1:26" ht="15">
      <c r="A952" s="682"/>
      <c r="B952" s="684"/>
      <c r="C952" s="684"/>
      <c r="D952" s="684"/>
      <c r="E952" s="865"/>
      <c r="F952" s="865"/>
      <c r="G952" s="865"/>
      <c r="H952" s="865"/>
      <c r="I952" s="684"/>
      <c r="J952" s="682"/>
      <c r="K952" s="682"/>
      <c r="L952" s="682"/>
      <c r="M952" s="682"/>
      <c r="N952" s="682"/>
      <c r="O952" s="682"/>
      <c r="P952" s="682"/>
      <c r="Q952" s="682"/>
      <c r="R952" s="682"/>
      <c r="S952" s="682"/>
      <c r="T952" s="682"/>
      <c r="U952" s="682"/>
      <c r="V952" s="682"/>
      <c r="W952" s="682"/>
      <c r="X952" s="682"/>
      <c r="Y952" s="682"/>
      <c r="Z952" s="682"/>
    </row>
    <row r="953" spans="1:26" ht="15">
      <c r="A953" s="682"/>
      <c r="B953" s="684"/>
      <c r="C953" s="684"/>
      <c r="D953" s="684"/>
      <c r="E953" s="865"/>
      <c r="F953" s="865"/>
      <c r="G953" s="865"/>
      <c r="H953" s="865"/>
      <c r="I953" s="684"/>
      <c r="J953" s="682"/>
      <c r="K953" s="682"/>
      <c r="L953" s="682"/>
      <c r="M953" s="682"/>
      <c r="N953" s="682"/>
      <c r="O953" s="682"/>
      <c r="P953" s="682"/>
      <c r="Q953" s="682"/>
      <c r="R953" s="682"/>
      <c r="S953" s="682"/>
      <c r="T953" s="682"/>
      <c r="U953" s="682"/>
      <c r="V953" s="682"/>
      <c r="W953" s="682"/>
      <c r="X953" s="682"/>
      <c r="Y953" s="682"/>
      <c r="Z953" s="682"/>
    </row>
    <row r="954" spans="1:26" ht="15">
      <c r="A954" s="682"/>
      <c r="B954" s="684"/>
      <c r="C954" s="684"/>
      <c r="D954" s="684"/>
      <c r="E954" s="865"/>
      <c r="F954" s="865"/>
      <c r="G954" s="865"/>
      <c r="H954" s="865"/>
      <c r="I954" s="684"/>
      <c r="J954" s="682"/>
      <c r="K954" s="682"/>
      <c r="L954" s="682"/>
      <c r="M954" s="682"/>
      <c r="N954" s="682"/>
      <c r="O954" s="682"/>
      <c r="P954" s="682"/>
      <c r="Q954" s="682"/>
      <c r="R954" s="682"/>
      <c r="S954" s="682"/>
      <c r="T954" s="682"/>
      <c r="U954" s="682"/>
      <c r="V954" s="682"/>
      <c r="W954" s="682"/>
      <c r="X954" s="682"/>
      <c r="Y954" s="682"/>
      <c r="Z954" s="682"/>
    </row>
    <row r="955" spans="1:26" ht="15">
      <c r="A955" s="682"/>
      <c r="B955" s="684"/>
      <c r="C955" s="684"/>
      <c r="D955" s="684"/>
      <c r="E955" s="865"/>
      <c r="F955" s="865"/>
      <c r="G955" s="865"/>
      <c r="H955" s="865"/>
      <c r="I955" s="684"/>
      <c r="J955" s="682"/>
      <c r="K955" s="682"/>
      <c r="L955" s="682"/>
      <c r="M955" s="682"/>
      <c r="N955" s="682"/>
      <c r="O955" s="682"/>
      <c r="P955" s="682"/>
      <c r="Q955" s="682"/>
      <c r="R955" s="682"/>
      <c r="S955" s="682"/>
      <c r="T955" s="682"/>
      <c r="U955" s="682"/>
      <c r="V955" s="682"/>
      <c r="W955" s="682"/>
      <c r="X955" s="682"/>
      <c r="Y955" s="682"/>
      <c r="Z955" s="682"/>
    </row>
    <row r="956" spans="1:26" ht="15">
      <c r="A956" s="682"/>
      <c r="B956" s="684"/>
      <c r="C956" s="684"/>
      <c r="D956" s="684"/>
      <c r="E956" s="865"/>
      <c r="F956" s="865"/>
      <c r="G956" s="865"/>
      <c r="H956" s="865"/>
      <c r="I956" s="684"/>
      <c r="J956" s="682"/>
      <c r="K956" s="682"/>
      <c r="L956" s="682"/>
      <c r="M956" s="682"/>
      <c r="N956" s="682"/>
      <c r="O956" s="682"/>
      <c r="P956" s="682"/>
      <c r="Q956" s="682"/>
      <c r="R956" s="682"/>
      <c r="S956" s="682"/>
      <c r="T956" s="682"/>
      <c r="U956" s="682"/>
      <c r="V956" s="682"/>
      <c r="W956" s="682"/>
      <c r="X956" s="682"/>
      <c r="Y956" s="682"/>
      <c r="Z956" s="682"/>
    </row>
    <row r="957" spans="1:26" ht="15">
      <c r="A957" s="682"/>
      <c r="B957" s="684"/>
      <c r="C957" s="684"/>
      <c r="D957" s="684"/>
      <c r="E957" s="865"/>
      <c r="F957" s="865"/>
      <c r="G957" s="865"/>
      <c r="H957" s="865"/>
      <c r="I957" s="684"/>
      <c r="J957" s="682"/>
      <c r="K957" s="682"/>
      <c r="L957" s="682"/>
      <c r="M957" s="682"/>
      <c r="N957" s="682"/>
      <c r="O957" s="682"/>
      <c r="P957" s="682"/>
      <c r="Q957" s="682"/>
      <c r="R957" s="682"/>
      <c r="S957" s="682"/>
      <c r="T957" s="682"/>
      <c r="U957" s="682"/>
      <c r="V957" s="682"/>
      <c r="W957" s="682"/>
      <c r="X957" s="682"/>
      <c r="Y957" s="682"/>
      <c r="Z957" s="682"/>
    </row>
    <row r="958" spans="1:26" ht="15">
      <c r="A958" s="682"/>
      <c r="B958" s="684"/>
      <c r="C958" s="684"/>
      <c r="D958" s="684"/>
      <c r="E958" s="865"/>
      <c r="F958" s="865"/>
      <c r="G958" s="865"/>
      <c r="H958" s="865"/>
      <c r="I958" s="684"/>
      <c r="J958" s="682"/>
      <c r="K958" s="682"/>
      <c r="L958" s="682"/>
      <c r="M958" s="682"/>
      <c r="N958" s="682"/>
      <c r="O958" s="682"/>
      <c r="P958" s="682"/>
      <c r="Q958" s="682"/>
      <c r="R958" s="682"/>
      <c r="S958" s="682"/>
      <c r="T958" s="682"/>
      <c r="U958" s="682"/>
      <c r="V958" s="682"/>
      <c r="W958" s="682"/>
      <c r="X958" s="682"/>
      <c r="Y958" s="682"/>
      <c r="Z958" s="682"/>
    </row>
    <row r="959" spans="1:26" ht="15">
      <c r="A959" s="682"/>
      <c r="B959" s="684"/>
      <c r="C959" s="684"/>
      <c r="D959" s="684"/>
      <c r="E959" s="865"/>
      <c r="F959" s="865"/>
      <c r="G959" s="865"/>
      <c r="H959" s="865"/>
      <c r="I959" s="684"/>
      <c r="J959" s="682"/>
      <c r="K959" s="682"/>
      <c r="L959" s="682"/>
      <c r="M959" s="682"/>
      <c r="N959" s="682"/>
      <c r="O959" s="682"/>
      <c r="P959" s="682"/>
      <c r="Q959" s="682"/>
      <c r="R959" s="682"/>
      <c r="S959" s="682"/>
      <c r="T959" s="682"/>
      <c r="U959" s="682"/>
      <c r="V959" s="682"/>
      <c r="W959" s="682"/>
      <c r="X959" s="682"/>
      <c r="Y959" s="682"/>
      <c r="Z959" s="682"/>
    </row>
    <row r="960" spans="1:26" ht="15">
      <c r="A960" s="682"/>
      <c r="B960" s="684"/>
      <c r="C960" s="684"/>
      <c r="D960" s="684"/>
      <c r="E960" s="865"/>
      <c r="F960" s="865"/>
      <c r="G960" s="865"/>
      <c r="H960" s="865"/>
      <c r="I960" s="684"/>
      <c r="J960" s="682"/>
      <c r="K960" s="682"/>
      <c r="L960" s="682"/>
      <c r="M960" s="682"/>
      <c r="N960" s="682"/>
      <c r="O960" s="682"/>
      <c r="P960" s="682"/>
      <c r="Q960" s="682"/>
      <c r="R960" s="682"/>
      <c r="S960" s="682"/>
      <c r="T960" s="682"/>
      <c r="U960" s="682"/>
      <c r="V960" s="682"/>
      <c r="W960" s="682"/>
      <c r="X960" s="682"/>
      <c r="Y960" s="682"/>
      <c r="Z960" s="682"/>
    </row>
    <row r="961" spans="1:26" ht="15">
      <c r="A961" s="682"/>
      <c r="B961" s="684"/>
      <c r="C961" s="684"/>
      <c r="D961" s="684"/>
      <c r="E961" s="865"/>
      <c r="F961" s="865"/>
      <c r="G961" s="865"/>
      <c r="H961" s="865"/>
      <c r="I961" s="684"/>
      <c r="J961" s="682"/>
      <c r="K961" s="682"/>
      <c r="L961" s="682"/>
      <c r="M961" s="682"/>
      <c r="N961" s="682"/>
      <c r="O961" s="682"/>
      <c r="P961" s="682"/>
      <c r="Q961" s="682"/>
      <c r="R961" s="682"/>
      <c r="S961" s="682"/>
      <c r="T961" s="682"/>
      <c r="U961" s="682"/>
      <c r="V961" s="682"/>
      <c r="W961" s="682"/>
      <c r="X961" s="682"/>
      <c r="Y961" s="682"/>
      <c r="Z961" s="682"/>
    </row>
    <row r="962" spans="1:26" ht="15">
      <c r="A962" s="682"/>
      <c r="B962" s="684"/>
      <c r="C962" s="684"/>
      <c r="D962" s="684"/>
      <c r="E962" s="865"/>
      <c r="F962" s="865"/>
      <c r="G962" s="865"/>
      <c r="H962" s="865"/>
      <c r="I962" s="684"/>
      <c r="J962" s="682"/>
      <c r="K962" s="682"/>
      <c r="L962" s="682"/>
      <c r="M962" s="682"/>
      <c r="N962" s="682"/>
      <c r="O962" s="682"/>
      <c r="P962" s="682"/>
      <c r="Q962" s="682"/>
      <c r="R962" s="682"/>
      <c r="S962" s="682"/>
      <c r="T962" s="682"/>
      <c r="U962" s="682"/>
      <c r="V962" s="682"/>
      <c r="W962" s="682"/>
      <c r="X962" s="682"/>
      <c r="Y962" s="682"/>
      <c r="Z962" s="682"/>
    </row>
    <row r="963" spans="1:26" ht="15">
      <c r="A963" s="682"/>
      <c r="B963" s="684"/>
      <c r="C963" s="684"/>
      <c r="D963" s="684"/>
      <c r="E963" s="865"/>
      <c r="F963" s="865"/>
      <c r="G963" s="865"/>
      <c r="H963" s="865"/>
      <c r="I963" s="684"/>
      <c r="J963" s="682"/>
      <c r="K963" s="682"/>
      <c r="L963" s="682"/>
      <c r="M963" s="682"/>
      <c r="N963" s="682"/>
      <c r="O963" s="682"/>
      <c r="P963" s="682"/>
      <c r="Q963" s="682"/>
      <c r="R963" s="682"/>
      <c r="S963" s="682"/>
      <c r="T963" s="682"/>
      <c r="U963" s="682"/>
      <c r="V963" s="682"/>
      <c r="W963" s="682"/>
      <c r="X963" s="682"/>
      <c r="Y963" s="682"/>
      <c r="Z963" s="682"/>
    </row>
    <row r="964" spans="1:26" ht="15">
      <c r="A964" s="682"/>
      <c r="B964" s="684"/>
      <c r="C964" s="684"/>
      <c r="D964" s="684"/>
      <c r="E964" s="865"/>
      <c r="F964" s="865"/>
      <c r="G964" s="865"/>
      <c r="H964" s="865"/>
      <c r="I964" s="684"/>
      <c r="J964" s="682"/>
      <c r="K964" s="682"/>
      <c r="L964" s="682"/>
      <c r="M964" s="682"/>
      <c r="N964" s="682"/>
      <c r="O964" s="682"/>
      <c r="P964" s="682"/>
      <c r="Q964" s="682"/>
      <c r="R964" s="682"/>
      <c r="S964" s="682"/>
      <c r="T964" s="682"/>
      <c r="U964" s="682"/>
      <c r="V964" s="682"/>
      <c r="W964" s="682"/>
      <c r="X964" s="682"/>
      <c r="Y964" s="682"/>
      <c r="Z964" s="682"/>
    </row>
    <row r="965" spans="1:26" ht="15">
      <c r="A965" s="682"/>
      <c r="B965" s="684"/>
      <c r="C965" s="684"/>
      <c r="D965" s="684"/>
      <c r="E965" s="865"/>
      <c r="F965" s="865"/>
      <c r="G965" s="865"/>
      <c r="H965" s="865"/>
      <c r="I965" s="684"/>
      <c r="J965" s="682"/>
      <c r="K965" s="682"/>
      <c r="L965" s="682"/>
      <c r="M965" s="682"/>
      <c r="N965" s="682"/>
      <c r="O965" s="682"/>
      <c r="P965" s="682"/>
      <c r="Q965" s="682"/>
      <c r="R965" s="682"/>
      <c r="S965" s="682"/>
      <c r="T965" s="682"/>
      <c r="U965" s="682"/>
      <c r="V965" s="682"/>
      <c r="W965" s="682"/>
      <c r="X965" s="682"/>
      <c r="Y965" s="682"/>
      <c r="Z965" s="682"/>
    </row>
    <row r="966" spans="1:26" ht="15">
      <c r="A966" s="682"/>
      <c r="B966" s="684"/>
      <c r="C966" s="684"/>
      <c r="D966" s="684"/>
      <c r="E966" s="865"/>
      <c r="F966" s="865"/>
      <c r="G966" s="865"/>
      <c r="H966" s="865"/>
      <c r="I966" s="684"/>
      <c r="J966" s="682"/>
      <c r="K966" s="682"/>
      <c r="L966" s="682"/>
      <c r="M966" s="682"/>
      <c r="N966" s="682"/>
      <c r="O966" s="682"/>
      <c r="P966" s="682"/>
      <c r="Q966" s="682"/>
      <c r="R966" s="682"/>
      <c r="S966" s="682"/>
      <c r="T966" s="682"/>
      <c r="U966" s="682"/>
      <c r="V966" s="682"/>
      <c r="W966" s="682"/>
      <c r="X966" s="682"/>
      <c r="Y966" s="682"/>
      <c r="Z966" s="682"/>
    </row>
    <row r="967" spans="1:26" ht="15">
      <c r="A967" s="682"/>
      <c r="B967" s="684"/>
      <c r="C967" s="684"/>
      <c r="D967" s="684"/>
      <c r="E967" s="865"/>
      <c r="F967" s="865"/>
      <c r="G967" s="865"/>
      <c r="H967" s="865"/>
      <c r="I967" s="684"/>
      <c r="J967" s="682"/>
      <c r="K967" s="682"/>
      <c r="L967" s="682"/>
      <c r="M967" s="682"/>
      <c r="N967" s="682"/>
      <c r="O967" s="682"/>
      <c r="P967" s="682"/>
      <c r="Q967" s="682"/>
      <c r="R967" s="682"/>
      <c r="S967" s="682"/>
      <c r="T967" s="682"/>
      <c r="U967" s="682"/>
      <c r="V967" s="682"/>
      <c r="W967" s="682"/>
      <c r="X967" s="682"/>
      <c r="Y967" s="682"/>
      <c r="Z967" s="682"/>
    </row>
    <row r="968" spans="1:26" ht="15">
      <c r="A968" s="682"/>
      <c r="B968" s="684"/>
      <c r="C968" s="684"/>
      <c r="D968" s="684"/>
      <c r="E968" s="865"/>
      <c r="F968" s="865"/>
      <c r="G968" s="865"/>
      <c r="H968" s="865"/>
      <c r="I968" s="684"/>
      <c r="J968" s="682"/>
      <c r="K968" s="682"/>
      <c r="L968" s="682"/>
      <c r="M968" s="682"/>
      <c r="N968" s="682"/>
      <c r="O968" s="682"/>
      <c r="P968" s="682"/>
      <c r="Q968" s="682"/>
      <c r="R968" s="682"/>
      <c r="S968" s="682"/>
      <c r="T968" s="682"/>
      <c r="U968" s="682"/>
      <c r="V968" s="682"/>
      <c r="W968" s="682"/>
      <c r="X968" s="682"/>
      <c r="Y968" s="682"/>
      <c r="Z968" s="682"/>
    </row>
    <row r="969" spans="1:26" ht="15">
      <c r="A969" s="682"/>
      <c r="B969" s="684"/>
      <c r="C969" s="684"/>
      <c r="D969" s="684"/>
      <c r="E969" s="865"/>
      <c r="F969" s="865"/>
      <c r="G969" s="865"/>
      <c r="H969" s="865"/>
      <c r="I969" s="684"/>
      <c r="J969" s="682"/>
      <c r="K969" s="682"/>
      <c r="L969" s="682"/>
      <c r="M969" s="682"/>
      <c r="N969" s="682"/>
      <c r="O969" s="682"/>
      <c r="P969" s="682"/>
      <c r="Q969" s="682"/>
      <c r="R969" s="682"/>
      <c r="S969" s="682"/>
      <c r="T969" s="682"/>
      <c r="U969" s="682"/>
      <c r="V969" s="682"/>
      <c r="W969" s="682"/>
      <c r="X969" s="682"/>
      <c r="Y969" s="682"/>
      <c r="Z969" s="682"/>
    </row>
    <row r="970" spans="1:26" ht="15">
      <c r="A970" s="682"/>
      <c r="B970" s="684"/>
      <c r="C970" s="684"/>
      <c r="D970" s="684"/>
      <c r="E970" s="865"/>
      <c r="F970" s="865"/>
      <c r="G970" s="865"/>
      <c r="H970" s="865"/>
      <c r="I970" s="684"/>
      <c r="J970" s="682"/>
      <c r="K970" s="682"/>
      <c r="L970" s="682"/>
      <c r="M970" s="682"/>
      <c r="N970" s="682"/>
      <c r="O970" s="682"/>
      <c r="P970" s="682"/>
      <c r="Q970" s="682"/>
      <c r="R970" s="682"/>
      <c r="S970" s="682"/>
      <c r="T970" s="682"/>
      <c r="U970" s="682"/>
      <c r="V970" s="682"/>
      <c r="W970" s="682"/>
      <c r="X970" s="682"/>
      <c r="Y970" s="682"/>
      <c r="Z970" s="682"/>
    </row>
    <row r="971" spans="1:26" ht="15">
      <c r="A971" s="682"/>
      <c r="B971" s="684"/>
      <c r="C971" s="684"/>
      <c r="D971" s="684"/>
      <c r="E971" s="865"/>
      <c r="F971" s="865"/>
      <c r="G971" s="865"/>
      <c r="H971" s="865"/>
      <c r="I971" s="684"/>
      <c r="J971" s="682"/>
      <c r="K971" s="682"/>
      <c r="L971" s="682"/>
      <c r="M971" s="682"/>
      <c r="N971" s="682"/>
      <c r="O971" s="682"/>
      <c r="P971" s="682"/>
      <c r="Q971" s="682"/>
      <c r="R971" s="682"/>
      <c r="S971" s="682"/>
      <c r="T971" s="682"/>
      <c r="U971" s="682"/>
      <c r="V971" s="682"/>
      <c r="W971" s="682"/>
      <c r="X971" s="682"/>
      <c r="Y971" s="682"/>
      <c r="Z971" s="682"/>
    </row>
    <row r="972" spans="1:26" ht="15">
      <c r="A972" s="682"/>
      <c r="B972" s="684"/>
      <c r="C972" s="684"/>
      <c r="D972" s="684"/>
      <c r="E972" s="865"/>
      <c r="F972" s="865"/>
      <c r="G972" s="865"/>
      <c r="H972" s="865"/>
      <c r="I972" s="684"/>
      <c r="J972" s="682"/>
      <c r="K972" s="682"/>
      <c r="L972" s="682"/>
      <c r="M972" s="682"/>
      <c r="N972" s="682"/>
      <c r="O972" s="682"/>
      <c r="P972" s="682"/>
      <c r="Q972" s="682"/>
      <c r="R972" s="682"/>
      <c r="S972" s="682"/>
      <c r="T972" s="682"/>
      <c r="U972" s="682"/>
      <c r="V972" s="682"/>
      <c r="W972" s="682"/>
      <c r="X972" s="682"/>
      <c r="Y972" s="682"/>
      <c r="Z972" s="682"/>
    </row>
    <row r="973" spans="1:26" ht="15">
      <c r="A973" s="682"/>
      <c r="B973" s="684"/>
      <c r="C973" s="684"/>
      <c r="D973" s="684"/>
      <c r="E973" s="865"/>
      <c r="F973" s="865"/>
      <c r="G973" s="865"/>
      <c r="H973" s="865"/>
      <c r="I973" s="684"/>
      <c r="J973" s="682"/>
      <c r="K973" s="682"/>
      <c r="L973" s="682"/>
      <c r="M973" s="682"/>
      <c r="N973" s="682"/>
      <c r="O973" s="682"/>
      <c r="P973" s="682"/>
      <c r="Q973" s="682"/>
      <c r="R973" s="682"/>
      <c r="S973" s="682"/>
      <c r="T973" s="682"/>
      <c r="U973" s="682"/>
      <c r="V973" s="682"/>
      <c r="W973" s="682"/>
      <c r="X973" s="682"/>
      <c r="Y973" s="682"/>
      <c r="Z973" s="682"/>
    </row>
    <row r="974" spans="1:26" ht="15">
      <c r="A974" s="682"/>
      <c r="B974" s="684"/>
      <c r="C974" s="684"/>
      <c r="D974" s="684"/>
      <c r="E974" s="865"/>
      <c r="F974" s="865"/>
      <c r="G974" s="865"/>
      <c r="H974" s="865"/>
      <c r="I974" s="684"/>
      <c r="J974" s="682"/>
      <c r="K974" s="682"/>
      <c r="L974" s="682"/>
      <c r="M974" s="682"/>
      <c r="N974" s="682"/>
      <c r="O974" s="682"/>
      <c r="P974" s="682"/>
      <c r="Q974" s="682"/>
      <c r="R974" s="682"/>
      <c r="S974" s="682"/>
      <c r="T974" s="682"/>
      <c r="U974" s="682"/>
      <c r="V974" s="682"/>
      <c r="W974" s="682"/>
      <c r="X974" s="682"/>
      <c r="Y974" s="682"/>
      <c r="Z974" s="682"/>
    </row>
    <row r="975" spans="1:26" ht="15">
      <c r="A975" s="682"/>
      <c r="B975" s="684"/>
      <c r="C975" s="684"/>
      <c r="D975" s="684"/>
      <c r="E975" s="865"/>
      <c r="F975" s="865"/>
      <c r="G975" s="865"/>
      <c r="H975" s="865"/>
      <c r="I975" s="684"/>
      <c r="J975" s="682"/>
      <c r="K975" s="682"/>
      <c r="L975" s="682"/>
      <c r="M975" s="682"/>
      <c r="N975" s="682"/>
      <c r="O975" s="682"/>
      <c r="P975" s="682"/>
      <c r="Q975" s="682"/>
      <c r="R975" s="682"/>
      <c r="S975" s="682"/>
      <c r="T975" s="682"/>
      <c r="U975" s="682"/>
      <c r="V975" s="682"/>
      <c r="W975" s="682"/>
      <c r="X975" s="682"/>
      <c r="Y975" s="682"/>
      <c r="Z975" s="682"/>
    </row>
    <row r="976" spans="1:26" ht="15">
      <c r="A976" s="682"/>
      <c r="B976" s="684"/>
      <c r="C976" s="684"/>
      <c r="D976" s="684"/>
      <c r="E976" s="865"/>
      <c r="F976" s="865"/>
      <c r="G976" s="865"/>
      <c r="H976" s="865"/>
      <c r="I976" s="684"/>
      <c r="J976" s="682"/>
      <c r="K976" s="682"/>
      <c r="L976" s="682"/>
      <c r="M976" s="682"/>
      <c r="N976" s="682"/>
      <c r="O976" s="682"/>
      <c r="P976" s="682"/>
      <c r="Q976" s="682"/>
      <c r="R976" s="682"/>
      <c r="S976" s="682"/>
      <c r="T976" s="682"/>
      <c r="U976" s="682"/>
      <c r="V976" s="682"/>
      <c r="W976" s="682"/>
      <c r="X976" s="682"/>
      <c r="Y976" s="682"/>
      <c r="Z976" s="682"/>
    </row>
    <row r="977" spans="1:26" ht="15">
      <c r="A977" s="682"/>
      <c r="B977" s="684"/>
      <c r="C977" s="684"/>
      <c r="D977" s="684"/>
      <c r="E977" s="865"/>
      <c r="F977" s="865"/>
      <c r="G977" s="865"/>
      <c r="H977" s="865"/>
      <c r="I977" s="684"/>
      <c r="J977" s="682"/>
      <c r="K977" s="682"/>
      <c r="L977" s="682"/>
      <c r="M977" s="682"/>
      <c r="N977" s="682"/>
      <c r="O977" s="682"/>
      <c r="P977" s="682"/>
      <c r="Q977" s="682"/>
      <c r="R977" s="682"/>
      <c r="S977" s="682"/>
      <c r="T977" s="682"/>
      <c r="U977" s="682"/>
      <c r="V977" s="682"/>
      <c r="W977" s="682"/>
      <c r="X977" s="682"/>
      <c r="Y977" s="682"/>
      <c r="Z977" s="682"/>
    </row>
    <row r="978" spans="1:26" ht="15">
      <c r="A978" s="682"/>
      <c r="B978" s="684"/>
      <c r="C978" s="684"/>
      <c r="D978" s="684"/>
      <c r="E978" s="865"/>
      <c r="F978" s="865"/>
      <c r="G978" s="865"/>
      <c r="H978" s="865"/>
      <c r="I978" s="684"/>
      <c r="J978" s="682"/>
      <c r="K978" s="682"/>
      <c r="L978" s="682"/>
      <c r="M978" s="682"/>
      <c r="N978" s="682"/>
      <c r="O978" s="682"/>
      <c r="P978" s="682"/>
      <c r="Q978" s="682"/>
      <c r="R978" s="682"/>
      <c r="S978" s="682"/>
      <c r="T978" s="682"/>
      <c r="U978" s="682"/>
      <c r="V978" s="682"/>
      <c r="W978" s="682"/>
      <c r="X978" s="682"/>
      <c r="Y978" s="682"/>
      <c r="Z978" s="682"/>
    </row>
    <row r="979" spans="1:26" ht="15">
      <c r="A979" s="682"/>
      <c r="B979" s="684"/>
      <c r="C979" s="684"/>
      <c r="D979" s="684"/>
      <c r="E979" s="865"/>
      <c r="F979" s="865"/>
      <c r="G979" s="865"/>
      <c r="H979" s="865"/>
      <c r="I979" s="684"/>
      <c r="J979" s="682"/>
      <c r="K979" s="682"/>
      <c r="L979" s="682"/>
      <c r="M979" s="682"/>
      <c r="N979" s="682"/>
      <c r="O979" s="682"/>
      <c r="P979" s="682"/>
      <c r="Q979" s="682"/>
      <c r="R979" s="682"/>
      <c r="S979" s="682"/>
      <c r="T979" s="682"/>
      <c r="U979" s="682"/>
      <c r="V979" s="682"/>
      <c r="W979" s="682"/>
      <c r="X979" s="682"/>
      <c r="Y979" s="682"/>
      <c r="Z979" s="682"/>
    </row>
    <row r="980" spans="1:26" ht="15">
      <c r="A980" s="682"/>
      <c r="B980" s="684"/>
      <c r="C980" s="684"/>
      <c r="D980" s="684"/>
      <c r="E980" s="865"/>
      <c r="F980" s="865"/>
      <c r="G980" s="865"/>
      <c r="H980" s="865"/>
      <c r="I980" s="684"/>
      <c r="J980" s="682"/>
      <c r="K980" s="682"/>
      <c r="L980" s="682"/>
      <c r="M980" s="682"/>
      <c r="N980" s="682"/>
      <c r="O980" s="682"/>
      <c r="P980" s="682"/>
      <c r="Q980" s="682"/>
      <c r="R980" s="682"/>
      <c r="S980" s="682"/>
      <c r="T980" s="682"/>
      <c r="U980" s="682"/>
      <c r="V980" s="682"/>
      <c r="W980" s="682"/>
      <c r="X980" s="682"/>
      <c r="Y980" s="682"/>
      <c r="Z980" s="682"/>
    </row>
    <row r="981" spans="1:26" ht="15">
      <c r="A981" s="682"/>
      <c r="B981" s="684"/>
      <c r="C981" s="684"/>
      <c r="D981" s="684"/>
      <c r="E981" s="865"/>
      <c r="F981" s="865"/>
      <c r="G981" s="865"/>
      <c r="H981" s="865"/>
      <c r="I981" s="684"/>
      <c r="J981" s="682"/>
      <c r="K981" s="682"/>
      <c r="L981" s="682"/>
      <c r="M981" s="682"/>
      <c r="N981" s="682"/>
      <c r="O981" s="682"/>
      <c r="P981" s="682"/>
      <c r="Q981" s="682"/>
      <c r="R981" s="682"/>
      <c r="S981" s="682"/>
      <c r="T981" s="682"/>
      <c r="U981" s="682"/>
      <c r="V981" s="682"/>
      <c r="W981" s="682"/>
      <c r="X981" s="682"/>
      <c r="Y981" s="682"/>
      <c r="Z981" s="682"/>
    </row>
    <row r="982" spans="1:26" ht="15">
      <c r="A982" s="682"/>
      <c r="B982" s="684"/>
      <c r="C982" s="684"/>
      <c r="D982" s="684"/>
      <c r="E982" s="865"/>
      <c r="F982" s="865"/>
      <c r="G982" s="865"/>
      <c r="H982" s="865"/>
      <c r="I982" s="684"/>
      <c r="J982" s="682"/>
      <c r="K982" s="682"/>
      <c r="L982" s="682"/>
      <c r="M982" s="682"/>
      <c r="N982" s="682"/>
      <c r="O982" s="682"/>
      <c r="P982" s="682"/>
      <c r="Q982" s="682"/>
      <c r="R982" s="682"/>
      <c r="S982" s="682"/>
      <c r="T982" s="682"/>
      <c r="U982" s="682"/>
      <c r="V982" s="682"/>
      <c r="W982" s="682"/>
      <c r="X982" s="682"/>
      <c r="Y982" s="682"/>
      <c r="Z982" s="682"/>
    </row>
    <row r="983" spans="1:26" ht="15">
      <c r="A983" s="682"/>
      <c r="B983" s="684"/>
      <c r="C983" s="684"/>
      <c r="D983" s="684"/>
      <c r="E983" s="865"/>
      <c r="F983" s="865"/>
      <c r="G983" s="865"/>
      <c r="H983" s="865"/>
      <c r="I983" s="684"/>
      <c r="J983" s="682"/>
      <c r="K983" s="682"/>
      <c r="L983" s="682"/>
      <c r="M983" s="682"/>
      <c r="N983" s="682"/>
      <c r="O983" s="682"/>
      <c r="P983" s="682"/>
      <c r="Q983" s="682"/>
      <c r="R983" s="682"/>
      <c r="S983" s="682"/>
      <c r="T983" s="682"/>
      <c r="U983" s="682"/>
      <c r="V983" s="682"/>
      <c r="W983" s="682"/>
      <c r="X983" s="682"/>
      <c r="Y983" s="682"/>
      <c r="Z983" s="682"/>
    </row>
    <row r="984" spans="1:26" ht="15">
      <c r="A984" s="682"/>
      <c r="B984" s="684"/>
      <c r="C984" s="684"/>
      <c r="D984" s="684"/>
      <c r="E984" s="865"/>
      <c r="F984" s="865"/>
      <c r="G984" s="865"/>
      <c r="H984" s="865"/>
      <c r="I984" s="684"/>
      <c r="J984" s="682"/>
      <c r="K984" s="682"/>
      <c r="L984" s="682"/>
      <c r="M984" s="682"/>
      <c r="N984" s="682"/>
      <c r="O984" s="682"/>
      <c r="P984" s="682"/>
      <c r="Q984" s="682"/>
      <c r="R984" s="682"/>
      <c r="S984" s="682"/>
      <c r="T984" s="682"/>
      <c r="U984" s="682"/>
      <c r="V984" s="682"/>
      <c r="W984" s="682"/>
      <c r="X984" s="682"/>
      <c r="Y984" s="682"/>
      <c r="Z984" s="682"/>
    </row>
    <row r="985" spans="1:26" ht="15">
      <c r="A985" s="682"/>
      <c r="B985" s="684"/>
      <c r="C985" s="684"/>
      <c r="D985" s="684"/>
      <c r="E985" s="865"/>
      <c r="F985" s="865"/>
      <c r="G985" s="865"/>
      <c r="H985" s="865"/>
      <c r="I985" s="684"/>
      <c r="J985" s="682"/>
      <c r="K985" s="682"/>
      <c r="L985" s="682"/>
      <c r="M985" s="682"/>
      <c r="N985" s="682"/>
      <c r="O985" s="682"/>
      <c r="P985" s="682"/>
      <c r="Q985" s="682"/>
      <c r="R985" s="682"/>
      <c r="S985" s="682"/>
      <c r="T985" s="682"/>
      <c r="U985" s="682"/>
      <c r="V985" s="682"/>
      <c r="W985" s="682"/>
      <c r="X985" s="682"/>
      <c r="Y985" s="682"/>
      <c r="Z985" s="682"/>
    </row>
    <row r="986" spans="1:26" ht="15">
      <c r="A986" s="682"/>
      <c r="B986" s="684"/>
      <c r="C986" s="684"/>
      <c r="D986" s="684"/>
      <c r="E986" s="865"/>
      <c r="F986" s="865"/>
      <c r="G986" s="865"/>
      <c r="H986" s="865"/>
      <c r="I986" s="684"/>
      <c r="J986" s="682"/>
      <c r="K986" s="682"/>
      <c r="L986" s="682"/>
      <c r="M986" s="682"/>
      <c r="N986" s="682"/>
      <c r="O986" s="682"/>
      <c r="P986" s="682"/>
      <c r="Q986" s="682"/>
      <c r="R986" s="682"/>
      <c r="S986" s="682"/>
      <c r="T986" s="682"/>
      <c r="U986" s="682"/>
      <c r="V986" s="682"/>
      <c r="W986" s="682"/>
      <c r="X986" s="682"/>
      <c r="Y986" s="682"/>
      <c r="Z986" s="682"/>
    </row>
    <row r="987" spans="1:26" ht="15">
      <c r="A987" s="682"/>
      <c r="B987" s="684"/>
      <c r="C987" s="684"/>
      <c r="D987" s="684"/>
      <c r="E987" s="865"/>
      <c r="F987" s="865"/>
      <c r="G987" s="865"/>
      <c r="H987" s="865"/>
      <c r="I987" s="684"/>
      <c r="J987" s="682"/>
      <c r="K987" s="682"/>
      <c r="L987" s="682"/>
      <c r="M987" s="682"/>
      <c r="N987" s="682"/>
      <c r="O987" s="682"/>
      <c r="P987" s="682"/>
      <c r="Q987" s="682"/>
      <c r="R987" s="682"/>
      <c r="S987" s="682"/>
      <c r="T987" s="682"/>
      <c r="U987" s="682"/>
      <c r="V987" s="682"/>
      <c r="W987" s="682"/>
      <c r="X987" s="682"/>
      <c r="Y987" s="682"/>
      <c r="Z987" s="682"/>
    </row>
    <row r="988" spans="1:26" ht="15">
      <c r="A988" s="682"/>
      <c r="B988" s="684"/>
      <c r="C988" s="684"/>
      <c r="D988" s="684"/>
      <c r="E988" s="865"/>
      <c r="F988" s="865"/>
      <c r="G988" s="865"/>
      <c r="H988" s="865"/>
      <c r="I988" s="684"/>
      <c r="J988" s="682"/>
      <c r="K988" s="682"/>
      <c r="L988" s="682"/>
      <c r="M988" s="682"/>
      <c r="N988" s="682"/>
      <c r="O988" s="682"/>
      <c r="P988" s="682"/>
      <c r="Q988" s="682"/>
      <c r="R988" s="682"/>
      <c r="S988" s="682"/>
      <c r="T988" s="682"/>
      <c r="U988" s="682"/>
      <c r="V988" s="682"/>
      <c r="W988" s="682"/>
      <c r="X988" s="682"/>
      <c r="Y988" s="682"/>
      <c r="Z988" s="682"/>
    </row>
    <row r="989" spans="1:26" ht="15">
      <c r="A989" s="682"/>
      <c r="B989" s="684"/>
      <c r="C989" s="684"/>
      <c r="D989" s="684"/>
      <c r="E989" s="865"/>
      <c r="F989" s="865"/>
      <c r="G989" s="865"/>
      <c r="H989" s="865"/>
      <c r="I989" s="684"/>
      <c r="J989" s="682"/>
      <c r="K989" s="682"/>
      <c r="L989" s="682"/>
      <c r="M989" s="682"/>
      <c r="N989" s="682"/>
      <c r="O989" s="682"/>
      <c r="P989" s="682"/>
      <c r="Q989" s="682"/>
      <c r="R989" s="682"/>
      <c r="S989" s="682"/>
      <c r="T989" s="682"/>
      <c r="U989" s="682"/>
      <c r="V989" s="682"/>
      <c r="W989" s="682"/>
      <c r="X989" s="682"/>
      <c r="Y989" s="682"/>
      <c r="Z989" s="682"/>
    </row>
    <row r="990" spans="1:26" ht="15">
      <c r="A990" s="682"/>
      <c r="B990" s="684"/>
      <c r="C990" s="684"/>
      <c r="D990" s="684"/>
      <c r="E990" s="865"/>
      <c r="F990" s="865"/>
      <c r="G990" s="865"/>
      <c r="H990" s="865"/>
      <c r="I990" s="684"/>
      <c r="J990" s="682"/>
      <c r="K990" s="682"/>
      <c r="L990" s="682"/>
      <c r="M990" s="682"/>
      <c r="N990" s="682"/>
      <c r="O990" s="682"/>
      <c r="P990" s="682"/>
      <c r="Q990" s="682"/>
      <c r="R990" s="682"/>
      <c r="S990" s="682"/>
      <c r="T990" s="682"/>
      <c r="U990" s="682"/>
      <c r="V990" s="682"/>
      <c r="W990" s="682"/>
      <c r="X990" s="682"/>
      <c r="Y990" s="682"/>
      <c r="Z990" s="682"/>
    </row>
    <row r="991" spans="1:26" ht="15">
      <c r="A991" s="682"/>
      <c r="B991" s="684"/>
      <c r="C991" s="684"/>
      <c r="D991" s="684"/>
      <c r="E991" s="865"/>
      <c r="F991" s="865"/>
      <c r="G991" s="865"/>
      <c r="H991" s="865"/>
      <c r="I991" s="684"/>
      <c r="J991" s="682"/>
      <c r="K991" s="682"/>
      <c r="L991" s="682"/>
      <c r="M991" s="682"/>
      <c r="N991" s="682"/>
      <c r="O991" s="682"/>
      <c r="P991" s="682"/>
      <c r="Q991" s="682"/>
      <c r="R991" s="682"/>
      <c r="S991" s="682"/>
      <c r="T991" s="682"/>
      <c r="U991" s="682"/>
      <c r="V991" s="682"/>
      <c r="W991" s="682"/>
      <c r="X991" s="682"/>
      <c r="Y991" s="682"/>
      <c r="Z991" s="682"/>
    </row>
    <row r="992" spans="1:26" ht="15">
      <c r="A992" s="682"/>
      <c r="B992" s="684"/>
      <c r="C992" s="684"/>
      <c r="D992" s="684"/>
      <c r="E992" s="865"/>
      <c r="F992" s="865"/>
      <c r="G992" s="865"/>
      <c r="H992" s="865"/>
      <c r="I992" s="684"/>
      <c r="J992" s="682"/>
      <c r="K992" s="682"/>
      <c r="L992" s="682"/>
      <c r="M992" s="682"/>
      <c r="N992" s="682"/>
      <c r="O992" s="682"/>
      <c r="P992" s="682"/>
      <c r="Q992" s="682"/>
      <c r="R992" s="682"/>
      <c r="S992" s="682"/>
      <c r="T992" s="682"/>
      <c r="U992" s="682"/>
      <c r="V992" s="682"/>
      <c r="W992" s="682"/>
      <c r="X992" s="682"/>
      <c r="Y992" s="682"/>
      <c r="Z992" s="682"/>
    </row>
    <row r="993" spans="1:26" ht="15">
      <c r="A993" s="682"/>
      <c r="B993" s="684"/>
      <c r="C993" s="684"/>
      <c r="D993" s="684"/>
      <c r="E993" s="865"/>
      <c r="F993" s="865"/>
      <c r="G993" s="865"/>
      <c r="H993" s="865"/>
      <c r="I993" s="684"/>
      <c r="J993" s="682"/>
      <c r="K993" s="682"/>
      <c r="L993" s="682"/>
      <c r="M993" s="682"/>
      <c r="N993" s="682"/>
      <c r="O993" s="682"/>
      <c r="P993" s="682"/>
      <c r="Q993" s="682"/>
      <c r="R993" s="682"/>
      <c r="S993" s="682"/>
      <c r="T993" s="682"/>
      <c r="U993" s="682"/>
      <c r="V993" s="682"/>
      <c r="W993" s="682"/>
      <c r="X993" s="682"/>
      <c r="Y993" s="682"/>
      <c r="Z993" s="682"/>
    </row>
    <row r="994" spans="1:26" ht="12.75">
      <c r="B994" s="149"/>
      <c r="C994" s="149"/>
      <c r="D994" s="149"/>
      <c r="E994" s="149"/>
      <c r="F994" s="149"/>
      <c r="G994" s="149"/>
      <c r="H994" s="149"/>
      <c r="I994" s="149"/>
    </row>
    <row r="995" spans="1:26" ht="12.75">
      <c r="B995" s="149"/>
      <c r="C995" s="149"/>
      <c r="D995" s="149"/>
      <c r="E995" s="149"/>
      <c r="F995" s="149"/>
      <c r="G995" s="149"/>
      <c r="H995" s="149"/>
      <c r="I995" s="149"/>
    </row>
    <row r="996" spans="1:26" ht="12.75">
      <c r="B996" s="149"/>
      <c r="C996" s="149"/>
      <c r="D996" s="149"/>
      <c r="E996" s="149"/>
      <c r="F996" s="149"/>
      <c r="G996" s="149"/>
      <c r="H996" s="149"/>
      <c r="I996" s="149"/>
    </row>
    <row r="997" spans="1:26" ht="12.75">
      <c r="B997" s="149"/>
      <c r="C997" s="149"/>
      <c r="D997" s="149"/>
      <c r="E997" s="149"/>
      <c r="F997" s="149"/>
      <c r="G997" s="149"/>
      <c r="H997" s="149"/>
      <c r="I997" s="149"/>
    </row>
    <row r="998" spans="1:26" ht="12.75">
      <c r="B998" s="149"/>
      <c r="C998" s="149"/>
      <c r="D998" s="149"/>
      <c r="E998" s="149"/>
      <c r="F998" s="149"/>
      <c r="G998" s="149"/>
      <c r="H998" s="149"/>
      <c r="I998" s="149"/>
    </row>
    <row r="999" spans="1:26" ht="12.75">
      <c r="B999" s="149"/>
      <c r="C999" s="149"/>
      <c r="D999" s="149"/>
      <c r="E999" s="149"/>
      <c r="F999" s="149"/>
      <c r="G999" s="149"/>
      <c r="H999" s="149"/>
      <c r="I999" s="149"/>
    </row>
    <row r="1000" spans="1:26" ht="12.75">
      <c r="B1000" s="149"/>
      <c r="C1000" s="149"/>
      <c r="D1000" s="149"/>
      <c r="E1000" s="149"/>
      <c r="F1000" s="149"/>
      <c r="G1000" s="149"/>
      <c r="H1000" s="149"/>
      <c r="I1000" s="149"/>
    </row>
  </sheetData>
  <mergeCells count="2">
    <mergeCell ref="B3:I3"/>
    <mergeCell ref="I5:I7"/>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Z1000"/>
  <sheetViews>
    <sheetView workbookViewId="0">
      <pane ySplit="2" topLeftCell="A3" activePane="bottomLeft" state="frozen"/>
      <selection pane="bottomLeft" activeCell="B4" sqref="B4"/>
    </sheetView>
  </sheetViews>
  <sheetFormatPr defaultColWidth="12.5703125" defaultRowHeight="15.75" customHeight="1"/>
  <cols>
    <col min="1" max="1" width="2.140625" customWidth="1"/>
    <col min="2" max="2" width="11.7109375" customWidth="1"/>
    <col min="3" max="3" width="32.28515625" customWidth="1"/>
    <col min="4" max="4" width="5.7109375" customWidth="1"/>
    <col min="5" max="5" width="8.85546875" customWidth="1"/>
    <col min="6" max="6" width="8.42578125" customWidth="1"/>
    <col min="7" max="7" width="8" customWidth="1"/>
    <col min="8" max="9" width="7.7109375" customWidth="1"/>
  </cols>
  <sheetData>
    <row r="1" spans="1:26" ht="3.75" customHeight="1">
      <c r="A1" s="682"/>
      <c r="B1" s="684"/>
      <c r="C1" s="684"/>
      <c r="D1" s="684"/>
      <c r="E1" s="865"/>
      <c r="F1" s="865"/>
      <c r="G1" s="865"/>
      <c r="H1" s="865"/>
      <c r="I1" s="684"/>
      <c r="J1" s="682"/>
      <c r="K1" s="682"/>
      <c r="L1" s="682"/>
      <c r="M1" s="682"/>
      <c r="N1" s="682"/>
      <c r="O1" s="682"/>
      <c r="P1" s="682"/>
      <c r="Q1" s="682"/>
      <c r="R1" s="682"/>
      <c r="S1" s="682"/>
      <c r="T1" s="682"/>
      <c r="U1" s="682"/>
      <c r="V1" s="682"/>
      <c r="W1" s="682"/>
      <c r="X1" s="682"/>
      <c r="Y1" s="682"/>
      <c r="Z1" s="682"/>
    </row>
    <row r="2" spans="1:26" ht="15">
      <c r="A2" s="682"/>
      <c r="B2" s="1480" t="s">
        <v>1660</v>
      </c>
      <c r="C2" s="1481" t="s">
        <v>2927</v>
      </c>
      <c r="D2" s="1481" t="s">
        <v>783</v>
      </c>
      <c r="E2" s="1482" t="s">
        <v>489</v>
      </c>
      <c r="F2" s="1482" t="s">
        <v>867</v>
      </c>
      <c r="G2" s="1482" t="s">
        <v>268</v>
      </c>
      <c r="H2" s="1483" t="s">
        <v>2928</v>
      </c>
      <c r="I2" s="1481" t="s">
        <v>2056</v>
      </c>
      <c r="J2" s="682"/>
      <c r="K2" s="682"/>
      <c r="L2" s="682"/>
      <c r="M2" s="682"/>
      <c r="N2" s="682"/>
      <c r="O2" s="682"/>
      <c r="P2" s="682"/>
      <c r="Q2" s="682"/>
      <c r="R2" s="682"/>
      <c r="S2" s="682"/>
      <c r="T2" s="682"/>
      <c r="U2" s="682"/>
      <c r="V2" s="682"/>
      <c r="W2" s="682"/>
      <c r="X2" s="682"/>
      <c r="Y2" s="682"/>
      <c r="Z2" s="682"/>
    </row>
    <row r="3" spans="1:26" ht="6" customHeight="1">
      <c r="A3" s="682"/>
      <c r="B3" s="1499"/>
      <c r="C3" s="1500"/>
      <c r="D3" s="1500"/>
      <c r="E3" s="1501"/>
      <c r="F3" s="1501"/>
      <c r="G3" s="1501"/>
      <c r="H3" s="1501"/>
      <c r="I3" s="1502"/>
      <c r="J3" s="682"/>
      <c r="K3" s="682"/>
      <c r="L3" s="682"/>
      <c r="M3" s="682"/>
      <c r="N3" s="682"/>
      <c r="O3" s="682"/>
      <c r="P3" s="682"/>
      <c r="Q3" s="682"/>
      <c r="R3" s="682"/>
      <c r="S3" s="682"/>
      <c r="T3" s="682"/>
      <c r="U3" s="682"/>
      <c r="V3" s="682"/>
      <c r="W3" s="682"/>
      <c r="X3" s="682"/>
      <c r="Y3" s="682"/>
      <c r="Z3" s="682"/>
    </row>
    <row r="4" spans="1:26" ht="15">
      <c r="A4" s="682"/>
      <c r="B4" s="1484" t="s">
        <v>687</v>
      </c>
      <c r="C4" s="1485" t="s">
        <v>2929</v>
      </c>
      <c r="D4" s="1486"/>
      <c r="E4" s="1487"/>
      <c r="F4" s="1487"/>
      <c r="G4" s="1487"/>
      <c r="H4" s="1487"/>
      <c r="I4" s="1488"/>
      <c r="J4" s="682"/>
      <c r="K4" s="682"/>
      <c r="L4" s="682"/>
      <c r="M4" s="682"/>
      <c r="N4" s="682"/>
      <c r="O4" s="682"/>
      <c r="P4" s="682"/>
      <c r="Q4" s="682"/>
      <c r="R4" s="682"/>
      <c r="S4" s="682"/>
      <c r="T4" s="682"/>
      <c r="U4" s="682"/>
      <c r="V4" s="682"/>
      <c r="W4" s="682"/>
      <c r="X4" s="682"/>
      <c r="Y4" s="682"/>
      <c r="Z4" s="682"/>
    </row>
    <row r="5" spans="1:26" ht="15">
      <c r="A5" s="682"/>
      <c r="B5" s="1039"/>
      <c r="C5" s="1489" t="s">
        <v>2930</v>
      </c>
      <c r="D5" s="946">
        <v>2</v>
      </c>
      <c r="E5" s="949">
        <v>0.2</v>
      </c>
      <c r="F5" s="949">
        <v>0.2</v>
      </c>
      <c r="G5" s="949">
        <v>3</v>
      </c>
      <c r="H5" s="949">
        <f t="shared" ref="H5:H7" si="0">G5*F5*E5*D5</f>
        <v>0.24000000000000005</v>
      </c>
      <c r="I5" s="1879" t="s">
        <v>1731</v>
      </c>
      <c r="J5" s="682"/>
      <c r="K5" s="682"/>
      <c r="L5" s="682"/>
      <c r="M5" s="682"/>
      <c r="N5" s="682"/>
      <c r="O5" s="682"/>
      <c r="P5" s="682"/>
      <c r="Q5" s="682"/>
      <c r="R5" s="682"/>
      <c r="S5" s="682"/>
      <c r="T5" s="682"/>
      <c r="U5" s="682"/>
      <c r="V5" s="682"/>
      <c r="W5" s="682"/>
      <c r="X5" s="682"/>
      <c r="Y5" s="682"/>
      <c r="Z5" s="682"/>
    </row>
    <row r="6" spans="1:26" ht="15">
      <c r="A6" s="682"/>
      <c r="B6" s="1039"/>
      <c r="C6" s="1489" t="s">
        <v>2931</v>
      </c>
      <c r="D6" s="946">
        <v>1</v>
      </c>
      <c r="E6" s="949">
        <v>0.2</v>
      </c>
      <c r="F6" s="949">
        <v>0.2</v>
      </c>
      <c r="G6" s="949">
        <v>2</v>
      </c>
      <c r="H6" s="949">
        <f t="shared" si="0"/>
        <v>8.0000000000000016E-2</v>
      </c>
      <c r="I6" s="1850"/>
      <c r="J6" s="682"/>
      <c r="K6" s="682"/>
      <c r="L6" s="682"/>
      <c r="M6" s="682"/>
      <c r="N6" s="682"/>
      <c r="O6" s="682"/>
      <c r="P6" s="682"/>
      <c r="Q6" s="682"/>
      <c r="R6" s="682"/>
      <c r="S6" s="682"/>
      <c r="T6" s="682"/>
      <c r="U6" s="682"/>
      <c r="V6" s="682"/>
      <c r="W6" s="682"/>
      <c r="X6" s="682"/>
      <c r="Y6" s="682"/>
      <c r="Z6" s="682"/>
    </row>
    <row r="7" spans="1:26" ht="15">
      <c r="A7" s="682"/>
      <c r="B7" s="1039"/>
      <c r="C7" s="1489" t="s">
        <v>2932</v>
      </c>
      <c r="D7" s="946">
        <v>4</v>
      </c>
      <c r="E7" s="949">
        <v>0.3</v>
      </c>
      <c r="F7" s="949">
        <v>0.2</v>
      </c>
      <c r="G7" s="949">
        <v>1.5</v>
      </c>
      <c r="H7" s="949">
        <f t="shared" si="0"/>
        <v>0.36000000000000004</v>
      </c>
      <c r="I7" s="1851"/>
      <c r="J7" s="682"/>
      <c r="K7" s="682"/>
      <c r="L7" s="682"/>
      <c r="M7" s="682"/>
      <c r="N7" s="682"/>
      <c r="O7" s="682"/>
      <c r="P7" s="682"/>
      <c r="Q7" s="682"/>
      <c r="R7" s="682"/>
      <c r="S7" s="682"/>
      <c r="T7" s="682"/>
      <c r="U7" s="682"/>
      <c r="V7" s="682"/>
      <c r="W7" s="682"/>
      <c r="X7" s="682"/>
      <c r="Y7" s="682"/>
      <c r="Z7" s="682"/>
    </row>
    <row r="8" spans="1:26" ht="15">
      <c r="A8" s="682"/>
      <c r="B8" s="1039"/>
      <c r="C8" s="751"/>
      <c r="D8" s="751"/>
      <c r="E8" s="924"/>
      <c r="F8" s="924"/>
      <c r="G8" s="924"/>
      <c r="H8" s="924"/>
      <c r="I8" s="1360"/>
      <c r="J8" s="682"/>
      <c r="K8" s="682"/>
      <c r="L8" s="682"/>
      <c r="M8" s="682"/>
      <c r="N8" s="682"/>
      <c r="O8" s="682"/>
      <c r="P8" s="682"/>
      <c r="Q8" s="682"/>
      <c r="R8" s="682"/>
      <c r="S8" s="682"/>
      <c r="T8" s="682"/>
      <c r="U8" s="682"/>
      <c r="V8" s="682"/>
      <c r="W8" s="682"/>
      <c r="X8" s="682"/>
      <c r="Y8" s="682"/>
      <c r="Z8" s="682"/>
    </row>
    <row r="9" spans="1:26" ht="15">
      <c r="A9" s="682"/>
      <c r="B9" s="1039"/>
      <c r="C9" s="751"/>
      <c r="D9" s="751"/>
      <c r="E9" s="924"/>
      <c r="F9" s="924"/>
      <c r="G9" s="924"/>
      <c r="H9" s="924"/>
      <c r="I9" s="1360"/>
      <c r="J9" s="682"/>
      <c r="K9" s="682"/>
      <c r="L9" s="682"/>
      <c r="M9" s="682"/>
      <c r="N9" s="682"/>
      <c r="O9" s="682"/>
      <c r="P9" s="682"/>
      <c r="Q9" s="682"/>
      <c r="R9" s="682"/>
      <c r="S9" s="682"/>
      <c r="T9" s="682"/>
      <c r="U9" s="682"/>
      <c r="V9" s="682"/>
      <c r="W9" s="682"/>
      <c r="X9" s="682"/>
      <c r="Y9" s="682"/>
      <c r="Z9" s="682"/>
    </row>
    <row r="10" spans="1:26" ht="15">
      <c r="A10" s="682"/>
      <c r="B10" s="1039"/>
      <c r="C10" s="751"/>
      <c r="D10" s="751"/>
      <c r="E10" s="924"/>
      <c r="F10" s="924"/>
      <c r="G10" s="924"/>
      <c r="H10" s="924"/>
      <c r="I10" s="1360"/>
      <c r="J10" s="682"/>
      <c r="K10" s="682"/>
      <c r="L10" s="682"/>
      <c r="M10" s="682"/>
      <c r="N10" s="682"/>
      <c r="O10" s="682"/>
      <c r="P10" s="682"/>
      <c r="Q10" s="682"/>
      <c r="R10" s="682"/>
      <c r="S10" s="682"/>
      <c r="T10" s="682"/>
      <c r="U10" s="682"/>
      <c r="V10" s="682"/>
      <c r="W10" s="682"/>
      <c r="X10" s="682"/>
      <c r="Y10" s="682"/>
      <c r="Z10" s="682"/>
    </row>
    <row r="11" spans="1:26" ht="15">
      <c r="A11" s="682"/>
      <c r="B11" s="1039"/>
      <c r="C11" s="751"/>
      <c r="D11" s="751"/>
      <c r="E11" s="924"/>
      <c r="F11" s="924"/>
      <c r="G11" s="924"/>
      <c r="H11" s="924"/>
      <c r="I11" s="1360"/>
      <c r="J11" s="682"/>
      <c r="K11" s="682"/>
      <c r="L11" s="682"/>
      <c r="M11" s="682"/>
      <c r="N11" s="682"/>
      <c r="O11" s="682"/>
      <c r="P11" s="682"/>
      <c r="Q11" s="682"/>
      <c r="R11" s="682"/>
      <c r="S11" s="682"/>
      <c r="T11" s="682"/>
      <c r="U11" s="682"/>
      <c r="V11" s="682"/>
      <c r="W11" s="682"/>
      <c r="X11" s="682"/>
      <c r="Y11" s="682"/>
      <c r="Z11" s="682"/>
    </row>
    <row r="12" spans="1:26" ht="15">
      <c r="A12" s="682"/>
      <c r="B12" s="1039"/>
      <c r="C12" s="751"/>
      <c r="D12" s="751"/>
      <c r="E12" s="924"/>
      <c r="F12" s="924"/>
      <c r="G12" s="1490"/>
      <c r="H12" s="1491">
        <f>SUM(H5:H11)</f>
        <v>0.68000000000000016</v>
      </c>
      <c r="I12" s="1492" t="s">
        <v>1731</v>
      </c>
      <c r="J12" s="682"/>
      <c r="K12" s="682"/>
      <c r="L12" s="682"/>
      <c r="M12" s="682"/>
      <c r="N12" s="682"/>
      <c r="O12" s="682"/>
      <c r="P12" s="682"/>
      <c r="Q12" s="682"/>
      <c r="R12" s="682"/>
      <c r="S12" s="682"/>
      <c r="T12" s="682"/>
      <c r="U12" s="682"/>
      <c r="V12" s="682"/>
      <c r="W12" s="682"/>
      <c r="X12" s="682"/>
      <c r="Y12" s="682"/>
      <c r="Z12" s="682"/>
    </row>
    <row r="13" spans="1:26" ht="15">
      <c r="A13" s="682"/>
      <c r="B13" s="1484" t="s">
        <v>784</v>
      </c>
      <c r="C13" s="1485" t="s">
        <v>2933</v>
      </c>
      <c r="D13" s="1486"/>
      <c r="E13" s="1487"/>
      <c r="F13" s="1487"/>
      <c r="G13" s="1487"/>
      <c r="H13" s="1487"/>
      <c r="I13" s="1488"/>
      <c r="J13" s="682"/>
      <c r="K13" s="682"/>
      <c r="L13" s="682"/>
      <c r="M13" s="682"/>
      <c r="N13" s="682"/>
      <c r="O13" s="682"/>
      <c r="P13" s="682"/>
      <c r="Q13" s="682"/>
      <c r="R13" s="682"/>
      <c r="S13" s="682"/>
      <c r="T13" s="682"/>
      <c r="U13" s="682"/>
      <c r="V13" s="682"/>
      <c r="W13" s="682"/>
      <c r="X13" s="682"/>
      <c r="Y13" s="682"/>
      <c r="Z13" s="682"/>
    </row>
    <row r="14" spans="1:26" ht="15">
      <c r="A14" s="682"/>
      <c r="B14" s="1039"/>
      <c r="C14" s="751"/>
      <c r="D14" s="751"/>
      <c r="E14" s="924"/>
      <c r="F14" s="924"/>
      <c r="G14" s="924"/>
      <c r="H14" s="924"/>
      <c r="I14" s="1360"/>
      <c r="J14" s="682"/>
      <c r="K14" s="682"/>
      <c r="L14" s="682"/>
      <c r="M14" s="682"/>
      <c r="N14" s="682"/>
      <c r="O14" s="682"/>
      <c r="P14" s="682"/>
      <c r="Q14" s="682"/>
      <c r="R14" s="682"/>
      <c r="S14" s="682"/>
      <c r="T14" s="682"/>
      <c r="U14" s="682"/>
      <c r="V14" s="682"/>
      <c r="W14" s="682"/>
      <c r="X14" s="682"/>
      <c r="Y14" s="682"/>
      <c r="Z14" s="682"/>
    </row>
    <row r="15" spans="1:26" ht="15">
      <c r="A15" s="682"/>
      <c r="B15" s="1039"/>
      <c r="C15" s="1489" t="s">
        <v>2934</v>
      </c>
      <c r="D15" s="946">
        <v>1</v>
      </c>
      <c r="E15" s="924"/>
      <c r="F15" s="949">
        <v>1.2</v>
      </c>
      <c r="G15" s="949">
        <v>3</v>
      </c>
      <c r="H15" s="949">
        <f>G15*F15*D15</f>
        <v>3.5999999999999996</v>
      </c>
      <c r="I15" s="1360"/>
      <c r="J15" s="682"/>
      <c r="K15" s="682"/>
      <c r="L15" s="682"/>
      <c r="M15" s="682"/>
      <c r="N15" s="682"/>
      <c r="O15" s="682"/>
      <c r="P15" s="682"/>
      <c r="Q15" s="682"/>
      <c r="R15" s="682"/>
      <c r="S15" s="682"/>
      <c r="T15" s="682"/>
      <c r="U15" s="682"/>
      <c r="V15" s="682"/>
      <c r="W15" s="682"/>
      <c r="X15" s="682"/>
      <c r="Y15" s="682"/>
      <c r="Z15" s="682"/>
    </row>
    <row r="16" spans="1:26" ht="15">
      <c r="A16" s="682"/>
      <c r="B16" s="1039"/>
      <c r="C16" s="751"/>
      <c r="D16" s="751"/>
      <c r="E16" s="924"/>
      <c r="F16" s="924"/>
      <c r="G16" s="924"/>
      <c r="H16" s="924"/>
      <c r="I16" s="1360"/>
      <c r="J16" s="682"/>
      <c r="K16" s="682"/>
      <c r="L16" s="682"/>
      <c r="M16" s="682"/>
      <c r="N16" s="682"/>
      <c r="O16" s="682"/>
      <c r="P16" s="682"/>
      <c r="Q16" s="682"/>
      <c r="R16" s="682"/>
      <c r="S16" s="682"/>
      <c r="T16" s="682"/>
      <c r="U16" s="682"/>
      <c r="V16" s="682"/>
      <c r="W16" s="682"/>
      <c r="X16" s="682"/>
      <c r="Y16" s="682"/>
      <c r="Z16" s="682"/>
    </row>
    <row r="17" spans="1:26" ht="15">
      <c r="A17" s="682"/>
      <c r="B17" s="1039"/>
      <c r="C17" s="751"/>
      <c r="D17" s="751"/>
      <c r="E17" s="924"/>
      <c r="F17" s="924"/>
      <c r="G17" s="924"/>
      <c r="H17" s="924"/>
      <c r="I17" s="1360"/>
      <c r="J17" s="682"/>
      <c r="K17" s="682"/>
      <c r="L17" s="682"/>
      <c r="M17" s="682"/>
      <c r="N17" s="682"/>
      <c r="O17" s="682"/>
      <c r="P17" s="682"/>
      <c r="Q17" s="682"/>
      <c r="R17" s="682"/>
      <c r="S17" s="682"/>
      <c r="T17" s="682"/>
      <c r="U17" s="682"/>
      <c r="V17" s="682"/>
      <c r="W17" s="682"/>
      <c r="X17" s="682"/>
      <c r="Y17" s="682"/>
      <c r="Z17" s="682"/>
    </row>
    <row r="18" spans="1:26" ht="15">
      <c r="A18" s="682"/>
      <c r="B18" s="1039"/>
      <c r="C18" s="751"/>
      <c r="D18" s="751"/>
      <c r="E18" s="924"/>
      <c r="F18" s="924"/>
      <c r="G18" s="924"/>
      <c r="H18" s="924"/>
      <c r="I18" s="1360"/>
      <c r="J18" s="682"/>
      <c r="K18" s="682"/>
      <c r="L18" s="682"/>
      <c r="M18" s="682"/>
      <c r="N18" s="682"/>
      <c r="O18" s="682"/>
      <c r="P18" s="682"/>
      <c r="Q18" s="682"/>
      <c r="R18" s="682"/>
      <c r="S18" s="682"/>
      <c r="T18" s="682"/>
      <c r="U18" s="682"/>
      <c r="V18" s="682"/>
      <c r="W18" s="682"/>
      <c r="X18" s="682"/>
      <c r="Y18" s="682"/>
      <c r="Z18" s="682"/>
    </row>
    <row r="19" spans="1:26" ht="15">
      <c r="A19" s="682"/>
      <c r="B19" s="1039"/>
      <c r="C19" s="751"/>
      <c r="D19" s="751"/>
      <c r="E19" s="924"/>
      <c r="F19" s="924"/>
      <c r="G19" s="1490"/>
      <c r="H19" s="1491">
        <f>SUM(H15:H18)</f>
        <v>3.5999999999999996</v>
      </c>
      <c r="I19" s="1492" t="s">
        <v>1706</v>
      </c>
      <c r="J19" s="682"/>
      <c r="K19" s="682"/>
      <c r="L19" s="682"/>
      <c r="M19" s="682"/>
      <c r="N19" s="682"/>
      <c r="O19" s="682"/>
      <c r="P19" s="682"/>
      <c r="Q19" s="682"/>
      <c r="R19" s="682"/>
      <c r="S19" s="682"/>
      <c r="T19" s="682"/>
      <c r="U19" s="682"/>
      <c r="V19" s="682"/>
      <c r="W19" s="682"/>
      <c r="X19" s="682"/>
      <c r="Y19" s="682"/>
      <c r="Z19" s="682"/>
    </row>
    <row r="20" spans="1:26" ht="15">
      <c r="A20" s="682"/>
      <c r="B20" s="1484" t="s">
        <v>748</v>
      </c>
      <c r="C20" s="1485" t="s">
        <v>1816</v>
      </c>
      <c r="D20" s="1486"/>
      <c r="E20" s="1487"/>
      <c r="F20" s="1487"/>
      <c r="G20" s="1487"/>
      <c r="H20" s="1487"/>
      <c r="I20" s="1488"/>
      <c r="J20" s="682"/>
      <c r="K20" s="682"/>
      <c r="L20" s="682"/>
      <c r="M20" s="682"/>
      <c r="N20" s="682"/>
      <c r="O20" s="682"/>
      <c r="P20" s="682"/>
      <c r="Q20" s="682"/>
      <c r="R20" s="682"/>
      <c r="S20" s="682"/>
      <c r="T20" s="682"/>
      <c r="U20" s="682"/>
      <c r="V20" s="682"/>
      <c r="W20" s="682"/>
      <c r="X20" s="682"/>
      <c r="Y20" s="682"/>
      <c r="Z20" s="682"/>
    </row>
    <row r="21" spans="1:26" ht="15">
      <c r="A21" s="682"/>
      <c r="B21" s="1039"/>
      <c r="C21" s="1489" t="s">
        <v>1817</v>
      </c>
      <c r="D21" s="946">
        <v>1</v>
      </c>
      <c r="E21" s="924"/>
      <c r="F21" s="949">
        <v>1.2</v>
      </c>
      <c r="G21" s="949">
        <v>3</v>
      </c>
      <c r="H21" s="949">
        <f t="shared" ref="H21:H22" si="1">G21*F21*D21</f>
        <v>3.5999999999999996</v>
      </c>
      <c r="I21" s="1360"/>
      <c r="J21" s="682"/>
      <c r="K21" s="682"/>
      <c r="L21" s="682"/>
      <c r="M21" s="682"/>
      <c r="N21" s="682"/>
      <c r="O21" s="682"/>
      <c r="P21" s="682"/>
      <c r="Q21" s="682"/>
      <c r="R21" s="682"/>
      <c r="S21" s="682"/>
      <c r="T21" s="682"/>
      <c r="U21" s="682"/>
      <c r="V21" s="682"/>
      <c r="W21" s="682"/>
      <c r="X21" s="682"/>
      <c r="Y21" s="682"/>
      <c r="Z21" s="682"/>
    </row>
    <row r="22" spans="1:26" ht="15">
      <c r="A22" s="682"/>
      <c r="B22" s="1039"/>
      <c r="C22" s="1489" t="s">
        <v>1818</v>
      </c>
      <c r="D22" s="946">
        <v>1</v>
      </c>
      <c r="E22" s="924"/>
      <c r="F22" s="949">
        <v>1.2</v>
      </c>
      <c r="G22" s="949">
        <v>3</v>
      </c>
      <c r="H22" s="949">
        <f t="shared" si="1"/>
        <v>3.5999999999999996</v>
      </c>
      <c r="I22" s="1360"/>
      <c r="J22" s="682"/>
      <c r="K22" s="682"/>
      <c r="L22" s="682"/>
      <c r="M22" s="682"/>
      <c r="N22" s="682"/>
      <c r="O22" s="682"/>
      <c r="P22" s="682"/>
      <c r="Q22" s="682"/>
      <c r="R22" s="682"/>
      <c r="S22" s="682"/>
      <c r="T22" s="682"/>
      <c r="U22" s="682"/>
      <c r="V22" s="682"/>
      <c r="W22" s="682"/>
      <c r="X22" s="682"/>
      <c r="Y22" s="682"/>
      <c r="Z22" s="682"/>
    </row>
    <row r="23" spans="1:26" ht="15">
      <c r="A23" s="682"/>
      <c r="B23" s="1039"/>
      <c r="C23" s="751"/>
      <c r="D23" s="751"/>
      <c r="E23" s="924"/>
      <c r="F23" s="924"/>
      <c r="G23" s="924"/>
      <c r="H23" s="924"/>
      <c r="I23" s="1360"/>
      <c r="J23" s="682"/>
      <c r="K23" s="682"/>
      <c r="L23" s="682"/>
      <c r="M23" s="682"/>
      <c r="N23" s="682"/>
      <c r="O23" s="682"/>
      <c r="P23" s="682"/>
      <c r="Q23" s="682"/>
      <c r="R23" s="682"/>
      <c r="S23" s="682"/>
      <c r="T23" s="682"/>
      <c r="U23" s="682"/>
      <c r="V23" s="682"/>
      <c r="W23" s="682"/>
      <c r="X23" s="682"/>
      <c r="Y23" s="682"/>
      <c r="Z23" s="682"/>
    </row>
    <row r="24" spans="1:26" ht="15">
      <c r="A24" s="682"/>
      <c r="B24" s="1039"/>
      <c r="C24" s="751"/>
      <c r="D24" s="751"/>
      <c r="E24" s="924"/>
      <c r="F24" s="924"/>
      <c r="G24" s="924"/>
      <c r="H24" s="924"/>
      <c r="I24" s="1360"/>
      <c r="J24" s="682"/>
      <c r="K24" s="682"/>
      <c r="L24" s="682"/>
      <c r="M24" s="682"/>
      <c r="N24" s="682"/>
      <c r="O24" s="682"/>
      <c r="P24" s="682"/>
      <c r="Q24" s="682"/>
      <c r="R24" s="682"/>
      <c r="S24" s="682"/>
      <c r="T24" s="682"/>
      <c r="U24" s="682"/>
      <c r="V24" s="682"/>
      <c r="W24" s="682"/>
      <c r="X24" s="682"/>
      <c r="Y24" s="682"/>
      <c r="Z24" s="682"/>
    </row>
    <row r="25" spans="1:26" ht="15">
      <c r="A25" s="682"/>
      <c r="B25" s="1039"/>
      <c r="C25" s="751"/>
      <c r="D25" s="751"/>
      <c r="E25" s="924"/>
      <c r="F25" s="924"/>
      <c r="G25" s="924"/>
      <c r="H25" s="924"/>
      <c r="I25" s="1360"/>
      <c r="J25" s="682"/>
      <c r="K25" s="682"/>
      <c r="L25" s="682"/>
      <c r="M25" s="682"/>
      <c r="N25" s="682"/>
      <c r="O25" s="682"/>
      <c r="P25" s="682"/>
      <c r="Q25" s="682"/>
      <c r="R25" s="682"/>
      <c r="S25" s="682"/>
      <c r="T25" s="682"/>
      <c r="U25" s="682"/>
      <c r="V25" s="682"/>
      <c r="W25" s="682"/>
      <c r="X25" s="682"/>
      <c r="Y25" s="682"/>
      <c r="Z25" s="682"/>
    </row>
    <row r="26" spans="1:26" ht="15">
      <c r="A26" s="682"/>
      <c r="B26" s="1039"/>
      <c r="C26" s="751"/>
      <c r="D26" s="751"/>
      <c r="E26" s="924"/>
      <c r="F26" s="924"/>
      <c r="G26" s="1490"/>
      <c r="H26" s="1491">
        <f>SUM(H21:H25)</f>
        <v>7.1999999999999993</v>
      </c>
      <c r="I26" s="1492" t="s">
        <v>1706</v>
      </c>
      <c r="J26" s="682"/>
      <c r="K26" s="682"/>
      <c r="L26" s="682"/>
      <c r="M26" s="682"/>
      <c r="N26" s="682"/>
      <c r="O26" s="682"/>
      <c r="P26" s="682"/>
      <c r="Q26" s="682"/>
      <c r="R26" s="682"/>
      <c r="S26" s="682"/>
      <c r="T26" s="682"/>
      <c r="U26" s="682"/>
      <c r="V26" s="682"/>
      <c r="W26" s="682"/>
      <c r="X26" s="682"/>
      <c r="Y26" s="682"/>
      <c r="Z26" s="682"/>
    </row>
    <row r="27" spans="1:26" ht="15">
      <c r="A27" s="682"/>
      <c r="B27" s="1484" t="s">
        <v>753</v>
      </c>
      <c r="C27" s="1485" t="s">
        <v>2935</v>
      </c>
      <c r="D27" s="1486"/>
      <c r="E27" s="1487"/>
      <c r="F27" s="1487"/>
      <c r="G27" s="1487"/>
      <c r="H27" s="1487"/>
      <c r="I27" s="1488"/>
      <c r="J27" s="682"/>
      <c r="K27" s="682"/>
      <c r="L27" s="682"/>
      <c r="M27" s="682"/>
      <c r="N27" s="682"/>
      <c r="O27" s="682"/>
      <c r="P27" s="682"/>
      <c r="Q27" s="682"/>
      <c r="R27" s="682"/>
      <c r="S27" s="682"/>
      <c r="T27" s="682"/>
      <c r="U27" s="682"/>
      <c r="V27" s="682"/>
      <c r="W27" s="682"/>
      <c r="X27" s="682"/>
      <c r="Y27" s="682"/>
      <c r="Z27" s="682"/>
    </row>
    <row r="28" spans="1:26" ht="15">
      <c r="A28" s="682"/>
      <c r="B28" s="1039"/>
      <c r="C28" s="1489" t="s">
        <v>1817</v>
      </c>
      <c r="D28" s="946">
        <v>1</v>
      </c>
      <c r="E28" s="924"/>
      <c r="F28" s="949">
        <v>1.2</v>
      </c>
      <c r="G28" s="949">
        <v>3</v>
      </c>
      <c r="H28" s="949">
        <f t="shared" ref="H28:H29" si="2">G28*F28*D28</f>
        <v>3.5999999999999996</v>
      </c>
      <c r="I28" s="1360"/>
      <c r="J28" s="682"/>
      <c r="K28" s="682"/>
      <c r="L28" s="682"/>
      <c r="M28" s="682"/>
      <c r="N28" s="682"/>
      <c r="O28" s="682"/>
      <c r="P28" s="682"/>
      <c r="Q28" s="682"/>
      <c r="R28" s="682"/>
      <c r="S28" s="682"/>
      <c r="T28" s="682"/>
      <c r="U28" s="682"/>
      <c r="V28" s="682"/>
      <c r="W28" s="682"/>
      <c r="X28" s="682"/>
      <c r="Y28" s="682"/>
      <c r="Z28" s="682"/>
    </row>
    <row r="29" spans="1:26" ht="15">
      <c r="A29" s="682"/>
      <c r="B29" s="1039"/>
      <c r="C29" s="1489" t="s">
        <v>1818</v>
      </c>
      <c r="D29" s="946">
        <v>1</v>
      </c>
      <c r="E29" s="924"/>
      <c r="F29" s="949">
        <v>1.2</v>
      </c>
      <c r="G29" s="949">
        <v>3</v>
      </c>
      <c r="H29" s="949">
        <f t="shared" si="2"/>
        <v>3.5999999999999996</v>
      </c>
      <c r="I29" s="1360"/>
      <c r="J29" s="682"/>
      <c r="K29" s="682"/>
      <c r="L29" s="682"/>
      <c r="M29" s="682"/>
      <c r="N29" s="682"/>
      <c r="O29" s="682"/>
      <c r="P29" s="682"/>
      <c r="Q29" s="682"/>
      <c r="R29" s="682"/>
      <c r="S29" s="682"/>
      <c r="T29" s="682"/>
      <c r="U29" s="682"/>
      <c r="V29" s="682"/>
      <c r="W29" s="682"/>
      <c r="X29" s="682"/>
      <c r="Y29" s="682"/>
      <c r="Z29" s="682"/>
    </row>
    <row r="30" spans="1:26" ht="15">
      <c r="A30" s="682"/>
      <c r="B30" s="1039"/>
      <c r="C30" s="751"/>
      <c r="D30" s="751"/>
      <c r="E30" s="924"/>
      <c r="F30" s="924"/>
      <c r="G30" s="924"/>
      <c r="H30" s="924"/>
      <c r="I30" s="1360"/>
      <c r="J30" s="682"/>
      <c r="K30" s="682"/>
      <c r="L30" s="682"/>
      <c r="M30" s="682"/>
      <c r="N30" s="682"/>
      <c r="O30" s="682"/>
      <c r="P30" s="682"/>
      <c r="Q30" s="682"/>
      <c r="R30" s="682"/>
      <c r="S30" s="682"/>
      <c r="T30" s="682"/>
      <c r="U30" s="682"/>
      <c r="V30" s="682"/>
      <c r="W30" s="682"/>
      <c r="X30" s="682"/>
      <c r="Y30" s="682"/>
      <c r="Z30" s="682"/>
    </row>
    <row r="31" spans="1:26" ht="15">
      <c r="A31" s="682"/>
      <c r="B31" s="1039"/>
      <c r="C31" s="751"/>
      <c r="D31" s="751"/>
      <c r="E31" s="924"/>
      <c r="F31" s="924"/>
      <c r="G31" s="924"/>
      <c r="H31" s="924"/>
      <c r="I31" s="1360"/>
      <c r="J31" s="682"/>
      <c r="K31" s="682"/>
      <c r="L31" s="682"/>
      <c r="M31" s="682"/>
      <c r="N31" s="682"/>
      <c r="O31" s="682"/>
      <c r="P31" s="682"/>
      <c r="Q31" s="682"/>
      <c r="R31" s="682"/>
      <c r="S31" s="682"/>
      <c r="T31" s="682"/>
      <c r="U31" s="682"/>
      <c r="V31" s="682"/>
      <c r="W31" s="682"/>
      <c r="X31" s="682"/>
      <c r="Y31" s="682"/>
      <c r="Z31" s="682"/>
    </row>
    <row r="32" spans="1:26" ht="15">
      <c r="A32" s="682"/>
      <c r="B32" s="1039"/>
      <c r="C32" s="751"/>
      <c r="D32" s="751"/>
      <c r="E32" s="924"/>
      <c r="F32" s="924"/>
      <c r="G32" s="924"/>
      <c r="H32" s="924"/>
      <c r="I32" s="1360"/>
      <c r="J32" s="682"/>
      <c r="K32" s="682"/>
      <c r="L32" s="682"/>
      <c r="M32" s="682"/>
      <c r="N32" s="682"/>
      <c r="O32" s="682"/>
      <c r="P32" s="682"/>
      <c r="Q32" s="682"/>
      <c r="R32" s="682"/>
      <c r="S32" s="682"/>
      <c r="T32" s="682"/>
      <c r="U32" s="682"/>
      <c r="V32" s="682"/>
      <c r="W32" s="682"/>
      <c r="X32" s="682"/>
      <c r="Y32" s="682"/>
      <c r="Z32" s="682"/>
    </row>
    <row r="33" spans="1:26" ht="15">
      <c r="A33" s="682"/>
      <c r="B33" s="1039"/>
      <c r="C33" s="751"/>
      <c r="D33" s="751"/>
      <c r="E33" s="924"/>
      <c r="F33" s="924"/>
      <c r="G33" s="1490"/>
      <c r="H33" s="1491">
        <f>SUM(H28:H32)</f>
        <v>7.1999999999999993</v>
      </c>
      <c r="I33" s="1492" t="s">
        <v>1706</v>
      </c>
      <c r="J33" s="682"/>
      <c r="K33" s="682"/>
      <c r="L33" s="682"/>
      <c r="M33" s="682"/>
      <c r="N33" s="682"/>
      <c r="O33" s="682"/>
      <c r="P33" s="682"/>
      <c r="Q33" s="682"/>
      <c r="R33" s="682"/>
      <c r="S33" s="682"/>
      <c r="T33" s="682"/>
      <c r="U33" s="682"/>
      <c r="V33" s="682"/>
      <c r="W33" s="682"/>
      <c r="X33" s="682"/>
      <c r="Y33" s="682"/>
      <c r="Z33" s="682"/>
    </row>
    <row r="34" spans="1:26" ht="15">
      <c r="A34" s="682"/>
      <c r="B34" s="1484" t="s">
        <v>738</v>
      </c>
      <c r="C34" s="1485" t="s">
        <v>2936</v>
      </c>
      <c r="D34" s="1486"/>
      <c r="E34" s="1487"/>
      <c r="F34" s="1487"/>
      <c r="G34" s="1487"/>
      <c r="H34" s="1487"/>
      <c r="I34" s="1488"/>
      <c r="J34" s="682"/>
      <c r="K34" s="682"/>
      <c r="L34" s="682"/>
      <c r="M34" s="682"/>
      <c r="N34" s="682"/>
      <c r="O34" s="682"/>
      <c r="P34" s="682"/>
      <c r="Q34" s="682"/>
      <c r="R34" s="682"/>
      <c r="S34" s="682"/>
      <c r="T34" s="682"/>
      <c r="U34" s="682"/>
      <c r="V34" s="682"/>
      <c r="W34" s="682"/>
      <c r="X34" s="682"/>
      <c r="Y34" s="682"/>
      <c r="Z34" s="682"/>
    </row>
    <row r="35" spans="1:26" ht="105">
      <c r="A35" s="682"/>
      <c r="B35" s="1039"/>
      <c r="C35" s="1493" t="s">
        <v>2937</v>
      </c>
      <c r="D35" s="751"/>
      <c r="E35" s="924"/>
      <c r="F35" s="924"/>
      <c r="G35" s="924"/>
      <c r="H35" s="924"/>
      <c r="I35" s="1360"/>
      <c r="J35" s="682"/>
      <c r="K35" s="682"/>
      <c r="L35" s="682"/>
      <c r="M35" s="682"/>
      <c r="N35" s="682"/>
      <c r="O35" s="682"/>
      <c r="P35" s="682"/>
      <c r="Q35" s="682"/>
      <c r="R35" s="682"/>
      <c r="S35" s="682"/>
      <c r="T35" s="682"/>
      <c r="U35" s="682"/>
      <c r="V35" s="682"/>
      <c r="W35" s="682"/>
      <c r="X35" s="682"/>
      <c r="Y35" s="682"/>
      <c r="Z35" s="682"/>
    </row>
    <row r="36" spans="1:26" ht="15">
      <c r="A36" s="682"/>
      <c r="B36" s="1039"/>
      <c r="C36" s="1489" t="s">
        <v>1552</v>
      </c>
      <c r="D36" s="946">
        <v>1</v>
      </c>
      <c r="E36" s="949">
        <v>4</v>
      </c>
      <c r="F36" s="949">
        <v>3.8</v>
      </c>
      <c r="G36" s="924"/>
      <c r="H36" s="949">
        <f t="shared" ref="H36:H37" si="3">E36*F36*D36</f>
        <v>15.2</v>
      </c>
      <c r="I36" s="1360"/>
      <c r="J36" s="682"/>
      <c r="K36" s="682"/>
      <c r="L36" s="682"/>
      <c r="M36" s="682"/>
      <c r="N36" s="682"/>
      <c r="O36" s="682"/>
      <c r="P36" s="682"/>
      <c r="Q36" s="682"/>
      <c r="R36" s="682"/>
      <c r="S36" s="682"/>
      <c r="T36" s="682"/>
      <c r="U36" s="682"/>
      <c r="V36" s="682"/>
      <c r="W36" s="682"/>
      <c r="X36" s="682"/>
      <c r="Y36" s="682"/>
      <c r="Z36" s="682"/>
    </row>
    <row r="37" spans="1:26" ht="15">
      <c r="A37" s="682"/>
      <c r="B37" s="1039"/>
      <c r="C37" s="1489" t="s">
        <v>2788</v>
      </c>
      <c r="D37" s="946">
        <v>1</v>
      </c>
      <c r="E37" s="949">
        <v>4</v>
      </c>
      <c r="F37" s="949">
        <v>3.8</v>
      </c>
      <c r="G37" s="924"/>
      <c r="H37" s="949">
        <f t="shared" si="3"/>
        <v>15.2</v>
      </c>
      <c r="I37" s="1360"/>
      <c r="J37" s="682"/>
      <c r="K37" s="682"/>
      <c r="L37" s="682"/>
      <c r="M37" s="682"/>
      <c r="N37" s="682"/>
      <c r="O37" s="682"/>
      <c r="P37" s="682"/>
      <c r="Q37" s="682"/>
      <c r="R37" s="682"/>
      <c r="S37" s="682"/>
      <c r="T37" s="682"/>
      <c r="U37" s="682"/>
      <c r="V37" s="682"/>
      <c r="W37" s="682"/>
      <c r="X37" s="682"/>
      <c r="Y37" s="682"/>
      <c r="Z37" s="682"/>
    </row>
    <row r="38" spans="1:26" ht="15">
      <c r="A38" s="682"/>
      <c r="B38" s="1039"/>
      <c r="C38" s="751"/>
      <c r="D38" s="751"/>
      <c r="E38" s="924"/>
      <c r="F38" s="924"/>
      <c r="G38" s="924"/>
      <c r="H38" s="924"/>
      <c r="I38" s="1360"/>
      <c r="J38" s="682"/>
      <c r="K38" s="682"/>
      <c r="L38" s="682"/>
      <c r="M38" s="682"/>
      <c r="N38" s="682"/>
      <c r="O38" s="682"/>
      <c r="P38" s="682"/>
      <c r="Q38" s="682"/>
      <c r="R38" s="682"/>
      <c r="S38" s="682"/>
      <c r="T38" s="682"/>
      <c r="U38" s="682"/>
      <c r="V38" s="682"/>
      <c r="W38" s="682"/>
      <c r="X38" s="682"/>
      <c r="Y38" s="682"/>
      <c r="Z38" s="682"/>
    </row>
    <row r="39" spans="1:26" ht="15">
      <c r="A39" s="682"/>
      <c r="B39" s="1039"/>
      <c r="C39" s="751"/>
      <c r="D39" s="751"/>
      <c r="E39" s="924"/>
      <c r="F39" s="924"/>
      <c r="G39" s="924"/>
      <c r="H39" s="924"/>
      <c r="I39" s="1360"/>
      <c r="J39" s="682"/>
      <c r="K39" s="682"/>
      <c r="L39" s="682"/>
      <c r="M39" s="682"/>
      <c r="N39" s="682"/>
      <c r="O39" s="682"/>
      <c r="P39" s="682"/>
      <c r="Q39" s="682"/>
      <c r="R39" s="682"/>
      <c r="S39" s="682"/>
      <c r="T39" s="682"/>
      <c r="U39" s="682"/>
      <c r="V39" s="682"/>
      <c r="W39" s="682"/>
      <c r="X39" s="682"/>
      <c r="Y39" s="682"/>
      <c r="Z39" s="682"/>
    </row>
    <row r="40" spans="1:26" ht="15">
      <c r="A40" s="682"/>
      <c r="B40" s="1039"/>
      <c r="C40" s="751"/>
      <c r="D40" s="751"/>
      <c r="E40" s="924"/>
      <c r="F40" s="924"/>
      <c r="G40" s="1490"/>
      <c r="H40" s="1491">
        <f>SUM(H35:H39)</f>
        <v>30.4</v>
      </c>
      <c r="I40" s="1492" t="s">
        <v>1706</v>
      </c>
      <c r="J40" s="682"/>
      <c r="K40" s="682"/>
      <c r="L40" s="682"/>
      <c r="M40" s="682"/>
      <c r="N40" s="682"/>
      <c r="O40" s="682"/>
      <c r="P40" s="682"/>
      <c r="Q40" s="682"/>
      <c r="R40" s="682"/>
      <c r="S40" s="682"/>
      <c r="T40" s="682"/>
      <c r="U40" s="682"/>
      <c r="V40" s="682"/>
      <c r="W40" s="682"/>
      <c r="X40" s="682"/>
      <c r="Y40" s="682"/>
      <c r="Z40" s="682"/>
    </row>
    <row r="41" spans="1:26" ht="45">
      <c r="A41" s="682"/>
      <c r="B41" s="1494" t="s">
        <v>2938</v>
      </c>
      <c r="C41" s="1485" t="s">
        <v>2939</v>
      </c>
      <c r="D41" s="1486"/>
      <c r="E41" s="1487"/>
      <c r="F41" s="1487"/>
      <c r="G41" s="1487"/>
      <c r="H41" s="1487"/>
      <c r="I41" s="1488"/>
      <c r="J41" s="682"/>
      <c r="K41" s="682"/>
      <c r="L41" s="682"/>
      <c r="M41" s="682"/>
      <c r="N41" s="682"/>
      <c r="O41" s="682"/>
      <c r="P41" s="682"/>
      <c r="Q41" s="682"/>
      <c r="R41" s="682"/>
      <c r="S41" s="682"/>
      <c r="T41" s="682"/>
      <c r="U41" s="682"/>
      <c r="V41" s="682"/>
      <c r="W41" s="682"/>
      <c r="X41" s="682"/>
      <c r="Y41" s="682"/>
      <c r="Z41" s="682"/>
    </row>
    <row r="42" spans="1:26" ht="15">
      <c r="A42" s="682"/>
      <c r="B42" s="1039"/>
      <c r="C42" s="1489" t="s">
        <v>2940</v>
      </c>
      <c r="D42" s="946">
        <v>2</v>
      </c>
      <c r="E42" s="949">
        <v>4</v>
      </c>
      <c r="F42" s="924"/>
      <c r="G42" s="924"/>
      <c r="H42" s="949">
        <f t="shared" ref="H42:H45" si="4">E42*D42</f>
        <v>8</v>
      </c>
      <c r="I42" s="1360"/>
      <c r="J42" s="682"/>
      <c r="K42" s="682"/>
      <c r="L42" s="682"/>
      <c r="M42" s="682"/>
      <c r="N42" s="682"/>
      <c r="O42" s="682"/>
      <c r="P42" s="682"/>
      <c r="Q42" s="682"/>
      <c r="R42" s="682"/>
      <c r="S42" s="682"/>
      <c r="T42" s="682"/>
      <c r="U42" s="682"/>
      <c r="V42" s="682"/>
      <c r="W42" s="682"/>
      <c r="X42" s="682"/>
      <c r="Y42" s="682"/>
      <c r="Z42" s="682"/>
    </row>
    <row r="43" spans="1:26" ht="15">
      <c r="A43" s="682"/>
      <c r="B43" s="1039"/>
      <c r="C43" s="751"/>
      <c r="D43" s="946">
        <v>2</v>
      </c>
      <c r="E43" s="949">
        <v>3.8</v>
      </c>
      <c r="F43" s="924"/>
      <c r="G43" s="924"/>
      <c r="H43" s="949">
        <f t="shared" si="4"/>
        <v>7.6</v>
      </c>
      <c r="I43" s="1360"/>
      <c r="J43" s="682"/>
      <c r="K43" s="682"/>
      <c r="L43" s="682"/>
      <c r="M43" s="682"/>
      <c r="N43" s="682"/>
      <c r="O43" s="682"/>
      <c r="P43" s="682"/>
      <c r="Q43" s="682"/>
      <c r="R43" s="682"/>
      <c r="S43" s="682"/>
      <c r="T43" s="682"/>
      <c r="U43" s="682"/>
      <c r="V43" s="682"/>
      <c r="W43" s="682"/>
      <c r="X43" s="682"/>
      <c r="Y43" s="682"/>
      <c r="Z43" s="682"/>
    </row>
    <row r="44" spans="1:26" ht="15">
      <c r="A44" s="682"/>
      <c r="B44" s="1039"/>
      <c r="C44" s="751"/>
      <c r="D44" s="946">
        <v>2</v>
      </c>
      <c r="E44" s="949">
        <v>4</v>
      </c>
      <c r="F44" s="924"/>
      <c r="G44" s="924"/>
      <c r="H44" s="949">
        <f t="shared" si="4"/>
        <v>8</v>
      </c>
      <c r="I44" s="1360"/>
      <c r="J44" s="682"/>
      <c r="K44" s="682"/>
      <c r="L44" s="682"/>
      <c r="M44" s="682"/>
      <c r="N44" s="682"/>
      <c r="O44" s="682"/>
      <c r="P44" s="682"/>
      <c r="Q44" s="682"/>
      <c r="R44" s="682"/>
      <c r="S44" s="682"/>
      <c r="T44" s="682"/>
      <c r="U44" s="682"/>
      <c r="V44" s="682"/>
      <c r="W44" s="682"/>
      <c r="X44" s="682"/>
      <c r="Y44" s="682"/>
      <c r="Z44" s="682"/>
    </row>
    <row r="45" spans="1:26" ht="15">
      <c r="A45" s="682"/>
      <c r="B45" s="1039"/>
      <c r="C45" s="751"/>
      <c r="D45" s="946">
        <v>2</v>
      </c>
      <c r="E45" s="949">
        <v>3.8</v>
      </c>
      <c r="F45" s="924"/>
      <c r="G45" s="924"/>
      <c r="H45" s="949">
        <f t="shared" si="4"/>
        <v>7.6</v>
      </c>
      <c r="I45" s="1360"/>
      <c r="J45" s="682"/>
      <c r="K45" s="682"/>
      <c r="L45" s="682"/>
      <c r="M45" s="682"/>
      <c r="N45" s="682"/>
      <c r="O45" s="682"/>
      <c r="P45" s="682"/>
      <c r="Q45" s="682"/>
      <c r="R45" s="682"/>
      <c r="S45" s="682"/>
      <c r="T45" s="682"/>
      <c r="U45" s="682"/>
      <c r="V45" s="682"/>
      <c r="W45" s="682"/>
      <c r="X45" s="682"/>
      <c r="Y45" s="682"/>
      <c r="Z45" s="682"/>
    </row>
    <row r="46" spans="1:26" ht="15">
      <c r="A46" s="682"/>
      <c r="B46" s="1039"/>
      <c r="C46" s="751"/>
      <c r="D46" s="751"/>
      <c r="E46" s="924"/>
      <c r="F46" s="924"/>
      <c r="G46" s="924"/>
      <c r="H46" s="924"/>
      <c r="I46" s="1360"/>
      <c r="J46" s="682"/>
      <c r="K46" s="682"/>
      <c r="L46" s="682"/>
      <c r="M46" s="682"/>
      <c r="N46" s="682"/>
      <c r="O46" s="682"/>
      <c r="P46" s="682"/>
      <c r="Q46" s="682"/>
      <c r="R46" s="682"/>
      <c r="S46" s="682"/>
      <c r="T46" s="682"/>
      <c r="U46" s="682"/>
      <c r="V46" s="682"/>
      <c r="W46" s="682"/>
      <c r="X46" s="682"/>
      <c r="Y46" s="682"/>
      <c r="Z46" s="682"/>
    </row>
    <row r="47" spans="1:26" ht="15">
      <c r="A47" s="682"/>
      <c r="B47" s="1039"/>
      <c r="C47" s="1495" t="s">
        <v>2941</v>
      </c>
      <c r="D47" s="751"/>
      <c r="E47" s="924"/>
      <c r="F47" s="924"/>
      <c r="G47" s="924"/>
      <c r="H47" s="924"/>
      <c r="I47" s="1360"/>
      <c r="J47" s="682"/>
      <c r="K47" s="682"/>
      <c r="L47" s="682"/>
      <c r="M47" s="682"/>
      <c r="N47" s="682"/>
      <c r="O47" s="682"/>
      <c r="P47" s="682"/>
      <c r="Q47" s="682"/>
      <c r="R47" s="682"/>
      <c r="S47" s="682"/>
      <c r="T47" s="682"/>
      <c r="U47" s="682"/>
      <c r="V47" s="682"/>
      <c r="W47" s="682"/>
      <c r="X47" s="682"/>
      <c r="Y47" s="682"/>
      <c r="Z47" s="682"/>
    </row>
    <row r="48" spans="1:26" ht="15">
      <c r="A48" s="682"/>
      <c r="B48" s="1039"/>
      <c r="C48" s="1489" t="s">
        <v>2942</v>
      </c>
      <c r="D48" s="946">
        <v>2</v>
      </c>
      <c r="E48" s="949">
        <v>-1</v>
      </c>
      <c r="F48" s="924"/>
      <c r="G48" s="924"/>
      <c r="H48" s="949">
        <f>E48*D48</f>
        <v>-2</v>
      </c>
      <c r="I48" s="1360"/>
      <c r="J48" s="682"/>
      <c r="K48" s="682"/>
      <c r="L48" s="682"/>
      <c r="M48" s="682"/>
      <c r="N48" s="682"/>
      <c r="O48" s="682"/>
      <c r="P48" s="682"/>
      <c r="Q48" s="682"/>
      <c r="R48" s="682"/>
      <c r="S48" s="682"/>
      <c r="T48" s="682"/>
      <c r="U48" s="682"/>
      <c r="V48" s="682"/>
      <c r="W48" s="682"/>
      <c r="X48" s="682"/>
      <c r="Y48" s="682"/>
      <c r="Z48" s="682"/>
    </row>
    <row r="49" spans="1:26" ht="15">
      <c r="A49" s="682"/>
      <c r="B49" s="1039"/>
      <c r="C49" s="751"/>
      <c r="D49" s="751"/>
      <c r="E49" s="924"/>
      <c r="F49" s="924"/>
      <c r="G49" s="924"/>
      <c r="H49" s="924"/>
      <c r="I49" s="1360"/>
      <c r="J49" s="682"/>
      <c r="K49" s="682"/>
      <c r="L49" s="682"/>
      <c r="M49" s="682"/>
      <c r="N49" s="682"/>
      <c r="O49" s="682"/>
      <c r="P49" s="682"/>
      <c r="Q49" s="682"/>
      <c r="R49" s="682"/>
      <c r="S49" s="682"/>
      <c r="T49" s="682"/>
      <c r="U49" s="682"/>
      <c r="V49" s="682"/>
      <c r="W49" s="682"/>
      <c r="X49" s="682"/>
      <c r="Y49" s="682"/>
      <c r="Z49" s="682"/>
    </row>
    <row r="50" spans="1:26" ht="15">
      <c r="A50" s="682"/>
      <c r="B50" s="1039"/>
      <c r="C50" s="751"/>
      <c r="D50" s="751"/>
      <c r="E50" s="924"/>
      <c r="F50" s="924"/>
      <c r="G50" s="924"/>
      <c r="H50" s="924"/>
      <c r="I50" s="1360"/>
      <c r="J50" s="682"/>
      <c r="K50" s="682"/>
      <c r="L50" s="682"/>
      <c r="M50" s="682"/>
      <c r="N50" s="682"/>
      <c r="O50" s="682"/>
      <c r="P50" s="682"/>
      <c r="Q50" s="682"/>
      <c r="R50" s="682"/>
      <c r="S50" s="682"/>
      <c r="T50" s="682"/>
      <c r="U50" s="682"/>
      <c r="V50" s="682"/>
      <c r="W50" s="682"/>
      <c r="X50" s="682"/>
      <c r="Y50" s="682"/>
      <c r="Z50" s="682"/>
    </row>
    <row r="51" spans="1:26" ht="15">
      <c r="A51" s="682"/>
      <c r="B51" s="1039"/>
      <c r="C51" s="751"/>
      <c r="D51" s="751"/>
      <c r="E51" s="924"/>
      <c r="F51" s="924"/>
      <c r="G51" s="924"/>
      <c r="H51" s="924"/>
      <c r="I51" s="1360"/>
      <c r="J51" s="682"/>
      <c r="K51" s="682"/>
      <c r="L51" s="682"/>
      <c r="M51" s="682"/>
      <c r="N51" s="682"/>
      <c r="O51" s="682"/>
      <c r="P51" s="682"/>
      <c r="Q51" s="682"/>
      <c r="R51" s="682"/>
      <c r="S51" s="682"/>
      <c r="T51" s="682"/>
      <c r="U51" s="682"/>
      <c r="V51" s="682"/>
      <c r="W51" s="682"/>
      <c r="X51" s="682"/>
      <c r="Y51" s="682"/>
      <c r="Z51" s="682"/>
    </row>
    <row r="52" spans="1:26" ht="15">
      <c r="A52" s="682"/>
      <c r="B52" s="1039"/>
      <c r="C52" s="751"/>
      <c r="D52" s="751"/>
      <c r="E52" s="924"/>
      <c r="F52" s="924"/>
      <c r="G52" s="1490"/>
      <c r="H52" s="1491">
        <f>SUM(H42:H51)</f>
        <v>29.200000000000003</v>
      </c>
      <c r="I52" s="1492" t="s">
        <v>1706</v>
      </c>
      <c r="J52" s="682"/>
      <c r="K52" s="682"/>
      <c r="L52" s="682"/>
      <c r="M52" s="682"/>
      <c r="N52" s="682"/>
      <c r="O52" s="682"/>
      <c r="P52" s="682"/>
      <c r="Q52" s="682"/>
      <c r="R52" s="682"/>
      <c r="S52" s="682"/>
      <c r="T52" s="682"/>
      <c r="U52" s="682"/>
      <c r="V52" s="682"/>
      <c r="W52" s="682"/>
      <c r="X52" s="682"/>
      <c r="Y52" s="682"/>
      <c r="Z52" s="682"/>
    </row>
    <row r="53" spans="1:26" ht="15">
      <c r="A53" s="682"/>
      <c r="B53" s="1484" t="s">
        <v>738</v>
      </c>
      <c r="C53" s="1485" t="s">
        <v>2789</v>
      </c>
      <c r="D53" s="1486"/>
      <c r="E53" s="1487"/>
      <c r="F53" s="1487"/>
      <c r="G53" s="1487"/>
      <c r="H53" s="1487"/>
      <c r="I53" s="1488"/>
      <c r="J53" s="682"/>
      <c r="K53" s="682"/>
      <c r="L53" s="682"/>
      <c r="M53" s="682"/>
      <c r="N53" s="682"/>
      <c r="O53" s="682"/>
      <c r="P53" s="682"/>
      <c r="Q53" s="682"/>
      <c r="R53" s="682"/>
      <c r="S53" s="682"/>
      <c r="T53" s="682"/>
      <c r="U53" s="682"/>
      <c r="V53" s="682"/>
      <c r="W53" s="682"/>
      <c r="X53" s="682"/>
      <c r="Y53" s="682"/>
      <c r="Z53" s="682"/>
    </row>
    <row r="54" spans="1:26" ht="15">
      <c r="A54" s="682"/>
      <c r="B54" s="1039"/>
      <c r="C54" s="751"/>
      <c r="D54" s="946">
        <v>1</v>
      </c>
      <c r="E54" s="949">
        <v>3.4</v>
      </c>
      <c r="F54" s="949">
        <v>2</v>
      </c>
      <c r="G54" s="924"/>
      <c r="H54" s="949">
        <f t="shared" ref="H54:H55" si="5">F54*E54*D54</f>
        <v>6.8</v>
      </c>
      <c r="I54" s="1360"/>
      <c r="J54" s="682"/>
      <c r="K54" s="682"/>
      <c r="L54" s="682"/>
      <c r="M54" s="682"/>
      <c r="N54" s="682"/>
      <c r="O54" s="682"/>
      <c r="P54" s="682"/>
      <c r="Q54" s="682"/>
      <c r="R54" s="682"/>
      <c r="S54" s="682"/>
      <c r="T54" s="682"/>
      <c r="U54" s="682"/>
      <c r="V54" s="682"/>
      <c r="W54" s="682"/>
      <c r="X54" s="682"/>
      <c r="Y54" s="682"/>
      <c r="Z54" s="682"/>
    </row>
    <row r="55" spans="1:26" ht="15">
      <c r="A55" s="682"/>
      <c r="B55" s="1039"/>
      <c r="C55" s="751"/>
      <c r="D55" s="946">
        <v>2</v>
      </c>
      <c r="E55" s="949">
        <v>2.2000000000000002</v>
      </c>
      <c r="F55" s="949">
        <v>2</v>
      </c>
      <c r="G55" s="924"/>
      <c r="H55" s="949">
        <f t="shared" si="5"/>
        <v>8.8000000000000007</v>
      </c>
      <c r="I55" s="1360"/>
      <c r="J55" s="682"/>
      <c r="K55" s="682"/>
      <c r="L55" s="682"/>
      <c r="M55" s="682"/>
      <c r="N55" s="682"/>
      <c r="O55" s="682"/>
      <c r="P55" s="682"/>
      <c r="Q55" s="682"/>
      <c r="R55" s="682"/>
      <c r="S55" s="682"/>
      <c r="T55" s="682"/>
      <c r="U55" s="682"/>
      <c r="V55" s="682"/>
      <c r="W55" s="682"/>
      <c r="X55" s="682"/>
      <c r="Y55" s="682"/>
      <c r="Z55" s="682"/>
    </row>
    <row r="56" spans="1:26" ht="15">
      <c r="A56" s="682"/>
      <c r="B56" s="1039"/>
      <c r="C56" s="751"/>
      <c r="D56" s="751"/>
      <c r="E56" s="924"/>
      <c r="F56" s="924"/>
      <c r="G56" s="924"/>
      <c r="H56" s="924"/>
      <c r="I56" s="1360"/>
      <c r="J56" s="682"/>
      <c r="K56" s="682"/>
      <c r="L56" s="682"/>
      <c r="M56" s="682"/>
      <c r="N56" s="682"/>
      <c r="O56" s="682"/>
      <c r="P56" s="682"/>
      <c r="Q56" s="682"/>
      <c r="R56" s="682"/>
      <c r="S56" s="682"/>
      <c r="T56" s="682"/>
      <c r="U56" s="682"/>
      <c r="V56" s="682"/>
      <c r="W56" s="682"/>
      <c r="X56" s="682"/>
      <c r="Y56" s="682"/>
      <c r="Z56" s="682"/>
    </row>
    <row r="57" spans="1:26" ht="15">
      <c r="A57" s="682"/>
      <c r="B57" s="1039"/>
      <c r="C57" s="751"/>
      <c r="D57" s="751"/>
      <c r="E57" s="924"/>
      <c r="F57" s="924"/>
      <c r="G57" s="924"/>
      <c r="H57" s="924"/>
      <c r="I57" s="1360"/>
      <c r="J57" s="682"/>
      <c r="K57" s="682"/>
      <c r="L57" s="682"/>
      <c r="M57" s="682"/>
      <c r="N57" s="682"/>
      <c r="O57" s="682"/>
      <c r="P57" s="682"/>
      <c r="Q57" s="682"/>
      <c r="R57" s="682"/>
      <c r="S57" s="682"/>
      <c r="T57" s="682"/>
      <c r="U57" s="682"/>
      <c r="V57" s="682"/>
      <c r="W57" s="682"/>
      <c r="X57" s="682"/>
      <c r="Y57" s="682"/>
      <c r="Z57" s="682"/>
    </row>
    <row r="58" spans="1:26" ht="15">
      <c r="A58" s="682"/>
      <c r="B58" s="1039"/>
      <c r="C58" s="751"/>
      <c r="D58" s="751"/>
      <c r="E58" s="924"/>
      <c r="F58" s="924"/>
      <c r="G58" s="924"/>
      <c r="H58" s="924"/>
      <c r="I58" s="1360"/>
      <c r="J58" s="682"/>
      <c r="K58" s="682"/>
      <c r="L58" s="682"/>
      <c r="M58" s="682"/>
      <c r="N58" s="682"/>
      <c r="O58" s="682"/>
      <c r="P58" s="682"/>
      <c r="Q58" s="682"/>
      <c r="R58" s="682"/>
      <c r="S58" s="682"/>
      <c r="T58" s="682"/>
      <c r="U58" s="682"/>
      <c r="V58" s="682"/>
      <c r="W58" s="682"/>
      <c r="X58" s="682"/>
      <c r="Y58" s="682"/>
      <c r="Z58" s="682"/>
    </row>
    <row r="59" spans="1:26" ht="15">
      <c r="A59" s="682"/>
      <c r="B59" s="1039"/>
      <c r="C59" s="751"/>
      <c r="D59" s="751"/>
      <c r="E59" s="924"/>
      <c r="F59" s="924"/>
      <c r="G59" s="1490"/>
      <c r="H59" s="1491">
        <f>SUM(H54:H58)</f>
        <v>15.600000000000001</v>
      </c>
      <c r="I59" s="1492" t="s">
        <v>1706</v>
      </c>
      <c r="J59" s="682"/>
      <c r="K59" s="682"/>
      <c r="L59" s="682"/>
      <c r="M59" s="682"/>
      <c r="N59" s="682"/>
      <c r="O59" s="682"/>
      <c r="P59" s="682"/>
      <c r="Q59" s="682"/>
      <c r="R59" s="682"/>
      <c r="S59" s="682"/>
      <c r="T59" s="682"/>
      <c r="U59" s="682"/>
      <c r="V59" s="682"/>
      <c r="W59" s="682"/>
      <c r="X59" s="682"/>
      <c r="Y59" s="682"/>
      <c r="Z59" s="682"/>
    </row>
    <row r="60" spans="1:26" ht="45">
      <c r="A60" s="682"/>
      <c r="B60" s="1494" t="s">
        <v>2938</v>
      </c>
      <c r="C60" s="1485" t="s">
        <v>2943</v>
      </c>
      <c r="D60" s="1486"/>
      <c r="E60" s="1487"/>
      <c r="F60" s="1487"/>
      <c r="G60" s="1487"/>
      <c r="H60" s="1487"/>
      <c r="I60" s="1488"/>
      <c r="J60" s="682"/>
      <c r="K60" s="682"/>
      <c r="L60" s="682"/>
      <c r="M60" s="682"/>
      <c r="N60" s="682"/>
      <c r="O60" s="682"/>
      <c r="P60" s="682"/>
      <c r="Q60" s="682"/>
      <c r="R60" s="682"/>
      <c r="S60" s="682"/>
      <c r="T60" s="682"/>
      <c r="U60" s="682"/>
      <c r="V60" s="682"/>
      <c r="W60" s="682"/>
      <c r="X60" s="682"/>
      <c r="Y60" s="682"/>
      <c r="Z60" s="682"/>
    </row>
    <row r="61" spans="1:26" ht="15">
      <c r="A61" s="682"/>
      <c r="B61" s="1039"/>
      <c r="C61" s="751"/>
      <c r="D61" s="946">
        <v>2</v>
      </c>
      <c r="E61" s="949">
        <v>3.4</v>
      </c>
      <c r="F61" s="924"/>
      <c r="G61" s="924"/>
      <c r="H61" s="949">
        <f t="shared" ref="H61:H64" si="6">E61*D61</f>
        <v>6.8</v>
      </c>
      <c r="I61" s="1360"/>
      <c r="J61" s="682"/>
      <c r="K61" s="682"/>
      <c r="L61" s="682"/>
      <c r="M61" s="682"/>
      <c r="N61" s="682"/>
      <c r="O61" s="682"/>
      <c r="P61" s="682"/>
      <c r="Q61" s="682"/>
      <c r="R61" s="682"/>
      <c r="S61" s="682"/>
      <c r="T61" s="682"/>
      <c r="U61" s="682"/>
      <c r="V61" s="682"/>
      <c r="W61" s="682"/>
      <c r="X61" s="682"/>
      <c r="Y61" s="682"/>
      <c r="Z61" s="682"/>
    </row>
    <row r="62" spans="1:26" ht="15">
      <c r="A62" s="682"/>
      <c r="B62" s="1039"/>
      <c r="C62" s="751"/>
      <c r="D62" s="946">
        <v>2</v>
      </c>
      <c r="E62" s="949">
        <v>2</v>
      </c>
      <c r="F62" s="924"/>
      <c r="G62" s="924"/>
      <c r="H62" s="949">
        <f t="shared" si="6"/>
        <v>4</v>
      </c>
      <c r="I62" s="1360"/>
      <c r="J62" s="682"/>
      <c r="K62" s="682"/>
      <c r="L62" s="682"/>
      <c r="M62" s="682"/>
      <c r="N62" s="682"/>
      <c r="O62" s="682"/>
      <c r="P62" s="682"/>
      <c r="Q62" s="682"/>
      <c r="R62" s="682"/>
      <c r="S62" s="682"/>
      <c r="T62" s="682"/>
      <c r="U62" s="682"/>
      <c r="V62" s="682"/>
      <c r="W62" s="682"/>
      <c r="X62" s="682"/>
      <c r="Y62" s="682"/>
      <c r="Z62" s="682"/>
    </row>
    <row r="63" spans="1:26" ht="15">
      <c r="A63" s="682"/>
      <c r="B63" s="1039"/>
      <c r="C63" s="751"/>
      <c r="D63" s="946">
        <v>4</v>
      </c>
      <c r="E63" s="949">
        <v>2.2000000000000002</v>
      </c>
      <c r="F63" s="924"/>
      <c r="G63" s="924"/>
      <c r="H63" s="949">
        <f t="shared" si="6"/>
        <v>8.8000000000000007</v>
      </c>
      <c r="I63" s="1360"/>
      <c r="J63" s="682"/>
      <c r="K63" s="682"/>
      <c r="L63" s="682"/>
      <c r="M63" s="682"/>
      <c r="N63" s="682"/>
      <c r="O63" s="682"/>
      <c r="P63" s="682"/>
      <c r="Q63" s="682"/>
      <c r="R63" s="682"/>
      <c r="S63" s="682"/>
      <c r="T63" s="682"/>
      <c r="U63" s="682"/>
      <c r="V63" s="682"/>
      <c r="W63" s="682"/>
      <c r="X63" s="682"/>
      <c r="Y63" s="682"/>
      <c r="Z63" s="682"/>
    </row>
    <row r="64" spans="1:26" ht="15">
      <c r="A64" s="682"/>
      <c r="B64" s="1039"/>
      <c r="C64" s="751"/>
      <c r="D64" s="946">
        <v>4</v>
      </c>
      <c r="E64" s="949">
        <v>2</v>
      </c>
      <c r="F64" s="924"/>
      <c r="G64" s="924"/>
      <c r="H64" s="949">
        <f t="shared" si="6"/>
        <v>8</v>
      </c>
      <c r="I64" s="1360"/>
      <c r="J64" s="682"/>
      <c r="K64" s="682"/>
      <c r="L64" s="682"/>
      <c r="M64" s="682"/>
      <c r="N64" s="682"/>
      <c r="O64" s="682"/>
      <c r="P64" s="682"/>
      <c r="Q64" s="682"/>
      <c r="R64" s="682"/>
      <c r="S64" s="682"/>
      <c r="T64" s="682"/>
      <c r="U64" s="682"/>
      <c r="V64" s="682"/>
      <c r="W64" s="682"/>
      <c r="X64" s="682"/>
      <c r="Y64" s="682"/>
      <c r="Z64" s="682"/>
    </row>
    <row r="65" spans="1:26" ht="15">
      <c r="A65" s="682"/>
      <c r="B65" s="1039"/>
      <c r="C65" s="751"/>
      <c r="D65" s="751"/>
      <c r="E65" s="924"/>
      <c r="F65" s="924"/>
      <c r="G65" s="924"/>
      <c r="H65" s="924"/>
      <c r="I65" s="1360"/>
      <c r="J65" s="682"/>
      <c r="K65" s="682"/>
      <c r="L65" s="682"/>
      <c r="M65" s="682"/>
      <c r="N65" s="682"/>
      <c r="O65" s="682"/>
      <c r="P65" s="682"/>
      <c r="Q65" s="682"/>
      <c r="R65" s="682"/>
      <c r="S65" s="682"/>
      <c r="T65" s="682"/>
      <c r="U65" s="682"/>
      <c r="V65" s="682"/>
      <c r="W65" s="682"/>
      <c r="X65" s="682"/>
      <c r="Y65" s="682"/>
      <c r="Z65" s="682"/>
    </row>
    <row r="66" spans="1:26" ht="15">
      <c r="A66" s="682"/>
      <c r="B66" s="1039"/>
      <c r="C66" s="1495" t="s">
        <v>2941</v>
      </c>
      <c r="D66" s="751"/>
      <c r="E66" s="924"/>
      <c r="F66" s="924"/>
      <c r="G66" s="924"/>
      <c r="H66" s="924"/>
      <c r="I66" s="1360"/>
      <c r="J66" s="682"/>
      <c r="K66" s="682"/>
      <c r="L66" s="682"/>
      <c r="M66" s="682"/>
      <c r="N66" s="682"/>
      <c r="O66" s="682"/>
      <c r="P66" s="682"/>
      <c r="Q66" s="682"/>
      <c r="R66" s="682"/>
      <c r="S66" s="682"/>
      <c r="T66" s="682"/>
      <c r="U66" s="682"/>
      <c r="V66" s="682"/>
      <c r="W66" s="682"/>
      <c r="X66" s="682"/>
      <c r="Y66" s="682"/>
      <c r="Z66" s="682"/>
    </row>
    <row r="67" spans="1:26" ht="15">
      <c r="A67" s="682"/>
      <c r="B67" s="1039"/>
      <c r="C67" s="751"/>
      <c r="D67" s="946">
        <v>2</v>
      </c>
      <c r="E67" s="949">
        <v>-1.6</v>
      </c>
      <c r="F67" s="924"/>
      <c r="G67" s="924"/>
      <c r="H67" s="949">
        <f t="shared" ref="H67:H73" si="7">E67*D67</f>
        <v>-3.2</v>
      </c>
      <c r="I67" s="1360"/>
      <c r="J67" s="682"/>
      <c r="K67" s="682"/>
      <c r="L67" s="682"/>
      <c r="M67" s="682"/>
      <c r="N67" s="682"/>
      <c r="O67" s="682"/>
      <c r="P67" s="682"/>
      <c r="Q67" s="682"/>
      <c r="R67" s="682"/>
      <c r="S67" s="682"/>
      <c r="T67" s="682"/>
      <c r="U67" s="682"/>
      <c r="V67" s="682"/>
      <c r="W67" s="682"/>
      <c r="X67" s="682"/>
      <c r="Y67" s="682"/>
      <c r="Z67" s="682"/>
    </row>
    <row r="68" spans="1:26" ht="15">
      <c r="A68" s="682"/>
      <c r="B68" s="1039"/>
      <c r="C68" s="1489" t="s">
        <v>2944</v>
      </c>
      <c r="D68" s="946">
        <v>1</v>
      </c>
      <c r="E68" s="949">
        <v>-1.8</v>
      </c>
      <c r="F68" s="924"/>
      <c r="G68" s="924"/>
      <c r="H68" s="949">
        <f t="shared" si="7"/>
        <v>-1.8</v>
      </c>
      <c r="I68" s="1360"/>
      <c r="J68" s="682"/>
      <c r="K68" s="682"/>
      <c r="L68" s="682"/>
      <c r="M68" s="682"/>
      <c r="N68" s="682"/>
      <c r="O68" s="682"/>
      <c r="P68" s="682"/>
      <c r="Q68" s="682"/>
      <c r="R68" s="682"/>
      <c r="S68" s="682"/>
      <c r="T68" s="682"/>
      <c r="U68" s="682"/>
      <c r="V68" s="682"/>
      <c r="W68" s="682"/>
      <c r="X68" s="682"/>
      <c r="Y68" s="682"/>
      <c r="Z68" s="682"/>
    </row>
    <row r="69" spans="1:26" ht="15">
      <c r="A69" s="682"/>
      <c r="B69" s="1039"/>
      <c r="C69" s="751"/>
      <c r="D69" s="946">
        <v>1</v>
      </c>
      <c r="E69" s="949">
        <v>-2.2000000000000002</v>
      </c>
      <c r="F69" s="924"/>
      <c r="G69" s="924"/>
      <c r="H69" s="949">
        <f t="shared" si="7"/>
        <v>-2.2000000000000002</v>
      </c>
      <c r="I69" s="1360"/>
      <c r="J69" s="682"/>
      <c r="K69" s="682"/>
      <c r="L69" s="682"/>
      <c r="M69" s="682"/>
      <c r="N69" s="682"/>
      <c r="O69" s="682"/>
      <c r="P69" s="682"/>
      <c r="Q69" s="682"/>
      <c r="R69" s="682"/>
      <c r="S69" s="682"/>
      <c r="T69" s="682"/>
      <c r="U69" s="682"/>
      <c r="V69" s="682"/>
      <c r="W69" s="682"/>
      <c r="X69" s="682"/>
      <c r="Y69" s="682"/>
      <c r="Z69" s="682"/>
    </row>
    <row r="70" spans="1:26" ht="15">
      <c r="A70" s="682"/>
      <c r="B70" s="1039"/>
      <c r="C70" s="751"/>
      <c r="D70" s="946">
        <v>1</v>
      </c>
      <c r="E70" s="949">
        <v>-2</v>
      </c>
      <c r="F70" s="924"/>
      <c r="G70" s="924"/>
      <c r="H70" s="949">
        <f t="shared" si="7"/>
        <v>-2</v>
      </c>
      <c r="I70" s="1360"/>
      <c r="J70" s="682"/>
      <c r="K70" s="682"/>
      <c r="L70" s="682"/>
      <c r="M70" s="682"/>
      <c r="N70" s="682"/>
      <c r="O70" s="682"/>
      <c r="P70" s="682"/>
      <c r="Q70" s="682"/>
      <c r="R70" s="682"/>
      <c r="S70" s="682"/>
      <c r="T70" s="682"/>
      <c r="U70" s="682"/>
      <c r="V70" s="682"/>
      <c r="W70" s="682"/>
      <c r="X70" s="682"/>
      <c r="Y70" s="682"/>
      <c r="Z70" s="682"/>
    </row>
    <row r="71" spans="1:26" ht="15">
      <c r="A71" s="682"/>
      <c r="B71" s="1039"/>
      <c r="C71" s="1489" t="s">
        <v>2942</v>
      </c>
      <c r="D71" s="946">
        <v>3</v>
      </c>
      <c r="E71" s="949">
        <v>-1</v>
      </c>
      <c r="F71" s="924"/>
      <c r="G71" s="924"/>
      <c r="H71" s="949">
        <f t="shared" si="7"/>
        <v>-3</v>
      </c>
      <c r="I71" s="1360"/>
      <c r="J71" s="682"/>
      <c r="K71" s="682"/>
      <c r="L71" s="682"/>
      <c r="M71" s="682"/>
      <c r="N71" s="682"/>
      <c r="O71" s="682"/>
      <c r="P71" s="682"/>
      <c r="Q71" s="682"/>
      <c r="R71" s="682"/>
      <c r="S71" s="682"/>
      <c r="T71" s="682"/>
      <c r="U71" s="682"/>
      <c r="V71" s="682"/>
      <c r="W71" s="682"/>
      <c r="X71" s="682"/>
      <c r="Y71" s="682"/>
      <c r="Z71" s="682"/>
    </row>
    <row r="72" spans="1:26" ht="15">
      <c r="A72" s="682"/>
      <c r="B72" s="1039"/>
      <c r="C72" s="1489" t="s">
        <v>2945</v>
      </c>
      <c r="D72" s="946">
        <v>1</v>
      </c>
      <c r="E72" s="949">
        <v>-0.8</v>
      </c>
      <c r="F72" s="924"/>
      <c r="G72" s="924"/>
      <c r="H72" s="949">
        <f t="shared" si="7"/>
        <v>-0.8</v>
      </c>
      <c r="I72" s="1360"/>
      <c r="J72" s="682"/>
      <c r="K72" s="682"/>
      <c r="L72" s="682"/>
      <c r="M72" s="682"/>
      <c r="N72" s="682"/>
      <c r="O72" s="682"/>
      <c r="P72" s="682"/>
      <c r="Q72" s="682"/>
      <c r="R72" s="682"/>
      <c r="S72" s="682"/>
      <c r="T72" s="682"/>
      <c r="U72" s="682"/>
      <c r="V72" s="682"/>
      <c r="W72" s="682"/>
      <c r="X72" s="682"/>
      <c r="Y72" s="682"/>
      <c r="Z72" s="682"/>
    </row>
    <row r="73" spans="1:26" ht="15">
      <c r="A73" s="682"/>
      <c r="B73" s="1039"/>
      <c r="C73" s="1489" t="s">
        <v>2946</v>
      </c>
      <c r="D73" s="946">
        <v>1</v>
      </c>
      <c r="E73" s="949">
        <v>-1.2</v>
      </c>
      <c r="F73" s="924"/>
      <c r="G73" s="924"/>
      <c r="H73" s="949">
        <f t="shared" si="7"/>
        <v>-1.2</v>
      </c>
      <c r="I73" s="1360"/>
      <c r="J73" s="682"/>
      <c r="K73" s="682"/>
      <c r="L73" s="682"/>
      <c r="M73" s="682"/>
      <c r="N73" s="682"/>
      <c r="O73" s="682"/>
      <c r="P73" s="682"/>
      <c r="Q73" s="682"/>
      <c r="R73" s="682"/>
      <c r="S73" s="682"/>
      <c r="T73" s="682"/>
      <c r="U73" s="682"/>
      <c r="V73" s="682"/>
      <c r="W73" s="682"/>
      <c r="X73" s="682"/>
      <c r="Y73" s="682"/>
      <c r="Z73" s="682"/>
    </row>
    <row r="74" spans="1:26" ht="15">
      <c r="A74" s="682"/>
      <c r="B74" s="1039"/>
      <c r="C74" s="751"/>
      <c r="D74" s="751"/>
      <c r="E74" s="924"/>
      <c r="F74" s="924"/>
      <c r="G74" s="924"/>
      <c r="H74" s="924"/>
      <c r="I74" s="1360"/>
      <c r="J74" s="682"/>
      <c r="K74" s="682"/>
      <c r="L74" s="682"/>
      <c r="M74" s="682"/>
      <c r="N74" s="682"/>
      <c r="O74" s="682"/>
      <c r="P74" s="682"/>
      <c r="Q74" s="682"/>
      <c r="R74" s="682"/>
      <c r="S74" s="682"/>
      <c r="T74" s="682"/>
      <c r="U74" s="682"/>
      <c r="V74" s="682"/>
      <c r="W74" s="682"/>
      <c r="X74" s="682"/>
      <c r="Y74" s="682"/>
      <c r="Z74" s="682"/>
    </row>
    <row r="75" spans="1:26" ht="15">
      <c r="A75" s="682"/>
      <c r="B75" s="1039"/>
      <c r="C75" s="751"/>
      <c r="D75" s="751"/>
      <c r="E75" s="924"/>
      <c r="F75" s="924"/>
      <c r="G75" s="924"/>
      <c r="H75" s="924"/>
      <c r="I75" s="1360"/>
      <c r="J75" s="682"/>
      <c r="K75" s="682"/>
      <c r="L75" s="682"/>
      <c r="M75" s="682"/>
      <c r="N75" s="682"/>
      <c r="O75" s="682"/>
      <c r="P75" s="682"/>
      <c r="Q75" s="682"/>
      <c r="R75" s="682"/>
      <c r="S75" s="682"/>
      <c r="T75" s="682"/>
      <c r="U75" s="682"/>
      <c r="V75" s="682"/>
      <c r="W75" s="682"/>
      <c r="X75" s="682"/>
      <c r="Y75" s="682"/>
      <c r="Z75" s="682"/>
    </row>
    <row r="76" spans="1:26" ht="15">
      <c r="A76" s="682"/>
      <c r="B76" s="1047"/>
      <c r="C76" s="1048"/>
      <c r="D76" s="1048"/>
      <c r="E76" s="1049"/>
      <c r="F76" s="1049"/>
      <c r="G76" s="1496"/>
      <c r="H76" s="1497">
        <f>SUM(H61:H74)</f>
        <v>13.400000000000002</v>
      </c>
      <c r="I76" s="1498" t="s">
        <v>1099</v>
      </c>
      <c r="J76" s="682"/>
      <c r="K76" s="682"/>
      <c r="L76" s="682"/>
      <c r="M76" s="682"/>
      <c r="N76" s="682"/>
      <c r="O76" s="682"/>
      <c r="P76" s="682"/>
      <c r="Q76" s="682"/>
      <c r="R76" s="682"/>
      <c r="S76" s="682"/>
      <c r="T76" s="682"/>
      <c r="U76" s="682"/>
      <c r="V76" s="682"/>
      <c r="W76" s="682"/>
      <c r="X76" s="682"/>
      <c r="Y76" s="682"/>
      <c r="Z76" s="682"/>
    </row>
    <row r="77" spans="1:26" ht="15">
      <c r="A77" s="682"/>
      <c r="B77" s="684"/>
      <c r="C77" s="684"/>
      <c r="D77" s="684"/>
      <c r="E77" s="865"/>
      <c r="F77" s="865"/>
      <c r="G77" s="865"/>
      <c r="H77" s="865"/>
      <c r="I77" s="684"/>
      <c r="J77" s="682"/>
      <c r="K77" s="682"/>
      <c r="L77" s="682"/>
      <c r="M77" s="682"/>
      <c r="N77" s="682"/>
      <c r="O77" s="682"/>
      <c r="P77" s="682"/>
      <c r="Q77" s="682"/>
      <c r="R77" s="682"/>
      <c r="S77" s="682"/>
      <c r="T77" s="682"/>
      <c r="U77" s="682"/>
      <c r="V77" s="682"/>
      <c r="W77" s="682"/>
      <c r="X77" s="682"/>
      <c r="Y77" s="682"/>
      <c r="Z77" s="682"/>
    </row>
    <row r="78" spans="1:26" ht="15">
      <c r="A78" s="682"/>
      <c r="B78" s="684"/>
      <c r="C78" s="684"/>
      <c r="D78" s="684"/>
      <c r="E78" s="865"/>
      <c r="F78" s="865"/>
      <c r="G78" s="865"/>
      <c r="H78" s="865"/>
      <c r="I78" s="684"/>
      <c r="J78" s="682"/>
      <c r="K78" s="682"/>
      <c r="L78" s="682"/>
      <c r="M78" s="682"/>
      <c r="N78" s="682"/>
      <c r="O78" s="682"/>
      <c r="P78" s="682"/>
      <c r="Q78" s="682"/>
      <c r="R78" s="682"/>
      <c r="S78" s="682"/>
      <c r="T78" s="682"/>
      <c r="U78" s="682"/>
      <c r="V78" s="682"/>
      <c r="W78" s="682"/>
      <c r="X78" s="682"/>
      <c r="Y78" s="682"/>
      <c r="Z78" s="682"/>
    </row>
    <row r="79" spans="1:26" ht="15">
      <c r="A79" s="682"/>
      <c r="B79" s="684"/>
      <c r="C79" s="684"/>
      <c r="D79" s="684"/>
      <c r="E79" s="865"/>
      <c r="F79" s="865"/>
      <c r="G79" s="865"/>
      <c r="H79" s="865"/>
      <c r="I79" s="684"/>
      <c r="J79" s="682"/>
      <c r="K79" s="682"/>
      <c r="L79" s="682"/>
      <c r="M79" s="682"/>
      <c r="N79" s="682"/>
      <c r="O79" s="682"/>
      <c r="P79" s="682"/>
      <c r="Q79" s="682"/>
      <c r="R79" s="682"/>
      <c r="S79" s="682"/>
      <c r="T79" s="682"/>
      <c r="U79" s="682"/>
      <c r="V79" s="682"/>
      <c r="W79" s="682"/>
      <c r="X79" s="682"/>
      <c r="Y79" s="682"/>
      <c r="Z79" s="682"/>
    </row>
    <row r="80" spans="1:26" ht="15">
      <c r="A80" s="682"/>
      <c r="B80" s="684"/>
      <c r="C80" s="684"/>
      <c r="D80" s="684"/>
      <c r="E80" s="865"/>
      <c r="F80" s="865"/>
      <c r="G80" s="865"/>
      <c r="H80" s="865"/>
      <c r="I80" s="684"/>
      <c r="J80" s="682"/>
      <c r="K80" s="682"/>
      <c r="L80" s="682"/>
      <c r="M80" s="682"/>
      <c r="N80" s="682"/>
      <c r="O80" s="682"/>
      <c r="P80" s="682"/>
      <c r="Q80" s="682"/>
      <c r="R80" s="682"/>
      <c r="S80" s="682"/>
      <c r="T80" s="682"/>
      <c r="U80" s="682"/>
      <c r="V80" s="682"/>
      <c r="W80" s="682"/>
      <c r="X80" s="682"/>
      <c r="Y80" s="682"/>
      <c r="Z80" s="682"/>
    </row>
    <row r="81" spans="1:26" ht="15">
      <c r="A81" s="682"/>
      <c r="B81" s="684"/>
      <c r="C81" s="684"/>
      <c r="D81" s="684"/>
      <c r="E81" s="865"/>
      <c r="F81" s="865"/>
      <c r="G81" s="865"/>
      <c r="H81" s="865"/>
      <c r="I81" s="684"/>
      <c r="J81" s="682"/>
      <c r="K81" s="682"/>
      <c r="L81" s="682"/>
      <c r="M81" s="682"/>
      <c r="N81" s="682"/>
      <c r="O81" s="682"/>
      <c r="P81" s="682"/>
      <c r="Q81" s="682"/>
      <c r="R81" s="682"/>
      <c r="S81" s="682"/>
      <c r="T81" s="682"/>
      <c r="U81" s="682"/>
      <c r="V81" s="682"/>
      <c r="W81" s="682"/>
      <c r="X81" s="682"/>
      <c r="Y81" s="682"/>
      <c r="Z81" s="682"/>
    </row>
    <row r="82" spans="1:26" ht="15">
      <c r="A82" s="682"/>
      <c r="B82" s="684"/>
      <c r="C82" s="684"/>
      <c r="D82" s="684"/>
      <c r="E82" s="865"/>
      <c r="F82" s="865"/>
      <c r="G82" s="865"/>
      <c r="H82" s="865"/>
      <c r="I82" s="684"/>
      <c r="J82" s="682"/>
      <c r="K82" s="682"/>
      <c r="L82" s="682"/>
      <c r="M82" s="682"/>
      <c r="N82" s="682"/>
      <c r="O82" s="682"/>
      <c r="P82" s="682"/>
      <c r="Q82" s="682"/>
      <c r="R82" s="682"/>
      <c r="S82" s="682"/>
      <c r="T82" s="682"/>
      <c r="U82" s="682"/>
      <c r="V82" s="682"/>
      <c r="W82" s="682"/>
      <c r="X82" s="682"/>
      <c r="Y82" s="682"/>
      <c r="Z82" s="682"/>
    </row>
    <row r="83" spans="1:26" ht="15">
      <c r="A83" s="682"/>
      <c r="B83" s="684"/>
      <c r="C83" s="684"/>
      <c r="D83" s="684"/>
      <c r="E83" s="865"/>
      <c r="F83" s="865"/>
      <c r="G83" s="865"/>
      <c r="H83" s="865"/>
      <c r="I83" s="684"/>
      <c r="J83" s="682"/>
      <c r="K83" s="682"/>
      <c r="L83" s="682"/>
      <c r="M83" s="682"/>
      <c r="N83" s="682"/>
      <c r="O83" s="682"/>
      <c r="P83" s="682"/>
      <c r="Q83" s="682"/>
      <c r="R83" s="682"/>
      <c r="S83" s="682"/>
      <c r="T83" s="682"/>
      <c r="U83" s="682"/>
      <c r="V83" s="682"/>
      <c r="W83" s="682"/>
      <c r="X83" s="682"/>
      <c r="Y83" s="682"/>
      <c r="Z83" s="682"/>
    </row>
    <row r="84" spans="1:26" ht="15">
      <c r="A84" s="682"/>
      <c r="B84" s="684"/>
      <c r="C84" s="684"/>
      <c r="D84" s="684"/>
      <c r="E84" s="865"/>
      <c r="F84" s="865"/>
      <c r="G84" s="865"/>
      <c r="H84" s="865"/>
      <c r="I84" s="684"/>
      <c r="J84" s="682"/>
      <c r="K84" s="682"/>
      <c r="L84" s="682"/>
      <c r="M84" s="682"/>
      <c r="N84" s="682"/>
      <c r="O84" s="682"/>
      <c r="P84" s="682"/>
      <c r="Q84" s="682"/>
      <c r="R84" s="682"/>
      <c r="S84" s="682"/>
      <c r="T84" s="682"/>
      <c r="U84" s="682"/>
      <c r="V84" s="682"/>
      <c r="W84" s="682"/>
      <c r="X84" s="682"/>
      <c r="Y84" s="682"/>
      <c r="Z84" s="682"/>
    </row>
    <row r="85" spans="1:26" ht="15">
      <c r="A85" s="682"/>
      <c r="B85" s="684"/>
      <c r="C85" s="684"/>
      <c r="D85" s="684"/>
      <c r="E85" s="865"/>
      <c r="F85" s="865"/>
      <c r="G85" s="865"/>
      <c r="H85" s="865"/>
      <c r="I85" s="684"/>
      <c r="J85" s="682"/>
      <c r="K85" s="682"/>
      <c r="L85" s="682"/>
      <c r="M85" s="682"/>
      <c r="N85" s="682"/>
      <c r="O85" s="682"/>
      <c r="P85" s="682"/>
      <c r="Q85" s="682"/>
      <c r="R85" s="682"/>
      <c r="S85" s="682"/>
      <c r="T85" s="682"/>
      <c r="U85" s="682"/>
      <c r="V85" s="682"/>
      <c r="W85" s="682"/>
      <c r="X85" s="682"/>
      <c r="Y85" s="682"/>
      <c r="Z85" s="682"/>
    </row>
    <row r="86" spans="1:26" ht="15">
      <c r="A86" s="682"/>
      <c r="B86" s="684"/>
      <c r="C86" s="684"/>
      <c r="D86" s="684"/>
      <c r="E86" s="865"/>
      <c r="F86" s="865"/>
      <c r="G86" s="865"/>
      <c r="H86" s="865"/>
      <c r="I86" s="684"/>
      <c r="J86" s="682"/>
      <c r="K86" s="682"/>
      <c r="L86" s="682"/>
      <c r="M86" s="682"/>
      <c r="N86" s="682"/>
      <c r="O86" s="682"/>
      <c r="P86" s="682"/>
      <c r="Q86" s="682"/>
      <c r="R86" s="682"/>
      <c r="S86" s="682"/>
      <c r="T86" s="682"/>
      <c r="U86" s="682"/>
      <c r="V86" s="682"/>
      <c r="W86" s="682"/>
      <c r="X86" s="682"/>
      <c r="Y86" s="682"/>
      <c r="Z86" s="682"/>
    </row>
    <row r="87" spans="1:26" ht="15">
      <c r="A87" s="682"/>
      <c r="B87" s="684"/>
      <c r="C87" s="684"/>
      <c r="D87" s="684"/>
      <c r="E87" s="865"/>
      <c r="F87" s="865"/>
      <c r="G87" s="865"/>
      <c r="H87" s="865"/>
      <c r="I87" s="684"/>
      <c r="J87" s="682"/>
      <c r="K87" s="682"/>
      <c r="L87" s="682"/>
      <c r="M87" s="682"/>
      <c r="N87" s="682"/>
      <c r="O87" s="682"/>
      <c r="P87" s="682"/>
      <c r="Q87" s="682"/>
      <c r="R87" s="682"/>
      <c r="S87" s="682"/>
      <c r="T87" s="682"/>
      <c r="U87" s="682"/>
      <c r="V87" s="682"/>
      <c r="W87" s="682"/>
      <c r="X87" s="682"/>
      <c r="Y87" s="682"/>
      <c r="Z87" s="682"/>
    </row>
    <row r="88" spans="1:26" ht="15">
      <c r="A88" s="682"/>
      <c r="B88" s="684"/>
      <c r="C88" s="684"/>
      <c r="D88" s="684"/>
      <c r="E88" s="865"/>
      <c r="F88" s="865"/>
      <c r="G88" s="865"/>
      <c r="H88" s="865"/>
      <c r="I88" s="684"/>
      <c r="J88" s="682"/>
      <c r="K88" s="682"/>
      <c r="L88" s="682"/>
      <c r="M88" s="682"/>
      <c r="N88" s="682"/>
      <c r="O88" s="682"/>
      <c r="P88" s="682"/>
      <c r="Q88" s="682"/>
      <c r="R88" s="682"/>
      <c r="S88" s="682"/>
      <c r="T88" s="682"/>
      <c r="U88" s="682"/>
      <c r="V88" s="682"/>
      <c r="W88" s="682"/>
      <c r="X88" s="682"/>
      <c r="Y88" s="682"/>
      <c r="Z88" s="682"/>
    </row>
    <row r="89" spans="1:26" ht="15">
      <c r="A89" s="682"/>
      <c r="B89" s="684"/>
      <c r="C89" s="684"/>
      <c r="D89" s="684"/>
      <c r="E89" s="865"/>
      <c r="F89" s="865"/>
      <c r="G89" s="865"/>
      <c r="H89" s="865"/>
      <c r="I89" s="684"/>
      <c r="J89" s="682"/>
      <c r="K89" s="682"/>
      <c r="L89" s="682"/>
      <c r="M89" s="682"/>
      <c r="N89" s="682"/>
      <c r="O89" s="682"/>
      <c r="P89" s="682"/>
      <c r="Q89" s="682"/>
      <c r="R89" s="682"/>
      <c r="S89" s="682"/>
      <c r="T89" s="682"/>
      <c r="U89" s="682"/>
      <c r="V89" s="682"/>
      <c r="W89" s="682"/>
      <c r="X89" s="682"/>
      <c r="Y89" s="682"/>
      <c r="Z89" s="682"/>
    </row>
    <row r="90" spans="1:26" ht="15">
      <c r="A90" s="682"/>
      <c r="B90" s="684"/>
      <c r="C90" s="684"/>
      <c r="D90" s="684"/>
      <c r="E90" s="865"/>
      <c r="F90" s="865"/>
      <c r="G90" s="865"/>
      <c r="H90" s="865"/>
      <c r="I90" s="684"/>
      <c r="J90" s="682"/>
      <c r="K90" s="682"/>
      <c r="L90" s="682"/>
      <c r="M90" s="682"/>
      <c r="N90" s="682"/>
      <c r="O90" s="682"/>
      <c r="P90" s="682"/>
      <c r="Q90" s="682"/>
      <c r="R90" s="682"/>
      <c r="S90" s="682"/>
      <c r="T90" s="682"/>
      <c r="U90" s="682"/>
      <c r="V90" s="682"/>
      <c r="W90" s="682"/>
      <c r="X90" s="682"/>
      <c r="Y90" s="682"/>
      <c r="Z90" s="682"/>
    </row>
    <row r="91" spans="1:26" ht="15">
      <c r="A91" s="682"/>
      <c r="B91" s="684"/>
      <c r="C91" s="684"/>
      <c r="D91" s="684"/>
      <c r="E91" s="865"/>
      <c r="F91" s="865"/>
      <c r="G91" s="865"/>
      <c r="H91" s="865"/>
      <c r="I91" s="684"/>
      <c r="J91" s="682"/>
      <c r="K91" s="682"/>
      <c r="L91" s="682"/>
      <c r="M91" s="682"/>
      <c r="N91" s="682"/>
      <c r="O91" s="682"/>
      <c r="P91" s="682"/>
      <c r="Q91" s="682"/>
      <c r="R91" s="682"/>
      <c r="S91" s="682"/>
      <c r="T91" s="682"/>
      <c r="U91" s="682"/>
      <c r="V91" s="682"/>
      <c r="W91" s="682"/>
      <c r="X91" s="682"/>
      <c r="Y91" s="682"/>
      <c r="Z91" s="682"/>
    </row>
    <row r="92" spans="1:26" ht="15">
      <c r="A92" s="682"/>
      <c r="B92" s="684"/>
      <c r="C92" s="684"/>
      <c r="D92" s="684"/>
      <c r="E92" s="865"/>
      <c r="F92" s="865"/>
      <c r="G92" s="865"/>
      <c r="H92" s="865"/>
      <c r="I92" s="684"/>
      <c r="J92" s="682"/>
      <c r="K92" s="682"/>
      <c r="L92" s="682"/>
      <c r="M92" s="682"/>
      <c r="N92" s="682"/>
      <c r="O92" s="682"/>
      <c r="P92" s="682"/>
      <c r="Q92" s="682"/>
      <c r="R92" s="682"/>
      <c r="S92" s="682"/>
      <c r="T92" s="682"/>
      <c r="U92" s="682"/>
      <c r="V92" s="682"/>
      <c r="W92" s="682"/>
      <c r="X92" s="682"/>
      <c r="Y92" s="682"/>
      <c r="Z92" s="682"/>
    </row>
    <row r="93" spans="1:26" ht="15">
      <c r="A93" s="682"/>
      <c r="B93" s="684"/>
      <c r="C93" s="684"/>
      <c r="D93" s="684"/>
      <c r="E93" s="865"/>
      <c r="F93" s="865"/>
      <c r="G93" s="865"/>
      <c r="H93" s="865"/>
      <c r="I93" s="684"/>
      <c r="J93" s="682"/>
      <c r="K93" s="682"/>
      <c r="L93" s="682"/>
      <c r="M93" s="682"/>
      <c r="N93" s="682"/>
      <c r="O93" s="682"/>
      <c r="P93" s="682"/>
      <c r="Q93" s="682"/>
      <c r="R93" s="682"/>
      <c r="S93" s="682"/>
      <c r="T93" s="682"/>
      <c r="U93" s="682"/>
      <c r="V93" s="682"/>
      <c r="W93" s="682"/>
      <c r="X93" s="682"/>
      <c r="Y93" s="682"/>
      <c r="Z93" s="682"/>
    </row>
    <row r="94" spans="1:26" ht="15">
      <c r="A94" s="682"/>
      <c r="B94" s="684"/>
      <c r="C94" s="684"/>
      <c r="D94" s="684"/>
      <c r="E94" s="865"/>
      <c r="F94" s="865"/>
      <c r="G94" s="865"/>
      <c r="H94" s="865"/>
      <c r="I94" s="684"/>
      <c r="J94" s="682"/>
      <c r="K94" s="682"/>
      <c r="L94" s="682"/>
      <c r="M94" s="682"/>
      <c r="N94" s="682"/>
      <c r="O94" s="682"/>
      <c r="P94" s="682"/>
      <c r="Q94" s="682"/>
      <c r="R94" s="682"/>
      <c r="S94" s="682"/>
      <c r="T94" s="682"/>
      <c r="U94" s="682"/>
      <c r="V94" s="682"/>
      <c r="W94" s="682"/>
      <c r="X94" s="682"/>
      <c r="Y94" s="682"/>
      <c r="Z94" s="682"/>
    </row>
    <row r="95" spans="1:26" ht="15">
      <c r="A95" s="682"/>
      <c r="B95" s="684"/>
      <c r="C95" s="684"/>
      <c r="D95" s="684"/>
      <c r="E95" s="865"/>
      <c r="F95" s="865"/>
      <c r="G95" s="865"/>
      <c r="H95" s="865"/>
      <c r="I95" s="684"/>
      <c r="J95" s="682"/>
      <c r="K95" s="682"/>
      <c r="L95" s="682"/>
      <c r="M95" s="682"/>
      <c r="N95" s="682"/>
      <c r="O95" s="682"/>
      <c r="P95" s="682"/>
      <c r="Q95" s="682"/>
      <c r="R95" s="682"/>
      <c r="S95" s="682"/>
      <c r="T95" s="682"/>
      <c r="U95" s="682"/>
      <c r="V95" s="682"/>
      <c r="W95" s="682"/>
      <c r="X95" s="682"/>
      <c r="Y95" s="682"/>
      <c r="Z95" s="682"/>
    </row>
    <row r="96" spans="1:26" ht="15">
      <c r="A96" s="682"/>
      <c r="B96" s="684"/>
      <c r="C96" s="684"/>
      <c r="D96" s="684"/>
      <c r="E96" s="865"/>
      <c r="F96" s="865"/>
      <c r="G96" s="865"/>
      <c r="H96" s="865"/>
      <c r="I96" s="684"/>
      <c r="J96" s="682"/>
      <c r="K96" s="682"/>
      <c r="L96" s="682"/>
      <c r="M96" s="682"/>
      <c r="N96" s="682"/>
      <c r="O96" s="682"/>
      <c r="P96" s="682"/>
      <c r="Q96" s="682"/>
      <c r="R96" s="682"/>
      <c r="S96" s="682"/>
      <c r="T96" s="682"/>
      <c r="U96" s="682"/>
      <c r="V96" s="682"/>
      <c r="W96" s="682"/>
      <c r="X96" s="682"/>
      <c r="Y96" s="682"/>
      <c r="Z96" s="682"/>
    </row>
    <row r="97" spans="1:26" ht="15">
      <c r="A97" s="682"/>
      <c r="B97" s="684"/>
      <c r="C97" s="684"/>
      <c r="D97" s="684"/>
      <c r="E97" s="865"/>
      <c r="F97" s="865"/>
      <c r="G97" s="865"/>
      <c r="H97" s="865"/>
      <c r="I97" s="684"/>
      <c r="J97" s="682"/>
      <c r="K97" s="682"/>
      <c r="L97" s="682"/>
      <c r="M97" s="682"/>
      <c r="N97" s="682"/>
      <c r="O97" s="682"/>
      <c r="P97" s="682"/>
      <c r="Q97" s="682"/>
      <c r="R97" s="682"/>
      <c r="S97" s="682"/>
      <c r="T97" s="682"/>
      <c r="U97" s="682"/>
      <c r="V97" s="682"/>
      <c r="W97" s="682"/>
      <c r="X97" s="682"/>
      <c r="Y97" s="682"/>
      <c r="Z97" s="682"/>
    </row>
    <row r="98" spans="1:26" ht="15">
      <c r="A98" s="682"/>
      <c r="B98" s="684"/>
      <c r="C98" s="684"/>
      <c r="D98" s="684"/>
      <c r="E98" s="865"/>
      <c r="F98" s="865"/>
      <c r="G98" s="865"/>
      <c r="H98" s="865"/>
      <c r="I98" s="684"/>
      <c r="J98" s="682"/>
      <c r="K98" s="682"/>
      <c r="L98" s="682"/>
      <c r="M98" s="682"/>
      <c r="N98" s="682"/>
      <c r="O98" s="682"/>
      <c r="P98" s="682"/>
      <c r="Q98" s="682"/>
      <c r="R98" s="682"/>
      <c r="S98" s="682"/>
      <c r="T98" s="682"/>
      <c r="U98" s="682"/>
      <c r="V98" s="682"/>
      <c r="W98" s="682"/>
      <c r="X98" s="682"/>
      <c r="Y98" s="682"/>
      <c r="Z98" s="682"/>
    </row>
    <row r="99" spans="1:26" ht="15">
      <c r="A99" s="682"/>
      <c r="B99" s="684"/>
      <c r="C99" s="684"/>
      <c r="D99" s="684"/>
      <c r="E99" s="865"/>
      <c r="F99" s="865"/>
      <c r="G99" s="865"/>
      <c r="H99" s="865"/>
      <c r="I99" s="684"/>
      <c r="J99" s="682"/>
      <c r="K99" s="682"/>
      <c r="L99" s="682"/>
      <c r="M99" s="682"/>
      <c r="N99" s="682"/>
      <c r="O99" s="682"/>
      <c r="P99" s="682"/>
      <c r="Q99" s="682"/>
      <c r="R99" s="682"/>
      <c r="S99" s="682"/>
      <c r="T99" s="682"/>
      <c r="U99" s="682"/>
      <c r="V99" s="682"/>
      <c r="W99" s="682"/>
      <c r="X99" s="682"/>
      <c r="Y99" s="682"/>
      <c r="Z99" s="682"/>
    </row>
    <row r="100" spans="1:26" ht="15">
      <c r="A100" s="682"/>
      <c r="B100" s="684"/>
      <c r="C100" s="684"/>
      <c r="D100" s="684"/>
      <c r="E100" s="865"/>
      <c r="F100" s="865"/>
      <c r="G100" s="865"/>
      <c r="H100" s="865"/>
      <c r="I100" s="684"/>
      <c r="J100" s="682"/>
      <c r="K100" s="682"/>
      <c r="L100" s="682"/>
      <c r="M100" s="682"/>
      <c r="N100" s="682"/>
      <c r="O100" s="682"/>
      <c r="P100" s="682"/>
      <c r="Q100" s="682"/>
      <c r="R100" s="682"/>
      <c r="S100" s="682"/>
      <c r="T100" s="682"/>
      <c r="U100" s="682"/>
      <c r="V100" s="682"/>
      <c r="W100" s="682"/>
      <c r="X100" s="682"/>
      <c r="Y100" s="682"/>
      <c r="Z100" s="682"/>
    </row>
    <row r="101" spans="1:26" ht="15">
      <c r="A101" s="682"/>
      <c r="B101" s="684"/>
      <c r="C101" s="684"/>
      <c r="D101" s="684"/>
      <c r="E101" s="865"/>
      <c r="F101" s="865"/>
      <c r="G101" s="865"/>
      <c r="H101" s="865"/>
      <c r="I101" s="684"/>
      <c r="J101" s="682"/>
      <c r="K101" s="682"/>
      <c r="L101" s="682"/>
      <c r="M101" s="682"/>
      <c r="N101" s="682"/>
      <c r="O101" s="682"/>
      <c r="P101" s="682"/>
      <c r="Q101" s="682"/>
      <c r="R101" s="682"/>
      <c r="S101" s="682"/>
      <c r="T101" s="682"/>
      <c r="U101" s="682"/>
      <c r="V101" s="682"/>
      <c r="W101" s="682"/>
      <c r="X101" s="682"/>
      <c r="Y101" s="682"/>
      <c r="Z101" s="682"/>
    </row>
    <row r="102" spans="1:26" ht="15">
      <c r="A102" s="682"/>
      <c r="B102" s="684"/>
      <c r="C102" s="684"/>
      <c r="D102" s="684"/>
      <c r="E102" s="865"/>
      <c r="F102" s="865"/>
      <c r="G102" s="865"/>
      <c r="H102" s="865"/>
      <c r="I102" s="684"/>
      <c r="J102" s="682"/>
      <c r="K102" s="682"/>
      <c r="L102" s="682"/>
      <c r="M102" s="682"/>
      <c r="N102" s="682"/>
      <c r="O102" s="682"/>
      <c r="P102" s="682"/>
      <c r="Q102" s="682"/>
      <c r="R102" s="682"/>
      <c r="S102" s="682"/>
      <c r="T102" s="682"/>
      <c r="U102" s="682"/>
      <c r="V102" s="682"/>
      <c r="W102" s="682"/>
      <c r="X102" s="682"/>
      <c r="Y102" s="682"/>
      <c r="Z102" s="682"/>
    </row>
    <row r="103" spans="1:26" ht="15">
      <c r="A103" s="682"/>
      <c r="B103" s="684"/>
      <c r="C103" s="684"/>
      <c r="D103" s="684"/>
      <c r="E103" s="865"/>
      <c r="F103" s="865"/>
      <c r="G103" s="865"/>
      <c r="H103" s="865"/>
      <c r="I103" s="684"/>
      <c r="J103" s="682"/>
      <c r="K103" s="682"/>
      <c r="L103" s="682"/>
      <c r="M103" s="682"/>
      <c r="N103" s="682"/>
      <c r="O103" s="682"/>
      <c r="P103" s="682"/>
      <c r="Q103" s="682"/>
      <c r="R103" s="682"/>
      <c r="S103" s="682"/>
      <c r="T103" s="682"/>
      <c r="U103" s="682"/>
      <c r="V103" s="682"/>
      <c r="W103" s="682"/>
      <c r="X103" s="682"/>
      <c r="Y103" s="682"/>
      <c r="Z103" s="682"/>
    </row>
    <row r="104" spans="1:26" ht="15">
      <c r="A104" s="682"/>
      <c r="B104" s="684"/>
      <c r="C104" s="684"/>
      <c r="D104" s="684"/>
      <c r="E104" s="865"/>
      <c r="F104" s="865"/>
      <c r="G104" s="865"/>
      <c r="H104" s="865"/>
      <c r="I104" s="684"/>
      <c r="J104" s="682"/>
      <c r="K104" s="682"/>
      <c r="L104" s="682"/>
      <c r="M104" s="682"/>
      <c r="N104" s="682"/>
      <c r="O104" s="682"/>
      <c r="P104" s="682"/>
      <c r="Q104" s="682"/>
      <c r="R104" s="682"/>
      <c r="S104" s="682"/>
      <c r="T104" s="682"/>
      <c r="U104" s="682"/>
      <c r="V104" s="682"/>
      <c r="W104" s="682"/>
      <c r="X104" s="682"/>
      <c r="Y104" s="682"/>
      <c r="Z104" s="682"/>
    </row>
    <row r="105" spans="1:26" ht="15">
      <c r="A105" s="682"/>
      <c r="B105" s="684"/>
      <c r="C105" s="684"/>
      <c r="D105" s="684"/>
      <c r="E105" s="865"/>
      <c r="F105" s="865"/>
      <c r="G105" s="865"/>
      <c r="H105" s="865"/>
      <c r="I105" s="684"/>
      <c r="J105" s="682"/>
      <c r="K105" s="682"/>
      <c r="L105" s="682"/>
      <c r="M105" s="682"/>
      <c r="N105" s="682"/>
      <c r="O105" s="682"/>
      <c r="P105" s="682"/>
      <c r="Q105" s="682"/>
      <c r="R105" s="682"/>
      <c r="S105" s="682"/>
      <c r="T105" s="682"/>
      <c r="U105" s="682"/>
      <c r="V105" s="682"/>
      <c r="W105" s="682"/>
      <c r="X105" s="682"/>
      <c r="Y105" s="682"/>
      <c r="Z105" s="682"/>
    </row>
    <row r="106" spans="1:26" ht="15">
      <c r="A106" s="682"/>
      <c r="B106" s="684"/>
      <c r="C106" s="684"/>
      <c r="D106" s="684"/>
      <c r="E106" s="865"/>
      <c r="F106" s="865"/>
      <c r="G106" s="865"/>
      <c r="H106" s="865"/>
      <c r="I106" s="684"/>
      <c r="J106" s="682"/>
      <c r="K106" s="682"/>
      <c r="L106" s="682"/>
      <c r="M106" s="682"/>
      <c r="N106" s="682"/>
      <c r="O106" s="682"/>
      <c r="P106" s="682"/>
      <c r="Q106" s="682"/>
      <c r="R106" s="682"/>
      <c r="S106" s="682"/>
      <c r="T106" s="682"/>
      <c r="U106" s="682"/>
      <c r="V106" s="682"/>
      <c r="W106" s="682"/>
      <c r="X106" s="682"/>
      <c r="Y106" s="682"/>
      <c r="Z106" s="682"/>
    </row>
    <row r="107" spans="1:26" ht="15">
      <c r="A107" s="682"/>
      <c r="B107" s="684"/>
      <c r="C107" s="684"/>
      <c r="D107" s="684"/>
      <c r="E107" s="865"/>
      <c r="F107" s="865"/>
      <c r="G107" s="865"/>
      <c r="H107" s="865"/>
      <c r="I107" s="684"/>
      <c r="J107" s="682"/>
      <c r="K107" s="682"/>
      <c r="L107" s="682"/>
      <c r="M107" s="682"/>
      <c r="N107" s="682"/>
      <c r="O107" s="682"/>
      <c r="P107" s="682"/>
      <c r="Q107" s="682"/>
      <c r="R107" s="682"/>
      <c r="S107" s="682"/>
      <c r="T107" s="682"/>
      <c r="U107" s="682"/>
      <c r="V107" s="682"/>
      <c r="W107" s="682"/>
      <c r="X107" s="682"/>
      <c r="Y107" s="682"/>
      <c r="Z107" s="682"/>
    </row>
    <row r="108" spans="1:26" ht="15">
      <c r="A108" s="682"/>
      <c r="B108" s="684"/>
      <c r="C108" s="684"/>
      <c r="D108" s="684"/>
      <c r="E108" s="865"/>
      <c r="F108" s="865"/>
      <c r="G108" s="865"/>
      <c r="H108" s="865"/>
      <c r="I108" s="684"/>
      <c r="J108" s="682"/>
      <c r="K108" s="682"/>
      <c r="L108" s="682"/>
      <c r="M108" s="682"/>
      <c r="N108" s="682"/>
      <c r="O108" s="682"/>
      <c r="P108" s="682"/>
      <c r="Q108" s="682"/>
      <c r="R108" s="682"/>
      <c r="S108" s="682"/>
      <c r="T108" s="682"/>
      <c r="U108" s="682"/>
      <c r="V108" s="682"/>
      <c r="W108" s="682"/>
      <c r="X108" s="682"/>
      <c r="Y108" s="682"/>
      <c r="Z108" s="682"/>
    </row>
    <row r="109" spans="1:26" ht="15">
      <c r="A109" s="682"/>
      <c r="B109" s="684"/>
      <c r="C109" s="684"/>
      <c r="D109" s="684"/>
      <c r="E109" s="865"/>
      <c r="F109" s="865"/>
      <c r="G109" s="865"/>
      <c r="H109" s="865"/>
      <c r="I109" s="684"/>
      <c r="J109" s="682"/>
      <c r="K109" s="682"/>
      <c r="L109" s="682"/>
      <c r="M109" s="682"/>
      <c r="N109" s="682"/>
      <c r="O109" s="682"/>
      <c r="P109" s="682"/>
      <c r="Q109" s="682"/>
      <c r="R109" s="682"/>
      <c r="S109" s="682"/>
      <c r="T109" s="682"/>
      <c r="U109" s="682"/>
      <c r="V109" s="682"/>
      <c r="W109" s="682"/>
      <c r="X109" s="682"/>
      <c r="Y109" s="682"/>
      <c r="Z109" s="682"/>
    </row>
    <row r="110" spans="1:26" ht="15">
      <c r="A110" s="682"/>
      <c r="B110" s="684"/>
      <c r="C110" s="684"/>
      <c r="D110" s="684"/>
      <c r="E110" s="865"/>
      <c r="F110" s="865"/>
      <c r="G110" s="865"/>
      <c r="H110" s="865"/>
      <c r="I110" s="684"/>
      <c r="J110" s="682"/>
      <c r="K110" s="682"/>
      <c r="L110" s="682"/>
      <c r="M110" s="682"/>
      <c r="N110" s="682"/>
      <c r="O110" s="682"/>
      <c r="P110" s="682"/>
      <c r="Q110" s="682"/>
      <c r="R110" s="682"/>
      <c r="S110" s="682"/>
      <c r="T110" s="682"/>
      <c r="U110" s="682"/>
      <c r="V110" s="682"/>
      <c r="W110" s="682"/>
      <c r="X110" s="682"/>
      <c r="Y110" s="682"/>
      <c r="Z110" s="682"/>
    </row>
    <row r="111" spans="1:26" ht="15">
      <c r="A111" s="682"/>
      <c r="B111" s="684"/>
      <c r="C111" s="684"/>
      <c r="D111" s="684"/>
      <c r="E111" s="865"/>
      <c r="F111" s="865"/>
      <c r="G111" s="865"/>
      <c r="H111" s="865"/>
      <c r="I111" s="684"/>
      <c r="J111" s="682"/>
      <c r="K111" s="682"/>
      <c r="L111" s="682"/>
      <c r="M111" s="682"/>
      <c r="N111" s="682"/>
      <c r="O111" s="682"/>
      <c r="P111" s="682"/>
      <c r="Q111" s="682"/>
      <c r="R111" s="682"/>
      <c r="S111" s="682"/>
      <c r="T111" s="682"/>
      <c r="U111" s="682"/>
      <c r="V111" s="682"/>
      <c r="W111" s="682"/>
      <c r="X111" s="682"/>
      <c r="Y111" s="682"/>
      <c r="Z111" s="682"/>
    </row>
    <row r="112" spans="1:26" ht="15">
      <c r="A112" s="682"/>
      <c r="B112" s="684"/>
      <c r="C112" s="684"/>
      <c r="D112" s="684"/>
      <c r="E112" s="865"/>
      <c r="F112" s="865"/>
      <c r="G112" s="865"/>
      <c r="H112" s="865"/>
      <c r="I112" s="684"/>
      <c r="J112" s="682"/>
      <c r="K112" s="682"/>
      <c r="L112" s="682"/>
      <c r="M112" s="682"/>
      <c r="N112" s="682"/>
      <c r="O112" s="682"/>
      <c r="P112" s="682"/>
      <c r="Q112" s="682"/>
      <c r="R112" s="682"/>
      <c r="S112" s="682"/>
      <c r="T112" s="682"/>
      <c r="U112" s="682"/>
      <c r="V112" s="682"/>
      <c r="W112" s="682"/>
      <c r="X112" s="682"/>
      <c r="Y112" s="682"/>
      <c r="Z112" s="682"/>
    </row>
    <row r="113" spans="1:26" ht="15">
      <c r="A113" s="682"/>
      <c r="B113" s="684"/>
      <c r="C113" s="684"/>
      <c r="D113" s="684"/>
      <c r="E113" s="865"/>
      <c r="F113" s="865"/>
      <c r="G113" s="865"/>
      <c r="H113" s="865"/>
      <c r="I113" s="684"/>
      <c r="J113" s="682"/>
      <c r="K113" s="682"/>
      <c r="L113" s="682"/>
      <c r="M113" s="682"/>
      <c r="N113" s="682"/>
      <c r="O113" s="682"/>
      <c r="P113" s="682"/>
      <c r="Q113" s="682"/>
      <c r="R113" s="682"/>
      <c r="S113" s="682"/>
      <c r="T113" s="682"/>
      <c r="U113" s="682"/>
      <c r="V113" s="682"/>
      <c r="W113" s="682"/>
      <c r="X113" s="682"/>
      <c r="Y113" s="682"/>
      <c r="Z113" s="682"/>
    </row>
    <row r="114" spans="1:26" ht="15">
      <c r="A114" s="682"/>
      <c r="B114" s="684"/>
      <c r="C114" s="684"/>
      <c r="D114" s="684"/>
      <c r="E114" s="865"/>
      <c r="F114" s="865"/>
      <c r="G114" s="865"/>
      <c r="H114" s="865"/>
      <c r="I114" s="684"/>
      <c r="J114" s="682"/>
      <c r="K114" s="682"/>
      <c r="L114" s="682"/>
      <c r="M114" s="682"/>
      <c r="N114" s="682"/>
      <c r="O114" s="682"/>
      <c r="P114" s="682"/>
      <c r="Q114" s="682"/>
      <c r="R114" s="682"/>
      <c r="S114" s="682"/>
      <c r="T114" s="682"/>
      <c r="U114" s="682"/>
      <c r="V114" s="682"/>
      <c r="W114" s="682"/>
      <c r="X114" s="682"/>
      <c r="Y114" s="682"/>
      <c r="Z114" s="682"/>
    </row>
    <row r="115" spans="1:26" ht="15">
      <c r="A115" s="682"/>
      <c r="B115" s="684"/>
      <c r="C115" s="684"/>
      <c r="D115" s="684"/>
      <c r="E115" s="865"/>
      <c r="F115" s="865"/>
      <c r="G115" s="865"/>
      <c r="H115" s="865"/>
      <c r="I115" s="684"/>
      <c r="J115" s="682"/>
      <c r="K115" s="682"/>
      <c r="L115" s="682"/>
      <c r="M115" s="682"/>
      <c r="N115" s="682"/>
      <c r="O115" s="682"/>
      <c r="P115" s="682"/>
      <c r="Q115" s="682"/>
      <c r="R115" s="682"/>
      <c r="S115" s="682"/>
      <c r="T115" s="682"/>
      <c r="U115" s="682"/>
      <c r="V115" s="682"/>
      <c r="W115" s="682"/>
      <c r="X115" s="682"/>
      <c r="Y115" s="682"/>
      <c r="Z115" s="682"/>
    </row>
    <row r="116" spans="1:26" ht="15">
      <c r="A116" s="682"/>
      <c r="B116" s="684"/>
      <c r="C116" s="684"/>
      <c r="D116" s="684"/>
      <c r="E116" s="865"/>
      <c r="F116" s="865"/>
      <c r="G116" s="865"/>
      <c r="H116" s="865"/>
      <c r="I116" s="684"/>
      <c r="J116" s="682"/>
      <c r="K116" s="682"/>
      <c r="L116" s="682"/>
      <c r="M116" s="682"/>
      <c r="N116" s="682"/>
      <c r="O116" s="682"/>
      <c r="P116" s="682"/>
      <c r="Q116" s="682"/>
      <c r="R116" s="682"/>
      <c r="S116" s="682"/>
      <c r="T116" s="682"/>
      <c r="U116" s="682"/>
      <c r="V116" s="682"/>
      <c r="W116" s="682"/>
      <c r="X116" s="682"/>
      <c r="Y116" s="682"/>
      <c r="Z116" s="682"/>
    </row>
    <row r="117" spans="1:26" ht="15">
      <c r="A117" s="682"/>
      <c r="B117" s="684"/>
      <c r="C117" s="684"/>
      <c r="D117" s="684"/>
      <c r="E117" s="865"/>
      <c r="F117" s="865"/>
      <c r="G117" s="865"/>
      <c r="H117" s="865"/>
      <c r="I117" s="684"/>
      <c r="J117" s="682"/>
      <c r="K117" s="682"/>
      <c r="L117" s="682"/>
      <c r="M117" s="682"/>
      <c r="N117" s="682"/>
      <c r="O117" s="682"/>
      <c r="P117" s="682"/>
      <c r="Q117" s="682"/>
      <c r="R117" s="682"/>
      <c r="S117" s="682"/>
      <c r="T117" s="682"/>
      <c r="U117" s="682"/>
      <c r="V117" s="682"/>
      <c r="W117" s="682"/>
      <c r="X117" s="682"/>
      <c r="Y117" s="682"/>
      <c r="Z117" s="682"/>
    </row>
    <row r="118" spans="1:26" ht="15">
      <c r="A118" s="682"/>
      <c r="B118" s="684"/>
      <c r="C118" s="684"/>
      <c r="D118" s="684"/>
      <c r="E118" s="865"/>
      <c r="F118" s="865"/>
      <c r="G118" s="865"/>
      <c r="H118" s="865"/>
      <c r="I118" s="684"/>
      <c r="J118" s="682"/>
      <c r="K118" s="682"/>
      <c r="L118" s="682"/>
      <c r="M118" s="682"/>
      <c r="N118" s="682"/>
      <c r="O118" s="682"/>
      <c r="P118" s="682"/>
      <c r="Q118" s="682"/>
      <c r="R118" s="682"/>
      <c r="S118" s="682"/>
      <c r="T118" s="682"/>
      <c r="U118" s="682"/>
      <c r="V118" s="682"/>
      <c r="W118" s="682"/>
      <c r="X118" s="682"/>
      <c r="Y118" s="682"/>
      <c r="Z118" s="682"/>
    </row>
    <row r="119" spans="1:26" ht="15">
      <c r="A119" s="682"/>
      <c r="B119" s="684"/>
      <c r="C119" s="684"/>
      <c r="D119" s="684"/>
      <c r="E119" s="865"/>
      <c r="F119" s="865"/>
      <c r="G119" s="865"/>
      <c r="H119" s="865"/>
      <c r="I119" s="684"/>
      <c r="J119" s="682"/>
      <c r="K119" s="682"/>
      <c r="L119" s="682"/>
      <c r="M119" s="682"/>
      <c r="N119" s="682"/>
      <c r="O119" s="682"/>
      <c r="P119" s="682"/>
      <c r="Q119" s="682"/>
      <c r="R119" s="682"/>
      <c r="S119" s="682"/>
      <c r="T119" s="682"/>
      <c r="U119" s="682"/>
      <c r="V119" s="682"/>
      <c r="W119" s="682"/>
      <c r="X119" s="682"/>
      <c r="Y119" s="682"/>
      <c r="Z119" s="682"/>
    </row>
    <row r="120" spans="1:26" ht="15">
      <c r="A120" s="682"/>
      <c r="B120" s="684"/>
      <c r="C120" s="684"/>
      <c r="D120" s="684"/>
      <c r="E120" s="865"/>
      <c r="F120" s="865"/>
      <c r="G120" s="865"/>
      <c r="H120" s="865"/>
      <c r="I120" s="684"/>
      <c r="J120" s="682"/>
      <c r="K120" s="682"/>
      <c r="L120" s="682"/>
      <c r="M120" s="682"/>
      <c r="N120" s="682"/>
      <c r="O120" s="682"/>
      <c r="P120" s="682"/>
      <c r="Q120" s="682"/>
      <c r="R120" s="682"/>
      <c r="S120" s="682"/>
      <c r="T120" s="682"/>
      <c r="U120" s="682"/>
      <c r="V120" s="682"/>
      <c r="W120" s="682"/>
      <c r="X120" s="682"/>
      <c r="Y120" s="682"/>
      <c r="Z120" s="682"/>
    </row>
    <row r="121" spans="1:26" ht="15">
      <c r="A121" s="682"/>
      <c r="B121" s="684"/>
      <c r="C121" s="684"/>
      <c r="D121" s="684"/>
      <c r="E121" s="865"/>
      <c r="F121" s="865"/>
      <c r="G121" s="865"/>
      <c r="H121" s="865"/>
      <c r="I121" s="684"/>
      <c r="J121" s="682"/>
      <c r="K121" s="682"/>
      <c r="L121" s="682"/>
      <c r="M121" s="682"/>
      <c r="N121" s="682"/>
      <c r="O121" s="682"/>
      <c r="P121" s="682"/>
      <c r="Q121" s="682"/>
      <c r="R121" s="682"/>
      <c r="S121" s="682"/>
      <c r="T121" s="682"/>
      <c r="U121" s="682"/>
      <c r="V121" s="682"/>
      <c r="W121" s="682"/>
      <c r="X121" s="682"/>
      <c r="Y121" s="682"/>
      <c r="Z121" s="682"/>
    </row>
    <row r="122" spans="1:26" ht="15">
      <c r="A122" s="682"/>
      <c r="B122" s="684"/>
      <c r="C122" s="684"/>
      <c r="D122" s="684"/>
      <c r="E122" s="865"/>
      <c r="F122" s="865"/>
      <c r="G122" s="865"/>
      <c r="H122" s="865"/>
      <c r="I122" s="684"/>
      <c r="J122" s="682"/>
      <c r="K122" s="682"/>
      <c r="L122" s="682"/>
      <c r="M122" s="682"/>
      <c r="N122" s="682"/>
      <c r="O122" s="682"/>
      <c r="P122" s="682"/>
      <c r="Q122" s="682"/>
      <c r="R122" s="682"/>
      <c r="S122" s="682"/>
      <c r="T122" s="682"/>
      <c r="U122" s="682"/>
      <c r="V122" s="682"/>
      <c r="W122" s="682"/>
      <c r="X122" s="682"/>
      <c r="Y122" s="682"/>
      <c r="Z122" s="682"/>
    </row>
    <row r="123" spans="1:26" ht="15">
      <c r="A123" s="682"/>
      <c r="B123" s="684"/>
      <c r="C123" s="684"/>
      <c r="D123" s="684"/>
      <c r="E123" s="865"/>
      <c r="F123" s="865"/>
      <c r="G123" s="865"/>
      <c r="H123" s="865"/>
      <c r="I123" s="684"/>
      <c r="J123" s="682"/>
      <c r="K123" s="682"/>
      <c r="L123" s="682"/>
      <c r="M123" s="682"/>
      <c r="N123" s="682"/>
      <c r="O123" s="682"/>
      <c r="P123" s="682"/>
      <c r="Q123" s="682"/>
      <c r="R123" s="682"/>
      <c r="S123" s="682"/>
      <c r="T123" s="682"/>
      <c r="U123" s="682"/>
      <c r="V123" s="682"/>
      <c r="W123" s="682"/>
      <c r="X123" s="682"/>
      <c r="Y123" s="682"/>
      <c r="Z123" s="682"/>
    </row>
    <row r="124" spans="1:26" ht="15">
      <c r="A124" s="682"/>
      <c r="B124" s="684"/>
      <c r="C124" s="684"/>
      <c r="D124" s="684"/>
      <c r="E124" s="865"/>
      <c r="F124" s="865"/>
      <c r="G124" s="865"/>
      <c r="H124" s="865"/>
      <c r="I124" s="684"/>
      <c r="J124" s="682"/>
      <c r="K124" s="682"/>
      <c r="L124" s="682"/>
      <c r="M124" s="682"/>
      <c r="N124" s="682"/>
      <c r="O124" s="682"/>
      <c r="P124" s="682"/>
      <c r="Q124" s="682"/>
      <c r="R124" s="682"/>
      <c r="S124" s="682"/>
      <c r="T124" s="682"/>
      <c r="U124" s="682"/>
      <c r="V124" s="682"/>
      <c r="W124" s="682"/>
      <c r="X124" s="682"/>
      <c r="Y124" s="682"/>
      <c r="Z124" s="682"/>
    </row>
    <row r="125" spans="1:26" ht="15">
      <c r="A125" s="682"/>
      <c r="B125" s="684"/>
      <c r="C125" s="684"/>
      <c r="D125" s="684"/>
      <c r="E125" s="865"/>
      <c r="F125" s="865"/>
      <c r="G125" s="865"/>
      <c r="H125" s="865"/>
      <c r="I125" s="684"/>
      <c r="J125" s="682"/>
      <c r="K125" s="682"/>
      <c r="L125" s="682"/>
      <c r="M125" s="682"/>
      <c r="N125" s="682"/>
      <c r="O125" s="682"/>
      <c r="P125" s="682"/>
      <c r="Q125" s="682"/>
      <c r="R125" s="682"/>
      <c r="S125" s="682"/>
      <c r="T125" s="682"/>
      <c r="U125" s="682"/>
      <c r="V125" s="682"/>
      <c r="W125" s="682"/>
      <c r="X125" s="682"/>
      <c r="Y125" s="682"/>
      <c r="Z125" s="682"/>
    </row>
    <row r="126" spans="1:26" ht="15">
      <c r="A126" s="682"/>
      <c r="B126" s="684"/>
      <c r="C126" s="684"/>
      <c r="D126" s="684"/>
      <c r="E126" s="865"/>
      <c r="F126" s="865"/>
      <c r="G126" s="865"/>
      <c r="H126" s="865"/>
      <c r="I126" s="684"/>
      <c r="J126" s="682"/>
      <c r="K126" s="682"/>
      <c r="L126" s="682"/>
      <c r="M126" s="682"/>
      <c r="N126" s="682"/>
      <c r="O126" s="682"/>
      <c r="P126" s="682"/>
      <c r="Q126" s="682"/>
      <c r="R126" s="682"/>
      <c r="S126" s="682"/>
      <c r="T126" s="682"/>
      <c r="U126" s="682"/>
      <c r="V126" s="682"/>
      <c r="W126" s="682"/>
      <c r="X126" s="682"/>
      <c r="Y126" s="682"/>
      <c r="Z126" s="682"/>
    </row>
    <row r="127" spans="1:26" ht="15">
      <c r="A127" s="682"/>
      <c r="B127" s="684"/>
      <c r="C127" s="684"/>
      <c r="D127" s="684"/>
      <c r="E127" s="865"/>
      <c r="F127" s="865"/>
      <c r="G127" s="865"/>
      <c r="H127" s="865"/>
      <c r="I127" s="684"/>
      <c r="J127" s="682"/>
      <c r="K127" s="682"/>
      <c r="L127" s="682"/>
      <c r="M127" s="682"/>
      <c r="N127" s="682"/>
      <c r="O127" s="682"/>
      <c r="P127" s="682"/>
      <c r="Q127" s="682"/>
      <c r="R127" s="682"/>
      <c r="S127" s="682"/>
      <c r="T127" s="682"/>
      <c r="U127" s="682"/>
      <c r="V127" s="682"/>
      <c r="W127" s="682"/>
      <c r="X127" s="682"/>
      <c r="Y127" s="682"/>
      <c r="Z127" s="682"/>
    </row>
    <row r="128" spans="1:26" ht="15">
      <c r="A128" s="682"/>
      <c r="B128" s="684"/>
      <c r="C128" s="684"/>
      <c r="D128" s="684"/>
      <c r="E128" s="865"/>
      <c r="F128" s="865"/>
      <c r="G128" s="865"/>
      <c r="H128" s="865"/>
      <c r="I128" s="684"/>
      <c r="J128" s="682"/>
      <c r="K128" s="682"/>
      <c r="L128" s="682"/>
      <c r="M128" s="682"/>
      <c r="N128" s="682"/>
      <c r="O128" s="682"/>
      <c r="P128" s="682"/>
      <c r="Q128" s="682"/>
      <c r="R128" s="682"/>
      <c r="S128" s="682"/>
      <c r="T128" s="682"/>
      <c r="U128" s="682"/>
      <c r="V128" s="682"/>
      <c r="W128" s="682"/>
      <c r="X128" s="682"/>
      <c r="Y128" s="682"/>
      <c r="Z128" s="682"/>
    </row>
    <row r="129" spans="1:26" ht="15">
      <c r="A129" s="682"/>
      <c r="B129" s="684"/>
      <c r="C129" s="684"/>
      <c r="D129" s="684"/>
      <c r="E129" s="865"/>
      <c r="F129" s="865"/>
      <c r="G129" s="865"/>
      <c r="H129" s="865"/>
      <c r="I129" s="684"/>
      <c r="J129" s="682"/>
      <c r="K129" s="682"/>
      <c r="L129" s="682"/>
      <c r="M129" s="682"/>
      <c r="N129" s="682"/>
      <c r="O129" s="682"/>
      <c r="P129" s="682"/>
      <c r="Q129" s="682"/>
      <c r="R129" s="682"/>
      <c r="S129" s="682"/>
      <c r="T129" s="682"/>
      <c r="U129" s="682"/>
      <c r="V129" s="682"/>
      <c r="W129" s="682"/>
      <c r="X129" s="682"/>
      <c r="Y129" s="682"/>
      <c r="Z129" s="682"/>
    </row>
    <row r="130" spans="1:26" ht="15">
      <c r="A130" s="682"/>
      <c r="B130" s="684"/>
      <c r="C130" s="684"/>
      <c r="D130" s="684"/>
      <c r="E130" s="865"/>
      <c r="F130" s="865"/>
      <c r="G130" s="865"/>
      <c r="H130" s="865"/>
      <c r="I130" s="684"/>
      <c r="J130" s="682"/>
      <c r="K130" s="682"/>
      <c r="L130" s="682"/>
      <c r="M130" s="682"/>
      <c r="N130" s="682"/>
      <c r="O130" s="682"/>
      <c r="P130" s="682"/>
      <c r="Q130" s="682"/>
      <c r="R130" s="682"/>
      <c r="S130" s="682"/>
      <c r="T130" s="682"/>
      <c r="U130" s="682"/>
      <c r="V130" s="682"/>
      <c r="W130" s="682"/>
      <c r="X130" s="682"/>
      <c r="Y130" s="682"/>
      <c r="Z130" s="682"/>
    </row>
    <row r="131" spans="1:26" ht="15">
      <c r="A131" s="682"/>
      <c r="B131" s="684"/>
      <c r="C131" s="684"/>
      <c r="D131" s="684"/>
      <c r="E131" s="865"/>
      <c r="F131" s="865"/>
      <c r="G131" s="865"/>
      <c r="H131" s="865"/>
      <c r="I131" s="684"/>
      <c r="J131" s="682"/>
      <c r="K131" s="682"/>
      <c r="L131" s="682"/>
      <c r="M131" s="682"/>
      <c r="N131" s="682"/>
      <c r="O131" s="682"/>
      <c r="P131" s="682"/>
      <c r="Q131" s="682"/>
      <c r="R131" s="682"/>
      <c r="S131" s="682"/>
      <c r="T131" s="682"/>
      <c r="U131" s="682"/>
      <c r="V131" s="682"/>
      <c r="W131" s="682"/>
      <c r="X131" s="682"/>
      <c r="Y131" s="682"/>
      <c r="Z131" s="682"/>
    </row>
    <row r="132" spans="1:26" ht="15">
      <c r="A132" s="682"/>
      <c r="B132" s="684"/>
      <c r="C132" s="684"/>
      <c r="D132" s="684"/>
      <c r="E132" s="865"/>
      <c r="F132" s="865"/>
      <c r="G132" s="865"/>
      <c r="H132" s="865"/>
      <c r="I132" s="684"/>
      <c r="J132" s="682"/>
      <c r="K132" s="682"/>
      <c r="L132" s="682"/>
      <c r="M132" s="682"/>
      <c r="N132" s="682"/>
      <c r="O132" s="682"/>
      <c r="P132" s="682"/>
      <c r="Q132" s="682"/>
      <c r="R132" s="682"/>
      <c r="S132" s="682"/>
      <c r="T132" s="682"/>
      <c r="U132" s="682"/>
      <c r="V132" s="682"/>
      <c r="W132" s="682"/>
      <c r="X132" s="682"/>
      <c r="Y132" s="682"/>
      <c r="Z132" s="682"/>
    </row>
    <row r="133" spans="1:26" ht="15">
      <c r="A133" s="682"/>
      <c r="B133" s="684"/>
      <c r="C133" s="684"/>
      <c r="D133" s="684"/>
      <c r="E133" s="865"/>
      <c r="F133" s="865"/>
      <c r="G133" s="865"/>
      <c r="H133" s="865"/>
      <c r="I133" s="684"/>
      <c r="J133" s="682"/>
      <c r="K133" s="682"/>
      <c r="L133" s="682"/>
      <c r="M133" s="682"/>
      <c r="N133" s="682"/>
      <c r="O133" s="682"/>
      <c r="P133" s="682"/>
      <c r="Q133" s="682"/>
      <c r="R133" s="682"/>
      <c r="S133" s="682"/>
      <c r="T133" s="682"/>
      <c r="U133" s="682"/>
      <c r="V133" s="682"/>
      <c r="W133" s="682"/>
      <c r="X133" s="682"/>
      <c r="Y133" s="682"/>
      <c r="Z133" s="682"/>
    </row>
    <row r="134" spans="1:26" ht="15">
      <c r="A134" s="682"/>
      <c r="B134" s="684"/>
      <c r="C134" s="684"/>
      <c r="D134" s="684"/>
      <c r="E134" s="865"/>
      <c r="F134" s="865"/>
      <c r="G134" s="865"/>
      <c r="H134" s="865"/>
      <c r="I134" s="684"/>
      <c r="J134" s="682"/>
      <c r="K134" s="682"/>
      <c r="L134" s="682"/>
      <c r="M134" s="682"/>
      <c r="N134" s="682"/>
      <c r="O134" s="682"/>
      <c r="P134" s="682"/>
      <c r="Q134" s="682"/>
      <c r="R134" s="682"/>
      <c r="S134" s="682"/>
      <c r="T134" s="682"/>
      <c r="U134" s="682"/>
      <c r="V134" s="682"/>
      <c r="W134" s="682"/>
      <c r="X134" s="682"/>
      <c r="Y134" s="682"/>
      <c r="Z134" s="682"/>
    </row>
    <row r="135" spans="1:26" ht="15">
      <c r="A135" s="682"/>
      <c r="B135" s="684"/>
      <c r="C135" s="684"/>
      <c r="D135" s="684"/>
      <c r="E135" s="865"/>
      <c r="F135" s="865"/>
      <c r="G135" s="865"/>
      <c r="H135" s="865"/>
      <c r="I135" s="684"/>
      <c r="J135" s="682"/>
      <c r="K135" s="682"/>
      <c r="L135" s="682"/>
      <c r="M135" s="682"/>
      <c r="N135" s="682"/>
      <c r="O135" s="682"/>
      <c r="P135" s="682"/>
      <c r="Q135" s="682"/>
      <c r="R135" s="682"/>
      <c r="S135" s="682"/>
      <c r="T135" s="682"/>
      <c r="U135" s="682"/>
      <c r="V135" s="682"/>
      <c r="W135" s="682"/>
      <c r="X135" s="682"/>
      <c r="Y135" s="682"/>
      <c r="Z135" s="682"/>
    </row>
    <row r="136" spans="1:26" ht="15">
      <c r="A136" s="682"/>
      <c r="B136" s="684"/>
      <c r="C136" s="684"/>
      <c r="D136" s="684"/>
      <c r="E136" s="865"/>
      <c r="F136" s="865"/>
      <c r="G136" s="865"/>
      <c r="H136" s="865"/>
      <c r="I136" s="684"/>
      <c r="J136" s="682"/>
      <c r="K136" s="682"/>
      <c r="L136" s="682"/>
      <c r="M136" s="682"/>
      <c r="N136" s="682"/>
      <c r="O136" s="682"/>
      <c r="P136" s="682"/>
      <c r="Q136" s="682"/>
      <c r="R136" s="682"/>
      <c r="S136" s="682"/>
      <c r="T136" s="682"/>
      <c r="U136" s="682"/>
      <c r="V136" s="682"/>
      <c r="W136" s="682"/>
      <c r="X136" s="682"/>
      <c r="Y136" s="682"/>
      <c r="Z136" s="682"/>
    </row>
    <row r="137" spans="1:26" ht="15">
      <c r="A137" s="682"/>
      <c r="B137" s="684"/>
      <c r="C137" s="684"/>
      <c r="D137" s="684"/>
      <c r="E137" s="865"/>
      <c r="F137" s="865"/>
      <c r="G137" s="865"/>
      <c r="H137" s="865"/>
      <c r="I137" s="684"/>
      <c r="J137" s="682"/>
      <c r="K137" s="682"/>
      <c r="L137" s="682"/>
      <c r="M137" s="682"/>
      <c r="N137" s="682"/>
      <c r="O137" s="682"/>
      <c r="P137" s="682"/>
      <c r="Q137" s="682"/>
      <c r="R137" s="682"/>
      <c r="S137" s="682"/>
      <c r="T137" s="682"/>
      <c r="U137" s="682"/>
      <c r="V137" s="682"/>
      <c r="W137" s="682"/>
      <c r="X137" s="682"/>
      <c r="Y137" s="682"/>
      <c r="Z137" s="682"/>
    </row>
    <row r="138" spans="1:26" ht="15">
      <c r="A138" s="682"/>
      <c r="B138" s="684"/>
      <c r="C138" s="684"/>
      <c r="D138" s="684"/>
      <c r="E138" s="865"/>
      <c r="F138" s="865"/>
      <c r="G138" s="865"/>
      <c r="H138" s="865"/>
      <c r="I138" s="684"/>
      <c r="J138" s="682"/>
      <c r="K138" s="682"/>
      <c r="L138" s="682"/>
      <c r="M138" s="682"/>
      <c r="N138" s="682"/>
      <c r="O138" s="682"/>
      <c r="P138" s="682"/>
      <c r="Q138" s="682"/>
      <c r="R138" s="682"/>
      <c r="S138" s="682"/>
      <c r="T138" s="682"/>
      <c r="U138" s="682"/>
      <c r="V138" s="682"/>
      <c r="W138" s="682"/>
      <c r="X138" s="682"/>
      <c r="Y138" s="682"/>
      <c r="Z138" s="682"/>
    </row>
    <row r="139" spans="1:26" ht="15">
      <c r="A139" s="682"/>
      <c r="B139" s="684"/>
      <c r="C139" s="684"/>
      <c r="D139" s="684"/>
      <c r="E139" s="865"/>
      <c r="F139" s="865"/>
      <c r="G139" s="865"/>
      <c r="H139" s="865"/>
      <c r="I139" s="684"/>
      <c r="J139" s="682"/>
      <c r="K139" s="682"/>
      <c r="L139" s="682"/>
      <c r="M139" s="682"/>
      <c r="N139" s="682"/>
      <c r="O139" s="682"/>
      <c r="P139" s="682"/>
      <c r="Q139" s="682"/>
      <c r="R139" s="682"/>
      <c r="S139" s="682"/>
      <c r="T139" s="682"/>
      <c r="U139" s="682"/>
      <c r="V139" s="682"/>
      <c r="W139" s="682"/>
      <c r="X139" s="682"/>
      <c r="Y139" s="682"/>
      <c r="Z139" s="682"/>
    </row>
    <row r="140" spans="1:26" ht="15">
      <c r="A140" s="682"/>
      <c r="B140" s="684"/>
      <c r="C140" s="684"/>
      <c r="D140" s="684"/>
      <c r="E140" s="865"/>
      <c r="F140" s="865"/>
      <c r="G140" s="865"/>
      <c r="H140" s="865"/>
      <c r="I140" s="684"/>
      <c r="J140" s="682"/>
      <c r="K140" s="682"/>
      <c r="L140" s="682"/>
      <c r="M140" s="682"/>
      <c r="N140" s="682"/>
      <c r="O140" s="682"/>
      <c r="P140" s="682"/>
      <c r="Q140" s="682"/>
      <c r="R140" s="682"/>
      <c r="S140" s="682"/>
      <c r="T140" s="682"/>
      <c r="U140" s="682"/>
      <c r="V140" s="682"/>
      <c r="W140" s="682"/>
      <c r="X140" s="682"/>
      <c r="Y140" s="682"/>
      <c r="Z140" s="682"/>
    </row>
    <row r="141" spans="1:26" ht="15">
      <c r="A141" s="682"/>
      <c r="B141" s="684"/>
      <c r="C141" s="684"/>
      <c r="D141" s="684"/>
      <c r="E141" s="865"/>
      <c r="F141" s="865"/>
      <c r="G141" s="865"/>
      <c r="H141" s="865"/>
      <c r="I141" s="684"/>
      <c r="J141" s="682"/>
      <c r="K141" s="682"/>
      <c r="L141" s="682"/>
      <c r="M141" s="682"/>
      <c r="N141" s="682"/>
      <c r="O141" s="682"/>
      <c r="P141" s="682"/>
      <c r="Q141" s="682"/>
      <c r="R141" s="682"/>
      <c r="S141" s="682"/>
      <c r="T141" s="682"/>
      <c r="U141" s="682"/>
      <c r="V141" s="682"/>
      <c r="W141" s="682"/>
      <c r="X141" s="682"/>
      <c r="Y141" s="682"/>
      <c r="Z141" s="682"/>
    </row>
    <row r="142" spans="1:26" ht="15">
      <c r="A142" s="682"/>
      <c r="B142" s="684"/>
      <c r="C142" s="684"/>
      <c r="D142" s="684"/>
      <c r="E142" s="865"/>
      <c r="F142" s="865"/>
      <c r="G142" s="865"/>
      <c r="H142" s="865"/>
      <c r="I142" s="684"/>
      <c r="J142" s="682"/>
      <c r="K142" s="682"/>
      <c r="L142" s="682"/>
      <c r="M142" s="682"/>
      <c r="N142" s="682"/>
      <c r="O142" s="682"/>
      <c r="P142" s="682"/>
      <c r="Q142" s="682"/>
      <c r="R142" s="682"/>
      <c r="S142" s="682"/>
      <c r="T142" s="682"/>
      <c r="U142" s="682"/>
      <c r="V142" s="682"/>
      <c r="W142" s="682"/>
      <c r="X142" s="682"/>
      <c r="Y142" s="682"/>
      <c r="Z142" s="682"/>
    </row>
    <row r="143" spans="1:26" ht="15">
      <c r="A143" s="682"/>
      <c r="B143" s="684"/>
      <c r="C143" s="684"/>
      <c r="D143" s="684"/>
      <c r="E143" s="865"/>
      <c r="F143" s="865"/>
      <c r="G143" s="865"/>
      <c r="H143" s="865"/>
      <c r="I143" s="684"/>
      <c r="J143" s="682"/>
      <c r="K143" s="682"/>
      <c r="L143" s="682"/>
      <c r="M143" s="682"/>
      <c r="N143" s="682"/>
      <c r="O143" s="682"/>
      <c r="P143" s="682"/>
      <c r="Q143" s="682"/>
      <c r="R143" s="682"/>
      <c r="S143" s="682"/>
      <c r="T143" s="682"/>
      <c r="U143" s="682"/>
      <c r="V143" s="682"/>
      <c r="W143" s="682"/>
      <c r="X143" s="682"/>
      <c r="Y143" s="682"/>
      <c r="Z143" s="682"/>
    </row>
    <row r="144" spans="1:26" ht="15">
      <c r="A144" s="682"/>
      <c r="B144" s="684"/>
      <c r="C144" s="684"/>
      <c r="D144" s="684"/>
      <c r="E144" s="865"/>
      <c r="F144" s="865"/>
      <c r="G144" s="865"/>
      <c r="H144" s="865"/>
      <c r="I144" s="684"/>
      <c r="J144" s="682"/>
      <c r="K144" s="682"/>
      <c r="L144" s="682"/>
      <c r="M144" s="682"/>
      <c r="N144" s="682"/>
      <c r="O144" s="682"/>
      <c r="P144" s="682"/>
      <c r="Q144" s="682"/>
      <c r="R144" s="682"/>
      <c r="S144" s="682"/>
      <c r="T144" s="682"/>
      <c r="U144" s="682"/>
      <c r="V144" s="682"/>
      <c r="W144" s="682"/>
      <c r="X144" s="682"/>
      <c r="Y144" s="682"/>
      <c r="Z144" s="682"/>
    </row>
    <row r="145" spans="1:26" ht="15">
      <c r="A145" s="682"/>
      <c r="B145" s="684"/>
      <c r="C145" s="684"/>
      <c r="D145" s="684"/>
      <c r="E145" s="865"/>
      <c r="F145" s="865"/>
      <c r="G145" s="865"/>
      <c r="H145" s="865"/>
      <c r="I145" s="684"/>
      <c r="J145" s="682"/>
      <c r="K145" s="682"/>
      <c r="L145" s="682"/>
      <c r="M145" s="682"/>
      <c r="N145" s="682"/>
      <c r="O145" s="682"/>
      <c r="P145" s="682"/>
      <c r="Q145" s="682"/>
      <c r="R145" s="682"/>
      <c r="S145" s="682"/>
      <c r="T145" s="682"/>
      <c r="U145" s="682"/>
      <c r="V145" s="682"/>
      <c r="W145" s="682"/>
      <c r="X145" s="682"/>
      <c r="Y145" s="682"/>
      <c r="Z145" s="682"/>
    </row>
    <row r="146" spans="1:26" ht="15">
      <c r="A146" s="682"/>
      <c r="B146" s="684"/>
      <c r="C146" s="684"/>
      <c r="D146" s="684"/>
      <c r="E146" s="865"/>
      <c r="F146" s="865"/>
      <c r="G146" s="865"/>
      <c r="H146" s="865"/>
      <c r="I146" s="684"/>
      <c r="J146" s="682"/>
      <c r="K146" s="682"/>
      <c r="L146" s="682"/>
      <c r="M146" s="682"/>
      <c r="N146" s="682"/>
      <c r="O146" s="682"/>
      <c r="P146" s="682"/>
      <c r="Q146" s="682"/>
      <c r="R146" s="682"/>
      <c r="S146" s="682"/>
      <c r="T146" s="682"/>
      <c r="U146" s="682"/>
      <c r="V146" s="682"/>
      <c r="W146" s="682"/>
      <c r="X146" s="682"/>
      <c r="Y146" s="682"/>
      <c r="Z146" s="682"/>
    </row>
    <row r="147" spans="1:26" ht="15">
      <c r="A147" s="682"/>
      <c r="B147" s="684"/>
      <c r="C147" s="684"/>
      <c r="D147" s="684"/>
      <c r="E147" s="865"/>
      <c r="F147" s="865"/>
      <c r="G147" s="865"/>
      <c r="H147" s="865"/>
      <c r="I147" s="684"/>
      <c r="J147" s="682"/>
      <c r="K147" s="682"/>
      <c r="L147" s="682"/>
      <c r="M147" s="682"/>
      <c r="N147" s="682"/>
      <c r="O147" s="682"/>
      <c r="P147" s="682"/>
      <c r="Q147" s="682"/>
      <c r="R147" s="682"/>
      <c r="S147" s="682"/>
      <c r="T147" s="682"/>
      <c r="U147" s="682"/>
      <c r="V147" s="682"/>
      <c r="W147" s="682"/>
      <c r="X147" s="682"/>
      <c r="Y147" s="682"/>
      <c r="Z147" s="682"/>
    </row>
    <row r="148" spans="1:26" ht="15">
      <c r="A148" s="682"/>
      <c r="B148" s="684"/>
      <c r="C148" s="684"/>
      <c r="D148" s="684"/>
      <c r="E148" s="865"/>
      <c r="F148" s="865"/>
      <c r="G148" s="865"/>
      <c r="H148" s="865"/>
      <c r="I148" s="684"/>
      <c r="J148" s="682"/>
      <c r="K148" s="682"/>
      <c r="L148" s="682"/>
      <c r="M148" s="682"/>
      <c r="N148" s="682"/>
      <c r="O148" s="682"/>
      <c r="P148" s="682"/>
      <c r="Q148" s="682"/>
      <c r="R148" s="682"/>
      <c r="S148" s="682"/>
      <c r="T148" s="682"/>
      <c r="U148" s="682"/>
      <c r="V148" s="682"/>
      <c r="W148" s="682"/>
      <c r="X148" s="682"/>
      <c r="Y148" s="682"/>
      <c r="Z148" s="682"/>
    </row>
    <row r="149" spans="1:26" ht="15">
      <c r="A149" s="682"/>
      <c r="B149" s="684"/>
      <c r="C149" s="684"/>
      <c r="D149" s="684"/>
      <c r="E149" s="865"/>
      <c r="F149" s="865"/>
      <c r="G149" s="865"/>
      <c r="H149" s="865"/>
      <c r="I149" s="684"/>
      <c r="J149" s="682"/>
      <c r="K149" s="682"/>
      <c r="L149" s="682"/>
      <c r="M149" s="682"/>
      <c r="N149" s="682"/>
      <c r="O149" s="682"/>
      <c r="P149" s="682"/>
      <c r="Q149" s="682"/>
      <c r="R149" s="682"/>
      <c r="S149" s="682"/>
      <c r="T149" s="682"/>
      <c r="U149" s="682"/>
      <c r="V149" s="682"/>
      <c r="W149" s="682"/>
      <c r="X149" s="682"/>
      <c r="Y149" s="682"/>
      <c r="Z149" s="682"/>
    </row>
    <row r="150" spans="1:26" ht="15">
      <c r="A150" s="682"/>
      <c r="B150" s="684"/>
      <c r="C150" s="684"/>
      <c r="D150" s="684"/>
      <c r="E150" s="865"/>
      <c r="F150" s="865"/>
      <c r="G150" s="865"/>
      <c r="H150" s="865"/>
      <c r="I150" s="684"/>
      <c r="J150" s="682"/>
      <c r="K150" s="682"/>
      <c r="L150" s="682"/>
      <c r="M150" s="682"/>
      <c r="N150" s="682"/>
      <c r="O150" s="682"/>
      <c r="P150" s="682"/>
      <c r="Q150" s="682"/>
      <c r="R150" s="682"/>
      <c r="S150" s="682"/>
      <c r="T150" s="682"/>
      <c r="U150" s="682"/>
      <c r="V150" s="682"/>
      <c r="W150" s="682"/>
      <c r="X150" s="682"/>
      <c r="Y150" s="682"/>
      <c r="Z150" s="682"/>
    </row>
    <row r="151" spans="1:26" ht="15">
      <c r="A151" s="682"/>
      <c r="B151" s="684"/>
      <c r="C151" s="684"/>
      <c r="D151" s="684"/>
      <c r="E151" s="865"/>
      <c r="F151" s="865"/>
      <c r="G151" s="865"/>
      <c r="H151" s="865"/>
      <c r="I151" s="684"/>
      <c r="J151" s="682"/>
      <c r="K151" s="682"/>
      <c r="L151" s="682"/>
      <c r="M151" s="682"/>
      <c r="N151" s="682"/>
      <c r="O151" s="682"/>
      <c r="P151" s="682"/>
      <c r="Q151" s="682"/>
      <c r="R151" s="682"/>
      <c r="S151" s="682"/>
      <c r="T151" s="682"/>
      <c r="U151" s="682"/>
      <c r="V151" s="682"/>
      <c r="W151" s="682"/>
      <c r="X151" s="682"/>
      <c r="Y151" s="682"/>
      <c r="Z151" s="682"/>
    </row>
    <row r="152" spans="1:26" ht="15">
      <c r="A152" s="682"/>
      <c r="B152" s="684"/>
      <c r="C152" s="684"/>
      <c r="D152" s="684"/>
      <c r="E152" s="865"/>
      <c r="F152" s="865"/>
      <c r="G152" s="865"/>
      <c r="H152" s="865"/>
      <c r="I152" s="684"/>
      <c r="J152" s="682"/>
      <c r="K152" s="682"/>
      <c r="L152" s="682"/>
      <c r="M152" s="682"/>
      <c r="N152" s="682"/>
      <c r="O152" s="682"/>
      <c r="P152" s="682"/>
      <c r="Q152" s="682"/>
      <c r="R152" s="682"/>
      <c r="S152" s="682"/>
      <c r="T152" s="682"/>
      <c r="U152" s="682"/>
      <c r="V152" s="682"/>
      <c r="W152" s="682"/>
      <c r="X152" s="682"/>
      <c r="Y152" s="682"/>
      <c r="Z152" s="682"/>
    </row>
    <row r="153" spans="1:26" ht="15">
      <c r="A153" s="682"/>
      <c r="B153" s="684"/>
      <c r="C153" s="684"/>
      <c r="D153" s="684"/>
      <c r="E153" s="865"/>
      <c r="F153" s="865"/>
      <c r="G153" s="865"/>
      <c r="H153" s="865"/>
      <c r="I153" s="684"/>
      <c r="J153" s="682"/>
      <c r="K153" s="682"/>
      <c r="L153" s="682"/>
      <c r="M153" s="682"/>
      <c r="N153" s="682"/>
      <c r="O153" s="682"/>
      <c r="P153" s="682"/>
      <c r="Q153" s="682"/>
      <c r="R153" s="682"/>
      <c r="S153" s="682"/>
      <c r="T153" s="682"/>
      <c r="U153" s="682"/>
      <c r="V153" s="682"/>
      <c r="W153" s="682"/>
      <c r="X153" s="682"/>
      <c r="Y153" s="682"/>
      <c r="Z153" s="682"/>
    </row>
    <row r="154" spans="1:26" ht="15">
      <c r="A154" s="682"/>
      <c r="B154" s="684"/>
      <c r="C154" s="684"/>
      <c r="D154" s="684"/>
      <c r="E154" s="865"/>
      <c r="F154" s="865"/>
      <c r="G154" s="865"/>
      <c r="H154" s="865"/>
      <c r="I154" s="684"/>
      <c r="J154" s="682"/>
      <c r="K154" s="682"/>
      <c r="L154" s="682"/>
      <c r="M154" s="682"/>
      <c r="N154" s="682"/>
      <c r="O154" s="682"/>
      <c r="P154" s="682"/>
      <c r="Q154" s="682"/>
      <c r="R154" s="682"/>
      <c r="S154" s="682"/>
      <c r="T154" s="682"/>
      <c r="U154" s="682"/>
      <c r="V154" s="682"/>
      <c r="W154" s="682"/>
      <c r="X154" s="682"/>
      <c r="Y154" s="682"/>
      <c r="Z154" s="682"/>
    </row>
    <row r="155" spans="1:26" ht="15">
      <c r="A155" s="682"/>
      <c r="B155" s="684"/>
      <c r="C155" s="684"/>
      <c r="D155" s="684"/>
      <c r="E155" s="865"/>
      <c r="F155" s="865"/>
      <c r="G155" s="865"/>
      <c r="H155" s="865"/>
      <c r="I155" s="684"/>
      <c r="J155" s="682"/>
      <c r="K155" s="682"/>
      <c r="L155" s="682"/>
      <c r="M155" s="682"/>
      <c r="N155" s="682"/>
      <c r="O155" s="682"/>
      <c r="P155" s="682"/>
      <c r="Q155" s="682"/>
      <c r="R155" s="682"/>
      <c r="S155" s="682"/>
      <c r="T155" s="682"/>
      <c r="U155" s="682"/>
      <c r="V155" s="682"/>
      <c r="W155" s="682"/>
      <c r="X155" s="682"/>
      <c r="Y155" s="682"/>
      <c r="Z155" s="682"/>
    </row>
    <row r="156" spans="1:26" ht="15">
      <c r="A156" s="682"/>
      <c r="B156" s="684"/>
      <c r="C156" s="684"/>
      <c r="D156" s="684"/>
      <c r="E156" s="865"/>
      <c r="F156" s="865"/>
      <c r="G156" s="865"/>
      <c r="H156" s="865"/>
      <c r="I156" s="684"/>
      <c r="J156" s="682"/>
      <c r="K156" s="682"/>
      <c r="L156" s="682"/>
      <c r="M156" s="682"/>
      <c r="N156" s="682"/>
      <c r="O156" s="682"/>
      <c r="P156" s="682"/>
      <c r="Q156" s="682"/>
      <c r="R156" s="682"/>
      <c r="S156" s="682"/>
      <c r="T156" s="682"/>
      <c r="U156" s="682"/>
      <c r="V156" s="682"/>
      <c r="W156" s="682"/>
      <c r="X156" s="682"/>
      <c r="Y156" s="682"/>
      <c r="Z156" s="682"/>
    </row>
    <row r="157" spans="1:26" ht="15">
      <c r="A157" s="682"/>
      <c r="B157" s="684"/>
      <c r="C157" s="684"/>
      <c r="D157" s="684"/>
      <c r="E157" s="865"/>
      <c r="F157" s="865"/>
      <c r="G157" s="865"/>
      <c r="H157" s="865"/>
      <c r="I157" s="684"/>
      <c r="J157" s="682"/>
      <c r="K157" s="682"/>
      <c r="L157" s="682"/>
      <c r="M157" s="682"/>
      <c r="N157" s="682"/>
      <c r="O157" s="682"/>
      <c r="P157" s="682"/>
      <c r="Q157" s="682"/>
      <c r="R157" s="682"/>
      <c r="S157" s="682"/>
      <c r="T157" s="682"/>
      <c r="U157" s="682"/>
      <c r="V157" s="682"/>
      <c r="W157" s="682"/>
      <c r="X157" s="682"/>
      <c r="Y157" s="682"/>
      <c r="Z157" s="682"/>
    </row>
    <row r="158" spans="1:26" ht="15">
      <c r="A158" s="682"/>
      <c r="B158" s="684"/>
      <c r="C158" s="684"/>
      <c r="D158" s="684"/>
      <c r="E158" s="865"/>
      <c r="F158" s="865"/>
      <c r="G158" s="865"/>
      <c r="H158" s="865"/>
      <c r="I158" s="684"/>
      <c r="J158" s="682"/>
      <c r="K158" s="682"/>
      <c r="L158" s="682"/>
      <c r="M158" s="682"/>
      <c r="N158" s="682"/>
      <c r="O158" s="682"/>
      <c r="P158" s="682"/>
      <c r="Q158" s="682"/>
      <c r="R158" s="682"/>
      <c r="S158" s="682"/>
      <c r="T158" s="682"/>
      <c r="U158" s="682"/>
      <c r="V158" s="682"/>
      <c r="W158" s="682"/>
      <c r="X158" s="682"/>
      <c r="Y158" s="682"/>
      <c r="Z158" s="682"/>
    </row>
    <row r="159" spans="1:26" ht="15">
      <c r="A159" s="682"/>
      <c r="B159" s="684"/>
      <c r="C159" s="684"/>
      <c r="D159" s="684"/>
      <c r="E159" s="865"/>
      <c r="F159" s="865"/>
      <c r="G159" s="865"/>
      <c r="H159" s="865"/>
      <c r="I159" s="684"/>
      <c r="J159" s="682"/>
      <c r="K159" s="682"/>
      <c r="L159" s="682"/>
      <c r="M159" s="682"/>
      <c r="N159" s="682"/>
      <c r="O159" s="682"/>
      <c r="P159" s="682"/>
      <c r="Q159" s="682"/>
      <c r="R159" s="682"/>
      <c r="S159" s="682"/>
      <c r="T159" s="682"/>
      <c r="U159" s="682"/>
      <c r="V159" s="682"/>
      <c r="W159" s="682"/>
      <c r="X159" s="682"/>
      <c r="Y159" s="682"/>
      <c r="Z159" s="682"/>
    </row>
    <row r="160" spans="1:26" ht="15">
      <c r="A160" s="682"/>
      <c r="B160" s="684"/>
      <c r="C160" s="684"/>
      <c r="D160" s="684"/>
      <c r="E160" s="865"/>
      <c r="F160" s="865"/>
      <c r="G160" s="865"/>
      <c r="H160" s="865"/>
      <c r="I160" s="684"/>
      <c r="J160" s="682"/>
      <c r="K160" s="682"/>
      <c r="L160" s="682"/>
      <c r="M160" s="682"/>
      <c r="N160" s="682"/>
      <c r="O160" s="682"/>
      <c r="P160" s="682"/>
      <c r="Q160" s="682"/>
      <c r="R160" s="682"/>
      <c r="S160" s="682"/>
      <c r="T160" s="682"/>
      <c r="U160" s="682"/>
      <c r="V160" s="682"/>
      <c r="W160" s="682"/>
      <c r="X160" s="682"/>
      <c r="Y160" s="682"/>
      <c r="Z160" s="682"/>
    </row>
    <row r="161" spans="1:26" ht="15">
      <c r="A161" s="682"/>
      <c r="B161" s="684"/>
      <c r="C161" s="684"/>
      <c r="D161" s="684"/>
      <c r="E161" s="865"/>
      <c r="F161" s="865"/>
      <c r="G161" s="865"/>
      <c r="H161" s="865"/>
      <c r="I161" s="684"/>
      <c r="J161" s="682"/>
      <c r="K161" s="682"/>
      <c r="L161" s="682"/>
      <c r="M161" s="682"/>
      <c r="N161" s="682"/>
      <c r="O161" s="682"/>
      <c r="P161" s="682"/>
      <c r="Q161" s="682"/>
      <c r="R161" s="682"/>
      <c r="S161" s="682"/>
      <c r="T161" s="682"/>
      <c r="U161" s="682"/>
      <c r="V161" s="682"/>
      <c r="W161" s="682"/>
      <c r="X161" s="682"/>
      <c r="Y161" s="682"/>
      <c r="Z161" s="682"/>
    </row>
    <row r="162" spans="1:26" ht="15">
      <c r="A162" s="682"/>
      <c r="B162" s="684"/>
      <c r="C162" s="684"/>
      <c r="D162" s="684"/>
      <c r="E162" s="865"/>
      <c r="F162" s="865"/>
      <c r="G162" s="865"/>
      <c r="H162" s="865"/>
      <c r="I162" s="684"/>
      <c r="J162" s="682"/>
      <c r="K162" s="682"/>
      <c r="L162" s="682"/>
      <c r="M162" s="682"/>
      <c r="N162" s="682"/>
      <c r="O162" s="682"/>
      <c r="P162" s="682"/>
      <c r="Q162" s="682"/>
      <c r="R162" s="682"/>
      <c r="S162" s="682"/>
      <c r="T162" s="682"/>
      <c r="U162" s="682"/>
      <c r="V162" s="682"/>
      <c r="W162" s="682"/>
      <c r="X162" s="682"/>
      <c r="Y162" s="682"/>
      <c r="Z162" s="682"/>
    </row>
    <row r="163" spans="1:26" ht="15">
      <c r="A163" s="682"/>
      <c r="B163" s="684"/>
      <c r="C163" s="684"/>
      <c r="D163" s="684"/>
      <c r="E163" s="865"/>
      <c r="F163" s="865"/>
      <c r="G163" s="865"/>
      <c r="H163" s="865"/>
      <c r="I163" s="684"/>
      <c r="J163" s="682"/>
      <c r="K163" s="682"/>
      <c r="L163" s="682"/>
      <c r="M163" s="682"/>
      <c r="N163" s="682"/>
      <c r="O163" s="682"/>
      <c r="P163" s="682"/>
      <c r="Q163" s="682"/>
      <c r="R163" s="682"/>
      <c r="S163" s="682"/>
      <c r="T163" s="682"/>
      <c r="U163" s="682"/>
      <c r="V163" s="682"/>
      <c r="W163" s="682"/>
      <c r="X163" s="682"/>
      <c r="Y163" s="682"/>
      <c r="Z163" s="682"/>
    </row>
    <row r="164" spans="1:26" ht="15">
      <c r="A164" s="682"/>
      <c r="B164" s="684"/>
      <c r="C164" s="684"/>
      <c r="D164" s="684"/>
      <c r="E164" s="865"/>
      <c r="F164" s="865"/>
      <c r="G164" s="865"/>
      <c r="H164" s="865"/>
      <c r="I164" s="684"/>
      <c r="J164" s="682"/>
      <c r="K164" s="682"/>
      <c r="L164" s="682"/>
      <c r="M164" s="682"/>
      <c r="N164" s="682"/>
      <c r="O164" s="682"/>
      <c r="P164" s="682"/>
      <c r="Q164" s="682"/>
      <c r="R164" s="682"/>
      <c r="S164" s="682"/>
      <c r="T164" s="682"/>
      <c r="U164" s="682"/>
      <c r="V164" s="682"/>
      <c r="W164" s="682"/>
      <c r="X164" s="682"/>
      <c r="Y164" s="682"/>
      <c r="Z164" s="682"/>
    </row>
    <row r="165" spans="1:26" ht="15">
      <c r="A165" s="682"/>
      <c r="B165" s="684"/>
      <c r="C165" s="684"/>
      <c r="D165" s="684"/>
      <c r="E165" s="865"/>
      <c r="F165" s="865"/>
      <c r="G165" s="865"/>
      <c r="H165" s="865"/>
      <c r="I165" s="684"/>
      <c r="J165" s="682"/>
      <c r="K165" s="682"/>
      <c r="L165" s="682"/>
      <c r="M165" s="682"/>
      <c r="N165" s="682"/>
      <c r="O165" s="682"/>
      <c r="P165" s="682"/>
      <c r="Q165" s="682"/>
      <c r="R165" s="682"/>
      <c r="S165" s="682"/>
      <c r="T165" s="682"/>
      <c r="U165" s="682"/>
      <c r="V165" s="682"/>
      <c r="W165" s="682"/>
      <c r="X165" s="682"/>
      <c r="Y165" s="682"/>
      <c r="Z165" s="682"/>
    </row>
    <row r="166" spans="1:26" ht="15">
      <c r="A166" s="682"/>
      <c r="B166" s="684"/>
      <c r="C166" s="684"/>
      <c r="D166" s="684"/>
      <c r="E166" s="865"/>
      <c r="F166" s="865"/>
      <c r="G166" s="865"/>
      <c r="H166" s="865"/>
      <c r="I166" s="684"/>
      <c r="J166" s="682"/>
      <c r="K166" s="682"/>
      <c r="L166" s="682"/>
      <c r="M166" s="682"/>
      <c r="N166" s="682"/>
      <c r="O166" s="682"/>
      <c r="P166" s="682"/>
      <c r="Q166" s="682"/>
      <c r="R166" s="682"/>
      <c r="S166" s="682"/>
      <c r="T166" s="682"/>
      <c r="U166" s="682"/>
      <c r="V166" s="682"/>
      <c r="W166" s="682"/>
      <c r="X166" s="682"/>
      <c r="Y166" s="682"/>
      <c r="Z166" s="682"/>
    </row>
    <row r="167" spans="1:26" ht="15">
      <c r="A167" s="682"/>
      <c r="B167" s="684"/>
      <c r="C167" s="684"/>
      <c r="D167" s="684"/>
      <c r="E167" s="865"/>
      <c r="F167" s="865"/>
      <c r="G167" s="865"/>
      <c r="H167" s="865"/>
      <c r="I167" s="684"/>
      <c r="J167" s="682"/>
      <c r="K167" s="682"/>
      <c r="L167" s="682"/>
      <c r="M167" s="682"/>
      <c r="N167" s="682"/>
      <c r="O167" s="682"/>
      <c r="P167" s="682"/>
      <c r="Q167" s="682"/>
      <c r="R167" s="682"/>
      <c r="S167" s="682"/>
      <c r="T167" s="682"/>
      <c r="U167" s="682"/>
      <c r="V167" s="682"/>
      <c r="W167" s="682"/>
      <c r="X167" s="682"/>
      <c r="Y167" s="682"/>
      <c r="Z167" s="682"/>
    </row>
    <row r="168" spans="1:26" ht="15">
      <c r="A168" s="682"/>
      <c r="B168" s="684"/>
      <c r="C168" s="684"/>
      <c r="D168" s="684"/>
      <c r="E168" s="865"/>
      <c r="F168" s="865"/>
      <c r="G168" s="865"/>
      <c r="H168" s="865"/>
      <c r="I168" s="684"/>
      <c r="J168" s="682"/>
      <c r="K168" s="682"/>
      <c r="L168" s="682"/>
      <c r="M168" s="682"/>
      <c r="N168" s="682"/>
      <c r="O168" s="682"/>
      <c r="P168" s="682"/>
      <c r="Q168" s="682"/>
      <c r="R168" s="682"/>
      <c r="S168" s="682"/>
      <c r="T168" s="682"/>
      <c r="U168" s="682"/>
      <c r="V168" s="682"/>
      <c r="W168" s="682"/>
      <c r="X168" s="682"/>
      <c r="Y168" s="682"/>
      <c r="Z168" s="682"/>
    </row>
    <row r="169" spans="1:26" ht="15">
      <c r="A169" s="682"/>
      <c r="B169" s="684"/>
      <c r="C169" s="684"/>
      <c r="D169" s="684"/>
      <c r="E169" s="865"/>
      <c r="F169" s="865"/>
      <c r="G169" s="865"/>
      <c r="H169" s="865"/>
      <c r="I169" s="684"/>
      <c r="J169" s="682"/>
      <c r="K169" s="682"/>
      <c r="L169" s="682"/>
      <c r="M169" s="682"/>
      <c r="N169" s="682"/>
      <c r="O169" s="682"/>
      <c r="P169" s="682"/>
      <c r="Q169" s="682"/>
      <c r="R169" s="682"/>
      <c r="S169" s="682"/>
      <c r="T169" s="682"/>
      <c r="U169" s="682"/>
      <c r="V169" s="682"/>
      <c r="W169" s="682"/>
      <c r="X169" s="682"/>
      <c r="Y169" s="682"/>
      <c r="Z169" s="682"/>
    </row>
    <row r="170" spans="1:26" ht="15">
      <c r="A170" s="682"/>
      <c r="B170" s="684"/>
      <c r="C170" s="684"/>
      <c r="D170" s="684"/>
      <c r="E170" s="865"/>
      <c r="F170" s="865"/>
      <c r="G170" s="865"/>
      <c r="H170" s="865"/>
      <c r="I170" s="684"/>
      <c r="J170" s="682"/>
      <c r="K170" s="682"/>
      <c r="L170" s="682"/>
      <c r="M170" s="682"/>
      <c r="N170" s="682"/>
      <c r="O170" s="682"/>
      <c r="P170" s="682"/>
      <c r="Q170" s="682"/>
      <c r="R170" s="682"/>
      <c r="S170" s="682"/>
      <c r="T170" s="682"/>
      <c r="U170" s="682"/>
      <c r="V170" s="682"/>
      <c r="W170" s="682"/>
      <c r="X170" s="682"/>
      <c r="Y170" s="682"/>
      <c r="Z170" s="682"/>
    </row>
    <row r="171" spans="1:26" ht="15">
      <c r="A171" s="682"/>
      <c r="B171" s="684"/>
      <c r="C171" s="684"/>
      <c r="D171" s="684"/>
      <c r="E171" s="865"/>
      <c r="F171" s="865"/>
      <c r="G171" s="865"/>
      <c r="H171" s="865"/>
      <c r="I171" s="684"/>
      <c r="J171" s="682"/>
      <c r="K171" s="682"/>
      <c r="L171" s="682"/>
      <c r="M171" s="682"/>
      <c r="N171" s="682"/>
      <c r="O171" s="682"/>
      <c r="P171" s="682"/>
      <c r="Q171" s="682"/>
      <c r="R171" s="682"/>
      <c r="S171" s="682"/>
      <c r="T171" s="682"/>
      <c r="U171" s="682"/>
      <c r="V171" s="682"/>
      <c r="W171" s="682"/>
      <c r="X171" s="682"/>
      <c r="Y171" s="682"/>
      <c r="Z171" s="682"/>
    </row>
    <row r="172" spans="1:26" ht="15">
      <c r="A172" s="682"/>
      <c r="B172" s="684"/>
      <c r="C172" s="684"/>
      <c r="D172" s="684"/>
      <c r="E172" s="865"/>
      <c r="F172" s="865"/>
      <c r="G172" s="865"/>
      <c r="H172" s="865"/>
      <c r="I172" s="684"/>
      <c r="J172" s="682"/>
      <c r="K172" s="682"/>
      <c r="L172" s="682"/>
      <c r="M172" s="682"/>
      <c r="N172" s="682"/>
      <c r="O172" s="682"/>
      <c r="P172" s="682"/>
      <c r="Q172" s="682"/>
      <c r="R172" s="682"/>
      <c r="S172" s="682"/>
      <c r="T172" s="682"/>
      <c r="U172" s="682"/>
      <c r="V172" s="682"/>
      <c r="W172" s="682"/>
      <c r="X172" s="682"/>
      <c r="Y172" s="682"/>
      <c r="Z172" s="682"/>
    </row>
    <row r="173" spans="1:26" ht="15">
      <c r="A173" s="682"/>
      <c r="B173" s="684"/>
      <c r="C173" s="684"/>
      <c r="D173" s="684"/>
      <c r="E173" s="865"/>
      <c r="F173" s="865"/>
      <c r="G173" s="865"/>
      <c r="H173" s="865"/>
      <c r="I173" s="684"/>
      <c r="J173" s="682"/>
      <c r="K173" s="682"/>
      <c r="L173" s="682"/>
      <c r="M173" s="682"/>
      <c r="N173" s="682"/>
      <c r="O173" s="682"/>
      <c r="P173" s="682"/>
      <c r="Q173" s="682"/>
      <c r="R173" s="682"/>
      <c r="S173" s="682"/>
      <c r="T173" s="682"/>
      <c r="U173" s="682"/>
      <c r="V173" s="682"/>
      <c r="W173" s="682"/>
      <c r="X173" s="682"/>
      <c r="Y173" s="682"/>
      <c r="Z173" s="682"/>
    </row>
    <row r="174" spans="1:26" ht="15">
      <c r="A174" s="682"/>
      <c r="B174" s="684"/>
      <c r="C174" s="684"/>
      <c r="D174" s="684"/>
      <c r="E174" s="865"/>
      <c r="F174" s="865"/>
      <c r="G174" s="865"/>
      <c r="H174" s="865"/>
      <c r="I174" s="684"/>
      <c r="J174" s="682"/>
      <c r="K174" s="682"/>
      <c r="L174" s="682"/>
      <c r="M174" s="682"/>
      <c r="N174" s="682"/>
      <c r="O174" s="682"/>
      <c r="P174" s="682"/>
      <c r="Q174" s="682"/>
      <c r="R174" s="682"/>
      <c r="S174" s="682"/>
      <c r="T174" s="682"/>
      <c r="U174" s="682"/>
      <c r="V174" s="682"/>
      <c r="W174" s="682"/>
      <c r="X174" s="682"/>
      <c r="Y174" s="682"/>
      <c r="Z174" s="682"/>
    </row>
    <row r="175" spans="1:26" ht="15">
      <c r="A175" s="682"/>
      <c r="B175" s="684"/>
      <c r="C175" s="684"/>
      <c r="D175" s="684"/>
      <c r="E175" s="865"/>
      <c r="F175" s="865"/>
      <c r="G175" s="865"/>
      <c r="H175" s="865"/>
      <c r="I175" s="684"/>
      <c r="J175" s="682"/>
      <c r="K175" s="682"/>
      <c r="L175" s="682"/>
      <c r="M175" s="682"/>
      <c r="N175" s="682"/>
      <c r="O175" s="682"/>
      <c r="P175" s="682"/>
      <c r="Q175" s="682"/>
      <c r="R175" s="682"/>
      <c r="S175" s="682"/>
      <c r="T175" s="682"/>
      <c r="U175" s="682"/>
      <c r="V175" s="682"/>
      <c r="W175" s="682"/>
      <c r="X175" s="682"/>
      <c r="Y175" s="682"/>
      <c r="Z175" s="682"/>
    </row>
    <row r="176" spans="1:26" ht="15">
      <c r="A176" s="682"/>
      <c r="B176" s="684"/>
      <c r="C176" s="684"/>
      <c r="D176" s="684"/>
      <c r="E176" s="865"/>
      <c r="F176" s="865"/>
      <c r="G176" s="865"/>
      <c r="H176" s="865"/>
      <c r="I176" s="684"/>
      <c r="J176" s="682"/>
      <c r="K176" s="682"/>
      <c r="L176" s="682"/>
      <c r="M176" s="682"/>
      <c r="N176" s="682"/>
      <c r="O176" s="682"/>
      <c r="P176" s="682"/>
      <c r="Q176" s="682"/>
      <c r="R176" s="682"/>
      <c r="S176" s="682"/>
      <c r="T176" s="682"/>
      <c r="U176" s="682"/>
      <c r="V176" s="682"/>
      <c r="W176" s="682"/>
      <c r="X176" s="682"/>
      <c r="Y176" s="682"/>
      <c r="Z176" s="682"/>
    </row>
    <row r="177" spans="1:26" ht="15">
      <c r="A177" s="682"/>
      <c r="B177" s="684"/>
      <c r="C177" s="684"/>
      <c r="D177" s="684"/>
      <c r="E177" s="865"/>
      <c r="F177" s="865"/>
      <c r="G177" s="865"/>
      <c r="H177" s="865"/>
      <c r="I177" s="684"/>
      <c r="J177" s="682"/>
      <c r="K177" s="682"/>
      <c r="L177" s="682"/>
      <c r="M177" s="682"/>
      <c r="N177" s="682"/>
      <c r="O177" s="682"/>
      <c r="P177" s="682"/>
      <c r="Q177" s="682"/>
      <c r="R177" s="682"/>
      <c r="S177" s="682"/>
      <c r="T177" s="682"/>
      <c r="U177" s="682"/>
      <c r="V177" s="682"/>
      <c r="W177" s="682"/>
      <c r="X177" s="682"/>
      <c r="Y177" s="682"/>
      <c r="Z177" s="682"/>
    </row>
    <row r="178" spans="1:26" ht="15">
      <c r="A178" s="682"/>
      <c r="B178" s="684"/>
      <c r="C178" s="684"/>
      <c r="D178" s="684"/>
      <c r="E178" s="865"/>
      <c r="F178" s="865"/>
      <c r="G178" s="865"/>
      <c r="H178" s="865"/>
      <c r="I178" s="684"/>
      <c r="J178" s="682"/>
      <c r="K178" s="682"/>
      <c r="L178" s="682"/>
      <c r="M178" s="682"/>
      <c r="N178" s="682"/>
      <c r="O178" s="682"/>
      <c r="P178" s="682"/>
      <c r="Q178" s="682"/>
      <c r="R178" s="682"/>
      <c r="S178" s="682"/>
      <c r="T178" s="682"/>
      <c r="U178" s="682"/>
      <c r="V178" s="682"/>
      <c r="W178" s="682"/>
      <c r="X178" s="682"/>
      <c r="Y178" s="682"/>
      <c r="Z178" s="682"/>
    </row>
    <row r="179" spans="1:26" ht="15">
      <c r="A179" s="682"/>
      <c r="B179" s="684"/>
      <c r="C179" s="684"/>
      <c r="D179" s="684"/>
      <c r="E179" s="865"/>
      <c r="F179" s="865"/>
      <c r="G179" s="865"/>
      <c r="H179" s="865"/>
      <c r="I179" s="684"/>
      <c r="J179" s="682"/>
      <c r="K179" s="682"/>
      <c r="L179" s="682"/>
      <c r="M179" s="682"/>
      <c r="N179" s="682"/>
      <c r="O179" s="682"/>
      <c r="P179" s="682"/>
      <c r="Q179" s="682"/>
      <c r="R179" s="682"/>
      <c r="S179" s="682"/>
      <c r="T179" s="682"/>
      <c r="U179" s="682"/>
      <c r="V179" s="682"/>
      <c r="W179" s="682"/>
      <c r="X179" s="682"/>
      <c r="Y179" s="682"/>
      <c r="Z179" s="682"/>
    </row>
    <row r="180" spans="1:26" ht="15">
      <c r="A180" s="682"/>
      <c r="B180" s="684"/>
      <c r="C180" s="684"/>
      <c r="D180" s="684"/>
      <c r="E180" s="865"/>
      <c r="F180" s="865"/>
      <c r="G180" s="865"/>
      <c r="H180" s="865"/>
      <c r="I180" s="684"/>
      <c r="J180" s="682"/>
      <c r="K180" s="682"/>
      <c r="L180" s="682"/>
      <c r="M180" s="682"/>
      <c r="N180" s="682"/>
      <c r="O180" s="682"/>
      <c r="P180" s="682"/>
      <c r="Q180" s="682"/>
      <c r="R180" s="682"/>
      <c r="S180" s="682"/>
      <c r="T180" s="682"/>
      <c r="U180" s="682"/>
      <c r="V180" s="682"/>
      <c r="W180" s="682"/>
      <c r="X180" s="682"/>
      <c r="Y180" s="682"/>
      <c r="Z180" s="682"/>
    </row>
    <row r="181" spans="1:26" ht="15">
      <c r="A181" s="682"/>
      <c r="B181" s="684"/>
      <c r="C181" s="684"/>
      <c r="D181" s="684"/>
      <c r="E181" s="865"/>
      <c r="F181" s="865"/>
      <c r="G181" s="865"/>
      <c r="H181" s="865"/>
      <c r="I181" s="684"/>
      <c r="J181" s="682"/>
      <c r="K181" s="682"/>
      <c r="L181" s="682"/>
      <c r="M181" s="682"/>
      <c r="N181" s="682"/>
      <c r="O181" s="682"/>
      <c r="P181" s="682"/>
      <c r="Q181" s="682"/>
      <c r="R181" s="682"/>
      <c r="S181" s="682"/>
      <c r="T181" s="682"/>
      <c r="U181" s="682"/>
      <c r="V181" s="682"/>
      <c r="W181" s="682"/>
      <c r="X181" s="682"/>
      <c r="Y181" s="682"/>
      <c r="Z181" s="682"/>
    </row>
    <row r="182" spans="1:26" ht="15">
      <c r="A182" s="682"/>
      <c r="B182" s="684"/>
      <c r="C182" s="684"/>
      <c r="D182" s="684"/>
      <c r="E182" s="865"/>
      <c r="F182" s="865"/>
      <c r="G182" s="865"/>
      <c r="H182" s="865"/>
      <c r="I182" s="684"/>
      <c r="J182" s="682"/>
      <c r="K182" s="682"/>
      <c r="L182" s="682"/>
      <c r="M182" s="682"/>
      <c r="N182" s="682"/>
      <c r="O182" s="682"/>
      <c r="P182" s="682"/>
      <c r="Q182" s="682"/>
      <c r="R182" s="682"/>
      <c r="S182" s="682"/>
      <c r="T182" s="682"/>
      <c r="U182" s="682"/>
      <c r="V182" s="682"/>
      <c r="W182" s="682"/>
      <c r="X182" s="682"/>
      <c r="Y182" s="682"/>
      <c r="Z182" s="682"/>
    </row>
    <row r="183" spans="1:26" ht="15">
      <c r="A183" s="682"/>
      <c r="B183" s="684"/>
      <c r="C183" s="684"/>
      <c r="D183" s="684"/>
      <c r="E183" s="865"/>
      <c r="F183" s="865"/>
      <c r="G183" s="865"/>
      <c r="H183" s="865"/>
      <c r="I183" s="684"/>
      <c r="J183" s="682"/>
      <c r="K183" s="682"/>
      <c r="L183" s="682"/>
      <c r="M183" s="682"/>
      <c r="N183" s="682"/>
      <c r="O183" s="682"/>
      <c r="P183" s="682"/>
      <c r="Q183" s="682"/>
      <c r="R183" s="682"/>
      <c r="S183" s="682"/>
      <c r="T183" s="682"/>
      <c r="U183" s="682"/>
      <c r="V183" s="682"/>
      <c r="W183" s="682"/>
      <c r="X183" s="682"/>
      <c r="Y183" s="682"/>
      <c r="Z183" s="682"/>
    </row>
    <row r="184" spans="1:26" ht="15">
      <c r="A184" s="682"/>
      <c r="B184" s="684"/>
      <c r="C184" s="684"/>
      <c r="D184" s="684"/>
      <c r="E184" s="865"/>
      <c r="F184" s="865"/>
      <c r="G184" s="865"/>
      <c r="H184" s="865"/>
      <c r="I184" s="684"/>
      <c r="J184" s="682"/>
      <c r="K184" s="682"/>
      <c r="L184" s="682"/>
      <c r="M184" s="682"/>
      <c r="N184" s="682"/>
      <c r="O184" s="682"/>
      <c r="P184" s="682"/>
      <c r="Q184" s="682"/>
      <c r="R184" s="682"/>
      <c r="S184" s="682"/>
      <c r="T184" s="682"/>
      <c r="U184" s="682"/>
      <c r="V184" s="682"/>
      <c r="W184" s="682"/>
      <c r="X184" s="682"/>
      <c r="Y184" s="682"/>
      <c r="Z184" s="682"/>
    </row>
    <row r="185" spans="1:26" ht="15">
      <c r="A185" s="682"/>
      <c r="B185" s="684"/>
      <c r="C185" s="684"/>
      <c r="D185" s="684"/>
      <c r="E185" s="865"/>
      <c r="F185" s="865"/>
      <c r="G185" s="865"/>
      <c r="H185" s="865"/>
      <c r="I185" s="684"/>
      <c r="J185" s="682"/>
      <c r="K185" s="682"/>
      <c r="L185" s="682"/>
      <c r="M185" s="682"/>
      <c r="N185" s="682"/>
      <c r="O185" s="682"/>
      <c r="P185" s="682"/>
      <c r="Q185" s="682"/>
      <c r="R185" s="682"/>
      <c r="S185" s="682"/>
      <c r="T185" s="682"/>
      <c r="U185" s="682"/>
      <c r="V185" s="682"/>
      <c r="W185" s="682"/>
      <c r="X185" s="682"/>
      <c r="Y185" s="682"/>
      <c r="Z185" s="682"/>
    </row>
    <row r="186" spans="1:26" ht="15">
      <c r="A186" s="682"/>
      <c r="B186" s="684"/>
      <c r="C186" s="684"/>
      <c r="D186" s="684"/>
      <c r="E186" s="865"/>
      <c r="F186" s="865"/>
      <c r="G186" s="865"/>
      <c r="H186" s="865"/>
      <c r="I186" s="684"/>
      <c r="J186" s="682"/>
      <c r="K186" s="682"/>
      <c r="L186" s="682"/>
      <c r="M186" s="682"/>
      <c r="N186" s="682"/>
      <c r="O186" s="682"/>
      <c r="P186" s="682"/>
      <c r="Q186" s="682"/>
      <c r="R186" s="682"/>
      <c r="S186" s="682"/>
      <c r="T186" s="682"/>
      <c r="U186" s="682"/>
      <c r="V186" s="682"/>
      <c r="W186" s="682"/>
      <c r="X186" s="682"/>
      <c r="Y186" s="682"/>
      <c r="Z186" s="682"/>
    </row>
    <row r="187" spans="1:26" ht="15">
      <c r="A187" s="682"/>
      <c r="B187" s="684"/>
      <c r="C187" s="684"/>
      <c r="D187" s="684"/>
      <c r="E187" s="865"/>
      <c r="F187" s="865"/>
      <c r="G187" s="865"/>
      <c r="H187" s="865"/>
      <c r="I187" s="684"/>
      <c r="J187" s="682"/>
      <c r="K187" s="682"/>
      <c r="L187" s="682"/>
      <c r="M187" s="682"/>
      <c r="N187" s="682"/>
      <c r="O187" s="682"/>
      <c r="P187" s="682"/>
      <c r="Q187" s="682"/>
      <c r="R187" s="682"/>
      <c r="S187" s="682"/>
      <c r="T187" s="682"/>
      <c r="U187" s="682"/>
      <c r="V187" s="682"/>
      <c r="W187" s="682"/>
      <c r="X187" s="682"/>
      <c r="Y187" s="682"/>
      <c r="Z187" s="682"/>
    </row>
    <row r="188" spans="1:26" ht="15">
      <c r="A188" s="682"/>
      <c r="B188" s="684"/>
      <c r="C188" s="684"/>
      <c r="D188" s="684"/>
      <c r="E188" s="865"/>
      <c r="F188" s="865"/>
      <c r="G188" s="865"/>
      <c r="H188" s="865"/>
      <c r="I188" s="684"/>
      <c r="J188" s="682"/>
      <c r="K188" s="682"/>
      <c r="L188" s="682"/>
      <c r="M188" s="682"/>
      <c r="N188" s="682"/>
      <c r="O188" s="682"/>
      <c r="P188" s="682"/>
      <c r="Q188" s="682"/>
      <c r="R188" s="682"/>
      <c r="S188" s="682"/>
      <c r="T188" s="682"/>
      <c r="U188" s="682"/>
      <c r="V188" s="682"/>
      <c r="W188" s="682"/>
      <c r="X188" s="682"/>
      <c r="Y188" s="682"/>
      <c r="Z188" s="682"/>
    </row>
    <row r="189" spans="1:26" ht="15">
      <c r="A189" s="682"/>
      <c r="B189" s="684"/>
      <c r="C189" s="684"/>
      <c r="D189" s="684"/>
      <c r="E189" s="865"/>
      <c r="F189" s="865"/>
      <c r="G189" s="865"/>
      <c r="H189" s="865"/>
      <c r="I189" s="684"/>
      <c r="J189" s="682"/>
      <c r="K189" s="682"/>
      <c r="L189" s="682"/>
      <c r="M189" s="682"/>
      <c r="N189" s="682"/>
      <c r="O189" s="682"/>
      <c r="P189" s="682"/>
      <c r="Q189" s="682"/>
      <c r="R189" s="682"/>
      <c r="S189" s="682"/>
      <c r="T189" s="682"/>
      <c r="U189" s="682"/>
      <c r="V189" s="682"/>
      <c r="W189" s="682"/>
      <c r="X189" s="682"/>
      <c r="Y189" s="682"/>
      <c r="Z189" s="682"/>
    </row>
    <row r="190" spans="1:26" ht="15">
      <c r="A190" s="682"/>
      <c r="B190" s="684"/>
      <c r="C190" s="684"/>
      <c r="D190" s="684"/>
      <c r="E190" s="865"/>
      <c r="F190" s="865"/>
      <c r="G190" s="865"/>
      <c r="H190" s="865"/>
      <c r="I190" s="684"/>
      <c r="J190" s="682"/>
      <c r="K190" s="682"/>
      <c r="L190" s="682"/>
      <c r="M190" s="682"/>
      <c r="N190" s="682"/>
      <c r="O190" s="682"/>
      <c r="P190" s="682"/>
      <c r="Q190" s="682"/>
      <c r="R190" s="682"/>
      <c r="S190" s="682"/>
      <c r="T190" s="682"/>
      <c r="U190" s="682"/>
      <c r="V190" s="682"/>
      <c r="W190" s="682"/>
      <c r="X190" s="682"/>
      <c r="Y190" s="682"/>
      <c r="Z190" s="682"/>
    </row>
    <row r="191" spans="1:26" ht="15">
      <c r="A191" s="682"/>
      <c r="B191" s="684"/>
      <c r="C191" s="684"/>
      <c r="D191" s="684"/>
      <c r="E191" s="865"/>
      <c r="F191" s="865"/>
      <c r="G191" s="865"/>
      <c r="H191" s="865"/>
      <c r="I191" s="684"/>
      <c r="J191" s="682"/>
      <c r="K191" s="682"/>
      <c r="L191" s="682"/>
      <c r="M191" s="682"/>
      <c r="N191" s="682"/>
      <c r="O191" s="682"/>
      <c r="P191" s="682"/>
      <c r="Q191" s="682"/>
      <c r="R191" s="682"/>
      <c r="S191" s="682"/>
      <c r="T191" s="682"/>
      <c r="U191" s="682"/>
      <c r="V191" s="682"/>
      <c r="W191" s="682"/>
      <c r="X191" s="682"/>
      <c r="Y191" s="682"/>
      <c r="Z191" s="682"/>
    </row>
    <row r="192" spans="1:26" ht="15">
      <c r="A192" s="682"/>
      <c r="B192" s="684"/>
      <c r="C192" s="684"/>
      <c r="D192" s="684"/>
      <c r="E192" s="865"/>
      <c r="F192" s="865"/>
      <c r="G192" s="865"/>
      <c r="H192" s="865"/>
      <c r="I192" s="684"/>
      <c r="J192" s="682"/>
      <c r="K192" s="682"/>
      <c r="L192" s="682"/>
      <c r="M192" s="682"/>
      <c r="N192" s="682"/>
      <c r="O192" s="682"/>
      <c r="P192" s="682"/>
      <c r="Q192" s="682"/>
      <c r="R192" s="682"/>
      <c r="S192" s="682"/>
      <c r="T192" s="682"/>
      <c r="U192" s="682"/>
      <c r="V192" s="682"/>
      <c r="W192" s="682"/>
      <c r="X192" s="682"/>
      <c r="Y192" s="682"/>
      <c r="Z192" s="682"/>
    </row>
    <row r="193" spans="1:26" ht="15">
      <c r="A193" s="682"/>
      <c r="B193" s="684"/>
      <c r="C193" s="684"/>
      <c r="D193" s="684"/>
      <c r="E193" s="865"/>
      <c r="F193" s="865"/>
      <c r="G193" s="865"/>
      <c r="H193" s="865"/>
      <c r="I193" s="684"/>
      <c r="J193" s="682"/>
      <c r="K193" s="682"/>
      <c r="L193" s="682"/>
      <c r="M193" s="682"/>
      <c r="N193" s="682"/>
      <c r="O193" s="682"/>
      <c r="P193" s="682"/>
      <c r="Q193" s="682"/>
      <c r="R193" s="682"/>
      <c r="S193" s="682"/>
      <c r="T193" s="682"/>
      <c r="U193" s="682"/>
      <c r="V193" s="682"/>
      <c r="W193" s="682"/>
      <c r="X193" s="682"/>
      <c r="Y193" s="682"/>
      <c r="Z193" s="682"/>
    </row>
    <row r="194" spans="1:26" ht="15">
      <c r="A194" s="682"/>
      <c r="B194" s="684"/>
      <c r="C194" s="684"/>
      <c r="D194" s="684"/>
      <c r="E194" s="865"/>
      <c r="F194" s="865"/>
      <c r="G194" s="865"/>
      <c r="H194" s="865"/>
      <c r="I194" s="684"/>
      <c r="J194" s="682"/>
      <c r="K194" s="682"/>
      <c r="L194" s="682"/>
      <c r="M194" s="682"/>
      <c r="N194" s="682"/>
      <c r="O194" s="682"/>
      <c r="P194" s="682"/>
      <c r="Q194" s="682"/>
      <c r="R194" s="682"/>
      <c r="S194" s="682"/>
      <c r="T194" s="682"/>
      <c r="U194" s="682"/>
      <c r="V194" s="682"/>
      <c r="W194" s="682"/>
      <c r="X194" s="682"/>
      <c r="Y194" s="682"/>
      <c r="Z194" s="682"/>
    </row>
    <row r="195" spans="1:26" ht="15">
      <c r="A195" s="682"/>
      <c r="B195" s="684"/>
      <c r="C195" s="684"/>
      <c r="D195" s="684"/>
      <c r="E195" s="865"/>
      <c r="F195" s="865"/>
      <c r="G195" s="865"/>
      <c r="H195" s="865"/>
      <c r="I195" s="684"/>
      <c r="J195" s="682"/>
      <c r="K195" s="682"/>
      <c r="L195" s="682"/>
      <c r="M195" s="682"/>
      <c r="N195" s="682"/>
      <c r="O195" s="682"/>
      <c r="P195" s="682"/>
      <c r="Q195" s="682"/>
      <c r="R195" s="682"/>
      <c r="S195" s="682"/>
      <c r="T195" s="682"/>
      <c r="U195" s="682"/>
      <c r="V195" s="682"/>
      <c r="W195" s="682"/>
      <c r="X195" s="682"/>
      <c r="Y195" s="682"/>
      <c r="Z195" s="682"/>
    </row>
    <row r="196" spans="1:26" ht="15">
      <c r="A196" s="682"/>
      <c r="B196" s="684"/>
      <c r="C196" s="684"/>
      <c r="D196" s="684"/>
      <c r="E196" s="865"/>
      <c r="F196" s="865"/>
      <c r="G196" s="865"/>
      <c r="H196" s="865"/>
      <c r="I196" s="684"/>
      <c r="J196" s="682"/>
      <c r="K196" s="682"/>
      <c r="L196" s="682"/>
      <c r="M196" s="682"/>
      <c r="N196" s="682"/>
      <c r="O196" s="682"/>
      <c r="P196" s="682"/>
      <c r="Q196" s="682"/>
      <c r="R196" s="682"/>
      <c r="S196" s="682"/>
      <c r="T196" s="682"/>
      <c r="U196" s="682"/>
      <c r="V196" s="682"/>
      <c r="W196" s="682"/>
      <c r="X196" s="682"/>
      <c r="Y196" s="682"/>
      <c r="Z196" s="682"/>
    </row>
    <row r="197" spans="1:26" ht="15">
      <c r="A197" s="682"/>
      <c r="B197" s="684"/>
      <c r="C197" s="684"/>
      <c r="D197" s="684"/>
      <c r="E197" s="865"/>
      <c r="F197" s="865"/>
      <c r="G197" s="865"/>
      <c r="H197" s="865"/>
      <c r="I197" s="684"/>
      <c r="J197" s="682"/>
      <c r="K197" s="682"/>
      <c r="L197" s="682"/>
      <c r="M197" s="682"/>
      <c r="N197" s="682"/>
      <c r="O197" s="682"/>
      <c r="P197" s="682"/>
      <c r="Q197" s="682"/>
      <c r="R197" s="682"/>
      <c r="S197" s="682"/>
      <c r="T197" s="682"/>
      <c r="U197" s="682"/>
      <c r="V197" s="682"/>
      <c r="W197" s="682"/>
      <c r="X197" s="682"/>
      <c r="Y197" s="682"/>
      <c r="Z197" s="682"/>
    </row>
    <row r="198" spans="1:26" ht="15">
      <c r="A198" s="682"/>
      <c r="B198" s="684"/>
      <c r="C198" s="684"/>
      <c r="D198" s="684"/>
      <c r="E198" s="865"/>
      <c r="F198" s="865"/>
      <c r="G198" s="865"/>
      <c r="H198" s="865"/>
      <c r="I198" s="684"/>
      <c r="J198" s="682"/>
      <c r="K198" s="682"/>
      <c r="L198" s="682"/>
      <c r="M198" s="682"/>
      <c r="N198" s="682"/>
      <c r="O198" s="682"/>
      <c r="P198" s="682"/>
      <c r="Q198" s="682"/>
      <c r="R198" s="682"/>
      <c r="S198" s="682"/>
      <c r="T198" s="682"/>
      <c r="U198" s="682"/>
      <c r="V198" s="682"/>
      <c r="W198" s="682"/>
      <c r="X198" s="682"/>
      <c r="Y198" s="682"/>
      <c r="Z198" s="682"/>
    </row>
    <row r="199" spans="1:26" ht="15">
      <c r="A199" s="682"/>
      <c r="B199" s="684"/>
      <c r="C199" s="684"/>
      <c r="D199" s="684"/>
      <c r="E199" s="865"/>
      <c r="F199" s="865"/>
      <c r="G199" s="865"/>
      <c r="H199" s="865"/>
      <c r="I199" s="684"/>
      <c r="J199" s="682"/>
      <c r="K199" s="682"/>
      <c r="L199" s="682"/>
      <c r="M199" s="682"/>
      <c r="N199" s="682"/>
      <c r="O199" s="682"/>
      <c r="P199" s="682"/>
      <c r="Q199" s="682"/>
      <c r="R199" s="682"/>
      <c r="S199" s="682"/>
      <c r="T199" s="682"/>
      <c r="U199" s="682"/>
      <c r="V199" s="682"/>
      <c r="W199" s="682"/>
      <c r="X199" s="682"/>
      <c r="Y199" s="682"/>
      <c r="Z199" s="682"/>
    </row>
    <row r="200" spans="1:26" ht="15">
      <c r="A200" s="682"/>
      <c r="B200" s="684"/>
      <c r="C200" s="684"/>
      <c r="D200" s="684"/>
      <c r="E200" s="865"/>
      <c r="F200" s="865"/>
      <c r="G200" s="865"/>
      <c r="H200" s="865"/>
      <c r="I200" s="684"/>
      <c r="J200" s="682"/>
      <c r="K200" s="682"/>
      <c r="L200" s="682"/>
      <c r="M200" s="682"/>
      <c r="N200" s="682"/>
      <c r="O200" s="682"/>
      <c r="P200" s="682"/>
      <c r="Q200" s="682"/>
      <c r="R200" s="682"/>
      <c r="S200" s="682"/>
      <c r="T200" s="682"/>
      <c r="U200" s="682"/>
      <c r="V200" s="682"/>
      <c r="W200" s="682"/>
      <c r="X200" s="682"/>
      <c r="Y200" s="682"/>
      <c r="Z200" s="682"/>
    </row>
    <row r="201" spans="1:26" ht="15">
      <c r="A201" s="682"/>
      <c r="B201" s="684"/>
      <c r="C201" s="684"/>
      <c r="D201" s="684"/>
      <c r="E201" s="865"/>
      <c r="F201" s="865"/>
      <c r="G201" s="865"/>
      <c r="H201" s="865"/>
      <c r="I201" s="684"/>
      <c r="J201" s="682"/>
      <c r="K201" s="682"/>
      <c r="L201" s="682"/>
      <c r="M201" s="682"/>
      <c r="N201" s="682"/>
      <c r="O201" s="682"/>
      <c r="P201" s="682"/>
      <c r="Q201" s="682"/>
      <c r="R201" s="682"/>
      <c r="S201" s="682"/>
      <c r="T201" s="682"/>
      <c r="U201" s="682"/>
      <c r="V201" s="682"/>
      <c r="W201" s="682"/>
      <c r="X201" s="682"/>
      <c r="Y201" s="682"/>
      <c r="Z201" s="682"/>
    </row>
    <row r="202" spans="1:26" ht="15">
      <c r="A202" s="682"/>
      <c r="B202" s="684"/>
      <c r="C202" s="684"/>
      <c r="D202" s="684"/>
      <c r="E202" s="865"/>
      <c r="F202" s="865"/>
      <c r="G202" s="865"/>
      <c r="H202" s="865"/>
      <c r="I202" s="684"/>
      <c r="J202" s="682"/>
      <c r="K202" s="682"/>
      <c r="L202" s="682"/>
      <c r="M202" s="682"/>
      <c r="N202" s="682"/>
      <c r="O202" s="682"/>
      <c r="P202" s="682"/>
      <c r="Q202" s="682"/>
      <c r="R202" s="682"/>
      <c r="S202" s="682"/>
      <c r="T202" s="682"/>
      <c r="U202" s="682"/>
      <c r="V202" s="682"/>
      <c r="W202" s="682"/>
      <c r="X202" s="682"/>
      <c r="Y202" s="682"/>
      <c r="Z202" s="682"/>
    </row>
    <row r="203" spans="1:26" ht="15">
      <c r="A203" s="682"/>
      <c r="B203" s="684"/>
      <c r="C203" s="684"/>
      <c r="D203" s="684"/>
      <c r="E203" s="865"/>
      <c r="F203" s="865"/>
      <c r="G203" s="865"/>
      <c r="H203" s="865"/>
      <c r="I203" s="684"/>
      <c r="J203" s="682"/>
      <c r="K203" s="682"/>
      <c r="L203" s="682"/>
      <c r="M203" s="682"/>
      <c r="N203" s="682"/>
      <c r="O203" s="682"/>
      <c r="P203" s="682"/>
      <c r="Q203" s="682"/>
      <c r="R203" s="682"/>
      <c r="S203" s="682"/>
      <c r="T203" s="682"/>
      <c r="U203" s="682"/>
      <c r="V203" s="682"/>
      <c r="W203" s="682"/>
      <c r="X203" s="682"/>
      <c r="Y203" s="682"/>
      <c r="Z203" s="682"/>
    </row>
    <row r="204" spans="1:26" ht="15">
      <c r="A204" s="682"/>
      <c r="B204" s="684"/>
      <c r="C204" s="684"/>
      <c r="D204" s="684"/>
      <c r="E204" s="865"/>
      <c r="F204" s="865"/>
      <c r="G204" s="865"/>
      <c r="H204" s="865"/>
      <c r="I204" s="684"/>
      <c r="J204" s="682"/>
      <c r="K204" s="682"/>
      <c r="L204" s="682"/>
      <c r="M204" s="682"/>
      <c r="N204" s="682"/>
      <c r="O204" s="682"/>
      <c r="P204" s="682"/>
      <c r="Q204" s="682"/>
      <c r="R204" s="682"/>
      <c r="S204" s="682"/>
      <c r="T204" s="682"/>
      <c r="U204" s="682"/>
      <c r="V204" s="682"/>
      <c r="W204" s="682"/>
      <c r="X204" s="682"/>
      <c r="Y204" s="682"/>
      <c r="Z204" s="682"/>
    </row>
    <row r="205" spans="1:26" ht="15">
      <c r="A205" s="682"/>
      <c r="B205" s="684"/>
      <c r="C205" s="684"/>
      <c r="D205" s="684"/>
      <c r="E205" s="865"/>
      <c r="F205" s="865"/>
      <c r="G205" s="865"/>
      <c r="H205" s="865"/>
      <c r="I205" s="684"/>
      <c r="J205" s="682"/>
      <c r="K205" s="682"/>
      <c r="L205" s="682"/>
      <c r="M205" s="682"/>
      <c r="N205" s="682"/>
      <c r="O205" s="682"/>
      <c r="P205" s="682"/>
      <c r="Q205" s="682"/>
      <c r="R205" s="682"/>
      <c r="S205" s="682"/>
      <c r="T205" s="682"/>
      <c r="U205" s="682"/>
      <c r="V205" s="682"/>
      <c r="W205" s="682"/>
      <c r="X205" s="682"/>
      <c r="Y205" s="682"/>
      <c r="Z205" s="682"/>
    </row>
    <row r="206" spans="1:26" ht="15">
      <c r="A206" s="682"/>
      <c r="B206" s="684"/>
      <c r="C206" s="684"/>
      <c r="D206" s="684"/>
      <c r="E206" s="865"/>
      <c r="F206" s="865"/>
      <c r="G206" s="865"/>
      <c r="H206" s="865"/>
      <c r="I206" s="684"/>
      <c r="J206" s="682"/>
      <c r="K206" s="682"/>
      <c r="L206" s="682"/>
      <c r="M206" s="682"/>
      <c r="N206" s="682"/>
      <c r="O206" s="682"/>
      <c r="P206" s="682"/>
      <c r="Q206" s="682"/>
      <c r="R206" s="682"/>
      <c r="S206" s="682"/>
      <c r="T206" s="682"/>
      <c r="U206" s="682"/>
      <c r="V206" s="682"/>
      <c r="W206" s="682"/>
      <c r="X206" s="682"/>
      <c r="Y206" s="682"/>
      <c r="Z206" s="682"/>
    </row>
    <row r="207" spans="1:26" ht="15">
      <c r="A207" s="682"/>
      <c r="B207" s="684"/>
      <c r="C207" s="684"/>
      <c r="D207" s="684"/>
      <c r="E207" s="865"/>
      <c r="F207" s="865"/>
      <c r="G207" s="865"/>
      <c r="H207" s="865"/>
      <c r="I207" s="684"/>
      <c r="J207" s="682"/>
      <c r="K207" s="682"/>
      <c r="L207" s="682"/>
      <c r="M207" s="682"/>
      <c r="N207" s="682"/>
      <c r="O207" s="682"/>
      <c r="P207" s="682"/>
      <c r="Q207" s="682"/>
      <c r="R207" s="682"/>
      <c r="S207" s="682"/>
      <c r="T207" s="682"/>
      <c r="U207" s="682"/>
      <c r="V207" s="682"/>
      <c r="W207" s="682"/>
      <c r="X207" s="682"/>
      <c r="Y207" s="682"/>
      <c r="Z207" s="682"/>
    </row>
    <row r="208" spans="1:26" ht="15">
      <c r="A208" s="682"/>
      <c r="B208" s="684"/>
      <c r="C208" s="684"/>
      <c r="D208" s="684"/>
      <c r="E208" s="865"/>
      <c r="F208" s="865"/>
      <c r="G208" s="865"/>
      <c r="H208" s="865"/>
      <c r="I208" s="684"/>
      <c r="J208" s="682"/>
      <c r="K208" s="682"/>
      <c r="L208" s="682"/>
      <c r="M208" s="682"/>
      <c r="N208" s="682"/>
      <c r="O208" s="682"/>
      <c r="P208" s="682"/>
      <c r="Q208" s="682"/>
      <c r="R208" s="682"/>
      <c r="S208" s="682"/>
      <c r="T208" s="682"/>
      <c r="U208" s="682"/>
      <c r="V208" s="682"/>
      <c r="W208" s="682"/>
      <c r="X208" s="682"/>
      <c r="Y208" s="682"/>
      <c r="Z208" s="682"/>
    </row>
    <row r="209" spans="1:26" ht="15">
      <c r="A209" s="682"/>
      <c r="B209" s="684"/>
      <c r="C209" s="684"/>
      <c r="D209" s="684"/>
      <c r="E209" s="865"/>
      <c r="F209" s="865"/>
      <c r="G209" s="865"/>
      <c r="H209" s="865"/>
      <c r="I209" s="684"/>
      <c r="J209" s="682"/>
      <c r="K209" s="682"/>
      <c r="L209" s="682"/>
      <c r="M209" s="682"/>
      <c r="N209" s="682"/>
      <c r="O209" s="682"/>
      <c r="P209" s="682"/>
      <c r="Q209" s="682"/>
      <c r="R209" s="682"/>
      <c r="S209" s="682"/>
      <c r="T209" s="682"/>
      <c r="U209" s="682"/>
      <c r="V209" s="682"/>
      <c r="W209" s="682"/>
      <c r="X209" s="682"/>
      <c r="Y209" s="682"/>
      <c r="Z209" s="682"/>
    </row>
    <row r="210" spans="1:26" ht="15">
      <c r="A210" s="682"/>
      <c r="B210" s="684"/>
      <c r="C210" s="684"/>
      <c r="D210" s="684"/>
      <c r="E210" s="865"/>
      <c r="F210" s="865"/>
      <c r="G210" s="865"/>
      <c r="H210" s="865"/>
      <c r="I210" s="684"/>
      <c r="J210" s="682"/>
      <c r="K210" s="682"/>
      <c r="L210" s="682"/>
      <c r="M210" s="682"/>
      <c r="N210" s="682"/>
      <c r="O210" s="682"/>
      <c r="P210" s="682"/>
      <c r="Q210" s="682"/>
      <c r="R210" s="682"/>
      <c r="S210" s="682"/>
      <c r="T210" s="682"/>
      <c r="U210" s="682"/>
      <c r="V210" s="682"/>
      <c r="W210" s="682"/>
      <c r="X210" s="682"/>
      <c r="Y210" s="682"/>
      <c r="Z210" s="682"/>
    </row>
    <row r="211" spans="1:26" ht="15">
      <c r="A211" s="682"/>
      <c r="B211" s="684"/>
      <c r="C211" s="684"/>
      <c r="D211" s="684"/>
      <c r="E211" s="865"/>
      <c r="F211" s="865"/>
      <c r="G211" s="865"/>
      <c r="H211" s="865"/>
      <c r="I211" s="684"/>
      <c r="J211" s="682"/>
      <c r="K211" s="682"/>
      <c r="L211" s="682"/>
      <c r="M211" s="682"/>
      <c r="N211" s="682"/>
      <c r="O211" s="682"/>
      <c r="P211" s="682"/>
      <c r="Q211" s="682"/>
      <c r="R211" s="682"/>
      <c r="S211" s="682"/>
      <c r="T211" s="682"/>
      <c r="U211" s="682"/>
      <c r="V211" s="682"/>
      <c r="W211" s="682"/>
      <c r="X211" s="682"/>
      <c r="Y211" s="682"/>
      <c r="Z211" s="682"/>
    </row>
    <row r="212" spans="1:26" ht="15">
      <c r="A212" s="682"/>
      <c r="B212" s="684"/>
      <c r="C212" s="684"/>
      <c r="D212" s="684"/>
      <c r="E212" s="865"/>
      <c r="F212" s="865"/>
      <c r="G212" s="865"/>
      <c r="H212" s="865"/>
      <c r="I212" s="684"/>
      <c r="J212" s="682"/>
      <c r="K212" s="682"/>
      <c r="L212" s="682"/>
      <c r="M212" s="682"/>
      <c r="N212" s="682"/>
      <c r="O212" s="682"/>
      <c r="P212" s="682"/>
      <c r="Q212" s="682"/>
      <c r="R212" s="682"/>
      <c r="S212" s="682"/>
      <c r="T212" s="682"/>
      <c r="U212" s="682"/>
      <c r="V212" s="682"/>
      <c r="W212" s="682"/>
      <c r="X212" s="682"/>
      <c r="Y212" s="682"/>
      <c r="Z212" s="682"/>
    </row>
    <row r="213" spans="1:26" ht="15">
      <c r="A213" s="682"/>
      <c r="B213" s="684"/>
      <c r="C213" s="684"/>
      <c r="D213" s="684"/>
      <c r="E213" s="865"/>
      <c r="F213" s="865"/>
      <c r="G213" s="865"/>
      <c r="H213" s="865"/>
      <c r="I213" s="684"/>
      <c r="J213" s="682"/>
      <c r="K213" s="682"/>
      <c r="L213" s="682"/>
      <c r="M213" s="682"/>
      <c r="N213" s="682"/>
      <c r="O213" s="682"/>
      <c r="P213" s="682"/>
      <c r="Q213" s="682"/>
      <c r="R213" s="682"/>
      <c r="S213" s="682"/>
      <c r="T213" s="682"/>
      <c r="U213" s="682"/>
      <c r="V213" s="682"/>
      <c r="W213" s="682"/>
      <c r="X213" s="682"/>
      <c r="Y213" s="682"/>
      <c r="Z213" s="682"/>
    </row>
    <row r="214" spans="1:26" ht="15">
      <c r="A214" s="682"/>
      <c r="B214" s="684"/>
      <c r="C214" s="684"/>
      <c r="D214" s="684"/>
      <c r="E214" s="865"/>
      <c r="F214" s="865"/>
      <c r="G214" s="865"/>
      <c r="H214" s="865"/>
      <c r="I214" s="684"/>
      <c r="J214" s="682"/>
      <c r="K214" s="682"/>
      <c r="L214" s="682"/>
      <c r="M214" s="682"/>
      <c r="N214" s="682"/>
      <c r="O214" s="682"/>
      <c r="P214" s="682"/>
      <c r="Q214" s="682"/>
      <c r="R214" s="682"/>
      <c r="S214" s="682"/>
      <c r="T214" s="682"/>
      <c r="U214" s="682"/>
      <c r="V214" s="682"/>
      <c r="W214" s="682"/>
      <c r="X214" s="682"/>
      <c r="Y214" s="682"/>
      <c r="Z214" s="682"/>
    </row>
    <row r="215" spans="1:26" ht="15">
      <c r="A215" s="682"/>
      <c r="B215" s="684"/>
      <c r="C215" s="684"/>
      <c r="D215" s="684"/>
      <c r="E215" s="865"/>
      <c r="F215" s="865"/>
      <c r="G215" s="865"/>
      <c r="H215" s="865"/>
      <c r="I215" s="684"/>
      <c r="J215" s="682"/>
      <c r="K215" s="682"/>
      <c r="L215" s="682"/>
      <c r="M215" s="682"/>
      <c r="N215" s="682"/>
      <c r="O215" s="682"/>
      <c r="P215" s="682"/>
      <c r="Q215" s="682"/>
      <c r="R215" s="682"/>
      <c r="S215" s="682"/>
      <c r="T215" s="682"/>
      <c r="U215" s="682"/>
      <c r="V215" s="682"/>
      <c r="W215" s="682"/>
      <c r="X215" s="682"/>
      <c r="Y215" s="682"/>
      <c r="Z215" s="682"/>
    </row>
    <row r="216" spans="1:26" ht="15">
      <c r="A216" s="682"/>
      <c r="B216" s="684"/>
      <c r="C216" s="684"/>
      <c r="D216" s="684"/>
      <c r="E216" s="865"/>
      <c r="F216" s="865"/>
      <c r="G216" s="865"/>
      <c r="H216" s="865"/>
      <c r="I216" s="684"/>
      <c r="J216" s="682"/>
      <c r="K216" s="682"/>
      <c r="L216" s="682"/>
      <c r="M216" s="682"/>
      <c r="N216" s="682"/>
      <c r="O216" s="682"/>
      <c r="P216" s="682"/>
      <c r="Q216" s="682"/>
      <c r="R216" s="682"/>
      <c r="S216" s="682"/>
      <c r="T216" s="682"/>
      <c r="U216" s="682"/>
      <c r="V216" s="682"/>
      <c r="W216" s="682"/>
      <c r="X216" s="682"/>
      <c r="Y216" s="682"/>
      <c r="Z216" s="682"/>
    </row>
    <row r="217" spans="1:26" ht="15">
      <c r="A217" s="682"/>
      <c r="B217" s="684"/>
      <c r="C217" s="684"/>
      <c r="D217" s="684"/>
      <c r="E217" s="865"/>
      <c r="F217" s="865"/>
      <c r="G217" s="865"/>
      <c r="H217" s="865"/>
      <c r="I217" s="684"/>
      <c r="J217" s="682"/>
      <c r="K217" s="682"/>
      <c r="L217" s="682"/>
      <c r="M217" s="682"/>
      <c r="N217" s="682"/>
      <c r="O217" s="682"/>
      <c r="P217" s="682"/>
      <c r="Q217" s="682"/>
      <c r="R217" s="682"/>
      <c r="S217" s="682"/>
      <c r="T217" s="682"/>
      <c r="U217" s="682"/>
      <c r="V217" s="682"/>
      <c r="W217" s="682"/>
      <c r="X217" s="682"/>
      <c r="Y217" s="682"/>
      <c r="Z217" s="682"/>
    </row>
    <row r="218" spans="1:26" ht="15">
      <c r="A218" s="682"/>
      <c r="B218" s="684"/>
      <c r="C218" s="684"/>
      <c r="D218" s="684"/>
      <c r="E218" s="865"/>
      <c r="F218" s="865"/>
      <c r="G218" s="865"/>
      <c r="H218" s="865"/>
      <c r="I218" s="684"/>
      <c r="J218" s="682"/>
      <c r="K218" s="682"/>
      <c r="L218" s="682"/>
      <c r="M218" s="682"/>
      <c r="N218" s="682"/>
      <c r="O218" s="682"/>
      <c r="P218" s="682"/>
      <c r="Q218" s="682"/>
      <c r="R218" s="682"/>
      <c r="S218" s="682"/>
      <c r="T218" s="682"/>
      <c r="U218" s="682"/>
      <c r="V218" s="682"/>
      <c r="W218" s="682"/>
      <c r="X218" s="682"/>
      <c r="Y218" s="682"/>
      <c r="Z218" s="682"/>
    </row>
    <row r="219" spans="1:26" ht="15">
      <c r="A219" s="682"/>
      <c r="B219" s="684"/>
      <c r="C219" s="684"/>
      <c r="D219" s="684"/>
      <c r="E219" s="865"/>
      <c r="F219" s="865"/>
      <c r="G219" s="865"/>
      <c r="H219" s="865"/>
      <c r="I219" s="684"/>
      <c r="J219" s="682"/>
      <c r="K219" s="682"/>
      <c r="L219" s="682"/>
      <c r="M219" s="682"/>
      <c r="N219" s="682"/>
      <c r="O219" s="682"/>
      <c r="P219" s="682"/>
      <c r="Q219" s="682"/>
      <c r="R219" s="682"/>
      <c r="S219" s="682"/>
      <c r="T219" s="682"/>
      <c r="U219" s="682"/>
      <c r="V219" s="682"/>
      <c r="W219" s="682"/>
      <c r="X219" s="682"/>
      <c r="Y219" s="682"/>
      <c r="Z219" s="682"/>
    </row>
    <row r="220" spans="1:26" ht="15">
      <c r="A220" s="682"/>
      <c r="B220" s="684"/>
      <c r="C220" s="684"/>
      <c r="D220" s="684"/>
      <c r="E220" s="865"/>
      <c r="F220" s="865"/>
      <c r="G220" s="865"/>
      <c r="H220" s="865"/>
      <c r="I220" s="684"/>
      <c r="J220" s="682"/>
      <c r="K220" s="682"/>
      <c r="L220" s="682"/>
      <c r="M220" s="682"/>
      <c r="N220" s="682"/>
      <c r="O220" s="682"/>
      <c r="P220" s="682"/>
      <c r="Q220" s="682"/>
      <c r="R220" s="682"/>
      <c r="S220" s="682"/>
      <c r="T220" s="682"/>
      <c r="U220" s="682"/>
      <c r="V220" s="682"/>
      <c r="W220" s="682"/>
      <c r="X220" s="682"/>
      <c r="Y220" s="682"/>
      <c r="Z220" s="682"/>
    </row>
    <row r="221" spans="1:26" ht="15">
      <c r="A221" s="682"/>
      <c r="B221" s="684"/>
      <c r="C221" s="684"/>
      <c r="D221" s="684"/>
      <c r="E221" s="865"/>
      <c r="F221" s="865"/>
      <c r="G221" s="865"/>
      <c r="H221" s="865"/>
      <c r="I221" s="684"/>
      <c r="J221" s="682"/>
      <c r="K221" s="682"/>
      <c r="L221" s="682"/>
      <c r="M221" s="682"/>
      <c r="N221" s="682"/>
      <c r="O221" s="682"/>
      <c r="P221" s="682"/>
      <c r="Q221" s="682"/>
      <c r="R221" s="682"/>
      <c r="S221" s="682"/>
      <c r="T221" s="682"/>
      <c r="U221" s="682"/>
      <c r="V221" s="682"/>
      <c r="W221" s="682"/>
      <c r="X221" s="682"/>
      <c r="Y221" s="682"/>
      <c r="Z221" s="682"/>
    </row>
    <row r="222" spans="1:26" ht="15">
      <c r="A222" s="682"/>
      <c r="B222" s="684"/>
      <c r="C222" s="684"/>
      <c r="D222" s="684"/>
      <c r="E222" s="865"/>
      <c r="F222" s="865"/>
      <c r="G222" s="865"/>
      <c r="H222" s="865"/>
      <c r="I222" s="684"/>
      <c r="J222" s="682"/>
      <c r="K222" s="682"/>
      <c r="L222" s="682"/>
      <c r="M222" s="682"/>
      <c r="N222" s="682"/>
      <c r="O222" s="682"/>
      <c r="P222" s="682"/>
      <c r="Q222" s="682"/>
      <c r="R222" s="682"/>
      <c r="S222" s="682"/>
      <c r="T222" s="682"/>
      <c r="U222" s="682"/>
      <c r="V222" s="682"/>
      <c r="W222" s="682"/>
      <c r="X222" s="682"/>
      <c r="Y222" s="682"/>
      <c r="Z222" s="682"/>
    </row>
    <row r="223" spans="1:26" ht="15">
      <c r="A223" s="682"/>
      <c r="B223" s="684"/>
      <c r="C223" s="684"/>
      <c r="D223" s="684"/>
      <c r="E223" s="865"/>
      <c r="F223" s="865"/>
      <c r="G223" s="865"/>
      <c r="H223" s="865"/>
      <c r="I223" s="684"/>
      <c r="J223" s="682"/>
      <c r="K223" s="682"/>
      <c r="L223" s="682"/>
      <c r="M223" s="682"/>
      <c r="N223" s="682"/>
      <c r="O223" s="682"/>
      <c r="P223" s="682"/>
      <c r="Q223" s="682"/>
      <c r="R223" s="682"/>
      <c r="S223" s="682"/>
      <c r="T223" s="682"/>
      <c r="U223" s="682"/>
      <c r="V223" s="682"/>
      <c r="W223" s="682"/>
      <c r="X223" s="682"/>
      <c r="Y223" s="682"/>
      <c r="Z223" s="682"/>
    </row>
    <row r="224" spans="1:26" ht="15">
      <c r="A224" s="682"/>
      <c r="B224" s="684"/>
      <c r="C224" s="684"/>
      <c r="D224" s="684"/>
      <c r="E224" s="865"/>
      <c r="F224" s="865"/>
      <c r="G224" s="865"/>
      <c r="H224" s="865"/>
      <c r="I224" s="684"/>
      <c r="J224" s="682"/>
      <c r="K224" s="682"/>
      <c r="L224" s="682"/>
      <c r="M224" s="682"/>
      <c r="N224" s="682"/>
      <c r="O224" s="682"/>
      <c r="P224" s="682"/>
      <c r="Q224" s="682"/>
      <c r="R224" s="682"/>
      <c r="S224" s="682"/>
      <c r="T224" s="682"/>
      <c r="U224" s="682"/>
      <c r="V224" s="682"/>
      <c r="W224" s="682"/>
      <c r="X224" s="682"/>
      <c r="Y224" s="682"/>
      <c r="Z224" s="682"/>
    </row>
    <row r="225" spans="1:26" ht="15">
      <c r="A225" s="682"/>
      <c r="B225" s="684"/>
      <c r="C225" s="684"/>
      <c r="D225" s="684"/>
      <c r="E225" s="865"/>
      <c r="F225" s="865"/>
      <c r="G225" s="865"/>
      <c r="H225" s="865"/>
      <c r="I225" s="684"/>
      <c r="J225" s="682"/>
      <c r="K225" s="682"/>
      <c r="L225" s="682"/>
      <c r="M225" s="682"/>
      <c r="N225" s="682"/>
      <c r="O225" s="682"/>
      <c r="P225" s="682"/>
      <c r="Q225" s="682"/>
      <c r="R225" s="682"/>
      <c r="S225" s="682"/>
      <c r="T225" s="682"/>
      <c r="U225" s="682"/>
      <c r="V225" s="682"/>
      <c r="W225" s="682"/>
      <c r="X225" s="682"/>
      <c r="Y225" s="682"/>
      <c r="Z225" s="682"/>
    </row>
    <row r="226" spans="1:26" ht="15">
      <c r="A226" s="682"/>
      <c r="B226" s="684"/>
      <c r="C226" s="684"/>
      <c r="D226" s="684"/>
      <c r="E226" s="865"/>
      <c r="F226" s="865"/>
      <c r="G226" s="865"/>
      <c r="H226" s="865"/>
      <c r="I226" s="684"/>
      <c r="J226" s="682"/>
      <c r="K226" s="682"/>
      <c r="L226" s="682"/>
      <c r="M226" s="682"/>
      <c r="N226" s="682"/>
      <c r="O226" s="682"/>
      <c r="P226" s="682"/>
      <c r="Q226" s="682"/>
      <c r="R226" s="682"/>
      <c r="S226" s="682"/>
      <c r="T226" s="682"/>
      <c r="U226" s="682"/>
      <c r="V226" s="682"/>
      <c r="W226" s="682"/>
      <c r="X226" s="682"/>
      <c r="Y226" s="682"/>
      <c r="Z226" s="682"/>
    </row>
    <row r="227" spans="1:26" ht="15">
      <c r="A227" s="682"/>
      <c r="B227" s="684"/>
      <c r="C227" s="684"/>
      <c r="D227" s="684"/>
      <c r="E227" s="865"/>
      <c r="F227" s="865"/>
      <c r="G227" s="865"/>
      <c r="H227" s="865"/>
      <c r="I227" s="684"/>
      <c r="J227" s="682"/>
      <c r="K227" s="682"/>
      <c r="L227" s="682"/>
      <c r="M227" s="682"/>
      <c r="N227" s="682"/>
      <c r="O227" s="682"/>
      <c r="P227" s="682"/>
      <c r="Q227" s="682"/>
      <c r="R227" s="682"/>
      <c r="S227" s="682"/>
      <c r="T227" s="682"/>
      <c r="U227" s="682"/>
      <c r="V227" s="682"/>
      <c r="W227" s="682"/>
      <c r="X227" s="682"/>
      <c r="Y227" s="682"/>
      <c r="Z227" s="682"/>
    </row>
    <row r="228" spans="1:26" ht="15">
      <c r="A228" s="682"/>
      <c r="B228" s="684"/>
      <c r="C228" s="684"/>
      <c r="D228" s="684"/>
      <c r="E228" s="865"/>
      <c r="F228" s="865"/>
      <c r="G228" s="865"/>
      <c r="H228" s="865"/>
      <c r="I228" s="684"/>
      <c r="J228" s="682"/>
      <c r="K228" s="682"/>
      <c r="L228" s="682"/>
      <c r="M228" s="682"/>
      <c r="N228" s="682"/>
      <c r="O228" s="682"/>
      <c r="P228" s="682"/>
      <c r="Q228" s="682"/>
      <c r="R228" s="682"/>
      <c r="S228" s="682"/>
      <c r="T228" s="682"/>
      <c r="U228" s="682"/>
      <c r="V228" s="682"/>
      <c r="W228" s="682"/>
      <c r="X228" s="682"/>
      <c r="Y228" s="682"/>
      <c r="Z228" s="682"/>
    </row>
    <row r="229" spans="1:26" ht="15">
      <c r="A229" s="682"/>
      <c r="B229" s="684"/>
      <c r="C229" s="684"/>
      <c r="D229" s="684"/>
      <c r="E229" s="865"/>
      <c r="F229" s="865"/>
      <c r="G229" s="865"/>
      <c r="H229" s="865"/>
      <c r="I229" s="684"/>
      <c r="J229" s="682"/>
      <c r="K229" s="682"/>
      <c r="L229" s="682"/>
      <c r="M229" s="682"/>
      <c r="N229" s="682"/>
      <c r="O229" s="682"/>
      <c r="P229" s="682"/>
      <c r="Q229" s="682"/>
      <c r="R229" s="682"/>
      <c r="S229" s="682"/>
      <c r="T229" s="682"/>
      <c r="U229" s="682"/>
      <c r="V229" s="682"/>
      <c r="W229" s="682"/>
      <c r="X229" s="682"/>
      <c r="Y229" s="682"/>
      <c r="Z229" s="682"/>
    </row>
    <row r="230" spans="1:26" ht="15">
      <c r="A230" s="682"/>
      <c r="B230" s="684"/>
      <c r="C230" s="684"/>
      <c r="D230" s="684"/>
      <c r="E230" s="865"/>
      <c r="F230" s="865"/>
      <c r="G230" s="865"/>
      <c r="H230" s="865"/>
      <c r="I230" s="684"/>
      <c r="J230" s="682"/>
      <c r="K230" s="682"/>
      <c r="L230" s="682"/>
      <c r="M230" s="682"/>
      <c r="N230" s="682"/>
      <c r="O230" s="682"/>
      <c r="P230" s="682"/>
      <c r="Q230" s="682"/>
      <c r="R230" s="682"/>
      <c r="S230" s="682"/>
      <c r="T230" s="682"/>
      <c r="U230" s="682"/>
      <c r="V230" s="682"/>
      <c r="W230" s="682"/>
      <c r="X230" s="682"/>
      <c r="Y230" s="682"/>
      <c r="Z230" s="682"/>
    </row>
    <row r="231" spans="1:26" ht="15">
      <c r="A231" s="682"/>
      <c r="B231" s="684"/>
      <c r="C231" s="684"/>
      <c r="D231" s="684"/>
      <c r="E231" s="865"/>
      <c r="F231" s="865"/>
      <c r="G231" s="865"/>
      <c r="H231" s="865"/>
      <c r="I231" s="684"/>
      <c r="J231" s="682"/>
      <c r="K231" s="682"/>
      <c r="L231" s="682"/>
      <c r="M231" s="682"/>
      <c r="N231" s="682"/>
      <c r="O231" s="682"/>
      <c r="P231" s="682"/>
      <c r="Q231" s="682"/>
      <c r="R231" s="682"/>
      <c r="S231" s="682"/>
      <c r="T231" s="682"/>
      <c r="U231" s="682"/>
      <c r="V231" s="682"/>
      <c r="W231" s="682"/>
      <c r="X231" s="682"/>
      <c r="Y231" s="682"/>
      <c r="Z231" s="682"/>
    </row>
    <row r="232" spans="1:26" ht="15">
      <c r="A232" s="682"/>
      <c r="B232" s="684"/>
      <c r="C232" s="684"/>
      <c r="D232" s="684"/>
      <c r="E232" s="865"/>
      <c r="F232" s="865"/>
      <c r="G232" s="865"/>
      <c r="H232" s="865"/>
      <c r="I232" s="684"/>
      <c r="J232" s="682"/>
      <c r="K232" s="682"/>
      <c r="L232" s="682"/>
      <c r="M232" s="682"/>
      <c r="N232" s="682"/>
      <c r="O232" s="682"/>
      <c r="P232" s="682"/>
      <c r="Q232" s="682"/>
      <c r="R232" s="682"/>
      <c r="S232" s="682"/>
      <c r="T232" s="682"/>
      <c r="U232" s="682"/>
      <c r="V232" s="682"/>
      <c r="W232" s="682"/>
      <c r="X232" s="682"/>
      <c r="Y232" s="682"/>
      <c r="Z232" s="682"/>
    </row>
    <row r="233" spans="1:26" ht="15">
      <c r="A233" s="682"/>
      <c r="B233" s="684"/>
      <c r="C233" s="684"/>
      <c r="D233" s="684"/>
      <c r="E233" s="865"/>
      <c r="F233" s="865"/>
      <c r="G233" s="865"/>
      <c r="H233" s="865"/>
      <c r="I233" s="684"/>
      <c r="J233" s="682"/>
      <c r="K233" s="682"/>
      <c r="L233" s="682"/>
      <c r="M233" s="682"/>
      <c r="N233" s="682"/>
      <c r="O233" s="682"/>
      <c r="P233" s="682"/>
      <c r="Q233" s="682"/>
      <c r="R233" s="682"/>
      <c r="S233" s="682"/>
      <c r="T233" s="682"/>
      <c r="U233" s="682"/>
      <c r="V233" s="682"/>
      <c r="W233" s="682"/>
      <c r="X233" s="682"/>
      <c r="Y233" s="682"/>
      <c r="Z233" s="682"/>
    </row>
    <row r="234" spans="1:26" ht="15">
      <c r="A234" s="682"/>
      <c r="B234" s="684"/>
      <c r="C234" s="684"/>
      <c r="D234" s="684"/>
      <c r="E234" s="865"/>
      <c r="F234" s="865"/>
      <c r="G234" s="865"/>
      <c r="H234" s="865"/>
      <c r="I234" s="684"/>
      <c r="J234" s="682"/>
      <c r="K234" s="682"/>
      <c r="L234" s="682"/>
      <c r="M234" s="682"/>
      <c r="N234" s="682"/>
      <c r="O234" s="682"/>
      <c r="P234" s="682"/>
      <c r="Q234" s="682"/>
      <c r="R234" s="682"/>
      <c r="S234" s="682"/>
      <c r="T234" s="682"/>
      <c r="U234" s="682"/>
      <c r="V234" s="682"/>
      <c r="W234" s="682"/>
      <c r="X234" s="682"/>
      <c r="Y234" s="682"/>
      <c r="Z234" s="682"/>
    </row>
    <row r="235" spans="1:26" ht="15">
      <c r="A235" s="682"/>
      <c r="B235" s="684"/>
      <c r="C235" s="684"/>
      <c r="D235" s="684"/>
      <c r="E235" s="865"/>
      <c r="F235" s="865"/>
      <c r="G235" s="865"/>
      <c r="H235" s="865"/>
      <c r="I235" s="684"/>
      <c r="J235" s="682"/>
      <c r="K235" s="682"/>
      <c r="L235" s="682"/>
      <c r="M235" s="682"/>
      <c r="N235" s="682"/>
      <c r="O235" s="682"/>
      <c r="P235" s="682"/>
      <c r="Q235" s="682"/>
      <c r="R235" s="682"/>
      <c r="S235" s="682"/>
      <c r="T235" s="682"/>
      <c r="U235" s="682"/>
      <c r="V235" s="682"/>
      <c r="W235" s="682"/>
      <c r="X235" s="682"/>
      <c r="Y235" s="682"/>
      <c r="Z235" s="682"/>
    </row>
    <row r="236" spans="1:26" ht="15">
      <c r="A236" s="682"/>
      <c r="B236" s="684"/>
      <c r="C236" s="684"/>
      <c r="D236" s="684"/>
      <c r="E236" s="865"/>
      <c r="F236" s="865"/>
      <c r="G236" s="865"/>
      <c r="H236" s="865"/>
      <c r="I236" s="684"/>
      <c r="J236" s="682"/>
      <c r="K236" s="682"/>
      <c r="L236" s="682"/>
      <c r="M236" s="682"/>
      <c r="N236" s="682"/>
      <c r="O236" s="682"/>
      <c r="P236" s="682"/>
      <c r="Q236" s="682"/>
      <c r="R236" s="682"/>
      <c r="S236" s="682"/>
      <c r="T236" s="682"/>
      <c r="U236" s="682"/>
      <c r="V236" s="682"/>
      <c r="W236" s="682"/>
      <c r="X236" s="682"/>
      <c r="Y236" s="682"/>
      <c r="Z236" s="682"/>
    </row>
    <row r="237" spans="1:26" ht="15">
      <c r="A237" s="682"/>
      <c r="B237" s="684"/>
      <c r="C237" s="684"/>
      <c r="D237" s="684"/>
      <c r="E237" s="865"/>
      <c r="F237" s="865"/>
      <c r="G237" s="865"/>
      <c r="H237" s="865"/>
      <c r="I237" s="684"/>
      <c r="J237" s="682"/>
      <c r="K237" s="682"/>
      <c r="L237" s="682"/>
      <c r="M237" s="682"/>
      <c r="N237" s="682"/>
      <c r="O237" s="682"/>
      <c r="P237" s="682"/>
      <c r="Q237" s="682"/>
      <c r="R237" s="682"/>
      <c r="S237" s="682"/>
      <c r="T237" s="682"/>
      <c r="U237" s="682"/>
      <c r="V237" s="682"/>
      <c r="W237" s="682"/>
      <c r="X237" s="682"/>
      <c r="Y237" s="682"/>
      <c r="Z237" s="682"/>
    </row>
    <row r="238" spans="1:26" ht="15">
      <c r="A238" s="682"/>
      <c r="B238" s="684"/>
      <c r="C238" s="684"/>
      <c r="D238" s="684"/>
      <c r="E238" s="865"/>
      <c r="F238" s="865"/>
      <c r="G238" s="865"/>
      <c r="H238" s="865"/>
      <c r="I238" s="684"/>
      <c r="J238" s="682"/>
      <c r="K238" s="682"/>
      <c r="L238" s="682"/>
      <c r="M238" s="682"/>
      <c r="N238" s="682"/>
      <c r="O238" s="682"/>
      <c r="P238" s="682"/>
      <c r="Q238" s="682"/>
      <c r="R238" s="682"/>
      <c r="S238" s="682"/>
      <c r="T238" s="682"/>
      <c r="U238" s="682"/>
      <c r="V238" s="682"/>
      <c r="W238" s="682"/>
      <c r="X238" s="682"/>
      <c r="Y238" s="682"/>
      <c r="Z238" s="682"/>
    </row>
    <row r="239" spans="1:26" ht="15">
      <c r="A239" s="682"/>
      <c r="B239" s="684"/>
      <c r="C239" s="684"/>
      <c r="D239" s="684"/>
      <c r="E239" s="865"/>
      <c r="F239" s="865"/>
      <c r="G239" s="865"/>
      <c r="H239" s="865"/>
      <c r="I239" s="684"/>
      <c r="J239" s="682"/>
      <c r="K239" s="682"/>
      <c r="L239" s="682"/>
      <c r="M239" s="682"/>
      <c r="N239" s="682"/>
      <c r="O239" s="682"/>
      <c r="P239" s="682"/>
      <c r="Q239" s="682"/>
      <c r="R239" s="682"/>
      <c r="S239" s="682"/>
      <c r="T239" s="682"/>
      <c r="U239" s="682"/>
      <c r="V239" s="682"/>
      <c r="W239" s="682"/>
      <c r="X239" s="682"/>
      <c r="Y239" s="682"/>
      <c r="Z239" s="682"/>
    </row>
    <row r="240" spans="1:26" ht="15">
      <c r="A240" s="682"/>
      <c r="B240" s="684"/>
      <c r="C240" s="684"/>
      <c r="D240" s="684"/>
      <c r="E240" s="865"/>
      <c r="F240" s="865"/>
      <c r="G240" s="865"/>
      <c r="H240" s="865"/>
      <c r="I240" s="684"/>
      <c r="J240" s="682"/>
      <c r="K240" s="682"/>
      <c r="L240" s="682"/>
      <c r="M240" s="682"/>
      <c r="N240" s="682"/>
      <c r="O240" s="682"/>
      <c r="P240" s="682"/>
      <c r="Q240" s="682"/>
      <c r="R240" s="682"/>
      <c r="S240" s="682"/>
      <c r="T240" s="682"/>
      <c r="U240" s="682"/>
      <c r="V240" s="682"/>
      <c r="W240" s="682"/>
      <c r="X240" s="682"/>
      <c r="Y240" s="682"/>
      <c r="Z240" s="682"/>
    </row>
    <row r="241" spans="1:26" ht="15">
      <c r="A241" s="682"/>
      <c r="B241" s="684"/>
      <c r="C241" s="684"/>
      <c r="D241" s="684"/>
      <c r="E241" s="865"/>
      <c r="F241" s="865"/>
      <c r="G241" s="865"/>
      <c r="H241" s="865"/>
      <c r="I241" s="684"/>
      <c r="J241" s="682"/>
      <c r="K241" s="682"/>
      <c r="L241" s="682"/>
      <c r="M241" s="682"/>
      <c r="N241" s="682"/>
      <c r="O241" s="682"/>
      <c r="P241" s="682"/>
      <c r="Q241" s="682"/>
      <c r="R241" s="682"/>
      <c r="S241" s="682"/>
      <c r="T241" s="682"/>
      <c r="U241" s="682"/>
      <c r="V241" s="682"/>
      <c r="W241" s="682"/>
      <c r="X241" s="682"/>
      <c r="Y241" s="682"/>
      <c r="Z241" s="682"/>
    </row>
    <row r="242" spans="1:26" ht="15">
      <c r="A242" s="682"/>
      <c r="B242" s="684"/>
      <c r="C242" s="684"/>
      <c r="D242" s="684"/>
      <c r="E242" s="865"/>
      <c r="F242" s="865"/>
      <c r="G242" s="865"/>
      <c r="H242" s="865"/>
      <c r="I242" s="684"/>
      <c r="J242" s="682"/>
      <c r="K242" s="682"/>
      <c r="L242" s="682"/>
      <c r="M242" s="682"/>
      <c r="N242" s="682"/>
      <c r="O242" s="682"/>
      <c r="P242" s="682"/>
      <c r="Q242" s="682"/>
      <c r="R242" s="682"/>
      <c r="S242" s="682"/>
      <c r="T242" s="682"/>
      <c r="U242" s="682"/>
      <c r="V242" s="682"/>
      <c r="W242" s="682"/>
      <c r="X242" s="682"/>
      <c r="Y242" s="682"/>
      <c r="Z242" s="682"/>
    </row>
    <row r="243" spans="1:26" ht="15">
      <c r="A243" s="682"/>
      <c r="B243" s="684"/>
      <c r="C243" s="684"/>
      <c r="D243" s="684"/>
      <c r="E243" s="865"/>
      <c r="F243" s="865"/>
      <c r="G243" s="865"/>
      <c r="H243" s="865"/>
      <c r="I243" s="684"/>
      <c r="J243" s="682"/>
      <c r="K243" s="682"/>
      <c r="L243" s="682"/>
      <c r="M243" s="682"/>
      <c r="N243" s="682"/>
      <c r="O243" s="682"/>
      <c r="P243" s="682"/>
      <c r="Q243" s="682"/>
      <c r="R243" s="682"/>
      <c r="S243" s="682"/>
      <c r="T243" s="682"/>
      <c r="U243" s="682"/>
      <c r="V243" s="682"/>
      <c r="W243" s="682"/>
      <c r="X243" s="682"/>
      <c r="Y243" s="682"/>
      <c r="Z243" s="682"/>
    </row>
    <row r="244" spans="1:26" ht="15">
      <c r="A244" s="682"/>
      <c r="B244" s="684"/>
      <c r="C244" s="684"/>
      <c r="D244" s="684"/>
      <c r="E244" s="865"/>
      <c r="F244" s="865"/>
      <c r="G244" s="865"/>
      <c r="H244" s="865"/>
      <c r="I244" s="684"/>
      <c r="J244" s="682"/>
      <c r="K244" s="682"/>
      <c r="L244" s="682"/>
      <c r="M244" s="682"/>
      <c r="N244" s="682"/>
      <c r="O244" s="682"/>
      <c r="P244" s="682"/>
      <c r="Q244" s="682"/>
      <c r="R244" s="682"/>
      <c r="S244" s="682"/>
      <c r="T244" s="682"/>
      <c r="U244" s="682"/>
      <c r="V244" s="682"/>
      <c r="W244" s="682"/>
      <c r="X244" s="682"/>
      <c r="Y244" s="682"/>
      <c r="Z244" s="682"/>
    </row>
    <row r="245" spans="1:26" ht="15">
      <c r="A245" s="682"/>
      <c r="B245" s="684"/>
      <c r="C245" s="684"/>
      <c r="D245" s="684"/>
      <c r="E245" s="865"/>
      <c r="F245" s="865"/>
      <c r="G245" s="865"/>
      <c r="H245" s="865"/>
      <c r="I245" s="684"/>
      <c r="J245" s="682"/>
      <c r="K245" s="682"/>
      <c r="L245" s="682"/>
      <c r="M245" s="682"/>
      <c r="N245" s="682"/>
      <c r="O245" s="682"/>
      <c r="P245" s="682"/>
      <c r="Q245" s="682"/>
      <c r="R245" s="682"/>
      <c r="S245" s="682"/>
      <c r="T245" s="682"/>
      <c r="U245" s="682"/>
      <c r="V245" s="682"/>
      <c r="W245" s="682"/>
      <c r="X245" s="682"/>
      <c r="Y245" s="682"/>
      <c r="Z245" s="682"/>
    </row>
    <row r="246" spans="1:26" ht="15">
      <c r="A246" s="682"/>
      <c r="B246" s="684"/>
      <c r="C246" s="684"/>
      <c r="D246" s="684"/>
      <c r="E246" s="865"/>
      <c r="F246" s="865"/>
      <c r="G246" s="865"/>
      <c r="H246" s="865"/>
      <c r="I246" s="684"/>
      <c r="J246" s="682"/>
      <c r="K246" s="682"/>
      <c r="L246" s="682"/>
      <c r="M246" s="682"/>
      <c r="N246" s="682"/>
      <c r="O246" s="682"/>
      <c r="P246" s="682"/>
      <c r="Q246" s="682"/>
      <c r="R246" s="682"/>
      <c r="S246" s="682"/>
      <c r="T246" s="682"/>
      <c r="U246" s="682"/>
      <c r="V246" s="682"/>
      <c r="W246" s="682"/>
      <c r="X246" s="682"/>
      <c r="Y246" s="682"/>
      <c r="Z246" s="682"/>
    </row>
    <row r="247" spans="1:26" ht="15">
      <c r="A247" s="682"/>
      <c r="B247" s="684"/>
      <c r="C247" s="684"/>
      <c r="D247" s="684"/>
      <c r="E247" s="865"/>
      <c r="F247" s="865"/>
      <c r="G247" s="865"/>
      <c r="H247" s="865"/>
      <c r="I247" s="684"/>
      <c r="J247" s="682"/>
      <c r="K247" s="682"/>
      <c r="L247" s="682"/>
      <c r="M247" s="682"/>
      <c r="N247" s="682"/>
      <c r="O247" s="682"/>
      <c r="P247" s="682"/>
      <c r="Q247" s="682"/>
      <c r="R247" s="682"/>
      <c r="S247" s="682"/>
      <c r="T247" s="682"/>
      <c r="U247" s="682"/>
      <c r="V247" s="682"/>
      <c r="W247" s="682"/>
      <c r="X247" s="682"/>
      <c r="Y247" s="682"/>
      <c r="Z247" s="682"/>
    </row>
    <row r="248" spans="1:26" ht="15">
      <c r="A248" s="682"/>
      <c r="B248" s="684"/>
      <c r="C248" s="684"/>
      <c r="D248" s="684"/>
      <c r="E248" s="865"/>
      <c r="F248" s="865"/>
      <c r="G248" s="865"/>
      <c r="H248" s="865"/>
      <c r="I248" s="684"/>
      <c r="J248" s="682"/>
      <c r="K248" s="682"/>
      <c r="L248" s="682"/>
      <c r="M248" s="682"/>
      <c r="N248" s="682"/>
      <c r="O248" s="682"/>
      <c r="P248" s="682"/>
      <c r="Q248" s="682"/>
      <c r="R248" s="682"/>
      <c r="S248" s="682"/>
      <c r="T248" s="682"/>
      <c r="U248" s="682"/>
      <c r="V248" s="682"/>
      <c r="W248" s="682"/>
      <c r="X248" s="682"/>
      <c r="Y248" s="682"/>
      <c r="Z248" s="682"/>
    </row>
    <row r="249" spans="1:26" ht="15">
      <c r="A249" s="682"/>
      <c r="B249" s="684"/>
      <c r="C249" s="684"/>
      <c r="D249" s="684"/>
      <c r="E249" s="865"/>
      <c r="F249" s="865"/>
      <c r="G249" s="865"/>
      <c r="H249" s="865"/>
      <c r="I249" s="684"/>
      <c r="J249" s="682"/>
      <c r="K249" s="682"/>
      <c r="L249" s="682"/>
      <c r="M249" s="682"/>
      <c r="N249" s="682"/>
      <c r="O249" s="682"/>
      <c r="P249" s="682"/>
      <c r="Q249" s="682"/>
      <c r="R249" s="682"/>
      <c r="S249" s="682"/>
      <c r="T249" s="682"/>
      <c r="U249" s="682"/>
      <c r="V249" s="682"/>
      <c r="W249" s="682"/>
      <c r="X249" s="682"/>
      <c r="Y249" s="682"/>
      <c r="Z249" s="682"/>
    </row>
    <row r="250" spans="1:26" ht="15">
      <c r="A250" s="682"/>
      <c r="B250" s="684"/>
      <c r="C250" s="684"/>
      <c r="D250" s="684"/>
      <c r="E250" s="865"/>
      <c r="F250" s="865"/>
      <c r="G250" s="865"/>
      <c r="H250" s="865"/>
      <c r="I250" s="684"/>
      <c r="J250" s="682"/>
      <c r="K250" s="682"/>
      <c r="L250" s="682"/>
      <c r="M250" s="682"/>
      <c r="N250" s="682"/>
      <c r="O250" s="682"/>
      <c r="P250" s="682"/>
      <c r="Q250" s="682"/>
      <c r="R250" s="682"/>
      <c r="S250" s="682"/>
      <c r="T250" s="682"/>
      <c r="U250" s="682"/>
      <c r="V250" s="682"/>
      <c r="W250" s="682"/>
      <c r="X250" s="682"/>
      <c r="Y250" s="682"/>
      <c r="Z250" s="682"/>
    </row>
    <row r="251" spans="1:26" ht="15">
      <c r="A251" s="682"/>
      <c r="B251" s="684"/>
      <c r="C251" s="684"/>
      <c r="D251" s="684"/>
      <c r="E251" s="865"/>
      <c r="F251" s="865"/>
      <c r="G251" s="865"/>
      <c r="H251" s="865"/>
      <c r="I251" s="684"/>
      <c r="J251" s="682"/>
      <c r="K251" s="682"/>
      <c r="L251" s="682"/>
      <c r="M251" s="682"/>
      <c r="N251" s="682"/>
      <c r="O251" s="682"/>
      <c r="P251" s="682"/>
      <c r="Q251" s="682"/>
      <c r="R251" s="682"/>
      <c r="S251" s="682"/>
      <c r="T251" s="682"/>
      <c r="U251" s="682"/>
      <c r="V251" s="682"/>
      <c r="W251" s="682"/>
      <c r="X251" s="682"/>
      <c r="Y251" s="682"/>
      <c r="Z251" s="682"/>
    </row>
    <row r="252" spans="1:26" ht="15">
      <c r="A252" s="682"/>
      <c r="B252" s="684"/>
      <c r="C252" s="684"/>
      <c r="D252" s="684"/>
      <c r="E252" s="865"/>
      <c r="F252" s="865"/>
      <c r="G252" s="865"/>
      <c r="H252" s="865"/>
      <c r="I252" s="684"/>
      <c r="J252" s="682"/>
      <c r="K252" s="682"/>
      <c r="L252" s="682"/>
      <c r="M252" s="682"/>
      <c r="N252" s="682"/>
      <c r="O252" s="682"/>
      <c r="P252" s="682"/>
      <c r="Q252" s="682"/>
      <c r="R252" s="682"/>
      <c r="S252" s="682"/>
      <c r="T252" s="682"/>
      <c r="U252" s="682"/>
      <c r="V252" s="682"/>
      <c r="W252" s="682"/>
      <c r="X252" s="682"/>
      <c r="Y252" s="682"/>
      <c r="Z252" s="682"/>
    </row>
    <row r="253" spans="1:26" ht="15">
      <c r="A253" s="682"/>
      <c r="B253" s="684"/>
      <c r="C253" s="684"/>
      <c r="D253" s="684"/>
      <c r="E253" s="865"/>
      <c r="F253" s="865"/>
      <c r="G253" s="865"/>
      <c r="H253" s="865"/>
      <c r="I253" s="684"/>
      <c r="J253" s="682"/>
      <c r="K253" s="682"/>
      <c r="L253" s="682"/>
      <c r="M253" s="682"/>
      <c r="N253" s="682"/>
      <c r="O253" s="682"/>
      <c r="P253" s="682"/>
      <c r="Q253" s="682"/>
      <c r="R253" s="682"/>
      <c r="S253" s="682"/>
      <c r="T253" s="682"/>
      <c r="U253" s="682"/>
      <c r="V253" s="682"/>
      <c r="W253" s="682"/>
      <c r="X253" s="682"/>
      <c r="Y253" s="682"/>
      <c r="Z253" s="682"/>
    </row>
    <row r="254" spans="1:26" ht="15">
      <c r="A254" s="682"/>
      <c r="B254" s="684"/>
      <c r="C254" s="684"/>
      <c r="D254" s="684"/>
      <c r="E254" s="865"/>
      <c r="F254" s="865"/>
      <c r="G254" s="865"/>
      <c r="H254" s="865"/>
      <c r="I254" s="684"/>
      <c r="J254" s="682"/>
      <c r="K254" s="682"/>
      <c r="L254" s="682"/>
      <c r="M254" s="682"/>
      <c r="N254" s="682"/>
      <c r="O254" s="682"/>
      <c r="P254" s="682"/>
      <c r="Q254" s="682"/>
      <c r="R254" s="682"/>
      <c r="S254" s="682"/>
      <c r="T254" s="682"/>
      <c r="U254" s="682"/>
      <c r="V254" s="682"/>
      <c r="W254" s="682"/>
      <c r="X254" s="682"/>
      <c r="Y254" s="682"/>
      <c r="Z254" s="682"/>
    </row>
    <row r="255" spans="1:26" ht="15">
      <c r="A255" s="682"/>
      <c r="B255" s="684"/>
      <c r="C255" s="684"/>
      <c r="D255" s="684"/>
      <c r="E255" s="865"/>
      <c r="F255" s="865"/>
      <c r="G255" s="865"/>
      <c r="H255" s="865"/>
      <c r="I255" s="684"/>
      <c r="J255" s="682"/>
      <c r="K255" s="682"/>
      <c r="L255" s="682"/>
      <c r="M255" s="682"/>
      <c r="N255" s="682"/>
      <c r="O255" s="682"/>
      <c r="P255" s="682"/>
      <c r="Q255" s="682"/>
      <c r="R255" s="682"/>
      <c r="S255" s="682"/>
      <c r="T255" s="682"/>
      <c r="U255" s="682"/>
      <c r="V255" s="682"/>
      <c r="W255" s="682"/>
      <c r="X255" s="682"/>
      <c r="Y255" s="682"/>
      <c r="Z255" s="682"/>
    </row>
    <row r="256" spans="1:26" ht="15">
      <c r="A256" s="682"/>
      <c r="B256" s="684"/>
      <c r="C256" s="684"/>
      <c r="D256" s="684"/>
      <c r="E256" s="865"/>
      <c r="F256" s="865"/>
      <c r="G256" s="865"/>
      <c r="H256" s="865"/>
      <c r="I256" s="684"/>
      <c r="J256" s="682"/>
      <c r="K256" s="682"/>
      <c r="L256" s="682"/>
      <c r="M256" s="682"/>
      <c r="N256" s="682"/>
      <c r="O256" s="682"/>
      <c r="P256" s="682"/>
      <c r="Q256" s="682"/>
      <c r="R256" s="682"/>
      <c r="S256" s="682"/>
      <c r="T256" s="682"/>
      <c r="U256" s="682"/>
      <c r="V256" s="682"/>
      <c r="W256" s="682"/>
      <c r="X256" s="682"/>
      <c r="Y256" s="682"/>
      <c r="Z256" s="682"/>
    </row>
    <row r="257" spans="1:26" ht="15">
      <c r="A257" s="682"/>
      <c r="B257" s="684"/>
      <c r="C257" s="684"/>
      <c r="D257" s="684"/>
      <c r="E257" s="865"/>
      <c r="F257" s="865"/>
      <c r="G257" s="865"/>
      <c r="H257" s="865"/>
      <c r="I257" s="684"/>
      <c r="J257" s="682"/>
      <c r="K257" s="682"/>
      <c r="L257" s="682"/>
      <c r="M257" s="682"/>
      <c r="N257" s="682"/>
      <c r="O257" s="682"/>
      <c r="P257" s="682"/>
      <c r="Q257" s="682"/>
      <c r="R257" s="682"/>
      <c r="S257" s="682"/>
      <c r="T257" s="682"/>
      <c r="U257" s="682"/>
      <c r="V257" s="682"/>
      <c r="W257" s="682"/>
      <c r="X257" s="682"/>
      <c r="Y257" s="682"/>
      <c r="Z257" s="682"/>
    </row>
    <row r="258" spans="1:26" ht="15">
      <c r="A258" s="682"/>
      <c r="B258" s="684"/>
      <c r="C258" s="684"/>
      <c r="D258" s="684"/>
      <c r="E258" s="865"/>
      <c r="F258" s="865"/>
      <c r="G258" s="865"/>
      <c r="H258" s="865"/>
      <c r="I258" s="684"/>
      <c r="J258" s="682"/>
      <c r="K258" s="682"/>
      <c r="L258" s="682"/>
      <c r="M258" s="682"/>
      <c r="N258" s="682"/>
      <c r="O258" s="682"/>
      <c r="P258" s="682"/>
      <c r="Q258" s="682"/>
      <c r="R258" s="682"/>
      <c r="S258" s="682"/>
      <c r="T258" s="682"/>
      <c r="U258" s="682"/>
      <c r="V258" s="682"/>
      <c r="W258" s="682"/>
      <c r="X258" s="682"/>
      <c r="Y258" s="682"/>
      <c r="Z258" s="682"/>
    </row>
    <row r="259" spans="1:26" ht="15">
      <c r="A259" s="682"/>
      <c r="B259" s="684"/>
      <c r="C259" s="684"/>
      <c r="D259" s="684"/>
      <c r="E259" s="865"/>
      <c r="F259" s="865"/>
      <c r="G259" s="865"/>
      <c r="H259" s="865"/>
      <c r="I259" s="684"/>
      <c r="J259" s="682"/>
      <c r="K259" s="682"/>
      <c r="L259" s="682"/>
      <c r="M259" s="682"/>
      <c r="N259" s="682"/>
      <c r="O259" s="682"/>
      <c r="P259" s="682"/>
      <c r="Q259" s="682"/>
      <c r="R259" s="682"/>
      <c r="S259" s="682"/>
      <c r="T259" s="682"/>
      <c r="U259" s="682"/>
      <c r="V259" s="682"/>
      <c r="W259" s="682"/>
      <c r="X259" s="682"/>
      <c r="Y259" s="682"/>
      <c r="Z259" s="682"/>
    </row>
    <row r="260" spans="1:26" ht="15">
      <c r="A260" s="682"/>
      <c r="B260" s="684"/>
      <c r="C260" s="684"/>
      <c r="D260" s="684"/>
      <c r="E260" s="865"/>
      <c r="F260" s="865"/>
      <c r="G260" s="865"/>
      <c r="H260" s="865"/>
      <c r="I260" s="684"/>
      <c r="J260" s="682"/>
      <c r="K260" s="682"/>
      <c r="L260" s="682"/>
      <c r="M260" s="682"/>
      <c r="N260" s="682"/>
      <c r="O260" s="682"/>
      <c r="P260" s="682"/>
      <c r="Q260" s="682"/>
      <c r="R260" s="682"/>
      <c r="S260" s="682"/>
      <c r="T260" s="682"/>
      <c r="U260" s="682"/>
      <c r="V260" s="682"/>
      <c r="W260" s="682"/>
      <c r="X260" s="682"/>
      <c r="Y260" s="682"/>
      <c r="Z260" s="682"/>
    </row>
    <row r="261" spans="1:26" ht="15">
      <c r="A261" s="682"/>
      <c r="B261" s="684"/>
      <c r="C261" s="684"/>
      <c r="D261" s="684"/>
      <c r="E261" s="865"/>
      <c r="F261" s="865"/>
      <c r="G261" s="865"/>
      <c r="H261" s="865"/>
      <c r="I261" s="684"/>
      <c r="J261" s="682"/>
      <c r="K261" s="682"/>
      <c r="L261" s="682"/>
      <c r="M261" s="682"/>
      <c r="N261" s="682"/>
      <c r="O261" s="682"/>
      <c r="P261" s="682"/>
      <c r="Q261" s="682"/>
      <c r="R261" s="682"/>
      <c r="S261" s="682"/>
      <c r="T261" s="682"/>
      <c r="U261" s="682"/>
      <c r="V261" s="682"/>
      <c r="W261" s="682"/>
      <c r="X261" s="682"/>
      <c r="Y261" s="682"/>
      <c r="Z261" s="682"/>
    </row>
    <row r="262" spans="1:26" ht="15">
      <c r="A262" s="682"/>
      <c r="B262" s="684"/>
      <c r="C262" s="684"/>
      <c r="D262" s="684"/>
      <c r="E262" s="865"/>
      <c r="F262" s="865"/>
      <c r="G262" s="865"/>
      <c r="H262" s="865"/>
      <c r="I262" s="684"/>
      <c r="J262" s="682"/>
      <c r="K262" s="682"/>
      <c r="L262" s="682"/>
      <c r="M262" s="682"/>
      <c r="N262" s="682"/>
      <c r="O262" s="682"/>
      <c r="P262" s="682"/>
      <c r="Q262" s="682"/>
      <c r="R262" s="682"/>
      <c r="S262" s="682"/>
      <c r="T262" s="682"/>
      <c r="U262" s="682"/>
      <c r="V262" s="682"/>
      <c r="W262" s="682"/>
      <c r="X262" s="682"/>
      <c r="Y262" s="682"/>
      <c r="Z262" s="682"/>
    </row>
    <row r="263" spans="1:26" ht="15">
      <c r="A263" s="682"/>
      <c r="B263" s="684"/>
      <c r="C263" s="684"/>
      <c r="D263" s="684"/>
      <c r="E263" s="865"/>
      <c r="F263" s="865"/>
      <c r="G263" s="865"/>
      <c r="H263" s="865"/>
      <c r="I263" s="684"/>
      <c r="J263" s="682"/>
      <c r="K263" s="682"/>
      <c r="L263" s="682"/>
      <c r="M263" s="682"/>
      <c r="N263" s="682"/>
      <c r="O263" s="682"/>
      <c r="P263" s="682"/>
      <c r="Q263" s="682"/>
      <c r="R263" s="682"/>
      <c r="S263" s="682"/>
      <c r="T263" s="682"/>
      <c r="U263" s="682"/>
      <c r="V263" s="682"/>
      <c r="W263" s="682"/>
      <c r="X263" s="682"/>
      <c r="Y263" s="682"/>
      <c r="Z263" s="682"/>
    </row>
    <row r="264" spans="1:26" ht="15">
      <c r="A264" s="682"/>
      <c r="B264" s="684"/>
      <c r="C264" s="684"/>
      <c r="D264" s="684"/>
      <c r="E264" s="865"/>
      <c r="F264" s="865"/>
      <c r="G264" s="865"/>
      <c r="H264" s="865"/>
      <c r="I264" s="684"/>
      <c r="J264" s="682"/>
      <c r="K264" s="682"/>
      <c r="L264" s="682"/>
      <c r="M264" s="682"/>
      <c r="N264" s="682"/>
      <c r="O264" s="682"/>
      <c r="P264" s="682"/>
      <c r="Q264" s="682"/>
      <c r="R264" s="682"/>
      <c r="S264" s="682"/>
      <c r="T264" s="682"/>
      <c r="U264" s="682"/>
      <c r="V264" s="682"/>
      <c r="W264" s="682"/>
      <c r="X264" s="682"/>
      <c r="Y264" s="682"/>
      <c r="Z264" s="682"/>
    </row>
    <row r="265" spans="1:26" ht="15">
      <c r="A265" s="682"/>
      <c r="B265" s="684"/>
      <c r="C265" s="684"/>
      <c r="D265" s="684"/>
      <c r="E265" s="865"/>
      <c r="F265" s="865"/>
      <c r="G265" s="865"/>
      <c r="H265" s="865"/>
      <c r="I265" s="684"/>
      <c r="J265" s="682"/>
      <c r="K265" s="682"/>
      <c r="L265" s="682"/>
      <c r="M265" s="682"/>
      <c r="N265" s="682"/>
      <c r="O265" s="682"/>
      <c r="P265" s="682"/>
      <c r="Q265" s="682"/>
      <c r="R265" s="682"/>
      <c r="S265" s="682"/>
      <c r="T265" s="682"/>
      <c r="U265" s="682"/>
      <c r="V265" s="682"/>
      <c r="W265" s="682"/>
      <c r="X265" s="682"/>
      <c r="Y265" s="682"/>
      <c r="Z265" s="682"/>
    </row>
    <row r="266" spans="1:26" ht="15">
      <c r="A266" s="682"/>
      <c r="B266" s="684"/>
      <c r="C266" s="684"/>
      <c r="D266" s="684"/>
      <c r="E266" s="865"/>
      <c r="F266" s="865"/>
      <c r="G266" s="865"/>
      <c r="H266" s="865"/>
      <c r="I266" s="684"/>
      <c r="J266" s="682"/>
      <c r="K266" s="682"/>
      <c r="L266" s="682"/>
      <c r="M266" s="682"/>
      <c r="N266" s="682"/>
      <c r="O266" s="682"/>
      <c r="P266" s="682"/>
      <c r="Q266" s="682"/>
      <c r="R266" s="682"/>
      <c r="S266" s="682"/>
      <c r="T266" s="682"/>
      <c r="U266" s="682"/>
      <c r="V266" s="682"/>
      <c r="W266" s="682"/>
      <c r="X266" s="682"/>
      <c r="Y266" s="682"/>
      <c r="Z266" s="682"/>
    </row>
    <row r="267" spans="1:26" ht="15">
      <c r="A267" s="682"/>
      <c r="B267" s="684"/>
      <c r="C267" s="684"/>
      <c r="D267" s="684"/>
      <c r="E267" s="865"/>
      <c r="F267" s="865"/>
      <c r="G267" s="865"/>
      <c r="H267" s="865"/>
      <c r="I267" s="684"/>
      <c r="J267" s="682"/>
      <c r="K267" s="682"/>
      <c r="L267" s="682"/>
      <c r="M267" s="682"/>
      <c r="N267" s="682"/>
      <c r="O267" s="682"/>
      <c r="P267" s="682"/>
      <c r="Q267" s="682"/>
      <c r="R267" s="682"/>
      <c r="S267" s="682"/>
      <c r="T267" s="682"/>
      <c r="U267" s="682"/>
      <c r="V267" s="682"/>
      <c r="W267" s="682"/>
      <c r="X267" s="682"/>
      <c r="Y267" s="682"/>
      <c r="Z267" s="682"/>
    </row>
    <row r="268" spans="1:26" ht="15">
      <c r="A268" s="682"/>
      <c r="B268" s="684"/>
      <c r="C268" s="684"/>
      <c r="D268" s="684"/>
      <c r="E268" s="865"/>
      <c r="F268" s="865"/>
      <c r="G268" s="865"/>
      <c r="H268" s="865"/>
      <c r="I268" s="684"/>
      <c r="J268" s="682"/>
      <c r="K268" s="682"/>
      <c r="L268" s="682"/>
      <c r="M268" s="682"/>
      <c r="N268" s="682"/>
      <c r="O268" s="682"/>
      <c r="P268" s="682"/>
      <c r="Q268" s="682"/>
      <c r="R268" s="682"/>
      <c r="S268" s="682"/>
      <c r="T268" s="682"/>
      <c r="U268" s="682"/>
      <c r="V268" s="682"/>
      <c r="W268" s="682"/>
      <c r="X268" s="682"/>
      <c r="Y268" s="682"/>
      <c r="Z268" s="682"/>
    </row>
    <row r="269" spans="1:26" ht="15">
      <c r="A269" s="682"/>
      <c r="B269" s="684"/>
      <c r="C269" s="684"/>
      <c r="D269" s="684"/>
      <c r="E269" s="865"/>
      <c r="F269" s="865"/>
      <c r="G269" s="865"/>
      <c r="H269" s="865"/>
      <c r="I269" s="684"/>
      <c r="J269" s="682"/>
      <c r="K269" s="682"/>
      <c r="L269" s="682"/>
      <c r="M269" s="682"/>
      <c r="N269" s="682"/>
      <c r="O269" s="682"/>
      <c r="P269" s="682"/>
      <c r="Q269" s="682"/>
      <c r="R269" s="682"/>
      <c r="S269" s="682"/>
      <c r="T269" s="682"/>
      <c r="U269" s="682"/>
      <c r="V269" s="682"/>
      <c r="W269" s="682"/>
      <c r="X269" s="682"/>
      <c r="Y269" s="682"/>
      <c r="Z269" s="682"/>
    </row>
    <row r="270" spans="1:26" ht="15">
      <c r="A270" s="682"/>
      <c r="B270" s="684"/>
      <c r="C270" s="684"/>
      <c r="D270" s="684"/>
      <c r="E270" s="865"/>
      <c r="F270" s="865"/>
      <c r="G270" s="865"/>
      <c r="H270" s="865"/>
      <c r="I270" s="684"/>
      <c r="J270" s="682"/>
      <c r="K270" s="682"/>
      <c r="L270" s="682"/>
      <c r="M270" s="682"/>
      <c r="N270" s="682"/>
      <c r="O270" s="682"/>
      <c r="P270" s="682"/>
      <c r="Q270" s="682"/>
      <c r="R270" s="682"/>
      <c r="S270" s="682"/>
      <c r="T270" s="682"/>
      <c r="U270" s="682"/>
      <c r="V270" s="682"/>
      <c r="W270" s="682"/>
      <c r="X270" s="682"/>
      <c r="Y270" s="682"/>
      <c r="Z270" s="682"/>
    </row>
    <row r="271" spans="1:26" ht="15">
      <c r="A271" s="682"/>
      <c r="B271" s="684"/>
      <c r="C271" s="684"/>
      <c r="D271" s="684"/>
      <c r="E271" s="865"/>
      <c r="F271" s="865"/>
      <c r="G271" s="865"/>
      <c r="H271" s="865"/>
      <c r="I271" s="684"/>
      <c r="J271" s="682"/>
      <c r="K271" s="682"/>
      <c r="L271" s="682"/>
      <c r="M271" s="682"/>
      <c r="N271" s="682"/>
      <c r="O271" s="682"/>
      <c r="P271" s="682"/>
      <c r="Q271" s="682"/>
      <c r="R271" s="682"/>
      <c r="S271" s="682"/>
      <c r="T271" s="682"/>
      <c r="U271" s="682"/>
      <c r="V271" s="682"/>
      <c r="W271" s="682"/>
      <c r="X271" s="682"/>
      <c r="Y271" s="682"/>
      <c r="Z271" s="682"/>
    </row>
    <row r="272" spans="1:26" ht="15">
      <c r="A272" s="682"/>
      <c r="B272" s="684"/>
      <c r="C272" s="684"/>
      <c r="D272" s="684"/>
      <c r="E272" s="865"/>
      <c r="F272" s="865"/>
      <c r="G272" s="865"/>
      <c r="H272" s="865"/>
      <c r="I272" s="684"/>
      <c r="J272" s="682"/>
      <c r="K272" s="682"/>
      <c r="L272" s="682"/>
      <c r="M272" s="682"/>
      <c r="N272" s="682"/>
      <c r="O272" s="682"/>
      <c r="P272" s="682"/>
      <c r="Q272" s="682"/>
      <c r="R272" s="682"/>
      <c r="S272" s="682"/>
      <c r="T272" s="682"/>
      <c r="U272" s="682"/>
      <c r="V272" s="682"/>
      <c r="W272" s="682"/>
      <c r="X272" s="682"/>
      <c r="Y272" s="682"/>
      <c r="Z272" s="682"/>
    </row>
    <row r="273" spans="1:26" ht="15">
      <c r="A273" s="682"/>
      <c r="B273" s="684"/>
      <c r="C273" s="684"/>
      <c r="D273" s="684"/>
      <c r="E273" s="865"/>
      <c r="F273" s="865"/>
      <c r="G273" s="865"/>
      <c r="H273" s="865"/>
      <c r="I273" s="684"/>
      <c r="J273" s="682"/>
      <c r="K273" s="682"/>
      <c r="L273" s="682"/>
      <c r="M273" s="682"/>
      <c r="N273" s="682"/>
      <c r="O273" s="682"/>
      <c r="P273" s="682"/>
      <c r="Q273" s="682"/>
      <c r="R273" s="682"/>
      <c r="S273" s="682"/>
      <c r="T273" s="682"/>
      <c r="U273" s="682"/>
      <c r="V273" s="682"/>
      <c r="W273" s="682"/>
      <c r="X273" s="682"/>
      <c r="Y273" s="682"/>
      <c r="Z273" s="682"/>
    </row>
    <row r="274" spans="1:26" ht="15">
      <c r="A274" s="682"/>
      <c r="B274" s="684"/>
      <c r="C274" s="684"/>
      <c r="D274" s="684"/>
      <c r="E274" s="865"/>
      <c r="F274" s="865"/>
      <c r="G274" s="865"/>
      <c r="H274" s="865"/>
      <c r="I274" s="684"/>
      <c r="J274" s="682"/>
      <c r="K274" s="682"/>
      <c r="L274" s="682"/>
      <c r="M274" s="682"/>
      <c r="N274" s="682"/>
      <c r="O274" s="682"/>
      <c r="P274" s="682"/>
      <c r="Q274" s="682"/>
      <c r="R274" s="682"/>
      <c r="S274" s="682"/>
      <c r="T274" s="682"/>
      <c r="U274" s="682"/>
      <c r="V274" s="682"/>
      <c r="W274" s="682"/>
      <c r="X274" s="682"/>
      <c r="Y274" s="682"/>
      <c r="Z274" s="682"/>
    </row>
    <row r="275" spans="1:26" ht="15">
      <c r="A275" s="682"/>
      <c r="B275" s="684"/>
      <c r="C275" s="684"/>
      <c r="D275" s="684"/>
      <c r="E275" s="865"/>
      <c r="F275" s="865"/>
      <c r="G275" s="865"/>
      <c r="H275" s="865"/>
      <c r="I275" s="684"/>
      <c r="J275" s="682"/>
      <c r="K275" s="682"/>
      <c r="L275" s="682"/>
      <c r="M275" s="682"/>
      <c r="N275" s="682"/>
      <c r="O275" s="682"/>
      <c r="P275" s="682"/>
      <c r="Q275" s="682"/>
      <c r="R275" s="682"/>
      <c r="S275" s="682"/>
      <c r="T275" s="682"/>
      <c r="U275" s="682"/>
      <c r="V275" s="682"/>
      <c r="W275" s="682"/>
      <c r="X275" s="682"/>
      <c r="Y275" s="682"/>
      <c r="Z275" s="682"/>
    </row>
    <row r="276" spans="1:26" ht="15">
      <c r="A276" s="682"/>
      <c r="B276" s="684"/>
      <c r="C276" s="684"/>
      <c r="D276" s="684"/>
      <c r="E276" s="865"/>
      <c r="F276" s="865"/>
      <c r="G276" s="865"/>
      <c r="H276" s="865"/>
      <c r="I276" s="684"/>
      <c r="J276" s="682"/>
      <c r="K276" s="682"/>
      <c r="L276" s="682"/>
      <c r="M276" s="682"/>
      <c r="N276" s="682"/>
      <c r="O276" s="682"/>
      <c r="P276" s="682"/>
      <c r="Q276" s="682"/>
      <c r="R276" s="682"/>
      <c r="S276" s="682"/>
      <c r="T276" s="682"/>
      <c r="U276" s="682"/>
      <c r="V276" s="682"/>
      <c r="W276" s="682"/>
      <c r="X276" s="682"/>
      <c r="Y276" s="682"/>
      <c r="Z276" s="682"/>
    </row>
    <row r="277" spans="1:26" ht="15">
      <c r="A277" s="682"/>
      <c r="B277" s="684"/>
      <c r="C277" s="684"/>
      <c r="D277" s="684"/>
      <c r="E277" s="865"/>
      <c r="F277" s="865"/>
      <c r="G277" s="865"/>
      <c r="H277" s="865"/>
      <c r="I277" s="684"/>
      <c r="J277" s="682"/>
      <c r="K277" s="682"/>
      <c r="L277" s="682"/>
      <c r="M277" s="682"/>
      <c r="N277" s="682"/>
      <c r="O277" s="682"/>
      <c r="P277" s="682"/>
      <c r="Q277" s="682"/>
      <c r="R277" s="682"/>
      <c r="S277" s="682"/>
      <c r="T277" s="682"/>
      <c r="U277" s="682"/>
      <c r="V277" s="682"/>
      <c r="W277" s="682"/>
      <c r="X277" s="682"/>
      <c r="Y277" s="682"/>
      <c r="Z277" s="682"/>
    </row>
    <row r="278" spans="1:26" ht="15">
      <c r="A278" s="682"/>
      <c r="B278" s="684"/>
      <c r="C278" s="684"/>
      <c r="D278" s="684"/>
      <c r="E278" s="865"/>
      <c r="F278" s="865"/>
      <c r="G278" s="865"/>
      <c r="H278" s="865"/>
      <c r="I278" s="684"/>
      <c r="J278" s="682"/>
      <c r="K278" s="682"/>
      <c r="L278" s="682"/>
      <c r="M278" s="682"/>
      <c r="N278" s="682"/>
      <c r="O278" s="682"/>
      <c r="P278" s="682"/>
      <c r="Q278" s="682"/>
      <c r="R278" s="682"/>
      <c r="S278" s="682"/>
      <c r="T278" s="682"/>
      <c r="U278" s="682"/>
      <c r="V278" s="682"/>
      <c r="W278" s="682"/>
      <c r="X278" s="682"/>
      <c r="Y278" s="682"/>
      <c r="Z278" s="682"/>
    </row>
    <row r="279" spans="1:26" ht="15">
      <c r="A279" s="682"/>
      <c r="B279" s="684"/>
      <c r="C279" s="684"/>
      <c r="D279" s="684"/>
      <c r="E279" s="865"/>
      <c r="F279" s="865"/>
      <c r="G279" s="865"/>
      <c r="H279" s="865"/>
      <c r="I279" s="684"/>
      <c r="J279" s="682"/>
      <c r="K279" s="682"/>
      <c r="L279" s="682"/>
      <c r="M279" s="682"/>
      <c r="N279" s="682"/>
      <c r="O279" s="682"/>
      <c r="P279" s="682"/>
      <c r="Q279" s="682"/>
      <c r="R279" s="682"/>
      <c r="S279" s="682"/>
      <c r="T279" s="682"/>
      <c r="U279" s="682"/>
      <c r="V279" s="682"/>
      <c r="W279" s="682"/>
      <c r="X279" s="682"/>
      <c r="Y279" s="682"/>
      <c r="Z279" s="682"/>
    </row>
    <row r="280" spans="1:26" ht="15">
      <c r="A280" s="682"/>
      <c r="B280" s="684"/>
      <c r="C280" s="684"/>
      <c r="D280" s="684"/>
      <c r="E280" s="865"/>
      <c r="F280" s="865"/>
      <c r="G280" s="865"/>
      <c r="H280" s="865"/>
      <c r="I280" s="684"/>
      <c r="J280" s="682"/>
      <c r="K280" s="682"/>
      <c r="L280" s="682"/>
      <c r="M280" s="682"/>
      <c r="N280" s="682"/>
      <c r="O280" s="682"/>
      <c r="P280" s="682"/>
      <c r="Q280" s="682"/>
      <c r="R280" s="682"/>
      <c r="S280" s="682"/>
      <c r="T280" s="682"/>
      <c r="U280" s="682"/>
      <c r="V280" s="682"/>
      <c r="W280" s="682"/>
      <c r="X280" s="682"/>
      <c r="Y280" s="682"/>
      <c r="Z280" s="682"/>
    </row>
    <row r="281" spans="1:26" ht="15">
      <c r="A281" s="682"/>
      <c r="B281" s="684"/>
      <c r="C281" s="684"/>
      <c r="D281" s="684"/>
      <c r="E281" s="865"/>
      <c r="F281" s="865"/>
      <c r="G281" s="865"/>
      <c r="H281" s="865"/>
      <c r="I281" s="684"/>
      <c r="J281" s="682"/>
      <c r="K281" s="682"/>
      <c r="L281" s="682"/>
      <c r="M281" s="682"/>
      <c r="N281" s="682"/>
      <c r="O281" s="682"/>
      <c r="P281" s="682"/>
      <c r="Q281" s="682"/>
      <c r="R281" s="682"/>
      <c r="S281" s="682"/>
      <c r="T281" s="682"/>
      <c r="U281" s="682"/>
      <c r="V281" s="682"/>
      <c r="W281" s="682"/>
      <c r="X281" s="682"/>
      <c r="Y281" s="682"/>
      <c r="Z281" s="682"/>
    </row>
    <row r="282" spans="1:26" ht="15">
      <c r="A282" s="682"/>
      <c r="B282" s="684"/>
      <c r="C282" s="684"/>
      <c r="D282" s="684"/>
      <c r="E282" s="865"/>
      <c r="F282" s="865"/>
      <c r="G282" s="865"/>
      <c r="H282" s="865"/>
      <c r="I282" s="684"/>
      <c r="J282" s="682"/>
      <c r="K282" s="682"/>
      <c r="L282" s="682"/>
      <c r="M282" s="682"/>
      <c r="N282" s="682"/>
      <c r="O282" s="682"/>
      <c r="P282" s="682"/>
      <c r="Q282" s="682"/>
      <c r="R282" s="682"/>
      <c r="S282" s="682"/>
      <c r="T282" s="682"/>
      <c r="U282" s="682"/>
      <c r="V282" s="682"/>
      <c r="W282" s="682"/>
      <c r="X282" s="682"/>
      <c r="Y282" s="682"/>
      <c r="Z282" s="682"/>
    </row>
    <row r="283" spans="1:26" ht="15">
      <c r="A283" s="682"/>
      <c r="B283" s="684"/>
      <c r="C283" s="684"/>
      <c r="D283" s="684"/>
      <c r="E283" s="865"/>
      <c r="F283" s="865"/>
      <c r="G283" s="865"/>
      <c r="H283" s="865"/>
      <c r="I283" s="684"/>
      <c r="J283" s="682"/>
      <c r="K283" s="682"/>
      <c r="L283" s="682"/>
      <c r="M283" s="682"/>
      <c r="N283" s="682"/>
      <c r="O283" s="682"/>
      <c r="P283" s="682"/>
      <c r="Q283" s="682"/>
      <c r="R283" s="682"/>
      <c r="S283" s="682"/>
      <c r="T283" s="682"/>
      <c r="U283" s="682"/>
      <c r="V283" s="682"/>
      <c r="W283" s="682"/>
      <c r="X283" s="682"/>
      <c r="Y283" s="682"/>
      <c r="Z283" s="682"/>
    </row>
    <row r="284" spans="1:26" ht="15">
      <c r="A284" s="682"/>
      <c r="B284" s="684"/>
      <c r="C284" s="684"/>
      <c r="D284" s="684"/>
      <c r="E284" s="865"/>
      <c r="F284" s="865"/>
      <c r="G284" s="865"/>
      <c r="H284" s="865"/>
      <c r="I284" s="684"/>
      <c r="J284" s="682"/>
      <c r="K284" s="682"/>
      <c r="L284" s="682"/>
      <c r="M284" s="682"/>
      <c r="N284" s="682"/>
      <c r="O284" s="682"/>
      <c r="P284" s="682"/>
      <c r="Q284" s="682"/>
      <c r="R284" s="682"/>
      <c r="S284" s="682"/>
      <c r="T284" s="682"/>
      <c r="U284" s="682"/>
      <c r="V284" s="682"/>
      <c r="W284" s="682"/>
      <c r="X284" s="682"/>
      <c r="Y284" s="682"/>
      <c r="Z284" s="682"/>
    </row>
    <row r="285" spans="1:26" ht="15">
      <c r="A285" s="682"/>
      <c r="B285" s="684"/>
      <c r="C285" s="684"/>
      <c r="D285" s="684"/>
      <c r="E285" s="865"/>
      <c r="F285" s="865"/>
      <c r="G285" s="865"/>
      <c r="H285" s="865"/>
      <c r="I285" s="684"/>
      <c r="J285" s="682"/>
      <c r="K285" s="682"/>
      <c r="L285" s="682"/>
      <c r="M285" s="682"/>
      <c r="N285" s="682"/>
      <c r="O285" s="682"/>
      <c r="P285" s="682"/>
      <c r="Q285" s="682"/>
      <c r="R285" s="682"/>
      <c r="S285" s="682"/>
      <c r="T285" s="682"/>
      <c r="U285" s="682"/>
      <c r="V285" s="682"/>
      <c r="W285" s="682"/>
      <c r="X285" s="682"/>
      <c r="Y285" s="682"/>
      <c r="Z285" s="682"/>
    </row>
    <row r="286" spans="1:26" ht="15">
      <c r="A286" s="682"/>
      <c r="B286" s="684"/>
      <c r="C286" s="684"/>
      <c r="D286" s="684"/>
      <c r="E286" s="865"/>
      <c r="F286" s="865"/>
      <c r="G286" s="865"/>
      <c r="H286" s="865"/>
      <c r="I286" s="684"/>
      <c r="J286" s="682"/>
      <c r="K286" s="682"/>
      <c r="L286" s="682"/>
      <c r="M286" s="682"/>
      <c r="N286" s="682"/>
      <c r="O286" s="682"/>
      <c r="P286" s="682"/>
      <c r="Q286" s="682"/>
      <c r="R286" s="682"/>
      <c r="S286" s="682"/>
      <c r="T286" s="682"/>
      <c r="U286" s="682"/>
      <c r="V286" s="682"/>
      <c r="W286" s="682"/>
      <c r="X286" s="682"/>
      <c r="Y286" s="682"/>
      <c r="Z286" s="682"/>
    </row>
    <row r="287" spans="1:26" ht="15">
      <c r="A287" s="682"/>
      <c r="B287" s="684"/>
      <c r="C287" s="684"/>
      <c r="D287" s="684"/>
      <c r="E287" s="865"/>
      <c r="F287" s="865"/>
      <c r="G287" s="865"/>
      <c r="H287" s="865"/>
      <c r="I287" s="684"/>
      <c r="J287" s="682"/>
      <c r="K287" s="682"/>
      <c r="L287" s="682"/>
      <c r="M287" s="682"/>
      <c r="N287" s="682"/>
      <c r="O287" s="682"/>
      <c r="P287" s="682"/>
      <c r="Q287" s="682"/>
      <c r="R287" s="682"/>
      <c r="S287" s="682"/>
      <c r="T287" s="682"/>
      <c r="U287" s="682"/>
      <c r="V287" s="682"/>
      <c r="W287" s="682"/>
      <c r="X287" s="682"/>
      <c r="Y287" s="682"/>
      <c r="Z287" s="682"/>
    </row>
    <row r="288" spans="1:26" ht="15">
      <c r="A288" s="682"/>
      <c r="B288" s="684"/>
      <c r="C288" s="684"/>
      <c r="D288" s="684"/>
      <c r="E288" s="865"/>
      <c r="F288" s="865"/>
      <c r="G288" s="865"/>
      <c r="H288" s="865"/>
      <c r="I288" s="684"/>
      <c r="J288" s="682"/>
      <c r="K288" s="682"/>
      <c r="L288" s="682"/>
      <c r="M288" s="682"/>
      <c r="N288" s="682"/>
      <c r="O288" s="682"/>
      <c r="P288" s="682"/>
      <c r="Q288" s="682"/>
      <c r="R288" s="682"/>
      <c r="S288" s="682"/>
      <c r="T288" s="682"/>
      <c r="U288" s="682"/>
      <c r="V288" s="682"/>
      <c r="W288" s="682"/>
      <c r="X288" s="682"/>
      <c r="Y288" s="682"/>
      <c r="Z288" s="682"/>
    </row>
    <row r="289" spans="1:26" ht="15">
      <c r="A289" s="682"/>
      <c r="B289" s="684"/>
      <c r="C289" s="684"/>
      <c r="D289" s="684"/>
      <c r="E289" s="865"/>
      <c r="F289" s="865"/>
      <c r="G289" s="865"/>
      <c r="H289" s="865"/>
      <c r="I289" s="684"/>
      <c r="J289" s="682"/>
      <c r="K289" s="682"/>
      <c r="L289" s="682"/>
      <c r="M289" s="682"/>
      <c r="N289" s="682"/>
      <c r="O289" s="682"/>
      <c r="P289" s="682"/>
      <c r="Q289" s="682"/>
      <c r="R289" s="682"/>
      <c r="S289" s="682"/>
      <c r="T289" s="682"/>
      <c r="U289" s="682"/>
      <c r="V289" s="682"/>
      <c r="W289" s="682"/>
      <c r="X289" s="682"/>
      <c r="Y289" s="682"/>
      <c r="Z289" s="682"/>
    </row>
    <row r="290" spans="1:26" ht="15">
      <c r="A290" s="682"/>
      <c r="B290" s="684"/>
      <c r="C290" s="684"/>
      <c r="D290" s="684"/>
      <c r="E290" s="865"/>
      <c r="F290" s="865"/>
      <c r="G290" s="865"/>
      <c r="H290" s="865"/>
      <c r="I290" s="684"/>
      <c r="J290" s="682"/>
      <c r="K290" s="682"/>
      <c r="L290" s="682"/>
      <c r="M290" s="682"/>
      <c r="N290" s="682"/>
      <c r="O290" s="682"/>
      <c r="P290" s="682"/>
      <c r="Q290" s="682"/>
      <c r="R290" s="682"/>
      <c r="S290" s="682"/>
      <c r="T290" s="682"/>
      <c r="U290" s="682"/>
      <c r="V290" s="682"/>
      <c r="W290" s="682"/>
      <c r="X290" s="682"/>
      <c r="Y290" s="682"/>
      <c r="Z290" s="682"/>
    </row>
    <row r="291" spans="1:26" ht="15">
      <c r="A291" s="682"/>
      <c r="B291" s="684"/>
      <c r="C291" s="684"/>
      <c r="D291" s="684"/>
      <c r="E291" s="865"/>
      <c r="F291" s="865"/>
      <c r="G291" s="865"/>
      <c r="H291" s="865"/>
      <c r="I291" s="684"/>
      <c r="J291" s="682"/>
      <c r="K291" s="682"/>
      <c r="L291" s="682"/>
      <c r="M291" s="682"/>
      <c r="N291" s="682"/>
      <c r="O291" s="682"/>
      <c r="P291" s="682"/>
      <c r="Q291" s="682"/>
      <c r="R291" s="682"/>
      <c r="S291" s="682"/>
      <c r="T291" s="682"/>
      <c r="U291" s="682"/>
      <c r="V291" s="682"/>
      <c r="W291" s="682"/>
      <c r="X291" s="682"/>
      <c r="Y291" s="682"/>
      <c r="Z291" s="682"/>
    </row>
    <row r="292" spans="1:26" ht="15">
      <c r="A292" s="682"/>
      <c r="B292" s="684"/>
      <c r="C292" s="684"/>
      <c r="D292" s="684"/>
      <c r="E292" s="865"/>
      <c r="F292" s="865"/>
      <c r="G292" s="865"/>
      <c r="H292" s="865"/>
      <c r="I292" s="684"/>
      <c r="J292" s="682"/>
      <c r="K292" s="682"/>
      <c r="L292" s="682"/>
      <c r="M292" s="682"/>
      <c r="N292" s="682"/>
      <c r="O292" s="682"/>
      <c r="P292" s="682"/>
      <c r="Q292" s="682"/>
      <c r="R292" s="682"/>
      <c r="S292" s="682"/>
      <c r="T292" s="682"/>
      <c r="U292" s="682"/>
      <c r="V292" s="682"/>
      <c r="W292" s="682"/>
      <c r="X292" s="682"/>
      <c r="Y292" s="682"/>
      <c r="Z292" s="682"/>
    </row>
    <row r="293" spans="1:26" ht="15">
      <c r="A293" s="682"/>
      <c r="B293" s="684"/>
      <c r="C293" s="684"/>
      <c r="D293" s="684"/>
      <c r="E293" s="865"/>
      <c r="F293" s="865"/>
      <c r="G293" s="865"/>
      <c r="H293" s="865"/>
      <c r="I293" s="684"/>
      <c r="J293" s="682"/>
      <c r="K293" s="682"/>
      <c r="L293" s="682"/>
      <c r="M293" s="682"/>
      <c r="N293" s="682"/>
      <c r="O293" s="682"/>
      <c r="P293" s="682"/>
      <c r="Q293" s="682"/>
      <c r="R293" s="682"/>
      <c r="S293" s="682"/>
      <c r="T293" s="682"/>
      <c r="U293" s="682"/>
      <c r="V293" s="682"/>
      <c r="W293" s="682"/>
      <c r="X293" s="682"/>
      <c r="Y293" s="682"/>
      <c r="Z293" s="682"/>
    </row>
    <row r="294" spans="1:26" ht="15">
      <c r="A294" s="682"/>
      <c r="B294" s="684"/>
      <c r="C294" s="684"/>
      <c r="D294" s="684"/>
      <c r="E294" s="865"/>
      <c r="F294" s="865"/>
      <c r="G294" s="865"/>
      <c r="H294" s="865"/>
      <c r="I294" s="684"/>
      <c r="J294" s="682"/>
      <c r="K294" s="682"/>
      <c r="L294" s="682"/>
      <c r="M294" s="682"/>
      <c r="N294" s="682"/>
      <c r="O294" s="682"/>
      <c r="P294" s="682"/>
      <c r="Q294" s="682"/>
      <c r="R294" s="682"/>
      <c r="S294" s="682"/>
      <c r="T294" s="682"/>
      <c r="U294" s="682"/>
      <c r="V294" s="682"/>
      <c r="W294" s="682"/>
      <c r="X294" s="682"/>
      <c r="Y294" s="682"/>
      <c r="Z294" s="682"/>
    </row>
    <row r="295" spans="1:26" ht="15">
      <c r="A295" s="682"/>
      <c r="B295" s="684"/>
      <c r="C295" s="684"/>
      <c r="D295" s="684"/>
      <c r="E295" s="865"/>
      <c r="F295" s="865"/>
      <c r="G295" s="865"/>
      <c r="H295" s="865"/>
      <c r="I295" s="684"/>
      <c r="J295" s="682"/>
      <c r="K295" s="682"/>
      <c r="L295" s="682"/>
      <c r="M295" s="682"/>
      <c r="N295" s="682"/>
      <c r="O295" s="682"/>
      <c r="P295" s="682"/>
      <c r="Q295" s="682"/>
      <c r="R295" s="682"/>
      <c r="S295" s="682"/>
      <c r="T295" s="682"/>
      <c r="U295" s="682"/>
      <c r="V295" s="682"/>
      <c r="W295" s="682"/>
      <c r="X295" s="682"/>
      <c r="Y295" s="682"/>
      <c r="Z295" s="682"/>
    </row>
    <row r="296" spans="1:26" ht="15">
      <c r="A296" s="682"/>
      <c r="B296" s="684"/>
      <c r="C296" s="684"/>
      <c r="D296" s="684"/>
      <c r="E296" s="865"/>
      <c r="F296" s="865"/>
      <c r="G296" s="865"/>
      <c r="H296" s="865"/>
      <c r="I296" s="684"/>
      <c r="J296" s="682"/>
      <c r="K296" s="682"/>
      <c r="L296" s="682"/>
      <c r="M296" s="682"/>
      <c r="N296" s="682"/>
      <c r="O296" s="682"/>
      <c r="P296" s="682"/>
      <c r="Q296" s="682"/>
      <c r="R296" s="682"/>
      <c r="S296" s="682"/>
      <c r="T296" s="682"/>
      <c r="U296" s="682"/>
      <c r="V296" s="682"/>
      <c r="W296" s="682"/>
      <c r="X296" s="682"/>
      <c r="Y296" s="682"/>
      <c r="Z296" s="682"/>
    </row>
    <row r="297" spans="1:26" ht="15">
      <c r="A297" s="682"/>
      <c r="B297" s="684"/>
      <c r="C297" s="684"/>
      <c r="D297" s="684"/>
      <c r="E297" s="865"/>
      <c r="F297" s="865"/>
      <c r="G297" s="865"/>
      <c r="H297" s="865"/>
      <c r="I297" s="684"/>
      <c r="J297" s="682"/>
      <c r="K297" s="682"/>
      <c r="L297" s="682"/>
      <c r="M297" s="682"/>
      <c r="N297" s="682"/>
      <c r="O297" s="682"/>
      <c r="P297" s="682"/>
      <c r="Q297" s="682"/>
      <c r="R297" s="682"/>
      <c r="S297" s="682"/>
      <c r="T297" s="682"/>
      <c r="U297" s="682"/>
      <c r="V297" s="682"/>
      <c r="W297" s="682"/>
      <c r="X297" s="682"/>
      <c r="Y297" s="682"/>
      <c r="Z297" s="682"/>
    </row>
    <row r="298" spans="1:26" ht="15">
      <c r="A298" s="682"/>
      <c r="B298" s="684"/>
      <c r="C298" s="684"/>
      <c r="D298" s="684"/>
      <c r="E298" s="865"/>
      <c r="F298" s="865"/>
      <c r="G298" s="865"/>
      <c r="H298" s="865"/>
      <c r="I298" s="684"/>
      <c r="J298" s="682"/>
      <c r="K298" s="682"/>
      <c r="L298" s="682"/>
      <c r="M298" s="682"/>
      <c r="N298" s="682"/>
      <c r="O298" s="682"/>
      <c r="P298" s="682"/>
      <c r="Q298" s="682"/>
      <c r="R298" s="682"/>
      <c r="S298" s="682"/>
      <c r="T298" s="682"/>
      <c r="U298" s="682"/>
      <c r="V298" s="682"/>
      <c r="W298" s="682"/>
      <c r="X298" s="682"/>
      <c r="Y298" s="682"/>
      <c r="Z298" s="682"/>
    </row>
    <row r="299" spans="1:26" ht="15">
      <c r="A299" s="682"/>
      <c r="B299" s="684"/>
      <c r="C299" s="684"/>
      <c r="D299" s="684"/>
      <c r="E299" s="865"/>
      <c r="F299" s="865"/>
      <c r="G299" s="865"/>
      <c r="H299" s="865"/>
      <c r="I299" s="684"/>
      <c r="J299" s="682"/>
      <c r="K299" s="682"/>
      <c r="L299" s="682"/>
      <c r="M299" s="682"/>
      <c r="N299" s="682"/>
      <c r="O299" s="682"/>
      <c r="P299" s="682"/>
      <c r="Q299" s="682"/>
      <c r="R299" s="682"/>
      <c r="S299" s="682"/>
      <c r="T299" s="682"/>
      <c r="U299" s="682"/>
      <c r="V299" s="682"/>
      <c r="W299" s="682"/>
      <c r="X299" s="682"/>
      <c r="Y299" s="682"/>
      <c r="Z299" s="682"/>
    </row>
    <row r="300" spans="1:26" ht="15">
      <c r="A300" s="682"/>
      <c r="B300" s="684"/>
      <c r="C300" s="684"/>
      <c r="D300" s="684"/>
      <c r="E300" s="865"/>
      <c r="F300" s="865"/>
      <c r="G300" s="865"/>
      <c r="H300" s="865"/>
      <c r="I300" s="684"/>
      <c r="J300" s="682"/>
      <c r="K300" s="682"/>
      <c r="L300" s="682"/>
      <c r="M300" s="682"/>
      <c r="N300" s="682"/>
      <c r="O300" s="682"/>
      <c r="P300" s="682"/>
      <c r="Q300" s="682"/>
      <c r="R300" s="682"/>
      <c r="S300" s="682"/>
      <c r="T300" s="682"/>
      <c r="U300" s="682"/>
      <c r="V300" s="682"/>
      <c r="W300" s="682"/>
      <c r="X300" s="682"/>
      <c r="Y300" s="682"/>
      <c r="Z300" s="682"/>
    </row>
    <row r="301" spans="1:26" ht="15">
      <c r="A301" s="682"/>
      <c r="B301" s="684"/>
      <c r="C301" s="684"/>
      <c r="D301" s="684"/>
      <c r="E301" s="865"/>
      <c r="F301" s="865"/>
      <c r="G301" s="865"/>
      <c r="H301" s="865"/>
      <c r="I301" s="684"/>
      <c r="J301" s="682"/>
      <c r="K301" s="682"/>
      <c r="L301" s="682"/>
      <c r="M301" s="682"/>
      <c r="N301" s="682"/>
      <c r="O301" s="682"/>
      <c r="P301" s="682"/>
      <c r="Q301" s="682"/>
      <c r="R301" s="682"/>
      <c r="S301" s="682"/>
      <c r="T301" s="682"/>
      <c r="U301" s="682"/>
      <c r="V301" s="682"/>
      <c r="W301" s="682"/>
      <c r="X301" s="682"/>
      <c r="Y301" s="682"/>
      <c r="Z301" s="682"/>
    </row>
    <row r="302" spans="1:26" ht="15">
      <c r="A302" s="682"/>
      <c r="B302" s="684"/>
      <c r="C302" s="684"/>
      <c r="D302" s="684"/>
      <c r="E302" s="865"/>
      <c r="F302" s="865"/>
      <c r="G302" s="865"/>
      <c r="H302" s="865"/>
      <c r="I302" s="684"/>
      <c r="J302" s="682"/>
      <c r="K302" s="682"/>
      <c r="L302" s="682"/>
      <c r="M302" s="682"/>
      <c r="N302" s="682"/>
      <c r="O302" s="682"/>
      <c r="P302" s="682"/>
      <c r="Q302" s="682"/>
      <c r="R302" s="682"/>
      <c r="S302" s="682"/>
      <c r="T302" s="682"/>
      <c r="U302" s="682"/>
      <c r="V302" s="682"/>
      <c r="W302" s="682"/>
      <c r="X302" s="682"/>
      <c r="Y302" s="682"/>
      <c r="Z302" s="682"/>
    </row>
    <row r="303" spans="1:26" ht="15">
      <c r="A303" s="682"/>
      <c r="B303" s="684"/>
      <c r="C303" s="684"/>
      <c r="D303" s="684"/>
      <c r="E303" s="865"/>
      <c r="F303" s="865"/>
      <c r="G303" s="865"/>
      <c r="H303" s="865"/>
      <c r="I303" s="684"/>
      <c r="J303" s="682"/>
      <c r="K303" s="682"/>
      <c r="L303" s="682"/>
      <c r="M303" s="682"/>
      <c r="N303" s="682"/>
      <c r="O303" s="682"/>
      <c r="P303" s="682"/>
      <c r="Q303" s="682"/>
      <c r="R303" s="682"/>
      <c r="S303" s="682"/>
      <c r="T303" s="682"/>
      <c r="U303" s="682"/>
      <c r="V303" s="682"/>
      <c r="W303" s="682"/>
      <c r="X303" s="682"/>
      <c r="Y303" s="682"/>
      <c r="Z303" s="682"/>
    </row>
    <row r="304" spans="1:26" ht="15">
      <c r="A304" s="682"/>
      <c r="B304" s="684"/>
      <c r="C304" s="684"/>
      <c r="D304" s="684"/>
      <c r="E304" s="865"/>
      <c r="F304" s="865"/>
      <c r="G304" s="865"/>
      <c r="H304" s="865"/>
      <c r="I304" s="684"/>
      <c r="J304" s="682"/>
      <c r="K304" s="682"/>
      <c r="L304" s="682"/>
      <c r="M304" s="682"/>
      <c r="N304" s="682"/>
      <c r="O304" s="682"/>
      <c r="P304" s="682"/>
      <c r="Q304" s="682"/>
      <c r="R304" s="682"/>
      <c r="S304" s="682"/>
      <c r="T304" s="682"/>
      <c r="U304" s="682"/>
      <c r="V304" s="682"/>
      <c r="W304" s="682"/>
      <c r="X304" s="682"/>
      <c r="Y304" s="682"/>
      <c r="Z304" s="682"/>
    </row>
    <row r="305" spans="1:26" ht="15">
      <c r="A305" s="682"/>
      <c r="B305" s="684"/>
      <c r="C305" s="684"/>
      <c r="D305" s="684"/>
      <c r="E305" s="865"/>
      <c r="F305" s="865"/>
      <c r="G305" s="865"/>
      <c r="H305" s="865"/>
      <c r="I305" s="684"/>
      <c r="J305" s="682"/>
      <c r="K305" s="682"/>
      <c r="L305" s="682"/>
      <c r="M305" s="682"/>
      <c r="N305" s="682"/>
      <c r="O305" s="682"/>
      <c r="P305" s="682"/>
      <c r="Q305" s="682"/>
      <c r="R305" s="682"/>
      <c r="S305" s="682"/>
      <c r="T305" s="682"/>
      <c r="U305" s="682"/>
      <c r="V305" s="682"/>
      <c r="W305" s="682"/>
      <c r="X305" s="682"/>
      <c r="Y305" s="682"/>
      <c r="Z305" s="682"/>
    </row>
    <row r="306" spans="1:26" ht="15">
      <c r="A306" s="682"/>
      <c r="B306" s="684"/>
      <c r="C306" s="684"/>
      <c r="D306" s="684"/>
      <c r="E306" s="865"/>
      <c r="F306" s="865"/>
      <c r="G306" s="865"/>
      <c r="H306" s="865"/>
      <c r="I306" s="684"/>
      <c r="J306" s="682"/>
      <c r="K306" s="682"/>
      <c r="L306" s="682"/>
      <c r="M306" s="682"/>
      <c r="N306" s="682"/>
      <c r="O306" s="682"/>
      <c r="P306" s="682"/>
      <c r="Q306" s="682"/>
      <c r="R306" s="682"/>
      <c r="S306" s="682"/>
      <c r="T306" s="682"/>
      <c r="U306" s="682"/>
      <c r="V306" s="682"/>
      <c r="W306" s="682"/>
      <c r="X306" s="682"/>
      <c r="Y306" s="682"/>
      <c r="Z306" s="682"/>
    </row>
    <row r="307" spans="1:26" ht="15">
      <c r="A307" s="682"/>
      <c r="B307" s="684"/>
      <c r="C307" s="684"/>
      <c r="D307" s="684"/>
      <c r="E307" s="865"/>
      <c r="F307" s="865"/>
      <c r="G307" s="865"/>
      <c r="H307" s="865"/>
      <c r="I307" s="684"/>
      <c r="J307" s="682"/>
      <c r="K307" s="682"/>
      <c r="L307" s="682"/>
      <c r="M307" s="682"/>
      <c r="N307" s="682"/>
      <c r="O307" s="682"/>
      <c r="P307" s="682"/>
      <c r="Q307" s="682"/>
      <c r="R307" s="682"/>
      <c r="S307" s="682"/>
      <c r="T307" s="682"/>
      <c r="U307" s="682"/>
      <c r="V307" s="682"/>
      <c r="W307" s="682"/>
      <c r="X307" s="682"/>
      <c r="Y307" s="682"/>
      <c r="Z307" s="682"/>
    </row>
    <row r="308" spans="1:26" ht="15">
      <c r="A308" s="682"/>
      <c r="B308" s="684"/>
      <c r="C308" s="684"/>
      <c r="D308" s="684"/>
      <c r="E308" s="865"/>
      <c r="F308" s="865"/>
      <c r="G308" s="865"/>
      <c r="H308" s="865"/>
      <c r="I308" s="684"/>
      <c r="J308" s="682"/>
      <c r="K308" s="682"/>
      <c r="L308" s="682"/>
      <c r="M308" s="682"/>
      <c r="N308" s="682"/>
      <c r="O308" s="682"/>
      <c r="P308" s="682"/>
      <c r="Q308" s="682"/>
      <c r="R308" s="682"/>
      <c r="S308" s="682"/>
      <c r="T308" s="682"/>
      <c r="U308" s="682"/>
      <c r="V308" s="682"/>
      <c r="W308" s="682"/>
      <c r="X308" s="682"/>
      <c r="Y308" s="682"/>
      <c r="Z308" s="682"/>
    </row>
    <row r="309" spans="1:26" ht="15">
      <c r="A309" s="682"/>
      <c r="B309" s="684"/>
      <c r="C309" s="684"/>
      <c r="D309" s="684"/>
      <c r="E309" s="865"/>
      <c r="F309" s="865"/>
      <c r="G309" s="865"/>
      <c r="H309" s="865"/>
      <c r="I309" s="684"/>
      <c r="J309" s="682"/>
      <c r="K309" s="682"/>
      <c r="L309" s="682"/>
      <c r="M309" s="682"/>
      <c r="N309" s="682"/>
      <c r="O309" s="682"/>
      <c r="P309" s="682"/>
      <c r="Q309" s="682"/>
      <c r="R309" s="682"/>
      <c r="S309" s="682"/>
      <c r="T309" s="682"/>
      <c r="U309" s="682"/>
      <c r="V309" s="682"/>
      <c r="W309" s="682"/>
      <c r="X309" s="682"/>
      <c r="Y309" s="682"/>
      <c r="Z309" s="682"/>
    </row>
    <row r="310" spans="1:26" ht="15">
      <c r="A310" s="682"/>
      <c r="B310" s="684"/>
      <c r="C310" s="684"/>
      <c r="D310" s="684"/>
      <c r="E310" s="865"/>
      <c r="F310" s="865"/>
      <c r="G310" s="865"/>
      <c r="H310" s="865"/>
      <c r="I310" s="684"/>
      <c r="J310" s="682"/>
      <c r="K310" s="682"/>
      <c r="L310" s="682"/>
      <c r="M310" s="682"/>
      <c r="N310" s="682"/>
      <c r="O310" s="682"/>
      <c r="P310" s="682"/>
      <c r="Q310" s="682"/>
      <c r="R310" s="682"/>
      <c r="S310" s="682"/>
      <c r="T310" s="682"/>
      <c r="U310" s="682"/>
      <c r="V310" s="682"/>
      <c r="W310" s="682"/>
      <c r="X310" s="682"/>
      <c r="Y310" s="682"/>
      <c r="Z310" s="682"/>
    </row>
    <row r="311" spans="1:26" ht="15">
      <c r="A311" s="682"/>
      <c r="B311" s="684"/>
      <c r="C311" s="684"/>
      <c r="D311" s="684"/>
      <c r="E311" s="865"/>
      <c r="F311" s="865"/>
      <c r="G311" s="865"/>
      <c r="H311" s="865"/>
      <c r="I311" s="684"/>
      <c r="J311" s="682"/>
      <c r="K311" s="682"/>
      <c r="L311" s="682"/>
      <c r="M311" s="682"/>
      <c r="N311" s="682"/>
      <c r="O311" s="682"/>
      <c r="P311" s="682"/>
      <c r="Q311" s="682"/>
      <c r="R311" s="682"/>
      <c r="S311" s="682"/>
      <c r="T311" s="682"/>
      <c r="U311" s="682"/>
      <c r="V311" s="682"/>
      <c r="W311" s="682"/>
      <c r="X311" s="682"/>
      <c r="Y311" s="682"/>
      <c r="Z311" s="682"/>
    </row>
    <row r="312" spans="1:26" ht="15">
      <c r="A312" s="682"/>
      <c r="B312" s="684"/>
      <c r="C312" s="684"/>
      <c r="D312" s="684"/>
      <c r="E312" s="865"/>
      <c r="F312" s="865"/>
      <c r="G312" s="865"/>
      <c r="H312" s="865"/>
      <c r="I312" s="684"/>
      <c r="J312" s="682"/>
      <c r="K312" s="682"/>
      <c r="L312" s="682"/>
      <c r="M312" s="682"/>
      <c r="N312" s="682"/>
      <c r="O312" s="682"/>
      <c r="P312" s="682"/>
      <c r="Q312" s="682"/>
      <c r="R312" s="682"/>
      <c r="S312" s="682"/>
      <c r="T312" s="682"/>
      <c r="U312" s="682"/>
      <c r="V312" s="682"/>
      <c r="W312" s="682"/>
      <c r="X312" s="682"/>
      <c r="Y312" s="682"/>
      <c r="Z312" s="682"/>
    </row>
    <row r="313" spans="1:26" ht="15">
      <c r="A313" s="682"/>
      <c r="B313" s="684"/>
      <c r="C313" s="684"/>
      <c r="D313" s="684"/>
      <c r="E313" s="865"/>
      <c r="F313" s="865"/>
      <c r="G313" s="865"/>
      <c r="H313" s="865"/>
      <c r="I313" s="684"/>
      <c r="J313" s="682"/>
      <c r="K313" s="682"/>
      <c r="L313" s="682"/>
      <c r="M313" s="682"/>
      <c r="N313" s="682"/>
      <c r="O313" s="682"/>
      <c r="P313" s="682"/>
      <c r="Q313" s="682"/>
      <c r="R313" s="682"/>
      <c r="S313" s="682"/>
      <c r="T313" s="682"/>
      <c r="U313" s="682"/>
      <c r="V313" s="682"/>
      <c r="W313" s="682"/>
      <c r="X313" s="682"/>
      <c r="Y313" s="682"/>
      <c r="Z313" s="682"/>
    </row>
    <row r="314" spans="1:26" ht="15">
      <c r="A314" s="682"/>
      <c r="B314" s="684"/>
      <c r="C314" s="684"/>
      <c r="D314" s="684"/>
      <c r="E314" s="865"/>
      <c r="F314" s="865"/>
      <c r="G314" s="865"/>
      <c r="H314" s="865"/>
      <c r="I314" s="684"/>
      <c r="J314" s="682"/>
      <c r="K314" s="682"/>
      <c r="L314" s="682"/>
      <c r="M314" s="682"/>
      <c r="N314" s="682"/>
      <c r="O314" s="682"/>
      <c r="P314" s="682"/>
      <c r="Q314" s="682"/>
      <c r="R314" s="682"/>
      <c r="S314" s="682"/>
      <c r="T314" s="682"/>
      <c r="U314" s="682"/>
      <c r="V314" s="682"/>
      <c r="W314" s="682"/>
      <c r="X314" s="682"/>
      <c r="Y314" s="682"/>
      <c r="Z314" s="682"/>
    </row>
    <row r="315" spans="1:26" ht="15">
      <c r="A315" s="682"/>
      <c r="B315" s="684"/>
      <c r="C315" s="684"/>
      <c r="D315" s="684"/>
      <c r="E315" s="865"/>
      <c r="F315" s="865"/>
      <c r="G315" s="865"/>
      <c r="H315" s="865"/>
      <c r="I315" s="684"/>
      <c r="J315" s="682"/>
      <c r="K315" s="682"/>
      <c r="L315" s="682"/>
      <c r="M315" s="682"/>
      <c r="N315" s="682"/>
      <c r="O315" s="682"/>
      <c r="P315" s="682"/>
      <c r="Q315" s="682"/>
      <c r="R315" s="682"/>
      <c r="S315" s="682"/>
      <c r="T315" s="682"/>
      <c r="U315" s="682"/>
      <c r="V315" s="682"/>
      <c r="W315" s="682"/>
      <c r="X315" s="682"/>
      <c r="Y315" s="682"/>
      <c r="Z315" s="682"/>
    </row>
    <row r="316" spans="1:26" ht="15">
      <c r="A316" s="682"/>
      <c r="B316" s="684"/>
      <c r="C316" s="684"/>
      <c r="D316" s="684"/>
      <c r="E316" s="865"/>
      <c r="F316" s="865"/>
      <c r="G316" s="865"/>
      <c r="H316" s="865"/>
      <c r="I316" s="684"/>
      <c r="J316" s="682"/>
      <c r="K316" s="682"/>
      <c r="L316" s="682"/>
      <c r="M316" s="682"/>
      <c r="N316" s="682"/>
      <c r="O316" s="682"/>
      <c r="P316" s="682"/>
      <c r="Q316" s="682"/>
      <c r="R316" s="682"/>
      <c r="S316" s="682"/>
      <c r="T316" s="682"/>
      <c r="U316" s="682"/>
      <c r="V316" s="682"/>
      <c r="W316" s="682"/>
      <c r="X316" s="682"/>
      <c r="Y316" s="682"/>
      <c r="Z316" s="682"/>
    </row>
    <row r="317" spans="1:26" ht="15">
      <c r="A317" s="682"/>
      <c r="B317" s="684"/>
      <c r="C317" s="684"/>
      <c r="D317" s="684"/>
      <c r="E317" s="865"/>
      <c r="F317" s="865"/>
      <c r="G317" s="865"/>
      <c r="H317" s="865"/>
      <c r="I317" s="684"/>
      <c r="J317" s="682"/>
      <c r="K317" s="682"/>
      <c r="L317" s="682"/>
      <c r="M317" s="682"/>
      <c r="N317" s="682"/>
      <c r="O317" s="682"/>
      <c r="P317" s="682"/>
      <c r="Q317" s="682"/>
      <c r="R317" s="682"/>
      <c r="S317" s="682"/>
      <c r="T317" s="682"/>
      <c r="U317" s="682"/>
      <c r="V317" s="682"/>
      <c r="W317" s="682"/>
      <c r="X317" s="682"/>
      <c r="Y317" s="682"/>
      <c r="Z317" s="682"/>
    </row>
    <row r="318" spans="1:26" ht="15">
      <c r="A318" s="682"/>
      <c r="B318" s="684"/>
      <c r="C318" s="684"/>
      <c r="D318" s="684"/>
      <c r="E318" s="865"/>
      <c r="F318" s="865"/>
      <c r="G318" s="865"/>
      <c r="H318" s="865"/>
      <c r="I318" s="684"/>
      <c r="J318" s="682"/>
      <c r="K318" s="682"/>
      <c r="L318" s="682"/>
      <c r="M318" s="682"/>
      <c r="N318" s="682"/>
      <c r="O318" s="682"/>
      <c r="P318" s="682"/>
      <c r="Q318" s="682"/>
      <c r="R318" s="682"/>
      <c r="S318" s="682"/>
      <c r="T318" s="682"/>
      <c r="U318" s="682"/>
      <c r="V318" s="682"/>
      <c r="W318" s="682"/>
      <c r="X318" s="682"/>
      <c r="Y318" s="682"/>
      <c r="Z318" s="682"/>
    </row>
    <row r="319" spans="1:26" ht="15">
      <c r="A319" s="682"/>
      <c r="B319" s="684"/>
      <c r="C319" s="684"/>
      <c r="D319" s="684"/>
      <c r="E319" s="865"/>
      <c r="F319" s="865"/>
      <c r="G319" s="865"/>
      <c r="H319" s="865"/>
      <c r="I319" s="684"/>
      <c r="J319" s="682"/>
      <c r="K319" s="682"/>
      <c r="L319" s="682"/>
      <c r="M319" s="682"/>
      <c r="N319" s="682"/>
      <c r="O319" s="682"/>
      <c r="P319" s="682"/>
      <c r="Q319" s="682"/>
      <c r="R319" s="682"/>
      <c r="S319" s="682"/>
      <c r="T319" s="682"/>
      <c r="U319" s="682"/>
      <c r="V319" s="682"/>
      <c r="W319" s="682"/>
      <c r="X319" s="682"/>
      <c r="Y319" s="682"/>
      <c r="Z319" s="682"/>
    </row>
    <row r="320" spans="1:26" ht="15">
      <c r="A320" s="682"/>
      <c r="B320" s="684"/>
      <c r="C320" s="684"/>
      <c r="D320" s="684"/>
      <c r="E320" s="865"/>
      <c r="F320" s="865"/>
      <c r="G320" s="865"/>
      <c r="H320" s="865"/>
      <c r="I320" s="684"/>
      <c r="J320" s="682"/>
      <c r="K320" s="682"/>
      <c r="L320" s="682"/>
      <c r="M320" s="682"/>
      <c r="N320" s="682"/>
      <c r="O320" s="682"/>
      <c r="P320" s="682"/>
      <c r="Q320" s="682"/>
      <c r="R320" s="682"/>
      <c r="S320" s="682"/>
      <c r="T320" s="682"/>
      <c r="U320" s="682"/>
      <c r="V320" s="682"/>
      <c r="W320" s="682"/>
      <c r="X320" s="682"/>
      <c r="Y320" s="682"/>
      <c r="Z320" s="682"/>
    </row>
    <row r="321" spans="1:26" ht="15">
      <c r="A321" s="682"/>
      <c r="B321" s="684"/>
      <c r="C321" s="684"/>
      <c r="D321" s="684"/>
      <c r="E321" s="865"/>
      <c r="F321" s="865"/>
      <c r="G321" s="865"/>
      <c r="H321" s="865"/>
      <c r="I321" s="684"/>
      <c r="J321" s="682"/>
      <c r="K321" s="682"/>
      <c r="L321" s="682"/>
      <c r="M321" s="682"/>
      <c r="N321" s="682"/>
      <c r="O321" s="682"/>
      <c r="P321" s="682"/>
      <c r="Q321" s="682"/>
      <c r="R321" s="682"/>
      <c r="S321" s="682"/>
      <c r="T321" s="682"/>
      <c r="U321" s="682"/>
      <c r="V321" s="682"/>
      <c r="W321" s="682"/>
      <c r="X321" s="682"/>
      <c r="Y321" s="682"/>
      <c r="Z321" s="682"/>
    </row>
    <row r="322" spans="1:26" ht="15">
      <c r="A322" s="682"/>
      <c r="B322" s="684"/>
      <c r="C322" s="684"/>
      <c r="D322" s="684"/>
      <c r="E322" s="865"/>
      <c r="F322" s="865"/>
      <c r="G322" s="865"/>
      <c r="H322" s="865"/>
      <c r="I322" s="684"/>
      <c r="J322" s="682"/>
      <c r="K322" s="682"/>
      <c r="L322" s="682"/>
      <c r="M322" s="682"/>
      <c r="N322" s="682"/>
      <c r="O322" s="682"/>
      <c r="P322" s="682"/>
      <c r="Q322" s="682"/>
      <c r="R322" s="682"/>
      <c r="S322" s="682"/>
      <c r="T322" s="682"/>
      <c r="U322" s="682"/>
      <c r="V322" s="682"/>
      <c r="W322" s="682"/>
      <c r="X322" s="682"/>
      <c r="Y322" s="682"/>
      <c r="Z322" s="682"/>
    </row>
    <row r="323" spans="1:26" ht="15">
      <c r="A323" s="682"/>
      <c r="B323" s="684"/>
      <c r="C323" s="684"/>
      <c r="D323" s="684"/>
      <c r="E323" s="865"/>
      <c r="F323" s="865"/>
      <c r="G323" s="865"/>
      <c r="H323" s="865"/>
      <c r="I323" s="684"/>
      <c r="J323" s="682"/>
      <c r="K323" s="682"/>
      <c r="L323" s="682"/>
      <c r="M323" s="682"/>
      <c r="N323" s="682"/>
      <c r="O323" s="682"/>
      <c r="P323" s="682"/>
      <c r="Q323" s="682"/>
      <c r="R323" s="682"/>
      <c r="S323" s="682"/>
      <c r="T323" s="682"/>
      <c r="U323" s="682"/>
      <c r="V323" s="682"/>
      <c r="W323" s="682"/>
      <c r="X323" s="682"/>
      <c r="Y323" s="682"/>
      <c r="Z323" s="682"/>
    </row>
    <row r="324" spans="1:26" ht="15">
      <c r="A324" s="682"/>
      <c r="B324" s="684"/>
      <c r="C324" s="684"/>
      <c r="D324" s="684"/>
      <c r="E324" s="865"/>
      <c r="F324" s="865"/>
      <c r="G324" s="865"/>
      <c r="H324" s="865"/>
      <c r="I324" s="684"/>
      <c r="J324" s="682"/>
      <c r="K324" s="682"/>
      <c r="L324" s="682"/>
      <c r="M324" s="682"/>
      <c r="N324" s="682"/>
      <c r="O324" s="682"/>
      <c r="P324" s="682"/>
      <c r="Q324" s="682"/>
      <c r="R324" s="682"/>
      <c r="S324" s="682"/>
      <c r="T324" s="682"/>
      <c r="U324" s="682"/>
      <c r="V324" s="682"/>
      <c r="W324" s="682"/>
      <c r="X324" s="682"/>
      <c r="Y324" s="682"/>
      <c r="Z324" s="682"/>
    </row>
    <row r="325" spans="1:26" ht="15">
      <c r="A325" s="682"/>
      <c r="B325" s="684"/>
      <c r="C325" s="684"/>
      <c r="D325" s="684"/>
      <c r="E325" s="865"/>
      <c r="F325" s="865"/>
      <c r="G325" s="865"/>
      <c r="H325" s="865"/>
      <c r="I325" s="684"/>
      <c r="J325" s="682"/>
      <c r="K325" s="682"/>
      <c r="L325" s="682"/>
      <c r="M325" s="682"/>
      <c r="N325" s="682"/>
      <c r="O325" s="682"/>
      <c r="P325" s="682"/>
      <c r="Q325" s="682"/>
      <c r="R325" s="682"/>
      <c r="S325" s="682"/>
      <c r="T325" s="682"/>
      <c r="U325" s="682"/>
      <c r="V325" s="682"/>
      <c r="W325" s="682"/>
      <c r="X325" s="682"/>
      <c r="Y325" s="682"/>
      <c r="Z325" s="682"/>
    </row>
    <row r="326" spans="1:26" ht="15">
      <c r="A326" s="682"/>
      <c r="B326" s="684"/>
      <c r="C326" s="684"/>
      <c r="D326" s="684"/>
      <c r="E326" s="865"/>
      <c r="F326" s="865"/>
      <c r="G326" s="865"/>
      <c r="H326" s="865"/>
      <c r="I326" s="684"/>
      <c r="J326" s="682"/>
      <c r="K326" s="682"/>
      <c r="L326" s="682"/>
      <c r="M326" s="682"/>
      <c r="N326" s="682"/>
      <c r="O326" s="682"/>
      <c r="P326" s="682"/>
      <c r="Q326" s="682"/>
      <c r="R326" s="682"/>
      <c r="S326" s="682"/>
      <c r="T326" s="682"/>
      <c r="U326" s="682"/>
      <c r="V326" s="682"/>
      <c r="W326" s="682"/>
      <c r="X326" s="682"/>
      <c r="Y326" s="682"/>
      <c r="Z326" s="682"/>
    </row>
    <row r="327" spans="1:26" ht="15">
      <c r="A327" s="682"/>
      <c r="B327" s="684"/>
      <c r="C327" s="684"/>
      <c r="D327" s="684"/>
      <c r="E327" s="865"/>
      <c r="F327" s="865"/>
      <c r="G327" s="865"/>
      <c r="H327" s="865"/>
      <c r="I327" s="684"/>
      <c r="J327" s="682"/>
      <c r="K327" s="682"/>
      <c r="L327" s="682"/>
      <c r="M327" s="682"/>
      <c r="N327" s="682"/>
      <c r="O327" s="682"/>
      <c r="P327" s="682"/>
      <c r="Q327" s="682"/>
      <c r="R327" s="682"/>
      <c r="S327" s="682"/>
      <c r="T327" s="682"/>
      <c r="U327" s="682"/>
      <c r="V327" s="682"/>
      <c r="W327" s="682"/>
      <c r="X327" s="682"/>
      <c r="Y327" s="682"/>
      <c r="Z327" s="682"/>
    </row>
    <row r="328" spans="1:26" ht="15">
      <c r="A328" s="682"/>
      <c r="B328" s="684"/>
      <c r="C328" s="684"/>
      <c r="D328" s="684"/>
      <c r="E328" s="865"/>
      <c r="F328" s="865"/>
      <c r="G328" s="865"/>
      <c r="H328" s="865"/>
      <c r="I328" s="684"/>
      <c r="J328" s="682"/>
      <c r="K328" s="682"/>
      <c r="L328" s="682"/>
      <c r="M328" s="682"/>
      <c r="N328" s="682"/>
      <c r="O328" s="682"/>
      <c r="P328" s="682"/>
      <c r="Q328" s="682"/>
      <c r="R328" s="682"/>
      <c r="S328" s="682"/>
      <c r="T328" s="682"/>
      <c r="U328" s="682"/>
      <c r="V328" s="682"/>
      <c r="W328" s="682"/>
      <c r="X328" s="682"/>
      <c r="Y328" s="682"/>
      <c r="Z328" s="682"/>
    </row>
    <row r="329" spans="1:26" ht="15">
      <c r="A329" s="682"/>
      <c r="B329" s="684"/>
      <c r="C329" s="684"/>
      <c r="D329" s="684"/>
      <c r="E329" s="865"/>
      <c r="F329" s="865"/>
      <c r="G329" s="865"/>
      <c r="H329" s="865"/>
      <c r="I329" s="684"/>
      <c r="J329" s="682"/>
      <c r="K329" s="682"/>
      <c r="L329" s="682"/>
      <c r="M329" s="682"/>
      <c r="N329" s="682"/>
      <c r="O329" s="682"/>
      <c r="P329" s="682"/>
      <c r="Q329" s="682"/>
      <c r="R329" s="682"/>
      <c r="S329" s="682"/>
      <c r="T329" s="682"/>
      <c r="U329" s="682"/>
      <c r="V329" s="682"/>
      <c r="W329" s="682"/>
      <c r="X329" s="682"/>
      <c r="Y329" s="682"/>
      <c r="Z329" s="682"/>
    </row>
    <row r="330" spans="1:26" ht="15">
      <c r="A330" s="682"/>
      <c r="B330" s="684"/>
      <c r="C330" s="684"/>
      <c r="D330" s="684"/>
      <c r="E330" s="865"/>
      <c r="F330" s="865"/>
      <c r="G330" s="865"/>
      <c r="H330" s="865"/>
      <c r="I330" s="684"/>
      <c r="J330" s="682"/>
      <c r="K330" s="682"/>
      <c r="L330" s="682"/>
      <c r="M330" s="682"/>
      <c r="N330" s="682"/>
      <c r="O330" s="682"/>
      <c r="P330" s="682"/>
      <c r="Q330" s="682"/>
      <c r="R330" s="682"/>
      <c r="S330" s="682"/>
      <c r="T330" s="682"/>
      <c r="U330" s="682"/>
      <c r="V330" s="682"/>
      <c r="W330" s="682"/>
      <c r="X330" s="682"/>
      <c r="Y330" s="682"/>
      <c r="Z330" s="682"/>
    </row>
    <row r="331" spans="1:26" ht="15">
      <c r="A331" s="682"/>
      <c r="B331" s="684"/>
      <c r="C331" s="684"/>
      <c r="D331" s="684"/>
      <c r="E331" s="865"/>
      <c r="F331" s="865"/>
      <c r="G331" s="865"/>
      <c r="H331" s="865"/>
      <c r="I331" s="684"/>
      <c r="J331" s="682"/>
      <c r="K331" s="682"/>
      <c r="L331" s="682"/>
      <c r="M331" s="682"/>
      <c r="N331" s="682"/>
      <c r="O331" s="682"/>
      <c r="P331" s="682"/>
      <c r="Q331" s="682"/>
      <c r="R331" s="682"/>
      <c r="S331" s="682"/>
      <c r="T331" s="682"/>
      <c r="U331" s="682"/>
      <c r="V331" s="682"/>
      <c r="W331" s="682"/>
      <c r="X331" s="682"/>
      <c r="Y331" s="682"/>
      <c r="Z331" s="682"/>
    </row>
    <row r="332" spans="1:26" ht="15">
      <c r="A332" s="682"/>
      <c r="B332" s="684"/>
      <c r="C332" s="684"/>
      <c r="D332" s="684"/>
      <c r="E332" s="865"/>
      <c r="F332" s="865"/>
      <c r="G332" s="865"/>
      <c r="H332" s="865"/>
      <c r="I332" s="684"/>
      <c r="J332" s="682"/>
      <c r="K332" s="682"/>
      <c r="L332" s="682"/>
      <c r="M332" s="682"/>
      <c r="N332" s="682"/>
      <c r="O332" s="682"/>
      <c r="P332" s="682"/>
      <c r="Q332" s="682"/>
      <c r="R332" s="682"/>
      <c r="S332" s="682"/>
      <c r="T332" s="682"/>
      <c r="U332" s="682"/>
      <c r="V332" s="682"/>
      <c r="W332" s="682"/>
      <c r="X332" s="682"/>
      <c r="Y332" s="682"/>
      <c r="Z332" s="682"/>
    </row>
    <row r="333" spans="1:26" ht="15">
      <c r="A333" s="682"/>
      <c r="B333" s="684"/>
      <c r="C333" s="684"/>
      <c r="D333" s="684"/>
      <c r="E333" s="865"/>
      <c r="F333" s="865"/>
      <c r="G333" s="865"/>
      <c r="H333" s="865"/>
      <c r="I333" s="684"/>
      <c r="J333" s="682"/>
      <c r="K333" s="682"/>
      <c r="L333" s="682"/>
      <c r="M333" s="682"/>
      <c r="N333" s="682"/>
      <c r="O333" s="682"/>
      <c r="P333" s="682"/>
      <c r="Q333" s="682"/>
      <c r="R333" s="682"/>
      <c r="S333" s="682"/>
      <c r="T333" s="682"/>
      <c r="U333" s="682"/>
      <c r="V333" s="682"/>
      <c r="W333" s="682"/>
      <c r="X333" s="682"/>
      <c r="Y333" s="682"/>
      <c r="Z333" s="682"/>
    </row>
    <row r="334" spans="1:26" ht="15">
      <c r="A334" s="682"/>
      <c r="B334" s="684"/>
      <c r="C334" s="684"/>
      <c r="D334" s="684"/>
      <c r="E334" s="865"/>
      <c r="F334" s="865"/>
      <c r="G334" s="865"/>
      <c r="H334" s="865"/>
      <c r="I334" s="684"/>
      <c r="J334" s="682"/>
      <c r="K334" s="682"/>
      <c r="L334" s="682"/>
      <c r="M334" s="682"/>
      <c r="N334" s="682"/>
      <c r="O334" s="682"/>
      <c r="P334" s="682"/>
      <c r="Q334" s="682"/>
      <c r="R334" s="682"/>
      <c r="S334" s="682"/>
      <c r="T334" s="682"/>
      <c r="U334" s="682"/>
      <c r="V334" s="682"/>
      <c r="W334" s="682"/>
      <c r="X334" s="682"/>
      <c r="Y334" s="682"/>
      <c r="Z334" s="682"/>
    </row>
    <row r="335" spans="1:26" ht="15">
      <c r="A335" s="682"/>
      <c r="B335" s="684"/>
      <c r="C335" s="684"/>
      <c r="D335" s="684"/>
      <c r="E335" s="865"/>
      <c r="F335" s="865"/>
      <c r="G335" s="865"/>
      <c r="H335" s="865"/>
      <c r="I335" s="684"/>
      <c r="J335" s="682"/>
      <c r="K335" s="682"/>
      <c r="L335" s="682"/>
      <c r="M335" s="682"/>
      <c r="N335" s="682"/>
      <c r="O335" s="682"/>
      <c r="P335" s="682"/>
      <c r="Q335" s="682"/>
      <c r="R335" s="682"/>
      <c r="S335" s="682"/>
      <c r="T335" s="682"/>
      <c r="U335" s="682"/>
      <c r="V335" s="682"/>
      <c r="W335" s="682"/>
      <c r="X335" s="682"/>
      <c r="Y335" s="682"/>
      <c r="Z335" s="682"/>
    </row>
    <row r="336" spans="1:26" ht="15">
      <c r="A336" s="682"/>
      <c r="B336" s="684"/>
      <c r="C336" s="684"/>
      <c r="D336" s="684"/>
      <c r="E336" s="865"/>
      <c r="F336" s="865"/>
      <c r="G336" s="865"/>
      <c r="H336" s="865"/>
      <c r="I336" s="684"/>
      <c r="J336" s="682"/>
      <c r="K336" s="682"/>
      <c r="L336" s="682"/>
      <c r="M336" s="682"/>
      <c r="N336" s="682"/>
      <c r="O336" s="682"/>
      <c r="P336" s="682"/>
      <c r="Q336" s="682"/>
      <c r="R336" s="682"/>
      <c r="S336" s="682"/>
      <c r="T336" s="682"/>
      <c r="U336" s="682"/>
      <c r="V336" s="682"/>
      <c r="W336" s="682"/>
      <c r="X336" s="682"/>
      <c r="Y336" s="682"/>
      <c r="Z336" s="682"/>
    </row>
    <row r="337" spans="1:26" ht="15">
      <c r="A337" s="682"/>
      <c r="B337" s="684"/>
      <c r="C337" s="684"/>
      <c r="D337" s="684"/>
      <c r="E337" s="865"/>
      <c r="F337" s="865"/>
      <c r="G337" s="865"/>
      <c r="H337" s="865"/>
      <c r="I337" s="684"/>
      <c r="J337" s="682"/>
      <c r="K337" s="682"/>
      <c r="L337" s="682"/>
      <c r="M337" s="682"/>
      <c r="N337" s="682"/>
      <c r="O337" s="682"/>
      <c r="P337" s="682"/>
      <c r="Q337" s="682"/>
      <c r="R337" s="682"/>
      <c r="S337" s="682"/>
      <c r="T337" s="682"/>
      <c r="U337" s="682"/>
      <c r="V337" s="682"/>
      <c r="W337" s="682"/>
      <c r="X337" s="682"/>
      <c r="Y337" s="682"/>
      <c r="Z337" s="682"/>
    </row>
    <row r="338" spans="1:26" ht="15">
      <c r="A338" s="682"/>
      <c r="B338" s="684"/>
      <c r="C338" s="684"/>
      <c r="D338" s="684"/>
      <c r="E338" s="865"/>
      <c r="F338" s="865"/>
      <c r="G338" s="865"/>
      <c r="H338" s="865"/>
      <c r="I338" s="684"/>
      <c r="J338" s="682"/>
      <c r="K338" s="682"/>
      <c r="L338" s="682"/>
      <c r="M338" s="682"/>
      <c r="N338" s="682"/>
      <c r="O338" s="682"/>
      <c r="P338" s="682"/>
      <c r="Q338" s="682"/>
      <c r="R338" s="682"/>
      <c r="S338" s="682"/>
      <c r="T338" s="682"/>
      <c r="U338" s="682"/>
      <c r="V338" s="682"/>
      <c r="W338" s="682"/>
      <c r="X338" s="682"/>
      <c r="Y338" s="682"/>
      <c r="Z338" s="682"/>
    </row>
    <row r="339" spans="1:26" ht="15">
      <c r="A339" s="682"/>
      <c r="B339" s="684"/>
      <c r="C339" s="684"/>
      <c r="D339" s="684"/>
      <c r="E339" s="865"/>
      <c r="F339" s="865"/>
      <c r="G339" s="865"/>
      <c r="H339" s="865"/>
      <c r="I339" s="684"/>
      <c r="J339" s="682"/>
      <c r="K339" s="682"/>
      <c r="L339" s="682"/>
      <c r="M339" s="682"/>
      <c r="N339" s="682"/>
      <c r="O339" s="682"/>
      <c r="P339" s="682"/>
      <c r="Q339" s="682"/>
      <c r="R339" s="682"/>
      <c r="S339" s="682"/>
      <c r="T339" s="682"/>
      <c r="U339" s="682"/>
      <c r="V339" s="682"/>
      <c r="W339" s="682"/>
      <c r="X339" s="682"/>
      <c r="Y339" s="682"/>
      <c r="Z339" s="682"/>
    </row>
    <row r="340" spans="1:26" ht="15">
      <c r="A340" s="682"/>
      <c r="B340" s="684"/>
      <c r="C340" s="684"/>
      <c r="D340" s="684"/>
      <c r="E340" s="865"/>
      <c r="F340" s="865"/>
      <c r="G340" s="865"/>
      <c r="H340" s="865"/>
      <c r="I340" s="684"/>
      <c r="J340" s="682"/>
      <c r="K340" s="682"/>
      <c r="L340" s="682"/>
      <c r="M340" s="682"/>
      <c r="N340" s="682"/>
      <c r="O340" s="682"/>
      <c r="P340" s="682"/>
      <c r="Q340" s="682"/>
      <c r="R340" s="682"/>
      <c r="S340" s="682"/>
      <c r="T340" s="682"/>
      <c r="U340" s="682"/>
      <c r="V340" s="682"/>
      <c r="W340" s="682"/>
      <c r="X340" s="682"/>
      <c r="Y340" s="682"/>
      <c r="Z340" s="682"/>
    </row>
    <row r="341" spans="1:26" ht="15">
      <c r="A341" s="682"/>
      <c r="B341" s="684"/>
      <c r="C341" s="684"/>
      <c r="D341" s="684"/>
      <c r="E341" s="865"/>
      <c r="F341" s="865"/>
      <c r="G341" s="865"/>
      <c r="H341" s="865"/>
      <c r="I341" s="684"/>
      <c r="J341" s="682"/>
      <c r="K341" s="682"/>
      <c r="L341" s="682"/>
      <c r="M341" s="682"/>
      <c r="N341" s="682"/>
      <c r="O341" s="682"/>
      <c r="P341" s="682"/>
      <c r="Q341" s="682"/>
      <c r="R341" s="682"/>
      <c r="S341" s="682"/>
      <c r="T341" s="682"/>
      <c r="U341" s="682"/>
      <c r="V341" s="682"/>
      <c r="W341" s="682"/>
      <c r="X341" s="682"/>
      <c r="Y341" s="682"/>
      <c r="Z341" s="682"/>
    </row>
    <row r="342" spans="1:26" ht="15">
      <c r="A342" s="682"/>
      <c r="B342" s="684"/>
      <c r="C342" s="684"/>
      <c r="D342" s="684"/>
      <c r="E342" s="865"/>
      <c r="F342" s="865"/>
      <c r="G342" s="865"/>
      <c r="H342" s="865"/>
      <c r="I342" s="684"/>
      <c r="J342" s="682"/>
      <c r="K342" s="682"/>
      <c r="L342" s="682"/>
      <c r="M342" s="682"/>
      <c r="N342" s="682"/>
      <c r="O342" s="682"/>
      <c r="P342" s="682"/>
      <c r="Q342" s="682"/>
      <c r="R342" s="682"/>
      <c r="S342" s="682"/>
      <c r="T342" s="682"/>
      <c r="U342" s="682"/>
      <c r="V342" s="682"/>
      <c r="W342" s="682"/>
      <c r="X342" s="682"/>
      <c r="Y342" s="682"/>
      <c r="Z342" s="682"/>
    </row>
    <row r="343" spans="1:26" ht="15">
      <c r="A343" s="682"/>
      <c r="B343" s="684"/>
      <c r="C343" s="684"/>
      <c r="D343" s="684"/>
      <c r="E343" s="865"/>
      <c r="F343" s="865"/>
      <c r="G343" s="865"/>
      <c r="H343" s="865"/>
      <c r="I343" s="684"/>
      <c r="J343" s="682"/>
      <c r="K343" s="682"/>
      <c r="L343" s="682"/>
      <c r="M343" s="682"/>
      <c r="N343" s="682"/>
      <c r="O343" s="682"/>
      <c r="P343" s="682"/>
      <c r="Q343" s="682"/>
      <c r="R343" s="682"/>
      <c r="S343" s="682"/>
      <c r="T343" s="682"/>
      <c r="U343" s="682"/>
      <c r="V343" s="682"/>
      <c r="W343" s="682"/>
      <c r="X343" s="682"/>
      <c r="Y343" s="682"/>
      <c r="Z343" s="682"/>
    </row>
    <row r="344" spans="1:26" ht="15">
      <c r="A344" s="682"/>
      <c r="B344" s="684"/>
      <c r="C344" s="684"/>
      <c r="D344" s="684"/>
      <c r="E344" s="865"/>
      <c r="F344" s="865"/>
      <c r="G344" s="865"/>
      <c r="H344" s="865"/>
      <c r="I344" s="684"/>
      <c r="J344" s="682"/>
      <c r="K344" s="682"/>
      <c r="L344" s="682"/>
      <c r="M344" s="682"/>
      <c r="N344" s="682"/>
      <c r="O344" s="682"/>
      <c r="P344" s="682"/>
      <c r="Q344" s="682"/>
      <c r="R344" s="682"/>
      <c r="S344" s="682"/>
      <c r="T344" s="682"/>
      <c r="U344" s="682"/>
      <c r="V344" s="682"/>
      <c r="W344" s="682"/>
      <c r="X344" s="682"/>
      <c r="Y344" s="682"/>
      <c r="Z344" s="682"/>
    </row>
    <row r="345" spans="1:26" ht="15">
      <c r="A345" s="682"/>
      <c r="B345" s="684"/>
      <c r="C345" s="684"/>
      <c r="D345" s="684"/>
      <c r="E345" s="865"/>
      <c r="F345" s="865"/>
      <c r="G345" s="865"/>
      <c r="H345" s="865"/>
      <c r="I345" s="684"/>
      <c r="J345" s="682"/>
      <c r="K345" s="682"/>
      <c r="L345" s="682"/>
      <c r="M345" s="682"/>
      <c r="N345" s="682"/>
      <c r="O345" s="682"/>
      <c r="P345" s="682"/>
      <c r="Q345" s="682"/>
      <c r="R345" s="682"/>
      <c r="S345" s="682"/>
      <c r="T345" s="682"/>
      <c r="U345" s="682"/>
      <c r="V345" s="682"/>
      <c r="W345" s="682"/>
      <c r="X345" s="682"/>
      <c r="Y345" s="682"/>
      <c r="Z345" s="682"/>
    </row>
    <row r="346" spans="1:26" ht="15">
      <c r="A346" s="682"/>
      <c r="B346" s="684"/>
      <c r="C346" s="684"/>
      <c r="D346" s="684"/>
      <c r="E346" s="865"/>
      <c r="F346" s="865"/>
      <c r="G346" s="865"/>
      <c r="H346" s="865"/>
      <c r="I346" s="684"/>
      <c r="J346" s="682"/>
      <c r="K346" s="682"/>
      <c r="L346" s="682"/>
      <c r="M346" s="682"/>
      <c r="N346" s="682"/>
      <c r="O346" s="682"/>
      <c r="P346" s="682"/>
      <c r="Q346" s="682"/>
      <c r="R346" s="682"/>
      <c r="S346" s="682"/>
      <c r="T346" s="682"/>
      <c r="U346" s="682"/>
      <c r="V346" s="682"/>
      <c r="W346" s="682"/>
      <c r="X346" s="682"/>
      <c r="Y346" s="682"/>
      <c r="Z346" s="682"/>
    </row>
    <row r="347" spans="1:26" ht="15">
      <c r="A347" s="682"/>
      <c r="B347" s="684"/>
      <c r="C347" s="684"/>
      <c r="D347" s="684"/>
      <c r="E347" s="865"/>
      <c r="F347" s="865"/>
      <c r="G347" s="865"/>
      <c r="H347" s="865"/>
      <c r="I347" s="684"/>
      <c r="J347" s="682"/>
      <c r="K347" s="682"/>
      <c r="L347" s="682"/>
      <c r="M347" s="682"/>
      <c r="N347" s="682"/>
      <c r="O347" s="682"/>
      <c r="P347" s="682"/>
      <c r="Q347" s="682"/>
      <c r="R347" s="682"/>
      <c r="S347" s="682"/>
      <c r="T347" s="682"/>
      <c r="U347" s="682"/>
      <c r="V347" s="682"/>
      <c r="W347" s="682"/>
      <c r="X347" s="682"/>
      <c r="Y347" s="682"/>
      <c r="Z347" s="682"/>
    </row>
    <row r="348" spans="1:26" ht="15">
      <c r="A348" s="682"/>
      <c r="B348" s="684"/>
      <c r="C348" s="684"/>
      <c r="D348" s="684"/>
      <c r="E348" s="865"/>
      <c r="F348" s="865"/>
      <c r="G348" s="865"/>
      <c r="H348" s="865"/>
      <c r="I348" s="684"/>
      <c r="J348" s="682"/>
      <c r="K348" s="682"/>
      <c r="L348" s="682"/>
      <c r="M348" s="682"/>
      <c r="N348" s="682"/>
      <c r="O348" s="682"/>
      <c r="P348" s="682"/>
      <c r="Q348" s="682"/>
      <c r="R348" s="682"/>
      <c r="S348" s="682"/>
      <c r="T348" s="682"/>
      <c r="U348" s="682"/>
      <c r="V348" s="682"/>
      <c r="W348" s="682"/>
      <c r="X348" s="682"/>
      <c r="Y348" s="682"/>
      <c r="Z348" s="682"/>
    </row>
    <row r="349" spans="1:26" ht="15">
      <c r="A349" s="682"/>
      <c r="B349" s="684"/>
      <c r="C349" s="684"/>
      <c r="D349" s="684"/>
      <c r="E349" s="865"/>
      <c r="F349" s="865"/>
      <c r="G349" s="865"/>
      <c r="H349" s="865"/>
      <c r="I349" s="684"/>
      <c r="J349" s="682"/>
      <c r="K349" s="682"/>
      <c r="L349" s="682"/>
      <c r="M349" s="682"/>
      <c r="N349" s="682"/>
      <c r="O349" s="682"/>
      <c r="P349" s="682"/>
      <c r="Q349" s="682"/>
      <c r="R349" s="682"/>
      <c r="S349" s="682"/>
      <c r="T349" s="682"/>
      <c r="U349" s="682"/>
      <c r="V349" s="682"/>
      <c r="W349" s="682"/>
      <c r="X349" s="682"/>
      <c r="Y349" s="682"/>
      <c r="Z349" s="682"/>
    </row>
    <row r="350" spans="1:26" ht="15">
      <c r="A350" s="682"/>
      <c r="B350" s="684"/>
      <c r="C350" s="684"/>
      <c r="D350" s="684"/>
      <c r="E350" s="865"/>
      <c r="F350" s="865"/>
      <c r="G350" s="865"/>
      <c r="H350" s="865"/>
      <c r="I350" s="684"/>
      <c r="J350" s="682"/>
      <c r="K350" s="682"/>
      <c r="L350" s="682"/>
      <c r="M350" s="682"/>
      <c r="N350" s="682"/>
      <c r="O350" s="682"/>
      <c r="P350" s="682"/>
      <c r="Q350" s="682"/>
      <c r="R350" s="682"/>
      <c r="S350" s="682"/>
      <c r="T350" s="682"/>
      <c r="U350" s="682"/>
      <c r="V350" s="682"/>
      <c r="W350" s="682"/>
      <c r="X350" s="682"/>
      <c r="Y350" s="682"/>
      <c r="Z350" s="682"/>
    </row>
    <row r="351" spans="1:26" ht="15">
      <c r="A351" s="682"/>
      <c r="B351" s="684"/>
      <c r="C351" s="684"/>
      <c r="D351" s="684"/>
      <c r="E351" s="865"/>
      <c r="F351" s="865"/>
      <c r="G351" s="865"/>
      <c r="H351" s="865"/>
      <c r="I351" s="684"/>
      <c r="J351" s="682"/>
      <c r="K351" s="682"/>
      <c r="L351" s="682"/>
      <c r="M351" s="682"/>
      <c r="N351" s="682"/>
      <c r="O351" s="682"/>
      <c r="P351" s="682"/>
      <c r="Q351" s="682"/>
      <c r="R351" s="682"/>
      <c r="S351" s="682"/>
      <c r="T351" s="682"/>
      <c r="U351" s="682"/>
      <c r="V351" s="682"/>
      <c r="W351" s="682"/>
      <c r="X351" s="682"/>
      <c r="Y351" s="682"/>
      <c r="Z351" s="682"/>
    </row>
    <row r="352" spans="1:26" ht="15">
      <c r="A352" s="682"/>
      <c r="B352" s="684"/>
      <c r="C352" s="684"/>
      <c r="D352" s="684"/>
      <c r="E352" s="865"/>
      <c r="F352" s="865"/>
      <c r="G352" s="865"/>
      <c r="H352" s="865"/>
      <c r="I352" s="684"/>
      <c r="J352" s="682"/>
      <c r="K352" s="682"/>
      <c r="L352" s="682"/>
      <c r="M352" s="682"/>
      <c r="N352" s="682"/>
      <c r="O352" s="682"/>
      <c r="P352" s="682"/>
      <c r="Q352" s="682"/>
      <c r="R352" s="682"/>
      <c r="S352" s="682"/>
      <c r="T352" s="682"/>
      <c r="U352" s="682"/>
      <c r="V352" s="682"/>
      <c r="W352" s="682"/>
      <c r="X352" s="682"/>
      <c r="Y352" s="682"/>
      <c r="Z352" s="682"/>
    </row>
    <row r="353" spans="1:26" ht="15">
      <c r="A353" s="682"/>
      <c r="B353" s="684"/>
      <c r="C353" s="684"/>
      <c r="D353" s="684"/>
      <c r="E353" s="865"/>
      <c r="F353" s="865"/>
      <c r="G353" s="865"/>
      <c r="H353" s="865"/>
      <c r="I353" s="684"/>
      <c r="J353" s="682"/>
      <c r="K353" s="682"/>
      <c r="L353" s="682"/>
      <c r="M353" s="682"/>
      <c r="N353" s="682"/>
      <c r="O353" s="682"/>
      <c r="P353" s="682"/>
      <c r="Q353" s="682"/>
      <c r="R353" s="682"/>
      <c r="S353" s="682"/>
      <c r="T353" s="682"/>
      <c r="U353" s="682"/>
      <c r="V353" s="682"/>
      <c r="W353" s="682"/>
      <c r="X353" s="682"/>
      <c r="Y353" s="682"/>
      <c r="Z353" s="682"/>
    </row>
    <row r="354" spans="1:26" ht="15">
      <c r="A354" s="682"/>
      <c r="B354" s="684"/>
      <c r="C354" s="684"/>
      <c r="D354" s="684"/>
      <c r="E354" s="865"/>
      <c r="F354" s="865"/>
      <c r="G354" s="865"/>
      <c r="H354" s="865"/>
      <c r="I354" s="684"/>
      <c r="J354" s="682"/>
      <c r="K354" s="682"/>
      <c r="L354" s="682"/>
      <c r="M354" s="682"/>
      <c r="N354" s="682"/>
      <c r="O354" s="682"/>
      <c r="P354" s="682"/>
      <c r="Q354" s="682"/>
      <c r="R354" s="682"/>
      <c r="S354" s="682"/>
      <c r="T354" s="682"/>
      <c r="U354" s="682"/>
      <c r="V354" s="682"/>
      <c r="W354" s="682"/>
      <c r="X354" s="682"/>
      <c r="Y354" s="682"/>
      <c r="Z354" s="682"/>
    </row>
    <row r="355" spans="1:26" ht="15">
      <c r="A355" s="682"/>
      <c r="B355" s="684"/>
      <c r="C355" s="684"/>
      <c r="D355" s="684"/>
      <c r="E355" s="865"/>
      <c r="F355" s="865"/>
      <c r="G355" s="865"/>
      <c r="H355" s="865"/>
      <c r="I355" s="684"/>
      <c r="J355" s="682"/>
      <c r="K355" s="682"/>
      <c r="L355" s="682"/>
      <c r="M355" s="682"/>
      <c r="N355" s="682"/>
      <c r="O355" s="682"/>
      <c r="P355" s="682"/>
      <c r="Q355" s="682"/>
      <c r="R355" s="682"/>
      <c r="S355" s="682"/>
      <c r="T355" s="682"/>
      <c r="U355" s="682"/>
      <c r="V355" s="682"/>
      <c r="W355" s="682"/>
      <c r="X355" s="682"/>
      <c r="Y355" s="682"/>
      <c r="Z355" s="682"/>
    </row>
    <row r="356" spans="1:26" ht="15">
      <c r="A356" s="682"/>
      <c r="B356" s="684"/>
      <c r="C356" s="684"/>
      <c r="D356" s="684"/>
      <c r="E356" s="865"/>
      <c r="F356" s="865"/>
      <c r="G356" s="865"/>
      <c r="H356" s="865"/>
      <c r="I356" s="684"/>
      <c r="J356" s="682"/>
      <c r="K356" s="682"/>
      <c r="L356" s="682"/>
      <c r="M356" s="682"/>
      <c r="N356" s="682"/>
      <c r="O356" s="682"/>
      <c r="P356" s="682"/>
      <c r="Q356" s="682"/>
      <c r="R356" s="682"/>
      <c r="S356" s="682"/>
      <c r="T356" s="682"/>
      <c r="U356" s="682"/>
      <c r="V356" s="682"/>
      <c r="W356" s="682"/>
      <c r="X356" s="682"/>
      <c r="Y356" s="682"/>
      <c r="Z356" s="682"/>
    </row>
    <row r="357" spans="1:26" ht="15">
      <c r="A357" s="682"/>
      <c r="B357" s="684"/>
      <c r="C357" s="684"/>
      <c r="D357" s="684"/>
      <c r="E357" s="865"/>
      <c r="F357" s="865"/>
      <c r="G357" s="865"/>
      <c r="H357" s="865"/>
      <c r="I357" s="684"/>
      <c r="J357" s="682"/>
      <c r="K357" s="682"/>
      <c r="L357" s="682"/>
      <c r="M357" s="682"/>
      <c r="N357" s="682"/>
      <c r="O357" s="682"/>
      <c r="P357" s="682"/>
      <c r="Q357" s="682"/>
      <c r="R357" s="682"/>
      <c r="S357" s="682"/>
      <c r="T357" s="682"/>
      <c r="U357" s="682"/>
      <c r="V357" s="682"/>
      <c r="W357" s="682"/>
      <c r="X357" s="682"/>
      <c r="Y357" s="682"/>
      <c r="Z357" s="682"/>
    </row>
    <row r="358" spans="1:26" ht="15">
      <c r="A358" s="682"/>
      <c r="B358" s="684"/>
      <c r="C358" s="684"/>
      <c r="D358" s="684"/>
      <c r="E358" s="865"/>
      <c r="F358" s="865"/>
      <c r="G358" s="865"/>
      <c r="H358" s="865"/>
      <c r="I358" s="684"/>
      <c r="J358" s="682"/>
      <c r="K358" s="682"/>
      <c r="L358" s="682"/>
      <c r="M358" s="682"/>
      <c r="N358" s="682"/>
      <c r="O358" s="682"/>
      <c r="P358" s="682"/>
      <c r="Q358" s="682"/>
      <c r="R358" s="682"/>
      <c r="S358" s="682"/>
      <c r="T358" s="682"/>
      <c r="U358" s="682"/>
      <c r="V358" s="682"/>
      <c r="W358" s="682"/>
      <c r="X358" s="682"/>
      <c r="Y358" s="682"/>
      <c r="Z358" s="682"/>
    </row>
    <row r="359" spans="1:26" ht="15">
      <c r="A359" s="682"/>
      <c r="B359" s="684"/>
      <c r="C359" s="684"/>
      <c r="D359" s="684"/>
      <c r="E359" s="865"/>
      <c r="F359" s="865"/>
      <c r="G359" s="865"/>
      <c r="H359" s="865"/>
      <c r="I359" s="684"/>
      <c r="J359" s="682"/>
      <c r="K359" s="682"/>
      <c r="L359" s="682"/>
      <c r="M359" s="682"/>
      <c r="N359" s="682"/>
      <c r="O359" s="682"/>
      <c r="P359" s="682"/>
      <c r="Q359" s="682"/>
      <c r="R359" s="682"/>
      <c r="S359" s="682"/>
      <c r="T359" s="682"/>
      <c r="U359" s="682"/>
      <c r="V359" s="682"/>
      <c r="W359" s="682"/>
      <c r="X359" s="682"/>
      <c r="Y359" s="682"/>
      <c r="Z359" s="682"/>
    </row>
    <row r="360" spans="1:26" ht="15">
      <c r="A360" s="682"/>
      <c r="B360" s="684"/>
      <c r="C360" s="684"/>
      <c r="D360" s="684"/>
      <c r="E360" s="865"/>
      <c r="F360" s="865"/>
      <c r="G360" s="865"/>
      <c r="H360" s="865"/>
      <c r="I360" s="684"/>
      <c r="J360" s="682"/>
      <c r="K360" s="682"/>
      <c r="L360" s="682"/>
      <c r="M360" s="682"/>
      <c r="N360" s="682"/>
      <c r="O360" s="682"/>
      <c r="P360" s="682"/>
      <c r="Q360" s="682"/>
      <c r="R360" s="682"/>
      <c r="S360" s="682"/>
      <c r="T360" s="682"/>
      <c r="U360" s="682"/>
      <c r="V360" s="682"/>
      <c r="W360" s="682"/>
      <c r="X360" s="682"/>
      <c r="Y360" s="682"/>
      <c r="Z360" s="682"/>
    </row>
    <row r="361" spans="1:26" ht="15">
      <c r="A361" s="682"/>
      <c r="B361" s="684"/>
      <c r="C361" s="684"/>
      <c r="D361" s="684"/>
      <c r="E361" s="865"/>
      <c r="F361" s="865"/>
      <c r="G361" s="865"/>
      <c r="H361" s="865"/>
      <c r="I361" s="684"/>
      <c r="J361" s="682"/>
      <c r="K361" s="682"/>
      <c r="L361" s="682"/>
      <c r="M361" s="682"/>
      <c r="N361" s="682"/>
      <c r="O361" s="682"/>
      <c r="P361" s="682"/>
      <c r="Q361" s="682"/>
      <c r="R361" s="682"/>
      <c r="S361" s="682"/>
      <c r="T361" s="682"/>
      <c r="U361" s="682"/>
      <c r="V361" s="682"/>
      <c r="W361" s="682"/>
      <c r="X361" s="682"/>
      <c r="Y361" s="682"/>
      <c r="Z361" s="682"/>
    </row>
    <row r="362" spans="1:26" ht="15">
      <c r="A362" s="682"/>
      <c r="B362" s="684"/>
      <c r="C362" s="684"/>
      <c r="D362" s="684"/>
      <c r="E362" s="865"/>
      <c r="F362" s="865"/>
      <c r="G362" s="865"/>
      <c r="H362" s="865"/>
      <c r="I362" s="684"/>
      <c r="J362" s="682"/>
      <c r="K362" s="682"/>
      <c r="L362" s="682"/>
      <c r="M362" s="682"/>
      <c r="N362" s="682"/>
      <c r="O362" s="682"/>
      <c r="P362" s="682"/>
      <c r="Q362" s="682"/>
      <c r="R362" s="682"/>
      <c r="S362" s="682"/>
      <c r="T362" s="682"/>
      <c r="U362" s="682"/>
      <c r="V362" s="682"/>
      <c r="W362" s="682"/>
      <c r="X362" s="682"/>
      <c r="Y362" s="682"/>
      <c r="Z362" s="682"/>
    </row>
    <row r="363" spans="1:26" ht="15">
      <c r="A363" s="682"/>
      <c r="B363" s="684"/>
      <c r="C363" s="684"/>
      <c r="D363" s="684"/>
      <c r="E363" s="865"/>
      <c r="F363" s="865"/>
      <c r="G363" s="865"/>
      <c r="H363" s="865"/>
      <c r="I363" s="684"/>
      <c r="J363" s="682"/>
      <c r="K363" s="682"/>
      <c r="L363" s="682"/>
      <c r="M363" s="682"/>
      <c r="N363" s="682"/>
      <c r="O363" s="682"/>
      <c r="P363" s="682"/>
      <c r="Q363" s="682"/>
      <c r="R363" s="682"/>
      <c r="S363" s="682"/>
      <c r="T363" s="682"/>
      <c r="U363" s="682"/>
      <c r="V363" s="682"/>
      <c r="W363" s="682"/>
      <c r="X363" s="682"/>
      <c r="Y363" s="682"/>
      <c r="Z363" s="682"/>
    </row>
    <row r="364" spans="1:26" ht="15">
      <c r="A364" s="682"/>
      <c r="B364" s="684"/>
      <c r="C364" s="684"/>
      <c r="D364" s="684"/>
      <c r="E364" s="865"/>
      <c r="F364" s="865"/>
      <c r="G364" s="865"/>
      <c r="H364" s="865"/>
      <c r="I364" s="684"/>
      <c r="J364" s="682"/>
      <c r="K364" s="682"/>
      <c r="L364" s="682"/>
      <c r="M364" s="682"/>
      <c r="N364" s="682"/>
      <c r="O364" s="682"/>
      <c r="P364" s="682"/>
      <c r="Q364" s="682"/>
      <c r="R364" s="682"/>
      <c r="S364" s="682"/>
      <c r="T364" s="682"/>
      <c r="U364" s="682"/>
      <c r="V364" s="682"/>
      <c r="W364" s="682"/>
      <c r="X364" s="682"/>
      <c r="Y364" s="682"/>
      <c r="Z364" s="682"/>
    </row>
    <row r="365" spans="1:26" ht="15">
      <c r="A365" s="682"/>
      <c r="B365" s="684"/>
      <c r="C365" s="684"/>
      <c r="D365" s="684"/>
      <c r="E365" s="865"/>
      <c r="F365" s="865"/>
      <c r="G365" s="865"/>
      <c r="H365" s="865"/>
      <c r="I365" s="684"/>
      <c r="J365" s="682"/>
      <c r="K365" s="682"/>
      <c r="L365" s="682"/>
      <c r="M365" s="682"/>
      <c r="N365" s="682"/>
      <c r="O365" s="682"/>
      <c r="P365" s="682"/>
      <c r="Q365" s="682"/>
      <c r="R365" s="682"/>
      <c r="S365" s="682"/>
      <c r="T365" s="682"/>
      <c r="U365" s="682"/>
      <c r="V365" s="682"/>
      <c r="W365" s="682"/>
      <c r="X365" s="682"/>
      <c r="Y365" s="682"/>
      <c r="Z365" s="682"/>
    </row>
    <row r="366" spans="1:26" ht="15">
      <c r="A366" s="682"/>
      <c r="B366" s="684"/>
      <c r="C366" s="684"/>
      <c r="D366" s="684"/>
      <c r="E366" s="865"/>
      <c r="F366" s="865"/>
      <c r="G366" s="865"/>
      <c r="H366" s="865"/>
      <c r="I366" s="684"/>
      <c r="J366" s="682"/>
      <c r="K366" s="682"/>
      <c r="L366" s="682"/>
      <c r="M366" s="682"/>
      <c r="N366" s="682"/>
      <c r="O366" s="682"/>
      <c r="P366" s="682"/>
      <c r="Q366" s="682"/>
      <c r="R366" s="682"/>
      <c r="S366" s="682"/>
      <c r="T366" s="682"/>
      <c r="U366" s="682"/>
      <c r="V366" s="682"/>
      <c r="W366" s="682"/>
      <c r="X366" s="682"/>
      <c r="Y366" s="682"/>
      <c r="Z366" s="682"/>
    </row>
    <row r="367" spans="1:26" ht="15">
      <c r="A367" s="682"/>
      <c r="B367" s="684"/>
      <c r="C367" s="684"/>
      <c r="D367" s="684"/>
      <c r="E367" s="865"/>
      <c r="F367" s="865"/>
      <c r="G367" s="865"/>
      <c r="H367" s="865"/>
      <c r="I367" s="684"/>
      <c r="J367" s="682"/>
      <c r="K367" s="682"/>
      <c r="L367" s="682"/>
      <c r="M367" s="682"/>
      <c r="N367" s="682"/>
      <c r="O367" s="682"/>
      <c r="P367" s="682"/>
      <c r="Q367" s="682"/>
      <c r="R367" s="682"/>
      <c r="S367" s="682"/>
      <c r="T367" s="682"/>
      <c r="U367" s="682"/>
      <c r="V367" s="682"/>
      <c r="W367" s="682"/>
      <c r="X367" s="682"/>
      <c r="Y367" s="682"/>
      <c r="Z367" s="682"/>
    </row>
    <row r="368" spans="1:26" ht="15">
      <c r="A368" s="682"/>
      <c r="B368" s="684"/>
      <c r="C368" s="684"/>
      <c r="D368" s="684"/>
      <c r="E368" s="865"/>
      <c r="F368" s="865"/>
      <c r="G368" s="865"/>
      <c r="H368" s="865"/>
      <c r="I368" s="684"/>
      <c r="J368" s="682"/>
      <c r="K368" s="682"/>
      <c r="L368" s="682"/>
      <c r="M368" s="682"/>
      <c r="N368" s="682"/>
      <c r="O368" s="682"/>
      <c r="P368" s="682"/>
      <c r="Q368" s="682"/>
      <c r="R368" s="682"/>
      <c r="S368" s="682"/>
      <c r="T368" s="682"/>
      <c r="U368" s="682"/>
      <c r="V368" s="682"/>
      <c r="W368" s="682"/>
      <c r="X368" s="682"/>
      <c r="Y368" s="682"/>
      <c r="Z368" s="682"/>
    </row>
    <row r="369" spans="1:26" ht="15">
      <c r="A369" s="682"/>
      <c r="B369" s="684"/>
      <c r="C369" s="684"/>
      <c r="D369" s="684"/>
      <c r="E369" s="865"/>
      <c r="F369" s="865"/>
      <c r="G369" s="865"/>
      <c r="H369" s="865"/>
      <c r="I369" s="684"/>
      <c r="J369" s="682"/>
      <c r="K369" s="682"/>
      <c r="L369" s="682"/>
      <c r="M369" s="682"/>
      <c r="N369" s="682"/>
      <c r="O369" s="682"/>
      <c r="P369" s="682"/>
      <c r="Q369" s="682"/>
      <c r="R369" s="682"/>
      <c r="S369" s="682"/>
      <c r="T369" s="682"/>
      <c r="U369" s="682"/>
      <c r="V369" s="682"/>
      <c r="W369" s="682"/>
      <c r="X369" s="682"/>
      <c r="Y369" s="682"/>
      <c r="Z369" s="682"/>
    </row>
    <row r="370" spans="1:26" ht="15">
      <c r="A370" s="682"/>
      <c r="B370" s="684"/>
      <c r="C370" s="684"/>
      <c r="D370" s="684"/>
      <c r="E370" s="865"/>
      <c r="F370" s="865"/>
      <c r="G370" s="865"/>
      <c r="H370" s="865"/>
      <c r="I370" s="684"/>
      <c r="J370" s="682"/>
      <c r="K370" s="682"/>
      <c r="L370" s="682"/>
      <c r="M370" s="682"/>
      <c r="N370" s="682"/>
      <c r="O370" s="682"/>
      <c r="P370" s="682"/>
      <c r="Q370" s="682"/>
      <c r="R370" s="682"/>
      <c r="S370" s="682"/>
      <c r="T370" s="682"/>
      <c r="U370" s="682"/>
      <c r="V370" s="682"/>
      <c r="W370" s="682"/>
      <c r="X370" s="682"/>
      <c r="Y370" s="682"/>
      <c r="Z370" s="682"/>
    </row>
    <row r="371" spans="1:26" ht="15">
      <c r="A371" s="682"/>
      <c r="B371" s="684"/>
      <c r="C371" s="684"/>
      <c r="D371" s="684"/>
      <c r="E371" s="865"/>
      <c r="F371" s="865"/>
      <c r="G371" s="865"/>
      <c r="H371" s="865"/>
      <c r="I371" s="684"/>
      <c r="J371" s="682"/>
      <c r="K371" s="682"/>
      <c r="L371" s="682"/>
      <c r="M371" s="682"/>
      <c r="N371" s="682"/>
      <c r="O371" s="682"/>
      <c r="P371" s="682"/>
      <c r="Q371" s="682"/>
      <c r="R371" s="682"/>
      <c r="S371" s="682"/>
      <c r="T371" s="682"/>
      <c r="U371" s="682"/>
      <c r="V371" s="682"/>
      <c r="W371" s="682"/>
      <c r="X371" s="682"/>
      <c r="Y371" s="682"/>
      <c r="Z371" s="682"/>
    </row>
    <row r="372" spans="1:26" ht="15">
      <c r="A372" s="682"/>
      <c r="B372" s="684"/>
      <c r="C372" s="684"/>
      <c r="D372" s="684"/>
      <c r="E372" s="865"/>
      <c r="F372" s="865"/>
      <c r="G372" s="865"/>
      <c r="H372" s="865"/>
      <c r="I372" s="684"/>
      <c r="J372" s="682"/>
      <c r="K372" s="682"/>
      <c r="L372" s="682"/>
      <c r="M372" s="682"/>
      <c r="N372" s="682"/>
      <c r="O372" s="682"/>
      <c r="P372" s="682"/>
      <c r="Q372" s="682"/>
      <c r="R372" s="682"/>
      <c r="S372" s="682"/>
      <c r="T372" s="682"/>
      <c r="U372" s="682"/>
      <c r="V372" s="682"/>
      <c r="W372" s="682"/>
      <c r="X372" s="682"/>
      <c r="Y372" s="682"/>
      <c r="Z372" s="682"/>
    </row>
    <row r="373" spans="1:26" ht="15">
      <c r="A373" s="682"/>
      <c r="B373" s="684"/>
      <c r="C373" s="684"/>
      <c r="D373" s="684"/>
      <c r="E373" s="865"/>
      <c r="F373" s="865"/>
      <c r="G373" s="865"/>
      <c r="H373" s="865"/>
      <c r="I373" s="684"/>
      <c r="J373" s="682"/>
      <c r="K373" s="682"/>
      <c r="L373" s="682"/>
      <c r="M373" s="682"/>
      <c r="N373" s="682"/>
      <c r="O373" s="682"/>
      <c r="P373" s="682"/>
      <c r="Q373" s="682"/>
      <c r="R373" s="682"/>
      <c r="S373" s="682"/>
      <c r="T373" s="682"/>
      <c r="U373" s="682"/>
      <c r="V373" s="682"/>
      <c r="W373" s="682"/>
      <c r="X373" s="682"/>
      <c r="Y373" s="682"/>
      <c r="Z373" s="682"/>
    </row>
    <row r="374" spans="1:26" ht="15">
      <c r="A374" s="682"/>
      <c r="B374" s="684"/>
      <c r="C374" s="684"/>
      <c r="D374" s="684"/>
      <c r="E374" s="865"/>
      <c r="F374" s="865"/>
      <c r="G374" s="865"/>
      <c r="H374" s="865"/>
      <c r="I374" s="684"/>
      <c r="J374" s="682"/>
      <c r="K374" s="682"/>
      <c r="L374" s="682"/>
      <c r="M374" s="682"/>
      <c r="N374" s="682"/>
      <c r="O374" s="682"/>
      <c r="P374" s="682"/>
      <c r="Q374" s="682"/>
      <c r="R374" s="682"/>
      <c r="S374" s="682"/>
      <c r="T374" s="682"/>
      <c r="U374" s="682"/>
      <c r="V374" s="682"/>
      <c r="W374" s="682"/>
      <c r="X374" s="682"/>
      <c r="Y374" s="682"/>
      <c r="Z374" s="682"/>
    </row>
    <row r="375" spans="1:26" ht="15">
      <c r="A375" s="682"/>
      <c r="B375" s="684"/>
      <c r="C375" s="684"/>
      <c r="D375" s="684"/>
      <c r="E375" s="865"/>
      <c r="F375" s="865"/>
      <c r="G375" s="865"/>
      <c r="H375" s="865"/>
      <c r="I375" s="684"/>
      <c r="J375" s="682"/>
      <c r="K375" s="682"/>
      <c r="L375" s="682"/>
      <c r="M375" s="682"/>
      <c r="N375" s="682"/>
      <c r="O375" s="682"/>
      <c r="P375" s="682"/>
      <c r="Q375" s="682"/>
      <c r="R375" s="682"/>
      <c r="S375" s="682"/>
      <c r="T375" s="682"/>
      <c r="U375" s="682"/>
      <c r="V375" s="682"/>
      <c r="W375" s="682"/>
      <c r="X375" s="682"/>
      <c r="Y375" s="682"/>
      <c r="Z375" s="682"/>
    </row>
    <row r="376" spans="1:26" ht="15">
      <c r="A376" s="682"/>
      <c r="B376" s="684"/>
      <c r="C376" s="684"/>
      <c r="D376" s="684"/>
      <c r="E376" s="865"/>
      <c r="F376" s="865"/>
      <c r="G376" s="865"/>
      <c r="H376" s="865"/>
      <c r="I376" s="684"/>
      <c r="J376" s="682"/>
      <c r="K376" s="682"/>
      <c r="L376" s="682"/>
      <c r="M376" s="682"/>
      <c r="N376" s="682"/>
      <c r="O376" s="682"/>
      <c r="P376" s="682"/>
      <c r="Q376" s="682"/>
      <c r="R376" s="682"/>
      <c r="S376" s="682"/>
      <c r="T376" s="682"/>
      <c r="U376" s="682"/>
      <c r="V376" s="682"/>
      <c r="W376" s="682"/>
      <c r="X376" s="682"/>
      <c r="Y376" s="682"/>
      <c r="Z376" s="682"/>
    </row>
    <row r="377" spans="1:26" ht="15">
      <c r="A377" s="682"/>
      <c r="B377" s="684"/>
      <c r="C377" s="684"/>
      <c r="D377" s="684"/>
      <c r="E377" s="865"/>
      <c r="F377" s="865"/>
      <c r="G377" s="865"/>
      <c r="H377" s="865"/>
      <c r="I377" s="684"/>
      <c r="J377" s="682"/>
      <c r="K377" s="682"/>
      <c r="L377" s="682"/>
      <c r="M377" s="682"/>
      <c r="N377" s="682"/>
      <c r="O377" s="682"/>
      <c r="P377" s="682"/>
      <c r="Q377" s="682"/>
      <c r="R377" s="682"/>
      <c r="S377" s="682"/>
      <c r="T377" s="682"/>
      <c r="U377" s="682"/>
      <c r="V377" s="682"/>
      <c r="W377" s="682"/>
      <c r="X377" s="682"/>
      <c r="Y377" s="682"/>
      <c r="Z377" s="682"/>
    </row>
    <row r="378" spans="1:26" ht="15">
      <c r="A378" s="682"/>
      <c r="B378" s="684"/>
      <c r="C378" s="684"/>
      <c r="D378" s="684"/>
      <c r="E378" s="865"/>
      <c r="F378" s="865"/>
      <c r="G378" s="865"/>
      <c r="H378" s="865"/>
      <c r="I378" s="684"/>
      <c r="J378" s="682"/>
      <c r="K378" s="682"/>
      <c r="L378" s="682"/>
      <c r="M378" s="682"/>
      <c r="N378" s="682"/>
      <c r="O378" s="682"/>
      <c r="P378" s="682"/>
      <c r="Q378" s="682"/>
      <c r="R378" s="682"/>
      <c r="S378" s="682"/>
      <c r="T378" s="682"/>
      <c r="U378" s="682"/>
      <c r="V378" s="682"/>
      <c r="W378" s="682"/>
      <c r="X378" s="682"/>
      <c r="Y378" s="682"/>
      <c r="Z378" s="682"/>
    </row>
    <row r="379" spans="1:26" ht="15">
      <c r="A379" s="682"/>
      <c r="B379" s="684"/>
      <c r="C379" s="684"/>
      <c r="D379" s="684"/>
      <c r="E379" s="865"/>
      <c r="F379" s="865"/>
      <c r="G379" s="865"/>
      <c r="H379" s="865"/>
      <c r="I379" s="684"/>
      <c r="J379" s="682"/>
      <c r="K379" s="682"/>
      <c r="L379" s="682"/>
      <c r="M379" s="682"/>
      <c r="N379" s="682"/>
      <c r="O379" s="682"/>
      <c r="P379" s="682"/>
      <c r="Q379" s="682"/>
      <c r="R379" s="682"/>
      <c r="S379" s="682"/>
      <c r="T379" s="682"/>
      <c r="U379" s="682"/>
      <c r="V379" s="682"/>
      <c r="W379" s="682"/>
      <c r="X379" s="682"/>
      <c r="Y379" s="682"/>
      <c r="Z379" s="682"/>
    </row>
    <row r="380" spans="1:26" ht="15">
      <c r="A380" s="682"/>
      <c r="B380" s="684"/>
      <c r="C380" s="684"/>
      <c r="D380" s="684"/>
      <c r="E380" s="865"/>
      <c r="F380" s="865"/>
      <c r="G380" s="865"/>
      <c r="H380" s="865"/>
      <c r="I380" s="684"/>
      <c r="J380" s="682"/>
      <c r="K380" s="682"/>
      <c r="L380" s="682"/>
      <c r="M380" s="682"/>
      <c r="N380" s="682"/>
      <c r="O380" s="682"/>
      <c r="P380" s="682"/>
      <c r="Q380" s="682"/>
      <c r="R380" s="682"/>
      <c r="S380" s="682"/>
      <c r="T380" s="682"/>
      <c r="U380" s="682"/>
      <c r="V380" s="682"/>
      <c r="W380" s="682"/>
      <c r="X380" s="682"/>
      <c r="Y380" s="682"/>
      <c r="Z380" s="682"/>
    </row>
    <row r="381" spans="1:26" ht="15">
      <c r="A381" s="682"/>
      <c r="B381" s="684"/>
      <c r="C381" s="684"/>
      <c r="D381" s="684"/>
      <c r="E381" s="865"/>
      <c r="F381" s="865"/>
      <c r="G381" s="865"/>
      <c r="H381" s="865"/>
      <c r="I381" s="684"/>
      <c r="J381" s="682"/>
      <c r="K381" s="682"/>
      <c r="L381" s="682"/>
      <c r="M381" s="682"/>
      <c r="N381" s="682"/>
      <c r="O381" s="682"/>
      <c r="P381" s="682"/>
      <c r="Q381" s="682"/>
      <c r="R381" s="682"/>
      <c r="S381" s="682"/>
      <c r="T381" s="682"/>
      <c r="U381" s="682"/>
      <c r="V381" s="682"/>
      <c r="W381" s="682"/>
      <c r="X381" s="682"/>
      <c r="Y381" s="682"/>
      <c r="Z381" s="682"/>
    </row>
    <row r="382" spans="1:26" ht="15">
      <c r="A382" s="682"/>
      <c r="B382" s="684"/>
      <c r="C382" s="684"/>
      <c r="D382" s="684"/>
      <c r="E382" s="865"/>
      <c r="F382" s="865"/>
      <c r="G382" s="865"/>
      <c r="H382" s="865"/>
      <c r="I382" s="684"/>
      <c r="J382" s="682"/>
      <c r="K382" s="682"/>
      <c r="L382" s="682"/>
      <c r="M382" s="682"/>
      <c r="N382" s="682"/>
      <c r="O382" s="682"/>
      <c r="P382" s="682"/>
      <c r="Q382" s="682"/>
      <c r="R382" s="682"/>
      <c r="S382" s="682"/>
      <c r="T382" s="682"/>
      <c r="U382" s="682"/>
      <c r="V382" s="682"/>
      <c r="W382" s="682"/>
      <c r="X382" s="682"/>
      <c r="Y382" s="682"/>
      <c r="Z382" s="682"/>
    </row>
    <row r="383" spans="1:26" ht="15">
      <c r="A383" s="682"/>
      <c r="B383" s="684"/>
      <c r="C383" s="684"/>
      <c r="D383" s="684"/>
      <c r="E383" s="865"/>
      <c r="F383" s="865"/>
      <c r="G383" s="865"/>
      <c r="H383" s="865"/>
      <c r="I383" s="684"/>
      <c r="J383" s="682"/>
      <c r="K383" s="682"/>
      <c r="L383" s="682"/>
      <c r="M383" s="682"/>
      <c r="N383" s="682"/>
      <c r="O383" s="682"/>
      <c r="P383" s="682"/>
      <c r="Q383" s="682"/>
      <c r="R383" s="682"/>
      <c r="S383" s="682"/>
      <c r="T383" s="682"/>
      <c r="U383" s="682"/>
      <c r="V383" s="682"/>
      <c r="W383" s="682"/>
      <c r="X383" s="682"/>
      <c r="Y383" s="682"/>
      <c r="Z383" s="682"/>
    </row>
    <row r="384" spans="1:26" ht="15">
      <c r="A384" s="682"/>
      <c r="B384" s="684"/>
      <c r="C384" s="684"/>
      <c r="D384" s="684"/>
      <c r="E384" s="865"/>
      <c r="F384" s="865"/>
      <c r="G384" s="865"/>
      <c r="H384" s="865"/>
      <c r="I384" s="684"/>
      <c r="J384" s="682"/>
      <c r="K384" s="682"/>
      <c r="L384" s="682"/>
      <c r="M384" s="682"/>
      <c r="N384" s="682"/>
      <c r="O384" s="682"/>
      <c r="P384" s="682"/>
      <c r="Q384" s="682"/>
      <c r="R384" s="682"/>
      <c r="S384" s="682"/>
      <c r="T384" s="682"/>
      <c r="U384" s="682"/>
      <c r="V384" s="682"/>
      <c r="W384" s="682"/>
      <c r="X384" s="682"/>
      <c r="Y384" s="682"/>
      <c r="Z384" s="682"/>
    </row>
    <row r="385" spans="1:26" ht="15">
      <c r="A385" s="682"/>
      <c r="B385" s="684"/>
      <c r="C385" s="684"/>
      <c r="D385" s="684"/>
      <c r="E385" s="865"/>
      <c r="F385" s="865"/>
      <c r="G385" s="865"/>
      <c r="H385" s="865"/>
      <c r="I385" s="684"/>
      <c r="J385" s="682"/>
      <c r="K385" s="682"/>
      <c r="L385" s="682"/>
      <c r="M385" s="682"/>
      <c r="N385" s="682"/>
      <c r="O385" s="682"/>
      <c r="P385" s="682"/>
      <c r="Q385" s="682"/>
      <c r="R385" s="682"/>
      <c r="S385" s="682"/>
      <c r="T385" s="682"/>
      <c r="U385" s="682"/>
      <c r="V385" s="682"/>
      <c r="W385" s="682"/>
      <c r="X385" s="682"/>
      <c r="Y385" s="682"/>
      <c r="Z385" s="682"/>
    </row>
    <row r="386" spans="1:26" ht="15">
      <c r="A386" s="682"/>
      <c r="B386" s="684"/>
      <c r="C386" s="684"/>
      <c r="D386" s="684"/>
      <c r="E386" s="865"/>
      <c r="F386" s="865"/>
      <c r="G386" s="865"/>
      <c r="H386" s="865"/>
      <c r="I386" s="684"/>
      <c r="J386" s="682"/>
      <c r="K386" s="682"/>
      <c r="L386" s="682"/>
      <c r="M386" s="682"/>
      <c r="N386" s="682"/>
      <c r="O386" s="682"/>
      <c r="P386" s="682"/>
      <c r="Q386" s="682"/>
      <c r="R386" s="682"/>
      <c r="S386" s="682"/>
      <c r="T386" s="682"/>
      <c r="U386" s="682"/>
      <c r="V386" s="682"/>
      <c r="W386" s="682"/>
      <c r="X386" s="682"/>
      <c r="Y386" s="682"/>
      <c r="Z386" s="682"/>
    </row>
    <row r="387" spans="1:26" ht="15">
      <c r="A387" s="682"/>
      <c r="B387" s="684"/>
      <c r="C387" s="684"/>
      <c r="D387" s="684"/>
      <c r="E387" s="865"/>
      <c r="F387" s="865"/>
      <c r="G387" s="865"/>
      <c r="H387" s="865"/>
      <c r="I387" s="684"/>
      <c r="J387" s="682"/>
      <c r="K387" s="682"/>
      <c r="L387" s="682"/>
      <c r="M387" s="682"/>
      <c r="N387" s="682"/>
      <c r="O387" s="682"/>
      <c r="P387" s="682"/>
      <c r="Q387" s="682"/>
      <c r="R387" s="682"/>
      <c r="S387" s="682"/>
      <c r="T387" s="682"/>
      <c r="U387" s="682"/>
      <c r="V387" s="682"/>
      <c r="W387" s="682"/>
      <c r="X387" s="682"/>
      <c r="Y387" s="682"/>
      <c r="Z387" s="682"/>
    </row>
    <row r="388" spans="1:26" ht="15">
      <c r="A388" s="682"/>
      <c r="B388" s="684"/>
      <c r="C388" s="684"/>
      <c r="D388" s="684"/>
      <c r="E388" s="865"/>
      <c r="F388" s="865"/>
      <c r="G388" s="865"/>
      <c r="H388" s="865"/>
      <c r="I388" s="684"/>
      <c r="J388" s="682"/>
      <c r="K388" s="682"/>
      <c r="L388" s="682"/>
      <c r="M388" s="682"/>
      <c r="N388" s="682"/>
      <c r="O388" s="682"/>
      <c r="P388" s="682"/>
      <c r="Q388" s="682"/>
      <c r="R388" s="682"/>
      <c r="S388" s="682"/>
      <c r="T388" s="682"/>
      <c r="U388" s="682"/>
      <c r="V388" s="682"/>
      <c r="W388" s="682"/>
      <c r="X388" s="682"/>
      <c r="Y388" s="682"/>
      <c r="Z388" s="682"/>
    </row>
    <row r="389" spans="1:26" ht="15">
      <c r="A389" s="682"/>
      <c r="B389" s="684"/>
      <c r="C389" s="684"/>
      <c r="D389" s="684"/>
      <c r="E389" s="865"/>
      <c r="F389" s="865"/>
      <c r="G389" s="865"/>
      <c r="H389" s="865"/>
      <c r="I389" s="684"/>
      <c r="J389" s="682"/>
      <c r="K389" s="682"/>
      <c r="L389" s="682"/>
      <c r="M389" s="682"/>
      <c r="N389" s="682"/>
      <c r="O389" s="682"/>
      <c r="P389" s="682"/>
      <c r="Q389" s="682"/>
      <c r="R389" s="682"/>
      <c r="S389" s="682"/>
      <c r="T389" s="682"/>
      <c r="U389" s="682"/>
      <c r="V389" s="682"/>
      <c r="W389" s="682"/>
      <c r="X389" s="682"/>
      <c r="Y389" s="682"/>
      <c r="Z389" s="682"/>
    </row>
    <row r="390" spans="1:26" ht="15">
      <c r="A390" s="682"/>
      <c r="B390" s="684"/>
      <c r="C390" s="684"/>
      <c r="D390" s="684"/>
      <c r="E390" s="865"/>
      <c r="F390" s="865"/>
      <c r="G390" s="865"/>
      <c r="H390" s="865"/>
      <c r="I390" s="684"/>
      <c r="J390" s="682"/>
      <c r="K390" s="682"/>
      <c r="L390" s="682"/>
      <c r="M390" s="682"/>
      <c r="N390" s="682"/>
      <c r="O390" s="682"/>
      <c r="P390" s="682"/>
      <c r="Q390" s="682"/>
      <c r="R390" s="682"/>
      <c r="S390" s="682"/>
      <c r="T390" s="682"/>
      <c r="U390" s="682"/>
      <c r="V390" s="682"/>
      <c r="W390" s="682"/>
      <c r="X390" s="682"/>
      <c r="Y390" s="682"/>
      <c r="Z390" s="682"/>
    </row>
    <row r="391" spans="1:26" ht="15">
      <c r="A391" s="682"/>
      <c r="B391" s="684"/>
      <c r="C391" s="684"/>
      <c r="D391" s="684"/>
      <c r="E391" s="865"/>
      <c r="F391" s="865"/>
      <c r="G391" s="865"/>
      <c r="H391" s="865"/>
      <c r="I391" s="684"/>
      <c r="J391" s="682"/>
      <c r="K391" s="682"/>
      <c r="L391" s="682"/>
      <c r="M391" s="682"/>
      <c r="N391" s="682"/>
      <c r="O391" s="682"/>
      <c r="P391" s="682"/>
      <c r="Q391" s="682"/>
      <c r="R391" s="682"/>
      <c r="S391" s="682"/>
      <c r="T391" s="682"/>
      <c r="U391" s="682"/>
      <c r="V391" s="682"/>
      <c r="W391" s="682"/>
      <c r="X391" s="682"/>
      <c r="Y391" s="682"/>
      <c r="Z391" s="682"/>
    </row>
    <row r="392" spans="1:26" ht="15">
      <c r="A392" s="682"/>
      <c r="B392" s="684"/>
      <c r="C392" s="684"/>
      <c r="D392" s="684"/>
      <c r="E392" s="865"/>
      <c r="F392" s="865"/>
      <c r="G392" s="865"/>
      <c r="H392" s="865"/>
      <c r="I392" s="684"/>
      <c r="J392" s="682"/>
      <c r="K392" s="682"/>
      <c r="L392" s="682"/>
      <c r="M392" s="682"/>
      <c r="N392" s="682"/>
      <c r="O392" s="682"/>
      <c r="P392" s="682"/>
      <c r="Q392" s="682"/>
      <c r="R392" s="682"/>
      <c r="S392" s="682"/>
      <c r="T392" s="682"/>
      <c r="U392" s="682"/>
      <c r="V392" s="682"/>
      <c r="W392" s="682"/>
      <c r="X392" s="682"/>
      <c r="Y392" s="682"/>
      <c r="Z392" s="682"/>
    </row>
    <row r="393" spans="1:26" ht="15">
      <c r="A393" s="682"/>
      <c r="B393" s="684"/>
      <c r="C393" s="684"/>
      <c r="D393" s="684"/>
      <c r="E393" s="865"/>
      <c r="F393" s="865"/>
      <c r="G393" s="865"/>
      <c r="H393" s="865"/>
      <c r="I393" s="684"/>
      <c r="J393" s="682"/>
      <c r="K393" s="682"/>
      <c r="L393" s="682"/>
      <c r="M393" s="682"/>
      <c r="N393" s="682"/>
      <c r="O393" s="682"/>
      <c r="P393" s="682"/>
      <c r="Q393" s="682"/>
      <c r="R393" s="682"/>
      <c r="S393" s="682"/>
      <c r="T393" s="682"/>
      <c r="U393" s="682"/>
      <c r="V393" s="682"/>
      <c r="W393" s="682"/>
      <c r="X393" s="682"/>
      <c r="Y393" s="682"/>
      <c r="Z393" s="682"/>
    </row>
    <row r="394" spans="1:26" ht="15">
      <c r="A394" s="682"/>
      <c r="B394" s="684"/>
      <c r="C394" s="684"/>
      <c r="D394" s="684"/>
      <c r="E394" s="865"/>
      <c r="F394" s="865"/>
      <c r="G394" s="865"/>
      <c r="H394" s="865"/>
      <c r="I394" s="684"/>
      <c r="J394" s="682"/>
      <c r="K394" s="682"/>
      <c r="L394" s="682"/>
      <c r="M394" s="682"/>
      <c r="N394" s="682"/>
      <c r="O394" s="682"/>
      <c r="P394" s="682"/>
      <c r="Q394" s="682"/>
      <c r="R394" s="682"/>
      <c r="S394" s="682"/>
      <c r="T394" s="682"/>
      <c r="U394" s="682"/>
      <c r="V394" s="682"/>
      <c r="W394" s="682"/>
      <c r="X394" s="682"/>
      <c r="Y394" s="682"/>
      <c r="Z394" s="682"/>
    </row>
    <row r="395" spans="1:26" ht="15">
      <c r="A395" s="682"/>
      <c r="B395" s="684"/>
      <c r="C395" s="684"/>
      <c r="D395" s="684"/>
      <c r="E395" s="865"/>
      <c r="F395" s="865"/>
      <c r="G395" s="865"/>
      <c r="H395" s="865"/>
      <c r="I395" s="684"/>
      <c r="J395" s="682"/>
      <c r="K395" s="682"/>
      <c r="L395" s="682"/>
      <c r="M395" s="682"/>
      <c r="N395" s="682"/>
      <c r="O395" s="682"/>
      <c r="P395" s="682"/>
      <c r="Q395" s="682"/>
      <c r="R395" s="682"/>
      <c r="S395" s="682"/>
      <c r="T395" s="682"/>
      <c r="U395" s="682"/>
      <c r="V395" s="682"/>
      <c r="W395" s="682"/>
      <c r="X395" s="682"/>
      <c r="Y395" s="682"/>
      <c r="Z395" s="682"/>
    </row>
    <row r="396" spans="1:26" ht="15">
      <c r="A396" s="682"/>
      <c r="B396" s="684"/>
      <c r="C396" s="684"/>
      <c r="D396" s="684"/>
      <c r="E396" s="865"/>
      <c r="F396" s="865"/>
      <c r="G396" s="865"/>
      <c r="H396" s="865"/>
      <c r="I396" s="684"/>
      <c r="J396" s="682"/>
      <c r="K396" s="682"/>
      <c r="L396" s="682"/>
      <c r="M396" s="682"/>
      <c r="N396" s="682"/>
      <c r="O396" s="682"/>
      <c r="P396" s="682"/>
      <c r="Q396" s="682"/>
      <c r="R396" s="682"/>
      <c r="S396" s="682"/>
      <c r="T396" s="682"/>
      <c r="U396" s="682"/>
      <c r="V396" s="682"/>
      <c r="W396" s="682"/>
      <c r="X396" s="682"/>
      <c r="Y396" s="682"/>
      <c r="Z396" s="682"/>
    </row>
    <row r="397" spans="1:26" ht="15">
      <c r="A397" s="682"/>
      <c r="B397" s="684"/>
      <c r="C397" s="684"/>
      <c r="D397" s="684"/>
      <c r="E397" s="865"/>
      <c r="F397" s="865"/>
      <c r="G397" s="865"/>
      <c r="H397" s="865"/>
      <c r="I397" s="684"/>
      <c r="J397" s="682"/>
      <c r="K397" s="682"/>
      <c r="L397" s="682"/>
      <c r="M397" s="682"/>
      <c r="N397" s="682"/>
      <c r="O397" s="682"/>
      <c r="P397" s="682"/>
      <c r="Q397" s="682"/>
      <c r="R397" s="682"/>
      <c r="S397" s="682"/>
      <c r="T397" s="682"/>
      <c r="U397" s="682"/>
      <c r="V397" s="682"/>
      <c r="W397" s="682"/>
      <c r="X397" s="682"/>
      <c r="Y397" s="682"/>
      <c r="Z397" s="682"/>
    </row>
    <row r="398" spans="1:26" ht="15">
      <c r="A398" s="682"/>
      <c r="B398" s="684"/>
      <c r="C398" s="684"/>
      <c r="D398" s="684"/>
      <c r="E398" s="865"/>
      <c r="F398" s="865"/>
      <c r="G398" s="865"/>
      <c r="H398" s="865"/>
      <c r="I398" s="684"/>
      <c r="J398" s="682"/>
      <c r="K398" s="682"/>
      <c r="L398" s="682"/>
      <c r="M398" s="682"/>
      <c r="N398" s="682"/>
      <c r="O398" s="682"/>
      <c r="P398" s="682"/>
      <c r="Q398" s="682"/>
      <c r="R398" s="682"/>
      <c r="S398" s="682"/>
      <c r="T398" s="682"/>
      <c r="U398" s="682"/>
      <c r="V398" s="682"/>
      <c r="W398" s="682"/>
      <c r="X398" s="682"/>
      <c r="Y398" s="682"/>
      <c r="Z398" s="682"/>
    </row>
    <row r="399" spans="1:26" ht="15">
      <c r="A399" s="682"/>
      <c r="B399" s="684"/>
      <c r="C399" s="684"/>
      <c r="D399" s="684"/>
      <c r="E399" s="865"/>
      <c r="F399" s="865"/>
      <c r="G399" s="865"/>
      <c r="H399" s="865"/>
      <c r="I399" s="684"/>
      <c r="J399" s="682"/>
      <c r="K399" s="682"/>
      <c r="L399" s="682"/>
      <c r="M399" s="682"/>
      <c r="N399" s="682"/>
      <c r="O399" s="682"/>
      <c r="P399" s="682"/>
      <c r="Q399" s="682"/>
      <c r="R399" s="682"/>
      <c r="S399" s="682"/>
      <c r="T399" s="682"/>
      <c r="U399" s="682"/>
      <c r="V399" s="682"/>
      <c r="W399" s="682"/>
      <c r="X399" s="682"/>
      <c r="Y399" s="682"/>
      <c r="Z399" s="682"/>
    </row>
    <row r="400" spans="1:26" ht="15">
      <c r="A400" s="682"/>
      <c r="B400" s="684"/>
      <c r="C400" s="684"/>
      <c r="D400" s="684"/>
      <c r="E400" s="865"/>
      <c r="F400" s="865"/>
      <c r="G400" s="865"/>
      <c r="H400" s="865"/>
      <c r="I400" s="684"/>
      <c r="J400" s="682"/>
      <c r="K400" s="682"/>
      <c r="L400" s="682"/>
      <c r="M400" s="682"/>
      <c r="N400" s="682"/>
      <c r="O400" s="682"/>
      <c r="P400" s="682"/>
      <c r="Q400" s="682"/>
      <c r="R400" s="682"/>
      <c r="S400" s="682"/>
      <c r="T400" s="682"/>
      <c r="U400" s="682"/>
      <c r="V400" s="682"/>
      <c r="W400" s="682"/>
      <c r="X400" s="682"/>
      <c r="Y400" s="682"/>
      <c r="Z400" s="682"/>
    </row>
    <row r="401" spans="1:26" ht="15">
      <c r="A401" s="682"/>
      <c r="B401" s="684"/>
      <c r="C401" s="684"/>
      <c r="D401" s="684"/>
      <c r="E401" s="865"/>
      <c r="F401" s="865"/>
      <c r="G401" s="865"/>
      <c r="H401" s="865"/>
      <c r="I401" s="684"/>
      <c r="J401" s="682"/>
      <c r="K401" s="682"/>
      <c r="L401" s="682"/>
      <c r="M401" s="682"/>
      <c r="N401" s="682"/>
      <c r="O401" s="682"/>
      <c r="P401" s="682"/>
      <c r="Q401" s="682"/>
      <c r="R401" s="682"/>
      <c r="S401" s="682"/>
      <c r="T401" s="682"/>
      <c r="U401" s="682"/>
      <c r="V401" s="682"/>
      <c r="W401" s="682"/>
      <c r="X401" s="682"/>
      <c r="Y401" s="682"/>
      <c r="Z401" s="682"/>
    </row>
    <row r="402" spans="1:26" ht="15">
      <c r="A402" s="682"/>
      <c r="B402" s="684"/>
      <c r="C402" s="684"/>
      <c r="D402" s="684"/>
      <c r="E402" s="865"/>
      <c r="F402" s="865"/>
      <c r="G402" s="865"/>
      <c r="H402" s="865"/>
      <c r="I402" s="684"/>
      <c r="J402" s="682"/>
      <c r="K402" s="682"/>
      <c r="L402" s="682"/>
      <c r="M402" s="682"/>
      <c r="N402" s="682"/>
      <c r="O402" s="682"/>
      <c r="P402" s="682"/>
      <c r="Q402" s="682"/>
      <c r="R402" s="682"/>
      <c r="S402" s="682"/>
      <c r="T402" s="682"/>
      <c r="U402" s="682"/>
      <c r="V402" s="682"/>
      <c r="W402" s="682"/>
      <c r="X402" s="682"/>
      <c r="Y402" s="682"/>
      <c r="Z402" s="682"/>
    </row>
    <row r="403" spans="1:26" ht="15">
      <c r="A403" s="682"/>
      <c r="B403" s="684"/>
      <c r="C403" s="684"/>
      <c r="D403" s="684"/>
      <c r="E403" s="865"/>
      <c r="F403" s="865"/>
      <c r="G403" s="865"/>
      <c r="H403" s="865"/>
      <c r="I403" s="684"/>
      <c r="J403" s="682"/>
      <c r="K403" s="682"/>
      <c r="L403" s="682"/>
      <c r="M403" s="682"/>
      <c r="N403" s="682"/>
      <c r="O403" s="682"/>
      <c r="P403" s="682"/>
      <c r="Q403" s="682"/>
      <c r="R403" s="682"/>
      <c r="S403" s="682"/>
      <c r="T403" s="682"/>
      <c r="U403" s="682"/>
      <c r="V403" s="682"/>
      <c r="W403" s="682"/>
      <c r="X403" s="682"/>
      <c r="Y403" s="682"/>
      <c r="Z403" s="682"/>
    </row>
    <row r="404" spans="1:26" ht="15">
      <c r="A404" s="682"/>
      <c r="B404" s="684"/>
      <c r="C404" s="684"/>
      <c r="D404" s="684"/>
      <c r="E404" s="865"/>
      <c r="F404" s="865"/>
      <c r="G404" s="865"/>
      <c r="H404" s="865"/>
      <c r="I404" s="684"/>
      <c r="J404" s="682"/>
      <c r="K404" s="682"/>
      <c r="L404" s="682"/>
      <c r="M404" s="682"/>
      <c r="N404" s="682"/>
      <c r="O404" s="682"/>
      <c r="P404" s="682"/>
      <c r="Q404" s="682"/>
      <c r="R404" s="682"/>
      <c r="S404" s="682"/>
      <c r="T404" s="682"/>
      <c r="U404" s="682"/>
      <c r="V404" s="682"/>
      <c r="W404" s="682"/>
      <c r="X404" s="682"/>
      <c r="Y404" s="682"/>
      <c r="Z404" s="682"/>
    </row>
    <row r="405" spans="1:26" ht="15">
      <c r="A405" s="682"/>
      <c r="B405" s="684"/>
      <c r="C405" s="684"/>
      <c r="D405" s="684"/>
      <c r="E405" s="865"/>
      <c r="F405" s="865"/>
      <c r="G405" s="865"/>
      <c r="H405" s="865"/>
      <c r="I405" s="684"/>
      <c r="J405" s="682"/>
      <c r="K405" s="682"/>
      <c r="L405" s="682"/>
      <c r="M405" s="682"/>
      <c r="N405" s="682"/>
      <c r="O405" s="682"/>
      <c r="P405" s="682"/>
      <c r="Q405" s="682"/>
      <c r="R405" s="682"/>
      <c r="S405" s="682"/>
      <c r="T405" s="682"/>
      <c r="U405" s="682"/>
      <c r="V405" s="682"/>
      <c r="W405" s="682"/>
      <c r="X405" s="682"/>
      <c r="Y405" s="682"/>
      <c r="Z405" s="682"/>
    </row>
    <row r="406" spans="1:26" ht="15">
      <c r="A406" s="682"/>
      <c r="B406" s="684"/>
      <c r="C406" s="684"/>
      <c r="D406" s="684"/>
      <c r="E406" s="865"/>
      <c r="F406" s="865"/>
      <c r="G406" s="865"/>
      <c r="H406" s="865"/>
      <c r="I406" s="684"/>
      <c r="J406" s="682"/>
      <c r="K406" s="682"/>
      <c r="L406" s="682"/>
      <c r="M406" s="682"/>
      <c r="N406" s="682"/>
      <c r="O406" s="682"/>
      <c r="P406" s="682"/>
      <c r="Q406" s="682"/>
      <c r="R406" s="682"/>
      <c r="S406" s="682"/>
      <c r="T406" s="682"/>
      <c r="U406" s="682"/>
      <c r="V406" s="682"/>
      <c r="W406" s="682"/>
      <c r="X406" s="682"/>
      <c r="Y406" s="682"/>
      <c r="Z406" s="682"/>
    </row>
    <row r="407" spans="1:26" ht="15">
      <c r="A407" s="682"/>
      <c r="B407" s="684"/>
      <c r="C407" s="684"/>
      <c r="D407" s="684"/>
      <c r="E407" s="865"/>
      <c r="F407" s="865"/>
      <c r="G407" s="865"/>
      <c r="H407" s="865"/>
      <c r="I407" s="684"/>
      <c r="J407" s="682"/>
      <c r="K407" s="682"/>
      <c r="L407" s="682"/>
      <c r="M407" s="682"/>
      <c r="N407" s="682"/>
      <c r="O407" s="682"/>
      <c r="P407" s="682"/>
      <c r="Q407" s="682"/>
      <c r="R407" s="682"/>
      <c r="S407" s="682"/>
      <c r="T407" s="682"/>
      <c r="U407" s="682"/>
      <c r="V407" s="682"/>
      <c r="W407" s="682"/>
      <c r="X407" s="682"/>
      <c r="Y407" s="682"/>
      <c r="Z407" s="682"/>
    </row>
    <row r="408" spans="1:26" ht="15">
      <c r="A408" s="682"/>
      <c r="B408" s="684"/>
      <c r="C408" s="684"/>
      <c r="D408" s="684"/>
      <c r="E408" s="865"/>
      <c r="F408" s="865"/>
      <c r="G408" s="865"/>
      <c r="H408" s="865"/>
      <c r="I408" s="684"/>
      <c r="J408" s="682"/>
      <c r="K408" s="682"/>
      <c r="L408" s="682"/>
      <c r="M408" s="682"/>
      <c r="N408" s="682"/>
      <c r="O408" s="682"/>
      <c r="P408" s="682"/>
      <c r="Q408" s="682"/>
      <c r="R408" s="682"/>
      <c r="S408" s="682"/>
      <c r="T408" s="682"/>
      <c r="U408" s="682"/>
      <c r="V408" s="682"/>
      <c r="W408" s="682"/>
      <c r="X408" s="682"/>
      <c r="Y408" s="682"/>
      <c r="Z408" s="682"/>
    </row>
    <row r="409" spans="1:26" ht="15">
      <c r="A409" s="682"/>
      <c r="B409" s="684"/>
      <c r="C409" s="684"/>
      <c r="D409" s="684"/>
      <c r="E409" s="865"/>
      <c r="F409" s="865"/>
      <c r="G409" s="865"/>
      <c r="H409" s="865"/>
      <c r="I409" s="684"/>
      <c r="J409" s="682"/>
      <c r="K409" s="682"/>
      <c r="L409" s="682"/>
      <c r="M409" s="682"/>
      <c r="N409" s="682"/>
      <c r="O409" s="682"/>
      <c r="P409" s="682"/>
      <c r="Q409" s="682"/>
      <c r="R409" s="682"/>
      <c r="S409" s="682"/>
      <c r="T409" s="682"/>
      <c r="U409" s="682"/>
      <c r="V409" s="682"/>
      <c r="W409" s="682"/>
      <c r="X409" s="682"/>
      <c r="Y409" s="682"/>
      <c r="Z409" s="682"/>
    </row>
    <row r="410" spans="1:26" ht="15">
      <c r="A410" s="682"/>
      <c r="B410" s="684"/>
      <c r="C410" s="684"/>
      <c r="D410" s="684"/>
      <c r="E410" s="865"/>
      <c r="F410" s="865"/>
      <c r="G410" s="865"/>
      <c r="H410" s="865"/>
      <c r="I410" s="684"/>
      <c r="J410" s="682"/>
      <c r="K410" s="682"/>
      <c r="L410" s="682"/>
      <c r="M410" s="682"/>
      <c r="N410" s="682"/>
      <c r="O410" s="682"/>
      <c r="P410" s="682"/>
      <c r="Q410" s="682"/>
      <c r="R410" s="682"/>
      <c r="S410" s="682"/>
      <c r="T410" s="682"/>
      <c r="U410" s="682"/>
      <c r="V410" s="682"/>
      <c r="W410" s="682"/>
      <c r="X410" s="682"/>
      <c r="Y410" s="682"/>
      <c r="Z410" s="682"/>
    </row>
    <row r="411" spans="1:26" ht="15">
      <c r="A411" s="682"/>
      <c r="B411" s="684"/>
      <c r="C411" s="684"/>
      <c r="D411" s="684"/>
      <c r="E411" s="865"/>
      <c r="F411" s="865"/>
      <c r="G411" s="865"/>
      <c r="H411" s="865"/>
      <c r="I411" s="684"/>
      <c r="J411" s="682"/>
      <c r="K411" s="682"/>
      <c r="L411" s="682"/>
      <c r="M411" s="682"/>
      <c r="N411" s="682"/>
      <c r="O411" s="682"/>
      <c r="P411" s="682"/>
      <c r="Q411" s="682"/>
      <c r="R411" s="682"/>
      <c r="S411" s="682"/>
      <c r="T411" s="682"/>
      <c r="U411" s="682"/>
      <c r="V411" s="682"/>
      <c r="W411" s="682"/>
      <c r="X411" s="682"/>
      <c r="Y411" s="682"/>
      <c r="Z411" s="682"/>
    </row>
    <row r="412" spans="1:26" ht="15">
      <c r="A412" s="682"/>
      <c r="B412" s="684"/>
      <c r="C412" s="684"/>
      <c r="D412" s="684"/>
      <c r="E412" s="865"/>
      <c r="F412" s="865"/>
      <c r="G412" s="865"/>
      <c r="H412" s="865"/>
      <c r="I412" s="684"/>
      <c r="J412" s="682"/>
      <c r="K412" s="682"/>
      <c r="L412" s="682"/>
      <c r="M412" s="682"/>
      <c r="N412" s="682"/>
      <c r="O412" s="682"/>
      <c r="P412" s="682"/>
      <c r="Q412" s="682"/>
      <c r="R412" s="682"/>
      <c r="S412" s="682"/>
      <c r="T412" s="682"/>
      <c r="U412" s="682"/>
      <c r="V412" s="682"/>
      <c r="W412" s="682"/>
      <c r="X412" s="682"/>
      <c r="Y412" s="682"/>
      <c r="Z412" s="682"/>
    </row>
    <row r="413" spans="1:26" ht="15">
      <c r="A413" s="682"/>
      <c r="B413" s="684"/>
      <c r="C413" s="684"/>
      <c r="D413" s="684"/>
      <c r="E413" s="865"/>
      <c r="F413" s="865"/>
      <c r="G413" s="865"/>
      <c r="H413" s="865"/>
      <c r="I413" s="684"/>
      <c r="J413" s="682"/>
      <c r="K413" s="682"/>
      <c r="L413" s="682"/>
      <c r="M413" s="682"/>
      <c r="N413" s="682"/>
      <c r="O413" s="682"/>
      <c r="P413" s="682"/>
      <c r="Q413" s="682"/>
      <c r="R413" s="682"/>
      <c r="S413" s="682"/>
      <c r="T413" s="682"/>
      <c r="U413" s="682"/>
      <c r="V413" s="682"/>
      <c r="W413" s="682"/>
      <c r="X413" s="682"/>
      <c r="Y413" s="682"/>
      <c r="Z413" s="682"/>
    </row>
    <row r="414" spans="1:26" ht="15">
      <c r="A414" s="682"/>
      <c r="B414" s="684"/>
      <c r="C414" s="684"/>
      <c r="D414" s="684"/>
      <c r="E414" s="865"/>
      <c r="F414" s="865"/>
      <c r="G414" s="865"/>
      <c r="H414" s="865"/>
      <c r="I414" s="684"/>
      <c r="J414" s="682"/>
      <c r="K414" s="682"/>
      <c r="L414" s="682"/>
      <c r="M414" s="682"/>
      <c r="N414" s="682"/>
      <c r="O414" s="682"/>
      <c r="P414" s="682"/>
      <c r="Q414" s="682"/>
      <c r="R414" s="682"/>
      <c r="S414" s="682"/>
      <c r="T414" s="682"/>
      <c r="U414" s="682"/>
      <c r="V414" s="682"/>
      <c r="W414" s="682"/>
      <c r="X414" s="682"/>
      <c r="Y414" s="682"/>
      <c r="Z414" s="682"/>
    </row>
    <row r="415" spans="1:26" ht="15">
      <c r="A415" s="682"/>
      <c r="B415" s="684"/>
      <c r="C415" s="684"/>
      <c r="D415" s="684"/>
      <c r="E415" s="865"/>
      <c r="F415" s="865"/>
      <c r="G415" s="865"/>
      <c r="H415" s="865"/>
      <c r="I415" s="684"/>
      <c r="J415" s="682"/>
      <c r="K415" s="682"/>
      <c r="L415" s="682"/>
      <c r="M415" s="682"/>
      <c r="N415" s="682"/>
      <c r="O415" s="682"/>
      <c r="P415" s="682"/>
      <c r="Q415" s="682"/>
      <c r="R415" s="682"/>
      <c r="S415" s="682"/>
      <c r="T415" s="682"/>
      <c r="U415" s="682"/>
      <c r="V415" s="682"/>
      <c r="W415" s="682"/>
      <c r="X415" s="682"/>
      <c r="Y415" s="682"/>
      <c r="Z415" s="682"/>
    </row>
    <row r="416" spans="1:26" ht="15">
      <c r="A416" s="682"/>
      <c r="B416" s="684"/>
      <c r="C416" s="684"/>
      <c r="D416" s="684"/>
      <c r="E416" s="865"/>
      <c r="F416" s="865"/>
      <c r="G416" s="865"/>
      <c r="H416" s="865"/>
      <c r="I416" s="684"/>
      <c r="J416" s="682"/>
      <c r="K416" s="682"/>
      <c r="L416" s="682"/>
      <c r="M416" s="682"/>
      <c r="N416" s="682"/>
      <c r="O416" s="682"/>
      <c r="P416" s="682"/>
      <c r="Q416" s="682"/>
      <c r="R416" s="682"/>
      <c r="S416" s="682"/>
      <c r="T416" s="682"/>
      <c r="U416" s="682"/>
      <c r="V416" s="682"/>
      <c r="W416" s="682"/>
      <c r="X416" s="682"/>
      <c r="Y416" s="682"/>
      <c r="Z416" s="682"/>
    </row>
    <row r="417" spans="1:26" ht="15">
      <c r="A417" s="682"/>
      <c r="B417" s="684"/>
      <c r="C417" s="684"/>
      <c r="D417" s="684"/>
      <c r="E417" s="865"/>
      <c r="F417" s="865"/>
      <c r="G417" s="865"/>
      <c r="H417" s="865"/>
      <c r="I417" s="684"/>
      <c r="J417" s="682"/>
      <c r="K417" s="682"/>
      <c r="L417" s="682"/>
      <c r="M417" s="682"/>
      <c r="N417" s="682"/>
      <c r="O417" s="682"/>
      <c r="P417" s="682"/>
      <c r="Q417" s="682"/>
      <c r="R417" s="682"/>
      <c r="S417" s="682"/>
      <c r="T417" s="682"/>
      <c r="U417" s="682"/>
      <c r="V417" s="682"/>
      <c r="W417" s="682"/>
      <c r="X417" s="682"/>
      <c r="Y417" s="682"/>
      <c r="Z417" s="682"/>
    </row>
    <row r="418" spans="1:26" ht="15">
      <c r="A418" s="682"/>
      <c r="B418" s="684"/>
      <c r="C418" s="684"/>
      <c r="D418" s="684"/>
      <c r="E418" s="865"/>
      <c r="F418" s="865"/>
      <c r="G418" s="865"/>
      <c r="H418" s="865"/>
      <c r="I418" s="684"/>
      <c r="J418" s="682"/>
      <c r="K418" s="682"/>
      <c r="L418" s="682"/>
      <c r="M418" s="682"/>
      <c r="N418" s="682"/>
      <c r="O418" s="682"/>
      <c r="P418" s="682"/>
      <c r="Q418" s="682"/>
      <c r="R418" s="682"/>
      <c r="S418" s="682"/>
      <c r="T418" s="682"/>
      <c r="U418" s="682"/>
      <c r="V418" s="682"/>
      <c r="W418" s="682"/>
      <c r="X418" s="682"/>
      <c r="Y418" s="682"/>
      <c r="Z418" s="682"/>
    </row>
    <row r="419" spans="1:26" ht="15">
      <c r="A419" s="682"/>
      <c r="B419" s="684"/>
      <c r="C419" s="684"/>
      <c r="D419" s="684"/>
      <c r="E419" s="865"/>
      <c r="F419" s="865"/>
      <c r="G419" s="865"/>
      <c r="H419" s="865"/>
      <c r="I419" s="684"/>
      <c r="J419" s="682"/>
      <c r="K419" s="682"/>
      <c r="L419" s="682"/>
      <c r="M419" s="682"/>
      <c r="N419" s="682"/>
      <c r="O419" s="682"/>
      <c r="P419" s="682"/>
      <c r="Q419" s="682"/>
      <c r="R419" s="682"/>
      <c r="S419" s="682"/>
      <c r="T419" s="682"/>
      <c r="U419" s="682"/>
      <c r="V419" s="682"/>
      <c r="W419" s="682"/>
      <c r="X419" s="682"/>
      <c r="Y419" s="682"/>
      <c r="Z419" s="682"/>
    </row>
    <row r="420" spans="1:26" ht="15">
      <c r="A420" s="682"/>
      <c r="B420" s="684"/>
      <c r="C420" s="684"/>
      <c r="D420" s="684"/>
      <c r="E420" s="865"/>
      <c r="F420" s="865"/>
      <c r="G420" s="865"/>
      <c r="H420" s="865"/>
      <c r="I420" s="684"/>
      <c r="J420" s="682"/>
      <c r="K420" s="682"/>
      <c r="L420" s="682"/>
      <c r="M420" s="682"/>
      <c r="N420" s="682"/>
      <c r="O420" s="682"/>
      <c r="P420" s="682"/>
      <c r="Q420" s="682"/>
      <c r="R420" s="682"/>
      <c r="S420" s="682"/>
      <c r="T420" s="682"/>
      <c r="U420" s="682"/>
      <c r="V420" s="682"/>
      <c r="W420" s="682"/>
      <c r="X420" s="682"/>
      <c r="Y420" s="682"/>
      <c r="Z420" s="682"/>
    </row>
    <row r="421" spans="1:26" ht="15">
      <c r="A421" s="682"/>
      <c r="B421" s="684"/>
      <c r="C421" s="684"/>
      <c r="D421" s="684"/>
      <c r="E421" s="865"/>
      <c r="F421" s="865"/>
      <c r="G421" s="865"/>
      <c r="H421" s="865"/>
      <c r="I421" s="684"/>
      <c r="J421" s="682"/>
      <c r="K421" s="682"/>
      <c r="L421" s="682"/>
      <c r="M421" s="682"/>
      <c r="N421" s="682"/>
      <c r="O421" s="682"/>
      <c r="P421" s="682"/>
      <c r="Q421" s="682"/>
      <c r="R421" s="682"/>
      <c r="S421" s="682"/>
      <c r="T421" s="682"/>
      <c r="U421" s="682"/>
      <c r="V421" s="682"/>
      <c r="W421" s="682"/>
      <c r="X421" s="682"/>
      <c r="Y421" s="682"/>
      <c r="Z421" s="682"/>
    </row>
    <row r="422" spans="1:26" ht="15">
      <c r="A422" s="682"/>
      <c r="B422" s="684"/>
      <c r="C422" s="684"/>
      <c r="D422" s="684"/>
      <c r="E422" s="865"/>
      <c r="F422" s="865"/>
      <c r="G422" s="865"/>
      <c r="H422" s="865"/>
      <c r="I422" s="684"/>
      <c r="J422" s="682"/>
      <c r="K422" s="682"/>
      <c r="L422" s="682"/>
      <c r="M422" s="682"/>
      <c r="N422" s="682"/>
      <c r="O422" s="682"/>
      <c r="P422" s="682"/>
      <c r="Q422" s="682"/>
      <c r="R422" s="682"/>
      <c r="S422" s="682"/>
      <c r="T422" s="682"/>
      <c r="U422" s="682"/>
      <c r="V422" s="682"/>
      <c r="W422" s="682"/>
      <c r="X422" s="682"/>
      <c r="Y422" s="682"/>
      <c r="Z422" s="682"/>
    </row>
    <row r="423" spans="1:26" ht="15">
      <c r="A423" s="682"/>
      <c r="B423" s="684"/>
      <c r="C423" s="684"/>
      <c r="D423" s="684"/>
      <c r="E423" s="865"/>
      <c r="F423" s="865"/>
      <c r="G423" s="865"/>
      <c r="H423" s="865"/>
      <c r="I423" s="684"/>
      <c r="J423" s="682"/>
      <c r="K423" s="682"/>
      <c r="L423" s="682"/>
      <c r="M423" s="682"/>
      <c r="N423" s="682"/>
      <c r="O423" s="682"/>
      <c r="P423" s="682"/>
      <c r="Q423" s="682"/>
      <c r="R423" s="682"/>
      <c r="S423" s="682"/>
      <c r="T423" s="682"/>
      <c r="U423" s="682"/>
      <c r="V423" s="682"/>
      <c r="W423" s="682"/>
      <c r="X423" s="682"/>
      <c r="Y423" s="682"/>
      <c r="Z423" s="682"/>
    </row>
    <row r="424" spans="1:26" ht="15">
      <c r="A424" s="682"/>
      <c r="B424" s="684"/>
      <c r="C424" s="684"/>
      <c r="D424" s="684"/>
      <c r="E424" s="865"/>
      <c r="F424" s="865"/>
      <c r="G424" s="865"/>
      <c r="H424" s="865"/>
      <c r="I424" s="684"/>
      <c r="J424" s="682"/>
      <c r="K424" s="682"/>
      <c r="L424" s="682"/>
      <c r="M424" s="682"/>
      <c r="N424" s="682"/>
      <c r="O424" s="682"/>
      <c r="P424" s="682"/>
      <c r="Q424" s="682"/>
      <c r="R424" s="682"/>
      <c r="S424" s="682"/>
      <c r="T424" s="682"/>
      <c r="U424" s="682"/>
      <c r="V424" s="682"/>
      <c r="W424" s="682"/>
      <c r="X424" s="682"/>
      <c r="Y424" s="682"/>
      <c r="Z424" s="682"/>
    </row>
    <row r="425" spans="1:26" ht="15">
      <c r="A425" s="682"/>
      <c r="B425" s="684"/>
      <c r="C425" s="684"/>
      <c r="D425" s="684"/>
      <c r="E425" s="865"/>
      <c r="F425" s="865"/>
      <c r="G425" s="865"/>
      <c r="H425" s="865"/>
      <c r="I425" s="684"/>
      <c r="J425" s="682"/>
      <c r="K425" s="682"/>
      <c r="L425" s="682"/>
      <c r="M425" s="682"/>
      <c r="N425" s="682"/>
      <c r="O425" s="682"/>
      <c r="P425" s="682"/>
      <c r="Q425" s="682"/>
      <c r="R425" s="682"/>
      <c r="S425" s="682"/>
      <c r="T425" s="682"/>
      <c r="U425" s="682"/>
      <c r="V425" s="682"/>
      <c r="W425" s="682"/>
      <c r="X425" s="682"/>
      <c r="Y425" s="682"/>
      <c r="Z425" s="682"/>
    </row>
    <row r="426" spans="1:26" ht="15">
      <c r="A426" s="682"/>
      <c r="B426" s="684"/>
      <c r="C426" s="684"/>
      <c r="D426" s="684"/>
      <c r="E426" s="865"/>
      <c r="F426" s="865"/>
      <c r="G426" s="865"/>
      <c r="H426" s="865"/>
      <c r="I426" s="684"/>
      <c r="J426" s="682"/>
      <c r="K426" s="682"/>
      <c r="L426" s="682"/>
      <c r="M426" s="682"/>
      <c r="N426" s="682"/>
      <c r="O426" s="682"/>
      <c r="P426" s="682"/>
      <c r="Q426" s="682"/>
      <c r="R426" s="682"/>
      <c r="S426" s="682"/>
      <c r="T426" s="682"/>
      <c r="U426" s="682"/>
      <c r="V426" s="682"/>
      <c r="W426" s="682"/>
      <c r="X426" s="682"/>
      <c r="Y426" s="682"/>
      <c r="Z426" s="682"/>
    </row>
    <row r="427" spans="1:26" ht="15">
      <c r="A427" s="682"/>
      <c r="B427" s="684"/>
      <c r="C427" s="684"/>
      <c r="D427" s="684"/>
      <c r="E427" s="865"/>
      <c r="F427" s="865"/>
      <c r="G427" s="865"/>
      <c r="H427" s="865"/>
      <c r="I427" s="684"/>
      <c r="J427" s="682"/>
      <c r="K427" s="682"/>
      <c r="L427" s="682"/>
      <c r="M427" s="682"/>
      <c r="N427" s="682"/>
      <c r="O427" s="682"/>
      <c r="P427" s="682"/>
      <c r="Q427" s="682"/>
      <c r="R427" s="682"/>
      <c r="S427" s="682"/>
      <c r="T427" s="682"/>
      <c r="U427" s="682"/>
      <c r="V427" s="682"/>
      <c r="W427" s="682"/>
      <c r="X427" s="682"/>
      <c r="Y427" s="682"/>
      <c r="Z427" s="682"/>
    </row>
    <row r="428" spans="1:26" ht="15">
      <c r="A428" s="682"/>
      <c r="B428" s="684"/>
      <c r="C428" s="684"/>
      <c r="D428" s="684"/>
      <c r="E428" s="865"/>
      <c r="F428" s="865"/>
      <c r="G428" s="865"/>
      <c r="H428" s="865"/>
      <c r="I428" s="684"/>
      <c r="J428" s="682"/>
      <c r="K428" s="682"/>
      <c r="L428" s="682"/>
      <c r="M428" s="682"/>
      <c r="N428" s="682"/>
      <c r="O428" s="682"/>
      <c r="P428" s="682"/>
      <c r="Q428" s="682"/>
      <c r="R428" s="682"/>
      <c r="S428" s="682"/>
      <c r="T428" s="682"/>
      <c r="U428" s="682"/>
      <c r="V428" s="682"/>
      <c r="W428" s="682"/>
      <c r="X428" s="682"/>
      <c r="Y428" s="682"/>
      <c r="Z428" s="682"/>
    </row>
    <row r="429" spans="1:26" ht="15">
      <c r="A429" s="682"/>
      <c r="B429" s="684"/>
      <c r="C429" s="684"/>
      <c r="D429" s="684"/>
      <c r="E429" s="865"/>
      <c r="F429" s="865"/>
      <c r="G429" s="865"/>
      <c r="H429" s="865"/>
      <c r="I429" s="684"/>
      <c r="J429" s="682"/>
      <c r="K429" s="682"/>
      <c r="L429" s="682"/>
      <c r="M429" s="682"/>
      <c r="N429" s="682"/>
      <c r="O429" s="682"/>
      <c r="P429" s="682"/>
      <c r="Q429" s="682"/>
      <c r="R429" s="682"/>
      <c r="S429" s="682"/>
      <c r="T429" s="682"/>
      <c r="U429" s="682"/>
      <c r="V429" s="682"/>
      <c r="W429" s="682"/>
      <c r="X429" s="682"/>
      <c r="Y429" s="682"/>
      <c r="Z429" s="682"/>
    </row>
    <row r="430" spans="1:26" ht="15">
      <c r="A430" s="682"/>
      <c r="B430" s="684"/>
      <c r="C430" s="684"/>
      <c r="D430" s="684"/>
      <c r="E430" s="865"/>
      <c r="F430" s="865"/>
      <c r="G430" s="865"/>
      <c r="H430" s="865"/>
      <c r="I430" s="684"/>
      <c r="J430" s="682"/>
      <c r="K430" s="682"/>
      <c r="L430" s="682"/>
      <c r="M430" s="682"/>
      <c r="N430" s="682"/>
      <c r="O430" s="682"/>
      <c r="P430" s="682"/>
      <c r="Q430" s="682"/>
      <c r="R430" s="682"/>
      <c r="S430" s="682"/>
      <c r="T430" s="682"/>
      <c r="U430" s="682"/>
      <c r="V430" s="682"/>
      <c r="W430" s="682"/>
      <c r="X430" s="682"/>
      <c r="Y430" s="682"/>
      <c r="Z430" s="682"/>
    </row>
    <row r="431" spans="1:26" ht="15">
      <c r="A431" s="682"/>
      <c r="B431" s="684"/>
      <c r="C431" s="684"/>
      <c r="D431" s="684"/>
      <c r="E431" s="865"/>
      <c r="F431" s="865"/>
      <c r="G431" s="865"/>
      <c r="H431" s="865"/>
      <c r="I431" s="684"/>
      <c r="J431" s="682"/>
      <c r="K431" s="682"/>
      <c r="L431" s="682"/>
      <c r="M431" s="682"/>
      <c r="N431" s="682"/>
      <c r="O431" s="682"/>
      <c r="P431" s="682"/>
      <c r="Q431" s="682"/>
      <c r="R431" s="682"/>
      <c r="S431" s="682"/>
      <c r="T431" s="682"/>
      <c r="U431" s="682"/>
      <c r="V431" s="682"/>
      <c r="W431" s="682"/>
      <c r="X431" s="682"/>
      <c r="Y431" s="682"/>
      <c r="Z431" s="682"/>
    </row>
    <row r="432" spans="1:26" ht="15">
      <c r="A432" s="682"/>
      <c r="B432" s="684"/>
      <c r="C432" s="684"/>
      <c r="D432" s="684"/>
      <c r="E432" s="865"/>
      <c r="F432" s="865"/>
      <c r="G432" s="865"/>
      <c r="H432" s="865"/>
      <c r="I432" s="684"/>
      <c r="J432" s="682"/>
      <c r="K432" s="682"/>
      <c r="L432" s="682"/>
      <c r="M432" s="682"/>
      <c r="N432" s="682"/>
      <c r="O432" s="682"/>
      <c r="P432" s="682"/>
      <c r="Q432" s="682"/>
      <c r="R432" s="682"/>
      <c r="S432" s="682"/>
      <c r="T432" s="682"/>
      <c r="U432" s="682"/>
      <c r="V432" s="682"/>
      <c r="W432" s="682"/>
      <c r="X432" s="682"/>
      <c r="Y432" s="682"/>
      <c r="Z432" s="682"/>
    </row>
    <row r="433" spans="1:26" ht="15">
      <c r="A433" s="682"/>
      <c r="B433" s="684"/>
      <c r="C433" s="684"/>
      <c r="D433" s="684"/>
      <c r="E433" s="865"/>
      <c r="F433" s="865"/>
      <c r="G433" s="865"/>
      <c r="H433" s="865"/>
      <c r="I433" s="684"/>
      <c r="J433" s="682"/>
      <c r="K433" s="682"/>
      <c r="L433" s="682"/>
      <c r="M433" s="682"/>
      <c r="N433" s="682"/>
      <c r="O433" s="682"/>
      <c r="P433" s="682"/>
      <c r="Q433" s="682"/>
      <c r="R433" s="682"/>
      <c r="S433" s="682"/>
      <c r="T433" s="682"/>
      <c r="U433" s="682"/>
      <c r="V433" s="682"/>
      <c r="W433" s="682"/>
      <c r="X433" s="682"/>
      <c r="Y433" s="682"/>
      <c r="Z433" s="682"/>
    </row>
    <row r="434" spans="1:26" ht="15">
      <c r="A434" s="682"/>
      <c r="B434" s="684"/>
      <c r="C434" s="684"/>
      <c r="D434" s="684"/>
      <c r="E434" s="865"/>
      <c r="F434" s="865"/>
      <c r="G434" s="865"/>
      <c r="H434" s="865"/>
      <c r="I434" s="684"/>
      <c r="J434" s="682"/>
      <c r="K434" s="682"/>
      <c r="L434" s="682"/>
      <c r="M434" s="682"/>
      <c r="N434" s="682"/>
      <c r="O434" s="682"/>
      <c r="P434" s="682"/>
      <c r="Q434" s="682"/>
      <c r="R434" s="682"/>
      <c r="S434" s="682"/>
      <c r="T434" s="682"/>
      <c r="U434" s="682"/>
      <c r="V434" s="682"/>
      <c r="W434" s="682"/>
      <c r="X434" s="682"/>
      <c r="Y434" s="682"/>
      <c r="Z434" s="682"/>
    </row>
    <row r="435" spans="1:26" ht="15">
      <c r="A435" s="682"/>
      <c r="B435" s="684"/>
      <c r="C435" s="684"/>
      <c r="D435" s="684"/>
      <c r="E435" s="865"/>
      <c r="F435" s="865"/>
      <c r="G435" s="865"/>
      <c r="H435" s="865"/>
      <c r="I435" s="684"/>
      <c r="J435" s="682"/>
      <c r="K435" s="682"/>
      <c r="L435" s="682"/>
      <c r="M435" s="682"/>
      <c r="N435" s="682"/>
      <c r="O435" s="682"/>
      <c r="P435" s="682"/>
      <c r="Q435" s="682"/>
      <c r="R435" s="682"/>
      <c r="S435" s="682"/>
      <c r="T435" s="682"/>
      <c r="U435" s="682"/>
      <c r="V435" s="682"/>
      <c r="W435" s="682"/>
      <c r="X435" s="682"/>
      <c r="Y435" s="682"/>
      <c r="Z435" s="682"/>
    </row>
    <row r="436" spans="1:26" ht="15">
      <c r="A436" s="682"/>
      <c r="B436" s="684"/>
      <c r="C436" s="684"/>
      <c r="D436" s="684"/>
      <c r="E436" s="865"/>
      <c r="F436" s="865"/>
      <c r="G436" s="865"/>
      <c r="H436" s="865"/>
      <c r="I436" s="684"/>
      <c r="J436" s="682"/>
      <c r="K436" s="682"/>
      <c r="L436" s="682"/>
      <c r="M436" s="682"/>
      <c r="N436" s="682"/>
      <c r="O436" s="682"/>
      <c r="P436" s="682"/>
      <c r="Q436" s="682"/>
      <c r="R436" s="682"/>
      <c r="S436" s="682"/>
      <c r="T436" s="682"/>
      <c r="U436" s="682"/>
      <c r="V436" s="682"/>
      <c r="W436" s="682"/>
      <c r="X436" s="682"/>
      <c r="Y436" s="682"/>
      <c r="Z436" s="682"/>
    </row>
    <row r="437" spans="1:26" ht="15">
      <c r="A437" s="682"/>
      <c r="B437" s="684"/>
      <c r="C437" s="684"/>
      <c r="D437" s="684"/>
      <c r="E437" s="865"/>
      <c r="F437" s="865"/>
      <c r="G437" s="865"/>
      <c r="H437" s="865"/>
      <c r="I437" s="684"/>
      <c r="J437" s="682"/>
      <c r="K437" s="682"/>
      <c r="L437" s="682"/>
      <c r="M437" s="682"/>
      <c r="N437" s="682"/>
      <c r="O437" s="682"/>
      <c r="P437" s="682"/>
      <c r="Q437" s="682"/>
      <c r="R437" s="682"/>
      <c r="S437" s="682"/>
      <c r="T437" s="682"/>
      <c r="U437" s="682"/>
      <c r="V437" s="682"/>
      <c r="W437" s="682"/>
      <c r="X437" s="682"/>
      <c r="Y437" s="682"/>
      <c r="Z437" s="682"/>
    </row>
    <row r="438" spans="1:26" ht="15">
      <c r="A438" s="682"/>
      <c r="B438" s="684"/>
      <c r="C438" s="684"/>
      <c r="D438" s="684"/>
      <c r="E438" s="865"/>
      <c r="F438" s="865"/>
      <c r="G438" s="865"/>
      <c r="H438" s="865"/>
      <c r="I438" s="684"/>
      <c r="J438" s="682"/>
      <c r="K438" s="682"/>
      <c r="L438" s="682"/>
      <c r="M438" s="682"/>
      <c r="N438" s="682"/>
      <c r="O438" s="682"/>
      <c r="P438" s="682"/>
      <c r="Q438" s="682"/>
      <c r="R438" s="682"/>
      <c r="S438" s="682"/>
      <c r="T438" s="682"/>
      <c r="U438" s="682"/>
      <c r="V438" s="682"/>
      <c r="W438" s="682"/>
      <c r="X438" s="682"/>
      <c r="Y438" s="682"/>
      <c r="Z438" s="682"/>
    </row>
    <row r="439" spans="1:26" ht="15">
      <c r="A439" s="682"/>
      <c r="B439" s="684"/>
      <c r="C439" s="684"/>
      <c r="D439" s="684"/>
      <c r="E439" s="865"/>
      <c r="F439" s="865"/>
      <c r="G439" s="865"/>
      <c r="H439" s="865"/>
      <c r="I439" s="684"/>
      <c r="J439" s="682"/>
      <c r="K439" s="682"/>
      <c r="L439" s="682"/>
      <c r="M439" s="682"/>
      <c r="N439" s="682"/>
      <c r="O439" s="682"/>
      <c r="P439" s="682"/>
      <c r="Q439" s="682"/>
      <c r="R439" s="682"/>
      <c r="S439" s="682"/>
      <c r="T439" s="682"/>
      <c r="U439" s="682"/>
      <c r="V439" s="682"/>
      <c r="W439" s="682"/>
      <c r="X439" s="682"/>
      <c r="Y439" s="682"/>
      <c r="Z439" s="682"/>
    </row>
    <row r="440" spans="1:26" ht="15">
      <c r="A440" s="682"/>
      <c r="B440" s="684"/>
      <c r="C440" s="684"/>
      <c r="D440" s="684"/>
      <c r="E440" s="865"/>
      <c r="F440" s="865"/>
      <c r="G440" s="865"/>
      <c r="H440" s="865"/>
      <c r="I440" s="684"/>
      <c r="J440" s="682"/>
      <c r="K440" s="682"/>
      <c r="L440" s="682"/>
      <c r="M440" s="682"/>
      <c r="N440" s="682"/>
      <c r="O440" s="682"/>
      <c r="P440" s="682"/>
      <c r="Q440" s="682"/>
      <c r="R440" s="682"/>
      <c r="S440" s="682"/>
      <c r="T440" s="682"/>
      <c r="U440" s="682"/>
      <c r="V440" s="682"/>
      <c r="W440" s="682"/>
      <c r="X440" s="682"/>
      <c r="Y440" s="682"/>
      <c r="Z440" s="682"/>
    </row>
    <row r="441" spans="1:26" ht="15">
      <c r="A441" s="682"/>
      <c r="B441" s="684"/>
      <c r="C441" s="684"/>
      <c r="D441" s="684"/>
      <c r="E441" s="865"/>
      <c r="F441" s="865"/>
      <c r="G441" s="865"/>
      <c r="H441" s="865"/>
      <c r="I441" s="684"/>
      <c r="J441" s="682"/>
      <c r="K441" s="682"/>
      <c r="L441" s="682"/>
      <c r="M441" s="682"/>
      <c r="N441" s="682"/>
      <c r="O441" s="682"/>
      <c r="P441" s="682"/>
      <c r="Q441" s="682"/>
      <c r="R441" s="682"/>
      <c r="S441" s="682"/>
      <c r="T441" s="682"/>
      <c r="U441" s="682"/>
      <c r="V441" s="682"/>
      <c r="W441" s="682"/>
      <c r="X441" s="682"/>
      <c r="Y441" s="682"/>
      <c r="Z441" s="682"/>
    </row>
    <row r="442" spans="1:26" ht="15">
      <c r="A442" s="682"/>
      <c r="B442" s="684"/>
      <c r="C442" s="684"/>
      <c r="D442" s="684"/>
      <c r="E442" s="865"/>
      <c r="F442" s="865"/>
      <c r="G442" s="865"/>
      <c r="H442" s="865"/>
      <c r="I442" s="684"/>
      <c r="J442" s="682"/>
      <c r="K442" s="682"/>
      <c r="L442" s="682"/>
      <c r="M442" s="682"/>
      <c r="N442" s="682"/>
      <c r="O442" s="682"/>
      <c r="P442" s="682"/>
      <c r="Q442" s="682"/>
      <c r="R442" s="682"/>
      <c r="S442" s="682"/>
      <c r="T442" s="682"/>
      <c r="U442" s="682"/>
      <c r="V442" s="682"/>
      <c r="W442" s="682"/>
      <c r="X442" s="682"/>
      <c r="Y442" s="682"/>
      <c r="Z442" s="682"/>
    </row>
    <row r="443" spans="1:26" ht="15">
      <c r="A443" s="682"/>
      <c r="B443" s="684"/>
      <c r="C443" s="684"/>
      <c r="D443" s="684"/>
      <c r="E443" s="865"/>
      <c r="F443" s="865"/>
      <c r="G443" s="865"/>
      <c r="H443" s="865"/>
      <c r="I443" s="684"/>
      <c r="J443" s="682"/>
      <c r="K443" s="682"/>
      <c r="L443" s="682"/>
      <c r="M443" s="682"/>
      <c r="N443" s="682"/>
      <c r="O443" s="682"/>
      <c r="P443" s="682"/>
      <c r="Q443" s="682"/>
      <c r="R443" s="682"/>
      <c r="S443" s="682"/>
      <c r="T443" s="682"/>
      <c r="U443" s="682"/>
      <c r="V443" s="682"/>
      <c r="W443" s="682"/>
      <c r="X443" s="682"/>
      <c r="Y443" s="682"/>
      <c r="Z443" s="682"/>
    </row>
    <row r="444" spans="1:26" ht="15">
      <c r="A444" s="682"/>
      <c r="B444" s="684"/>
      <c r="C444" s="684"/>
      <c r="D444" s="684"/>
      <c r="E444" s="865"/>
      <c r="F444" s="865"/>
      <c r="G444" s="865"/>
      <c r="H444" s="865"/>
      <c r="I444" s="684"/>
      <c r="J444" s="682"/>
      <c r="K444" s="682"/>
      <c r="L444" s="682"/>
      <c r="M444" s="682"/>
      <c r="N444" s="682"/>
      <c r="O444" s="682"/>
      <c r="P444" s="682"/>
      <c r="Q444" s="682"/>
      <c r="R444" s="682"/>
      <c r="S444" s="682"/>
      <c r="T444" s="682"/>
      <c r="U444" s="682"/>
      <c r="V444" s="682"/>
      <c r="W444" s="682"/>
      <c r="X444" s="682"/>
      <c r="Y444" s="682"/>
      <c r="Z444" s="682"/>
    </row>
    <row r="445" spans="1:26" ht="15">
      <c r="A445" s="682"/>
      <c r="B445" s="684"/>
      <c r="C445" s="684"/>
      <c r="D445" s="684"/>
      <c r="E445" s="865"/>
      <c r="F445" s="865"/>
      <c r="G445" s="865"/>
      <c r="H445" s="865"/>
      <c r="I445" s="684"/>
      <c r="J445" s="682"/>
      <c r="K445" s="682"/>
      <c r="L445" s="682"/>
      <c r="M445" s="682"/>
      <c r="N445" s="682"/>
      <c r="O445" s="682"/>
      <c r="P445" s="682"/>
      <c r="Q445" s="682"/>
      <c r="R445" s="682"/>
      <c r="S445" s="682"/>
      <c r="T445" s="682"/>
      <c r="U445" s="682"/>
      <c r="V445" s="682"/>
      <c r="W445" s="682"/>
      <c r="X445" s="682"/>
      <c r="Y445" s="682"/>
      <c r="Z445" s="682"/>
    </row>
    <row r="446" spans="1:26" ht="15">
      <c r="A446" s="682"/>
      <c r="B446" s="684"/>
      <c r="C446" s="684"/>
      <c r="D446" s="684"/>
      <c r="E446" s="865"/>
      <c r="F446" s="865"/>
      <c r="G446" s="865"/>
      <c r="H446" s="865"/>
      <c r="I446" s="684"/>
      <c r="J446" s="682"/>
      <c r="K446" s="682"/>
      <c r="L446" s="682"/>
      <c r="M446" s="682"/>
      <c r="N446" s="682"/>
      <c r="O446" s="682"/>
      <c r="P446" s="682"/>
      <c r="Q446" s="682"/>
      <c r="R446" s="682"/>
      <c r="S446" s="682"/>
      <c r="T446" s="682"/>
      <c r="U446" s="682"/>
      <c r="V446" s="682"/>
      <c r="W446" s="682"/>
      <c r="X446" s="682"/>
      <c r="Y446" s="682"/>
      <c r="Z446" s="682"/>
    </row>
    <row r="447" spans="1:26" ht="15">
      <c r="A447" s="682"/>
      <c r="B447" s="684"/>
      <c r="C447" s="684"/>
      <c r="D447" s="684"/>
      <c r="E447" s="865"/>
      <c r="F447" s="865"/>
      <c r="G447" s="865"/>
      <c r="H447" s="865"/>
      <c r="I447" s="684"/>
      <c r="J447" s="682"/>
      <c r="K447" s="682"/>
      <c r="L447" s="682"/>
      <c r="M447" s="682"/>
      <c r="N447" s="682"/>
      <c r="O447" s="682"/>
      <c r="P447" s="682"/>
      <c r="Q447" s="682"/>
      <c r="R447" s="682"/>
      <c r="S447" s="682"/>
      <c r="T447" s="682"/>
      <c r="U447" s="682"/>
      <c r="V447" s="682"/>
      <c r="W447" s="682"/>
      <c r="X447" s="682"/>
      <c r="Y447" s="682"/>
      <c r="Z447" s="682"/>
    </row>
    <row r="448" spans="1:26" ht="15">
      <c r="A448" s="682"/>
      <c r="B448" s="684"/>
      <c r="C448" s="684"/>
      <c r="D448" s="684"/>
      <c r="E448" s="865"/>
      <c r="F448" s="865"/>
      <c r="G448" s="865"/>
      <c r="H448" s="865"/>
      <c r="I448" s="684"/>
      <c r="J448" s="682"/>
      <c r="K448" s="682"/>
      <c r="L448" s="682"/>
      <c r="M448" s="682"/>
      <c r="N448" s="682"/>
      <c r="O448" s="682"/>
      <c r="P448" s="682"/>
      <c r="Q448" s="682"/>
      <c r="R448" s="682"/>
      <c r="S448" s="682"/>
      <c r="T448" s="682"/>
      <c r="U448" s="682"/>
      <c r="V448" s="682"/>
      <c r="W448" s="682"/>
      <c r="X448" s="682"/>
      <c r="Y448" s="682"/>
      <c r="Z448" s="682"/>
    </row>
    <row r="449" spans="1:26" ht="15">
      <c r="A449" s="682"/>
      <c r="B449" s="684"/>
      <c r="C449" s="684"/>
      <c r="D449" s="684"/>
      <c r="E449" s="865"/>
      <c r="F449" s="865"/>
      <c r="G449" s="865"/>
      <c r="H449" s="865"/>
      <c r="I449" s="684"/>
      <c r="J449" s="682"/>
      <c r="K449" s="682"/>
      <c r="L449" s="682"/>
      <c r="M449" s="682"/>
      <c r="N449" s="682"/>
      <c r="O449" s="682"/>
      <c r="P449" s="682"/>
      <c r="Q449" s="682"/>
      <c r="R449" s="682"/>
      <c r="S449" s="682"/>
      <c r="T449" s="682"/>
      <c r="U449" s="682"/>
      <c r="V449" s="682"/>
      <c r="W449" s="682"/>
      <c r="X449" s="682"/>
      <c r="Y449" s="682"/>
      <c r="Z449" s="682"/>
    </row>
    <row r="450" spans="1:26" ht="15">
      <c r="A450" s="682"/>
      <c r="B450" s="684"/>
      <c r="C450" s="684"/>
      <c r="D450" s="684"/>
      <c r="E450" s="865"/>
      <c r="F450" s="865"/>
      <c r="G450" s="865"/>
      <c r="H450" s="865"/>
      <c r="I450" s="684"/>
      <c r="J450" s="682"/>
      <c r="K450" s="682"/>
      <c r="L450" s="682"/>
      <c r="M450" s="682"/>
      <c r="N450" s="682"/>
      <c r="O450" s="682"/>
      <c r="P450" s="682"/>
      <c r="Q450" s="682"/>
      <c r="R450" s="682"/>
      <c r="S450" s="682"/>
      <c r="T450" s="682"/>
      <c r="U450" s="682"/>
      <c r="V450" s="682"/>
      <c r="W450" s="682"/>
      <c r="X450" s="682"/>
      <c r="Y450" s="682"/>
      <c r="Z450" s="682"/>
    </row>
    <row r="451" spans="1:26" ht="15">
      <c r="A451" s="682"/>
      <c r="B451" s="684"/>
      <c r="C451" s="684"/>
      <c r="D451" s="684"/>
      <c r="E451" s="865"/>
      <c r="F451" s="865"/>
      <c r="G451" s="865"/>
      <c r="H451" s="865"/>
      <c r="I451" s="684"/>
      <c r="J451" s="682"/>
      <c r="K451" s="682"/>
      <c r="L451" s="682"/>
      <c r="M451" s="682"/>
      <c r="N451" s="682"/>
      <c r="O451" s="682"/>
      <c r="P451" s="682"/>
      <c r="Q451" s="682"/>
      <c r="R451" s="682"/>
      <c r="S451" s="682"/>
      <c r="T451" s="682"/>
      <c r="U451" s="682"/>
      <c r="V451" s="682"/>
      <c r="W451" s="682"/>
      <c r="X451" s="682"/>
      <c r="Y451" s="682"/>
      <c r="Z451" s="682"/>
    </row>
    <row r="452" spans="1:26" ht="15">
      <c r="A452" s="682"/>
      <c r="B452" s="684"/>
      <c r="C452" s="684"/>
      <c r="D452" s="684"/>
      <c r="E452" s="865"/>
      <c r="F452" s="865"/>
      <c r="G452" s="865"/>
      <c r="H452" s="865"/>
      <c r="I452" s="684"/>
      <c r="J452" s="682"/>
      <c r="K452" s="682"/>
      <c r="L452" s="682"/>
      <c r="M452" s="682"/>
      <c r="N452" s="682"/>
      <c r="O452" s="682"/>
      <c r="P452" s="682"/>
      <c r="Q452" s="682"/>
      <c r="R452" s="682"/>
      <c r="S452" s="682"/>
      <c r="T452" s="682"/>
      <c r="U452" s="682"/>
      <c r="V452" s="682"/>
      <c r="W452" s="682"/>
      <c r="X452" s="682"/>
      <c r="Y452" s="682"/>
      <c r="Z452" s="682"/>
    </row>
    <row r="453" spans="1:26" ht="15">
      <c r="A453" s="682"/>
      <c r="B453" s="684"/>
      <c r="C453" s="684"/>
      <c r="D453" s="684"/>
      <c r="E453" s="865"/>
      <c r="F453" s="865"/>
      <c r="G453" s="865"/>
      <c r="H453" s="865"/>
      <c r="I453" s="684"/>
      <c r="J453" s="682"/>
      <c r="K453" s="682"/>
      <c r="L453" s="682"/>
      <c r="M453" s="682"/>
      <c r="N453" s="682"/>
      <c r="O453" s="682"/>
      <c r="P453" s="682"/>
      <c r="Q453" s="682"/>
      <c r="R453" s="682"/>
      <c r="S453" s="682"/>
      <c r="T453" s="682"/>
      <c r="U453" s="682"/>
      <c r="V453" s="682"/>
      <c r="W453" s="682"/>
      <c r="X453" s="682"/>
      <c r="Y453" s="682"/>
      <c r="Z453" s="682"/>
    </row>
    <row r="454" spans="1:26" ht="15">
      <c r="A454" s="682"/>
      <c r="B454" s="684"/>
      <c r="C454" s="684"/>
      <c r="D454" s="684"/>
      <c r="E454" s="865"/>
      <c r="F454" s="865"/>
      <c r="G454" s="865"/>
      <c r="H454" s="865"/>
      <c r="I454" s="684"/>
      <c r="J454" s="682"/>
      <c r="K454" s="682"/>
      <c r="L454" s="682"/>
      <c r="M454" s="682"/>
      <c r="N454" s="682"/>
      <c r="O454" s="682"/>
      <c r="P454" s="682"/>
      <c r="Q454" s="682"/>
      <c r="R454" s="682"/>
      <c r="S454" s="682"/>
      <c r="T454" s="682"/>
      <c r="U454" s="682"/>
      <c r="V454" s="682"/>
      <c r="W454" s="682"/>
      <c r="X454" s="682"/>
      <c r="Y454" s="682"/>
      <c r="Z454" s="682"/>
    </row>
    <row r="455" spans="1:26" ht="15">
      <c r="A455" s="682"/>
      <c r="B455" s="684"/>
      <c r="C455" s="684"/>
      <c r="D455" s="684"/>
      <c r="E455" s="865"/>
      <c r="F455" s="865"/>
      <c r="G455" s="865"/>
      <c r="H455" s="865"/>
      <c r="I455" s="684"/>
      <c r="J455" s="682"/>
      <c r="K455" s="682"/>
      <c r="L455" s="682"/>
      <c r="M455" s="682"/>
      <c r="N455" s="682"/>
      <c r="O455" s="682"/>
      <c r="P455" s="682"/>
      <c r="Q455" s="682"/>
      <c r="R455" s="682"/>
      <c r="S455" s="682"/>
      <c r="T455" s="682"/>
      <c r="U455" s="682"/>
      <c r="V455" s="682"/>
      <c r="W455" s="682"/>
      <c r="X455" s="682"/>
      <c r="Y455" s="682"/>
      <c r="Z455" s="682"/>
    </row>
    <row r="456" spans="1:26" ht="15">
      <c r="A456" s="682"/>
      <c r="B456" s="684"/>
      <c r="C456" s="684"/>
      <c r="D456" s="684"/>
      <c r="E456" s="865"/>
      <c r="F456" s="865"/>
      <c r="G456" s="865"/>
      <c r="H456" s="865"/>
      <c r="I456" s="684"/>
      <c r="J456" s="682"/>
      <c r="K456" s="682"/>
      <c r="L456" s="682"/>
      <c r="M456" s="682"/>
      <c r="N456" s="682"/>
      <c r="O456" s="682"/>
      <c r="P456" s="682"/>
      <c r="Q456" s="682"/>
      <c r="R456" s="682"/>
      <c r="S456" s="682"/>
      <c r="T456" s="682"/>
      <c r="U456" s="682"/>
      <c r="V456" s="682"/>
      <c r="W456" s="682"/>
      <c r="X456" s="682"/>
      <c r="Y456" s="682"/>
      <c r="Z456" s="682"/>
    </row>
    <row r="457" spans="1:26" ht="15">
      <c r="A457" s="682"/>
      <c r="B457" s="684"/>
      <c r="C457" s="684"/>
      <c r="D457" s="684"/>
      <c r="E457" s="865"/>
      <c r="F457" s="865"/>
      <c r="G457" s="865"/>
      <c r="H457" s="865"/>
      <c r="I457" s="684"/>
      <c r="J457" s="682"/>
      <c r="K457" s="682"/>
      <c r="L457" s="682"/>
      <c r="M457" s="682"/>
      <c r="N457" s="682"/>
      <c r="O457" s="682"/>
      <c r="P457" s="682"/>
      <c r="Q457" s="682"/>
      <c r="R457" s="682"/>
      <c r="S457" s="682"/>
      <c r="T457" s="682"/>
      <c r="U457" s="682"/>
      <c r="V457" s="682"/>
      <c r="W457" s="682"/>
      <c r="X457" s="682"/>
      <c r="Y457" s="682"/>
      <c r="Z457" s="682"/>
    </row>
    <row r="458" spans="1:26" ht="15">
      <c r="A458" s="682"/>
      <c r="B458" s="684"/>
      <c r="C458" s="684"/>
      <c r="D458" s="684"/>
      <c r="E458" s="865"/>
      <c r="F458" s="865"/>
      <c r="G458" s="865"/>
      <c r="H458" s="865"/>
      <c r="I458" s="684"/>
      <c r="J458" s="682"/>
      <c r="K458" s="682"/>
      <c r="L458" s="682"/>
      <c r="M458" s="682"/>
      <c r="N458" s="682"/>
      <c r="O458" s="682"/>
      <c r="P458" s="682"/>
      <c r="Q458" s="682"/>
      <c r="R458" s="682"/>
      <c r="S458" s="682"/>
      <c r="T458" s="682"/>
      <c r="U458" s="682"/>
      <c r="V458" s="682"/>
      <c r="W458" s="682"/>
      <c r="X458" s="682"/>
      <c r="Y458" s="682"/>
      <c r="Z458" s="682"/>
    </row>
    <row r="459" spans="1:26" ht="15">
      <c r="A459" s="682"/>
      <c r="B459" s="684"/>
      <c r="C459" s="684"/>
      <c r="D459" s="684"/>
      <c r="E459" s="865"/>
      <c r="F459" s="865"/>
      <c r="G459" s="865"/>
      <c r="H459" s="865"/>
      <c r="I459" s="684"/>
      <c r="J459" s="682"/>
      <c r="K459" s="682"/>
      <c r="L459" s="682"/>
      <c r="M459" s="682"/>
      <c r="N459" s="682"/>
      <c r="O459" s="682"/>
      <c r="P459" s="682"/>
      <c r="Q459" s="682"/>
      <c r="R459" s="682"/>
      <c r="S459" s="682"/>
      <c r="T459" s="682"/>
      <c r="U459" s="682"/>
      <c r="V459" s="682"/>
      <c r="W459" s="682"/>
      <c r="X459" s="682"/>
      <c r="Y459" s="682"/>
      <c r="Z459" s="682"/>
    </row>
    <row r="460" spans="1:26" ht="15">
      <c r="A460" s="682"/>
      <c r="B460" s="684"/>
      <c r="C460" s="684"/>
      <c r="D460" s="684"/>
      <c r="E460" s="865"/>
      <c r="F460" s="865"/>
      <c r="G460" s="865"/>
      <c r="H460" s="865"/>
      <c r="I460" s="684"/>
      <c r="J460" s="682"/>
      <c r="K460" s="682"/>
      <c r="L460" s="682"/>
      <c r="M460" s="682"/>
      <c r="N460" s="682"/>
      <c r="O460" s="682"/>
      <c r="P460" s="682"/>
      <c r="Q460" s="682"/>
      <c r="R460" s="682"/>
      <c r="S460" s="682"/>
      <c r="T460" s="682"/>
      <c r="U460" s="682"/>
      <c r="V460" s="682"/>
      <c r="W460" s="682"/>
      <c r="X460" s="682"/>
      <c r="Y460" s="682"/>
      <c r="Z460" s="682"/>
    </row>
    <row r="461" spans="1:26" ht="15">
      <c r="A461" s="682"/>
      <c r="B461" s="684"/>
      <c r="C461" s="684"/>
      <c r="D461" s="684"/>
      <c r="E461" s="865"/>
      <c r="F461" s="865"/>
      <c r="G461" s="865"/>
      <c r="H461" s="865"/>
      <c r="I461" s="684"/>
      <c r="J461" s="682"/>
      <c r="K461" s="682"/>
      <c r="L461" s="682"/>
      <c r="M461" s="682"/>
      <c r="N461" s="682"/>
      <c r="O461" s="682"/>
      <c r="P461" s="682"/>
      <c r="Q461" s="682"/>
      <c r="R461" s="682"/>
      <c r="S461" s="682"/>
      <c r="T461" s="682"/>
      <c r="U461" s="682"/>
      <c r="V461" s="682"/>
      <c r="W461" s="682"/>
      <c r="X461" s="682"/>
      <c r="Y461" s="682"/>
      <c r="Z461" s="682"/>
    </row>
    <row r="462" spans="1:26" ht="15">
      <c r="A462" s="682"/>
      <c r="B462" s="684"/>
      <c r="C462" s="684"/>
      <c r="D462" s="684"/>
      <c r="E462" s="865"/>
      <c r="F462" s="865"/>
      <c r="G462" s="865"/>
      <c r="H462" s="865"/>
      <c r="I462" s="684"/>
      <c r="J462" s="682"/>
      <c r="K462" s="682"/>
      <c r="L462" s="682"/>
      <c r="M462" s="682"/>
      <c r="N462" s="682"/>
      <c r="O462" s="682"/>
      <c r="P462" s="682"/>
      <c r="Q462" s="682"/>
      <c r="R462" s="682"/>
      <c r="S462" s="682"/>
      <c r="T462" s="682"/>
      <c r="U462" s="682"/>
      <c r="V462" s="682"/>
      <c r="W462" s="682"/>
      <c r="X462" s="682"/>
      <c r="Y462" s="682"/>
      <c r="Z462" s="682"/>
    </row>
    <row r="463" spans="1:26" ht="15">
      <c r="A463" s="682"/>
      <c r="B463" s="684"/>
      <c r="C463" s="684"/>
      <c r="D463" s="684"/>
      <c r="E463" s="865"/>
      <c r="F463" s="865"/>
      <c r="G463" s="865"/>
      <c r="H463" s="865"/>
      <c r="I463" s="684"/>
      <c r="J463" s="682"/>
      <c r="K463" s="682"/>
      <c r="L463" s="682"/>
      <c r="M463" s="682"/>
      <c r="N463" s="682"/>
      <c r="O463" s="682"/>
      <c r="P463" s="682"/>
      <c r="Q463" s="682"/>
      <c r="R463" s="682"/>
      <c r="S463" s="682"/>
      <c r="T463" s="682"/>
      <c r="U463" s="682"/>
      <c r="V463" s="682"/>
      <c r="W463" s="682"/>
      <c r="X463" s="682"/>
      <c r="Y463" s="682"/>
      <c r="Z463" s="682"/>
    </row>
    <row r="464" spans="1:26" ht="15">
      <c r="A464" s="682"/>
      <c r="B464" s="684"/>
      <c r="C464" s="684"/>
      <c r="D464" s="684"/>
      <c r="E464" s="865"/>
      <c r="F464" s="865"/>
      <c r="G464" s="865"/>
      <c r="H464" s="865"/>
      <c r="I464" s="684"/>
      <c r="J464" s="682"/>
      <c r="K464" s="682"/>
      <c r="L464" s="682"/>
      <c r="M464" s="682"/>
      <c r="N464" s="682"/>
      <c r="O464" s="682"/>
      <c r="P464" s="682"/>
      <c r="Q464" s="682"/>
      <c r="R464" s="682"/>
      <c r="S464" s="682"/>
      <c r="T464" s="682"/>
      <c r="U464" s="682"/>
      <c r="V464" s="682"/>
      <c r="W464" s="682"/>
      <c r="X464" s="682"/>
      <c r="Y464" s="682"/>
      <c r="Z464" s="682"/>
    </row>
    <row r="465" spans="1:26" ht="15">
      <c r="A465" s="682"/>
      <c r="B465" s="684"/>
      <c r="C465" s="684"/>
      <c r="D465" s="684"/>
      <c r="E465" s="865"/>
      <c r="F465" s="865"/>
      <c r="G465" s="865"/>
      <c r="H465" s="865"/>
      <c r="I465" s="684"/>
      <c r="J465" s="682"/>
      <c r="K465" s="682"/>
      <c r="L465" s="682"/>
      <c r="M465" s="682"/>
      <c r="N465" s="682"/>
      <c r="O465" s="682"/>
      <c r="P465" s="682"/>
      <c r="Q465" s="682"/>
      <c r="R465" s="682"/>
      <c r="S465" s="682"/>
      <c r="T465" s="682"/>
      <c r="U465" s="682"/>
      <c r="V465" s="682"/>
      <c r="W465" s="682"/>
      <c r="X465" s="682"/>
      <c r="Y465" s="682"/>
      <c r="Z465" s="682"/>
    </row>
    <row r="466" spans="1:26" ht="15">
      <c r="A466" s="682"/>
      <c r="B466" s="684"/>
      <c r="C466" s="684"/>
      <c r="D466" s="684"/>
      <c r="E466" s="865"/>
      <c r="F466" s="865"/>
      <c r="G466" s="865"/>
      <c r="H466" s="865"/>
      <c r="I466" s="684"/>
      <c r="J466" s="682"/>
      <c r="K466" s="682"/>
      <c r="L466" s="682"/>
      <c r="M466" s="682"/>
      <c r="N466" s="682"/>
      <c r="O466" s="682"/>
      <c r="P466" s="682"/>
      <c r="Q466" s="682"/>
      <c r="R466" s="682"/>
      <c r="S466" s="682"/>
      <c r="T466" s="682"/>
      <c r="U466" s="682"/>
      <c r="V466" s="682"/>
      <c r="W466" s="682"/>
      <c r="X466" s="682"/>
      <c r="Y466" s="682"/>
      <c r="Z466" s="682"/>
    </row>
    <row r="467" spans="1:26" ht="15">
      <c r="A467" s="682"/>
      <c r="B467" s="684"/>
      <c r="C467" s="684"/>
      <c r="D467" s="684"/>
      <c r="E467" s="865"/>
      <c r="F467" s="865"/>
      <c r="G467" s="865"/>
      <c r="H467" s="865"/>
      <c r="I467" s="684"/>
      <c r="J467" s="682"/>
      <c r="K467" s="682"/>
      <c r="L467" s="682"/>
      <c r="M467" s="682"/>
      <c r="N467" s="682"/>
      <c r="O467" s="682"/>
      <c r="P467" s="682"/>
      <c r="Q467" s="682"/>
      <c r="R467" s="682"/>
      <c r="S467" s="682"/>
      <c r="T467" s="682"/>
      <c r="U467" s="682"/>
      <c r="V467" s="682"/>
      <c r="W467" s="682"/>
      <c r="X467" s="682"/>
      <c r="Y467" s="682"/>
      <c r="Z467" s="682"/>
    </row>
    <row r="468" spans="1:26" ht="15">
      <c r="A468" s="682"/>
      <c r="B468" s="684"/>
      <c r="C468" s="684"/>
      <c r="D468" s="684"/>
      <c r="E468" s="865"/>
      <c r="F468" s="865"/>
      <c r="G468" s="865"/>
      <c r="H468" s="865"/>
      <c r="I468" s="684"/>
      <c r="J468" s="682"/>
      <c r="K468" s="682"/>
      <c r="L468" s="682"/>
      <c r="M468" s="682"/>
      <c r="N468" s="682"/>
      <c r="O468" s="682"/>
      <c r="P468" s="682"/>
      <c r="Q468" s="682"/>
      <c r="R468" s="682"/>
      <c r="S468" s="682"/>
      <c r="T468" s="682"/>
      <c r="U468" s="682"/>
      <c r="V468" s="682"/>
      <c r="W468" s="682"/>
      <c r="X468" s="682"/>
      <c r="Y468" s="682"/>
      <c r="Z468" s="682"/>
    </row>
    <row r="469" spans="1:26" ht="15">
      <c r="A469" s="682"/>
      <c r="B469" s="684"/>
      <c r="C469" s="684"/>
      <c r="D469" s="684"/>
      <c r="E469" s="865"/>
      <c r="F469" s="865"/>
      <c r="G469" s="865"/>
      <c r="H469" s="865"/>
      <c r="I469" s="684"/>
      <c r="J469" s="682"/>
      <c r="K469" s="682"/>
      <c r="L469" s="682"/>
      <c r="M469" s="682"/>
      <c r="N469" s="682"/>
      <c r="O469" s="682"/>
      <c r="P469" s="682"/>
      <c r="Q469" s="682"/>
      <c r="R469" s="682"/>
      <c r="S469" s="682"/>
      <c r="T469" s="682"/>
      <c r="U469" s="682"/>
      <c r="V469" s="682"/>
      <c r="W469" s="682"/>
      <c r="X469" s="682"/>
      <c r="Y469" s="682"/>
      <c r="Z469" s="682"/>
    </row>
    <row r="470" spans="1:26" ht="15">
      <c r="A470" s="682"/>
      <c r="B470" s="684"/>
      <c r="C470" s="684"/>
      <c r="D470" s="684"/>
      <c r="E470" s="865"/>
      <c r="F470" s="865"/>
      <c r="G470" s="865"/>
      <c r="H470" s="865"/>
      <c r="I470" s="684"/>
      <c r="J470" s="682"/>
      <c r="K470" s="682"/>
      <c r="L470" s="682"/>
      <c r="M470" s="682"/>
      <c r="N470" s="682"/>
      <c r="O470" s="682"/>
      <c r="P470" s="682"/>
      <c r="Q470" s="682"/>
      <c r="R470" s="682"/>
      <c r="S470" s="682"/>
      <c r="T470" s="682"/>
      <c r="U470" s="682"/>
      <c r="V470" s="682"/>
      <c r="W470" s="682"/>
      <c r="X470" s="682"/>
      <c r="Y470" s="682"/>
      <c r="Z470" s="682"/>
    </row>
    <row r="471" spans="1:26" ht="15">
      <c r="A471" s="682"/>
      <c r="B471" s="684"/>
      <c r="C471" s="684"/>
      <c r="D471" s="684"/>
      <c r="E471" s="865"/>
      <c r="F471" s="865"/>
      <c r="G471" s="865"/>
      <c r="H471" s="865"/>
      <c r="I471" s="684"/>
      <c r="J471" s="682"/>
      <c r="K471" s="682"/>
      <c r="L471" s="682"/>
      <c r="M471" s="682"/>
      <c r="N471" s="682"/>
      <c r="O471" s="682"/>
      <c r="P471" s="682"/>
      <c r="Q471" s="682"/>
      <c r="R471" s="682"/>
      <c r="S471" s="682"/>
      <c r="T471" s="682"/>
      <c r="U471" s="682"/>
      <c r="V471" s="682"/>
      <c r="W471" s="682"/>
      <c r="X471" s="682"/>
      <c r="Y471" s="682"/>
      <c r="Z471" s="682"/>
    </row>
    <row r="472" spans="1:26" ht="15">
      <c r="A472" s="682"/>
      <c r="B472" s="684"/>
      <c r="C472" s="684"/>
      <c r="D472" s="684"/>
      <c r="E472" s="865"/>
      <c r="F472" s="865"/>
      <c r="G472" s="865"/>
      <c r="H472" s="865"/>
      <c r="I472" s="684"/>
      <c r="J472" s="682"/>
      <c r="K472" s="682"/>
      <c r="L472" s="682"/>
      <c r="M472" s="682"/>
      <c r="N472" s="682"/>
      <c r="O472" s="682"/>
      <c r="P472" s="682"/>
      <c r="Q472" s="682"/>
      <c r="R472" s="682"/>
      <c r="S472" s="682"/>
      <c r="T472" s="682"/>
      <c r="U472" s="682"/>
      <c r="V472" s="682"/>
      <c r="W472" s="682"/>
      <c r="X472" s="682"/>
      <c r="Y472" s="682"/>
      <c r="Z472" s="682"/>
    </row>
    <row r="473" spans="1:26" ht="15">
      <c r="A473" s="682"/>
      <c r="B473" s="684"/>
      <c r="C473" s="684"/>
      <c r="D473" s="684"/>
      <c r="E473" s="865"/>
      <c r="F473" s="865"/>
      <c r="G473" s="865"/>
      <c r="H473" s="865"/>
      <c r="I473" s="684"/>
      <c r="J473" s="682"/>
      <c r="K473" s="682"/>
      <c r="L473" s="682"/>
      <c r="M473" s="682"/>
      <c r="N473" s="682"/>
      <c r="O473" s="682"/>
      <c r="P473" s="682"/>
      <c r="Q473" s="682"/>
      <c r="R473" s="682"/>
      <c r="S473" s="682"/>
      <c r="T473" s="682"/>
      <c r="U473" s="682"/>
      <c r="V473" s="682"/>
      <c r="W473" s="682"/>
      <c r="X473" s="682"/>
      <c r="Y473" s="682"/>
      <c r="Z473" s="682"/>
    </row>
    <row r="474" spans="1:26" ht="15">
      <c r="A474" s="682"/>
      <c r="B474" s="684"/>
      <c r="C474" s="684"/>
      <c r="D474" s="684"/>
      <c r="E474" s="865"/>
      <c r="F474" s="865"/>
      <c r="G474" s="865"/>
      <c r="H474" s="865"/>
      <c r="I474" s="684"/>
      <c r="J474" s="682"/>
      <c r="K474" s="682"/>
      <c r="L474" s="682"/>
      <c r="M474" s="682"/>
      <c r="N474" s="682"/>
      <c r="O474" s="682"/>
      <c r="P474" s="682"/>
      <c r="Q474" s="682"/>
      <c r="R474" s="682"/>
      <c r="S474" s="682"/>
      <c r="T474" s="682"/>
      <c r="U474" s="682"/>
      <c r="V474" s="682"/>
      <c r="W474" s="682"/>
      <c r="X474" s="682"/>
      <c r="Y474" s="682"/>
      <c r="Z474" s="682"/>
    </row>
    <row r="475" spans="1:26" ht="15">
      <c r="A475" s="682"/>
      <c r="B475" s="684"/>
      <c r="C475" s="684"/>
      <c r="D475" s="684"/>
      <c r="E475" s="865"/>
      <c r="F475" s="865"/>
      <c r="G475" s="865"/>
      <c r="H475" s="865"/>
      <c r="I475" s="684"/>
      <c r="J475" s="682"/>
      <c r="K475" s="682"/>
      <c r="L475" s="682"/>
      <c r="M475" s="682"/>
      <c r="N475" s="682"/>
      <c r="O475" s="682"/>
      <c r="P475" s="682"/>
      <c r="Q475" s="682"/>
      <c r="R475" s="682"/>
      <c r="S475" s="682"/>
      <c r="T475" s="682"/>
      <c r="U475" s="682"/>
      <c r="V475" s="682"/>
      <c r="W475" s="682"/>
      <c r="X475" s="682"/>
      <c r="Y475" s="682"/>
      <c r="Z475" s="682"/>
    </row>
    <row r="476" spans="1:26" ht="15">
      <c r="A476" s="682"/>
      <c r="B476" s="684"/>
      <c r="C476" s="684"/>
      <c r="D476" s="684"/>
      <c r="E476" s="865"/>
      <c r="F476" s="865"/>
      <c r="G476" s="865"/>
      <c r="H476" s="865"/>
      <c r="I476" s="684"/>
      <c r="J476" s="682"/>
      <c r="K476" s="682"/>
      <c r="L476" s="682"/>
      <c r="M476" s="682"/>
      <c r="N476" s="682"/>
      <c r="O476" s="682"/>
      <c r="P476" s="682"/>
      <c r="Q476" s="682"/>
      <c r="R476" s="682"/>
      <c r="S476" s="682"/>
      <c r="T476" s="682"/>
      <c r="U476" s="682"/>
      <c r="V476" s="682"/>
      <c r="W476" s="682"/>
      <c r="X476" s="682"/>
      <c r="Y476" s="682"/>
      <c r="Z476" s="682"/>
    </row>
    <row r="477" spans="1:26" ht="15">
      <c r="A477" s="682"/>
      <c r="B477" s="684"/>
      <c r="C477" s="684"/>
      <c r="D477" s="684"/>
      <c r="E477" s="865"/>
      <c r="F477" s="865"/>
      <c r="G477" s="865"/>
      <c r="H477" s="865"/>
      <c r="I477" s="684"/>
      <c r="J477" s="682"/>
      <c r="K477" s="682"/>
      <c r="L477" s="682"/>
      <c r="M477" s="682"/>
      <c r="N477" s="682"/>
      <c r="O477" s="682"/>
      <c r="P477" s="682"/>
      <c r="Q477" s="682"/>
      <c r="R477" s="682"/>
      <c r="S477" s="682"/>
      <c r="T477" s="682"/>
      <c r="U477" s="682"/>
      <c r="V477" s="682"/>
      <c r="W477" s="682"/>
      <c r="X477" s="682"/>
      <c r="Y477" s="682"/>
      <c r="Z477" s="682"/>
    </row>
    <row r="478" spans="1:26" ht="15">
      <c r="A478" s="682"/>
      <c r="B478" s="684"/>
      <c r="C478" s="684"/>
      <c r="D478" s="684"/>
      <c r="E478" s="865"/>
      <c r="F478" s="865"/>
      <c r="G478" s="865"/>
      <c r="H478" s="865"/>
      <c r="I478" s="684"/>
      <c r="J478" s="682"/>
      <c r="K478" s="682"/>
      <c r="L478" s="682"/>
      <c r="M478" s="682"/>
      <c r="N478" s="682"/>
      <c r="O478" s="682"/>
      <c r="P478" s="682"/>
      <c r="Q478" s="682"/>
      <c r="R478" s="682"/>
      <c r="S478" s="682"/>
      <c r="T478" s="682"/>
      <c r="U478" s="682"/>
      <c r="V478" s="682"/>
      <c r="W478" s="682"/>
      <c r="X478" s="682"/>
      <c r="Y478" s="682"/>
      <c r="Z478" s="682"/>
    </row>
    <row r="479" spans="1:26" ht="15">
      <c r="A479" s="682"/>
      <c r="B479" s="684"/>
      <c r="C479" s="684"/>
      <c r="D479" s="684"/>
      <c r="E479" s="865"/>
      <c r="F479" s="865"/>
      <c r="G479" s="865"/>
      <c r="H479" s="865"/>
      <c r="I479" s="684"/>
      <c r="J479" s="682"/>
      <c r="K479" s="682"/>
      <c r="L479" s="682"/>
      <c r="M479" s="682"/>
      <c r="N479" s="682"/>
      <c r="O479" s="682"/>
      <c r="P479" s="682"/>
      <c r="Q479" s="682"/>
      <c r="R479" s="682"/>
      <c r="S479" s="682"/>
      <c r="T479" s="682"/>
      <c r="U479" s="682"/>
      <c r="V479" s="682"/>
      <c r="W479" s="682"/>
      <c r="X479" s="682"/>
      <c r="Y479" s="682"/>
      <c r="Z479" s="682"/>
    </row>
    <row r="480" spans="1:26" ht="15">
      <c r="A480" s="682"/>
      <c r="B480" s="684"/>
      <c r="C480" s="684"/>
      <c r="D480" s="684"/>
      <c r="E480" s="865"/>
      <c r="F480" s="865"/>
      <c r="G480" s="865"/>
      <c r="H480" s="865"/>
      <c r="I480" s="684"/>
      <c r="J480" s="682"/>
      <c r="K480" s="682"/>
      <c r="L480" s="682"/>
      <c r="M480" s="682"/>
      <c r="N480" s="682"/>
      <c r="O480" s="682"/>
      <c r="P480" s="682"/>
      <c r="Q480" s="682"/>
      <c r="R480" s="682"/>
      <c r="S480" s="682"/>
      <c r="T480" s="682"/>
      <c r="U480" s="682"/>
      <c r="V480" s="682"/>
      <c r="W480" s="682"/>
      <c r="X480" s="682"/>
      <c r="Y480" s="682"/>
      <c r="Z480" s="682"/>
    </row>
    <row r="481" spans="1:26" ht="15">
      <c r="A481" s="682"/>
      <c r="B481" s="684"/>
      <c r="C481" s="684"/>
      <c r="D481" s="684"/>
      <c r="E481" s="865"/>
      <c r="F481" s="865"/>
      <c r="G481" s="865"/>
      <c r="H481" s="865"/>
      <c r="I481" s="684"/>
      <c r="J481" s="682"/>
      <c r="K481" s="682"/>
      <c r="L481" s="682"/>
      <c r="M481" s="682"/>
      <c r="N481" s="682"/>
      <c r="O481" s="682"/>
      <c r="P481" s="682"/>
      <c r="Q481" s="682"/>
      <c r="R481" s="682"/>
      <c r="S481" s="682"/>
      <c r="T481" s="682"/>
      <c r="U481" s="682"/>
      <c r="V481" s="682"/>
      <c r="W481" s="682"/>
      <c r="X481" s="682"/>
      <c r="Y481" s="682"/>
      <c r="Z481" s="682"/>
    </row>
    <row r="482" spans="1:26" ht="15">
      <c r="A482" s="682"/>
      <c r="B482" s="684"/>
      <c r="C482" s="684"/>
      <c r="D482" s="684"/>
      <c r="E482" s="865"/>
      <c r="F482" s="865"/>
      <c r="G482" s="865"/>
      <c r="H482" s="865"/>
      <c r="I482" s="684"/>
      <c r="J482" s="682"/>
      <c r="K482" s="682"/>
      <c r="L482" s="682"/>
      <c r="M482" s="682"/>
      <c r="N482" s="682"/>
      <c r="O482" s="682"/>
      <c r="P482" s="682"/>
      <c r="Q482" s="682"/>
      <c r="R482" s="682"/>
      <c r="S482" s="682"/>
      <c r="T482" s="682"/>
      <c r="U482" s="682"/>
      <c r="V482" s="682"/>
      <c r="W482" s="682"/>
      <c r="X482" s="682"/>
      <c r="Y482" s="682"/>
      <c r="Z482" s="682"/>
    </row>
    <row r="483" spans="1:26" ht="15">
      <c r="A483" s="682"/>
      <c r="B483" s="684"/>
      <c r="C483" s="684"/>
      <c r="D483" s="684"/>
      <c r="E483" s="865"/>
      <c r="F483" s="865"/>
      <c r="G483" s="865"/>
      <c r="H483" s="865"/>
      <c r="I483" s="684"/>
      <c r="J483" s="682"/>
      <c r="K483" s="682"/>
      <c r="L483" s="682"/>
      <c r="M483" s="682"/>
      <c r="N483" s="682"/>
      <c r="O483" s="682"/>
      <c r="P483" s="682"/>
      <c r="Q483" s="682"/>
      <c r="R483" s="682"/>
      <c r="S483" s="682"/>
      <c r="T483" s="682"/>
      <c r="U483" s="682"/>
      <c r="V483" s="682"/>
      <c r="W483" s="682"/>
      <c r="X483" s="682"/>
      <c r="Y483" s="682"/>
      <c r="Z483" s="682"/>
    </row>
    <row r="484" spans="1:26" ht="15">
      <c r="A484" s="682"/>
      <c r="B484" s="684"/>
      <c r="C484" s="684"/>
      <c r="D484" s="684"/>
      <c r="E484" s="865"/>
      <c r="F484" s="865"/>
      <c r="G484" s="865"/>
      <c r="H484" s="865"/>
      <c r="I484" s="684"/>
      <c r="J484" s="682"/>
      <c r="K484" s="682"/>
      <c r="L484" s="682"/>
      <c r="M484" s="682"/>
      <c r="N484" s="682"/>
      <c r="O484" s="682"/>
      <c r="P484" s="682"/>
      <c r="Q484" s="682"/>
      <c r="R484" s="682"/>
      <c r="S484" s="682"/>
      <c r="T484" s="682"/>
      <c r="U484" s="682"/>
      <c r="V484" s="682"/>
      <c r="W484" s="682"/>
      <c r="X484" s="682"/>
      <c r="Y484" s="682"/>
      <c r="Z484" s="682"/>
    </row>
    <row r="485" spans="1:26" ht="15">
      <c r="A485" s="682"/>
      <c r="B485" s="684"/>
      <c r="C485" s="684"/>
      <c r="D485" s="684"/>
      <c r="E485" s="865"/>
      <c r="F485" s="865"/>
      <c r="G485" s="865"/>
      <c r="H485" s="865"/>
      <c r="I485" s="684"/>
      <c r="J485" s="682"/>
      <c r="K485" s="682"/>
      <c r="L485" s="682"/>
      <c r="M485" s="682"/>
      <c r="N485" s="682"/>
      <c r="O485" s="682"/>
      <c r="P485" s="682"/>
      <c r="Q485" s="682"/>
      <c r="R485" s="682"/>
      <c r="S485" s="682"/>
      <c r="T485" s="682"/>
      <c r="U485" s="682"/>
      <c r="V485" s="682"/>
      <c r="W485" s="682"/>
      <c r="X485" s="682"/>
      <c r="Y485" s="682"/>
      <c r="Z485" s="682"/>
    </row>
    <row r="486" spans="1:26" ht="15">
      <c r="A486" s="682"/>
      <c r="B486" s="684"/>
      <c r="C486" s="684"/>
      <c r="D486" s="684"/>
      <c r="E486" s="865"/>
      <c r="F486" s="865"/>
      <c r="G486" s="865"/>
      <c r="H486" s="865"/>
      <c r="I486" s="684"/>
      <c r="J486" s="682"/>
      <c r="K486" s="682"/>
      <c r="L486" s="682"/>
      <c r="M486" s="682"/>
      <c r="N486" s="682"/>
      <c r="O486" s="682"/>
      <c r="P486" s="682"/>
      <c r="Q486" s="682"/>
      <c r="R486" s="682"/>
      <c r="S486" s="682"/>
      <c r="T486" s="682"/>
      <c r="U486" s="682"/>
      <c r="V486" s="682"/>
      <c r="W486" s="682"/>
      <c r="X486" s="682"/>
      <c r="Y486" s="682"/>
      <c r="Z486" s="682"/>
    </row>
    <row r="487" spans="1:26" ht="15">
      <c r="A487" s="682"/>
      <c r="B487" s="684"/>
      <c r="C487" s="684"/>
      <c r="D487" s="684"/>
      <c r="E487" s="865"/>
      <c r="F487" s="865"/>
      <c r="G487" s="865"/>
      <c r="H487" s="865"/>
      <c r="I487" s="684"/>
      <c r="J487" s="682"/>
      <c r="K487" s="682"/>
      <c r="L487" s="682"/>
      <c r="M487" s="682"/>
      <c r="N487" s="682"/>
      <c r="O487" s="682"/>
      <c r="P487" s="682"/>
      <c r="Q487" s="682"/>
      <c r="R487" s="682"/>
      <c r="S487" s="682"/>
      <c r="T487" s="682"/>
      <c r="U487" s="682"/>
      <c r="V487" s="682"/>
      <c r="W487" s="682"/>
      <c r="X487" s="682"/>
      <c r="Y487" s="682"/>
      <c r="Z487" s="682"/>
    </row>
    <row r="488" spans="1:26" ht="15">
      <c r="A488" s="682"/>
      <c r="B488" s="684"/>
      <c r="C488" s="684"/>
      <c r="D488" s="684"/>
      <c r="E488" s="865"/>
      <c r="F488" s="865"/>
      <c r="G488" s="865"/>
      <c r="H488" s="865"/>
      <c r="I488" s="684"/>
      <c r="J488" s="682"/>
      <c r="K488" s="682"/>
      <c r="L488" s="682"/>
      <c r="M488" s="682"/>
      <c r="N488" s="682"/>
      <c r="O488" s="682"/>
      <c r="P488" s="682"/>
      <c r="Q488" s="682"/>
      <c r="R488" s="682"/>
      <c r="S488" s="682"/>
      <c r="T488" s="682"/>
      <c r="U488" s="682"/>
      <c r="V488" s="682"/>
      <c r="W488" s="682"/>
      <c r="X488" s="682"/>
      <c r="Y488" s="682"/>
      <c r="Z488" s="682"/>
    </row>
    <row r="489" spans="1:26" ht="15">
      <c r="A489" s="682"/>
      <c r="B489" s="684"/>
      <c r="C489" s="684"/>
      <c r="D489" s="684"/>
      <c r="E489" s="865"/>
      <c r="F489" s="865"/>
      <c r="G489" s="865"/>
      <c r="H489" s="865"/>
      <c r="I489" s="684"/>
      <c r="J489" s="682"/>
      <c r="K489" s="682"/>
      <c r="L489" s="682"/>
      <c r="M489" s="682"/>
      <c r="N489" s="682"/>
      <c r="O489" s="682"/>
      <c r="P489" s="682"/>
      <c r="Q489" s="682"/>
      <c r="R489" s="682"/>
      <c r="S489" s="682"/>
      <c r="T489" s="682"/>
      <c r="U489" s="682"/>
      <c r="V489" s="682"/>
      <c r="W489" s="682"/>
      <c r="X489" s="682"/>
      <c r="Y489" s="682"/>
      <c r="Z489" s="682"/>
    </row>
    <row r="490" spans="1:26" ht="15">
      <c r="A490" s="682"/>
      <c r="B490" s="684"/>
      <c r="C490" s="684"/>
      <c r="D490" s="684"/>
      <c r="E490" s="865"/>
      <c r="F490" s="865"/>
      <c r="G490" s="865"/>
      <c r="H490" s="865"/>
      <c r="I490" s="684"/>
      <c r="J490" s="682"/>
      <c r="K490" s="682"/>
      <c r="L490" s="682"/>
      <c r="M490" s="682"/>
      <c r="N490" s="682"/>
      <c r="O490" s="682"/>
      <c r="P490" s="682"/>
      <c r="Q490" s="682"/>
      <c r="R490" s="682"/>
      <c r="S490" s="682"/>
      <c r="T490" s="682"/>
      <c r="U490" s="682"/>
      <c r="V490" s="682"/>
      <c r="W490" s="682"/>
      <c r="X490" s="682"/>
      <c r="Y490" s="682"/>
      <c r="Z490" s="682"/>
    </row>
    <row r="491" spans="1:26" ht="15">
      <c r="A491" s="682"/>
      <c r="B491" s="684"/>
      <c r="C491" s="684"/>
      <c r="D491" s="684"/>
      <c r="E491" s="865"/>
      <c r="F491" s="865"/>
      <c r="G491" s="865"/>
      <c r="H491" s="865"/>
      <c r="I491" s="684"/>
      <c r="J491" s="682"/>
      <c r="K491" s="682"/>
      <c r="L491" s="682"/>
      <c r="M491" s="682"/>
      <c r="N491" s="682"/>
      <c r="O491" s="682"/>
      <c r="P491" s="682"/>
      <c r="Q491" s="682"/>
      <c r="R491" s="682"/>
      <c r="S491" s="682"/>
      <c r="T491" s="682"/>
      <c r="U491" s="682"/>
      <c r="V491" s="682"/>
      <c r="W491" s="682"/>
      <c r="X491" s="682"/>
      <c r="Y491" s="682"/>
      <c r="Z491" s="682"/>
    </row>
    <row r="492" spans="1:26" ht="15">
      <c r="A492" s="682"/>
      <c r="B492" s="684"/>
      <c r="C492" s="684"/>
      <c r="D492" s="684"/>
      <c r="E492" s="865"/>
      <c r="F492" s="865"/>
      <c r="G492" s="865"/>
      <c r="H492" s="865"/>
      <c r="I492" s="684"/>
      <c r="J492" s="682"/>
      <c r="K492" s="682"/>
      <c r="L492" s="682"/>
      <c r="M492" s="682"/>
      <c r="N492" s="682"/>
      <c r="O492" s="682"/>
      <c r="P492" s="682"/>
      <c r="Q492" s="682"/>
      <c r="R492" s="682"/>
      <c r="S492" s="682"/>
      <c r="T492" s="682"/>
      <c r="U492" s="682"/>
      <c r="V492" s="682"/>
      <c r="W492" s="682"/>
      <c r="X492" s="682"/>
      <c r="Y492" s="682"/>
      <c r="Z492" s="682"/>
    </row>
    <row r="493" spans="1:26" ht="15">
      <c r="A493" s="682"/>
      <c r="B493" s="684"/>
      <c r="C493" s="684"/>
      <c r="D493" s="684"/>
      <c r="E493" s="865"/>
      <c r="F493" s="865"/>
      <c r="G493" s="865"/>
      <c r="H493" s="865"/>
      <c r="I493" s="684"/>
      <c r="J493" s="682"/>
      <c r="K493" s="682"/>
      <c r="L493" s="682"/>
      <c r="M493" s="682"/>
      <c r="N493" s="682"/>
      <c r="O493" s="682"/>
      <c r="P493" s="682"/>
      <c r="Q493" s="682"/>
      <c r="R493" s="682"/>
      <c r="S493" s="682"/>
      <c r="T493" s="682"/>
      <c r="U493" s="682"/>
      <c r="V493" s="682"/>
      <c r="W493" s="682"/>
      <c r="X493" s="682"/>
      <c r="Y493" s="682"/>
      <c r="Z493" s="682"/>
    </row>
    <row r="494" spans="1:26" ht="15">
      <c r="A494" s="682"/>
      <c r="B494" s="684"/>
      <c r="C494" s="684"/>
      <c r="D494" s="684"/>
      <c r="E494" s="865"/>
      <c r="F494" s="865"/>
      <c r="G494" s="865"/>
      <c r="H494" s="865"/>
      <c r="I494" s="684"/>
      <c r="J494" s="682"/>
      <c r="K494" s="682"/>
      <c r="L494" s="682"/>
      <c r="M494" s="682"/>
      <c r="N494" s="682"/>
      <c r="O494" s="682"/>
      <c r="P494" s="682"/>
      <c r="Q494" s="682"/>
      <c r="R494" s="682"/>
      <c r="S494" s="682"/>
      <c r="T494" s="682"/>
      <c r="U494" s="682"/>
      <c r="V494" s="682"/>
      <c r="W494" s="682"/>
      <c r="X494" s="682"/>
      <c r="Y494" s="682"/>
      <c r="Z494" s="682"/>
    </row>
    <row r="495" spans="1:26" ht="15">
      <c r="A495" s="682"/>
      <c r="B495" s="684"/>
      <c r="C495" s="684"/>
      <c r="D495" s="684"/>
      <c r="E495" s="865"/>
      <c r="F495" s="865"/>
      <c r="G495" s="865"/>
      <c r="H495" s="865"/>
      <c r="I495" s="684"/>
      <c r="J495" s="682"/>
      <c r="K495" s="682"/>
      <c r="L495" s="682"/>
      <c r="M495" s="682"/>
      <c r="N495" s="682"/>
      <c r="O495" s="682"/>
      <c r="P495" s="682"/>
      <c r="Q495" s="682"/>
      <c r="R495" s="682"/>
      <c r="S495" s="682"/>
      <c r="T495" s="682"/>
      <c r="U495" s="682"/>
      <c r="V495" s="682"/>
      <c r="W495" s="682"/>
      <c r="X495" s="682"/>
      <c r="Y495" s="682"/>
      <c r="Z495" s="682"/>
    </row>
    <row r="496" spans="1:26" ht="15">
      <c r="A496" s="682"/>
      <c r="B496" s="684"/>
      <c r="C496" s="684"/>
      <c r="D496" s="684"/>
      <c r="E496" s="865"/>
      <c r="F496" s="865"/>
      <c r="G496" s="865"/>
      <c r="H496" s="865"/>
      <c r="I496" s="684"/>
      <c r="J496" s="682"/>
      <c r="K496" s="682"/>
      <c r="L496" s="682"/>
      <c r="M496" s="682"/>
      <c r="N496" s="682"/>
      <c r="O496" s="682"/>
      <c r="P496" s="682"/>
      <c r="Q496" s="682"/>
      <c r="R496" s="682"/>
      <c r="S496" s="682"/>
      <c r="T496" s="682"/>
      <c r="U496" s="682"/>
      <c r="V496" s="682"/>
      <c r="W496" s="682"/>
      <c r="X496" s="682"/>
      <c r="Y496" s="682"/>
      <c r="Z496" s="682"/>
    </row>
    <row r="497" spans="1:26" ht="15">
      <c r="A497" s="682"/>
      <c r="B497" s="684"/>
      <c r="C497" s="684"/>
      <c r="D497" s="684"/>
      <c r="E497" s="865"/>
      <c r="F497" s="865"/>
      <c r="G497" s="865"/>
      <c r="H497" s="865"/>
      <c r="I497" s="684"/>
      <c r="J497" s="682"/>
      <c r="K497" s="682"/>
      <c r="L497" s="682"/>
      <c r="M497" s="682"/>
      <c r="N497" s="682"/>
      <c r="O497" s="682"/>
      <c r="P497" s="682"/>
      <c r="Q497" s="682"/>
      <c r="R497" s="682"/>
      <c r="S497" s="682"/>
      <c r="T497" s="682"/>
      <c r="U497" s="682"/>
      <c r="V497" s="682"/>
      <c r="W497" s="682"/>
      <c r="X497" s="682"/>
      <c r="Y497" s="682"/>
      <c r="Z497" s="682"/>
    </row>
    <row r="498" spans="1:26" ht="15">
      <c r="A498" s="682"/>
      <c r="B498" s="684"/>
      <c r="C498" s="684"/>
      <c r="D498" s="684"/>
      <c r="E498" s="865"/>
      <c r="F498" s="865"/>
      <c r="G498" s="865"/>
      <c r="H498" s="865"/>
      <c r="I498" s="684"/>
      <c r="J498" s="682"/>
      <c r="K498" s="682"/>
      <c r="L498" s="682"/>
      <c r="M498" s="682"/>
      <c r="N498" s="682"/>
      <c r="O498" s="682"/>
      <c r="P498" s="682"/>
      <c r="Q498" s="682"/>
      <c r="R498" s="682"/>
      <c r="S498" s="682"/>
      <c r="T498" s="682"/>
      <c r="U498" s="682"/>
      <c r="V498" s="682"/>
      <c r="W498" s="682"/>
      <c r="X498" s="682"/>
      <c r="Y498" s="682"/>
      <c r="Z498" s="682"/>
    </row>
    <row r="499" spans="1:26" ht="15">
      <c r="A499" s="682"/>
      <c r="B499" s="684"/>
      <c r="C499" s="684"/>
      <c r="D499" s="684"/>
      <c r="E499" s="865"/>
      <c r="F499" s="865"/>
      <c r="G499" s="865"/>
      <c r="H499" s="865"/>
      <c r="I499" s="684"/>
      <c r="J499" s="682"/>
      <c r="K499" s="682"/>
      <c r="L499" s="682"/>
      <c r="M499" s="682"/>
      <c r="N499" s="682"/>
      <c r="O499" s="682"/>
      <c r="P499" s="682"/>
      <c r="Q499" s="682"/>
      <c r="R499" s="682"/>
      <c r="S499" s="682"/>
      <c r="T499" s="682"/>
      <c r="U499" s="682"/>
      <c r="V499" s="682"/>
      <c r="W499" s="682"/>
      <c r="X499" s="682"/>
      <c r="Y499" s="682"/>
      <c r="Z499" s="682"/>
    </row>
    <row r="500" spans="1:26" ht="15">
      <c r="A500" s="682"/>
      <c r="B500" s="684"/>
      <c r="C500" s="684"/>
      <c r="D500" s="684"/>
      <c r="E500" s="865"/>
      <c r="F500" s="865"/>
      <c r="G500" s="865"/>
      <c r="H500" s="865"/>
      <c r="I500" s="684"/>
      <c r="J500" s="682"/>
      <c r="K500" s="682"/>
      <c r="L500" s="682"/>
      <c r="M500" s="682"/>
      <c r="N500" s="682"/>
      <c r="O500" s="682"/>
      <c r="P500" s="682"/>
      <c r="Q500" s="682"/>
      <c r="R500" s="682"/>
      <c r="S500" s="682"/>
      <c r="T500" s="682"/>
      <c r="U500" s="682"/>
      <c r="V500" s="682"/>
      <c r="W500" s="682"/>
      <c r="X500" s="682"/>
      <c r="Y500" s="682"/>
      <c r="Z500" s="682"/>
    </row>
    <row r="501" spans="1:26" ht="15">
      <c r="A501" s="682"/>
      <c r="B501" s="684"/>
      <c r="C501" s="684"/>
      <c r="D501" s="684"/>
      <c r="E501" s="865"/>
      <c r="F501" s="865"/>
      <c r="G501" s="865"/>
      <c r="H501" s="865"/>
      <c r="I501" s="684"/>
      <c r="J501" s="682"/>
      <c r="K501" s="682"/>
      <c r="L501" s="682"/>
      <c r="M501" s="682"/>
      <c r="N501" s="682"/>
      <c r="O501" s="682"/>
      <c r="P501" s="682"/>
      <c r="Q501" s="682"/>
      <c r="R501" s="682"/>
      <c r="S501" s="682"/>
      <c r="T501" s="682"/>
      <c r="U501" s="682"/>
      <c r="V501" s="682"/>
      <c r="W501" s="682"/>
      <c r="X501" s="682"/>
      <c r="Y501" s="682"/>
      <c r="Z501" s="682"/>
    </row>
    <row r="502" spans="1:26" ht="15">
      <c r="A502" s="682"/>
      <c r="B502" s="684"/>
      <c r="C502" s="684"/>
      <c r="D502" s="684"/>
      <c r="E502" s="865"/>
      <c r="F502" s="865"/>
      <c r="G502" s="865"/>
      <c r="H502" s="865"/>
      <c r="I502" s="684"/>
      <c r="J502" s="682"/>
      <c r="K502" s="682"/>
      <c r="L502" s="682"/>
      <c r="M502" s="682"/>
      <c r="N502" s="682"/>
      <c r="O502" s="682"/>
      <c r="P502" s="682"/>
      <c r="Q502" s="682"/>
      <c r="R502" s="682"/>
      <c r="S502" s="682"/>
      <c r="T502" s="682"/>
      <c r="U502" s="682"/>
      <c r="V502" s="682"/>
      <c r="W502" s="682"/>
      <c r="X502" s="682"/>
      <c r="Y502" s="682"/>
      <c r="Z502" s="682"/>
    </row>
    <row r="503" spans="1:26" ht="15">
      <c r="A503" s="682"/>
      <c r="B503" s="684"/>
      <c r="C503" s="684"/>
      <c r="D503" s="684"/>
      <c r="E503" s="865"/>
      <c r="F503" s="865"/>
      <c r="G503" s="865"/>
      <c r="H503" s="865"/>
      <c r="I503" s="684"/>
      <c r="J503" s="682"/>
      <c r="K503" s="682"/>
      <c r="L503" s="682"/>
      <c r="M503" s="682"/>
      <c r="N503" s="682"/>
      <c r="O503" s="682"/>
      <c r="P503" s="682"/>
      <c r="Q503" s="682"/>
      <c r="R503" s="682"/>
      <c r="S503" s="682"/>
      <c r="T503" s="682"/>
      <c r="U503" s="682"/>
      <c r="V503" s="682"/>
      <c r="W503" s="682"/>
      <c r="X503" s="682"/>
      <c r="Y503" s="682"/>
      <c r="Z503" s="682"/>
    </row>
    <row r="504" spans="1:26" ht="15">
      <c r="A504" s="682"/>
      <c r="B504" s="684"/>
      <c r="C504" s="684"/>
      <c r="D504" s="684"/>
      <c r="E504" s="865"/>
      <c r="F504" s="865"/>
      <c r="G504" s="865"/>
      <c r="H504" s="865"/>
      <c r="I504" s="684"/>
      <c r="J504" s="682"/>
      <c r="K504" s="682"/>
      <c r="L504" s="682"/>
      <c r="M504" s="682"/>
      <c r="N504" s="682"/>
      <c r="O504" s="682"/>
      <c r="P504" s="682"/>
      <c r="Q504" s="682"/>
      <c r="R504" s="682"/>
      <c r="S504" s="682"/>
      <c r="T504" s="682"/>
      <c r="U504" s="682"/>
      <c r="V504" s="682"/>
      <c r="W504" s="682"/>
      <c r="X504" s="682"/>
      <c r="Y504" s="682"/>
      <c r="Z504" s="682"/>
    </row>
    <row r="505" spans="1:26" ht="15">
      <c r="A505" s="682"/>
      <c r="B505" s="684"/>
      <c r="C505" s="684"/>
      <c r="D505" s="684"/>
      <c r="E505" s="865"/>
      <c r="F505" s="865"/>
      <c r="G505" s="865"/>
      <c r="H505" s="865"/>
      <c r="I505" s="684"/>
      <c r="J505" s="682"/>
      <c r="K505" s="682"/>
      <c r="L505" s="682"/>
      <c r="M505" s="682"/>
      <c r="N505" s="682"/>
      <c r="O505" s="682"/>
      <c r="P505" s="682"/>
      <c r="Q505" s="682"/>
      <c r="R505" s="682"/>
      <c r="S505" s="682"/>
      <c r="T505" s="682"/>
      <c r="U505" s="682"/>
      <c r="V505" s="682"/>
      <c r="W505" s="682"/>
      <c r="X505" s="682"/>
      <c r="Y505" s="682"/>
      <c r="Z505" s="682"/>
    </row>
    <row r="506" spans="1:26" ht="15">
      <c r="A506" s="682"/>
      <c r="B506" s="684"/>
      <c r="C506" s="684"/>
      <c r="D506" s="684"/>
      <c r="E506" s="865"/>
      <c r="F506" s="865"/>
      <c r="G506" s="865"/>
      <c r="H506" s="865"/>
      <c r="I506" s="684"/>
      <c r="J506" s="682"/>
      <c r="K506" s="682"/>
      <c r="L506" s="682"/>
      <c r="M506" s="682"/>
      <c r="N506" s="682"/>
      <c r="O506" s="682"/>
      <c r="P506" s="682"/>
      <c r="Q506" s="682"/>
      <c r="R506" s="682"/>
      <c r="S506" s="682"/>
      <c r="T506" s="682"/>
      <c r="U506" s="682"/>
      <c r="V506" s="682"/>
      <c r="W506" s="682"/>
      <c r="X506" s="682"/>
      <c r="Y506" s="682"/>
      <c r="Z506" s="682"/>
    </row>
    <row r="507" spans="1:26" ht="15">
      <c r="A507" s="682"/>
      <c r="B507" s="684"/>
      <c r="C507" s="684"/>
      <c r="D507" s="684"/>
      <c r="E507" s="865"/>
      <c r="F507" s="865"/>
      <c r="G507" s="865"/>
      <c r="H507" s="865"/>
      <c r="I507" s="684"/>
      <c r="J507" s="682"/>
      <c r="K507" s="682"/>
      <c r="L507" s="682"/>
      <c r="M507" s="682"/>
      <c r="N507" s="682"/>
      <c r="O507" s="682"/>
      <c r="P507" s="682"/>
      <c r="Q507" s="682"/>
      <c r="R507" s="682"/>
      <c r="S507" s="682"/>
      <c r="T507" s="682"/>
      <c r="U507" s="682"/>
      <c r="V507" s="682"/>
      <c r="W507" s="682"/>
      <c r="X507" s="682"/>
      <c r="Y507" s="682"/>
      <c r="Z507" s="682"/>
    </row>
    <row r="508" spans="1:26" ht="15">
      <c r="A508" s="682"/>
      <c r="B508" s="684"/>
      <c r="C508" s="684"/>
      <c r="D508" s="684"/>
      <c r="E508" s="865"/>
      <c r="F508" s="865"/>
      <c r="G508" s="865"/>
      <c r="H508" s="865"/>
      <c r="I508" s="684"/>
      <c r="J508" s="682"/>
      <c r="K508" s="682"/>
      <c r="L508" s="682"/>
      <c r="M508" s="682"/>
      <c r="N508" s="682"/>
      <c r="O508" s="682"/>
      <c r="P508" s="682"/>
      <c r="Q508" s="682"/>
      <c r="R508" s="682"/>
      <c r="S508" s="682"/>
      <c r="T508" s="682"/>
      <c r="U508" s="682"/>
      <c r="V508" s="682"/>
      <c r="W508" s="682"/>
      <c r="X508" s="682"/>
      <c r="Y508" s="682"/>
      <c r="Z508" s="682"/>
    </row>
    <row r="509" spans="1:26" ht="15">
      <c r="A509" s="682"/>
      <c r="B509" s="684"/>
      <c r="C509" s="684"/>
      <c r="D509" s="684"/>
      <c r="E509" s="865"/>
      <c r="F509" s="865"/>
      <c r="G509" s="865"/>
      <c r="H509" s="865"/>
      <c r="I509" s="684"/>
      <c r="J509" s="682"/>
      <c r="K509" s="682"/>
      <c r="L509" s="682"/>
      <c r="M509" s="682"/>
      <c r="N509" s="682"/>
      <c r="O509" s="682"/>
      <c r="P509" s="682"/>
      <c r="Q509" s="682"/>
      <c r="R509" s="682"/>
      <c r="S509" s="682"/>
      <c r="T509" s="682"/>
      <c r="U509" s="682"/>
      <c r="V509" s="682"/>
      <c r="W509" s="682"/>
      <c r="X509" s="682"/>
      <c r="Y509" s="682"/>
      <c r="Z509" s="682"/>
    </row>
    <row r="510" spans="1:26" ht="15">
      <c r="A510" s="682"/>
      <c r="B510" s="684"/>
      <c r="C510" s="684"/>
      <c r="D510" s="684"/>
      <c r="E510" s="865"/>
      <c r="F510" s="865"/>
      <c r="G510" s="865"/>
      <c r="H510" s="865"/>
      <c r="I510" s="684"/>
      <c r="J510" s="682"/>
      <c r="K510" s="682"/>
      <c r="L510" s="682"/>
      <c r="M510" s="682"/>
      <c r="N510" s="682"/>
      <c r="O510" s="682"/>
      <c r="P510" s="682"/>
      <c r="Q510" s="682"/>
      <c r="R510" s="682"/>
      <c r="S510" s="682"/>
      <c r="T510" s="682"/>
      <c r="U510" s="682"/>
      <c r="V510" s="682"/>
      <c r="W510" s="682"/>
      <c r="X510" s="682"/>
      <c r="Y510" s="682"/>
      <c r="Z510" s="682"/>
    </row>
    <row r="511" spans="1:26" ht="15">
      <c r="A511" s="682"/>
      <c r="B511" s="684"/>
      <c r="C511" s="684"/>
      <c r="D511" s="684"/>
      <c r="E511" s="865"/>
      <c r="F511" s="865"/>
      <c r="G511" s="865"/>
      <c r="H511" s="865"/>
      <c r="I511" s="684"/>
      <c r="J511" s="682"/>
      <c r="K511" s="682"/>
      <c r="L511" s="682"/>
      <c r="M511" s="682"/>
      <c r="N511" s="682"/>
      <c r="O511" s="682"/>
      <c r="P511" s="682"/>
      <c r="Q511" s="682"/>
      <c r="R511" s="682"/>
      <c r="S511" s="682"/>
      <c r="T511" s="682"/>
      <c r="U511" s="682"/>
      <c r="V511" s="682"/>
      <c r="W511" s="682"/>
      <c r="X511" s="682"/>
      <c r="Y511" s="682"/>
      <c r="Z511" s="682"/>
    </row>
    <row r="512" spans="1:26" ht="15">
      <c r="A512" s="682"/>
      <c r="B512" s="684"/>
      <c r="C512" s="684"/>
      <c r="D512" s="684"/>
      <c r="E512" s="865"/>
      <c r="F512" s="865"/>
      <c r="G512" s="865"/>
      <c r="H512" s="865"/>
      <c r="I512" s="684"/>
      <c r="J512" s="682"/>
      <c r="K512" s="682"/>
      <c r="L512" s="682"/>
      <c r="M512" s="682"/>
      <c r="N512" s="682"/>
      <c r="O512" s="682"/>
      <c r="P512" s="682"/>
      <c r="Q512" s="682"/>
      <c r="R512" s="682"/>
      <c r="S512" s="682"/>
      <c r="T512" s="682"/>
      <c r="U512" s="682"/>
      <c r="V512" s="682"/>
      <c r="W512" s="682"/>
      <c r="X512" s="682"/>
      <c r="Y512" s="682"/>
      <c r="Z512" s="682"/>
    </row>
    <row r="513" spans="1:26" ht="15">
      <c r="A513" s="682"/>
      <c r="B513" s="684"/>
      <c r="C513" s="684"/>
      <c r="D513" s="684"/>
      <c r="E513" s="865"/>
      <c r="F513" s="865"/>
      <c r="G513" s="865"/>
      <c r="H513" s="865"/>
      <c r="I513" s="684"/>
      <c r="J513" s="682"/>
      <c r="K513" s="682"/>
      <c r="L513" s="682"/>
      <c r="M513" s="682"/>
      <c r="N513" s="682"/>
      <c r="O513" s="682"/>
      <c r="P513" s="682"/>
      <c r="Q513" s="682"/>
      <c r="R513" s="682"/>
      <c r="S513" s="682"/>
      <c r="T513" s="682"/>
      <c r="U513" s="682"/>
      <c r="V513" s="682"/>
      <c r="W513" s="682"/>
      <c r="X513" s="682"/>
      <c r="Y513" s="682"/>
      <c r="Z513" s="682"/>
    </row>
    <row r="514" spans="1:26" ht="15">
      <c r="A514" s="682"/>
      <c r="B514" s="684"/>
      <c r="C514" s="684"/>
      <c r="D514" s="684"/>
      <c r="E514" s="865"/>
      <c r="F514" s="865"/>
      <c r="G514" s="865"/>
      <c r="H514" s="865"/>
      <c r="I514" s="684"/>
      <c r="J514" s="682"/>
      <c r="K514" s="682"/>
      <c r="L514" s="682"/>
      <c r="M514" s="682"/>
      <c r="N514" s="682"/>
      <c r="O514" s="682"/>
      <c r="P514" s="682"/>
      <c r="Q514" s="682"/>
      <c r="R514" s="682"/>
      <c r="S514" s="682"/>
      <c r="T514" s="682"/>
      <c r="U514" s="682"/>
      <c r="V514" s="682"/>
      <c r="W514" s="682"/>
      <c r="X514" s="682"/>
      <c r="Y514" s="682"/>
      <c r="Z514" s="682"/>
    </row>
    <row r="515" spans="1:26" ht="15">
      <c r="A515" s="682"/>
      <c r="B515" s="684"/>
      <c r="C515" s="684"/>
      <c r="D515" s="684"/>
      <c r="E515" s="865"/>
      <c r="F515" s="865"/>
      <c r="G515" s="865"/>
      <c r="H515" s="865"/>
      <c r="I515" s="684"/>
      <c r="J515" s="682"/>
      <c r="K515" s="682"/>
      <c r="L515" s="682"/>
      <c r="M515" s="682"/>
      <c r="N515" s="682"/>
      <c r="O515" s="682"/>
      <c r="P515" s="682"/>
      <c r="Q515" s="682"/>
      <c r="R515" s="682"/>
      <c r="S515" s="682"/>
      <c r="T515" s="682"/>
      <c r="U515" s="682"/>
      <c r="V515" s="682"/>
      <c r="W515" s="682"/>
      <c r="X515" s="682"/>
      <c r="Y515" s="682"/>
      <c r="Z515" s="682"/>
    </row>
    <row r="516" spans="1:26" ht="15">
      <c r="A516" s="682"/>
      <c r="B516" s="684"/>
      <c r="C516" s="684"/>
      <c r="D516" s="684"/>
      <c r="E516" s="865"/>
      <c r="F516" s="865"/>
      <c r="G516" s="865"/>
      <c r="H516" s="865"/>
      <c r="I516" s="684"/>
      <c r="J516" s="682"/>
      <c r="K516" s="682"/>
      <c r="L516" s="682"/>
      <c r="M516" s="682"/>
      <c r="N516" s="682"/>
      <c r="O516" s="682"/>
      <c r="P516" s="682"/>
      <c r="Q516" s="682"/>
      <c r="R516" s="682"/>
      <c r="S516" s="682"/>
      <c r="T516" s="682"/>
      <c r="U516" s="682"/>
      <c r="V516" s="682"/>
      <c r="W516" s="682"/>
      <c r="X516" s="682"/>
      <c r="Y516" s="682"/>
      <c r="Z516" s="682"/>
    </row>
    <row r="517" spans="1:26" ht="15">
      <c r="A517" s="682"/>
      <c r="B517" s="684"/>
      <c r="C517" s="684"/>
      <c r="D517" s="684"/>
      <c r="E517" s="865"/>
      <c r="F517" s="865"/>
      <c r="G517" s="865"/>
      <c r="H517" s="865"/>
      <c r="I517" s="684"/>
      <c r="J517" s="682"/>
      <c r="K517" s="682"/>
      <c r="L517" s="682"/>
      <c r="M517" s="682"/>
      <c r="N517" s="682"/>
      <c r="O517" s="682"/>
      <c r="P517" s="682"/>
      <c r="Q517" s="682"/>
      <c r="R517" s="682"/>
      <c r="S517" s="682"/>
      <c r="T517" s="682"/>
      <c r="U517" s="682"/>
      <c r="V517" s="682"/>
      <c r="W517" s="682"/>
      <c r="X517" s="682"/>
      <c r="Y517" s="682"/>
      <c r="Z517" s="682"/>
    </row>
    <row r="518" spans="1:26" ht="15">
      <c r="A518" s="682"/>
      <c r="B518" s="684"/>
      <c r="C518" s="684"/>
      <c r="D518" s="684"/>
      <c r="E518" s="865"/>
      <c r="F518" s="865"/>
      <c r="G518" s="865"/>
      <c r="H518" s="865"/>
      <c r="I518" s="684"/>
      <c r="J518" s="682"/>
      <c r="K518" s="682"/>
      <c r="L518" s="682"/>
      <c r="M518" s="682"/>
      <c r="N518" s="682"/>
      <c r="O518" s="682"/>
      <c r="P518" s="682"/>
      <c r="Q518" s="682"/>
      <c r="R518" s="682"/>
      <c r="S518" s="682"/>
      <c r="T518" s="682"/>
      <c r="U518" s="682"/>
      <c r="V518" s="682"/>
      <c r="W518" s="682"/>
      <c r="X518" s="682"/>
      <c r="Y518" s="682"/>
      <c r="Z518" s="682"/>
    </row>
    <row r="519" spans="1:26" ht="15">
      <c r="A519" s="682"/>
      <c r="B519" s="684"/>
      <c r="C519" s="684"/>
      <c r="D519" s="684"/>
      <c r="E519" s="865"/>
      <c r="F519" s="865"/>
      <c r="G519" s="865"/>
      <c r="H519" s="865"/>
      <c r="I519" s="684"/>
      <c r="J519" s="682"/>
      <c r="K519" s="682"/>
      <c r="L519" s="682"/>
      <c r="M519" s="682"/>
      <c r="N519" s="682"/>
      <c r="O519" s="682"/>
      <c r="P519" s="682"/>
      <c r="Q519" s="682"/>
      <c r="R519" s="682"/>
      <c r="S519" s="682"/>
      <c r="T519" s="682"/>
      <c r="U519" s="682"/>
      <c r="V519" s="682"/>
      <c r="W519" s="682"/>
      <c r="X519" s="682"/>
      <c r="Y519" s="682"/>
      <c r="Z519" s="682"/>
    </row>
    <row r="520" spans="1:26" ht="15">
      <c r="A520" s="682"/>
      <c r="B520" s="684"/>
      <c r="C520" s="684"/>
      <c r="D520" s="684"/>
      <c r="E520" s="865"/>
      <c r="F520" s="865"/>
      <c r="G520" s="865"/>
      <c r="H520" s="865"/>
      <c r="I520" s="684"/>
      <c r="J520" s="682"/>
      <c r="K520" s="682"/>
      <c r="L520" s="682"/>
      <c r="M520" s="682"/>
      <c r="N520" s="682"/>
      <c r="O520" s="682"/>
      <c r="P520" s="682"/>
      <c r="Q520" s="682"/>
      <c r="R520" s="682"/>
      <c r="S520" s="682"/>
      <c r="T520" s="682"/>
      <c r="U520" s="682"/>
      <c r="V520" s="682"/>
      <c r="W520" s="682"/>
      <c r="X520" s="682"/>
      <c r="Y520" s="682"/>
      <c r="Z520" s="682"/>
    </row>
    <row r="521" spans="1:26" ht="15">
      <c r="A521" s="682"/>
      <c r="B521" s="684"/>
      <c r="C521" s="684"/>
      <c r="D521" s="684"/>
      <c r="E521" s="865"/>
      <c r="F521" s="865"/>
      <c r="G521" s="865"/>
      <c r="H521" s="865"/>
      <c r="I521" s="684"/>
      <c r="J521" s="682"/>
      <c r="K521" s="682"/>
      <c r="L521" s="682"/>
      <c r="M521" s="682"/>
      <c r="N521" s="682"/>
      <c r="O521" s="682"/>
      <c r="P521" s="682"/>
      <c r="Q521" s="682"/>
      <c r="R521" s="682"/>
      <c r="S521" s="682"/>
      <c r="T521" s="682"/>
      <c r="U521" s="682"/>
      <c r="V521" s="682"/>
      <c r="W521" s="682"/>
      <c r="X521" s="682"/>
      <c r="Y521" s="682"/>
      <c r="Z521" s="682"/>
    </row>
    <row r="522" spans="1:26" ht="15">
      <c r="A522" s="682"/>
      <c r="B522" s="684"/>
      <c r="C522" s="684"/>
      <c r="D522" s="684"/>
      <c r="E522" s="865"/>
      <c r="F522" s="865"/>
      <c r="G522" s="865"/>
      <c r="H522" s="865"/>
      <c r="I522" s="684"/>
      <c r="J522" s="682"/>
      <c r="K522" s="682"/>
      <c r="L522" s="682"/>
      <c r="M522" s="682"/>
      <c r="N522" s="682"/>
      <c r="O522" s="682"/>
      <c r="P522" s="682"/>
      <c r="Q522" s="682"/>
      <c r="R522" s="682"/>
      <c r="S522" s="682"/>
      <c r="T522" s="682"/>
      <c r="U522" s="682"/>
      <c r="V522" s="682"/>
      <c r="W522" s="682"/>
      <c r="X522" s="682"/>
      <c r="Y522" s="682"/>
      <c r="Z522" s="682"/>
    </row>
    <row r="523" spans="1:26" ht="15">
      <c r="A523" s="682"/>
      <c r="B523" s="684"/>
      <c r="C523" s="684"/>
      <c r="D523" s="684"/>
      <c r="E523" s="865"/>
      <c r="F523" s="865"/>
      <c r="G523" s="865"/>
      <c r="H523" s="865"/>
      <c r="I523" s="684"/>
      <c r="J523" s="682"/>
      <c r="K523" s="682"/>
      <c r="L523" s="682"/>
      <c r="M523" s="682"/>
      <c r="N523" s="682"/>
      <c r="O523" s="682"/>
      <c r="P523" s="682"/>
      <c r="Q523" s="682"/>
      <c r="R523" s="682"/>
      <c r="S523" s="682"/>
      <c r="T523" s="682"/>
      <c r="U523" s="682"/>
      <c r="V523" s="682"/>
      <c r="W523" s="682"/>
      <c r="X523" s="682"/>
      <c r="Y523" s="682"/>
      <c r="Z523" s="682"/>
    </row>
    <row r="524" spans="1:26" ht="15">
      <c r="A524" s="682"/>
      <c r="B524" s="684"/>
      <c r="C524" s="684"/>
      <c r="D524" s="684"/>
      <c r="E524" s="865"/>
      <c r="F524" s="865"/>
      <c r="G524" s="865"/>
      <c r="H524" s="865"/>
      <c r="I524" s="684"/>
      <c r="J524" s="682"/>
      <c r="K524" s="682"/>
      <c r="L524" s="682"/>
      <c r="M524" s="682"/>
      <c r="N524" s="682"/>
      <c r="O524" s="682"/>
      <c r="P524" s="682"/>
      <c r="Q524" s="682"/>
      <c r="R524" s="682"/>
      <c r="S524" s="682"/>
      <c r="T524" s="682"/>
      <c r="U524" s="682"/>
      <c r="V524" s="682"/>
      <c r="W524" s="682"/>
      <c r="X524" s="682"/>
      <c r="Y524" s="682"/>
      <c r="Z524" s="682"/>
    </row>
    <row r="525" spans="1:26" ht="15">
      <c r="A525" s="682"/>
      <c r="B525" s="684"/>
      <c r="C525" s="684"/>
      <c r="D525" s="684"/>
      <c r="E525" s="865"/>
      <c r="F525" s="865"/>
      <c r="G525" s="865"/>
      <c r="H525" s="865"/>
      <c r="I525" s="684"/>
      <c r="J525" s="682"/>
      <c r="K525" s="682"/>
      <c r="L525" s="682"/>
      <c r="M525" s="682"/>
      <c r="N525" s="682"/>
      <c r="O525" s="682"/>
      <c r="P525" s="682"/>
      <c r="Q525" s="682"/>
      <c r="R525" s="682"/>
      <c r="S525" s="682"/>
      <c r="T525" s="682"/>
      <c r="U525" s="682"/>
      <c r="V525" s="682"/>
      <c r="W525" s="682"/>
      <c r="X525" s="682"/>
      <c r="Y525" s="682"/>
      <c r="Z525" s="682"/>
    </row>
    <row r="526" spans="1:26" ht="15">
      <c r="A526" s="682"/>
      <c r="B526" s="684"/>
      <c r="C526" s="684"/>
      <c r="D526" s="684"/>
      <c r="E526" s="865"/>
      <c r="F526" s="865"/>
      <c r="G526" s="865"/>
      <c r="H526" s="865"/>
      <c r="I526" s="684"/>
      <c r="J526" s="682"/>
      <c r="K526" s="682"/>
      <c r="L526" s="682"/>
      <c r="M526" s="682"/>
      <c r="N526" s="682"/>
      <c r="O526" s="682"/>
      <c r="P526" s="682"/>
      <c r="Q526" s="682"/>
      <c r="R526" s="682"/>
      <c r="S526" s="682"/>
      <c r="T526" s="682"/>
      <c r="U526" s="682"/>
      <c r="V526" s="682"/>
      <c r="W526" s="682"/>
      <c r="X526" s="682"/>
      <c r="Y526" s="682"/>
      <c r="Z526" s="682"/>
    </row>
    <row r="527" spans="1:26" ht="15">
      <c r="A527" s="682"/>
      <c r="B527" s="684"/>
      <c r="C527" s="684"/>
      <c r="D527" s="684"/>
      <c r="E527" s="865"/>
      <c r="F527" s="865"/>
      <c r="G527" s="865"/>
      <c r="H527" s="865"/>
      <c r="I527" s="684"/>
      <c r="J527" s="682"/>
      <c r="K527" s="682"/>
      <c r="L527" s="682"/>
      <c r="M527" s="682"/>
      <c r="N527" s="682"/>
      <c r="O527" s="682"/>
      <c r="P527" s="682"/>
      <c r="Q527" s="682"/>
      <c r="R527" s="682"/>
      <c r="S527" s="682"/>
      <c r="T527" s="682"/>
      <c r="U527" s="682"/>
      <c r="V527" s="682"/>
      <c r="W527" s="682"/>
      <c r="X527" s="682"/>
      <c r="Y527" s="682"/>
      <c r="Z527" s="682"/>
    </row>
    <row r="528" spans="1:26" ht="15">
      <c r="A528" s="682"/>
      <c r="B528" s="684"/>
      <c r="C528" s="684"/>
      <c r="D528" s="684"/>
      <c r="E528" s="865"/>
      <c r="F528" s="865"/>
      <c r="G528" s="865"/>
      <c r="H528" s="865"/>
      <c r="I528" s="684"/>
      <c r="J528" s="682"/>
      <c r="K528" s="682"/>
      <c r="L528" s="682"/>
      <c r="M528" s="682"/>
      <c r="N528" s="682"/>
      <c r="O528" s="682"/>
      <c r="P528" s="682"/>
      <c r="Q528" s="682"/>
      <c r="R528" s="682"/>
      <c r="S528" s="682"/>
      <c r="T528" s="682"/>
      <c r="U528" s="682"/>
      <c r="V528" s="682"/>
      <c r="W528" s="682"/>
      <c r="X528" s="682"/>
      <c r="Y528" s="682"/>
      <c r="Z528" s="682"/>
    </row>
    <row r="529" spans="1:26" ht="15">
      <c r="A529" s="682"/>
      <c r="B529" s="684"/>
      <c r="C529" s="684"/>
      <c r="D529" s="684"/>
      <c r="E529" s="865"/>
      <c r="F529" s="865"/>
      <c r="G529" s="865"/>
      <c r="H529" s="865"/>
      <c r="I529" s="684"/>
      <c r="J529" s="682"/>
      <c r="K529" s="682"/>
      <c r="L529" s="682"/>
      <c r="M529" s="682"/>
      <c r="N529" s="682"/>
      <c r="O529" s="682"/>
      <c r="P529" s="682"/>
      <c r="Q529" s="682"/>
      <c r="R529" s="682"/>
      <c r="S529" s="682"/>
      <c r="T529" s="682"/>
      <c r="U529" s="682"/>
      <c r="V529" s="682"/>
      <c r="W529" s="682"/>
      <c r="X529" s="682"/>
      <c r="Y529" s="682"/>
      <c r="Z529" s="682"/>
    </row>
    <row r="530" spans="1:26" ht="15">
      <c r="A530" s="682"/>
      <c r="B530" s="684"/>
      <c r="C530" s="684"/>
      <c r="D530" s="684"/>
      <c r="E530" s="865"/>
      <c r="F530" s="865"/>
      <c r="G530" s="865"/>
      <c r="H530" s="865"/>
      <c r="I530" s="684"/>
      <c r="J530" s="682"/>
      <c r="K530" s="682"/>
      <c r="L530" s="682"/>
      <c r="M530" s="682"/>
      <c r="N530" s="682"/>
      <c r="O530" s="682"/>
      <c r="P530" s="682"/>
      <c r="Q530" s="682"/>
      <c r="R530" s="682"/>
      <c r="S530" s="682"/>
      <c r="T530" s="682"/>
      <c r="U530" s="682"/>
      <c r="V530" s="682"/>
      <c r="W530" s="682"/>
      <c r="X530" s="682"/>
      <c r="Y530" s="682"/>
      <c r="Z530" s="682"/>
    </row>
    <row r="531" spans="1:26" ht="15">
      <c r="A531" s="682"/>
      <c r="B531" s="684"/>
      <c r="C531" s="684"/>
      <c r="D531" s="684"/>
      <c r="E531" s="865"/>
      <c r="F531" s="865"/>
      <c r="G531" s="865"/>
      <c r="H531" s="865"/>
      <c r="I531" s="684"/>
      <c r="J531" s="682"/>
      <c r="K531" s="682"/>
      <c r="L531" s="682"/>
      <c r="M531" s="682"/>
      <c r="N531" s="682"/>
      <c r="O531" s="682"/>
      <c r="P531" s="682"/>
      <c r="Q531" s="682"/>
      <c r="R531" s="682"/>
      <c r="S531" s="682"/>
      <c r="T531" s="682"/>
      <c r="U531" s="682"/>
      <c r="V531" s="682"/>
      <c r="W531" s="682"/>
      <c r="X531" s="682"/>
      <c r="Y531" s="682"/>
      <c r="Z531" s="682"/>
    </row>
    <row r="532" spans="1:26" ht="15">
      <c r="A532" s="682"/>
      <c r="B532" s="684"/>
      <c r="C532" s="684"/>
      <c r="D532" s="684"/>
      <c r="E532" s="865"/>
      <c r="F532" s="865"/>
      <c r="G532" s="865"/>
      <c r="H532" s="865"/>
      <c r="I532" s="684"/>
      <c r="J532" s="682"/>
      <c r="K532" s="682"/>
      <c r="L532" s="682"/>
      <c r="M532" s="682"/>
      <c r="N532" s="682"/>
      <c r="O532" s="682"/>
      <c r="P532" s="682"/>
      <c r="Q532" s="682"/>
      <c r="R532" s="682"/>
      <c r="S532" s="682"/>
      <c r="T532" s="682"/>
      <c r="U532" s="682"/>
      <c r="V532" s="682"/>
      <c r="W532" s="682"/>
      <c r="X532" s="682"/>
      <c r="Y532" s="682"/>
      <c r="Z532" s="682"/>
    </row>
    <row r="533" spans="1:26" ht="15">
      <c r="A533" s="682"/>
      <c r="B533" s="684"/>
      <c r="C533" s="684"/>
      <c r="D533" s="684"/>
      <c r="E533" s="865"/>
      <c r="F533" s="865"/>
      <c r="G533" s="865"/>
      <c r="H533" s="865"/>
      <c r="I533" s="684"/>
      <c r="J533" s="682"/>
      <c r="K533" s="682"/>
      <c r="L533" s="682"/>
      <c r="M533" s="682"/>
      <c r="N533" s="682"/>
      <c r="O533" s="682"/>
      <c r="P533" s="682"/>
      <c r="Q533" s="682"/>
      <c r="R533" s="682"/>
      <c r="S533" s="682"/>
      <c r="T533" s="682"/>
      <c r="U533" s="682"/>
      <c r="V533" s="682"/>
      <c r="W533" s="682"/>
      <c r="X533" s="682"/>
      <c r="Y533" s="682"/>
      <c r="Z533" s="682"/>
    </row>
    <row r="534" spans="1:26" ht="15">
      <c r="A534" s="682"/>
      <c r="B534" s="684"/>
      <c r="C534" s="684"/>
      <c r="D534" s="684"/>
      <c r="E534" s="865"/>
      <c r="F534" s="865"/>
      <c r="G534" s="865"/>
      <c r="H534" s="865"/>
      <c r="I534" s="684"/>
      <c r="J534" s="682"/>
      <c r="K534" s="682"/>
      <c r="L534" s="682"/>
      <c r="M534" s="682"/>
      <c r="N534" s="682"/>
      <c r="O534" s="682"/>
      <c r="P534" s="682"/>
      <c r="Q534" s="682"/>
      <c r="R534" s="682"/>
      <c r="S534" s="682"/>
      <c r="T534" s="682"/>
      <c r="U534" s="682"/>
      <c r="V534" s="682"/>
      <c r="W534" s="682"/>
      <c r="X534" s="682"/>
      <c r="Y534" s="682"/>
      <c r="Z534" s="682"/>
    </row>
    <row r="535" spans="1:26" ht="15">
      <c r="A535" s="682"/>
      <c r="B535" s="684"/>
      <c r="C535" s="684"/>
      <c r="D535" s="684"/>
      <c r="E535" s="865"/>
      <c r="F535" s="865"/>
      <c r="G535" s="865"/>
      <c r="H535" s="865"/>
      <c r="I535" s="684"/>
      <c r="J535" s="682"/>
      <c r="K535" s="682"/>
      <c r="L535" s="682"/>
      <c r="M535" s="682"/>
      <c r="N535" s="682"/>
      <c r="O535" s="682"/>
      <c r="P535" s="682"/>
      <c r="Q535" s="682"/>
      <c r="R535" s="682"/>
      <c r="S535" s="682"/>
      <c r="T535" s="682"/>
      <c r="U535" s="682"/>
      <c r="V535" s="682"/>
      <c r="W535" s="682"/>
      <c r="X535" s="682"/>
      <c r="Y535" s="682"/>
      <c r="Z535" s="682"/>
    </row>
    <row r="536" spans="1:26" ht="15">
      <c r="A536" s="682"/>
      <c r="B536" s="684"/>
      <c r="C536" s="684"/>
      <c r="D536" s="684"/>
      <c r="E536" s="865"/>
      <c r="F536" s="865"/>
      <c r="G536" s="865"/>
      <c r="H536" s="865"/>
      <c r="I536" s="684"/>
      <c r="J536" s="682"/>
      <c r="K536" s="682"/>
      <c r="L536" s="682"/>
      <c r="M536" s="682"/>
      <c r="N536" s="682"/>
      <c r="O536" s="682"/>
      <c r="P536" s="682"/>
      <c r="Q536" s="682"/>
      <c r="R536" s="682"/>
      <c r="S536" s="682"/>
      <c r="T536" s="682"/>
      <c r="U536" s="682"/>
      <c r="V536" s="682"/>
      <c r="W536" s="682"/>
      <c r="X536" s="682"/>
      <c r="Y536" s="682"/>
      <c r="Z536" s="682"/>
    </row>
    <row r="537" spans="1:26" ht="15">
      <c r="A537" s="682"/>
      <c r="B537" s="684"/>
      <c r="C537" s="684"/>
      <c r="D537" s="684"/>
      <c r="E537" s="865"/>
      <c r="F537" s="865"/>
      <c r="G537" s="865"/>
      <c r="H537" s="865"/>
      <c r="I537" s="684"/>
      <c r="J537" s="682"/>
      <c r="K537" s="682"/>
      <c r="L537" s="682"/>
      <c r="M537" s="682"/>
      <c r="N537" s="682"/>
      <c r="O537" s="682"/>
      <c r="P537" s="682"/>
      <c r="Q537" s="682"/>
      <c r="R537" s="682"/>
      <c r="S537" s="682"/>
      <c r="T537" s="682"/>
      <c r="U537" s="682"/>
      <c r="V537" s="682"/>
      <c r="W537" s="682"/>
      <c r="X537" s="682"/>
      <c r="Y537" s="682"/>
      <c r="Z537" s="682"/>
    </row>
    <row r="538" spans="1:26" ht="15">
      <c r="A538" s="682"/>
      <c r="B538" s="684"/>
      <c r="C538" s="684"/>
      <c r="D538" s="684"/>
      <c r="E538" s="865"/>
      <c r="F538" s="865"/>
      <c r="G538" s="865"/>
      <c r="H538" s="865"/>
      <c r="I538" s="684"/>
      <c r="J538" s="682"/>
      <c r="K538" s="682"/>
      <c r="L538" s="682"/>
      <c r="M538" s="682"/>
      <c r="N538" s="682"/>
      <c r="O538" s="682"/>
      <c r="P538" s="682"/>
      <c r="Q538" s="682"/>
      <c r="R538" s="682"/>
      <c r="S538" s="682"/>
      <c r="T538" s="682"/>
      <c r="U538" s="682"/>
      <c r="V538" s="682"/>
      <c r="W538" s="682"/>
      <c r="X538" s="682"/>
      <c r="Y538" s="682"/>
      <c r="Z538" s="682"/>
    </row>
    <row r="539" spans="1:26" ht="15">
      <c r="A539" s="682"/>
      <c r="B539" s="684"/>
      <c r="C539" s="684"/>
      <c r="D539" s="684"/>
      <c r="E539" s="865"/>
      <c r="F539" s="865"/>
      <c r="G539" s="865"/>
      <c r="H539" s="865"/>
      <c r="I539" s="684"/>
      <c r="J539" s="682"/>
      <c r="K539" s="682"/>
      <c r="L539" s="682"/>
      <c r="M539" s="682"/>
      <c r="N539" s="682"/>
      <c r="O539" s="682"/>
      <c r="P539" s="682"/>
      <c r="Q539" s="682"/>
      <c r="R539" s="682"/>
      <c r="S539" s="682"/>
      <c r="T539" s="682"/>
      <c r="U539" s="682"/>
      <c r="V539" s="682"/>
      <c r="W539" s="682"/>
      <c r="X539" s="682"/>
      <c r="Y539" s="682"/>
      <c r="Z539" s="682"/>
    </row>
    <row r="540" spans="1:26" ht="15">
      <c r="A540" s="682"/>
      <c r="B540" s="684"/>
      <c r="C540" s="684"/>
      <c r="D540" s="684"/>
      <c r="E540" s="865"/>
      <c r="F540" s="865"/>
      <c r="G540" s="865"/>
      <c r="H540" s="865"/>
      <c r="I540" s="684"/>
      <c r="J540" s="682"/>
      <c r="K540" s="682"/>
      <c r="L540" s="682"/>
      <c r="M540" s="682"/>
      <c r="N540" s="682"/>
      <c r="O540" s="682"/>
      <c r="P540" s="682"/>
      <c r="Q540" s="682"/>
      <c r="R540" s="682"/>
      <c r="S540" s="682"/>
      <c r="T540" s="682"/>
      <c r="U540" s="682"/>
      <c r="V540" s="682"/>
      <c r="W540" s="682"/>
      <c r="X540" s="682"/>
      <c r="Y540" s="682"/>
      <c r="Z540" s="682"/>
    </row>
    <row r="541" spans="1:26" ht="15">
      <c r="A541" s="682"/>
      <c r="B541" s="684"/>
      <c r="C541" s="684"/>
      <c r="D541" s="684"/>
      <c r="E541" s="865"/>
      <c r="F541" s="865"/>
      <c r="G541" s="865"/>
      <c r="H541" s="865"/>
      <c r="I541" s="684"/>
      <c r="J541" s="682"/>
      <c r="K541" s="682"/>
      <c r="L541" s="682"/>
      <c r="M541" s="682"/>
      <c r="N541" s="682"/>
      <c r="O541" s="682"/>
      <c r="P541" s="682"/>
      <c r="Q541" s="682"/>
      <c r="R541" s="682"/>
      <c r="S541" s="682"/>
      <c r="T541" s="682"/>
      <c r="U541" s="682"/>
      <c r="V541" s="682"/>
      <c r="W541" s="682"/>
      <c r="X541" s="682"/>
      <c r="Y541" s="682"/>
      <c r="Z541" s="682"/>
    </row>
    <row r="542" spans="1:26" ht="15">
      <c r="A542" s="682"/>
      <c r="B542" s="684"/>
      <c r="C542" s="684"/>
      <c r="D542" s="684"/>
      <c r="E542" s="865"/>
      <c r="F542" s="865"/>
      <c r="G542" s="865"/>
      <c r="H542" s="865"/>
      <c r="I542" s="684"/>
      <c r="J542" s="682"/>
      <c r="K542" s="682"/>
      <c r="L542" s="682"/>
      <c r="M542" s="682"/>
      <c r="N542" s="682"/>
      <c r="O542" s="682"/>
      <c r="P542" s="682"/>
      <c r="Q542" s="682"/>
      <c r="R542" s="682"/>
      <c r="S542" s="682"/>
      <c r="T542" s="682"/>
      <c r="U542" s="682"/>
      <c r="V542" s="682"/>
      <c r="W542" s="682"/>
      <c r="X542" s="682"/>
      <c r="Y542" s="682"/>
      <c r="Z542" s="682"/>
    </row>
    <row r="543" spans="1:26" ht="15">
      <c r="A543" s="682"/>
      <c r="B543" s="684"/>
      <c r="C543" s="684"/>
      <c r="D543" s="684"/>
      <c r="E543" s="865"/>
      <c r="F543" s="865"/>
      <c r="G543" s="865"/>
      <c r="H543" s="865"/>
      <c r="I543" s="684"/>
      <c r="J543" s="682"/>
      <c r="K543" s="682"/>
      <c r="L543" s="682"/>
      <c r="M543" s="682"/>
      <c r="N543" s="682"/>
      <c r="O543" s="682"/>
      <c r="P543" s="682"/>
      <c r="Q543" s="682"/>
      <c r="R543" s="682"/>
      <c r="S543" s="682"/>
      <c r="T543" s="682"/>
      <c r="U543" s="682"/>
      <c r="V543" s="682"/>
      <c r="W543" s="682"/>
      <c r="X543" s="682"/>
      <c r="Y543" s="682"/>
      <c r="Z543" s="682"/>
    </row>
    <row r="544" spans="1:26" ht="15">
      <c r="A544" s="682"/>
      <c r="B544" s="684"/>
      <c r="C544" s="684"/>
      <c r="D544" s="684"/>
      <c r="E544" s="865"/>
      <c r="F544" s="865"/>
      <c r="G544" s="865"/>
      <c r="H544" s="865"/>
      <c r="I544" s="684"/>
      <c r="J544" s="682"/>
      <c r="K544" s="682"/>
      <c r="L544" s="682"/>
      <c r="M544" s="682"/>
      <c r="N544" s="682"/>
      <c r="O544" s="682"/>
      <c r="P544" s="682"/>
      <c r="Q544" s="682"/>
      <c r="R544" s="682"/>
      <c r="S544" s="682"/>
      <c r="T544" s="682"/>
      <c r="U544" s="682"/>
      <c r="V544" s="682"/>
      <c r="W544" s="682"/>
      <c r="X544" s="682"/>
      <c r="Y544" s="682"/>
      <c r="Z544" s="682"/>
    </row>
    <row r="545" spans="1:26" ht="15">
      <c r="A545" s="682"/>
      <c r="B545" s="684"/>
      <c r="C545" s="684"/>
      <c r="D545" s="684"/>
      <c r="E545" s="865"/>
      <c r="F545" s="865"/>
      <c r="G545" s="865"/>
      <c r="H545" s="865"/>
      <c r="I545" s="684"/>
      <c r="J545" s="682"/>
      <c r="K545" s="682"/>
      <c r="L545" s="682"/>
      <c r="M545" s="682"/>
      <c r="N545" s="682"/>
      <c r="O545" s="682"/>
      <c r="P545" s="682"/>
      <c r="Q545" s="682"/>
      <c r="R545" s="682"/>
      <c r="S545" s="682"/>
      <c r="T545" s="682"/>
      <c r="U545" s="682"/>
      <c r="V545" s="682"/>
      <c r="W545" s="682"/>
      <c r="X545" s="682"/>
      <c r="Y545" s="682"/>
      <c r="Z545" s="682"/>
    </row>
    <row r="546" spans="1:26" ht="15">
      <c r="A546" s="682"/>
      <c r="B546" s="684"/>
      <c r="C546" s="684"/>
      <c r="D546" s="684"/>
      <c r="E546" s="865"/>
      <c r="F546" s="865"/>
      <c r="G546" s="865"/>
      <c r="H546" s="865"/>
      <c r="I546" s="684"/>
      <c r="J546" s="682"/>
      <c r="K546" s="682"/>
      <c r="L546" s="682"/>
      <c r="M546" s="682"/>
      <c r="N546" s="682"/>
      <c r="O546" s="682"/>
      <c r="P546" s="682"/>
      <c r="Q546" s="682"/>
      <c r="R546" s="682"/>
      <c r="S546" s="682"/>
      <c r="T546" s="682"/>
      <c r="U546" s="682"/>
      <c r="V546" s="682"/>
      <c r="W546" s="682"/>
      <c r="X546" s="682"/>
      <c r="Y546" s="682"/>
      <c r="Z546" s="682"/>
    </row>
    <row r="547" spans="1:26" ht="15">
      <c r="A547" s="682"/>
      <c r="B547" s="684"/>
      <c r="C547" s="684"/>
      <c r="D547" s="684"/>
      <c r="E547" s="865"/>
      <c r="F547" s="865"/>
      <c r="G547" s="865"/>
      <c r="H547" s="865"/>
      <c r="I547" s="684"/>
      <c r="J547" s="682"/>
      <c r="K547" s="682"/>
      <c r="L547" s="682"/>
      <c r="M547" s="682"/>
      <c r="N547" s="682"/>
      <c r="O547" s="682"/>
      <c r="P547" s="682"/>
      <c r="Q547" s="682"/>
      <c r="R547" s="682"/>
      <c r="S547" s="682"/>
      <c r="T547" s="682"/>
      <c r="U547" s="682"/>
      <c r="V547" s="682"/>
      <c r="W547" s="682"/>
      <c r="X547" s="682"/>
      <c r="Y547" s="682"/>
      <c r="Z547" s="682"/>
    </row>
    <row r="548" spans="1:26" ht="15">
      <c r="A548" s="682"/>
      <c r="B548" s="684"/>
      <c r="C548" s="684"/>
      <c r="D548" s="684"/>
      <c r="E548" s="865"/>
      <c r="F548" s="865"/>
      <c r="G548" s="865"/>
      <c r="H548" s="865"/>
      <c r="I548" s="684"/>
      <c r="J548" s="682"/>
      <c r="K548" s="682"/>
      <c r="L548" s="682"/>
      <c r="M548" s="682"/>
      <c r="N548" s="682"/>
      <c r="O548" s="682"/>
      <c r="P548" s="682"/>
      <c r="Q548" s="682"/>
      <c r="R548" s="682"/>
      <c r="S548" s="682"/>
      <c r="T548" s="682"/>
      <c r="U548" s="682"/>
      <c r="V548" s="682"/>
      <c r="W548" s="682"/>
      <c r="X548" s="682"/>
      <c r="Y548" s="682"/>
      <c r="Z548" s="682"/>
    </row>
    <row r="549" spans="1:26" ht="15">
      <c r="A549" s="682"/>
      <c r="B549" s="684"/>
      <c r="C549" s="684"/>
      <c r="D549" s="684"/>
      <c r="E549" s="865"/>
      <c r="F549" s="865"/>
      <c r="G549" s="865"/>
      <c r="H549" s="865"/>
      <c r="I549" s="684"/>
      <c r="J549" s="682"/>
      <c r="K549" s="682"/>
      <c r="L549" s="682"/>
      <c r="M549" s="682"/>
      <c r="N549" s="682"/>
      <c r="O549" s="682"/>
      <c r="P549" s="682"/>
      <c r="Q549" s="682"/>
      <c r="R549" s="682"/>
      <c r="S549" s="682"/>
      <c r="T549" s="682"/>
      <c r="U549" s="682"/>
      <c r="V549" s="682"/>
      <c r="W549" s="682"/>
      <c r="X549" s="682"/>
      <c r="Y549" s="682"/>
      <c r="Z549" s="682"/>
    </row>
    <row r="550" spans="1:26" ht="15">
      <c r="A550" s="682"/>
      <c r="B550" s="684"/>
      <c r="C550" s="684"/>
      <c r="D550" s="684"/>
      <c r="E550" s="865"/>
      <c r="F550" s="865"/>
      <c r="G550" s="865"/>
      <c r="H550" s="865"/>
      <c r="I550" s="684"/>
      <c r="J550" s="682"/>
      <c r="K550" s="682"/>
      <c r="L550" s="682"/>
      <c r="M550" s="682"/>
      <c r="N550" s="682"/>
      <c r="O550" s="682"/>
      <c r="P550" s="682"/>
      <c r="Q550" s="682"/>
      <c r="R550" s="682"/>
      <c r="S550" s="682"/>
      <c r="T550" s="682"/>
      <c r="U550" s="682"/>
      <c r="V550" s="682"/>
      <c r="W550" s="682"/>
      <c r="X550" s="682"/>
      <c r="Y550" s="682"/>
      <c r="Z550" s="682"/>
    </row>
    <row r="551" spans="1:26" ht="15">
      <c r="A551" s="682"/>
      <c r="B551" s="684"/>
      <c r="C551" s="684"/>
      <c r="D551" s="684"/>
      <c r="E551" s="865"/>
      <c r="F551" s="865"/>
      <c r="G551" s="865"/>
      <c r="H551" s="865"/>
      <c r="I551" s="684"/>
      <c r="J551" s="682"/>
      <c r="K551" s="682"/>
      <c r="L551" s="682"/>
      <c r="M551" s="682"/>
      <c r="N551" s="682"/>
      <c r="O551" s="682"/>
      <c r="P551" s="682"/>
      <c r="Q551" s="682"/>
      <c r="R551" s="682"/>
      <c r="S551" s="682"/>
      <c r="T551" s="682"/>
      <c r="U551" s="682"/>
      <c r="V551" s="682"/>
      <c r="W551" s="682"/>
      <c r="X551" s="682"/>
      <c r="Y551" s="682"/>
      <c r="Z551" s="682"/>
    </row>
    <row r="552" spans="1:26" ht="15">
      <c r="A552" s="682"/>
      <c r="B552" s="684"/>
      <c r="C552" s="684"/>
      <c r="D552" s="684"/>
      <c r="E552" s="865"/>
      <c r="F552" s="865"/>
      <c r="G552" s="865"/>
      <c r="H552" s="865"/>
      <c r="I552" s="684"/>
      <c r="J552" s="682"/>
      <c r="K552" s="682"/>
      <c r="L552" s="682"/>
      <c r="M552" s="682"/>
      <c r="N552" s="682"/>
      <c r="O552" s="682"/>
      <c r="P552" s="682"/>
      <c r="Q552" s="682"/>
      <c r="R552" s="682"/>
      <c r="S552" s="682"/>
      <c r="T552" s="682"/>
      <c r="U552" s="682"/>
      <c r="V552" s="682"/>
      <c r="W552" s="682"/>
      <c r="X552" s="682"/>
      <c r="Y552" s="682"/>
      <c r="Z552" s="682"/>
    </row>
    <row r="553" spans="1:26" ht="15">
      <c r="A553" s="682"/>
      <c r="B553" s="684"/>
      <c r="C553" s="684"/>
      <c r="D553" s="684"/>
      <c r="E553" s="865"/>
      <c r="F553" s="865"/>
      <c r="G553" s="865"/>
      <c r="H553" s="865"/>
      <c r="I553" s="684"/>
      <c r="J553" s="682"/>
      <c r="K553" s="682"/>
      <c r="L553" s="682"/>
      <c r="M553" s="682"/>
      <c r="N553" s="682"/>
      <c r="O553" s="682"/>
      <c r="P553" s="682"/>
      <c r="Q553" s="682"/>
      <c r="R553" s="682"/>
      <c r="S553" s="682"/>
      <c r="T553" s="682"/>
      <c r="U553" s="682"/>
      <c r="V553" s="682"/>
      <c r="W553" s="682"/>
      <c r="X553" s="682"/>
      <c r="Y553" s="682"/>
      <c r="Z553" s="682"/>
    </row>
    <row r="554" spans="1:26" ht="15">
      <c r="A554" s="682"/>
      <c r="B554" s="684"/>
      <c r="C554" s="684"/>
      <c r="D554" s="684"/>
      <c r="E554" s="865"/>
      <c r="F554" s="865"/>
      <c r="G554" s="865"/>
      <c r="H554" s="865"/>
      <c r="I554" s="684"/>
      <c r="J554" s="682"/>
      <c r="K554" s="682"/>
      <c r="L554" s="682"/>
      <c r="M554" s="682"/>
      <c r="N554" s="682"/>
      <c r="O554" s="682"/>
      <c r="P554" s="682"/>
      <c r="Q554" s="682"/>
      <c r="R554" s="682"/>
      <c r="S554" s="682"/>
      <c r="T554" s="682"/>
      <c r="U554" s="682"/>
      <c r="V554" s="682"/>
      <c r="W554" s="682"/>
      <c r="X554" s="682"/>
      <c r="Y554" s="682"/>
      <c r="Z554" s="682"/>
    </row>
    <row r="555" spans="1:26" ht="15">
      <c r="A555" s="682"/>
      <c r="B555" s="684"/>
      <c r="C555" s="684"/>
      <c r="D555" s="684"/>
      <c r="E555" s="865"/>
      <c r="F555" s="865"/>
      <c r="G555" s="865"/>
      <c r="H555" s="865"/>
      <c r="I555" s="684"/>
      <c r="J555" s="682"/>
      <c r="K555" s="682"/>
      <c r="L555" s="682"/>
      <c r="M555" s="682"/>
      <c r="N555" s="682"/>
      <c r="O555" s="682"/>
      <c r="P555" s="682"/>
      <c r="Q555" s="682"/>
      <c r="R555" s="682"/>
      <c r="S555" s="682"/>
      <c r="T555" s="682"/>
      <c r="U555" s="682"/>
      <c r="V555" s="682"/>
      <c r="W555" s="682"/>
      <c r="X555" s="682"/>
      <c r="Y555" s="682"/>
      <c r="Z555" s="682"/>
    </row>
    <row r="556" spans="1:26" ht="15">
      <c r="A556" s="682"/>
      <c r="B556" s="684"/>
      <c r="C556" s="684"/>
      <c r="D556" s="684"/>
      <c r="E556" s="865"/>
      <c r="F556" s="865"/>
      <c r="G556" s="865"/>
      <c r="H556" s="865"/>
      <c r="I556" s="684"/>
      <c r="J556" s="682"/>
      <c r="K556" s="682"/>
      <c r="L556" s="682"/>
      <c r="M556" s="682"/>
      <c r="N556" s="682"/>
      <c r="O556" s="682"/>
      <c r="P556" s="682"/>
      <c r="Q556" s="682"/>
      <c r="R556" s="682"/>
      <c r="S556" s="682"/>
      <c r="T556" s="682"/>
      <c r="U556" s="682"/>
      <c r="V556" s="682"/>
      <c r="W556" s="682"/>
      <c r="X556" s="682"/>
      <c r="Y556" s="682"/>
      <c r="Z556" s="682"/>
    </row>
    <row r="557" spans="1:26" ht="15">
      <c r="A557" s="682"/>
      <c r="B557" s="684"/>
      <c r="C557" s="684"/>
      <c r="D557" s="684"/>
      <c r="E557" s="865"/>
      <c r="F557" s="865"/>
      <c r="G557" s="865"/>
      <c r="H557" s="865"/>
      <c r="I557" s="684"/>
      <c r="J557" s="682"/>
      <c r="K557" s="682"/>
      <c r="L557" s="682"/>
      <c r="M557" s="682"/>
      <c r="N557" s="682"/>
      <c r="O557" s="682"/>
      <c r="P557" s="682"/>
      <c r="Q557" s="682"/>
      <c r="R557" s="682"/>
      <c r="S557" s="682"/>
      <c r="T557" s="682"/>
      <c r="U557" s="682"/>
      <c r="V557" s="682"/>
      <c r="W557" s="682"/>
      <c r="X557" s="682"/>
      <c r="Y557" s="682"/>
      <c r="Z557" s="682"/>
    </row>
    <row r="558" spans="1:26" ht="15">
      <c r="A558" s="682"/>
      <c r="B558" s="684"/>
      <c r="C558" s="684"/>
      <c r="D558" s="684"/>
      <c r="E558" s="865"/>
      <c r="F558" s="865"/>
      <c r="G558" s="865"/>
      <c r="H558" s="865"/>
      <c r="I558" s="684"/>
      <c r="J558" s="682"/>
      <c r="K558" s="682"/>
      <c r="L558" s="682"/>
      <c r="M558" s="682"/>
      <c r="N558" s="682"/>
      <c r="O558" s="682"/>
      <c r="P558" s="682"/>
      <c r="Q558" s="682"/>
      <c r="R558" s="682"/>
      <c r="S558" s="682"/>
      <c r="T558" s="682"/>
      <c r="U558" s="682"/>
      <c r="V558" s="682"/>
      <c r="W558" s="682"/>
      <c r="X558" s="682"/>
      <c r="Y558" s="682"/>
      <c r="Z558" s="682"/>
    </row>
    <row r="559" spans="1:26" ht="15">
      <c r="A559" s="682"/>
      <c r="B559" s="684"/>
      <c r="C559" s="684"/>
      <c r="D559" s="684"/>
      <c r="E559" s="865"/>
      <c r="F559" s="865"/>
      <c r="G559" s="865"/>
      <c r="H559" s="865"/>
      <c r="I559" s="684"/>
      <c r="J559" s="682"/>
      <c r="K559" s="682"/>
      <c r="L559" s="682"/>
      <c r="M559" s="682"/>
      <c r="N559" s="682"/>
      <c r="O559" s="682"/>
      <c r="P559" s="682"/>
      <c r="Q559" s="682"/>
      <c r="R559" s="682"/>
      <c r="S559" s="682"/>
      <c r="T559" s="682"/>
      <c r="U559" s="682"/>
      <c r="V559" s="682"/>
      <c r="W559" s="682"/>
      <c r="X559" s="682"/>
      <c r="Y559" s="682"/>
      <c r="Z559" s="682"/>
    </row>
    <row r="560" spans="1:26" ht="15">
      <c r="A560" s="682"/>
      <c r="B560" s="684"/>
      <c r="C560" s="684"/>
      <c r="D560" s="684"/>
      <c r="E560" s="865"/>
      <c r="F560" s="865"/>
      <c r="G560" s="865"/>
      <c r="H560" s="865"/>
      <c r="I560" s="684"/>
      <c r="J560" s="682"/>
      <c r="K560" s="682"/>
      <c r="L560" s="682"/>
      <c r="M560" s="682"/>
      <c r="N560" s="682"/>
      <c r="O560" s="682"/>
      <c r="P560" s="682"/>
      <c r="Q560" s="682"/>
      <c r="R560" s="682"/>
      <c r="S560" s="682"/>
      <c r="T560" s="682"/>
      <c r="U560" s="682"/>
      <c r="V560" s="682"/>
      <c r="W560" s="682"/>
      <c r="X560" s="682"/>
      <c r="Y560" s="682"/>
      <c r="Z560" s="682"/>
    </row>
    <row r="561" spans="1:26" ht="15">
      <c r="A561" s="682"/>
      <c r="B561" s="684"/>
      <c r="C561" s="684"/>
      <c r="D561" s="684"/>
      <c r="E561" s="865"/>
      <c r="F561" s="865"/>
      <c r="G561" s="865"/>
      <c r="H561" s="865"/>
      <c r="I561" s="684"/>
      <c r="J561" s="682"/>
      <c r="K561" s="682"/>
      <c r="L561" s="682"/>
      <c r="M561" s="682"/>
      <c r="N561" s="682"/>
      <c r="O561" s="682"/>
      <c r="P561" s="682"/>
      <c r="Q561" s="682"/>
      <c r="R561" s="682"/>
      <c r="S561" s="682"/>
      <c r="T561" s="682"/>
      <c r="U561" s="682"/>
      <c r="V561" s="682"/>
      <c r="W561" s="682"/>
      <c r="X561" s="682"/>
      <c r="Y561" s="682"/>
      <c r="Z561" s="682"/>
    </row>
    <row r="562" spans="1:26" ht="15">
      <c r="A562" s="682"/>
      <c r="B562" s="684"/>
      <c r="C562" s="684"/>
      <c r="D562" s="684"/>
      <c r="E562" s="865"/>
      <c r="F562" s="865"/>
      <c r="G562" s="865"/>
      <c r="H562" s="865"/>
      <c r="I562" s="684"/>
      <c r="J562" s="682"/>
      <c r="K562" s="682"/>
      <c r="L562" s="682"/>
      <c r="M562" s="682"/>
      <c r="N562" s="682"/>
      <c r="O562" s="682"/>
      <c r="P562" s="682"/>
      <c r="Q562" s="682"/>
      <c r="R562" s="682"/>
      <c r="S562" s="682"/>
      <c r="T562" s="682"/>
      <c r="U562" s="682"/>
      <c r="V562" s="682"/>
      <c r="W562" s="682"/>
      <c r="X562" s="682"/>
      <c r="Y562" s="682"/>
      <c r="Z562" s="682"/>
    </row>
    <row r="563" spans="1:26" ht="15">
      <c r="A563" s="682"/>
      <c r="B563" s="684"/>
      <c r="C563" s="684"/>
      <c r="D563" s="684"/>
      <c r="E563" s="865"/>
      <c r="F563" s="865"/>
      <c r="G563" s="865"/>
      <c r="H563" s="865"/>
      <c r="I563" s="684"/>
      <c r="J563" s="682"/>
      <c r="K563" s="682"/>
      <c r="L563" s="682"/>
      <c r="M563" s="682"/>
      <c r="N563" s="682"/>
      <c r="O563" s="682"/>
      <c r="P563" s="682"/>
      <c r="Q563" s="682"/>
      <c r="R563" s="682"/>
      <c r="S563" s="682"/>
      <c r="T563" s="682"/>
      <c r="U563" s="682"/>
      <c r="V563" s="682"/>
      <c r="W563" s="682"/>
      <c r="X563" s="682"/>
      <c r="Y563" s="682"/>
      <c r="Z563" s="682"/>
    </row>
    <row r="564" spans="1:26" ht="15">
      <c r="A564" s="682"/>
      <c r="B564" s="684"/>
      <c r="C564" s="684"/>
      <c r="D564" s="684"/>
      <c r="E564" s="865"/>
      <c r="F564" s="865"/>
      <c r="G564" s="865"/>
      <c r="H564" s="865"/>
      <c r="I564" s="684"/>
      <c r="J564" s="682"/>
      <c r="K564" s="682"/>
      <c r="L564" s="682"/>
      <c r="M564" s="682"/>
      <c r="N564" s="682"/>
      <c r="O564" s="682"/>
      <c r="P564" s="682"/>
      <c r="Q564" s="682"/>
      <c r="R564" s="682"/>
      <c r="S564" s="682"/>
      <c r="T564" s="682"/>
      <c r="U564" s="682"/>
      <c r="V564" s="682"/>
      <c r="W564" s="682"/>
      <c r="X564" s="682"/>
      <c r="Y564" s="682"/>
      <c r="Z564" s="682"/>
    </row>
    <row r="565" spans="1:26" ht="15">
      <c r="A565" s="682"/>
      <c r="B565" s="684"/>
      <c r="C565" s="684"/>
      <c r="D565" s="684"/>
      <c r="E565" s="865"/>
      <c r="F565" s="865"/>
      <c r="G565" s="865"/>
      <c r="H565" s="865"/>
      <c r="I565" s="684"/>
      <c r="J565" s="682"/>
      <c r="K565" s="682"/>
      <c r="L565" s="682"/>
      <c r="M565" s="682"/>
      <c r="N565" s="682"/>
      <c r="O565" s="682"/>
      <c r="P565" s="682"/>
      <c r="Q565" s="682"/>
      <c r="R565" s="682"/>
      <c r="S565" s="682"/>
      <c r="T565" s="682"/>
      <c r="U565" s="682"/>
      <c r="V565" s="682"/>
      <c r="W565" s="682"/>
      <c r="X565" s="682"/>
      <c r="Y565" s="682"/>
      <c r="Z565" s="682"/>
    </row>
    <row r="566" spans="1:26" ht="15">
      <c r="A566" s="682"/>
      <c r="B566" s="684"/>
      <c r="C566" s="684"/>
      <c r="D566" s="684"/>
      <c r="E566" s="865"/>
      <c r="F566" s="865"/>
      <c r="G566" s="865"/>
      <c r="H566" s="865"/>
      <c r="I566" s="684"/>
      <c r="J566" s="682"/>
      <c r="K566" s="682"/>
      <c r="L566" s="682"/>
      <c r="M566" s="682"/>
      <c r="N566" s="682"/>
      <c r="O566" s="682"/>
      <c r="P566" s="682"/>
      <c r="Q566" s="682"/>
      <c r="R566" s="682"/>
      <c r="S566" s="682"/>
      <c r="T566" s="682"/>
      <c r="U566" s="682"/>
      <c r="V566" s="682"/>
      <c r="W566" s="682"/>
      <c r="X566" s="682"/>
      <c r="Y566" s="682"/>
      <c r="Z566" s="682"/>
    </row>
    <row r="567" spans="1:26" ht="15">
      <c r="A567" s="682"/>
      <c r="B567" s="684"/>
      <c r="C567" s="684"/>
      <c r="D567" s="684"/>
      <c r="E567" s="865"/>
      <c r="F567" s="865"/>
      <c r="G567" s="865"/>
      <c r="H567" s="865"/>
      <c r="I567" s="684"/>
      <c r="J567" s="682"/>
      <c r="K567" s="682"/>
      <c r="L567" s="682"/>
      <c r="M567" s="682"/>
      <c r="N567" s="682"/>
      <c r="O567" s="682"/>
      <c r="P567" s="682"/>
      <c r="Q567" s="682"/>
      <c r="R567" s="682"/>
      <c r="S567" s="682"/>
      <c r="T567" s="682"/>
      <c r="U567" s="682"/>
      <c r="V567" s="682"/>
      <c r="W567" s="682"/>
      <c r="X567" s="682"/>
      <c r="Y567" s="682"/>
      <c r="Z567" s="682"/>
    </row>
    <row r="568" spans="1:26" ht="15">
      <c r="A568" s="682"/>
      <c r="B568" s="684"/>
      <c r="C568" s="684"/>
      <c r="D568" s="684"/>
      <c r="E568" s="865"/>
      <c r="F568" s="865"/>
      <c r="G568" s="865"/>
      <c r="H568" s="865"/>
      <c r="I568" s="684"/>
      <c r="J568" s="682"/>
      <c r="K568" s="682"/>
      <c r="L568" s="682"/>
      <c r="M568" s="682"/>
      <c r="N568" s="682"/>
      <c r="O568" s="682"/>
      <c r="P568" s="682"/>
      <c r="Q568" s="682"/>
      <c r="R568" s="682"/>
      <c r="S568" s="682"/>
      <c r="T568" s="682"/>
      <c r="U568" s="682"/>
      <c r="V568" s="682"/>
      <c r="W568" s="682"/>
      <c r="X568" s="682"/>
      <c r="Y568" s="682"/>
      <c r="Z568" s="682"/>
    </row>
    <row r="569" spans="1:26" ht="15">
      <c r="A569" s="682"/>
      <c r="B569" s="684"/>
      <c r="C569" s="684"/>
      <c r="D569" s="684"/>
      <c r="E569" s="865"/>
      <c r="F569" s="865"/>
      <c r="G569" s="865"/>
      <c r="H569" s="865"/>
      <c r="I569" s="684"/>
      <c r="J569" s="682"/>
      <c r="K569" s="682"/>
      <c r="L569" s="682"/>
      <c r="M569" s="682"/>
      <c r="N569" s="682"/>
      <c r="O569" s="682"/>
      <c r="P569" s="682"/>
      <c r="Q569" s="682"/>
      <c r="R569" s="682"/>
      <c r="S569" s="682"/>
      <c r="T569" s="682"/>
      <c r="U569" s="682"/>
      <c r="V569" s="682"/>
      <c r="W569" s="682"/>
      <c r="X569" s="682"/>
      <c r="Y569" s="682"/>
      <c r="Z569" s="682"/>
    </row>
    <row r="570" spans="1:26" ht="15">
      <c r="A570" s="682"/>
      <c r="B570" s="684"/>
      <c r="C570" s="684"/>
      <c r="D570" s="684"/>
      <c r="E570" s="865"/>
      <c r="F570" s="865"/>
      <c r="G570" s="865"/>
      <c r="H570" s="865"/>
      <c r="I570" s="684"/>
      <c r="J570" s="682"/>
      <c r="K570" s="682"/>
      <c r="L570" s="682"/>
      <c r="M570" s="682"/>
      <c r="N570" s="682"/>
      <c r="O570" s="682"/>
      <c r="P570" s="682"/>
      <c r="Q570" s="682"/>
      <c r="R570" s="682"/>
      <c r="S570" s="682"/>
      <c r="T570" s="682"/>
      <c r="U570" s="682"/>
      <c r="V570" s="682"/>
      <c r="W570" s="682"/>
      <c r="X570" s="682"/>
      <c r="Y570" s="682"/>
      <c r="Z570" s="682"/>
    </row>
    <row r="571" spans="1:26" ht="15">
      <c r="A571" s="682"/>
      <c r="B571" s="684"/>
      <c r="C571" s="684"/>
      <c r="D571" s="684"/>
      <c r="E571" s="865"/>
      <c r="F571" s="865"/>
      <c r="G571" s="865"/>
      <c r="H571" s="865"/>
      <c r="I571" s="684"/>
      <c r="J571" s="682"/>
      <c r="K571" s="682"/>
      <c r="L571" s="682"/>
      <c r="M571" s="682"/>
      <c r="N571" s="682"/>
      <c r="O571" s="682"/>
      <c r="P571" s="682"/>
      <c r="Q571" s="682"/>
      <c r="R571" s="682"/>
      <c r="S571" s="682"/>
      <c r="T571" s="682"/>
      <c r="U571" s="682"/>
      <c r="V571" s="682"/>
      <c r="W571" s="682"/>
      <c r="X571" s="682"/>
      <c r="Y571" s="682"/>
      <c r="Z571" s="682"/>
    </row>
    <row r="572" spans="1:26" ht="15">
      <c r="A572" s="682"/>
      <c r="B572" s="684"/>
      <c r="C572" s="684"/>
      <c r="D572" s="684"/>
      <c r="E572" s="865"/>
      <c r="F572" s="865"/>
      <c r="G572" s="865"/>
      <c r="H572" s="865"/>
      <c r="I572" s="684"/>
      <c r="J572" s="682"/>
      <c r="K572" s="682"/>
      <c r="L572" s="682"/>
      <c r="M572" s="682"/>
      <c r="N572" s="682"/>
      <c r="O572" s="682"/>
      <c r="P572" s="682"/>
      <c r="Q572" s="682"/>
      <c r="R572" s="682"/>
      <c r="S572" s="682"/>
      <c r="T572" s="682"/>
      <c r="U572" s="682"/>
      <c r="V572" s="682"/>
      <c r="W572" s="682"/>
      <c r="X572" s="682"/>
      <c r="Y572" s="682"/>
      <c r="Z572" s="682"/>
    </row>
    <row r="573" spans="1:26" ht="15">
      <c r="A573" s="682"/>
      <c r="B573" s="684"/>
      <c r="C573" s="684"/>
      <c r="D573" s="684"/>
      <c r="E573" s="865"/>
      <c r="F573" s="865"/>
      <c r="G573" s="865"/>
      <c r="H573" s="865"/>
      <c r="I573" s="684"/>
      <c r="J573" s="682"/>
      <c r="K573" s="682"/>
      <c r="L573" s="682"/>
      <c r="M573" s="682"/>
      <c r="N573" s="682"/>
      <c r="O573" s="682"/>
      <c r="P573" s="682"/>
      <c r="Q573" s="682"/>
      <c r="R573" s="682"/>
      <c r="S573" s="682"/>
      <c r="T573" s="682"/>
      <c r="U573" s="682"/>
      <c r="V573" s="682"/>
      <c r="W573" s="682"/>
      <c r="X573" s="682"/>
      <c r="Y573" s="682"/>
      <c r="Z573" s="682"/>
    </row>
    <row r="574" spans="1:26" ht="15">
      <c r="A574" s="682"/>
      <c r="B574" s="684"/>
      <c r="C574" s="684"/>
      <c r="D574" s="684"/>
      <c r="E574" s="865"/>
      <c r="F574" s="865"/>
      <c r="G574" s="865"/>
      <c r="H574" s="865"/>
      <c r="I574" s="684"/>
      <c r="J574" s="682"/>
      <c r="K574" s="682"/>
      <c r="L574" s="682"/>
      <c r="M574" s="682"/>
      <c r="N574" s="682"/>
      <c r="O574" s="682"/>
      <c r="P574" s="682"/>
      <c r="Q574" s="682"/>
      <c r="R574" s="682"/>
      <c r="S574" s="682"/>
      <c r="T574" s="682"/>
      <c r="U574" s="682"/>
      <c r="V574" s="682"/>
      <c r="W574" s="682"/>
      <c r="X574" s="682"/>
      <c r="Y574" s="682"/>
      <c r="Z574" s="682"/>
    </row>
    <row r="575" spans="1:26" ht="15">
      <c r="A575" s="682"/>
      <c r="B575" s="684"/>
      <c r="C575" s="684"/>
      <c r="D575" s="684"/>
      <c r="E575" s="865"/>
      <c r="F575" s="865"/>
      <c r="G575" s="865"/>
      <c r="H575" s="865"/>
      <c r="I575" s="684"/>
      <c r="J575" s="682"/>
      <c r="K575" s="682"/>
      <c r="L575" s="682"/>
      <c r="M575" s="682"/>
      <c r="N575" s="682"/>
      <c r="O575" s="682"/>
      <c r="P575" s="682"/>
      <c r="Q575" s="682"/>
      <c r="R575" s="682"/>
      <c r="S575" s="682"/>
      <c r="T575" s="682"/>
      <c r="U575" s="682"/>
      <c r="V575" s="682"/>
      <c r="W575" s="682"/>
      <c r="X575" s="682"/>
      <c r="Y575" s="682"/>
      <c r="Z575" s="682"/>
    </row>
    <row r="576" spans="1:26" ht="15">
      <c r="A576" s="682"/>
      <c r="B576" s="684"/>
      <c r="C576" s="684"/>
      <c r="D576" s="684"/>
      <c r="E576" s="865"/>
      <c r="F576" s="865"/>
      <c r="G576" s="865"/>
      <c r="H576" s="865"/>
      <c r="I576" s="684"/>
      <c r="J576" s="682"/>
      <c r="K576" s="682"/>
      <c r="L576" s="682"/>
      <c r="M576" s="682"/>
      <c r="N576" s="682"/>
      <c r="O576" s="682"/>
      <c r="P576" s="682"/>
      <c r="Q576" s="682"/>
      <c r="R576" s="682"/>
      <c r="S576" s="682"/>
      <c r="T576" s="682"/>
      <c r="U576" s="682"/>
      <c r="V576" s="682"/>
      <c r="W576" s="682"/>
      <c r="X576" s="682"/>
      <c r="Y576" s="682"/>
      <c r="Z576" s="682"/>
    </row>
    <row r="577" spans="1:26" ht="15">
      <c r="A577" s="682"/>
      <c r="B577" s="684"/>
      <c r="C577" s="684"/>
      <c r="D577" s="684"/>
      <c r="E577" s="865"/>
      <c r="F577" s="865"/>
      <c r="G577" s="865"/>
      <c r="H577" s="865"/>
      <c r="I577" s="684"/>
      <c r="J577" s="682"/>
      <c r="K577" s="682"/>
      <c r="L577" s="682"/>
      <c r="M577" s="682"/>
      <c r="N577" s="682"/>
      <c r="O577" s="682"/>
      <c r="P577" s="682"/>
      <c r="Q577" s="682"/>
      <c r="R577" s="682"/>
      <c r="S577" s="682"/>
      <c r="T577" s="682"/>
      <c r="U577" s="682"/>
      <c r="V577" s="682"/>
      <c r="W577" s="682"/>
      <c r="X577" s="682"/>
      <c r="Y577" s="682"/>
      <c r="Z577" s="682"/>
    </row>
    <row r="578" spans="1:26" ht="15">
      <c r="A578" s="682"/>
      <c r="B578" s="684"/>
      <c r="C578" s="684"/>
      <c r="D578" s="684"/>
      <c r="E578" s="865"/>
      <c r="F578" s="865"/>
      <c r="G578" s="865"/>
      <c r="H578" s="865"/>
      <c r="I578" s="684"/>
      <c r="J578" s="682"/>
      <c r="K578" s="682"/>
      <c r="L578" s="682"/>
      <c r="M578" s="682"/>
      <c r="N578" s="682"/>
      <c r="O578" s="682"/>
      <c r="P578" s="682"/>
      <c r="Q578" s="682"/>
      <c r="R578" s="682"/>
      <c r="S578" s="682"/>
      <c r="T578" s="682"/>
      <c r="U578" s="682"/>
      <c r="V578" s="682"/>
      <c r="W578" s="682"/>
      <c r="X578" s="682"/>
      <c r="Y578" s="682"/>
      <c r="Z578" s="682"/>
    </row>
    <row r="579" spans="1:26" ht="15">
      <c r="A579" s="682"/>
      <c r="B579" s="684"/>
      <c r="C579" s="684"/>
      <c r="D579" s="684"/>
      <c r="E579" s="865"/>
      <c r="F579" s="865"/>
      <c r="G579" s="865"/>
      <c r="H579" s="865"/>
      <c r="I579" s="684"/>
      <c r="J579" s="682"/>
      <c r="K579" s="682"/>
      <c r="L579" s="682"/>
      <c r="M579" s="682"/>
      <c r="N579" s="682"/>
      <c r="O579" s="682"/>
      <c r="P579" s="682"/>
      <c r="Q579" s="682"/>
      <c r="R579" s="682"/>
      <c r="S579" s="682"/>
      <c r="T579" s="682"/>
      <c r="U579" s="682"/>
      <c r="V579" s="682"/>
      <c r="W579" s="682"/>
      <c r="X579" s="682"/>
      <c r="Y579" s="682"/>
      <c r="Z579" s="682"/>
    </row>
    <row r="580" spans="1:26" ht="15">
      <c r="A580" s="682"/>
      <c r="B580" s="684"/>
      <c r="C580" s="684"/>
      <c r="D580" s="684"/>
      <c r="E580" s="865"/>
      <c r="F580" s="865"/>
      <c r="G580" s="865"/>
      <c r="H580" s="865"/>
      <c r="I580" s="684"/>
      <c r="J580" s="682"/>
      <c r="K580" s="682"/>
      <c r="L580" s="682"/>
      <c r="M580" s="682"/>
      <c r="N580" s="682"/>
      <c r="O580" s="682"/>
      <c r="P580" s="682"/>
      <c r="Q580" s="682"/>
      <c r="R580" s="682"/>
      <c r="S580" s="682"/>
      <c r="T580" s="682"/>
      <c r="U580" s="682"/>
      <c r="V580" s="682"/>
      <c r="W580" s="682"/>
      <c r="X580" s="682"/>
      <c r="Y580" s="682"/>
      <c r="Z580" s="682"/>
    </row>
    <row r="581" spans="1:26" ht="15">
      <c r="A581" s="682"/>
      <c r="B581" s="684"/>
      <c r="C581" s="684"/>
      <c r="D581" s="684"/>
      <c r="E581" s="865"/>
      <c r="F581" s="865"/>
      <c r="G581" s="865"/>
      <c r="H581" s="865"/>
      <c r="I581" s="684"/>
      <c r="J581" s="682"/>
      <c r="K581" s="682"/>
      <c r="L581" s="682"/>
      <c r="M581" s="682"/>
      <c r="N581" s="682"/>
      <c r="O581" s="682"/>
      <c r="P581" s="682"/>
      <c r="Q581" s="682"/>
      <c r="R581" s="682"/>
      <c r="S581" s="682"/>
      <c r="T581" s="682"/>
      <c r="U581" s="682"/>
      <c r="V581" s="682"/>
      <c r="W581" s="682"/>
      <c r="X581" s="682"/>
      <c r="Y581" s="682"/>
      <c r="Z581" s="682"/>
    </row>
    <row r="582" spans="1:26" ht="15">
      <c r="A582" s="682"/>
      <c r="B582" s="684"/>
      <c r="C582" s="684"/>
      <c r="D582" s="684"/>
      <c r="E582" s="865"/>
      <c r="F582" s="865"/>
      <c r="G582" s="865"/>
      <c r="H582" s="865"/>
      <c r="I582" s="684"/>
      <c r="J582" s="682"/>
      <c r="K582" s="682"/>
      <c r="L582" s="682"/>
      <c r="M582" s="682"/>
      <c r="N582" s="682"/>
      <c r="O582" s="682"/>
      <c r="P582" s="682"/>
      <c r="Q582" s="682"/>
      <c r="R582" s="682"/>
      <c r="S582" s="682"/>
      <c r="T582" s="682"/>
      <c r="U582" s="682"/>
      <c r="V582" s="682"/>
      <c r="W582" s="682"/>
      <c r="X582" s="682"/>
      <c r="Y582" s="682"/>
      <c r="Z582" s="682"/>
    </row>
    <row r="583" spans="1:26" ht="15">
      <c r="A583" s="682"/>
      <c r="B583" s="684"/>
      <c r="C583" s="684"/>
      <c r="D583" s="684"/>
      <c r="E583" s="865"/>
      <c r="F583" s="865"/>
      <c r="G583" s="865"/>
      <c r="H583" s="865"/>
      <c r="I583" s="684"/>
      <c r="J583" s="682"/>
      <c r="K583" s="682"/>
      <c r="L583" s="682"/>
      <c r="M583" s="682"/>
      <c r="N583" s="682"/>
      <c r="O583" s="682"/>
      <c r="P583" s="682"/>
      <c r="Q583" s="682"/>
      <c r="R583" s="682"/>
      <c r="S583" s="682"/>
      <c r="T583" s="682"/>
      <c r="U583" s="682"/>
      <c r="V583" s="682"/>
      <c r="W583" s="682"/>
      <c r="X583" s="682"/>
      <c r="Y583" s="682"/>
      <c r="Z583" s="682"/>
    </row>
    <row r="584" spans="1:26" ht="15">
      <c r="A584" s="682"/>
      <c r="B584" s="684"/>
      <c r="C584" s="684"/>
      <c r="D584" s="684"/>
      <c r="E584" s="865"/>
      <c r="F584" s="865"/>
      <c r="G584" s="865"/>
      <c r="H584" s="865"/>
      <c r="I584" s="684"/>
      <c r="J584" s="682"/>
      <c r="K584" s="682"/>
      <c r="L584" s="682"/>
      <c r="M584" s="682"/>
      <c r="N584" s="682"/>
      <c r="O584" s="682"/>
      <c r="P584" s="682"/>
      <c r="Q584" s="682"/>
      <c r="R584" s="682"/>
      <c r="S584" s="682"/>
      <c r="T584" s="682"/>
      <c r="U584" s="682"/>
      <c r="V584" s="682"/>
      <c r="W584" s="682"/>
      <c r="X584" s="682"/>
      <c r="Y584" s="682"/>
      <c r="Z584" s="682"/>
    </row>
    <row r="585" spans="1:26" ht="15">
      <c r="A585" s="682"/>
      <c r="B585" s="684"/>
      <c r="C585" s="684"/>
      <c r="D585" s="684"/>
      <c r="E585" s="865"/>
      <c r="F585" s="865"/>
      <c r="G585" s="865"/>
      <c r="H585" s="865"/>
      <c r="I585" s="684"/>
      <c r="J585" s="682"/>
      <c r="K585" s="682"/>
      <c r="L585" s="682"/>
      <c r="M585" s="682"/>
      <c r="N585" s="682"/>
      <c r="O585" s="682"/>
      <c r="P585" s="682"/>
      <c r="Q585" s="682"/>
      <c r="R585" s="682"/>
      <c r="S585" s="682"/>
      <c r="T585" s="682"/>
      <c r="U585" s="682"/>
      <c r="V585" s="682"/>
      <c r="W585" s="682"/>
      <c r="X585" s="682"/>
      <c r="Y585" s="682"/>
      <c r="Z585" s="682"/>
    </row>
    <row r="586" spans="1:26" ht="15">
      <c r="A586" s="682"/>
      <c r="B586" s="684"/>
      <c r="C586" s="684"/>
      <c r="D586" s="684"/>
      <c r="E586" s="865"/>
      <c r="F586" s="865"/>
      <c r="G586" s="865"/>
      <c r="H586" s="865"/>
      <c r="I586" s="684"/>
      <c r="J586" s="682"/>
      <c r="K586" s="682"/>
      <c r="L586" s="682"/>
      <c r="M586" s="682"/>
      <c r="N586" s="682"/>
      <c r="O586" s="682"/>
      <c r="P586" s="682"/>
      <c r="Q586" s="682"/>
      <c r="R586" s="682"/>
      <c r="S586" s="682"/>
      <c r="T586" s="682"/>
      <c r="U586" s="682"/>
      <c r="V586" s="682"/>
      <c r="W586" s="682"/>
      <c r="X586" s="682"/>
      <c r="Y586" s="682"/>
      <c r="Z586" s="682"/>
    </row>
    <row r="587" spans="1:26" ht="15">
      <c r="A587" s="682"/>
      <c r="B587" s="684"/>
      <c r="C587" s="684"/>
      <c r="D587" s="684"/>
      <c r="E587" s="865"/>
      <c r="F587" s="865"/>
      <c r="G587" s="865"/>
      <c r="H587" s="865"/>
      <c r="I587" s="684"/>
      <c r="J587" s="682"/>
      <c r="K587" s="682"/>
      <c r="L587" s="682"/>
      <c r="M587" s="682"/>
      <c r="N587" s="682"/>
      <c r="O587" s="682"/>
      <c r="P587" s="682"/>
      <c r="Q587" s="682"/>
      <c r="R587" s="682"/>
      <c r="S587" s="682"/>
      <c r="T587" s="682"/>
      <c r="U587" s="682"/>
      <c r="V587" s="682"/>
      <c r="W587" s="682"/>
      <c r="X587" s="682"/>
      <c r="Y587" s="682"/>
      <c r="Z587" s="682"/>
    </row>
    <row r="588" spans="1:26" ht="15">
      <c r="A588" s="682"/>
      <c r="B588" s="684"/>
      <c r="C588" s="684"/>
      <c r="D588" s="684"/>
      <c r="E588" s="865"/>
      <c r="F588" s="865"/>
      <c r="G588" s="865"/>
      <c r="H588" s="865"/>
      <c r="I588" s="684"/>
      <c r="J588" s="682"/>
      <c r="K588" s="682"/>
      <c r="L588" s="682"/>
      <c r="M588" s="682"/>
      <c r="N588" s="682"/>
      <c r="O588" s="682"/>
      <c r="P588" s="682"/>
      <c r="Q588" s="682"/>
      <c r="R588" s="682"/>
      <c r="S588" s="682"/>
      <c r="T588" s="682"/>
      <c r="U588" s="682"/>
      <c r="V588" s="682"/>
      <c r="W588" s="682"/>
      <c r="X588" s="682"/>
      <c r="Y588" s="682"/>
      <c r="Z588" s="682"/>
    </row>
    <row r="589" spans="1:26" ht="15">
      <c r="A589" s="682"/>
      <c r="B589" s="684"/>
      <c r="C589" s="684"/>
      <c r="D589" s="684"/>
      <c r="E589" s="865"/>
      <c r="F589" s="865"/>
      <c r="G589" s="865"/>
      <c r="H589" s="865"/>
      <c r="I589" s="684"/>
      <c r="J589" s="682"/>
      <c r="K589" s="682"/>
      <c r="L589" s="682"/>
      <c r="M589" s="682"/>
      <c r="N589" s="682"/>
      <c r="O589" s="682"/>
      <c r="P589" s="682"/>
      <c r="Q589" s="682"/>
      <c r="R589" s="682"/>
      <c r="S589" s="682"/>
      <c r="T589" s="682"/>
      <c r="U589" s="682"/>
      <c r="V589" s="682"/>
      <c r="W589" s="682"/>
      <c r="X589" s="682"/>
      <c r="Y589" s="682"/>
      <c r="Z589" s="682"/>
    </row>
    <row r="590" spans="1:26" ht="15">
      <c r="A590" s="682"/>
      <c r="B590" s="684"/>
      <c r="C590" s="684"/>
      <c r="D590" s="684"/>
      <c r="E590" s="865"/>
      <c r="F590" s="865"/>
      <c r="G590" s="865"/>
      <c r="H590" s="865"/>
      <c r="I590" s="684"/>
      <c r="J590" s="682"/>
      <c r="K590" s="682"/>
      <c r="L590" s="682"/>
      <c r="M590" s="682"/>
      <c r="N590" s="682"/>
      <c r="O590" s="682"/>
      <c r="P590" s="682"/>
      <c r="Q590" s="682"/>
      <c r="R590" s="682"/>
      <c r="S590" s="682"/>
      <c r="T590" s="682"/>
      <c r="U590" s="682"/>
      <c r="V590" s="682"/>
      <c r="W590" s="682"/>
      <c r="X590" s="682"/>
      <c r="Y590" s="682"/>
      <c r="Z590" s="682"/>
    </row>
    <row r="591" spans="1:26" ht="15">
      <c r="A591" s="682"/>
      <c r="B591" s="684"/>
      <c r="C591" s="684"/>
      <c r="D591" s="684"/>
      <c r="E591" s="865"/>
      <c r="F591" s="865"/>
      <c r="G591" s="865"/>
      <c r="H591" s="865"/>
      <c r="I591" s="684"/>
      <c r="J591" s="682"/>
      <c r="K591" s="682"/>
      <c r="L591" s="682"/>
      <c r="M591" s="682"/>
      <c r="N591" s="682"/>
      <c r="O591" s="682"/>
      <c r="P591" s="682"/>
      <c r="Q591" s="682"/>
      <c r="R591" s="682"/>
      <c r="S591" s="682"/>
      <c r="T591" s="682"/>
      <c r="U591" s="682"/>
      <c r="V591" s="682"/>
      <c r="W591" s="682"/>
      <c r="X591" s="682"/>
      <c r="Y591" s="682"/>
      <c r="Z591" s="682"/>
    </row>
    <row r="592" spans="1:26" ht="15">
      <c r="A592" s="682"/>
      <c r="B592" s="684"/>
      <c r="C592" s="684"/>
      <c r="D592" s="684"/>
      <c r="E592" s="865"/>
      <c r="F592" s="865"/>
      <c r="G592" s="865"/>
      <c r="H592" s="865"/>
      <c r="I592" s="684"/>
      <c r="J592" s="682"/>
      <c r="K592" s="682"/>
      <c r="L592" s="682"/>
      <c r="M592" s="682"/>
      <c r="N592" s="682"/>
      <c r="O592" s="682"/>
      <c r="P592" s="682"/>
      <c r="Q592" s="682"/>
      <c r="R592" s="682"/>
      <c r="S592" s="682"/>
      <c r="T592" s="682"/>
      <c r="U592" s="682"/>
      <c r="V592" s="682"/>
      <c r="W592" s="682"/>
      <c r="X592" s="682"/>
      <c r="Y592" s="682"/>
      <c r="Z592" s="682"/>
    </row>
    <row r="593" spans="1:26" ht="15">
      <c r="A593" s="682"/>
      <c r="B593" s="684"/>
      <c r="C593" s="684"/>
      <c r="D593" s="684"/>
      <c r="E593" s="865"/>
      <c r="F593" s="865"/>
      <c r="G593" s="865"/>
      <c r="H593" s="865"/>
      <c r="I593" s="684"/>
      <c r="J593" s="682"/>
      <c r="K593" s="682"/>
      <c r="L593" s="682"/>
      <c r="M593" s="682"/>
      <c r="N593" s="682"/>
      <c r="O593" s="682"/>
      <c r="P593" s="682"/>
      <c r="Q593" s="682"/>
      <c r="R593" s="682"/>
      <c r="S593" s="682"/>
      <c r="T593" s="682"/>
      <c r="U593" s="682"/>
      <c r="V593" s="682"/>
      <c r="W593" s="682"/>
      <c r="X593" s="682"/>
      <c r="Y593" s="682"/>
      <c r="Z593" s="682"/>
    </row>
    <row r="594" spans="1:26" ht="15">
      <c r="A594" s="682"/>
      <c r="B594" s="684"/>
      <c r="C594" s="684"/>
      <c r="D594" s="684"/>
      <c r="E594" s="865"/>
      <c r="F594" s="865"/>
      <c r="G594" s="865"/>
      <c r="H594" s="865"/>
      <c r="I594" s="684"/>
      <c r="J594" s="682"/>
      <c r="K594" s="682"/>
      <c r="L594" s="682"/>
      <c r="M594" s="682"/>
      <c r="N594" s="682"/>
      <c r="O594" s="682"/>
      <c r="P594" s="682"/>
      <c r="Q594" s="682"/>
      <c r="R594" s="682"/>
      <c r="S594" s="682"/>
      <c r="T594" s="682"/>
      <c r="U594" s="682"/>
      <c r="V594" s="682"/>
      <c r="W594" s="682"/>
      <c r="X594" s="682"/>
      <c r="Y594" s="682"/>
      <c r="Z594" s="682"/>
    </row>
    <row r="595" spans="1:26" ht="15">
      <c r="A595" s="682"/>
      <c r="B595" s="684"/>
      <c r="C595" s="684"/>
      <c r="D595" s="684"/>
      <c r="E595" s="865"/>
      <c r="F595" s="865"/>
      <c r="G595" s="865"/>
      <c r="H595" s="865"/>
      <c r="I595" s="684"/>
      <c r="J595" s="682"/>
      <c r="K595" s="682"/>
      <c r="L595" s="682"/>
      <c r="M595" s="682"/>
      <c r="N595" s="682"/>
      <c r="O595" s="682"/>
      <c r="P595" s="682"/>
      <c r="Q595" s="682"/>
      <c r="R595" s="682"/>
      <c r="S595" s="682"/>
      <c r="T595" s="682"/>
      <c r="U595" s="682"/>
      <c r="V595" s="682"/>
      <c r="W595" s="682"/>
      <c r="X595" s="682"/>
      <c r="Y595" s="682"/>
      <c r="Z595" s="682"/>
    </row>
    <row r="596" spans="1:26" ht="15">
      <c r="A596" s="682"/>
      <c r="B596" s="684"/>
      <c r="C596" s="684"/>
      <c r="D596" s="684"/>
      <c r="E596" s="865"/>
      <c r="F596" s="865"/>
      <c r="G596" s="865"/>
      <c r="H596" s="865"/>
      <c r="I596" s="684"/>
      <c r="J596" s="682"/>
      <c r="K596" s="682"/>
      <c r="L596" s="682"/>
      <c r="M596" s="682"/>
      <c r="N596" s="682"/>
      <c r="O596" s="682"/>
      <c r="P596" s="682"/>
      <c r="Q596" s="682"/>
      <c r="R596" s="682"/>
      <c r="S596" s="682"/>
      <c r="T596" s="682"/>
      <c r="U596" s="682"/>
      <c r="V596" s="682"/>
      <c r="W596" s="682"/>
      <c r="X596" s="682"/>
      <c r="Y596" s="682"/>
      <c r="Z596" s="682"/>
    </row>
    <row r="597" spans="1:26" ht="15">
      <c r="A597" s="682"/>
      <c r="B597" s="684"/>
      <c r="C597" s="684"/>
      <c r="D597" s="684"/>
      <c r="E597" s="865"/>
      <c r="F597" s="865"/>
      <c r="G597" s="865"/>
      <c r="H597" s="865"/>
      <c r="I597" s="684"/>
      <c r="J597" s="682"/>
      <c r="K597" s="682"/>
      <c r="L597" s="682"/>
      <c r="M597" s="682"/>
      <c r="N597" s="682"/>
      <c r="O597" s="682"/>
      <c r="P597" s="682"/>
      <c r="Q597" s="682"/>
      <c r="R597" s="682"/>
      <c r="S597" s="682"/>
      <c r="T597" s="682"/>
      <c r="U597" s="682"/>
      <c r="V597" s="682"/>
      <c r="W597" s="682"/>
      <c r="X597" s="682"/>
      <c r="Y597" s="682"/>
      <c r="Z597" s="682"/>
    </row>
    <row r="598" spans="1:26" ht="15">
      <c r="A598" s="682"/>
      <c r="B598" s="684"/>
      <c r="C598" s="684"/>
      <c r="D598" s="684"/>
      <c r="E598" s="865"/>
      <c r="F598" s="865"/>
      <c r="G598" s="865"/>
      <c r="H598" s="865"/>
      <c r="I598" s="684"/>
      <c r="J598" s="682"/>
      <c r="K598" s="682"/>
      <c r="L598" s="682"/>
      <c r="M598" s="682"/>
      <c r="N598" s="682"/>
      <c r="O598" s="682"/>
      <c r="P598" s="682"/>
      <c r="Q598" s="682"/>
      <c r="R598" s="682"/>
      <c r="S598" s="682"/>
      <c r="T598" s="682"/>
      <c r="U598" s="682"/>
      <c r="V598" s="682"/>
      <c r="W598" s="682"/>
      <c r="X598" s="682"/>
      <c r="Y598" s="682"/>
      <c r="Z598" s="682"/>
    </row>
    <row r="599" spans="1:26" ht="15">
      <c r="A599" s="682"/>
      <c r="B599" s="684"/>
      <c r="C599" s="684"/>
      <c r="D599" s="684"/>
      <c r="E599" s="865"/>
      <c r="F599" s="865"/>
      <c r="G599" s="865"/>
      <c r="H599" s="865"/>
      <c r="I599" s="684"/>
      <c r="J599" s="682"/>
      <c r="K599" s="682"/>
      <c r="L599" s="682"/>
      <c r="M599" s="682"/>
      <c r="N599" s="682"/>
      <c r="O599" s="682"/>
      <c r="P599" s="682"/>
      <c r="Q599" s="682"/>
      <c r="R599" s="682"/>
      <c r="S599" s="682"/>
      <c r="T599" s="682"/>
      <c r="U599" s="682"/>
      <c r="V599" s="682"/>
      <c r="W599" s="682"/>
      <c r="X599" s="682"/>
      <c r="Y599" s="682"/>
      <c r="Z599" s="682"/>
    </row>
    <row r="600" spans="1:26" ht="15">
      <c r="A600" s="682"/>
      <c r="B600" s="684"/>
      <c r="C600" s="684"/>
      <c r="D600" s="684"/>
      <c r="E600" s="865"/>
      <c r="F600" s="865"/>
      <c r="G600" s="865"/>
      <c r="H600" s="865"/>
      <c r="I600" s="684"/>
      <c r="J600" s="682"/>
      <c r="K600" s="682"/>
      <c r="L600" s="682"/>
      <c r="M600" s="682"/>
      <c r="N600" s="682"/>
      <c r="O600" s="682"/>
      <c r="P600" s="682"/>
      <c r="Q600" s="682"/>
      <c r="R600" s="682"/>
      <c r="S600" s="682"/>
      <c r="T600" s="682"/>
      <c r="U600" s="682"/>
      <c r="V600" s="682"/>
      <c r="W600" s="682"/>
      <c r="X600" s="682"/>
      <c r="Y600" s="682"/>
      <c r="Z600" s="682"/>
    </row>
    <row r="601" spans="1:26" ht="15">
      <c r="A601" s="682"/>
      <c r="B601" s="684"/>
      <c r="C601" s="684"/>
      <c r="D601" s="684"/>
      <c r="E601" s="865"/>
      <c r="F601" s="865"/>
      <c r="G601" s="865"/>
      <c r="H601" s="865"/>
      <c r="I601" s="684"/>
      <c r="J601" s="682"/>
      <c r="K601" s="682"/>
      <c r="L601" s="682"/>
      <c r="M601" s="682"/>
      <c r="N601" s="682"/>
      <c r="O601" s="682"/>
      <c r="P601" s="682"/>
      <c r="Q601" s="682"/>
      <c r="R601" s="682"/>
      <c r="S601" s="682"/>
      <c r="T601" s="682"/>
      <c r="U601" s="682"/>
      <c r="V601" s="682"/>
      <c r="W601" s="682"/>
      <c r="X601" s="682"/>
      <c r="Y601" s="682"/>
      <c r="Z601" s="682"/>
    </row>
    <row r="602" spans="1:26" ht="15">
      <c r="A602" s="682"/>
      <c r="B602" s="684"/>
      <c r="C602" s="684"/>
      <c r="D602" s="684"/>
      <c r="E602" s="865"/>
      <c r="F602" s="865"/>
      <c r="G602" s="865"/>
      <c r="H602" s="865"/>
      <c r="I602" s="684"/>
      <c r="J602" s="682"/>
      <c r="K602" s="682"/>
      <c r="L602" s="682"/>
      <c r="M602" s="682"/>
      <c r="N602" s="682"/>
      <c r="O602" s="682"/>
      <c r="P602" s="682"/>
      <c r="Q602" s="682"/>
      <c r="R602" s="682"/>
      <c r="S602" s="682"/>
      <c r="T602" s="682"/>
      <c r="U602" s="682"/>
      <c r="V602" s="682"/>
      <c r="W602" s="682"/>
      <c r="X602" s="682"/>
      <c r="Y602" s="682"/>
      <c r="Z602" s="682"/>
    </row>
    <row r="603" spans="1:26" ht="15">
      <c r="A603" s="682"/>
      <c r="B603" s="684"/>
      <c r="C603" s="684"/>
      <c r="D603" s="684"/>
      <c r="E603" s="865"/>
      <c r="F603" s="865"/>
      <c r="G603" s="865"/>
      <c r="H603" s="865"/>
      <c r="I603" s="684"/>
      <c r="J603" s="682"/>
      <c r="K603" s="682"/>
      <c r="L603" s="682"/>
      <c r="M603" s="682"/>
      <c r="N603" s="682"/>
      <c r="O603" s="682"/>
      <c r="P603" s="682"/>
      <c r="Q603" s="682"/>
      <c r="R603" s="682"/>
      <c r="S603" s="682"/>
      <c r="T603" s="682"/>
      <c r="U603" s="682"/>
      <c r="V603" s="682"/>
      <c r="W603" s="682"/>
      <c r="X603" s="682"/>
      <c r="Y603" s="682"/>
      <c r="Z603" s="682"/>
    </row>
    <row r="604" spans="1:26" ht="15">
      <c r="A604" s="682"/>
      <c r="B604" s="684"/>
      <c r="C604" s="684"/>
      <c r="D604" s="684"/>
      <c r="E604" s="865"/>
      <c r="F604" s="865"/>
      <c r="G604" s="865"/>
      <c r="H604" s="865"/>
      <c r="I604" s="684"/>
      <c r="J604" s="682"/>
      <c r="K604" s="682"/>
      <c r="L604" s="682"/>
      <c r="M604" s="682"/>
      <c r="N604" s="682"/>
      <c r="O604" s="682"/>
      <c r="P604" s="682"/>
      <c r="Q604" s="682"/>
      <c r="R604" s="682"/>
      <c r="S604" s="682"/>
      <c r="T604" s="682"/>
      <c r="U604" s="682"/>
      <c r="V604" s="682"/>
      <c r="W604" s="682"/>
      <c r="X604" s="682"/>
      <c r="Y604" s="682"/>
      <c r="Z604" s="682"/>
    </row>
    <row r="605" spans="1:26" ht="15">
      <c r="A605" s="682"/>
      <c r="B605" s="684"/>
      <c r="C605" s="684"/>
      <c r="D605" s="684"/>
      <c r="E605" s="865"/>
      <c r="F605" s="865"/>
      <c r="G605" s="865"/>
      <c r="H605" s="865"/>
      <c r="I605" s="684"/>
      <c r="J605" s="682"/>
      <c r="K605" s="682"/>
      <c r="L605" s="682"/>
      <c r="M605" s="682"/>
      <c r="N605" s="682"/>
      <c r="O605" s="682"/>
      <c r="P605" s="682"/>
      <c r="Q605" s="682"/>
      <c r="R605" s="682"/>
      <c r="S605" s="682"/>
      <c r="T605" s="682"/>
      <c r="U605" s="682"/>
      <c r="V605" s="682"/>
      <c r="W605" s="682"/>
      <c r="X605" s="682"/>
      <c r="Y605" s="682"/>
      <c r="Z605" s="682"/>
    </row>
    <row r="606" spans="1:26" ht="15">
      <c r="A606" s="682"/>
      <c r="B606" s="684"/>
      <c r="C606" s="684"/>
      <c r="D606" s="684"/>
      <c r="E606" s="865"/>
      <c r="F606" s="865"/>
      <c r="G606" s="865"/>
      <c r="H606" s="865"/>
      <c r="I606" s="684"/>
      <c r="J606" s="682"/>
      <c r="K606" s="682"/>
      <c r="L606" s="682"/>
      <c r="M606" s="682"/>
      <c r="N606" s="682"/>
      <c r="O606" s="682"/>
      <c r="P606" s="682"/>
      <c r="Q606" s="682"/>
      <c r="R606" s="682"/>
      <c r="S606" s="682"/>
      <c r="T606" s="682"/>
      <c r="U606" s="682"/>
      <c r="V606" s="682"/>
      <c r="W606" s="682"/>
      <c r="X606" s="682"/>
      <c r="Y606" s="682"/>
      <c r="Z606" s="682"/>
    </row>
    <row r="607" spans="1:26" ht="15">
      <c r="A607" s="682"/>
      <c r="B607" s="684"/>
      <c r="C607" s="684"/>
      <c r="D607" s="684"/>
      <c r="E607" s="865"/>
      <c r="F607" s="865"/>
      <c r="G607" s="865"/>
      <c r="H607" s="865"/>
      <c r="I607" s="684"/>
      <c r="J607" s="682"/>
      <c r="K607" s="682"/>
      <c r="L607" s="682"/>
      <c r="M607" s="682"/>
      <c r="N607" s="682"/>
      <c r="O607" s="682"/>
      <c r="P607" s="682"/>
      <c r="Q607" s="682"/>
      <c r="R607" s="682"/>
      <c r="S607" s="682"/>
      <c r="T607" s="682"/>
      <c r="U607" s="682"/>
      <c r="V607" s="682"/>
      <c r="W607" s="682"/>
      <c r="X607" s="682"/>
      <c r="Y607" s="682"/>
      <c r="Z607" s="682"/>
    </row>
    <row r="608" spans="1:26" ht="15">
      <c r="A608" s="682"/>
      <c r="B608" s="684"/>
      <c r="C608" s="684"/>
      <c r="D608" s="684"/>
      <c r="E608" s="865"/>
      <c r="F608" s="865"/>
      <c r="G608" s="865"/>
      <c r="H608" s="865"/>
      <c r="I608" s="684"/>
      <c r="J608" s="682"/>
      <c r="K608" s="682"/>
      <c r="L608" s="682"/>
      <c r="M608" s="682"/>
      <c r="N608" s="682"/>
      <c r="O608" s="682"/>
      <c r="P608" s="682"/>
      <c r="Q608" s="682"/>
      <c r="R608" s="682"/>
      <c r="S608" s="682"/>
      <c r="T608" s="682"/>
      <c r="U608" s="682"/>
      <c r="V608" s="682"/>
      <c r="W608" s="682"/>
      <c r="X608" s="682"/>
      <c r="Y608" s="682"/>
      <c r="Z608" s="682"/>
    </row>
    <row r="609" spans="1:26" ht="15">
      <c r="A609" s="682"/>
      <c r="B609" s="684"/>
      <c r="C609" s="684"/>
      <c r="D609" s="684"/>
      <c r="E609" s="865"/>
      <c r="F609" s="865"/>
      <c r="G609" s="865"/>
      <c r="H609" s="865"/>
      <c r="I609" s="684"/>
      <c r="J609" s="682"/>
      <c r="K609" s="682"/>
      <c r="L609" s="682"/>
      <c r="M609" s="682"/>
      <c r="N609" s="682"/>
      <c r="O609" s="682"/>
      <c r="P609" s="682"/>
      <c r="Q609" s="682"/>
      <c r="R609" s="682"/>
      <c r="S609" s="682"/>
      <c r="T609" s="682"/>
      <c r="U609" s="682"/>
      <c r="V609" s="682"/>
      <c r="W609" s="682"/>
      <c r="X609" s="682"/>
      <c r="Y609" s="682"/>
      <c r="Z609" s="682"/>
    </row>
    <row r="610" spans="1:26" ht="15">
      <c r="A610" s="682"/>
      <c r="B610" s="684"/>
      <c r="C610" s="684"/>
      <c r="D610" s="684"/>
      <c r="E610" s="865"/>
      <c r="F610" s="865"/>
      <c r="G610" s="865"/>
      <c r="H610" s="865"/>
      <c r="I610" s="684"/>
      <c r="J610" s="682"/>
      <c r="K610" s="682"/>
      <c r="L610" s="682"/>
      <c r="M610" s="682"/>
      <c r="N610" s="682"/>
      <c r="O610" s="682"/>
      <c r="P610" s="682"/>
      <c r="Q610" s="682"/>
      <c r="R610" s="682"/>
      <c r="S610" s="682"/>
      <c r="T610" s="682"/>
      <c r="U610" s="682"/>
      <c r="V610" s="682"/>
      <c r="W610" s="682"/>
      <c r="X610" s="682"/>
      <c r="Y610" s="682"/>
      <c r="Z610" s="682"/>
    </row>
    <row r="611" spans="1:26" ht="15">
      <c r="A611" s="682"/>
      <c r="B611" s="684"/>
      <c r="C611" s="684"/>
      <c r="D611" s="684"/>
      <c r="E611" s="865"/>
      <c r="F611" s="865"/>
      <c r="G611" s="865"/>
      <c r="H611" s="865"/>
      <c r="I611" s="684"/>
      <c r="J611" s="682"/>
      <c r="K611" s="682"/>
      <c r="L611" s="682"/>
      <c r="M611" s="682"/>
      <c r="N611" s="682"/>
      <c r="O611" s="682"/>
      <c r="P611" s="682"/>
      <c r="Q611" s="682"/>
      <c r="R611" s="682"/>
      <c r="S611" s="682"/>
      <c r="T611" s="682"/>
      <c r="U611" s="682"/>
      <c r="V611" s="682"/>
      <c r="W611" s="682"/>
      <c r="X611" s="682"/>
      <c r="Y611" s="682"/>
      <c r="Z611" s="682"/>
    </row>
    <row r="612" spans="1:26" ht="15">
      <c r="A612" s="682"/>
      <c r="B612" s="684"/>
      <c r="C612" s="684"/>
      <c r="D612" s="684"/>
      <c r="E612" s="865"/>
      <c r="F612" s="865"/>
      <c r="G612" s="865"/>
      <c r="H612" s="865"/>
      <c r="I612" s="684"/>
      <c r="J612" s="682"/>
      <c r="K612" s="682"/>
      <c r="L612" s="682"/>
      <c r="M612" s="682"/>
      <c r="N612" s="682"/>
      <c r="O612" s="682"/>
      <c r="P612" s="682"/>
      <c r="Q612" s="682"/>
      <c r="R612" s="682"/>
      <c r="S612" s="682"/>
      <c r="T612" s="682"/>
      <c r="U612" s="682"/>
      <c r="V612" s="682"/>
      <c r="W612" s="682"/>
      <c r="X612" s="682"/>
      <c r="Y612" s="682"/>
      <c r="Z612" s="682"/>
    </row>
    <row r="613" spans="1:26" ht="15">
      <c r="A613" s="682"/>
      <c r="B613" s="684"/>
      <c r="C613" s="684"/>
      <c r="D613" s="684"/>
      <c r="E613" s="865"/>
      <c r="F613" s="865"/>
      <c r="G613" s="865"/>
      <c r="H613" s="865"/>
      <c r="I613" s="684"/>
      <c r="J613" s="682"/>
      <c r="K613" s="682"/>
      <c r="L613" s="682"/>
      <c r="M613" s="682"/>
      <c r="N613" s="682"/>
      <c r="O613" s="682"/>
      <c r="P613" s="682"/>
      <c r="Q613" s="682"/>
      <c r="R613" s="682"/>
      <c r="S613" s="682"/>
      <c r="T613" s="682"/>
      <c r="U613" s="682"/>
      <c r="V613" s="682"/>
      <c r="W613" s="682"/>
      <c r="X613" s="682"/>
      <c r="Y613" s="682"/>
      <c r="Z613" s="682"/>
    </row>
    <row r="614" spans="1:26" ht="15">
      <c r="A614" s="682"/>
      <c r="B614" s="684"/>
      <c r="C614" s="684"/>
      <c r="D614" s="684"/>
      <c r="E614" s="865"/>
      <c r="F614" s="865"/>
      <c r="G614" s="865"/>
      <c r="H614" s="865"/>
      <c r="I614" s="684"/>
      <c r="J614" s="682"/>
      <c r="K614" s="682"/>
      <c r="L614" s="682"/>
      <c r="M614" s="682"/>
      <c r="N614" s="682"/>
      <c r="O614" s="682"/>
      <c r="P614" s="682"/>
      <c r="Q614" s="682"/>
      <c r="R614" s="682"/>
      <c r="S614" s="682"/>
      <c r="T614" s="682"/>
      <c r="U614" s="682"/>
      <c r="V614" s="682"/>
      <c r="W614" s="682"/>
      <c r="X614" s="682"/>
      <c r="Y614" s="682"/>
      <c r="Z614" s="682"/>
    </row>
    <row r="615" spans="1:26" ht="15">
      <c r="A615" s="682"/>
      <c r="B615" s="684"/>
      <c r="C615" s="684"/>
      <c r="D615" s="684"/>
      <c r="E615" s="865"/>
      <c r="F615" s="865"/>
      <c r="G615" s="865"/>
      <c r="H615" s="865"/>
      <c r="I615" s="684"/>
      <c r="J615" s="682"/>
      <c r="K615" s="682"/>
      <c r="L615" s="682"/>
      <c r="M615" s="682"/>
      <c r="N615" s="682"/>
      <c r="O615" s="682"/>
      <c r="P615" s="682"/>
      <c r="Q615" s="682"/>
      <c r="R615" s="682"/>
      <c r="S615" s="682"/>
      <c r="T615" s="682"/>
      <c r="U615" s="682"/>
      <c r="V615" s="682"/>
      <c r="W615" s="682"/>
      <c r="X615" s="682"/>
      <c r="Y615" s="682"/>
      <c r="Z615" s="682"/>
    </row>
    <row r="616" spans="1:26" ht="15">
      <c r="A616" s="682"/>
      <c r="B616" s="684"/>
      <c r="C616" s="684"/>
      <c r="D616" s="684"/>
      <c r="E616" s="865"/>
      <c r="F616" s="865"/>
      <c r="G616" s="865"/>
      <c r="H616" s="865"/>
      <c r="I616" s="684"/>
      <c r="J616" s="682"/>
      <c r="K616" s="682"/>
      <c r="L616" s="682"/>
      <c r="M616" s="682"/>
      <c r="N616" s="682"/>
      <c r="O616" s="682"/>
      <c r="P616" s="682"/>
      <c r="Q616" s="682"/>
      <c r="R616" s="682"/>
      <c r="S616" s="682"/>
      <c r="T616" s="682"/>
      <c r="U616" s="682"/>
      <c r="V616" s="682"/>
      <c r="W616" s="682"/>
      <c r="X616" s="682"/>
      <c r="Y616" s="682"/>
      <c r="Z616" s="682"/>
    </row>
    <row r="617" spans="1:26" ht="15">
      <c r="A617" s="682"/>
      <c r="B617" s="684"/>
      <c r="C617" s="684"/>
      <c r="D617" s="684"/>
      <c r="E617" s="865"/>
      <c r="F617" s="865"/>
      <c r="G617" s="865"/>
      <c r="H617" s="865"/>
      <c r="I617" s="684"/>
      <c r="J617" s="682"/>
      <c r="K617" s="682"/>
      <c r="L617" s="682"/>
      <c r="M617" s="682"/>
      <c r="N617" s="682"/>
      <c r="O617" s="682"/>
      <c r="P617" s="682"/>
      <c r="Q617" s="682"/>
      <c r="R617" s="682"/>
      <c r="S617" s="682"/>
      <c r="T617" s="682"/>
      <c r="U617" s="682"/>
      <c r="V617" s="682"/>
      <c r="W617" s="682"/>
      <c r="X617" s="682"/>
      <c r="Y617" s="682"/>
      <c r="Z617" s="682"/>
    </row>
    <row r="618" spans="1:26" ht="15">
      <c r="A618" s="682"/>
      <c r="B618" s="684"/>
      <c r="C618" s="684"/>
      <c r="D618" s="684"/>
      <c r="E618" s="865"/>
      <c r="F618" s="865"/>
      <c r="G618" s="865"/>
      <c r="H618" s="865"/>
      <c r="I618" s="684"/>
      <c r="J618" s="682"/>
      <c r="K618" s="682"/>
      <c r="L618" s="682"/>
      <c r="M618" s="682"/>
      <c r="N618" s="682"/>
      <c r="O618" s="682"/>
      <c r="P618" s="682"/>
      <c r="Q618" s="682"/>
      <c r="R618" s="682"/>
      <c r="S618" s="682"/>
      <c r="T618" s="682"/>
      <c r="U618" s="682"/>
      <c r="V618" s="682"/>
      <c r="W618" s="682"/>
      <c r="X618" s="682"/>
      <c r="Y618" s="682"/>
      <c r="Z618" s="682"/>
    </row>
    <row r="619" spans="1:26" ht="15">
      <c r="A619" s="682"/>
      <c r="B619" s="684"/>
      <c r="C619" s="684"/>
      <c r="D619" s="684"/>
      <c r="E619" s="865"/>
      <c r="F619" s="865"/>
      <c r="G619" s="865"/>
      <c r="H619" s="865"/>
      <c r="I619" s="684"/>
      <c r="J619" s="682"/>
      <c r="K619" s="682"/>
      <c r="L619" s="682"/>
      <c r="M619" s="682"/>
      <c r="N619" s="682"/>
      <c r="O619" s="682"/>
      <c r="P619" s="682"/>
      <c r="Q619" s="682"/>
      <c r="R619" s="682"/>
      <c r="S619" s="682"/>
      <c r="T619" s="682"/>
      <c r="U619" s="682"/>
      <c r="V619" s="682"/>
      <c r="W619" s="682"/>
      <c r="X619" s="682"/>
      <c r="Y619" s="682"/>
      <c r="Z619" s="682"/>
    </row>
    <row r="620" spans="1:26" ht="15">
      <c r="A620" s="682"/>
      <c r="B620" s="684"/>
      <c r="C620" s="684"/>
      <c r="D620" s="684"/>
      <c r="E620" s="865"/>
      <c r="F620" s="865"/>
      <c r="G620" s="865"/>
      <c r="H620" s="865"/>
      <c r="I620" s="684"/>
      <c r="J620" s="682"/>
      <c r="K620" s="682"/>
      <c r="L620" s="682"/>
      <c r="M620" s="682"/>
      <c r="N620" s="682"/>
      <c r="O620" s="682"/>
      <c r="P620" s="682"/>
      <c r="Q620" s="682"/>
      <c r="R620" s="682"/>
      <c r="S620" s="682"/>
      <c r="T620" s="682"/>
      <c r="U620" s="682"/>
      <c r="V620" s="682"/>
      <c r="W620" s="682"/>
      <c r="X620" s="682"/>
      <c r="Y620" s="682"/>
      <c r="Z620" s="682"/>
    </row>
    <row r="621" spans="1:26" ht="15">
      <c r="A621" s="682"/>
      <c r="B621" s="684"/>
      <c r="C621" s="684"/>
      <c r="D621" s="684"/>
      <c r="E621" s="865"/>
      <c r="F621" s="865"/>
      <c r="G621" s="865"/>
      <c r="H621" s="865"/>
      <c r="I621" s="684"/>
      <c r="J621" s="682"/>
      <c r="K621" s="682"/>
      <c r="L621" s="682"/>
      <c r="M621" s="682"/>
      <c r="N621" s="682"/>
      <c r="O621" s="682"/>
      <c r="P621" s="682"/>
      <c r="Q621" s="682"/>
      <c r="R621" s="682"/>
      <c r="S621" s="682"/>
      <c r="T621" s="682"/>
      <c r="U621" s="682"/>
      <c r="V621" s="682"/>
      <c r="W621" s="682"/>
      <c r="X621" s="682"/>
      <c r="Y621" s="682"/>
      <c r="Z621" s="682"/>
    </row>
    <row r="622" spans="1:26" ht="15">
      <c r="A622" s="682"/>
      <c r="B622" s="684"/>
      <c r="C622" s="684"/>
      <c r="D622" s="684"/>
      <c r="E622" s="865"/>
      <c r="F622" s="865"/>
      <c r="G622" s="865"/>
      <c r="H622" s="865"/>
      <c r="I622" s="684"/>
      <c r="J622" s="682"/>
      <c r="K622" s="682"/>
      <c r="L622" s="682"/>
      <c r="M622" s="682"/>
      <c r="N622" s="682"/>
      <c r="O622" s="682"/>
      <c r="P622" s="682"/>
      <c r="Q622" s="682"/>
      <c r="R622" s="682"/>
      <c r="S622" s="682"/>
      <c r="T622" s="682"/>
      <c r="U622" s="682"/>
      <c r="V622" s="682"/>
      <c r="W622" s="682"/>
      <c r="X622" s="682"/>
      <c r="Y622" s="682"/>
      <c r="Z622" s="682"/>
    </row>
    <row r="623" spans="1:26" ht="15">
      <c r="A623" s="682"/>
      <c r="B623" s="684"/>
      <c r="C623" s="684"/>
      <c r="D623" s="684"/>
      <c r="E623" s="865"/>
      <c r="F623" s="865"/>
      <c r="G623" s="865"/>
      <c r="H623" s="865"/>
      <c r="I623" s="684"/>
      <c r="J623" s="682"/>
      <c r="K623" s="682"/>
      <c r="L623" s="682"/>
      <c r="M623" s="682"/>
      <c r="N623" s="682"/>
      <c r="O623" s="682"/>
      <c r="P623" s="682"/>
      <c r="Q623" s="682"/>
      <c r="R623" s="682"/>
      <c r="S623" s="682"/>
      <c r="T623" s="682"/>
      <c r="U623" s="682"/>
      <c r="V623" s="682"/>
      <c r="W623" s="682"/>
      <c r="X623" s="682"/>
      <c r="Y623" s="682"/>
      <c r="Z623" s="682"/>
    </row>
    <row r="624" spans="1:26" ht="15">
      <c r="A624" s="682"/>
      <c r="B624" s="684"/>
      <c r="C624" s="684"/>
      <c r="D624" s="684"/>
      <c r="E624" s="865"/>
      <c r="F624" s="865"/>
      <c r="G624" s="865"/>
      <c r="H624" s="865"/>
      <c r="I624" s="684"/>
      <c r="J624" s="682"/>
      <c r="K624" s="682"/>
      <c r="L624" s="682"/>
      <c r="M624" s="682"/>
      <c r="N624" s="682"/>
      <c r="O624" s="682"/>
      <c r="P624" s="682"/>
      <c r="Q624" s="682"/>
      <c r="R624" s="682"/>
      <c r="S624" s="682"/>
      <c r="T624" s="682"/>
      <c r="U624" s="682"/>
      <c r="V624" s="682"/>
      <c r="W624" s="682"/>
      <c r="X624" s="682"/>
      <c r="Y624" s="682"/>
      <c r="Z624" s="682"/>
    </row>
    <row r="625" spans="1:26" ht="15">
      <c r="A625" s="682"/>
      <c r="B625" s="684"/>
      <c r="C625" s="684"/>
      <c r="D625" s="684"/>
      <c r="E625" s="865"/>
      <c r="F625" s="865"/>
      <c r="G625" s="865"/>
      <c r="H625" s="865"/>
      <c r="I625" s="684"/>
      <c r="J625" s="682"/>
      <c r="K625" s="682"/>
      <c r="L625" s="682"/>
      <c r="M625" s="682"/>
      <c r="N625" s="682"/>
      <c r="O625" s="682"/>
      <c r="P625" s="682"/>
      <c r="Q625" s="682"/>
      <c r="R625" s="682"/>
      <c r="S625" s="682"/>
      <c r="T625" s="682"/>
      <c r="U625" s="682"/>
      <c r="V625" s="682"/>
      <c r="W625" s="682"/>
      <c r="X625" s="682"/>
      <c r="Y625" s="682"/>
      <c r="Z625" s="682"/>
    </row>
    <row r="626" spans="1:26" ht="15">
      <c r="A626" s="682"/>
      <c r="B626" s="684"/>
      <c r="C626" s="684"/>
      <c r="D626" s="684"/>
      <c r="E626" s="865"/>
      <c r="F626" s="865"/>
      <c r="G626" s="865"/>
      <c r="H626" s="865"/>
      <c r="I626" s="684"/>
      <c r="J626" s="682"/>
      <c r="K626" s="682"/>
      <c r="L626" s="682"/>
      <c r="M626" s="682"/>
      <c r="N626" s="682"/>
      <c r="O626" s="682"/>
      <c r="P626" s="682"/>
      <c r="Q626" s="682"/>
      <c r="R626" s="682"/>
      <c r="S626" s="682"/>
      <c r="T626" s="682"/>
      <c r="U626" s="682"/>
      <c r="V626" s="682"/>
      <c r="W626" s="682"/>
      <c r="X626" s="682"/>
      <c r="Y626" s="682"/>
      <c r="Z626" s="682"/>
    </row>
    <row r="627" spans="1:26" ht="15">
      <c r="A627" s="682"/>
      <c r="B627" s="684"/>
      <c r="C627" s="684"/>
      <c r="D627" s="684"/>
      <c r="E627" s="865"/>
      <c r="F627" s="865"/>
      <c r="G627" s="865"/>
      <c r="H627" s="865"/>
      <c r="I627" s="684"/>
      <c r="J627" s="682"/>
      <c r="K627" s="682"/>
      <c r="L627" s="682"/>
      <c r="M627" s="682"/>
      <c r="N627" s="682"/>
      <c r="O627" s="682"/>
      <c r="P627" s="682"/>
      <c r="Q627" s="682"/>
      <c r="R627" s="682"/>
      <c r="S627" s="682"/>
      <c r="T627" s="682"/>
      <c r="U627" s="682"/>
      <c r="V627" s="682"/>
      <c r="W627" s="682"/>
      <c r="X627" s="682"/>
      <c r="Y627" s="682"/>
      <c r="Z627" s="682"/>
    </row>
    <row r="628" spans="1:26" ht="15">
      <c r="A628" s="682"/>
      <c r="B628" s="684"/>
      <c r="C628" s="684"/>
      <c r="D628" s="684"/>
      <c r="E628" s="865"/>
      <c r="F628" s="865"/>
      <c r="G628" s="865"/>
      <c r="H628" s="865"/>
      <c r="I628" s="684"/>
      <c r="J628" s="682"/>
      <c r="K628" s="682"/>
      <c r="L628" s="682"/>
      <c r="M628" s="682"/>
      <c r="N628" s="682"/>
      <c r="O628" s="682"/>
      <c r="P628" s="682"/>
      <c r="Q628" s="682"/>
      <c r="R628" s="682"/>
      <c r="S628" s="682"/>
      <c r="T628" s="682"/>
      <c r="U628" s="682"/>
      <c r="V628" s="682"/>
      <c r="W628" s="682"/>
      <c r="X628" s="682"/>
      <c r="Y628" s="682"/>
      <c r="Z628" s="682"/>
    </row>
    <row r="629" spans="1:26" ht="15">
      <c r="A629" s="682"/>
      <c r="B629" s="684"/>
      <c r="C629" s="684"/>
      <c r="D629" s="684"/>
      <c r="E629" s="865"/>
      <c r="F629" s="865"/>
      <c r="G629" s="865"/>
      <c r="H629" s="865"/>
      <c r="I629" s="684"/>
      <c r="J629" s="682"/>
      <c r="K629" s="682"/>
      <c r="L629" s="682"/>
      <c r="M629" s="682"/>
      <c r="N629" s="682"/>
      <c r="O629" s="682"/>
      <c r="P629" s="682"/>
      <c r="Q629" s="682"/>
      <c r="R629" s="682"/>
      <c r="S629" s="682"/>
      <c r="T629" s="682"/>
      <c r="U629" s="682"/>
      <c r="V629" s="682"/>
      <c r="W629" s="682"/>
      <c r="X629" s="682"/>
      <c r="Y629" s="682"/>
      <c r="Z629" s="682"/>
    </row>
    <row r="630" spans="1:26" ht="15">
      <c r="A630" s="682"/>
      <c r="B630" s="684"/>
      <c r="C630" s="684"/>
      <c r="D630" s="684"/>
      <c r="E630" s="865"/>
      <c r="F630" s="865"/>
      <c r="G630" s="865"/>
      <c r="H630" s="865"/>
      <c r="I630" s="684"/>
      <c r="J630" s="682"/>
      <c r="K630" s="682"/>
      <c r="L630" s="682"/>
      <c r="M630" s="682"/>
      <c r="N630" s="682"/>
      <c r="O630" s="682"/>
      <c r="P630" s="682"/>
      <c r="Q630" s="682"/>
      <c r="R630" s="682"/>
      <c r="S630" s="682"/>
      <c r="T630" s="682"/>
      <c r="U630" s="682"/>
      <c r="V630" s="682"/>
      <c r="W630" s="682"/>
      <c r="X630" s="682"/>
      <c r="Y630" s="682"/>
      <c r="Z630" s="682"/>
    </row>
    <row r="631" spans="1:26" ht="15">
      <c r="A631" s="682"/>
      <c r="B631" s="684"/>
      <c r="C631" s="684"/>
      <c r="D631" s="684"/>
      <c r="E631" s="865"/>
      <c r="F631" s="865"/>
      <c r="G631" s="865"/>
      <c r="H631" s="865"/>
      <c r="I631" s="684"/>
      <c r="J631" s="682"/>
      <c r="K631" s="682"/>
      <c r="L631" s="682"/>
      <c r="M631" s="682"/>
      <c r="N631" s="682"/>
      <c r="O631" s="682"/>
      <c r="P631" s="682"/>
      <c r="Q631" s="682"/>
      <c r="R631" s="682"/>
      <c r="S631" s="682"/>
      <c r="T631" s="682"/>
      <c r="U631" s="682"/>
      <c r="V631" s="682"/>
      <c r="W631" s="682"/>
      <c r="X631" s="682"/>
      <c r="Y631" s="682"/>
      <c r="Z631" s="682"/>
    </row>
    <row r="632" spans="1:26" ht="15">
      <c r="A632" s="682"/>
      <c r="B632" s="684"/>
      <c r="C632" s="684"/>
      <c r="D632" s="684"/>
      <c r="E632" s="865"/>
      <c r="F632" s="865"/>
      <c r="G632" s="865"/>
      <c r="H632" s="865"/>
      <c r="I632" s="684"/>
      <c r="J632" s="682"/>
      <c r="K632" s="682"/>
      <c r="L632" s="682"/>
      <c r="M632" s="682"/>
      <c r="N632" s="682"/>
      <c r="O632" s="682"/>
      <c r="P632" s="682"/>
      <c r="Q632" s="682"/>
      <c r="R632" s="682"/>
      <c r="S632" s="682"/>
      <c r="T632" s="682"/>
      <c r="U632" s="682"/>
      <c r="V632" s="682"/>
      <c r="W632" s="682"/>
      <c r="X632" s="682"/>
      <c r="Y632" s="682"/>
      <c r="Z632" s="682"/>
    </row>
    <row r="633" spans="1:26" ht="15">
      <c r="A633" s="682"/>
      <c r="B633" s="684"/>
      <c r="C633" s="684"/>
      <c r="D633" s="684"/>
      <c r="E633" s="865"/>
      <c r="F633" s="865"/>
      <c r="G633" s="865"/>
      <c r="H633" s="865"/>
      <c r="I633" s="684"/>
      <c r="J633" s="682"/>
      <c r="K633" s="682"/>
      <c r="L633" s="682"/>
      <c r="M633" s="682"/>
      <c r="N633" s="682"/>
      <c r="O633" s="682"/>
      <c r="P633" s="682"/>
      <c r="Q633" s="682"/>
      <c r="R633" s="682"/>
      <c r="S633" s="682"/>
      <c r="T633" s="682"/>
      <c r="U633" s="682"/>
      <c r="V633" s="682"/>
      <c r="W633" s="682"/>
      <c r="X633" s="682"/>
      <c r="Y633" s="682"/>
      <c r="Z633" s="682"/>
    </row>
    <row r="634" spans="1:26" ht="15">
      <c r="A634" s="682"/>
      <c r="B634" s="684"/>
      <c r="C634" s="684"/>
      <c r="D634" s="684"/>
      <c r="E634" s="865"/>
      <c r="F634" s="865"/>
      <c r="G634" s="865"/>
      <c r="H634" s="865"/>
      <c r="I634" s="684"/>
      <c r="J634" s="682"/>
      <c r="K634" s="682"/>
      <c r="L634" s="682"/>
      <c r="M634" s="682"/>
      <c r="N634" s="682"/>
      <c r="O634" s="682"/>
      <c r="P634" s="682"/>
      <c r="Q634" s="682"/>
      <c r="R634" s="682"/>
      <c r="S634" s="682"/>
      <c r="T634" s="682"/>
      <c r="U634" s="682"/>
      <c r="V634" s="682"/>
      <c r="W634" s="682"/>
      <c r="X634" s="682"/>
      <c r="Y634" s="682"/>
      <c r="Z634" s="682"/>
    </row>
    <row r="635" spans="1:26" ht="15">
      <c r="A635" s="682"/>
      <c r="B635" s="684"/>
      <c r="C635" s="684"/>
      <c r="D635" s="684"/>
      <c r="E635" s="865"/>
      <c r="F635" s="865"/>
      <c r="G635" s="865"/>
      <c r="H635" s="865"/>
      <c r="I635" s="684"/>
      <c r="J635" s="682"/>
      <c r="K635" s="682"/>
      <c r="L635" s="682"/>
      <c r="M635" s="682"/>
      <c r="N635" s="682"/>
      <c r="O635" s="682"/>
      <c r="P635" s="682"/>
      <c r="Q635" s="682"/>
      <c r="R635" s="682"/>
      <c r="S635" s="682"/>
      <c r="T635" s="682"/>
      <c r="U635" s="682"/>
      <c r="V635" s="682"/>
      <c r="W635" s="682"/>
      <c r="X635" s="682"/>
      <c r="Y635" s="682"/>
      <c r="Z635" s="682"/>
    </row>
    <row r="636" spans="1:26" ht="15">
      <c r="A636" s="682"/>
      <c r="B636" s="684"/>
      <c r="C636" s="684"/>
      <c r="D636" s="684"/>
      <c r="E636" s="865"/>
      <c r="F636" s="865"/>
      <c r="G636" s="865"/>
      <c r="H636" s="865"/>
      <c r="I636" s="684"/>
      <c r="J636" s="682"/>
      <c r="K636" s="682"/>
      <c r="L636" s="682"/>
      <c r="M636" s="682"/>
      <c r="N636" s="682"/>
      <c r="O636" s="682"/>
      <c r="P636" s="682"/>
      <c r="Q636" s="682"/>
      <c r="R636" s="682"/>
      <c r="S636" s="682"/>
      <c r="T636" s="682"/>
      <c r="U636" s="682"/>
      <c r="V636" s="682"/>
      <c r="W636" s="682"/>
      <c r="X636" s="682"/>
      <c r="Y636" s="682"/>
      <c r="Z636" s="682"/>
    </row>
    <row r="637" spans="1:26" ht="15">
      <c r="A637" s="682"/>
      <c r="B637" s="684"/>
      <c r="C637" s="684"/>
      <c r="D637" s="684"/>
      <c r="E637" s="865"/>
      <c r="F637" s="865"/>
      <c r="G637" s="865"/>
      <c r="H637" s="865"/>
      <c r="I637" s="684"/>
      <c r="J637" s="682"/>
      <c r="K637" s="682"/>
      <c r="L637" s="682"/>
      <c r="M637" s="682"/>
      <c r="N637" s="682"/>
      <c r="O637" s="682"/>
      <c r="P637" s="682"/>
      <c r="Q637" s="682"/>
      <c r="R637" s="682"/>
      <c r="S637" s="682"/>
      <c r="T637" s="682"/>
      <c r="U637" s="682"/>
      <c r="V637" s="682"/>
      <c r="W637" s="682"/>
      <c r="X637" s="682"/>
      <c r="Y637" s="682"/>
      <c r="Z637" s="682"/>
    </row>
    <row r="638" spans="1:26" ht="15">
      <c r="A638" s="682"/>
      <c r="B638" s="684"/>
      <c r="C638" s="684"/>
      <c r="D638" s="684"/>
      <c r="E638" s="865"/>
      <c r="F638" s="865"/>
      <c r="G638" s="865"/>
      <c r="H638" s="865"/>
      <c r="I638" s="684"/>
      <c r="J638" s="682"/>
      <c r="K638" s="682"/>
      <c r="L638" s="682"/>
      <c r="M638" s="682"/>
      <c r="N638" s="682"/>
      <c r="O638" s="682"/>
      <c r="P638" s="682"/>
      <c r="Q638" s="682"/>
      <c r="R638" s="682"/>
      <c r="S638" s="682"/>
      <c r="T638" s="682"/>
      <c r="U638" s="682"/>
      <c r="V638" s="682"/>
      <c r="W638" s="682"/>
      <c r="X638" s="682"/>
      <c r="Y638" s="682"/>
      <c r="Z638" s="682"/>
    </row>
    <row r="639" spans="1:26" ht="15">
      <c r="A639" s="682"/>
      <c r="B639" s="684"/>
      <c r="C639" s="684"/>
      <c r="D639" s="684"/>
      <c r="E639" s="865"/>
      <c r="F639" s="865"/>
      <c r="G639" s="865"/>
      <c r="H639" s="865"/>
      <c r="I639" s="684"/>
      <c r="J639" s="682"/>
      <c r="K639" s="682"/>
      <c r="L639" s="682"/>
      <c r="M639" s="682"/>
      <c r="N639" s="682"/>
      <c r="O639" s="682"/>
      <c r="P639" s="682"/>
      <c r="Q639" s="682"/>
      <c r="R639" s="682"/>
      <c r="S639" s="682"/>
      <c r="T639" s="682"/>
      <c r="U639" s="682"/>
      <c r="V639" s="682"/>
      <c r="W639" s="682"/>
      <c r="X639" s="682"/>
      <c r="Y639" s="682"/>
      <c r="Z639" s="682"/>
    </row>
    <row r="640" spans="1:26" ht="15">
      <c r="A640" s="682"/>
      <c r="B640" s="684"/>
      <c r="C640" s="684"/>
      <c r="D640" s="684"/>
      <c r="E640" s="865"/>
      <c r="F640" s="865"/>
      <c r="G640" s="865"/>
      <c r="H640" s="865"/>
      <c r="I640" s="684"/>
      <c r="J640" s="682"/>
      <c r="K640" s="682"/>
      <c r="L640" s="682"/>
      <c r="M640" s="682"/>
      <c r="N640" s="682"/>
      <c r="O640" s="682"/>
      <c r="P640" s="682"/>
      <c r="Q640" s="682"/>
      <c r="R640" s="682"/>
      <c r="S640" s="682"/>
      <c r="T640" s="682"/>
      <c r="U640" s="682"/>
      <c r="V640" s="682"/>
      <c r="W640" s="682"/>
      <c r="X640" s="682"/>
      <c r="Y640" s="682"/>
      <c r="Z640" s="682"/>
    </row>
    <row r="641" spans="1:26" ht="15">
      <c r="A641" s="682"/>
      <c r="B641" s="684"/>
      <c r="C641" s="684"/>
      <c r="D641" s="684"/>
      <c r="E641" s="865"/>
      <c r="F641" s="865"/>
      <c r="G641" s="865"/>
      <c r="H641" s="865"/>
      <c r="I641" s="684"/>
      <c r="J641" s="682"/>
      <c r="K641" s="682"/>
      <c r="L641" s="682"/>
      <c r="M641" s="682"/>
      <c r="N641" s="682"/>
      <c r="O641" s="682"/>
      <c r="P641" s="682"/>
      <c r="Q641" s="682"/>
      <c r="R641" s="682"/>
      <c r="S641" s="682"/>
      <c r="T641" s="682"/>
      <c r="U641" s="682"/>
      <c r="V641" s="682"/>
      <c r="W641" s="682"/>
      <c r="X641" s="682"/>
      <c r="Y641" s="682"/>
      <c r="Z641" s="682"/>
    </row>
    <row r="642" spans="1:26" ht="15">
      <c r="A642" s="682"/>
      <c r="B642" s="684"/>
      <c r="C642" s="684"/>
      <c r="D642" s="684"/>
      <c r="E642" s="865"/>
      <c r="F642" s="865"/>
      <c r="G642" s="865"/>
      <c r="H642" s="865"/>
      <c r="I642" s="684"/>
      <c r="J642" s="682"/>
      <c r="K642" s="682"/>
      <c r="L642" s="682"/>
      <c r="M642" s="682"/>
      <c r="N642" s="682"/>
      <c r="O642" s="682"/>
      <c r="P642" s="682"/>
      <c r="Q642" s="682"/>
      <c r="R642" s="682"/>
      <c r="S642" s="682"/>
      <c r="T642" s="682"/>
      <c r="U642" s="682"/>
      <c r="V642" s="682"/>
      <c r="W642" s="682"/>
      <c r="X642" s="682"/>
      <c r="Y642" s="682"/>
      <c r="Z642" s="682"/>
    </row>
    <row r="643" spans="1:26" ht="15">
      <c r="A643" s="682"/>
      <c r="B643" s="684"/>
      <c r="C643" s="684"/>
      <c r="D643" s="684"/>
      <c r="E643" s="865"/>
      <c r="F643" s="865"/>
      <c r="G643" s="865"/>
      <c r="H643" s="865"/>
      <c r="I643" s="684"/>
      <c r="J643" s="682"/>
      <c r="K643" s="682"/>
      <c r="L643" s="682"/>
      <c r="M643" s="682"/>
      <c r="N643" s="682"/>
      <c r="O643" s="682"/>
      <c r="P643" s="682"/>
      <c r="Q643" s="682"/>
      <c r="R643" s="682"/>
      <c r="S643" s="682"/>
      <c r="T643" s="682"/>
      <c r="U643" s="682"/>
      <c r="V643" s="682"/>
      <c r="W643" s="682"/>
      <c r="X643" s="682"/>
      <c r="Y643" s="682"/>
      <c r="Z643" s="682"/>
    </row>
    <row r="644" spans="1:26" ht="15">
      <c r="A644" s="682"/>
      <c r="B644" s="684"/>
      <c r="C644" s="684"/>
      <c r="D644" s="684"/>
      <c r="E644" s="865"/>
      <c r="F644" s="865"/>
      <c r="G644" s="865"/>
      <c r="H644" s="865"/>
      <c r="I644" s="684"/>
      <c r="J644" s="682"/>
      <c r="K644" s="682"/>
      <c r="L644" s="682"/>
      <c r="M644" s="682"/>
      <c r="N644" s="682"/>
      <c r="O644" s="682"/>
      <c r="P644" s="682"/>
      <c r="Q644" s="682"/>
      <c r="R644" s="682"/>
      <c r="S644" s="682"/>
      <c r="T644" s="682"/>
      <c r="U644" s="682"/>
      <c r="V644" s="682"/>
      <c r="W644" s="682"/>
      <c r="X644" s="682"/>
      <c r="Y644" s="682"/>
      <c r="Z644" s="682"/>
    </row>
    <row r="645" spans="1:26" ht="15">
      <c r="A645" s="682"/>
      <c r="B645" s="684"/>
      <c r="C645" s="684"/>
      <c r="D645" s="684"/>
      <c r="E645" s="865"/>
      <c r="F645" s="865"/>
      <c r="G645" s="865"/>
      <c r="H645" s="865"/>
      <c r="I645" s="684"/>
      <c r="J645" s="682"/>
      <c r="K645" s="682"/>
      <c r="L645" s="682"/>
      <c r="M645" s="682"/>
      <c r="N645" s="682"/>
      <c r="O645" s="682"/>
      <c r="P645" s="682"/>
      <c r="Q645" s="682"/>
      <c r="R645" s="682"/>
      <c r="S645" s="682"/>
      <c r="T645" s="682"/>
      <c r="U645" s="682"/>
      <c r="V645" s="682"/>
      <c r="W645" s="682"/>
      <c r="X645" s="682"/>
      <c r="Y645" s="682"/>
      <c r="Z645" s="682"/>
    </row>
    <row r="646" spans="1:26" ht="15">
      <c r="A646" s="682"/>
      <c r="B646" s="684"/>
      <c r="C646" s="684"/>
      <c r="D646" s="684"/>
      <c r="E646" s="865"/>
      <c r="F646" s="865"/>
      <c r="G646" s="865"/>
      <c r="H646" s="865"/>
      <c r="I646" s="684"/>
      <c r="J646" s="682"/>
      <c r="K646" s="682"/>
      <c r="L646" s="682"/>
      <c r="M646" s="682"/>
      <c r="N646" s="682"/>
      <c r="O646" s="682"/>
      <c r="P646" s="682"/>
      <c r="Q646" s="682"/>
      <c r="R646" s="682"/>
      <c r="S646" s="682"/>
      <c r="T646" s="682"/>
      <c r="U646" s="682"/>
      <c r="V646" s="682"/>
      <c r="W646" s="682"/>
      <c r="X646" s="682"/>
      <c r="Y646" s="682"/>
      <c r="Z646" s="682"/>
    </row>
    <row r="647" spans="1:26" ht="15">
      <c r="A647" s="682"/>
      <c r="B647" s="684"/>
      <c r="C647" s="684"/>
      <c r="D647" s="684"/>
      <c r="E647" s="865"/>
      <c r="F647" s="865"/>
      <c r="G647" s="865"/>
      <c r="H647" s="865"/>
      <c r="I647" s="684"/>
      <c r="J647" s="682"/>
      <c r="K647" s="682"/>
      <c r="L647" s="682"/>
      <c r="M647" s="682"/>
      <c r="N647" s="682"/>
      <c r="O647" s="682"/>
      <c r="P647" s="682"/>
      <c r="Q647" s="682"/>
      <c r="R647" s="682"/>
      <c r="S647" s="682"/>
      <c r="T647" s="682"/>
      <c r="U647" s="682"/>
      <c r="V647" s="682"/>
      <c r="W647" s="682"/>
      <c r="X647" s="682"/>
      <c r="Y647" s="682"/>
      <c r="Z647" s="682"/>
    </row>
    <row r="648" spans="1:26" ht="15">
      <c r="A648" s="682"/>
      <c r="B648" s="684"/>
      <c r="C648" s="684"/>
      <c r="D648" s="684"/>
      <c r="E648" s="865"/>
      <c r="F648" s="865"/>
      <c r="G648" s="865"/>
      <c r="H648" s="865"/>
      <c r="I648" s="684"/>
      <c r="J648" s="682"/>
      <c r="K648" s="682"/>
      <c r="L648" s="682"/>
      <c r="M648" s="682"/>
      <c r="N648" s="682"/>
      <c r="O648" s="682"/>
      <c r="P648" s="682"/>
      <c r="Q648" s="682"/>
      <c r="R648" s="682"/>
      <c r="S648" s="682"/>
      <c r="T648" s="682"/>
      <c r="U648" s="682"/>
      <c r="V648" s="682"/>
      <c r="W648" s="682"/>
      <c r="X648" s="682"/>
      <c r="Y648" s="682"/>
      <c r="Z648" s="682"/>
    </row>
    <row r="649" spans="1:26" ht="15">
      <c r="A649" s="682"/>
      <c r="B649" s="684"/>
      <c r="C649" s="684"/>
      <c r="D649" s="684"/>
      <c r="E649" s="865"/>
      <c r="F649" s="865"/>
      <c r="G649" s="865"/>
      <c r="H649" s="865"/>
      <c r="I649" s="684"/>
      <c r="J649" s="682"/>
      <c r="K649" s="682"/>
      <c r="L649" s="682"/>
      <c r="M649" s="682"/>
      <c r="N649" s="682"/>
      <c r="O649" s="682"/>
      <c r="P649" s="682"/>
      <c r="Q649" s="682"/>
      <c r="R649" s="682"/>
      <c r="S649" s="682"/>
      <c r="T649" s="682"/>
      <c r="U649" s="682"/>
      <c r="V649" s="682"/>
      <c r="W649" s="682"/>
      <c r="X649" s="682"/>
      <c r="Y649" s="682"/>
      <c r="Z649" s="682"/>
    </row>
    <row r="650" spans="1:26" ht="15">
      <c r="A650" s="682"/>
      <c r="B650" s="684"/>
      <c r="C650" s="684"/>
      <c r="D650" s="684"/>
      <c r="E650" s="865"/>
      <c r="F650" s="865"/>
      <c r="G650" s="865"/>
      <c r="H650" s="865"/>
      <c r="I650" s="684"/>
      <c r="J650" s="682"/>
      <c r="K650" s="682"/>
      <c r="L650" s="682"/>
      <c r="M650" s="682"/>
      <c r="N650" s="682"/>
      <c r="O650" s="682"/>
      <c r="P650" s="682"/>
      <c r="Q650" s="682"/>
      <c r="R650" s="682"/>
      <c r="S650" s="682"/>
      <c r="T650" s="682"/>
      <c r="U650" s="682"/>
      <c r="V650" s="682"/>
      <c r="W650" s="682"/>
      <c r="X650" s="682"/>
      <c r="Y650" s="682"/>
      <c r="Z650" s="682"/>
    </row>
    <row r="651" spans="1:26" ht="15">
      <c r="A651" s="682"/>
      <c r="B651" s="684"/>
      <c r="C651" s="684"/>
      <c r="D651" s="684"/>
      <c r="E651" s="865"/>
      <c r="F651" s="865"/>
      <c r="G651" s="865"/>
      <c r="H651" s="865"/>
      <c r="I651" s="684"/>
      <c r="J651" s="682"/>
      <c r="K651" s="682"/>
      <c r="L651" s="682"/>
      <c r="M651" s="682"/>
      <c r="N651" s="682"/>
      <c r="O651" s="682"/>
      <c r="P651" s="682"/>
      <c r="Q651" s="682"/>
      <c r="R651" s="682"/>
      <c r="S651" s="682"/>
      <c r="T651" s="682"/>
      <c r="U651" s="682"/>
      <c r="V651" s="682"/>
      <c r="W651" s="682"/>
      <c r="X651" s="682"/>
      <c r="Y651" s="682"/>
      <c r="Z651" s="682"/>
    </row>
    <row r="652" spans="1:26" ht="15">
      <c r="A652" s="682"/>
      <c r="B652" s="684"/>
      <c r="C652" s="684"/>
      <c r="D652" s="684"/>
      <c r="E652" s="865"/>
      <c r="F652" s="865"/>
      <c r="G652" s="865"/>
      <c r="H652" s="865"/>
      <c r="I652" s="684"/>
      <c r="J652" s="682"/>
      <c r="K652" s="682"/>
      <c r="L652" s="682"/>
      <c r="M652" s="682"/>
      <c r="N652" s="682"/>
      <c r="O652" s="682"/>
      <c r="P652" s="682"/>
      <c r="Q652" s="682"/>
      <c r="R652" s="682"/>
      <c r="S652" s="682"/>
      <c r="T652" s="682"/>
      <c r="U652" s="682"/>
      <c r="V652" s="682"/>
      <c r="W652" s="682"/>
      <c r="X652" s="682"/>
      <c r="Y652" s="682"/>
      <c r="Z652" s="682"/>
    </row>
    <row r="653" spans="1:26" ht="15">
      <c r="A653" s="682"/>
      <c r="B653" s="684"/>
      <c r="C653" s="684"/>
      <c r="D653" s="684"/>
      <c r="E653" s="865"/>
      <c r="F653" s="865"/>
      <c r="G653" s="865"/>
      <c r="H653" s="865"/>
      <c r="I653" s="684"/>
      <c r="J653" s="682"/>
      <c r="K653" s="682"/>
      <c r="L653" s="682"/>
      <c r="M653" s="682"/>
      <c r="N653" s="682"/>
      <c r="O653" s="682"/>
      <c r="P653" s="682"/>
      <c r="Q653" s="682"/>
      <c r="R653" s="682"/>
      <c r="S653" s="682"/>
      <c r="T653" s="682"/>
      <c r="U653" s="682"/>
      <c r="V653" s="682"/>
      <c r="W653" s="682"/>
      <c r="X653" s="682"/>
      <c r="Y653" s="682"/>
      <c r="Z653" s="682"/>
    </row>
    <row r="654" spans="1:26" ht="15">
      <c r="A654" s="682"/>
      <c r="B654" s="684"/>
      <c r="C654" s="684"/>
      <c r="D654" s="684"/>
      <c r="E654" s="865"/>
      <c r="F654" s="865"/>
      <c r="G654" s="865"/>
      <c r="H654" s="865"/>
      <c r="I654" s="684"/>
      <c r="J654" s="682"/>
      <c r="K654" s="682"/>
      <c r="L654" s="682"/>
      <c r="M654" s="682"/>
      <c r="N654" s="682"/>
      <c r="O654" s="682"/>
      <c r="P654" s="682"/>
      <c r="Q654" s="682"/>
      <c r="R654" s="682"/>
      <c r="S654" s="682"/>
      <c r="T654" s="682"/>
      <c r="U654" s="682"/>
      <c r="V654" s="682"/>
      <c r="W654" s="682"/>
      <c r="X654" s="682"/>
      <c r="Y654" s="682"/>
      <c r="Z654" s="682"/>
    </row>
    <row r="655" spans="1:26" ht="15">
      <c r="A655" s="682"/>
      <c r="B655" s="684"/>
      <c r="C655" s="684"/>
      <c r="D655" s="684"/>
      <c r="E655" s="865"/>
      <c r="F655" s="865"/>
      <c r="G655" s="865"/>
      <c r="H655" s="865"/>
      <c r="I655" s="684"/>
      <c r="J655" s="682"/>
      <c r="K655" s="682"/>
      <c r="L655" s="682"/>
      <c r="M655" s="682"/>
      <c r="N655" s="682"/>
      <c r="O655" s="682"/>
      <c r="P655" s="682"/>
      <c r="Q655" s="682"/>
      <c r="R655" s="682"/>
      <c r="S655" s="682"/>
      <c r="T655" s="682"/>
      <c r="U655" s="682"/>
      <c r="V655" s="682"/>
      <c r="W655" s="682"/>
      <c r="X655" s="682"/>
      <c r="Y655" s="682"/>
      <c r="Z655" s="682"/>
    </row>
    <row r="656" spans="1:26" ht="15">
      <c r="A656" s="682"/>
      <c r="B656" s="684"/>
      <c r="C656" s="684"/>
      <c r="D656" s="684"/>
      <c r="E656" s="865"/>
      <c r="F656" s="865"/>
      <c r="G656" s="865"/>
      <c r="H656" s="865"/>
      <c r="I656" s="684"/>
      <c r="J656" s="682"/>
      <c r="K656" s="682"/>
      <c r="L656" s="682"/>
      <c r="M656" s="682"/>
      <c r="N656" s="682"/>
      <c r="O656" s="682"/>
      <c r="P656" s="682"/>
      <c r="Q656" s="682"/>
      <c r="R656" s="682"/>
      <c r="S656" s="682"/>
      <c r="T656" s="682"/>
      <c r="U656" s="682"/>
      <c r="V656" s="682"/>
      <c r="W656" s="682"/>
      <c r="X656" s="682"/>
      <c r="Y656" s="682"/>
      <c r="Z656" s="682"/>
    </row>
    <row r="657" spans="1:26" ht="15">
      <c r="A657" s="682"/>
      <c r="B657" s="684"/>
      <c r="C657" s="684"/>
      <c r="D657" s="684"/>
      <c r="E657" s="865"/>
      <c r="F657" s="865"/>
      <c r="G657" s="865"/>
      <c r="H657" s="865"/>
      <c r="I657" s="684"/>
      <c r="J657" s="682"/>
      <c r="K657" s="682"/>
      <c r="L657" s="682"/>
      <c r="M657" s="682"/>
      <c r="N657" s="682"/>
      <c r="O657" s="682"/>
      <c r="P657" s="682"/>
      <c r="Q657" s="682"/>
      <c r="R657" s="682"/>
      <c r="S657" s="682"/>
      <c r="T657" s="682"/>
      <c r="U657" s="682"/>
      <c r="V657" s="682"/>
      <c r="W657" s="682"/>
      <c r="X657" s="682"/>
      <c r="Y657" s="682"/>
      <c r="Z657" s="682"/>
    </row>
    <row r="658" spans="1:26" ht="15">
      <c r="A658" s="682"/>
      <c r="B658" s="684"/>
      <c r="C658" s="684"/>
      <c r="D658" s="684"/>
      <c r="E658" s="865"/>
      <c r="F658" s="865"/>
      <c r="G658" s="865"/>
      <c r="H658" s="865"/>
      <c r="I658" s="684"/>
      <c r="J658" s="682"/>
      <c r="K658" s="682"/>
      <c r="L658" s="682"/>
      <c r="M658" s="682"/>
      <c r="N658" s="682"/>
      <c r="O658" s="682"/>
      <c r="P658" s="682"/>
      <c r="Q658" s="682"/>
      <c r="R658" s="682"/>
      <c r="S658" s="682"/>
      <c r="T658" s="682"/>
      <c r="U658" s="682"/>
      <c r="V658" s="682"/>
      <c r="W658" s="682"/>
      <c r="X658" s="682"/>
      <c r="Y658" s="682"/>
      <c r="Z658" s="682"/>
    </row>
    <row r="659" spans="1:26" ht="15">
      <c r="A659" s="682"/>
      <c r="B659" s="684"/>
      <c r="C659" s="684"/>
      <c r="D659" s="684"/>
      <c r="E659" s="865"/>
      <c r="F659" s="865"/>
      <c r="G659" s="865"/>
      <c r="H659" s="865"/>
      <c r="I659" s="684"/>
      <c r="J659" s="682"/>
      <c r="K659" s="682"/>
      <c r="L659" s="682"/>
      <c r="M659" s="682"/>
      <c r="N659" s="682"/>
      <c r="O659" s="682"/>
      <c r="P659" s="682"/>
      <c r="Q659" s="682"/>
      <c r="R659" s="682"/>
      <c r="S659" s="682"/>
      <c r="T659" s="682"/>
      <c r="U659" s="682"/>
      <c r="V659" s="682"/>
      <c r="W659" s="682"/>
      <c r="X659" s="682"/>
      <c r="Y659" s="682"/>
      <c r="Z659" s="682"/>
    </row>
    <row r="660" spans="1:26" ht="15">
      <c r="A660" s="682"/>
      <c r="B660" s="684"/>
      <c r="C660" s="684"/>
      <c r="D660" s="684"/>
      <c r="E660" s="865"/>
      <c r="F660" s="865"/>
      <c r="G660" s="865"/>
      <c r="H660" s="865"/>
      <c r="I660" s="684"/>
      <c r="J660" s="682"/>
      <c r="K660" s="682"/>
      <c r="L660" s="682"/>
      <c r="M660" s="682"/>
      <c r="N660" s="682"/>
      <c r="O660" s="682"/>
      <c r="P660" s="682"/>
      <c r="Q660" s="682"/>
      <c r="R660" s="682"/>
      <c r="S660" s="682"/>
      <c r="T660" s="682"/>
      <c r="U660" s="682"/>
      <c r="V660" s="682"/>
      <c r="W660" s="682"/>
      <c r="X660" s="682"/>
      <c r="Y660" s="682"/>
      <c r="Z660" s="682"/>
    </row>
    <row r="661" spans="1:26" ht="15">
      <c r="A661" s="682"/>
      <c r="B661" s="684"/>
      <c r="C661" s="684"/>
      <c r="D661" s="684"/>
      <c r="E661" s="865"/>
      <c r="F661" s="865"/>
      <c r="G661" s="865"/>
      <c r="H661" s="865"/>
      <c r="I661" s="684"/>
      <c r="J661" s="682"/>
      <c r="K661" s="682"/>
      <c r="L661" s="682"/>
      <c r="M661" s="682"/>
      <c r="N661" s="682"/>
      <c r="O661" s="682"/>
      <c r="P661" s="682"/>
      <c r="Q661" s="682"/>
      <c r="R661" s="682"/>
      <c r="S661" s="682"/>
      <c r="T661" s="682"/>
      <c r="U661" s="682"/>
      <c r="V661" s="682"/>
      <c r="W661" s="682"/>
      <c r="X661" s="682"/>
      <c r="Y661" s="682"/>
      <c r="Z661" s="682"/>
    </row>
    <row r="662" spans="1:26" ht="15">
      <c r="A662" s="682"/>
      <c r="B662" s="684"/>
      <c r="C662" s="684"/>
      <c r="D662" s="684"/>
      <c r="E662" s="865"/>
      <c r="F662" s="865"/>
      <c r="G662" s="865"/>
      <c r="H662" s="865"/>
      <c r="I662" s="684"/>
      <c r="J662" s="682"/>
      <c r="K662" s="682"/>
      <c r="L662" s="682"/>
      <c r="M662" s="682"/>
      <c r="N662" s="682"/>
      <c r="O662" s="682"/>
      <c r="P662" s="682"/>
      <c r="Q662" s="682"/>
      <c r="R662" s="682"/>
      <c r="S662" s="682"/>
      <c r="T662" s="682"/>
      <c r="U662" s="682"/>
      <c r="V662" s="682"/>
      <c r="W662" s="682"/>
      <c r="X662" s="682"/>
      <c r="Y662" s="682"/>
      <c r="Z662" s="682"/>
    </row>
    <row r="663" spans="1:26" ht="15">
      <c r="A663" s="682"/>
      <c r="B663" s="684"/>
      <c r="C663" s="684"/>
      <c r="D663" s="684"/>
      <c r="E663" s="865"/>
      <c r="F663" s="865"/>
      <c r="G663" s="865"/>
      <c r="H663" s="865"/>
      <c r="I663" s="684"/>
      <c r="J663" s="682"/>
      <c r="K663" s="682"/>
      <c r="L663" s="682"/>
      <c r="M663" s="682"/>
      <c r="N663" s="682"/>
      <c r="O663" s="682"/>
      <c r="P663" s="682"/>
      <c r="Q663" s="682"/>
      <c r="R663" s="682"/>
      <c r="S663" s="682"/>
      <c r="T663" s="682"/>
      <c r="U663" s="682"/>
      <c r="V663" s="682"/>
      <c r="W663" s="682"/>
      <c r="X663" s="682"/>
      <c r="Y663" s="682"/>
      <c r="Z663" s="682"/>
    </row>
    <row r="664" spans="1:26" ht="15">
      <c r="A664" s="682"/>
      <c r="B664" s="684"/>
      <c r="C664" s="684"/>
      <c r="D664" s="684"/>
      <c r="E664" s="865"/>
      <c r="F664" s="865"/>
      <c r="G664" s="865"/>
      <c r="H664" s="865"/>
      <c r="I664" s="684"/>
      <c r="J664" s="682"/>
      <c r="K664" s="682"/>
      <c r="L664" s="682"/>
      <c r="M664" s="682"/>
      <c r="N664" s="682"/>
      <c r="O664" s="682"/>
      <c r="P664" s="682"/>
      <c r="Q664" s="682"/>
      <c r="R664" s="682"/>
      <c r="S664" s="682"/>
      <c r="T664" s="682"/>
      <c r="U664" s="682"/>
      <c r="V664" s="682"/>
      <c r="W664" s="682"/>
      <c r="X664" s="682"/>
      <c r="Y664" s="682"/>
      <c r="Z664" s="682"/>
    </row>
    <row r="665" spans="1:26" ht="15">
      <c r="A665" s="682"/>
      <c r="B665" s="684"/>
      <c r="C665" s="684"/>
      <c r="D665" s="684"/>
      <c r="E665" s="865"/>
      <c r="F665" s="865"/>
      <c r="G665" s="865"/>
      <c r="H665" s="865"/>
      <c r="I665" s="684"/>
      <c r="J665" s="682"/>
      <c r="K665" s="682"/>
      <c r="L665" s="682"/>
      <c r="M665" s="682"/>
      <c r="N665" s="682"/>
      <c r="O665" s="682"/>
      <c r="P665" s="682"/>
      <c r="Q665" s="682"/>
      <c r="R665" s="682"/>
      <c r="S665" s="682"/>
      <c r="T665" s="682"/>
      <c r="U665" s="682"/>
      <c r="V665" s="682"/>
      <c r="W665" s="682"/>
      <c r="X665" s="682"/>
      <c r="Y665" s="682"/>
      <c r="Z665" s="682"/>
    </row>
    <row r="666" spans="1:26" ht="15">
      <c r="A666" s="682"/>
      <c r="B666" s="684"/>
      <c r="C666" s="684"/>
      <c r="D666" s="684"/>
      <c r="E666" s="865"/>
      <c r="F666" s="865"/>
      <c r="G666" s="865"/>
      <c r="H666" s="865"/>
      <c r="I666" s="684"/>
      <c r="J666" s="682"/>
      <c r="K666" s="682"/>
      <c r="L666" s="682"/>
      <c r="M666" s="682"/>
      <c r="N666" s="682"/>
      <c r="O666" s="682"/>
      <c r="P666" s="682"/>
      <c r="Q666" s="682"/>
      <c r="R666" s="682"/>
      <c r="S666" s="682"/>
      <c r="T666" s="682"/>
      <c r="U666" s="682"/>
      <c r="V666" s="682"/>
      <c r="W666" s="682"/>
      <c r="X666" s="682"/>
      <c r="Y666" s="682"/>
      <c r="Z666" s="682"/>
    </row>
    <row r="667" spans="1:26" ht="15">
      <c r="A667" s="682"/>
      <c r="B667" s="684"/>
      <c r="C667" s="684"/>
      <c r="D667" s="684"/>
      <c r="E667" s="865"/>
      <c r="F667" s="865"/>
      <c r="G667" s="865"/>
      <c r="H667" s="865"/>
      <c r="I667" s="684"/>
      <c r="J667" s="682"/>
      <c r="K667" s="682"/>
      <c r="L667" s="682"/>
      <c r="M667" s="682"/>
      <c r="N667" s="682"/>
      <c r="O667" s="682"/>
      <c r="P667" s="682"/>
      <c r="Q667" s="682"/>
      <c r="R667" s="682"/>
      <c r="S667" s="682"/>
      <c r="T667" s="682"/>
      <c r="U667" s="682"/>
      <c r="V667" s="682"/>
      <c r="W667" s="682"/>
      <c r="X667" s="682"/>
      <c r="Y667" s="682"/>
      <c r="Z667" s="682"/>
    </row>
    <row r="668" spans="1:26" ht="15">
      <c r="A668" s="682"/>
      <c r="B668" s="684"/>
      <c r="C668" s="684"/>
      <c r="D668" s="684"/>
      <c r="E668" s="865"/>
      <c r="F668" s="865"/>
      <c r="G668" s="865"/>
      <c r="H668" s="865"/>
      <c r="I668" s="684"/>
      <c r="J668" s="682"/>
      <c r="K668" s="682"/>
      <c r="L668" s="682"/>
      <c r="M668" s="682"/>
      <c r="N668" s="682"/>
      <c r="O668" s="682"/>
      <c r="P668" s="682"/>
      <c r="Q668" s="682"/>
      <c r="R668" s="682"/>
      <c r="S668" s="682"/>
      <c r="T668" s="682"/>
      <c r="U668" s="682"/>
      <c r="V668" s="682"/>
      <c r="W668" s="682"/>
      <c r="X668" s="682"/>
      <c r="Y668" s="682"/>
      <c r="Z668" s="682"/>
    </row>
    <row r="669" spans="1:26" ht="15">
      <c r="A669" s="682"/>
      <c r="B669" s="684"/>
      <c r="C669" s="684"/>
      <c r="D669" s="684"/>
      <c r="E669" s="865"/>
      <c r="F669" s="865"/>
      <c r="G669" s="865"/>
      <c r="H669" s="865"/>
      <c r="I669" s="684"/>
      <c r="J669" s="682"/>
      <c r="K669" s="682"/>
      <c r="L669" s="682"/>
      <c r="M669" s="682"/>
      <c r="N669" s="682"/>
      <c r="O669" s="682"/>
      <c r="P669" s="682"/>
      <c r="Q669" s="682"/>
      <c r="R669" s="682"/>
      <c r="S669" s="682"/>
      <c r="T669" s="682"/>
      <c r="U669" s="682"/>
      <c r="V669" s="682"/>
      <c r="W669" s="682"/>
      <c r="X669" s="682"/>
      <c r="Y669" s="682"/>
      <c r="Z669" s="682"/>
    </row>
    <row r="670" spans="1:26" ht="15">
      <c r="A670" s="682"/>
      <c r="B670" s="684"/>
      <c r="C670" s="684"/>
      <c r="D670" s="684"/>
      <c r="E670" s="865"/>
      <c r="F670" s="865"/>
      <c r="G670" s="865"/>
      <c r="H670" s="865"/>
      <c r="I670" s="684"/>
      <c r="J670" s="682"/>
      <c r="K670" s="682"/>
      <c r="L670" s="682"/>
      <c r="M670" s="682"/>
      <c r="N670" s="682"/>
      <c r="O670" s="682"/>
      <c r="P670" s="682"/>
      <c r="Q670" s="682"/>
      <c r="R670" s="682"/>
      <c r="S670" s="682"/>
      <c r="T670" s="682"/>
      <c r="U670" s="682"/>
      <c r="V670" s="682"/>
      <c r="W670" s="682"/>
      <c r="X670" s="682"/>
      <c r="Y670" s="682"/>
      <c r="Z670" s="682"/>
    </row>
    <row r="671" spans="1:26" ht="15">
      <c r="A671" s="682"/>
      <c r="B671" s="684"/>
      <c r="C671" s="684"/>
      <c r="D671" s="684"/>
      <c r="E671" s="865"/>
      <c r="F671" s="865"/>
      <c r="G671" s="865"/>
      <c r="H671" s="865"/>
      <c r="I671" s="684"/>
      <c r="J671" s="682"/>
      <c r="K671" s="682"/>
      <c r="L671" s="682"/>
      <c r="M671" s="682"/>
      <c r="N671" s="682"/>
      <c r="O671" s="682"/>
      <c r="P671" s="682"/>
      <c r="Q671" s="682"/>
      <c r="R671" s="682"/>
      <c r="S671" s="682"/>
      <c r="T671" s="682"/>
      <c r="U671" s="682"/>
      <c r="V671" s="682"/>
      <c r="W671" s="682"/>
      <c r="X671" s="682"/>
      <c r="Y671" s="682"/>
      <c r="Z671" s="682"/>
    </row>
    <row r="672" spans="1:26" ht="15">
      <c r="A672" s="682"/>
      <c r="B672" s="684"/>
      <c r="C672" s="684"/>
      <c r="D672" s="684"/>
      <c r="E672" s="865"/>
      <c r="F672" s="865"/>
      <c r="G672" s="865"/>
      <c r="H672" s="865"/>
      <c r="I672" s="684"/>
      <c r="J672" s="682"/>
      <c r="K672" s="682"/>
      <c r="L672" s="682"/>
      <c r="M672" s="682"/>
      <c r="N672" s="682"/>
      <c r="O672" s="682"/>
      <c r="P672" s="682"/>
      <c r="Q672" s="682"/>
      <c r="R672" s="682"/>
      <c r="S672" s="682"/>
      <c r="T672" s="682"/>
      <c r="U672" s="682"/>
      <c r="V672" s="682"/>
      <c r="W672" s="682"/>
      <c r="X672" s="682"/>
      <c r="Y672" s="682"/>
      <c r="Z672" s="682"/>
    </row>
    <row r="673" spans="1:26" ht="15">
      <c r="A673" s="682"/>
      <c r="B673" s="684"/>
      <c r="C673" s="684"/>
      <c r="D673" s="684"/>
      <c r="E673" s="865"/>
      <c r="F673" s="865"/>
      <c r="G673" s="865"/>
      <c r="H673" s="865"/>
      <c r="I673" s="684"/>
      <c r="J673" s="682"/>
      <c r="K673" s="682"/>
      <c r="L673" s="682"/>
      <c r="M673" s="682"/>
      <c r="N673" s="682"/>
      <c r="O673" s="682"/>
      <c r="P673" s="682"/>
      <c r="Q673" s="682"/>
      <c r="R673" s="682"/>
      <c r="S673" s="682"/>
      <c r="T673" s="682"/>
      <c r="U673" s="682"/>
      <c r="V673" s="682"/>
      <c r="W673" s="682"/>
      <c r="X673" s="682"/>
      <c r="Y673" s="682"/>
      <c r="Z673" s="682"/>
    </row>
    <row r="674" spans="1:26" ht="15">
      <c r="A674" s="682"/>
      <c r="B674" s="684"/>
      <c r="C674" s="684"/>
      <c r="D674" s="684"/>
      <c r="E674" s="865"/>
      <c r="F674" s="865"/>
      <c r="G674" s="865"/>
      <c r="H674" s="865"/>
      <c r="I674" s="684"/>
      <c r="J674" s="682"/>
      <c r="K674" s="682"/>
      <c r="L674" s="682"/>
      <c r="M674" s="682"/>
      <c r="N674" s="682"/>
      <c r="O674" s="682"/>
      <c r="P674" s="682"/>
      <c r="Q674" s="682"/>
      <c r="R674" s="682"/>
      <c r="S674" s="682"/>
      <c r="T674" s="682"/>
      <c r="U674" s="682"/>
      <c r="V674" s="682"/>
      <c r="W674" s="682"/>
      <c r="X674" s="682"/>
      <c r="Y674" s="682"/>
      <c r="Z674" s="682"/>
    </row>
    <row r="675" spans="1:26" ht="15">
      <c r="A675" s="682"/>
      <c r="B675" s="684"/>
      <c r="C675" s="684"/>
      <c r="D675" s="684"/>
      <c r="E675" s="865"/>
      <c r="F675" s="865"/>
      <c r="G675" s="865"/>
      <c r="H675" s="865"/>
      <c r="I675" s="684"/>
      <c r="J675" s="682"/>
      <c r="K675" s="682"/>
      <c r="L675" s="682"/>
      <c r="M675" s="682"/>
      <c r="N675" s="682"/>
      <c r="O675" s="682"/>
      <c r="P675" s="682"/>
      <c r="Q675" s="682"/>
      <c r="R675" s="682"/>
      <c r="S675" s="682"/>
      <c r="T675" s="682"/>
      <c r="U675" s="682"/>
      <c r="V675" s="682"/>
      <c r="W675" s="682"/>
      <c r="X675" s="682"/>
      <c r="Y675" s="682"/>
      <c r="Z675" s="682"/>
    </row>
    <row r="676" spans="1:26" ht="15">
      <c r="A676" s="682"/>
      <c r="B676" s="684"/>
      <c r="C676" s="684"/>
      <c r="D676" s="684"/>
      <c r="E676" s="865"/>
      <c r="F676" s="865"/>
      <c r="G676" s="865"/>
      <c r="H676" s="865"/>
      <c r="I676" s="684"/>
      <c r="J676" s="682"/>
      <c r="K676" s="682"/>
      <c r="L676" s="682"/>
      <c r="M676" s="682"/>
      <c r="N676" s="682"/>
      <c r="O676" s="682"/>
      <c r="P676" s="682"/>
      <c r="Q676" s="682"/>
      <c r="R676" s="682"/>
      <c r="S676" s="682"/>
      <c r="T676" s="682"/>
      <c r="U676" s="682"/>
      <c r="V676" s="682"/>
      <c r="W676" s="682"/>
      <c r="X676" s="682"/>
      <c r="Y676" s="682"/>
      <c r="Z676" s="682"/>
    </row>
    <row r="677" spans="1:26" ht="15">
      <c r="A677" s="682"/>
      <c r="B677" s="684"/>
      <c r="C677" s="684"/>
      <c r="D677" s="684"/>
      <c r="E677" s="865"/>
      <c r="F677" s="865"/>
      <c r="G677" s="865"/>
      <c r="H677" s="865"/>
      <c r="I677" s="684"/>
      <c r="J677" s="682"/>
      <c r="K677" s="682"/>
      <c r="L677" s="682"/>
      <c r="M677" s="682"/>
      <c r="N677" s="682"/>
      <c r="O677" s="682"/>
      <c r="P677" s="682"/>
      <c r="Q677" s="682"/>
      <c r="R677" s="682"/>
      <c r="S677" s="682"/>
      <c r="T677" s="682"/>
      <c r="U677" s="682"/>
      <c r="V677" s="682"/>
      <c r="W677" s="682"/>
      <c r="X677" s="682"/>
      <c r="Y677" s="682"/>
      <c r="Z677" s="682"/>
    </row>
    <row r="678" spans="1:26" ht="15">
      <c r="A678" s="682"/>
      <c r="B678" s="684"/>
      <c r="C678" s="684"/>
      <c r="D678" s="684"/>
      <c r="E678" s="865"/>
      <c r="F678" s="865"/>
      <c r="G678" s="865"/>
      <c r="H678" s="865"/>
      <c r="I678" s="684"/>
      <c r="J678" s="682"/>
      <c r="K678" s="682"/>
      <c r="L678" s="682"/>
      <c r="M678" s="682"/>
      <c r="N678" s="682"/>
      <c r="O678" s="682"/>
      <c r="P678" s="682"/>
      <c r="Q678" s="682"/>
      <c r="R678" s="682"/>
      <c r="S678" s="682"/>
      <c r="T678" s="682"/>
      <c r="U678" s="682"/>
      <c r="V678" s="682"/>
      <c r="W678" s="682"/>
      <c r="X678" s="682"/>
      <c r="Y678" s="682"/>
      <c r="Z678" s="682"/>
    </row>
    <row r="679" spans="1:26" ht="15">
      <c r="A679" s="682"/>
      <c r="B679" s="684"/>
      <c r="C679" s="684"/>
      <c r="D679" s="684"/>
      <c r="E679" s="865"/>
      <c r="F679" s="865"/>
      <c r="G679" s="865"/>
      <c r="H679" s="865"/>
      <c r="I679" s="684"/>
      <c r="J679" s="682"/>
      <c r="K679" s="682"/>
      <c r="L679" s="682"/>
      <c r="M679" s="682"/>
      <c r="N679" s="682"/>
      <c r="O679" s="682"/>
      <c r="P679" s="682"/>
      <c r="Q679" s="682"/>
      <c r="R679" s="682"/>
      <c r="S679" s="682"/>
      <c r="T679" s="682"/>
      <c r="U679" s="682"/>
      <c r="V679" s="682"/>
      <c r="W679" s="682"/>
      <c r="X679" s="682"/>
      <c r="Y679" s="682"/>
      <c r="Z679" s="682"/>
    </row>
    <row r="680" spans="1:26" ht="15">
      <c r="A680" s="682"/>
      <c r="B680" s="684"/>
      <c r="C680" s="684"/>
      <c r="D680" s="684"/>
      <c r="E680" s="865"/>
      <c r="F680" s="865"/>
      <c r="G680" s="865"/>
      <c r="H680" s="865"/>
      <c r="I680" s="684"/>
      <c r="J680" s="682"/>
      <c r="K680" s="682"/>
      <c r="L680" s="682"/>
      <c r="M680" s="682"/>
      <c r="N680" s="682"/>
      <c r="O680" s="682"/>
      <c r="P680" s="682"/>
      <c r="Q680" s="682"/>
      <c r="R680" s="682"/>
      <c r="S680" s="682"/>
      <c r="T680" s="682"/>
      <c r="U680" s="682"/>
      <c r="V680" s="682"/>
      <c r="W680" s="682"/>
      <c r="X680" s="682"/>
      <c r="Y680" s="682"/>
      <c r="Z680" s="682"/>
    </row>
    <row r="681" spans="1:26" ht="15">
      <c r="A681" s="682"/>
      <c r="B681" s="684"/>
      <c r="C681" s="684"/>
      <c r="D681" s="684"/>
      <c r="E681" s="865"/>
      <c r="F681" s="865"/>
      <c r="G681" s="865"/>
      <c r="H681" s="865"/>
      <c r="I681" s="684"/>
      <c r="J681" s="682"/>
      <c r="K681" s="682"/>
      <c r="L681" s="682"/>
      <c r="M681" s="682"/>
      <c r="N681" s="682"/>
      <c r="O681" s="682"/>
      <c r="P681" s="682"/>
      <c r="Q681" s="682"/>
      <c r="R681" s="682"/>
      <c r="S681" s="682"/>
      <c r="T681" s="682"/>
      <c r="U681" s="682"/>
      <c r="V681" s="682"/>
      <c r="W681" s="682"/>
      <c r="X681" s="682"/>
      <c r="Y681" s="682"/>
      <c r="Z681" s="682"/>
    </row>
    <row r="682" spans="1:26" ht="15">
      <c r="A682" s="682"/>
      <c r="B682" s="684"/>
      <c r="C682" s="684"/>
      <c r="D682" s="684"/>
      <c r="E682" s="865"/>
      <c r="F682" s="865"/>
      <c r="G682" s="865"/>
      <c r="H682" s="865"/>
      <c r="I682" s="684"/>
      <c r="J682" s="682"/>
      <c r="K682" s="682"/>
      <c r="L682" s="682"/>
      <c r="M682" s="682"/>
      <c r="N682" s="682"/>
      <c r="O682" s="682"/>
      <c r="P682" s="682"/>
      <c r="Q682" s="682"/>
      <c r="R682" s="682"/>
      <c r="S682" s="682"/>
      <c r="T682" s="682"/>
      <c r="U682" s="682"/>
      <c r="V682" s="682"/>
      <c r="W682" s="682"/>
      <c r="X682" s="682"/>
      <c r="Y682" s="682"/>
      <c r="Z682" s="682"/>
    </row>
    <row r="683" spans="1:26" ht="15">
      <c r="A683" s="682"/>
      <c r="B683" s="684"/>
      <c r="C683" s="684"/>
      <c r="D683" s="684"/>
      <c r="E683" s="865"/>
      <c r="F683" s="865"/>
      <c r="G683" s="865"/>
      <c r="H683" s="865"/>
      <c r="I683" s="684"/>
      <c r="J683" s="682"/>
      <c r="K683" s="682"/>
      <c r="L683" s="682"/>
      <c r="M683" s="682"/>
      <c r="N683" s="682"/>
      <c r="O683" s="682"/>
      <c r="P683" s="682"/>
      <c r="Q683" s="682"/>
      <c r="R683" s="682"/>
      <c r="S683" s="682"/>
      <c r="T683" s="682"/>
      <c r="U683" s="682"/>
      <c r="V683" s="682"/>
      <c r="W683" s="682"/>
      <c r="X683" s="682"/>
      <c r="Y683" s="682"/>
      <c r="Z683" s="682"/>
    </row>
    <row r="684" spans="1:26" ht="15">
      <c r="A684" s="682"/>
      <c r="B684" s="684"/>
      <c r="C684" s="684"/>
      <c r="D684" s="684"/>
      <c r="E684" s="865"/>
      <c r="F684" s="865"/>
      <c r="G684" s="865"/>
      <c r="H684" s="865"/>
      <c r="I684" s="684"/>
      <c r="J684" s="682"/>
      <c r="K684" s="682"/>
      <c r="L684" s="682"/>
      <c r="M684" s="682"/>
      <c r="N684" s="682"/>
      <c r="O684" s="682"/>
      <c r="P684" s="682"/>
      <c r="Q684" s="682"/>
      <c r="R684" s="682"/>
      <c r="S684" s="682"/>
      <c r="T684" s="682"/>
      <c r="U684" s="682"/>
      <c r="V684" s="682"/>
      <c r="W684" s="682"/>
      <c r="X684" s="682"/>
      <c r="Y684" s="682"/>
      <c r="Z684" s="682"/>
    </row>
    <row r="685" spans="1:26" ht="15">
      <c r="A685" s="682"/>
      <c r="B685" s="684"/>
      <c r="C685" s="684"/>
      <c r="D685" s="684"/>
      <c r="E685" s="865"/>
      <c r="F685" s="865"/>
      <c r="G685" s="865"/>
      <c r="H685" s="865"/>
      <c r="I685" s="684"/>
      <c r="J685" s="682"/>
      <c r="K685" s="682"/>
      <c r="L685" s="682"/>
      <c r="M685" s="682"/>
      <c r="N685" s="682"/>
      <c r="O685" s="682"/>
      <c r="P685" s="682"/>
      <c r="Q685" s="682"/>
      <c r="R685" s="682"/>
      <c r="S685" s="682"/>
      <c r="T685" s="682"/>
      <c r="U685" s="682"/>
      <c r="V685" s="682"/>
      <c r="W685" s="682"/>
      <c r="X685" s="682"/>
      <c r="Y685" s="682"/>
      <c r="Z685" s="682"/>
    </row>
    <row r="686" spans="1:26" ht="15">
      <c r="A686" s="682"/>
      <c r="B686" s="684"/>
      <c r="C686" s="684"/>
      <c r="D686" s="684"/>
      <c r="E686" s="865"/>
      <c r="F686" s="865"/>
      <c r="G686" s="865"/>
      <c r="H686" s="865"/>
      <c r="I686" s="684"/>
      <c r="J686" s="682"/>
      <c r="K686" s="682"/>
      <c r="L686" s="682"/>
      <c r="M686" s="682"/>
      <c r="N686" s="682"/>
      <c r="O686" s="682"/>
      <c r="P686" s="682"/>
      <c r="Q686" s="682"/>
      <c r="R686" s="682"/>
      <c r="S686" s="682"/>
      <c r="T686" s="682"/>
      <c r="U686" s="682"/>
      <c r="V686" s="682"/>
      <c r="W686" s="682"/>
      <c r="X686" s="682"/>
      <c r="Y686" s="682"/>
      <c r="Z686" s="682"/>
    </row>
    <row r="687" spans="1:26" ht="15">
      <c r="A687" s="682"/>
      <c r="B687" s="684"/>
      <c r="C687" s="684"/>
      <c r="D687" s="684"/>
      <c r="E687" s="865"/>
      <c r="F687" s="865"/>
      <c r="G687" s="865"/>
      <c r="H687" s="865"/>
      <c r="I687" s="684"/>
      <c r="J687" s="682"/>
      <c r="K687" s="682"/>
      <c r="L687" s="682"/>
      <c r="M687" s="682"/>
      <c r="N687" s="682"/>
      <c r="O687" s="682"/>
      <c r="P687" s="682"/>
      <c r="Q687" s="682"/>
      <c r="R687" s="682"/>
      <c r="S687" s="682"/>
      <c r="T687" s="682"/>
      <c r="U687" s="682"/>
      <c r="V687" s="682"/>
      <c r="W687" s="682"/>
      <c r="X687" s="682"/>
      <c r="Y687" s="682"/>
      <c r="Z687" s="682"/>
    </row>
    <row r="688" spans="1:26" ht="15">
      <c r="A688" s="682"/>
      <c r="B688" s="684"/>
      <c r="C688" s="684"/>
      <c r="D688" s="684"/>
      <c r="E688" s="865"/>
      <c r="F688" s="865"/>
      <c r="G688" s="865"/>
      <c r="H688" s="865"/>
      <c r="I688" s="684"/>
      <c r="J688" s="682"/>
      <c r="K688" s="682"/>
      <c r="L688" s="682"/>
      <c r="M688" s="682"/>
      <c r="N688" s="682"/>
      <c r="O688" s="682"/>
      <c r="P688" s="682"/>
      <c r="Q688" s="682"/>
      <c r="R688" s="682"/>
      <c r="S688" s="682"/>
      <c r="T688" s="682"/>
      <c r="U688" s="682"/>
      <c r="V688" s="682"/>
      <c r="W688" s="682"/>
      <c r="X688" s="682"/>
      <c r="Y688" s="682"/>
      <c r="Z688" s="682"/>
    </row>
    <row r="689" spans="1:26" ht="15">
      <c r="A689" s="682"/>
      <c r="B689" s="684"/>
      <c r="C689" s="684"/>
      <c r="D689" s="684"/>
      <c r="E689" s="865"/>
      <c r="F689" s="865"/>
      <c r="G689" s="865"/>
      <c r="H689" s="865"/>
      <c r="I689" s="684"/>
      <c r="J689" s="682"/>
      <c r="K689" s="682"/>
      <c r="L689" s="682"/>
      <c r="M689" s="682"/>
      <c r="N689" s="682"/>
      <c r="O689" s="682"/>
      <c r="P689" s="682"/>
      <c r="Q689" s="682"/>
      <c r="R689" s="682"/>
      <c r="S689" s="682"/>
      <c r="T689" s="682"/>
      <c r="U689" s="682"/>
      <c r="V689" s="682"/>
      <c r="W689" s="682"/>
      <c r="X689" s="682"/>
      <c r="Y689" s="682"/>
      <c r="Z689" s="682"/>
    </row>
    <row r="690" spans="1:26" ht="15">
      <c r="A690" s="682"/>
      <c r="B690" s="684"/>
      <c r="C690" s="684"/>
      <c r="D690" s="684"/>
      <c r="E690" s="865"/>
      <c r="F690" s="865"/>
      <c r="G690" s="865"/>
      <c r="H690" s="865"/>
      <c r="I690" s="684"/>
      <c r="J690" s="682"/>
      <c r="K690" s="682"/>
      <c r="L690" s="682"/>
      <c r="M690" s="682"/>
      <c r="N690" s="682"/>
      <c r="O690" s="682"/>
      <c r="P690" s="682"/>
      <c r="Q690" s="682"/>
      <c r="R690" s="682"/>
      <c r="S690" s="682"/>
      <c r="T690" s="682"/>
      <c r="U690" s="682"/>
      <c r="V690" s="682"/>
      <c r="W690" s="682"/>
      <c r="X690" s="682"/>
      <c r="Y690" s="682"/>
      <c r="Z690" s="682"/>
    </row>
    <row r="691" spans="1:26" ht="15">
      <c r="A691" s="682"/>
      <c r="B691" s="684"/>
      <c r="C691" s="684"/>
      <c r="D691" s="684"/>
      <c r="E691" s="865"/>
      <c r="F691" s="865"/>
      <c r="G691" s="865"/>
      <c r="H691" s="865"/>
      <c r="I691" s="684"/>
      <c r="J691" s="682"/>
      <c r="K691" s="682"/>
      <c r="L691" s="682"/>
      <c r="M691" s="682"/>
      <c r="N691" s="682"/>
      <c r="O691" s="682"/>
      <c r="P691" s="682"/>
      <c r="Q691" s="682"/>
      <c r="R691" s="682"/>
      <c r="S691" s="682"/>
      <c r="T691" s="682"/>
      <c r="U691" s="682"/>
      <c r="V691" s="682"/>
      <c r="W691" s="682"/>
      <c r="X691" s="682"/>
      <c r="Y691" s="682"/>
      <c r="Z691" s="682"/>
    </row>
    <row r="692" spans="1:26" ht="15">
      <c r="A692" s="682"/>
      <c r="B692" s="684"/>
      <c r="C692" s="684"/>
      <c r="D692" s="684"/>
      <c r="E692" s="865"/>
      <c r="F692" s="865"/>
      <c r="G692" s="865"/>
      <c r="H692" s="865"/>
      <c r="I692" s="684"/>
      <c r="J692" s="682"/>
      <c r="K692" s="682"/>
      <c r="L692" s="682"/>
      <c r="M692" s="682"/>
      <c r="N692" s="682"/>
      <c r="O692" s="682"/>
      <c r="P692" s="682"/>
      <c r="Q692" s="682"/>
      <c r="R692" s="682"/>
      <c r="S692" s="682"/>
      <c r="T692" s="682"/>
      <c r="U692" s="682"/>
      <c r="V692" s="682"/>
      <c r="W692" s="682"/>
      <c r="X692" s="682"/>
      <c r="Y692" s="682"/>
      <c r="Z692" s="682"/>
    </row>
    <row r="693" spans="1:26" ht="15">
      <c r="A693" s="682"/>
      <c r="B693" s="684"/>
      <c r="C693" s="684"/>
      <c r="D693" s="684"/>
      <c r="E693" s="865"/>
      <c r="F693" s="865"/>
      <c r="G693" s="865"/>
      <c r="H693" s="865"/>
      <c r="I693" s="684"/>
      <c r="J693" s="682"/>
      <c r="K693" s="682"/>
      <c r="L693" s="682"/>
      <c r="M693" s="682"/>
      <c r="N693" s="682"/>
      <c r="O693" s="682"/>
      <c r="P693" s="682"/>
      <c r="Q693" s="682"/>
      <c r="R693" s="682"/>
      <c r="S693" s="682"/>
      <c r="T693" s="682"/>
      <c r="U693" s="682"/>
      <c r="V693" s="682"/>
      <c r="W693" s="682"/>
      <c r="X693" s="682"/>
      <c r="Y693" s="682"/>
      <c r="Z693" s="682"/>
    </row>
    <row r="694" spans="1:26" ht="15">
      <c r="A694" s="682"/>
      <c r="B694" s="684"/>
      <c r="C694" s="684"/>
      <c r="D694" s="684"/>
      <c r="E694" s="865"/>
      <c r="F694" s="865"/>
      <c r="G694" s="865"/>
      <c r="H694" s="865"/>
      <c r="I694" s="684"/>
      <c r="J694" s="682"/>
      <c r="K694" s="682"/>
      <c r="L694" s="682"/>
      <c r="M694" s="682"/>
      <c r="N694" s="682"/>
      <c r="O694" s="682"/>
      <c r="P694" s="682"/>
      <c r="Q694" s="682"/>
      <c r="R694" s="682"/>
      <c r="S694" s="682"/>
      <c r="T694" s="682"/>
      <c r="U694" s="682"/>
      <c r="V694" s="682"/>
      <c r="W694" s="682"/>
      <c r="X694" s="682"/>
      <c r="Y694" s="682"/>
      <c r="Z694" s="682"/>
    </row>
    <row r="695" spans="1:26" ht="15">
      <c r="A695" s="682"/>
      <c r="B695" s="684"/>
      <c r="C695" s="684"/>
      <c r="D695" s="684"/>
      <c r="E695" s="865"/>
      <c r="F695" s="865"/>
      <c r="G695" s="865"/>
      <c r="H695" s="865"/>
      <c r="I695" s="684"/>
      <c r="J695" s="682"/>
      <c r="K695" s="682"/>
      <c r="L695" s="682"/>
      <c r="M695" s="682"/>
      <c r="N695" s="682"/>
      <c r="O695" s="682"/>
      <c r="P695" s="682"/>
      <c r="Q695" s="682"/>
      <c r="R695" s="682"/>
      <c r="S695" s="682"/>
      <c r="T695" s="682"/>
      <c r="U695" s="682"/>
      <c r="V695" s="682"/>
      <c r="W695" s="682"/>
      <c r="X695" s="682"/>
      <c r="Y695" s="682"/>
      <c r="Z695" s="682"/>
    </row>
    <row r="696" spans="1:26" ht="15">
      <c r="A696" s="682"/>
      <c r="B696" s="684"/>
      <c r="C696" s="684"/>
      <c r="D696" s="684"/>
      <c r="E696" s="865"/>
      <c r="F696" s="865"/>
      <c r="G696" s="865"/>
      <c r="H696" s="865"/>
      <c r="I696" s="684"/>
      <c r="J696" s="682"/>
      <c r="K696" s="682"/>
      <c r="L696" s="682"/>
      <c r="M696" s="682"/>
      <c r="N696" s="682"/>
      <c r="O696" s="682"/>
      <c r="P696" s="682"/>
      <c r="Q696" s="682"/>
      <c r="R696" s="682"/>
      <c r="S696" s="682"/>
      <c r="T696" s="682"/>
      <c r="U696" s="682"/>
      <c r="V696" s="682"/>
      <c r="W696" s="682"/>
      <c r="X696" s="682"/>
      <c r="Y696" s="682"/>
      <c r="Z696" s="682"/>
    </row>
    <row r="697" spans="1:26" ht="15">
      <c r="A697" s="682"/>
      <c r="B697" s="684"/>
      <c r="C697" s="684"/>
      <c r="D697" s="684"/>
      <c r="E697" s="865"/>
      <c r="F697" s="865"/>
      <c r="G697" s="865"/>
      <c r="H697" s="865"/>
      <c r="I697" s="684"/>
      <c r="J697" s="682"/>
      <c r="K697" s="682"/>
      <c r="L697" s="682"/>
      <c r="M697" s="682"/>
      <c r="N697" s="682"/>
      <c r="O697" s="682"/>
      <c r="P697" s="682"/>
      <c r="Q697" s="682"/>
      <c r="R697" s="682"/>
      <c r="S697" s="682"/>
      <c r="T697" s="682"/>
      <c r="U697" s="682"/>
      <c r="V697" s="682"/>
      <c r="W697" s="682"/>
      <c r="X697" s="682"/>
      <c r="Y697" s="682"/>
      <c r="Z697" s="682"/>
    </row>
    <row r="698" spans="1:26" ht="15">
      <c r="A698" s="682"/>
      <c r="B698" s="684"/>
      <c r="C698" s="684"/>
      <c r="D698" s="684"/>
      <c r="E698" s="865"/>
      <c r="F698" s="865"/>
      <c r="G698" s="865"/>
      <c r="H698" s="865"/>
      <c r="I698" s="684"/>
      <c r="J698" s="682"/>
      <c r="K698" s="682"/>
      <c r="L698" s="682"/>
      <c r="M698" s="682"/>
      <c r="N698" s="682"/>
      <c r="O698" s="682"/>
      <c r="P698" s="682"/>
      <c r="Q698" s="682"/>
      <c r="R698" s="682"/>
      <c r="S698" s="682"/>
      <c r="T698" s="682"/>
      <c r="U698" s="682"/>
      <c r="V698" s="682"/>
      <c r="W698" s="682"/>
      <c r="X698" s="682"/>
      <c r="Y698" s="682"/>
      <c r="Z698" s="682"/>
    </row>
    <row r="699" spans="1:26" ht="15">
      <c r="A699" s="682"/>
      <c r="B699" s="684"/>
      <c r="C699" s="684"/>
      <c r="D699" s="684"/>
      <c r="E699" s="865"/>
      <c r="F699" s="865"/>
      <c r="G699" s="865"/>
      <c r="H699" s="865"/>
      <c r="I699" s="684"/>
      <c r="J699" s="682"/>
      <c r="K699" s="682"/>
      <c r="L699" s="682"/>
      <c r="M699" s="682"/>
      <c r="N699" s="682"/>
      <c r="O699" s="682"/>
      <c r="P699" s="682"/>
      <c r="Q699" s="682"/>
      <c r="R699" s="682"/>
      <c r="S699" s="682"/>
      <c r="T699" s="682"/>
      <c r="U699" s="682"/>
      <c r="V699" s="682"/>
      <c r="W699" s="682"/>
      <c r="X699" s="682"/>
      <c r="Y699" s="682"/>
      <c r="Z699" s="682"/>
    </row>
    <row r="700" spans="1:26" ht="15">
      <c r="A700" s="682"/>
      <c r="B700" s="684"/>
      <c r="C700" s="684"/>
      <c r="D700" s="684"/>
      <c r="E700" s="865"/>
      <c r="F700" s="865"/>
      <c r="G700" s="865"/>
      <c r="H700" s="865"/>
      <c r="I700" s="684"/>
      <c r="J700" s="682"/>
      <c r="K700" s="682"/>
      <c r="L700" s="682"/>
      <c r="M700" s="682"/>
      <c r="N700" s="682"/>
      <c r="O700" s="682"/>
      <c r="P700" s="682"/>
      <c r="Q700" s="682"/>
      <c r="R700" s="682"/>
      <c r="S700" s="682"/>
      <c r="T700" s="682"/>
      <c r="U700" s="682"/>
      <c r="V700" s="682"/>
      <c r="W700" s="682"/>
      <c r="X700" s="682"/>
      <c r="Y700" s="682"/>
      <c r="Z700" s="682"/>
    </row>
    <row r="701" spans="1:26" ht="15">
      <c r="A701" s="682"/>
      <c r="B701" s="684"/>
      <c r="C701" s="684"/>
      <c r="D701" s="684"/>
      <c r="E701" s="865"/>
      <c r="F701" s="865"/>
      <c r="G701" s="865"/>
      <c r="H701" s="865"/>
      <c r="I701" s="684"/>
      <c r="J701" s="682"/>
      <c r="K701" s="682"/>
      <c r="L701" s="682"/>
      <c r="M701" s="682"/>
      <c r="N701" s="682"/>
      <c r="O701" s="682"/>
      <c r="P701" s="682"/>
      <c r="Q701" s="682"/>
      <c r="R701" s="682"/>
      <c r="S701" s="682"/>
      <c r="T701" s="682"/>
      <c r="U701" s="682"/>
      <c r="V701" s="682"/>
      <c r="W701" s="682"/>
      <c r="X701" s="682"/>
      <c r="Y701" s="682"/>
      <c r="Z701" s="682"/>
    </row>
    <row r="702" spans="1:26" ht="15">
      <c r="A702" s="682"/>
      <c r="B702" s="684"/>
      <c r="C702" s="684"/>
      <c r="D702" s="684"/>
      <c r="E702" s="865"/>
      <c r="F702" s="865"/>
      <c r="G702" s="865"/>
      <c r="H702" s="865"/>
      <c r="I702" s="684"/>
      <c r="J702" s="682"/>
      <c r="K702" s="682"/>
      <c r="L702" s="682"/>
      <c r="M702" s="682"/>
      <c r="N702" s="682"/>
      <c r="O702" s="682"/>
      <c r="P702" s="682"/>
      <c r="Q702" s="682"/>
      <c r="R702" s="682"/>
      <c r="S702" s="682"/>
      <c r="T702" s="682"/>
      <c r="U702" s="682"/>
      <c r="V702" s="682"/>
      <c r="W702" s="682"/>
      <c r="X702" s="682"/>
      <c r="Y702" s="682"/>
      <c r="Z702" s="682"/>
    </row>
    <row r="703" spans="1:26" ht="15">
      <c r="A703" s="682"/>
      <c r="B703" s="684"/>
      <c r="C703" s="684"/>
      <c r="D703" s="684"/>
      <c r="E703" s="865"/>
      <c r="F703" s="865"/>
      <c r="G703" s="865"/>
      <c r="H703" s="865"/>
      <c r="I703" s="684"/>
      <c r="J703" s="682"/>
      <c r="K703" s="682"/>
      <c r="L703" s="682"/>
      <c r="M703" s="682"/>
      <c r="N703" s="682"/>
      <c r="O703" s="682"/>
      <c r="P703" s="682"/>
      <c r="Q703" s="682"/>
      <c r="R703" s="682"/>
      <c r="S703" s="682"/>
      <c r="T703" s="682"/>
      <c r="U703" s="682"/>
      <c r="V703" s="682"/>
      <c r="W703" s="682"/>
      <c r="X703" s="682"/>
      <c r="Y703" s="682"/>
      <c r="Z703" s="682"/>
    </row>
    <row r="704" spans="1:26" ht="15">
      <c r="A704" s="682"/>
      <c r="B704" s="684"/>
      <c r="C704" s="684"/>
      <c r="D704" s="684"/>
      <c r="E704" s="865"/>
      <c r="F704" s="865"/>
      <c r="G704" s="865"/>
      <c r="H704" s="865"/>
      <c r="I704" s="684"/>
      <c r="J704" s="682"/>
      <c r="K704" s="682"/>
      <c r="L704" s="682"/>
      <c r="M704" s="682"/>
      <c r="N704" s="682"/>
      <c r="O704" s="682"/>
      <c r="P704" s="682"/>
      <c r="Q704" s="682"/>
      <c r="R704" s="682"/>
      <c r="S704" s="682"/>
      <c r="T704" s="682"/>
      <c r="U704" s="682"/>
      <c r="V704" s="682"/>
      <c r="W704" s="682"/>
      <c r="X704" s="682"/>
      <c r="Y704" s="682"/>
      <c r="Z704" s="682"/>
    </row>
    <row r="705" spans="1:26" ht="15">
      <c r="A705" s="682"/>
      <c r="B705" s="684"/>
      <c r="C705" s="684"/>
      <c r="D705" s="684"/>
      <c r="E705" s="865"/>
      <c r="F705" s="865"/>
      <c r="G705" s="865"/>
      <c r="H705" s="865"/>
      <c r="I705" s="684"/>
      <c r="J705" s="682"/>
      <c r="K705" s="682"/>
      <c r="L705" s="682"/>
      <c r="M705" s="682"/>
      <c r="N705" s="682"/>
      <c r="O705" s="682"/>
      <c r="P705" s="682"/>
      <c r="Q705" s="682"/>
      <c r="R705" s="682"/>
      <c r="S705" s="682"/>
      <c r="T705" s="682"/>
      <c r="U705" s="682"/>
      <c r="V705" s="682"/>
      <c r="W705" s="682"/>
      <c r="X705" s="682"/>
      <c r="Y705" s="682"/>
      <c r="Z705" s="682"/>
    </row>
    <row r="706" spans="1:26" ht="15">
      <c r="A706" s="682"/>
      <c r="B706" s="684"/>
      <c r="C706" s="684"/>
      <c r="D706" s="684"/>
      <c r="E706" s="865"/>
      <c r="F706" s="865"/>
      <c r="G706" s="865"/>
      <c r="H706" s="865"/>
      <c r="I706" s="684"/>
      <c r="J706" s="682"/>
      <c r="K706" s="682"/>
      <c r="L706" s="682"/>
      <c r="M706" s="682"/>
      <c r="N706" s="682"/>
      <c r="O706" s="682"/>
      <c r="P706" s="682"/>
      <c r="Q706" s="682"/>
      <c r="R706" s="682"/>
      <c r="S706" s="682"/>
      <c r="T706" s="682"/>
      <c r="U706" s="682"/>
      <c r="V706" s="682"/>
      <c r="W706" s="682"/>
      <c r="X706" s="682"/>
      <c r="Y706" s="682"/>
      <c r="Z706" s="682"/>
    </row>
    <row r="707" spans="1:26" ht="15">
      <c r="A707" s="682"/>
      <c r="B707" s="684"/>
      <c r="C707" s="684"/>
      <c r="D707" s="684"/>
      <c r="E707" s="865"/>
      <c r="F707" s="865"/>
      <c r="G707" s="865"/>
      <c r="H707" s="865"/>
      <c r="I707" s="684"/>
      <c r="J707" s="682"/>
      <c r="K707" s="682"/>
      <c r="L707" s="682"/>
      <c r="M707" s="682"/>
      <c r="N707" s="682"/>
      <c r="O707" s="682"/>
      <c r="P707" s="682"/>
      <c r="Q707" s="682"/>
      <c r="R707" s="682"/>
      <c r="S707" s="682"/>
      <c r="T707" s="682"/>
      <c r="U707" s="682"/>
      <c r="V707" s="682"/>
      <c r="W707" s="682"/>
      <c r="X707" s="682"/>
      <c r="Y707" s="682"/>
      <c r="Z707" s="682"/>
    </row>
    <row r="708" spans="1:26" ht="15">
      <c r="A708" s="682"/>
      <c r="B708" s="684"/>
      <c r="C708" s="684"/>
      <c r="D708" s="684"/>
      <c r="E708" s="865"/>
      <c r="F708" s="865"/>
      <c r="G708" s="865"/>
      <c r="H708" s="865"/>
      <c r="I708" s="684"/>
      <c r="J708" s="682"/>
      <c r="K708" s="682"/>
      <c r="L708" s="682"/>
      <c r="M708" s="682"/>
      <c r="N708" s="682"/>
      <c r="O708" s="682"/>
      <c r="P708" s="682"/>
      <c r="Q708" s="682"/>
      <c r="R708" s="682"/>
      <c r="S708" s="682"/>
      <c r="T708" s="682"/>
      <c r="U708" s="682"/>
      <c r="V708" s="682"/>
      <c r="W708" s="682"/>
      <c r="X708" s="682"/>
      <c r="Y708" s="682"/>
      <c r="Z708" s="682"/>
    </row>
    <row r="709" spans="1:26" ht="15">
      <c r="A709" s="682"/>
      <c r="B709" s="684"/>
      <c r="C709" s="684"/>
      <c r="D709" s="684"/>
      <c r="E709" s="865"/>
      <c r="F709" s="865"/>
      <c r="G709" s="865"/>
      <c r="H709" s="865"/>
      <c r="I709" s="684"/>
      <c r="J709" s="682"/>
      <c r="K709" s="682"/>
      <c r="L709" s="682"/>
      <c r="M709" s="682"/>
      <c r="N709" s="682"/>
      <c r="O709" s="682"/>
      <c r="P709" s="682"/>
      <c r="Q709" s="682"/>
      <c r="R709" s="682"/>
      <c r="S709" s="682"/>
      <c r="T709" s="682"/>
      <c r="U709" s="682"/>
      <c r="V709" s="682"/>
      <c r="W709" s="682"/>
      <c r="X709" s="682"/>
      <c r="Y709" s="682"/>
      <c r="Z709" s="682"/>
    </row>
    <row r="710" spans="1:26" ht="15">
      <c r="A710" s="682"/>
      <c r="B710" s="684"/>
      <c r="C710" s="684"/>
      <c r="D710" s="684"/>
      <c r="E710" s="865"/>
      <c r="F710" s="865"/>
      <c r="G710" s="865"/>
      <c r="H710" s="865"/>
      <c r="I710" s="684"/>
      <c r="J710" s="682"/>
      <c r="K710" s="682"/>
      <c r="L710" s="682"/>
      <c r="M710" s="682"/>
      <c r="N710" s="682"/>
      <c r="O710" s="682"/>
      <c r="P710" s="682"/>
      <c r="Q710" s="682"/>
      <c r="R710" s="682"/>
      <c r="S710" s="682"/>
      <c r="T710" s="682"/>
      <c r="U710" s="682"/>
      <c r="V710" s="682"/>
      <c r="W710" s="682"/>
      <c r="X710" s="682"/>
      <c r="Y710" s="682"/>
      <c r="Z710" s="682"/>
    </row>
    <row r="711" spans="1:26" ht="15">
      <c r="A711" s="682"/>
      <c r="B711" s="684"/>
      <c r="C711" s="684"/>
      <c r="D711" s="684"/>
      <c r="E711" s="865"/>
      <c r="F711" s="865"/>
      <c r="G711" s="865"/>
      <c r="H711" s="865"/>
      <c r="I711" s="684"/>
      <c r="J711" s="682"/>
      <c r="K711" s="682"/>
      <c r="L711" s="682"/>
      <c r="M711" s="682"/>
      <c r="N711" s="682"/>
      <c r="O711" s="682"/>
      <c r="P711" s="682"/>
      <c r="Q711" s="682"/>
      <c r="R711" s="682"/>
      <c r="S711" s="682"/>
      <c r="T711" s="682"/>
      <c r="U711" s="682"/>
      <c r="V711" s="682"/>
      <c r="W711" s="682"/>
      <c r="X711" s="682"/>
      <c r="Y711" s="682"/>
      <c r="Z711" s="682"/>
    </row>
    <row r="712" spans="1:26" ht="15">
      <c r="A712" s="682"/>
      <c r="B712" s="684"/>
      <c r="C712" s="684"/>
      <c r="D712" s="684"/>
      <c r="E712" s="865"/>
      <c r="F712" s="865"/>
      <c r="G712" s="865"/>
      <c r="H712" s="865"/>
      <c r="I712" s="684"/>
      <c r="J712" s="682"/>
      <c r="K712" s="682"/>
      <c r="L712" s="682"/>
      <c r="M712" s="682"/>
      <c r="N712" s="682"/>
      <c r="O712" s="682"/>
      <c r="P712" s="682"/>
      <c r="Q712" s="682"/>
      <c r="R712" s="682"/>
      <c r="S712" s="682"/>
      <c r="T712" s="682"/>
      <c r="U712" s="682"/>
      <c r="V712" s="682"/>
      <c r="W712" s="682"/>
      <c r="X712" s="682"/>
      <c r="Y712" s="682"/>
      <c r="Z712" s="682"/>
    </row>
    <row r="713" spans="1:26" ht="15">
      <c r="A713" s="682"/>
      <c r="B713" s="684"/>
      <c r="C713" s="684"/>
      <c r="D713" s="684"/>
      <c r="E713" s="865"/>
      <c r="F713" s="865"/>
      <c r="G713" s="865"/>
      <c r="H713" s="865"/>
      <c r="I713" s="684"/>
      <c r="J713" s="682"/>
      <c r="K713" s="682"/>
      <c r="L713" s="682"/>
      <c r="M713" s="682"/>
      <c r="N713" s="682"/>
      <c r="O713" s="682"/>
      <c r="P713" s="682"/>
      <c r="Q713" s="682"/>
      <c r="R713" s="682"/>
      <c r="S713" s="682"/>
      <c r="T713" s="682"/>
      <c r="U713" s="682"/>
      <c r="V713" s="682"/>
      <c r="W713" s="682"/>
      <c r="X713" s="682"/>
      <c r="Y713" s="682"/>
      <c r="Z713" s="682"/>
    </row>
    <row r="714" spans="1:26" ht="15">
      <c r="A714" s="682"/>
      <c r="B714" s="684"/>
      <c r="C714" s="684"/>
      <c r="D714" s="684"/>
      <c r="E714" s="865"/>
      <c r="F714" s="865"/>
      <c r="G714" s="865"/>
      <c r="H714" s="865"/>
      <c r="I714" s="684"/>
      <c r="J714" s="682"/>
      <c r="K714" s="682"/>
      <c r="L714" s="682"/>
      <c r="M714" s="682"/>
      <c r="N714" s="682"/>
      <c r="O714" s="682"/>
      <c r="P714" s="682"/>
      <c r="Q714" s="682"/>
      <c r="R714" s="682"/>
      <c r="S714" s="682"/>
      <c r="T714" s="682"/>
      <c r="U714" s="682"/>
      <c r="V714" s="682"/>
      <c r="W714" s="682"/>
      <c r="X714" s="682"/>
      <c r="Y714" s="682"/>
      <c r="Z714" s="682"/>
    </row>
    <row r="715" spans="1:26" ht="15">
      <c r="A715" s="682"/>
      <c r="B715" s="684"/>
      <c r="C715" s="684"/>
      <c r="D715" s="684"/>
      <c r="E715" s="865"/>
      <c r="F715" s="865"/>
      <c r="G715" s="865"/>
      <c r="H715" s="865"/>
      <c r="I715" s="684"/>
      <c r="J715" s="682"/>
      <c r="K715" s="682"/>
      <c r="L715" s="682"/>
      <c r="M715" s="682"/>
      <c r="N715" s="682"/>
      <c r="O715" s="682"/>
      <c r="P715" s="682"/>
      <c r="Q715" s="682"/>
      <c r="R715" s="682"/>
      <c r="S715" s="682"/>
      <c r="T715" s="682"/>
      <c r="U715" s="682"/>
      <c r="V715" s="682"/>
      <c r="W715" s="682"/>
      <c r="X715" s="682"/>
      <c r="Y715" s="682"/>
      <c r="Z715" s="682"/>
    </row>
    <row r="716" spans="1:26" ht="15">
      <c r="A716" s="682"/>
      <c r="B716" s="684"/>
      <c r="C716" s="684"/>
      <c r="D716" s="684"/>
      <c r="E716" s="865"/>
      <c r="F716" s="865"/>
      <c r="G716" s="865"/>
      <c r="H716" s="865"/>
      <c r="I716" s="684"/>
      <c r="J716" s="682"/>
      <c r="K716" s="682"/>
      <c r="L716" s="682"/>
      <c r="M716" s="682"/>
      <c r="N716" s="682"/>
      <c r="O716" s="682"/>
      <c r="P716" s="682"/>
      <c r="Q716" s="682"/>
      <c r="R716" s="682"/>
      <c r="S716" s="682"/>
      <c r="T716" s="682"/>
      <c r="U716" s="682"/>
      <c r="V716" s="682"/>
      <c r="W716" s="682"/>
      <c r="X716" s="682"/>
      <c r="Y716" s="682"/>
      <c r="Z716" s="682"/>
    </row>
    <row r="717" spans="1:26" ht="15">
      <c r="A717" s="682"/>
      <c r="B717" s="684"/>
      <c r="C717" s="684"/>
      <c r="D717" s="684"/>
      <c r="E717" s="865"/>
      <c r="F717" s="865"/>
      <c r="G717" s="865"/>
      <c r="H717" s="865"/>
      <c r="I717" s="684"/>
      <c r="J717" s="682"/>
      <c r="K717" s="682"/>
      <c r="L717" s="682"/>
      <c r="M717" s="682"/>
      <c r="N717" s="682"/>
      <c r="O717" s="682"/>
      <c r="P717" s="682"/>
      <c r="Q717" s="682"/>
      <c r="R717" s="682"/>
      <c r="S717" s="682"/>
      <c r="T717" s="682"/>
      <c r="U717" s="682"/>
      <c r="V717" s="682"/>
      <c r="W717" s="682"/>
      <c r="X717" s="682"/>
      <c r="Y717" s="682"/>
      <c r="Z717" s="682"/>
    </row>
    <row r="718" spans="1:26" ht="15">
      <c r="A718" s="682"/>
      <c r="B718" s="684"/>
      <c r="C718" s="684"/>
      <c r="D718" s="684"/>
      <c r="E718" s="865"/>
      <c r="F718" s="865"/>
      <c r="G718" s="865"/>
      <c r="H718" s="865"/>
      <c r="I718" s="684"/>
      <c r="J718" s="682"/>
      <c r="K718" s="682"/>
      <c r="L718" s="682"/>
      <c r="M718" s="682"/>
      <c r="N718" s="682"/>
      <c r="O718" s="682"/>
      <c r="P718" s="682"/>
      <c r="Q718" s="682"/>
      <c r="R718" s="682"/>
      <c r="S718" s="682"/>
      <c r="T718" s="682"/>
      <c r="U718" s="682"/>
      <c r="V718" s="682"/>
      <c r="W718" s="682"/>
      <c r="X718" s="682"/>
      <c r="Y718" s="682"/>
      <c r="Z718" s="682"/>
    </row>
    <row r="719" spans="1:26" ht="15">
      <c r="A719" s="682"/>
      <c r="B719" s="684"/>
      <c r="C719" s="684"/>
      <c r="D719" s="684"/>
      <c r="E719" s="865"/>
      <c r="F719" s="865"/>
      <c r="G719" s="865"/>
      <c r="H719" s="865"/>
      <c r="I719" s="684"/>
      <c r="J719" s="682"/>
      <c r="K719" s="682"/>
      <c r="L719" s="682"/>
      <c r="M719" s="682"/>
      <c r="N719" s="682"/>
      <c r="O719" s="682"/>
      <c r="P719" s="682"/>
      <c r="Q719" s="682"/>
      <c r="R719" s="682"/>
      <c r="S719" s="682"/>
      <c r="T719" s="682"/>
      <c r="U719" s="682"/>
      <c r="V719" s="682"/>
      <c r="W719" s="682"/>
      <c r="X719" s="682"/>
      <c r="Y719" s="682"/>
      <c r="Z719" s="682"/>
    </row>
    <row r="720" spans="1:26" ht="15">
      <c r="A720" s="682"/>
      <c r="B720" s="684"/>
      <c r="C720" s="684"/>
      <c r="D720" s="684"/>
      <c r="E720" s="865"/>
      <c r="F720" s="865"/>
      <c r="G720" s="865"/>
      <c r="H720" s="865"/>
      <c r="I720" s="684"/>
      <c r="J720" s="682"/>
      <c r="K720" s="682"/>
      <c r="L720" s="682"/>
      <c r="M720" s="682"/>
      <c r="N720" s="682"/>
      <c r="O720" s="682"/>
      <c r="P720" s="682"/>
      <c r="Q720" s="682"/>
      <c r="R720" s="682"/>
      <c r="S720" s="682"/>
      <c r="T720" s="682"/>
      <c r="U720" s="682"/>
      <c r="V720" s="682"/>
      <c r="W720" s="682"/>
      <c r="X720" s="682"/>
      <c r="Y720" s="682"/>
      <c r="Z720" s="682"/>
    </row>
    <row r="721" spans="1:26" ht="15">
      <c r="A721" s="682"/>
      <c r="B721" s="684"/>
      <c r="C721" s="684"/>
      <c r="D721" s="684"/>
      <c r="E721" s="865"/>
      <c r="F721" s="865"/>
      <c r="G721" s="865"/>
      <c r="H721" s="865"/>
      <c r="I721" s="684"/>
      <c r="J721" s="682"/>
      <c r="K721" s="682"/>
      <c r="L721" s="682"/>
      <c r="M721" s="682"/>
      <c r="N721" s="682"/>
      <c r="O721" s="682"/>
      <c r="P721" s="682"/>
      <c r="Q721" s="682"/>
      <c r="R721" s="682"/>
      <c r="S721" s="682"/>
      <c r="T721" s="682"/>
      <c r="U721" s="682"/>
      <c r="V721" s="682"/>
      <c r="W721" s="682"/>
      <c r="X721" s="682"/>
      <c r="Y721" s="682"/>
      <c r="Z721" s="682"/>
    </row>
    <row r="722" spans="1:26" ht="15">
      <c r="A722" s="682"/>
      <c r="B722" s="684"/>
      <c r="C722" s="684"/>
      <c r="D722" s="684"/>
      <c r="E722" s="865"/>
      <c r="F722" s="865"/>
      <c r="G722" s="865"/>
      <c r="H722" s="865"/>
      <c r="I722" s="684"/>
      <c r="J722" s="682"/>
      <c r="K722" s="682"/>
      <c r="L722" s="682"/>
      <c r="M722" s="682"/>
      <c r="N722" s="682"/>
      <c r="O722" s="682"/>
      <c r="P722" s="682"/>
      <c r="Q722" s="682"/>
      <c r="R722" s="682"/>
      <c r="S722" s="682"/>
      <c r="T722" s="682"/>
      <c r="U722" s="682"/>
      <c r="V722" s="682"/>
      <c r="W722" s="682"/>
      <c r="X722" s="682"/>
      <c r="Y722" s="682"/>
      <c r="Z722" s="682"/>
    </row>
    <row r="723" spans="1:26" ht="15">
      <c r="A723" s="682"/>
      <c r="B723" s="684"/>
      <c r="C723" s="684"/>
      <c r="D723" s="684"/>
      <c r="E723" s="865"/>
      <c r="F723" s="865"/>
      <c r="G723" s="865"/>
      <c r="H723" s="865"/>
      <c r="I723" s="684"/>
      <c r="J723" s="682"/>
      <c r="K723" s="682"/>
      <c r="L723" s="682"/>
      <c r="M723" s="682"/>
      <c r="N723" s="682"/>
      <c r="O723" s="682"/>
      <c r="P723" s="682"/>
      <c r="Q723" s="682"/>
      <c r="R723" s="682"/>
      <c r="S723" s="682"/>
      <c r="T723" s="682"/>
      <c r="U723" s="682"/>
      <c r="V723" s="682"/>
      <c r="W723" s="682"/>
      <c r="X723" s="682"/>
      <c r="Y723" s="682"/>
      <c r="Z723" s="682"/>
    </row>
    <row r="724" spans="1:26" ht="15">
      <c r="A724" s="682"/>
      <c r="B724" s="684"/>
      <c r="C724" s="684"/>
      <c r="D724" s="684"/>
      <c r="E724" s="865"/>
      <c r="F724" s="865"/>
      <c r="G724" s="865"/>
      <c r="H724" s="865"/>
      <c r="I724" s="684"/>
      <c r="J724" s="682"/>
      <c r="K724" s="682"/>
      <c r="L724" s="682"/>
      <c r="M724" s="682"/>
      <c r="N724" s="682"/>
      <c r="O724" s="682"/>
      <c r="P724" s="682"/>
      <c r="Q724" s="682"/>
      <c r="R724" s="682"/>
      <c r="S724" s="682"/>
      <c r="T724" s="682"/>
      <c r="U724" s="682"/>
      <c r="V724" s="682"/>
      <c r="W724" s="682"/>
      <c r="X724" s="682"/>
      <c r="Y724" s="682"/>
      <c r="Z724" s="682"/>
    </row>
    <row r="725" spans="1:26" ht="15">
      <c r="A725" s="682"/>
      <c r="B725" s="684"/>
      <c r="C725" s="684"/>
      <c r="D725" s="684"/>
      <c r="E725" s="865"/>
      <c r="F725" s="865"/>
      <c r="G725" s="865"/>
      <c r="H725" s="865"/>
      <c r="I725" s="684"/>
      <c r="J725" s="682"/>
      <c r="K725" s="682"/>
      <c r="L725" s="682"/>
      <c r="M725" s="682"/>
      <c r="N725" s="682"/>
      <c r="O725" s="682"/>
      <c r="P725" s="682"/>
      <c r="Q725" s="682"/>
      <c r="R725" s="682"/>
      <c r="S725" s="682"/>
      <c r="T725" s="682"/>
      <c r="U725" s="682"/>
      <c r="V725" s="682"/>
      <c r="W725" s="682"/>
      <c r="X725" s="682"/>
      <c r="Y725" s="682"/>
      <c r="Z725" s="682"/>
    </row>
    <row r="726" spans="1:26" ht="15">
      <c r="A726" s="682"/>
      <c r="B726" s="684"/>
      <c r="C726" s="684"/>
      <c r="D726" s="684"/>
      <c r="E726" s="865"/>
      <c r="F726" s="865"/>
      <c r="G726" s="865"/>
      <c r="H726" s="865"/>
      <c r="I726" s="684"/>
      <c r="J726" s="682"/>
      <c r="K726" s="682"/>
      <c r="L726" s="682"/>
      <c r="M726" s="682"/>
      <c r="N726" s="682"/>
      <c r="O726" s="682"/>
      <c r="P726" s="682"/>
      <c r="Q726" s="682"/>
      <c r="R726" s="682"/>
      <c r="S726" s="682"/>
      <c r="T726" s="682"/>
      <c r="U726" s="682"/>
      <c r="V726" s="682"/>
      <c r="W726" s="682"/>
      <c r="X726" s="682"/>
      <c r="Y726" s="682"/>
      <c r="Z726" s="682"/>
    </row>
    <row r="727" spans="1:26" ht="15">
      <c r="A727" s="682"/>
      <c r="B727" s="684"/>
      <c r="C727" s="684"/>
      <c r="D727" s="684"/>
      <c r="E727" s="865"/>
      <c r="F727" s="865"/>
      <c r="G727" s="865"/>
      <c r="H727" s="865"/>
      <c r="I727" s="684"/>
      <c r="J727" s="682"/>
      <c r="K727" s="682"/>
      <c r="L727" s="682"/>
      <c r="M727" s="682"/>
      <c r="N727" s="682"/>
      <c r="O727" s="682"/>
      <c r="P727" s="682"/>
      <c r="Q727" s="682"/>
      <c r="R727" s="682"/>
      <c r="S727" s="682"/>
      <c r="T727" s="682"/>
      <c r="U727" s="682"/>
      <c r="V727" s="682"/>
      <c r="W727" s="682"/>
      <c r="X727" s="682"/>
      <c r="Y727" s="682"/>
      <c r="Z727" s="682"/>
    </row>
    <row r="728" spans="1:26" ht="15">
      <c r="A728" s="682"/>
      <c r="B728" s="684"/>
      <c r="C728" s="684"/>
      <c r="D728" s="684"/>
      <c r="E728" s="865"/>
      <c r="F728" s="865"/>
      <c r="G728" s="865"/>
      <c r="H728" s="865"/>
      <c r="I728" s="684"/>
      <c r="J728" s="682"/>
      <c r="K728" s="682"/>
      <c r="L728" s="682"/>
      <c r="M728" s="682"/>
      <c r="N728" s="682"/>
      <c r="O728" s="682"/>
      <c r="P728" s="682"/>
      <c r="Q728" s="682"/>
      <c r="R728" s="682"/>
      <c r="S728" s="682"/>
      <c r="T728" s="682"/>
      <c r="U728" s="682"/>
      <c r="V728" s="682"/>
      <c r="W728" s="682"/>
      <c r="X728" s="682"/>
      <c r="Y728" s="682"/>
      <c r="Z728" s="682"/>
    </row>
    <row r="729" spans="1:26" ht="15">
      <c r="A729" s="682"/>
      <c r="B729" s="684"/>
      <c r="C729" s="684"/>
      <c r="D729" s="684"/>
      <c r="E729" s="865"/>
      <c r="F729" s="865"/>
      <c r="G729" s="865"/>
      <c r="H729" s="865"/>
      <c r="I729" s="684"/>
      <c r="J729" s="682"/>
      <c r="K729" s="682"/>
      <c r="L729" s="682"/>
      <c r="M729" s="682"/>
      <c r="N729" s="682"/>
      <c r="O729" s="682"/>
      <c r="P729" s="682"/>
      <c r="Q729" s="682"/>
      <c r="R729" s="682"/>
      <c r="S729" s="682"/>
      <c r="T729" s="682"/>
      <c r="U729" s="682"/>
      <c r="V729" s="682"/>
      <c r="W729" s="682"/>
      <c r="X729" s="682"/>
      <c r="Y729" s="682"/>
      <c r="Z729" s="682"/>
    </row>
    <row r="730" spans="1:26" ht="15">
      <c r="A730" s="682"/>
      <c r="B730" s="684"/>
      <c r="C730" s="684"/>
      <c r="D730" s="684"/>
      <c r="E730" s="865"/>
      <c r="F730" s="865"/>
      <c r="G730" s="865"/>
      <c r="H730" s="865"/>
      <c r="I730" s="684"/>
      <c r="J730" s="682"/>
      <c r="K730" s="682"/>
      <c r="L730" s="682"/>
      <c r="M730" s="682"/>
      <c r="N730" s="682"/>
      <c r="O730" s="682"/>
      <c r="P730" s="682"/>
      <c r="Q730" s="682"/>
      <c r="R730" s="682"/>
      <c r="S730" s="682"/>
      <c r="T730" s="682"/>
      <c r="U730" s="682"/>
      <c r="V730" s="682"/>
      <c r="W730" s="682"/>
      <c r="X730" s="682"/>
      <c r="Y730" s="682"/>
      <c r="Z730" s="682"/>
    </row>
    <row r="731" spans="1:26" ht="15">
      <c r="A731" s="682"/>
      <c r="B731" s="684"/>
      <c r="C731" s="684"/>
      <c r="D731" s="684"/>
      <c r="E731" s="865"/>
      <c r="F731" s="865"/>
      <c r="G731" s="865"/>
      <c r="H731" s="865"/>
      <c r="I731" s="684"/>
      <c r="J731" s="682"/>
      <c r="K731" s="682"/>
      <c r="L731" s="682"/>
      <c r="M731" s="682"/>
      <c r="N731" s="682"/>
      <c r="O731" s="682"/>
      <c r="P731" s="682"/>
      <c r="Q731" s="682"/>
      <c r="R731" s="682"/>
      <c r="S731" s="682"/>
      <c r="T731" s="682"/>
      <c r="U731" s="682"/>
      <c r="V731" s="682"/>
      <c r="W731" s="682"/>
      <c r="X731" s="682"/>
      <c r="Y731" s="682"/>
      <c r="Z731" s="682"/>
    </row>
    <row r="732" spans="1:26" ht="15">
      <c r="A732" s="682"/>
      <c r="B732" s="684"/>
      <c r="C732" s="684"/>
      <c r="D732" s="684"/>
      <c r="E732" s="865"/>
      <c r="F732" s="865"/>
      <c r="G732" s="865"/>
      <c r="H732" s="865"/>
      <c r="I732" s="684"/>
      <c r="J732" s="682"/>
      <c r="K732" s="682"/>
      <c r="L732" s="682"/>
      <c r="M732" s="682"/>
      <c r="N732" s="682"/>
      <c r="O732" s="682"/>
      <c r="P732" s="682"/>
      <c r="Q732" s="682"/>
      <c r="R732" s="682"/>
      <c r="S732" s="682"/>
      <c r="T732" s="682"/>
      <c r="U732" s="682"/>
      <c r="V732" s="682"/>
      <c r="W732" s="682"/>
      <c r="X732" s="682"/>
      <c r="Y732" s="682"/>
      <c r="Z732" s="682"/>
    </row>
    <row r="733" spans="1:26" ht="15">
      <c r="A733" s="682"/>
      <c r="B733" s="684"/>
      <c r="C733" s="684"/>
      <c r="D733" s="684"/>
      <c r="E733" s="865"/>
      <c r="F733" s="865"/>
      <c r="G733" s="865"/>
      <c r="H733" s="865"/>
      <c r="I733" s="684"/>
      <c r="J733" s="682"/>
      <c r="K733" s="682"/>
      <c r="L733" s="682"/>
      <c r="M733" s="682"/>
      <c r="N733" s="682"/>
      <c r="O733" s="682"/>
      <c r="P733" s="682"/>
      <c r="Q733" s="682"/>
      <c r="R733" s="682"/>
      <c r="S733" s="682"/>
      <c r="T733" s="682"/>
      <c r="U733" s="682"/>
      <c r="V733" s="682"/>
      <c r="W733" s="682"/>
      <c r="X733" s="682"/>
      <c r="Y733" s="682"/>
      <c r="Z733" s="682"/>
    </row>
    <row r="734" spans="1:26" ht="15">
      <c r="A734" s="682"/>
      <c r="B734" s="684"/>
      <c r="C734" s="684"/>
      <c r="D734" s="684"/>
      <c r="E734" s="865"/>
      <c r="F734" s="865"/>
      <c r="G734" s="865"/>
      <c r="H734" s="865"/>
      <c r="I734" s="684"/>
      <c r="J734" s="682"/>
      <c r="K734" s="682"/>
      <c r="L734" s="682"/>
      <c r="M734" s="682"/>
      <c r="N734" s="682"/>
      <c r="O734" s="682"/>
      <c r="P734" s="682"/>
      <c r="Q734" s="682"/>
      <c r="R734" s="682"/>
      <c r="S734" s="682"/>
      <c r="T734" s="682"/>
      <c r="U734" s="682"/>
      <c r="V734" s="682"/>
      <c r="W734" s="682"/>
      <c r="X734" s="682"/>
      <c r="Y734" s="682"/>
      <c r="Z734" s="682"/>
    </row>
    <row r="735" spans="1:26" ht="15">
      <c r="A735" s="682"/>
      <c r="B735" s="684"/>
      <c r="C735" s="684"/>
      <c r="D735" s="684"/>
      <c r="E735" s="865"/>
      <c r="F735" s="865"/>
      <c r="G735" s="865"/>
      <c r="H735" s="865"/>
      <c r="I735" s="684"/>
      <c r="J735" s="682"/>
      <c r="K735" s="682"/>
      <c r="L735" s="682"/>
      <c r="M735" s="682"/>
      <c r="N735" s="682"/>
      <c r="O735" s="682"/>
      <c r="P735" s="682"/>
      <c r="Q735" s="682"/>
      <c r="R735" s="682"/>
      <c r="S735" s="682"/>
      <c r="T735" s="682"/>
      <c r="U735" s="682"/>
      <c r="V735" s="682"/>
      <c r="W735" s="682"/>
      <c r="X735" s="682"/>
      <c r="Y735" s="682"/>
      <c r="Z735" s="682"/>
    </row>
    <row r="736" spans="1:26" ht="15">
      <c r="A736" s="682"/>
      <c r="B736" s="684"/>
      <c r="C736" s="684"/>
      <c r="D736" s="684"/>
      <c r="E736" s="865"/>
      <c r="F736" s="865"/>
      <c r="G736" s="865"/>
      <c r="H736" s="865"/>
      <c r="I736" s="684"/>
      <c r="J736" s="682"/>
      <c r="K736" s="682"/>
      <c r="L736" s="682"/>
      <c r="M736" s="682"/>
      <c r="N736" s="682"/>
      <c r="O736" s="682"/>
      <c r="P736" s="682"/>
      <c r="Q736" s="682"/>
      <c r="R736" s="682"/>
      <c r="S736" s="682"/>
      <c r="T736" s="682"/>
      <c r="U736" s="682"/>
      <c r="V736" s="682"/>
      <c r="W736" s="682"/>
      <c r="X736" s="682"/>
      <c r="Y736" s="682"/>
      <c r="Z736" s="682"/>
    </row>
    <row r="737" spans="1:26" ht="15">
      <c r="A737" s="682"/>
      <c r="B737" s="684"/>
      <c r="C737" s="684"/>
      <c r="D737" s="684"/>
      <c r="E737" s="865"/>
      <c r="F737" s="865"/>
      <c r="G737" s="865"/>
      <c r="H737" s="865"/>
      <c r="I737" s="684"/>
      <c r="J737" s="682"/>
      <c r="K737" s="682"/>
      <c r="L737" s="682"/>
      <c r="M737" s="682"/>
      <c r="N737" s="682"/>
      <c r="O737" s="682"/>
      <c r="P737" s="682"/>
      <c r="Q737" s="682"/>
      <c r="R737" s="682"/>
      <c r="S737" s="682"/>
      <c r="T737" s="682"/>
      <c r="U737" s="682"/>
      <c r="V737" s="682"/>
      <c r="W737" s="682"/>
      <c r="X737" s="682"/>
      <c r="Y737" s="682"/>
      <c r="Z737" s="682"/>
    </row>
    <row r="738" spans="1:26" ht="15">
      <c r="A738" s="682"/>
      <c r="B738" s="684"/>
      <c r="C738" s="684"/>
      <c r="D738" s="684"/>
      <c r="E738" s="865"/>
      <c r="F738" s="865"/>
      <c r="G738" s="865"/>
      <c r="H738" s="865"/>
      <c r="I738" s="684"/>
      <c r="J738" s="682"/>
      <c r="K738" s="682"/>
      <c r="L738" s="682"/>
      <c r="M738" s="682"/>
      <c r="N738" s="682"/>
      <c r="O738" s="682"/>
      <c r="P738" s="682"/>
      <c r="Q738" s="682"/>
      <c r="R738" s="682"/>
      <c r="S738" s="682"/>
      <c r="T738" s="682"/>
      <c r="U738" s="682"/>
      <c r="V738" s="682"/>
      <c r="W738" s="682"/>
      <c r="X738" s="682"/>
      <c r="Y738" s="682"/>
      <c r="Z738" s="682"/>
    </row>
    <row r="739" spans="1:26" ht="15">
      <c r="A739" s="682"/>
      <c r="B739" s="684"/>
      <c r="C739" s="684"/>
      <c r="D739" s="684"/>
      <c r="E739" s="865"/>
      <c r="F739" s="865"/>
      <c r="G739" s="865"/>
      <c r="H739" s="865"/>
      <c r="I739" s="684"/>
      <c r="J739" s="682"/>
      <c r="K739" s="682"/>
      <c r="L739" s="682"/>
      <c r="M739" s="682"/>
      <c r="N739" s="682"/>
      <c r="O739" s="682"/>
      <c r="P739" s="682"/>
      <c r="Q739" s="682"/>
      <c r="R739" s="682"/>
      <c r="S739" s="682"/>
      <c r="T739" s="682"/>
      <c r="U739" s="682"/>
      <c r="V739" s="682"/>
      <c r="W739" s="682"/>
      <c r="X739" s="682"/>
      <c r="Y739" s="682"/>
      <c r="Z739" s="682"/>
    </row>
    <row r="740" spans="1:26" ht="15">
      <c r="A740" s="682"/>
      <c r="B740" s="684"/>
      <c r="C740" s="684"/>
      <c r="D740" s="684"/>
      <c r="E740" s="865"/>
      <c r="F740" s="865"/>
      <c r="G740" s="865"/>
      <c r="H740" s="865"/>
      <c r="I740" s="684"/>
      <c r="J740" s="682"/>
      <c r="K740" s="682"/>
      <c r="L740" s="682"/>
      <c r="M740" s="682"/>
      <c r="N740" s="682"/>
      <c r="O740" s="682"/>
      <c r="P740" s="682"/>
      <c r="Q740" s="682"/>
      <c r="R740" s="682"/>
      <c r="S740" s="682"/>
      <c r="T740" s="682"/>
      <c r="U740" s="682"/>
      <c r="V740" s="682"/>
      <c r="W740" s="682"/>
      <c r="X740" s="682"/>
      <c r="Y740" s="682"/>
      <c r="Z740" s="682"/>
    </row>
    <row r="741" spans="1:26" ht="15">
      <c r="A741" s="682"/>
      <c r="B741" s="684"/>
      <c r="C741" s="684"/>
      <c r="D741" s="684"/>
      <c r="E741" s="865"/>
      <c r="F741" s="865"/>
      <c r="G741" s="865"/>
      <c r="H741" s="865"/>
      <c r="I741" s="684"/>
      <c r="J741" s="682"/>
      <c r="K741" s="682"/>
      <c r="L741" s="682"/>
      <c r="M741" s="682"/>
      <c r="N741" s="682"/>
      <c r="O741" s="682"/>
      <c r="P741" s="682"/>
      <c r="Q741" s="682"/>
      <c r="R741" s="682"/>
      <c r="S741" s="682"/>
      <c r="T741" s="682"/>
      <c r="U741" s="682"/>
      <c r="V741" s="682"/>
      <c r="W741" s="682"/>
      <c r="X741" s="682"/>
      <c r="Y741" s="682"/>
      <c r="Z741" s="682"/>
    </row>
    <row r="742" spans="1:26" ht="15">
      <c r="A742" s="682"/>
      <c r="B742" s="684"/>
      <c r="C742" s="684"/>
      <c r="D742" s="684"/>
      <c r="E742" s="865"/>
      <c r="F742" s="865"/>
      <c r="G742" s="865"/>
      <c r="H742" s="865"/>
      <c r="I742" s="684"/>
      <c r="J742" s="682"/>
      <c r="K742" s="682"/>
      <c r="L742" s="682"/>
      <c r="M742" s="682"/>
      <c r="N742" s="682"/>
      <c r="O742" s="682"/>
      <c r="P742" s="682"/>
      <c r="Q742" s="682"/>
      <c r="R742" s="682"/>
      <c r="S742" s="682"/>
      <c r="T742" s="682"/>
      <c r="U742" s="682"/>
      <c r="V742" s="682"/>
      <c r="W742" s="682"/>
      <c r="X742" s="682"/>
      <c r="Y742" s="682"/>
      <c r="Z742" s="682"/>
    </row>
    <row r="743" spans="1:26" ht="15">
      <c r="A743" s="682"/>
      <c r="B743" s="684"/>
      <c r="C743" s="684"/>
      <c r="D743" s="684"/>
      <c r="E743" s="865"/>
      <c r="F743" s="865"/>
      <c r="G743" s="865"/>
      <c r="H743" s="865"/>
      <c r="I743" s="684"/>
      <c r="J743" s="682"/>
      <c r="K743" s="682"/>
      <c r="L743" s="682"/>
      <c r="M743" s="682"/>
      <c r="N743" s="682"/>
      <c r="O743" s="682"/>
      <c r="P743" s="682"/>
      <c r="Q743" s="682"/>
      <c r="R743" s="682"/>
      <c r="S743" s="682"/>
      <c r="T743" s="682"/>
      <c r="U743" s="682"/>
      <c r="V743" s="682"/>
      <c r="W743" s="682"/>
      <c r="X743" s="682"/>
      <c r="Y743" s="682"/>
      <c r="Z743" s="682"/>
    </row>
    <row r="744" spans="1:26" ht="15">
      <c r="A744" s="682"/>
      <c r="B744" s="684"/>
      <c r="C744" s="684"/>
      <c r="D744" s="684"/>
      <c r="E744" s="865"/>
      <c r="F744" s="865"/>
      <c r="G744" s="865"/>
      <c r="H744" s="865"/>
      <c r="I744" s="684"/>
      <c r="J744" s="682"/>
      <c r="K744" s="682"/>
      <c r="L744" s="682"/>
      <c r="M744" s="682"/>
      <c r="N744" s="682"/>
      <c r="O744" s="682"/>
      <c r="P744" s="682"/>
      <c r="Q744" s="682"/>
      <c r="R744" s="682"/>
      <c r="S744" s="682"/>
      <c r="T744" s="682"/>
      <c r="U744" s="682"/>
      <c r="V744" s="682"/>
      <c r="W744" s="682"/>
      <c r="X744" s="682"/>
      <c r="Y744" s="682"/>
      <c r="Z744" s="682"/>
    </row>
    <row r="745" spans="1:26" ht="15">
      <c r="A745" s="682"/>
      <c r="B745" s="684"/>
      <c r="C745" s="684"/>
      <c r="D745" s="684"/>
      <c r="E745" s="865"/>
      <c r="F745" s="865"/>
      <c r="G745" s="865"/>
      <c r="H745" s="865"/>
      <c r="I745" s="684"/>
      <c r="J745" s="682"/>
      <c r="K745" s="682"/>
      <c r="L745" s="682"/>
      <c r="M745" s="682"/>
      <c r="N745" s="682"/>
      <c r="O745" s="682"/>
      <c r="P745" s="682"/>
      <c r="Q745" s="682"/>
      <c r="R745" s="682"/>
      <c r="S745" s="682"/>
      <c r="T745" s="682"/>
      <c r="U745" s="682"/>
      <c r="V745" s="682"/>
      <c r="W745" s="682"/>
      <c r="X745" s="682"/>
      <c r="Y745" s="682"/>
      <c r="Z745" s="682"/>
    </row>
    <row r="746" spans="1:26" ht="15">
      <c r="A746" s="682"/>
      <c r="B746" s="684"/>
      <c r="C746" s="684"/>
      <c r="D746" s="684"/>
      <c r="E746" s="865"/>
      <c r="F746" s="865"/>
      <c r="G746" s="865"/>
      <c r="H746" s="865"/>
      <c r="I746" s="684"/>
      <c r="J746" s="682"/>
      <c r="K746" s="682"/>
      <c r="L746" s="682"/>
      <c r="M746" s="682"/>
      <c r="N746" s="682"/>
      <c r="O746" s="682"/>
      <c r="P746" s="682"/>
      <c r="Q746" s="682"/>
      <c r="R746" s="682"/>
      <c r="S746" s="682"/>
      <c r="T746" s="682"/>
      <c r="U746" s="682"/>
      <c r="V746" s="682"/>
      <c r="W746" s="682"/>
      <c r="X746" s="682"/>
      <c r="Y746" s="682"/>
      <c r="Z746" s="682"/>
    </row>
    <row r="747" spans="1:26" ht="15">
      <c r="A747" s="682"/>
      <c r="B747" s="684"/>
      <c r="C747" s="684"/>
      <c r="D747" s="684"/>
      <c r="E747" s="865"/>
      <c r="F747" s="865"/>
      <c r="G747" s="865"/>
      <c r="H747" s="865"/>
      <c r="I747" s="684"/>
      <c r="J747" s="682"/>
      <c r="K747" s="682"/>
      <c r="L747" s="682"/>
      <c r="M747" s="682"/>
      <c r="N747" s="682"/>
      <c r="O747" s="682"/>
      <c r="P747" s="682"/>
      <c r="Q747" s="682"/>
      <c r="R747" s="682"/>
      <c r="S747" s="682"/>
      <c r="T747" s="682"/>
      <c r="U747" s="682"/>
      <c r="V747" s="682"/>
      <c r="W747" s="682"/>
      <c r="X747" s="682"/>
      <c r="Y747" s="682"/>
      <c r="Z747" s="682"/>
    </row>
    <row r="748" spans="1:26" ht="15">
      <c r="A748" s="682"/>
      <c r="B748" s="684"/>
      <c r="C748" s="684"/>
      <c r="D748" s="684"/>
      <c r="E748" s="865"/>
      <c r="F748" s="865"/>
      <c r="G748" s="865"/>
      <c r="H748" s="865"/>
      <c r="I748" s="684"/>
      <c r="J748" s="682"/>
      <c r="K748" s="682"/>
      <c r="L748" s="682"/>
      <c r="M748" s="682"/>
      <c r="N748" s="682"/>
      <c r="O748" s="682"/>
      <c r="P748" s="682"/>
      <c r="Q748" s="682"/>
      <c r="R748" s="682"/>
      <c r="S748" s="682"/>
      <c r="T748" s="682"/>
      <c r="U748" s="682"/>
      <c r="V748" s="682"/>
      <c r="W748" s="682"/>
      <c r="X748" s="682"/>
      <c r="Y748" s="682"/>
      <c r="Z748" s="682"/>
    </row>
    <row r="749" spans="1:26" ht="15">
      <c r="A749" s="682"/>
      <c r="B749" s="684"/>
      <c r="C749" s="684"/>
      <c r="D749" s="684"/>
      <c r="E749" s="865"/>
      <c r="F749" s="865"/>
      <c r="G749" s="865"/>
      <c r="H749" s="865"/>
      <c r="I749" s="684"/>
      <c r="J749" s="682"/>
      <c r="K749" s="682"/>
      <c r="L749" s="682"/>
      <c r="M749" s="682"/>
      <c r="N749" s="682"/>
      <c r="O749" s="682"/>
      <c r="P749" s="682"/>
      <c r="Q749" s="682"/>
      <c r="R749" s="682"/>
      <c r="S749" s="682"/>
      <c r="T749" s="682"/>
      <c r="U749" s="682"/>
      <c r="V749" s="682"/>
      <c r="W749" s="682"/>
      <c r="X749" s="682"/>
      <c r="Y749" s="682"/>
      <c r="Z749" s="682"/>
    </row>
    <row r="750" spans="1:26" ht="15">
      <c r="A750" s="682"/>
      <c r="B750" s="684"/>
      <c r="C750" s="684"/>
      <c r="D750" s="684"/>
      <c r="E750" s="865"/>
      <c r="F750" s="865"/>
      <c r="G750" s="865"/>
      <c r="H750" s="865"/>
      <c r="I750" s="684"/>
      <c r="J750" s="682"/>
      <c r="K750" s="682"/>
      <c r="L750" s="682"/>
      <c r="M750" s="682"/>
      <c r="N750" s="682"/>
      <c r="O750" s="682"/>
      <c r="P750" s="682"/>
      <c r="Q750" s="682"/>
      <c r="R750" s="682"/>
      <c r="S750" s="682"/>
      <c r="T750" s="682"/>
      <c r="U750" s="682"/>
      <c r="V750" s="682"/>
      <c r="W750" s="682"/>
      <c r="X750" s="682"/>
      <c r="Y750" s="682"/>
      <c r="Z750" s="682"/>
    </row>
    <row r="751" spans="1:26" ht="15">
      <c r="A751" s="682"/>
      <c r="B751" s="684"/>
      <c r="C751" s="684"/>
      <c r="D751" s="684"/>
      <c r="E751" s="865"/>
      <c r="F751" s="865"/>
      <c r="G751" s="865"/>
      <c r="H751" s="865"/>
      <c r="I751" s="684"/>
      <c r="J751" s="682"/>
      <c r="K751" s="682"/>
      <c r="L751" s="682"/>
      <c r="M751" s="682"/>
      <c r="N751" s="682"/>
      <c r="O751" s="682"/>
      <c r="P751" s="682"/>
      <c r="Q751" s="682"/>
      <c r="R751" s="682"/>
      <c r="S751" s="682"/>
      <c r="T751" s="682"/>
      <c r="U751" s="682"/>
      <c r="V751" s="682"/>
      <c r="W751" s="682"/>
      <c r="X751" s="682"/>
      <c r="Y751" s="682"/>
      <c r="Z751" s="682"/>
    </row>
    <row r="752" spans="1:26" ht="15">
      <c r="A752" s="682"/>
      <c r="B752" s="684"/>
      <c r="C752" s="684"/>
      <c r="D752" s="684"/>
      <c r="E752" s="865"/>
      <c r="F752" s="865"/>
      <c r="G752" s="865"/>
      <c r="H752" s="865"/>
      <c r="I752" s="684"/>
      <c r="J752" s="682"/>
      <c r="K752" s="682"/>
      <c r="L752" s="682"/>
      <c r="M752" s="682"/>
      <c r="N752" s="682"/>
      <c r="O752" s="682"/>
      <c r="P752" s="682"/>
      <c r="Q752" s="682"/>
      <c r="R752" s="682"/>
      <c r="S752" s="682"/>
      <c r="T752" s="682"/>
      <c r="U752" s="682"/>
      <c r="V752" s="682"/>
      <c r="W752" s="682"/>
      <c r="X752" s="682"/>
      <c r="Y752" s="682"/>
      <c r="Z752" s="682"/>
    </row>
    <row r="753" spans="1:26" ht="15">
      <c r="A753" s="682"/>
      <c r="B753" s="684"/>
      <c r="C753" s="684"/>
      <c r="D753" s="684"/>
      <c r="E753" s="865"/>
      <c r="F753" s="865"/>
      <c r="G753" s="865"/>
      <c r="H753" s="865"/>
      <c r="I753" s="684"/>
      <c r="J753" s="682"/>
      <c r="K753" s="682"/>
      <c r="L753" s="682"/>
      <c r="M753" s="682"/>
      <c r="N753" s="682"/>
      <c r="O753" s="682"/>
      <c r="P753" s="682"/>
      <c r="Q753" s="682"/>
      <c r="R753" s="682"/>
      <c r="S753" s="682"/>
      <c r="T753" s="682"/>
      <c r="U753" s="682"/>
      <c r="V753" s="682"/>
      <c r="W753" s="682"/>
      <c r="X753" s="682"/>
      <c r="Y753" s="682"/>
      <c r="Z753" s="682"/>
    </row>
    <row r="754" spans="1:26" ht="15">
      <c r="A754" s="682"/>
      <c r="B754" s="684"/>
      <c r="C754" s="684"/>
      <c r="D754" s="684"/>
      <c r="E754" s="865"/>
      <c r="F754" s="865"/>
      <c r="G754" s="865"/>
      <c r="H754" s="865"/>
      <c r="I754" s="684"/>
      <c r="J754" s="682"/>
      <c r="K754" s="682"/>
      <c r="L754" s="682"/>
      <c r="M754" s="682"/>
      <c r="N754" s="682"/>
      <c r="O754" s="682"/>
      <c r="P754" s="682"/>
      <c r="Q754" s="682"/>
      <c r="R754" s="682"/>
      <c r="S754" s="682"/>
      <c r="T754" s="682"/>
      <c r="U754" s="682"/>
      <c r="V754" s="682"/>
      <c r="W754" s="682"/>
      <c r="X754" s="682"/>
      <c r="Y754" s="682"/>
      <c r="Z754" s="682"/>
    </row>
    <row r="755" spans="1:26" ht="15">
      <c r="A755" s="682"/>
      <c r="B755" s="684"/>
      <c r="C755" s="684"/>
      <c r="D755" s="684"/>
      <c r="E755" s="865"/>
      <c r="F755" s="865"/>
      <c r="G755" s="865"/>
      <c r="H755" s="865"/>
      <c r="I755" s="684"/>
      <c r="J755" s="682"/>
      <c r="K755" s="682"/>
      <c r="L755" s="682"/>
      <c r="M755" s="682"/>
      <c r="N755" s="682"/>
      <c r="O755" s="682"/>
      <c r="P755" s="682"/>
      <c r="Q755" s="682"/>
      <c r="R755" s="682"/>
      <c r="S755" s="682"/>
      <c r="T755" s="682"/>
      <c r="U755" s="682"/>
      <c r="V755" s="682"/>
      <c r="W755" s="682"/>
      <c r="X755" s="682"/>
      <c r="Y755" s="682"/>
      <c r="Z755" s="682"/>
    </row>
    <row r="756" spans="1:26" ht="15">
      <c r="A756" s="682"/>
      <c r="B756" s="684"/>
      <c r="C756" s="684"/>
      <c r="D756" s="684"/>
      <c r="E756" s="865"/>
      <c r="F756" s="865"/>
      <c r="G756" s="865"/>
      <c r="H756" s="865"/>
      <c r="I756" s="684"/>
      <c r="J756" s="682"/>
      <c r="K756" s="682"/>
      <c r="L756" s="682"/>
      <c r="M756" s="682"/>
      <c r="N756" s="682"/>
      <c r="O756" s="682"/>
      <c r="P756" s="682"/>
      <c r="Q756" s="682"/>
      <c r="R756" s="682"/>
      <c r="S756" s="682"/>
      <c r="T756" s="682"/>
      <c r="U756" s="682"/>
      <c r="V756" s="682"/>
      <c r="W756" s="682"/>
      <c r="X756" s="682"/>
      <c r="Y756" s="682"/>
      <c r="Z756" s="682"/>
    </row>
    <row r="757" spans="1:26" ht="15">
      <c r="A757" s="682"/>
      <c r="B757" s="684"/>
      <c r="C757" s="684"/>
      <c r="D757" s="684"/>
      <c r="E757" s="865"/>
      <c r="F757" s="865"/>
      <c r="G757" s="865"/>
      <c r="H757" s="865"/>
      <c r="I757" s="684"/>
      <c r="J757" s="682"/>
      <c r="K757" s="682"/>
      <c r="L757" s="682"/>
      <c r="M757" s="682"/>
      <c r="N757" s="682"/>
      <c r="O757" s="682"/>
      <c r="P757" s="682"/>
      <c r="Q757" s="682"/>
      <c r="R757" s="682"/>
      <c r="S757" s="682"/>
      <c r="T757" s="682"/>
      <c r="U757" s="682"/>
      <c r="V757" s="682"/>
      <c r="W757" s="682"/>
      <c r="X757" s="682"/>
      <c r="Y757" s="682"/>
      <c r="Z757" s="682"/>
    </row>
    <row r="758" spans="1:26" ht="15">
      <c r="A758" s="682"/>
      <c r="B758" s="684"/>
      <c r="C758" s="684"/>
      <c r="D758" s="684"/>
      <c r="E758" s="865"/>
      <c r="F758" s="865"/>
      <c r="G758" s="865"/>
      <c r="H758" s="865"/>
      <c r="I758" s="684"/>
      <c r="J758" s="682"/>
      <c r="K758" s="682"/>
      <c r="L758" s="682"/>
      <c r="M758" s="682"/>
      <c r="N758" s="682"/>
      <c r="O758" s="682"/>
      <c r="P758" s="682"/>
      <c r="Q758" s="682"/>
      <c r="R758" s="682"/>
      <c r="S758" s="682"/>
      <c r="T758" s="682"/>
      <c r="U758" s="682"/>
      <c r="V758" s="682"/>
      <c r="W758" s="682"/>
      <c r="X758" s="682"/>
      <c r="Y758" s="682"/>
      <c r="Z758" s="682"/>
    </row>
    <row r="759" spans="1:26" ht="15">
      <c r="A759" s="682"/>
      <c r="B759" s="684"/>
      <c r="C759" s="684"/>
      <c r="D759" s="684"/>
      <c r="E759" s="865"/>
      <c r="F759" s="865"/>
      <c r="G759" s="865"/>
      <c r="H759" s="865"/>
      <c r="I759" s="684"/>
      <c r="J759" s="682"/>
      <c r="K759" s="682"/>
      <c r="L759" s="682"/>
      <c r="M759" s="682"/>
      <c r="N759" s="682"/>
      <c r="O759" s="682"/>
      <c r="P759" s="682"/>
      <c r="Q759" s="682"/>
      <c r="R759" s="682"/>
      <c r="S759" s="682"/>
      <c r="T759" s="682"/>
      <c r="U759" s="682"/>
      <c r="V759" s="682"/>
      <c r="W759" s="682"/>
      <c r="X759" s="682"/>
      <c r="Y759" s="682"/>
      <c r="Z759" s="682"/>
    </row>
    <row r="760" spans="1:26" ht="15">
      <c r="A760" s="682"/>
      <c r="B760" s="684"/>
      <c r="C760" s="684"/>
      <c r="D760" s="684"/>
      <c r="E760" s="865"/>
      <c r="F760" s="865"/>
      <c r="G760" s="865"/>
      <c r="H760" s="865"/>
      <c r="I760" s="684"/>
      <c r="J760" s="682"/>
      <c r="K760" s="682"/>
      <c r="L760" s="682"/>
      <c r="M760" s="682"/>
      <c r="N760" s="682"/>
      <c r="O760" s="682"/>
      <c r="P760" s="682"/>
      <c r="Q760" s="682"/>
      <c r="R760" s="682"/>
      <c r="S760" s="682"/>
      <c r="T760" s="682"/>
      <c r="U760" s="682"/>
      <c r="V760" s="682"/>
      <c r="W760" s="682"/>
      <c r="X760" s="682"/>
      <c r="Y760" s="682"/>
      <c r="Z760" s="682"/>
    </row>
    <row r="761" spans="1:26" ht="15">
      <c r="A761" s="682"/>
      <c r="B761" s="684"/>
      <c r="C761" s="684"/>
      <c r="D761" s="684"/>
      <c r="E761" s="865"/>
      <c r="F761" s="865"/>
      <c r="G761" s="865"/>
      <c r="H761" s="865"/>
      <c r="I761" s="684"/>
      <c r="J761" s="682"/>
      <c r="K761" s="682"/>
      <c r="L761" s="682"/>
      <c r="M761" s="682"/>
      <c r="N761" s="682"/>
      <c r="O761" s="682"/>
      <c r="P761" s="682"/>
      <c r="Q761" s="682"/>
      <c r="R761" s="682"/>
      <c r="S761" s="682"/>
      <c r="T761" s="682"/>
      <c r="U761" s="682"/>
      <c r="V761" s="682"/>
      <c r="W761" s="682"/>
      <c r="X761" s="682"/>
      <c r="Y761" s="682"/>
      <c r="Z761" s="682"/>
    </row>
    <row r="762" spans="1:26" ht="15">
      <c r="A762" s="682"/>
      <c r="B762" s="684"/>
      <c r="C762" s="684"/>
      <c r="D762" s="684"/>
      <c r="E762" s="865"/>
      <c r="F762" s="865"/>
      <c r="G762" s="865"/>
      <c r="H762" s="865"/>
      <c r="I762" s="684"/>
      <c r="J762" s="682"/>
      <c r="K762" s="682"/>
      <c r="L762" s="682"/>
      <c r="M762" s="682"/>
      <c r="N762" s="682"/>
      <c r="O762" s="682"/>
      <c r="P762" s="682"/>
      <c r="Q762" s="682"/>
      <c r="R762" s="682"/>
      <c r="S762" s="682"/>
      <c r="T762" s="682"/>
      <c r="U762" s="682"/>
      <c r="V762" s="682"/>
      <c r="W762" s="682"/>
      <c r="X762" s="682"/>
      <c r="Y762" s="682"/>
      <c r="Z762" s="682"/>
    </row>
    <row r="763" spans="1:26" ht="15">
      <c r="A763" s="682"/>
      <c r="B763" s="684"/>
      <c r="C763" s="684"/>
      <c r="D763" s="684"/>
      <c r="E763" s="865"/>
      <c r="F763" s="865"/>
      <c r="G763" s="865"/>
      <c r="H763" s="865"/>
      <c r="I763" s="684"/>
      <c r="J763" s="682"/>
      <c r="K763" s="682"/>
      <c r="L763" s="682"/>
      <c r="M763" s="682"/>
      <c r="N763" s="682"/>
      <c r="O763" s="682"/>
      <c r="P763" s="682"/>
      <c r="Q763" s="682"/>
      <c r="R763" s="682"/>
      <c r="S763" s="682"/>
      <c r="T763" s="682"/>
      <c r="U763" s="682"/>
      <c r="V763" s="682"/>
      <c r="W763" s="682"/>
      <c r="X763" s="682"/>
      <c r="Y763" s="682"/>
      <c r="Z763" s="682"/>
    </row>
    <row r="764" spans="1:26" ht="15">
      <c r="A764" s="682"/>
      <c r="B764" s="684"/>
      <c r="C764" s="684"/>
      <c r="D764" s="684"/>
      <c r="E764" s="865"/>
      <c r="F764" s="865"/>
      <c r="G764" s="865"/>
      <c r="H764" s="865"/>
      <c r="I764" s="684"/>
      <c r="J764" s="682"/>
      <c r="K764" s="682"/>
      <c r="L764" s="682"/>
      <c r="M764" s="682"/>
      <c r="N764" s="682"/>
      <c r="O764" s="682"/>
      <c r="P764" s="682"/>
      <c r="Q764" s="682"/>
      <c r="R764" s="682"/>
      <c r="S764" s="682"/>
      <c r="T764" s="682"/>
      <c r="U764" s="682"/>
      <c r="V764" s="682"/>
      <c r="W764" s="682"/>
      <c r="X764" s="682"/>
      <c r="Y764" s="682"/>
      <c r="Z764" s="682"/>
    </row>
    <row r="765" spans="1:26" ht="15">
      <c r="A765" s="682"/>
      <c r="B765" s="684"/>
      <c r="C765" s="684"/>
      <c r="D765" s="684"/>
      <c r="E765" s="865"/>
      <c r="F765" s="865"/>
      <c r="G765" s="865"/>
      <c r="H765" s="865"/>
      <c r="I765" s="684"/>
      <c r="J765" s="682"/>
      <c r="K765" s="682"/>
      <c r="L765" s="682"/>
      <c r="M765" s="682"/>
      <c r="N765" s="682"/>
      <c r="O765" s="682"/>
      <c r="P765" s="682"/>
      <c r="Q765" s="682"/>
      <c r="R765" s="682"/>
      <c r="S765" s="682"/>
      <c r="T765" s="682"/>
      <c r="U765" s="682"/>
      <c r="V765" s="682"/>
      <c r="W765" s="682"/>
      <c r="X765" s="682"/>
      <c r="Y765" s="682"/>
      <c r="Z765" s="682"/>
    </row>
    <row r="766" spans="1:26" ht="15">
      <c r="A766" s="682"/>
      <c r="B766" s="684"/>
      <c r="C766" s="684"/>
      <c r="D766" s="684"/>
      <c r="E766" s="865"/>
      <c r="F766" s="865"/>
      <c r="G766" s="865"/>
      <c r="H766" s="865"/>
      <c r="I766" s="684"/>
      <c r="J766" s="682"/>
      <c r="K766" s="682"/>
      <c r="L766" s="682"/>
      <c r="M766" s="682"/>
      <c r="N766" s="682"/>
      <c r="O766" s="682"/>
      <c r="P766" s="682"/>
      <c r="Q766" s="682"/>
      <c r="R766" s="682"/>
      <c r="S766" s="682"/>
      <c r="T766" s="682"/>
      <c r="U766" s="682"/>
      <c r="V766" s="682"/>
      <c r="W766" s="682"/>
      <c r="X766" s="682"/>
      <c r="Y766" s="682"/>
      <c r="Z766" s="682"/>
    </row>
    <row r="767" spans="1:26" ht="15">
      <c r="A767" s="682"/>
      <c r="B767" s="684"/>
      <c r="C767" s="684"/>
      <c r="D767" s="684"/>
      <c r="E767" s="865"/>
      <c r="F767" s="865"/>
      <c r="G767" s="865"/>
      <c r="H767" s="865"/>
      <c r="I767" s="684"/>
      <c r="J767" s="682"/>
      <c r="K767" s="682"/>
      <c r="L767" s="682"/>
      <c r="M767" s="682"/>
      <c r="N767" s="682"/>
      <c r="O767" s="682"/>
      <c r="P767" s="682"/>
      <c r="Q767" s="682"/>
      <c r="R767" s="682"/>
      <c r="S767" s="682"/>
      <c r="T767" s="682"/>
      <c r="U767" s="682"/>
      <c r="V767" s="682"/>
      <c r="W767" s="682"/>
      <c r="X767" s="682"/>
      <c r="Y767" s="682"/>
      <c r="Z767" s="682"/>
    </row>
    <row r="768" spans="1:26" ht="15">
      <c r="A768" s="682"/>
      <c r="B768" s="684"/>
      <c r="C768" s="684"/>
      <c r="D768" s="684"/>
      <c r="E768" s="865"/>
      <c r="F768" s="865"/>
      <c r="G768" s="865"/>
      <c r="H768" s="865"/>
      <c r="I768" s="684"/>
      <c r="J768" s="682"/>
      <c r="K768" s="682"/>
      <c r="L768" s="682"/>
      <c r="M768" s="682"/>
      <c r="N768" s="682"/>
      <c r="O768" s="682"/>
      <c r="P768" s="682"/>
      <c r="Q768" s="682"/>
      <c r="R768" s="682"/>
      <c r="S768" s="682"/>
      <c r="T768" s="682"/>
      <c r="U768" s="682"/>
      <c r="V768" s="682"/>
      <c r="W768" s="682"/>
      <c r="X768" s="682"/>
      <c r="Y768" s="682"/>
      <c r="Z768" s="682"/>
    </row>
    <row r="769" spans="1:26" ht="15">
      <c r="A769" s="682"/>
      <c r="B769" s="684"/>
      <c r="C769" s="684"/>
      <c r="D769" s="684"/>
      <c r="E769" s="865"/>
      <c r="F769" s="865"/>
      <c r="G769" s="865"/>
      <c r="H769" s="865"/>
      <c r="I769" s="684"/>
      <c r="J769" s="682"/>
      <c r="K769" s="682"/>
      <c r="L769" s="682"/>
      <c r="M769" s="682"/>
      <c r="N769" s="682"/>
      <c r="O769" s="682"/>
      <c r="P769" s="682"/>
      <c r="Q769" s="682"/>
      <c r="R769" s="682"/>
      <c r="S769" s="682"/>
      <c r="T769" s="682"/>
      <c r="U769" s="682"/>
      <c r="V769" s="682"/>
      <c r="W769" s="682"/>
      <c r="X769" s="682"/>
      <c r="Y769" s="682"/>
      <c r="Z769" s="682"/>
    </row>
    <row r="770" spans="1:26" ht="15">
      <c r="A770" s="682"/>
      <c r="B770" s="684"/>
      <c r="C770" s="684"/>
      <c r="D770" s="684"/>
      <c r="E770" s="865"/>
      <c r="F770" s="865"/>
      <c r="G770" s="865"/>
      <c r="H770" s="865"/>
      <c r="I770" s="684"/>
      <c r="J770" s="682"/>
      <c r="K770" s="682"/>
      <c r="L770" s="682"/>
      <c r="M770" s="682"/>
      <c r="N770" s="682"/>
      <c r="O770" s="682"/>
      <c r="P770" s="682"/>
      <c r="Q770" s="682"/>
      <c r="R770" s="682"/>
      <c r="S770" s="682"/>
      <c r="T770" s="682"/>
      <c r="U770" s="682"/>
      <c r="V770" s="682"/>
      <c r="W770" s="682"/>
      <c r="X770" s="682"/>
      <c r="Y770" s="682"/>
      <c r="Z770" s="682"/>
    </row>
    <row r="771" spans="1:26" ht="15">
      <c r="A771" s="682"/>
      <c r="B771" s="684"/>
      <c r="C771" s="684"/>
      <c r="D771" s="684"/>
      <c r="E771" s="865"/>
      <c r="F771" s="865"/>
      <c r="G771" s="865"/>
      <c r="H771" s="865"/>
      <c r="I771" s="684"/>
      <c r="J771" s="682"/>
      <c r="K771" s="682"/>
      <c r="L771" s="682"/>
      <c r="M771" s="682"/>
      <c r="N771" s="682"/>
      <c r="O771" s="682"/>
      <c r="P771" s="682"/>
      <c r="Q771" s="682"/>
      <c r="R771" s="682"/>
      <c r="S771" s="682"/>
      <c r="T771" s="682"/>
      <c r="U771" s="682"/>
      <c r="V771" s="682"/>
      <c r="W771" s="682"/>
      <c r="X771" s="682"/>
      <c r="Y771" s="682"/>
      <c r="Z771" s="682"/>
    </row>
    <row r="772" spans="1:26" ht="15">
      <c r="A772" s="682"/>
      <c r="B772" s="684"/>
      <c r="C772" s="684"/>
      <c r="D772" s="684"/>
      <c r="E772" s="865"/>
      <c r="F772" s="865"/>
      <c r="G772" s="865"/>
      <c r="H772" s="865"/>
      <c r="I772" s="684"/>
      <c r="J772" s="682"/>
      <c r="K772" s="682"/>
      <c r="L772" s="682"/>
      <c r="M772" s="682"/>
      <c r="N772" s="682"/>
      <c r="O772" s="682"/>
      <c r="P772" s="682"/>
      <c r="Q772" s="682"/>
      <c r="R772" s="682"/>
      <c r="S772" s="682"/>
      <c r="T772" s="682"/>
      <c r="U772" s="682"/>
      <c r="V772" s="682"/>
      <c r="W772" s="682"/>
      <c r="X772" s="682"/>
      <c r="Y772" s="682"/>
      <c r="Z772" s="682"/>
    </row>
    <row r="773" spans="1:26" ht="15">
      <c r="A773" s="682"/>
      <c r="B773" s="684"/>
      <c r="C773" s="684"/>
      <c r="D773" s="684"/>
      <c r="E773" s="865"/>
      <c r="F773" s="865"/>
      <c r="G773" s="865"/>
      <c r="H773" s="865"/>
      <c r="I773" s="684"/>
      <c r="J773" s="682"/>
      <c r="K773" s="682"/>
      <c r="L773" s="682"/>
      <c r="M773" s="682"/>
      <c r="N773" s="682"/>
      <c r="O773" s="682"/>
      <c r="P773" s="682"/>
      <c r="Q773" s="682"/>
      <c r="R773" s="682"/>
      <c r="S773" s="682"/>
      <c r="T773" s="682"/>
      <c r="U773" s="682"/>
      <c r="V773" s="682"/>
      <c r="W773" s="682"/>
      <c r="X773" s="682"/>
      <c r="Y773" s="682"/>
      <c r="Z773" s="682"/>
    </row>
    <row r="774" spans="1:26" ht="15">
      <c r="A774" s="682"/>
      <c r="B774" s="684"/>
      <c r="C774" s="684"/>
      <c r="D774" s="684"/>
      <c r="E774" s="865"/>
      <c r="F774" s="865"/>
      <c r="G774" s="865"/>
      <c r="H774" s="865"/>
      <c r="I774" s="684"/>
      <c r="J774" s="682"/>
      <c r="K774" s="682"/>
      <c r="L774" s="682"/>
      <c r="M774" s="682"/>
      <c r="N774" s="682"/>
      <c r="O774" s="682"/>
      <c r="P774" s="682"/>
      <c r="Q774" s="682"/>
      <c r="R774" s="682"/>
      <c r="S774" s="682"/>
      <c r="T774" s="682"/>
      <c r="U774" s="682"/>
      <c r="V774" s="682"/>
      <c r="W774" s="682"/>
      <c r="X774" s="682"/>
      <c r="Y774" s="682"/>
      <c r="Z774" s="682"/>
    </row>
    <row r="775" spans="1:26" ht="15">
      <c r="A775" s="682"/>
      <c r="B775" s="684"/>
      <c r="C775" s="684"/>
      <c r="D775" s="684"/>
      <c r="E775" s="865"/>
      <c r="F775" s="865"/>
      <c r="G775" s="865"/>
      <c r="H775" s="865"/>
      <c r="I775" s="684"/>
      <c r="J775" s="682"/>
      <c r="K775" s="682"/>
      <c r="L775" s="682"/>
      <c r="M775" s="682"/>
      <c r="N775" s="682"/>
      <c r="O775" s="682"/>
      <c r="P775" s="682"/>
      <c r="Q775" s="682"/>
      <c r="R775" s="682"/>
      <c r="S775" s="682"/>
      <c r="T775" s="682"/>
      <c r="U775" s="682"/>
      <c r="V775" s="682"/>
      <c r="W775" s="682"/>
      <c r="X775" s="682"/>
      <c r="Y775" s="682"/>
      <c r="Z775" s="682"/>
    </row>
    <row r="776" spans="1:26" ht="15">
      <c r="A776" s="682"/>
      <c r="B776" s="684"/>
      <c r="C776" s="684"/>
      <c r="D776" s="684"/>
      <c r="E776" s="865"/>
      <c r="F776" s="865"/>
      <c r="G776" s="865"/>
      <c r="H776" s="865"/>
      <c r="I776" s="684"/>
      <c r="J776" s="682"/>
      <c r="K776" s="682"/>
      <c r="L776" s="682"/>
      <c r="M776" s="682"/>
      <c r="N776" s="682"/>
      <c r="O776" s="682"/>
      <c r="P776" s="682"/>
      <c r="Q776" s="682"/>
      <c r="R776" s="682"/>
      <c r="S776" s="682"/>
      <c r="T776" s="682"/>
      <c r="U776" s="682"/>
      <c r="V776" s="682"/>
      <c r="W776" s="682"/>
      <c r="X776" s="682"/>
      <c r="Y776" s="682"/>
      <c r="Z776" s="682"/>
    </row>
    <row r="777" spans="1:26" ht="15">
      <c r="A777" s="682"/>
      <c r="B777" s="684"/>
      <c r="C777" s="684"/>
      <c r="D777" s="684"/>
      <c r="E777" s="865"/>
      <c r="F777" s="865"/>
      <c r="G777" s="865"/>
      <c r="H777" s="865"/>
      <c r="I777" s="684"/>
      <c r="J777" s="682"/>
      <c r="K777" s="682"/>
      <c r="L777" s="682"/>
      <c r="M777" s="682"/>
      <c r="N777" s="682"/>
      <c r="O777" s="682"/>
      <c r="P777" s="682"/>
      <c r="Q777" s="682"/>
      <c r="R777" s="682"/>
      <c r="S777" s="682"/>
      <c r="T777" s="682"/>
      <c r="U777" s="682"/>
      <c r="V777" s="682"/>
      <c r="W777" s="682"/>
      <c r="X777" s="682"/>
      <c r="Y777" s="682"/>
      <c r="Z777" s="682"/>
    </row>
    <row r="778" spans="1:26" ht="15">
      <c r="A778" s="682"/>
      <c r="B778" s="684"/>
      <c r="C778" s="684"/>
      <c r="D778" s="684"/>
      <c r="E778" s="865"/>
      <c r="F778" s="865"/>
      <c r="G778" s="865"/>
      <c r="H778" s="865"/>
      <c r="I778" s="684"/>
      <c r="J778" s="682"/>
      <c r="K778" s="682"/>
      <c r="L778" s="682"/>
      <c r="M778" s="682"/>
      <c r="N778" s="682"/>
      <c r="O778" s="682"/>
      <c r="P778" s="682"/>
      <c r="Q778" s="682"/>
      <c r="R778" s="682"/>
      <c r="S778" s="682"/>
      <c r="T778" s="682"/>
      <c r="U778" s="682"/>
      <c r="V778" s="682"/>
      <c r="W778" s="682"/>
      <c r="X778" s="682"/>
      <c r="Y778" s="682"/>
      <c r="Z778" s="682"/>
    </row>
    <row r="779" spans="1:26" ht="15">
      <c r="A779" s="682"/>
      <c r="B779" s="684"/>
      <c r="C779" s="684"/>
      <c r="D779" s="684"/>
      <c r="E779" s="865"/>
      <c r="F779" s="865"/>
      <c r="G779" s="865"/>
      <c r="H779" s="865"/>
      <c r="I779" s="684"/>
      <c r="J779" s="682"/>
      <c r="K779" s="682"/>
      <c r="L779" s="682"/>
      <c r="M779" s="682"/>
      <c r="N779" s="682"/>
      <c r="O779" s="682"/>
      <c r="P779" s="682"/>
      <c r="Q779" s="682"/>
      <c r="R779" s="682"/>
      <c r="S779" s="682"/>
      <c r="T779" s="682"/>
      <c r="U779" s="682"/>
      <c r="V779" s="682"/>
      <c r="W779" s="682"/>
      <c r="X779" s="682"/>
      <c r="Y779" s="682"/>
      <c r="Z779" s="682"/>
    </row>
    <row r="780" spans="1:26" ht="15">
      <c r="A780" s="682"/>
      <c r="B780" s="684"/>
      <c r="C780" s="684"/>
      <c r="D780" s="684"/>
      <c r="E780" s="865"/>
      <c r="F780" s="865"/>
      <c r="G780" s="865"/>
      <c r="H780" s="865"/>
      <c r="I780" s="684"/>
      <c r="J780" s="682"/>
      <c r="K780" s="682"/>
      <c r="L780" s="682"/>
      <c r="M780" s="682"/>
      <c r="N780" s="682"/>
      <c r="O780" s="682"/>
      <c r="P780" s="682"/>
      <c r="Q780" s="682"/>
      <c r="R780" s="682"/>
      <c r="S780" s="682"/>
      <c r="T780" s="682"/>
      <c r="U780" s="682"/>
      <c r="V780" s="682"/>
      <c r="W780" s="682"/>
      <c r="X780" s="682"/>
      <c r="Y780" s="682"/>
      <c r="Z780" s="682"/>
    </row>
    <row r="781" spans="1:26" ht="15">
      <c r="A781" s="682"/>
      <c r="B781" s="684"/>
      <c r="C781" s="684"/>
      <c r="D781" s="684"/>
      <c r="E781" s="865"/>
      <c r="F781" s="865"/>
      <c r="G781" s="865"/>
      <c r="H781" s="865"/>
      <c r="I781" s="684"/>
      <c r="J781" s="682"/>
      <c r="K781" s="682"/>
      <c r="L781" s="682"/>
      <c r="M781" s="682"/>
      <c r="N781" s="682"/>
      <c r="O781" s="682"/>
      <c r="P781" s="682"/>
      <c r="Q781" s="682"/>
      <c r="R781" s="682"/>
      <c r="S781" s="682"/>
      <c r="T781" s="682"/>
      <c r="U781" s="682"/>
      <c r="V781" s="682"/>
      <c r="W781" s="682"/>
      <c r="X781" s="682"/>
      <c r="Y781" s="682"/>
      <c r="Z781" s="682"/>
    </row>
    <row r="782" spans="1:26" ht="15">
      <c r="A782" s="682"/>
      <c r="B782" s="684"/>
      <c r="C782" s="684"/>
      <c r="D782" s="684"/>
      <c r="E782" s="865"/>
      <c r="F782" s="865"/>
      <c r="G782" s="865"/>
      <c r="H782" s="865"/>
      <c r="I782" s="684"/>
      <c r="J782" s="682"/>
      <c r="K782" s="682"/>
      <c r="L782" s="682"/>
      <c r="M782" s="682"/>
      <c r="N782" s="682"/>
      <c r="O782" s="682"/>
      <c r="P782" s="682"/>
      <c r="Q782" s="682"/>
      <c r="R782" s="682"/>
      <c r="S782" s="682"/>
      <c r="T782" s="682"/>
      <c r="U782" s="682"/>
      <c r="V782" s="682"/>
      <c r="W782" s="682"/>
      <c r="X782" s="682"/>
      <c r="Y782" s="682"/>
      <c r="Z782" s="682"/>
    </row>
    <row r="783" spans="1:26" ht="15">
      <c r="A783" s="682"/>
      <c r="B783" s="684"/>
      <c r="C783" s="684"/>
      <c r="D783" s="684"/>
      <c r="E783" s="865"/>
      <c r="F783" s="865"/>
      <c r="G783" s="865"/>
      <c r="H783" s="865"/>
      <c r="I783" s="684"/>
      <c r="J783" s="682"/>
      <c r="K783" s="682"/>
      <c r="L783" s="682"/>
      <c r="M783" s="682"/>
      <c r="N783" s="682"/>
      <c r="O783" s="682"/>
      <c r="P783" s="682"/>
      <c r="Q783" s="682"/>
      <c r="R783" s="682"/>
      <c r="S783" s="682"/>
      <c r="T783" s="682"/>
      <c r="U783" s="682"/>
      <c r="V783" s="682"/>
      <c r="W783" s="682"/>
      <c r="X783" s="682"/>
      <c r="Y783" s="682"/>
      <c r="Z783" s="682"/>
    </row>
    <row r="784" spans="1:26" ht="15">
      <c r="A784" s="682"/>
      <c r="B784" s="684"/>
      <c r="C784" s="684"/>
      <c r="D784" s="684"/>
      <c r="E784" s="865"/>
      <c r="F784" s="865"/>
      <c r="G784" s="865"/>
      <c r="H784" s="865"/>
      <c r="I784" s="684"/>
      <c r="J784" s="682"/>
      <c r="K784" s="682"/>
      <c r="L784" s="682"/>
      <c r="M784" s="682"/>
      <c r="N784" s="682"/>
      <c r="O784" s="682"/>
      <c r="P784" s="682"/>
      <c r="Q784" s="682"/>
      <c r="R784" s="682"/>
      <c r="S784" s="682"/>
      <c r="T784" s="682"/>
      <c r="U784" s="682"/>
      <c r="V784" s="682"/>
      <c r="W784" s="682"/>
      <c r="X784" s="682"/>
      <c r="Y784" s="682"/>
      <c r="Z784" s="682"/>
    </row>
    <row r="785" spans="1:26" ht="15">
      <c r="A785" s="682"/>
      <c r="B785" s="684"/>
      <c r="C785" s="684"/>
      <c r="D785" s="684"/>
      <c r="E785" s="865"/>
      <c r="F785" s="865"/>
      <c r="G785" s="865"/>
      <c r="H785" s="865"/>
      <c r="I785" s="684"/>
      <c r="J785" s="682"/>
      <c r="K785" s="682"/>
      <c r="L785" s="682"/>
      <c r="M785" s="682"/>
      <c r="N785" s="682"/>
      <c r="O785" s="682"/>
      <c r="P785" s="682"/>
      <c r="Q785" s="682"/>
      <c r="R785" s="682"/>
      <c r="S785" s="682"/>
      <c r="T785" s="682"/>
      <c r="U785" s="682"/>
      <c r="V785" s="682"/>
      <c r="W785" s="682"/>
      <c r="X785" s="682"/>
      <c r="Y785" s="682"/>
      <c r="Z785" s="682"/>
    </row>
    <row r="786" spans="1:26" ht="15">
      <c r="A786" s="682"/>
      <c r="B786" s="684"/>
      <c r="C786" s="684"/>
      <c r="D786" s="684"/>
      <c r="E786" s="865"/>
      <c r="F786" s="865"/>
      <c r="G786" s="865"/>
      <c r="H786" s="865"/>
      <c r="I786" s="684"/>
      <c r="J786" s="682"/>
      <c r="K786" s="682"/>
      <c r="L786" s="682"/>
      <c r="M786" s="682"/>
      <c r="N786" s="682"/>
      <c r="O786" s="682"/>
      <c r="P786" s="682"/>
      <c r="Q786" s="682"/>
      <c r="R786" s="682"/>
      <c r="S786" s="682"/>
      <c r="T786" s="682"/>
      <c r="U786" s="682"/>
      <c r="V786" s="682"/>
      <c r="W786" s="682"/>
      <c r="X786" s="682"/>
      <c r="Y786" s="682"/>
      <c r="Z786" s="682"/>
    </row>
    <row r="787" spans="1:26" ht="15">
      <c r="A787" s="682"/>
      <c r="B787" s="684"/>
      <c r="C787" s="684"/>
      <c r="D787" s="684"/>
      <c r="E787" s="865"/>
      <c r="F787" s="865"/>
      <c r="G787" s="865"/>
      <c r="H787" s="865"/>
      <c r="I787" s="684"/>
      <c r="J787" s="682"/>
      <c r="K787" s="682"/>
      <c r="L787" s="682"/>
      <c r="M787" s="682"/>
      <c r="N787" s="682"/>
      <c r="O787" s="682"/>
      <c r="P787" s="682"/>
      <c r="Q787" s="682"/>
      <c r="R787" s="682"/>
      <c r="S787" s="682"/>
      <c r="T787" s="682"/>
      <c r="U787" s="682"/>
      <c r="V787" s="682"/>
      <c r="W787" s="682"/>
      <c r="X787" s="682"/>
      <c r="Y787" s="682"/>
      <c r="Z787" s="682"/>
    </row>
    <row r="788" spans="1:26" ht="15">
      <c r="A788" s="682"/>
      <c r="B788" s="684"/>
      <c r="C788" s="684"/>
      <c r="D788" s="684"/>
      <c r="E788" s="865"/>
      <c r="F788" s="865"/>
      <c r="G788" s="865"/>
      <c r="H788" s="865"/>
      <c r="I788" s="684"/>
      <c r="J788" s="682"/>
      <c r="K788" s="682"/>
      <c r="L788" s="682"/>
      <c r="M788" s="682"/>
      <c r="N788" s="682"/>
      <c r="O788" s="682"/>
      <c r="P788" s="682"/>
      <c r="Q788" s="682"/>
      <c r="R788" s="682"/>
      <c r="S788" s="682"/>
      <c r="T788" s="682"/>
      <c r="U788" s="682"/>
      <c r="V788" s="682"/>
      <c r="W788" s="682"/>
      <c r="X788" s="682"/>
      <c r="Y788" s="682"/>
      <c r="Z788" s="682"/>
    </row>
    <row r="789" spans="1:26" ht="15">
      <c r="A789" s="682"/>
      <c r="B789" s="684"/>
      <c r="C789" s="684"/>
      <c r="D789" s="684"/>
      <c r="E789" s="865"/>
      <c r="F789" s="865"/>
      <c r="G789" s="865"/>
      <c r="H789" s="865"/>
      <c r="I789" s="684"/>
      <c r="J789" s="682"/>
      <c r="K789" s="682"/>
      <c r="L789" s="682"/>
      <c r="M789" s="682"/>
      <c r="N789" s="682"/>
      <c r="O789" s="682"/>
      <c r="P789" s="682"/>
      <c r="Q789" s="682"/>
      <c r="R789" s="682"/>
      <c r="S789" s="682"/>
      <c r="T789" s="682"/>
      <c r="U789" s="682"/>
      <c r="V789" s="682"/>
      <c r="W789" s="682"/>
      <c r="X789" s="682"/>
      <c r="Y789" s="682"/>
      <c r="Z789" s="682"/>
    </row>
    <row r="790" spans="1:26" ht="15">
      <c r="A790" s="682"/>
      <c r="B790" s="684"/>
      <c r="C790" s="684"/>
      <c r="D790" s="684"/>
      <c r="E790" s="865"/>
      <c r="F790" s="865"/>
      <c r="G790" s="865"/>
      <c r="H790" s="865"/>
      <c r="I790" s="684"/>
      <c r="J790" s="682"/>
      <c r="K790" s="682"/>
      <c r="L790" s="682"/>
      <c r="M790" s="682"/>
      <c r="N790" s="682"/>
      <c r="O790" s="682"/>
      <c r="P790" s="682"/>
      <c r="Q790" s="682"/>
      <c r="R790" s="682"/>
      <c r="S790" s="682"/>
      <c r="T790" s="682"/>
      <c r="U790" s="682"/>
      <c r="V790" s="682"/>
      <c r="W790" s="682"/>
      <c r="X790" s="682"/>
      <c r="Y790" s="682"/>
      <c r="Z790" s="682"/>
    </row>
    <row r="791" spans="1:26" ht="15">
      <c r="A791" s="682"/>
      <c r="B791" s="684"/>
      <c r="C791" s="684"/>
      <c r="D791" s="684"/>
      <c r="E791" s="865"/>
      <c r="F791" s="865"/>
      <c r="G791" s="865"/>
      <c r="H791" s="865"/>
      <c r="I791" s="684"/>
      <c r="J791" s="682"/>
      <c r="K791" s="682"/>
      <c r="L791" s="682"/>
      <c r="M791" s="682"/>
      <c r="N791" s="682"/>
      <c r="O791" s="682"/>
      <c r="P791" s="682"/>
      <c r="Q791" s="682"/>
      <c r="R791" s="682"/>
      <c r="S791" s="682"/>
      <c r="T791" s="682"/>
      <c r="U791" s="682"/>
      <c r="V791" s="682"/>
      <c r="W791" s="682"/>
      <c r="X791" s="682"/>
      <c r="Y791" s="682"/>
      <c r="Z791" s="682"/>
    </row>
    <row r="792" spans="1:26" ht="15">
      <c r="A792" s="682"/>
      <c r="B792" s="684"/>
      <c r="C792" s="684"/>
      <c r="D792" s="684"/>
      <c r="E792" s="865"/>
      <c r="F792" s="865"/>
      <c r="G792" s="865"/>
      <c r="H792" s="865"/>
      <c r="I792" s="684"/>
      <c r="J792" s="682"/>
      <c r="K792" s="682"/>
      <c r="L792" s="682"/>
      <c r="M792" s="682"/>
      <c r="N792" s="682"/>
      <c r="O792" s="682"/>
      <c r="P792" s="682"/>
      <c r="Q792" s="682"/>
      <c r="R792" s="682"/>
      <c r="S792" s="682"/>
      <c r="T792" s="682"/>
      <c r="U792" s="682"/>
      <c r="V792" s="682"/>
      <c r="W792" s="682"/>
      <c r="X792" s="682"/>
      <c r="Y792" s="682"/>
      <c r="Z792" s="682"/>
    </row>
    <row r="793" spans="1:26" ht="15">
      <c r="A793" s="682"/>
      <c r="B793" s="684"/>
      <c r="C793" s="684"/>
      <c r="D793" s="684"/>
      <c r="E793" s="865"/>
      <c r="F793" s="865"/>
      <c r="G793" s="865"/>
      <c r="H793" s="865"/>
      <c r="I793" s="684"/>
      <c r="J793" s="682"/>
      <c r="K793" s="682"/>
      <c r="L793" s="682"/>
      <c r="M793" s="682"/>
      <c r="N793" s="682"/>
      <c r="O793" s="682"/>
      <c r="P793" s="682"/>
      <c r="Q793" s="682"/>
      <c r="R793" s="682"/>
      <c r="S793" s="682"/>
      <c r="T793" s="682"/>
      <c r="U793" s="682"/>
      <c r="V793" s="682"/>
      <c r="W793" s="682"/>
      <c r="X793" s="682"/>
      <c r="Y793" s="682"/>
      <c r="Z793" s="682"/>
    </row>
    <row r="794" spans="1:26" ht="15">
      <c r="A794" s="682"/>
      <c r="B794" s="684"/>
      <c r="C794" s="684"/>
      <c r="D794" s="684"/>
      <c r="E794" s="865"/>
      <c r="F794" s="865"/>
      <c r="G794" s="865"/>
      <c r="H794" s="865"/>
      <c r="I794" s="684"/>
      <c r="J794" s="682"/>
      <c r="K794" s="682"/>
      <c r="L794" s="682"/>
      <c r="M794" s="682"/>
      <c r="N794" s="682"/>
      <c r="O794" s="682"/>
      <c r="P794" s="682"/>
      <c r="Q794" s="682"/>
      <c r="R794" s="682"/>
      <c r="S794" s="682"/>
      <c r="T794" s="682"/>
      <c r="U794" s="682"/>
      <c r="V794" s="682"/>
      <c r="W794" s="682"/>
      <c r="X794" s="682"/>
      <c r="Y794" s="682"/>
      <c r="Z794" s="682"/>
    </row>
    <row r="795" spans="1:26" ht="15">
      <c r="A795" s="682"/>
      <c r="B795" s="684"/>
      <c r="C795" s="684"/>
      <c r="D795" s="684"/>
      <c r="E795" s="865"/>
      <c r="F795" s="865"/>
      <c r="G795" s="865"/>
      <c r="H795" s="865"/>
      <c r="I795" s="684"/>
      <c r="J795" s="682"/>
      <c r="K795" s="682"/>
      <c r="L795" s="682"/>
      <c r="M795" s="682"/>
      <c r="N795" s="682"/>
      <c r="O795" s="682"/>
      <c r="P795" s="682"/>
      <c r="Q795" s="682"/>
      <c r="R795" s="682"/>
      <c r="S795" s="682"/>
      <c r="T795" s="682"/>
      <c r="U795" s="682"/>
      <c r="V795" s="682"/>
      <c r="W795" s="682"/>
      <c r="X795" s="682"/>
      <c r="Y795" s="682"/>
      <c r="Z795" s="682"/>
    </row>
    <row r="796" spans="1:26" ht="15">
      <c r="A796" s="682"/>
      <c r="B796" s="684"/>
      <c r="C796" s="684"/>
      <c r="D796" s="684"/>
      <c r="E796" s="865"/>
      <c r="F796" s="865"/>
      <c r="G796" s="865"/>
      <c r="H796" s="865"/>
      <c r="I796" s="684"/>
      <c r="J796" s="682"/>
      <c r="K796" s="682"/>
      <c r="L796" s="682"/>
      <c r="M796" s="682"/>
      <c r="N796" s="682"/>
      <c r="O796" s="682"/>
      <c r="P796" s="682"/>
      <c r="Q796" s="682"/>
      <c r="R796" s="682"/>
      <c r="S796" s="682"/>
      <c r="T796" s="682"/>
      <c r="U796" s="682"/>
      <c r="V796" s="682"/>
      <c r="W796" s="682"/>
      <c r="X796" s="682"/>
      <c r="Y796" s="682"/>
      <c r="Z796" s="682"/>
    </row>
    <row r="797" spans="1:26" ht="15">
      <c r="A797" s="682"/>
      <c r="B797" s="684"/>
      <c r="C797" s="684"/>
      <c r="D797" s="684"/>
      <c r="E797" s="865"/>
      <c r="F797" s="865"/>
      <c r="G797" s="865"/>
      <c r="H797" s="865"/>
      <c r="I797" s="684"/>
      <c r="J797" s="682"/>
      <c r="K797" s="682"/>
      <c r="L797" s="682"/>
      <c r="M797" s="682"/>
      <c r="N797" s="682"/>
      <c r="O797" s="682"/>
      <c r="P797" s="682"/>
      <c r="Q797" s="682"/>
      <c r="R797" s="682"/>
      <c r="S797" s="682"/>
      <c r="T797" s="682"/>
      <c r="U797" s="682"/>
      <c r="V797" s="682"/>
      <c r="W797" s="682"/>
      <c r="X797" s="682"/>
      <c r="Y797" s="682"/>
      <c r="Z797" s="682"/>
    </row>
    <row r="798" spans="1:26" ht="15">
      <c r="A798" s="682"/>
      <c r="B798" s="684"/>
      <c r="C798" s="684"/>
      <c r="D798" s="684"/>
      <c r="E798" s="865"/>
      <c r="F798" s="865"/>
      <c r="G798" s="865"/>
      <c r="H798" s="865"/>
      <c r="I798" s="684"/>
      <c r="J798" s="682"/>
      <c r="K798" s="682"/>
      <c r="L798" s="682"/>
      <c r="M798" s="682"/>
      <c r="N798" s="682"/>
      <c r="O798" s="682"/>
      <c r="P798" s="682"/>
      <c r="Q798" s="682"/>
      <c r="R798" s="682"/>
      <c r="S798" s="682"/>
      <c r="T798" s="682"/>
      <c r="U798" s="682"/>
      <c r="V798" s="682"/>
      <c r="W798" s="682"/>
      <c r="X798" s="682"/>
      <c r="Y798" s="682"/>
      <c r="Z798" s="682"/>
    </row>
    <row r="799" spans="1:26" ht="15">
      <c r="A799" s="682"/>
      <c r="B799" s="684"/>
      <c r="C799" s="684"/>
      <c r="D799" s="684"/>
      <c r="E799" s="865"/>
      <c r="F799" s="865"/>
      <c r="G799" s="865"/>
      <c r="H799" s="865"/>
      <c r="I799" s="684"/>
      <c r="J799" s="682"/>
      <c r="K799" s="682"/>
      <c r="L799" s="682"/>
      <c r="M799" s="682"/>
      <c r="N799" s="682"/>
      <c r="O799" s="682"/>
      <c r="P799" s="682"/>
      <c r="Q799" s="682"/>
      <c r="R799" s="682"/>
      <c r="S799" s="682"/>
      <c r="T799" s="682"/>
      <c r="U799" s="682"/>
      <c r="V799" s="682"/>
      <c r="W799" s="682"/>
      <c r="X799" s="682"/>
      <c r="Y799" s="682"/>
      <c r="Z799" s="682"/>
    </row>
    <row r="800" spans="1:26" ht="15">
      <c r="A800" s="682"/>
      <c r="B800" s="684"/>
      <c r="C800" s="684"/>
      <c r="D800" s="684"/>
      <c r="E800" s="865"/>
      <c r="F800" s="865"/>
      <c r="G800" s="865"/>
      <c r="H800" s="865"/>
      <c r="I800" s="684"/>
      <c r="J800" s="682"/>
      <c r="K800" s="682"/>
      <c r="L800" s="682"/>
      <c r="M800" s="682"/>
      <c r="N800" s="682"/>
      <c r="O800" s="682"/>
      <c r="P800" s="682"/>
      <c r="Q800" s="682"/>
      <c r="R800" s="682"/>
      <c r="S800" s="682"/>
      <c r="T800" s="682"/>
      <c r="U800" s="682"/>
      <c r="V800" s="682"/>
      <c r="W800" s="682"/>
      <c r="X800" s="682"/>
      <c r="Y800" s="682"/>
      <c r="Z800" s="682"/>
    </row>
    <row r="801" spans="1:26" ht="15">
      <c r="A801" s="682"/>
      <c r="B801" s="684"/>
      <c r="C801" s="684"/>
      <c r="D801" s="684"/>
      <c r="E801" s="865"/>
      <c r="F801" s="865"/>
      <c r="G801" s="865"/>
      <c r="H801" s="865"/>
      <c r="I801" s="684"/>
      <c r="J801" s="682"/>
      <c r="K801" s="682"/>
      <c r="L801" s="682"/>
      <c r="M801" s="682"/>
      <c r="N801" s="682"/>
      <c r="O801" s="682"/>
      <c r="P801" s="682"/>
      <c r="Q801" s="682"/>
      <c r="R801" s="682"/>
      <c r="S801" s="682"/>
      <c r="T801" s="682"/>
      <c r="U801" s="682"/>
      <c r="V801" s="682"/>
      <c r="W801" s="682"/>
      <c r="X801" s="682"/>
      <c r="Y801" s="682"/>
      <c r="Z801" s="682"/>
    </row>
    <row r="802" spans="1:26" ht="15">
      <c r="A802" s="682"/>
      <c r="B802" s="684"/>
      <c r="C802" s="684"/>
      <c r="D802" s="684"/>
      <c r="E802" s="865"/>
      <c r="F802" s="865"/>
      <c r="G802" s="865"/>
      <c r="H802" s="865"/>
      <c r="I802" s="684"/>
      <c r="J802" s="682"/>
      <c r="K802" s="682"/>
      <c r="L802" s="682"/>
      <c r="M802" s="682"/>
      <c r="N802" s="682"/>
      <c r="O802" s="682"/>
      <c r="P802" s="682"/>
      <c r="Q802" s="682"/>
      <c r="R802" s="682"/>
      <c r="S802" s="682"/>
      <c r="T802" s="682"/>
      <c r="U802" s="682"/>
      <c r="V802" s="682"/>
      <c r="W802" s="682"/>
      <c r="X802" s="682"/>
      <c r="Y802" s="682"/>
      <c r="Z802" s="682"/>
    </row>
    <row r="803" spans="1:26" ht="15">
      <c r="A803" s="682"/>
      <c r="B803" s="684"/>
      <c r="C803" s="684"/>
      <c r="D803" s="684"/>
      <c r="E803" s="865"/>
      <c r="F803" s="865"/>
      <c r="G803" s="865"/>
      <c r="H803" s="865"/>
      <c r="I803" s="684"/>
      <c r="J803" s="682"/>
      <c r="K803" s="682"/>
      <c r="L803" s="682"/>
      <c r="M803" s="682"/>
      <c r="N803" s="682"/>
      <c r="O803" s="682"/>
      <c r="P803" s="682"/>
      <c r="Q803" s="682"/>
      <c r="R803" s="682"/>
      <c r="S803" s="682"/>
      <c r="T803" s="682"/>
      <c r="U803" s="682"/>
      <c r="V803" s="682"/>
      <c r="W803" s="682"/>
      <c r="X803" s="682"/>
      <c r="Y803" s="682"/>
      <c r="Z803" s="682"/>
    </row>
    <row r="804" spans="1:26" ht="15">
      <c r="A804" s="682"/>
      <c r="B804" s="684"/>
      <c r="C804" s="684"/>
      <c r="D804" s="684"/>
      <c r="E804" s="865"/>
      <c r="F804" s="865"/>
      <c r="G804" s="865"/>
      <c r="H804" s="865"/>
      <c r="I804" s="684"/>
      <c r="J804" s="682"/>
      <c r="K804" s="682"/>
      <c r="L804" s="682"/>
      <c r="M804" s="682"/>
      <c r="N804" s="682"/>
      <c r="O804" s="682"/>
      <c r="P804" s="682"/>
      <c r="Q804" s="682"/>
      <c r="R804" s="682"/>
      <c r="S804" s="682"/>
      <c r="T804" s="682"/>
      <c r="U804" s="682"/>
      <c r="V804" s="682"/>
      <c r="W804" s="682"/>
      <c r="X804" s="682"/>
      <c r="Y804" s="682"/>
      <c r="Z804" s="682"/>
    </row>
    <row r="805" spans="1:26" ht="15">
      <c r="A805" s="682"/>
      <c r="B805" s="684"/>
      <c r="C805" s="684"/>
      <c r="D805" s="684"/>
      <c r="E805" s="865"/>
      <c r="F805" s="865"/>
      <c r="G805" s="865"/>
      <c r="H805" s="865"/>
      <c r="I805" s="684"/>
      <c r="J805" s="682"/>
      <c r="K805" s="682"/>
      <c r="L805" s="682"/>
      <c r="M805" s="682"/>
      <c r="N805" s="682"/>
      <c r="O805" s="682"/>
      <c r="P805" s="682"/>
      <c r="Q805" s="682"/>
      <c r="R805" s="682"/>
      <c r="S805" s="682"/>
      <c r="T805" s="682"/>
      <c r="U805" s="682"/>
      <c r="V805" s="682"/>
      <c r="W805" s="682"/>
      <c r="X805" s="682"/>
      <c r="Y805" s="682"/>
      <c r="Z805" s="682"/>
    </row>
    <row r="806" spans="1:26" ht="15">
      <c r="A806" s="682"/>
      <c r="B806" s="684"/>
      <c r="C806" s="684"/>
      <c r="D806" s="684"/>
      <c r="E806" s="865"/>
      <c r="F806" s="865"/>
      <c r="G806" s="865"/>
      <c r="H806" s="865"/>
      <c r="I806" s="684"/>
      <c r="J806" s="682"/>
      <c r="K806" s="682"/>
      <c r="L806" s="682"/>
      <c r="M806" s="682"/>
      <c r="N806" s="682"/>
      <c r="O806" s="682"/>
      <c r="P806" s="682"/>
      <c r="Q806" s="682"/>
      <c r="R806" s="682"/>
      <c r="S806" s="682"/>
      <c r="T806" s="682"/>
      <c r="U806" s="682"/>
      <c r="V806" s="682"/>
      <c r="W806" s="682"/>
      <c r="X806" s="682"/>
      <c r="Y806" s="682"/>
      <c r="Z806" s="682"/>
    </row>
    <row r="807" spans="1:26" ht="15">
      <c r="A807" s="682"/>
      <c r="B807" s="684"/>
      <c r="C807" s="684"/>
      <c r="D807" s="684"/>
      <c r="E807" s="865"/>
      <c r="F807" s="865"/>
      <c r="G807" s="865"/>
      <c r="H807" s="865"/>
      <c r="I807" s="684"/>
      <c r="J807" s="682"/>
      <c r="K807" s="682"/>
      <c r="L807" s="682"/>
      <c r="M807" s="682"/>
      <c r="N807" s="682"/>
      <c r="O807" s="682"/>
      <c r="P807" s="682"/>
      <c r="Q807" s="682"/>
      <c r="R807" s="682"/>
      <c r="S807" s="682"/>
      <c r="T807" s="682"/>
      <c r="U807" s="682"/>
      <c r="V807" s="682"/>
      <c r="W807" s="682"/>
      <c r="X807" s="682"/>
      <c r="Y807" s="682"/>
      <c r="Z807" s="682"/>
    </row>
    <row r="808" spans="1:26" ht="15">
      <c r="A808" s="682"/>
      <c r="B808" s="684"/>
      <c r="C808" s="684"/>
      <c r="D808" s="684"/>
      <c r="E808" s="865"/>
      <c r="F808" s="865"/>
      <c r="G808" s="865"/>
      <c r="H808" s="865"/>
      <c r="I808" s="684"/>
      <c r="J808" s="682"/>
      <c r="K808" s="682"/>
      <c r="L808" s="682"/>
      <c r="M808" s="682"/>
      <c r="N808" s="682"/>
      <c r="O808" s="682"/>
      <c r="P808" s="682"/>
      <c r="Q808" s="682"/>
      <c r="R808" s="682"/>
      <c r="S808" s="682"/>
      <c r="T808" s="682"/>
      <c r="U808" s="682"/>
      <c r="V808" s="682"/>
      <c r="W808" s="682"/>
      <c r="X808" s="682"/>
      <c r="Y808" s="682"/>
      <c r="Z808" s="682"/>
    </row>
    <row r="809" spans="1:26" ht="15">
      <c r="A809" s="682"/>
      <c r="B809" s="684"/>
      <c r="C809" s="684"/>
      <c r="D809" s="684"/>
      <c r="E809" s="865"/>
      <c r="F809" s="865"/>
      <c r="G809" s="865"/>
      <c r="H809" s="865"/>
      <c r="I809" s="684"/>
      <c r="J809" s="682"/>
      <c r="K809" s="682"/>
      <c r="L809" s="682"/>
      <c r="M809" s="682"/>
      <c r="N809" s="682"/>
      <c r="O809" s="682"/>
      <c r="P809" s="682"/>
      <c r="Q809" s="682"/>
      <c r="R809" s="682"/>
      <c r="S809" s="682"/>
      <c r="T809" s="682"/>
      <c r="U809" s="682"/>
      <c r="V809" s="682"/>
      <c r="W809" s="682"/>
      <c r="X809" s="682"/>
      <c r="Y809" s="682"/>
      <c r="Z809" s="682"/>
    </row>
    <row r="810" spans="1:26" ht="15">
      <c r="A810" s="682"/>
      <c r="B810" s="684"/>
      <c r="C810" s="684"/>
      <c r="D810" s="684"/>
      <c r="E810" s="865"/>
      <c r="F810" s="865"/>
      <c r="G810" s="865"/>
      <c r="H810" s="865"/>
      <c r="I810" s="684"/>
      <c r="J810" s="682"/>
      <c r="K810" s="682"/>
      <c r="L810" s="682"/>
      <c r="M810" s="682"/>
      <c r="N810" s="682"/>
      <c r="O810" s="682"/>
      <c r="P810" s="682"/>
      <c r="Q810" s="682"/>
      <c r="R810" s="682"/>
      <c r="S810" s="682"/>
      <c r="T810" s="682"/>
      <c r="U810" s="682"/>
      <c r="V810" s="682"/>
      <c r="W810" s="682"/>
      <c r="X810" s="682"/>
      <c r="Y810" s="682"/>
      <c r="Z810" s="682"/>
    </row>
    <row r="811" spans="1:26" ht="15">
      <c r="A811" s="682"/>
      <c r="B811" s="684"/>
      <c r="C811" s="684"/>
      <c r="D811" s="684"/>
      <c r="E811" s="865"/>
      <c r="F811" s="865"/>
      <c r="G811" s="865"/>
      <c r="H811" s="865"/>
      <c r="I811" s="684"/>
      <c r="J811" s="682"/>
      <c r="K811" s="682"/>
      <c r="L811" s="682"/>
      <c r="M811" s="682"/>
      <c r="N811" s="682"/>
      <c r="O811" s="682"/>
      <c r="P811" s="682"/>
      <c r="Q811" s="682"/>
      <c r="R811" s="682"/>
      <c r="S811" s="682"/>
      <c r="T811" s="682"/>
      <c r="U811" s="682"/>
      <c r="V811" s="682"/>
      <c r="W811" s="682"/>
      <c r="X811" s="682"/>
      <c r="Y811" s="682"/>
      <c r="Z811" s="682"/>
    </row>
    <row r="812" spans="1:26" ht="15">
      <c r="A812" s="682"/>
      <c r="B812" s="684"/>
      <c r="C812" s="684"/>
      <c r="D812" s="684"/>
      <c r="E812" s="865"/>
      <c r="F812" s="865"/>
      <c r="G812" s="865"/>
      <c r="H812" s="865"/>
      <c r="I812" s="684"/>
      <c r="J812" s="682"/>
      <c r="K812" s="682"/>
      <c r="L812" s="682"/>
      <c r="M812" s="682"/>
      <c r="N812" s="682"/>
      <c r="O812" s="682"/>
      <c r="P812" s="682"/>
      <c r="Q812" s="682"/>
      <c r="R812" s="682"/>
      <c r="S812" s="682"/>
      <c r="T812" s="682"/>
      <c r="U812" s="682"/>
      <c r="V812" s="682"/>
      <c r="W812" s="682"/>
      <c r="X812" s="682"/>
      <c r="Y812" s="682"/>
      <c r="Z812" s="682"/>
    </row>
    <row r="813" spans="1:26" ht="15">
      <c r="A813" s="682"/>
      <c r="B813" s="684"/>
      <c r="C813" s="684"/>
      <c r="D813" s="684"/>
      <c r="E813" s="865"/>
      <c r="F813" s="865"/>
      <c r="G813" s="865"/>
      <c r="H813" s="865"/>
      <c r="I813" s="684"/>
      <c r="J813" s="682"/>
      <c r="K813" s="682"/>
      <c r="L813" s="682"/>
      <c r="M813" s="682"/>
      <c r="N813" s="682"/>
      <c r="O813" s="682"/>
      <c r="P813" s="682"/>
      <c r="Q813" s="682"/>
      <c r="R813" s="682"/>
      <c r="S813" s="682"/>
      <c r="T813" s="682"/>
      <c r="U813" s="682"/>
      <c r="V813" s="682"/>
      <c r="W813" s="682"/>
      <c r="X813" s="682"/>
      <c r="Y813" s="682"/>
      <c r="Z813" s="682"/>
    </row>
    <row r="814" spans="1:26" ht="15">
      <c r="A814" s="682"/>
      <c r="B814" s="684"/>
      <c r="C814" s="684"/>
      <c r="D814" s="684"/>
      <c r="E814" s="865"/>
      <c r="F814" s="865"/>
      <c r="G814" s="865"/>
      <c r="H814" s="865"/>
      <c r="I814" s="684"/>
      <c r="J814" s="682"/>
      <c r="K814" s="682"/>
      <c r="L814" s="682"/>
      <c r="M814" s="682"/>
      <c r="N814" s="682"/>
      <c r="O814" s="682"/>
      <c r="P814" s="682"/>
      <c r="Q814" s="682"/>
      <c r="R814" s="682"/>
      <c r="S814" s="682"/>
      <c r="T814" s="682"/>
      <c r="U814" s="682"/>
      <c r="V814" s="682"/>
      <c r="W814" s="682"/>
      <c r="X814" s="682"/>
      <c r="Y814" s="682"/>
      <c r="Z814" s="682"/>
    </row>
    <row r="815" spans="1:26" ht="15">
      <c r="A815" s="682"/>
      <c r="B815" s="684"/>
      <c r="C815" s="684"/>
      <c r="D815" s="684"/>
      <c r="E815" s="865"/>
      <c r="F815" s="865"/>
      <c r="G815" s="865"/>
      <c r="H815" s="865"/>
      <c r="I815" s="684"/>
      <c r="J815" s="682"/>
      <c r="K815" s="682"/>
      <c r="L815" s="682"/>
      <c r="M815" s="682"/>
      <c r="N815" s="682"/>
      <c r="O815" s="682"/>
      <c r="P815" s="682"/>
      <c r="Q815" s="682"/>
      <c r="R815" s="682"/>
      <c r="S815" s="682"/>
      <c r="T815" s="682"/>
      <c r="U815" s="682"/>
      <c r="V815" s="682"/>
      <c r="W815" s="682"/>
      <c r="X815" s="682"/>
      <c r="Y815" s="682"/>
      <c r="Z815" s="682"/>
    </row>
    <row r="816" spans="1:26" ht="15">
      <c r="A816" s="682"/>
      <c r="B816" s="684"/>
      <c r="C816" s="684"/>
      <c r="D816" s="684"/>
      <c r="E816" s="865"/>
      <c r="F816" s="865"/>
      <c r="G816" s="865"/>
      <c r="H816" s="865"/>
      <c r="I816" s="684"/>
      <c r="J816" s="682"/>
      <c r="K816" s="682"/>
      <c r="L816" s="682"/>
      <c r="M816" s="682"/>
      <c r="N816" s="682"/>
      <c r="O816" s="682"/>
      <c r="P816" s="682"/>
      <c r="Q816" s="682"/>
      <c r="R816" s="682"/>
      <c r="S816" s="682"/>
      <c r="T816" s="682"/>
      <c r="U816" s="682"/>
      <c r="V816" s="682"/>
      <c r="W816" s="682"/>
      <c r="X816" s="682"/>
      <c r="Y816" s="682"/>
      <c r="Z816" s="682"/>
    </row>
    <row r="817" spans="1:26" ht="15">
      <c r="A817" s="682"/>
      <c r="B817" s="684"/>
      <c r="C817" s="684"/>
      <c r="D817" s="684"/>
      <c r="E817" s="865"/>
      <c r="F817" s="865"/>
      <c r="G817" s="865"/>
      <c r="H817" s="865"/>
      <c r="I817" s="684"/>
      <c r="J817" s="682"/>
      <c r="K817" s="682"/>
      <c r="L817" s="682"/>
      <c r="M817" s="682"/>
      <c r="N817" s="682"/>
      <c r="O817" s="682"/>
      <c r="P817" s="682"/>
      <c r="Q817" s="682"/>
      <c r="R817" s="682"/>
      <c r="S817" s="682"/>
      <c r="T817" s="682"/>
      <c r="U817" s="682"/>
      <c r="V817" s="682"/>
      <c r="W817" s="682"/>
      <c r="X817" s="682"/>
      <c r="Y817" s="682"/>
      <c r="Z817" s="682"/>
    </row>
    <row r="818" spans="1:26" ht="15">
      <c r="A818" s="682"/>
      <c r="B818" s="684"/>
      <c r="C818" s="684"/>
      <c r="D818" s="684"/>
      <c r="E818" s="865"/>
      <c r="F818" s="865"/>
      <c r="G818" s="865"/>
      <c r="H818" s="865"/>
      <c r="I818" s="684"/>
      <c r="J818" s="682"/>
      <c r="K818" s="682"/>
      <c r="L818" s="682"/>
      <c r="M818" s="682"/>
      <c r="N818" s="682"/>
      <c r="O818" s="682"/>
      <c r="P818" s="682"/>
      <c r="Q818" s="682"/>
      <c r="R818" s="682"/>
      <c r="S818" s="682"/>
      <c r="T818" s="682"/>
      <c r="U818" s="682"/>
      <c r="V818" s="682"/>
      <c r="W818" s="682"/>
      <c r="X818" s="682"/>
      <c r="Y818" s="682"/>
      <c r="Z818" s="682"/>
    </row>
    <row r="819" spans="1:26" ht="15">
      <c r="A819" s="682"/>
      <c r="B819" s="684"/>
      <c r="C819" s="684"/>
      <c r="D819" s="684"/>
      <c r="E819" s="865"/>
      <c r="F819" s="865"/>
      <c r="G819" s="865"/>
      <c r="H819" s="865"/>
      <c r="I819" s="684"/>
      <c r="J819" s="682"/>
      <c r="K819" s="682"/>
      <c r="L819" s="682"/>
      <c r="M819" s="682"/>
      <c r="N819" s="682"/>
      <c r="O819" s="682"/>
      <c r="P819" s="682"/>
      <c r="Q819" s="682"/>
      <c r="R819" s="682"/>
      <c r="S819" s="682"/>
      <c r="T819" s="682"/>
      <c r="U819" s="682"/>
      <c r="V819" s="682"/>
      <c r="W819" s="682"/>
      <c r="X819" s="682"/>
      <c r="Y819" s="682"/>
      <c r="Z819" s="682"/>
    </row>
    <row r="820" spans="1:26" ht="15">
      <c r="A820" s="682"/>
      <c r="B820" s="684"/>
      <c r="C820" s="684"/>
      <c r="D820" s="684"/>
      <c r="E820" s="865"/>
      <c r="F820" s="865"/>
      <c r="G820" s="865"/>
      <c r="H820" s="865"/>
      <c r="I820" s="684"/>
      <c r="J820" s="682"/>
      <c r="K820" s="682"/>
      <c r="L820" s="682"/>
      <c r="M820" s="682"/>
      <c r="N820" s="682"/>
      <c r="O820" s="682"/>
      <c r="P820" s="682"/>
      <c r="Q820" s="682"/>
      <c r="R820" s="682"/>
      <c r="S820" s="682"/>
      <c r="T820" s="682"/>
      <c r="U820" s="682"/>
      <c r="V820" s="682"/>
      <c r="W820" s="682"/>
      <c r="X820" s="682"/>
      <c r="Y820" s="682"/>
      <c r="Z820" s="682"/>
    </row>
    <row r="821" spans="1:26" ht="15">
      <c r="A821" s="682"/>
      <c r="B821" s="684"/>
      <c r="C821" s="684"/>
      <c r="D821" s="684"/>
      <c r="E821" s="865"/>
      <c r="F821" s="865"/>
      <c r="G821" s="865"/>
      <c r="H821" s="865"/>
      <c r="I821" s="684"/>
      <c r="J821" s="682"/>
      <c r="K821" s="682"/>
      <c r="L821" s="682"/>
      <c r="M821" s="682"/>
      <c r="N821" s="682"/>
      <c r="O821" s="682"/>
      <c r="P821" s="682"/>
      <c r="Q821" s="682"/>
      <c r="R821" s="682"/>
      <c r="S821" s="682"/>
      <c r="T821" s="682"/>
      <c r="U821" s="682"/>
      <c r="V821" s="682"/>
      <c r="W821" s="682"/>
      <c r="X821" s="682"/>
      <c r="Y821" s="682"/>
      <c r="Z821" s="682"/>
    </row>
    <row r="822" spans="1:26" ht="15">
      <c r="A822" s="682"/>
      <c r="B822" s="684"/>
      <c r="C822" s="684"/>
      <c r="D822" s="684"/>
      <c r="E822" s="865"/>
      <c r="F822" s="865"/>
      <c r="G822" s="865"/>
      <c r="H822" s="865"/>
      <c r="I822" s="684"/>
      <c r="J822" s="682"/>
      <c r="K822" s="682"/>
      <c r="L822" s="682"/>
      <c r="M822" s="682"/>
      <c r="N822" s="682"/>
      <c r="O822" s="682"/>
      <c r="P822" s="682"/>
      <c r="Q822" s="682"/>
      <c r="R822" s="682"/>
      <c r="S822" s="682"/>
      <c r="T822" s="682"/>
      <c r="U822" s="682"/>
      <c r="V822" s="682"/>
      <c r="W822" s="682"/>
      <c r="X822" s="682"/>
      <c r="Y822" s="682"/>
      <c r="Z822" s="682"/>
    </row>
    <row r="823" spans="1:26" ht="15">
      <c r="A823" s="682"/>
      <c r="B823" s="684"/>
      <c r="C823" s="684"/>
      <c r="D823" s="684"/>
      <c r="E823" s="865"/>
      <c r="F823" s="865"/>
      <c r="G823" s="865"/>
      <c r="H823" s="865"/>
      <c r="I823" s="684"/>
      <c r="J823" s="682"/>
      <c r="K823" s="682"/>
      <c r="L823" s="682"/>
      <c r="M823" s="682"/>
      <c r="N823" s="682"/>
      <c r="O823" s="682"/>
      <c r="P823" s="682"/>
      <c r="Q823" s="682"/>
      <c r="R823" s="682"/>
      <c r="S823" s="682"/>
      <c r="T823" s="682"/>
      <c r="U823" s="682"/>
      <c r="V823" s="682"/>
      <c r="W823" s="682"/>
      <c r="X823" s="682"/>
      <c r="Y823" s="682"/>
      <c r="Z823" s="682"/>
    </row>
    <row r="824" spans="1:26" ht="15">
      <c r="A824" s="682"/>
      <c r="B824" s="684"/>
      <c r="C824" s="684"/>
      <c r="D824" s="684"/>
      <c r="E824" s="865"/>
      <c r="F824" s="865"/>
      <c r="G824" s="865"/>
      <c r="H824" s="865"/>
      <c r="I824" s="684"/>
      <c r="J824" s="682"/>
      <c r="K824" s="682"/>
      <c r="L824" s="682"/>
      <c r="M824" s="682"/>
      <c r="N824" s="682"/>
      <c r="O824" s="682"/>
      <c r="P824" s="682"/>
      <c r="Q824" s="682"/>
      <c r="R824" s="682"/>
      <c r="S824" s="682"/>
      <c r="T824" s="682"/>
      <c r="U824" s="682"/>
      <c r="V824" s="682"/>
      <c r="W824" s="682"/>
      <c r="X824" s="682"/>
      <c r="Y824" s="682"/>
      <c r="Z824" s="682"/>
    </row>
    <row r="825" spans="1:26" ht="15">
      <c r="A825" s="682"/>
      <c r="B825" s="684"/>
      <c r="C825" s="684"/>
      <c r="D825" s="684"/>
      <c r="E825" s="865"/>
      <c r="F825" s="865"/>
      <c r="G825" s="865"/>
      <c r="H825" s="865"/>
      <c r="I825" s="684"/>
      <c r="J825" s="682"/>
      <c r="K825" s="682"/>
      <c r="L825" s="682"/>
      <c r="M825" s="682"/>
      <c r="N825" s="682"/>
      <c r="O825" s="682"/>
      <c r="P825" s="682"/>
      <c r="Q825" s="682"/>
      <c r="R825" s="682"/>
      <c r="S825" s="682"/>
      <c r="T825" s="682"/>
      <c r="U825" s="682"/>
      <c r="V825" s="682"/>
      <c r="W825" s="682"/>
      <c r="X825" s="682"/>
      <c r="Y825" s="682"/>
      <c r="Z825" s="682"/>
    </row>
    <row r="826" spans="1:26" ht="15">
      <c r="A826" s="682"/>
      <c r="B826" s="684"/>
      <c r="C826" s="684"/>
      <c r="D826" s="684"/>
      <c r="E826" s="865"/>
      <c r="F826" s="865"/>
      <c r="G826" s="865"/>
      <c r="H826" s="865"/>
      <c r="I826" s="684"/>
      <c r="J826" s="682"/>
      <c r="K826" s="682"/>
      <c r="L826" s="682"/>
      <c r="M826" s="682"/>
      <c r="N826" s="682"/>
      <c r="O826" s="682"/>
      <c r="P826" s="682"/>
      <c r="Q826" s="682"/>
      <c r="R826" s="682"/>
      <c r="S826" s="682"/>
      <c r="T826" s="682"/>
      <c r="U826" s="682"/>
      <c r="V826" s="682"/>
      <c r="W826" s="682"/>
      <c r="X826" s="682"/>
      <c r="Y826" s="682"/>
      <c r="Z826" s="682"/>
    </row>
    <row r="827" spans="1:26" ht="15">
      <c r="A827" s="682"/>
      <c r="B827" s="684"/>
      <c r="C827" s="684"/>
      <c r="D827" s="684"/>
      <c r="E827" s="865"/>
      <c r="F827" s="865"/>
      <c r="G827" s="865"/>
      <c r="H827" s="865"/>
      <c r="I827" s="684"/>
      <c r="J827" s="682"/>
      <c r="K827" s="682"/>
      <c r="L827" s="682"/>
      <c r="M827" s="682"/>
      <c r="N827" s="682"/>
      <c r="O827" s="682"/>
      <c r="P827" s="682"/>
      <c r="Q827" s="682"/>
      <c r="R827" s="682"/>
      <c r="S827" s="682"/>
      <c r="T827" s="682"/>
      <c r="U827" s="682"/>
      <c r="V827" s="682"/>
      <c r="W827" s="682"/>
      <c r="X827" s="682"/>
      <c r="Y827" s="682"/>
      <c r="Z827" s="682"/>
    </row>
    <row r="828" spans="1:26" ht="15">
      <c r="A828" s="682"/>
      <c r="B828" s="684"/>
      <c r="C828" s="684"/>
      <c r="D828" s="684"/>
      <c r="E828" s="865"/>
      <c r="F828" s="865"/>
      <c r="G828" s="865"/>
      <c r="H828" s="865"/>
      <c r="I828" s="684"/>
      <c r="J828" s="682"/>
      <c r="K828" s="682"/>
      <c r="L828" s="682"/>
      <c r="M828" s="682"/>
      <c r="N828" s="682"/>
      <c r="O828" s="682"/>
      <c r="P828" s="682"/>
      <c r="Q828" s="682"/>
      <c r="R828" s="682"/>
      <c r="S828" s="682"/>
      <c r="T828" s="682"/>
      <c r="U828" s="682"/>
      <c r="V828" s="682"/>
      <c r="W828" s="682"/>
      <c r="X828" s="682"/>
      <c r="Y828" s="682"/>
      <c r="Z828" s="682"/>
    </row>
    <row r="829" spans="1:26" ht="15">
      <c r="A829" s="682"/>
      <c r="B829" s="684"/>
      <c r="C829" s="684"/>
      <c r="D829" s="684"/>
      <c r="E829" s="865"/>
      <c r="F829" s="865"/>
      <c r="G829" s="865"/>
      <c r="H829" s="865"/>
      <c r="I829" s="684"/>
      <c r="J829" s="682"/>
      <c r="K829" s="682"/>
      <c r="L829" s="682"/>
      <c r="M829" s="682"/>
      <c r="N829" s="682"/>
      <c r="O829" s="682"/>
      <c r="P829" s="682"/>
      <c r="Q829" s="682"/>
      <c r="R829" s="682"/>
      <c r="S829" s="682"/>
      <c r="T829" s="682"/>
      <c r="U829" s="682"/>
      <c r="V829" s="682"/>
      <c r="W829" s="682"/>
      <c r="X829" s="682"/>
      <c r="Y829" s="682"/>
      <c r="Z829" s="682"/>
    </row>
    <row r="830" spans="1:26" ht="15">
      <c r="A830" s="682"/>
      <c r="B830" s="684"/>
      <c r="C830" s="684"/>
      <c r="D830" s="684"/>
      <c r="E830" s="865"/>
      <c r="F830" s="865"/>
      <c r="G830" s="865"/>
      <c r="H830" s="865"/>
      <c r="I830" s="684"/>
      <c r="J830" s="682"/>
      <c r="K830" s="682"/>
      <c r="L830" s="682"/>
      <c r="M830" s="682"/>
      <c r="N830" s="682"/>
      <c r="O830" s="682"/>
      <c r="P830" s="682"/>
      <c r="Q830" s="682"/>
      <c r="R830" s="682"/>
      <c r="S830" s="682"/>
      <c r="T830" s="682"/>
      <c r="U830" s="682"/>
      <c r="V830" s="682"/>
      <c r="W830" s="682"/>
      <c r="X830" s="682"/>
      <c r="Y830" s="682"/>
      <c r="Z830" s="682"/>
    </row>
    <row r="831" spans="1:26" ht="15">
      <c r="A831" s="682"/>
      <c r="B831" s="684"/>
      <c r="C831" s="684"/>
      <c r="D831" s="684"/>
      <c r="E831" s="865"/>
      <c r="F831" s="865"/>
      <c r="G831" s="865"/>
      <c r="H831" s="865"/>
      <c r="I831" s="684"/>
      <c r="J831" s="682"/>
      <c r="K831" s="682"/>
      <c r="L831" s="682"/>
      <c r="M831" s="682"/>
      <c r="N831" s="682"/>
      <c r="O831" s="682"/>
      <c r="P831" s="682"/>
      <c r="Q831" s="682"/>
      <c r="R831" s="682"/>
      <c r="S831" s="682"/>
      <c r="T831" s="682"/>
      <c r="U831" s="682"/>
      <c r="V831" s="682"/>
      <c r="W831" s="682"/>
      <c r="X831" s="682"/>
      <c r="Y831" s="682"/>
      <c r="Z831" s="682"/>
    </row>
    <row r="832" spans="1:26" ht="15">
      <c r="A832" s="682"/>
      <c r="B832" s="684"/>
      <c r="C832" s="684"/>
      <c r="D832" s="684"/>
      <c r="E832" s="865"/>
      <c r="F832" s="865"/>
      <c r="G832" s="865"/>
      <c r="H832" s="865"/>
      <c r="I832" s="684"/>
      <c r="J832" s="682"/>
      <c r="K832" s="682"/>
      <c r="L832" s="682"/>
      <c r="M832" s="682"/>
      <c r="N832" s="682"/>
      <c r="O832" s="682"/>
      <c r="P832" s="682"/>
      <c r="Q832" s="682"/>
      <c r="R832" s="682"/>
      <c r="S832" s="682"/>
      <c r="T832" s="682"/>
      <c r="U832" s="682"/>
      <c r="V832" s="682"/>
      <c r="W832" s="682"/>
      <c r="X832" s="682"/>
      <c r="Y832" s="682"/>
      <c r="Z832" s="682"/>
    </row>
    <row r="833" spans="1:26" ht="15">
      <c r="A833" s="682"/>
      <c r="B833" s="684"/>
      <c r="C833" s="684"/>
      <c r="D833" s="684"/>
      <c r="E833" s="865"/>
      <c r="F833" s="865"/>
      <c r="G833" s="865"/>
      <c r="H833" s="865"/>
      <c r="I833" s="684"/>
      <c r="J833" s="682"/>
      <c r="K833" s="682"/>
      <c r="L833" s="682"/>
      <c r="M833" s="682"/>
      <c r="N833" s="682"/>
      <c r="O833" s="682"/>
      <c r="P833" s="682"/>
      <c r="Q833" s="682"/>
      <c r="R833" s="682"/>
      <c r="S833" s="682"/>
      <c r="T833" s="682"/>
      <c r="U833" s="682"/>
      <c r="V833" s="682"/>
      <c r="W833" s="682"/>
      <c r="X833" s="682"/>
      <c r="Y833" s="682"/>
      <c r="Z833" s="682"/>
    </row>
    <row r="834" spans="1:26" ht="15">
      <c r="A834" s="682"/>
      <c r="B834" s="684"/>
      <c r="C834" s="684"/>
      <c r="D834" s="684"/>
      <c r="E834" s="865"/>
      <c r="F834" s="865"/>
      <c r="G834" s="865"/>
      <c r="H834" s="865"/>
      <c r="I834" s="684"/>
      <c r="J834" s="682"/>
      <c r="K834" s="682"/>
      <c r="L834" s="682"/>
      <c r="M834" s="682"/>
      <c r="N834" s="682"/>
      <c r="O834" s="682"/>
      <c r="P834" s="682"/>
      <c r="Q834" s="682"/>
      <c r="R834" s="682"/>
      <c r="S834" s="682"/>
      <c r="T834" s="682"/>
      <c r="U834" s="682"/>
      <c r="V834" s="682"/>
      <c r="W834" s="682"/>
      <c r="X834" s="682"/>
      <c r="Y834" s="682"/>
      <c r="Z834" s="682"/>
    </row>
    <row r="835" spans="1:26" ht="15">
      <c r="A835" s="682"/>
      <c r="B835" s="684"/>
      <c r="C835" s="684"/>
      <c r="D835" s="684"/>
      <c r="E835" s="865"/>
      <c r="F835" s="865"/>
      <c r="G835" s="865"/>
      <c r="H835" s="865"/>
      <c r="I835" s="684"/>
      <c r="J835" s="682"/>
      <c r="K835" s="682"/>
      <c r="L835" s="682"/>
      <c r="M835" s="682"/>
      <c r="N835" s="682"/>
      <c r="O835" s="682"/>
      <c r="P835" s="682"/>
      <c r="Q835" s="682"/>
      <c r="R835" s="682"/>
      <c r="S835" s="682"/>
      <c r="T835" s="682"/>
      <c r="U835" s="682"/>
      <c r="V835" s="682"/>
      <c r="W835" s="682"/>
      <c r="X835" s="682"/>
      <c r="Y835" s="682"/>
      <c r="Z835" s="682"/>
    </row>
    <row r="836" spans="1:26" ht="15">
      <c r="A836" s="682"/>
      <c r="B836" s="684"/>
      <c r="C836" s="684"/>
      <c r="D836" s="684"/>
      <c r="E836" s="865"/>
      <c r="F836" s="865"/>
      <c r="G836" s="865"/>
      <c r="H836" s="865"/>
      <c r="I836" s="684"/>
      <c r="J836" s="682"/>
      <c r="K836" s="682"/>
      <c r="L836" s="682"/>
      <c r="M836" s="682"/>
      <c r="N836" s="682"/>
      <c r="O836" s="682"/>
      <c r="P836" s="682"/>
      <c r="Q836" s="682"/>
      <c r="R836" s="682"/>
      <c r="S836" s="682"/>
      <c r="T836" s="682"/>
      <c r="U836" s="682"/>
      <c r="V836" s="682"/>
      <c r="W836" s="682"/>
      <c r="X836" s="682"/>
      <c r="Y836" s="682"/>
      <c r="Z836" s="682"/>
    </row>
    <row r="837" spans="1:26" ht="15">
      <c r="A837" s="682"/>
      <c r="B837" s="684"/>
      <c r="C837" s="684"/>
      <c r="D837" s="684"/>
      <c r="E837" s="865"/>
      <c r="F837" s="865"/>
      <c r="G837" s="865"/>
      <c r="H837" s="865"/>
      <c r="I837" s="684"/>
      <c r="J837" s="682"/>
      <c r="K837" s="682"/>
      <c r="L837" s="682"/>
      <c r="M837" s="682"/>
      <c r="N837" s="682"/>
      <c r="O837" s="682"/>
      <c r="P837" s="682"/>
      <c r="Q837" s="682"/>
      <c r="R837" s="682"/>
      <c r="S837" s="682"/>
      <c r="T837" s="682"/>
      <c r="U837" s="682"/>
      <c r="V837" s="682"/>
      <c r="W837" s="682"/>
      <c r="X837" s="682"/>
      <c r="Y837" s="682"/>
      <c r="Z837" s="682"/>
    </row>
    <row r="838" spans="1:26" ht="15">
      <c r="A838" s="682"/>
      <c r="B838" s="684"/>
      <c r="C838" s="684"/>
      <c r="D838" s="684"/>
      <c r="E838" s="865"/>
      <c r="F838" s="865"/>
      <c r="G838" s="865"/>
      <c r="H838" s="865"/>
      <c r="I838" s="684"/>
      <c r="J838" s="682"/>
      <c r="K838" s="682"/>
      <c r="L838" s="682"/>
      <c r="M838" s="682"/>
      <c r="N838" s="682"/>
      <c r="O838" s="682"/>
      <c r="P838" s="682"/>
      <c r="Q838" s="682"/>
      <c r="R838" s="682"/>
      <c r="S838" s="682"/>
      <c r="T838" s="682"/>
      <c r="U838" s="682"/>
      <c r="V838" s="682"/>
      <c r="W838" s="682"/>
      <c r="X838" s="682"/>
      <c r="Y838" s="682"/>
      <c r="Z838" s="682"/>
    </row>
    <row r="839" spans="1:26" ht="15">
      <c r="A839" s="682"/>
      <c r="B839" s="684"/>
      <c r="C839" s="684"/>
      <c r="D839" s="684"/>
      <c r="E839" s="865"/>
      <c r="F839" s="865"/>
      <c r="G839" s="865"/>
      <c r="H839" s="865"/>
      <c r="I839" s="684"/>
      <c r="J839" s="682"/>
      <c r="K839" s="682"/>
      <c r="L839" s="682"/>
      <c r="M839" s="682"/>
      <c r="N839" s="682"/>
      <c r="O839" s="682"/>
      <c r="P839" s="682"/>
      <c r="Q839" s="682"/>
      <c r="R839" s="682"/>
      <c r="S839" s="682"/>
      <c r="T839" s="682"/>
      <c r="U839" s="682"/>
      <c r="V839" s="682"/>
      <c r="W839" s="682"/>
      <c r="X839" s="682"/>
      <c r="Y839" s="682"/>
      <c r="Z839" s="682"/>
    </row>
    <row r="840" spans="1:26" ht="15">
      <c r="A840" s="682"/>
      <c r="B840" s="684"/>
      <c r="C840" s="684"/>
      <c r="D840" s="684"/>
      <c r="E840" s="865"/>
      <c r="F840" s="865"/>
      <c r="G840" s="865"/>
      <c r="H840" s="865"/>
      <c r="I840" s="684"/>
      <c r="J840" s="682"/>
      <c r="K840" s="682"/>
      <c r="L840" s="682"/>
      <c r="M840" s="682"/>
      <c r="N840" s="682"/>
      <c r="O840" s="682"/>
      <c r="P840" s="682"/>
      <c r="Q840" s="682"/>
      <c r="R840" s="682"/>
      <c r="S840" s="682"/>
      <c r="T840" s="682"/>
      <c r="U840" s="682"/>
      <c r="V840" s="682"/>
      <c r="W840" s="682"/>
      <c r="X840" s="682"/>
      <c r="Y840" s="682"/>
      <c r="Z840" s="682"/>
    </row>
    <row r="841" spans="1:26" ht="15">
      <c r="A841" s="682"/>
      <c r="B841" s="684"/>
      <c r="C841" s="684"/>
      <c r="D841" s="684"/>
      <c r="E841" s="865"/>
      <c r="F841" s="865"/>
      <c r="G841" s="865"/>
      <c r="H841" s="865"/>
      <c r="I841" s="684"/>
      <c r="J841" s="682"/>
      <c r="K841" s="682"/>
      <c r="L841" s="682"/>
      <c r="M841" s="682"/>
      <c r="N841" s="682"/>
      <c r="O841" s="682"/>
      <c r="P841" s="682"/>
      <c r="Q841" s="682"/>
      <c r="R841" s="682"/>
      <c r="S841" s="682"/>
      <c r="T841" s="682"/>
      <c r="U841" s="682"/>
      <c r="V841" s="682"/>
      <c r="W841" s="682"/>
      <c r="X841" s="682"/>
      <c r="Y841" s="682"/>
      <c r="Z841" s="682"/>
    </row>
    <row r="842" spans="1:26" ht="15">
      <c r="A842" s="682"/>
      <c r="B842" s="684"/>
      <c r="C842" s="684"/>
      <c r="D842" s="684"/>
      <c r="E842" s="865"/>
      <c r="F842" s="865"/>
      <c r="G842" s="865"/>
      <c r="H842" s="865"/>
      <c r="I842" s="684"/>
      <c r="J842" s="682"/>
      <c r="K842" s="682"/>
      <c r="L842" s="682"/>
      <c r="M842" s="682"/>
      <c r="N842" s="682"/>
      <c r="O842" s="682"/>
      <c r="P842" s="682"/>
      <c r="Q842" s="682"/>
      <c r="R842" s="682"/>
      <c r="S842" s="682"/>
      <c r="T842" s="682"/>
      <c r="U842" s="682"/>
      <c r="V842" s="682"/>
      <c r="W842" s="682"/>
      <c r="X842" s="682"/>
      <c r="Y842" s="682"/>
      <c r="Z842" s="682"/>
    </row>
    <row r="843" spans="1:26" ht="15">
      <c r="A843" s="682"/>
      <c r="B843" s="684"/>
      <c r="C843" s="684"/>
      <c r="D843" s="684"/>
      <c r="E843" s="865"/>
      <c r="F843" s="865"/>
      <c r="G843" s="865"/>
      <c r="H843" s="865"/>
      <c r="I843" s="684"/>
      <c r="J843" s="682"/>
      <c r="K843" s="682"/>
      <c r="L843" s="682"/>
      <c r="M843" s="682"/>
      <c r="N843" s="682"/>
      <c r="O843" s="682"/>
      <c r="P843" s="682"/>
      <c r="Q843" s="682"/>
      <c r="R843" s="682"/>
      <c r="S843" s="682"/>
      <c r="T843" s="682"/>
      <c r="U843" s="682"/>
      <c r="V843" s="682"/>
      <c r="W843" s="682"/>
      <c r="X843" s="682"/>
      <c r="Y843" s="682"/>
      <c r="Z843" s="682"/>
    </row>
    <row r="844" spans="1:26" ht="15">
      <c r="A844" s="682"/>
      <c r="B844" s="684"/>
      <c r="C844" s="684"/>
      <c r="D844" s="684"/>
      <c r="E844" s="865"/>
      <c r="F844" s="865"/>
      <c r="G844" s="865"/>
      <c r="H844" s="865"/>
      <c r="I844" s="684"/>
      <c r="J844" s="682"/>
      <c r="K844" s="682"/>
      <c r="L844" s="682"/>
      <c r="M844" s="682"/>
      <c r="N844" s="682"/>
      <c r="O844" s="682"/>
      <c r="P844" s="682"/>
      <c r="Q844" s="682"/>
      <c r="R844" s="682"/>
      <c r="S844" s="682"/>
      <c r="T844" s="682"/>
      <c r="U844" s="682"/>
      <c r="V844" s="682"/>
      <c r="W844" s="682"/>
      <c r="X844" s="682"/>
      <c r="Y844" s="682"/>
      <c r="Z844" s="682"/>
    </row>
    <row r="845" spans="1:26" ht="15">
      <c r="A845" s="682"/>
      <c r="B845" s="684"/>
      <c r="C845" s="684"/>
      <c r="D845" s="684"/>
      <c r="E845" s="865"/>
      <c r="F845" s="865"/>
      <c r="G845" s="865"/>
      <c r="H845" s="865"/>
      <c r="I845" s="684"/>
      <c r="J845" s="682"/>
      <c r="K845" s="682"/>
      <c r="L845" s="682"/>
      <c r="M845" s="682"/>
      <c r="N845" s="682"/>
      <c r="O845" s="682"/>
      <c r="P845" s="682"/>
      <c r="Q845" s="682"/>
      <c r="R845" s="682"/>
      <c r="S845" s="682"/>
      <c r="T845" s="682"/>
      <c r="U845" s="682"/>
      <c r="V845" s="682"/>
      <c r="W845" s="682"/>
      <c r="X845" s="682"/>
      <c r="Y845" s="682"/>
      <c r="Z845" s="682"/>
    </row>
    <row r="846" spans="1:26" ht="15">
      <c r="A846" s="682"/>
      <c r="B846" s="684"/>
      <c r="C846" s="684"/>
      <c r="D846" s="684"/>
      <c r="E846" s="865"/>
      <c r="F846" s="865"/>
      <c r="G846" s="865"/>
      <c r="H846" s="865"/>
      <c r="I846" s="684"/>
      <c r="J846" s="682"/>
      <c r="K846" s="682"/>
      <c r="L846" s="682"/>
      <c r="M846" s="682"/>
      <c r="N846" s="682"/>
      <c r="O846" s="682"/>
      <c r="P846" s="682"/>
      <c r="Q846" s="682"/>
      <c r="R846" s="682"/>
      <c r="S846" s="682"/>
      <c r="T846" s="682"/>
      <c r="U846" s="682"/>
      <c r="V846" s="682"/>
      <c r="W846" s="682"/>
      <c r="X846" s="682"/>
      <c r="Y846" s="682"/>
      <c r="Z846" s="682"/>
    </row>
    <row r="847" spans="1:26" ht="15">
      <c r="A847" s="682"/>
      <c r="B847" s="684"/>
      <c r="C847" s="684"/>
      <c r="D847" s="684"/>
      <c r="E847" s="865"/>
      <c r="F847" s="865"/>
      <c r="G847" s="865"/>
      <c r="H847" s="865"/>
      <c r="I847" s="684"/>
      <c r="J847" s="682"/>
      <c r="K847" s="682"/>
      <c r="L847" s="682"/>
      <c r="M847" s="682"/>
      <c r="N847" s="682"/>
      <c r="O847" s="682"/>
      <c r="P847" s="682"/>
      <c r="Q847" s="682"/>
      <c r="R847" s="682"/>
      <c r="S847" s="682"/>
      <c r="T847" s="682"/>
      <c r="U847" s="682"/>
      <c r="V847" s="682"/>
      <c r="W847" s="682"/>
      <c r="X847" s="682"/>
      <c r="Y847" s="682"/>
      <c r="Z847" s="682"/>
    </row>
    <row r="848" spans="1:26" ht="15">
      <c r="A848" s="682"/>
      <c r="B848" s="684"/>
      <c r="C848" s="684"/>
      <c r="D848" s="684"/>
      <c r="E848" s="865"/>
      <c r="F848" s="865"/>
      <c r="G848" s="865"/>
      <c r="H848" s="865"/>
      <c r="I848" s="684"/>
      <c r="J848" s="682"/>
      <c r="K848" s="682"/>
      <c r="L848" s="682"/>
      <c r="M848" s="682"/>
      <c r="N848" s="682"/>
      <c r="O848" s="682"/>
      <c r="P848" s="682"/>
      <c r="Q848" s="682"/>
      <c r="R848" s="682"/>
      <c r="S848" s="682"/>
      <c r="T848" s="682"/>
      <c r="U848" s="682"/>
      <c r="V848" s="682"/>
      <c r="W848" s="682"/>
      <c r="X848" s="682"/>
      <c r="Y848" s="682"/>
      <c r="Z848" s="682"/>
    </row>
    <row r="849" spans="1:26" ht="15">
      <c r="A849" s="682"/>
      <c r="B849" s="684"/>
      <c r="C849" s="684"/>
      <c r="D849" s="684"/>
      <c r="E849" s="865"/>
      <c r="F849" s="865"/>
      <c r="G849" s="865"/>
      <c r="H849" s="865"/>
      <c r="I849" s="684"/>
      <c r="J849" s="682"/>
      <c r="K849" s="682"/>
      <c r="L849" s="682"/>
      <c r="M849" s="682"/>
      <c r="N849" s="682"/>
      <c r="O849" s="682"/>
      <c r="P849" s="682"/>
      <c r="Q849" s="682"/>
      <c r="R849" s="682"/>
      <c r="S849" s="682"/>
      <c r="T849" s="682"/>
      <c r="U849" s="682"/>
      <c r="V849" s="682"/>
      <c r="W849" s="682"/>
      <c r="X849" s="682"/>
      <c r="Y849" s="682"/>
      <c r="Z849" s="682"/>
    </row>
    <row r="850" spans="1:26" ht="15">
      <c r="A850" s="682"/>
      <c r="B850" s="684"/>
      <c r="C850" s="684"/>
      <c r="D850" s="684"/>
      <c r="E850" s="865"/>
      <c r="F850" s="865"/>
      <c r="G850" s="865"/>
      <c r="H850" s="865"/>
      <c r="I850" s="684"/>
      <c r="J850" s="682"/>
      <c r="K850" s="682"/>
      <c r="L850" s="682"/>
      <c r="M850" s="682"/>
      <c r="N850" s="682"/>
      <c r="O850" s="682"/>
      <c r="P850" s="682"/>
      <c r="Q850" s="682"/>
      <c r="R850" s="682"/>
      <c r="S850" s="682"/>
      <c r="T850" s="682"/>
      <c r="U850" s="682"/>
      <c r="V850" s="682"/>
      <c r="W850" s="682"/>
      <c r="X850" s="682"/>
      <c r="Y850" s="682"/>
      <c r="Z850" s="682"/>
    </row>
    <row r="851" spans="1:26" ht="15">
      <c r="A851" s="682"/>
      <c r="B851" s="684"/>
      <c r="C851" s="684"/>
      <c r="D851" s="684"/>
      <c r="E851" s="865"/>
      <c r="F851" s="865"/>
      <c r="G851" s="865"/>
      <c r="H851" s="865"/>
      <c r="I851" s="684"/>
      <c r="J851" s="682"/>
      <c r="K851" s="682"/>
      <c r="L851" s="682"/>
      <c r="M851" s="682"/>
      <c r="N851" s="682"/>
      <c r="O851" s="682"/>
      <c r="P851" s="682"/>
      <c r="Q851" s="682"/>
      <c r="R851" s="682"/>
      <c r="S851" s="682"/>
      <c r="T851" s="682"/>
      <c r="U851" s="682"/>
      <c r="V851" s="682"/>
      <c r="W851" s="682"/>
      <c r="X851" s="682"/>
      <c r="Y851" s="682"/>
      <c r="Z851" s="682"/>
    </row>
    <row r="852" spans="1:26" ht="15">
      <c r="A852" s="682"/>
      <c r="B852" s="684"/>
      <c r="C852" s="684"/>
      <c r="D852" s="684"/>
      <c r="E852" s="865"/>
      <c r="F852" s="865"/>
      <c r="G852" s="865"/>
      <c r="H852" s="865"/>
      <c r="I852" s="684"/>
      <c r="J852" s="682"/>
      <c r="K852" s="682"/>
      <c r="L852" s="682"/>
      <c r="M852" s="682"/>
      <c r="N852" s="682"/>
      <c r="O852" s="682"/>
      <c r="P852" s="682"/>
      <c r="Q852" s="682"/>
      <c r="R852" s="682"/>
      <c r="S852" s="682"/>
      <c r="T852" s="682"/>
      <c r="U852" s="682"/>
      <c r="V852" s="682"/>
      <c r="W852" s="682"/>
      <c r="X852" s="682"/>
      <c r="Y852" s="682"/>
      <c r="Z852" s="682"/>
    </row>
    <row r="853" spans="1:26" ht="15">
      <c r="A853" s="682"/>
      <c r="B853" s="684"/>
      <c r="C853" s="684"/>
      <c r="D853" s="684"/>
      <c r="E853" s="865"/>
      <c r="F853" s="865"/>
      <c r="G853" s="865"/>
      <c r="H853" s="865"/>
      <c r="I853" s="684"/>
      <c r="J853" s="682"/>
      <c r="K853" s="682"/>
      <c r="L853" s="682"/>
      <c r="M853" s="682"/>
      <c r="N853" s="682"/>
      <c r="O853" s="682"/>
      <c r="P853" s="682"/>
      <c r="Q853" s="682"/>
      <c r="R853" s="682"/>
      <c r="S853" s="682"/>
      <c r="T853" s="682"/>
      <c r="U853" s="682"/>
      <c r="V853" s="682"/>
      <c r="W853" s="682"/>
      <c r="X853" s="682"/>
      <c r="Y853" s="682"/>
      <c r="Z853" s="682"/>
    </row>
    <row r="854" spans="1:26" ht="15">
      <c r="A854" s="682"/>
      <c r="B854" s="684"/>
      <c r="C854" s="684"/>
      <c r="D854" s="684"/>
      <c r="E854" s="865"/>
      <c r="F854" s="865"/>
      <c r="G854" s="865"/>
      <c r="H854" s="865"/>
      <c r="I854" s="684"/>
      <c r="J854" s="682"/>
      <c r="K854" s="682"/>
      <c r="L854" s="682"/>
      <c r="M854" s="682"/>
      <c r="N854" s="682"/>
      <c r="O854" s="682"/>
      <c r="P854" s="682"/>
      <c r="Q854" s="682"/>
      <c r="R854" s="682"/>
      <c r="S854" s="682"/>
      <c r="T854" s="682"/>
      <c r="U854" s="682"/>
      <c r="V854" s="682"/>
      <c r="W854" s="682"/>
      <c r="X854" s="682"/>
      <c r="Y854" s="682"/>
      <c r="Z854" s="682"/>
    </row>
    <row r="855" spans="1:26" ht="15">
      <c r="A855" s="682"/>
      <c r="B855" s="684"/>
      <c r="C855" s="684"/>
      <c r="D855" s="684"/>
      <c r="E855" s="865"/>
      <c r="F855" s="865"/>
      <c r="G855" s="865"/>
      <c r="H855" s="865"/>
      <c r="I855" s="684"/>
      <c r="J855" s="682"/>
      <c r="K855" s="682"/>
      <c r="L855" s="682"/>
      <c r="M855" s="682"/>
      <c r="N855" s="682"/>
      <c r="O855" s="682"/>
      <c r="P855" s="682"/>
      <c r="Q855" s="682"/>
      <c r="R855" s="682"/>
      <c r="S855" s="682"/>
      <c r="T855" s="682"/>
      <c r="U855" s="682"/>
      <c r="V855" s="682"/>
      <c r="W855" s="682"/>
      <c r="X855" s="682"/>
      <c r="Y855" s="682"/>
      <c r="Z855" s="682"/>
    </row>
    <row r="856" spans="1:26" ht="15">
      <c r="A856" s="682"/>
      <c r="B856" s="684"/>
      <c r="C856" s="684"/>
      <c r="D856" s="684"/>
      <c r="E856" s="865"/>
      <c r="F856" s="865"/>
      <c r="G856" s="865"/>
      <c r="H856" s="865"/>
      <c r="I856" s="684"/>
      <c r="J856" s="682"/>
      <c r="K856" s="682"/>
      <c r="L856" s="682"/>
      <c r="M856" s="682"/>
      <c r="N856" s="682"/>
      <c r="O856" s="682"/>
      <c r="P856" s="682"/>
      <c r="Q856" s="682"/>
      <c r="R856" s="682"/>
      <c r="S856" s="682"/>
      <c r="T856" s="682"/>
      <c r="U856" s="682"/>
      <c r="V856" s="682"/>
      <c r="W856" s="682"/>
      <c r="X856" s="682"/>
      <c r="Y856" s="682"/>
      <c r="Z856" s="682"/>
    </row>
    <row r="857" spans="1:26" ht="15">
      <c r="A857" s="682"/>
      <c r="B857" s="684"/>
      <c r="C857" s="684"/>
      <c r="D857" s="684"/>
      <c r="E857" s="865"/>
      <c r="F857" s="865"/>
      <c r="G857" s="865"/>
      <c r="H857" s="865"/>
      <c r="I857" s="684"/>
      <c r="J857" s="682"/>
      <c r="K857" s="682"/>
      <c r="L857" s="682"/>
      <c r="M857" s="682"/>
      <c r="N857" s="682"/>
      <c r="O857" s="682"/>
      <c r="P857" s="682"/>
      <c r="Q857" s="682"/>
      <c r="R857" s="682"/>
      <c r="S857" s="682"/>
      <c r="T857" s="682"/>
      <c r="U857" s="682"/>
      <c r="V857" s="682"/>
      <c r="W857" s="682"/>
      <c r="X857" s="682"/>
      <c r="Y857" s="682"/>
      <c r="Z857" s="682"/>
    </row>
    <row r="858" spans="1:26" ht="15">
      <c r="A858" s="682"/>
      <c r="B858" s="684"/>
      <c r="C858" s="684"/>
      <c r="D858" s="684"/>
      <c r="E858" s="865"/>
      <c r="F858" s="865"/>
      <c r="G858" s="865"/>
      <c r="H858" s="865"/>
      <c r="I858" s="684"/>
      <c r="J858" s="682"/>
      <c r="K858" s="682"/>
      <c r="L858" s="682"/>
      <c r="M858" s="682"/>
      <c r="N858" s="682"/>
      <c r="O858" s="682"/>
      <c r="P858" s="682"/>
      <c r="Q858" s="682"/>
      <c r="R858" s="682"/>
      <c r="S858" s="682"/>
      <c r="T858" s="682"/>
      <c r="U858" s="682"/>
      <c r="V858" s="682"/>
      <c r="W858" s="682"/>
      <c r="X858" s="682"/>
      <c r="Y858" s="682"/>
      <c r="Z858" s="682"/>
    </row>
    <row r="859" spans="1:26" ht="15">
      <c r="A859" s="682"/>
      <c r="B859" s="684"/>
      <c r="C859" s="684"/>
      <c r="D859" s="684"/>
      <c r="E859" s="865"/>
      <c r="F859" s="865"/>
      <c r="G859" s="865"/>
      <c r="H859" s="865"/>
      <c r="I859" s="684"/>
      <c r="J859" s="682"/>
      <c r="K859" s="682"/>
      <c r="L859" s="682"/>
      <c r="M859" s="682"/>
      <c r="N859" s="682"/>
      <c r="O859" s="682"/>
      <c r="P859" s="682"/>
      <c r="Q859" s="682"/>
      <c r="R859" s="682"/>
      <c r="S859" s="682"/>
      <c r="T859" s="682"/>
      <c r="U859" s="682"/>
      <c r="V859" s="682"/>
      <c r="W859" s="682"/>
      <c r="X859" s="682"/>
      <c r="Y859" s="682"/>
      <c r="Z859" s="682"/>
    </row>
    <row r="860" spans="1:26" ht="15">
      <c r="A860" s="682"/>
      <c r="B860" s="684"/>
      <c r="C860" s="684"/>
      <c r="D860" s="684"/>
      <c r="E860" s="865"/>
      <c r="F860" s="865"/>
      <c r="G860" s="865"/>
      <c r="H860" s="865"/>
      <c r="I860" s="684"/>
      <c r="J860" s="682"/>
      <c r="K860" s="682"/>
      <c r="L860" s="682"/>
      <c r="M860" s="682"/>
      <c r="N860" s="682"/>
      <c r="O860" s="682"/>
      <c r="P860" s="682"/>
      <c r="Q860" s="682"/>
      <c r="R860" s="682"/>
      <c r="S860" s="682"/>
      <c r="T860" s="682"/>
      <c r="U860" s="682"/>
      <c r="V860" s="682"/>
      <c r="W860" s="682"/>
      <c r="X860" s="682"/>
      <c r="Y860" s="682"/>
      <c r="Z860" s="682"/>
    </row>
    <row r="861" spans="1:26" ht="15">
      <c r="A861" s="682"/>
      <c r="B861" s="684"/>
      <c r="C861" s="684"/>
      <c r="D861" s="684"/>
      <c r="E861" s="865"/>
      <c r="F861" s="865"/>
      <c r="G861" s="865"/>
      <c r="H861" s="865"/>
      <c r="I861" s="684"/>
      <c r="J861" s="682"/>
      <c r="K861" s="682"/>
      <c r="L861" s="682"/>
      <c r="M861" s="682"/>
      <c r="N861" s="682"/>
      <c r="O861" s="682"/>
      <c r="P861" s="682"/>
      <c r="Q861" s="682"/>
      <c r="R861" s="682"/>
      <c r="S861" s="682"/>
      <c r="T861" s="682"/>
      <c r="U861" s="682"/>
      <c r="V861" s="682"/>
      <c r="W861" s="682"/>
      <c r="X861" s="682"/>
      <c r="Y861" s="682"/>
      <c r="Z861" s="682"/>
    </row>
    <row r="862" spans="1:26" ht="15">
      <c r="A862" s="682"/>
      <c r="B862" s="684"/>
      <c r="C862" s="684"/>
      <c r="D862" s="684"/>
      <c r="E862" s="865"/>
      <c r="F862" s="865"/>
      <c r="G862" s="865"/>
      <c r="H862" s="865"/>
      <c r="I862" s="684"/>
      <c r="J862" s="682"/>
      <c r="K862" s="682"/>
      <c r="L862" s="682"/>
      <c r="M862" s="682"/>
      <c r="N862" s="682"/>
      <c r="O862" s="682"/>
      <c r="P862" s="682"/>
      <c r="Q862" s="682"/>
      <c r="R862" s="682"/>
      <c r="S862" s="682"/>
      <c r="T862" s="682"/>
      <c r="U862" s="682"/>
      <c r="V862" s="682"/>
      <c r="W862" s="682"/>
      <c r="X862" s="682"/>
      <c r="Y862" s="682"/>
      <c r="Z862" s="682"/>
    </row>
    <row r="863" spans="1:26" ht="15">
      <c r="A863" s="682"/>
      <c r="B863" s="684"/>
      <c r="C863" s="684"/>
      <c r="D863" s="684"/>
      <c r="E863" s="865"/>
      <c r="F863" s="865"/>
      <c r="G863" s="865"/>
      <c r="H863" s="865"/>
      <c r="I863" s="684"/>
      <c r="J863" s="682"/>
      <c r="K863" s="682"/>
      <c r="L863" s="682"/>
      <c r="M863" s="682"/>
      <c r="N863" s="682"/>
      <c r="O863" s="682"/>
      <c r="P863" s="682"/>
      <c r="Q863" s="682"/>
      <c r="R863" s="682"/>
      <c r="S863" s="682"/>
      <c r="T863" s="682"/>
      <c r="U863" s="682"/>
      <c r="V863" s="682"/>
      <c r="W863" s="682"/>
      <c r="X863" s="682"/>
      <c r="Y863" s="682"/>
      <c r="Z863" s="682"/>
    </row>
    <row r="864" spans="1:26" ht="15">
      <c r="A864" s="682"/>
      <c r="B864" s="684"/>
      <c r="C864" s="684"/>
      <c r="D864" s="684"/>
      <c r="E864" s="865"/>
      <c r="F864" s="865"/>
      <c r="G864" s="865"/>
      <c r="H864" s="865"/>
      <c r="I864" s="684"/>
      <c r="J864" s="682"/>
      <c r="K864" s="682"/>
      <c r="L864" s="682"/>
      <c r="M864" s="682"/>
      <c r="N864" s="682"/>
      <c r="O864" s="682"/>
      <c r="P864" s="682"/>
      <c r="Q864" s="682"/>
      <c r="R864" s="682"/>
      <c r="S864" s="682"/>
      <c r="T864" s="682"/>
      <c r="U864" s="682"/>
      <c r="V864" s="682"/>
      <c r="W864" s="682"/>
      <c r="X864" s="682"/>
      <c r="Y864" s="682"/>
      <c r="Z864" s="682"/>
    </row>
    <row r="865" spans="1:26" ht="15">
      <c r="A865" s="682"/>
      <c r="B865" s="684"/>
      <c r="C865" s="684"/>
      <c r="D865" s="684"/>
      <c r="E865" s="865"/>
      <c r="F865" s="865"/>
      <c r="G865" s="865"/>
      <c r="H865" s="865"/>
      <c r="I865" s="684"/>
      <c r="J865" s="682"/>
      <c r="K865" s="682"/>
      <c r="L865" s="682"/>
      <c r="M865" s="682"/>
      <c r="N865" s="682"/>
      <c r="O865" s="682"/>
      <c r="P865" s="682"/>
      <c r="Q865" s="682"/>
      <c r="R865" s="682"/>
      <c r="S865" s="682"/>
      <c r="T865" s="682"/>
      <c r="U865" s="682"/>
      <c r="V865" s="682"/>
      <c r="W865" s="682"/>
      <c r="X865" s="682"/>
      <c r="Y865" s="682"/>
      <c r="Z865" s="682"/>
    </row>
    <row r="866" spans="1:26" ht="15">
      <c r="A866" s="682"/>
      <c r="B866" s="684"/>
      <c r="C866" s="684"/>
      <c r="D866" s="684"/>
      <c r="E866" s="865"/>
      <c r="F866" s="865"/>
      <c r="G866" s="865"/>
      <c r="H866" s="865"/>
      <c r="I866" s="684"/>
      <c r="J866" s="682"/>
      <c r="K866" s="682"/>
      <c r="L866" s="682"/>
      <c r="M866" s="682"/>
      <c r="N866" s="682"/>
      <c r="O866" s="682"/>
      <c r="P866" s="682"/>
      <c r="Q866" s="682"/>
      <c r="R866" s="682"/>
      <c r="S866" s="682"/>
      <c r="T866" s="682"/>
      <c r="U866" s="682"/>
      <c r="V866" s="682"/>
      <c r="W866" s="682"/>
      <c r="X866" s="682"/>
      <c r="Y866" s="682"/>
      <c r="Z866" s="682"/>
    </row>
    <row r="867" spans="1:26" ht="15">
      <c r="A867" s="682"/>
      <c r="B867" s="684"/>
      <c r="C867" s="684"/>
      <c r="D867" s="684"/>
      <c r="E867" s="865"/>
      <c r="F867" s="865"/>
      <c r="G867" s="865"/>
      <c r="H867" s="865"/>
      <c r="I867" s="684"/>
      <c r="J867" s="682"/>
      <c r="K867" s="682"/>
      <c r="L867" s="682"/>
      <c r="M867" s="682"/>
      <c r="N867" s="682"/>
      <c r="O867" s="682"/>
      <c r="P867" s="682"/>
      <c r="Q867" s="682"/>
      <c r="R867" s="682"/>
      <c r="S867" s="682"/>
      <c r="T867" s="682"/>
      <c r="U867" s="682"/>
      <c r="V867" s="682"/>
      <c r="W867" s="682"/>
      <c r="X867" s="682"/>
      <c r="Y867" s="682"/>
      <c r="Z867" s="682"/>
    </row>
    <row r="868" spans="1:26" ht="15">
      <c r="A868" s="682"/>
      <c r="B868" s="684"/>
      <c r="C868" s="684"/>
      <c r="D868" s="684"/>
      <c r="E868" s="865"/>
      <c r="F868" s="865"/>
      <c r="G868" s="865"/>
      <c r="H868" s="865"/>
      <c r="I868" s="684"/>
      <c r="J868" s="682"/>
      <c r="K868" s="682"/>
      <c r="L868" s="682"/>
      <c r="M868" s="682"/>
      <c r="N868" s="682"/>
      <c r="O868" s="682"/>
      <c r="P868" s="682"/>
      <c r="Q868" s="682"/>
      <c r="R868" s="682"/>
      <c r="S868" s="682"/>
      <c r="T868" s="682"/>
      <c r="U868" s="682"/>
      <c r="V868" s="682"/>
      <c r="W868" s="682"/>
      <c r="X868" s="682"/>
      <c r="Y868" s="682"/>
      <c r="Z868" s="682"/>
    </row>
    <row r="869" spans="1:26" ht="15">
      <c r="A869" s="682"/>
      <c r="B869" s="684"/>
      <c r="C869" s="684"/>
      <c r="D869" s="684"/>
      <c r="E869" s="865"/>
      <c r="F869" s="865"/>
      <c r="G869" s="865"/>
      <c r="H869" s="865"/>
      <c r="I869" s="684"/>
      <c r="J869" s="682"/>
      <c r="K869" s="682"/>
      <c r="L869" s="682"/>
      <c r="M869" s="682"/>
      <c r="N869" s="682"/>
      <c r="O869" s="682"/>
      <c r="P869" s="682"/>
      <c r="Q869" s="682"/>
      <c r="R869" s="682"/>
      <c r="S869" s="682"/>
      <c r="T869" s="682"/>
      <c r="U869" s="682"/>
      <c r="V869" s="682"/>
      <c r="W869" s="682"/>
      <c r="X869" s="682"/>
      <c r="Y869" s="682"/>
      <c r="Z869" s="682"/>
    </row>
    <row r="870" spans="1:26" ht="15">
      <c r="A870" s="682"/>
      <c r="B870" s="684"/>
      <c r="C870" s="684"/>
      <c r="D870" s="684"/>
      <c r="E870" s="865"/>
      <c r="F870" s="865"/>
      <c r="G870" s="865"/>
      <c r="H870" s="865"/>
      <c r="I870" s="684"/>
      <c r="J870" s="682"/>
      <c r="K870" s="682"/>
      <c r="L870" s="682"/>
      <c r="M870" s="682"/>
      <c r="N870" s="682"/>
      <c r="O870" s="682"/>
      <c r="P870" s="682"/>
      <c r="Q870" s="682"/>
      <c r="R870" s="682"/>
      <c r="S870" s="682"/>
      <c r="T870" s="682"/>
      <c r="U870" s="682"/>
      <c r="V870" s="682"/>
      <c r="W870" s="682"/>
      <c r="X870" s="682"/>
      <c r="Y870" s="682"/>
      <c r="Z870" s="682"/>
    </row>
    <row r="871" spans="1:26" ht="15">
      <c r="A871" s="682"/>
      <c r="B871" s="684"/>
      <c r="C871" s="684"/>
      <c r="D871" s="684"/>
      <c r="E871" s="865"/>
      <c r="F871" s="865"/>
      <c r="G871" s="865"/>
      <c r="H871" s="865"/>
      <c r="I871" s="684"/>
      <c r="J871" s="682"/>
      <c r="K871" s="682"/>
      <c r="L871" s="682"/>
      <c r="M871" s="682"/>
      <c r="N871" s="682"/>
      <c r="O871" s="682"/>
      <c r="P871" s="682"/>
      <c r="Q871" s="682"/>
      <c r="R871" s="682"/>
      <c r="S871" s="682"/>
      <c r="T871" s="682"/>
      <c r="U871" s="682"/>
      <c r="V871" s="682"/>
      <c r="W871" s="682"/>
      <c r="X871" s="682"/>
      <c r="Y871" s="682"/>
      <c r="Z871" s="682"/>
    </row>
    <row r="872" spans="1:26" ht="15">
      <c r="A872" s="682"/>
      <c r="B872" s="684"/>
      <c r="C872" s="684"/>
      <c r="D872" s="684"/>
      <c r="E872" s="865"/>
      <c r="F872" s="865"/>
      <c r="G872" s="865"/>
      <c r="H872" s="865"/>
      <c r="I872" s="684"/>
      <c r="J872" s="682"/>
      <c r="K872" s="682"/>
      <c r="L872" s="682"/>
      <c r="M872" s="682"/>
      <c r="N872" s="682"/>
      <c r="O872" s="682"/>
      <c r="P872" s="682"/>
      <c r="Q872" s="682"/>
      <c r="R872" s="682"/>
      <c r="S872" s="682"/>
      <c r="T872" s="682"/>
      <c r="U872" s="682"/>
      <c r="V872" s="682"/>
      <c r="W872" s="682"/>
      <c r="X872" s="682"/>
      <c r="Y872" s="682"/>
      <c r="Z872" s="682"/>
    </row>
    <row r="873" spans="1:26" ht="15">
      <c r="A873" s="682"/>
      <c r="B873" s="684"/>
      <c r="C873" s="684"/>
      <c r="D873" s="684"/>
      <c r="E873" s="865"/>
      <c r="F873" s="865"/>
      <c r="G873" s="865"/>
      <c r="H873" s="865"/>
      <c r="I873" s="684"/>
      <c r="J873" s="682"/>
      <c r="K873" s="682"/>
      <c r="L873" s="682"/>
      <c r="M873" s="682"/>
      <c r="N873" s="682"/>
      <c r="O873" s="682"/>
      <c r="P873" s="682"/>
      <c r="Q873" s="682"/>
      <c r="R873" s="682"/>
      <c r="S873" s="682"/>
      <c r="T873" s="682"/>
      <c r="U873" s="682"/>
      <c r="V873" s="682"/>
      <c r="W873" s="682"/>
      <c r="X873" s="682"/>
      <c r="Y873" s="682"/>
      <c r="Z873" s="682"/>
    </row>
    <row r="874" spans="1:26" ht="15">
      <c r="A874" s="682"/>
      <c r="B874" s="684"/>
      <c r="C874" s="684"/>
      <c r="D874" s="684"/>
      <c r="E874" s="865"/>
      <c r="F874" s="865"/>
      <c r="G874" s="865"/>
      <c r="H874" s="865"/>
      <c r="I874" s="684"/>
      <c r="J874" s="682"/>
      <c r="K874" s="682"/>
      <c r="L874" s="682"/>
      <c r="M874" s="682"/>
      <c r="N874" s="682"/>
      <c r="O874" s="682"/>
      <c r="P874" s="682"/>
      <c r="Q874" s="682"/>
      <c r="R874" s="682"/>
      <c r="S874" s="682"/>
      <c r="T874" s="682"/>
      <c r="U874" s="682"/>
      <c r="V874" s="682"/>
      <c r="W874" s="682"/>
      <c r="X874" s="682"/>
      <c r="Y874" s="682"/>
      <c r="Z874" s="682"/>
    </row>
    <row r="875" spans="1:26" ht="15">
      <c r="A875" s="682"/>
      <c r="B875" s="684"/>
      <c r="C875" s="684"/>
      <c r="D875" s="684"/>
      <c r="E875" s="865"/>
      <c r="F875" s="865"/>
      <c r="G875" s="865"/>
      <c r="H875" s="865"/>
      <c r="I875" s="684"/>
      <c r="J875" s="682"/>
      <c r="K875" s="682"/>
      <c r="L875" s="682"/>
      <c r="M875" s="682"/>
      <c r="N875" s="682"/>
      <c r="O875" s="682"/>
      <c r="P875" s="682"/>
      <c r="Q875" s="682"/>
      <c r="R875" s="682"/>
      <c r="S875" s="682"/>
      <c r="T875" s="682"/>
      <c r="U875" s="682"/>
      <c r="V875" s="682"/>
      <c r="W875" s="682"/>
      <c r="X875" s="682"/>
      <c r="Y875" s="682"/>
      <c r="Z875" s="682"/>
    </row>
    <row r="876" spans="1:26" ht="15">
      <c r="A876" s="682"/>
      <c r="B876" s="684"/>
      <c r="C876" s="684"/>
      <c r="D876" s="684"/>
      <c r="E876" s="865"/>
      <c r="F876" s="865"/>
      <c r="G876" s="865"/>
      <c r="H876" s="865"/>
      <c r="I876" s="684"/>
      <c r="J876" s="682"/>
      <c r="K876" s="682"/>
      <c r="L876" s="682"/>
      <c r="M876" s="682"/>
      <c r="N876" s="682"/>
      <c r="O876" s="682"/>
      <c r="P876" s="682"/>
      <c r="Q876" s="682"/>
      <c r="R876" s="682"/>
      <c r="S876" s="682"/>
      <c r="T876" s="682"/>
      <c r="U876" s="682"/>
      <c r="V876" s="682"/>
      <c r="W876" s="682"/>
      <c r="X876" s="682"/>
      <c r="Y876" s="682"/>
      <c r="Z876" s="682"/>
    </row>
    <row r="877" spans="1:26" ht="15">
      <c r="A877" s="682"/>
      <c r="B877" s="684"/>
      <c r="C877" s="684"/>
      <c r="D877" s="684"/>
      <c r="E877" s="865"/>
      <c r="F877" s="865"/>
      <c r="G877" s="865"/>
      <c r="H877" s="865"/>
      <c r="I877" s="684"/>
      <c r="J877" s="682"/>
      <c r="K877" s="682"/>
      <c r="L877" s="682"/>
      <c r="M877" s="682"/>
      <c r="N877" s="682"/>
      <c r="O877" s="682"/>
      <c r="P877" s="682"/>
      <c r="Q877" s="682"/>
      <c r="R877" s="682"/>
      <c r="S877" s="682"/>
      <c r="T877" s="682"/>
      <c r="U877" s="682"/>
      <c r="V877" s="682"/>
      <c r="W877" s="682"/>
      <c r="X877" s="682"/>
      <c r="Y877" s="682"/>
      <c r="Z877" s="682"/>
    </row>
    <row r="878" spans="1:26" ht="15">
      <c r="A878" s="682"/>
      <c r="B878" s="684"/>
      <c r="C878" s="684"/>
      <c r="D878" s="684"/>
      <c r="E878" s="865"/>
      <c r="F878" s="865"/>
      <c r="G878" s="865"/>
      <c r="H878" s="865"/>
      <c r="I878" s="684"/>
      <c r="J878" s="682"/>
      <c r="K878" s="682"/>
      <c r="L878" s="682"/>
      <c r="M878" s="682"/>
      <c r="N878" s="682"/>
      <c r="O878" s="682"/>
      <c r="P878" s="682"/>
      <c r="Q878" s="682"/>
      <c r="R878" s="682"/>
      <c r="S878" s="682"/>
      <c r="T878" s="682"/>
      <c r="U878" s="682"/>
      <c r="V878" s="682"/>
      <c r="W878" s="682"/>
      <c r="X878" s="682"/>
      <c r="Y878" s="682"/>
      <c r="Z878" s="682"/>
    </row>
    <row r="879" spans="1:26" ht="15">
      <c r="A879" s="682"/>
      <c r="B879" s="684"/>
      <c r="C879" s="684"/>
      <c r="D879" s="684"/>
      <c r="E879" s="865"/>
      <c r="F879" s="865"/>
      <c r="G879" s="865"/>
      <c r="H879" s="865"/>
      <c r="I879" s="684"/>
      <c r="J879" s="682"/>
      <c r="K879" s="682"/>
      <c r="L879" s="682"/>
      <c r="M879" s="682"/>
      <c r="N879" s="682"/>
      <c r="O879" s="682"/>
      <c r="P879" s="682"/>
      <c r="Q879" s="682"/>
      <c r="R879" s="682"/>
      <c r="S879" s="682"/>
      <c r="T879" s="682"/>
      <c r="U879" s="682"/>
      <c r="V879" s="682"/>
      <c r="W879" s="682"/>
      <c r="X879" s="682"/>
      <c r="Y879" s="682"/>
      <c r="Z879" s="682"/>
    </row>
    <row r="880" spans="1:26" ht="15">
      <c r="A880" s="682"/>
      <c r="B880" s="684"/>
      <c r="C880" s="684"/>
      <c r="D880" s="684"/>
      <c r="E880" s="865"/>
      <c r="F880" s="865"/>
      <c r="G880" s="865"/>
      <c r="H880" s="865"/>
      <c r="I880" s="684"/>
      <c r="J880" s="682"/>
      <c r="K880" s="682"/>
      <c r="L880" s="682"/>
      <c r="M880" s="682"/>
      <c r="N880" s="682"/>
      <c r="O880" s="682"/>
      <c r="P880" s="682"/>
      <c r="Q880" s="682"/>
      <c r="R880" s="682"/>
      <c r="S880" s="682"/>
      <c r="T880" s="682"/>
      <c r="U880" s="682"/>
      <c r="V880" s="682"/>
      <c r="W880" s="682"/>
      <c r="X880" s="682"/>
      <c r="Y880" s="682"/>
      <c r="Z880" s="682"/>
    </row>
    <row r="881" spans="1:26" ht="15">
      <c r="A881" s="682"/>
      <c r="B881" s="684"/>
      <c r="C881" s="684"/>
      <c r="D881" s="684"/>
      <c r="E881" s="865"/>
      <c r="F881" s="865"/>
      <c r="G881" s="865"/>
      <c r="H881" s="865"/>
      <c r="I881" s="684"/>
      <c r="J881" s="682"/>
      <c r="K881" s="682"/>
      <c r="L881" s="682"/>
      <c r="M881" s="682"/>
      <c r="N881" s="682"/>
      <c r="O881" s="682"/>
      <c r="P881" s="682"/>
      <c r="Q881" s="682"/>
      <c r="R881" s="682"/>
      <c r="S881" s="682"/>
      <c r="T881" s="682"/>
      <c r="U881" s="682"/>
      <c r="V881" s="682"/>
      <c r="W881" s="682"/>
      <c r="X881" s="682"/>
      <c r="Y881" s="682"/>
      <c r="Z881" s="682"/>
    </row>
    <row r="882" spans="1:26" ht="15">
      <c r="A882" s="682"/>
      <c r="B882" s="684"/>
      <c r="C882" s="684"/>
      <c r="D882" s="684"/>
      <c r="E882" s="865"/>
      <c r="F882" s="865"/>
      <c r="G882" s="865"/>
      <c r="H882" s="865"/>
      <c r="I882" s="684"/>
      <c r="J882" s="682"/>
      <c r="K882" s="682"/>
      <c r="L882" s="682"/>
      <c r="M882" s="682"/>
      <c r="N882" s="682"/>
      <c r="O882" s="682"/>
      <c r="P882" s="682"/>
      <c r="Q882" s="682"/>
      <c r="R882" s="682"/>
      <c r="S882" s="682"/>
      <c r="T882" s="682"/>
      <c r="U882" s="682"/>
      <c r="V882" s="682"/>
      <c r="W882" s="682"/>
      <c r="X882" s="682"/>
      <c r="Y882" s="682"/>
      <c r="Z882" s="682"/>
    </row>
    <row r="883" spans="1:26" ht="15">
      <c r="A883" s="682"/>
      <c r="B883" s="684"/>
      <c r="C883" s="684"/>
      <c r="D883" s="684"/>
      <c r="E883" s="865"/>
      <c r="F883" s="865"/>
      <c r="G883" s="865"/>
      <c r="H883" s="865"/>
      <c r="I883" s="684"/>
      <c r="J883" s="682"/>
      <c r="K883" s="682"/>
      <c r="L883" s="682"/>
      <c r="M883" s="682"/>
      <c r="N883" s="682"/>
      <c r="O883" s="682"/>
      <c r="P883" s="682"/>
      <c r="Q883" s="682"/>
      <c r="R883" s="682"/>
      <c r="S883" s="682"/>
      <c r="T883" s="682"/>
      <c r="U883" s="682"/>
      <c r="V883" s="682"/>
      <c r="W883" s="682"/>
      <c r="X883" s="682"/>
      <c r="Y883" s="682"/>
      <c r="Z883" s="682"/>
    </row>
    <row r="884" spans="1:26" ht="15">
      <c r="A884" s="682"/>
      <c r="B884" s="684"/>
      <c r="C884" s="684"/>
      <c r="D884" s="684"/>
      <c r="E884" s="865"/>
      <c r="F884" s="865"/>
      <c r="G884" s="865"/>
      <c r="H884" s="865"/>
      <c r="I884" s="684"/>
      <c r="J884" s="682"/>
      <c r="K884" s="682"/>
      <c r="L884" s="682"/>
      <c r="M884" s="682"/>
      <c r="N884" s="682"/>
      <c r="O884" s="682"/>
      <c r="P884" s="682"/>
      <c r="Q884" s="682"/>
      <c r="R884" s="682"/>
      <c r="S884" s="682"/>
      <c r="T884" s="682"/>
      <c r="U884" s="682"/>
      <c r="V884" s="682"/>
      <c r="W884" s="682"/>
      <c r="X884" s="682"/>
      <c r="Y884" s="682"/>
      <c r="Z884" s="682"/>
    </row>
    <row r="885" spans="1:26" ht="15">
      <c r="A885" s="682"/>
      <c r="B885" s="684"/>
      <c r="C885" s="684"/>
      <c r="D885" s="684"/>
      <c r="E885" s="865"/>
      <c r="F885" s="865"/>
      <c r="G885" s="865"/>
      <c r="H885" s="865"/>
      <c r="I885" s="684"/>
      <c r="J885" s="682"/>
      <c r="K885" s="682"/>
      <c r="L885" s="682"/>
      <c r="M885" s="682"/>
      <c r="N885" s="682"/>
      <c r="O885" s="682"/>
      <c r="P885" s="682"/>
      <c r="Q885" s="682"/>
      <c r="R885" s="682"/>
      <c r="S885" s="682"/>
      <c r="T885" s="682"/>
      <c r="U885" s="682"/>
      <c r="V885" s="682"/>
      <c r="W885" s="682"/>
      <c r="X885" s="682"/>
      <c r="Y885" s="682"/>
      <c r="Z885" s="682"/>
    </row>
    <row r="886" spans="1:26" ht="15">
      <c r="A886" s="682"/>
      <c r="B886" s="684"/>
      <c r="C886" s="684"/>
      <c r="D886" s="684"/>
      <c r="E886" s="865"/>
      <c r="F886" s="865"/>
      <c r="G886" s="865"/>
      <c r="H886" s="865"/>
      <c r="I886" s="684"/>
      <c r="J886" s="682"/>
      <c r="K886" s="682"/>
      <c r="L886" s="682"/>
      <c r="M886" s="682"/>
      <c r="N886" s="682"/>
      <c r="O886" s="682"/>
      <c r="P886" s="682"/>
      <c r="Q886" s="682"/>
      <c r="R886" s="682"/>
      <c r="S886" s="682"/>
      <c r="T886" s="682"/>
      <c r="U886" s="682"/>
      <c r="V886" s="682"/>
      <c r="W886" s="682"/>
      <c r="X886" s="682"/>
      <c r="Y886" s="682"/>
      <c r="Z886" s="682"/>
    </row>
    <row r="887" spans="1:26" ht="15">
      <c r="A887" s="682"/>
      <c r="B887" s="684"/>
      <c r="C887" s="684"/>
      <c r="D887" s="684"/>
      <c r="E887" s="865"/>
      <c r="F887" s="865"/>
      <c r="G887" s="865"/>
      <c r="H887" s="865"/>
      <c r="I887" s="684"/>
      <c r="J887" s="682"/>
      <c r="K887" s="682"/>
      <c r="L887" s="682"/>
      <c r="M887" s="682"/>
      <c r="N887" s="682"/>
      <c r="O887" s="682"/>
      <c r="P887" s="682"/>
      <c r="Q887" s="682"/>
      <c r="R887" s="682"/>
      <c r="S887" s="682"/>
      <c r="T887" s="682"/>
      <c r="U887" s="682"/>
      <c r="V887" s="682"/>
      <c r="W887" s="682"/>
      <c r="X887" s="682"/>
      <c r="Y887" s="682"/>
      <c r="Z887" s="682"/>
    </row>
    <row r="888" spans="1:26" ht="15">
      <c r="A888" s="682"/>
      <c r="B888" s="684"/>
      <c r="C888" s="684"/>
      <c r="D888" s="684"/>
      <c r="E888" s="865"/>
      <c r="F888" s="865"/>
      <c r="G888" s="865"/>
      <c r="H888" s="865"/>
      <c r="I888" s="684"/>
      <c r="J888" s="682"/>
      <c r="K888" s="682"/>
      <c r="L888" s="682"/>
      <c r="M888" s="682"/>
      <c r="N888" s="682"/>
      <c r="O888" s="682"/>
      <c r="P888" s="682"/>
      <c r="Q888" s="682"/>
      <c r="R888" s="682"/>
      <c r="S888" s="682"/>
      <c r="T888" s="682"/>
      <c r="U888" s="682"/>
      <c r="V888" s="682"/>
      <c r="W888" s="682"/>
      <c r="X888" s="682"/>
      <c r="Y888" s="682"/>
      <c r="Z888" s="682"/>
    </row>
    <row r="889" spans="1:26" ht="15">
      <c r="A889" s="682"/>
      <c r="B889" s="684"/>
      <c r="C889" s="684"/>
      <c r="D889" s="684"/>
      <c r="E889" s="865"/>
      <c r="F889" s="865"/>
      <c r="G889" s="865"/>
      <c r="H889" s="865"/>
      <c r="I889" s="684"/>
      <c r="J889" s="682"/>
      <c r="K889" s="682"/>
      <c r="L889" s="682"/>
      <c r="M889" s="682"/>
      <c r="N889" s="682"/>
      <c r="O889" s="682"/>
      <c r="P889" s="682"/>
      <c r="Q889" s="682"/>
      <c r="R889" s="682"/>
      <c r="S889" s="682"/>
      <c r="T889" s="682"/>
      <c r="U889" s="682"/>
      <c r="V889" s="682"/>
      <c r="W889" s="682"/>
      <c r="X889" s="682"/>
      <c r="Y889" s="682"/>
      <c r="Z889" s="682"/>
    </row>
    <row r="890" spans="1:26" ht="15">
      <c r="A890" s="682"/>
      <c r="B890" s="684"/>
      <c r="C890" s="684"/>
      <c r="D890" s="684"/>
      <c r="E890" s="865"/>
      <c r="F890" s="865"/>
      <c r="G890" s="865"/>
      <c r="H890" s="865"/>
      <c r="I890" s="684"/>
      <c r="J890" s="682"/>
      <c r="K890" s="682"/>
      <c r="L890" s="682"/>
      <c r="M890" s="682"/>
      <c r="N890" s="682"/>
      <c r="O890" s="682"/>
      <c r="P890" s="682"/>
      <c r="Q890" s="682"/>
      <c r="R890" s="682"/>
      <c r="S890" s="682"/>
      <c r="T890" s="682"/>
      <c r="U890" s="682"/>
      <c r="V890" s="682"/>
      <c r="W890" s="682"/>
      <c r="X890" s="682"/>
      <c r="Y890" s="682"/>
      <c r="Z890" s="682"/>
    </row>
    <row r="891" spans="1:26" ht="15">
      <c r="A891" s="682"/>
      <c r="B891" s="684"/>
      <c r="C891" s="684"/>
      <c r="D891" s="684"/>
      <c r="E891" s="865"/>
      <c r="F891" s="865"/>
      <c r="G891" s="865"/>
      <c r="H891" s="865"/>
      <c r="I891" s="684"/>
      <c r="J891" s="682"/>
      <c r="K891" s="682"/>
      <c r="L891" s="682"/>
      <c r="M891" s="682"/>
      <c r="N891" s="682"/>
      <c r="O891" s="682"/>
      <c r="P891" s="682"/>
      <c r="Q891" s="682"/>
      <c r="R891" s="682"/>
      <c r="S891" s="682"/>
      <c r="T891" s="682"/>
      <c r="U891" s="682"/>
      <c r="V891" s="682"/>
      <c r="W891" s="682"/>
      <c r="X891" s="682"/>
      <c r="Y891" s="682"/>
      <c r="Z891" s="682"/>
    </row>
    <row r="892" spans="1:26" ht="15">
      <c r="A892" s="682"/>
      <c r="B892" s="684"/>
      <c r="C892" s="684"/>
      <c r="D892" s="684"/>
      <c r="E892" s="865"/>
      <c r="F892" s="865"/>
      <c r="G892" s="865"/>
      <c r="H892" s="865"/>
      <c r="I892" s="684"/>
      <c r="J892" s="682"/>
      <c r="K892" s="682"/>
      <c r="L892" s="682"/>
      <c r="M892" s="682"/>
      <c r="N892" s="682"/>
      <c r="O892" s="682"/>
      <c r="P892" s="682"/>
      <c r="Q892" s="682"/>
      <c r="R892" s="682"/>
      <c r="S892" s="682"/>
      <c r="T892" s="682"/>
      <c r="U892" s="682"/>
      <c r="V892" s="682"/>
      <c r="W892" s="682"/>
      <c r="X892" s="682"/>
      <c r="Y892" s="682"/>
      <c r="Z892" s="682"/>
    </row>
    <row r="893" spans="1:26" ht="15">
      <c r="A893" s="682"/>
      <c r="B893" s="684"/>
      <c r="C893" s="684"/>
      <c r="D893" s="684"/>
      <c r="E893" s="865"/>
      <c r="F893" s="865"/>
      <c r="G893" s="865"/>
      <c r="H893" s="865"/>
      <c r="I893" s="684"/>
      <c r="J893" s="682"/>
      <c r="K893" s="682"/>
      <c r="L893" s="682"/>
      <c r="M893" s="682"/>
      <c r="N893" s="682"/>
      <c r="O893" s="682"/>
      <c r="P893" s="682"/>
      <c r="Q893" s="682"/>
      <c r="R893" s="682"/>
      <c r="S893" s="682"/>
      <c r="T893" s="682"/>
      <c r="U893" s="682"/>
      <c r="V893" s="682"/>
      <c r="W893" s="682"/>
      <c r="X893" s="682"/>
      <c r="Y893" s="682"/>
      <c r="Z893" s="682"/>
    </row>
    <row r="894" spans="1:26" ht="15">
      <c r="A894" s="682"/>
      <c r="B894" s="684"/>
      <c r="C894" s="684"/>
      <c r="D894" s="684"/>
      <c r="E894" s="865"/>
      <c r="F894" s="865"/>
      <c r="G894" s="865"/>
      <c r="H894" s="865"/>
      <c r="I894" s="684"/>
      <c r="J894" s="682"/>
      <c r="K894" s="682"/>
      <c r="L894" s="682"/>
      <c r="M894" s="682"/>
      <c r="N894" s="682"/>
      <c r="O894" s="682"/>
      <c r="P894" s="682"/>
      <c r="Q894" s="682"/>
      <c r="R894" s="682"/>
      <c r="S894" s="682"/>
      <c r="T894" s="682"/>
      <c r="U894" s="682"/>
      <c r="V894" s="682"/>
      <c r="W894" s="682"/>
      <c r="X894" s="682"/>
      <c r="Y894" s="682"/>
      <c r="Z894" s="682"/>
    </row>
    <row r="895" spans="1:26" ht="15">
      <c r="A895" s="682"/>
      <c r="B895" s="684"/>
      <c r="C895" s="684"/>
      <c r="D895" s="684"/>
      <c r="E895" s="865"/>
      <c r="F895" s="865"/>
      <c r="G895" s="865"/>
      <c r="H895" s="865"/>
      <c r="I895" s="684"/>
      <c r="J895" s="682"/>
      <c r="K895" s="682"/>
      <c r="L895" s="682"/>
      <c r="M895" s="682"/>
      <c r="N895" s="682"/>
      <c r="O895" s="682"/>
      <c r="P895" s="682"/>
      <c r="Q895" s="682"/>
      <c r="R895" s="682"/>
      <c r="S895" s="682"/>
      <c r="T895" s="682"/>
      <c r="U895" s="682"/>
      <c r="V895" s="682"/>
      <c r="W895" s="682"/>
      <c r="X895" s="682"/>
      <c r="Y895" s="682"/>
      <c r="Z895" s="682"/>
    </row>
    <row r="896" spans="1:26" ht="15">
      <c r="A896" s="682"/>
      <c r="B896" s="684"/>
      <c r="C896" s="684"/>
      <c r="D896" s="684"/>
      <c r="E896" s="865"/>
      <c r="F896" s="865"/>
      <c r="G896" s="865"/>
      <c r="H896" s="865"/>
      <c r="I896" s="684"/>
      <c r="J896" s="682"/>
      <c r="K896" s="682"/>
      <c r="L896" s="682"/>
      <c r="M896" s="682"/>
      <c r="N896" s="682"/>
      <c r="O896" s="682"/>
      <c r="P896" s="682"/>
      <c r="Q896" s="682"/>
      <c r="R896" s="682"/>
      <c r="S896" s="682"/>
      <c r="T896" s="682"/>
      <c r="U896" s="682"/>
      <c r="V896" s="682"/>
      <c r="W896" s="682"/>
      <c r="X896" s="682"/>
      <c r="Y896" s="682"/>
      <c r="Z896" s="682"/>
    </row>
    <row r="897" spans="1:26" ht="15">
      <c r="A897" s="682"/>
      <c r="B897" s="684"/>
      <c r="C897" s="684"/>
      <c r="D897" s="684"/>
      <c r="E897" s="865"/>
      <c r="F897" s="865"/>
      <c r="G897" s="865"/>
      <c r="H897" s="865"/>
      <c r="I897" s="684"/>
      <c r="J897" s="682"/>
      <c r="K897" s="682"/>
      <c r="L897" s="682"/>
      <c r="M897" s="682"/>
      <c r="N897" s="682"/>
      <c r="O897" s="682"/>
      <c r="P897" s="682"/>
      <c r="Q897" s="682"/>
      <c r="R897" s="682"/>
      <c r="S897" s="682"/>
      <c r="T897" s="682"/>
      <c r="U897" s="682"/>
      <c r="V897" s="682"/>
      <c r="W897" s="682"/>
      <c r="X897" s="682"/>
      <c r="Y897" s="682"/>
      <c r="Z897" s="682"/>
    </row>
    <row r="898" spans="1:26" ht="15">
      <c r="A898" s="682"/>
      <c r="B898" s="684"/>
      <c r="C898" s="684"/>
      <c r="D898" s="684"/>
      <c r="E898" s="865"/>
      <c r="F898" s="865"/>
      <c r="G898" s="865"/>
      <c r="H898" s="865"/>
      <c r="I898" s="684"/>
      <c r="J898" s="682"/>
      <c r="K898" s="682"/>
      <c r="L898" s="682"/>
      <c r="M898" s="682"/>
      <c r="N898" s="682"/>
      <c r="O898" s="682"/>
      <c r="P898" s="682"/>
      <c r="Q898" s="682"/>
      <c r="R898" s="682"/>
      <c r="S898" s="682"/>
      <c r="T898" s="682"/>
      <c r="U898" s="682"/>
      <c r="V898" s="682"/>
      <c r="W898" s="682"/>
      <c r="X898" s="682"/>
      <c r="Y898" s="682"/>
      <c r="Z898" s="682"/>
    </row>
    <row r="899" spans="1:26" ht="15">
      <c r="A899" s="682"/>
      <c r="B899" s="684"/>
      <c r="C899" s="684"/>
      <c r="D899" s="684"/>
      <c r="E899" s="865"/>
      <c r="F899" s="865"/>
      <c r="G899" s="865"/>
      <c r="H899" s="865"/>
      <c r="I899" s="684"/>
      <c r="J899" s="682"/>
      <c r="K899" s="682"/>
      <c r="L899" s="682"/>
      <c r="M899" s="682"/>
      <c r="N899" s="682"/>
      <c r="O899" s="682"/>
      <c r="P899" s="682"/>
      <c r="Q899" s="682"/>
      <c r="R899" s="682"/>
      <c r="S899" s="682"/>
      <c r="T899" s="682"/>
      <c r="U899" s="682"/>
      <c r="V899" s="682"/>
      <c r="W899" s="682"/>
      <c r="X899" s="682"/>
      <c r="Y899" s="682"/>
      <c r="Z899" s="682"/>
    </row>
    <row r="900" spans="1:26" ht="15">
      <c r="A900" s="682"/>
      <c r="B900" s="684"/>
      <c r="C900" s="684"/>
      <c r="D900" s="684"/>
      <c r="E900" s="865"/>
      <c r="F900" s="865"/>
      <c r="G900" s="865"/>
      <c r="H900" s="865"/>
      <c r="I900" s="684"/>
      <c r="J900" s="682"/>
      <c r="K900" s="682"/>
      <c r="L900" s="682"/>
      <c r="M900" s="682"/>
      <c r="N900" s="682"/>
      <c r="O900" s="682"/>
      <c r="P900" s="682"/>
      <c r="Q900" s="682"/>
      <c r="R900" s="682"/>
      <c r="S900" s="682"/>
      <c r="T900" s="682"/>
      <c r="U900" s="682"/>
      <c r="V900" s="682"/>
      <c r="W900" s="682"/>
      <c r="X900" s="682"/>
      <c r="Y900" s="682"/>
      <c r="Z900" s="682"/>
    </row>
    <row r="901" spans="1:26" ht="15">
      <c r="A901" s="682"/>
      <c r="B901" s="684"/>
      <c r="C901" s="684"/>
      <c r="D901" s="684"/>
      <c r="E901" s="865"/>
      <c r="F901" s="865"/>
      <c r="G901" s="865"/>
      <c r="H901" s="865"/>
      <c r="I901" s="684"/>
      <c r="J901" s="682"/>
      <c r="K901" s="682"/>
      <c r="L901" s="682"/>
      <c r="M901" s="682"/>
      <c r="N901" s="682"/>
      <c r="O901" s="682"/>
      <c r="P901" s="682"/>
      <c r="Q901" s="682"/>
      <c r="R901" s="682"/>
      <c r="S901" s="682"/>
      <c r="T901" s="682"/>
      <c r="U901" s="682"/>
      <c r="V901" s="682"/>
      <c r="W901" s="682"/>
      <c r="X901" s="682"/>
      <c r="Y901" s="682"/>
      <c r="Z901" s="682"/>
    </row>
    <row r="902" spans="1:26" ht="15">
      <c r="A902" s="682"/>
      <c r="B902" s="684"/>
      <c r="C902" s="684"/>
      <c r="D902" s="684"/>
      <c r="E902" s="865"/>
      <c r="F902" s="865"/>
      <c r="G902" s="865"/>
      <c r="H902" s="865"/>
      <c r="I902" s="684"/>
      <c r="J902" s="682"/>
      <c r="K902" s="682"/>
      <c r="L902" s="682"/>
      <c r="M902" s="682"/>
      <c r="N902" s="682"/>
      <c r="O902" s="682"/>
      <c r="P902" s="682"/>
      <c r="Q902" s="682"/>
      <c r="R902" s="682"/>
      <c r="S902" s="682"/>
      <c r="T902" s="682"/>
      <c r="U902" s="682"/>
      <c r="V902" s="682"/>
      <c r="W902" s="682"/>
      <c r="X902" s="682"/>
      <c r="Y902" s="682"/>
      <c r="Z902" s="682"/>
    </row>
    <row r="903" spans="1:26" ht="15">
      <c r="A903" s="682"/>
      <c r="B903" s="684"/>
      <c r="C903" s="684"/>
      <c r="D903" s="684"/>
      <c r="E903" s="865"/>
      <c r="F903" s="865"/>
      <c r="G903" s="865"/>
      <c r="H903" s="865"/>
      <c r="I903" s="684"/>
      <c r="J903" s="682"/>
      <c r="K903" s="682"/>
      <c r="L903" s="682"/>
      <c r="M903" s="682"/>
      <c r="N903" s="682"/>
      <c r="O903" s="682"/>
      <c r="P903" s="682"/>
      <c r="Q903" s="682"/>
      <c r="R903" s="682"/>
      <c r="S903" s="682"/>
      <c r="T903" s="682"/>
      <c r="U903" s="682"/>
      <c r="V903" s="682"/>
      <c r="W903" s="682"/>
      <c r="X903" s="682"/>
      <c r="Y903" s="682"/>
      <c r="Z903" s="682"/>
    </row>
    <row r="904" spans="1:26" ht="15">
      <c r="A904" s="682"/>
      <c r="B904" s="684"/>
      <c r="C904" s="684"/>
      <c r="D904" s="684"/>
      <c r="E904" s="865"/>
      <c r="F904" s="865"/>
      <c r="G904" s="865"/>
      <c r="H904" s="865"/>
      <c r="I904" s="684"/>
      <c r="J904" s="682"/>
      <c r="K904" s="682"/>
      <c r="L904" s="682"/>
      <c r="M904" s="682"/>
      <c r="N904" s="682"/>
      <c r="O904" s="682"/>
      <c r="P904" s="682"/>
      <c r="Q904" s="682"/>
      <c r="R904" s="682"/>
      <c r="S904" s="682"/>
      <c r="T904" s="682"/>
      <c r="U904" s="682"/>
      <c r="V904" s="682"/>
      <c r="W904" s="682"/>
      <c r="X904" s="682"/>
      <c r="Y904" s="682"/>
      <c r="Z904" s="682"/>
    </row>
    <row r="905" spans="1:26" ht="15">
      <c r="A905" s="682"/>
      <c r="B905" s="684"/>
      <c r="C905" s="684"/>
      <c r="D905" s="684"/>
      <c r="E905" s="865"/>
      <c r="F905" s="865"/>
      <c r="G905" s="865"/>
      <c r="H905" s="865"/>
      <c r="I905" s="684"/>
      <c r="J905" s="682"/>
      <c r="K905" s="682"/>
      <c r="L905" s="682"/>
      <c r="M905" s="682"/>
      <c r="N905" s="682"/>
      <c r="O905" s="682"/>
      <c r="P905" s="682"/>
      <c r="Q905" s="682"/>
      <c r="R905" s="682"/>
      <c r="S905" s="682"/>
      <c r="T905" s="682"/>
      <c r="U905" s="682"/>
      <c r="V905" s="682"/>
      <c r="W905" s="682"/>
      <c r="X905" s="682"/>
      <c r="Y905" s="682"/>
      <c r="Z905" s="682"/>
    </row>
    <row r="906" spans="1:26" ht="15">
      <c r="A906" s="682"/>
      <c r="B906" s="684"/>
      <c r="C906" s="684"/>
      <c r="D906" s="684"/>
      <c r="E906" s="865"/>
      <c r="F906" s="865"/>
      <c r="G906" s="865"/>
      <c r="H906" s="865"/>
      <c r="I906" s="684"/>
      <c r="J906" s="682"/>
      <c r="K906" s="682"/>
      <c r="L906" s="682"/>
      <c r="M906" s="682"/>
      <c r="N906" s="682"/>
      <c r="O906" s="682"/>
      <c r="P906" s="682"/>
      <c r="Q906" s="682"/>
      <c r="R906" s="682"/>
      <c r="S906" s="682"/>
      <c r="T906" s="682"/>
      <c r="U906" s="682"/>
      <c r="V906" s="682"/>
      <c r="W906" s="682"/>
      <c r="X906" s="682"/>
      <c r="Y906" s="682"/>
      <c r="Z906" s="682"/>
    </row>
    <row r="907" spans="1:26" ht="15">
      <c r="A907" s="682"/>
      <c r="B907" s="684"/>
      <c r="C907" s="684"/>
      <c r="D907" s="684"/>
      <c r="E907" s="865"/>
      <c r="F907" s="865"/>
      <c r="G907" s="865"/>
      <c r="H907" s="865"/>
      <c r="I907" s="684"/>
      <c r="J907" s="682"/>
      <c r="K907" s="682"/>
      <c r="L907" s="682"/>
      <c r="M907" s="682"/>
      <c r="N907" s="682"/>
      <c r="O907" s="682"/>
      <c r="P907" s="682"/>
      <c r="Q907" s="682"/>
      <c r="R907" s="682"/>
      <c r="S907" s="682"/>
      <c r="T907" s="682"/>
      <c r="U907" s="682"/>
      <c r="V907" s="682"/>
      <c r="W907" s="682"/>
      <c r="X907" s="682"/>
      <c r="Y907" s="682"/>
      <c r="Z907" s="682"/>
    </row>
    <row r="908" spans="1:26" ht="15">
      <c r="A908" s="682"/>
      <c r="B908" s="684"/>
      <c r="C908" s="684"/>
      <c r="D908" s="684"/>
      <c r="E908" s="865"/>
      <c r="F908" s="865"/>
      <c r="G908" s="865"/>
      <c r="H908" s="865"/>
      <c r="I908" s="684"/>
      <c r="J908" s="682"/>
      <c r="K908" s="682"/>
      <c r="L908" s="682"/>
      <c r="M908" s="682"/>
      <c r="N908" s="682"/>
      <c r="O908" s="682"/>
      <c r="P908" s="682"/>
      <c r="Q908" s="682"/>
      <c r="R908" s="682"/>
      <c r="S908" s="682"/>
      <c r="T908" s="682"/>
      <c r="U908" s="682"/>
      <c r="V908" s="682"/>
      <c r="W908" s="682"/>
      <c r="X908" s="682"/>
      <c r="Y908" s="682"/>
      <c r="Z908" s="682"/>
    </row>
    <row r="909" spans="1:26" ht="15">
      <c r="A909" s="682"/>
      <c r="B909" s="684"/>
      <c r="C909" s="684"/>
      <c r="D909" s="684"/>
      <c r="E909" s="865"/>
      <c r="F909" s="865"/>
      <c r="G909" s="865"/>
      <c r="H909" s="865"/>
      <c r="I909" s="684"/>
      <c r="J909" s="682"/>
      <c r="K909" s="682"/>
      <c r="L909" s="682"/>
      <c r="M909" s="682"/>
      <c r="N909" s="682"/>
      <c r="O909" s="682"/>
      <c r="P909" s="682"/>
      <c r="Q909" s="682"/>
      <c r="R909" s="682"/>
      <c r="S909" s="682"/>
      <c r="T909" s="682"/>
      <c r="U909" s="682"/>
      <c r="V909" s="682"/>
      <c r="W909" s="682"/>
      <c r="X909" s="682"/>
      <c r="Y909" s="682"/>
      <c r="Z909" s="682"/>
    </row>
    <row r="910" spans="1:26" ht="15">
      <c r="A910" s="682"/>
      <c r="B910" s="684"/>
      <c r="C910" s="684"/>
      <c r="D910" s="684"/>
      <c r="E910" s="865"/>
      <c r="F910" s="865"/>
      <c r="G910" s="865"/>
      <c r="H910" s="865"/>
      <c r="I910" s="684"/>
      <c r="J910" s="682"/>
      <c r="K910" s="682"/>
      <c r="L910" s="682"/>
      <c r="M910" s="682"/>
      <c r="N910" s="682"/>
      <c r="O910" s="682"/>
      <c r="P910" s="682"/>
      <c r="Q910" s="682"/>
      <c r="R910" s="682"/>
      <c r="S910" s="682"/>
      <c r="T910" s="682"/>
      <c r="U910" s="682"/>
      <c r="V910" s="682"/>
      <c r="W910" s="682"/>
      <c r="X910" s="682"/>
      <c r="Y910" s="682"/>
      <c r="Z910" s="682"/>
    </row>
    <row r="911" spans="1:26" ht="15">
      <c r="A911" s="682"/>
      <c r="B911" s="684"/>
      <c r="C911" s="684"/>
      <c r="D911" s="684"/>
      <c r="E911" s="865"/>
      <c r="F911" s="865"/>
      <c r="G911" s="865"/>
      <c r="H911" s="865"/>
      <c r="I911" s="684"/>
      <c r="J911" s="682"/>
      <c r="K911" s="682"/>
      <c r="L911" s="682"/>
      <c r="M911" s="682"/>
      <c r="N911" s="682"/>
      <c r="O911" s="682"/>
      <c r="P911" s="682"/>
      <c r="Q911" s="682"/>
      <c r="R911" s="682"/>
      <c r="S911" s="682"/>
      <c r="T911" s="682"/>
      <c r="U911" s="682"/>
      <c r="V911" s="682"/>
      <c r="W911" s="682"/>
      <c r="X911" s="682"/>
      <c r="Y911" s="682"/>
      <c r="Z911" s="682"/>
    </row>
    <row r="912" spans="1:26" ht="15">
      <c r="A912" s="682"/>
      <c r="B912" s="684"/>
      <c r="C912" s="684"/>
      <c r="D912" s="684"/>
      <c r="E912" s="865"/>
      <c r="F912" s="865"/>
      <c r="G912" s="865"/>
      <c r="H912" s="865"/>
      <c r="I912" s="684"/>
      <c r="J912" s="682"/>
      <c r="K912" s="682"/>
      <c r="L912" s="682"/>
      <c r="M912" s="682"/>
      <c r="N912" s="682"/>
      <c r="O912" s="682"/>
      <c r="P912" s="682"/>
      <c r="Q912" s="682"/>
      <c r="R912" s="682"/>
      <c r="S912" s="682"/>
      <c r="T912" s="682"/>
      <c r="U912" s="682"/>
      <c r="V912" s="682"/>
      <c r="W912" s="682"/>
      <c r="X912" s="682"/>
      <c r="Y912" s="682"/>
      <c r="Z912" s="682"/>
    </row>
    <row r="913" spans="1:26" ht="15">
      <c r="A913" s="682"/>
      <c r="B913" s="684"/>
      <c r="C913" s="684"/>
      <c r="D913" s="684"/>
      <c r="E913" s="865"/>
      <c r="F913" s="865"/>
      <c r="G913" s="865"/>
      <c r="H913" s="865"/>
      <c r="I913" s="684"/>
      <c r="J913" s="682"/>
      <c r="K913" s="682"/>
      <c r="L913" s="682"/>
      <c r="M913" s="682"/>
      <c r="N913" s="682"/>
      <c r="O913" s="682"/>
      <c r="P913" s="682"/>
      <c r="Q913" s="682"/>
      <c r="R913" s="682"/>
      <c r="S913" s="682"/>
      <c r="T913" s="682"/>
      <c r="U913" s="682"/>
      <c r="V913" s="682"/>
      <c r="W913" s="682"/>
      <c r="X913" s="682"/>
      <c r="Y913" s="682"/>
      <c r="Z913" s="682"/>
    </row>
    <row r="914" spans="1:26" ht="15">
      <c r="A914" s="682"/>
      <c r="B914" s="684"/>
      <c r="C914" s="684"/>
      <c r="D914" s="684"/>
      <c r="E914" s="865"/>
      <c r="F914" s="865"/>
      <c r="G914" s="865"/>
      <c r="H914" s="865"/>
      <c r="I914" s="684"/>
      <c r="J914" s="682"/>
      <c r="K914" s="682"/>
      <c r="L914" s="682"/>
      <c r="M914" s="682"/>
      <c r="N914" s="682"/>
      <c r="O914" s="682"/>
      <c r="P914" s="682"/>
      <c r="Q914" s="682"/>
      <c r="R914" s="682"/>
      <c r="S914" s="682"/>
      <c r="T914" s="682"/>
      <c r="U914" s="682"/>
      <c r="V914" s="682"/>
      <c r="W914" s="682"/>
      <c r="X914" s="682"/>
      <c r="Y914" s="682"/>
      <c r="Z914" s="682"/>
    </row>
    <row r="915" spans="1:26" ht="15">
      <c r="A915" s="682"/>
      <c r="B915" s="684"/>
      <c r="C915" s="684"/>
      <c r="D915" s="684"/>
      <c r="E915" s="865"/>
      <c r="F915" s="865"/>
      <c r="G915" s="865"/>
      <c r="H915" s="865"/>
      <c r="I915" s="684"/>
      <c r="J915" s="682"/>
      <c r="K915" s="682"/>
      <c r="L915" s="682"/>
      <c r="M915" s="682"/>
      <c r="N915" s="682"/>
      <c r="O915" s="682"/>
      <c r="P915" s="682"/>
      <c r="Q915" s="682"/>
      <c r="R915" s="682"/>
      <c r="S915" s="682"/>
      <c r="T915" s="682"/>
      <c r="U915" s="682"/>
      <c r="V915" s="682"/>
      <c r="W915" s="682"/>
      <c r="X915" s="682"/>
      <c r="Y915" s="682"/>
      <c r="Z915" s="682"/>
    </row>
    <row r="916" spans="1:26" ht="15">
      <c r="A916" s="682"/>
      <c r="B916" s="684"/>
      <c r="C916" s="684"/>
      <c r="D916" s="684"/>
      <c r="E916" s="865"/>
      <c r="F916" s="865"/>
      <c r="G916" s="865"/>
      <c r="H916" s="865"/>
      <c r="I916" s="684"/>
      <c r="J916" s="682"/>
      <c r="K916" s="682"/>
      <c r="L916" s="682"/>
      <c r="M916" s="682"/>
      <c r="N916" s="682"/>
      <c r="O916" s="682"/>
      <c r="P916" s="682"/>
      <c r="Q916" s="682"/>
      <c r="R916" s="682"/>
      <c r="S916" s="682"/>
      <c r="T916" s="682"/>
      <c r="U916" s="682"/>
      <c r="V916" s="682"/>
      <c r="W916" s="682"/>
      <c r="X916" s="682"/>
      <c r="Y916" s="682"/>
      <c r="Z916" s="682"/>
    </row>
    <row r="917" spans="1:26" ht="15">
      <c r="A917" s="682"/>
      <c r="B917" s="684"/>
      <c r="C917" s="684"/>
      <c r="D917" s="684"/>
      <c r="E917" s="865"/>
      <c r="F917" s="865"/>
      <c r="G917" s="865"/>
      <c r="H917" s="865"/>
      <c r="I917" s="684"/>
      <c r="J917" s="682"/>
      <c r="K917" s="682"/>
      <c r="L917" s="682"/>
      <c r="M917" s="682"/>
      <c r="N917" s="682"/>
      <c r="O917" s="682"/>
      <c r="P917" s="682"/>
      <c r="Q917" s="682"/>
      <c r="R917" s="682"/>
      <c r="S917" s="682"/>
      <c r="T917" s="682"/>
      <c r="U917" s="682"/>
      <c r="V917" s="682"/>
      <c r="W917" s="682"/>
      <c r="X917" s="682"/>
      <c r="Y917" s="682"/>
      <c r="Z917" s="682"/>
    </row>
    <row r="918" spans="1:26" ht="15">
      <c r="A918" s="682"/>
      <c r="B918" s="684"/>
      <c r="C918" s="684"/>
      <c r="D918" s="684"/>
      <c r="E918" s="865"/>
      <c r="F918" s="865"/>
      <c r="G918" s="865"/>
      <c r="H918" s="865"/>
      <c r="I918" s="684"/>
      <c r="J918" s="682"/>
      <c r="K918" s="682"/>
      <c r="L918" s="682"/>
      <c r="M918" s="682"/>
      <c r="N918" s="682"/>
      <c r="O918" s="682"/>
      <c r="P918" s="682"/>
      <c r="Q918" s="682"/>
      <c r="R918" s="682"/>
      <c r="S918" s="682"/>
      <c r="T918" s="682"/>
      <c r="U918" s="682"/>
      <c r="V918" s="682"/>
      <c r="W918" s="682"/>
      <c r="X918" s="682"/>
      <c r="Y918" s="682"/>
      <c r="Z918" s="682"/>
    </row>
    <row r="919" spans="1:26" ht="15">
      <c r="A919" s="682"/>
      <c r="B919" s="684"/>
      <c r="C919" s="684"/>
      <c r="D919" s="684"/>
      <c r="E919" s="865"/>
      <c r="F919" s="865"/>
      <c r="G919" s="865"/>
      <c r="H919" s="865"/>
      <c r="I919" s="684"/>
      <c r="J919" s="682"/>
      <c r="K919" s="682"/>
      <c r="L919" s="682"/>
      <c r="M919" s="682"/>
      <c r="N919" s="682"/>
      <c r="O919" s="682"/>
      <c r="P919" s="682"/>
      <c r="Q919" s="682"/>
      <c r="R919" s="682"/>
      <c r="S919" s="682"/>
      <c r="T919" s="682"/>
      <c r="U919" s="682"/>
      <c r="V919" s="682"/>
      <c r="W919" s="682"/>
      <c r="X919" s="682"/>
      <c r="Y919" s="682"/>
      <c r="Z919" s="682"/>
    </row>
    <row r="920" spans="1:26" ht="15">
      <c r="A920" s="682"/>
      <c r="B920" s="684"/>
      <c r="C920" s="684"/>
      <c r="D920" s="684"/>
      <c r="E920" s="865"/>
      <c r="F920" s="865"/>
      <c r="G920" s="865"/>
      <c r="H920" s="865"/>
      <c r="I920" s="684"/>
      <c r="J920" s="682"/>
      <c r="K920" s="682"/>
      <c r="L920" s="682"/>
      <c r="M920" s="682"/>
      <c r="N920" s="682"/>
      <c r="O920" s="682"/>
      <c r="P920" s="682"/>
      <c r="Q920" s="682"/>
      <c r="R920" s="682"/>
      <c r="S920" s="682"/>
      <c r="T920" s="682"/>
      <c r="U920" s="682"/>
      <c r="V920" s="682"/>
      <c r="W920" s="682"/>
      <c r="X920" s="682"/>
      <c r="Y920" s="682"/>
      <c r="Z920" s="682"/>
    </row>
    <row r="921" spans="1:26" ht="15">
      <c r="A921" s="682"/>
      <c r="B921" s="684"/>
      <c r="C921" s="684"/>
      <c r="D921" s="684"/>
      <c r="E921" s="865"/>
      <c r="F921" s="865"/>
      <c r="G921" s="865"/>
      <c r="H921" s="865"/>
      <c r="I921" s="684"/>
      <c r="J921" s="682"/>
      <c r="K921" s="682"/>
      <c r="L921" s="682"/>
      <c r="M921" s="682"/>
      <c r="N921" s="682"/>
      <c r="O921" s="682"/>
      <c r="P921" s="682"/>
      <c r="Q921" s="682"/>
      <c r="R921" s="682"/>
      <c r="S921" s="682"/>
      <c r="T921" s="682"/>
      <c r="U921" s="682"/>
      <c r="V921" s="682"/>
      <c r="W921" s="682"/>
      <c r="X921" s="682"/>
      <c r="Y921" s="682"/>
      <c r="Z921" s="682"/>
    </row>
    <row r="922" spans="1:26" ht="15">
      <c r="A922" s="682"/>
      <c r="B922" s="684"/>
      <c r="C922" s="684"/>
      <c r="D922" s="684"/>
      <c r="E922" s="865"/>
      <c r="F922" s="865"/>
      <c r="G922" s="865"/>
      <c r="H922" s="865"/>
      <c r="I922" s="684"/>
      <c r="J922" s="682"/>
      <c r="K922" s="682"/>
      <c r="L922" s="682"/>
      <c r="M922" s="682"/>
      <c r="N922" s="682"/>
      <c r="O922" s="682"/>
      <c r="P922" s="682"/>
      <c r="Q922" s="682"/>
      <c r="R922" s="682"/>
      <c r="S922" s="682"/>
      <c r="T922" s="682"/>
      <c r="U922" s="682"/>
      <c r="V922" s="682"/>
      <c r="W922" s="682"/>
      <c r="X922" s="682"/>
      <c r="Y922" s="682"/>
      <c r="Z922" s="682"/>
    </row>
    <row r="923" spans="1:26" ht="15">
      <c r="A923" s="682"/>
      <c r="B923" s="684"/>
      <c r="C923" s="684"/>
      <c r="D923" s="684"/>
      <c r="E923" s="865"/>
      <c r="F923" s="865"/>
      <c r="G923" s="865"/>
      <c r="H923" s="865"/>
      <c r="I923" s="684"/>
      <c r="J923" s="682"/>
      <c r="K923" s="682"/>
      <c r="L923" s="682"/>
      <c r="M923" s="682"/>
      <c r="N923" s="682"/>
      <c r="O923" s="682"/>
      <c r="P923" s="682"/>
      <c r="Q923" s="682"/>
      <c r="R923" s="682"/>
      <c r="S923" s="682"/>
      <c r="T923" s="682"/>
      <c r="U923" s="682"/>
      <c r="V923" s="682"/>
      <c r="W923" s="682"/>
      <c r="X923" s="682"/>
      <c r="Y923" s="682"/>
      <c r="Z923" s="682"/>
    </row>
    <row r="924" spans="1:26" ht="15">
      <c r="A924" s="682"/>
      <c r="B924" s="684"/>
      <c r="C924" s="684"/>
      <c r="D924" s="684"/>
      <c r="E924" s="865"/>
      <c r="F924" s="865"/>
      <c r="G924" s="865"/>
      <c r="H924" s="865"/>
      <c r="I924" s="684"/>
      <c r="J924" s="682"/>
      <c r="K924" s="682"/>
      <c r="L924" s="682"/>
      <c r="M924" s="682"/>
      <c r="N924" s="682"/>
      <c r="O924" s="682"/>
      <c r="P924" s="682"/>
      <c r="Q924" s="682"/>
      <c r="R924" s="682"/>
      <c r="S924" s="682"/>
      <c r="T924" s="682"/>
      <c r="U924" s="682"/>
      <c r="V924" s="682"/>
      <c r="W924" s="682"/>
      <c r="X924" s="682"/>
      <c r="Y924" s="682"/>
      <c r="Z924" s="682"/>
    </row>
    <row r="925" spans="1:26" ht="15">
      <c r="A925" s="682"/>
      <c r="B925" s="684"/>
      <c r="C925" s="684"/>
      <c r="D925" s="684"/>
      <c r="E925" s="865"/>
      <c r="F925" s="865"/>
      <c r="G925" s="865"/>
      <c r="H925" s="865"/>
      <c r="I925" s="684"/>
      <c r="J925" s="682"/>
      <c r="K925" s="682"/>
      <c r="L925" s="682"/>
      <c r="M925" s="682"/>
      <c r="N925" s="682"/>
      <c r="O925" s="682"/>
      <c r="P925" s="682"/>
      <c r="Q925" s="682"/>
      <c r="R925" s="682"/>
      <c r="S925" s="682"/>
      <c r="T925" s="682"/>
      <c r="U925" s="682"/>
      <c r="V925" s="682"/>
      <c r="W925" s="682"/>
      <c r="X925" s="682"/>
      <c r="Y925" s="682"/>
      <c r="Z925" s="682"/>
    </row>
    <row r="926" spans="1:26" ht="15">
      <c r="A926" s="682"/>
      <c r="B926" s="684"/>
      <c r="C926" s="684"/>
      <c r="D926" s="684"/>
      <c r="E926" s="865"/>
      <c r="F926" s="865"/>
      <c r="G926" s="865"/>
      <c r="H926" s="865"/>
      <c r="I926" s="684"/>
      <c r="J926" s="682"/>
      <c r="K926" s="682"/>
      <c r="L926" s="682"/>
      <c r="M926" s="682"/>
      <c r="N926" s="682"/>
      <c r="O926" s="682"/>
      <c r="P926" s="682"/>
      <c r="Q926" s="682"/>
      <c r="R926" s="682"/>
      <c r="S926" s="682"/>
      <c r="T926" s="682"/>
      <c r="U926" s="682"/>
      <c r="V926" s="682"/>
      <c r="W926" s="682"/>
      <c r="X926" s="682"/>
      <c r="Y926" s="682"/>
      <c r="Z926" s="682"/>
    </row>
    <row r="927" spans="1:26" ht="15">
      <c r="A927" s="682"/>
      <c r="B927" s="684"/>
      <c r="C927" s="684"/>
      <c r="D927" s="684"/>
      <c r="E927" s="865"/>
      <c r="F927" s="865"/>
      <c r="G927" s="865"/>
      <c r="H927" s="865"/>
      <c r="I927" s="684"/>
      <c r="J927" s="682"/>
      <c r="K927" s="682"/>
      <c r="L927" s="682"/>
      <c r="M927" s="682"/>
      <c r="N927" s="682"/>
      <c r="O927" s="682"/>
      <c r="P927" s="682"/>
      <c r="Q927" s="682"/>
      <c r="R927" s="682"/>
      <c r="S927" s="682"/>
      <c r="T927" s="682"/>
      <c r="U927" s="682"/>
      <c r="V927" s="682"/>
      <c r="W927" s="682"/>
      <c r="X927" s="682"/>
      <c r="Y927" s="682"/>
      <c r="Z927" s="682"/>
    </row>
    <row r="928" spans="1:26" ht="15">
      <c r="A928" s="682"/>
      <c r="B928" s="684"/>
      <c r="C928" s="684"/>
      <c r="D928" s="684"/>
      <c r="E928" s="865"/>
      <c r="F928" s="865"/>
      <c r="G928" s="865"/>
      <c r="H928" s="865"/>
      <c r="I928" s="684"/>
      <c r="J928" s="682"/>
      <c r="K928" s="682"/>
      <c r="L928" s="682"/>
      <c r="M928" s="682"/>
      <c r="N928" s="682"/>
      <c r="O928" s="682"/>
      <c r="P928" s="682"/>
      <c r="Q928" s="682"/>
      <c r="R928" s="682"/>
      <c r="S928" s="682"/>
      <c r="T928" s="682"/>
      <c r="U928" s="682"/>
      <c r="V928" s="682"/>
      <c r="W928" s="682"/>
      <c r="X928" s="682"/>
      <c r="Y928" s="682"/>
      <c r="Z928" s="682"/>
    </row>
    <row r="929" spans="1:26" ht="15">
      <c r="A929" s="682"/>
      <c r="B929" s="684"/>
      <c r="C929" s="684"/>
      <c r="D929" s="684"/>
      <c r="E929" s="865"/>
      <c r="F929" s="865"/>
      <c r="G929" s="865"/>
      <c r="H929" s="865"/>
      <c r="I929" s="684"/>
      <c r="J929" s="682"/>
      <c r="K929" s="682"/>
      <c r="L929" s="682"/>
      <c r="M929" s="682"/>
      <c r="N929" s="682"/>
      <c r="O929" s="682"/>
      <c r="P929" s="682"/>
      <c r="Q929" s="682"/>
      <c r="R929" s="682"/>
      <c r="S929" s="682"/>
      <c r="T929" s="682"/>
      <c r="U929" s="682"/>
      <c r="V929" s="682"/>
      <c r="W929" s="682"/>
      <c r="X929" s="682"/>
      <c r="Y929" s="682"/>
      <c r="Z929" s="682"/>
    </row>
    <row r="930" spans="1:26" ht="15">
      <c r="A930" s="682"/>
      <c r="B930" s="684"/>
      <c r="C930" s="684"/>
      <c r="D930" s="684"/>
      <c r="E930" s="865"/>
      <c r="F930" s="865"/>
      <c r="G930" s="865"/>
      <c r="H930" s="865"/>
      <c r="I930" s="684"/>
      <c r="J930" s="682"/>
      <c r="K930" s="682"/>
      <c r="L930" s="682"/>
      <c r="M930" s="682"/>
      <c r="N930" s="682"/>
      <c r="O930" s="682"/>
      <c r="P930" s="682"/>
      <c r="Q930" s="682"/>
      <c r="R930" s="682"/>
      <c r="S930" s="682"/>
      <c r="T930" s="682"/>
      <c r="U930" s="682"/>
      <c r="V930" s="682"/>
      <c r="W930" s="682"/>
      <c r="X930" s="682"/>
      <c r="Y930" s="682"/>
      <c r="Z930" s="682"/>
    </row>
    <row r="931" spans="1:26" ht="15">
      <c r="A931" s="682"/>
      <c r="B931" s="684"/>
      <c r="C931" s="684"/>
      <c r="D931" s="684"/>
      <c r="E931" s="865"/>
      <c r="F931" s="865"/>
      <c r="G931" s="865"/>
      <c r="H931" s="865"/>
      <c r="I931" s="684"/>
      <c r="J931" s="682"/>
      <c r="K931" s="682"/>
      <c r="L931" s="682"/>
      <c r="M931" s="682"/>
      <c r="N931" s="682"/>
      <c r="O931" s="682"/>
      <c r="P931" s="682"/>
      <c r="Q931" s="682"/>
      <c r="R931" s="682"/>
      <c r="S931" s="682"/>
      <c r="T931" s="682"/>
      <c r="U931" s="682"/>
      <c r="V931" s="682"/>
      <c r="W931" s="682"/>
      <c r="X931" s="682"/>
      <c r="Y931" s="682"/>
      <c r="Z931" s="682"/>
    </row>
    <row r="932" spans="1:26" ht="15">
      <c r="A932" s="682"/>
      <c r="B932" s="684"/>
      <c r="C932" s="684"/>
      <c r="D932" s="684"/>
      <c r="E932" s="865"/>
      <c r="F932" s="865"/>
      <c r="G932" s="865"/>
      <c r="H932" s="865"/>
      <c r="I932" s="684"/>
      <c r="J932" s="682"/>
      <c r="K932" s="682"/>
      <c r="L932" s="682"/>
      <c r="M932" s="682"/>
      <c r="N932" s="682"/>
      <c r="O932" s="682"/>
      <c r="P932" s="682"/>
      <c r="Q932" s="682"/>
      <c r="R932" s="682"/>
      <c r="S932" s="682"/>
      <c r="T932" s="682"/>
      <c r="U932" s="682"/>
      <c r="V932" s="682"/>
      <c r="W932" s="682"/>
      <c r="X932" s="682"/>
      <c r="Y932" s="682"/>
      <c r="Z932" s="682"/>
    </row>
    <row r="933" spans="1:26" ht="15">
      <c r="A933" s="682"/>
      <c r="B933" s="684"/>
      <c r="C933" s="684"/>
      <c r="D933" s="684"/>
      <c r="E933" s="865"/>
      <c r="F933" s="865"/>
      <c r="G933" s="865"/>
      <c r="H933" s="865"/>
      <c r="I933" s="684"/>
      <c r="J933" s="682"/>
      <c r="K933" s="682"/>
      <c r="L933" s="682"/>
      <c r="M933" s="682"/>
      <c r="N933" s="682"/>
      <c r="O933" s="682"/>
      <c r="P933" s="682"/>
      <c r="Q933" s="682"/>
      <c r="R933" s="682"/>
      <c r="S933" s="682"/>
      <c r="T933" s="682"/>
      <c r="U933" s="682"/>
      <c r="V933" s="682"/>
      <c r="W933" s="682"/>
      <c r="X933" s="682"/>
      <c r="Y933" s="682"/>
      <c r="Z933" s="682"/>
    </row>
    <row r="934" spans="1:26" ht="15">
      <c r="A934" s="682"/>
      <c r="B934" s="684"/>
      <c r="C934" s="684"/>
      <c r="D934" s="684"/>
      <c r="E934" s="865"/>
      <c r="F934" s="865"/>
      <c r="G934" s="865"/>
      <c r="H934" s="865"/>
      <c r="I934" s="684"/>
      <c r="J934" s="682"/>
      <c r="K934" s="682"/>
      <c r="L934" s="682"/>
      <c r="M934" s="682"/>
      <c r="N934" s="682"/>
      <c r="O934" s="682"/>
      <c r="P934" s="682"/>
      <c r="Q934" s="682"/>
      <c r="R934" s="682"/>
      <c r="S934" s="682"/>
      <c r="T934" s="682"/>
      <c r="U934" s="682"/>
      <c r="V934" s="682"/>
      <c r="W934" s="682"/>
      <c r="X934" s="682"/>
      <c r="Y934" s="682"/>
      <c r="Z934" s="682"/>
    </row>
    <row r="935" spans="1:26" ht="15">
      <c r="A935" s="682"/>
      <c r="B935" s="684"/>
      <c r="C935" s="684"/>
      <c r="D935" s="684"/>
      <c r="E935" s="865"/>
      <c r="F935" s="865"/>
      <c r="G935" s="865"/>
      <c r="H935" s="865"/>
      <c r="I935" s="684"/>
      <c r="J935" s="682"/>
      <c r="K935" s="682"/>
      <c r="L935" s="682"/>
      <c r="M935" s="682"/>
      <c r="N935" s="682"/>
      <c r="O935" s="682"/>
      <c r="P935" s="682"/>
      <c r="Q935" s="682"/>
      <c r="R935" s="682"/>
      <c r="S935" s="682"/>
      <c r="T935" s="682"/>
      <c r="U935" s="682"/>
      <c r="V935" s="682"/>
      <c r="W935" s="682"/>
      <c r="X935" s="682"/>
      <c r="Y935" s="682"/>
      <c r="Z935" s="682"/>
    </row>
    <row r="936" spans="1:26" ht="15">
      <c r="A936" s="682"/>
      <c r="B936" s="684"/>
      <c r="C936" s="684"/>
      <c r="D936" s="684"/>
      <c r="E936" s="865"/>
      <c r="F936" s="865"/>
      <c r="G936" s="865"/>
      <c r="H936" s="865"/>
      <c r="I936" s="684"/>
      <c r="J936" s="682"/>
      <c r="K936" s="682"/>
      <c r="L936" s="682"/>
      <c r="M936" s="682"/>
      <c r="N936" s="682"/>
      <c r="O936" s="682"/>
      <c r="P936" s="682"/>
      <c r="Q936" s="682"/>
      <c r="R936" s="682"/>
      <c r="S936" s="682"/>
      <c r="T936" s="682"/>
      <c r="U936" s="682"/>
      <c r="V936" s="682"/>
      <c r="W936" s="682"/>
      <c r="X936" s="682"/>
      <c r="Y936" s="682"/>
      <c r="Z936" s="682"/>
    </row>
    <row r="937" spans="1:26" ht="15">
      <c r="A937" s="682"/>
      <c r="B937" s="684"/>
      <c r="C937" s="684"/>
      <c r="D937" s="684"/>
      <c r="E937" s="865"/>
      <c r="F937" s="865"/>
      <c r="G937" s="865"/>
      <c r="H937" s="865"/>
      <c r="I937" s="684"/>
      <c r="J937" s="682"/>
      <c r="K937" s="682"/>
      <c r="L937" s="682"/>
      <c r="M937" s="682"/>
      <c r="N937" s="682"/>
      <c r="O937" s="682"/>
      <c r="P937" s="682"/>
      <c r="Q937" s="682"/>
      <c r="R937" s="682"/>
      <c r="S937" s="682"/>
      <c r="T937" s="682"/>
      <c r="U937" s="682"/>
      <c r="V937" s="682"/>
      <c r="W937" s="682"/>
      <c r="X937" s="682"/>
      <c r="Y937" s="682"/>
      <c r="Z937" s="682"/>
    </row>
    <row r="938" spans="1:26" ht="15">
      <c r="A938" s="682"/>
      <c r="B938" s="684"/>
      <c r="C938" s="684"/>
      <c r="D938" s="684"/>
      <c r="E938" s="865"/>
      <c r="F938" s="865"/>
      <c r="G938" s="865"/>
      <c r="H938" s="865"/>
      <c r="I938" s="684"/>
      <c r="J938" s="682"/>
      <c r="K938" s="682"/>
      <c r="L938" s="682"/>
      <c r="M938" s="682"/>
      <c r="N938" s="682"/>
      <c r="O938" s="682"/>
      <c r="P938" s="682"/>
      <c r="Q938" s="682"/>
      <c r="R938" s="682"/>
      <c r="S938" s="682"/>
      <c r="T938" s="682"/>
      <c r="U938" s="682"/>
      <c r="V938" s="682"/>
      <c r="W938" s="682"/>
      <c r="X938" s="682"/>
      <c r="Y938" s="682"/>
      <c r="Z938" s="682"/>
    </row>
    <row r="939" spans="1:26" ht="15">
      <c r="A939" s="682"/>
      <c r="B939" s="684"/>
      <c r="C939" s="684"/>
      <c r="D939" s="684"/>
      <c r="E939" s="865"/>
      <c r="F939" s="865"/>
      <c r="G939" s="865"/>
      <c r="H939" s="865"/>
      <c r="I939" s="684"/>
      <c r="J939" s="682"/>
      <c r="K939" s="682"/>
      <c r="L939" s="682"/>
      <c r="M939" s="682"/>
      <c r="N939" s="682"/>
      <c r="O939" s="682"/>
      <c r="P939" s="682"/>
      <c r="Q939" s="682"/>
      <c r="R939" s="682"/>
      <c r="S939" s="682"/>
      <c r="T939" s="682"/>
      <c r="U939" s="682"/>
      <c r="V939" s="682"/>
      <c r="W939" s="682"/>
      <c r="X939" s="682"/>
      <c r="Y939" s="682"/>
      <c r="Z939" s="682"/>
    </row>
    <row r="940" spans="1:26" ht="15">
      <c r="A940" s="682"/>
      <c r="B940" s="684"/>
      <c r="C940" s="684"/>
      <c r="D940" s="684"/>
      <c r="E940" s="865"/>
      <c r="F940" s="865"/>
      <c r="G940" s="865"/>
      <c r="H940" s="865"/>
      <c r="I940" s="684"/>
      <c r="J940" s="682"/>
      <c r="K940" s="682"/>
      <c r="L940" s="682"/>
      <c r="M940" s="682"/>
      <c r="N940" s="682"/>
      <c r="O940" s="682"/>
      <c r="P940" s="682"/>
      <c r="Q940" s="682"/>
      <c r="R940" s="682"/>
      <c r="S940" s="682"/>
      <c r="T940" s="682"/>
      <c r="U940" s="682"/>
      <c r="V940" s="682"/>
      <c r="W940" s="682"/>
      <c r="X940" s="682"/>
      <c r="Y940" s="682"/>
      <c r="Z940" s="682"/>
    </row>
    <row r="941" spans="1:26" ht="15">
      <c r="A941" s="682"/>
      <c r="B941" s="684"/>
      <c r="C941" s="684"/>
      <c r="D941" s="684"/>
      <c r="E941" s="865"/>
      <c r="F941" s="865"/>
      <c r="G941" s="865"/>
      <c r="H941" s="865"/>
      <c r="I941" s="684"/>
      <c r="J941" s="682"/>
      <c r="K941" s="682"/>
      <c r="L941" s="682"/>
      <c r="M941" s="682"/>
      <c r="N941" s="682"/>
      <c r="O941" s="682"/>
      <c r="P941" s="682"/>
      <c r="Q941" s="682"/>
      <c r="R941" s="682"/>
      <c r="S941" s="682"/>
      <c r="T941" s="682"/>
      <c r="U941" s="682"/>
      <c r="V941" s="682"/>
      <c r="W941" s="682"/>
      <c r="X941" s="682"/>
      <c r="Y941" s="682"/>
      <c r="Z941" s="682"/>
    </row>
    <row r="942" spans="1:26" ht="15">
      <c r="A942" s="682"/>
      <c r="B942" s="684"/>
      <c r="C942" s="684"/>
      <c r="D942" s="684"/>
      <c r="E942" s="865"/>
      <c r="F942" s="865"/>
      <c r="G942" s="865"/>
      <c r="H942" s="865"/>
      <c r="I942" s="684"/>
      <c r="J942" s="682"/>
      <c r="K942" s="682"/>
      <c r="L942" s="682"/>
      <c r="M942" s="682"/>
      <c r="N942" s="682"/>
      <c r="O942" s="682"/>
      <c r="P942" s="682"/>
      <c r="Q942" s="682"/>
      <c r="R942" s="682"/>
      <c r="S942" s="682"/>
      <c r="T942" s="682"/>
      <c r="U942" s="682"/>
      <c r="V942" s="682"/>
      <c r="W942" s="682"/>
      <c r="X942" s="682"/>
      <c r="Y942" s="682"/>
      <c r="Z942" s="682"/>
    </row>
    <row r="943" spans="1:26" ht="15">
      <c r="A943" s="682"/>
      <c r="B943" s="684"/>
      <c r="C943" s="684"/>
      <c r="D943" s="684"/>
      <c r="E943" s="865"/>
      <c r="F943" s="865"/>
      <c r="G943" s="865"/>
      <c r="H943" s="865"/>
      <c r="I943" s="684"/>
      <c r="J943" s="682"/>
      <c r="K943" s="682"/>
      <c r="L943" s="682"/>
      <c r="M943" s="682"/>
      <c r="N943" s="682"/>
      <c r="O943" s="682"/>
      <c r="P943" s="682"/>
      <c r="Q943" s="682"/>
      <c r="R943" s="682"/>
      <c r="S943" s="682"/>
      <c r="T943" s="682"/>
      <c r="U943" s="682"/>
      <c r="V943" s="682"/>
      <c r="W943" s="682"/>
      <c r="X943" s="682"/>
      <c r="Y943" s="682"/>
      <c r="Z943" s="682"/>
    </row>
    <row r="944" spans="1:26" ht="15">
      <c r="A944" s="682"/>
      <c r="B944" s="684"/>
      <c r="C944" s="684"/>
      <c r="D944" s="684"/>
      <c r="E944" s="865"/>
      <c r="F944" s="865"/>
      <c r="G944" s="865"/>
      <c r="H944" s="865"/>
      <c r="I944" s="684"/>
      <c r="J944" s="682"/>
      <c r="K944" s="682"/>
      <c r="L944" s="682"/>
      <c r="M944" s="682"/>
      <c r="N944" s="682"/>
      <c r="O944" s="682"/>
      <c r="P944" s="682"/>
      <c r="Q944" s="682"/>
      <c r="R944" s="682"/>
      <c r="S944" s="682"/>
      <c r="T944" s="682"/>
      <c r="U944" s="682"/>
      <c r="V944" s="682"/>
      <c r="W944" s="682"/>
      <c r="X944" s="682"/>
      <c r="Y944" s="682"/>
      <c r="Z944" s="682"/>
    </row>
    <row r="945" spans="1:26" ht="15">
      <c r="A945" s="682"/>
      <c r="B945" s="684"/>
      <c r="C945" s="684"/>
      <c r="D945" s="684"/>
      <c r="E945" s="865"/>
      <c r="F945" s="865"/>
      <c r="G945" s="865"/>
      <c r="H945" s="865"/>
      <c r="I945" s="684"/>
      <c r="J945" s="682"/>
      <c r="K945" s="682"/>
      <c r="L945" s="682"/>
      <c r="M945" s="682"/>
      <c r="N945" s="682"/>
      <c r="O945" s="682"/>
      <c r="P945" s="682"/>
      <c r="Q945" s="682"/>
      <c r="R945" s="682"/>
      <c r="S945" s="682"/>
      <c r="T945" s="682"/>
      <c r="U945" s="682"/>
      <c r="V945" s="682"/>
      <c r="W945" s="682"/>
      <c r="X945" s="682"/>
      <c r="Y945" s="682"/>
      <c r="Z945" s="682"/>
    </row>
    <row r="946" spans="1:26" ht="15">
      <c r="A946" s="682"/>
      <c r="B946" s="684"/>
      <c r="C946" s="684"/>
      <c r="D946" s="684"/>
      <c r="E946" s="865"/>
      <c r="F946" s="865"/>
      <c r="G946" s="865"/>
      <c r="H946" s="865"/>
      <c r="I946" s="684"/>
      <c r="J946" s="682"/>
      <c r="K946" s="682"/>
      <c r="L946" s="682"/>
      <c r="M946" s="682"/>
      <c r="N946" s="682"/>
      <c r="O946" s="682"/>
      <c r="P946" s="682"/>
      <c r="Q946" s="682"/>
      <c r="R946" s="682"/>
      <c r="S946" s="682"/>
      <c r="T946" s="682"/>
      <c r="U946" s="682"/>
      <c r="V946" s="682"/>
      <c r="W946" s="682"/>
      <c r="X946" s="682"/>
      <c r="Y946" s="682"/>
      <c r="Z946" s="682"/>
    </row>
    <row r="947" spans="1:26" ht="15">
      <c r="A947" s="682"/>
      <c r="B947" s="684"/>
      <c r="C947" s="684"/>
      <c r="D947" s="684"/>
      <c r="E947" s="865"/>
      <c r="F947" s="865"/>
      <c r="G947" s="865"/>
      <c r="H947" s="865"/>
      <c r="I947" s="684"/>
      <c r="J947" s="682"/>
      <c r="K947" s="682"/>
      <c r="L947" s="682"/>
      <c r="M947" s="682"/>
      <c r="N947" s="682"/>
      <c r="O947" s="682"/>
      <c r="P947" s="682"/>
      <c r="Q947" s="682"/>
      <c r="R947" s="682"/>
      <c r="S947" s="682"/>
      <c r="T947" s="682"/>
      <c r="U947" s="682"/>
      <c r="V947" s="682"/>
      <c r="W947" s="682"/>
      <c r="X947" s="682"/>
      <c r="Y947" s="682"/>
      <c r="Z947" s="682"/>
    </row>
    <row r="948" spans="1:26" ht="15">
      <c r="A948" s="682"/>
      <c r="B948" s="684"/>
      <c r="C948" s="684"/>
      <c r="D948" s="684"/>
      <c r="E948" s="865"/>
      <c r="F948" s="865"/>
      <c r="G948" s="865"/>
      <c r="H948" s="865"/>
      <c r="I948" s="684"/>
      <c r="J948" s="682"/>
      <c r="K948" s="682"/>
      <c r="L948" s="682"/>
      <c r="M948" s="682"/>
      <c r="N948" s="682"/>
      <c r="O948" s="682"/>
      <c r="P948" s="682"/>
      <c r="Q948" s="682"/>
      <c r="R948" s="682"/>
      <c r="S948" s="682"/>
      <c r="T948" s="682"/>
      <c r="U948" s="682"/>
      <c r="V948" s="682"/>
      <c r="W948" s="682"/>
      <c r="X948" s="682"/>
      <c r="Y948" s="682"/>
      <c r="Z948" s="682"/>
    </row>
    <row r="949" spans="1:26" ht="15">
      <c r="A949" s="682"/>
      <c r="B949" s="684"/>
      <c r="C949" s="684"/>
      <c r="D949" s="684"/>
      <c r="E949" s="865"/>
      <c r="F949" s="865"/>
      <c r="G949" s="865"/>
      <c r="H949" s="865"/>
      <c r="I949" s="684"/>
      <c r="J949" s="682"/>
      <c r="K949" s="682"/>
      <c r="L949" s="682"/>
      <c r="M949" s="682"/>
      <c r="N949" s="682"/>
      <c r="O949" s="682"/>
      <c r="P949" s="682"/>
      <c r="Q949" s="682"/>
      <c r="R949" s="682"/>
      <c r="S949" s="682"/>
      <c r="T949" s="682"/>
      <c r="U949" s="682"/>
      <c r="V949" s="682"/>
      <c r="W949" s="682"/>
      <c r="X949" s="682"/>
      <c r="Y949" s="682"/>
      <c r="Z949" s="682"/>
    </row>
    <row r="950" spans="1:26" ht="15">
      <c r="A950" s="682"/>
      <c r="B950" s="684"/>
      <c r="C950" s="684"/>
      <c r="D950" s="684"/>
      <c r="E950" s="865"/>
      <c r="F950" s="865"/>
      <c r="G950" s="865"/>
      <c r="H950" s="865"/>
      <c r="I950" s="684"/>
      <c r="J950" s="682"/>
      <c r="K950" s="682"/>
      <c r="L950" s="682"/>
      <c r="M950" s="682"/>
      <c r="N950" s="682"/>
      <c r="O950" s="682"/>
      <c r="P950" s="682"/>
      <c r="Q950" s="682"/>
      <c r="R950" s="682"/>
      <c r="S950" s="682"/>
      <c r="T950" s="682"/>
      <c r="U950" s="682"/>
      <c r="V950" s="682"/>
      <c r="W950" s="682"/>
      <c r="X950" s="682"/>
      <c r="Y950" s="682"/>
      <c r="Z950" s="682"/>
    </row>
    <row r="951" spans="1:26" ht="15">
      <c r="A951" s="682"/>
      <c r="B951" s="684"/>
      <c r="C951" s="684"/>
      <c r="D951" s="684"/>
      <c r="E951" s="865"/>
      <c r="F951" s="865"/>
      <c r="G951" s="865"/>
      <c r="H951" s="865"/>
      <c r="I951" s="684"/>
      <c r="J951" s="682"/>
      <c r="K951" s="682"/>
      <c r="L951" s="682"/>
      <c r="M951" s="682"/>
      <c r="N951" s="682"/>
      <c r="O951" s="682"/>
      <c r="P951" s="682"/>
      <c r="Q951" s="682"/>
      <c r="R951" s="682"/>
      <c r="S951" s="682"/>
      <c r="T951" s="682"/>
      <c r="U951" s="682"/>
      <c r="V951" s="682"/>
      <c r="W951" s="682"/>
      <c r="X951" s="682"/>
      <c r="Y951" s="682"/>
      <c r="Z951" s="682"/>
    </row>
    <row r="952" spans="1:26" ht="15">
      <c r="A952" s="682"/>
      <c r="B952" s="684"/>
      <c r="C952" s="684"/>
      <c r="D952" s="684"/>
      <c r="E952" s="865"/>
      <c r="F952" s="865"/>
      <c r="G952" s="865"/>
      <c r="H952" s="865"/>
      <c r="I952" s="684"/>
      <c r="J952" s="682"/>
      <c r="K952" s="682"/>
      <c r="L952" s="682"/>
      <c r="M952" s="682"/>
      <c r="N952" s="682"/>
      <c r="O952" s="682"/>
      <c r="P952" s="682"/>
      <c r="Q952" s="682"/>
      <c r="R952" s="682"/>
      <c r="S952" s="682"/>
      <c r="T952" s="682"/>
      <c r="U952" s="682"/>
      <c r="V952" s="682"/>
      <c r="W952" s="682"/>
      <c r="X952" s="682"/>
      <c r="Y952" s="682"/>
      <c r="Z952" s="682"/>
    </row>
    <row r="953" spans="1:26" ht="15">
      <c r="A953" s="682"/>
      <c r="B953" s="684"/>
      <c r="C953" s="684"/>
      <c r="D953" s="684"/>
      <c r="E953" s="865"/>
      <c r="F953" s="865"/>
      <c r="G953" s="865"/>
      <c r="H953" s="865"/>
      <c r="I953" s="684"/>
      <c r="J953" s="682"/>
      <c r="K953" s="682"/>
      <c r="L953" s="682"/>
      <c r="M953" s="682"/>
      <c r="N953" s="682"/>
      <c r="O953" s="682"/>
      <c r="P953" s="682"/>
      <c r="Q953" s="682"/>
      <c r="R953" s="682"/>
      <c r="S953" s="682"/>
      <c r="T953" s="682"/>
      <c r="U953" s="682"/>
      <c r="V953" s="682"/>
      <c r="W953" s="682"/>
      <c r="X953" s="682"/>
      <c r="Y953" s="682"/>
      <c r="Z953" s="682"/>
    </row>
    <row r="954" spans="1:26" ht="15">
      <c r="A954" s="682"/>
      <c r="B954" s="684"/>
      <c r="C954" s="684"/>
      <c r="D954" s="684"/>
      <c r="E954" s="865"/>
      <c r="F954" s="865"/>
      <c r="G954" s="865"/>
      <c r="H954" s="865"/>
      <c r="I954" s="684"/>
      <c r="J954" s="682"/>
      <c r="K954" s="682"/>
      <c r="L954" s="682"/>
      <c r="M954" s="682"/>
      <c r="N954" s="682"/>
      <c r="O954" s="682"/>
      <c r="P954" s="682"/>
      <c r="Q954" s="682"/>
      <c r="R954" s="682"/>
      <c r="S954" s="682"/>
      <c r="T954" s="682"/>
      <c r="U954" s="682"/>
      <c r="V954" s="682"/>
      <c r="W954" s="682"/>
      <c r="X954" s="682"/>
      <c r="Y954" s="682"/>
      <c r="Z954" s="682"/>
    </row>
    <row r="955" spans="1:26" ht="15">
      <c r="A955" s="682"/>
      <c r="B955" s="684"/>
      <c r="C955" s="684"/>
      <c r="D955" s="684"/>
      <c r="E955" s="865"/>
      <c r="F955" s="865"/>
      <c r="G955" s="865"/>
      <c r="H955" s="865"/>
      <c r="I955" s="684"/>
      <c r="J955" s="682"/>
      <c r="K955" s="682"/>
      <c r="L955" s="682"/>
      <c r="M955" s="682"/>
      <c r="N955" s="682"/>
      <c r="O955" s="682"/>
      <c r="P955" s="682"/>
      <c r="Q955" s="682"/>
      <c r="R955" s="682"/>
      <c r="S955" s="682"/>
      <c r="T955" s="682"/>
      <c r="U955" s="682"/>
      <c r="V955" s="682"/>
      <c r="W955" s="682"/>
      <c r="X955" s="682"/>
      <c r="Y955" s="682"/>
      <c r="Z955" s="682"/>
    </row>
    <row r="956" spans="1:26" ht="15">
      <c r="A956" s="682"/>
      <c r="B956" s="684"/>
      <c r="C956" s="684"/>
      <c r="D956" s="684"/>
      <c r="E956" s="865"/>
      <c r="F956" s="865"/>
      <c r="G956" s="865"/>
      <c r="H956" s="865"/>
      <c r="I956" s="684"/>
      <c r="J956" s="682"/>
      <c r="K956" s="682"/>
      <c r="L956" s="682"/>
      <c r="M956" s="682"/>
      <c r="N956" s="682"/>
      <c r="O956" s="682"/>
      <c r="P956" s="682"/>
      <c r="Q956" s="682"/>
      <c r="R956" s="682"/>
      <c r="S956" s="682"/>
      <c r="T956" s="682"/>
      <c r="U956" s="682"/>
      <c r="V956" s="682"/>
      <c r="W956" s="682"/>
      <c r="X956" s="682"/>
      <c r="Y956" s="682"/>
      <c r="Z956" s="682"/>
    </row>
    <row r="957" spans="1:26" ht="15">
      <c r="A957" s="682"/>
      <c r="B957" s="684"/>
      <c r="C957" s="684"/>
      <c r="D957" s="684"/>
      <c r="E957" s="865"/>
      <c r="F957" s="865"/>
      <c r="G957" s="865"/>
      <c r="H957" s="865"/>
      <c r="I957" s="684"/>
      <c r="J957" s="682"/>
      <c r="K957" s="682"/>
      <c r="L957" s="682"/>
      <c r="M957" s="682"/>
      <c r="N957" s="682"/>
      <c r="O957" s="682"/>
      <c r="P957" s="682"/>
      <c r="Q957" s="682"/>
      <c r="R957" s="682"/>
      <c r="S957" s="682"/>
      <c r="T957" s="682"/>
      <c r="U957" s="682"/>
      <c r="V957" s="682"/>
      <c r="W957" s="682"/>
      <c r="X957" s="682"/>
      <c r="Y957" s="682"/>
      <c r="Z957" s="682"/>
    </row>
    <row r="958" spans="1:26" ht="15">
      <c r="A958" s="682"/>
      <c r="B958" s="684"/>
      <c r="C958" s="684"/>
      <c r="D958" s="684"/>
      <c r="E958" s="865"/>
      <c r="F958" s="865"/>
      <c r="G958" s="865"/>
      <c r="H958" s="865"/>
      <c r="I958" s="684"/>
      <c r="J958" s="682"/>
      <c r="K958" s="682"/>
      <c r="L958" s="682"/>
      <c r="M958" s="682"/>
      <c r="N958" s="682"/>
      <c r="O958" s="682"/>
      <c r="P958" s="682"/>
      <c r="Q958" s="682"/>
      <c r="R958" s="682"/>
      <c r="S958" s="682"/>
      <c r="T958" s="682"/>
      <c r="U958" s="682"/>
      <c r="V958" s="682"/>
      <c r="W958" s="682"/>
      <c r="X958" s="682"/>
      <c r="Y958" s="682"/>
      <c r="Z958" s="682"/>
    </row>
    <row r="959" spans="1:26" ht="15">
      <c r="A959" s="682"/>
      <c r="B959" s="684"/>
      <c r="C959" s="684"/>
      <c r="D959" s="684"/>
      <c r="E959" s="865"/>
      <c r="F959" s="865"/>
      <c r="G959" s="865"/>
      <c r="H959" s="865"/>
      <c r="I959" s="684"/>
      <c r="J959" s="682"/>
      <c r="K959" s="682"/>
      <c r="L959" s="682"/>
      <c r="M959" s="682"/>
      <c r="N959" s="682"/>
      <c r="O959" s="682"/>
      <c r="P959" s="682"/>
      <c r="Q959" s="682"/>
      <c r="R959" s="682"/>
      <c r="S959" s="682"/>
      <c r="T959" s="682"/>
      <c r="U959" s="682"/>
      <c r="V959" s="682"/>
      <c r="W959" s="682"/>
      <c r="X959" s="682"/>
      <c r="Y959" s="682"/>
      <c r="Z959" s="682"/>
    </row>
    <row r="960" spans="1:26" ht="15">
      <c r="A960" s="682"/>
      <c r="B960" s="684"/>
      <c r="C960" s="684"/>
      <c r="D960" s="684"/>
      <c r="E960" s="865"/>
      <c r="F960" s="865"/>
      <c r="G960" s="865"/>
      <c r="H960" s="865"/>
      <c r="I960" s="684"/>
      <c r="J960" s="682"/>
      <c r="K960" s="682"/>
      <c r="L960" s="682"/>
      <c r="M960" s="682"/>
      <c r="N960" s="682"/>
      <c r="O960" s="682"/>
      <c r="P960" s="682"/>
      <c r="Q960" s="682"/>
      <c r="R960" s="682"/>
      <c r="S960" s="682"/>
      <c r="T960" s="682"/>
      <c r="U960" s="682"/>
      <c r="V960" s="682"/>
      <c r="W960" s="682"/>
      <c r="X960" s="682"/>
      <c r="Y960" s="682"/>
      <c r="Z960" s="682"/>
    </row>
    <row r="961" spans="1:26" ht="15">
      <c r="A961" s="682"/>
      <c r="B961" s="684"/>
      <c r="C961" s="684"/>
      <c r="D961" s="684"/>
      <c r="E961" s="865"/>
      <c r="F961" s="865"/>
      <c r="G961" s="865"/>
      <c r="H961" s="865"/>
      <c r="I961" s="684"/>
      <c r="J961" s="682"/>
      <c r="K961" s="682"/>
      <c r="L961" s="682"/>
      <c r="M961" s="682"/>
      <c r="N961" s="682"/>
      <c r="O961" s="682"/>
      <c r="P961" s="682"/>
      <c r="Q961" s="682"/>
      <c r="R961" s="682"/>
      <c r="S961" s="682"/>
      <c r="T961" s="682"/>
      <c r="U961" s="682"/>
      <c r="V961" s="682"/>
      <c r="W961" s="682"/>
      <c r="X961" s="682"/>
      <c r="Y961" s="682"/>
      <c r="Z961" s="682"/>
    </row>
    <row r="962" spans="1:26" ht="15">
      <c r="A962" s="682"/>
      <c r="B962" s="684"/>
      <c r="C962" s="684"/>
      <c r="D962" s="684"/>
      <c r="E962" s="865"/>
      <c r="F962" s="865"/>
      <c r="G962" s="865"/>
      <c r="H962" s="865"/>
      <c r="I962" s="684"/>
      <c r="J962" s="682"/>
      <c r="K962" s="682"/>
      <c r="L962" s="682"/>
      <c r="M962" s="682"/>
      <c r="N962" s="682"/>
      <c r="O962" s="682"/>
      <c r="P962" s="682"/>
      <c r="Q962" s="682"/>
      <c r="R962" s="682"/>
      <c r="S962" s="682"/>
      <c r="T962" s="682"/>
      <c r="U962" s="682"/>
      <c r="V962" s="682"/>
      <c r="W962" s="682"/>
      <c r="X962" s="682"/>
      <c r="Y962" s="682"/>
      <c r="Z962" s="682"/>
    </row>
    <row r="963" spans="1:26" ht="15">
      <c r="A963" s="682"/>
      <c r="B963" s="684"/>
      <c r="C963" s="684"/>
      <c r="D963" s="684"/>
      <c r="E963" s="865"/>
      <c r="F963" s="865"/>
      <c r="G963" s="865"/>
      <c r="H963" s="865"/>
      <c r="I963" s="684"/>
      <c r="J963" s="682"/>
      <c r="K963" s="682"/>
      <c r="L963" s="682"/>
      <c r="M963" s="682"/>
      <c r="N963" s="682"/>
      <c r="O963" s="682"/>
      <c r="P963" s="682"/>
      <c r="Q963" s="682"/>
      <c r="R963" s="682"/>
      <c r="S963" s="682"/>
      <c r="T963" s="682"/>
      <c r="U963" s="682"/>
      <c r="V963" s="682"/>
      <c r="W963" s="682"/>
      <c r="X963" s="682"/>
      <c r="Y963" s="682"/>
      <c r="Z963" s="682"/>
    </row>
    <row r="964" spans="1:26" ht="15">
      <c r="A964" s="682"/>
      <c r="B964" s="684"/>
      <c r="C964" s="684"/>
      <c r="D964" s="684"/>
      <c r="E964" s="865"/>
      <c r="F964" s="865"/>
      <c r="G964" s="865"/>
      <c r="H964" s="865"/>
      <c r="I964" s="684"/>
      <c r="J964" s="682"/>
      <c r="K964" s="682"/>
      <c r="L964" s="682"/>
      <c r="M964" s="682"/>
      <c r="N964" s="682"/>
      <c r="O964" s="682"/>
      <c r="P964" s="682"/>
      <c r="Q964" s="682"/>
      <c r="R964" s="682"/>
      <c r="S964" s="682"/>
      <c r="T964" s="682"/>
      <c r="U964" s="682"/>
      <c r="V964" s="682"/>
      <c r="W964" s="682"/>
      <c r="X964" s="682"/>
      <c r="Y964" s="682"/>
      <c r="Z964" s="682"/>
    </row>
    <row r="965" spans="1:26" ht="15">
      <c r="A965" s="682"/>
      <c r="B965" s="684"/>
      <c r="C965" s="684"/>
      <c r="D965" s="684"/>
      <c r="E965" s="865"/>
      <c r="F965" s="865"/>
      <c r="G965" s="865"/>
      <c r="H965" s="865"/>
      <c r="I965" s="684"/>
      <c r="J965" s="682"/>
      <c r="K965" s="682"/>
      <c r="L965" s="682"/>
      <c r="M965" s="682"/>
      <c r="N965" s="682"/>
      <c r="O965" s="682"/>
      <c r="P965" s="682"/>
      <c r="Q965" s="682"/>
      <c r="R965" s="682"/>
      <c r="S965" s="682"/>
      <c r="T965" s="682"/>
      <c r="U965" s="682"/>
      <c r="V965" s="682"/>
      <c r="W965" s="682"/>
      <c r="X965" s="682"/>
      <c r="Y965" s="682"/>
      <c r="Z965" s="682"/>
    </row>
    <row r="966" spans="1:26" ht="15">
      <c r="A966" s="682"/>
      <c r="B966" s="684"/>
      <c r="C966" s="684"/>
      <c r="D966" s="684"/>
      <c r="E966" s="865"/>
      <c r="F966" s="865"/>
      <c r="G966" s="865"/>
      <c r="H966" s="865"/>
      <c r="I966" s="684"/>
      <c r="J966" s="682"/>
      <c r="K966" s="682"/>
      <c r="L966" s="682"/>
      <c r="M966" s="682"/>
      <c r="N966" s="682"/>
      <c r="O966" s="682"/>
      <c r="P966" s="682"/>
      <c r="Q966" s="682"/>
      <c r="R966" s="682"/>
      <c r="S966" s="682"/>
      <c r="T966" s="682"/>
      <c r="U966" s="682"/>
      <c r="V966" s="682"/>
      <c r="W966" s="682"/>
      <c r="X966" s="682"/>
      <c r="Y966" s="682"/>
      <c r="Z966" s="682"/>
    </row>
    <row r="967" spans="1:26" ht="15">
      <c r="A967" s="682"/>
      <c r="B967" s="684"/>
      <c r="C967" s="684"/>
      <c r="D967" s="684"/>
      <c r="E967" s="865"/>
      <c r="F967" s="865"/>
      <c r="G967" s="865"/>
      <c r="H967" s="865"/>
      <c r="I967" s="684"/>
      <c r="J967" s="682"/>
      <c r="K967" s="682"/>
      <c r="L967" s="682"/>
      <c r="M967" s="682"/>
      <c r="N967" s="682"/>
      <c r="O967" s="682"/>
      <c r="P967" s="682"/>
      <c r="Q967" s="682"/>
      <c r="R967" s="682"/>
      <c r="S967" s="682"/>
      <c r="T967" s="682"/>
      <c r="U967" s="682"/>
      <c r="V967" s="682"/>
      <c r="W967" s="682"/>
      <c r="X967" s="682"/>
      <c r="Y967" s="682"/>
      <c r="Z967" s="682"/>
    </row>
    <row r="968" spans="1:26" ht="15">
      <c r="A968" s="682"/>
      <c r="B968" s="684"/>
      <c r="C968" s="684"/>
      <c r="D968" s="684"/>
      <c r="E968" s="865"/>
      <c r="F968" s="865"/>
      <c r="G968" s="865"/>
      <c r="H968" s="865"/>
      <c r="I968" s="684"/>
      <c r="J968" s="682"/>
      <c r="K968" s="682"/>
      <c r="L968" s="682"/>
      <c r="M968" s="682"/>
      <c r="N968" s="682"/>
      <c r="O968" s="682"/>
      <c r="P968" s="682"/>
      <c r="Q968" s="682"/>
      <c r="R968" s="682"/>
      <c r="S968" s="682"/>
      <c r="T968" s="682"/>
      <c r="U968" s="682"/>
      <c r="V968" s="682"/>
      <c r="W968" s="682"/>
      <c r="X968" s="682"/>
      <c r="Y968" s="682"/>
      <c r="Z968" s="682"/>
    </row>
    <row r="969" spans="1:26" ht="15">
      <c r="A969" s="682"/>
      <c r="B969" s="684"/>
      <c r="C969" s="684"/>
      <c r="D969" s="684"/>
      <c r="E969" s="865"/>
      <c r="F969" s="865"/>
      <c r="G969" s="865"/>
      <c r="H969" s="865"/>
      <c r="I969" s="684"/>
      <c r="J969" s="682"/>
      <c r="K969" s="682"/>
      <c r="L969" s="682"/>
      <c r="M969" s="682"/>
      <c r="N969" s="682"/>
      <c r="O969" s="682"/>
      <c r="P969" s="682"/>
      <c r="Q969" s="682"/>
      <c r="R969" s="682"/>
      <c r="S969" s="682"/>
      <c r="T969" s="682"/>
      <c r="U969" s="682"/>
      <c r="V969" s="682"/>
      <c r="W969" s="682"/>
      <c r="X969" s="682"/>
      <c r="Y969" s="682"/>
      <c r="Z969" s="682"/>
    </row>
    <row r="970" spans="1:26" ht="15">
      <c r="A970" s="682"/>
      <c r="B970" s="684"/>
      <c r="C970" s="684"/>
      <c r="D970" s="684"/>
      <c r="E970" s="865"/>
      <c r="F970" s="865"/>
      <c r="G970" s="865"/>
      <c r="H970" s="865"/>
      <c r="I970" s="684"/>
      <c r="J970" s="682"/>
      <c r="K970" s="682"/>
      <c r="L970" s="682"/>
      <c r="M970" s="682"/>
      <c r="N970" s="682"/>
      <c r="O970" s="682"/>
      <c r="P970" s="682"/>
      <c r="Q970" s="682"/>
      <c r="R970" s="682"/>
      <c r="S970" s="682"/>
      <c r="T970" s="682"/>
      <c r="U970" s="682"/>
      <c r="V970" s="682"/>
      <c r="W970" s="682"/>
      <c r="X970" s="682"/>
      <c r="Y970" s="682"/>
      <c r="Z970" s="682"/>
    </row>
    <row r="971" spans="1:26" ht="15">
      <c r="A971" s="682"/>
      <c r="B971" s="684"/>
      <c r="C971" s="684"/>
      <c r="D971" s="684"/>
      <c r="E971" s="865"/>
      <c r="F971" s="865"/>
      <c r="G971" s="865"/>
      <c r="H971" s="865"/>
      <c r="I971" s="684"/>
      <c r="J971" s="682"/>
      <c r="K971" s="682"/>
      <c r="L971" s="682"/>
      <c r="M971" s="682"/>
      <c r="N971" s="682"/>
      <c r="O971" s="682"/>
      <c r="P971" s="682"/>
      <c r="Q971" s="682"/>
      <c r="R971" s="682"/>
      <c r="S971" s="682"/>
      <c r="T971" s="682"/>
      <c r="U971" s="682"/>
      <c r="V971" s="682"/>
      <c r="W971" s="682"/>
      <c r="X971" s="682"/>
      <c r="Y971" s="682"/>
      <c r="Z971" s="682"/>
    </row>
    <row r="972" spans="1:26" ht="15">
      <c r="A972" s="682"/>
      <c r="B972" s="684"/>
      <c r="C972" s="684"/>
      <c r="D972" s="684"/>
      <c r="E972" s="865"/>
      <c r="F972" s="865"/>
      <c r="G972" s="865"/>
      <c r="H972" s="865"/>
      <c r="I972" s="684"/>
      <c r="J972" s="682"/>
      <c r="K972" s="682"/>
      <c r="L972" s="682"/>
      <c r="M972" s="682"/>
      <c r="N972" s="682"/>
      <c r="O972" s="682"/>
      <c r="P972" s="682"/>
      <c r="Q972" s="682"/>
      <c r="R972" s="682"/>
      <c r="S972" s="682"/>
      <c r="T972" s="682"/>
      <c r="U972" s="682"/>
      <c r="V972" s="682"/>
      <c r="W972" s="682"/>
      <c r="X972" s="682"/>
      <c r="Y972" s="682"/>
      <c r="Z972" s="682"/>
    </row>
    <row r="973" spans="1:26" ht="15">
      <c r="A973" s="682"/>
      <c r="B973" s="684"/>
      <c r="C973" s="684"/>
      <c r="D973" s="684"/>
      <c r="E973" s="865"/>
      <c r="F973" s="865"/>
      <c r="G973" s="865"/>
      <c r="H973" s="865"/>
      <c r="I973" s="684"/>
      <c r="J973" s="682"/>
      <c r="K973" s="682"/>
      <c r="L973" s="682"/>
      <c r="M973" s="682"/>
      <c r="N973" s="682"/>
      <c r="O973" s="682"/>
      <c r="P973" s="682"/>
      <c r="Q973" s="682"/>
      <c r="R973" s="682"/>
      <c r="S973" s="682"/>
      <c r="T973" s="682"/>
      <c r="U973" s="682"/>
      <c r="V973" s="682"/>
      <c r="W973" s="682"/>
      <c r="X973" s="682"/>
      <c r="Y973" s="682"/>
      <c r="Z973" s="682"/>
    </row>
    <row r="974" spans="1:26" ht="15">
      <c r="A974" s="682"/>
      <c r="B974" s="684"/>
      <c r="C974" s="684"/>
      <c r="D974" s="684"/>
      <c r="E974" s="865"/>
      <c r="F974" s="865"/>
      <c r="G974" s="865"/>
      <c r="H974" s="865"/>
      <c r="I974" s="684"/>
      <c r="J974" s="682"/>
      <c r="K974" s="682"/>
      <c r="L974" s="682"/>
      <c r="M974" s="682"/>
      <c r="N974" s="682"/>
      <c r="O974" s="682"/>
      <c r="P974" s="682"/>
      <c r="Q974" s="682"/>
      <c r="R974" s="682"/>
      <c r="S974" s="682"/>
      <c r="T974" s="682"/>
      <c r="U974" s="682"/>
      <c r="V974" s="682"/>
      <c r="W974" s="682"/>
      <c r="X974" s="682"/>
      <c r="Y974" s="682"/>
      <c r="Z974" s="682"/>
    </row>
    <row r="975" spans="1:26" ht="15">
      <c r="A975" s="682"/>
      <c r="B975" s="684"/>
      <c r="C975" s="684"/>
      <c r="D975" s="684"/>
      <c r="E975" s="865"/>
      <c r="F975" s="865"/>
      <c r="G975" s="865"/>
      <c r="H975" s="865"/>
      <c r="I975" s="684"/>
      <c r="J975" s="682"/>
      <c r="K975" s="682"/>
      <c r="L975" s="682"/>
      <c r="M975" s="682"/>
      <c r="N975" s="682"/>
      <c r="O975" s="682"/>
      <c r="P975" s="682"/>
      <c r="Q975" s="682"/>
      <c r="R975" s="682"/>
      <c r="S975" s="682"/>
      <c r="T975" s="682"/>
      <c r="U975" s="682"/>
      <c r="V975" s="682"/>
      <c r="W975" s="682"/>
      <c r="X975" s="682"/>
      <c r="Y975" s="682"/>
      <c r="Z975" s="682"/>
    </row>
    <row r="976" spans="1:26" ht="15">
      <c r="A976" s="682"/>
      <c r="B976" s="684"/>
      <c r="C976" s="684"/>
      <c r="D976" s="684"/>
      <c r="E976" s="865"/>
      <c r="F976" s="865"/>
      <c r="G976" s="865"/>
      <c r="H976" s="865"/>
      <c r="I976" s="684"/>
      <c r="J976" s="682"/>
      <c r="K976" s="682"/>
      <c r="L976" s="682"/>
      <c r="M976" s="682"/>
      <c r="N976" s="682"/>
      <c r="O976" s="682"/>
      <c r="P976" s="682"/>
      <c r="Q976" s="682"/>
      <c r="R976" s="682"/>
      <c r="S976" s="682"/>
      <c r="T976" s="682"/>
      <c r="U976" s="682"/>
      <c r="V976" s="682"/>
      <c r="W976" s="682"/>
      <c r="X976" s="682"/>
      <c r="Y976" s="682"/>
      <c r="Z976" s="682"/>
    </row>
    <row r="977" spans="1:26" ht="15">
      <c r="A977" s="682"/>
      <c r="B977" s="684"/>
      <c r="C977" s="684"/>
      <c r="D977" s="684"/>
      <c r="E977" s="865"/>
      <c r="F977" s="865"/>
      <c r="G977" s="865"/>
      <c r="H977" s="865"/>
      <c r="I977" s="684"/>
      <c r="J977" s="682"/>
      <c r="K977" s="682"/>
      <c r="L977" s="682"/>
      <c r="M977" s="682"/>
      <c r="N977" s="682"/>
      <c r="O977" s="682"/>
      <c r="P977" s="682"/>
      <c r="Q977" s="682"/>
      <c r="R977" s="682"/>
      <c r="S977" s="682"/>
      <c r="T977" s="682"/>
      <c r="U977" s="682"/>
      <c r="V977" s="682"/>
      <c r="W977" s="682"/>
      <c r="X977" s="682"/>
      <c r="Y977" s="682"/>
      <c r="Z977" s="682"/>
    </row>
    <row r="978" spans="1:26" ht="15">
      <c r="A978" s="682"/>
      <c r="B978" s="684"/>
      <c r="C978" s="684"/>
      <c r="D978" s="684"/>
      <c r="E978" s="865"/>
      <c r="F978" s="865"/>
      <c r="G978" s="865"/>
      <c r="H978" s="865"/>
      <c r="I978" s="684"/>
      <c r="J978" s="682"/>
      <c r="K978" s="682"/>
      <c r="L978" s="682"/>
      <c r="M978" s="682"/>
      <c r="N978" s="682"/>
      <c r="O978" s="682"/>
      <c r="P978" s="682"/>
      <c r="Q978" s="682"/>
      <c r="R978" s="682"/>
      <c r="S978" s="682"/>
      <c r="T978" s="682"/>
      <c r="U978" s="682"/>
      <c r="V978" s="682"/>
      <c r="W978" s="682"/>
      <c r="X978" s="682"/>
      <c r="Y978" s="682"/>
      <c r="Z978" s="682"/>
    </row>
    <row r="979" spans="1:26" ht="15">
      <c r="A979" s="682"/>
      <c r="B979" s="684"/>
      <c r="C979" s="684"/>
      <c r="D979" s="684"/>
      <c r="E979" s="865"/>
      <c r="F979" s="865"/>
      <c r="G979" s="865"/>
      <c r="H979" s="865"/>
      <c r="I979" s="684"/>
      <c r="J979" s="682"/>
      <c r="K979" s="682"/>
      <c r="L979" s="682"/>
      <c r="M979" s="682"/>
      <c r="N979" s="682"/>
      <c r="O979" s="682"/>
      <c r="P979" s="682"/>
      <c r="Q979" s="682"/>
      <c r="R979" s="682"/>
      <c r="S979" s="682"/>
      <c r="T979" s="682"/>
      <c r="U979" s="682"/>
      <c r="V979" s="682"/>
      <c r="W979" s="682"/>
      <c r="X979" s="682"/>
      <c r="Y979" s="682"/>
      <c r="Z979" s="682"/>
    </row>
    <row r="980" spans="1:26" ht="15">
      <c r="A980" s="682"/>
      <c r="B980" s="684"/>
      <c r="C980" s="684"/>
      <c r="D980" s="684"/>
      <c r="E980" s="865"/>
      <c r="F980" s="865"/>
      <c r="G980" s="865"/>
      <c r="H980" s="865"/>
      <c r="I980" s="684"/>
      <c r="J980" s="682"/>
      <c r="K980" s="682"/>
      <c r="L980" s="682"/>
      <c r="M980" s="682"/>
      <c r="N980" s="682"/>
      <c r="O980" s="682"/>
      <c r="P980" s="682"/>
      <c r="Q980" s="682"/>
      <c r="R980" s="682"/>
      <c r="S980" s="682"/>
      <c r="T980" s="682"/>
      <c r="U980" s="682"/>
      <c r="V980" s="682"/>
      <c r="W980" s="682"/>
      <c r="X980" s="682"/>
      <c r="Y980" s="682"/>
      <c r="Z980" s="682"/>
    </row>
    <row r="981" spans="1:26" ht="15">
      <c r="A981" s="682"/>
      <c r="B981" s="684"/>
      <c r="C981" s="684"/>
      <c r="D981" s="684"/>
      <c r="E981" s="865"/>
      <c r="F981" s="865"/>
      <c r="G981" s="865"/>
      <c r="H981" s="865"/>
      <c r="I981" s="684"/>
      <c r="J981" s="682"/>
      <c r="K981" s="682"/>
      <c r="L981" s="682"/>
      <c r="M981" s="682"/>
      <c r="N981" s="682"/>
      <c r="O981" s="682"/>
      <c r="P981" s="682"/>
      <c r="Q981" s="682"/>
      <c r="R981" s="682"/>
      <c r="S981" s="682"/>
      <c r="T981" s="682"/>
      <c r="U981" s="682"/>
      <c r="V981" s="682"/>
      <c r="W981" s="682"/>
      <c r="X981" s="682"/>
      <c r="Y981" s="682"/>
      <c r="Z981" s="682"/>
    </row>
    <row r="982" spans="1:26" ht="15">
      <c r="A982" s="682"/>
      <c r="B982" s="684"/>
      <c r="C982" s="684"/>
      <c r="D982" s="684"/>
      <c r="E982" s="865"/>
      <c r="F982" s="865"/>
      <c r="G982" s="865"/>
      <c r="H982" s="865"/>
      <c r="I982" s="684"/>
      <c r="J982" s="682"/>
      <c r="K982" s="682"/>
      <c r="L982" s="682"/>
      <c r="M982" s="682"/>
      <c r="N982" s="682"/>
      <c r="O982" s="682"/>
      <c r="P982" s="682"/>
      <c r="Q982" s="682"/>
      <c r="R982" s="682"/>
      <c r="S982" s="682"/>
      <c r="T982" s="682"/>
      <c r="U982" s="682"/>
      <c r="V982" s="682"/>
      <c r="W982" s="682"/>
      <c r="X982" s="682"/>
      <c r="Y982" s="682"/>
      <c r="Z982" s="682"/>
    </row>
    <row r="983" spans="1:26" ht="15">
      <c r="A983" s="682"/>
      <c r="B983" s="684"/>
      <c r="C983" s="684"/>
      <c r="D983" s="684"/>
      <c r="E983" s="865"/>
      <c r="F983" s="865"/>
      <c r="G983" s="865"/>
      <c r="H983" s="865"/>
      <c r="I983" s="684"/>
      <c r="J983" s="682"/>
      <c r="K983" s="682"/>
      <c r="L983" s="682"/>
      <c r="M983" s="682"/>
      <c r="N983" s="682"/>
      <c r="O983" s="682"/>
      <c r="P983" s="682"/>
      <c r="Q983" s="682"/>
      <c r="R983" s="682"/>
      <c r="S983" s="682"/>
      <c r="T983" s="682"/>
      <c r="U983" s="682"/>
      <c r="V983" s="682"/>
      <c r="W983" s="682"/>
      <c r="X983" s="682"/>
      <c r="Y983" s="682"/>
      <c r="Z983" s="682"/>
    </row>
    <row r="984" spans="1:26" ht="15">
      <c r="A984" s="682"/>
      <c r="B984" s="684"/>
      <c r="C984" s="684"/>
      <c r="D984" s="684"/>
      <c r="E984" s="865"/>
      <c r="F984" s="865"/>
      <c r="G984" s="865"/>
      <c r="H984" s="865"/>
      <c r="I984" s="684"/>
      <c r="J984" s="682"/>
      <c r="K984" s="682"/>
      <c r="L984" s="682"/>
      <c r="M984" s="682"/>
      <c r="N984" s="682"/>
      <c r="O984" s="682"/>
      <c r="P984" s="682"/>
      <c r="Q984" s="682"/>
      <c r="R984" s="682"/>
      <c r="S984" s="682"/>
      <c r="T984" s="682"/>
      <c r="U984" s="682"/>
      <c r="V984" s="682"/>
      <c r="W984" s="682"/>
      <c r="X984" s="682"/>
      <c r="Y984" s="682"/>
      <c r="Z984" s="682"/>
    </row>
    <row r="985" spans="1:26" ht="15">
      <c r="A985" s="682"/>
      <c r="B985" s="684"/>
      <c r="C985" s="684"/>
      <c r="D985" s="684"/>
      <c r="E985" s="865"/>
      <c r="F985" s="865"/>
      <c r="G985" s="865"/>
      <c r="H985" s="865"/>
      <c r="I985" s="684"/>
      <c r="J985" s="682"/>
      <c r="K985" s="682"/>
      <c r="L985" s="682"/>
      <c r="M985" s="682"/>
      <c r="N985" s="682"/>
      <c r="O985" s="682"/>
      <c r="P985" s="682"/>
      <c r="Q985" s="682"/>
      <c r="R985" s="682"/>
      <c r="S985" s="682"/>
      <c r="T985" s="682"/>
      <c r="U985" s="682"/>
      <c r="V985" s="682"/>
      <c r="W985" s="682"/>
      <c r="X985" s="682"/>
      <c r="Y985" s="682"/>
      <c r="Z985" s="682"/>
    </row>
    <row r="986" spans="1:26" ht="15">
      <c r="A986" s="682"/>
      <c r="B986" s="684"/>
      <c r="C986" s="684"/>
      <c r="D986" s="684"/>
      <c r="E986" s="865"/>
      <c r="F986" s="865"/>
      <c r="G986" s="865"/>
      <c r="H986" s="865"/>
      <c r="I986" s="684"/>
      <c r="J986" s="682"/>
      <c r="K986" s="682"/>
      <c r="L986" s="682"/>
      <c r="M986" s="682"/>
      <c r="N986" s="682"/>
      <c r="O986" s="682"/>
      <c r="P986" s="682"/>
      <c r="Q986" s="682"/>
      <c r="R986" s="682"/>
      <c r="S986" s="682"/>
      <c r="T986" s="682"/>
      <c r="U986" s="682"/>
      <c r="V986" s="682"/>
      <c r="W986" s="682"/>
      <c r="X986" s="682"/>
      <c r="Y986" s="682"/>
      <c r="Z986" s="682"/>
    </row>
    <row r="987" spans="1:26" ht="15">
      <c r="A987" s="682"/>
      <c r="B987" s="684"/>
      <c r="C987" s="684"/>
      <c r="D987" s="684"/>
      <c r="E987" s="865"/>
      <c r="F987" s="865"/>
      <c r="G987" s="865"/>
      <c r="H987" s="865"/>
      <c r="I987" s="684"/>
      <c r="J987" s="682"/>
      <c r="K987" s="682"/>
      <c r="L987" s="682"/>
      <c r="M987" s="682"/>
      <c r="N987" s="682"/>
      <c r="O987" s="682"/>
      <c r="P987" s="682"/>
      <c r="Q987" s="682"/>
      <c r="R987" s="682"/>
      <c r="S987" s="682"/>
      <c r="T987" s="682"/>
      <c r="U987" s="682"/>
      <c r="V987" s="682"/>
      <c r="W987" s="682"/>
      <c r="X987" s="682"/>
      <c r="Y987" s="682"/>
      <c r="Z987" s="682"/>
    </row>
    <row r="988" spans="1:26" ht="15">
      <c r="A988" s="682"/>
      <c r="B988" s="684"/>
      <c r="C988" s="684"/>
      <c r="D988" s="684"/>
      <c r="E988" s="865"/>
      <c r="F988" s="865"/>
      <c r="G988" s="865"/>
      <c r="H988" s="865"/>
      <c r="I988" s="684"/>
      <c r="J988" s="682"/>
      <c r="K988" s="682"/>
      <c r="L988" s="682"/>
      <c r="M988" s="682"/>
      <c r="N988" s="682"/>
      <c r="O988" s="682"/>
      <c r="P988" s="682"/>
      <c r="Q988" s="682"/>
      <c r="R988" s="682"/>
      <c r="S988" s="682"/>
      <c r="T988" s="682"/>
      <c r="U988" s="682"/>
      <c r="V988" s="682"/>
      <c r="W988" s="682"/>
      <c r="X988" s="682"/>
      <c r="Y988" s="682"/>
      <c r="Z988" s="682"/>
    </row>
    <row r="989" spans="1:26" ht="15">
      <c r="A989" s="682"/>
      <c r="B989" s="684"/>
      <c r="C989" s="684"/>
      <c r="D989" s="684"/>
      <c r="E989" s="865"/>
      <c r="F989" s="865"/>
      <c r="G989" s="865"/>
      <c r="H989" s="865"/>
      <c r="I989" s="684"/>
      <c r="J989" s="682"/>
      <c r="K989" s="682"/>
      <c r="L989" s="682"/>
      <c r="M989" s="682"/>
      <c r="N989" s="682"/>
      <c r="O989" s="682"/>
      <c r="P989" s="682"/>
      <c r="Q989" s="682"/>
      <c r="R989" s="682"/>
      <c r="S989" s="682"/>
      <c r="T989" s="682"/>
      <c r="U989" s="682"/>
      <c r="V989" s="682"/>
      <c r="W989" s="682"/>
      <c r="X989" s="682"/>
      <c r="Y989" s="682"/>
      <c r="Z989" s="682"/>
    </row>
    <row r="990" spans="1:26" ht="15">
      <c r="A990" s="682"/>
      <c r="B990" s="684"/>
      <c r="C990" s="684"/>
      <c r="D990" s="684"/>
      <c r="E990" s="865"/>
      <c r="F990" s="865"/>
      <c r="G990" s="865"/>
      <c r="H990" s="865"/>
      <c r="I990" s="684"/>
      <c r="J990" s="682"/>
      <c r="K990" s="682"/>
      <c r="L990" s="682"/>
      <c r="M990" s="682"/>
      <c r="N990" s="682"/>
      <c r="O990" s="682"/>
      <c r="P990" s="682"/>
      <c r="Q990" s="682"/>
      <c r="R990" s="682"/>
      <c r="S990" s="682"/>
      <c r="T990" s="682"/>
      <c r="U990" s="682"/>
      <c r="V990" s="682"/>
      <c r="W990" s="682"/>
      <c r="X990" s="682"/>
      <c r="Y990" s="682"/>
      <c r="Z990" s="682"/>
    </row>
    <row r="991" spans="1:26" ht="15">
      <c r="A991" s="682"/>
      <c r="B991" s="684"/>
      <c r="C991" s="684"/>
      <c r="D991" s="684"/>
      <c r="E991" s="865"/>
      <c r="F991" s="865"/>
      <c r="G991" s="865"/>
      <c r="H991" s="865"/>
      <c r="I991" s="684"/>
      <c r="J991" s="682"/>
      <c r="K991" s="682"/>
      <c r="L991" s="682"/>
      <c r="M991" s="682"/>
      <c r="N991" s="682"/>
      <c r="O991" s="682"/>
      <c r="P991" s="682"/>
      <c r="Q991" s="682"/>
      <c r="R991" s="682"/>
      <c r="S991" s="682"/>
      <c r="T991" s="682"/>
      <c r="U991" s="682"/>
      <c r="V991" s="682"/>
      <c r="W991" s="682"/>
      <c r="X991" s="682"/>
      <c r="Y991" s="682"/>
      <c r="Z991" s="682"/>
    </row>
    <row r="992" spans="1:26" ht="15">
      <c r="A992" s="682"/>
      <c r="B992" s="684"/>
      <c r="C992" s="684"/>
      <c r="D992" s="684"/>
      <c r="E992" s="865"/>
      <c r="F992" s="865"/>
      <c r="G992" s="865"/>
      <c r="H992" s="865"/>
      <c r="I992" s="684"/>
      <c r="J992" s="682"/>
      <c r="K992" s="682"/>
      <c r="L992" s="682"/>
      <c r="M992" s="682"/>
      <c r="N992" s="682"/>
      <c r="O992" s="682"/>
      <c r="P992" s="682"/>
      <c r="Q992" s="682"/>
      <c r="R992" s="682"/>
      <c r="S992" s="682"/>
      <c r="T992" s="682"/>
      <c r="U992" s="682"/>
      <c r="V992" s="682"/>
      <c r="W992" s="682"/>
      <c r="X992" s="682"/>
      <c r="Y992" s="682"/>
      <c r="Z992" s="682"/>
    </row>
    <row r="993" spans="1:26" ht="15">
      <c r="A993" s="682"/>
      <c r="B993" s="684"/>
      <c r="C993" s="684"/>
      <c r="D993" s="684"/>
      <c r="E993" s="865"/>
      <c r="F993" s="865"/>
      <c r="G993" s="865"/>
      <c r="H993" s="865"/>
      <c r="I993" s="684"/>
      <c r="J993" s="682"/>
      <c r="K993" s="682"/>
      <c r="L993" s="682"/>
      <c r="M993" s="682"/>
      <c r="N993" s="682"/>
      <c r="O993" s="682"/>
      <c r="P993" s="682"/>
      <c r="Q993" s="682"/>
      <c r="R993" s="682"/>
      <c r="S993" s="682"/>
      <c r="T993" s="682"/>
      <c r="U993" s="682"/>
      <c r="V993" s="682"/>
      <c r="W993" s="682"/>
      <c r="X993" s="682"/>
      <c r="Y993" s="682"/>
      <c r="Z993" s="682"/>
    </row>
    <row r="994" spans="1:26" ht="12.75">
      <c r="B994" s="149"/>
      <c r="C994" s="149"/>
      <c r="D994" s="149"/>
      <c r="E994" s="149"/>
      <c r="F994" s="149"/>
      <c r="G994" s="149"/>
      <c r="H994" s="149"/>
      <c r="I994" s="149"/>
    </row>
    <row r="995" spans="1:26" ht="12.75">
      <c r="B995" s="149"/>
      <c r="C995" s="149"/>
      <c r="D995" s="149"/>
      <c r="E995" s="149"/>
      <c r="F995" s="149"/>
      <c r="G995" s="149"/>
      <c r="H995" s="149"/>
      <c r="I995" s="149"/>
    </row>
    <row r="996" spans="1:26" ht="12.75">
      <c r="B996" s="149"/>
      <c r="C996" s="149"/>
      <c r="D996" s="149"/>
      <c r="E996" s="149"/>
      <c r="F996" s="149"/>
      <c r="G996" s="149"/>
      <c r="H996" s="149"/>
      <c r="I996" s="149"/>
    </row>
    <row r="997" spans="1:26" ht="12.75">
      <c r="B997" s="149"/>
      <c r="C997" s="149"/>
      <c r="D997" s="149"/>
      <c r="E997" s="149"/>
      <c r="F997" s="149"/>
      <c r="G997" s="149"/>
      <c r="H997" s="149"/>
      <c r="I997" s="149"/>
    </row>
    <row r="998" spans="1:26" ht="12.75">
      <c r="B998" s="149"/>
      <c r="C998" s="149"/>
      <c r="D998" s="149"/>
      <c r="E998" s="149"/>
      <c r="F998" s="149"/>
      <c r="G998" s="149"/>
      <c r="H998" s="149"/>
      <c r="I998" s="149"/>
    </row>
    <row r="999" spans="1:26" ht="12.75">
      <c r="B999" s="149"/>
      <c r="C999" s="149"/>
      <c r="D999" s="149"/>
      <c r="E999" s="149"/>
      <c r="F999" s="149"/>
      <c r="G999" s="149"/>
      <c r="H999" s="149"/>
      <c r="I999" s="149"/>
    </row>
    <row r="1000" spans="1:26" ht="12.75">
      <c r="B1000" s="149"/>
      <c r="C1000" s="149"/>
      <c r="D1000" s="149"/>
      <c r="E1000" s="149"/>
      <c r="F1000" s="149"/>
      <c r="G1000" s="149"/>
      <c r="H1000" s="149"/>
      <c r="I1000" s="149"/>
    </row>
  </sheetData>
  <mergeCells count="1">
    <mergeCell ref="I5:I7"/>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AB948"/>
  <sheetViews>
    <sheetView workbookViewId="0"/>
  </sheetViews>
  <sheetFormatPr defaultColWidth="12.5703125" defaultRowHeight="15.75" customHeight="1"/>
  <cols>
    <col min="1" max="1" width="1.85546875" customWidth="1"/>
    <col min="2" max="2" width="5" customWidth="1"/>
    <col min="3" max="3" width="20.42578125" customWidth="1"/>
    <col min="4" max="4" width="7.42578125" customWidth="1"/>
    <col min="5" max="5" width="8.42578125" customWidth="1"/>
    <col min="6" max="6" width="9.5703125" customWidth="1"/>
    <col min="7" max="7" width="9.140625" customWidth="1"/>
    <col min="8" max="8" width="3.85546875" customWidth="1"/>
    <col min="9" max="9" width="5.140625" customWidth="1"/>
    <col min="10" max="10" width="18.42578125" customWidth="1"/>
  </cols>
  <sheetData>
    <row r="1" spans="1:28" ht="15.75" customHeight="1">
      <c r="A1" s="682"/>
      <c r="B1" s="682"/>
      <c r="C1" s="682"/>
      <c r="D1" s="682"/>
      <c r="E1" s="682"/>
      <c r="F1" s="682"/>
      <c r="G1" s="682"/>
      <c r="H1" s="682"/>
      <c r="I1" s="682"/>
      <c r="J1" s="682"/>
      <c r="K1" s="682"/>
      <c r="L1" s="682"/>
      <c r="M1" s="682"/>
      <c r="N1" s="682"/>
      <c r="O1" s="682"/>
      <c r="P1" s="682"/>
      <c r="Q1" s="682"/>
      <c r="R1" s="682"/>
      <c r="S1" s="682"/>
      <c r="T1" s="682"/>
      <c r="U1" s="682"/>
      <c r="V1" s="682"/>
      <c r="W1" s="682"/>
      <c r="X1" s="682"/>
      <c r="Y1" s="682"/>
      <c r="Z1" s="682"/>
      <c r="AA1" s="682"/>
      <c r="AB1" s="682"/>
    </row>
    <row r="2" spans="1:28" ht="15.75" customHeight="1">
      <c r="A2" s="682"/>
      <c r="B2" s="1503"/>
      <c r="C2" s="1882" t="s">
        <v>2947</v>
      </c>
      <c r="D2" s="1751"/>
      <c r="E2" s="1751"/>
      <c r="F2" s="1751"/>
      <c r="G2" s="1752"/>
      <c r="H2" s="682"/>
      <c r="I2" s="1503"/>
      <c r="J2" s="1883" t="s">
        <v>2948</v>
      </c>
      <c r="K2" s="1751"/>
      <c r="L2" s="1751"/>
      <c r="M2" s="1751"/>
      <c r="N2" s="1752"/>
      <c r="O2" s="682"/>
      <c r="P2" s="682"/>
      <c r="Q2" s="682"/>
      <c r="R2" s="682"/>
      <c r="S2" s="682"/>
      <c r="T2" s="682"/>
      <c r="U2" s="682"/>
      <c r="V2" s="682"/>
      <c r="W2" s="682"/>
      <c r="X2" s="682"/>
      <c r="Y2" s="682"/>
      <c r="Z2" s="682"/>
      <c r="AA2" s="682"/>
      <c r="AB2" s="682"/>
    </row>
    <row r="3" spans="1:28" ht="15.75" customHeight="1">
      <c r="A3" s="682"/>
      <c r="B3" s="1504" t="s">
        <v>725</v>
      </c>
      <c r="C3" s="1505"/>
      <c r="D3" s="1506" t="s">
        <v>114</v>
      </c>
      <c r="E3" s="1506" t="s">
        <v>72</v>
      </c>
      <c r="F3" s="1506" t="s">
        <v>1702</v>
      </c>
      <c r="G3" s="1507" t="s">
        <v>1664</v>
      </c>
      <c r="H3" s="682"/>
      <c r="I3" s="1508"/>
      <c r="J3" s="1884" t="s">
        <v>2949</v>
      </c>
      <c r="K3" s="1722"/>
      <c r="L3" s="1722"/>
      <c r="M3" s="1722"/>
      <c r="N3" s="1761"/>
      <c r="O3" s="682"/>
      <c r="P3" s="682"/>
      <c r="Q3" s="682"/>
      <c r="R3" s="682"/>
      <c r="S3" s="682"/>
      <c r="T3" s="682"/>
      <c r="U3" s="682"/>
      <c r="V3" s="682"/>
      <c r="W3" s="682"/>
      <c r="X3" s="682"/>
      <c r="Y3" s="682"/>
      <c r="Z3" s="682"/>
      <c r="AA3" s="682"/>
      <c r="AB3" s="682"/>
    </row>
    <row r="4" spans="1:28" ht="15.75" customHeight="1">
      <c r="A4" s="682"/>
      <c r="B4" s="1508"/>
      <c r="C4" s="1505"/>
      <c r="D4" s="1505"/>
      <c r="E4" s="1505"/>
      <c r="F4" s="1505"/>
      <c r="G4" s="1509"/>
      <c r="H4" s="682"/>
      <c r="I4" s="1504" t="s">
        <v>738</v>
      </c>
      <c r="J4" s="1510" t="s">
        <v>2950</v>
      </c>
      <c r="K4" s="1505"/>
      <c r="L4" s="1505"/>
      <c r="M4" s="1511"/>
      <c r="N4" s="1512">
        <v>472.5</v>
      </c>
      <c r="O4" s="682"/>
      <c r="P4" s="682"/>
      <c r="Q4" s="682"/>
      <c r="R4" s="682"/>
      <c r="S4" s="682"/>
      <c r="T4" s="682"/>
      <c r="U4" s="682"/>
      <c r="V4" s="682"/>
      <c r="W4" s="682"/>
      <c r="X4" s="682"/>
      <c r="Y4" s="682"/>
      <c r="Z4" s="682"/>
      <c r="AA4" s="682"/>
      <c r="AB4" s="682"/>
    </row>
    <row r="5" spans="1:28" ht="15.75" customHeight="1">
      <c r="A5" s="682"/>
      <c r="B5" s="1508"/>
      <c r="C5" s="1505"/>
      <c r="D5" s="1506" t="s">
        <v>2951</v>
      </c>
      <c r="E5" s="1506">
        <v>29</v>
      </c>
      <c r="F5" s="1513">
        <v>9975</v>
      </c>
      <c r="G5" s="1514">
        <f>F5*E5</f>
        <v>289275</v>
      </c>
      <c r="H5" s="682"/>
      <c r="I5" s="1508"/>
      <c r="J5" s="1515" t="s">
        <v>2952</v>
      </c>
      <c r="K5" s="1881" t="s">
        <v>1706</v>
      </c>
      <c r="L5" s="1506">
        <v>31.2</v>
      </c>
      <c r="M5" s="1505"/>
      <c r="N5" s="1509"/>
      <c r="O5" s="682"/>
      <c r="P5" s="682"/>
      <c r="Q5" s="682"/>
      <c r="R5" s="682"/>
      <c r="S5" s="682"/>
      <c r="T5" s="682"/>
      <c r="U5" s="682"/>
      <c r="V5" s="682"/>
      <c r="W5" s="682"/>
      <c r="X5" s="682"/>
      <c r="Y5" s="682"/>
      <c r="Z5" s="682"/>
      <c r="AA5" s="682"/>
      <c r="AB5" s="682"/>
    </row>
    <row r="6" spans="1:28" ht="15.75" customHeight="1">
      <c r="A6" s="682"/>
      <c r="B6" s="1508"/>
      <c r="C6" s="1505"/>
      <c r="D6" s="1505"/>
      <c r="E6" s="1505"/>
      <c r="F6" s="1505"/>
      <c r="G6" s="1509"/>
      <c r="H6" s="682"/>
      <c r="I6" s="1508"/>
      <c r="J6" s="1505"/>
      <c r="K6" s="1857"/>
      <c r="L6" s="1505"/>
      <c r="M6" s="1505"/>
      <c r="N6" s="1509"/>
      <c r="O6" s="682"/>
      <c r="P6" s="682"/>
      <c r="Q6" s="682"/>
      <c r="R6" s="682"/>
      <c r="S6" s="682"/>
      <c r="T6" s="682"/>
      <c r="U6" s="682"/>
      <c r="V6" s="682"/>
      <c r="W6" s="682"/>
      <c r="X6" s="682"/>
      <c r="Y6" s="682"/>
      <c r="Z6" s="682"/>
      <c r="AA6" s="682"/>
      <c r="AB6" s="682"/>
    </row>
    <row r="7" spans="1:28" ht="15.75" customHeight="1">
      <c r="A7" s="682"/>
      <c r="B7" s="1508"/>
      <c r="C7" s="1505"/>
      <c r="D7" s="1505"/>
      <c r="E7" s="1505"/>
      <c r="F7" s="1505"/>
      <c r="G7" s="1509"/>
      <c r="H7" s="682"/>
      <c r="I7" s="1508"/>
      <c r="J7" s="1516" t="s">
        <v>2953</v>
      </c>
      <c r="K7" s="1858"/>
      <c r="L7" s="1517">
        <f>'MShheet (29 MHU)'!H40</f>
        <v>30.4</v>
      </c>
      <c r="M7" s="1518">
        <f>N4/L5</f>
        <v>15.14423076923077</v>
      </c>
      <c r="N7" s="1519">
        <f>L7*M7</f>
        <v>460.38461538461542</v>
      </c>
      <c r="O7" s="682"/>
      <c r="P7" s="682"/>
      <c r="Q7" s="682"/>
      <c r="R7" s="682"/>
      <c r="S7" s="682"/>
      <c r="T7" s="682"/>
      <c r="U7" s="682"/>
      <c r="V7" s="682"/>
      <c r="W7" s="682"/>
      <c r="X7" s="682"/>
      <c r="Y7" s="682"/>
      <c r="Z7" s="682"/>
      <c r="AA7" s="682"/>
      <c r="AB7" s="682"/>
    </row>
    <row r="8" spans="1:28" ht="15.75" customHeight="1">
      <c r="A8" s="682"/>
      <c r="B8" s="1508"/>
      <c r="C8" s="1520" t="s">
        <v>2954</v>
      </c>
      <c r="D8" s="1505"/>
      <c r="E8" s="1505"/>
      <c r="F8" s="1505"/>
      <c r="G8" s="1509"/>
      <c r="H8" s="682"/>
      <c r="I8" s="1508"/>
      <c r="J8" s="1505"/>
      <c r="K8" s="1505"/>
      <c r="L8" s="1505"/>
      <c r="M8" s="1505"/>
      <c r="N8" s="1509"/>
      <c r="O8" s="682"/>
      <c r="P8" s="682"/>
      <c r="Q8" s="682"/>
      <c r="R8" s="682"/>
      <c r="S8" s="682"/>
      <c r="T8" s="682"/>
      <c r="U8" s="682"/>
      <c r="V8" s="682"/>
      <c r="W8" s="682"/>
      <c r="X8" s="682"/>
      <c r="Y8" s="682"/>
      <c r="Z8" s="682"/>
      <c r="AA8" s="682"/>
      <c r="AB8" s="682"/>
    </row>
    <row r="9" spans="1:28" ht="15.75" customHeight="1">
      <c r="A9" s="682"/>
      <c r="B9" s="1508"/>
      <c r="C9" s="1515" t="s">
        <v>2955</v>
      </c>
      <c r="D9" s="1506" t="s">
        <v>2951</v>
      </c>
      <c r="E9" s="1506">
        <v>1</v>
      </c>
      <c r="F9" s="1885">
        <f>F5</f>
        <v>9975</v>
      </c>
      <c r="G9" s="1509"/>
      <c r="H9" s="1521"/>
      <c r="I9" s="1508"/>
      <c r="J9" s="1884" t="s">
        <v>1544</v>
      </c>
      <c r="K9" s="1722"/>
      <c r="L9" s="1722"/>
      <c r="M9" s="1722"/>
      <c r="N9" s="1761"/>
      <c r="O9" s="682"/>
      <c r="P9" s="682"/>
      <c r="Q9" s="682"/>
      <c r="R9" s="682"/>
      <c r="S9" s="682"/>
      <c r="T9" s="682"/>
      <c r="U9" s="682"/>
      <c r="V9" s="682"/>
      <c r="W9" s="682"/>
      <c r="X9" s="682"/>
      <c r="Y9" s="682"/>
      <c r="Z9" s="682"/>
      <c r="AA9" s="682"/>
      <c r="AB9" s="682"/>
    </row>
    <row r="10" spans="1:28" ht="15.75" customHeight="1">
      <c r="A10" s="682"/>
      <c r="B10" s="1508"/>
      <c r="C10" s="1515" t="s">
        <v>2956</v>
      </c>
      <c r="D10" s="1506" t="s">
        <v>2951</v>
      </c>
      <c r="E10" s="1506">
        <v>1</v>
      </c>
      <c r="F10" s="1857"/>
      <c r="G10" s="1512">
        <f>F9/7</f>
        <v>1425</v>
      </c>
      <c r="H10" s="1521"/>
      <c r="I10" s="1508"/>
      <c r="J10" s="1516" t="s">
        <v>2950</v>
      </c>
      <c r="K10" s="1881" t="s">
        <v>1706</v>
      </c>
      <c r="L10" s="1505"/>
      <c r="M10" s="1511"/>
      <c r="N10" s="1512">
        <v>472.5</v>
      </c>
      <c r="O10" s="682"/>
      <c r="P10" s="682"/>
      <c r="Q10" s="682"/>
      <c r="R10" s="682"/>
      <c r="S10" s="682"/>
      <c r="T10" s="682"/>
      <c r="U10" s="682"/>
      <c r="V10" s="682"/>
      <c r="W10" s="682"/>
      <c r="X10" s="682"/>
      <c r="Y10" s="682"/>
      <c r="Z10" s="682"/>
      <c r="AA10" s="682"/>
      <c r="AB10" s="682"/>
    </row>
    <row r="11" spans="1:28" ht="15.75" customHeight="1">
      <c r="A11" s="682"/>
      <c r="B11" s="1508"/>
      <c r="C11" s="1515" t="s">
        <v>2957</v>
      </c>
      <c r="D11" s="1506" t="s">
        <v>2951</v>
      </c>
      <c r="E11" s="1506">
        <v>4</v>
      </c>
      <c r="F11" s="1858"/>
      <c r="G11" s="1509"/>
      <c r="H11" s="1521"/>
      <c r="I11" s="1508"/>
      <c r="J11" s="1515" t="s">
        <v>2952</v>
      </c>
      <c r="K11" s="1857"/>
      <c r="L11" s="1506">
        <v>31.2</v>
      </c>
      <c r="M11" s="1505"/>
      <c r="N11" s="1509"/>
      <c r="O11" s="682"/>
      <c r="P11" s="682"/>
      <c r="Q11" s="682"/>
      <c r="R11" s="682"/>
      <c r="S11" s="682"/>
      <c r="T11" s="682"/>
      <c r="U11" s="682"/>
      <c r="V11" s="682"/>
      <c r="W11" s="682"/>
      <c r="X11" s="682"/>
      <c r="Y11" s="682"/>
      <c r="Z11" s="682"/>
      <c r="AA11" s="682"/>
      <c r="AB11" s="682"/>
    </row>
    <row r="12" spans="1:28" ht="15.75" customHeight="1">
      <c r="A12" s="682"/>
      <c r="B12" s="1508"/>
      <c r="C12" s="1515" t="s">
        <v>2958</v>
      </c>
      <c r="D12" s="1506" t="s">
        <v>2951</v>
      </c>
      <c r="E12" s="1506">
        <v>1</v>
      </c>
      <c r="F12" s="1505"/>
      <c r="G12" s="1509"/>
      <c r="H12" s="682"/>
      <c r="I12" s="1508"/>
      <c r="J12" s="1505"/>
      <c r="K12" s="1857"/>
      <c r="L12" s="1505"/>
      <c r="M12" s="1505"/>
      <c r="N12" s="1509"/>
      <c r="O12" s="682"/>
      <c r="P12" s="682"/>
      <c r="Q12" s="682"/>
      <c r="R12" s="682"/>
      <c r="S12" s="682"/>
      <c r="T12" s="682"/>
      <c r="U12" s="682"/>
      <c r="V12" s="682"/>
      <c r="W12" s="682"/>
      <c r="X12" s="682"/>
      <c r="Y12" s="682"/>
      <c r="Z12" s="682"/>
      <c r="AA12" s="682"/>
      <c r="AB12" s="682"/>
    </row>
    <row r="13" spans="1:28" ht="15.75" customHeight="1">
      <c r="A13" s="682"/>
      <c r="B13" s="1522"/>
      <c r="C13" s="1523"/>
      <c r="D13" s="1523"/>
      <c r="E13" s="1523"/>
      <c r="F13" s="1524"/>
      <c r="G13" s="1525"/>
      <c r="H13" s="1521"/>
      <c r="I13" s="1508"/>
      <c r="J13" s="1516" t="s">
        <v>2953</v>
      </c>
      <c r="K13" s="1858"/>
      <c r="L13" s="1517">
        <f>'MShheet (29 MHU)'!H59</f>
        <v>15.600000000000001</v>
      </c>
      <c r="M13" s="1518">
        <f>N10/L11</f>
        <v>15.14423076923077</v>
      </c>
      <c r="N13" s="1519">
        <f>L13*M13</f>
        <v>236.25000000000003</v>
      </c>
      <c r="O13" s="682"/>
      <c r="P13" s="682"/>
      <c r="Q13" s="682"/>
      <c r="R13" s="682"/>
      <c r="S13" s="682"/>
      <c r="T13" s="682"/>
      <c r="U13" s="682"/>
      <c r="V13" s="682"/>
      <c r="W13" s="682"/>
      <c r="X13" s="682"/>
      <c r="Y13" s="682"/>
      <c r="Z13" s="682"/>
      <c r="AA13" s="682"/>
      <c r="AB13" s="682"/>
    </row>
    <row r="14" spans="1:28" ht="15.75" customHeight="1">
      <c r="A14" s="682"/>
      <c r="B14" s="682"/>
      <c r="C14" s="682"/>
      <c r="D14" s="682"/>
      <c r="E14" s="682"/>
      <c r="F14" s="682"/>
      <c r="G14" s="682"/>
      <c r="H14" s="1521"/>
      <c r="I14" s="1508"/>
      <c r="J14" s="1505"/>
      <c r="K14" s="1505"/>
      <c r="L14" s="1505"/>
      <c r="M14" s="1505"/>
      <c r="N14" s="1509"/>
      <c r="O14" s="682"/>
      <c r="P14" s="682"/>
      <c r="Q14" s="682"/>
      <c r="R14" s="682"/>
      <c r="S14" s="682"/>
      <c r="T14" s="682"/>
      <c r="U14" s="682"/>
      <c r="V14" s="682"/>
      <c r="W14" s="682"/>
      <c r="X14" s="682"/>
      <c r="Y14" s="682"/>
      <c r="Z14" s="682"/>
      <c r="AA14" s="682"/>
      <c r="AB14" s="682"/>
    </row>
    <row r="15" spans="1:28" ht="15.75" customHeight="1">
      <c r="A15" s="682"/>
      <c r="B15" s="682"/>
      <c r="C15" s="682"/>
      <c r="D15" s="682"/>
      <c r="E15" s="682"/>
      <c r="F15" s="682"/>
      <c r="G15" s="682"/>
      <c r="H15" s="1521"/>
      <c r="I15" s="1522"/>
      <c r="J15" s="1523"/>
      <c r="K15" s="1523"/>
      <c r="L15" s="1523"/>
      <c r="M15" s="1523"/>
      <c r="N15" s="1525"/>
      <c r="O15" s="682"/>
      <c r="P15" s="682"/>
      <c r="Q15" s="682"/>
      <c r="R15" s="682"/>
      <c r="S15" s="682"/>
      <c r="T15" s="682"/>
      <c r="U15" s="682"/>
      <c r="V15" s="682"/>
      <c r="W15" s="682"/>
      <c r="X15" s="682"/>
      <c r="Y15" s="682"/>
      <c r="Z15" s="682"/>
      <c r="AA15" s="682"/>
      <c r="AB15" s="682"/>
    </row>
    <row r="16" spans="1:28" ht="15.75" customHeight="1">
      <c r="A16" s="682"/>
      <c r="B16" s="682"/>
      <c r="C16" s="682"/>
      <c r="D16" s="682"/>
      <c r="E16" s="682"/>
      <c r="F16" s="682"/>
      <c r="G16" s="682"/>
      <c r="H16" s="1521"/>
      <c r="I16" s="682"/>
      <c r="J16" s="682"/>
      <c r="K16" s="682"/>
      <c r="L16" s="682"/>
      <c r="M16" s="682"/>
      <c r="N16" s="682"/>
      <c r="O16" s="682"/>
      <c r="P16" s="682"/>
      <c r="Q16" s="682"/>
      <c r="R16" s="682"/>
      <c r="S16" s="682"/>
      <c r="T16" s="682"/>
      <c r="U16" s="682"/>
      <c r="V16" s="682"/>
      <c r="W16" s="682"/>
      <c r="X16" s="682"/>
      <c r="Y16" s="682"/>
      <c r="Z16" s="682"/>
      <c r="AA16" s="682"/>
      <c r="AB16" s="682"/>
    </row>
    <row r="17" spans="1:28" ht="15.75" customHeight="1">
      <c r="A17" s="682"/>
      <c r="B17" s="1503"/>
      <c r="C17" s="1882" t="s">
        <v>2959</v>
      </c>
      <c r="D17" s="1751"/>
      <c r="E17" s="1751"/>
      <c r="F17" s="1751"/>
      <c r="G17" s="1752"/>
      <c r="H17" s="682"/>
      <c r="I17" s="682"/>
      <c r="J17" s="682"/>
      <c r="K17" s="682"/>
      <c r="L17" s="682"/>
      <c r="M17" s="682"/>
      <c r="N17" s="682"/>
      <c r="O17" s="682"/>
      <c r="P17" s="682"/>
      <c r="Q17" s="682"/>
      <c r="R17" s="682"/>
      <c r="S17" s="682"/>
      <c r="T17" s="682"/>
      <c r="U17" s="682"/>
      <c r="V17" s="682"/>
      <c r="W17" s="682"/>
      <c r="X17" s="682"/>
      <c r="Y17" s="682"/>
      <c r="Z17" s="682"/>
      <c r="AA17" s="682"/>
      <c r="AB17" s="682"/>
    </row>
    <row r="18" spans="1:28" ht="15.75" customHeight="1">
      <c r="A18" s="682"/>
      <c r="B18" s="1504" t="s">
        <v>748</v>
      </c>
      <c r="C18" s="1520" t="s">
        <v>2960</v>
      </c>
      <c r="D18" s="1506" t="s">
        <v>2056</v>
      </c>
      <c r="E18" s="1506" t="s">
        <v>72</v>
      </c>
      <c r="F18" s="1506" t="s">
        <v>2961</v>
      </c>
      <c r="G18" s="1507" t="s">
        <v>2962</v>
      </c>
      <c r="H18" s="682"/>
      <c r="I18" s="682"/>
      <c r="J18" s="682"/>
      <c r="K18" s="682"/>
      <c r="L18" s="682"/>
      <c r="M18" s="682"/>
      <c r="N18" s="682"/>
      <c r="O18" s="682"/>
      <c r="P18" s="682"/>
      <c r="Q18" s="682"/>
      <c r="R18" s="682"/>
      <c r="S18" s="682"/>
      <c r="T18" s="682"/>
      <c r="U18" s="682"/>
      <c r="V18" s="682"/>
      <c r="W18" s="682"/>
      <c r="X18" s="682"/>
      <c r="Y18" s="682"/>
      <c r="Z18" s="682"/>
      <c r="AA18" s="682"/>
      <c r="AB18" s="682"/>
    </row>
    <row r="19" spans="1:28" ht="15.75" customHeight="1">
      <c r="A19" s="682"/>
      <c r="B19" s="1508"/>
      <c r="C19" s="1515" t="s">
        <v>2963</v>
      </c>
      <c r="D19" s="1881" t="s">
        <v>1706</v>
      </c>
      <c r="E19" s="1506">
        <v>205.14</v>
      </c>
      <c r="F19" s="1505"/>
      <c r="G19" s="1509"/>
      <c r="H19" s="682"/>
      <c r="I19" s="1503"/>
      <c r="J19" s="1883" t="s">
        <v>2964</v>
      </c>
      <c r="K19" s="1751"/>
      <c r="L19" s="1751"/>
      <c r="M19" s="1751"/>
      <c r="N19" s="1752"/>
      <c r="O19" s="682"/>
      <c r="P19" s="682"/>
      <c r="Q19" s="682"/>
      <c r="R19" s="682"/>
      <c r="S19" s="682"/>
      <c r="T19" s="682"/>
      <c r="U19" s="682"/>
      <c r="V19" s="682"/>
      <c r="W19" s="682"/>
      <c r="X19" s="682"/>
      <c r="Y19" s="682"/>
      <c r="Z19" s="682"/>
      <c r="AA19" s="682"/>
      <c r="AB19" s="682"/>
    </row>
    <row r="20" spans="1:28" ht="15.75" customHeight="1">
      <c r="A20" s="682"/>
      <c r="B20" s="1508"/>
      <c r="C20" s="1515" t="s">
        <v>1702</v>
      </c>
      <c r="D20" s="1857"/>
      <c r="E20" s="1505"/>
      <c r="F20" s="1506">
        <v>1260</v>
      </c>
      <c r="G20" s="1509"/>
      <c r="H20" s="682"/>
      <c r="I20" s="1504" t="s">
        <v>947</v>
      </c>
      <c r="J20" s="1515" t="s">
        <v>2964</v>
      </c>
      <c r="K20" s="1506" t="s">
        <v>1099</v>
      </c>
      <c r="L20" s="1505"/>
      <c r="M20" s="1506">
        <v>1.6579999999999999</v>
      </c>
      <c r="N20" s="1509"/>
      <c r="O20" s="682"/>
      <c r="P20" s="682"/>
      <c r="Q20" s="682"/>
      <c r="R20" s="682"/>
      <c r="S20" s="682"/>
      <c r="T20" s="682"/>
      <c r="U20" s="682"/>
      <c r="V20" s="682"/>
      <c r="W20" s="682"/>
      <c r="X20" s="682"/>
      <c r="Y20" s="682"/>
      <c r="Z20" s="682"/>
      <c r="AA20" s="682"/>
      <c r="AB20" s="682"/>
    </row>
    <row r="21" spans="1:28" ht="15.75" customHeight="1">
      <c r="A21" s="682"/>
      <c r="B21" s="1508"/>
      <c r="C21" s="1505"/>
      <c r="D21" s="1857"/>
      <c r="E21" s="1505"/>
      <c r="F21" s="1505"/>
      <c r="G21" s="1509"/>
      <c r="H21" s="682"/>
      <c r="I21" s="1508"/>
      <c r="J21" s="1505"/>
      <c r="K21" s="1505"/>
      <c r="L21" s="1505"/>
      <c r="M21" s="1505"/>
      <c r="N21" s="1509"/>
      <c r="O21" s="682"/>
      <c r="P21" s="682"/>
      <c r="Q21" s="682"/>
      <c r="R21" s="682"/>
      <c r="S21" s="682"/>
      <c r="T21" s="682"/>
      <c r="U21" s="682"/>
      <c r="V21" s="682"/>
      <c r="W21" s="682"/>
      <c r="X21" s="682"/>
      <c r="Y21" s="682"/>
      <c r="Z21" s="682"/>
      <c r="AA21" s="682"/>
      <c r="AB21" s="682"/>
    </row>
    <row r="22" spans="1:28" ht="15.75" customHeight="1">
      <c r="A22" s="682"/>
      <c r="B22" s="1508"/>
      <c r="C22" s="1515" t="s">
        <v>2965</v>
      </c>
      <c r="D22" s="1858"/>
      <c r="E22" s="1506">
        <v>3.6</v>
      </c>
      <c r="F22" s="1526">
        <f>F20/E19</f>
        <v>6.1421468265574735</v>
      </c>
      <c r="G22" s="1519">
        <f>F22*E22</f>
        <v>22.111728575606904</v>
      </c>
      <c r="H22" s="682"/>
      <c r="I22" s="1508"/>
      <c r="J22" s="1516" t="s">
        <v>2966</v>
      </c>
      <c r="K22" s="1506" t="s">
        <v>1099</v>
      </c>
      <c r="L22" s="1506">
        <v>29.2</v>
      </c>
      <c r="M22" s="1506">
        <f>M20</f>
        <v>1.6579999999999999</v>
      </c>
      <c r="N22" s="1507">
        <f>L22*M22</f>
        <v>48.413599999999995</v>
      </c>
      <c r="O22" s="682"/>
      <c r="P22" s="682"/>
      <c r="Q22" s="682"/>
      <c r="R22" s="682"/>
      <c r="S22" s="682"/>
      <c r="T22" s="682"/>
      <c r="U22" s="682"/>
      <c r="V22" s="682"/>
      <c r="W22" s="682"/>
      <c r="X22" s="682"/>
      <c r="Y22" s="682"/>
      <c r="Z22" s="682"/>
      <c r="AA22" s="682"/>
      <c r="AB22" s="682"/>
    </row>
    <row r="23" spans="1:28" ht="15.75" customHeight="1">
      <c r="A23" s="682"/>
      <c r="B23" s="1508"/>
      <c r="C23" s="1505"/>
      <c r="D23" s="1505"/>
      <c r="E23" s="1505"/>
      <c r="F23" s="1505"/>
      <c r="G23" s="1509"/>
      <c r="H23" s="682"/>
      <c r="I23" s="1508"/>
      <c r="J23" s="1505"/>
      <c r="K23" s="1505"/>
      <c r="L23" s="1505"/>
      <c r="M23" s="1505"/>
      <c r="N23" s="1509"/>
      <c r="O23" s="682"/>
      <c r="P23" s="682"/>
      <c r="Q23" s="682"/>
      <c r="R23" s="682"/>
      <c r="S23" s="682"/>
      <c r="T23" s="682"/>
      <c r="U23" s="682"/>
      <c r="V23" s="682"/>
      <c r="W23" s="682"/>
      <c r="X23" s="682"/>
      <c r="Y23" s="682"/>
      <c r="Z23" s="682"/>
      <c r="AA23" s="682"/>
      <c r="AB23" s="682"/>
    </row>
    <row r="24" spans="1:28" ht="15.75" customHeight="1">
      <c r="A24" s="682"/>
      <c r="B24" s="1504" t="s">
        <v>753</v>
      </c>
      <c r="C24" s="1520" t="s">
        <v>2967</v>
      </c>
      <c r="D24" s="1505"/>
      <c r="E24" s="1505"/>
      <c r="F24" s="1505"/>
      <c r="G24" s="1509"/>
      <c r="H24" s="682"/>
      <c r="I24" s="1508"/>
      <c r="J24" s="1516" t="s">
        <v>2968</v>
      </c>
      <c r="K24" s="1506" t="s">
        <v>1099</v>
      </c>
      <c r="L24" s="1506">
        <v>13.4</v>
      </c>
      <c r="M24" s="1506">
        <f>M22</f>
        <v>1.6579999999999999</v>
      </c>
      <c r="N24" s="1507">
        <f>L24*M24</f>
        <v>22.217199999999998</v>
      </c>
      <c r="O24" s="682"/>
      <c r="P24" s="682"/>
      <c r="Q24" s="682"/>
      <c r="R24" s="682"/>
      <c r="S24" s="682"/>
      <c r="T24" s="682"/>
      <c r="U24" s="682"/>
      <c r="V24" s="682"/>
      <c r="W24" s="682"/>
      <c r="X24" s="682"/>
      <c r="Y24" s="682"/>
      <c r="Z24" s="682"/>
      <c r="AA24" s="682"/>
      <c r="AB24" s="682"/>
    </row>
    <row r="25" spans="1:28" ht="15.75" customHeight="1">
      <c r="A25" s="682"/>
      <c r="B25" s="1508"/>
      <c r="C25" s="1515" t="s">
        <v>2963</v>
      </c>
      <c r="D25" s="1881" t="s">
        <v>1706</v>
      </c>
      <c r="E25" s="1506">
        <v>241.38</v>
      </c>
      <c r="F25" s="1505"/>
      <c r="G25" s="1509"/>
      <c r="H25" s="682"/>
      <c r="I25" s="1508"/>
      <c r="J25" s="1505"/>
      <c r="K25" s="1505"/>
      <c r="L25" s="1505"/>
      <c r="M25" s="1505"/>
      <c r="N25" s="1509"/>
      <c r="O25" s="682"/>
      <c r="P25" s="682"/>
      <c r="Q25" s="682"/>
      <c r="R25" s="682"/>
      <c r="S25" s="682"/>
      <c r="T25" s="682"/>
      <c r="U25" s="682"/>
      <c r="V25" s="682"/>
      <c r="W25" s="682"/>
      <c r="X25" s="682"/>
      <c r="Y25" s="682"/>
      <c r="Z25" s="682"/>
      <c r="AA25" s="682"/>
      <c r="AB25" s="682"/>
    </row>
    <row r="26" spans="1:28" ht="15.75" customHeight="1">
      <c r="A26" s="682"/>
      <c r="B26" s="1508"/>
      <c r="C26" s="1515" t="s">
        <v>1702</v>
      </c>
      <c r="D26" s="1857"/>
      <c r="E26" s="1505"/>
      <c r="F26" s="1506">
        <v>787.5</v>
      </c>
      <c r="G26" s="1509"/>
      <c r="H26" s="682"/>
      <c r="I26" s="1522"/>
      <c r="J26" s="1523"/>
      <c r="K26" s="1523"/>
      <c r="L26" s="1523"/>
      <c r="M26" s="1523"/>
      <c r="N26" s="1525"/>
      <c r="O26" s="682"/>
      <c r="P26" s="682"/>
      <c r="Q26" s="682"/>
      <c r="R26" s="682"/>
      <c r="S26" s="682"/>
      <c r="T26" s="682"/>
      <c r="U26" s="682"/>
      <c r="V26" s="682"/>
      <c r="W26" s="682"/>
      <c r="X26" s="682"/>
      <c r="Y26" s="682"/>
      <c r="Z26" s="682"/>
      <c r="AA26" s="682"/>
      <c r="AB26" s="682"/>
    </row>
    <row r="27" spans="1:28" ht="15.75" customHeight="1">
      <c r="A27" s="682"/>
      <c r="B27" s="1508"/>
      <c r="C27" s="1505"/>
      <c r="D27" s="1857"/>
      <c r="E27" s="1505"/>
      <c r="F27" s="1505"/>
      <c r="G27" s="1509"/>
      <c r="H27" s="682"/>
      <c r="I27" s="682"/>
      <c r="J27" s="682"/>
      <c r="K27" s="682"/>
      <c r="L27" s="682"/>
      <c r="M27" s="682"/>
      <c r="N27" s="682"/>
      <c r="O27" s="682"/>
      <c r="P27" s="682"/>
      <c r="Q27" s="682"/>
      <c r="R27" s="682"/>
      <c r="S27" s="682"/>
      <c r="T27" s="682"/>
      <c r="U27" s="682"/>
      <c r="V27" s="682"/>
      <c r="W27" s="682"/>
      <c r="X27" s="682"/>
      <c r="Y27" s="682"/>
      <c r="Z27" s="682"/>
      <c r="AA27" s="682"/>
      <c r="AB27" s="682"/>
    </row>
    <row r="28" spans="1:28" ht="15.75" customHeight="1">
      <c r="A28" s="682"/>
      <c r="B28" s="1508"/>
      <c r="C28" s="1515" t="s">
        <v>2965</v>
      </c>
      <c r="D28" s="1858"/>
      <c r="E28" s="1506">
        <v>3.6</v>
      </c>
      <c r="F28" s="1526">
        <f>F26/E25</f>
        <v>3.2624906785980614</v>
      </c>
      <c r="G28" s="1519">
        <f>F28*E28</f>
        <v>11.744966442953022</v>
      </c>
      <c r="H28" s="682"/>
      <c r="I28" s="682"/>
      <c r="J28" s="682"/>
      <c r="K28" s="682"/>
      <c r="L28" s="682"/>
      <c r="M28" s="682"/>
      <c r="N28" s="682"/>
      <c r="O28" s="682"/>
      <c r="P28" s="682"/>
      <c r="Q28" s="682"/>
      <c r="R28" s="682"/>
      <c r="S28" s="682"/>
      <c r="T28" s="682"/>
      <c r="U28" s="682"/>
      <c r="V28" s="682"/>
      <c r="W28" s="682"/>
      <c r="X28" s="682"/>
      <c r="Y28" s="682"/>
      <c r="Z28" s="682"/>
      <c r="AA28" s="682"/>
      <c r="AB28" s="682"/>
    </row>
    <row r="29" spans="1:28" ht="15.75" customHeight="1">
      <c r="A29" s="682"/>
      <c r="B29" s="1508"/>
      <c r="C29" s="1505"/>
      <c r="D29" s="1505"/>
      <c r="E29" s="1505"/>
      <c r="F29" s="1505"/>
      <c r="G29" s="1509"/>
      <c r="H29" s="682"/>
      <c r="I29" s="682"/>
      <c r="J29" s="682"/>
      <c r="K29" s="682"/>
      <c r="L29" s="682"/>
      <c r="M29" s="682"/>
      <c r="N29" s="682"/>
      <c r="O29" s="682"/>
      <c r="P29" s="682"/>
      <c r="Q29" s="682"/>
      <c r="R29" s="682"/>
      <c r="S29" s="682"/>
      <c r="T29" s="682"/>
      <c r="U29" s="682"/>
      <c r="V29" s="682"/>
      <c r="W29" s="682"/>
      <c r="X29" s="682"/>
      <c r="Y29" s="682"/>
      <c r="Z29" s="682"/>
      <c r="AA29" s="682"/>
      <c r="AB29" s="682"/>
    </row>
    <row r="30" spans="1:28" ht="15.75" customHeight="1">
      <c r="A30" s="682"/>
      <c r="B30" s="1522"/>
      <c r="C30" s="1523"/>
      <c r="D30" s="1523"/>
      <c r="E30" s="1523"/>
      <c r="F30" s="1523"/>
      <c r="G30" s="1525"/>
      <c r="H30" s="682"/>
      <c r="I30" s="682"/>
      <c r="J30" s="682"/>
      <c r="K30" s="682"/>
      <c r="L30" s="682"/>
      <c r="M30" s="682"/>
      <c r="N30" s="682"/>
      <c r="O30" s="682"/>
      <c r="P30" s="682"/>
      <c r="Q30" s="682"/>
      <c r="R30" s="682"/>
      <c r="S30" s="682"/>
      <c r="T30" s="682"/>
      <c r="U30" s="682"/>
      <c r="V30" s="682"/>
      <c r="W30" s="682"/>
      <c r="X30" s="682"/>
      <c r="Y30" s="682"/>
      <c r="Z30" s="682"/>
      <c r="AA30" s="682"/>
      <c r="AB30" s="682"/>
    </row>
    <row r="31" spans="1:28" ht="15.75" customHeight="1">
      <c r="A31" s="682"/>
      <c r="B31" s="682"/>
      <c r="C31" s="682"/>
      <c r="D31" s="682"/>
      <c r="E31" s="682"/>
      <c r="F31" s="682"/>
      <c r="G31" s="682"/>
      <c r="H31" s="682"/>
      <c r="I31" s="682"/>
      <c r="J31" s="682"/>
      <c r="K31" s="682"/>
      <c r="L31" s="682"/>
      <c r="M31" s="682"/>
      <c r="N31" s="682"/>
      <c r="O31" s="682"/>
      <c r="P31" s="682"/>
      <c r="Q31" s="682"/>
      <c r="R31" s="682"/>
      <c r="S31" s="682"/>
      <c r="T31" s="682"/>
      <c r="U31" s="682"/>
      <c r="V31" s="682"/>
      <c r="W31" s="682"/>
      <c r="X31" s="682"/>
      <c r="Y31" s="682"/>
      <c r="Z31" s="682"/>
      <c r="AA31" s="682"/>
      <c r="AB31" s="682"/>
    </row>
    <row r="32" spans="1:28" ht="15.75" customHeight="1">
      <c r="A32" s="682"/>
      <c r="B32" s="682"/>
      <c r="C32" s="682"/>
      <c r="D32" s="682"/>
      <c r="E32" s="682"/>
      <c r="F32" s="682"/>
      <c r="G32" s="682"/>
      <c r="H32" s="682"/>
      <c r="I32" s="682"/>
      <c r="J32" s="682"/>
      <c r="K32" s="682"/>
      <c r="L32" s="682"/>
      <c r="M32" s="682"/>
      <c r="N32" s="682"/>
      <c r="O32" s="682"/>
      <c r="P32" s="682"/>
      <c r="Q32" s="682"/>
      <c r="R32" s="682"/>
      <c r="S32" s="682"/>
      <c r="T32" s="682"/>
      <c r="U32" s="682"/>
      <c r="V32" s="682"/>
      <c r="W32" s="682"/>
      <c r="X32" s="682"/>
      <c r="Y32" s="682"/>
      <c r="Z32" s="682"/>
      <c r="AA32" s="682"/>
      <c r="AB32" s="682"/>
    </row>
    <row r="33" spans="1:28" ht="15.75" customHeight="1">
      <c r="A33" s="682"/>
      <c r="B33" s="682"/>
      <c r="C33" s="682"/>
      <c r="D33" s="682"/>
      <c r="E33" s="682"/>
      <c r="F33" s="682"/>
      <c r="G33" s="682"/>
      <c r="H33" s="682"/>
      <c r="I33" s="682"/>
      <c r="J33" s="682"/>
      <c r="K33" s="682"/>
      <c r="L33" s="682"/>
      <c r="M33" s="682"/>
      <c r="N33" s="682"/>
      <c r="O33" s="682"/>
      <c r="P33" s="682"/>
      <c r="Q33" s="682"/>
      <c r="R33" s="682"/>
      <c r="S33" s="682"/>
      <c r="T33" s="682"/>
      <c r="U33" s="682"/>
      <c r="V33" s="682"/>
      <c r="W33" s="682"/>
      <c r="X33" s="682"/>
      <c r="Y33" s="682"/>
      <c r="Z33" s="682"/>
      <c r="AA33" s="682"/>
      <c r="AB33" s="682"/>
    </row>
    <row r="34" spans="1:28" ht="15.75" customHeight="1">
      <c r="A34" s="682"/>
      <c r="B34" s="1886" t="s">
        <v>2969</v>
      </c>
      <c r="C34" s="1751"/>
      <c r="D34" s="1751"/>
      <c r="E34" s="1751"/>
      <c r="F34" s="1751"/>
      <c r="G34" s="1752"/>
      <c r="H34" s="682"/>
      <c r="I34" s="682"/>
      <c r="J34" s="682"/>
      <c r="K34" s="682"/>
      <c r="L34" s="682"/>
      <c r="M34" s="682"/>
      <c r="N34" s="682"/>
      <c r="O34" s="682"/>
      <c r="P34" s="682"/>
      <c r="Q34" s="682"/>
      <c r="R34" s="682"/>
      <c r="S34" s="682"/>
      <c r="T34" s="682"/>
      <c r="U34" s="682"/>
      <c r="V34" s="682"/>
      <c r="W34" s="682"/>
      <c r="X34" s="682"/>
      <c r="Y34" s="682"/>
      <c r="Z34" s="682"/>
      <c r="AA34" s="682"/>
      <c r="AB34" s="682"/>
    </row>
    <row r="35" spans="1:28" ht="15.75" customHeight="1">
      <c r="A35" s="682"/>
      <c r="B35" s="1504" t="s">
        <v>687</v>
      </c>
      <c r="C35" s="1880" t="s">
        <v>2970</v>
      </c>
      <c r="D35" s="1722"/>
      <c r="E35" s="1722"/>
      <c r="F35" s="1722"/>
      <c r="G35" s="1761"/>
      <c r="H35" s="682"/>
      <c r="I35" s="682"/>
      <c r="J35" s="682"/>
      <c r="K35" s="682"/>
      <c r="L35" s="682"/>
      <c r="M35" s="682"/>
      <c r="N35" s="682"/>
      <c r="O35" s="682"/>
      <c r="P35" s="682"/>
      <c r="Q35" s="682"/>
      <c r="R35" s="682"/>
      <c r="S35" s="682"/>
      <c r="T35" s="682"/>
      <c r="U35" s="682"/>
      <c r="V35" s="682"/>
      <c r="W35" s="682"/>
      <c r="X35" s="682"/>
      <c r="Y35" s="682"/>
      <c r="Z35" s="682"/>
      <c r="AA35" s="682"/>
      <c r="AB35" s="682"/>
    </row>
    <row r="36" spans="1:28" ht="15.75" customHeight="1">
      <c r="A36" s="682"/>
      <c r="B36" s="1508"/>
      <c r="C36" s="1515" t="s">
        <v>2971</v>
      </c>
      <c r="D36" s="1881" t="s">
        <v>1731</v>
      </c>
      <c r="E36" s="1506">
        <v>3.68</v>
      </c>
      <c r="F36" s="1505"/>
      <c r="G36" s="1509"/>
      <c r="H36" s="682"/>
      <c r="I36" s="682"/>
      <c r="J36" s="682"/>
      <c r="K36" s="682"/>
      <c r="L36" s="682"/>
      <c r="M36" s="682"/>
      <c r="N36" s="682"/>
      <c r="O36" s="682"/>
      <c r="P36" s="682"/>
      <c r="Q36" s="682"/>
      <c r="R36" s="682"/>
      <c r="S36" s="682"/>
      <c r="T36" s="682"/>
      <c r="U36" s="682"/>
      <c r="V36" s="682"/>
      <c r="W36" s="682"/>
      <c r="X36" s="682"/>
      <c r="Y36" s="682"/>
      <c r="Z36" s="682"/>
      <c r="AA36" s="682"/>
      <c r="AB36" s="682"/>
    </row>
    <row r="37" spans="1:28" ht="15">
      <c r="A37" s="682"/>
      <c r="B37" s="1508"/>
      <c r="C37" s="1515" t="s">
        <v>2972</v>
      </c>
      <c r="D37" s="1857"/>
      <c r="E37" s="1506">
        <v>24.08</v>
      </c>
      <c r="F37" s="1505"/>
      <c r="G37" s="1509"/>
      <c r="H37" s="682"/>
      <c r="I37" s="682"/>
      <c r="J37" s="682"/>
      <c r="K37" s="682"/>
      <c r="L37" s="682"/>
      <c r="M37" s="682"/>
      <c r="N37" s="682"/>
      <c r="O37" s="682"/>
      <c r="P37" s="682"/>
      <c r="Q37" s="682"/>
      <c r="R37" s="682"/>
      <c r="S37" s="682"/>
      <c r="T37" s="682"/>
      <c r="U37" s="682"/>
      <c r="V37" s="682"/>
      <c r="W37" s="682"/>
      <c r="X37" s="682"/>
      <c r="Y37" s="682"/>
      <c r="Z37" s="682"/>
      <c r="AA37" s="682"/>
      <c r="AB37" s="682"/>
    </row>
    <row r="38" spans="1:28" ht="15">
      <c r="A38" s="682"/>
      <c r="B38" s="1508"/>
      <c r="C38" s="1515" t="s">
        <v>2973</v>
      </c>
      <c r="D38" s="1858"/>
      <c r="E38" s="1506">
        <v>9.33</v>
      </c>
      <c r="F38" s="1505"/>
      <c r="G38" s="1509"/>
      <c r="H38" s="682"/>
      <c r="I38" s="682"/>
      <c r="J38" s="682"/>
      <c r="K38" s="682"/>
      <c r="L38" s="682"/>
      <c r="M38" s="682"/>
      <c r="N38" s="682"/>
      <c r="O38" s="682"/>
      <c r="P38" s="682"/>
      <c r="Q38" s="682"/>
      <c r="R38" s="682"/>
      <c r="S38" s="682"/>
      <c r="T38" s="682"/>
      <c r="U38" s="682"/>
      <c r="V38" s="682"/>
      <c r="W38" s="682"/>
      <c r="X38" s="682"/>
      <c r="Y38" s="682"/>
      <c r="Z38" s="682"/>
      <c r="AA38" s="682"/>
      <c r="AB38" s="682"/>
    </row>
    <row r="39" spans="1:28" ht="15">
      <c r="A39" s="682"/>
      <c r="B39" s="1508"/>
      <c r="C39" s="1505"/>
      <c r="D39" s="1505"/>
      <c r="E39" s="1505"/>
      <c r="F39" s="1505"/>
      <c r="G39" s="1509"/>
      <c r="H39" s="682"/>
      <c r="I39" s="682"/>
      <c r="J39" s="682"/>
      <c r="K39" s="682"/>
      <c r="L39" s="682"/>
      <c r="M39" s="682"/>
      <c r="N39" s="682"/>
      <c r="O39" s="682"/>
      <c r="P39" s="682"/>
      <c r="Q39" s="682"/>
      <c r="R39" s="682"/>
      <c r="S39" s="682"/>
      <c r="T39" s="682"/>
      <c r="U39" s="682"/>
      <c r="V39" s="682"/>
      <c r="W39" s="682"/>
      <c r="X39" s="682"/>
      <c r="Y39" s="682"/>
      <c r="Z39" s="682"/>
      <c r="AA39" s="682"/>
      <c r="AB39" s="682"/>
    </row>
    <row r="40" spans="1:28" ht="15">
      <c r="A40" s="682"/>
      <c r="B40" s="1508"/>
      <c r="C40" s="1505"/>
      <c r="D40" s="1505"/>
      <c r="E40" s="1527">
        <f>SUM(E36:E39)</f>
        <v>37.089999999999996</v>
      </c>
      <c r="F40" s="1505"/>
      <c r="G40" s="1509"/>
      <c r="H40" s="682"/>
      <c r="I40" s="682"/>
      <c r="J40" s="682"/>
      <c r="K40" s="682"/>
      <c r="L40" s="682"/>
      <c r="M40" s="682"/>
      <c r="N40" s="682"/>
      <c r="O40" s="682"/>
      <c r="P40" s="682"/>
      <c r="Q40" s="682"/>
      <c r="R40" s="682"/>
      <c r="S40" s="682"/>
      <c r="T40" s="682"/>
      <c r="U40" s="682"/>
      <c r="V40" s="682"/>
      <c r="W40" s="682"/>
      <c r="X40" s="682"/>
      <c r="Y40" s="682"/>
      <c r="Z40" s="682"/>
      <c r="AA40" s="682"/>
      <c r="AB40" s="682"/>
    </row>
    <row r="41" spans="1:28" ht="15">
      <c r="A41" s="682"/>
      <c r="B41" s="1508"/>
      <c r="C41" s="1505"/>
      <c r="D41" s="1505"/>
      <c r="E41" s="1505"/>
      <c r="F41" s="1505"/>
      <c r="G41" s="1509"/>
      <c r="H41" s="682"/>
      <c r="I41" s="682"/>
      <c r="J41" s="682"/>
      <c r="K41" s="682"/>
      <c r="L41" s="682"/>
      <c r="M41" s="682"/>
      <c r="N41" s="682"/>
      <c r="O41" s="682"/>
      <c r="P41" s="682"/>
      <c r="Q41" s="682"/>
      <c r="R41" s="682"/>
      <c r="S41" s="682"/>
      <c r="T41" s="682"/>
      <c r="U41" s="682"/>
      <c r="V41" s="682"/>
      <c r="W41" s="682"/>
      <c r="X41" s="682"/>
      <c r="Y41" s="682"/>
      <c r="Z41" s="682"/>
      <c r="AA41" s="682"/>
      <c r="AB41" s="682"/>
    </row>
    <row r="42" spans="1:28" ht="30">
      <c r="A42" s="682"/>
      <c r="B42" s="1508"/>
      <c r="C42" s="1515" t="s">
        <v>2974</v>
      </c>
      <c r="D42" s="1505"/>
      <c r="E42" s="1505"/>
      <c r="F42" s="1506">
        <v>262.5</v>
      </c>
      <c r="G42" s="1509"/>
      <c r="H42" s="682"/>
      <c r="I42" s="682"/>
      <c r="J42" s="682"/>
      <c r="K42" s="682"/>
      <c r="L42" s="682"/>
      <c r="M42" s="682"/>
      <c r="N42" s="682"/>
      <c r="O42" s="682"/>
      <c r="P42" s="682"/>
      <c r="Q42" s="682"/>
      <c r="R42" s="682"/>
      <c r="S42" s="682"/>
      <c r="T42" s="682"/>
      <c r="U42" s="682"/>
      <c r="V42" s="682"/>
      <c r="W42" s="682"/>
      <c r="X42" s="682"/>
      <c r="Y42" s="682"/>
      <c r="Z42" s="682"/>
      <c r="AA42" s="682"/>
      <c r="AB42" s="682"/>
    </row>
    <row r="43" spans="1:28" ht="15">
      <c r="A43" s="682"/>
      <c r="B43" s="1508"/>
      <c r="C43" s="1505"/>
      <c r="D43" s="1505"/>
      <c r="E43" s="1505"/>
      <c r="F43" s="1505"/>
      <c r="G43" s="1509"/>
      <c r="H43" s="682"/>
      <c r="I43" s="682"/>
      <c r="J43" s="682"/>
      <c r="K43" s="682"/>
      <c r="L43" s="682"/>
      <c r="M43" s="682"/>
      <c r="N43" s="682"/>
      <c r="O43" s="682"/>
      <c r="P43" s="682"/>
      <c r="Q43" s="682"/>
      <c r="R43" s="682"/>
      <c r="S43" s="682"/>
      <c r="T43" s="682"/>
      <c r="U43" s="682"/>
      <c r="V43" s="682"/>
      <c r="W43" s="682"/>
      <c r="X43" s="682"/>
      <c r="Y43" s="682"/>
      <c r="Z43" s="682"/>
      <c r="AA43" s="682"/>
      <c r="AB43" s="682"/>
    </row>
    <row r="44" spans="1:28" ht="15">
      <c r="A44" s="682"/>
      <c r="B44" s="1508"/>
      <c r="C44" s="1515" t="s">
        <v>2975</v>
      </c>
      <c r="D44" s="1506" t="s">
        <v>1731</v>
      </c>
      <c r="E44" s="1506">
        <v>0.68</v>
      </c>
      <c r="F44" s="1517">
        <f>F42/E40</f>
        <v>7.0773793475330287</v>
      </c>
      <c r="G44" s="1528">
        <f>E44*F44</f>
        <v>4.8126179563224598</v>
      </c>
      <c r="H44" s="682"/>
      <c r="I44" s="682"/>
      <c r="J44" s="682"/>
      <c r="K44" s="682"/>
      <c r="L44" s="682"/>
      <c r="M44" s="682"/>
      <c r="N44" s="682"/>
      <c r="O44" s="682"/>
      <c r="P44" s="682"/>
      <c r="Q44" s="682"/>
      <c r="R44" s="682"/>
      <c r="S44" s="682"/>
      <c r="T44" s="682"/>
      <c r="U44" s="682"/>
      <c r="V44" s="682"/>
      <c r="W44" s="682"/>
      <c r="X44" s="682"/>
      <c r="Y44" s="682"/>
      <c r="Z44" s="682"/>
      <c r="AA44" s="682"/>
      <c r="AB44" s="682"/>
    </row>
    <row r="45" spans="1:28" ht="15">
      <c r="A45" s="682"/>
      <c r="B45" s="1522"/>
      <c r="C45" s="1523"/>
      <c r="D45" s="1523"/>
      <c r="E45" s="1523"/>
      <c r="F45" s="1523"/>
      <c r="G45" s="1525"/>
      <c r="H45" s="682"/>
      <c r="I45" s="682"/>
      <c r="J45" s="682"/>
      <c r="K45" s="682"/>
      <c r="L45" s="682"/>
      <c r="M45" s="682"/>
      <c r="N45" s="682"/>
      <c r="O45" s="682"/>
      <c r="P45" s="682"/>
      <c r="Q45" s="682"/>
      <c r="R45" s="682"/>
      <c r="S45" s="682"/>
      <c r="T45" s="682"/>
      <c r="U45" s="682"/>
      <c r="V45" s="682"/>
      <c r="W45" s="682"/>
      <c r="X45" s="682"/>
      <c r="Y45" s="682"/>
      <c r="Z45" s="682"/>
      <c r="AA45" s="682"/>
      <c r="AB45" s="682"/>
    </row>
    <row r="46" spans="1:28" ht="15">
      <c r="A46" s="682"/>
      <c r="B46" s="682"/>
      <c r="C46" s="682"/>
      <c r="D46" s="682"/>
      <c r="E46" s="682"/>
      <c r="F46" s="682"/>
      <c r="G46" s="682"/>
      <c r="H46" s="682"/>
      <c r="I46" s="682"/>
      <c r="J46" s="682"/>
      <c r="K46" s="682"/>
      <c r="L46" s="682"/>
      <c r="M46" s="682"/>
      <c r="N46" s="682"/>
      <c r="O46" s="682"/>
      <c r="P46" s="682"/>
      <c r="Q46" s="682"/>
      <c r="R46" s="682"/>
      <c r="S46" s="682"/>
      <c r="T46" s="682"/>
      <c r="U46" s="682"/>
      <c r="V46" s="682"/>
      <c r="W46" s="682"/>
      <c r="X46" s="682"/>
      <c r="Y46" s="682"/>
      <c r="Z46" s="682"/>
      <c r="AA46" s="682"/>
      <c r="AB46" s="682"/>
    </row>
    <row r="47" spans="1:28" ht="15">
      <c r="A47" s="682"/>
      <c r="B47" s="682"/>
      <c r="C47" s="682"/>
      <c r="D47" s="682"/>
      <c r="E47" s="682"/>
      <c r="F47" s="682"/>
      <c r="G47" s="682"/>
      <c r="H47" s="682"/>
      <c r="I47" s="682"/>
      <c r="J47" s="682"/>
      <c r="K47" s="682"/>
      <c r="L47" s="682"/>
      <c r="M47" s="682"/>
      <c r="N47" s="682"/>
      <c r="O47" s="682"/>
      <c r="P47" s="682"/>
      <c r="Q47" s="682"/>
      <c r="R47" s="682"/>
      <c r="S47" s="682"/>
      <c r="T47" s="682"/>
      <c r="U47" s="682"/>
      <c r="V47" s="682"/>
      <c r="W47" s="682"/>
      <c r="X47" s="682"/>
      <c r="Y47" s="682"/>
      <c r="Z47" s="682"/>
      <c r="AA47" s="682"/>
      <c r="AB47" s="682"/>
    </row>
    <row r="48" spans="1:28" ht="15">
      <c r="A48" s="682"/>
      <c r="B48" s="682"/>
      <c r="C48" s="682"/>
      <c r="D48" s="682"/>
      <c r="E48" s="682"/>
      <c r="F48" s="682"/>
      <c r="G48" s="682"/>
      <c r="H48" s="682"/>
      <c r="I48" s="682"/>
      <c r="J48" s="682"/>
      <c r="K48" s="682"/>
      <c r="L48" s="682"/>
      <c r="M48" s="682"/>
      <c r="N48" s="682"/>
      <c r="O48" s="682"/>
      <c r="P48" s="682"/>
      <c r="Q48" s="682"/>
      <c r="R48" s="682"/>
      <c r="S48" s="682"/>
      <c r="T48" s="682"/>
      <c r="U48" s="682"/>
      <c r="V48" s="682"/>
      <c r="W48" s="682"/>
      <c r="X48" s="682"/>
      <c r="Y48" s="682"/>
      <c r="Z48" s="682"/>
      <c r="AA48" s="682"/>
      <c r="AB48" s="682"/>
    </row>
    <row r="49" spans="1:28" ht="15">
      <c r="A49" s="682"/>
      <c r="B49" s="682"/>
      <c r="C49" s="682"/>
      <c r="D49" s="682"/>
      <c r="E49" s="682"/>
      <c r="F49" s="682"/>
      <c r="G49" s="682"/>
      <c r="H49" s="682"/>
      <c r="I49" s="682"/>
      <c r="J49" s="682"/>
      <c r="K49" s="682"/>
      <c r="L49" s="682"/>
      <c r="M49" s="682"/>
      <c r="N49" s="682"/>
      <c r="O49" s="682"/>
      <c r="P49" s="682"/>
      <c r="Q49" s="682"/>
      <c r="R49" s="682"/>
      <c r="S49" s="682"/>
      <c r="T49" s="682"/>
      <c r="U49" s="682"/>
      <c r="V49" s="682"/>
      <c r="W49" s="682"/>
      <c r="X49" s="682"/>
      <c r="Y49" s="682"/>
      <c r="Z49" s="682"/>
      <c r="AA49" s="682"/>
      <c r="AB49" s="682"/>
    </row>
    <row r="50" spans="1:28" ht="15">
      <c r="A50" s="682"/>
      <c r="B50" s="682"/>
      <c r="C50" s="682"/>
      <c r="D50" s="682"/>
      <c r="E50" s="682"/>
      <c r="F50" s="682"/>
      <c r="G50" s="682"/>
      <c r="H50" s="682"/>
      <c r="I50" s="682"/>
      <c r="J50" s="682"/>
      <c r="K50" s="682"/>
      <c r="L50" s="682"/>
      <c r="M50" s="682"/>
      <c r="N50" s="682"/>
      <c r="O50" s="682"/>
      <c r="P50" s="682"/>
      <c r="Q50" s="682"/>
      <c r="R50" s="682"/>
      <c r="S50" s="682"/>
      <c r="T50" s="682"/>
      <c r="U50" s="682"/>
      <c r="V50" s="682"/>
      <c r="W50" s="682"/>
      <c r="X50" s="682"/>
      <c r="Y50" s="682"/>
      <c r="Z50" s="682"/>
      <c r="AA50" s="682"/>
      <c r="AB50" s="682"/>
    </row>
    <row r="51" spans="1:28" ht="15">
      <c r="A51" s="682"/>
      <c r="B51" s="682"/>
      <c r="C51" s="682"/>
      <c r="D51" s="682"/>
      <c r="E51" s="682"/>
      <c r="F51" s="682"/>
      <c r="G51" s="682"/>
      <c r="H51" s="682"/>
      <c r="I51" s="682"/>
      <c r="J51" s="682"/>
      <c r="K51" s="682"/>
      <c r="L51" s="682"/>
      <c r="M51" s="682"/>
      <c r="N51" s="682"/>
      <c r="O51" s="682"/>
      <c r="P51" s="682"/>
      <c r="Q51" s="682"/>
      <c r="R51" s="682"/>
      <c r="S51" s="682"/>
      <c r="T51" s="682"/>
      <c r="U51" s="682"/>
      <c r="V51" s="682"/>
      <c r="W51" s="682"/>
      <c r="X51" s="682"/>
      <c r="Y51" s="682"/>
      <c r="Z51" s="682"/>
      <c r="AA51" s="682"/>
      <c r="AB51" s="682"/>
    </row>
    <row r="52" spans="1:28" ht="15">
      <c r="A52" s="682"/>
      <c r="B52" s="682"/>
      <c r="C52" s="682"/>
      <c r="D52" s="682"/>
      <c r="E52" s="682"/>
      <c r="F52" s="682"/>
      <c r="G52" s="682"/>
      <c r="H52" s="682"/>
      <c r="I52" s="682"/>
      <c r="J52" s="682"/>
      <c r="K52" s="682"/>
      <c r="L52" s="682"/>
      <c r="M52" s="682"/>
      <c r="N52" s="682"/>
      <c r="O52" s="682"/>
      <c r="P52" s="682"/>
      <c r="Q52" s="682"/>
      <c r="R52" s="682"/>
      <c r="S52" s="682"/>
      <c r="T52" s="682"/>
      <c r="U52" s="682"/>
      <c r="V52" s="682"/>
      <c r="W52" s="682"/>
      <c r="X52" s="682"/>
      <c r="Y52" s="682"/>
      <c r="Z52" s="682"/>
      <c r="AA52" s="682"/>
      <c r="AB52" s="682"/>
    </row>
    <row r="53" spans="1:28" ht="15">
      <c r="A53" s="682"/>
      <c r="B53" s="682"/>
      <c r="C53" s="682"/>
      <c r="D53" s="682"/>
      <c r="E53" s="682"/>
      <c r="F53" s="682"/>
      <c r="G53" s="682"/>
      <c r="H53" s="682"/>
      <c r="I53" s="682"/>
      <c r="J53" s="682"/>
      <c r="K53" s="682"/>
      <c r="L53" s="682"/>
      <c r="M53" s="682"/>
      <c r="N53" s="682"/>
      <c r="O53" s="682"/>
      <c r="P53" s="682"/>
      <c r="Q53" s="682"/>
      <c r="R53" s="682"/>
      <c r="S53" s="682"/>
      <c r="T53" s="682"/>
      <c r="U53" s="682"/>
      <c r="V53" s="682"/>
      <c r="W53" s="682"/>
      <c r="X53" s="682"/>
      <c r="Y53" s="682"/>
      <c r="Z53" s="682"/>
      <c r="AA53" s="682"/>
      <c r="AB53" s="682"/>
    </row>
    <row r="54" spans="1:28" ht="15">
      <c r="A54" s="682"/>
      <c r="B54" s="682"/>
      <c r="C54" s="682"/>
      <c r="D54" s="682"/>
      <c r="E54" s="682"/>
      <c r="F54" s="682"/>
      <c r="G54" s="682"/>
      <c r="H54" s="682"/>
      <c r="I54" s="682"/>
      <c r="J54" s="682"/>
      <c r="K54" s="682"/>
      <c r="L54" s="682"/>
      <c r="M54" s="682"/>
      <c r="N54" s="682"/>
      <c r="O54" s="682"/>
      <c r="P54" s="682"/>
      <c r="Q54" s="682"/>
      <c r="R54" s="682"/>
      <c r="S54" s="682"/>
      <c r="T54" s="682"/>
      <c r="U54" s="682"/>
      <c r="V54" s="682"/>
      <c r="W54" s="682"/>
      <c r="X54" s="682"/>
      <c r="Y54" s="682"/>
      <c r="Z54" s="682"/>
      <c r="AA54" s="682"/>
      <c r="AB54" s="682"/>
    </row>
    <row r="55" spans="1:28" ht="15">
      <c r="A55" s="682"/>
      <c r="B55" s="682"/>
      <c r="C55" s="682"/>
      <c r="D55" s="682"/>
      <c r="E55" s="682"/>
      <c r="F55" s="682"/>
      <c r="G55" s="682"/>
      <c r="H55" s="682"/>
      <c r="I55" s="682"/>
      <c r="J55" s="682"/>
      <c r="K55" s="682"/>
      <c r="L55" s="682"/>
      <c r="M55" s="682"/>
      <c r="N55" s="682"/>
      <c r="O55" s="682"/>
      <c r="P55" s="682"/>
      <c r="Q55" s="682"/>
      <c r="R55" s="682"/>
      <c r="S55" s="682"/>
      <c r="T55" s="682"/>
      <c r="U55" s="682"/>
      <c r="V55" s="682"/>
      <c r="W55" s="682"/>
      <c r="X55" s="682"/>
      <c r="Y55" s="682"/>
      <c r="Z55" s="682"/>
      <c r="AA55" s="682"/>
      <c r="AB55" s="682"/>
    </row>
    <row r="56" spans="1:28" ht="15">
      <c r="A56" s="682"/>
      <c r="B56" s="682"/>
      <c r="C56" s="682"/>
      <c r="D56" s="682"/>
      <c r="E56" s="682"/>
      <c r="F56" s="682"/>
      <c r="G56" s="682"/>
      <c r="H56" s="682"/>
      <c r="I56" s="682"/>
      <c r="J56" s="682"/>
      <c r="K56" s="682"/>
      <c r="L56" s="682"/>
      <c r="M56" s="682"/>
      <c r="N56" s="682"/>
      <c r="O56" s="682"/>
      <c r="P56" s="682"/>
      <c r="Q56" s="682"/>
      <c r="R56" s="682"/>
      <c r="S56" s="682"/>
      <c r="T56" s="682"/>
      <c r="U56" s="682"/>
      <c r="V56" s="682"/>
      <c r="W56" s="682"/>
      <c r="X56" s="682"/>
      <c r="Y56" s="682"/>
      <c r="Z56" s="682"/>
      <c r="AA56" s="682"/>
      <c r="AB56" s="682"/>
    </row>
    <row r="57" spans="1:28" ht="15">
      <c r="A57" s="682"/>
      <c r="B57" s="682"/>
      <c r="C57" s="682"/>
      <c r="D57" s="682"/>
      <c r="E57" s="682"/>
      <c r="F57" s="682"/>
      <c r="G57" s="682"/>
      <c r="H57" s="682"/>
      <c r="I57" s="682"/>
      <c r="J57" s="682"/>
      <c r="K57" s="682"/>
      <c r="L57" s="682"/>
      <c r="M57" s="682"/>
      <c r="N57" s="682"/>
      <c r="O57" s="682"/>
      <c r="P57" s="682"/>
      <c r="Q57" s="682"/>
      <c r="R57" s="682"/>
      <c r="S57" s="682"/>
      <c r="T57" s="682"/>
      <c r="U57" s="682"/>
      <c r="V57" s="682"/>
      <c r="W57" s="682"/>
      <c r="X57" s="682"/>
      <c r="Y57" s="682"/>
      <c r="Z57" s="682"/>
      <c r="AA57" s="682"/>
      <c r="AB57" s="682"/>
    </row>
    <row r="58" spans="1:28" ht="15">
      <c r="A58" s="682"/>
      <c r="B58" s="682"/>
      <c r="C58" s="682"/>
      <c r="D58" s="682"/>
      <c r="E58" s="682"/>
      <c r="F58" s="682"/>
      <c r="G58" s="682"/>
      <c r="H58" s="682"/>
      <c r="I58" s="682"/>
      <c r="J58" s="682"/>
      <c r="K58" s="682"/>
      <c r="L58" s="682"/>
      <c r="M58" s="682"/>
      <c r="N58" s="682"/>
      <c r="O58" s="682"/>
      <c r="P58" s="682"/>
      <c r="Q58" s="682"/>
      <c r="R58" s="682"/>
      <c r="S58" s="682"/>
      <c r="T58" s="682"/>
      <c r="U58" s="682"/>
      <c r="V58" s="682"/>
      <c r="W58" s="682"/>
      <c r="X58" s="682"/>
      <c r="Y58" s="682"/>
      <c r="Z58" s="682"/>
      <c r="AA58" s="682"/>
      <c r="AB58" s="682"/>
    </row>
    <row r="59" spans="1:28" ht="15">
      <c r="A59" s="682"/>
      <c r="B59" s="682"/>
      <c r="C59" s="682"/>
      <c r="D59" s="682"/>
      <c r="E59" s="682"/>
      <c r="F59" s="682"/>
      <c r="G59" s="682"/>
      <c r="H59" s="682"/>
      <c r="I59" s="682"/>
      <c r="J59" s="682"/>
      <c r="K59" s="682"/>
      <c r="L59" s="682"/>
      <c r="M59" s="682"/>
      <c r="N59" s="682"/>
      <c r="O59" s="682"/>
      <c r="P59" s="682"/>
      <c r="Q59" s="682"/>
      <c r="R59" s="682"/>
      <c r="S59" s="682"/>
      <c r="T59" s="682"/>
      <c r="U59" s="682"/>
      <c r="V59" s="682"/>
      <c r="W59" s="682"/>
      <c r="X59" s="682"/>
      <c r="Y59" s="682"/>
      <c r="Z59" s="682"/>
      <c r="AA59" s="682"/>
      <c r="AB59" s="682"/>
    </row>
    <row r="60" spans="1:28" ht="15">
      <c r="A60" s="682"/>
      <c r="B60" s="682"/>
      <c r="C60" s="682"/>
      <c r="D60" s="682"/>
      <c r="E60" s="682"/>
      <c r="F60" s="682"/>
      <c r="G60" s="682"/>
      <c r="H60" s="682"/>
      <c r="I60" s="682"/>
      <c r="J60" s="682"/>
      <c r="K60" s="682"/>
      <c r="L60" s="682"/>
      <c r="M60" s="682"/>
      <c r="N60" s="682"/>
      <c r="O60" s="682"/>
      <c r="P60" s="682"/>
      <c r="Q60" s="682"/>
      <c r="R60" s="682"/>
      <c r="S60" s="682"/>
      <c r="T60" s="682"/>
      <c r="U60" s="682"/>
      <c r="V60" s="682"/>
      <c r="W60" s="682"/>
      <c r="X60" s="682"/>
      <c r="Y60" s="682"/>
      <c r="Z60" s="682"/>
      <c r="AA60" s="682"/>
      <c r="AB60" s="682"/>
    </row>
    <row r="61" spans="1:28" ht="15">
      <c r="A61" s="682"/>
      <c r="B61" s="682"/>
      <c r="C61" s="682"/>
      <c r="D61" s="682"/>
      <c r="E61" s="682"/>
      <c r="F61" s="682"/>
      <c r="G61" s="682"/>
      <c r="H61" s="682"/>
      <c r="I61" s="682"/>
      <c r="J61" s="682"/>
      <c r="K61" s="682"/>
      <c r="L61" s="682"/>
      <c r="M61" s="682"/>
      <c r="N61" s="682"/>
      <c r="O61" s="682"/>
      <c r="P61" s="682"/>
      <c r="Q61" s="682"/>
      <c r="R61" s="682"/>
      <c r="S61" s="682"/>
      <c r="T61" s="682"/>
      <c r="U61" s="682"/>
      <c r="V61" s="682"/>
      <c r="W61" s="682"/>
      <c r="X61" s="682"/>
      <c r="Y61" s="682"/>
      <c r="Z61" s="682"/>
      <c r="AA61" s="682"/>
      <c r="AB61" s="682"/>
    </row>
    <row r="62" spans="1:28" ht="15">
      <c r="A62" s="682"/>
      <c r="B62" s="682"/>
      <c r="C62" s="682"/>
      <c r="D62" s="682"/>
      <c r="E62" s="682"/>
      <c r="F62" s="682"/>
      <c r="G62" s="682"/>
      <c r="H62" s="682"/>
      <c r="I62" s="682"/>
      <c r="J62" s="682"/>
      <c r="K62" s="682"/>
      <c r="L62" s="682"/>
      <c r="M62" s="682"/>
      <c r="N62" s="682"/>
      <c r="O62" s="682"/>
      <c r="P62" s="682"/>
      <c r="Q62" s="682"/>
      <c r="R62" s="682"/>
      <c r="S62" s="682"/>
      <c r="T62" s="682"/>
      <c r="U62" s="682"/>
      <c r="V62" s="682"/>
      <c r="W62" s="682"/>
      <c r="X62" s="682"/>
      <c r="Y62" s="682"/>
      <c r="Z62" s="682"/>
      <c r="AA62" s="682"/>
      <c r="AB62" s="682"/>
    </row>
    <row r="63" spans="1:28" ht="15">
      <c r="A63" s="682"/>
      <c r="B63" s="682"/>
      <c r="C63" s="682"/>
      <c r="D63" s="682"/>
      <c r="E63" s="682"/>
      <c r="F63" s="682"/>
      <c r="G63" s="682"/>
      <c r="H63" s="682"/>
      <c r="I63" s="682"/>
      <c r="J63" s="682"/>
      <c r="K63" s="682"/>
      <c r="L63" s="682"/>
      <c r="M63" s="682"/>
      <c r="N63" s="682"/>
      <c r="O63" s="682"/>
      <c r="P63" s="682"/>
      <c r="Q63" s="682"/>
      <c r="R63" s="682"/>
      <c r="S63" s="682"/>
      <c r="T63" s="682"/>
      <c r="U63" s="682"/>
      <c r="V63" s="682"/>
      <c r="W63" s="682"/>
      <c r="X63" s="682"/>
      <c r="Y63" s="682"/>
      <c r="Z63" s="682"/>
      <c r="AA63" s="682"/>
      <c r="AB63" s="682"/>
    </row>
    <row r="64" spans="1:28" ht="15">
      <c r="A64" s="682"/>
      <c r="B64" s="682"/>
      <c r="C64" s="682"/>
      <c r="D64" s="682"/>
      <c r="E64" s="682"/>
      <c r="F64" s="682"/>
      <c r="G64" s="682"/>
      <c r="H64" s="682"/>
      <c r="I64" s="682"/>
      <c r="J64" s="682"/>
      <c r="K64" s="682"/>
      <c r="L64" s="682"/>
      <c r="M64" s="682"/>
      <c r="N64" s="682"/>
      <c r="O64" s="682"/>
      <c r="P64" s="682"/>
      <c r="Q64" s="682"/>
      <c r="R64" s="682"/>
      <c r="S64" s="682"/>
      <c r="T64" s="682"/>
      <c r="U64" s="682"/>
      <c r="V64" s="682"/>
      <c r="W64" s="682"/>
      <c r="X64" s="682"/>
      <c r="Y64" s="682"/>
      <c r="Z64" s="682"/>
      <c r="AA64" s="682"/>
      <c r="AB64" s="682"/>
    </row>
    <row r="65" spans="1:28" ht="15">
      <c r="A65" s="682"/>
      <c r="B65" s="682"/>
      <c r="C65" s="682"/>
      <c r="D65" s="682"/>
      <c r="E65" s="682"/>
      <c r="F65" s="682"/>
      <c r="G65" s="682"/>
      <c r="H65" s="682"/>
      <c r="I65" s="682"/>
      <c r="J65" s="682"/>
      <c r="K65" s="682"/>
      <c r="L65" s="682"/>
      <c r="M65" s="682"/>
      <c r="N65" s="682"/>
      <c r="O65" s="682"/>
      <c r="P65" s="682"/>
      <c r="Q65" s="682"/>
      <c r="R65" s="682"/>
      <c r="S65" s="682"/>
      <c r="T65" s="682"/>
      <c r="U65" s="682"/>
      <c r="V65" s="682"/>
      <c r="W65" s="682"/>
      <c r="X65" s="682"/>
      <c r="Y65" s="682"/>
      <c r="Z65" s="682"/>
      <c r="AA65" s="682"/>
      <c r="AB65" s="682"/>
    </row>
    <row r="66" spans="1:28" ht="15">
      <c r="A66" s="682"/>
      <c r="B66" s="682"/>
      <c r="C66" s="682"/>
      <c r="D66" s="682"/>
      <c r="E66" s="682"/>
      <c r="F66" s="682"/>
      <c r="G66" s="682"/>
      <c r="H66" s="682"/>
      <c r="I66" s="682"/>
      <c r="J66" s="682"/>
      <c r="K66" s="682"/>
      <c r="L66" s="682"/>
      <c r="M66" s="682"/>
      <c r="N66" s="682"/>
      <c r="O66" s="682"/>
      <c r="P66" s="682"/>
      <c r="Q66" s="682"/>
      <c r="R66" s="682"/>
      <c r="S66" s="682"/>
      <c r="T66" s="682"/>
      <c r="U66" s="682"/>
      <c r="V66" s="682"/>
      <c r="W66" s="682"/>
      <c r="X66" s="682"/>
      <c r="Y66" s="682"/>
      <c r="Z66" s="682"/>
      <c r="AA66" s="682"/>
      <c r="AB66" s="682"/>
    </row>
    <row r="67" spans="1:28" ht="15">
      <c r="A67" s="682"/>
      <c r="B67" s="682"/>
      <c r="C67" s="682"/>
      <c r="D67" s="682"/>
      <c r="E67" s="682"/>
      <c r="F67" s="682"/>
      <c r="G67" s="682"/>
      <c r="H67" s="682"/>
      <c r="I67" s="682"/>
      <c r="J67" s="682"/>
      <c r="K67" s="682"/>
      <c r="L67" s="682"/>
      <c r="M67" s="682"/>
      <c r="N67" s="682"/>
      <c r="O67" s="682"/>
      <c r="P67" s="682"/>
      <c r="Q67" s="682"/>
      <c r="R67" s="682"/>
      <c r="S67" s="682"/>
      <c r="T67" s="682"/>
      <c r="U67" s="682"/>
      <c r="V67" s="682"/>
      <c r="W67" s="682"/>
      <c r="X67" s="682"/>
      <c r="Y67" s="682"/>
      <c r="Z67" s="682"/>
      <c r="AA67" s="682"/>
      <c r="AB67" s="682"/>
    </row>
    <row r="68" spans="1:28" ht="15">
      <c r="A68" s="682"/>
      <c r="B68" s="682"/>
      <c r="C68" s="682"/>
      <c r="D68" s="682"/>
      <c r="E68" s="682"/>
      <c r="F68" s="682"/>
      <c r="G68" s="682"/>
      <c r="H68" s="682"/>
      <c r="I68" s="682"/>
      <c r="J68" s="682"/>
      <c r="K68" s="682"/>
      <c r="L68" s="682"/>
      <c r="M68" s="682"/>
      <c r="N68" s="682"/>
      <c r="O68" s="682"/>
      <c r="P68" s="682"/>
      <c r="Q68" s="682"/>
      <c r="R68" s="682"/>
      <c r="S68" s="682"/>
      <c r="T68" s="682"/>
      <c r="U68" s="682"/>
      <c r="V68" s="682"/>
      <c r="W68" s="682"/>
      <c r="X68" s="682"/>
      <c r="Y68" s="682"/>
      <c r="Z68" s="682"/>
      <c r="AA68" s="682"/>
      <c r="AB68" s="682"/>
    </row>
    <row r="69" spans="1:28" ht="15">
      <c r="A69" s="682"/>
      <c r="B69" s="682"/>
      <c r="C69" s="682"/>
      <c r="D69" s="682"/>
      <c r="E69" s="682"/>
      <c r="F69" s="682"/>
      <c r="G69" s="682"/>
      <c r="H69" s="682"/>
      <c r="I69" s="682"/>
      <c r="J69" s="682"/>
      <c r="K69" s="682"/>
      <c r="L69" s="682"/>
      <c r="M69" s="682"/>
      <c r="N69" s="682"/>
      <c r="O69" s="682"/>
      <c r="P69" s="682"/>
      <c r="Q69" s="682"/>
      <c r="R69" s="682"/>
      <c r="S69" s="682"/>
      <c r="T69" s="682"/>
      <c r="U69" s="682"/>
      <c r="V69" s="682"/>
      <c r="W69" s="682"/>
      <c r="X69" s="682"/>
      <c r="Y69" s="682"/>
      <c r="Z69" s="682"/>
      <c r="AA69" s="682"/>
      <c r="AB69" s="682"/>
    </row>
    <row r="70" spans="1:28" ht="15">
      <c r="A70" s="682"/>
      <c r="B70" s="682"/>
      <c r="C70" s="682"/>
      <c r="D70" s="682"/>
      <c r="E70" s="682"/>
      <c r="F70" s="682"/>
      <c r="G70" s="682"/>
      <c r="H70" s="682"/>
      <c r="I70" s="682"/>
      <c r="J70" s="682"/>
      <c r="K70" s="682"/>
      <c r="L70" s="682"/>
      <c r="M70" s="682"/>
      <c r="N70" s="682"/>
      <c r="O70" s="682"/>
      <c r="P70" s="682"/>
      <c r="Q70" s="682"/>
      <c r="R70" s="682"/>
      <c r="S70" s="682"/>
      <c r="T70" s="682"/>
      <c r="U70" s="682"/>
      <c r="V70" s="682"/>
      <c r="W70" s="682"/>
      <c r="X70" s="682"/>
      <c r="Y70" s="682"/>
      <c r="Z70" s="682"/>
      <c r="AA70" s="682"/>
      <c r="AB70" s="682"/>
    </row>
    <row r="71" spans="1:28" ht="15">
      <c r="A71" s="682"/>
      <c r="B71" s="682"/>
      <c r="C71" s="682"/>
      <c r="D71" s="682"/>
      <c r="E71" s="682"/>
      <c r="F71" s="682"/>
      <c r="G71" s="682"/>
      <c r="H71" s="682"/>
      <c r="I71" s="682"/>
      <c r="J71" s="682"/>
      <c r="K71" s="682"/>
      <c r="L71" s="682"/>
      <c r="M71" s="682"/>
      <c r="N71" s="682"/>
      <c r="O71" s="682"/>
      <c r="P71" s="682"/>
      <c r="Q71" s="682"/>
      <c r="R71" s="682"/>
      <c r="S71" s="682"/>
      <c r="T71" s="682"/>
      <c r="U71" s="682"/>
      <c r="V71" s="682"/>
      <c r="W71" s="682"/>
      <c r="X71" s="682"/>
      <c r="Y71" s="682"/>
      <c r="Z71" s="682"/>
      <c r="AA71" s="682"/>
      <c r="AB71" s="682"/>
    </row>
    <row r="72" spans="1:28" ht="15">
      <c r="A72" s="682"/>
      <c r="B72" s="682"/>
      <c r="C72" s="682"/>
      <c r="D72" s="682"/>
      <c r="E72" s="682"/>
      <c r="F72" s="682"/>
      <c r="G72" s="682"/>
      <c r="H72" s="682"/>
      <c r="I72" s="682"/>
      <c r="J72" s="682"/>
      <c r="K72" s="682"/>
      <c r="L72" s="682"/>
      <c r="M72" s="682"/>
      <c r="N72" s="682"/>
      <c r="O72" s="682"/>
      <c r="P72" s="682"/>
      <c r="Q72" s="682"/>
      <c r="R72" s="682"/>
      <c r="S72" s="682"/>
      <c r="T72" s="682"/>
      <c r="U72" s="682"/>
      <c r="V72" s="682"/>
      <c r="W72" s="682"/>
      <c r="X72" s="682"/>
      <c r="Y72" s="682"/>
      <c r="Z72" s="682"/>
      <c r="AA72" s="682"/>
      <c r="AB72" s="682"/>
    </row>
    <row r="73" spans="1:28" ht="15">
      <c r="A73" s="682"/>
      <c r="B73" s="682"/>
      <c r="C73" s="682"/>
      <c r="D73" s="682"/>
      <c r="E73" s="682"/>
      <c r="F73" s="682"/>
      <c r="G73" s="682"/>
      <c r="H73" s="682"/>
      <c r="I73" s="682"/>
      <c r="J73" s="682"/>
      <c r="K73" s="682"/>
      <c r="L73" s="682"/>
      <c r="M73" s="682"/>
      <c r="N73" s="682"/>
      <c r="O73" s="682"/>
      <c r="P73" s="682"/>
      <c r="Q73" s="682"/>
      <c r="R73" s="682"/>
      <c r="S73" s="682"/>
      <c r="T73" s="682"/>
      <c r="U73" s="682"/>
      <c r="V73" s="682"/>
      <c r="W73" s="682"/>
      <c r="X73" s="682"/>
      <c r="Y73" s="682"/>
      <c r="Z73" s="682"/>
      <c r="AA73" s="682"/>
      <c r="AB73" s="682"/>
    </row>
    <row r="74" spans="1:28" ht="15">
      <c r="A74" s="682"/>
      <c r="B74" s="682"/>
      <c r="C74" s="682"/>
      <c r="D74" s="682"/>
      <c r="E74" s="682"/>
      <c r="F74" s="682"/>
      <c r="G74" s="682"/>
      <c r="H74" s="682"/>
      <c r="I74" s="682"/>
      <c r="J74" s="682"/>
      <c r="K74" s="682"/>
      <c r="L74" s="682"/>
      <c r="M74" s="682"/>
      <c r="N74" s="682"/>
      <c r="O74" s="682"/>
      <c r="P74" s="682"/>
      <c r="Q74" s="682"/>
      <c r="R74" s="682"/>
      <c r="S74" s="682"/>
      <c r="T74" s="682"/>
      <c r="U74" s="682"/>
      <c r="V74" s="682"/>
      <c r="W74" s="682"/>
      <c r="X74" s="682"/>
      <c r="Y74" s="682"/>
      <c r="Z74" s="682"/>
      <c r="AA74" s="682"/>
      <c r="AB74" s="682"/>
    </row>
    <row r="75" spans="1:28" ht="15">
      <c r="A75" s="682"/>
      <c r="B75" s="682"/>
      <c r="C75" s="682"/>
      <c r="D75" s="682"/>
      <c r="E75" s="682"/>
      <c r="F75" s="682"/>
      <c r="G75" s="682"/>
      <c r="H75" s="682"/>
      <c r="I75" s="682"/>
      <c r="J75" s="682"/>
      <c r="K75" s="682"/>
      <c r="L75" s="682"/>
      <c r="M75" s="682"/>
      <c r="N75" s="682"/>
      <c r="O75" s="682"/>
      <c r="P75" s="682"/>
      <c r="Q75" s="682"/>
      <c r="R75" s="682"/>
      <c r="S75" s="682"/>
      <c r="T75" s="682"/>
      <c r="U75" s="682"/>
      <c r="V75" s="682"/>
      <c r="W75" s="682"/>
      <c r="X75" s="682"/>
      <c r="Y75" s="682"/>
      <c r="Z75" s="682"/>
      <c r="AA75" s="682"/>
      <c r="AB75" s="682"/>
    </row>
    <row r="76" spans="1:28" ht="15">
      <c r="A76" s="682"/>
      <c r="B76" s="682"/>
      <c r="C76" s="682"/>
      <c r="D76" s="682"/>
      <c r="E76" s="682"/>
      <c r="F76" s="682"/>
      <c r="G76" s="682"/>
      <c r="H76" s="682"/>
      <c r="I76" s="682"/>
      <c r="J76" s="682"/>
      <c r="K76" s="682"/>
      <c r="L76" s="682"/>
      <c r="M76" s="682"/>
      <c r="N76" s="682"/>
      <c r="O76" s="682"/>
      <c r="P76" s="682"/>
      <c r="Q76" s="682"/>
      <c r="R76" s="682"/>
      <c r="S76" s="682"/>
      <c r="T76" s="682"/>
      <c r="U76" s="682"/>
      <c r="V76" s="682"/>
      <c r="W76" s="682"/>
      <c r="X76" s="682"/>
      <c r="Y76" s="682"/>
      <c r="Z76" s="682"/>
      <c r="AA76" s="682"/>
      <c r="AB76" s="682"/>
    </row>
    <row r="77" spans="1:28" ht="15">
      <c r="A77" s="682"/>
      <c r="B77" s="682"/>
      <c r="C77" s="682"/>
      <c r="D77" s="682"/>
      <c r="E77" s="682"/>
      <c r="F77" s="682"/>
      <c r="G77" s="682"/>
      <c r="H77" s="682"/>
      <c r="I77" s="682"/>
      <c r="J77" s="682"/>
      <c r="K77" s="682"/>
      <c r="L77" s="682"/>
      <c r="M77" s="682"/>
      <c r="N77" s="682"/>
      <c r="O77" s="682"/>
      <c r="P77" s="682"/>
      <c r="Q77" s="682"/>
      <c r="R77" s="682"/>
      <c r="S77" s="682"/>
      <c r="T77" s="682"/>
      <c r="U77" s="682"/>
      <c r="V77" s="682"/>
      <c r="W77" s="682"/>
      <c r="X77" s="682"/>
      <c r="Y77" s="682"/>
      <c r="Z77" s="682"/>
      <c r="AA77" s="682"/>
      <c r="AB77" s="682"/>
    </row>
    <row r="78" spans="1:28" ht="15">
      <c r="A78" s="682"/>
      <c r="B78" s="682"/>
      <c r="C78" s="682"/>
      <c r="D78" s="682"/>
      <c r="E78" s="682"/>
      <c r="F78" s="682"/>
      <c r="G78" s="682"/>
      <c r="H78" s="682"/>
      <c r="I78" s="682"/>
      <c r="J78" s="682"/>
      <c r="K78" s="682"/>
      <c r="L78" s="682"/>
      <c r="M78" s="682"/>
      <c r="N78" s="682"/>
      <c r="O78" s="682"/>
      <c r="P78" s="682"/>
      <c r="Q78" s="682"/>
      <c r="R78" s="682"/>
      <c r="S78" s="682"/>
      <c r="T78" s="682"/>
      <c r="U78" s="682"/>
      <c r="V78" s="682"/>
      <c r="W78" s="682"/>
      <c r="X78" s="682"/>
      <c r="Y78" s="682"/>
      <c r="Z78" s="682"/>
      <c r="AA78" s="682"/>
      <c r="AB78" s="682"/>
    </row>
    <row r="79" spans="1:28" ht="15">
      <c r="A79" s="682"/>
      <c r="B79" s="682"/>
      <c r="C79" s="682"/>
      <c r="D79" s="682"/>
      <c r="E79" s="682"/>
      <c r="F79" s="682"/>
      <c r="G79" s="682"/>
      <c r="H79" s="682"/>
      <c r="I79" s="682"/>
      <c r="J79" s="682"/>
      <c r="K79" s="682"/>
      <c r="L79" s="682"/>
      <c r="M79" s="682"/>
      <c r="N79" s="682"/>
      <c r="O79" s="682"/>
      <c r="P79" s="682"/>
      <c r="Q79" s="682"/>
      <c r="R79" s="682"/>
      <c r="S79" s="682"/>
      <c r="T79" s="682"/>
      <c r="U79" s="682"/>
      <c r="V79" s="682"/>
      <c r="W79" s="682"/>
      <c r="X79" s="682"/>
      <c r="Y79" s="682"/>
      <c r="Z79" s="682"/>
      <c r="AA79" s="682"/>
      <c r="AB79" s="682"/>
    </row>
    <row r="80" spans="1:28" ht="15">
      <c r="A80" s="682"/>
      <c r="B80" s="682"/>
      <c r="C80" s="682"/>
      <c r="D80" s="682"/>
      <c r="E80" s="682"/>
      <c r="F80" s="682"/>
      <c r="G80" s="682"/>
      <c r="H80" s="682"/>
      <c r="I80" s="682"/>
      <c r="J80" s="682"/>
      <c r="K80" s="682"/>
      <c r="L80" s="682"/>
      <c r="M80" s="682"/>
      <c r="N80" s="682"/>
      <c r="O80" s="682"/>
      <c r="P80" s="682"/>
      <c r="Q80" s="682"/>
      <c r="R80" s="682"/>
      <c r="S80" s="682"/>
      <c r="T80" s="682"/>
      <c r="U80" s="682"/>
      <c r="V80" s="682"/>
      <c r="W80" s="682"/>
      <c r="X80" s="682"/>
      <c r="Y80" s="682"/>
      <c r="Z80" s="682"/>
      <c r="AA80" s="682"/>
      <c r="AB80" s="682"/>
    </row>
    <row r="81" spans="1:28" ht="15">
      <c r="A81" s="682"/>
      <c r="B81" s="682"/>
      <c r="C81" s="682"/>
      <c r="D81" s="682"/>
      <c r="E81" s="682"/>
      <c r="F81" s="682"/>
      <c r="G81" s="682"/>
      <c r="H81" s="682"/>
      <c r="I81" s="682"/>
      <c r="J81" s="682"/>
      <c r="K81" s="682"/>
      <c r="L81" s="682"/>
      <c r="M81" s="682"/>
      <c r="N81" s="682"/>
      <c r="O81" s="682"/>
      <c r="P81" s="682"/>
      <c r="Q81" s="682"/>
      <c r="R81" s="682"/>
      <c r="S81" s="682"/>
      <c r="T81" s="682"/>
      <c r="U81" s="682"/>
      <c r="V81" s="682"/>
      <c r="W81" s="682"/>
      <c r="X81" s="682"/>
      <c r="Y81" s="682"/>
      <c r="Z81" s="682"/>
      <c r="AA81" s="682"/>
      <c r="AB81" s="682"/>
    </row>
    <row r="82" spans="1:28" ht="15">
      <c r="A82" s="682"/>
      <c r="B82" s="682"/>
      <c r="C82" s="682"/>
      <c r="D82" s="682"/>
      <c r="E82" s="682"/>
      <c r="F82" s="682"/>
      <c r="G82" s="682"/>
      <c r="H82" s="682"/>
      <c r="I82" s="682"/>
      <c r="J82" s="682"/>
      <c r="K82" s="682"/>
      <c r="L82" s="682"/>
      <c r="M82" s="682"/>
      <c r="N82" s="682"/>
      <c r="O82" s="682"/>
      <c r="P82" s="682"/>
      <c r="Q82" s="682"/>
      <c r="R82" s="682"/>
      <c r="S82" s="682"/>
      <c r="T82" s="682"/>
      <c r="U82" s="682"/>
      <c r="V82" s="682"/>
      <c r="W82" s="682"/>
      <c r="X82" s="682"/>
      <c r="Y82" s="682"/>
      <c r="Z82" s="682"/>
      <c r="AA82" s="682"/>
      <c r="AB82" s="682"/>
    </row>
    <row r="83" spans="1:28" ht="15">
      <c r="A83" s="682"/>
      <c r="B83" s="682"/>
      <c r="C83" s="682"/>
      <c r="D83" s="682"/>
      <c r="E83" s="682"/>
      <c r="F83" s="682"/>
      <c r="G83" s="682"/>
      <c r="H83" s="682"/>
      <c r="I83" s="682"/>
      <c r="J83" s="682"/>
      <c r="K83" s="682"/>
      <c r="L83" s="682"/>
      <c r="M83" s="682"/>
      <c r="N83" s="682"/>
      <c r="O83" s="682"/>
      <c r="P83" s="682"/>
      <c r="Q83" s="682"/>
      <c r="R83" s="682"/>
      <c r="S83" s="682"/>
      <c r="T83" s="682"/>
      <c r="U83" s="682"/>
      <c r="V83" s="682"/>
      <c r="W83" s="682"/>
      <c r="X83" s="682"/>
      <c r="Y83" s="682"/>
      <c r="Z83" s="682"/>
      <c r="AA83" s="682"/>
      <c r="AB83" s="682"/>
    </row>
    <row r="84" spans="1:28" ht="15">
      <c r="A84" s="682"/>
      <c r="B84" s="682"/>
      <c r="C84" s="682"/>
      <c r="D84" s="682"/>
      <c r="E84" s="682"/>
      <c r="F84" s="682"/>
      <c r="G84" s="682"/>
      <c r="H84" s="682"/>
      <c r="I84" s="682"/>
      <c r="J84" s="682"/>
      <c r="K84" s="682"/>
      <c r="L84" s="682"/>
      <c r="M84" s="682"/>
      <c r="N84" s="682"/>
      <c r="O84" s="682"/>
      <c r="P84" s="682"/>
      <c r="Q84" s="682"/>
      <c r="R84" s="682"/>
      <c r="S84" s="682"/>
      <c r="T84" s="682"/>
      <c r="U84" s="682"/>
      <c r="V84" s="682"/>
      <c r="W84" s="682"/>
      <c r="X84" s="682"/>
      <c r="Y84" s="682"/>
      <c r="Z84" s="682"/>
      <c r="AA84" s="682"/>
      <c r="AB84" s="682"/>
    </row>
    <row r="85" spans="1:28" ht="15">
      <c r="A85" s="682"/>
      <c r="B85" s="682"/>
      <c r="C85" s="682"/>
      <c r="D85" s="682"/>
      <c r="E85" s="682"/>
      <c r="F85" s="682"/>
      <c r="G85" s="682"/>
      <c r="H85" s="682"/>
      <c r="I85" s="682"/>
      <c r="J85" s="682"/>
      <c r="K85" s="682"/>
      <c r="L85" s="682"/>
      <c r="M85" s="682"/>
      <c r="N85" s="682"/>
      <c r="O85" s="682"/>
      <c r="P85" s="682"/>
      <c r="Q85" s="682"/>
      <c r="R85" s="682"/>
      <c r="S85" s="682"/>
      <c r="T85" s="682"/>
      <c r="U85" s="682"/>
      <c r="V85" s="682"/>
      <c r="W85" s="682"/>
      <c r="X85" s="682"/>
      <c r="Y85" s="682"/>
      <c r="Z85" s="682"/>
      <c r="AA85" s="682"/>
      <c r="AB85" s="682"/>
    </row>
    <row r="86" spans="1:28" ht="15">
      <c r="A86" s="682"/>
      <c r="B86" s="682"/>
      <c r="C86" s="682"/>
      <c r="D86" s="682"/>
      <c r="E86" s="682"/>
      <c r="F86" s="682"/>
      <c r="G86" s="682"/>
      <c r="H86" s="682"/>
      <c r="I86" s="682"/>
      <c r="J86" s="682"/>
      <c r="K86" s="682"/>
      <c r="L86" s="682"/>
      <c r="M86" s="682"/>
      <c r="N86" s="682"/>
      <c r="O86" s="682"/>
      <c r="P86" s="682"/>
      <c r="Q86" s="682"/>
      <c r="R86" s="682"/>
      <c r="S86" s="682"/>
      <c r="T86" s="682"/>
      <c r="U86" s="682"/>
      <c r="V86" s="682"/>
      <c r="W86" s="682"/>
      <c r="X86" s="682"/>
      <c r="Y86" s="682"/>
      <c r="Z86" s="682"/>
      <c r="AA86" s="682"/>
      <c r="AB86" s="682"/>
    </row>
    <row r="87" spans="1:28" ht="15">
      <c r="A87" s="682"/>
      <c r="B87" s="682"/>
      <c r="C87" s="682"/>
      <c r="D87" s="682"/>
      <c r="E87" s="682"/>
      <c r="F87" s="682"/>
      <c r="G87" s="682"/>
      <c r="H87" s="682"/>
      <c r="I87" s="682"/>
      <c r="J87" s="682"/>
      <c r="K87" s="682"/>
      <c r="L87" s="682"/>
      <c r="M87" s="682"/>
      <c r="N87" s="682"/>
      <c r="O87" s="682"/>
      <c r="P87" s="682"/>
      <c r="Q87" s="682"/>
      <c r="R87" s="682"/>
      <c r="S87" s="682"/>
      <c r="T87" s="682"/>
      <c r="U87" s="682"/>
      <c r="V87" s="682"/>
      <c r="W87" s="682"/>
      <c r="X87" s="682"/>
      <c r="Y87" s="682"/>
      <c r="Z87" s="682"/>
      <c r="AA87" s="682"/>
      <c r="AB87" s="682"/>
    </row>
    <row r="88" spans="1:28" ht="15">
      <c r="A88" s="682"/>
      <c r="B88" s="682"/>
      <c r="C88" s="682"/>
      <c r="D88" s="682"/>
      <c r="E88" s="682"/>
      <c r="F88" s="682"/>
      <c r="G88" s="682"/>
      <c r="H88" s="682"/>
      <c r="I88" s="682"/>
      <c r="J88" s="682"/>
      <c r="K88" s="682"/>
      <c r="L88" s="682"/>
      <c r="M88" s="682"/>
      <c r="N88" s="682"/>
      <c r="O88" s="682"/>
      <c r="P88" s="682"/>
      <c r="Q88" s="682"/>
      <c r="R88" s="682"/>
      <c r="S88" s="682"/>
      <c r="T88" s="682"/>
      <c r="U88" s="682"/>
      <c r="V88" s="682"/>
      <c r="W88" s="682"/>
      <c r="X88" s="682"/>
      <c r="Y88" s="682"/>
      <c r="Z88" s="682"/>
      <c r="AA88" s="682"/>
      <c r="AB88" s="682"/>
    </row>
    <row r="89" spans="1:28" ht="15">
      <c r="A89" s="682"/>
      <c r="B89" s="682"/>
      <c r="C89" s="682"/>
      <c r="D89" s="682"/>
      <c r="E89" s="682"/>
      <c r="F89" s="682"/>
      <c r="G89" s="682"/>
      <c r="H89" s="682"/>
      <c r="I89" s="682"/>
      <c r="J89" s="682"/>
      <c r="K89" s="682"/>
      <c r="L89" s="682"/>
      <c r="M89" s="682"/>
      <c r="N89" s="682"/>
      <c r="O89" s="682"/>
      <c r="P89" s="682"/>
      <c r="Q89" s="682"/>
      <c r="R89" s="682"/>
      <c r="S89" s="682"/>
      <c r="T89" s="682"/>
      <c r="U89" s="682"/>
      <c r="V89" s="682"/>
      <c r="W89" s="682"/>
      <c r="X89" s="682"/>
      <c r="Y89" s="682"/>
      <c r="Z89" s="682"/>
      <c r="AA89" s="682"/>
      <c r="AB89" s="682"/>
    </row>
    <row r="90" spans="1:28" ht="15">
      <c r="A90" s="682"/>
      <c r="B90" s="682"/>
      <c r="C90" s="682"/>
      <c r="D90" s="682"/>
      <c r="E90" s="682"/>
      <c r="F90" s="682"/>
      <c r="G90" s="682"/>
      <c r="H90" s="682"/>
      <c r="I90" s="682"/>
      <c r="J90" s="682"/>
      <c r="K90" s="682"/>
      <c r="L90" s="682"/>
      <c r="M90" s="682"/>
      <c r="N90" s="682"/>
      <c r="O90" s="682"/>
      <c r="P90" s="682"/>
      <c r="Q90" s="682"/>
      <c r="R90" s="682"/>
      <c r="S90" s="682"/>
      <c r="T90" s="682"/>
      <c r="U90" s="682"/>
      <c r="V90" s="682"/>
      <c r="W90" s="682"/>
      <c r="X90" s="682"/>
      <c r="Y90" s="682"/>
      <c r="Z90" s="682"/>
      <c r="AA90" s="682"/>
      <c r="AB90" s="682"/>
    </row>
    <row r="91" spans="1:28" ht="15">
      <c r="A91" s="682"/>
      <c r="B91" s="682"/>
      <c r="C91" s="682"/>
      <c r="D91" s="682"/>
      <c r="E91" s="682"/>
      <c r="F91" s="682"/>
      <c r="G91" s="682"/>
      <c r="H91" s="682"/>
      <c r="I91" s="682"/>
      <c r="J91" s="682"/>
      <c r="K91" s="682"/>
      <c r="L91" s="682"/>
      <c r="M91" s="682"/>
      <c r="N91" s="682"/>
      <c r="O91" s="682"/>
      <c r="P91" s="682"/>
      <c r="Q91" s="682"/>
      <c r="R91" s="682"/>
      <c r="S91" s="682"/>
      <c r="T91" s="682"/>
      <c r="U91" s="682"/>
      <c r="V91" s="682"/>
      <c r="W91" s="682"/>
      <c r="X91" s="682"/>
      <c r="Y91" s="682"/>
      <c r="Z91" s="682"/>
      <c r="AA91" s="682"/>
      <c r="AB91" s="682"/>
    </row>
    <row r="92" spans="1:28" ht="15">
      <c r="A92" s="682"/>
      <c r="B92" s="682"/>
      <c r="C92" s="682"/>
      <c r="D92" s="682"/>
      <c r="E92" s="682"/>
      <c r="F92" s="682"/>
      <c r="G92" s="682"/>
      <c r="H92" s="682"/>
      <c r="I92" s="682"/>
      <c r="J92" s="682"/>
      <c r="K92" s="682"/>
      <c r="L92" s="682"/>
      <c r="M92" s="682"/>
      <c r="N92" s="682"/>
      <c r="O92" s="682"/>
      <c r="P92" s="682"/>
      <c r="Q92" s="682"/>
      <c r="R92" s="682"/>
      <c r="S92" s="682"/>
      <c r="T92" s="682"/>
      <c r="U92" s="682"/>
      <c r="V92" s="682"/>
      <c r="W92" s="682"/>
      <c r="X92" s="682"/>
      <c r="Y92" s="682"/>
      <c r="Z92" s="682"/>
      <c r="AA92" s="682"/>
      <c r="AB92" s="682"/>
    </row>
    <row r="93" spans="1:28" ht="15">
      <c r="A93" s="682"/>
      <c r="B93" s="682"/>
      <c r="C93" s="682"/>
      <c r="D93" s="682"/>
      <c r="E93" s="682"/>
      <c r="F93" s="682"/>
      <c r="G93" s="682"/>
      <c r="H93" s="682"/>
      <c r="I93" s="682"/>
      <c r="J93" s="682"/>
      <c r="K93" s="682"/>
      <c r="L93" s="682"/>
      <c r="M93" s="682"/>
      <c r="N93" s="682"/>
      <c r="O93" s="682"/>
      <c r="P93" s="682"/>
      <c r="Q93" s="682"/>
      <c r="R93" s="682"/>
      <c r="S93" s="682"/>
      <c r="T93" s="682"/>
      <c r="U93" s="682"/>
      <c r="V93" s="682"/>
      <c r="W93" s="682"/>
      <c r="X93" s="682"/>
      <c r="Y93" s="682"/>
      <c r="Z93" s="682"/>
      <c r="AA93" s="682"/>
      <c r="AB93" s="682"/>
    </row>
    <row r="94" spans="1:28" ht="15">
      <c r="A94" s="682"/>
      <c r="B94" s="682"/>
      <c r="C94" s="682"/>
      <c r="D94" s="682"/>
      <c r="E94" s="682"/>
      <c r="F94" s="682"/>
      <c r="G94" s="682"/>
      <c r="H94" s="682"/>
      <c r="I94" s="682"/>
      <c r="J94" s="682"/>
      <c r="K94" s="682"/>
      <c r="L94" s="682"/>
      <c r="M94" s="682"/>
      <c r="N94" s="682"/>
      <c r="O94" s="682"/>
      <c r="P94" s="682"/>
      <c r="Q94" s="682"/>
      <c r="R94" s="682"/>
      <c r="S94" s="682"/>
      <c r="T94" s="682"/>
      <c r="U94" s="682"/>
      <c r="V94" s="682"/>
      <c r="W94" s="682"/>
      <c r="X94" s="682"/>
      <c r="Y94" s="682"/>
      <c r="Z94" s="682"/>
      <c r="AA94" s="682"/>
      <c r="AB94" s="682"/>
    </row>
    <row r="95" spans="1:28" ht="15">
      <c r="A95" s="682"/>
      <c r="B95" s="682"/>
      <c r="C95" s="682"/>
      <c r="D95" s="682"/>
      <c r="E95" s="682"/>
      <c r="F95" s="682"/>
      <c r="G95" s="682"/>
      <c r="H95" s="682"/>
      <c r="I95" s="682"/>
      <c r="J95" s="682"/>
      <c r="K95" s="682"/>
      <c r="L95" s="682"/>
      <c r="M95" s="682"/>
      <c r="N95" s="682"/>
      <c r="O95" s="682"/>
      <c r="P95" s="682"/>
      <c r="Q95" s="682"/>
      <c r="R95" s="682"/>
      <c r="S95" s="682"/>
      <c r="T95" s="682"/>
      <c r="U95" s="682"/>
      <c r="V95" s="682"/>
      <c r="W95" s="682"/>
      <c r="X95" s="682"/>
      <c r="Y95" s="682"/>
      <c r="Z95" s="682"/>
      <c r="AA95" s="682"/>
      <c r="AB95" s="682"/>
    </row>
    <row r="96" spans="1:28" ht="15">
      <c r="A96" s="682"/>
      <c r="B96" s="682"/>
      <c r="C96" s="682"/>
      <c r="D96" s="682"/>
      <c r="E96" s="682"/>
      <c r="F96" s="682"/>
      <c r="G96" s="682"/>
      <c r="H96" s="682"/>
      <c r="I96" s="682"/>
      <c r="J96" s="682"/>
      <c r="K96" s="682"/>
      <c r="L96" s="682"/>
      <c r="M96" s="682"/>
      <c r="N96" s="682"/>
      <c r="O96" s="682"/>
      <c r="P96" s="682"/>
      <c r="Q96" s="682"/>
      <c r="R96" s="682"/>
      <c r="S96" s="682"/>
      <c r="T96" s="682"/>
      <c r="U96" s="682"/>
      <c r="V96" s="682"/>
      <c r="W96" s="682"/>
      <c r="X96" s="682"/>
      <c r="Y96" s="682"/>
      <c r="Z96" s="682"/>
      <c r="AA96" s="682"/>
      <c r="AB96" s="682"/>
    </row>
    <row r="97" spans="1:28" ht="15">
      <c r="A97" s="682"/>
      <c r="B97" s="682"/>
      <c r="C97" s="682"/>
      <c r="D97" s="682"/>
      <c r="E97" s="682"/>
      <c r="F97" s="682"/>
      <c r="G97" s="682"/>
      <c r="H97" s="682"/>
      <c r="I97" s="682"/>
      <c r="J97" s="682"/>
      <c r="K97" s="682"/>
      <c r="L97" s="682"/>
      <c r="M97" s="682"/>
      <c r="N97" s="682"/>
      <c r="O97" s="682"/>
      <c r="P97" s="682"/>
      <c r="Q97" s="682"/>
      <c r="R97" s="682"/>
      <c r="S97" s="682"/>
      <c r="T97" s="682"/>
      <c r="U97" s="682"/>
      <c r="V97" s="682"/>
      <c r="W97" s="682"/>
      <c r="X97" s="682"/>
      <c r="Y97" s="682"/>
      <c r="Z97" s="682"/>
      <c r="AA97" s="682"/>
      <c r="AB97" s="682"/>
    </row>
    <row r="98" spans="1:28" ht="15">
      <c r="A98" s="682"/>
      <c r="B98" s="682"/>
      <c r="C98" s="682"/>
      <c r="D98" s="682"/>
      <c r="E98" s="682"/>
      <c r="F98" s="682"/>
      <c r="G98" s="682"/>
      <c r="H98" s="682"/>
      <c r="I98" s="682"/>
      <c r="J98" s="682"/>
      <c r="K98" s="682"/>
      <c r="L98" s="682"/>
      <c r="M98" s="682"/>
      <c r="N98" s="682"/>
      <c r="O98" s="682"/>
      <c r="P98" s="682"/>
      <c r="Q98" s="682"/>
      <c r="R98" s="682"/>
      <c r="S98" s="682"/>
      <c r="T98" s="682"/>
      <c r="U98" s="682"/>
      <c r="V98" s="682"/>
      <c r="W98" s="682"/>
      <c r="X98" s="682"/>
      <c r="Y98" s="682"/>
      <c r="Z98" s="682"/>
      <c r="AA98" s="682"/>
      <c r="AB98" s="682"/>
    </row>
    <row r="99" spans="1:28" ht="15">
      <c r="A99" s="682"/>
      <c r="B99" s="682"/>
      <c r="C99" s="682"/>
      <c r="D99" s="682"/>
      <c r="E99" s="682"/>
      <c r="F99" s="682"/>
      <c r="G99" s="682"/>
      <c r="H99" s="682"/>
      <c r="I99" s="682"/>
      <c r="J99" s="682"/>
      <c r="K99" s="682"/>
      <c r="L99" s="682"/>
      <c r="M99" s="682"/>
      <c r="N99" s="682"/>
      <c r="O99" s="682"/>
      <c r="P99" s="682"/>
      <c r="Q99" s="682"/>
      <c r="R99" s="682"/>
      <c r="S99" s="682"/>
      <c r="T99" s="682"/>
      <c r="U99" s="682"/>
      <c r="V99" s="682"/>
      <c r="W99" s="682"/>
      <c r="X99" s="682"/>
      <c r="Y99" s="682"/>
      <c r="Z99" s="682"/>
      <c r="AA99" s="682"/>
      <c r="AB99" s="682"/>
    </row>
    <row r="100" spans="1:28" ht="15">
      <c r="A100" s="682"/>
      <c r="B100" s="682"/>
      <c r="C100" s="682"/>
      <c r="D100" s="682"/>
      <c r="E100" s="682"/>
      <c r="F100" s="682"/>
      <c r="G100" s="682"/>
      <c r="H100" s="682"/>
      <c r="I100" s="682"/>
      <c r="J100" s="682"/>
      <c r="K100" s="682"/>
      <c r="L100" s="682"/>
      <c r="M100" s="682"/>
      <c r="N100" s="682"/>
      <c r="O100" s="682"/>
      <c r="P100" s="682"/>
      <c r="Q100" s="682"/>
      <c r="R100" s="682"/>
      <c r="S100" s="682"/>
      <c r="T100" s="682"/>
      <c r="U100" s="682"/>
      <c r="V100" s="682"/>
      <c r="W100" s="682"/>
      <c r="X100" s="682"/>
      <c r="Y100" s="682"/>
      <c r="Z100" s="682"/>
      <c r="AA100" s="682"/>
      <c r="AB100" s="682"/>
    </row>
    <row r="101" spans="1:28" ht="15">
      <c r="A101" s="682"/>
      <c r="B101" s="682"/>
      <c r="C101" s="682"/>
      <c r="D101" s="682"/>
      <c r="E101" s="682"/>
      <c r="F101" s="682"/>
      <c r="G101" s="682"/>
      <c r="H101" s="682"/>
      <c r="I101" s="682"/>
      <c r="J101" s="682"/>
      <c r="K101" s="682"/>
      <c r="L101" s="682"/>
      <c r="M101" s="682"/>
      <c r="N101" s="682"/>
      <c r="O101" s="682"/>
      <c r="P101" s="682"/>
      <c r="Q101" s="682"/>
      <c r="R101" s="682"/>
      <c r="S101" s="682"/>
      <c r="T101" s="682"/>
      <c r="U101" s="682"/>
      <c r="V101" s="682"/>
      <c r="W101" s="682"/>
      <c r="X101" s="682"/>
      <c r="Y101" s="682"/>
      <c r="Z101" s="682"/>
      <c r="AA101" s="682"/>
      <c r="AB101" s="682"/>
    </row>
    <row r="102" spans="1:28" ht="15">
      <c r="A102" s="682"/>
      <c r="B102" s="682"/>
      <c r="C102" s="682"/>
      <c r="D102" s="682"/>
      <c r="E102" s="682"/>
      <c r="F102" s="682"/>
      <c r="G102" s="682"/>
      <c r="H102" s="682"/>
      <c r="I102" s="682"/>
      <c r="J102" s="682"/>
      <c r="K102" s="682"/>
      <c r="L102" s="682"/>
      <c r="M102" s="682"/>
      <c r="N102" s="682"/>
      <c r="O102" s="682"/>
      <c r="P102" s="682"/>
      <c r="Q102" s="682"/>
      <c r="R102" s="682"/>
      <c r="S102" s="682"/>
      <c r="T102" s="682"/>
      <c r="U102" s="682"/>
      <c r="V102" s="682"/>
      <c r="W102" s="682"/>
      <c r="X102" s="682"/>
      <c r="Y102" s="682"/>
      <c r="Z102" s="682"/>
      <c r="AA102" s="682"/>
      <c r="AB102" s="682"/>
    </row>
    <row r="103" spans="1:28" ht="15">
      <c r="A103" s="682"/>
      <c r="B103" s="682"/>
      <c r="C103" s="682"/>
      <c r="D103" s="682"/>
      <c r="E103" s="682"/>
      <c r="F103" s="682"/>
      <c r="G103" s="682"/>
      <c r="H103" s="682"/>
      <c r="I103" s="682"/>
      <c r="J103" s="682"/>
      <c r="K103" s="682"/>
      <c r="L103" s="682"/>
      <c r="M103" s="682"/>
      <c r="N103" s="682"/>
      <c r="O103" s="682"/>
      <c r="P103" s="682"/>
      <c r="Q103" s="682"/>
      <c r="R103" s="682"/>
      <c r="S103" s="682"/>
      <c r="T103" s="682"/>
      <c r="U103" s="682"/>
      <c r="V103" s="682"/>
      <c r="W103" s="682"/>
      <c r="X103" s="682"/>
      <c r="Y103" s="682"/>
      <c r="Z103" s="682"/>
      <c r="AA103" s="682"/>
      <c r="AB103" s="682"/>
    </row>
    <row r="104" spans="1:28" ht="15">
      <c r="A104" s="682"/>
      <c r="B104" s="682"/>
      <c r="C104" s="682"/>
      <c r="D104" s="682"/>
      <c r="E104" s="682"/>
      <c r="F104" s="682"/>
      <c r="G104" s="682"/>
      <c r="H104" s="682"/>
      <c r="I104" s="682"/>
      <c r="J104" s="682"/>
      <c r="K104" s="682"/>
      <c r="L104" s="682"/>
      <c r="M104" s="682"/>
      <c r="N104" s="682"/>
      <c r="O104" s="682"/>
      <c r="P104" s="682"/>
      <c r="Q104" s="682"/>
      <c r="R104" s="682"/>
      <c r="S104" s="682"/>
      <c r="T104" s="682"/>
      <c r="U104" s="682"/>
      <c r="V104" s="682"/>
      <c r="W104" s="682"/>
      <c r="X104" s="682"/>
      <c r="Y104" s="682"/>
      <c r="Z104" s="682"/>
      <c r="AA104" s="682"/>
      <c r="AB104" s="682"/>
    </row>
    <row r="105" spans="1:28" ht="15">
      <c r="A105" s="682"/>
      <c r="B105" s="682"/>
      <c r="C105" s="682"/>
      <c r="D105" s="682"/>
      <c r="E105" s="682"/>
      <c r="F105" s="682"/>
      <c r="G105" s="682"/>
      <c r="H105" s="682"/>
      <c r="I105" s="682"/>
      <c r="J105" s="682"/>
      <c r="K105" s="682"/>
      <c r="L105" s="682"/>
      <c r="M105" s="682"/>
      <c r="N105" s="682"/>
      <c r="O105" s="682"/>
      <c r="P105" s="682"/>
      <c r="Q105" s="682"/>
      <c r="R105" s="682"/>
      <c r="S105" s="682"/>
      <c r="T105" s="682"/>
      <c r="U105" s="682"/>
      <c r="V105" s="682"/>
      <c r="W105" s="682"/>
      <c r="X105" s="682"/>
      <c r="Y105" s="682"/>
      <c r="Z105" s="682"/>
      <c r="AA105" s="682"/>
      <c r="AB105" s="682"/>
    </row>
    <row r="106" spans="1:28" ht="15">
      <c r="A106" s="682"/>
      <c r="B106" s="682"/>
      <c r="C106" s="682"/>
      <c r="D106" s="682"/>
      <c r="E106" s="682"/>
      <c r="F106" s="682"/>
      <c r="G106" s="682"/>
      <c r="H106" s="682"/>
      <c r="I106" s="682"/>
      <c r="J106" s="682"/>
      <c r="K106" s="682"/>
      <c r="L106" s="682"/>
      <c r="M106" s="682"/>
      <c r="N106" s="682"/>
      <c r="O106" s="682"/>
      <c r="P106" s="682"/>
      <c r="Q106" s="682"/>
      <c r="R106" s="682"/>
      <c r="S106" s="682"/>
      <c r="T106" s="682"/>
      <c r="U106" s="682"/>
      <c r="V106" s="682"/>
      <c r="W106" s="682"/>
      <c r="X106" s="682"/>
      <c r="Y106" s="682"/>
      <c r="Z106" s="682"/>
      <c r="AA106" s="682"/>
      <c r="AB106" s="682"/>
    </row>
    <row r="107" spans="1:28" ht="15">
      <c r="A107" s="682"/>
      <c r="B107" s="682"/>
      <c r="C107" s="682"/>
      <c r="D107" s="682"/>
      <c r="E107" s="682"/>
      <c r="F107" s="682"/>
      <c r="G107" s="682"/>
      <c r="H107" s="682"/>
      <c r="I107" s="682"/>
      <c r="J107" s="682"/>
      <c r="K107" s="682"/>
      <c r="L107" s="682"/>
      <c r="M107" s="682"/>
      <c r="N107" s="682"/>
      <c r="O107" s="682"/>
      <c r="P107" s="682"/>
      <c r="Q107" s="682"/>
      <c r="R107" s="682"/>
      <c r="S107" s="682"/>
      <c r="T107" s="682"/>
      <c r="U107" s="682"/>
      <c r="V107" s="682"/>
      <c r="W107" s="682"/>
      <c r="X107" s="682"/>
      <c r="Y107" s="682"/>
      <c r="Z107" s="682"/>
      <c r="AA107" s="682"/>
      <c r="AB107" s="682"/>
    </row>
    <row r="108" spans="1:28" ht="15">
      <c r="A108" s="682"/>
      <c r="B108" s="682"/>
      <c r="C108" s="682"/>
      <c r="D108" s="682"/>
      <c r="E108" s="682"/>
      <c r="F108" s="682"/>
      <c r="G108" s="682"/>
      <c r="H108" s="682"/>
      <c r="I108" s="682"/>
      <c r="J108" s="682"/>
      <c r="K108" s="682"/>
      <c r="L108" s="682"/>
      <c r="M108" s="682"/>
      <c r="N108" s="682"/>
      <c r="O108" s="682"/>
      <c r="P108" s="682"/>
      <c r="Q108" s="682"/>
      <c r="R108" s="682"/>
      <c r="S108" s="682"/>
      <c r="T108" s="682"/>
      <c r="U108" s="682"/>
      <c r="V108" s="682"/>
      <c r="W108" s="682"/>
      <c r="X108" s="682"/>
      <c r="Y108" s="682"/>
      <c r="Z108" s="682"/>
      <c r="AA108" s="682"/>
      <c r="AB108" s="682"/>
    </row>
    <row r="109" spans="1:28" ht="15">
      <c r="A109" s="682"/>
      <c r="B109" s="682"/>
      <c r="C109" s="682"/>
      <c r="D109" s="682"/>
      <c r="E109" s="682"/>
      <c r="F109" s="682"/>
      <c r="G109" s="682"/>
      <c r="H109" s="682"/>
      <c r="I109" s="682"/>
      <c r="J109" s="682"/>
      <c r="K109" s="682"/>
      <c r="L109" s="682"/>
      <c r="M109" s="682"/>
      <c r="N109" s="682"/>
      <c r="O109" s="682"/>
      <c r="P109" s="682"/>
      <c r="Q109" s="682"/>
      <c r="R109" s="682"/>
      <c r="S109" s="682"/>
      <c r="T109" s="682"/>
      <c r="U109" s="682"/>
      <c r="V109" s="682"/>
      <c r="W109" s="682"/>
      <c r="X109" s="682"/>
      <c r="Y109" s="682"/>
      <c r="Z109" s="682"/>
      <c r="AA109" s="682"/>
      <c r="AB109" s="682"/>
    </row>
    <row r="110" spans="1:28" ht="15">
      <c r="A110" s="682"/>
      <c r="B110" s="682"/>
      <c r="C110" s="682"/>
      <c r="D110" s="682"/>
      <c r="E110" s="682"/>
      <c r="F110" s="682"/>
      <c r="G110" s="682"/>
      <c r="H110" s="682"/>
      <c r="I110" s="682"/>
      <c r="J110" s="682"/>
      <c r="K110" s="682"/>
      <c r="L110" s="682"/>
      <c r="M110" s="682"/>
      <c r="N110" s="682"/>
      <c r="O110" s="682"/>
      <c r="P110" s="682"/>
      <c r="Q110" s="682"/>
      <c r="R110" s="682"/>
      <c r="S110" s="682"/>
      <c r="T110" s="682"/>
      <c r="U110" s="682"/>
      <c r="V110" s="682"/>
      <c r="W110" s="682"/>
      <c r="X110" s="682"/>
      <c r="Y110" s="682"/>
      <c r="Z110" s="682"/>
      <c r="AA110" s="682"/>
      <c r="AB110" s="682"/>
    </row>
    <row r="111" spans="1:28" ht="15">
      <c r="A111" s="682"/>
      <c r="B111" s="682"/>
      <c r="C111" s="682"/>
      <c r="D111" s="682"/>
      <c r="E111" s="682"/>
      <c r="F111" s="682"/>
      <c r="G111" s="682"/>
      <c r="H111" s="682"/>
      <c r="I111" s="682"/>
      <c r="J111" s="682"/>
      <c r="K111" s="682"/>
      <c r="L111" s="682"/>
      <c r="M111" s="682"/>
      <c r="N111" s="682"/>
      <c r="O111" s="682"/>
      <c r="P111" s="682"/>
      <c r="Q111" s="682"/>
      <c r="R111" s="682"/>
      <c r="S111" s="682"/>
      <c r="T111" s="682"/>
      <c r="U111" s="682"/>
      <c r="V111" s="682"/>
      <c r="W111" s="682"/>
      <c r="X111" s="682"/>
      <c r="Y111" s="682"/>
      <c r="Z111" s="682"/>
      <c r="AA111" s="682"/>
      <c r="AB111" s="682"/>
    </row>
    <row r="112" spans="1:28" ht="15">
      <c r="A112" s="682"/>
      <c r="B112" s="682"/>
      <c r="C112" s="682"/>
      <c r="D112" s="682"/>
      <c r="E112" s="682"/>
      <c r="F112" s="682"/>
      <c r="G112" s="682"/>
      <c r="H112" s="682"/>
      <c r="I112" s="682"/>
      <c r="J112" s="682"/>
      <c r="K112" s="682"/>
      <c r="L112" s="682"/>
      <c r="M112" s="682"/>
      <c r="N112" s="682"/>
      <c r="O112" s="682"/>
      <c r="P112" s="682"/>
      <c r="Q112" s="682"/>
      <c r="R112" s="682"/>
      <c r="S112" s="682"/>
      <c r="T112" s="682"/>
      <c r="U112" s="682"/>
      <c r="V112" s="682"/>
      <c r="W112" s="682"/>
      <c r="X112" s="682"/>
      <c r="Y112" s="682"/>
      <c r="Z112" s="682"/>
      <c r="AA112" s="682"/>
      <c r="AB112" s="682"/>
    </row>
    <row r="113" spans="1:28" ht="15">
      <c r="A113" s="682"/>
      <c r="B113" s="682"/>
      <c r="C113" s="682"/>
      <c r="D113" s="682"/>
      <c r="E113" s="682"/>
      <c r="F113" s="682"/>
      <c r="G113" s="682"/>
      <c r="H113" s="682"/>
      <c r="I113" s="682"/>
      <c r="J113" s="682"/>
      <c r="K113" s="682"/>
      <c r="L113" s="682"/>
      <c r="M113" s="682"/>
      <c r="N113" s="682"/>
      <c r="O113" s="682"/>
      <c r="P113" s="682"/>
      <c r="Q113" s="682"/>
      <c r="R113" s="682"/>
      <c r="S113" s="682"/>
      <c r="T113" s="682"/>
      <c r="U113" s="682"/>
      <c r="V113" s="682"/>
      <c r="W113" s="682"/>
      <c r="X113" s="682"/>
      <c r="Y113" s="682"/>
      <c r="Z113" s="682"/>
      <c r="AA113" s="682"/>
      <c r="AB113" s="682"/>
    </row>
    <row r="114" spans="1:28" ht="15">
      <c r="A114" s="682"/>
      <c r="B114" s="682"/>
      <c r="C114" s="682"/>
      <c r="D114" s="682"/>
      <c r="E114" s="682"/>
      <c r="F114" s="682"/>
      <c r="G114" s="682"/>
      <c r="H114" s="682"/>
      <c r="I114" s="682"/>
      <c r="J114" s="682"/>
      <c r="K114" s="682"/>
      <c r="L114" s="682"/>
      <c r="M114" s="682"/>
      <c r="N114" s="682"/>
      <c r="O114" s="682"/>
      <c r="P114" s="682"/>
      <c r="Q114" s="682"/>
      <c r="R114" s="682"/>
      <c r="S114" s="682"/>
      <c r="T114" s="682"/>
      <c r="U114" s="682"/>
      <c r="V114" s="682"/>
      <c r="W114" s="682"/>
      <c r="X114" s="682"/>
      <c r="Y114" s="682"/>
      <c r="Z114" s="682"/>
      <c r="AA114" s="682"/>
      <c r="AB114" s="682"/>
    </row>
    <row r="115" spans="1:28" ht="15">
      <c r="A115" s="682"/>
      <c r="B115" s="682"/>
      <c r="C115" s="682"/>
      <c r="D115" s="682"/>
      <c r="E115" s="682"/>
      <c r="F115" s="682"/>
      <c r="G115" s="682"/>
      <c r="H115" s="682"/>
      <c r="I115" s="682"/>
      <c r="J115" s="682"/>
      <c r="K115" s="682"/>
      <c r="L115" s="682"/>
      <c r="M115" s="682"/>
      <c r="N115" s="682"/>
      <c r="O115" s="682"/>
      <c r="P115" s="682"/>
      <c r="Q115" s="682"/>
      <c r="R115" s="682"/>
      <c r="S115" s="682"/>
      <c r="T115" s="682"/>
      <c r="U115" s="682"/>
      <c r="V115" s="682"/>
      <c r="W115" s="682"/>
      <c r="X115" s="682"/>
      <c r="Y115" s="682"/>
      <c r="Z115" s="682"/>
      <c r="AA115" s="682"/>
      <c r="AB115" s="682"/>
    </row>
    <row r="116" spans="1:28" ht="15">
      <c r="A116" s="682"/>
      <c r="B116" s="682"/>
      <c r="C116" s="682"/>
      <c r="D116" s="682"/>
      <c r="E116" s="682"/>
      <c r="F116" s="682"/>
      <c r="G116" s="682"/>
      <c r="H116" s="682"/>
      <c r="I116" s="682"/>
      <c r="J116" s="682"/>
      <c r="K116" s="682"/>
      <c r="L116" s="682"/>
      <c r="M116" s="682"/>
      <c r="N116" s="682"/>
      <c r="O116" s="682"/>
      <c r="P116" s="682"/>
      <c r="Q116" s="682"/>
      <c r="R116" s="682"/>
      <c r="S116" s="682"/>
      <c r="T116" s="682"/>
      <c r="U116" s="682"/>
      <c r="V116" s="682"/>
      <c r="W116" s="682"/>
      <c r="X116" s="682"/>
      <c r="Y116" s="682"/>
      <c r="Z116" s="682"/>
      <c r="AA116" s="682"/>
      <c r="AB116" s="682"/>
    </row>
    <row r="117" spans="1:28" ht="15">
      <c r="A117" s="682"/>
      <c r="B117" s="682"/>
      <c r="C117" s="682"/>
      <c r="D117" s="682"/>
      <c r="E117" s="682"/>
      <c r="F117" s="682"/>
      <c r="G117" s="682"/>
      <c r="H117" s="682"/>
      <c r="I117" s="682"/>
      <c r="J117" s="682"/>
      <c r="K117" s="682"/>
      <c r="L117" s="682"/>
      <c r="M117" s="682"/>
      <c r="N117" s="682"/>
      <c r="O117" s="682"/>
      <c r="P117" s="682"/>
      <c r="Q117" s="682"/>
      <c r="R117" s="682"/>
      <c r="S117" s="682"/>
      <c r="T117" s="682"/>
      <c r="U117" s="682"/>
      <c r="V117" s="682"/>
      <c r="W117" s="682"/>
      <c r="X117" s="682"/>
      <c r="Y117" s="682"/>
      <c r="Z117" s="682"/>
      <c r="AA117" s="682"/>
      <c r="AB117" s="682"/>
    </row>
    <row r="118" spans="1:28" ht="15">
      <c r="A118" s="682"/>
      <c r="B118" s="682"/>
      <c r="C118" s="682"/>
      <c r="D118" s="682"/>
      <c r="E118" s="682"/>
      <c r="F118" s="682"/>
      <c r="G118" s="682"/>
      <c r="H118" s="682"/>
      <c r="I118" s="682"/>
      <c r="J118" s="682"/>
      <c r="K118" s="682"/>
      <c r="L118" s="682"/>
      <c r="M118" s="682"/>
      <c r="N118" s="682"/>
      <c r="O118" s="682"/>
      <c r="P118" s="682"/>
      <c r="Q118" s="682"/>
      <c r="R118" s="682"/>
      <c r="S118" s="682"/>
      <c r="T118" s="682"/>
      <c r="U118" s="682"/>
      <c r="V118" s="682"/>
      <c r="W118" s="682"/>
      <c r="X118" s="682"/>
      <c r="Y118" s="682"/>
      <c r="Z118" s="682"/>
      <c r="AA118" s="682"/>
      <c r="AB118" s="682"/>
    </row>
    <row r="119" spans="1:28" ht="15">
      <c r="A119" s="682"/>
      <c r="B119" s="682"/>
      <c r="C119" s="682"/>
      <c r="D119" s="682"/>
      <c r="E119" s="682"/>
      <c r="F119" s="682"/>
      <c r="G119" s="682"/>
      <c r="H119" s="682"/>
      <c r="I119" s="682"/>
      <c r="J119" s="682"/>
      <c r="K119" s="682"/>
      <c r="L119" s="682"/>
      <c r="M119" s="682"/>
      <c r="N119" s="682"/>
      <c r="O119" s="682"/>
      <c r="P119" s="682"/>
      <c r="Q119" s="682"/>
      <c r="R119" s="682"/>
      <c r="S119" s="682"/>
      <c r="T119" s="682"/>
      <c r="U119" s="682"/>
      <c r="V119" s="682"/>
      <c r="W119" s="682"/>
      <c r="X119" s="682"/>
      <c r="Y119" s="682"/>
      <c r="Z119" s="682"/>
      <c r="AA119" s="682"/>
      <c r="AB119" s="682"/>
    </row>
    <row r="120" spans="1:28" ht="15">
      <c r="A120" s="682"/>
      <c r="B120" s="682"/>
      <c r="C120" s="682"/>
      <c r="D120" s="682"/>
      <c r="E120" s="682"/>
      <c r="F120" s="682"/>
      <c r="G120" s="682"/>
      <c r="H120" s="682"/>
      <c r="I120" s="682"/>
      <c r="J120" s="682"/>
      <c r="K120" s="682"/>
      <c r="L120" s="682"/>
      <c r="M120" s="682"/>
      <c r="N120" s="682"/>
      <c r="O120" s="682"/>
      <c r="P120" s="682"/>
      <c r="Q120" s="682"/>
      <c r="R120" s="682"/>
      <c r="S120" s="682"/>
      <c r="T120" s="682"/>
      <c r="U120" s="682"/>
      <c r="V120" s="682"/>
      <c r="W120" s="682"/>
      <c r="X120" s="682"/>
      <c r="Y120" s="682"/>
      <c r="Z120" s="682"/>
      <c r="AA120" s="682"/>
      <c r="AB120" s="682"/>
    </row>
    <row r="121" spans="1:28" ht="15">
      <c r="A121" s="682"/>
      <c r="B121" s="682"/>
      <c r="C121" s="682"/>
      <c r="D121" s="682"/>
      <c r="E121" s="682"/>
      <c r="F121" s="682"/>
      <c r="G121" s="682"/>
      <c r="H121" s="682"/>
      <c r="I121" s="682"/>
      <c r="J121" s="682"/>
      <c r="K121" s="682"/>
      <c r="L121" s="682"/>
      <c r="M121" s="682"/>
      <c r="N121" s="682"/>
      <c r="O121" s="682"/>
      <c r="P121" s="682"/>
      <c r="Q121" s="682"/>
      <c r="R121" s="682"/>
      <c r="S121" s="682"/>
      <c r="T121" s="682"/>
      <c r="U121" s="682"/>
      <c r="V121" s="682"/>
      <c r="W121" s="682"/>
      <c r="X121" s="682"/>
      <c r="Y121" s="682"/>
      <c r="Z121" s="682"/>
      <c r="AA121" s="682"/>
      <c r="AB121" s="682"/>
    </row>
    <row r="122" spans="1:28" ht="15">
      <c r="A122" s="682"/>
      <c r="B122" s="682"/>
      <c r="C122" s="682"/>
      <c r="D122" s="682"/>
      <c r="E122" s="682"/>
      <c r="F122" s="682"/>
      <c r="G122" s="682"/>
      <c r="H122" s="682"/>
      <c r="I122" s="682"/>
      <c r="J122" s="682"/>
      <c r="K122" s="682"/>
      <c r="L122" s="682"/>
      <c r="M122" s="682"/>
      <c r="N122" s="682"/>
      <c r="O122" s="682"/>
      <c r="P122" s="682"/>
      <c r="Q122" s="682"/>
      <c r="R122" s="682"/>
      <c r="S122" s="682"/>
      <c r="T122" s="682"/>
      <c r="U122" s="682"/>
      <c r="V122" s="682"/>
      <c r="W122" s="682"/>
      <c r="X122" s="682"/>
      <c r="Y122" s="682"/>
      <c r="Z122" s="682"/>
      <c r="AA122" s="682"/>
      <c r="AB122" s="682"/>
    </row>
    <row r="123" spans="1:28" ht="15">
      <c r="A123" s="682"/>
      <c r="B123" s="682"/>
      <c r="C123" s="682"/>
      <c r="D123" s="682"/>
      <c r="E123" s="682"/>
      <c r="F123" s="682"/>
      <c r="G123" s="682"/>
      <c r="H123" s="682"/>
      <c r="I123" s="682"/>
      <c r="J123" s="682"/>
      <c r="K123" s="682"/>
      <c r="L123" s="682"/>
      <c r="M123" s="682"/>
      <c r="N123" s="682"/>
      <c r="O123" s="682"/>
      <c r="P123" s="682"/>
      <c r="Q123" s="682"/>
      <c r="R123" s="682"/>
      <c r="S123" s="682"/>
      <c r="T123" s="682"/>
      <c r="U123" s="682"/>
      <c r="V123" s="682"/>
      <c r="W123" s="682"/>
      <c r="X123" s="682"/>
      <c r="Y123" s="682"/>
      <c r="Z123" s="682"/>
      <c r="AA123" s="682"/>
      <c r="AB123" s="682"/>
    </row>
    <row r="124" spans="1:28" ht="15">
      <c r="A124" s="682"/>
      <c r="B124" s="682"/>
      <c r="C124" s="682"/>
      <c r="D124" s="682"/>
      <c r="E124" s="682"/>
      <c r="F124" s="682"/>
      <c r="G124" s="682"/>
      <c r="H124" s="682"/>
      <c r="I124" s="682"/>
      <c r="J124" s="682"/>
      <c r="K124" s="682"/>
      <c r="L124" s="682"/>
      <c r="M124" s="682"/>
      <c r="N124" s="682"/>
      <c r="O124" s="682"/>
      <c r="P124" s="682"/>
      <c r="Q124" s="682"/>
      <c r="R124" s="682"/>
      <c r="S124" s="682"/>
      <c r="T124" s="682"/>
      <c r="U124" s="682"/>
      <c r="V124" s="682"/>
      <c r="W124" s="682"/>
      <c r="X124" s="682"/>
      <c r="Y124" s="682"/>
      <c r="Z124" s="682"/>
      <c r="AA124" s="682"/>
      <c r="AB124" s="682"/>
    </row>
    <row r="125" spans="1:28" ht="15">
      <c r="A125" s="682"/>
      <c r="B125" s="682"/>
      <c r="C125" s="682"/>
      <c r="D125" s="682"/>
      <c r="E125" s="682"/>
      <c r="F125" s="682"/>
      <c r="G125" s="682"/>
      <c r="H125" s="682"/>
      <c r="I125" s="682"/>
      <c r="J125" s="682"/>
      <c r="K125" s="682"/>
      <c r="L125" s="682"/>
      <c r="M125" s="682"/>
      <c r="N125" s="682"/>
      <c r="O125" s="682"/>
      <c r="P125" s="682"/>
      <c r="Q125" s="682"/>
      <c r="R125" s="682"/>
      <c r="S125" s="682"/>
      <c r="T125" s="682"/>
      <c r="U125" s="682"/>
      <c r="V125" s="682"/>
      <c r="W125" s="682"/>
      <c r="X125" s="682"/>
      <c r="Y125" s="682"/>
      <c r="Z125" s="682"/>
      <c r="AA125" s="682"/>
      <c r="AB125" s="682"/>
    </row>
    <row r="126" spans="1:28" ht="15">
      <c r="A126" s="682"/>
      <c r="B126" s="682"/>
      <c r="C126" s="682"/>
      <c r="D126" s="682"/>
      <c r="E126" s="682"/>
      <c r="F126" s="682"/>
      <c r="G126" s="682"/>
      <c r="H126" s="682"/>
      <c r="I126" s="682"/>
      <c r="J126" s="682"/>
      <c r="K126" s="682"/>
      <c r="L126" s="682"/>
      <c r="M126" s="682"/>
      <c r="N126" s="682"/>
      <c r="O126" s="682"/>
      <c r="P126" s="682"/>
      <c r="Q126" s="682"/>
      <c r="R126" s="682"/>
      <c r="S126" s="682"/>
      <c r="T126" s="682"/>
      <c r="U126" s="682"/>
      <c r="V126" s="682"/>
      <c r="W126" s="682"/>
      <c r="X126" s="682"/>
      <c r="Y126" s="682"/>
      <c r="Z126" s="682"/>
      <c r="AA126" s="682"/>
      <c r="AB126" s="682"/>
    </row>
    <row r="127" spans="1:28" ht="15">
      <c r="A127" s="682"/>
      <c r="B127" s="682"/>
      <c r="C127" s="682"/>
      <c r="D127" s="682"/>
      <c r="E127" s="682"/>
      <c r="F127" s="682"/>
      <c r="G127" s="682"/>
      <c r="H127" s="682"/>
      <c r="I127" s="682"/>
      <c r="J127" s="682"/>
      <c r="K127" s="682"/>
      <c r="L127" s="682"/>
      <c r="M127" s="682"/>
      <c r="N127" s="682"/>
      <c r="O127" s="682"/>
      <c r="P127" s="682"/>
      <c r="Q127" s="682"/>
      <c r="R127" s="682"/>
      <c r="S127" s="682"/>
      <c r="T127" s="682"/>
      <c r="U127" s="682"/>
      <c r="V127" s="682"/>
      <c r="W127" s="682"/>
      <c r="X127" s="682"/>
      <c r="Y127" s="682"/>
      <c r="Z127" s="682"/>
      <c r="AA127" s="682"/>
      <c r="AB127" s="682"/>
    </row>
    <row r="128" spans="1:28" ht="15">
      <c r="A128" s="682"/>
      <c r="B128" s="682"/>
      <c r="C128" s="682"/>
      <c r="D128" s="682"/>
      <c r="E128" s="682"/>
      <c r="F128" s="682"/>
      <c r="G128" s="682"/>
      <c r="H128" s="682"/>
      <c r="I128" s="682"/>
      <c r="J128" s="682"/>
      <c r="K128" s="682"/>
      <c r="L128" s="682"/>
      <c r="M128" s="682"/>
      <c r="N128" s="682"/>
      <c r="O128" s="682"/>
      <c r="P128" s="682"/>
      <c r="Q128" s="682"/>
      <c r="R128" s="682"/>
      <c r="S128" s="682"/>
      <c r="T128" s="682"/>
      <c r="U128" s="682"/>
      <c r="V128" s="682"/>
      <c r="W128" s="682"/>
      <c r="X128" s="682"/>
      <c r="Y128" s="682"/>
      <c r="Z128" s="682"/>
      <c r="AA128" s="682"/>
      <c r="AB128" s="682"/>
    </row>
    <row r="129" spans="1:28" ht="15">
      <c r="A129" s="682"/>
      <c r="B129" s="682"/>
      <c r="C129" s="682"/>
      <c r="D129" s="682"/>
      <c r="E129" s="682"/>
      <c r="F129" s="682"/>
      <c r="G129" s="682"/>
      <c r="H129" s="682"/>
      <c r="I129" s="682"/>
      <c r="J129" s="682"/>
      <c r="K129" s="682"/>
      <c r="L129" s="682"/>
      <c r="M129" s="682"/>
      <c r="N129" s="682"/>
      <c r="O129" s="682"/>
      <c r="P129" s="682"/>
      <c r="Q129" s="682"/>
      <c r="R129" s="682"/>
      <c r="S129" s="682"/>
      <c r="T129" s="682"/>
      <c r="U129" s="682"/>
      <c r="V129" s="682"/>
      <c r="W129" s="682"/>
      <c r="X129" s="682"/>
      <c r="Y129" s="682"/>
      <c r="Z129" s="682"/>
      <c r="AA129" s="682"/>
      <c r="AB129" s="682"/>
    </row>
    <row r="130" spans="1:28" ht="15">
      <c r="A130" s="682"/>
      <c r="B130" s="682"/>
      <c r="C130" s="682"/>
      <c r="D130" s="682"/>
      <c r="E130" s="682"/>
      <c r="F130" s="682"/>
      <c r="G130" s="682"/>
      <c r="H130" s="682"/>
      <c r="I130" s="682"/>
      <c r="J130" s="682"/>
      <c r="K130" s="682"/>
      <c r="L130" s="682"/>
      <c r="M130" s="682"/>
      <c r="N130" s="682"/>
      <c r="O130" s="682"/>
      <c r="P130" s="682"/>
      <c r="Q130" s="682"/>
      <c r="R130" s="682"/>
      <c r="S130" s="682"/>
      <c r="T130" s="682"/>
      <c r="U130" s="682"/>
      <c r="V130" s="682"/>
      <c r="W130" s="682"/>
      <c r="X130" s="682"/>
      <c r="Y130" s="682"/>
      <c r="Z130" s="682"/>
      <c r="AA130" s="682"/>
      <c r="AB130" s="682"/>
    </row>
    <row r="131" spans="1:28" ht="15">
      <c r="A131" s="682"/>
      <c r="B131" s="682"/>
      <c r="C131" s="682"/>
      <c r="D131" s="682"/>
      <c r="E131" s="682"/>
      <c r="F131" s="682"/>
      <c r="G131" s="682"/>
      <c r="H131" s="682"/>
      <c r="I131" s="682"/>
      <c r="J131" s="682"/>
      <c r="K131" s="682"/>
      <c r="L131" s="682"/>
      <c r="M131" s="682"/>
      <c r="N131" s="682"/>
      <c r="O131" s="682"/>
      <c r="P131" s="682"/>
      <c r="Q131" s="682"/>
      <c r="R131" s="682"/>
      <c r="S131" s="682"/>
      <c r="T131" s="682"/>
      <c r="U131" s="682"/>
      <c r="V131" s="682"/>
      <c r="W131" s="682"/>
      <c r="X131" s="682"/>
      <c r="Y131" s="682"/>
      <c r="Z131" s="682"/>
      <c r="AA131" s="682"/>
      <c r="AB131" s="682"/>
    </row>
    <row r="132" spans="1:28" ht="15">
      <c r="A132" s="682"/>
      <c r="B132" s="682"/>
      <c r="C132" s="682"/>
      <c r="D132" s="682"/>
      <c r="E132" s="682"/>
      <c r="F132" s="682"/>
      <c r="G132" s="682"/>
      <c r="H132" s="682"/>
      <c r="I132" s="682"/>
      <c r="J132" s="682"/>
      <c r="K132" s="682"/>
      <c r="L132" s="682"/>
      <c r="M132" s="682"/>
      <c r="N132" s="682"/>
      <c r="O132" s="682"/>
      <c r="P132" s="682"/>
      <c r="Q132" s="682"/>
      <c r="R132" s="682"/>
      <c r="S132" s="682"/>
      <c r="T132" s="682"/>
      <c r="U132" s="682"/>
      <c r="V132" s="682"/>
      <c r="W132" s="682"/>
      <c r="X132" s="682"/>
      <c r="Y132" s="682"/>
      <c r="Z132" s="682"/>
      <c r="AA132" s="682"/>
      <c r="AB132" s="682"/>
    </row>
    <row r="133" spans="1:28" ht="15">
      <c r="A133" s="682"/>
      <c r="B133" s="682"/>
      <c r="C133" s="682"/>
      <c r="D133" s="682"/>
      <c r="E133" s="682"/>
      <c r="F133" s="682"/>
      <c r="G133" s="682"/>
      <c r="H133" s="682"/>
      <c r="I133" s="682"/>
      <c r="J133" s="682"/>
      <c r="K133" s="682"/>
      <c r="L133" s="682"/>
      <c r="M133" s="682"/>
      <c r="N133" s="682"/>
      <c r="O133" s="682"/>
      <c r="P133" s="682"/>
      <c r="Q133" s="682"/>
      <c r="R133" s="682"/>
      <c r="S133" s="682"/>
      <c r="T133" s="682"/>
      <c r="U133" s="682"/>
      <c r="V133" s="682"/>
      <c r="W133" s="682"/>
      <c r="X133" s="682"/>
      <c r="Y133" s="682"/>
      <c r="Z133" s="682"/>
      <c r="AA133" s="682"/>
      <c r="AB133" s="682"/>
    </row>
    <row r="134" spans="1:28" ht="15">
      <c r="A134" s="682"/>
      <c r="B134" s="682"/>
      <c r="C134" s="682"/>
      <c r="D134" s="682"/>
      <c r="E134" s="682"/>
      <c r="F134" s="682"/>
      <c r="G134" s="682"/>
      <c r="H134" s="682"/>
      <c r="I134" s="682"/>
      <c r="J134" s="682"/>
      <c r="K134" s="682"/>
      <c r="L134" s="682"/>
      <c r="M134" s="682"/>
      <c r="N134" s="682"/>
      <c r="O134" s="682"/>
      <c r="P134" s="682"/>
      <c r="Q134" s="682"/>
      <c r="R134" s="682"/>
      <c r="S134" s="682"/>
      <c r="T134" s="682"/>
      <c r="U134" s="682"/>
      <c r="V134" s="682"/>
      <c r="W134" s="682"/>
      <c r="X134" s="682"/>
      <c r="Y134" s="682"/>
      <c r="Z134" s="682"/>
      <c r="AA134" s="682"/>
      <c r="AB134" s="682"/>
    </row>
    <row r="135" spans="1:28" ht="15">
      <c r="A135" s="682"/>
      <c r="B135" s="682"/>
      <c r="C135" s="682"/>
      <c r="D135" s="682"/>
      <c r="E135" s="682"/>
      <c r="F135" s="682"/>
      <c r="G135" s="682"/>
      <c r="H135" s="682"/>
      <c r="I135" s="682"/>
      <c r="J135" s="682"/>
      <c r="K135" s="682"/>
      <c r="L135" s="682"/>
      <c r="M135" s="682"/>
      <c r="N135" s="682"/>
      <c r="O135" s="682"/>
      <c r="P135" s="682"/>
      <c r="Q135" s="682"/>
      <c r="R135" s="682"/>
      <c r="S135" s="682"/>
      <c r="T135" s="682"/>
      <c r="U135" s="682"/>
      <c r="V135" s="682"/>
      <c r="W135" s="682"/>
      <c r="X135" s="682"/>
      <c r="Y135" s="682"/>
      <c r="Z135" s="682"/>
      <c r="AA135" s="682"/>
      <c r="AB135" s="682"/>
    </row>
    <row r="136" spans="1:28" ht="15">
      <c r="A136" s="682"/>
      <c r="B136" s="682"/>
      <c r="C136" s="682"/>
      <c r="D136" s="682"/>
      <c r="E136" s="682"/>
      <c r="F136" s="682"/>
      <c r="G136" s="682"/>
      <c r="H136" s="682"/>
      <c r="I136" s="682"/>
      <c r="J136" s="682"/>
      <c r="K136" s="682"/>
      <c r="L136" s="682"/>
      <c r="M136" s="682"/>
      <c r="N136" s="682"/>
      <c r="O136" s="682"/>
      <c r="P136" s="682"/>
      <c r="Q136" s="682"/>
      <c r="R136" s="682"/>
      <c r="S136" s="682"/>
      <c r="T136" s="682"/>
      <c r="U136" s="682"/>
      <c r="V136" s="682"/>
      <c r="W136" s="682"/>
      <c r="X136" s="682"/>
      <c r="Y136" s="682"/>
      <c r="Z136" s="682"/>
      <c r="AA136" s="682"/>
      <c r="AB136" s="682"/>
    </row>
    <row r="137" spans="1:28" ht="15">
      <c r="A137" s="682"/>
      <c r="B137" s="682"/>
      <c r="C137" s="682"/>
      <c r="D137" s="682"/>
      <c r="E137" s="682"/>
      <c r="F137" s="682"/>
      <c r="G137" s="682"/>
      <c r="H137" s="682"/>
      <c r="I137" s="682"/>
      <c r="J137" s="682"/>
      <c r="K137" s="682"/>
      <c r="L137" s="682"/>
      <c r="M137" s="682"/>
      <c r="N137" s="682"/>
      <c r="O137" s="682"/>
      <c r="P137" s="682"/>
      <c r="Q137" s="682"/>
      <c r="R137" s="682"/>
      <c r="S137" s="682"/>
      <c r="T137" s="682"/>
      <c r="U137" s="682"/>
      <c r="V137" s="682"/>
      <c r="W137" s="682"/>
      <c r="X137" s="682"/>
      <c r="Y137" s="682"/>
      <c r="Z137" s="682"/>
      <c r="AA137" s="682"/>
      <c r="AB137" s="682"/>
    </row>
    <row r="138" spans="1:28" ht="15">
      <c r="A138" s="682"/>
      <c r="B138" s="682"/>
      <c r="C138" s="682"/>
      <c r="D138" s="682"/>
      <c r="E138" s="682"/>
      <c r="F138" s="682"/>
      <c r="G138" s="682"/>
      <c r="H138" s="682"/>
      <c r="I138" s="682"/>
      <c r="J138" s="682"/>
      <c r="K138" s="682"/>
      <c r="L138" s="682"/>
      <c r="M138" s="682"/>
      <c r="N138" s="682"/>
      <c r="O138" s="682"/>
      <c r="P138" s="682"/>
      <c r="Q138" s="682"/>
      <c r="R138" s="682"/>
      <c r="S138" s="682"/>
      <c r="T138" s="682"/>
      <c r="U138" s="682"/>
      <c r="V138" s="682"/>
      <c r="W138" s="682"/>
      <c r="X138" s="682"/>
      <c r="Y138" s="682"/>
      <c r="Z138" s="682"/>
      <c r="AA138" s="682"/>
      <c r="AB138" s="682"/>
    </row>
    <row r="139" spans="1:28" ht="15">
      <c r="A139" s="682"/>
      <c r="B139" s="682"/>
      <c r="C139" s="682"/>
      <c r="D139" s="682"/>
      <c r="E139" s="682"/>
      <c r="F139" s="682"/>
      <c r="G139" s="682"/>
      <c r="H139" s="682"/>
      <c r="I139" s="682"/>
      <c r="J139" s="682"/>
      <c r="K139" s="682"/>
      <c r="L139" s="682"/>
      <c r="M139" s="682"/>
      <c r="N139" s="682"/>
      <c r="O139" s="682"/>
      <c r="P139" s="682"/>
      <c r="Q139" s="682"/>
      <c r="R139" s="682"/>
      <c r="S139" s="682"/>
      <c r="T139" s="682"/>
      <c r="U139" s="682"/>
      <c r="V139" s="682"/>
      <c r="W139" s="682"/>
      <c r="X139" s="682"/>
      <c r="Y139" s="682"/>
      <c r="Z139" s="682"/>
      <c r="AA139" s="682"/>
      <c r="AB139" s="682"/>
    </row>
    <row r="140" spans="1:28" ht="15">
      <c r="A140" s="682"/>
      <c r="B140" s="682"/>
      <c r="C140" s="682"/>
      <c r="D140" s="682"/>
      <c r="E140" s="682"/>
      <c r="F140" s="682"/>
      <c r="G140" s="682"/>
      <c r="H140" s="682"/>
      <c r="I140" s="682"/>
      <c r="J140" s="682"/>
      <c r="K140" s="682"/>
      <c r="L140" s="682"/>
      <c r="M140" s="682"/>
      <c r="N140" s="682"/>
      <c r="O140" s="682"/>
      <c r="P140" s="682"/>
      <c r="Q140" s="682"/>
      <c r="R140" s="682"/>
      <c r="S140" s="682"/>
      <c r="T140" s="682"/>
      <c r="U140" s="682"/>
      <c r="V140" s="682"/>
      <c r="W140" s="682"/>
      <c r="X140" s="682"/>
      <c r="Y140" s="682"/>
      <c r="Z140" s="682"/>
      <c r="AA140" s="682"/>
      <c r="AB140" s="682"/>
    </row>
    <row r="141" spans="1:28" ht="15">
      <c r="A141" s="682"/>
      <c r="B141" s="682"/>
      <c r="C141" s="682"/>
      <c r="D141" s="682"/>
      <c r="E141" s="682"/>
      <c r="F141" s="682"/>
      <c r="G141" s="682"/>
      <c r="H141" s="682"/>
      <c r="I141" s="682"/>
      <c r="J141" s="682"/>
      <c r="K141" s="682"/>
      <c r="L141" s="682"/>
      <c r="M141" s="682"/>
      <c r="N141" s="682"/>
      <c r="O141" s="682"/>
      <c r="P141" s="682"/>
      <c r="Q141" s="682"/>
      <c r="R141" s="682"/>
      <c r="S141" s="682"/>
      <c r="T141" s="682"/>
      <c r="U141" s="682"/>
      <c r="V141" s="682"/>
      <c r="W141" s="682"/>
      <c r="X141" s="682"/>
      <c r="Y141" s="682"/>
      <c r="Z141" s="682"/>
      <c r="AA141" s="682"/>
      <c r="AB141" s="682"/>
    </row>
    <row r="142" spans="1:28" ht="15">
      <c r="A142" s="682"/>
      <c r="B142" s="682"/>
      <c r="C142" s="682"/>
      <c r="D142" s="682"/>
      <c r="E142" s="682"/>
      <c r="F142" s="682"/>
      <c r="G142" s="682"/>
      <c r="H142" s="682"/>
      <c r="I142" s="682"/>
      <c r="J142" s="682"/>
      <c r="K142" s="682"/>
      <c r="L142" s="682"/>
      <c r="M142" s="682"/>
      <c r="N142" s="682"/>
      <c r="O142" s="682"/>
      <c r="P142" s="682"/>
      <c r="Q142" s="682"/>
      <c r="R142" s="682"/>
      <c r="S142" s="682"/>
      <c r="T142" s="682"/>
      <c r="U142" s="682"/>
      <c r="V142" s="682"/>
      <c r="W142" s="682"/>
      <c r="X142" s="682"/>
      <c r="Y142" s="682"/>
      <c r="Z142" s="682"/>
      <c r="AA142" s="682"/>
      <c r="AB142" s="682"/>
    </row>
    <row r="143" spans="1:28" ht="15">
      <c r="A143" s="682"/>
      <c r="B143" s="682"/>
      <c r="C143" s="682"/>
      <c r="D143" s="682"/>
      <c r="E143" s="682"/>
      <c r="F143" s="682"/>
      <c r="G143" s="682"/>
      <c r="H143" s="682"/>
      <c r="I143" s="682"/>
      <c r="J143" s="682"/>
      <c r="K143" s="682"/>
      <c r="L143" s="682"/>
      <c r="M143" s="682"/>
      <c r="N143" s="682"/>
      <c r="O143" s="682"/>
      <c r="P143" s="682"/>
      <c r="Q143" s="682"/>
      <c r="R143" s="682"/>
      <c r="S143" s="682"/>
      <c r="T143" s="682"/>
      <c r="U143" s="682"/>
      <c r="V143" s="682"/>
      <c r="W143" s="682"/>
      <c r="X143" s="682"/>
      <c r="Y143" s="682"/>
      <c r="Z143" s="682"/>
      <c r="AA143" s="682"/>
      <c r="AB143" s="682"/>
    </row>
    <row r="144" spans="1:28" ht="15">
      <c r="A144" s="682"/>
      <c r="B144" s="682"/>
      <c r="C144" s="682"/>
      <c r="D144" s="682"/>
      <c r="E144" s="682"/>
      <c r="F144" s="682"/>
      <c r="G144" s="682"/>
      <c r="H144" s="682"/>
      <c r="I144" s="682"/>
      <c r="J144" s="682"/>
      <c r="K144" s="682"/>
      <c r="L144" s="682"/>
      <c r="M144" s="682"/>
      <c r="N144" s="682"/>
      <c r="O144" s="682"/>
      <c r="P144" s="682"/>
      <c r="Q144" s="682"/>
      <c r="R144" s="682"/>
      <c r="S144" s="682"/>
      <c r="T144" s="682"/>
      <c r="U144" s="682"/>
      <c r="V144" s="682"/>
      <c r="W144" s="682"/>
      <c r="X144" s="682"/>
      <c r="Y144" s="682"/>
      <c r="Z144" s="682"/>
      <c r="AA144" s="682"/>
      <c r="AB144" s="682"/>
    </row>
    <row r="145" spans="1:28" ht="15">
      <c r="A145" s="682"/>
      <c r="B145" s="682"/>
      <c r="C145" s="682"/>
      <c r="D145" s="682"/>
      <c r="E145" s="682"/>
      <c r="F145" s="682"/>
      <c r="G145" s="682"/>
      <c r="H145" s="682"/>
      <c r="I145" s="682"/>
      <c r="J145" s="682"/>
      <c r="K145" s="682"/>
      <c r="L145" s="682"/>
      <c r="M145" s="682"/>
      <c r="N145" s="682"/>
      <c r="O145" s="682"/>
      <c r="P145" s="682"/>
      <c r="Q145" s="682"/>
      <c r="R145" s="682"/>
      <c r="S145" s="682"/>
      <c r="T145" s="682"/>
      <c r="U145" s="682"/>
      <c r="V145" s="682"/>
      <c r="W145" s="682"/>
      <c r="X145" s="682"/>
      <c r="Y145" s="682"/>
      <c r="Z145" s="682"/>
      <c r="AA145" s="682"/>
      <c r="AB145" s="682"/>
    </row>
    <row r="146" spans="1:28" ht="15">
      <c r="A146" s="682"/>
      <c r="B146" s="682"/>
      <c r="C146" s="682"/>
      <c r="D146" s="682"/>
      <c r="E146" s="682"/>
      <c r="F146" s="682"/>
      <c r="G146" s="682"/>
      <c r="H146" s="682"/>
      <c r="I146" s="682"/>
      <c r="J146" s="682"/>
      <c r="K146" s="682"/>
      <c r="L146" s="682"/>
      <c r="M146" s="682"/>
      <c r="N146" s="682"/>
      <c r="O146" s="682"/>
      <c r="P146" s="682"/>
      <c r="Q146" s="682"/>
      <c r="R146" s="682"/>
      <c r="S146" s="682"/>
      <c r="T146" s="682"/>
      <c r="U146" s="682"/>
      <c r="V146" s="682"/>
      <c r="W146" s="682"/>
      <c r="X146" s="682"/>
      <c r="Y146" s="682"/>
      <c r="Z146" s="682"/>
      <c r="AA146" s="682"/>
      <c r="AB146" s="682"/>
    </row>
    <row r="147" spans="1:28" ht="15">
      <c r="A147" s="682"/>
      <c r="B147" s="682"/>
      <c r="C147" s="682"/>
      <c r="D147" s="682"/>
      <c r="E147" s="682"/>
      <c r="F147" s="682"/>
      <c r="G147" s="682"/>
      <c r="H147" s="682"/>
      <c r="I147" s="682"/>
      <c r="J147" s="682"/>
      <c r="K147" s="682"/>
      <c r="L147" s="682"/>
      <c r="M147" s="682"/>
      <c r="N147" s="682"/>
      <c r="O147" s="682"/>
      <c r="P147" s="682"/>
      <c r="Q147" s="682"/>
      <c r="R147" s="682"/>
      <c r="S147" s="682"/>
      <c r="T147" s="682"/>
      <c r="U147" s="682"/>
      <c r="V147" s="682"/>
      <c r="W147" s="682"/>
      <c r="X147" s="682"/>
      <c r="Y147" s="682"/>
      <c r="Z147" s="682"/>
      <c r="AA147" s="682"/>
      <c r="AB147" s="682"/>
    </row>
    <row r="148" spans="1:28" ht="15">
      <c r="A148" s="682"/>
      <c r="B148" s="682"/>
      <c r="C148" s="682"/>
      <c r="D148" s="682"/>
      <c r="E148" s="682"/>
      <c r="F148" s="682"/>
      <c r="G148" s="682"/>
      <c r="H148" s="682"/>
      <c r="I148" s="682"/>
      <c r="J148" s="682"/>
      <c r="K148" s="682"/>
      <c r="L148" s="682"/>
      <c r="M148" s="682"/>
      <c r="N148" s="682"/>
      <c r="O148" s="682"/>
      <c r="P148" s="682"/>
      <c r="Q148" s="682"/>
      <c r="R148" s="682"/>
      <c r="S148" s="682"/>
      <c r="T148" s="682"/>
      <c r="U148" s="682"/>
      <c r="V148" s="682"/>
      <c r="W148" s="682"/>
      <c r="X148" s="682"/>
      <c r="Y148" s="682"/>
      <c r="Z148" s="682"/>
      <c r="AA148" s="682"/>
      <c r="AB148" s="682"/>
    </row>
    <row r="149" spans="1:28" ht="15">
      <c r="A149" s="682"/>
      <c r="B149" s="682"/>
      <c r="C149" s="682"/>
      <c r="D149" s="682"/>
      <c r="E149" s="682"/>
      <c r="F149" s="682"/>
      <c r="G149" s="682"/>
      <c r="H149" s="682"/>
      <c r="I149" s="682"/>
      <c r="J149" s="682"/>
      <c r="K149" s="682"/>
      <c r="L149" s="682"/>
      <c r="M149" s="682"/>
      <c r="N149" s="682"/>
      <c r="O149" s="682"/>
      <c r="P149" s="682"/>
      <c r="Q149" s="682"/>
      <c r="R149" s="682"/>
      <c r="S149" s="682"/>
      <c r="T149" s="682"/>
      <c r="U149" s="682"/>
      <c r="V149" s="682"/>
      <c r="W149" s="682"/>
      <c r="X149" s="682"/>
      <c r="Y149" s="682"/>
      <c r="Z149" s="682"/>
      <c r="AA149" s="682"/>
      <c r="AB149" s="682"/>
    </row>
    <row r="150" spans="1:28" ht="15">
      <c r="A150" s="682"/>
      <c r="B150" s="682"/>
      <c r="C150" s="682"/>
      <c r="D150" s="682"/>
      <c r="E150" s="682"/>
      <c r="F150" s="682"/>
      <c r="G150" s="682"/>
      <c r="H150" s="682"/>
      <c r="I150" s="682"/>
      <c r="J150" s="682"/>
      <c r="K150" s="682"/>
      <c r="L150" s="682"/>
      <c r="M150" s="682"/>
      <c r="N150" s="682"/>
      <c r="O150" s="682"/>
      <c r="P150" s="682"/>
      <c r="Q150" s="682"/>
      <c r="R150" s="682"/>
      <c r="S150" s="682"/>
      <c r="T150" s="682"/>
      <c r="U150" s="682"/>
      <c r="V150" s="682"/>
      <c r="W150" s="682"/>
      <c r="X150" s="682"/>
      <c r="Y150" s="682"/>
      <c r="Z150" s="682"/>
      <c r="AA150" s="682"/>
      <c r="AB150" s="682"/>
    </row>
    <row r="151" spans="1:28" ht="15">
      <c r="A151" s="682"/>
      <c r="B151" s="682"/>
      <c r="C151" s="682"/>
      <c r="D151" s="682"/>
      <c r="E151" s="682"/>
      <c r="F151" s="682"/>
      <c r="G151" s="682"/>
      <c r="H151" s="682"/>
      <c r="I151" s="682"/>
      <c r="J151" s="682"/>
      <c r="K151" s="682"/>
      <c r="L151" s="682"/>
      <c r="M151" s="682"/>
      <c r="N151" s="682"/>
      <c r="O151" s="682"/>
      <c r="P151" s="682"/>
      <c r="Q151" s="682"/>
      <c r="R151" s="682"/>
      <c r="S151" s="682"/>
      <c r="T151" s="682"/>
      <c r="U151" s="682"/>
      <c r="V151" s="682"/>
      <c r="W151" s="682"/>
      <c r="X151" s="682"/>
      <c r="Y151" s="682"/>
      <c r="Z151" s="682"/>
      <c r="AA151" s="682"/>
      <c r="AB151" s="682"/>
    </row>
    <row r="152" spans="1:28" ht="15">
      <c r="A152" s="682"/>
      <c r="B152" s="682"/>
      <c r="C152" s="682"/>
      <c r="D152" s="682"/>
      <c r="E152" s="682"/>
      <c r="F152" s="682"/>
      <c r="G152" s="682"/>
      <c r="H152" s="682"/>
      <c r="I152" s="682"/>
      <c r="J152" s="682"/>
      <c r="K152" s="682"/>
      <c r="L152" s="682"/>
      <c r="M152" s="682"/>
      <c r="N152" s="682"/>
      <c r="O152" s="682"/>
      <c r="P152" s="682"/>
      <c r="Q152" s="682"/>
      <c r="R152" s="682"/>
      <c r="S152" s="682"/>
      <c r="T152" s="682"/>
      <c r="U152" s="682"/>
      <c r="V152" s="682"/>
      <c r="W152" s="682"/>
      <c r="X152" s="682"/>
      <c r="Y152" s="682"/>
      <c r="Z152" s="682"/>
      <c r="AA152" s="682"/>
      <c r="AB152" s="682"/>
    </row>
    <row r="153" spans="1:28" ht="15">
      <c r="A153" s="682"/>
      <c r="B153" s="682"/>
      <c r="C153" s="682"/>
      <c r="D153" s="682"/>
      <c r="E153" s="682"/>
      <c r="F153" s="682"/>
      <c r="G153" s="682"/>
      <c r="H153" s="682"/>
      <c r="I153" s="682"/>
      <c r="J153" s="682"/>
      <c r="K153" s="682"/>
      <c r="L153" s="682"/>
      <c r="M153" s="682"/>
      <c r="N153" s="682"/>
      <c r="O153" s="682"/>
      <c r="P153" s="682"/>
      <c r="Q153" s="682"/>
      <c r="R153" s="682"/>
      <c r="S153" s="682"/>
      <c r="T153" s="682"/>
      <c r="U153" s="682"/>
      <c r="V153" s="682"/>
      <c r="W153" s="682"/>
      <c r="X153" s="682"/>
      <c r="Y153" s="682"/>
      <c r="Z153" s="682"/>
      <c r="AA153" s="682"/>
      <c r="AB153" s="682"/>
    </row>
    <row r="154" spans="1:28" ht="15">
      <c r="A154" s="682"/>
      <c r="B154" s="682"/>
      <c r="C154" s="682"/>
      <c r="D154" s="682"/>
      <c r="E154" s="682"/>
      <c r="F154" s="682"/>
      <c r="G154" s="682"/>
      <c r="H154" s="682"/>
      <c r="I154" s="682"/>
      <c r="J154" s="682"/>
      <c r="K154" s="682"/>
      <c r="L154" s="682"/>
      <c r="M154" s="682"/>
      <c r="N154" s="682"/>
      <c r="O154" s="682"/>
      <c r="P154" s="682"/>
      <c r="Q154" s="682"/>
      <c r="R154" s="682"/>
      <c r="S154" s="682"/>
      <c r="T154" s="682"/>
      <c r="U154" s="682"/>
      <c r="V154" s="682"/>
      <c r="W154" s="682"/>
      <c r="X154" s="682"/>
      <c r="Y154" s="682"/>
      <c r="Z154" s="682"/>
      <c r="AA154" s="682"/>
      <c r="AB154" s="682"/>
    </row>
    <row r="155" spans="1:28" ht="15">
      <c r="A155" s="682"/>
      <c r="B155" s="682"/>
      <c r="C155" s="682"/>
      <c r="D155" s="682"/>
      <c r="E155" s="682"/>
      <c r="F155" s="682"/>
      <c r="G155" s="682"/>
      <c r="H155" s="682"/>
      <c r="I155" s="682"/>
      <c r="J155" s="682"/>
      <c r="K155" s="682"/>
      <c r="L155" s="682"/>
      <c r="M155" s="682"/>
      <c r="N155" s="682"/>
      <c r="O155" s="682"/>
      <c r="P155" s="682"/>
      <c r="Q155" s="682"/>
      <c r="R155" s="682"/>
      <c r="S155" s="682"/>
      <c r="T155" s="682"/>
      <c r="U155" s="682"/>
      <c r="V155" s="682"/>
      <c r="W155" s="682"/>
      <c r="X155" s="682"/>
      <c r="Y155" s="682"/>
      <c r="Z155" s="682"/>
      <c r="AA155" s="682"/>
      <c r="AB155" s="682"/>
    </row>
    <row r="156" spans="1:28" ht="15">
      <c r="A156" s="682"/>
      <c r="B156" s="682"/>
      <c r="C156" s="682"/>
      <c r="D156" s="682"/>
      <c r="E156" s="682"/>
      <c r="F156" s="682"/>
      <c r="G156" s="682"/>
      <c r="H156" s="682"/>
      <c r="I156" s="682"/>
      <c r="J156" s="682"/>
      <c r="K156" s="682"/>
      <c r="L156" s="682"/>
      <c r="M156" s="682"/>
      <c r="N156" s="682"/>
      <c r="O156" s="682"/>
      <c r="P156" s="682"/>
      <c r="Q156" s="682"/>
      <c r="R156" s="682"/>
      <c r="S156" s="682"/>
      <c r="T156" s="682"/>
      <c r="U156" s="682"/>
      <c r="V156" s="682"/>
      <c r="W156" s="682"/>
      <c r="X156" s="682"/>
      <c r="Y156" s="682"/>
      <c r="Z156" s="682"/>
      <c r="AA156" s="682"/>
      <c r="AB156" s="682"/>
    </row>
    <row r="157" spans="1:28" ht="15">
      <c r="A157" s="682"/>
      <c r="B157" s="682"/>
      <c r="C157" s="682"/>
      <c r="D157" s="682"/>
      <c r="E157" s="682"/>
      <c r="F157" s="682"/>
      <c r="G157" s="682"/>
      <c r="H157" s="682"/>
      <c r="I157" s="682"/>
      <c r="J157" s="682"/>
      <c r="K157" s="682"/>
      <c r="L157" s="682"/>
      <c r="M157" s="682"/>
      <c r="N157" s="682"/>
      <c r="O157" s="682"/>
      <c r="P157" s="682"/>
      <c r="Q157" s="682"/>
      <c r="R157" s="682"/>
      <c r="S157" s="682"/>
      <c r="T157" s="682"/>
      <c r="U157" s="682"/>
      <c r="V157" s="682"/>
      <c r="W157" s="682"/>
      <c r="X157" s="682"/>
      <c r="Y157" s="682"/>
      <c r="Z157" s="682"/>
      <c r="AA157" s="682"/>
      <c r="AB157" s="682"/>
    </row>
    <row r="158" spans="1:28" ht="15">
      <c r="A158" s="682"/>
      <c r="B158" s="682"/>
      <c r="C158" s="682"/>
      <c r="D158" s="682"/>
      <c r="E158" s="682"/>
      <c r="F158" s="682"/>
      <c r="G158" s="682"/>
      <c r="H158" s="682"/>
      <c r="I158" s="682"/>
      <c r="J158" s="682"/>
      <c r="K158" s="682"/>
      <c r="L158" s="682"/>
      <c r="M158" s="682"/>
      <c r="N158" s="682"/>
      <c r="O158" s="682"/>
      <c r="P158" s="682"/>
      <c r="Q158" s="682"/>
      <c r="R158" s="682"/>
      <c r="S158" s="682"/>
      <c r="T158" s="682"/>
      <c r="U158" s="682"/>
      <c r="V158" s="682"/>
      <c r="W158" s="682"/>
      <c r="X158" s="682"/>
      <c r="Y158" s="682"/>
      <c r="Z158" s="682"/>
      <c r="AA158" s="682"/>
      <c r="AB158" s="682"/>
    </row>
    <row r="159" spans="1:28" ht="15">
      <c r="A159" s="682"/>
      <c r="B159" s="682"/>
      <c r="C159" s="682"/>
      <c r="D159" s="682"/>
      <c r="E159" s="682"/>
      <c r="F159" s="682"/>
      <c r="G159" s="682"/>
      <c r="H159" s="682"/>
      <c r="I159" s="682"/>
      <c r="J159" s="682"/>
      <c r="K159" s="682"/>
      <c r="L159" s="682"/>
      <c r="M159" s="682"/>
      <c r="N159" s="682"/>
      <c r="O159" s="682"/>
      <c r="P159" s="682"/>
      <c r="Q159" s="682"/>
      <c r="R159" s="682"/>
      <c r="S159" s="682"/>
      <c r="T159" s="682"/>
      <c r="U159" s="682"/>
      <c r="V159" s="682"/>
      <c r="W159" s="682"/>
      <c r="X159" s="682"/>
      <c r="Y159" s="682"/>
      <c r="Z159" s="682"/>
      <c r="AA159" s="682"/>
      <c r="AB159" s="682"/>
    </row>
    <row r="160" spans="1:28" ht="15">
      <c r="A160" s="682"/>
      <c r="B160" s="682"/>
      <c r="C160" s="682"/>
      <c r="D160" s="682"/>
      <c r="E160" s="682"/>
      <c r="F160" s="682"/>
      <c r="G160" s="682"/>
      <c r="H160" s="682"/>
      <c r="I160" s="682"/>
      <c r="J160" s="682"/>
      <c r="K160" s="682"/>
      <c r="L160" s="682"/>
      <c r="M160" s="682"/>
      <c r="N160" s="682"/>
      <c r="O160" s="682"/>
      <c r="P160" s="682"/>
      <c r="Q160" s="682"/>
      <c r="R160" s="682"/>
      <c r="S160" s="682"/>
      <c r="T160" s="682"/>
      <c r="U160" s="682"/>
      <c r="V160" s="682"/>
      <c r="W160" s="682"/>
      <c r="X160" s="682"/>
      <c r="Y160" s="682"/>
      <c r="Z160" s="682"/>
      <c r="AA160" s="682"/>
      <c r="AB160" s="682"/>
    </row>
    <row r="161" spans="1:28" ht="15">
      <c r="A161" s="682"/>
      <c r="B161" s="682"/>
      <c r="C161" s="682"/>
      <c r="D161" s="682"/>
      <c r="E161" s="682"/>
      <c r="F161" s="682"/>
      <c r="G161" s="682"/>
      <c r="H161" s="682"/>
      <c r="I161" s="682"/>
      <c r="J161" s="682"/>
      <c r="K161" s="682"/>
      <c r="L161" s="682"/>
      <c r="M161" s="682"/>
      <c r="N161" s="682"/>
      <c r="O161" s="682"/>
      <c r="P161" s="682"/>
      <c r="Q161" s="682"/>
      <c r="R161" s="682"/>
      <c r="S161" s="682"/>
      <c r="T161" s="682"/>
      <c r="U161" s="682"/>
      <c r="V161" s="682"/>
      <c r="W161" s="682"/>
      <c r="X161" s="682"/>
      <c r="Y161" s="682"/>
      <c r="Z161" s="682"/>
      <c r="AA161" s="682"/>
      <c r="AB161" s="682"/>
    </row>
    <row r="162" spans="1:28" ht="15">
      <c r="A162" s="682"/>
      <c r="B162" s="682"/>
      <c r="C162" s="682"/>
      <c r="D162" s="682"/>
      <c r="E162" s="682"/>
      <c r="F162" s="682"/>
      <c r="G162" s="682"/>
      <c r="H162" s="682"/>
      <c r="I162" s="682"/>
      <c r="J162" s="682"/>
      <c r="K162" s="682"/>
      <c r="L162" s="682"/>
      <c r="M162" s="682"/>
      <c r="N162" s="682"/>
      <c r="O162" s="682"/>
      <c r="P162" s="682"/>
      <c r="Q162" s="682"/>
      <c r="R162" s="682"/>
      <c r="S162" s="682"/>
      <c r="T162" s="682"/>
      <c r="U162" s="682"/>
      <c r="V162" s="682"/>
      <c r="W162" s="682"/>
      <c r="X162" s="682"/>
      <c r="Y162" s="682"/>
      <c r="Z162" s="682"/>
      <c r="AA162" s="682"/>
      <c r="AB162" s="682"/>
    </row>
    <row r="163" spans="1:28" ht="15">
      <c r="A163" s="682"/>
      <c r="B163" s="682"/>
      <c r="C163" s="682"/>
      <c r="D163" s="682"/>
      <c r="E163" s="682"/>
      <c r="F163" s="682"/>
      <c r="G163" s="682"/>
      <c r="H163" s="682"/>
      <c r="I163" s="682"/>
      <c r="J163" s="682"/>
      <c r="K163" s="682"/>
      <c r="L163" s="682"/>
      <c r="M163" s="682"/>
      <c r="N163" s="682"/>
      <c r="O163" s="682"/>
      <c r="P163" s="682"/>
      <c r="Q163" s="682"/>
      <c r="R163" s="682"/>
      <c r="S163" s="682"/>
      <c r="T163" s="682"/>
      <c r="U163" s="682"/>
      <c r="V163" s="682"/>
      <c r="W163" s="682"/>
      <c r="X163" s="682"/>
      <c r="Y163" s="682"/>
      <c r="Z163" s="682"/>
      <c r="AA163" s="682"/>
      <c r="AB163" s="682"/>
    </row>
    <row r="164" spans="1:28" ht="15">
      <c r="A164" s="682"/>
      <c r="B164" s="682"/>
      <c r="C164" s="682"/>
      <c r="D164" s="682"/>
      <c r="E164" s="682"/>
      <c r="F164" s="682"/>
      <c r="G164" s="682"/>
      <c r="H164" s="682"/>
      <c r="I164" s="682"/>
      <c r="J164" s="682"/>
      <c r="K164" s="682"/>
      <c r="L164" s="682"/>
      <c r="M164" s="682"/>
      <c r="N164" s="682"/>
      <c r="O164" s="682"/>
      <c r="P164" s="682"/>
      <c r="Q164" s="682"/>
      <c r="R164" s="682"/>
      <c r="S164" s="682"/>
      <c r="T164" s="682"/>
      <c r="U164" s="682"/>
      <c r="V164" s="682"/>
      <c r="W164" s="682"/>
      <c r="X164" s="682"/>
      <c r="Y164" s="682"/>
      <c r="Z164" s="682"/>
      <c r="AA164" s="682"/>
      <c r="AB164" s="682"/>
    </row>
    <row r="165" spans="1:28" ht="15">
      <c r="A165" s="682"/>
      <c r="B165" s="682"/>
      <c r="C165" s="682"/>
      <c r="D165" s="682"/>
      <c r="E165" s="682"/>
      <c r="F165" s="682"/>
      <c r="G165" s="682"/>
      <c r="H165" s="682"/>
      <c r="I165" s="682"/>
      <c r="J165" s="682"/>
      <c r="K165" s="682"/>
      <c r="L165" s="682"/>
      <c r="M165" s="682"/>
      <c r="N165" s="682"/>
      <c r="O165" s="682"/>
      <c r="P165" s="682"/>
      <c r="Q165" s="682"/>
      <c r="R165" s="682"/>
      <c r="S165" s="682"/>
      <c r="T165" s="682"/>
      <c r="U165" s="682"/>
      <c r="V165" s="682"/>
      <c r="W165" s="682"/>
      <c r="X165" s="682"/>
      <c r="Y165" s="682"/>
      <c r="Z165" s="682"/>
      <c r="AA165" s="682"/>
      <c r="AB165" s="682"/>
    </row>
    <row r="166" spans="1:28" ht="15">
      <c r="A166" s="682"/>
      <c r="B166" s="682"/>
      <c r="C166" s="682"/>
      <c r="D166" s="682"/>
      <c r="E166" s="682"/>
      <c r="F166" s="682"/>
      <c r="G166" s="682"/>
      <c r="H166" s="682"/>
      <c r="I166" s="682"/>
      <c r="J166" s="682"/>
      <c r="K166" s="682"/>
      <c r="L166" s="682"/>
      <c r="M166" s="682"/>
      <c r="N166" s="682"/>
      <c r="O166" s="682"/>
      <c r="P166" s="682"/>
      <c r="Q166" s="682"/>
      <c r="R166" s="682"/>
      <c r="S166" s="682"/>
      <c r="T166" s="682"/>
      <c r="U166" s="682"/>
      <c r="V166" s="682"/>
      <c r="W166" s="682"/>
      <c r="X166" s="682"/>
      <c r="Y166" s="682"/>
      <c r="Z166" s="682"/>
      <c r="AA166" s="682"/>
      <c r="AB166" s="682"/>
    </row>
    <row r="167" spans="1:28" ht="15">
      <c r="A167" s="682"/>
      <c r="B167" s="682"/>
      <c r="C167" s="682"/>
      <c r="D167" s="682"/>
      <c r="E167" s="682"/>
      <c r="F167" s="682"/>
      <c r="G167" s="682"/>
      <c r="H167" s="682"/>
      <c r="I167" s="682"/>
      <c r="J167" s="682"/>
      <c r="K167" s="682"/>
      <c r="L167" s="682"/>
      <c r="M167" s="682"/>
      <c r="N167" s="682"/>
      <c r="O167" s="682"/>
      <c r="P167" s="682"/>
      <c r="Q167" s="682"/>
      <c r="R167" s="682"/>
      <c r="S167" s="682"/>
      <c r="T167" s="682"/>
      <c r="U167" s="682"/>
      <c r="V167" s="682"/>
      <c r="W167" s="682"/>
      <c r="X167" s="682"/>
      <c r="Y167" s="682"/>
      <c r="Z167" s="682"/>
      <c r="AA167" s="682"/>
      <c r="AB167" s="682"/>
    </row>
    <row r="168" spans="1:28" ht="15">
      <c r="A168" s="682"/>
      <c r="B168" s="682"/>
      <c r="C168" s="682"/>
      <c r="D168" s="682"/>
      <c r="E168" s="682"/>
      <c r="F168" s="682"/>
      <c r="G168" s="682"/>
      <c r="H168" s="682"/>
      <c r="I168" s="682"/>
      <c r="J168" s="682"/>
      <c r="K168" s="682"/>
      <c r="L168" s="682"/>
      <c r="M168" s="682"/>
      <c r="N168" s="682"/>
      <c r="O168" s="682"/>
      <c r="P168" s="682"/>
      <c r="Q168" s="682"/>
      <c r="R168" s="682"/>
      <c r="S168" s="682"/>
      <c r="T168" s="682"/>
      <c r="U168" s="682"/>
      <c r="V168" s="682"/>
      <c r="W168" s="682"/>
      <c r="X168" s="682"/>
      <c r="Y168" s="682"/>
      <c r="Z168" s="682"/>
      <c r="AA168" s="682"/>
      <c r="AB168" s="682"/>
    </row>
    <row r="169" spans="1:28" ht="15">
      <c r="A169" s="682"/>
      <c r="B169" s="682"/>
      <c r="C169" s="682"/>
      <c r="D169" s="682"/>
      <c r="E169" s="682"/>
      <c r="F169" s="682"/>
      <c r="G169" s="682"/>
      <c r="H169" s="682"/>
      <c r="I169" s="682"/>
      <c r="J169" s="682"/>
      <c r="K169" s="682"/>
      <c r="L169" s="682"/>
      <c r="M169" s="682"/>
      <c r="N169" s="682"/>
      <c r="O169" s="682"/>
      <c r="P169" s="682"/>
      <c r="Q169" s="682"/>
      <c r="R169" s="682"/>
      <c r="S169" s="682"/>
      <c r="T169" s="682"/>
      <c r="U169" s="682"/>
      <c r="V169" s="682"/>
      <c r="W169" s="682"/>
      <c r="X169" s="682"/>
      <c r="Y169" s="682"/>
      <c r="Z169" s="682"/>
      <c r="AA169" s="682"/>
      <c r="AB169" s="682"/>
    </row>
    <row r="170" spans="1:28" ht="15">
      <c r="A170" s="682"/>
      <c r="B170" s="682"/>
      <c r="C170" s="682"/>
      <c r="D170" s="682"/>
      <c r="E170" s="682"/>
      <c r="F170" s="682"/>
      <c r="G170" s="682"/>
      <c r="H170" s="682"/>
      <c r="I170" s="682"/>
      <c r="J170" s="682"/>
      <c r="K170" s="682"/>
      <c r="L170" s="682"/>
      <c r="M170" s="682"/>
      <c r="N170" s="682"/>
      <c r="O170" s="682"/>
      <c r="P170" s="682"/>
      <c r="Q170" s="682"/>
      <c r="R170" s="682"/>
      <c r="S170" s="682"/>
      <c r="T170" s="682"/>
      <c r="U170" s="682"/>
      <c r="V170" s="682"/>
      <c r="W170" s="682"/>
      <c r="X170" s="682"/>
      <c r="Y170" s="682"/>
      <c r="Z170" s="682"/>
      <c r="AA170" s="682"/>
      <c r="AB170" s="682"/>
    </row>
    <row r="171" spans="1:28" ht="15">
      <c r="A171" s="682"/>
      <c r="B171" s="682"/>
      <c r="C171" s="682"/>
      <c r="D171" s="682"/>
      <c r="E171" s="682"/>
      <c r="F171" s="682"/>
      <c r="G171" s="682"/>
      <c r="H171" s="682"/>
      <c r="I171" s="682"/>
      <c r="J171" s="682"/>
      <c r="K171" s="682"/>
      <c r="L171" s="682"/>
      <c r="M171" s="682"/>
      <c r="N171" s="682"/>
      <c r="O171" s="682"/>
      <c r="P171" s="682"/>
      <c r="Q171" s="682"/>
      <c r="R171" s="682"/>
      <c r="S171" s="682"/>
      <c r="T171" s="682"/>
      <c r="U171" s="682"/>
      <c r="V171" s="682"/>
      <c r="W171" s="682"/>
      <c r="X171" s="682"/>
      <c r="Y171" s="682"/>
      <c r="Z171" s="682"/>
      <c r="AA171" s="682"/>
      <c r="AB171" s="682"/>
    </row>
    <row r="172" spans="1:28" ht="15">
      <c r="A172" s="682"/>
      <c r="B172" s="682"/>
      <c r="C172" s="682"/>
      <c r="D172" s="682"/>
      <c r="E172" s="682"/>
      <c r="F172" s="682"/>
      <c r="G172" s="682"/>
      <c r="H172" s="682"/>
      <c r="I172" s="682"/>
      <c r="J172" s="682"/>
      <c r="K172" s="682"/>
      <c r="L172" s="682"/>
      <c r="M172" s="682"/>
      <c r="N172" s="682"/>
      <c r="O172" s="682"/>
      <c r="P172" s="682"/>
      <c r="Q172" s="682"/>
      <c r="R172" s="682"/>
      <c r="S172" s="682"/>
      <c r="T172" s="682"/>
      <c r="U172" s="682"/>
      <c r="V172" s="682"/>
      <c r="W172" s="682"/>
      <c r="X172" s="682"/>
      <c r="Y172" s="682"/>
      <c r="Z172" s="682"/>
      <c r="AA172" s="682"/>
      <c r="AB172" s="682"/>
    </row>
    <row r="173" spans="1:28" ht="15">
      <c r="A173" s="682"/>
      <c r="B173" s="682"/>
      <c r="C173" s="682"/>
      <c r="D173" s="682"/>
      <c r="E173" s="682"/>
      <c r="F173" s="682"/>
      <c r="G173" s="682"/>
      <c r="H173" s="682"/>
      <c r="I173" s="682"/>
      <c r="J173" s="682"/>
      <c r="K173" s="682"/>
      <c r="L173" s="682"/>
      <c r="M173" s="682"/>
      <c r="N173" s="682"/>
      <c r="O173" s="682"/>
      <c r="P173" s="682"/>
      <c r="Q173" s="682"/>
      <c r="R173" s="682"/>
      <c r="S173" s="682"/>
      <c r="T173" s="682"/>
      <c r="U173" s="682"/>
      <c r="V173" s="682"/>
      <c r="W173" s="682"/>
      <c r="X173" s="682"/>
      <c r="Y173" s="682"/>
      <c r="Z173" s="682"/>
      <c r="AA173" s="682"/>
      <c r="AB173" s="682"/>
    </row>
    <row r="174" spans="1:28" ht="15">
      <c r="A174" s="682"/>
      <c r="B174" s="682"/>
      <c r="C174" s="682"/>
      <c r="D174" s="682"/>
      <c r="E174" s="682"/>
      <c r="F174" s="682"/>
      <c r="G174" s="682"/>
      <c r="H174" s="682"/>
      <c r="I174" s="682"/>
      <c r="J174" s="682"/>
      <c r="K174" s="682"/>
      <c r="L174" s="682"/>
      <c r="M174" s="682"/>
      <c r="N174" s="682"/>
      <c r="O174" s="682"/>
      <c r="P174" s="682"/>
      <c r="Q174" s="682"/>
      <c r="R174" s="682"/>
      <c r="S174" s="682"/>
      <c r="T174" s="682"/>
      <c r="U174" s="682"/>
      <c r="V174" s="682"/>
      <c r="W174" s="682"/>
      <c r="X174" s="682"/>
      <c r="Y174" s="682"/>
      <c r="Z174" s="682"/>
      <c r="AA174" s="682"/>
      <c r="AB174" s="682"/>
    </row>
    <row r="175" spans="1:28" ht="15">
      <c r="A175" s="682"/>
      <c r="B175" s="682"/>
      <c r="C175" s="682"/>
      <c r="D175" s="682"/>
      <c r="E175" s="682"/>
      <c r="F175" s="682"/>
      <c r="G175" s="682"/>
      <c r="H175" s="682"/>
      <c r="I175" s="682"/>
      <c r="J175" s="682"/>
      <c r="K175" s="682"/>
      <c r="L175" s="682"/>
      <c r="M175" s="682"/>
      <c r="N175" s="682"/>
      <c r="O175" s="682"/>
      <c r="P175" s="682"/>
      <c r="Q175" s="682"/>
      <c r="R175" s="682"/>
      <c r="S175" s="682"/>
      <c r="T175" s="682"/>
      <c r="U175" s="682"/>
      <c r="V175" s="682"/>
      <c r="W175" s="682"/>
      <c r="X175" s="682"/>
      <c r="Y175" s="682"/>
      <c r="Z175" s="682"/>
      <c r="AA175" s="682"/>
      <c r="AB175" s="682"/>
    </row>
    <row r="176" spans="1:28" ht="15">
      <c r="A176" s="682"/>
      <c r="B176" s="682"/>
      <c r="C176" s="682"/>
      <c r="D176" s="682"/>
      <c r="E176" s="682"/>
      <c r="F176" s="682"/>
      <c r="G176" s="682"/>
      <c r="H176" s="682"/>
      <c r="I176" s="682"/>
      <c r="J176" s="682"/>
      <c r="K176" s="682"/>
      <c r="L176" s="682"/>
      <c r="M176" s="682"/>
      <c r="N176" s="682"/>
      <c r="O176" s="682"/>
      <c r="P176" s="682"/>
      <c r="Q176" s="682"/>
      <c r="R176" s="682"/>
      <c r="S176" s="682"/>
      <c r="T176" s="682"/>
      <c r="U176" s="682"/>
      <c r="V176" s="682"/>
      <c r="W176" s="682"/>
      <c r="X176" s="682"/>
      <c r="Y176" s="682"/>
      <c r="Z176" s="682"/>
      <c r="AA176" s="682"/>
      <c r="AB176" s="682"/>
    </row>
    <row r="177" spans="1:28" ht="15">
      <c r="A177" s="682"/>
      <c r="B177" s="682"/>
      <c r="C177" s="682"/>
      <c r="D177" s="682"/>
      <c r="E177" s="682"/>
      <c r="F177" s="682"/>
      <c r="G177" s="682"/>
      <c r="H177" s="682"/>
      <c r="I177" s="682"/>
      <c r="J177" s="682"/>
      <c r="K177" s="682"/>
      <c r="L177" s="682"/>
      <c r="M177" s="682"/>
      <c r="N177" s="682"/>
      <c r="O177" s="682"/>
      <c r="P177" s="682"/>
      <c r="Q177" s="682"/>
      <c r="R177" s="682"/>
      <c r="S177" s="682"/>
      <c r="T177" s="682"/>
      <c r="U177" s="682"/>
      <c r="V177" s="682"/>
      <c r="W177" s="682"/>
      <c r="X177" s="682"/>
      <c r="Y177" s="682"/>
      <c r="Z177" s="682"/>
      <c r="AA177" s="682"/>
      <c r="AB177" s="682"/>
    </row>
    <row r="178" spans="1:28" ht="15">
      <c r="A178" s="682"/>
      <c r="B178" s="682"/>
      <c r="C178" s="682"/>
      <c r="D178" s="682"/>
      <c r="E178" s="682"/>
      <c r="F178" s="682"/>
      <c r="G178" s="682"/>
      <c r="H178" s="682"/>
      <c r="I178" s="682"/>
      <c r="J178" s="682"/>
      <c r="K178" s="682"/>
      <c r="L178" s="682"/>
      <c r="M178" s="682"/>
      <c r="N178" s="682"/>
      <c r="O178" s="682"/>
      <c r="P178" s="682"/>
      <c r="Q178" s="682"/>
      <c r="R178" s="682"/>
      <c r="S178" s="682"/>
      <c r="T178" s="682"/>
      <c r="U178" s="682"/>
      <c r="V178" s="682"/>
      <c r="W178" s="682"/>
      <c r="X178" s="682"/>
      <c r="Y178" s="682"/>
      <c r="Z178" s="682"/>
      <c r="AA178" s="682"/>
      <c r="AB178" s="682"/>
    </row>
    <row r="179" spans="1:28" ht="15">
      <c r="A179" s="682"/>
      <c r="B179" s="682"/>
      <c r="C179" s="682"/>
      <c r="D179" s="682"/>
      <c r="E179" s="682"/>
      <c r="F179" s="682"/>
      <c r="G179" s="682"/>
      <c r="H179" s="682"/>
      <c r="I179" s="682"/>
      <c r="J179" s="682"/>
      <c r="K179" s="682"/>
      <c r="L179" s="682"/>
      <c r="M179" s="682"/>
      <c r="N179" s="682"/>
      <c r="O179" s="682"/>
      <c r="P179" s="682"/>
      <c r="Q179" s="682"/>
      <c r="R179" s="682"/>
      <c r="S179" s="682"/>
      <c r="T179" s="682"/>
      <c r="U179" s="682"/>
      <c r="V179" s="682"/>
      <c r="W179" s="682"/>
      <c r="X179" s="682"/>
      <c r="Y179" s="682"/>
      <c r="Z179" s="682"/>
      <c r="AA179" s="682"/>
      <c r="AB179" s="682"/>
    </row>
    <row r="180" spans="1:28" ht="15">
      <c r="A180" s="682"/>
      <c r="B180" s="682"/>
      <c r="C180" s="682"/>
      <c r="D180" s="682"/>
      <c r="E180" s="682"/>
      <c r="F180" s="682"/>
      <c r="G180" s="682"/>
      <c r="H180" s="682"/>
      <c r="I180" s="682"/>
      <c r="J180" s="682"/>
      <c r="K180" s="682"/>
      <c r="L180" s="682"/>
      <c r="M180" s="682"/>
      <c r="N180" s="682"/>
      <c r="O180" s="682"/>
      <c r="P180" s="682"/>
      <c r="Q180" s="682"/>
      <c r="R180" s="682"/>
      <c r="S180" s="682"/>
      <c r="T180" s="682"/>
      <c r="U180" s="682"/>
      <c r="V180" s="682"/>
      <c r="W180" s="682"/>
      <c r="X180" s="682"/>
      <c r="Y180" s="682"/>
      <c r="Z180" s="682"/>
      <c r="AA180" s="682"/>
      <c r="AB180" s="682"/>
    </row>
    <row r="181" spans="1:28" ht="15">
      <c r="A181" s="682"/>
      <c r="B181" s="682"/>
      <c r="C181" s="682"/>
      <c r="D181" s="682"/>
      <c r="E181" s="682"/>
      <c r="F181" s="682"/>
      <c r="G181" s="682"/>
      <c r="H181" s="682"/>
      <c r="I181" s="682"/>
      <c r="J181" s="682"/>
      <c r="K181" s="682"/>
      <c r="L181" s="682"/>
      <c r="M181" s="682"/>
      <c r="N181" s="682"/>
      <c r="O181" s="682"/>
      <c r="P181" s="682"/>
      <c r="Q181" s="682"/>
      <c r="R181" s="682"/>
      <c r="S181" s="682"/>
      <c r="T181" s="682"/>
      <c r="U181" s="682"/>
      <c r="V181" s="682"/>
      <c r="W181" s="682"/>
      <c r="X181" s="682"/>
      <c r="Y181" s="682"/>
      <c r="Z181" s="682"/>
      <c r="AA181" s="682"/>
      <c r="AB181" s="682"/>
    </row>
    <row r="182" spans="1:28" ht="15">
      <c r="A182" s="682"/>
      <c r="B182" s="682"/>
      <c r="C182" s="682"/>
      <c r="D182" s="682"/>
      <c r="E182" s="682"/>
      <c r="F182" s="682"/>
      <c r="G182" s="682"/>
      <c r="H182" s="682"/>
      <c r="I182" s="682"/>
      <c r="J182" s="682"/>
      <c r="K182" s="682"/>
      <c r="L182" s="682"/>
      <c r="M182" s="682"/>
      <c r="N182" s="682"/>
      <c r="O182" s="682"/>
      <c r="P182" s="682"/>
      <c r="Q182" s="682"/>
      <c r="R182" s="682"/>
      <c r="S182" s="682"/>
      <c r="T182" s="682"/>
      <c r="U182" s="682"/>
      <c r="V182" s="682"/>
      <c r="W182" s="682"/>
      <c r="X182" s="682"/>
      <c r="Y182" s="682"/>
      <c r="Z182" s="682"/>
      <c r="AA182" s="682"/>
      <c r="AB182" s="682"/>
    </row>
    <row r="183" spans="1:28" ht="15">
      <c r="A183" s="682"/>
      <c r="B183" s="682"/>
      <c r="C183" s="682"/>
      <c r="D183" s="682"/>
      <c r="E183" s="682"/>
      <c r="F183" s="682"/>
      <c r="G183" s="682"/>
      <c r="H183" s="682"/>
      <c r="I183" s="682"/>
      <c r="J183" s="682"/>
      <c r="K183" s="682"/>
      <c r="L183" s="682"/>
      <c r="M183" s="682"/>
      <c r="N183" s="682"/>
      <c r="O183" s="682"/>
      <c r="P183" s="682"/>
      <c r="Q183" s="682"/>
      <c r="R183" s="682"/>
      <c r="S183" s="682"/>
      <c r="T183" s="682"/>
      <c r="U183" s="682"/>
      <c r="V183" s="682"/>
      <c r="W183" s="682"/>
      <c r="X183" s="682"/>
      <c r="Y183" s="682"/>
      <c r="Z183" s="682"/>
      <c r="AA183" s="682"/>
      <c r="AB183" s="682"/>
    </row>
    <row r="184" spans="1:28" ht="15">
      <c r="A184" s="682"/>
      <c r="B184" s="682"/>
      <c r="C184" s="682"/>
      <c r="D184" s="682"/>
      <c r="E184" s="682"/>
      <c r="F184" s="682"/>
      <c r="G184" s="682"/>
      <c r="H184" s="682"/>
      <c r="I184" s="682"/>
      <c r="J184" s="682"/>
      <c r="K184" s="682"/>
      <c r="L184" s="682"/>
      <c r="M184" s="682"/>
      <c r="N184" s="682"/>
      <c r="O184" s="682"/>
      <c r="P184" s="682"/>
      <c r="Q184" s="682"/>
      <c r="R184" s="682"/>
      <c r="S184" s="682"/>
      <c r="T184" s="682"/>
      <c r="U184" s="682"/>
      <c r="V184" s="682"/>
      <c r="W184" s="682"/>
      <c r="X184" s="682"/>
      <c r="Y184" s="682"/>
      <c r="Z184" s="682"/>
      <c r="AA184" s="682"/>
      <c r="AB184" s="682"/>
    </row>
    <row r="185" spans="1:28" ht="15">
      <c r="A185" s="682"/>
      <c r="B185" s="682"/>
      <c r="C185" s="682"/>
      <c r="D185" s="682"/>
      <c r="E185" s="682"/>
      <c r="F185" s="682"/>
      <c r="G185" s="682"/>
      <c r="H185" s="682"/>
      <c r="I185" s="682"/>
      <c r="J185" s="682"/>
      <c r="K185" s="682"/>
      <c r="L185" s="682"/>
      <c r="M185" s="682"/>
      <c r="N185" s="682"/>
      <c r="O185" s="682"/>
      <c r="P185" s="682"/>
      <c r="Q185" s="682"/>
      <c r="R185" s="682"/>
      <c r="S185" s="682"/>
      <c r="T185" s="682"/>
      <c r="U185" s="682"/>
      <c r="V185" s="682"/>
      <c r="W185" s="682"/>
      <c r="X185" s="682"/>
      <c r="Y185" s="682"/>
      <c r="Z185" s="682"/>
      <c r="AA185" s="682"/>
      <c r="AB185" s="682"/>
    </row>
    <row r="186" spans="1:28" ht="15">
      <c r="A186" s="682"/>
      <c r="B186" s="682"/>
      <c r="C186" s="682"/>
      <c r="D186" s="682"/>
      <c r="E186" s="682"/>
      <c r="F186" s="682"/>
      <c r="G186" s="682"/>
      <c r="H186" s="682"/>
      <c r="I186" s="682"/>
      <c r="J186" s="682"/>
      <c r="K186" s="682"/>
      <c r="L186" s="682"/>
      <c r="M186" s="682"/>
      <c r="N186" s="682"/>
      <c r="O186" s="682"/>
      <c r="P186" s="682"/>
      <c r="Q186" s="682"/>
      <c r="R186" s="682"/>
      <c r="S186" s="682"/>
      <c r="T186" s="682"/>
      <c r="U186" s="682"/>
      <c r="V186" s="682"/>
      <c r="W186" s="682"/>
      <c r="X186" s="682"/>
      <c r="Y186" s="682"/>
      <c r="Z186" s="682"/>
      <c r="AA186" s="682"/>
      <c r="AB186" s="682"/>
    </row>
    <row r="187" spans="1:28" ht="15">
      <c r="A187" s="682"/>
      <c r="B187" s="682"/>
      <c r="C187" s="682"/>
      <c r="D187" s="682"/>
      <c r="E187" s="682"/>
      <c r="F187" s="682"/>
      <c r="G187" s="682"/>
      <c r="H187" s="682"/>
      <c r="I187" s="682"/>
      <c r="J187" s="682"/>
      <c r="K187" s="682"/>
      <c r="L187" s="682"/>
      <c r="M187" s="682"/>
      <c r="N187" s="682"/>
      <c r="O187" s="682"/>
      <c r="P187" s="682"/>
      <c r="Q187" s="682"/>
      <c r="R187" s="682"/>
      <c r="S187" s="682"/>
      <c r="T187" s="682"/>
      <c r="U187" s="682"/>
      <c r="V187" s="682"/>
      <c r="W187" s="682"/>
      <c r="X187" s="682"/>
      <c r="Y187" s="682"/>
      <c r="Z187" s="682"/>
      <c r="AA187" s="682"/>
      <c r="AB187" s="682"/>
    </row>
    <row r="188" spans="1:28" ht="15">
      <c r="A188" s="682"/>
      <c r="B188" s="682"/>
      <c r="C188" s="682"/>
      <c r="D188" s="682"/>
      <c r="E188" s="682"/>
      <c r="F188" s="682"/>
      <c r="G188" s="682"/>
      <c r="H188" s="682"/>
      <c r="I188" s="682"/>
      <c r="J188" s="682"/>
      <c r="K188" s="682"/>
      <c r="L188" s="682"/>
      <c r="M188" s="682"/>
      <c r="N188" s="682"/>
      <c r="O188" s="682"/>
      <c r="P188" s="682"/>
      <c r="Q188" s="682"/>
      <c r="R188" s="682"/>
      <c r="S188" s="682"/>
      <c r="T188" s="682"/>
      <c r="U188" s="682"/>
      <c r="V188" s="682"/>
      <c r="W188" s="682"/>
      <c r="X188" s="682"/>
      <c r="Y188" s="682"/>
      <c r="Z188" s="682"/>
      <c r="AA188" s="682"/>
      <c r="AB188" s="682"/>
    </row>
    <row r="189" spans="1:28" ht="15">
      <c r="A189" s="682"/>
      <c r="B189" s="682"/>
      <c r="C189" s="682"/>
      <c r="D189" s="682"/>
      <c r="E189" s="682"/>
      <c r="F189" s="682"/>
      <c r="G189" s="682"/>
      <c r="H189" s="682"/>
      <c r="I189" s="682"/>
      <c r="J189" s="682"/>
      <c r="K189" s="682"/>
      <c r="L189" s="682"/>
      <c r="M189" s="682"/>
      <c r="N189" s="682"/>
      <c r="O189" s="682"/>
      <c r="P189" s="682"/>
      <c r="Q189" s="682"/>
      <c r="R189" s="682"/>
      <c r="S189" s="682"/>
      <c r="T189" s="682"/>
      <c r="U189" s="682"/>
      <c r="V189" s="682"/>
      <c r="W189" s="682"/>
      <c r="X189" s="682"/>
      <c r="Y189" s="682"/>
      <c r="Z189" s="682"/>
      <c r="AA189" s="682"/>
      <c r="AB189" s="682"/>
    </row>
    <row r="190" spans="1:28" ht="15">
      <c r="A190" s="682"/>
      <c r="B190" s="682"/>
      <c r="C190" s="682"/>
      <c r="D190" s="682"/>
      <c r="E190" s="682"/>
      <c r="F190" s="682"/>
      <c r="G190" s="682"/>
      <c r="H190" s="682"/>
      <c r="I190" s="682"/>
      <c r="J190" s="682"/>
      <c r="K190" s="682"/>
      <c r="L190" s="682"/>
      <c r="M190" s="682"/>
      <c r="N190" s="682"/>
      <c r="O190" s="682"/>
      <c r="P190" s="682"/>
      <c r="Q190" s="682"/>
      <c r="R190" s="682"/>
      <c r="S190" s="682"/>
      <c r="T190" s="682"/>
      <c r="U190" s="682"/>
      <c r="V190" s="682"/>
      <c r="W190" s="682"/>
      <c r="X190" s="682"/>
      <c r="Y190" s="682"/>
      <c r="Z190" s="682"/>
      <c r="AA190" s="682"/>
      <c r="AB190" s="682"/>
    </row>
    <row r="191" spans="1:28" ht="15">
      <c r="A191" s="682"/>
      <c r="B191" s="682"/>
      <c r="C191" s="682"/>
      <c r="D191" s="682"/>
      <c r="E191" s="682"/>
      <c r="F191" s="682"/>
      <c r="G191" s="682"/>
      <c r="H191" s="682"/>
      <c r="I191" s="682"/>
      <c r="J191" s="682"/>
      <c r="K191" s="682"/>
      <c r="L191" s="682"/>
      <c r="M191" s="682"/>
      <c r="N191" s="682"/>
      <c r="O191" s="682"/>
      <c r="P191" s="682"/>
      <c r="Q191" s="682"/>
      <c r="R191" s="682"/>
      <c r="S191" s="682"/>
      <c r="T191" s="682"/>
      <c r="U191" s="682"/>
      <c r="V191" s="682"/>
      <c r="W191" s="682"/>
      <c r="X191" s="682"/>
      <c r="Y191" s="682"/>
      <c r="Z191" s="682"/>
      <c r="AA191" s="682"/>
      <c r="AB191" s="682"/>
    </row>
    <row r="192" spans="1:28" ht="15">
      <c r="A192" s="682"/>
      <c r="B192" s="682"/>
      <c r="C192" s="682"/>
      <c r="D192" s="682"/>
      <c r="E192" s="682"/>
      <c r="F192" s="682"/>
      <c r="G192" s="682"/>
      <c r="H192" s="682"/>
      <c r="I192" s="682"/>
      <c r="J192" s="682"/>
      <c r="K192" s="682"/>
      <c r="L192" s="682"/>
      <c r="M192" s="682"/>
      <c r="N192" s="682"/>
      <c r="O192" s="682"/>
      <c r="P192" s="682"/>
      <c r="Q192" s="682"/>
      <c r="R192" s="682"/>
      <c r="S192" s="682"/>
      <c r="T192" s="682"/>
      <c r="U192" s="682"/>
      <c r="V192" s="682"/>
      <c r="W192" s="682"/>
      <c r="X192" s="682"/>
      <c r="Y192" s="682"/>
      <c r="Z192" s="682"/>
      <c r="AA192" s="682"/>
      <c r="AB192" s="682"/>
    </row>
    <row r="193" spans="1:28" ht="15">
      <c r="A193" s="682"/>
      <c r="B193" s="682"/>
      <c r="C193" s="682"/>
      <c r="D193" s="682"/>
      <c r="E193" s="682"/>
      <c r="F193" s="682"/>
      <c r="G193" s="682"/>
      <c r="H193" s="682"/>
      <c r="I193" s="682"/>
      <c r="J193" s="682"/>
      <c r="K193" s="682"/>
      <c r="L193" s="682"/>
      <c r="M193" s="682"/>
      <c r="N193" s="682"/>
      <c r="O193" s="682"/>
      <c r="P193" s="682"/>
      <c r="Q193" s="682"/>
      <c r="R193" s="682"/>
      <c r="S193" s="682"/>
      <c r="T193" s="682"/>
      <c r="U193" s="682"/>
      <c r="V193" s="682"/>
      <c r="W193" s="682"/>
      <c r="X193" s="682"/>
      <c r="Y193" s="682"/>
      <c r="Z193" s="682"/>
      <c r="AA193" s="682"/>
      <c r="AB193" s="682"/>
    </row>
    <row r="194" spans="1:28" ht="15">
      <c r="A194" s="682"/>
      <c r="B194" s="682"/>
      <c r="C194" s="682"/>
      <c r="D194" s="682"/>
      <c r="E194" s="682"/>
      <c r="F194" s="682"/>
      <c r="G194" s="682"/>
      <c r="H194" s="682"/>
      <c r="I194" s="682"/>
      <c r="J194" s="682"/>
      <c r="K194" s="682"/>
      <c r="L194" s="682"/>
      <c r="M194" s="682"/>
      <c r="N194" s="682"/>
      <c r="O194" s="682"/>
      <c r="P194" s="682"/>
      <c r="Q194" s="682"/>
      <c r="R194" s="682"/>
      <c r="S194" s="682"/>
      <c r="T194" s="682"/>
      <c r="U194" s="682"/>
      <c r="V194" s="682"/>
      <c r="W194" s="682"/>
      <c r="X194" s="682"/>
      <c r="Y194" s="682"/>
      <c r="Z194" s="682"/>
      <c r="AA194" s="682"/>
      <c r="AB194" s="682"/>
    </row>
    <row r="195" spans="1:28" ht="15">
      <c r="A195" s="682"/>
      <c r="B195" s="682"/>
      <c r="C195" s="682"/>
      <c r="D195" s="682"/>
      <c r="E195" s="682"/>
      <c r="F195" s="682"/>
      <c r="G195" s="682"/>
      <c r="H195" s="682"/>
      <c r="I195" s="682"/>
      <c r="J195" s="682"/>
      <c r="K195" s="682"/>
      <c r="L195" s="682"/>
      <c r="M195" s="682"/>
      <c r="N195" s="682"/>
      <c r="O195" s="682"/>
      <c r="P195" s="682"/>
      <c r="Q195" s="682"/>
      <c r="R195" s="682"/>
      <c r="S195" s="682"/>
      <c r="T195" s="682"/>
      <c r="U195" s="682"/>
      <c r="V195" s="682"/>
      <c r="W195" s="682"/>
      <c r="X195" s="682"/>
      <c r="Y195" s="682"/>
      <c r="Z195" s="682"/>
      <c r="AA195" s="682"/>
      <c r="AB195" s="682"/>
    </row>
    <row r="196" spans="1:28" ht="15">
      <c r="A196" s="682"/>
      <c r="B196" s="682"/>
      <c r="C196" s="682"/>
      <c r="D196" s="682"/>
      <c r="E196" s="682"/>
      <c r="F196" s="682"/>
      <c r="G196" s="682"/>
      <c r="H196" s="682"/>
      <c r="I196" s="682"/>
      <c r="J196" s="682"/>
      <c r="K196" s="682"/>
      <c r="L196" s="682"/>
      <c r="M196" s="682"/>
      <c r="N196" s="682"/>
      <c r="O196" s="682"/>
      <c r="P196" s="682"/>
      <c r="Q196" s="682"/>
      <c r="R196" s="682"/>
      <c r="S196" s="682"/>
      <c r="T196" s="682"/>
      <c r="U196" s="682"/>
      <c r="V196" s="682"/>
      <c r="W196" s="682"/>
      <c r="X196" s="682"/>
      <c r="Y196" s="682"/>
      <c r="Z196" s="682"/>
      <c r="AA196" s="682"/>
      <c r="AB196" s="682"/>
    </row>
    <row r="197" spans="1:28" ht="15">
      <c r="A197" s="682"/>
      <c r="B197" s="682"/>
      <c r="C197" s="682"/>
      <c r="D197" s="682"/>
      <c r="E197" s="682"/>
      <c r="F197" s="682"/>
      <c r="G197" s="682"/>
      <c r="H197" s="682"/>
      <c r="I197" s="682"/>
      <c r="J197" s="682"/>
      <c r="K197" s="682"/>
      <c r="L197" s="682"/>
      <c r="M197" s="682"/>
      <c r="N197" s="682"/>
      <c r="O197" s="682"/>
      <c r="P197" s="682"/>
      <c r="Q197" s="682"/>
      <c r="R197" s="682"/>
      <c r="S197" s="682"/>
      <c r="T197" s="682"/>
      <c r="U197" s="682"/>
      <c r="V197" s="682"/>
      <c r="W197" s="682"/>
      <c r="X197" s="682"/>
      <c r="Y197" s="682"/>
      <c r="Z197" s="682"/>
      <c r="AA197" s="682"/>
      <c r="AB197" s="682"/>
    </row>
    <row r="198" spans="1:28" ht="15">
      <c r="A198" s="682"/>
      <c r="B198" s="682"/>
      <c r="C198" s="682"/>
      <c r="D198" s="682"/>
      <c r="E198" s="682"/>
      <c r="F198" s="682"/>
      <c r="G198" s="682"/>
      <c r="H198" s="682"/>
      <c r="I198" s="682"/>
      <c r="J198" s="682"/>
      <c r="K198" s="682"/>
      <c r="L198" s="682"/>
      <c r="M198" s="682"/>
      <c r="N198" s="682"/>
      <c r="O198" s="682"/>
      <c r="P198" s="682"/>
      <c r="Q198" s="682"/>
      <c r="R198" s="682"/>
      <c r="S198" s="682"/>
      <c r="T198" s="682"/>
      <c r="U198" s="682"/>
      <c r="V198" s="682"/>
      <c r="W198" s="682"/>
      <c r="X198" s="682"/>
      <c r="Y198" s="682"/>
      <c r="Z198" s="682"/>
      <c r="AA198" s="682"/>
      <c r="AB198" s="682"/>
    </row>
    <row r="199" spans="1:28" ht="15">
      <c r="A199" s="682"/>
      <c r="B199" s="682"/>
      <c r="C199" s="682"/>
      <c r="D199" s="682"/>
      <c r="E199" s="682"/>
      <c r="F199" s="682"/>
      <c r="G199" s="682"/>
      <c r="H199" s="682"/>
      <c r="I199" s="682"/>
      <c r="J199" s="682"/>
      <c r="K199" s="682"/>
      <c r="L199" s="682"/>
      <c r="M199" s="682"/>
      <c r="N199" s="682"/>
      <c r="O199" s="682"/>
      <c r="P199" s="682"/>
      <c r="Q199" s="682"/>
      <c r="R199" s="682"/>
      <c r="S199" s="682"/>
      <c r="T199" s="682"/>
      <c r="U199" s="682"/>
      <c r="V199" s="682"/>
      <c r="W199" s="682"/>
      <c r="X199" s="682"/>
      <c r="Y199" s="682"/>
      <c r="Z199" s="682"/>
      <c r="AA199" s="682"/>
      <c r="AB199" s="682"/>
    </row>
    <row r="200" spans="1:28" ht="15">
      <c r="A200" s="682"/>
      <c r="B200" s="682"/>
      <c r="C200" s="682"/>
      <c r="D200" s="682"/>
      <c r="E200" s="682"/>
      <c r="F200" s="682"/>
      <c r="G200" s="682"/>
      <c r="H200" s="682"/>
      <c r="I200" s="682"/>
      <c r="J200" s="682"/>
      <c r="K200" s="682"/>
      <c r="L200" s="682"/>
      <c r="M200" s="682"/>
      <c r="N200" s="682"/>
      <c r="O200" s="682"/>
      <c r="P200" s="682"/>
      <c r="Q200" s="682"/>
      <c r="R200" s="682"/>
      <c r="S200" s="682"/>
      <c r="T200" s="682"/>
      <c r="U200" s="682"/>
      <c r="V200" s="682"/>
      <c r="W200" s="682"/>
      <c r="X200" s="682"/>
      <c r="Y200" s="682"/>
      <c r="Z200" s="682"/>
      <c r="AA200" s="682"/>
      <c r="AB200" s="682"/>
    </row>
    <row r="201" spans="1:28" ht="15">
      <c r="A201" s="682"/>
      <c r="B201" s="682"/>
      <c r="C201" s="682"/>
      <c r="D201" s="682"/>
      <c r="E201" s="682"/>
      <c r="F201" s="682"/>
      <c r="G201" s="682"/>
      <c r="H201" s="682"/>
      <c r="I201" s="682"/>
      <c r="J201" s="682"/>
      <c r="K201" s="682"/>
      <c r="L201" s="682"/>
      <c r="M201" s="682"/>
      <c r="N201" s="682"/>
      <c r="O201" s="682"/>
      <c r="P201" s="682"/>
      <c r="Q201" s="682"/>
      <c r="R201" s="682"/>
      <c r="S201" s="682"/>
      <c r="T201" s="682"/>
      <c r="U201" s="682"/>
      <c r="V201" s="682"/>
      <c r="W201" s="682"/>
      <c r="X201" s="682"/>
      <c r="Y201" s="682"/>
      <c r="Z201" s="682"/>
      <c r="AA201" s="682"/>
      <c r="AB201" s="682"/>
    </row>
    <row r="202" spans="1:28" ht="15">
      <c r="A202" s="682"/>
      <c r="B202" s="682"/>
      <c r="C202" s="682"/>
      <c r="D202" s="682"/>
      <c r="E202" s="682"/>
      <c r="F202" s="682"/>
      <c r="G202" s="682"/>
      <c r="H202" s="682"/>
      <c r="I202" s="682"/>
      <c r="J202" s="682"/>
      <c r="K202" s="682"/>
      <c r="L202" s="682"/>
      <c r="M202" s="682"/>
      <c r="N202" s="682"/>
      <c r="O202" s="682"/>
      <c r="P202" s="682"/>
      <c r="Q202" s="682"/>
      <c r="R202" s="682"/>
      <c r="S202" s="682"/>
      <c r="T202" s="682"/>
      <c r="U202" s="682"/>
      <c r="V202" s="682"/>
      <c r="W202" s="682"/>
      <c r="X202" s="682"/>
      <c r="Y202" s="682"/>
      <c r="Z202" s="682"/>
      <c r="AA202" s="682"/>
      <c r="AB202" s="682"/>
    </row>
    <row r="203" spans="1:28" ht="15">
      <c r="A203" s="682"/>
      <c r="B203" s="682"/>
      <c r="C203" s="682"/>
      <c r="D203" s="682"/>
      <c r="E203" s="682"/>
      <c r="F203" s="682"/>
      <c r="G203" s="682"/>
      <c r="H203" s="682"/>
      <c r="I203" s="682"/>
      <c r="J203" s="682"/>
      <c r="K203" s="682"/>
      <c r="L203" s="682"/>
      <c r="M203" s="682"/>
      <c r="N203" s="682"/>
      <c r="O203" s="682"/>
      <c r="P203" s="682"/>
      <c r="Q203" s="682"/>
      <c r="R203" s="682"/>
      <c r="S203" s="682"/>
      <c r="T203" s="682"/>
      <c r="U203" s="682"/>
      <c r="V203" s="682"/>
      <c r="W203" s="682"/>
      <c r="X203" s="682"/>
      <c r="Y203" s="682"/>
      <c r="Z203" s="682"/>
      <c r="AA203" s="682"/>
      <c r="AB203" s="682"/>
    </row>
    <row r="204" spans="1:28" ht="15">
      <c r="A204" s="682"/>
      <c r="B204" s="682"/>
      <c r="C204" s="682"/>
      <c r="D204" s="682"/>
      <c r="E204" s="682"/>
      <c r="F204" s="682"/>
      <c r="G204" s="682"/>
      <c r="H204" s="682"/>
      <c r="I204" s="682"/>
      <c r="J204" s="682"/>
      <c r="K204" s="682"/>
      <c r="L204" s="682"/>
      <c r="M204" s="682"/>
      <c r="N204" s="682"/>
      <c r="O204" s="682"/>
      <c r="P204" s="682"/>
      <c r="Q204" s="682"/>
      <c r="R204" s="682"/>
      <c r="S204" s="682"/>
      <c r="T204" s="682"/>
      <c r="U204" s="682"/>
      <c r="V204" s="682"/>
      <c r="W204" s="682"/>
      <c r="X204" s="682"/>
      <c r="Y204" s="682"/>
      <c r="Z204" s="682"/>
      <c r="AA204" s="682"/>
      <c r="AB204" s="682"/>
    </row>
    <row r="205" spans="1:28" ht="15">
      <c r="A205" s="682"/>
      <c r="B205" s="682"/>
      <c r="C205" s="682"/>
      <c r="D205" s="682"/>
      <c r="E205" s="682"/>
      <c r="F205" s="682"/>
      <c r="G205" s="682"/>
      <c r="H205" s="682"/>
      <c r="I205" s="682"/>
      <c r="J205" s="682"/>
      <c r="K205" s="682"/>
      <c r="L205" s="682"/>
      <c r="M205" s="682"/>
      <c r="N205" s="682"/>
      <c r="O205" s="682"/>
      <c r="P205" s="682"/>
      <c r="Q205" s="682"/>
      <c r="R205" s="682"/>
      <c r="S205" s="682"/>
      <c r="T205" s="682"/>
      <c r="U205" s="682"/>
      <c r="V205" s="682"/>
      <c r="W205" s="682"/>
      <c r="X205" s="682"/>
      <c r="Y205" s="682"/>
      <c r="Z205" s="682"/>
      <c r="AA205" s="682"/>
      <c r="AB205" s="682"/>
    </row>
    <row r="206" spans="1:28" ht="15">
      <c r="A206" s="682"/>
      <c r="B206" s="682"/>
      <c r="C206" s="682"/>
      <c r="D206" s="682"/>
      <c r="E206" s="682"/>
      <c r="F206" s="682"/>
      <c r="G206" s="682"/>
      <c r="H206" s="682"/>
      <c r="I206" s="682"/>
      <c r="J206" s="682"/>
      <c r="K206" s="682"/>
      <c r="L206" s="682"/>
      <c r="M206" s="682"/>
      <c r="N206" s="682"/>
      <c r="O206" s="682"/>
      <c r="P206" s="682"/>
      <c r="Q206" s="682"/>
      <c r="R206" s="682"/>
      <c r="S206" s="682"/>
      <c r="T206" s="682"/>
      <c r="U206" s="682"/>
      <c r="V206" s="682"/>
      <c r="W206" s="682"/>
      <c r="X206" s="682"/>
      <c r="Y206" s="682"/>
      <c r="Z206" s="682"/>
      <c r="AA206" s="682"/>
      <c r="AB206" s="682"/>
    </row>
    <row r="207" spans="1:28" ht="15">
      <c r="A207" s="682"/>
      <c r="B207" s="682"/>
      <c r="C207" s="682"/>
      <c r="D207" s="682"/>
      <c r="E207" s="682"/>
      <c r="F207" s="682"/>
      <c r="G207" s="682"/>
      <c r="H207" s="682"/>
      <c r="I207" s="682"/>
      <c r="J207" s="682"/>
      <c r="K207" s="682"/>
      <c r="L207" s="682"/>
      <c r="M207" s="682"/>
      <c r="N207" s="682"/>
      <c r="O207" s="682"/>
      <c r="P207" s="682"/>
      <c r="Q207" s="682"/>
      <c r="R207" s="682"/>
      <c r="S207" s="682"/>
      <c r="T207" s="682"/>
      <c r="U207" s="682"/>
      <c r="V207" s="682"/>
      <c r="W207" s="682"/>
      <c r="X207" s="682"/>
      <c r="Y207" s="682"/>
      <c r="Z207" s="682"/>
      <c r="AA207" s="682"/>
      <c r="AB207" s="682"/>
    </row>
    <row r="208" spans="1:28" ht="15">
      <c r="A208" s="682"/>
      <c r="B208" s="682"/>
      <c r="C208" s="682"/>
      <c r="D208" s="682"/>
      <c r="E208" s="682"/>
      <c r="F208" s="682"/>
      <c r="G208" s="682"/>
      <c r="H208" s="682"/>
      <c r="I208" s="682"/>
      <c r="J208" s="682"/>
      <c r="K208" s="682"/>
      <c r="L208" s="682"/>
      <c r="M208" s="682"/>
      <c r="N208" s="682"/>
      <c r="O208" s="682"/>
      <c r="P208" s="682"/>
      <c r="Q208" s="682"/>
      <c r="R208" s="682"/>
      <c r="S208" s="682"/>
      <c r="T208" s="682"/>
      <c r="U208" s="682"/>
      <c r="V208" s="682"/>
      <c r="W208" s="682"/>
      <c r="X208" s="682"/>
      <c r="Y208" s="682"/>
      <c r="Z208" s="682"/>
      <c r="AA208" s="682"/>
      <c r="AB208" s="682"/>
    </row>
    <row r="209" spans="1:28" ht="15">
      <c r="A209" s="682"/>
      <c r="B209" s="682"/>
      <c r="C209" s="682"/>
      <c r="D209" s="682"/>
      <c r="E209" s="682"/>
      <c r="F209" s="682"/>
      <c r="G209" s="682"/>
      <c r="H209" s="682"/>
      <c r="I209" s="682"/>
      <c r="J209" s="682"/>
      <c r="K209" s="682"/>
      <c r="L209" s="682"/>
      <c r="M209" s="682"/>
      <c r="N209" s="682"/>
      <c r="O209" s="682"/>
      <c r="P209" s="682"/>
      <c r="Q209" s="682"/>
      <c r="R209" s="682"/>
      <c r="S209" s="682"/>
      <c r="T209" s="682"/>
      <c r="U209" s="682"/>
      <c r="V209" s="682"/>
      <c r="W209" s="682"/>
      <c r="X209" s="682"/>
      <c r="Y209" s="682"/>
      <c r="Z209" s="682"/>
      <c r="AA209" s="682"/>
      <c r="AB209" s="682"/>
    </row>
    <row r="210" spans="1:28" ht="15">
      <c r="A210" s="682"/>
      <c r="B210" s="682"/>
      <c r="C210" s="682"/>
      <c r="D210" s="682"/>
      <c r="E210" s="682"/>
      <c r="F210" s="682"/>
      <c r="G210" s="682"/>
      <c r="H210" s="682"/>
      <c r="I210" s="682"/>
      <c r="J210" s="682"/>
      <c r="K210" s="682"/>
      <c r="L210" s="682"/>
      <c r="M210" s="682"/>
      <c r="N210" s="682"/>
      <c r="O210" s="682"/>
      <c r="P210" s="682"/>
      <c r="Q210" s="682"/>
      <c r="R210" s="682"/>
      <c r="S210" s="682"/>
      <c r="T210" s="682"/>
      <c r="U210" s="682"/>
      <c r="V210" s="682"/>
      <c r="W210" s="682"/>
      <c r="X210" s="682"/>
      <c r="Y210" s="682"/>
      <c r="Z210" s="682"/>
      <c r="AA210" s="682"/>
      <c r="AB210" s="682"/>
    </row>
    <row r="211" spans="1:28" ht="15">
      <c r="A211" s="682"/>
      <c r="B211" s="682"/>
      <c r="C211" s="682"/>
      <c r="D211" s="682"/>
      <c r="E211" s="682"/>
      <c r="F211" s="682"/>
      <c r="G211" s="682"/>
      <c r="H211" s="682"/>
      <c r="I211" s="682"/>
      <c r="J211" s="682"/>
      <c r="K211" s="682"/>
      <c r="L211" s="682"/>
      <c r="M211" s="682"/>
      <c r="N211" s="682"/>
      <c r="O211" s="682"/>
      <c r="P211" s="682"/>
      <c r="Q211" s="682"/>
      <c r="R211" s="682"/>
      <c r="S211" s="682"/>
      <c r="T211" s="682"/>
      <c r="U211" s="682"/>
      <c r="V211" s="682"/>
      <c r="W211" s="682"/>
      <c r="X211" s="682"/>
      <c r="Y211" s="682"/>
      <c r="Z211" s="682"/>
      <c r="AA211" s="682"/>
      <c r="AB211" s="682"/>
    </row>
    <row r="212" spans="1:28" ht="15">
      <c r="A212" s="682"/>
      <c r="B212" s="682"/>
      <c r="C212" s="682"/>
      <c r="D212" s="682"/>
      <c r="E212" s="682"/>
      <c r="F212" s="682"/>
      <c r="G212" s="682"/>
      <c r="H212" s="682"/>
      <c r="I212" s="682"/>
      <c r="J212" s="682"/>
      <c r="K212" s="682"/>
      <c r="L212" s="682"/>
      <c r="M212" s="682"/>
      <c r="N212" s="682"/>
      <c r="O212" s="682"/>
      <c r="P212" s="682"/>
      <c r="Q212" s="682"/>
      <c r="R212" s="682"/>
      <c r="S212" s="682"/>
      <c r="T212" s="682"/>
      <c r="U212" s="682"/>
      <c r="V212" s="682"/>
      <c r="W212" s="682"/>
      <c r="X212" s="682"/>
      <c r="Y212" s="682"/>
      <c r="Z212" s="682"/>
      <c r="AA212" s="682"/>
      <c r="AB212" s="682"/>
    </row>
    <row r="213" spans="1:28" ht="15">
      <c r="A213" s="682"/>
      <c r="B213" s="682"/>
      <c r="C213" s="682"/>
      <c r="D213" s="682"/>
      <c r="E213" s="682"/>
      <c r="F213" s="682"/>
      <c r="G213" s="682"/>
      <c r="H213" s="682"/>
      <c r="I213" s="682"/>
      <c r="J213" s="682"/>
      <c r="K213" s="682"/>
      <c r="L213" s="682"/>
      <c r="M213" s="682"/>
      <c r="N213" s="682"/>
      <c r="O213" s="682"/>
      <c r="P213" s="682"/>
      <c r="Q213" s="682"/>
      <c r="R213" s="682"/>
      <c r="S213" s="682"/>
      <c r="T213" s="682"/>
      <c r="U213" s="682"/>
      <c r="V213" s="682"/>
      <c r="W213" s="682"/>
      <c r="X213" s="682"/>
      <c r="Y213" s="682"/>
      <c r="Z213" s="682"/>
      <c r="AA213" s="682"/>
      <c r="AB213" s="682"/>
    </row>
    <row r="214" spans="1:28" ht="15">
      <c r="A214" s="682"/>
      <c r="B214" s="682"/>
      <c r="C214" s="682"/>
      <c r="D214" s="682"/>
      <c r="E214" s="682"/>
      <c r="F214" s="682"/>
      <c r="G214" s="682"/>
      <c r="H214" s="682"/>
      <c r="I214" s="682"/>
      <c r="J214" s="682"/>
      <c r="K214" s="682"/>
      <c r="L214" s="682"/>
      <c r="M214" s="682"/>
      <c r="N214" s="682"/>
      <c r="O214" s="682"/>
      <c r="P214" s="682"/>
      <c r="Q214" s="682"/>
      <c r="R214" s="682"/>
      <c r="S214" s="682"/>
      <c r="T214" s="682"/>
      <c r="U214" s="682"/>
      <c r="V214" s="682"/>
      <c r="W214" s="682"/>
      <c r="X214" s="682"/>
      <c r="Y214" s="682"/>
      <c r="Z214" s="682"/>
      <c r="AA214" s="682"/>
      <c r="AB214" s="682"/>
    </row>
    <row r="215" spans="1:28" ht="15">
      <c r="A215" s="682"/>
      <c r="B215" s="682"/>
      <c r="C215" s="682"/>
      <c r="D215" s="682"/>
      <c r="E215" s="682"/>
      <c r="F215" s="682"/>
      <c r="G215" s="682"/>
      <c r="H215" s="682"/>
      <c r="I215" s="682"/>
      <c r="J215" s="682"/>
      <c r="K215" s="682"/>
      <c r="L215" s="682"/>
      <c r="M215" s="682"/>
      <c r="N215" s="682"/>
      <c r="O215" s="682"/>
      <c r="P215" s="682"/>
      <c r="Q215" s="682"/>
      <c r="R215" s="682"/>
      <c r="S215" s="682"/>
      <c r="T215" s="682"/>
      <c r="U215" s="682"/>
      <c r="V215" s="682"/>
      <c r="W215" s="682"/>
      <c r="X215" s="682"/>
      <c r="Y215" s="682"/>
      <c r="Z215" s="682"/>
      <c r="AA215" s="682"/>
      <c r="AB215" s="682"/>
    </row>
    <row r="216" spans="1:28" ht="15">
      <c r="A216" s="682"/>
      <c r="B216" s="682"/>
      <c r="C216" s="682"/>
      <c r="D216" s="682"/>
      <c r="E216" s="682"/>
      <c r="F216" s="682"/>
      <c r="G216" s="682"/>
      <c r="H216" s="682"/>
      <c r="I216" s="682"/>
      <c r="J216" s="682"/>
      <c r="K216" s="682"/>
      <c r="L216" s="682"/>
      <c r="M216" s="682"/>
      <c r="N216" s="682"/>
      <c r="O216" s="682"/>
      <c r="P216" s="682"/>
      <c r="Q216" s="682"/>
      <c r="R216" s="682"/>
      <c r="S216" s="682"/>
      <c r="T216" s="682"/>
      <c r="U216" s="682"/>
      <c r="V216" s="682"/>
      <c r="W216" s="682"/>
      <c r="X216" s="682"/>
      <c r="Y216" s="682"/>
      <c r="Z216" s="682"/>
      <c r="AA216" s="682"/>
      <c r="AB216" s="682"/>
    </row>
    <row r="217" spans="1:28" ht="15">
      <c r="A217" s="682"/>
      <c r="B217" s="682"/>
      <c r="C217" s="682"/>
      <c r="D217" s="682"/>
      <c r="E217" s="682"/>
      <c r="F217" s="682"/>
      <c r="G217" s="682"/>
      <c r="H217" s="682"/>
      <c r="I217" s="682"/>
      <c r="J217" s="682"/>
      <c r="K217" s="682"/>
      <c r="L217" s="682"/>
      <c r="M217" s="682"/>
      <c r="N217" s="682"/>
      <c r="O217" s="682"/>
      <c r="P217" s="682"/>
      <c r="Q217" s="682"/>
      <c r="R217" s="682"/>
      <c r="S217" s="682"/>
      <c r="T217" s="682"/>
      <c r="U217" s="682"/>
      <c r="V217" s="682"/>
      <c r="W217" s="682"/>
      <c r="X217" s="682"/>
      <c r="Y217" s="682"/>
      <c r="Z217" s="682"/>
      <c r="AA217" s="682"/>
      <c r="AB217" s="682"/>
    </row>
    <row r="218" spans="1:28" ht="15">
      <c r="A218" s="682"/>
      <c r="B218" s="682"/>
      <c r="C218" s="682"/>
      <c r="D218" s="682"/>
      <c r="E218" s="682"/>
      <c r="F218" s="682"/>
      <c r="G218" s="682"/>
      <c r="H218" s="682"/>
      <c r="I218" s="682"/>
      <c r="J218" s="682"/>
      <c r="K218" s="682"/>
      <c r="L218" s="682"/>
      <c r="M218" s="682"/>
      <c r="N218" s="682"/>
      <c r="O218" s="682"/>
      <c r="P218" s="682"/>
      <c r="Q218" s="682"/>
      <c r="R218" s="682"/>
      <c r="S218" s="682"/>
      <c r="T218" s="682"/>
      <c r="U218" s="682"/>
      <c r="V218" s="682"/>
      <c r="W218" s="682"/>
      <c r="X218" s="682"/>
      <c r="Y218" s="682"/>
      <c r="Z218" s="682"/>
      <c r="AA218" s="682"/>
      <c r="AB218" s="682"/>
    </row>
    <row r="219" spans="1:28" ht="15">
      <c r="A219" s="682"/>
      <c r="B219" s="682"/>
      <c r="C219" s="682"/>
      <c r="D219" s="682"/>
      <c r="E219" s="682"/>
      <c r="F219" s="682"/>
      <c r="G219" s="682"/>
      <c r="H219" s="682"/>
      <c r="I219" s="682"/>
      <c r="J219" s="682"/>
      <c r="K219" s="682"/>
      <c r="L219" s="682"/>
      <c r="M219" s="682"/>
      <c r="N219" s="682"/>
      <c r="O219" s="682"/>
      <c r="P219" s="682"/>
      <c r="Q219" s="682"/>
      <c r="R219" s="682"/>
      <c r="S219" s="682"/>
      <c r="T219" s="682"/>
      <c r="U219" s="682"/>
      <c r="V219" s="682"/>
      <c r="W219" s="682"/>
      <c r="X219" s="682"/>
      <c r="Y219" s="682"/>
      <c r="Z219" s="682"/>
      <c r="AA219" s="682"/>
      <c r="AB219" s="682"/>
    </row>
    <row r="220" spans="1:28" ht="15">
      <c r="A220" s="682"/>
      <c r="B220" s="682"/>
      <c r="C220" s="682"/>
      <c r="D220" s="682"/>
      <c r="E220" s="682"/>
      <c r="F220" s="682"/>
      <c r="G220" s="682"/>
      <c r="H220" s="682"/>
      <c r="I220" s="682"/>
      <c r="J220" s="682"/>
      <c r="K220" s="682"/>
      <c r="L220" s="682"/>
      <c r="M220" s="682"/>
      <c r="N220" s="682"/>
      <c r="O220" s="682"/>
      <c r="P220" s="682"/>
      <c r="Q220" s="682"/>
      <c r="R220" s="682"/>
      <c r="S220" s="682"/>
      <c r="T220" s="682"/>
      <c r="U220" s="682"/>
      <c r="V220" s="682"/>
      <c r="W220" s="682"/>
      <c r="X220" s="682"/>
      <c r="Y220" s="682"/>
      <c r="Z220" s="682"/>
      <c r="AA220" s="682"/>
      <c r="AB220" s="682"/>
    </row>
    <row r="221" spans="1:28" ht="15">
      <c r="A221" s="682"/>
      <c r="B221" s="682"/>
      <c r="C221" s="682"/>
      <c r="D221" s="682"/>
      <c r="E221" s="682"/>
      <c r="F221" s="682"/>
      <c r="G221" s="682"/>
      <c r="H221" s="682"/>
      <c r="I221" s="682"/>
      <c r="J221" s="682"/>
      <c r="K221" s="682"/>
      <c r="L221" s="682"/>
      <c r="M221" s="682"/>
      <c r="N221" s="682"/>
      <c r="O221" s="682"/>
      <c r="P221" s="682"/>
      <c r="Q221" s="682"/>
      <c r="R221" s="682"/>
      <c r="S221" s="682"/>
      <c r="T221" s="682"/>
      <c r="U221" s="682"/>
      <c r="V221" s="682"/>
      <c r="W221" s="682"/>
      <c r="X221" s="682"/>
      <c r="Y221" s="682"/>
      <c r="Z221" s="682"/>
      <c r="AA221" s="682"/>
      <c r="AB221" s="682"/>
    </row>
    <row r="222" spans="1:28" ht="15">
      <c r="A222" s="682"/>
      <c r="B222" s="682"/>
      <c r="C222" s="682"/>
      <c r="D222" s="682"/>
      <c r="E222" s="682"/>
      <c r="F222" s="682"/>
      <c r="G222" s="682"/>
      <c r="H222" s="682"/>
      <c r="I222" s="682"/>
      <c r="J222" s="682"/>
      <c r="K222" s="682"/>
      <c r="L222" s="682"/>
      <c r="M222" s="682"/>
      <c r="N222" s="682"/>
      <c r="O222" s="682"/>
      <c r="P222" s="682"/>
      <c r="Q222" s="682"/>
      <c r="R222" s="682"/>
      <c r="S222" s="682"/>
      <c r="T222" s="682"/>
      <c r="U222" s="682"/>
      <c r="V222" s="682"/>
      <c r="W222" s="682"/>
      <c r="X222" s="682"/>
      <c r="Y222" s="682"/>
      <c r="Z222" s="682"/>
      <c r="AA222" s="682"/>
      <c r="AB222" s="682"/>
    </row>
    <row r="223" spans="1:28" ht="15">
      <c r="A223" s="682"/>
      <c r="B223" s="682"/>
      <c r="C223" s="682"/>
      <c r="D223" s="682"/>
      <c r="E223" s="682"/>
      <c r="F223" s="682"/>
      <c r="G223" s="682"/>
      <c r="H223" s="682"/>
      <c r="I223" s="682"/>
      <c r="J223" s="682"/>
      <c r="K223" s="682"/>
      <c r="L223" s="682"/>
      <c r="M223" s="682"/>
      <c r="N223" s="682"/>
      <c r="O223" s="682"/>
      <c r="P223" s="682"/>
      <c r="Q223" s="682"/>
      <c r="R223" s="682"/>
      <c r="S223" s="682"/>
      <c r="T223" s="682"/>
      <c r="U223" s="682"/>
      <c r="V223" s="682"/>
      <c r="W223" s="682"/>
      <c r="X223" s="682"/>
      <c r="Y223" s="682"/>
      <c r="Z223" s="682"/>
      <c r="AA223" s="682"/>
      <c r="AB223" s="682"/>
    </row>
    <row r="224" spans="1:28" ht="15">
      <c r="A224" s="682"/>
      <c r="B224" s="682"/>
      <c r="C224" s="682"/>
      <c r="D224" s="682"/>
      <c r="E224" s="682"/>
      <c r="F224" s="682"/>
      <c r="G224" s="682"/>
      <c r="H224" s="682"/>
      <c r="I224" s="682"/>
      <c r="J224" s="682"/>
      <c r="K224" s="682"/>
      <c r="L224" s="682"/>
      <c r="M224" s="682"/>
      <c r="N224" s="682"/>
      <c r="O224" s="682"/>
      <c r="P224" s="682"/>
      <c r="Q224" s="682"/>
      <c r="R224" s="682"/>
      <c r="S224" s="682"/>
      <c r="T224" s="682"/>
      <c r="U224" s="682"/>
      <c r="V224" s="682"/>
      <c r="W224" s="682"/>
      <c r="X224" s="682"/>
      <c r="Y224" s="682"/>
      <c r="Z224" s="682"/>
      <c r="AA224" s="682"/>
      <c r="AB224" s="682"/>
    </row>
    <row r="225" spans="1:28" ht="15">
      <c r="A225" s="682"/>
      <c r="B225" s="682"/>
      <c r="C225" s="682"/>
      <c r="D225" s="682"/>
      <c r="E225" s="682"/>
      <c r="F225" s="682"/>
      <c r="G225" s="682"/>
      <c r="H225" s="682"/>
      <c r="I225" s="682"/>
      <c r="J225" s="682"/>
      <c r="K225" s="682"/>
      <c r="L225" s="682"/>
      <c r="M225" s="682"/>
      <c r="N225" s="682"/>
      <c r="O225" s="682"/>
      <c r="P225" s="682"/>
      <c r="Q225" s="682"/>
      <c r="R225" s="682"/>
      <c r="S225" s="682"/>
      <c r="T225" s="682"/>
      <c r="U225" s="682"/>
      <c r="V225" s="682"/>
      <c r="W225" s="682"/>
      <c r="X225" s="682"/>
      <c r="Y225" s="682"/>
      <c r="Z225" s="682"/>
      <c r="AA225" s="682"/>
      <c r="AB225" s="682"/>
    </row>
    <row r="226" spans="1:28" ht="15">
      <c r="A226" s="682"/>
      <c r="B226" s="682"/>
      <c r="C226" s="682"/>
      <c r="D226" s="682"/>
      <c r="E226" s="682"/>
      <c r="F226" s="682"/>
      <c r="G226" s="682"/>
      <c r="H226" s="682"/>
      <c r="I226" s="682"/>
      <c r="J226" s="682"/>
      <c r="K226" s="682"/>
      <c r="L226" s="682"/>
      <c r="M226" s="682"/>
      <c r="N226" s="682"/>
      <c r="O226" s="682"/>
      <c r="P226" s="682"/>
      <c r="Q226" s="682"/>
      <c r="R226" s="682"/>
      <c r="S226" s="682"/>
      <c r="T226" s="682"/>
      <c r="U226" s="682"/>
      <c r="V226" s="682"/>
      <c r="W226" s="682"/>
      <c r="X226" s="682"/>
      <c r="Y226" s="682"/>
      <c r="Z226" s="682"/>
      <c r="AA226" s="682"/>
      <c r="AB226" s="682"/>
    </row>
    <row r="227" spans="1:28" ht="15">
      <c r="A227" s="682"/>
      <c r="B227" s="682"/>
      <c r="C227" s="682"/>
      <c r="D227" s="682"/>
      <c r="E227" s="682"/>
      <c r="F227" s="682"/>
      <c r="G227" s="682"/>
      <c r="H227" s="682"/>
      <c r="I227" s="682"/>
      <c r="J227" s="682"/>
      <c r="K227" s="682"/>
      <c r="L227" s="682"/>
      <c r="M227" s="682"/>
      <c r="N227" s="682"/>
      <c r="O227" s="682"/>
      <c r="P227" s="682"/>
      <c r="Q227" s="682"/>
      <c r="R227" s="682"/>
      <c r="S227" s="682"/>
      <c r="T227" s="682"/>
      <c r="U227" s="682"/>
      <c r="V227" s="682"/>
      <c r="W227" s="682"/>
      <c r="X227" s="682"/>
      <c r="Y227" s="682"/>
      <c r="Z227" s="682"/>
      <c r="AA227" s="682"/>
      <c r="AB227" s="682"/>
    </row>
    <row r="228" spans="1:28" ht="15">
      <c r="A228" s="682"/>
      <c r="B228" s="682"/>
      <c r="C228" s="682"/>
      <c r="D228" s="682"/>
      <c r="E228" s="682"/>
      <c r="F228" s="682"/>
      <c r="G228" s="682"/>
      <c r="H228" s="682"/>
      <c r="I228" s="682"/>
      <c r="J228" s="682"/>
      <c r="K228" s="682"/>
      <c r="L228" s="682"/>
      <c r="M228" s="682"/>
      <c r="N228" s="682"/>
      <c r="O228" s="682"/>
      <c r="P228" s="682"/>
      <c r="Q228" s="682"/>
      <c r="R228" s="682"/>
      <c r="S228" s="682"/>
      <c r="T228" s="682"/>
      <c r="U228" s="682"/>
      <c r="V228" s="682"/>
      <c r="W228" s="682"/>
      <c r="X228" s="682"/>
      <c r="Y228" s="682"/>
      <c r="Z228" s="682"/>
      <c r="AA228" s="682"/>
      <c r="AB228" s="682"/>
    </row>
    <row r="229" spans="1:28" ht="15">
      <c r="A229" s="682"/>
      <c r="B229" s="682"/>
      <c r="C229" s="682"/>
      <c r="D229" s="682"/>
      <c r="E229" s="682"/>
      <c r="F229" s="682"/>
      <c r="G229" s="682"/>
      <c r="H229" s="682"/>
      <c r="I229" s="682"/>
      <c r="J229" s="682"/>
      <c r="K229" s="682"/>
      <c r="L229" s="682"/>
      <c r="M229" s="682"/>
      <c r="N229" s="682"/>
      <c r="O229" s="682"/>
      <c r="P229" s="682"/>
      <c r="Q229" s="682"/>
      <c r="R229" s="682"/>
      <c r="S229" s="682"/>
      <c r="T229" s="682"/>
      <c r="U229" s="682"/>
      <c r="V229" s="682"/>
      <c r="W229" s="682"/>
      <c r="X229" s="682"/>
      <c r="Y229" s="682"/>
      <c r="Z229" s="682"/>
      <c r="AA229" s="682"/>
      <c r="AB229" s="682"/>
    </row>
    <row r="230" spans="1:28" ht="15">
      <c r="A230" s="682"/>
      <c r="B230" s="682"/>
      <c r="C230" s="682"/>
      <c r="D230" s="682"/>
      <c r="E230" s="682"/>
      <c r="F230" s="682"/>
      <c r="G230" s="682"/>
      <c r="H230" s="682"/>
      <c r="I230" s="682"/>
      <c r="J230" s="682"/>
      <c r="K230" s="682"/>
      <c r="L230" s="682"/>
      <c r="M230" s="682"/>
      <c r="N230" s="682"/>
      <c r="O230" s="682"/>
      <c r="P230" s="682"/>
      <c r="Q230" s="682"/>
      <c r="R230" s="682"/>
      <c r="S230" s="682"/>
      <c r="T230" s="682"/>
      <c r="U230" s="682"/>
      <c r="V230" s="682"/>
      <c r="W230" s="682"/>
      <c r="X230" s="682"/>
      <c r="Y230" s="682"/>
      <c r="Z230" s="682"/>
      <c r="AA230" s="682"/>
      <c r="AB230" s="682"/>
    </row>
    <row r="231" spans="1:28" ht="15">
      <c r="A231" s="682"/>
      <c r="B231" s="682"/>
      <c r="C231" s="682"/>
      <c r="D231" s="682"/>
      <c r="E231" s="682"/>
      <c r="F231" s="682"/>
      <c r="G231" s="682"/>
      <c r="H231" s="682"/>
      <c r="I231" s="682"/>
      <c r="J231" s="682"/>
      <c r="K231" s="682"/>
      <c r="L231" s="682"/>
      <c r="M231" s="682"/>
      <c r="N231" s="682"/>
      <c r="O231" s="682"/>
      <c r="P231" s="682"/>
      <c r="Q231" s="682"/>
      <c r="R231" s="682"/>
      <c r="S231" s="682"/>
      <c r="T231" s="682"/>
      <c r="U231" s="682"/>
      <c r="V231" s="682"/>
      <c r="W231" s="682"/>
      <c r="X231" s="682"/>
      <c r="Y231" s="682"/>
      <c r="Z231" s="682"/>
      <c r="AA231" s="682"/>
      <c r="AB231" s="682"/>
    </row>
    <row r="232" spans="1:28" ht="15">
      <c r="A232" s="682"/>
      <c r="B232" s="682"/>
      <c r="C232" s="682"/>
      <c r="D232" s="682"/>
      <c r="E232" s="682"/>
      <c r="F232" s="682"/>
      <c r="G232" s="682"/>
      <c r="H232" s="682"/>
      <c r="I232" s="682"/>
      <c r="J232" s="682"/>
      <c r="K232" s="682"/>
      <c r="L232" s="682"/>
      <c r="M232" s="682"/>
      <c r="N232" s="682"/>
      <c r="O232" s="682"/>
      <c r="P232" s="682"/>
      <c r="Q232" s="682"/>
      <c r="R232" s="682"/>
      <c r="S232" s="682"/>
      <c r="T232" s="682"/>
      <c r="U232" s="682"/>
      <c r="V232" s="682"/>
      <c r="W232" s="682"/>
      <c r="X232" s="682"/>
      <c r="Y232" s="682"/>
      <c r="Z232" s="682"/>
      <c r="AA232" s="682"/>
      <c r="AB232" s="682"/>
    </row>
    <row r="233" spans="1:28" ht="15">
      <c r="A233" s="682"/>
      <c r="B233" s="682"/>
      <c r="C233" s="682"/>
      <c r="D233" s="682"/>
      <c r="E233" s="682"/>
      <c r="F233" s="682"/>
      <c r="G233" s="682"/>
      <c r="H233" s="682"/>
      <c r="I233" s="682"/>
      <c r="J233" s="682"/>
      <c r="K233" s="682"/>
      <c r="L233" s="682"/>
      <c r="M233" s="682"/>
      <c r="N233" s="682"/>
      <c r="O233" s="682"/>
      <c r="P233" s="682"/>
      <c r="Q233" s="682"/>
      <c r="R233" s="682"/>
      <c r="S233" s="682"/>
      <c r="T233" s="682"/>
      <c r="U233" s="682"/>
      <c r="V233" s="682"/>
      <c r="W233" s="682"/>
      <c r="X233" s="682"/>
      <c r="Y233" s="682"/>
      <c r="Z233" s="682"/>
      <c r="AA233" s="682"/>
      <c r="AB233" s="682"/>
    </row>
    <row r="234" spans="1:28" ht="15">
      <c r="A234" s="682"/>
      <c r="B234" s="682"/>
      <c r="C234" s="682"/>
      <c r="D234" s="682"/>
      <c r="E234" s="682"/>
      <c r="F234" s="682"/>
      <c r="G234" s="682"/>
      <c r="H234" s="682"/>
      <c r="I234" s="682"/>
      <c r="J234" s="682"/>
      <c r="K234" s="682"/>
      <c r="L234" s="682"/>
      <c r="M234" s="682"/>
      <c r="N234" s="682"/>
      <c r="O234" s="682"/>
      <c r="P234" s="682"/>
      <c r="Q234" s="682"/>
      <c r="R234" s="682"/>
      <c r="S234" s="682"/>
      <c r="T234" s="682"/>
      <c r="U234" s="682"/>
      <c r="V234" s="682"/>
      <c r="W234" s="682"/>
      <c r="X234" s="682"/>
      <c r="Y234" s="682"/>
      <c r="Z234" s="682"/>
      <c r="AA234" s="682"/>
      <c r="AB234" s="682"/>
    </row>
    <row r="235" spans="1:28" ht="15">
      <c r="A235" s="682"/>
      <c r="B235" s="682"/>
      <c r="C235" s="682"/>
      <c r="D235" s="682"/>
      <c r="E235" s="682"/>
      <c r="F235" s="682"/>
      <c r="G235" s="682"/>
      <c r="H235" s="682"/>
      <c r="I235" s="682"/>
      <c r="J235" s="682"/>
      <c r="K235" s="682"/>
      <c r="L235" s="682"/>
      <c r="M235" s="682"/>
      <c r="N235" s="682"/>
      <c r="O235" s="682"/>
      <c r="P235" s="682"/>
      <c r="Q235" s="682"/>
      <c r="R235" s="682"/>
      <c r="S235" s="682"/>
      <c r="T235" s="682"/>
      <c r="U235" s="682"/>
      <c r="V235" s="682"/>
      <c r="W235" s="682"/>
      <c r="X235" s="682"/>
      <c r="Y235" s="682"/>
      <c r="Z235" s="682"/>
      <c r="AA235" s="682"/>
      <c r="AB235" s="682"/>
    </row>
    <row r="236" spans="1:28" ht="15">
      <c r="A236" s="682"/>
      <c r="B236" s="682"/>
      <c r="C236" s="682"/>
      <c r="D236" s="682"/>
      <c r="E236" s="682"/>
      <c r="F236" s="682"/>
      <c r="G236" s="682"/>
      <c r="H236" s="682"/>
      <c r="I236" s="682"/>
      <c r="J236" s="682"/>
      <c r="K236" s="682"/>
      <c r="L236" s="682"/>
      <c r="M236" s="682"/>
      <c r="N236" s="682"/>
      <c r="O236" s="682"/>
      <c r="P236" s="682"/>
      <c r="Q236" s="682"/>
      <c r="R236" s="682"/>
      <c r="S236" s="682"/>
      <c r="T236" s="682"/>
      <c r="U236" s="682"/>
      <c r="V236" s="682"/>
      <c r="W236" s="682"/>
      <c r="X236" s="682"/>
      <c r="Y236" s="682"/>
      <c r="Z236" s="682"/>
      <c r="AA236" s="682"/>
      <c r="AB236" s="682"/>
    </row>
    <row r="237" spans="1:28" ht="15">
      <c r="A237" s="682"/>
      <c r="B237" s="682"/>
      <c r="C237" s="682"/>
      <c r="D237" s="682"/>
      <c r="E237" s="682"/>
      <c r="F237" s="682"/>
      <c r="G237" s="682"/>
      <c r="H237" s="682"/>
      <c r="I237" s="682"/>
      <c r="J237" s="682"/>
      <c r="K237" s="682"/>
      <c r="L237" s="682"/>
      <c r="M237" s="682"/>
      <c r="N237" s="682"/>
      <c r="O237" s="682"/>
      <c r="P237" s="682"/>
      <c r="Q237" s="682"/>
      <c r="R237" s="682"/>
      <c r="S237" s="682"/>
      <c r="T237" s="682"/>
      <c r="U237" s="682"/>
      <c r="V237" s="682"/>
      <c r="W237" s="682"/>
      <c r="X237" s="682"/>
      <c r="Y237" s="682"/>
      <c r="Z237" s="682"/>
      <c r="AA237" s="682"/>
      <c r="AB237" s="682"/>
    </row>
    <row r="238" spans="1:28" ht="15">
      <c r="A238" s="682"/>
      <c r="B238" s="682"/>
      <c r="C238" s="682"/>
      <c r="D238" s="682"/>
      <c r="E238" s="682"/>
      <c r="F238" s="682"/>
      <c r="G238" s="682"/>
      <c r="H238" s="682"/>
      <c r="I238" s="682"/>
      <c r="J238" s="682"/>
      <c r="K238" s="682"/>
      <c r="L238" s="682"/>
      <c r="M238" s="682"/>
      <c r="N238" s="682"/>
      <c r="O238" s="682"/>
      <c r="P238" s="682"/>
      <c r="Q238" s="682"/>
      <c r="R238" s="682"/>
      <c r="S238" s="682"/>
      <c r="T238" s="682"/>
      <c r="U238" s="682"/>
      <c r="V238" s="682"/>
      <c r="W238" s="682"/>
      <c r="X238" s="682"/>
      <c r="Y238" s="682"/>
      <c r="Z238" s="682"/>
      <c r="AA238" s="682"/>
      <c r="AB238" s="682"/>
    </row>
    <row r="239" spans="1:28" ht="15">
      <c r="A239" s="682"/>
      <c r="B239" s="682"/>
      <c r="C239" s="682"/>
      <c r="D239" s="682"/>
      <c r="E239" s="682"/>
      <c r="F239" s="682"/>
      <c r="G239" s="682"/>
      <c r="H239" s="682"/>
      <c r="I239" s="682"/>
      <c r="J239" s="682"/>
      <c r="K239" s="682"/>
      <c r="L239" s="682"/>
      <c r="M239" s="682"/>
      <c r="N239" s="682"/>
      <c r="O239" s="682"/>
      <c r="P239" s="682"/>
      <c r="Q239" s="682"/>
      <c r="R239" s="682"/>
      <c r="S239" s="682"/>
      <c r="T239" s="682"/>
      <c r="U239" s="682"/>
      <c r="V239" s="682"/>
      <c r="W239" s="682"/>
      <c r="X239" s="682"/>
      <c r="Y239" s="682"/>
      <c r="Z239" s="682"/>
      <c r="AA239" s="682"/>
      <c r="AB239" s="682"/>
    </row>
    <row r="240" spans="1:28" ht="15">
      <c r="A240" s="682"/>
      <c r="B240" s="682"/>
      <c r="C240" s="682"/>
      <c r="D240" s="682"/>
      <c r="E240" s="682"/>
      <c r="F240" s="682"/>
      <c r="G240" s="682"/>
      <c r="H240" s="682"/>
      <c r="I240" s="682"/>
      <c r="J240" s="682"/>
      <c r="K240" s="682"/>
      <c r="L240" s="682"/>
      <c r="M240" s="682"/>
      <c r="N240" s="682"/>
      <c r="O240" s="682"/>
      <c r="P240" s="682"/>
      <c r="Q240" s="682"/>
      <c r="R240" s="682"/>
      <c r="S240" s="682"/>
      <c r="T240" s="682"/>
      <c r="U240" s="682"/>
      <c r="V240" s="682"/>
      <c r="W240" s="682"/>
      <c r="X240" s="682"/>
      <c r="Y240" s="682"/>
      <c r="Z240" s="682"/>
      <c r="AA240" s="682"/>
      <c r="AB240" s="682"/>
    </row>
    <row r="241" spans="1:28" ht="15">
      <c r="A241" s="682"/>
      <c r="B241" s="682"/>
      <c r="C241" s="682"/>
      <c r="D241" s="682"/>
      <c r="E241" s="682"/>
      <c r="F241" s="682"/>
      <c r="G241" s="682"/>
      <c r="H241" s="682"/>
      <c r="I241" s="682"/>
      <c r="J241" s="682"/>
      <c r="K241" s="682"/>
      <c r="L241" s="682"/>
      <c r="M241" s="682"/>
      <c r="N241" s="682"/>
      <c r="O241" s="682"/>
      <c r="P241" s="682"/>
      <c r="Q241" s="682"/>
      <c r="R241" s="682"/>
      <c r="S241" s="682"/>
      <c r="T241" s="682"/>
      <c r="U241" s="682"/>
      <c r="V241" s="682"/>
      <c r="W241" s="682"/>
      <c r="X241" s="682"/>
      <c r="Y241" s="682"/>
      <c r="Z241" s="682"/>
      <c r="AA241" s="682"/>
      <c r="AB241" s="682"/>
    </row>
    <row r="242" spans="1:28" ht="15">
      <c r="A242" s="682"/>
      <c r="B242" s="682"/>
      <c r="C242" s="682"/>
      <c r="D242" s="682"/>
      <c r="E242" s="682"/>
      <c r="F242" s="682"/>
      <c r="G242" s="682"/>
      <c r="H242" s="682"/>
      <c r="I242" s="682"/>
      <c r="J242" s="682"/>
      <c r="K242" s="682"/>
      <c r="L242" s="682"/>
      <c r="M242" s="682"/>
      <c r="N242" s="682"/>
      <c r="O242" s="682"/>
      <c r="P242" s="682"/>
      <c r="Q242" s="682"/>
      <c r="R242" s="682"/>
      <c r="S242" s="682"/>
      <c r="T242" s="682"/>
      <c r="U242" s="682"/>
      <c r="V242" s="682"/>
      <c r="W242" s="682"/>
      <c r="X242" s="682"/>
      <c r="Y242" s="682"/>
      <c r="Z242" s="682"/>
      <c r="AA242" s="682"/>
      <c r="AB242" s="682"/>
    </row>
    <row r="243" spans="1:28" ht="15">
      <c r="A243" s="682"/>
      <c r="B243" s="682"/>
      <c r="C243" s="682"/>
      <c r="D243" s="682"/>
      <c r="E243" s="682"/>
      <c r="F243" s="682"/>
      <c r="G243" s="682"/>
      <c r="H243" s="682"/>
      <c r="I243" s="682"/>
      <c r="J243" s="682"/>
      <c r="K243" s="682"/>
      <c r="L243" s="682"/>
      <c r="M243" s="682"/>
      <c r="N243" s="682"/>
      <c r="O243" s="682"/>
      <c r="P243" s="682"/>
      <c r="Q243" s="682"/>
      <c r="R243" s="682"/>
      <c r="S243" s="682"/>
      <c r="T243" s="682"/>
      <c r="U243" s="682"/>
      <c r="V243" s="682"/>
      <c r="W243" s="682"/>
      <c r="X243" s="682"/>
      <c r="Y243" s="682"/>
      <c r="Z243" s="682"/>
      <c r="AA243" s="682"/>
      <c r="AB243" s="682"/>
    </row>
    <row r="244" spans="1:28" ht="15">
      <c r="A244" s="682"/>
      <c r="B244" s="682"/>
      <c r="C244" s="682"/>
      <c r="D244" s="682"/>
      <c r="E244" s="682"/>
      <c r="F244" s="682"/>
      <c r="G244" s="682"/>
      <c r="H244" s="682"/>
      <c r="I244" s="682"/>
      <c r="J244" s="682"/>
      <c r="K244" s="682"/>
      <c r="L244" s="682"/>
      <c r="M244" s="682"/>
      <c r="N244" s="682"/>
      <c r="O244" s="682"/>
      <c r="P244" s="682"/>
      <c r="Q244" s="682"/>
      <c r="R244" s="682"/>
      <c r="S244" s="682"/>
      <c r="T244" s="682"/>
      <c r="U244" s="682"/>
      <c r="V244" s="682"/>
      <c r="W244" s="682"/>
      <c r="X244" s="682"/>
      <c r="Y244" s="682"/>
      <c r="Z244" s="682"/>
      <c r="AA244" s="682"/>
      <c r="AB244" s="682"/>
    </row>
    <row r="245" spans="1:28" ht="15">
      <c r="A245" s="682"/>
      <c r="B245" s="682"/>
      <c r="C245" s="682"/>
      <c r="D245" s="682"/>
      <c r="E245" s="682"/>
      <c r="F245" s="682"/>
      <c r="G245" s="682"/>
      <c r="H245" s="682"/>
      <c r="I245" s="682"/>
      <c r="J245" s="682"/>
      <c r="K245" s="682"/>
      <c r="L245" s="682"/>
      <c r="M245" s="682"/>
      <c r="N245" s="682"/>
      <c r="O245" s="682"/>
      <c r="P245" s="682"/>
      <c r="Q245" s="682"/>
      <c r="R245" s="682"/>
      <c r="S245" s="682"/>
      <c r="T245" s="682"/>
      <c r="U245" s="682"/>
      <c r="V245" s="682"/>
      <c r="W245" s="682"/>
      <c r="X245" s="682"/>
      <c r="Y245" s="682"/>
      <c r="Z245" s="682"/>
      <c r="AA245" s="682"/>
      <c r="AB245" s="682"/>
    </row>
    <row r="246" spans="1:28" ht="15">
      <c r="A246" s="682"/>
      <c r="B246" s="682"/>
      <c r="C246" s="682"/>
      <c r="D246" s="682"/>
      <c r="E246" s="682"/>
      <c r="F246" s="682"/>
      <c r="G246" s="682"/>
      <c r="H246" s="682"/>
      <c r="I246" s="682"/>
      <c r="J246" s="682"/>
      <c r="K246" s="682"/>
      <c r="L246" s="682"/>
      <c r="M246" s="682"/>
      <c r="N246" s="682"/>
      <c r="O246" s="682"/>
      <c r="P246" s="682"/>
      <c r="Q246" s="682"/>
      <c r="R246" s="682"/>
      <c r="S246" s="682"/>
      <c r="T246" s="682"/>
      <c r="U246" s="682"/>
      <c r="V246" s="682"/>
      <c r="W246" s="682"/>
      <c r="X246" s="682"/>
      <c r="Y246" s="682"/>
      <c r="Z246" s="682"/>
      <c r="AA246" s="682"/>
      <c r="AB246" s="682"/>
    </row>
    <row r="247" spans="1:28" ht="15">
      <c r="A247" s="682"/>
      <c r="B247" s="682"/>
      <c r="C247" s="682"/>
      <c r="D247" s="682"/>
      <c r="E247" s="682"/>
      <c r="F247" s="682"/>
      <c r="G247" s="682"/>
      <c r="H247" s="682"/>
      <c r="I247" s="682"/>
      <c r="J247" s="682"/>
      <c r="K247" s="682"/>
      <c r="L247" s="682"/>
      <c r="M247" s="682"/>
      <c r="N247" s="682"/>
      <c r="O247" s="682"/>
      <c r="P247" s="682"/>
      <c r="Q247" s="682"/>
      <c r="R247" s="682"/>
      <c r="S247" s="682"/>
      <c r="T247" s="682"/>
      <c r="U247" s="682"/>
      <c r="V247" s="682"/>
      <c r="W247" s="682"/>
      <c r="X247" s="682"/>
      <c r="Y247" s="682"/>
      <c r="Z247" s="682"/>
      <c r="AA247" s="682"/>
      <c r="AB247" s="682"/>
    </row>
    <row r="248" spans="1:28" ht="15">
      <c r="A248" s="682"/>
      <c r="B248" s="682"/>
      <c r="C248" s="682"/>
      <c r="D248" s="682"/>
      <c r="E248" s="682"/>
      <c r="F248" s="682"/>
      <c r="G248" s="682"/>
      <c r="H248" s="682"/>
      <c r="I248" s="682"/>
      <c r="J248" s="682"/>
      <c r="K248" s="682"/>
      <c r="L248" s="682"/>
      <c r="M248" s="682"/>
      <c r="N248" s="682"/>
      <c r="O248" s="682"/>
      <c r="P248" s="682"/>
      <c r="Q248" s="682"/>
      <c r="R248" s="682"/>
      <c r="S248" s="682"/>
      <c r="T248" s="682"/>
      <c r="U248" s="682"/>
      <c r="V248" s="682"/>
      <c r="W248" s="682"/>
      <c r="X248" s="682"/>
      <c r="Y248" s="682"/>
      <c r="Z248" s="682"/>
      <c r="AA248" s="682"/>
      <c r="AB248" s="682"/>
    </row>
    <row r="249" spans="1:28" ht="15">
      <c r="A249" s="682"/>
      <c r="B249" s="682"/>
      <c r="C249" s="682"/>
      <c r="D249" s="682"/>
      <c r="E249" s="682"/>
      <c r="F249" s="682"/>
      <c r="G249" s="682"/>
      <c r="H249" s="682"/>
      <c r="I249" s="682"/>
      <c r="J249" s="682"/>
      <c r="K249" s="682"/>
      <c r="L249" s="682"/>
      <c r="M249" s="682"/>
      <c r="N249" s="682"/>
      <c r="O249" s="682"/>
      <c r="P249" s="682"/>
      <c r="Q249" s="682"/>
      <c r="R249" s="682"/>
      <c r="S249" s="682"/>
      <c r="T249" s="682"/>
      <c r="U249" s="682"/>
      <c r="V249" s="682"/>
      <c r="W249" s="682"/>
      <c r="X249" s="682"/>
      <c r="Y249" s="682"/>
      <c r="Z249" s="682"/>
      <c r="AA249" s="682"/>
      <c r="AB249" s="682"/>
    </row>
    <row r="250" spans="1:28" ht="15">
      <c r="A250" s="682"/>
      <c r="B250" s="682"/>
      <c r="C250" s="682"/>
      <c r="D250" s="682"/>
      <c r="E250" s="682"/>
      <c r="F250" s="682"/>
      <c r="G250" s="682"/>
      <c r="H250" s="682"/>
      <c r="I250" s="682"/>
      <c r="J250" s="682"/>
      <c r="K250" s="682"/>
      <c r="L250" s="682"/>
      <c r="M250" s="682"/>
      <c r="N250" s="682"/>
      <c r="O250" s="682"/>
      <c r="P250" s="682"/>
      <c r="Q250" s="682"/>
      <c r="R250" s="682"/>
      <c r="S250" s="682"/>
      <c r="T250" s="682"/>
      <c r="U250" s="682"/>
      <c r="V250" s="682"/>
      <c r="W250" s="682"/>
      <c r="X250" s="682"/>
      <c r="Y250" s="682"/>
      <c r="Z250" s="682"/>
      <c r="AA250" s="682"/>
      <c r="AB250" s="682"/>
    </row>
    <row r="251" spans="1:28" ht="15">
      <c r="A251" s="682"/>
      <c r="B251" s="682"/>
      <c r="C251" s="682"/>
      <c r="D251" s="682"/>
      <c r="E251" s="682"/>
      <c r="F251" s="682"/>
      <c r="G251" s="682"/>
      <c r="H251" s="682"/>
      <c r="I251" s="682"/>
      <c r="J251" s="682"/>
      <c r="K251" s="682"/>
      <c r="L251" s="682"/>
      <c r="M251" s="682"/>
      <c r="N251" s="682"/>
      <c r="O251" s="682"/>
      <c r="P251" s="682"/>
      <c r="Q251" s="682"/>
      <c r="R251" s="682"/>
      <c r="S251" s="682"/>
      <c r="T251" s="682"/>
      <c r="U251" s="682"/>
      <c r="V251" s="682"/>
      <c r="W251" s="682"/>
      <c r="X251" s="682"/>
      <c r="Y251" s="682"/>
      <c r="Z251" s="682"/>
      <c r="AA251" s="682"/>
      <c r="AB251" s="682"/>
    </row>
    <row r="252" spans="1:28" ht="15">
      <c r="A252" s="682"/>
      <c r="B252" s="682"/>
      <c r="C252" s="682"/>
      <c r="D252" s="682"/>
      <c r="E252" s="682"/>
      <c r="F252" s="682"/>
      <c r="G252" s="682"/>
      <c r="H252" s="682"/>
      <c r="I252" s="682"/>
      <c r="J252" s="682"/>
      <c r="K252" s="682"/>
      <c r="L252" s="682"/>
      <c r="M252" s="682"/>
      <c r="N252" s="682"/>
      <c r="O252" s="682"/>
      <c r="P252" s="682"/>
      <c r="Q252" s="682"/>
      <c r="R252" s="682"/>
      <c r="S252" s="682"/>
      <c r="T252" s="682"/>
      <c r="U252" s="682"/>
      <c r="V252" s="682"/>
      <c r="W252" s="682"/>
      <c r="X252" s="682"/>
      <c r="Y252" s="682"/>
      <c r="Z252" s="682"/>
      <c r="AA252" s="682"/>
      <c r="AB252" s="682"/>
    </row>
    <row r="253" spans="1:28" ht="15">
      <c r="A253" s="682"/>
      <c r="B253" s="682"/>
      <c r="C253" s="682"/>
      <c r="D253" s="682"/>
      <c r="E253" s="682"/>
      <c r="F253" s="682"/>
      <c r="G253" s="682"/>
      <c r="H253" s="682"/>
      <c r="I253" s="682"/>
      <c r="J253" s="682"/>
      <c r="K253" s="682"/>
      <c r="L253" s="682"/>
      <c r="M253" s="682"/>
      <c r="N253" s="682"/>
      <c r="O253" s="682"/>
      <c r="P253" s="682"/>
      <c r="Q253" s="682"/>
      <c r="R253" s="682"/>
      <c r="S253" s="682"/>
      <c r="T253" s="682"/>
      <c r="U253" s="682"/>
      <c r="V253" s="682"/>
      <c r="W253" s="682"/>
      <c r="X253" s="682"/>
      <c r="Y253" s="682"/>
      <c r="Z253" s="682"/>
      <c r="AA253" s="682"/>
      <c r="AB253" s="682"/>
    </row>
    <row r="254" spans="1:28" ht="15">
      <c r="A254" s="682"/>
      <c r="B254" s="682"/>
      <c r="C254" s="682"/>
      <c r="D254" s="682"/>
      <c r="E254" s="682"/>
      <c r="F254" s="682"/>
      <c r="G254" s="682"/>
      <c r="H254" s="682"/>
      <c r="I254" s="682"/>
      <c r="J254" s="682"/>
      <c r="K254" s="682"/>
      <c r="L254" s="682"/>
      <c r="M254" s="682"/>
      <c r="N254" s="682"/>
      <c r="O254" s="682"/>
      <c r="P254" s="682"/>
      <c r="Q254" s="682"/>
      <c r="R254" s="682"/>
      <c r="S254" s="682"/>
      <c r="T254" s="682"/>
      <c r="U254" s="682"/>
      <c r="V254" s="682"/>
      <c r="W254" s="682"/>
      <c r="X254" s="682"/>
      <c r="Y254" s="682"/>
      <c r="Z254" s="682"/>
      <c r="AA254" s="682"/>
      <c r="AB254" s="682"/>
    </row>
    <row r="255" spans="1:28" ht="15">
      <c r="A255" s="682"/>
      <c r="B255" s="682"/>
      <c r="C255" s="682"/>
      <c r="D255" s="682"/>
      <c r="E255" s="682"/>
      <c r="F255" s="682"/>
      <c r="G255" s="682"/>
      <c r="H255" s="682"/>
      <c r="I255" s="682"/>
      <c r="J255" s="682"/>
      <c r="K255" s="682"/>
      <c r="L255" s="682"/>
      <c r="M255" s="682"/>
      <c r="N255" s="682"/>
      <c r="O255" s="682"/>
      <c r="P255" s="682"/>
      <c r="Q255" s="682"/>
      <c r="R255" s="682"/>
      <c r="S255" s="682"/>
      <c r="T255" s="682"/>
      <c r="U255" s="682"/>
      <c r="V255" s="682"/>
      <c r="W255" s="682"/>
      <c r="X255" s="682"/>
      <c r="Y255" s="682"/>
      <c r="Z255" s="682"/>
      <c r="AA255" s="682"/>
      <c r="AB255" s="682"/>
    </row>
    <row r="256" spans="1:28" ht="15">
      <c r="A256" s="682"/>
      <c r="B256" s="682"/>
      <c r="C256" s="682"/>
      <c r="D256" s="682"/>
      <c r="E256" s="682"/>
      <c r="F256" s="682"/>
      <c r="G256" s="682"/>
      <c r="H256" s="682"/>
      <c r="I256" s="682"/>
      <c r="J256" s="682"/>
      <c r="K256" s="682"/>
      <c r="L256" s="682"/>
      <c r="M256" s="682"/>
      <c r="N256" s="682"/>
      <c r="O256" s="682"/>
      <c r="P256" s="682"/>
      <c r="Q256" s="682"/>
      <c r="R256" s="682"/>
      <c r="S256" s="682"/>
      <c r="T256" s="682"/>
      <c r="U256" s="682"/>
      <c r="V256" s="682"/>
      <c r="W256" s="682"/>
      <c r="X256" s="682"/>
      <c r="Y256" s="682"/>
      <c r="Z256" s="682"/>
      <c r="AA256" s="682"/>
      <c r="AB256" s="682"/>
    </row>
    <row r="257" spans="1:28" ht="15">
      <c r="A257" s="682"/>
      <c r="B257" s="682"/>
      <c r="C257" s="682"/>
      <c r="D257" s="682"/>
      <c r="E257" s="682"/>
      <c r="F257" s="682"/>
      <c r="G257" s="682"/>
      <c r="H257" s="682"/>
      <c r="I257" s="682"/>
      <c r="J257" s="682"/>
      <c r="K257" s="682"/>
      <c r="L257" s="682"/>
      <c r="M257" s="682"/>
      <c r="N257" s="682"/>
      <c r="O257" s="682"/>
      <c r="P257" s="682"/>
      <c r="Q257" s="682"/>
      <c r="R257" s="682"/>
      <c r="S257" s="682"/>
      <c r="T257" s="682"/>
      <c r="U257" s="682"/>
      <c r="V257" s="682"/>
      <c r="W257" s="682"/>
      <c r="X257" s="682"/>
      <c r="Y257" s="682"/>
      <c r="Z257" s="682"/>
      <c r="AA257" s="682"/>
      <c r="AB257" s="682"/>
    </row>
    <row r="258" spans="1:28" ht="15">
      <c r="A258" s="682"/>
      <c r="B258" s="682"/>
      <c r="C258" s="682"/>
      <c r="D258" s="682"/>
      <c r="E258" s="682"/>
      <c r="F258" s="682"/>
      <c r="G258" s="682"/>
      <c r="H258" s="682"/>
      <c r="I258" s="682"/>
      <c r="J258" s="682"/>
      <c r="K258" s="682"/>
      <c r="L258" s="682"/>
      <c r="M258" s="682"/>
      <c r="N258" s="682"/>
      <c r="O258" s="682"/>
      <c r="P258" s="682"/>
      <c r="Q258" s="682"/>
      <c r="R258" s="682"/>
      <c r="S258" s="682"/>
      <c r="T258" s="682"/>
      <c r="U258" s="682"/>
      <c r="V258" s="682"/>
      <c r="W258" s="682"/>
      <c r="X258" s="682"/>
      <c r="Y258" s="682"/>
      <c r="Z258" s="682"/>
      <c r="AA258" s="682"/>
      <c r="AB258" s="682"/>
    </row>
    <row r="259" spans="1:28" ht="15">
      <c r="A259" s="682"/>
      <c r="B259" s="682"/>
      <c r="C259" s="682"/>
      <c r="D259" s="682"/>
      <c r="E259" s="682"/>
      <c r="F259" s="682"/>
      <c r="G259" s="682"/>
      <c r="H259" s="682"/>
      <c r="I259" s="682"/>
      <c r="J259" s="682"/>
      <c r="K259" s="682"/>
      <c r="L259" s="682"/>
      <c r="M259" s="682"/>
      <c r="N259" s="682"/>
      <c r="O259" s="682"/>
      <c r="P259" s="682"/>
      <c r="Q259" s="682"/>
      <c r="R259" s="682"/>
      <c r="S259" s="682"/>
      <c r="T259" s="682"/>
      <c r="U259" s="682"/>
      <c r="V259" s="682"/>
      <c r="W259" s="682"/>
      <c r="X259" s="682"/>
      <c r="Y259" s="682"/>
      <c r="Z259" s="682"/>
      <c r="AA259" s="682"/>
      <c r="AB259" s="682"/>
    </row>
    <row r="260" spans="1:28" ht="15">
      <c r="A260" s="682"/>
      <c r="B260" s="682"/>
      <c r="C260" s="682"/>
      <c r="D260" s="682"/>
      <c r="E260" s="682"/>
      <c r="F260" s="682"/>
      <c r="G260" s="682"/>
      <c r="H260" s="682"/>
      <c r="I260" s="682"/>
      <c r="J260" s="682"/>
      <c r="K260" s="682"/>
      <c r="L260" s="682"/>
      <c r="M260" s="682"/>
      <c r="N260" s="682"/>
      <c r="O260" s="682"/>
      <c r="P260" s="682"/>
      <c r="Q260" s="682"/>
      <c r="R260" s="682"/>
      <c r="S260" s="682"/>
      <c r="T260" s="682"/>
      <c r="U260" s="682"/>
      <c r="V260" s="682"/>
      <c r="W260" s="682"/>
      <c r="X260" s="682"/>
      <c r="Y260" s="682"/>
      <c r="Z260" s="682"/>
      <c r="AA260" s="682"/>
      <c r="AB260" s="682"/>
    </row>
    <row r="261" spans="1:28" ht="15">
      <c r="A261" s="682"/>
      <c r="B261" s="682"/>
      <c r="C261" s="682"/>
      <c r="D261" s="682"/>
      <c r="E261" s="682"/>
      <c r="F261" s="682"/>
      <c r="G261" s="682"/>
      <c r="H261" s="682"/>
      <c r="I261" s="682"/>
      <c r="J261" s="682"/>
      <c r="K261" s="682"/>
      <c r="L261" s="682"/>
      <c r="M261" s="682"/>
      <c r="N261" s="682"/>
      <c r="O261" s="682"/>
      <c r="P261" s="682"/>
      <c r="Q261" s="682"/>
      <c r="R261" s="682"/>
      <c r="S261" s="682"/>
      <c r="T261" s="682"/>
      <c r="U261" s="682"/>
      <c r="V261" s="682"/>
      <c r="W261" s="682"/>
      <c r="X261" s="682"/>
      <c r="Y261" s="682"/>
      <c r="Z261" s="682"/>
      <c r="AA261" s="682"/>
      <c r="AB261" s="682"/>
    </row>
    <row r="262" spans="1:28" ht="15">
      <c r="A262" s="682"/>
      <c r="B262" s="682"/>
      <c r="C262" s="682"/>
      <c r="D262" s="682"/>
      <c r="E262" s="682"/>
      <c r="F262" s="682"/>
      <c r="G262" s="682"/>
      <c r="H262" s="682"/>
      <c r="I262" s="682"/>
      <c r="J262" s="682"/>
      <c r="K262" s="682"/>
      <c r="L262" s="682"/>
      <c r="M262" s="682"/>
      <c r="N262" s="682"/>
      <c r="O262" s="682"/>
      <c r="P262" s="682"/>
      <c r="Q262" s="682"/>
      <c r="R262" s="682"/>
      <c r="S262" s="682"/>
      <c r="T262" s="682"/>
      <c r="U262" s="682"/>
      <c r="V262" s="682"/>
      <c r="W262" s="682"/>
      <c r="X262" s="682"/>
      <c r="Y262" s="682"/>
      <c r="Z262" s="682"/>
      <c r="AA262" s="682"/>
      <c r="AB262" s="682"/>
    </row>
    <row r="263" spans="1:28" ht="15">
      <c r="A263" s="682"/>
      <c r="B263" s="682"/>
      <c r="C263" s="682"/>
      <c r="D263" s="682"/>
      <c r="E263" s="682"/>
      <c r="F263" s="682"/>
      <c r="G263" s="682"/>
      <c r="H263" s="682"/>
      <c r="I263" s="682"/>
      <c r="J263" s="682"/>
      <c r="K263" s="682"/>
      <c r="L263" s="682"/>
      <c r="M263" s="682"/>
      <c r="N263" s="682"/>
      <c r="O263" s="682"/>
      <c r="P263" s="682"/>
      <c r="Q263" s="682"/>
      <c r="R263" s="682"/>
      <c r="S263" s="682"/>
      <c r="T263" s="682"/>
      <c r="U263" s="682"/>
      <c r="V263" s="682"/>
      <c r="W263" s="682"/>
      <c r="X263" s="682"/>
      <c r="Y263" s="682"/>
      <c r="Z263" s="682"/>
      <c r="AA263" s="682"/>
      <c r="AB263" s="682"/>
    </row>
    <row r="264" spans="1:28" ht="15">
      <c r="A264" s="682"/>
      <c r="B264" s="682"/>
      <c r="C264" s="682"/>
      <c r="D264" s="682"/>
      <c r="E264" s="682"/>
      <c r="F264" s="682"/>
      <c r="G264" s="682"/>
      <c r="H264" s="682"/>
      <c r="I264" s="682"/>
      <c r="J264" s="682"/>
      <c r="K264" s="682"/>
      <c r="L264" s="682"/>
      <c r="M264" s="682"/>
      <c r="N264" s="682"/>
      <c r="O264" s="682"/>
      <c r="P264" s="682"/>
      <c r="Q264" s="682"/>
      <c r="R264" s="682"/>
      <c r="S264" s="682"/>
      <c r="T264" s="682"/>
      <c r="U264" s="682"/>
      <c r="V264" s="682"/>
      <c r="W264" s="682"/>
      <c r="X264" s="682"/>
      <c r="Y264" s="682"/>
      <c r="Z264" s="682"/>
      <c r="AA264" s="682"/>
      <c r="AB264" s="682"/>
    </row>
    <row r="265" spans="1:28" ht="15">
      <c r="A265" s="682"/>
      <c r="B265" s="682"/>
      <c r="C265" s="682"/>
      <c r="D265" s="682"/>
      <c r="E265" s="682"/>
      <c r="F265" s="682"/>
      <c r="G265" s="682"/>
      <c r="H265" s="682"/>
      <c r="I265" s="682"/>
      <c r="J265" s="682"/>
      <c r="K265" s="682"/>
      <c r="L265" s="682"/>
      <c r="M265" s="682"/>
      <c r="N265" s="682"/>
      <c r="O265" s="682"/>
      <c r="P265" s="682"/>
      <c r="Q265" s="682"/>
      <c r="R265" s="682"/>
      <c r="S265" s="682"/>
      <c r="T265" s="682"/>
      <c r="U265" s="682"/>
      <c r="V265" s="682"/>
      <c r="W265" s="682"/>
      <c r="X265" s="682"/>
      <c r="Y265" s="682"/>
      <c r="Z265" s="682"/>
      <c r="AA265" s="682"/>
      <c r="AB265" s="682"/>
    </row>
    <row r="266" spans="1:28" ht="15">
      <c r="A266" s="682"/>
      <c r="B266" s="682"/>
      <c r="C266" s="682"/>
      <c r="D266" s="682"/>
      <c r="E266" s="682"/>
      <c r="F266" s="682"/>
      <c r="G266" s="682"/>
      <c r="H266" s="682"/>
      <c r="I266" s="682"/>
      <c r="J266" s="682"/>
      <c r="K266" s="682"/>
      <c r="L266" s="682"/>
      <c r="M266" s="682"/>
      <c r="N266" s="682"/>
      <c r="O266" s="682"/>
      <c r="P266" s="682"/>
      <c r="Q266" s="682"/>
      <c r="R266" s="682"/>
      <c r="S266" s="682"/>
      <c r="T266" s="682"/>
      <c r="U266" s="682"/>
      <c r="V266" s="682"/>
      <c r="W266" s="682"/>
      <c r="X266" s="682"/>
      <c r="Y266" s="682"/>
      <c r="Z266" s="682"/>
      <c r="AA266" s="682"/>
      <c r="AB266" s="682"/>
    </row>
    <row r="267" spans="1:28" ht="15">
      <c r="A267" s="682"/>
      <c r="B267" s="682"/>
      <c r="C267" s="682"/>
      <c r="D267" s="682"/>
      <c r="E267" s="682"/>
      <c r="F267" s="682"/>
      <c r="G267" s="682"/>
      <c r="H267" s="682"/>
      <c r="I267" s="682"/>
      <c r="J267" s="682"/>
      <c r="K267" s="682"/>
      <c r="L267" s="682"/>
      <c r="M267" s="682"/>
      <c r="N267" s="682"/>
      <c r="O267" s="682"/>
      <c r="P267" s="682"/>
      <c r="Q267" s="682"/>
      <c r="R267" s="682"/>
      <c r="S267" s="682"/>
      <c r="T267" s="682"/>
      <c r="U267" s="682"/>
      <c r="V267" s="682"/>
      <c r="W267" s="682"/>
      <c r="X267" s="682"/>
      <c r="Y267" s="682"/>
      <c r="Z267" s="682"/>
      <c r="AA267" s="682"/>
      <c r="AB267" s="682"/>
    </row>
    <row r="268" spans="1:28" ht="15">
      <c r="A268" s="682"/>
      <c r="B268" s="682"/>
      <c r="C268" s="682"/>
      <c r="D268" s="682"/>
      <c r="E268" s="682"/>
      <c r="F268" s="682"/>
      <c r="G268" s="682"/>
      <c r="H268" s="682"/>
      <c r="I268" s="682"/>
      <c r="J268" s="682"/>
      <c r="K268" s="682"/>
      <c r="L268" s="682"/>
      <c r="M268" s="682"/>
      <c r="N268" s="682"/>
      <c r="O268" s="682"/>
      <c r="P268" s="682"/>
      <c r="Q268" s="682"/>
      <c r="R268" s="682"/>
      <c r="S268" s="682"/>
      <c r="T268" s="682"/>
      <c r="U268" s="682"/>
      <c r="V268" s="682"/>
      <c r="W268" s="682"/>
      <c r="X268" s="682"/>
      <c r="Y268" s="682"/>
      <c r="Z268" s="682"/>
      <c r="AA268" s="682"/>
      <c r="AB268" s="682"/>
    </row>
    <row r="269" spans="1:28" ht="15">
      <c r="A269" s="682"/>
      <c r="B269" s="682"/>
      <c r="C269" s="682"/>
      <c r="D269" s="682"/>
      <c r="E269" s="682"/>
      <c r="F269" s="682"/>
      <c r="G269" s="682"/>
      <c r="H269" s="682"/>
      <c r="I269" s="682"/>
      <c r="J269" s="682"/>
      <c r="K269" s="682"/>
      <c r="L269" s="682"/>
      <c r="M269" s="682"/>
      <c r="N269" s="682"/>
      <c r="O269" s="682"/>
      <c r="P269" s="682"/>
      <c r="Q269" s="682"/>
      <c r="R269" s="682"/>
      <c r="S269" s="682"/>
      <c r="T269" s="682"/>
      <c r="U269" s="682"/>
      <c r="V269" s="682"/>
      <c r="W269" s="682"/>
      <c r="X269" s="682"/>
      <c r="Y269" s="682"/>
      <c r="Z269" s="682"/>
      <c r="AA269" s="682"/>
      <c r="AB269" s="682"/>
    </row>
    <row r="270" spans="1:28" ht="15">
      <c r="A270" s="682"/>
      <c r="B270" s="682"/>
      <c r="C270" s="682"/>
      <c r="D270" s="682"/>
      <c r="E270" s="682"/>
      <c r="F270" s="682"/>
      <c r="G270" s="682"/>
      <c r="H270" s="682"/>
      <c r="I270" s="682"/>
      <c r="J270" s="682"/>
      <c r="K270" s="682"/>
      <c r="L270" s="682"/>
      <c r="M270" s="682"/>
      <c r="N270" s="682"/>
      <c r="O270" s="682"/>
      <c r="P270" s="682"/>
      <c r="Q270" s="682"/>
      <c r="R270" s="682"/>
      <c r="S270" s="682"/>
      <c r="T270" s="682"/>
      <c r="U270" s="682"/>
      <c r="V270" s="682"/>
      <c r="W270" s="682"/>
      <c r="X270" s="682"/>
      <c r="Y270" s="682"/>
      <c r="Z270" s="682"/>
      <c r="AA270" s="682"/>
      <c r="AB270" s="682"/>
    </row>
    <row r="271" spans="1:28" ht="15">
      <c r="A271" s="682"/>
      <c r="B271" s="682"/>
      <c r="C271" s="682"/>
      <c r="D271" s="682"/>
      <c r="E271" s="682"/>
      <c r="F271" s="682"/>
      <c r="G271" s="682"/>
      <c r="H271" s="682"/>
      <c r="I271" s="682"/>
      <c r="J271" s="682"/>
      <c r="K271" s="682"/>
      <c r="L271" s="682"/>
      <c r="M271" s="682"/>
      <c r="N271" s="682"/>
      <c r="O271" s="682"/>
      <c r="P271" s="682"/>
      <c r="Q271" s="682"/>
      <c r="R271" s="682"/>
      <c r="S271" s="682"/>
      <c r="T271" s="682"/>
      <c r="U271" s="682"/>
      <c r="V271" s="682"/>
      <c r="W271" s="682"/>
      <c r="X271" s="682"/>
      <c r="Y271" s="682"/>
      <c r="Z271" s="682"/>
      <c r="AA271" s="682"/>
      <c r="AB271" s="682"/>
    </row>
    <row r="272" spans="1:28" ht="15">
      <c r="A272" s="682"/>
      <c r="B272" s="682"/>
      <c r="C272" s="682"/>
      <c r="D272" s="682"/>
      <c r="E272" s="682"/>
      <c r="F272" s="682"/>
      <c r="G272" s="682"/>
      <c r="H272" s="682"/>
      <c r="I272" s="682"/>
      <c r="J272" s="682"/>
      <c r="K272" s="682"/>
      <c r="L272" s="682"/>
      <c r="M272" s="682"/>
      <c r="N272" s="682"/>
      <c r="O272" s="682"/>
      <c r="P272" s="682"/>
      <c r="Q272" s="682"/>
      <c r="R272" s="682"/>
      <c r="S272" s="682"/>
      <c r="T272" s="682"/>
      <c r="U272" s="682"/>
      <c r="V272" s="682"/>
      <c r="W272" s="682"/>
      <c r="X272" s="682"/>
      <c r="Y272" s="682"/>
      <c r="Z272" s="682"/>
      <c r="AA272" s="682"/>
      <c r="AB272" s="682"/>
    </row>
    <row r="273" spans="1:28" ht="15">
      <c r="A273" s="682"/>
      <c r="B273" s="682"/>
      <c r="C273" s="682"/>
      <c r="D273" s="682"/>
      <c r="E273" s="682"/>
      <c r="F273" s="682"/>
      <c r="G273" s="682"/>
      <c r="H273" s="682"/>
      <c r="I273" s="682"/>
      <c r="J273" s="682"/>
      <c r="K273" s="682"/>
      <c r="L273" s="682"/>
      <c r="M273" s="682"/>
      <c r="N273" s="682"/>
      <c r="O273" s="682"/>
      <c r="P273" s="682"/>
      <c r="Q273" s="682"/>
      <c r="R273" s="682"/>
      <c r="S273" s="682"/>
      <c r="T273" s="682"/>
      <c r="U273" s="682"/>
      <c r="V273" s="682"/>
      <c r="W273" s="682"/>
      <c r="X273" s="682"/>
      <c r="Y273" s="682"/>
      <c r="Z273" s="682"/>
      <c r="AA273" s="682"/>
      <c r="AB273" s="682"/>
    </row>
    <row r="274" spans="1:28" ht="15">
      <c r="A274" s="682"/>
      <c r="B274" s="682"/>
      <c r="C274" s="682"/>
      <c r="D274" s="682"/>
      <c r="E274" s="682"/>
      <c r="F274" s="682"/>
      <c r="G274" s="682"/>
      <c r="H274" s="682"/>
      <c r="I274" s="682"/>
      <c r="J274" s="682"/>
      <c r="K274" s="682"/>
      <c r="L274" s="682"/>
      <c r="M274" s="682"/>
      <c r="N274" s="682"/>
      <c r="O274" s="682"/>
      <c r="P274" s="682"/>
      <c r="Q274" s="682"/>
      <c r="R274" s="682"/>
      <c r="S274" s="682"/>
      <c r="T274" s="682"/>
      <c r="U274" s="682"/>
      <c r="V274" s="682"/>
      <c r="W274" s="682"/>
      <c r="X274" s="682"/>
      <c r="Y274" s="682"/>
      <c r="Z274" s="682"/>
      <c r="AA274" s="682"/>
      <c r="AB274" s="682"/>
    </row>
    <row r="275" spans="1:28" ht="15">
      <c r="A275" s="682"/>
      <c r="B275" s="682"/>
      <c r="C275" s="682"/>
      <c r="D275" s="682"/>
      <c r="E275" s="682"/>
      <c r="F275" s="682"/>
      <c r="G275" s="682"/>
      <c r="H275" s="682"/>
      <c r="I275" s="682"/>
      <c r="J275" s="682"/>
      <c r="K275" s="682"/>
      <c r="L275" s="682"/>
      <c r="M275" s="682"/>
      <c r="N275" s="682"/>
      <c r="O275" s="682"/>
      <c r="P275" s="682"/>
      <c r="Q275" s="682"/>
      <c r="R275" s="682"/>
      <c r="S275" s="682"/>
      <c r="T275" s="682"/>
      <c r="U275" s="682"/>
      <c r="V275" s="682"/>
      <c r="W275" s="682"/>
      <c r="X275" s="682"/>
      <c r="Y275" s="682"/>
      <c r="Z275" s="682"/>
      <c r="AA275" s="682"/>
      <c r="AB275" s="682"/>
    </row>
    <row r="276" spans="1:28" ht="15">
      <c r="A276" s="682"/>
      <c r="B276" s="682"/>
      <c r="C276" s="682"/>
      <c r="D276" s="682"/>
      <c r="E276" s="682"/>
      <c r="F276" s="682"/>
      <c r="G276" s="682"/>
      <c r="H276" s="682"/>
      <c r="I276" s="682"/>
      <c r="J276" s="682"/>
      <c r="K276" s="682"/>
      <c r="L276" s="682"/>
      <c r="M276" s="682"/>
      <c r="N276" s="682"/>
      <c r="O276" s="682"/>
      <c r="P276" s="682"/>
      <c r="Q276" s="682"/>
      <c r="R276" s="682"/>
      <c r="S276" s="682"/>
      <c r="T276" s="682"/>
      <c r="U276" s="682"/>
      <c r="V276" s="682"/>
      <c r="W276" s="682"/>
      <c r="X276" s="682"/>
      <c r="Y276" s="682"/>
      <c r="Z276" s="682"/>
      <c r="AA276" s="682"/>
      <c r="AB276" s="682"/>
    </row>
    <row r="277" spans="1:28" ht="15">
      <c r="A277" s="682"/>
      <c r="B277" s="682"/>
      <c r="C277" s="682"/>
      <c r="D277" s="682"/>
      <c r="E277" s="682"/>
      <c r="F277" s="682"/>
      <c r="G277" s="682"/>
      <c r="H277" s="682"/>
      <c r="I277" s="682"/>
      <c r="J277" s="682"/>
      <c r="K277" s="682"/>
      <c r="L277" s="682"/>
      <c r="M277" s="682"/>
      <c r="N277" s="682"/>
      <c r="O277" s="682"/>
      <c r="P277" s="682"/>
      <c r="Q277" s="682"/>
      <c r="R277" s="682"/>
      <c r="S277" s="682"/>
      <c r="T277" s="682"/>
      <c r="U277" s="682"/>
      <c r="V277" s="682"/>
      <c r="W277" s="682"/>
      <c r="X277" s="682"/>
      <c r="Y277" s="682"/>
      <c r="Z277" s="682"/>
      <c r="AA277" s="682"/>
      <c r="AB277" s="682"/>
    </row>
    <row r="278" spans="1:28" ht="15">
      <c r="A278" s="682"/>
      <c r="B278" s="682"/>
      <c r="C278" s="682"/>
      <c r="D278" s="682"/>
      <c r="E278" s="682"/>
      <c r="F278" s="682"/>
      <c r="G278" s="682"/>
      <c r="H278" s="682"/>
      <c r="I278" s="682"/>
      <c r="J278" s="682"/>
      <c r="K278" s="682"/>
      <c r="L278" s="682"/>
      <c r="M278" s="682"/>
      <c r="N278" s="682"/>
      <c r="O278" s="682"/>
      <c r="P278" s="682"/>
      <c r="Q278" s="682"/>
      <c r="R278" s="682"/>
      <c r="S278" s="682"/>
      <c r="T278" s="682"/>
      <c r="U278" s="682"/>
      <c r="V278" s="682"/>
      <c r="W278" s="682"/>
      <c r="X278" s="682"/>
      <c r="Y278" s="682"/>
      <c r="Z278" s="682"/>
      <c r="AA278" s="682"/>
      <c r="AB278" s="682"/>
    </row>
    <row r="279" spans="1:28" ht="15">
      <c r="A279" s="682"/>
      <c r="B279" s="682"/>
      <c r="C279" s="682"/>
      <c r="D279" s="682"/>
      <c r="E279" s="682"/>
      <c r="F279" s="682"/>
      <c r="G279" s="682"/>
      <c r="H279" s="682"/>
      <c r="I279" s="682"/>
      <c r="J279" s="682"/>
      <c r="K279" s="682"/>
      <c r="L279" s="682"/>
      <c r="M279" s="682"/>
      <c r="N279" s="682"/>
      <c r="O279" s="682"/>
      <c r="P279" s="682"/>
      <c r="Q279" s="682"/>
      <c r="R279" s="682"/>
      <c r="S279" s="682"/>
      <c r="T279" s="682"/>
      <c r="U279" s="682"/>
      <c r="V279" s="682"/>
      <c r="W279" s="682"/>
      <c r="X279" s="682"/>
      <c r="Y279" s="682"/>
      <c r="Z279" s="682"/>
      <c r="AA279" s="682"/>
      <c r="AB279" s="682"/>
    </row>
    <row r="280" spans="1:28" ht="15">
      <c r="A280" s="682"/>
      <c r="B280" s="682"/>
      <c r="C280" s="682"/>
      <c r="D280" s="682"/>
      <c r="E280" s="682"/>
      <c r="F280" s="682"/>
      <c r="G280" s="682"/>
      <c r="H280" s="682"/>
      <c r="I280" s="682"/>
      <c r="J280" s="682"/>
      <c r="K280" s="682"/>
      <c r="L280" s="682"/>
      <c r="M280" s="682"/>
      <c r="N280" s="682"/>
      <c r="O280" s="682"/>
      <c r="P280" s="682"/>
      <c r="Q280" s="682"/>
      <c r="R280" s="682"/>
      <c r="S280" s="682"/>
      <c r="T280" s="682"/>
      <c r="U280" s="682"/>
      <c r="V280" s="682"/>
      <c r="W280" s="682"/>
      <c r="X280" s="682"/>
      <c r="Y280" s="682"/>
      <c r="Z280" s="682"/>
      <c r="AA280" s="682"/>
      <c r="AB280" s="682"/>
    </row>
    <row r="281" spans="1:28" ht="15">
      <c r="A281" s="682"/>
      <c r="B281" s="682"/>
      <c r="C281" s="682"/>
      <c r="D281" s="682"/>
      <c r="E281" s="682"/>
      <c r="F281" s="682"/>
      <c r="G281" s="682"/>
      <c r="H281" s="682"/>
      <c r="I281" s="682"/>
      <c r="J281" s="682"/>
      <c r="K281" s="682"/>
      <c r="L281" s="682"/>
      <c r="M281" s="682"/>
      <c r="N281" s="682"/>
      <c r="O281" s="682"/>
      <c r="P281" s="682"/>
      <c r="Q281" s="682"/>
      <c r="R281" s="682"/>
      <c r="S281" s="682"/>
      <c r="T281" s="682"/>
      <c r="U281" s="682"/>
      <c r="V281" s="682"/>
      <c r="W281" s="682"/>
      <c r="X281" s="682"/>
      <c r="Y281" s="682"/>
      <c r="Z281" s="682"/>
      <c r="AA281" s="682"/>
      <c r="AB281" s="682"/>
    </row>
    <row r="282" spans="1:28" ht="15">
      <c r="A282" s="682"/>
      <c r="B282" s="682"/>
      <c r="C282" s="682"/>
      <c r="D282" s="682"/>
      <c r="E282" s="682"/>
      <c r="F282" s="682"/>
      <c r="G282" s="682"/>
      <c r="H282" s="682"/>
      <c r="I282" s="682"/>
      <c r="J282" s="682"/>
      <c r="K282" s="682"/>
      <c r="L282" s="682"/>
      <c r="M282" s="682"/>
      <c r="N282" s="682"/>
      <c r="O282" s="682"/>
      <c r="P282" s="682"/>
      <c r="Q282" s="682"/>
      <c r="R282" s="682"/>
      <c r="S282" s="682"/>
      <c r="T282" s="682"/>
      <c r="U282" s="682"/>
      <c r="V282" s="682"/>
      <c r="W282" s="682"/>
      <c r="X282" s="682"/>
      <c r="Y282" s="682"/>
      <c r="Z282" s="682"/>
      <c r="AA282" s="682"/>
      <c r="AB282" s="682"/>
    </row>
    <row r="283" spans="1:28" ht="15">
      <c r="A283" s="682"/>
      <c r="B283" s="682"/>
      <c r="C283" s="682"/>
      <c r="D283" s="682"/>
      <c r="E283" s="682"/>
      <c r="F283" s="682"/>
      <c r="G283" s="682"/>
      <c r="H283" s="682"/>
      <c r="I283" s="682"/>
      <c r="J283" s="682"/>
      <c r="K283" s="682"/>
      <c r="L283" s="682"/>
      <c r="M283" s="682"/>
      <c r="N283" s="682"/>
      <c r="O283" s="682"/>
      <c r="P283" s="682"/>
      <c r="Q283" s="682"/>
      <c r="R283" s="682"/>
      <c r="S283" s="682"/>
      <c r="T283" s="682"/>
      <c r="U283" s="682"/>
      <c r="V283" s="682"/>
      <c r="W283" s="682"/>
      <c r="X283" s="682"/>
      <c r="Y283" s="682"/>
      <c r="Z283" s="682"/>
      <c r="AA283" s="682"/>
      <c r="AB283" s="682"/>
    </row>
    <row r="284" spans="1:28" ht="15">
      <c r="A284" s="682"/>
      <c r="B284" s="682"/>
      <c r="C284" s="682"/>
      <c r="D284" s="682"/>
      <c r="E284" s="682"/>
      <c r="F284" s="682"/>
      <c r="G284" s="682"/>
      <c r="H284" s="682"/>
      <c r="I284" s="682"/>
      <c r="J284" s="682"/>
      <c r="K284" s="682"/>
      <c r="L284" s="682"/>
      <c r="M284" s="682"/>
      <c r="N284" s="682"/>
      <c r="O284" s="682"/>
      <c r="P284" s="682"/>
      <c r="Q284" s="682"/>
      <c r="R284" s="682"/>
      <c r="S284" s="682"/>
      <c r="T284" s="682"/>
      <c r="U284" s="682"/>
      <c r="V284" s="682"/>
      <c r="W284" s="682"/>
      <c r="X284" s="682"/>
      <c r="Y284" s="682"/>
      <c r="Z284" s="682"/>
      <c r="AA284" s="682"/>
      <c r="AB284" s="682"/>
    </row>
    <row r="285" spans="1:28" ht="15">
      <c r="A285" s="682"/>
      <c r="B285" s="682"/>
      <c r="C285" s="682"/>
      <c r="D285" s="682"/>
      <c r="E285" s="682"/>
      <c r="F285" s="682"/>
      <c r="G285" s="682"/>
      <c r="H285" s="682"/>
      <c r="I285" s="682"/>
      <c r="J285" s="682"/>
      <c r="K285" s="682"/>
      <c r="L285" s="682"/>
      <c r="M285" s="682"/>
      <c r="N285" s="682"/>
      <c r="O285" s="682"/>
      <c r="P285" s="682"/>
      <c r="Q285" s="682"/>
      <c r="R285" s="682"/>
      <c r="S285" s="682"/>
      <c r="T285" s="682"/>
      <c r="U285" s="682"/>
      <c r="V285" s="682"/>
      <c r="W285" s="682"/>
      <c r="X285" s="682"/>
      <c r="Y285" s="682"/>
      <c r="Z285" s="682"/>
      <c r="AA285" s="682"/>
      <c r="AB285" s="682"/>
    </row>
    <row r="286" spans="1:28" ht="15">
      <c r="A286" s="682"/>
      <c r="B286" s="682"/>
      <c r="C286" s="682"/>
      <c r="D286" s="682"/>
      <c r="E286" s="682"/>
      <c r="F286" s="682"/>
      <c r="G286" s="682"/>
      <c r="H286" s="682"/>
      <c r="I286" s="682"/>
      <c r="J286" s="682"/>
      <c r="K286" s="682"/>
      <c r="L286" s="682"/>
      <c r="M286" s="682"/>
      <c r="N286" s="682"/>
      <c r="O286" s="682"/>
      <c r="P286" s="682"/>
      <c r="Q286" s="682"/>
      <c r="R286" s="682"/>
      <c r="S286" s="682"/>
      <c r="T286" s="682"/>
      <c r="U286" s="682"/>
      <c r="V286" s="682"/>
      <c r="W286" s="682"/>
      <c r="X286" s="682"/>
      <c r="Y286" s="682"/>
      <c r="Z286" s="682"/>
      <c r="AA286" s="682"/>
      <c r="AB286" s="682"/>
    </row>
    <row r="287" spans="1:28" ht="15">
      <c r="A287" s="682"/>
      <c r="B287" s="682"/>
      <c r="C287" s="682"/>
      <c r="D287" s="682"/>
      <c r="E287" s="682"/>
      <c r="F287" s="682"/>
      <c r="G287" s="682"/>
      <c r="H287" s="682"/>
      <c r="I287" s="682"/>
      <c r="J287" s="682"/>
      <c r="K287" s="682"/>
      <c r="L287" s="682"/>
      <c r="M287" s="682"/>
      <c r="N287" s="682"/>
      <c r="O287" s="682"/>
      <c r="P287" s="682"/>
      <c r="Q287" s="682"/>
      <c r="R287" s="682"/>
      <c r="S287" s="682"/>
      <c r="T287" s="682"/>
      <c r="U287" s="682"/>
      <c r="V287" s="682"/>
      <c r="W287" s="682"/>
      <c r="X287" s="682"/>
      <c r="Y287" s="682"/>
      <c r="Z287" s="682"/>
      <c r="AA287" s="682"/>
      <c r="AB287" s="682"/>
    </row>
    <row r="288" spans="1:28" ht="15">
      <c r="A288" s="682"/>
      <c r="B288" s="682"/>
      <c r="C288" s="682"/>
      <c r="D288" s="682"/>
      <c r="E288" s="682"/>
      <c r="F288" s="682"/>
      <c r="G288" s="682"/>
      <c r="H288" s="682"/>
      <c r="I288" s="682"/>
      <c r="J288" s="682"/>
      <c r="K288" s="682"/>
      <c r="L288" s="682"/>
      <c r="M288" s="682"/>
      <c r="N288" s="682"/>
      <c r="O288" s="682"/>
      <c r="P288" s="682"/>
      <c r="Q288" s="682"/>
      <c r="R288" s="682"/>
      <c r="S288" s="682"/>
      <c r="T288" s="682"/>
      <c r="U288" s="682"/>
      <c r="V288" s="682"/>
      <c r="W288" s="682"/>
      <c r="X288" s="682"/>
      <c r="Y288" s="682"/>
      <c r="Z288" s="682"/>
      <c r="AA288" s="682"/>
      <c r="AB288" s="682"/>
    </row>
    <row r="289" spans="1:28" ht="15">
      <c r="A289" s="682"/>
      <c r="B289" s="682"/>
      <c r="C289" s="682"/>
      <c r="D289" s="682"/>
      <c r="E289" s="682"/>
      <c r="F289" s="682"/>
      <c r="G289" s="682"/>
      <c r="H289" s="682"/>
      <c r="I289" s="682"/>
      <c r="J289" s="682"/>
      <c r="K289" s="682"/>
      <c r="L289" s="682"/>
      <c r="M289" s="682"/>
      <c r="N289" s="682"/>
      <c r="O289" s="682"/>
      <c r="P289" s="682"/>
      <c r="Q289" s="682"/>
      <c r="R289" s="682"/>
      <c r="S289" s="682"/>
      <c r="T289" s="682"/>
      <c r="U289" s="682"/>
      <c r="V289" s="682"/>
      <c r="W289" s="682"/>
      <c r="X289" s="682"/>
      <c r="Y289" s="682"/>
      <c r="Z289" s="682"/>
      <c r="AA289" s="682"/>
      <c r="AB289" s="682"/>
    </row>
    <row r="290" spans="1:28" ht="15">
      <c r="A290" s="682"/>
      <c r="B290" s="682"/>
      <c r="C290" s="682"/>
      <c r="D290" s="682"/>
      <c r="E290" s="682"/>
      <c r="F290" s="682"/>
      <c r="G290" s="682"/>
      <c r="H290" s="682"/>
      <c r="I290" s="682"/>
      <c r="J290" s="682"/>
      <c r="K290" s="682"/>
      <c r="L290" s="682"/>
      <c r="M290" s="682"/>
      <c r="N290" s="682"/>
      <c r="O290" s="682"/>
      <c r="P290" s="682"/>
      <c r="Q290" s="682"/>
      <c r="R290" s="682"/>
      <c r="S290" s="682"/>
      <c r="T290" s="682"/>
      <c r="U290" s="682"/>
      <c r="V290" s="682"/>
      <c r="W290" s="682"/>
      <c r="X290" s="682"/>
      <c r="Y290" s="682"/>
      <c r="Z290" s="682"/>
      <c r="AA290" s="682"/>
      <c r="AB290" s="682"/>
    </row>
    <row r="291" spans="1:28" ht="15">
      <c r="A291" s="682"/>
      <c r="B291" s="682"/>
      <c r="C291" s="682"/>
      <c r="D291" s="682"/>
      <c r="E291" s="682"/>
      <c r="F291" s="682"/>
      <c r="G291" s="682"/>
      <c r="H291" s="682"/>
      <c r="I291" s="682"/>
      <c r="J291" s="682"/>
      <c r="K291" s="682"/>
      <c r="L291" s="682"/>
      <c r="M291" s="682"/>
      <c r="N291" s="682"/>
      <c r="O291" s="682"/>
      <c r="P291" s="682"/>
      <c r="Q291" s="682"/>
      <c r="R291" s="682"/>
      <c r="S291" s="682"/>
      <c r="T291" s="682"/>
      <c r="U291" s="682"/>
      <c r="V291" s="682"/>
      <c r="W291" s="682"/>
      <c r="X291" s="682"/>
      <c r="Y291" s="682"/>
      <c r="Z291" s="682"/>
      <c r="AA291" s="682"/>
      <c r="AB291" s="682"/>
    </row>
    <row r="292" spans="1:28" ht="15">
      <c r="A292" s="682"/>
      <c r="B292" s="682"/>
      <c r="C292" s="682"/>
      <c r="D292" s="682"/>
      <c r="E292" s="682"/>
      <c r="F292" s="682"/>
      <c r="G292" s="682"/>
      <c r="H292" s="682"/>
      <c r="I292" s="682"/>
      <c r="J292" s="682"/>
      <c r="K292" s="682"/>
      <c r="L292" s="682"/>
      <c r="M292" s="682"/>
      <c r="N292" s="682"/>
      <c r="O292" s="682"/>
      <c r="P292" s="682"/>
      <c r="Q292" s="682"/>
      <c r="R292" s="682"/>
      <c r="S292" s="682"/>
      <c r="T292" s="682"/>
      <c r="U292" s="682"/>
      <c r="V292" s="682"/>
      <c r="W292" s="682"/>
      <c r="X292" s="682"/>
      <c r="Y292" s="682"/>
      <c r="Z292" s="682"/>
      <c r="AA292" s="682"/>
      <c r="AB292" s="682"/>
    </row>
    <row r="293" spans="1:28" ht="15">
      <c r="A293" s="682"/>
      <c r="B293" s="682"/>
      <c r="C293" s="682"/>
      <c r="D293" s="682"/>
      <c r="E293" s="682"/>
      <c r="F293" s="682"/>
      <c r="G293" s="682"/>
      <c r="H293" s="682"/>
      <c r="I293" s="682"/>
      <c r="J293" s="682"/>
      <c r="K293" s="682"/>
      <c r="L293" s="682"/>
      <c r="M293" s="682"/>
      <c r="N293" s="682"/>
      <c r="O293" s="682"/>
      <c r="P293" s="682"/>
      <c r="Q293" s="682"/>
      <c r="R293" s="682"/>
      <c r="S293" s="682"/>
      <c r="T293" s="682"/>
      <c r="U293" s="682"/>
      <c r="V293" s="682"/>
      <c r="W293" s="682"/>
      <c r="X293" s="682"/>
      <c r="Y293" s="682"/>
      <c r="Z293" s="682"/>
      <c r="AA293" s="682"/>
      <c r="AB293" s="682"/>
    </row>
    <row r="294" spans="1:28" ht="15">
      <c r="A294" s="682"/>
      <c r="B294" s="682"/>
      <c r="C294" s="682"/>
      <c r="D294" s="682"/>
      <c r="E294" s="682"/>
      <c r="F294" s="682"/>
      <c r="G294" s="682"/>
      <c r="H294" s="682"/>
      <c r="I294" s="682"/>
      <c r="J294" s="682"/>
      <c r="K294" s="682"/>
      <c r="L294" s="682"/>
      <c r="M294" s="682"/>
      <c r="N294" s="682"/>
      <c r="O294" s="682"/>
      <c r="P294" s="682"/>
      <c r="Q294" s="682"/>
      <c r="R294" s="682"/>
      <c r="S294" s="682"/>
      <c r="T294" s="682"/>
      <c r="U294" s="682"/>
      <c r="V294" s="682"/>
      <c r="W294" s="682"/>
      <c r="X294" s="682"/>
      <c r="Y294" s="682"/>
      <c r="Z294" s="682"/>
      <c r="AA294" s="682"/>
      <c r="AB294" s="682"/>
    </row>
    <row r="295" spans="1:28" ht="15">
      <c r="A295" s="682"/>
      <c r="B295" s="682"/>
      <c r="C295" s="682"/>
      <c r="D295" s="682"/>
      <c r="E295" s="682"/>
      <c r="F295" s="682"/>
      <c r="G295" s="682"/>
      <c r="H295" s="682"/>
      <c r="I295" s="682"/>
      <c r="J295" s="682"/>
      <c r="K295" s="682"/>
      <c r="L295" s="682"/>
      <c r="M295" s="682"/>
      <c r="N295" s="682"/>
      <c r="O295" s="682"/>
      <c r="P295" s="682"/>
      <c r="Q295" s="682"/>
      <c r="R295" s="682"/>
      <c r="S295" s="682"/>
      <c r="T295" s="682"/>
      <c r="U295" s="682"/>
      <c r="V295" s="682"/>
      <c r="W295" s="682"/>
      <c r="X295" s="682"/>
      <c r="Y295" s="682"/>
      <c r="Z295" s="682"/>
      <c r="AA295" s="682"/>
      <c r="AB295" s="682"/>
    </row>
    <row r="296" spans="1:28" ht="15">
      <c r="A296" s="682"/>
      <c r="B296" s="682"/>
      <c r="C296" s="682"/>
      <c r="D296" s="682"/>
      <c r="E296" s="682"/>
      <c r="F296" s="682"/>
      <c r="G296" s="682"/>
      <c r="H296" s="682"/>
      <c r="I296" s="682"/>
      <c r="J296" s="682"/>
      <c r="K296" s="682"/>
      <c r="L296" s="682"/>
      <c r="M296" s="682"/>
      <c r="N296" s="682"/>
      <c r="O296" s="682"/>
      <c r="P296" s="682"/>
      <c r="Q296" s="682"/>
      <c r="R296" s="682"/>
      <c r="S296" s="682"/>
      <c r="T296" s="682"/>
      <c r="U296" s="682"/>
      <c r="V296" s="682"/>
      <c r="W296" s="682"/>
      <c r="X296" s="682"/>
      <c r="Y296" s="682"/>
      <c r="Z296" s="682"/>
      <c r="AA296" s="682"/>
      <c r="AB296" s="682"/>
    </row>
    <row r="297" spans="1:28" ht="15">
      <c r="A297" s="682"/>
      <c r="B297" s="682"/>
      <c r="C297" s="682"/>
      <c r="D297" s="682"/>
      <c r="E297" s="682"/>
      <c r="F297" s="682"/>
      <c r="G297" s="682"/>
      <c r="H297" s="682"/>
      <c r="I297" s="682"/>
      <c r="J297" s="682"/>
      <c r="K297" s="682"/>
      <c r="L297" s="682"/>
      <c r="M297" s="682"/>
      <c r="N297" s="682"/>
      <c r="O297" s="682"/>
      <c r="P297" s="682"/>
      <c r="Q297" s="682"/>
      <c r="R297" s="682"/>
      <c r="S297" s="682"/>
      <c r="T297" s="682"/>
      <c r="U297" s="682"/>
      <c r="V297" s="682"/>
      <c r="W297" s="682"/>
      <c r="X297" s="682"/>
      <c r="Y297" s="682"/>
      <c r="Z297" s="682"/>
      <c r="AA297" s="682"/>
      <c r="AB297" s="682"/>
    </row>
    <row r="298" spans="1:28" ht="15">
      <c r="A298" s="682"/>
      <c r="B298" s="682"/>
      <c r="C298" s="682"/>
      <c r="D298" s="682"/>
      <c r="E298" s="682"/>
      <c r="F298" s="682"/>
      <c r="G298" s="682"/>
      <c r="H298" s="682"/>
      <c r="I298" s="682"/>
      <c r="J298" s="682"/>
      <c r="K298" s="682"/>
      <c r="L298" s="682"/>
      <c r="M298" s="682"/>
      <c r="N298" s="682"/>
      <c r="O298" s="682"/>
      <c r="P298" s="682"/>
      <c r="Q298" s="682"/>
      <c r="R298" s="682"/>
      <c r="S298" s="682"/>
      <c r="T298" s="682"/>
      <c r="U298" s="682"/>
      <c r="V298" s="682"/>
      <c r="W298" s="682"/>
      <c r="X298" s="682"/>
      <c r="Y298" s="682"/>
      <c r="Z298" s="682"/>
      <c r="AA298" s="682"/>
      <c r="AB298" s="682"/>
    </row>
    <row r="299" spans="1:28" ht="15">
      <c r="A299" s="682"/>
      <c r="B299" s="682"/>
      <c r="C299" s="682"/>
      <c r="D299" s="682"/>
      <c r="E299" s="682"/>
      <c r="F299" s="682"/>
      <c r="G299" s="682"/>
      <c r="H299" s="682"/>
      <c r="I299" s="682"/>
      <c r="J299" s="682"/>
      <c r="K299" s="682"/>
      <c r="L299" s="682"/>
      <c r="M299" s="682"/>
      <c r="N299" s="682"/>
      <c r="O299" s="682"/>
      <c r="P299" s="682"/>
      <c r="Q299" s="682"/>
      <c r="R299" s="682"/>
      <c r="S299" s="682"/>
      <c r="T299" s="682"/>
      <c r="U299" s="682"/>
      <c r="V299" s="682"/>
      <c r="W299" s="682"/>
      <c r="X299" s="682"/>
      <c r="Y299" s="682"/>
      <c r="Z299" s="682"/>
      <c r="AA299" s="682"/>
      <c r="AB299" s="682"/>
    </row>
    <row r="300" spans="1:28" ht="15">
      <c r="A300" s="682"/>
      <c r="B300" s="682"/>
      <c r="C300" s="682"/>
      <c r="D300" s="682"/>
      <c r="E300" s="682"/>
      <c r="F300" s="682"/>
      <c r="G300" s="682"/>
      <c r="H300" s="682"/>
      <c r="I300" s="682"/>
      <c r="J300" s="682"/>
      <c r="K300" s="682"/>
      <c r="L300" s="682"/>
      <c r="M300" s="682"/>
      <c r="N300" s="682"/>
      <c r="O300" s="682"/>
      <c r="P300" s="682"/>
      <c r="Q300" s="682"/>
      <c r="R300" s="682"/>
      <c r="S300" s="682"/>
      <c r="T300" s="682"/>
      <c r="U300" s="682"/>
      <c r="V300" s="682"/>
      <c r="W300" s="682"/>
      <c r="X300" s="682"/>
      <c r="Y300" s="682"/>
      <c r="Z300" s="682"/>
      <c r="AA300" s="682"/>
      <c r="AB300" s="682"/>
    </row>
    <row r="301" spans="1:28" ht="15">
      <c r="A301" s="682"/>
      <c r="B301" s="682"/>
      <c r="C301" s="682"/>
      <c r="D301" s="682"/>
      <c r="E301" s="682"/>
      <c r="F301" s="682"/>
      <c r="G301" s="682"/>
      <c r="H301" s="682"/>
      <c r="I301" s="682"/>
      <c r="J301" s="682"/>
      <c r="K301" s="682"/>
      <c r="L301" s="682"/>
      <c r="M301" s="682"/>
      <c r="N301" s="682"/>
      <c r="O301" s="682"/>
      <c r="P301" s="682"/>
      <c r="Q301" s="682"/>
      <c r="R301" s="682"/>
      <c r="S301" s="682"/>
      <c r="T301" s="682"/>
      <c r="U301" s="682"/>
      <c r="V301" s="682"/>
      <c r="W301" s="682"/>
      <c r="X301" s="682"/>
      <c r="Y301" s="682"/>
      <c r="Z301" s="682"/>
      <c r="AA301" s="682"/>
      <c r="AB301" s="682"/>
    </row>
    <row r="302" spans="1:28" ht="15">
      <c r="A302" s="682"/>
      <c r="B302" s="682"/>
      <c r="C302" s="682"/>
      <c r="D302" s="682"/>
      <c r="E302" s="682"/>
      <c r="F302" s="682"/>
      <c r="G302" s="682"/>
      <c r="H302" s="682"/>
      <c r="I302" s="682"/>
      <c r="J302" s="682"/>
      <c r="K302" s="682"/>
      <c r="L302" s="682"/>
      <c r="M302" s="682"/>
      <c r="N302" s="682"/>
      <c r="O302" s="682"/>
      <c r="P302" s="682"/>
      <c r="Q302" s="682"/>
      <c r="R302" s="682"/>
      <c r="S302" s="682"/>
      <c r="T302" s="682"/>
      <c r="U302" s="682"/>
      <c r="V302" s="682"/>
      <c r="W302" s="682"/>
      <c r="X302" s="682"/>
      <c r="Y302" s="682"/>
      <c r="Z302" s="682"/>
      <c r="AA302" s="682"/>
      <c r="AB302" s="682"/>
    </row>
    <row r="303" spans="1:28" ht="15">
      <c r="A303" s="682"/>
      <c r="B303" s="682"/>
      <c r="C303" s="682"/>
      <c r="D303" s="682"/>
      <c r="E303" s="682"/>
      <c r="F303" s="682"/>
      <c r="G303" s="682"/>
      <c r="H303" s="682"/>
      <c r="I303" s="682"/>
      <c r="J303" s="682"/>
      <c r="K303" s="682"/>
      <c r="L303" s="682"/>
      <c r="M303" s="682"/>
      <c r="N303" s="682"/>
      <c r="O303" s="682"/>
      <c r="P303" s="682"/>
      <c r="Q303" s="682"/>
      <c r="R303" s="682"/>
      <c r="S303" s="682"/>
      <c r="T303" s="682"/>
      <c r="U303" s="682"/>
      <c r="V303" s="682"/>
      <c r="W303" s="682"/>
      <c r="X303" s="682"/>
      <c r="Y303" s="682"/>
      <c r="Z303" s="682"/>
      <c r="AA303" s="682"/>
      <c r="AB303" s="682"/>
    </row>
    <row r="304" spans="1:28" ht="15">
      <c r="A304" s="682"/>
      <c r="B304" s="682"/>
      <c r="C304" s="682"/>
      <c r="D304" s="682"/>
      <c r="E304" s="682"/>
      <c r="F304" s="682"/>
      <c r="G304" s="682"/>
      <c r="H304" s="682"/>
      <c r="I304" s="682"/>
      <c r="J304" s="682"/>
      <c r="K304" s="682"/>
      <c r="L304" s="682"/>
      <c r="M304" s="682"/>
      <c r="N304" s="682"/>
      <c r="O304" s="682"/>
      <c r="P304" s="682"/>
      <c r="Q304" s="682"/>
      <c r="R304" s="682"/>
      <c r="S304" s="682"/>
      <c r="T304" s="682"/>
      <c r="U304" s="682"/>
      <c r="V304" s="682"/>
      <c r="W304" s="682"/>
      <c r="X304" s="682"/>
      <c r="Y304" s="682"/>
      <c r="Z304" s="682"/>
      <c r="AA304" s="682"/>
      <c r="AB304" s="682"/>
    </row>
    <row r="305" spans="1:28" ht="15">
      <c r="A305" s="682"/>
      <c r="B305" s="682"/>
      <c r="C305" s="682"/>
      <c r="D305" s="682"/>
      <c r="E305" s="682"/>
      <c r="F305" s="682"/>
      <c r="G305" s="682"/>
      <c r="H305" s="682"/>
      <c r="I305" s="682"/>
      <c r="J305" s="682"/>
      <c r="K305" s="682"/>
      <c r="L305" s="682"/>
      <c r="M305" s="682"/>
      <c r="N305" s="682"/>
      <c r="O305" s="682"/>
      <c r="P305" s="682"/>
      <c r="Q305" s="682"/>
      <c r="R305" s="682"/>
      <c r="S305" s="682"/>
      <c r="T305" s="682"/>
      <c r="U305" s="682"/>
      <c r="V305" s="682"/>
      <c r="W305" s="682"/>
      <c r="X305" s="682"/>
      <c r="Y305" s="682"/>
      <c r="Z305" s="682"/>
      <c r="AA305" s="682"/>
      <c r="AB305" s="682"/>
    </row>
    <row r="306" spans="1:28" ht="15">
      <c r="A306" s="682"/>
      <c r="B306" s="682"/>
      <c r="C306" s="682"/>
      <c r="D306" s="682"/>
      <c r="E306" s="682"/>
      <c r="F306" s="682"/>
      <c r="G306" s="682"/>
      <c r="H306" s="682"/>
      <c r="I306" s="682"/>
      <c r="J306" s="682"/>
      <c r="K306" s="682"/>
      <c r="L306" s="682"/>
      <c r="M306" s="682"/>
      <c r="N306" s="682"/>
      <c r="O306" s="682"/>
      <c r="P306" s="682"/>
      <c r="Q306" s="682"/>
      <c r="R306" s="682"/>
      <c r="S306" s="682"/>
      <c r="T306" s="682"/>
      <c r="U306" s="682"/>
      <c r="V306" s="682"/>
      <c r="W306" s="682"/>
      <c r="X306" s="682"/>
      <c r="Y306" s="682"/>
      <c r="Z306" s="682"/>
      <c r="AA306" s="682"/>
      <c r="AB306" s="682"/>
    </row>
    <row r="307" spans="1:28" ht="15">
      <c r="A307" s="682"/>
      <c r="B307" s="682"/>
      <c r="C307" s="682"/>
      <c r="D307" s="682"/>
      <c r="E307" s="682"/>
      <c r="F307" s="682"/>
      <c r="G307" s="682"/>
      <c r="H307" s="682"/>
      <c r="I307" s="682"/>
      <c r="J307" s="682"/>
      <c r="K307" s="682"/>
      <c r="L307" s="682"/>
      <c r="M307" s="682"/>
      <c r="N307" s="682"/>
      <c r="O307" s="682"/>
      <c r="P307" s="682"/>
      <c r="Q307" s="682"/>
      <c r="R307" s="682"/>
      <c r="S307" s="682"/>
      <c r="T307" s="682"/>
      <c r="U307" s="682"/>
      <c r="V307" s="682"/>
      <c r="W307" s="682"/>
      <c r="X307" s="682"/>
      <c r="Y307" s="682"/>
      <c r="Z307" s="682"/>
      <c r="AA307" s="682"/>
      <c r="AB307" s="682"/>
    </row>
    <row r="308" spans="1:28" ht="15">
      <c r="A308" s="682"/>
      <c r="B308" s="682"/>
      <c r="C308" s="682"/>
      <c r="D308" s="682"/>
      <c r="E308" s="682"/>
      <c r="F308" s="682"/>
      <c r="G308" s="682"/>
      <c r="H308" s="682"/>
      <c r="I308" s="682"/>
      <c r="J308" s="682"/>
      <c r="K308" s="682"/>
      <c r="L308" s="682"/>
      <c r="M308" s="682"/>
      <c r="N308" s="682"/>
      <c r="O308" s="682"/>
      <c r="P308" s="682"/>
      <c r="Q308" s="682"/>
      <c r="R308" s="682"/>
      <c r="S308" s="682"/>
      <c r="T308" s="682"/>
      <c r="U308" s="682"/>
      <c r="V308" s="682"/>
      <c r="W308" s="682"/>
      <c r="X308" s="682"/>
      <c r="Y308" s="682"/>
      <c r="Z308" s="682"/>
      <c r="AA308" s="682"/>
      <c r="AB308" s="682"/>
    </row>
    <row r="309" spans="1:28" ht="15">
      <c r="A309" s="682"/>
      <c r="B309" s="682"/>
      <c r="C309" s="682"/>
      <c r="D309" s="682"/>
      <c r="E309" s="682"/>
      <c r="F309" s="682"/>
      <c r="G309" s="682"/>
      <c r="H309" s="682"/>
      <c r="I309" s="682"/>
      <c r="J309" s="682"/>
      <c r="K309" s="682"/>
      <c r="L309" s="682"/>
      <c r="M309" s="682"/>
      <c r="N309" s="682"/>
      <c r="O309" s="682"/>
      <c r="P309" s="682"/>
      <c r="Q309" s="682"/>
      <c r="R309" s="682"/>
      <c r="S309" s="682"/>
      <c r="T309" s="682"/>
      <c r="U309" s="682"/>
      <c r="V309" s="682"/>
      <c r="W309" s="682"/>
      <c r="X309" s="682"/>
      <c r="Y309" s="682"/>
      <c r="Z309" s="682"/>
      <c r="AA309" s="682"/>
      <c r="AB309" s="682"/>
    </row>
    <row r="310" spans="1:28" ht="15">
      <c r="A310" s="682"/>
      <c r="B310" s="682"/>
      <c r="C310" s="682"/>
      <c r="D310" s="682"/>
      <c r="E310" s="682"/>
      <c r="F310" s="682"/>
      <c r="G310" s="682"/>
      <c r="H310" s="682"/>
      <c r="I310" s="682"/>
      <c r="J310" s="682"/>
      <c r="K310" s="682"/>
      <c r="L310" s="682"/>
      <c r="M310" s="682"/>
      <c r="N310" s="682"/>
      <c r="O310" s="682"/>
      <c r="P310" s="682"/>
      <c r="Q310" s="682"/>
      <c r="R310" s="682"/>
      <c r="S310" s="682"/>
      <c r="T310" s="682"/>
      <c r="U310" s="682"/>
      <c r="V310" s="682"/>
      <c r="W310" s="682"/>
      <c r="X310" s="682"/>
      <c r="Y310" s="682"/>
      <c r="Z310" s="682"/>
      <c r="AA310" s="682"/>
      <c r="AB310" s="682"/>
    </row>
    <row r="311" spans="1:28" ht="15">
      <c r="A311" s="682"/>
      <c r="B311" s="682"/>
      <c r="C311" s="682"/>
      <c r="D311" s="682"/>
      <c r="E311" s="682"/>
      <c r="F311" s="682"/>
      <c r="G311" s="682"/>
      <c r="H311" s="682"/>
      <c r="I311" s="682"/>
      <c r="J311" s="682"/>
      <c r="K311" s="682"/>
      <c r="L311" s="682"/>
      <c r="M311" s="682"/>
      <c r="N311" s="682"/>
      <c r="O311" s="682"/>
      <c r="P311" s="682"/>
      <c r="Q311" s="682"/>
      <c r="R311" s="682"/>
      <c r="S311" s="682"/>
      <c r="T311" s="682"/>
      <c r="U311" s="682"/>
      <c r="V311" s="682"/>
      <c r="W311" s="682"/>
      <c r="X311" s="682"/>
      <c r="Y311" s="682"/>
      <c r="Z311" s="682"/>
      <c r="AA311" s="682"/>
      <c r="AB311" s="682"/>
    </row>
    <row r="312" spans="1:28" ht="15">
      <c r="A312" s="682"/>
      <c r="B312" s="682"/>
      <c r="C312" s="682"/>
      <c r="D312" s="682"/>
      <c r="E312" s="682"/>
      <c r="F312" s="682"/>
      <c r="G312" s="682"/>
      <c r="H312" s="682"/>
      <c r="I312" s="682"/>
      <c r="J312" s="682"/>
      <c r="K312" s="682"/>
      <c r="L312" s="682"/>
      <c r="M312" s="682"/>
      <c r="N312" s="682"/>
      <c r="O312" s="682"/>
      <c r="P312" s="682"/>
      <c r="Q312" s="682"/>
      <c r="R312" s="682"/>
      <c r="S312" s="682"/>
      <c r="T312" s="682"/>
      <c r="U312" s="682"/>
      <c r="V312" s="682"/>
      <c r="W312" s="682"/>
      <c r="X312" s="682"/>
      <c r="Y312" s="682"/>
      <c r="Z312" s="682"/>
      <c r="AA312" s="682"/>
      <c r="AB312" s="682"/>
    </row>
    <row r="313" spans="1:28" ht="15">
      <c r="A313" s="682"/>
      <c r="B313" s="682"/>
      <c r="C313" s="682"/>
      <c r="D313" s="682"/>
      <c r="E313" s="682"/>
      <c r="F313" s="682"/>
      <c r="G313" s="682"/>
      <c r="H313" s="682"/>
      <c r="I313" s="682"/>
      <c r="J313" s="682"/>
      <c r="K313" s="682"/>
      <c r="L313" s="682"/>
      <c r="M313" s="682"/>
      <c r="N313" s="682"/>
      <c r="O313" s="682"/>
      <c r="P313" s="682"/>
      <c r="Q313" s="682"/>
      <c r="R313" s="682"/>
      <c r="S313" s="682"/>
      <c r="T313" s="682"/>
      <c r="U313" s="682"/>
      <c r="V313" s="682"/>
      <c r="W313" s="682"/>
      <c r="X313" s="682"/>
      <c r="Y313" s="682"/>
      <c r="Z313" s="682"/>
      <c r="AA313" s="682"/>
      <c r="AB313" s="682"/>
    </row>
    <row r="314" spans="1:28" ht="15">
      <c r="A314" s="682"/>
      <c r="B314" s="682"/>
      <c r="C314" s="682"/>
      <c r="D314" s="682"/>
      <c r="E314" s="682"/>
      <c r="F314" s="682"/>
      <c r="G314" s="682"/>
      <c r="H314" s="682"/>
      <c r="I314" s="682"/>
      <c r="J314" s="682"/>
      <c r="K314" s="682"/>
      <c r="L314" s="682"/>
      <c r="M314" s="682"/>
      <c r="N314" s="682"/>
      <c r="O314" s="682"/>
      <c r="P314" s="682"/>
      <c r="Q314" s="682"/>
      <c r="R314" s="682"/>
      <c r="S314" s="682"/>
      <c r="T314" s="682"/>
      <c r="U314" s="682"/>
      <c r="V314" s="682"/>
      <c r="W314" s="682"/>
      <c r="X314" s="682"/>
      <c r="Y314" s="682"/>
      <c r="Z314" s="682"/>
      <c r="AA314" s="682"/>
      <c r="AB314" s="682"/>
    </row>
    <row r="315" spans="1:28" ht="15">
      <c r="A315" s="682"/>
      <c r="B315" s="682"/>
      <c r="C315" s="682"/>
      <c r="D315" s="682"/>
      <c r="E315" s="682"/>
      <c r="F315" s="682"/>
      <c r="G315" s="682"/>
      <c r="H315" s="682"/>
      <c r="I315" s="682"/>
      <c r="J315" s="682"/>
      <c r="K315" s="682"/>
      <c r="L315" s="682"/>
      <c r="M315" s="682"/>
      <c r="N315" s="682"/>
      <c r="O315" s="682"/>
      <c r="P315" s="682"/>
      <c r="Q315" s="682"/>
      <c r="R315" s="682"/>
      <c r="S315" s="682"/>
      <c r="T315" s="682"/>
      <c r="U315" s="682"/>
      <c r="V315" s="682"/>
      <c r="W315" s="682"/>
      <c r="X315" s="682"/>
      <c r="Y315" s="682"/>
      <c r="Z315" s="682"/>
      <c r="AA315" s="682"/>
      <c r="AB315" s="682"/>
    </row>
    <row r="316" spans="1:28" ht="15">
      <c r="A316" s="682"/>
      <c r="B316" s="682"/>
      <c r="C316" s="682"/>
      <c r="D316" s="682"/>
      <c r="E316" s="682"/>
      <c r="F316" s="682"/>
      <c r="G316" s="682"/>
      <c r="H316" s="682"/>
      <c r="I316" s="682"/>
      <c r="J316" s="682"/>
      <c r="K316" s="682"/>
      <c r="L316" s="682"/>
      <c r="M316" s="682"/>
      <c r="N316" s="682"/>
      <c r="O316" s="682"/>
      <c r="P316" s="682"/>
      <c r="Q316" s="682"/>
      <c r="R316" s="682"/>
      <c r="S316" s="682"/>
      <c r="T316" s="682"/>
      <c r="U316" s="682"/>
      <c r="V316" s="682"/>
      <c r="W316" s="682"/>
      <c r="X316" s="682"/>
      <c r="Y316" s="682"/>
      <c r="Z316" s="682"/>
      <c r="AA316" s="682"/>
      <c r="AB316" s="682"/>
    </row>
    <row r="317" spans="1:28" ht="15">
      <c r="A317" s="682"/>
      <c r="B317" s="682"/>
      <c r="C317" s="682"/>
      <c r="D317" s="682"/>
      <c r="E317" s="682"/>
      <c r="F317" s="682"/>
      <c r="G317" s="682"/>
      <c r="H317" s="682"/>
      <c r="I317" s="682"/>
      <c r="J317" s="682"/>
      <c r="K317" s="682"/>
      <c r="L317" s="682"/>
      <c r="M317" s="682"/>
      <c r="N317" s="682"/>
      <c r="O317" s="682"/>
      <c r="P317" s="682"/>
      <c r="Q317" s="682"/>
      <c r="R317" s="682"/>
      <c r="S317" s="682"/>
      <c r="T317" s="682"/>
      <c r="U317" s="682"/>
      <c r="V317" s="682"/>
      <c r="W317" s="682"/>
      <c r="X317" s="682"/>
      <c r="Y317" s="682"/>
      <c r="Z317" s="682"/>
      <c r="AA317" s="682"/>
      <c r="AB317" s="682"/>
    </row>
    <row r="318" spans="1:28" ht="15">
      <c r="A318" s="682"/>
      <c r="B318" s="682"/>
      <c r="C318" s="682"/>
      <c r="D318" s="682"/>
      <c r="E318" s="682"/>
      <c r="F318" s="682"/>
      <c r="G318" s="682"/>
      <c r="H318" s="682"/>
      <c r="I318" s="682"/>
      <c r="J318" s="682"/>
      <c r="K318" s="682"/>
      <c r="L318" s="682"/>
      <c r="M318" s="682"/>
      <c r="N318" s="682"/>
      <c r="O318" s="682"/>
      <c r="P318" s="682"/>
      <c r="Q318" s="682"/>
      <c r="R318" s="682"/>
      <c r="S318" s="682"/>
      <c r="T318" s="682"/>
      <c r="U318" s="682"/>
      <c r="V318" s="682"/>
      <c r="W318" s="682"/>
      <c r="X318" s="682"/>
      <c r="Y318" s="682"/>
      <c r="Z318" s="682"/>
      <c r="AA318" s="682"/>
      <c r="AB318" s="682"/>
    </row>
    <row r="319" spans="1:28" ht="15">
      <c r="A319" s="682"/>
      <c r="B319" s="682"/>
      <c r="C319" s="682"/>
      <c r="D319" s="682"/>
      <c r="E319" s="682"/>
      <c r="F319" s="682"/>
      <c r="G319" s="682"/>
      <c r="H319" s="682"/>
      <c r="I319" s="682"/>
      <c r="J319" s="682"/>
      <c r="K319" s="682"/>
      <c r="L319" s="682"/>
      <c r="M319" s="682"/>
      <c r="N319" s="682"/>
      <c r="O319" s="682"/>
      <c r="P319" s="682"/>
      <c r="Q319" s="682"/>
      <c r="R319" s="682"/>
      <c r="S319" s="682"/>
      <c r="T319" s="682"/>
      <c r="U319" s="682"/>
      <c r="V319" s="682"/>
      <c r="W319" s="682"/>
      <c r="X319" s="682"/>
      <c r="Y319" s="682"/>
      <c r="Z319" s="682"/>
      <c r="AA319" s="682"/>
      <c r="AB319" s="682"/>
    </row>
    <row r="320" spans="1:28" ht="15">
      <c r="A320" s="682"/>
      <c r="B320" s="682"/>
      <c r="C320" s="682"/>
      <c r="D320" s="682"/>
      <c r="E320" s="682"/>
      <c r="F320" s="682"/>
      <c r="G320" s="682"/>
      <c r="H320" s="682"/>
      <c r="I320" s="682"/>
      <c r="J320" s="682"/>
      <c r="K320" s="682"/>
      <c r="L320" s="682"/>
      <c r="M320" s="682"/>
      <c r="N320" s="682"/>
      <c r="O320" s="682"/>
      <c r="P320" s="682"/>
      <c r="Q320" s="682"/>
      <c r="R320" s="682"/>
      <c r="S320" s="682"/>
      <c r="T320" s="682"/>
      <c r="U320" s="682"/>
      <c r="V320" s="682"/>
      <c r="W320" s="682"/>
      <c r="X320" s="682"/>
      <c r="Y320" s="682"/>
      <c r="Z320" s="682"/>
      <c r="AA320" s="682"/>
      <c r="AB320" s="682"/>
    </row>
    <row r="321" spans="1:28" ht="15">
      <c r="A321" s="682"/>
      <c r="B321" s="682"/>
      <c r="C321" s="682"/>
      <c r="D321" s="682"/>
      <c r="E321" s="682"/>
      <c r="F321" s="682"/>
      <c r="G321" s="682"/>
      <c r="H321" s="682"/>
      <c r="I321" s="682"/>
      <c r="J321" s="682"/>
      <c r="K321" s="682"/>
      <c r="L321" s="682"/>
      <c r="M321" s="682"/>
      <c r="N321" s="682"/>
      <c r="O321" s="682"/>
      <c r="P321" s="682"/>
      <c r="Q321" s="682"/>
      <c r="R321" s="682"/>
      <c r="S321" s="682"/>
      <c r="T321" s="682"/>
      <c r="U321" s="682"/>
      <c r="V321" s="682"/>
      <c r="W321" s="682"/>
      <c r="X321" s="682"/>
      <c r="Y321" s="682"/>
      <c r="Z321" s="682"/>
      <c r="AA321" s="682"/>
      <c r="AB321" s="682"/>
    </row>
    <row r="322" spans="1:28" ht="15">
      <c r="A322" s="682"/>
      <c r="B322" s="682"/>
      <c r="C322" s="682"/>
      <c r="D322" s="682"/>
      <c r="E322" s="682"/>
      <c r="F322" s="682"/>
      <c r="G322" s="682"/>
      <c r="H322" s="682"/>
      <c r="I322" s="682"/>
      <c r="J322" s="682"/>
      <c r="K322" s="682"/>
      <c r="L322" s="682"/>
      <c r="M322" s="682"/>
      <c r="N322" s="682"/>
      <c r="O322" s="682"/>
      <c r="P322" s="682"/>
      <c r="Q322" s="682"/>
      <c r="R322" s="682"/>
      <c r="S322" s="682"/>
      <c r="T322" s="682"/>
      <c r="U322" s="682"/>
      <c r="V322" s="682"/>
      <c r="W322" s="682"/>
      <c r="X322" s="682"/>
      <c r="Y322" s="682"/>
      <c r="Z322" s="682"/>
      <c r="AA322" s="682"/>
      <c r="AB322" s="682"/>
    </row>
    <row r="323" spans="1:28" ht="15">
      <c r="A323" s="682"/>
      <c r="B323" s="682"/>
      <c r="C323" s="682"/>
      <c r="D323" s="682"/>
      <c r="E323" s="682"/>
      <c r="F323" s="682"/>
      <c r="G323" s="682"/>
      <c r="H323" s="682"/>
      <c r="I323" s="682"/>
      <c r="J323" s="682"/>
      <c r="K323" s="682"/>
      <c r="L323" s="682"/>
      <c r="M323" s="682"/>
      <c r="N323" s="682"/>
      <c r="O323" s="682"/>
      <c r="P323" s="682"/>
      <c r="Q323" s="682"/>
      <c r="R323" s="682"/>
      <c r="S323" s="682"/>
      <c r="T323" s="682"/>
      <c r="U323" s="682"/>
      <c r="V323" s="682"/>
      <c r="W323" s="682"/>
      <c r="X323" s="682"/>
      <c r="Y323" s="682"/>
      <c r="Z323" s="682"/>
      <c r="AA323" s="682"/>
      <c r="AB323" s="682"/>
    </row>
    <row r="324" spans="1:28" ht="15">
      <c r="A324" s="682"/>
      <c r="B324" s="682"/>
      <c r="C324" s="682"/>
      <c r="D324" s="682"/>
      <c r="E324" s="682"/>
      <c r="F324" s="682"/>
      <c r="G324" s="682"/>
      <c r="H324" s="682"/>
      <c r="I324" s="682"/>
      <c r="J324" s="682"/>
      <c r="K324" s="682"/>
      <c r="L324" s="682"/>
      <c r="M324" s="682"/>
      <c r="N324" s="682"/>
      <c r="O324" s="682"/>
      <c r="P324" s="682"/>
      <c r="Q324" s="682"/>
      <c r="R324" s="682"/>
      <c r="S324" s="682"/>
      <c r="T324" s="682"/>
      <c r="U324" s="682"/>
      <c r="V324" s="682"/>
      <c r="W324" s="682"/>
      <c r="X324" s="682"/>
      <c r="Y324" s="682"/>
      <c r="Z324" s="682"/>
      <c r="AA324" s="682"/>
      <c r="AB324" s="682"/>
    </row>
    <row r="325" spans="1:28" ht="15">
      <c r="A325" s="682"/>
      <c r="B325" s="682"/>
      <c r="C325" s="682"/>
      <c r="D325" s="682"/>
      <c r="E325" s="682"/>
      <c r="F325" s="682"/>
      <c r="G325" s="682"/>
      <c r="H325" s="682"/>
      <c r="I325" s="682"/>
      <c r="J325" s="682"/>
      <c r="K325" s="682"/>
      <c r="L325" s="682"/>
      <c r="M325" s="682"/>
      <c r="N325" s="682"/>
      <c r="O325" s="682"/>
      <c r="P325" s="682"/>
      <c r="Q325" s="682"/>
      <c r="R325" s="682"/>
      <c r="S325" s="682"/>
      <c r="T325" s="682"/>
      <c r="U325" s="682"/>
      <c r="V325" s="682"/>
      <c r="W325" s="682"/>
      <c r="X325" s="682"/>
      <c r="Y325" s="682"/>
      <c r="Z325" s="682"/>
      <c r="AA325" s="682"/>
      <c r="AB325" s="682"/>
    </row>
    <row r="326" spans="1:28" ht="15">
      <c r="A326" s="682"/>
      <c r="B326" s="682"/>
      <c r="C326" s="682"/>
      <c r="D326" s="682"/>
      <c r="E326" s="682"/>
      <c r="F326" s="682"/>
      <c r="G326" s="682"/>
      <c r="H326" s="682"/>
      <c r="I326" s="682"/>
      <c r="J326" s="682"/>
      <c r="K326" s="682"/>
      <c r="L326" s="682"/>
      <c r="M326" s="682"/>
      <c r="N326" s="682"/>
      <c r="O326" s="682"/>
      <c r="P326" s="682"/>
      <c r="Q326" s="682"/>
      <c r="R326" s="682"/>
      <c r="S326" s="682"/>
      <c r="T326" s="682"/>
      <c r="U326" s="682"/>
      <c r="V326" s="682"/>
      <c r="W326" s="682"/>
      <c r="X326" s="682"/>
      <c r="Y326" s="682"/>
      <c r="Z326" s="682"/>
      <c r="AA326" s="682"/>
      <c r="AB326" s="682"/>
    </row>
    <row r="327" spans="1:28" ht="15">
      <c r="A327" s="682"/>
      <c r="B327" s="682"/>
      <c r="C327" s="682"/>
      <c r="D327" s="682"/>
      <c r="E327" s="682"/>
      <c r="F327" s="682"/>
      <c r="G327" s="682"/>
      <c r="H327" s="682"/>
      <c r="I327" s="682"/>
      <c r="J327" s="682"/>
      <c r="K327" s="682"/>
      <c r="L327" s="682"/>
      <c r="M327" s="682"/>
      <c r="N327" s="682"/>
      <c r="O327" s="682"/>
      <c r="P327" s="682"/>
      <c r="Q327" s="682"/>
      <c r="R327" s="682"/>
      <c r="S327" s="682"/>
      <c r="T327" s="682"/>
      <c r="U327" s="682"/>
      <c r="V327" s="682"/>
      <c r="W327" s="682"/>
      <c r="X327" s="682"/>
      <c r="Y327" s="682"/>
      <c r="Z327" s="682"/>
      <c r="AA327" s="682"/>
      <c r="AB327" s="682"/>
    </row>
    <row r="328" spans="1:28" ht="15">
      <c r="A328" s="682"/>
      <c r="B328" s="682"/>
      <c r="C328" s="682"/>
      <c r="D328" s="682"/>
      <c r="E328" s="682"/>
      <c r="F328" s="682"/>
      <c r="G328" s="682"/>
      <c r="H328" s="682"/>
      <c r="I328" s="682"/>
      <c r="J328" s="682"/>
      <c r="K328" s="682"/>
      <c r="L328" s="682"/>
      <c r="M328" s="682"/>
      <c r="N328" s="682"/>
      <c r="O328" s="682"/>
      <c r="P328" s="682"/>
      <c r="Q328" s="682"/>
      <c r="R328" s="682"/>
      <c r="S328" s="682"/>
      <c r="T328" s="682"/>
      <c r="U328" s="682"/>
      <c r="V328" s="682"/>
      <c r="W328" s="682"/>
      <c r="X328" s="682"/>
      <c r="Y328" s="682"/>
      <c r="Z328" s="682"/>
      <c r="AA328" s="682"/>
      <c r="AB328" s="682"/>
    </row>
    <row r="329" spans="1:28" ht="15">
      <c r="A329" s="682"/>
      <c r="B329" s="682"/>
      <c r="C329" s="682"/>
      <c r="D329" s="682"/>
      <c r="E329" s="682"/>
      <c r="F329" s="682"/>
      <c r="G329" s="682"/>
      <c r="H329" s="682"/>
      <c r="I329" s="682"/>
      <c r="J329" s="682"/>
      <c r="K329" s="682"/>
      <c r="L329" s="682"/>
      <c r="M329" s="682"/>
      <c r="N329" s="682"/>
      <c r="O329" s="682"/>
      <c r="P329" s="682"/>
      <c r="Q329" s="682"/>
      <c r="R329" s="682"/>
      <c r="S329" s="682"/>
      <c r="T329" s="682"/>
      <c r="U329" s="682"/>
      <c r="V329" s="682"/>
      <c r="W329" s="682"/>
      <c r="X329" s="682"/>
      <c r="Y329" s="682"/>
      <c r="Z329" s="682"/>
      <c r="AA329" s="682"/>
      <c r="AB329" s="682"/>
    </row>
    <row r="330" spans="1:28" ht="15">
      <c r="A330" s="682"/>
      <c r="B330" s="682"/>
      <c r="C330" s="682"/>
      <c r="D330" s="682"/>
      <c r="E330" s="682"/>
      <c r="F330" s="682"/>
      <c r="G330" s="682"/>
      <c r="H330" s="682"/>
      <c r="I330" s="682"/>
      <c r="J330" s="682"/>
      <c r="K330" s="682"/>
      <c r="L330" s="682"/>
      <c r="M330" s="682"/>
      <c r="N330" s="682"/>
      <c r="O330" s="682"/>
      <c r="P330" s="682"/>
      <c r="Q330" s="682"/>
      <c r="R330" s="682"/>
      <c r="S330" s="682"/>
      <c r="T330" s="682"/>
      <c r="U330" s="682"/>
      <c r="V330" s="682"/>
      <c r="W330" s="682"/>
      <c r="X330" s="682"/>
      <c r="Y330" s="682"/>
      <c r="Z330" s="682"/>
      <c r="AA330" s="682"/>
      <c r="AB330" s="682"/>
    </row>
    <row r="331" spans="1:28" ht="15">
      <c r="A331" s="682"/>
      <c r="B331" s="682"/>
      <c r="C331" s="682"/>
      <c r="D331" s="682"/>
      <c r="E331" s="682"/>
      <c r="F331" s="682"/>
      <c r="G331" s="682"/>
      <c r="H331" s="682"/>
      <c r="I331" s="682"/>
      <c r="J331" s="682"/>
      <c r="K331" s="682"/>
      <c r="L331" s="682"/>
      <c r="M331" s="682"/>
      <c r="N331" s="682"/>
      <c r="O331" s="682"/>
      <c r="P331" s="682"/>
      <c r="Q331" s="682"/>
      <c r="R331" s="682"/>
      <c r="S331" s="682"/>
      <c r="T331" s="682"/>
      <c r="U331" s="682"/>
      <c r="V331" s="682"/>
      <c r="W331" s="682"/>
      <c r="X331" s="682"/>
      <c r="Y331" s="682"/>
      <c r="Z331" s="682"/>
      <c r="AA331" s="682"/>
      <c r="AB331" s="682"/>
    </row>
    <row r="332" spans="1:28" ht="15">
      <c r="A332" s="682"/>
      <c r="B332" s="682"/>
      <c r="C332" s="682"/>
      <c r="D332" s="682"/>
      <c r="E332" s="682"/>
      <c r="F332" s="682"/>
      <c r="G332" s="682"/>
      <c r="H332" s="682"/>
      <c r="I332" s="682"/>
      <c r="J332" s="682"/>
      <c r="K332" s="682"/>
      <c r="L332" s="682"/>
      <c r="M332" s="682"/>
      <c r="N332" s="682"/>
      <c r="O332" s="682"/>
      <c r="P332" s="682"/>
      <c r="Q332" s="682"/>
      <c r="R332" s="682"/>
      <c r="S332" s="682"/>
      <c r="T332" s="682"/>
      <c r="U332" s="682"/>
      <c r="V332" s="682"/>
      <c r="W332" s="682"/>
      <c r="X332" s="682"/>
      <c r="Y332" s="682"/>
      <c r="Z332" s="682"/>
      <c r="AA332" s="682"/>
      <c r="AB332" s="682"/>
    </row>
    <row r="333" spans="1:28" ht="15">
      <c r="A333" s="682"/>
      <c r="B333" s="682"/>
      <c r="C333" s="682"/>
      <c r="D333" s="682"/>
      <c r="E333" s="682"/>
      <c r="F333" s="682"/>
      <c r="G333" s="682"/>
      <c r="H333" s="682"/>
      <c r="I333" s="682"/>
      <c r="J333" s="682"/>
      <c r="K333" s="682"/>
      <c r="L333" s="682"/>
      <c r="M333" s="682"/>
      <c r="N333" s="682"/>
      <c r="O333" s="682"/>
      <c r="P333" s="682"/>
      <c r="Q333" s="682"/>
      <c r="R333" s="682"/>
      <c r="S333" s="682"/>
      <c r="T333" s="682"/>
      <c r="U333" s="682"/>
      <c r="V333" s="682"/>
      <c r="W333" s="682"/>
      <c r="X333" s="682"/>
      <c r="Y333" s="682"/>
      <c r="Z333" s="682"/>
      <c r="AA333" s="682"/>
      <c r="AB333" s="682"/>
    </row>
    <row r="334" spans="1:28" ht="15">
      <c r="A334" s="682"/>
      <c r="B334" s="682"/>
      <c r="C334" s="682"/>
      <c r="D334" s="682"/>
      <c r="E334" s="682"/>
      <c r="F334" s="682"/>
      <c r="G334" s="682"/>
      <c r="H334" s="682"/>
      <c r="I334" s="682"/>
      <c r="J334" s="682"/>
      <c r="K334" s="682"/>
      <c r="L334" s="682"/>
      <c r="M334" s="682"/>
      <c r="N334" s="682"/>
      <c r="O334" s="682"/>
      <c r="P334" s="682"/>
      <c r="Q334" s="682"/>
      <c r="R334" s="682"/>
      <c r="S334" s="682"/>
      <c r="T334" s="682"/>
      <c r="U334" s="682"/>
      <c r="V334" s="682"/>
      <c r="W334" s="682"/>
      <c r="X334" s="682"/>
      <c r="Y334" s="682"/>
      <c r="Z334" s="682"/>
      <c r="AA334" s="682"/>
      <c r="AB334" s="682"/>
    </row>
    <row r="335" spans="1:28" ht="15">
      <c r="A335" s="682"/>
      <c r="B335" s="682"/>
      <c r="C335" s="682"/>
      <c r="D335" s="682"/>
      <c r="E335" s="682"/>
      <c r="F335" s="682"/>
      <c r="G335" s="682"/>
      <c r="H335" s="682"/>
      <c r="I335" s="682"/>
      <c r="J335" s="682"/>
      <c r="K335" s="682"/>
      <c r="L335" s="682"/>
      <c r="M335" s="682"/>
      <c r="N335" s="682"/>
      <c r="O335" s="682"/>
      <c r="P335" s="682"/>
      <c r="Q335" s="682"/>
      <c r="R335" s="682"/>
      <c r="S335" s="682"/>
      <c r="T335" s="682"/>
      <c r="U335" s="682"/>
      <c r="V335" s="682"/>
      <c r="W335" s="682"/>
      <c r="X335" s="682"/>
      <c r="Y335" s="682"/>
      <c r="Z335" s="682"/>
      <c r="AA335" s="682"/>
      <c r="AB335" s="682"/>
    </row>
    <row r="336" spans="1:28" ht="15">
      <c r="A336" s="682"/>
      <c r="B336" s="682"/>
      <c r="C336" s="682"/>
      <c r="D336" s="682"/>
      <c r="E336" s="682"/>
      <c r="F336" s="682"/>
      <c r="G336" s="682"/>
      <c r="H336" s="682"/>
      <c r="I336" s="682"/>
      <c r="J336" s="682"/>
      <c r="K336" s="682"/>
      <c r="L336" s="682"/>
      <c r="M336" s="682"/>
      <c r="N336" s="682"/>
      <c r="O336" s="682"/>
      <c r="P336" s="682"/>
      <c r="Q336" s="682"/>
      <c r="R336" s="682"/>
      <c r="S336" s="682"/>
      <c r="T336" s="682"/>
      <c r="U336" s="682"/>
      <c r="V336" s="682"/>
      <c r="W336" s="682"/>
      <c r="X336" s="682"/>
      <c r="Y336" s="682"/>
      <c r="Z336" s="682"/>
      <c r="AA336" s="682"/>
      <c r="AB336" s="682"/>
    </row>
    <row r="337" spans="1:28" ht="15">
      <c r="A337" s="682"/>
      <c r="B337" s="682"/>
      <c r="C337" s="682"/>
      <c r="D337" s="682"/>
      <c r="E337" s="682"/>
      <c r="F337" s="682"/>
      <c r="G337" s="682"/>
      <c r="H337" s="682"/>
      <c r="I337" s="682"/>
      <c r="J337" s="682"/>
      <c r="K337" s="682"/>
      <c r="L337" s="682"/>
      <c r="M337" s="682"/>
      <c r="N337" s="682"/>
      <c r="O337" s="682"/>
      <c r="P337" s="682"/>
      <c r="Q337" s="682"/>
      <c r="R337" s="682"/>
      <c r="S337" s="682"/>
      <c r="T337" s="682"/>
      <c r="U337" s="682"/>
      <c r="V337" s="682"/>
      <c r="W337" s="682"/>
      <c r="X337" s="682"/>
      <c r="Y337" s="682"/>
      <c r="Z337" s="682"/>
      <c r="AA337" s="682"/>
      <c r="AB337" s="682"/>
    </row>
    <row r="338" spans="1:28" ht="15">
      <c r="A338" s="682"/>
      <c r="B338" s="682"/>
      <c r="C338" s="682"/>
      <c r="D338" s="682"/>
      <c r="E338" s="682"/>
      <c r="F338" s="682"/>
      <c r="G338" s="682"/>
      <c r="H338" s="682"/>
      <c r="I338" s="682"/>
      <c r="J338" s="682"/>
      <c r="K338" s="682"/>
      <c r="L338" s="682"/>
      <c r="M338" s="682"/>
      <c r="N338" s="682"/>
      <c r="O338" s="682"/>
      <c r="P338" s="682"/>
      <c r="Q338" s="682"/>
      <c r="R338" s="682"/>
      <c r="S338" s="682"/>
      <c r="T338" s="682"/>
      <c r="U338" s="682"/>
      <c r="V338" s="682"/>
      <c r="W338" s="682"/>
      <c r="X338" s="682"/>
      <c r="Y338" s="682"/>
      <c r="Z338" s="682"/>
      <c r="AA338" s="682"/>
      <c r="AB338" s="682"/>
    </row>
    <row r="339" spans="1:28" ht="15">
      <c r="A339" s="682"/>
      <c r="B339" s="682"/>
      <c r="C339" s="682"/>
      <c r="D339" s="682"/>
      <c r="E339" s="682"/>
      <c r="F339" s="682"/>
      <c r="G339" s="682"/>
      <c r="H339" s="682"/>
      <c r="I339" s="682"/>
      <c r="J339" s="682"/>
      <c r="K339" s="682"/>
      <c r="L339" s="682"/>
      <c r="M339" s="682"/>
      <c r="N339" s="682"/>
      <c r="O339" s="682"/>
      <c r="P339" s="682"/>
      <c r="Q339" s="682"/>
      <c r="R339" s="682"/>
      <c r="S339" s="682"/>
      <c r="T339" s="682"/>
      <c r="U339" s="682"/>
      <c r="V339" s="682"/>
      <c r="W339" s="682"/>
      <c r="X339" s="682"/>
      <c r="Y339" s="682"/>
      <c r="Z339" s="682"/>
      <c r="AA339" s="682"/>
      <c r="AB339" s="682"/>
    </row>
    <row r="340" spans="1:28" ht="15">
      <c r="A340" s="682"/>
      <c r="B340" s="682"/>
      <c r="C340" s="682"/>
      <c r="D340" s="682"/>
      <c r="E340" s="682"/>
      <c r="F340" s="682"/>
      <c r="G340" s="682"/>
      <c r="H340" s="682"/>
      <c r="I340" s="682"/>
      <c r="J340" s="682"/>
      <c r="K340" s="682"/>
      <c r="L340" s="682"/>
      <c r="M340" s="682"/>
      <c r="N340" s="682"/>
      <c r="O340" s="682"/>
      <c r="P340" s="682"/>
      <c r="Q340" s="682"/>
      <c r="R340" s="682"/>
      <c r="S340" s="682"/>
      <c r="T340" s="682"/>
      <c r="U340" s="682"/>
      <c r="V340" s="682"/>
      <c r="W340" s="682"/>
      <c r="X340" s="682"/>
      <c r="Y340" s="682"/>
      <c r="Z340" s="682"/>
      <c r="AA340" s="682"/>
      <c r="AB340" s="682"/>
    </row>
    <row r="341" spans="1:28" ht="15">
      <c r="A341" s="682"/>
      <c r="B341" s="682"/>
      <c r="C341" s="682"/>
      <c r="D341" s="682"/>
      <c r="E341" s="682"/>
      <c r="F341" s="682"/>
      <c r="G341" s="682"/>
      <c r="H341" s="682"/>
      <c r="I341" s="682"/>
      <c r="J341" s="682"/>
      <c r="K341" s="682"/>
      <c r="L341" s="682"/>
      <c r="M341" s="682"/>
      <c r="N341" s="682"/>
      <c r="O341" s="682"/>
      <c r="P341" s="682"/>
      <c r="Q341" s="682"/>
      <c r="R341" s="682"/>
      <c r="S341" s="682"/>
      <c r="T341" s="682"/>
      <c r="U341" s="682"/>
      <c r="V341" s="682"/>
      <c r="W341" s="682"/>
      <c r="X341" s="682"/>
      <c r="Y341" s="682"/>
      <c r="Z341" s="682"/>
      <c r="AA341" s="682"/>
      <c r="AB341" s="682"/>
    </row>
    <row r="342" spans="1:28" ht="15">
      <c r="A342" s="682"/>
      <c r="B342" s="682"/>
      <c r="C342" s="682"/>
      <c r="D342" s="682"/>
      <c r="E342" s="682"/>
      <c r="F342" s="682"/>
      <c r="G342" s="682"/>
      <c r="H342" s="682"/>
      <c r="I342" s="682"/>
      <c r="J342" s="682"/>
      <c r="K342" s="682"/>
      <c r="L342" s="682"/>
      <c r="M342" s="682"/>
      <c r="N342" s="682"/>
      <c r="O342" s="682"/>
      <c r="P342" s="682"/>
      <c r="Q342" s="682"/>
      <c r="R342" s="682"/>
      <c r="S342" s="682"/>
      <c r="T342" s="682"/>
      <c r="U342" s="682"/>
      <c r="V342" s="682"/>
      <c r="W342" s="682"/>
      <c r="X342" s="682"/>
      <c r="Y342" s="682"/>
      <c r="Z342" s="682"/>
      <c r="AA342" s="682"/>
      <c r="AB342" s="682"/>
    </row>
    <row r="343" spans="1:28" ht="15">
      <c r="A343" s="682"/>
      <c r="B343" s="682"/>
      <c r="C343" s="682"/>
      <c r="D343" s="682"/>
      <c r="E343" s="682"/>
      <c r="F343" s="682"/>
      <c r="G343" s="682"/>
      <c r="H343" s="682"/>
      <c r="I343" s="682"/>
      <c r="J343" s="682"/>
      <c r="K343" s="682"/>
      <c r="L343" s="682"/>
      <c r="M343" s="682"/>
      <c r="N343" s="682"/>
      <c r="O343" s="682"/>
      <c r="P343" s="682"/>
      <c r="Q343" s="682"/>
      <c r="R343" s="682"/>
      <c r="S343" s="682"/>
      <c r="T343" s="682"/>
      <c r="U343" s="682"/>
      <c r="V343" s="682"/>
      <c r="W343" s="682"/>
      <c r="X343" s="682"/>
      <c r="Y343" s="682"/>
      <c r="Z343" s="682"/>
      <c r="AA343" s="682"/>
      <c r="AB343" s="682"/>
    </row>
    <row r="344" spans="1:28" ht="15">
      <c r="A344" s="682"/>
      <c r="B344" s="682"/>
      <c r="C344" s="682"/>
      <c r="D344" s="682"/>
      <c r="E344" s="682"/>
      <c r="F344" s="682"/>
      <c r="G344" s="682"/>
      <c r="H344" s="682"/>
      <c r="I344" s="682"/>
      <c r="J344" s="682"/>
      <c r="K344" s="682"/>
      <c r="L344" s="682"/>
      <c r="M344" s="682"/>
      <c r="N344" s="682"/>
      <c r="O344" s="682"/>
      <c r="P344" s="682"/>
      <c r="Q344" s="682"/>
      <c r="R344" s="682"/>
      <c r="S344" s="682"/>
      <c r="T344" s="682"/>
      <c r="U344" s="682"/>
      <c r="V344" s="682"/>
      <c r="W344" s="682"/>
      <c r="X344" s="682"/>
      <c r="Y344" s="682"/>
      <c r="Z344" s="682"/>
      <c r="AA344" s="682"/>
      <c r="AB344" s="682"/>
    </row>
    <row r="345" spans="1:28" ht="15">
      <c r="A345" s="682"/>
      <c r="B345" s="682"/>
      <c r="C345" s="682"/>
      <c r="D345" s="682"/>
      <c r="E345" s="682"/>
      <c r="F345" s="682"/>
      <c r="G345" s="682"/>
      <c r="H345" s="682"/>
      <c r="I345" s="682"/>
      <c r="J345" s="682"/>
      <c r="K345" s="682"/>
      <c r="L345" s="682"/>
      <c r="M345" s="682"/>
      <c r="N345" s="682"/>
      <c r="O345" s="682"/>
      <c r="P345" s="682"/>
      <c r="Q345" s="682"/>
      <c r="R345" s="682"/>
      <c r="S345" s="682"/>
      <c r="T345" s="682"/>
      <c r="U345" s="682"/>
      <c r="V345" s="682"/>
      <c r="W345" s="682"/>
      <c r="X345" s="682"/>
      <c r="Y345" s="682"/>
      <c r="Z345" s="682"/>
      <c r="AA345" s="682"/>
      <c r="AB345" s="682"/>
    </row>
    <row r="346" spans="1:28" ht="15">
      <c r="A346" s="682"/>
      <c r="B346" s="682"/>
      <c r="C346" s="682"/>
      <c r="D346" s="682"/>
      <c r="E346" s="682"/>
      <c r="F346" s="682"/>
      <c r="G346" s="682"/>
      <c r="H346" s="682"/>
      <c r="I346" s="682"/>
      <c r="J346" s="682"/>
      <c r="K346" s="682"/>
      <c r="L346" s="682"/>
      <c r="M346" s="682"/>
      <c r="N346" s="682"/>
      <c r="O346" s="682"/>
      <c r="P346" s="682"/>
      <c r="Q346" s="682"/>
      <c r="R346" s="682"/>
      <c r="S346" s="682"/>
      <c r="T346" s="682"/>
      <c r="U346" s="682"/>
      <c r="V346" s="682"/>
      <c r="W346" s="682"/>
      <c r="X346" s="682"/>
      <c r="Y346" s="682"/>
      <c r="Z346" s="682"/>
      <c r="AA346" s="682"/>
      <c r="AB346" s="682"/>
    </row>
    <row r="347" spans="1:28" ht="15">
      <c r="A347" s="682"/>
      <c r="B347" s="682"/>
      <c r="C347" s="682"/>
      <c r="D347" s="682"/>
      <c r="E347" s="682"/>
      <c r="F347" s="682"/>
      <c r="G347" s="682"/>
      <c r="H347" s="682"/>
      <c r="I347" s="682"/>
      <c r="J347" s="682"/>
      <c r="K347" s="682"/>
      <c r="L347" s="682"/>
      <c r="M347" s="682"/>
      <c r="N347" s="682"/>
      <c r="O347" s="682"/>
      <c r="P347" s="682"/>
      <c r="Q347" s="682"/>
      <c r="R347" s="682"/>
      <c r="S347" s="682"/>
      <c r="T347" s="682"/>
      <c r="U347" s="682"/>
      <c r="V347" s="682"/>
      <c r="W347" s="682"/>
      <c r="X347" s="682"/>
      <c r="Y347" s="682"/>
      <c r="Z347" s="682"/>
      <c r="AA347" s="682"/>
      <c r="AB347" s="682"/>
    </row>
    <row r="348" spans="1:28" ht="15">
      <c r="A348" s="682"/>
      <c r="B348" s="682"/>
      <c r="C348" s="682"/>
      <c r="D348" s="682"/>
      <c r="E348" s="682"/>
      <c r="F348" s="682"/>
      <c r="G348" s="682"/>
      <c r="H348" s="682"/>
      <c r="I348" s="682"/>
      <c r="J348" s="682"/>
      <c r="K348" s="682"/>
      <c r="L348" s="682"/>
      <c r="M348" s="682"/>
      <c r="N348" s="682"/>
      <c r="O348" s="682"/>
      <c r="P348" s="682"/>
      <c r="Q348" s="682"/>
      <c r="R348" s="682"/>
      <c r="S348" s="682"/>
      <c r="T348" s="682"/>
      <c r="U348" s="682"/>
      <c r="V348" s="682"/>
      <c r="W348" s="682"/>
      <c r="X348" s="682"/>
      <c r="Y348" s="682"/>
      <c r="Z348" s="682"/>
      <c r="AA348" s="682"/>
      <c r="AB348" s="682"/>
    </row>
    <row r="349" spans="1:28" ht="15">
      <c r="A349" s="682"/>
      <c r="B349" s="682"/>
      <c r="C349" s="682"/>
      <c r="D349" s="682"/>
      <c r="E349" s="682"/>
      <c r="F349" s="682"/>
      <c r="G349" s="682"/>
      <c r="H349" s="682"/>
      <c r="I349" s="682"/>
      <c r="J349" s="682"/>
      <c r="K349" s="682"/>
      <c r="L349" s="682"/>
      <c r="M349" s="682"/>
      <c r="N349" s="682"/>
      <c r="O349" s="682"/>
      <c r="P349" s="682"/>
      <c r="Q349" s="682"/>
      <c r="R349" s="682"/>
      <c r="S349" s="682"/>
      <c r="T349" s="682"/>
      <c r="U349" s="682"/>
      <c r="V349" s="682"/>
      <c r="W349" s="682"/>
      <c r="X349" s="682"/>
      <c r="Y349" s="682"/>
      <c r="Z349" s="682"/>
      <c r="AA349" s="682"/>
      <c r="AB349" s="682"/>
    </row>
    <row r="350" spans="1:28" ht="15">
      <c r="A350" s="682"/>
      <c r="B350" s="682"/>
      <c r="C350" s="682"/>
      <c r="D350" s="682"/>
      <c r="E350" s="682"/>
      <c r="F350" s="682"/>
      <c r="G350" s="682"/>
      <c r="H350" s="682"/>
      <c r="I350" s="682"/>
      <c r="J350" s="682"/>
      <c r="K350" s="682"/>
      <c r="L350" s="682"/>
      <c r="M350" s="682"/>
      <c r="N350" s="682"/>
      <c r="O350" s="682"/>
      <c r="P350" s="682"/>
      <c r="Q350" s="682"/>
      <c r="R350" s="682"/>
      <c r="S350" s="682"/>
      <c r="T350" s="682"/>
      <c r="U350" s="682"/>
      <c r="V350" s="682"/>
      <c r="W350" s="682"/>
      <c r="X350" s="682"/>
      <c r="Y350" s="682"/>
      <c r="Z350" s="682"/>
      <c r="AA350" s="682"/>
      <c r="AB350" s="682"/>
    </row>
    <row r="351" spans="1:28" ht="15">
      <c r="A351" s="682"/>
      <c r="B351" s="682"/>
      <c r="C351" s="682"/>
      <c r="D351" s="682"/>
      <c r="E351" s="682"/>
      <c r="F351" s="682"/>
      <c r="G351" s="682"/>
      <c r="H351" s="682"/>
      <c r="I351" s="682"/>
      <c r="J351" s="682"/>
      <c r="K351" s="682"/>
      <c r="L351" s="682"/>
      <c r="M351" s="682"/>
      <c r="N351" s="682"/>
      <c r="O351" s="682"/>
      <c r="P351" s="682"/>
      <c r="Q351" s="682"/>
      <c r="R351" s="682"/>
      <c r="S351" s="682"/>
      <c r="T351" s="682"/>
      <c r="U351" s="682"/>
      <c r="V351" s="682"/>
      <c r="W351" s="682"/>
      <c r="X351" s="682"/>
      <c r="Y351" s="682"/>
      <c r="Z351" s="682"/>
      <c r="AA351" s="682"/>
      <c r="AB351" s="682"/>
    </row>
    <row r="352" spans="1:28" ht="15">
      <c r="A352" s="682"/>
      <c r="B352" s="682"/>
      <c r="C352" s="682"/>
      <c r="D352" s="682"/>
      <c r="E352" s="682"/>
      <c r="F352" s="682"/>
      <c r="G352" s="682"/>
      <c r="H352" s="682"/>
      <c r="I352" s="682"/>
      <c r="J352" s="682"/>
      <c r="K352" s="682"/>
      <c r="L352" s="682"/>
      <c r="M352" s="682"/>
      <c r="N352" s="682"/>
      <c r="O352" s="682"/>
      <c r="P352" s="682"/>
      <c r="Q352" s="682"/>
      <c r="R352" s="682"/>
      <c r="S352" s="682"/>
      <c r="T352" s="682"/>
      <c r="U352" s="682"/>
      <c r="V352" s="682"/>
      <c r="W352" s="682"/>
      <c r="X352" s="682"/>
      <c r="Y352" s="682"/>
      <c r="Z352" s="682"/>
      <c r="AA352" s="682"/>
      <c r="AB352" s="682"/>
    </row>
    <row r="353" spans="1:28" ht="15">
      <c r="A353" s="682"/>
      <c r="B353" s="682"/>
      <c r="C353" s="682"/>
      <c r="D353" s="682"/>
      <c r="E353" s="682"/>
      <c r="F353" s="682"/>
      <c r="G353" s="682"/>
      <c r="H353" s="682"/>
      <c r="I353" s="682"/>
      <c r="J353" s="682"/>
      <c r="K353" s="682"/>
      <c r="L353" s="682"/>
      <c r="M353" s="682"/>
      <c r="N353" s="682"/>
      <c r="O353" s="682"/>
      <c r="P353" s="682"/>
      <c r="Q353" s="682"/>
      <c r="R353" s="682"/>
      <c r="S353" s="682"/>
      <c r="T353" s="682"/>
      <c r="U353" s="682"/>
      <c r="V353" s="682"/>
      <c r="W353" s="682"/>
      <c r="X353" s="682"/>
      <c r="Y353" s="682"/>
      <c r="Z353" s="682"/>
      <c r="AA353" s="682"/>
      <c r="AB353" s="682"/>
    </row>
    <row r="354" spans="1:28" ht="15">
      <c r="A354" s="682"/>
      <c r="B354" s="682"/>
      <c r="C354" s="682"/>
      <c r="D354" s="682"/>
      <c r="E354" s="682"/>
      <c r="F354" s="682"/>
      <c r="G354" s="682"/>
      <c r="H354" s="682"/>
      <c r="I354" s="682"/>
      <c r="J354" s="682"/>
      <c r="K354" s="682"/>
      <c r="L354" s="682"/>
      <c r="M354" s="682"/>
      <c r="N354" s="682"/>
      <c r="O354" s="682"/>
      <c r="P354" s="682"/>
      <c r="Q354" s="682"/>
      <c r="R354" s="682"/>
      <c r="S354" s="682"/>
      <c r="T354" s="682"/>
      <c r="U354" s="682"/>
      <c r="V354" s="682"/>
      <c r="W354" s="682"/>
      <c r="X354" s="682"/>
      <c r="Y354" s="682"/>
      <c r="Z354" s="682"/>
      <c r="AA354" s="682"/>
      <c r="AB354" s="682"/>
    </row>
    <row r="355" spans="1:28" ht="15">
      <c r="A355" s="682"/>
      <c r="B355" s="682"/>
      <c r="C355" s="682"/>
      <c r="D355" s="682"/>
      <c r="E355" s="682"/>
      <c r="F355" s="682"/>
      <c r="G355" s="682"/>
      <c r="H355" s="682"/>
      <c r="I355" s="682"/>
      <c r="J355" s="682"/>
      <c r="K355" s="682"/>
      <c r="L355" s="682"/>
      <c r="M355" s="682"/>
      <c r="N355" s="682"/>
      <c r="O355" s="682"/>
      <c r="P355" s="682"/>
      <c r="Q355" s="682"/>
      <c r="R355" s="682"/>
      <c r="S355" s="682"/>
      <c r="T355" s="682"/>
      <c r="U355" s="682"/>
      <c r="V355" s="682"/>
      <c r="W355" s="682"/>
      <c r="X355" s="682"/>
      <c r="Y355" s="682"/>
      <c r="Z355" s="682"/>
      <c r="AA355" s="682"/>
      <c r="AB355" s="682"/>
    </row>
    <row r="356" spans="1:28" ht="15">
      <c r="A356" s="682"/>
      <c r="B356" s="682"/>
      <c r="C356" s="682"/>
      <c r="D356" s="682"/>
      <c r="E356" s="682"/>
      <c r="F356" s="682"/>
      <c r="G356" s="682"/>
      <c r="H356" s="682"/>
      <c r="I356" s="682"/>
      <c r="J356" s="682"/>
      <c r="K356" s="682"/>
      <c r="L356" s="682"/>
      <c r="M356" s="682"/>
      <c r="N356" s="682"/>
      <c r="O356" s="682"/>
      <c r="P356" s="682"/>
      <c r="Q356" s="682"/>
      <c r="R356" s="682"/>
      <c r="S356" s="682"/>
      <c r="T356" s="682"/>
      <c r="U356" s="682"/>
      <c r="V356" s="682"/>
      <c r="W356" s="682"/>
      <c r="X356" s="682"/>
      <c r="Y356" s="682"/>
      <c r="Z356" s="682"/>
      <c r="AA356" s="682"/>
      <c r="AB356" s="682"/>
    </row>
    <row r="357" spans="1:28" ht="15">
      <c r="A357" s="682"/>
      <c r="B357" s="682"/>
      <c r="C357" s="682"/>
      <c r="D357" s="682"/>
      <c r="E357" s="682"/>
      <c r="F357" s="682"/>
      <c r="G357" s="682"/>
      <c r="H357" s="682"/>
      <c r="I357" s="682"/>
      <c r="J357" s="682"/>
      <c r="K357" s="682"/>
      <c r="L357" s="682"/>
      <c r="M357" s="682"/>
      <c r="N357" s="682"/>
      <c r="O357" s="682"/>
      <c r="P357" s="682"/>
      <c r="Q357" s="682"/>
      <c r="R357" s="682"/>
      <c r="S357" s="682"/>
      <c r="T357" s="682"/>
      <c r="U357" s="682"/>
      <c r="V357" s="682"/>
      <c r="W357" s="682"/>
      <c r="X357" s="682"/>
      <c r="Y357" s="682"/>
      <c r="Z357" s="682"/>
      <c r="AA357" s="682"/>
      <c r="AB357" s="682"/>
    </row>
    <row r="358" spans="1:28" ht="15">
      <c r="A358" s="682"/>
      <c r="B358" s="682"/>
      <c r="C358" s="682"/>
      <c r="D358" s="682"/>
      <c r="E358" s="682"/>
      <c r="F358" s="682"/>
      <c r="G358" s="682"/>
      <c r="H358" s="682"/>
      <c r="I358" s="682"/>
      <c r="J358" s="682"/>
      <c r="K358" s="682"/>
      <c r="L358" s="682"/>
      <c r="M358" s="682"/>
      <c r="N358" s="682"/>
      <c r="O358" s="682"/>
      <c r="P358" s="682"/>
      <c r="Q358" s="682"/>
      <c r="R358" s="682"/>
      <c r="S358" s="682"/>
      <c r="T358" s="682"/>
      <c r="U358" s="682"/>
      <c r="V358" s="682"/>
      <c r="W358" s="682"/>
      <c r="X358" s="682"/>
      <c r="Y358" s="682"/>
      <c r="Z358" s="682"/>
      <c r="AA358" s="682"/>
      <c r="AB358" s="682"/>
    </row>
    <row r="359" spans="1:28" ht="15">
      <c r="A359" s="682"/>
      <c r="B359" s="682"/>
      <c r="C359" s="682"/>
      <c r="D359" s="682"/>
      <c r="E359" s="682"/>
      <c r="F359" s="682"/>
      <c r="G359" s="682"/>
      <c r="H359" s="682"/>
      <c r="I359" s="682"/>
      <c r="J359" s="682"/>
      <c r="K359" s="682"/>
      <c r="L359" s="682"/>
      <c r="M359" s="682"/>
      <c r="N359" s="682"/>
      <c r="O359" s="682"/>
      <c r="P359" s="682"/>
      <c r="Q359" s="682"/>
      <c r="R359" s="682"/>
      <c r="S359" s="682"/>
      <c r="T359" s="682"/>
      <c r="U359" s="682"/>
      <c r="V359" s="682"/>
      <c r="W359" s="682"/>
      <c r="X359" s="682"/>
      <c r="Y359" s="682"/>
      <c r="Z359" s="682"/>
      <c r="AA359" s="682"/>
      <c r="AB359" s="682"/>
    </row>
    <row r="360" spans="1:28" ht="15">
      <c r="A360" s="682"/>
      <c r="B360" s="682"/>
      <c r="C360" s="682"/>
      <c r="D360" s="682"/>
      <c r="E360" s="682"/>
      <c r="F360" s="682"/>
      <c r="G360" s="682"/>
      <c r="H360" s="682"/>
      <c r="I360" s="682"/>
      <c r="J360" s="682"/>
      <c r="K360" s="682"/>
      <c r="L360" s="682"/>
      <c r="M360" s="682"/>
      <c r="N360" s="682"/>
      <c r="O360" s="682"/>
      <c r="P360" s="682"/>
      <c r="Q360" s="682"/>
      <c r="R360" s="682"/>
      <c r="S360" s="682"/>
      <c r="T360" s="682"/>
      <c r="U360" s="682"/>
      <c r="V360" s="682"/>
      <c r="W360" s="682"/>
      <c r="X360" s="682"/>
      <c r="Y360" s="682"/>
      <c r="Z360" s="682"/>
      <c r="AA360" s="682"/>
      <c r="AB360" s="682"/>
    </row>
    <row r="361" spans="1:28" ht="15">
      <c r="A361" s="682"/>
      <c r="B361" s="682"/>
      <c r="C361" s="682"/>
      <c r="D361" s="682"/>
      <c r="E361" s="682"/>
      <c r="F361" s="682"/>
      <c r="G361" s="682"/>
      <c r="H361" s="682"/>
      <c r="I361" s="682"/>
      <c r="J361" s="682"/>
      <c r="K361" s="682"/>
      <c r="L361" s="682"/>
      <c r="M361" s="682"/>
      <c r="N361" s="682"/>
      <c r="O361" s="682"/>
      <c r="P361" s="682"/>
      <c r="Q361" s="682"/>
      <c r="R361" s="682"/>
      <c r="S361" s="682"/>
      <c r="T361" s="682"/>
      <c r="U361" s="682"/>
      <c r="V361" s="682"/>
      <c r="W361" s="682"/>
      <c r="X361" s="682"/>
      <c r="Y361" s="682"/>
      <c r="Z361" s="682"/>
      <c r="AA361" s="682"/>
      <c r="AB361" s="682"/>
    </row>
    <row r="362" spans="1:28" ht="15">
      <c r="A362" s="682"/>
      <c r="B362" s="682"/>
      <c r="C362" s="682"/>
      <c r="D362" s="682"/>
      <c r="E362" s="682"/>
      <c r="F362" s="682"/>
      <c r="G362" s="682"/>
      <c r="H362" s="682"/>
      <c r="I362" s="682"/>
      <c r="J362" s="682"/>
      <c r="K362" s="682"/>
      <c r="L362" s="682"/>
      <c r="M362" s="682"/>
      <c r="N362" s="682"/>
      <c r="O362" s="682"/>
      <c r="P362" s="682"/>
      <c r="Q362" s="682"/>
      <c r="R362" s="682"/>
      <c r="S362" s="682"/>
      <c r="T362" s="682"/>
      <c r="U362" s="682"/>
      <c r="V362" s="682"/>
      <c r="W362" s="682"/>
      <c r="X362" s="682"/>
      <c r="Y362" s="682"/>
      <c r="Z362" s="682"/>
      <c r="AA362" s="682"/>
      <c r="AB362" s="682"/>
    </row>
    <row r="363" spans="1:28" ht="15">
      <c r="A363" s="682"/>
      <c r="B363" s="682"/>
      <c r="C363" s="682"/>
      <c r="D363" s="682"/>
      <c r="E363" s="682"/>
      <c r="F363" s="682"/>
      <c r="G363" s="682"/>
      <c r="H363" s="682"/>
      <c r="I363" s="682"/>
      <c r="J363" s="682"/>
      <c r="K363" s="682"/>
      <c r="L363" s="682"/>
      <c r="M363" s="682"/>
      <c r="N363" s="682"/>
      <c r="O363" s="682"/>
      <c r="P363" s="682"/>
      <c r="Q363" s="682"/>
      <c r="R363" s="682"/>
      <c r="S363" s="682"/>
      <c r="T363" s="682"/>
      <c r="U363" s="682"/>
      <c r="V363" s="682"/>
      <c r="W363" s="682"/>
      <c r="X363" s="682"/>
      <c r="Y363" s="682"/>
      <c r="Z363" s="682"/>
      <c r="AA363" s="682"/>
      <c r="AB363" s="682"/>
    </row>
    <row r="364" spans="1:28" ht="15">
      <c r="A364" s="682"/>
      <c r="B364" s="682"/>
      <c r="C364" s="682"/>
      <c r="D364" s="682"/>
      <c r="E364" s="682"/>
      <c r="F364" s="682"/>
      <c r="G364" s="682"/>
      <c r="H364" s="682"/>
      <c r="I364" s="682"/>
      <c r="J364" s="682"/>
      <c r="K364" s="682"/>
      <c r="L364" s="682"/>
      <c r="M364" s="682"/>
      <c r="N364" s="682"/>
      <c r="O364" s="682"/>
      <c r="P364" s="682"/>
      <c r="Q364" s="682"/>
      <c r="R364" s="682"/>
      <c r="S364" s="682"/>
      <c r="T364" s="682"/>
      <c r="U364" s="682"/>
      <c r="V364" s="682"/>
      <c r="W364" s="682"/>
      <c r="X364" s="682"/>
      <c r="Y364" s="682"/>
      <c r="Z364" s="682"/>
      <c r="AA364" s="682"/>
      <c r="AB364" s="682"/>
    </row>
    <row r="365" spans="1:28" ht="15">
      <c r="A365" s="682"/>
      <c r="B365" s="682"/>
      <c r="C365" s="682"/>
      <c r="D365" s="682"/>
      <c r="E365" s="682"/>
      <c r="F365" s="682"/>
      <c r="G365" s="682"/>
      <c r="H365" s="682"/>
      <c r="I365" s="682"/>
      <c r="J365" s="682"/>
      <c r="K365" s="682"/>
      <c r="L365" s="682"/>
      <c r="M365" s="682"/>
      <c r="N365" s="682"/>
      <c r="O365" s="682"/>
      <c r="P365" s="682"/>
      <c r="Q365" s="682"/>
      <c r="R365" s="682"/>
      <c r="S365" s="682"/>
      <c r="T365" s="682"/>
      <c r="U365" s="682"/>
      <c r="V365" s="682"/>
      <c r="W365" s="682"/>
      <c r="X365" s="682"/>
      <c r="Y365" s="682"/>
      <c r="Z365" s="682"/>
      <c r="AA365" s="682"/>
      <c r="AB365" s="682"/>
    </row>
    <row r="366" spans="1:28" ht="15">
      <c r="A366" s="682"/>
      <c r="B366" s="682"/>
      <c r="C366" s="682"/>
      <c r="D366" s="682"/>
      <c r="E366" s="682"/>
      <c r="F366" s="682"/>
      <c r="G366" s="682"/>
      <c r="H366" s="682"/>
      <c r="I366" s="682"/>
      <c r="J366" s="682"/>
      <c r="K366" s="682"/>
      <c r="L366" s="682"/>
      <c r="M366" s="682"/>
      <c r="N366" s="682"/>
      <c r="O366" s="682"/>
      <c r="P366" s="682"/>
      <c r="Q366" s="682"/>
      <c r="R366" s="682"/>
      <c r="S366" s="682"/>
      <c r="T366" s="682"/>
      <c r="U366" s="682"/>
      <c r="V366" s="682"/>
      <c r="W366" s="682"/>
      <c r="X366" s="682"/>
      <c r="Y366" s="682"/>
      <c r="Z366" s="682"/>
      <c r="AA366" s="682"/>
      <c r="AB366" s="682"/>
    </row>
    <row r="367" spans="1:28" ht="15">
      <c r="A367" s="682"/>
      <c r="B367" s="682"/>
      <c r="C367" s="682"/>
      <c r="D367" s="682"/>
      <c r="E367" s="682"/>
      <c r="F367" s="682"/>
      <c r="G367" s="682"/>
      <c r="H367" s="682"/>
      <c r="I367" s="682"/>
      <c r="J367" s="682"/>
      <c r="K367" s="682"/>
      <c r="L367" s="682"/>
      <c r="M367" s="682"/>
      <c r="N367" s="682"/>
      <c r="O367" s="682"/>
      <c r="P367" s="682"/>
      <c r="Q367" s="682"/>
      <c r="R367" s="682"/>
      <c r="S367" s="682"/>
      <c r="T367" s="682"/>
      <c r="U367" s="682"/>
      <c r="V367" s="682"/>
      <c r="W367" s="682"/>
      <c r="X367" s="682"/>
      <c r="Y367" s="682"/>
      <c r="Z367" s="682"/>
      <c r="AA367" s="682"/>
      <c r="AB367" s="682"/>
    </row>
    <row r="368" spans="1:28" ht="15">
      <c r="A368" s="682"/>
      <c r="B368" s="682"/>
      <c r="C368" s="682"/>
      <c r="D368" s="682"/>
      <c r="E368" s="682"/>
      <c r="F368" s="682"/>
      <c r="G368" s="682"/>
      <c r="H368" s="682"/>
      <c r="I368" s="682"/>
      <c r="J368" s="682"/>
      <c r="K368" s="682"/>
      <c r="L368" s="682"/>
      <c r="M368" s="682"/>
      <c r="N368" s="682"/>
      <c r="O368" s="682"/>
      <c r="P368" s="682"/>
      <c r="Q368" s="682"/>
      <c r="R368" s="682"/>
      <c r="S368" s="682"/>
      <c r="T368" s="682"/>
      <c r="U368" s="682"/>
      <c r="V368" s="682"/>
      <c r="W368" s="682"/>
      <c r="X368" s="682"/>
      <c r="Y368" s="682"/>
      <c r="Z368" s="682"/>
      <c r="AA368" s="682"/>
      <c r="AB368" s="682"/>
    </row>
    <row r="369" spans="1:28" ht="15">
      <c r="A369" s="682"/>
      <c r="B369" s="682"/>
      <c r="C369" s="682"/>
      <c r="D369" s="682"/>
      <c r="E369" s="682"/>
      <c r="F369" s="682"/>
      <c r="G369" s="682"/>
      <c r="H369" s="682"/>
      <c r="I369" s="682"/>
      <c r="J369" s="682"/>
      <c r="K369" s="682"/>
      <c r="L369" s="682"/>
      <c r="M369" s="682"/>
      <c r="N369" s="682"/>
      <c r="O369" s="682"/>
      <c r="P369" s="682"/>
      <c r="Q369" s="682"/>
      <c r="R369" s="682"/>
      <c r="S369" s="682"/>
      <c r="T369" s="682"/>
      <c r="U369" s="682"/>
      <c r="V369" s="682"/>
      <c r="W369" s="682"/>
      <c r="X369" s="682"/>
      <c r="Y369" s="682"/>
      <c r="Z369" s="682"/>
      <c r="AA369" s="682"/>
      <c r="AB369" s="682"/>
    </row>
    <row r="370" spans="1:28" ht="15">
      <c r="A370" s="682"/>
      <c r="B370" s="682"/>
      <c r="C370" s="682"/>
      <c r="D370" s="682"/>
      <c r="E370" s="682"/>
      <c r="F370" s="682"/>
      <c r="G370" s="682"/>
      <c r="H370" s="682"/>
      <c r="I370" s="682"/>
      <c r="J370" s="682"/>
      <c r="K370" s="682"/>
      <c r="L370" s="682"/>
      <c r="M370" s="682"/>
      <c r="N370" s="682"/>
      <c r="O370" s="682"/>
      <c r="P370" s="682"/>
      <c r="Q370" s="682"/>
      <c r="R370" s="682"/>
      <c r="S370" s="682"/>
      <c r="T370" s="682"/>
      <c r="U370" s="682"/>
      <c r="V370" s="682"/>
      <c r="W370" s="682"/>
      <c r="X370" s="682"/>
      <c r="Y370" s="682"/>
      <c r="Z370" s="682"/>
      <c r="AA370" s="682"/>
      <c r="AB370" s="682"/>
    </row>
    <row r="371" spans="1:28" ht="15">
      <c r="A371" s="682"/>
      <c r="B371" s="682"/>
      <c r="C371" s="682"/>
      <c r="D371" s="682"/>
      <c r="E371" s="682"/>
      <c r="F371" s="682"/>
      <c r="G371" s="682"/>
      <c r="H371" s="682"/>
      <c r="I371" s="682"/>
      <c r="J371" s="682"/>
      <c r="K371" s="682"/>
      <c r="L371" s="682"/>
      <c r="M371" s="682"/>
      <c r="N371" s="682"/>
      <c r="O371" s="682"/>
      <c r="P371" s="682"/>
      <c r="Q371" s="682"/>
      <c r="R371" s="682"/>
      <c r="S371" s="682"/>
      <c r="T371" s="682"/>
      <c r="U371" s="682"/>
      <c r="V371" s="682"/>
      <c r="W371" s="682"/>
      <c r="X371" s="682"/>
      <c r="Y371" s="682"/>
      <c r="Z371" s="682"/>
      <c r="AA371" s="682"/>
      <c r="AB371" s="682"/>
    </row>
    <row r="372" spans="1:28" ht="15">
      <c r="A372" s="682"/>
      <c r="B372" s="682"/>
      <c r="C372" s="682"/>
      <c r="D372" s="682"/>
      <c r="E372" s="682"/>
      <c r="F372" s="682"/>
      <c r="G372" s="682"/>
      <c r="H372" s="682"/>
      <c r="I372" s="682"/>
      <c r="J372" s="682"/>
      <c r="K372" s="682"/>
      <c r="L372" s="682"/>
      <c r="M372" s="682"/>
      <c r="N372" s="682"/>
      <c r="O372" s="682"/>
      <c r="P372" s="682"/>
      <c r="Q372" s="682"/>
      <c r="R372" s="682"/>
      <c r="S372" s="682"/>
      <c r="T372" s="682"/>
      <c r="U372" s="682"/>
      <c r="V372" s="682"/>
      <c r="W372" s="682"/>
      <c r="X372" s="682"/>
      <c r="Y372" s="682"/>
      <c r="Z372" s="682"/>
      <c r="AA372" s="682"/>
      <c r="AB372" s="682"/>
    </row>
    <row r="373" spans="1:28" ht="15">
      <c r="A373" s="682"/>
      <c r="B373" s="682"/>
      <c r="C373" s="682"/>
      <c r="D373" s="682"/>
      <c r="E373" s="682"/>
      <c r="F373" s="682"/>
      <c r="G373" s="682"/>
      <c r="H373" s="682"/>
      <c r="I373" s="682"/>
      <c r="J373" s="682"/>
      <c r="K373" s="682"/>
      <c r="L373" s="682"/>
      <c r="M373" s="682"/>
      <c r="N373" s="682"/>
      <c r="O373" s="682"/>
      <c r="P373" s="682"/>
      <c r="Q373" s="682"/>
      <c r="R373" s="682"/>
      <c r="S373" s="682"/>
      <c r="T373" s="682"/>
      <c r="U373" s="682"/>
      <c r="V373" s="682"/>
      <c r="W373" s="682"/>
      <c r="X373" s="682"/>
      <c r="Y373" s="682"/>
      <c r="Z373" s="682"/>
      <c r="AA373" s="682"/>
      <c r="AB373" s="682"/>
    </row>
    <row r="374" spans="1:28" ht="15">
      <c r="A374" s="682"/>
      <c r="B374" s="682"/>
      <c r="C374" s="682"/>
      <c r="D374" s="682"/>
      <c r="E374" s="682"/>
      <c r="F374" s="682"/>
      <c r="G374" s="682"/>
      <c r="H374" s="682"/>
      <c r="I374" s="682"/>
      <c r="J374" s="682"/>
      <c r="K374" s="682"/>
      <c r="L374" s="682"/>
      <c r="M374" s="682"/>
      <c r="N374" s="682"/>
      <c r="O374" s="682"/>
      <c r="P374" s="682"/>
      <c r="Q374" s="682"/>
      <c r="R374" s="682"/>
      <c r="S374" s="682"/>
      <c r="T374" s="682"/>
      <c r="U374" s="682"/>
      <c r="V374" s="682"/>
      <c r="W374" s="682"/>
      <c r="X374" s="682"/>
      <c r="Y374" s="682"/>
      <c r="Z374" s="682"/>
      <c r="AA374" s="682"/>
      <c r="AB374" s="682"/>
    </row>
    <row r="375" spans="1:28" ht="15">
      <c r="A375" s="682"/>
      <c r="B375" s="682"/>
      <c r="C375" s="682"/>
      <c r="D375" s="682"/>
      <c r="E375" s="682"/>
      <c r="F375" s="682"/>
      <c r="G375" s="682"/>
      <c r="H375" s="682"/>
      <c r="I375" s="682"/>
      <c r="J375" s="682"/>
      <c r="K375" s="682"/>
      <c r="L375" s="682"/>
      <c r="M375" s="682"/>
      <c r="N375" s="682"/>
      <c r="O375" s="682"/>
      <c r="P375" s="682"/>
      <c r="Q375" s="682"/>
      <c r="R375" s="682"/>
      <c r="S375" s="682"/>
      <c r="T375" s="682"/>
      <c r="U375" s="682"/>
      <c r="V375" s="682"/>
      <c r="W375" s="682"/>
      <c r="X375" s="682"/>
      <c r="Y375" s="682"/>
      <c r="Z375" s="682"/>
      <c r="AA375" s="682"/>
      <c r="AB375" s="682"/>
    </row>
    <row r="376" spans="1:28" ht="15">
      <c r="A376" s="682"/>
      <c r="B376" s="682"/>
      <c r="C376" s="682"/>
      <c r="D376" s="682"/>
      <c r="E376" s="682"/>
      <c r="F376" s="682"/>
      <c r="G376" s="682"/>
      <c r="H376" s="682"/>
      <c r="I376" s="682"/>
      <c r="J376" s="682"/>
      <c r="K376" s="682"/>
      <c r="L376" s="682"/>
      <c r="M376" s="682"/>
      <c r="N376" s="682"/>
      <c r="O376" s="682"/>
      <c r="P376" s="682"/>
      <c r="Q376" s="682"/>
      <c r="R376" s="682"/>
      <c r="S376" s="682"/>
      <c r="T376" s="682"/>
      <c r="U376" s="682"/>
      <c r="V376" s="682"/>
      <c r="W376" s="682"/>
      <c r="X376" s="682"/>
      <c r="Y376" s="682"/>
      <c r="Z376" s="682"/>
      <c r="AA376" s="682"/>
      <c r="AB376" s="682"/>
    </row>
    <row r="377" spans="1:28" ht="15">
      <c r="A377" s="682"/>
      <c r="B377" s="682"/>
      <c r="C377" s="682"/>
      <c r="D377" s="682"/>
      <c r="E377" s="682"/>
      <c r="F377" s="682"/>
      <c r="G377" s="682"/>
      <c r="H377" s="682"/>
      <c r="I377" s="682"/>
      <c r="J377" s="682"/>
      <c r="K377" s="682"/>
      <c r="L377" s="682"/>
      <c r="M377" s="682"/>
      <c r="N377" s="682"/>
      <c r="O377" s="682"/>
      <c r="P377" s="682"/>
      <c r="Q377" s="682"/>
      <c r="R377" s="682"/>
      <c r="S377" s="682"/>
      <c r="T377" s="682"/>
      <c r="U377" s="682"/>
      <c r="V377" s="682"/>
      <c r="W377" s="682"/>
      <c r="X377" s="682"/>
      <c r="Y377" s="682"/>
      <c r="Z377" s="682"/>
      <c r="AA377" s="682"/>
      <c r="AB377" s="682"/>
    </row>
    <row r="378" spans="1:28" ht="15">
      <c r="A378" s="682"/>
      <c r="B378" s="682"/>
      <c r="C378" s="682"/>
      <c r="D378" s="682"/>
      <c r="E378" s="682"/>
      <c r="F378" s="682"/>
      <c r="G378" s="682"/>
      <c r="H378" s="682"/>
      <c r="I378" s="682"/>
      <c r="J378" s="682"/>
      <c r="K378" s="682"/>
      <c r="L378" s="682"/>
      <c r="M378" s="682"/>
      <c r="N378" s="682"/>
      <c r="O378" s="682"/>
      <c r="P378" s="682"/>
      <c r="Q378" s="682"/>
      <c r="R378" s="682"/>
      <c r="S378" s="682"/>
      <c r="T378" s="682"/>
      <c r="U378" s="682"/>
      <c r="V378" s="682"/>
      <c r="W378" s="682"/>
      <c r="X378" s="682"/>
      <c r="Y378" s="682"/>
      <c r="Z378" s="682"/>
      <c r="AA378" s="682"/>
      <c r="AB378" s="682"/>
    </row>
    <row r="379" spans="1:28" ht="15">
      <c r="A379" s="682"/>
      <c r="B379" s="682"/>
      <c r="C379" s="682"/>
      <c r="D379" s="682"/>
      <c r="E379" s="682"/>
      <c r="F379" s="682"/>
      <c r="G379" s="682"/>
      <c r="H379" s="682"/>
      <c r="I379" s="682"/>
      <c r="J379" s="682"/>
      <c r="K379" s="682"/>
      <c r="L379" s="682"/>
      <c r="M379" s="682"/>
      <c r="N379" s="682"/>
      <c r="O379" s="682"/>
      <c r="P379" s="682"/>
      <c r="Q379" s="682"/>
      <c r="R379" s="682"/>
      <c r="S379" s="682"/>
      <c r="T379" s="682"/>
      <c r="U379" s="682"/>
      <c r="V379" s="682"/>
      <c r="W379" s="682"/>
      <c r="X379" s="682"/>
      <c r="Y379" s="682"/>
      <c r="Z379" s="682"/>
      <c r="AA379" s="682"/>
      <c r="AB379" s="682"/>
    </row>
    <row r="380" spans="1:28" ht="15">
      <c r="A380" s="682"/>
      <c r="B380" s="682"/>
      <c r="C380" s="682"/>
      <c r="D380" s="682"/>
      <c r="E380" s="682"/>
      <c r="F380" s="682"/>
      <c r="G380" s="682"/>
      <c r="H380" s="682"/>
      <c r="I380" s="682"/>
      <c r="J380" s="682"/>
      <c r="K380" s="682"/>
      <c r="L380" s="682"/>
      <c r="M380" s="682"/>
      <c r="N380" s="682"/>
      <c r="O380" s="682"/>
      <c r="P380" s="682"/>
      <c r="Q380" s="682"/>
      <c r="R380" s="682"/>
      <c r="S380" s="682"/>
      <c r="T380" s="682"/>
      <c r="U380" s="682"/>
      <c r="V380" s="682"/>
      <c r="W380" s="682"/>
      <c r="X380" s="682"/>
      <c r="Y380" s="682"/>
      <c r="Z380" s="682"/>
      <c r="AA380" s="682"/>
      <c r="AB380" s="682"/>
    </row>
    <row r="381" spans="1:28" ht="15">
      <c r="A381" s="682"/>
      <c r="B381" s="682"/>
      <c r="C381" s="682"/>
      <c r="D381" s="682"/>
      <c r="E381" s="682"/>
      <c r="F381" s="682"/>
      <c r="G381" s="682"/>
      <c r="H381" s="682"/>
      <c r="I381" s="682"/>
      <c r="J381" s="682"/>
      <c r="K381" s="682"/>
      <c r="L381" s="682"/>
      <c r="M381" s="682"/>
      <c r="N381" s="682"/>
      <c r="O381" s="682"/>
      <c r="P381" s="682"/>
      <c r="Q381" s="682"/>
      <c r="R381" s="682"/>
      <c r="S381" s="682"/>
      <c r="T381" s="682"/>
      <c r="U381" s="682"/>
      <c r="V381" s="682"/>
      <c r="W381" s="682"/>
      <c r="X381" s="682"/>
      <c r="Y381" s="682"/>
      <c r="Z381" s="682"/>
      <c r="AA381" s="682"/>
      <c r="AB381" s="682"/>
    </row>
    <row r="382" spans="1:28" ht="15">
      <c r="A382" s="682"/>
      <c r="B382" s="682"/>
      <c r="C382" s="682"/>
      <c r="D382" s="682"/>
      <c r="E382" s="682"/>
      <c r="F382" s="682"/>
      <c r="G382" s="682"/>
      <c r="H382" s="682"/>
      <c r="I382" s="682"/>
      <c r="J382" s="682"/>
      <c r="K382" s="682"/>
      <c r="L382" s="682"/>
      <c r="M382" s="682"/>
      <c r="N382" s="682"/>
      <c r="O382" s="682"/>
      <c r="P382" s="682"/>
      <c r="Q382" s="682"/>
      <c r="R382" s="682"/>
      <c r="S382" s="682"/>
      <c r="T382" s="682"/>
      <c r="U382" s="682"/>
      <c r="V382" s="682"/>
      <c r="W382" s="682"/>
      <c r="X382" s="682"/>
      <c r="Y382" s="682"/>
      <c r="Z382" s="682"/>
      <c r="AA382" s="682"/>
      <c r="AB382" s="682"/>
    </row>
    <row r="383" spans="1:28" ht="15">
      <c r="A383" s="682"/>
      <c r="B383" s="682"/>
      <c r="C383" s="682"/>
      <c r="D383" s="682"/>
      <c r="E383" s="682"/>
      <c r="F383" s="682"/>
      <c r="G383" s="682"/>
      <c r="H383" s="682"/>
      <c r="I383" s="682"/>
      <c r="J383" s="682"/>
      <c r="K383" s="682"/>
      <c r="L383" s="682"/>
      <c r="M383" s="682"/>
      <c r="N383" s="682"/>
      <c r="O383" s="682"/>
      <c r="P383" s="682"/>
      <c r="Q383" s="682"/>
      <c r="R383" s="682"/>
      <c r="S383" s="682"/>
      <c r="T383" s="682"/>
      <c r="U383" s="682"/>
      <c r="V383" s="682"/>
      <c r="W383" s="682"/>
      <c r="X383" s="682"/>
      <c r="Y383" s="682"/>
      <c r="Z383" s="682"/>
      <c r="AA383" s="682"/>
      <c r="AB383" s="682"/>
    </row>
    <row r="384" spans="1:28" ht="15">
      <c r="A384" s="682"/>
      <c r="B384" s="682"/>
      <c r="C384" s="682"/>
      <c r="D384" s="682"/>
      <c r="E384" s="682"/>
      <c r="F384" s="682"/>
      <c r="G384" s="682"/>
      <c r="H384" s="682"/>
      <c r="I384" s="682"/>
      <c r="J384" s="682"/>
      <c r="K384" s="682"/>
      <c r="L384" s="682"/>
      <c r="M384" s="682"/>
      <c r="N384" s="682"/>
      <c r="O384" s="682"/>
      <c r="P384" s="682"/>
      <c r="Q384" s="682"/>
      <c r="R384" s="682"/>
      <c r="S384" s="682"/>
      <c r="T384" s="682"/>
      <c r="U384" s="682"/>
      <c r="V384" s="682"/>
      <c r="W384" s="682"/>
      <c r="X384" s="682"/>
      <c r="Y384" s="682"/>
      <c r="Z384" s="682"/>
      <c r="AA384" s="682"/>
      <c r="AB384" s="682"/>
    </row>
    <row r="385" spans="1:28" ht="15">
      <c r="A385" s="682"/>
      <c r="B385" s="682"/>
      <c r="C385" s="682"/>
      <c r="D385" s="682"/>
      <c r="E385" s="682"/>
      <c r="F385" s="682"/>
      <c r="G385" s="682"/>
      <c r="H385" s="682"/>
      <c r="I385" s="682"/>
      <c r="J385" s="682"/>
      <c r="K385" s="682"/>
      <c r="L385" s="682"/>
      <c r="M385" s="682"/>
      <c r="N385" s="682"/>
      <c r="O385" s="682"/>
      <c r="P385" s="682"/>
      <c r="Q385" s="682"/>
      <c r="R385" s="682"/>
      <c r="S385" s="682"/>
      <c r="T385" s="682"/>
      <c r="U385" s="682"/>
      <c r="V385" s="682"/>
      <c r="W385" s="682"/>
      <c r="X385" s="682"/>
      <c r="Y385" s="682"/>
      <c r="Z385" s="682"/>
      <c r="AA385" s="682"/>
      <c r="AB385" s="682"/>
    </row>
    <row r="386" spans="1:28" ht="15">
      <c r="A386" s="682"/>
      <c r="B386" s="682"/>
      <c r="C386" s="682"/>
      <c r="D386" s="682"/>
      <c r="E386" s="682"/>
      <c r="F386" s="682"/>
      <c r="G386" s="682"/>
      <c r="H386" s="682"/>
      <c r="I386" s="682"/>
      <c r="J386" s="682"/>
      <c r="K386" s="682"/>
      <c r="L386" s="682"/>
      <c r="M386" s="682"/>
      <c r="N386" s="682"/>
      <c r="O386" s="682"/>
      <c r="P386" s="682"/>
      <c r="Q386" s="682"/>
      <c r="R386" s="682"/>
      <c r="S386" s="682"/>
      <c r="T386" s="682"/>
      <c r="U386" s="682"/>
      <c r="V386" s="682"/>
      <c r="W386" s="682"/>
      <c r="X386" s="682"/>
      <c r="Y386" s="682"/>
      <c r="Z386" s="682"/>
      <c r="AA386" s="682"/>
      <c r="AB386" s="682"/>
    </row>
    <row r="387" spans="1:28" ht="15">
      <c r="A387" s="682"/>
      <c r="B387" s="682"/>
      <c r="C387" s="682"/>
      <c r="D387" s="682"/>
      <c r="E387" s="682"/>
      <c r="F387" s="682"/>
      <c r="G387" s="682"/>
      <c r="H387" s="682"/>
      <c r="I387" s="682"/>
      <c r="J387" s="682"/>
      <c r="K387" s="682"/>
      <c r="L387" s="682"/>
      <c r="M387" s="682"/>
      <c r="N387" s="682"/>
      <c r="O387" s="682"/>
      <c r="P387" s="682"/>
      <c r="Q387" s="682"/>
      <c r="R387" s="682"/>
      <c r="S387" s="682"/>
      <c r="T387" s="682"/>
      <c r="U387" s="682"/>
      <c r="V387" s="682"/>
      <c r="W387" s="682"/>
      <c r="X387" s="682"/>
      <c r="Y387" s="682"/>
      <c r="Z387" s="682"/>
      <c r="AA387" s="682"/>
      <c r="AB387" s="682"/>
    </row>
    <row r="388" spans="1:28" ht="15">
      <c r="A388" s="682"/>
      <c r="B388" s="682"/>
      <c r="C388" s="682"/>
      <c r="D388" s="682"/>
      <c r="E388" s="682"/>
      <c r="F388" s="682"/>
      <c r="G388" s="682"/>
      <c r="H388" s="682"/>
      <c r="I388" s="682"/>
      <c r="J388" s="682"/>
      <c r="K388" s="682"/>
      <c r="L388" s="682"/>
      <c r="M388" s="682"/>
      <c r="N388" s="682"/>
      <c r="O388" s="682"/>
      <c r="P388" s="682"/>
      <c r="Q388" s="682"/>
      <c r="R388" s="682"/>
      <c r="S388" s="682"/>
      <c r="T388" s="682"/>
      <c r="U388" s="682"/>
      <c r="V388" s="682"/>
      <c r="W388" s="682"/>
      <c r="X388" s="682"/>
      <c r="Y388" s="682"/>
      <c r="Z388" s="682"/>
      <c r="AA388" s="682"/>
      <c r="AB388" s="682"/>
    </row>
    <row r="389" spans="1:28" ht="15">
      <c r="A389" s="682"/>
      <c r="B389" s="682"/>
      <c r="C389" s="682"/>
      <c r="D389" s="682"/>
      <c r="E389" s="682"/>
      <c r="F389" s="682"/>
      <c r="G389" s="682"/>
      <c r="H389" s="682"/>
      <c r="I389" s="682"/>
      <c r="J389" s="682"/>
      <c r="K389" s="682"/>
      <c r="L389" s="682"/>
      <c r="M389" s="682"/>
      <c r="N389" s="682"/>
      <c r="O389" s="682"/>
      <c r="P389" s="682"/>
      <c r="Q389" s="682"/>
      <c r="R389" s="682"/>
      <c r="S389" s="682"/>
      <c r="T389" s="682"/>
      <c r="U389" s="682"/>
      <c r="V389" s="682"/>
      <c r="W389" s="682"/>
      <c r="X389" s="682"/>
      <c r="Y389" s="682"/>
      <c r="Z389" s="682"/>
      <c r="AA389" s="682"/>
      <c r="AB389" s="682"/>
    </row>
    <row r="390" spans="1:28" ht="15">
      <c r="A390" s="682"/>
      <c r="B390" s="682"/>
      <c r="C390" s="682"/>
      <c r="D390" s="682"/>
      <c r="E390" s="682"/>
      <c r="F390" s="682"/>
      <c r="G390" s="682"/>
      <c r="H390" s="682"/>
      <c r="I390" s="682"/>
      <c r="J390" s="682"/>
      <c r="K390" s="682"/>
      <c r="L390" s="682"/>
      <c r="M390" s="682"/>
      <c r="N390" s="682"/>
      <c r="O390" s="682"/>
      <c r="P390" s="682"/>
      <c r="Q390" s="682"/>
      <c r="R390" s="682"/>
      <c r="S390" s="682"/>
      <c r="T390" s="682"/>
      <c r="U390" s="682"/>
      <c r="V390" s="682"/>
      <c r="W390" s="682"/>
      <c r="X390" s="682"/>
      <c r="Y390" s="682"/>
      <c r="Z390" s="682"/>
      <c r="AA390" s="682"/>
      <c r="AB390" s="682"/>
    </row>
    <row r="391" spans="1:28" ht="15">
      <c r="A391" s="682"/>
      <c r="B391" s="682"/>
      <c r="C391" s="682"/>
      <c r="D391" s="682"/>
      <c r="E391" s="682"/>
      <c r="F391" s="682"/>
      <c r="G391" s="682"/>
      <c r="H391" s="682"/>
      <c r="I391" s="682"/>
      <c r="J391" s="682"/>
      <c r="K391" s="682"/>
      <c r="L391" s="682"/>
      <c r="M391" s="682"/>
      <c r="N391" s="682"/>
      <c r="O391" s="682"/>
      <c r="P391" s="682"/>
      <c r="Q391" s="682"/>
      <c r="R391" s="682"/>
      <c r="S391" s="682"/>
      <c r="T391" s="682"/>
      <c r="U391" s="682"/>
      <c r="V391" s="682"/>
      <c r="W391" s="682"/>
      <c r="X391" s="682"/>
      <c r="Y391" s="682"/>
      <c r="Z391" s="682"/>
      <c r="AA391" s="682"/>
      <c r="AB391" s="682"/>
    </row>
    <row r="392" spans="1:28" ht="15">
      <c r="A392" s="682"/>
      <c r="B392" s="682"/>
      <c r="C392" s="682"/>
      <c r="D392" s="682"/>
      <c r="E392" s="682"/>
      <c r="F392" s="682"/>
      <c r="G392" s="682"/>
      <c r="H392" s="682"/>
      <c r="I392" s="682"/>
      <c r="J392" s="682"/>
      <c r="K392" s="682"/>
      <c r="L392" s="682"/>
      <c r="M392" s="682"/>
      <c r="N392" s="682"/>
      <c r="O392" s="682"/>
      <c r="P392" s="682"/>
      <c r="Q392" s="682"/>
      <c r="R392" s="682"/>
      <c r="S392" s="682"/>
      <c r="T392" s="682"/>
      <c r="U392" s="682"/>
      <c r="V392" s="682"/>
      <c r="W392" s="682"/>
      <c r="X392" s="682"/>
      <c r="Y392" s="682"/>
      <c r="Z392" s="682"/>
      <c r="AA392" s="682"/>
      <c r="AB392" s="682"/>
    </row>
    <row r="393" spans="1:28" ht="15">
      <c r="A393" s="682"/>
      <c r="B393" s="682"/>
      <c r="C393" s="682"/>
      <c r="D393" s="682"/>
      <c r="E393" s="682"/>
      <c r="F393" s="682"/>
      <c r="G393" s="682"/>
      <c r="H393" s="682"/>
      <c r="I393" s="682"/>
      <c r="J393" s="682"/>
      <c r="K393" s="682"/>
      <c r="L393" s="682"/>
      <c r="M393" s="682"/>
      <c r="N393" s="682"/>
      <c r="O393" s="682"/>
      <c r="P393" s="682"/>
      <c r="Q393" s="682"/>
      <c r="R393" s="682"/>
      <c r="S393" s="682"/>
      <c r="T393" s="682"/>
      <c r="U393" s="682"/>
      <c r="V393" s="682"/>
      <c r="W393" s="682"/>
      <c r="X393" s="682"/>
      <c r="Y393" s="682"/>
      <c r="Z393" s="682"/>
      <c r="AA393" s="682"/>
      <c r="AB393" s="682"/>
    </row>
    <row r="394" spans="1:28" ht="15">
      <c r="A394" s="682"/>
      <c r="B394" s="682"/>
      <c r="C394" s="682"/>
      <c r="D394" s="682"/>
      <c r="E394" s="682"/>
      <c r="F394" s="682"/>
      <c r="G394" s="682"/>
      <c r="H394" s="682"/>
      <c r="I394" s="682"/>
      <c r="J394" s="682"/>
      <c r="K394" s="682"/>
      <c r="L394" s="682"/>
      <c r="M394" s="682"/>
      <c r="N394" s="682"/>
      <c r="O394" s="682"/>
      <c r="P394" s="682"/>
      <c r="Q394" s="682"/>
      <c r="R394" s="682"/>
      <c r="S394" s="682"/>
      <c r="T394" s="682"/>
      <c r="U394" s="682"/>
      <c r="V394" s="682"/>
      <c r="W394" s="682"/>
      <c r="X394" s="682"/>
      <c r="Y394" s="682"/>
      <c r="Z394" s="682"/>
      <c r="AA394" s="682"/>
      <c r="AB394" s="682"/>
    </row>
    <row r="395" spans="1:28" ht="15">
      <c r="A395" s="682"/>
      <c r="B395" s="682"/>
      <c r="C395" s="682"/>
      <c r="D395" s="682"/>
      <c r="E395" s="682"/>
      <c r="F395" s="682"/>
      <c r="G395" s="682"/>
      <c r="H395" s="682"/>
      <c r="I395" s="682"/>
      <c r="J395" s="682"/>
      <c r="K395" s="682"/>
      <c r="L395" s="682"/>
      <c r="M395" s="682"/>
      <c r="N395" s="682"/>
      <c r="O395" s="682"/>
      <c r="P395" s="682"/>
      <c r="Q395" s="682"/>
      <c r="R395" s="682"/>
      <c r="S395" s="682"/>
      <c r="T395" s="682"/>
      <c r="U395" s="682"/>
      <c r="V395" s="682"/>
      <c r="W395" s="682"/>
      <c r="X395" s="682"/>
      <c r="Y395" s="682"/>
      <c r="Z395" s="682"/>
      <c r="AA395" s="682"/>
      <c r="AB395" s="682"/>
    </row>
    <row r="396" spans="1:28" ht="15">
      <c r="A396" s="682"/>
      <c r="B396" s="682"/>
      <c r="C396" s="682"/>
      <c r="D396" s="682"/>
      <c r="E396" s="682"/>
      <c r="F396" s="682"/>
      <c r="G396" s="682"/>
      <c r="H396" s="682"/>
      <c r="I396" s="682"/>
      <c r="J396" s="682"/>
      <c r="K396" s="682"/>
      <c r="L396" s="682"/>
      <c r="M396" s="682"/>
      <c r="N396" s="682"/>
      <c r="O396" s="682"/>
      <c r="P396" s="682"/>
      <c r="Q396" s="682"/>
      <c r="R396" s="682"/>
      <c r="S396" s="682"/>
      <c r="T396" s="682"/>
      <c r="U396" s="682"/>
      <c r="V396" s="682"/>
      <c r="W396" s="682"/>
      <c r="X396" s="682"/>
      <c r="Y396" s="682"/>
      <c r="Z396" s="682"/>
      <c r="AA396" s="682"/>
      <c r="AB396" s="682"/>
    </row>
    <row r="397" spans="1:28" ht="15">
      <c r="A397" s="682"/>
      <c r="B397" s="682"/>
      <c r="C397" s="682"/>
      <c r="D397" s="682"/>
      <c r="E397" s="682"/>
      <c r="F397" s="682"/>
      <c r="G397" s="682"/>
      <c r="H397" s="682"/>
      <c r="I397" s="682"/>
      <c r="J397" s="682"/>
      <c r="K397" s="682"/>
      <c r="L397" s="682"/>
      <c r="M397" s="682"/>
      <c r="N397" s="682"/>
      <c r="O397" s="682"/>
      <c r="P397" s="682"/>
      <c r="Q397" s="682"/>
      <c r="R397" s="682"/>
      <c r="S397" s="682"/>
      <c r="T397" s="682"/>
      <c r="U397" s="682"/>
      <c r="V397" s="682"/>
      <c r="W397" s="682"/>
      <c r="X397" s="682"/>
      <c r="Y397" s="682"/>
      <c r="Z397" s="682"/>
      <c r="AA397" s="682"/>
      <c r="AB397" s="682"/>
    </row>
    <row r="398" spans="1:28" ht="15">
      <c r="A398" s="682"/>
      <c r="B398" s="682"/>
      <c r="C398" s="682"/>
      <c r="D398" s="682"/>
      <c r="E398" s="682"/>
      <c r="F398" s="682"/>
      <c r="G398" s="682"/>
      <c r="H398" s="682"/>
      <c r="I398" s="682"/>
      <c r="J398" s="682"/>
      <c r="K398" s="682"/>
      <c r="L398" s="682"/>
      <c r="M398" s="682"/>
      <c r="N398" s="682"/>
      <c r="O398" s="682"/>
      <c r="P398" s="682"/>
      <c r="Q398" s="682"/>
      <c r="R398" s="682"/>
      <c r="S398" s="682"/>
      <c r="T398" s="682"/>
      <c r="U398" s="682"/>
      <c r="V398" s="682"/>
      <c r="W398" s="682"/>
      <c r="X398" s="682"/>
      <c r="Y398" s="682"/>
      <c r="Z398" s="682"/>
      <c r="AA398" s="682"/>
      <c r="AB398" s="682"/>
    </row>
    <row r="399" spans="1:28" ht="15">
      <c r="A399" s="682"/>
      <c r="B399" s="682"/>
      <c r="C399" s="682"/>
      <c r="D399" s="682"/>
      <c r="E399" s="682"/>
      <c r="F399" s="682"/>
      <c r="G399" s="682"/>
      <c r="H399" s="682"/>
      <c r="I399" s="682"/>
      <c r="J399" s="682"/>
      <c r="K399" s="682"/>
      <c r="L399" s="682"/>
      <c r="M399" s="682"/>
      <c r="N399" s="682"/>
      <c r="O399" s="682"/>
      <c r="P399" s="682"/>
      <c r="Q399" s="682"/>
      <c r="R399" s="682"/>
      <c r="S399" s="682"/>
      <c r="T399" s="682"/>
      <c r="U399" s="682"/>
      <c r="V399" s="682"/>
      <c r="W399" s="682"/>
      <c r="X399" s="682"/>
      <c r="Y399" s="682"/>
      <c r="Z399" s="682"/>
      <c r="AA399" s="682"/>
      <c r="AB399" s="682"/>
    </row>
    <row r="400" spans="1:28" ht="15">
      <c r="A400" s="682"/>
      <c r="B400" s="682"/>
      <c r="C400" s="682"/>
      <c r="D400" s="682"/>
      <c r="E400" s="682"/>
      <c r="F400" s="682"/>
      <c r="G400" s="682"/>
      <c r="H400" s="682"/>
      <c r="I400" s="682"/>
      <c r="J400" s="682"/>
      <c r="K400" s="682"/>
      <c r="L400" s="682"/>
      <c r="M400" s="682"/>
      <c r="N400" s="682"/>
      <c r="O400" s="682"/>
      <c r="P400" s="682"/>
      <c r="Q400" s="682"/>
      <c r="R400" s="682"/>
      <c r="S400" s="682"/>
      <c r="T400" s="682"/>
      <c r="U400" s="682"/>
      <c r="V400" s="682"/>
      <c r="W400" s="682"/>
      <c r="X400" s="682"/>
      <c r="Y400" s="682"/>
      <c r="Z400" s="682"/>
      <c r="AA400" s="682"/>
      <c r="AB400" s="682"/>
    </row>
    <row r="401" spans="1:28" ht="15">
      <c r="A401" s="682"/>
      <c r="B401" s="682"/>
      <c r="C401" s="682"/>
      <c r="D401" s="682"/>
      <c r="E401" s="682"/>
      <c r="F401" s="682"/>
      <c r="G401" s="682"/>
      <c r="H401" s="682"/>
      <c r="I401" s="682"/>
      <c r="J401" s="682"/>
      <c r="K401" s="682"/>
      <c r="L401" s="682"/>
      <c r="M401" s="682"/>
      <c r="N401" s="682"/>
      <c r="O401" s="682"/>
      <c r="P401" s="682"/>
      <c r="Q401" s="682"/>
      <c r="R401" s="682"/>
      <c r="S401" s="682"/>
      <c r="T401" s="682"/>
      <c r="U401" s="682"/>
      <c r="V401" s="682"/>
      <c r="W401" s="682"/>
      <c r="X401" s="682"/>
      <c r="Y401" s="682"/>
      <c r="Z401" s="682"/>
      <c r="AA401" s="682"/>
      <c r="AB401" s="682"/>
    </row>
    <row r="402" spans="1:28" ht="15">
      <c r="A402" s="682"/>
      <c r="B402" s="682"/>
      <c r="C402" s="682"/>
      <c r="D402" s="682"/>
      <c r="E402" s="682"/>
      <c r="F402" s="682"/>
      <c r="G402" s="682"/>
      <c r="H402" s="682"/>
      <c r="I402" s="682"/>
      <c r="J402" s="682"/>
      <c r="K402" s="682"/>
      <c r="L402" s="682"/>
      <c r="M402" s="682"/>
      <c r="N402" s="682"/>
      <c r="O402" s="682"/>
      <c r="P402" s="682"/>
      <c r="Q402" s="682"/>
      <c r="R402" s="682"/>
      <c r="S402" s="682"/>
      <c r="T402" s="682"/>
      <c r="U402" s="682"/>
      <c r="V402" s="682"/>
      <c r="W402" s="682"/>
      <c r="X402" s="682"/>
      <c r="Y402" s="682"/>
      <c r="Z402" s="682"/>
      <c r="AA402" s="682"/>
      <c r="AB402" s="682"/>
    </row>
    <row r="403" spans="1:28" ht="15">
      <c r="A403" s="682"/>
      <c r="B403" s="682"/>
      <c r="C403" s="682"/>
      <c r="D403" s="682"/>
      <c r="E403" s="682"/>
      <c r="F403" s="682"/>
      <c r="G403" s="682"/>
      <c r="H403" s="682"/>
      <c r="I403" s="682"/>
      <c r="J403" s="682"/>
      <c r="K403" s="682"/>
      <c r="L403" s="682"/>
      <c r="M403" s="682"/>
      <c r="N403" s="682"/>
      <c r="O403" s="682"/>
      <c r="P403" s="682"/>
      <c r="Q403" s="682"/>
      <c r="R403" s="682"/>
      <c r="S403" s="682"/>
      <c r="T403" s="682"/>
      <c r="U403" s="682"/>
      <c r="V403" s="682"/>
      <c r="W403" s="682"/>
      <c r="X403" s="682"/>
      <c r="Y403" s="682"/>
      <c r="Z403" s="682"/>
      <c r="AA403" s="682"/>
      <c r="AB403" s="682"/>
    </row>
    <row r="404" spans="1:28" ht="15">
      <c r="A404" s="682"/>
      <c r="B404" s="682"/>
      <c r="C404" s="682"/>
      <c r="D404" s="682"/>
      <c r="E404" s="682"/>
      <c r="F404" s="682"/>
      <c r="G404" s="682"/>
      <c r="H404" s="682"/>
      <c r="I404" s="682"/>
      <c r="J404" s="682"/>
      <c r="K404" s="682"/>
      <c r="L404" s="682"/>
      <c r="M404" s="682"/>
      <c r="N404" s="682"/>
      <c r="O404" s="682"/>
      <c r="P404" s="682"/>
      <c r="Q404" s="682"/>
      <c r="R404" s="682"/>
      <c r="S404" s="682"/>
      <c r="T404" s="682"/>
      <c r="U404" s="682"/>
      <c r="V404" s="682"/>
      <c r="W404" s="682"/>
      <c r="X404" s="682"/>
      <c r="Y404" s="682"/>
      <c r="Z404" s="682"/>
      <c r="AA404" s="682"/>
      <c r="AB404" s="682"/>
    </row>
    <row r="405" spans="1:28" ht="15">
      <c r="A405" s="682"/>
      <c r="B405" s="682"/>
      <c r="C405" s="682"/>
      <c r="D405" s="682"/>
      <c r="E405" s="682"/>
      <c r="F405" s="682"/>
      <c r="G405" s="682"/>
      <c r="H405" s="682"/>
      <c r="I405" s="682"/>
      <c r="J405" s="682"/>
      <c r="K405" s="682"/>
      <c r="L405" s="682"/>
      <c r="M405" s="682"/>
      <c r="N405" s="682"/>
      <c r="O405" s="682"/>
      <c r="P405" s="682"/>
      <c r="Q405" s="682"/>
      <c r="R405" s="682"/>
      <c r="S405" s="682"/>
      <c r="T405" s="682"/>
      <c r="U405" s="682"/>
      <c r="V405" s="682"/>
      <c r="W405" s="682"/>
      <c r="X405" s="682"/>
      <c r="Y405" s="682"/>
      <c r="Z405" s="682"/>
      <c r="AA405" s="682"/>
      <c r="AB405" s="682"/>
    </row>
    <row r="406" spans="1:28" ht="15">
      <c r="A406" s="682"/>
      <c r="B406" s="682"/>
      <c r="C406" s="682"/>
      <c r="D406" s="682"/>
      <c r="E406" s="682"/>
      <c r="F406" s="682"/>
      <c r="G406" s="682"/>
      <c r="H406" s="682"/>
      <c r="I406" s="682"/>
      <c r="J406" s="682"/>
      <c r="K406" s="682"/>
      <c r="L406" s="682"/>
      <c r="M406" s="682"/>
      <c r="N406" s="682"/>
      <c r="O406" s="682"/>
      <c r="P406" s="682"/>
      <c r="Q406" s="682"/>
      <c r="R406" s="682"/>
      <c r="S406" s="682"/>
      <c r="T406" s="682"/>
      <c r="U406" s="682"/>
      <c r="V406" s="682"/>
      <c r="W406" s="682"/>
      <c r="X406" s="682"/>
      <c r="Y406" s="682"/>
      <c r="Z406" s="682"/>
      <c r="AA406" s="682"/>
      <c r="AB406" s="682"/>
    </row>
    <row r="407" spans="1:28" ht="15">
      <c r="A407" s="682"/>
      <c r="B407" s="682"/>
      <c r="C407" s="682"/>
      <c r="D407" s="682"/>
      <c r="E407" s="682"/>
      <c r="F407" s="682"/>
      <c r="G407" s="682"/>
      <c r="H407" s="682"/>
      <c r="I407" s="682"/>
      <c r="J407" s="682"/>
      <c r="K407" s="682"/>
      <c r="L407" s="682"/>
      <c r="M407" s="682"/>
      <c r="N407" s="682"/>
      <c r="O407" s="682"/>
      <c r="P407" s="682"/>
      <c r="Q407" s="682"/>
      <c r="R407" s="682"/>
      <c r="S407" s="682"/>
      <c r="T407" s="682"/>
      <c r="U407" s="682"/>
      <c r="V407" s="682"/>
      <c r="W407" s="682"/>
      <c r="X407" s="682"/>
      <c r="Y407" s="682"/>
      <c r="Z407" s="682"/>
      <c r="AA407" s="682"/>
      <c r="AB407" s="682"/>
    </row>
    <row r="408" spans="1:28" ht="15">
      <c r="A408" s="682"/>
      <c r="B408" s="682"/>
      <c r="C408" s="682"/>
      <c r="D408" s="682"/>
      <c r="E408" s="682"/>
      <c r="F408" s="682"/>
      <c r="G408" s="682"/>
      <c r="H408" s="682"/>
      <c r="I408" s="682"/>
      <c r="J408" s="682"/>
      <c r="K408" s="682"/>
      <c r="L408" s="682"/>
      <c r="M408" s="682"/>
      <c r="N408" s="682"/>
      <c r="O408" s="682"/>
      <c r="P408" s="682"/>
      <c r="Q408" s="682"/>
      <c r="R408" s="682"/>
      <c r="S408" s="682"/>
      <c r="T408" s="682"/>
      <c r="U408" s="682"/>
      <c r="V408" s="682"/>
      <c r="W408" s="682"/>
      <c r="X408" s="682"/>
      <c r="Y408" s="682"/>
      <c r="Z408" s="682"/>
      <c r="AA408" s="682"/>
      <c r="AB408" s="682"/>
    </row>
    <row r="409" spans="1:28" ht="15">
      <c r="A409" s="682"/>
      <c r="B409" s="682"/>
      <c r="C409" s="682"/>
      <c r="D409" s="682"/>
      <c r="E409" s="682"/>
      <c r="F409" s="682"/>
      <c r="G409" s="682"/>
      <c r="H409" s="682"/>
      <c r="I409" s="682"/>
      <c r="J409" s="682"/>
      <c r="K409" s="682"/>
      <c r="L409" s="682"/>
      <c r="M409" s="682"/>
      <c r="N409" s="682"/>
      <c r="O409" s="682"/>
      <c r="P409" s="682"/>
      <c r="Q409" s="682"/>
      <c r="R409" s="682"/>
      <c r="S409" s="682"/>
      <c r="T409" s="682"/>
      <c r="U409" s="682"/>
      <c r="V409" s="682"/>
      <c r="W409" s="682"/>
      <c r="X409" s="682"/>
      <c r="Y409" s="682"/>
      <c r="Z409" s="682"/>
      <c r="AA409" s="682"/>
      <c r="AB409" s="682"/>
    </row>
    <row r="410" spans="1:28" ht="15">
      <c r="A410" s="682"/>
      <c r="B410" s="682"/>
      <c r="C410" s="682"/>
      <c r="D410" s="682"/>
      <c r="E410" s="682"/>
      <c r="F410" s="682"/>
      <c r="G410" s="682"/>
      <c r="H410" s="682"/>
      <c r="I410" s="682"/>
      <c r="J410" s="682"/>
      <c r="K410" s="682"/>
      <c r="L410" s="682"/>
      <c r="M410" s="682"/>
      <c r="N410" s="682"/>
      <c r="O410" s="682"/>
      <c r="P410" s="682"/>
      <c r="Q410" s="682"/>
      <c r="R410" s="682"/>
      <c r="S410" s="682"/>
      <c r="T410" s="682"/>
      <c r="U410" s="682"/>
      <c r="V410" s="682"/>
      <c r="W410" s="682"/>
      <c r="X410" s="682"/>
      <c r="Y410" s="682"/>
      <c r="Z410" s="682"/>
      <c r="AA410" s="682"/>
      <c r="AB410" s="682"/>
    </row>
    <row r="411" spans="1:28" ht="15">
      <c r="A411" s="682"/>
      <c r="B411" s="682"/>
      <c r="C411" s="682"/>
      <c r="D411" s="682"/>
      <c r="E411" s="682"/>
      <c r="F411" s="682"/>
      <c r="G411" s="682"/>
      <c r="H411" s="682"/>
      <c r="I411" s="682"/>
      <c r="J411" s="682"/>
      <c r="K411" s="682"/>
      <c r="L411" s="682"/>
      <c r="M411" s="682"/>
      <c r="N411" s="682"/>
      <c r="O411" s="682"/>
      <c r="P411" s="682"/>
      <c r="Q411" s="682"/>
      <c r="R411" s="682"/>
      <c r="S411" s="682"/>
      <c r="T411" s="682"/>
      <c r="U411" s="682"/>
      <c r="V411" s="682"/>
      <c r="W411" s="682"/>
      <c r="X411" s="682"/>
      <c r="Y411" s="682"/>
      <c r="Z411" s="682"/>
      <c r="AA411" s="682"/>
      <c r="AB411" s="682"/>
    </row>
    <row r="412" spans="1:28" ht="15">
      <c r="A412" s="682"/>
      <c r="B412" s="682"/>
      <c r="C412" s="682"/>
      <c r="D412" s="682"/>
      <c r="E412" s="682"/>
      <c r="F412" s="682"/>
      <c r="G412" s="682"/>
      <c r="H412" s="682"/>
      <c r="I412" s="682"/>
      <c r="J412" s="682"/>
      <c r="K412" s="682"/>
      <c r="L412" s="682"/>
      <c r="M412" s="682"/>
      <c r="N412" s="682"/>
      <c r="O412" s="682"/>
      <c r="P412" s="682"/>
      <c r="Q412" s="682"/>
      <c r="R412" s="682"/>
      <c r="S412" s="682"/>
      <c r="T412" s="682"/>
      <c r="U412" s="682"/>
      <c r="V412" s="682"/>
      <c r="W412" s="682"/>
      <c r="X412" s="682"/>
      <c r="Y412" s="682"/>
      <c r="Z412" s="682"/>
      <c r="AA412" s="682"/>
      <c r="AB412" s="682"/>
    </row>
    <row r="413" spans="1:28" ht="15">
      <c r="A413" s="682"/>
      <c r="B413" s="682"/>
      <c r="C413" s="682"/>
      <c r="D413" s="682"/>
      <c r="E413" s="682"/>
      <c r="F413" s="682"/>
      <c r="G413" s="682"/>
      <c r="H413" s="682"/>
      <c r="I413" s="682"/>
      <c r="J413" s="682"/>
      <c r="K413" s="682"/>
      <c r="L413" s="682"/>
      <c r="M413" s="682"/>
      <c r="N413" s="682"/>
      <c r="O413" s="682"/>
      <c r="P413" s="682"/>
      <c r="Q413" s="682"/>
      <c r="R413" s="682"/>
      <c r="S413" s="682"/>
      <c r="T413" s="682"/>
      <c r="U413" s="682"/>
      <c r="V413" s="682"/>
      <c r="W413" s="682"/>
      <c r="X413" s="682"/>
      <c r="Y413" s="682"/>
      <c r="Z413" s="682"/>
      <c r="AA413" s="682"/>
      <c r="AB413" s="682"/>
    </row>
    <row r="414" spans="1:28" ht="15">
      <c r="A414" s="682"/>
      <c r="B414" s="682"/>
      <c r="C414" s="682"/>
      <c r="D414" s="682"/>
      <c r="E414" s="682"/>
      <c r="F414" s="682"/>
      <c r="G414" s="682"/>
      <c r="H414" s="682"/>
      <c r="I414" s="682"/>
      <c r="J414" s="682"/>
      <c r="K414" s="682"/>
      <c r="L414" s="682"/>
      <c r="M414" s="682"/>
      <c r="N414" s="682"/>
      <c r="O414" s="682"/>
      <c r="P414" s="682"/>
      <c r="Q414" s="682"/>
      <c r="R414" s="682"/>
      <c r="S414" s="682"/>
      <c r="T414" s="682"/>
      <c r="U414" s="682"/>
      <c r="V414" s="682"/>
      <c r="W414" s="682"/>
      <c r="X414" s="682"/>
      <c r="Y414" s="682"/>
      <c r="Z414" s="682"/>
      <c r="AA414" s="682"/>
      <c r="AB414" s="682"/>
    </row>
    <row r="415" spans="1:28" ht="15">
      <c r="A415" s="682"/>
      <c r="B415" s="682"/>
      <c r="C415" s="682"/>
      <c r="D415" s="682"/>
      <c r="E415" s="682"/>
      <c r="F415" s="682"/>
      <c r="G415" s="682"/>
      <c r="H415" s="682"/>
      <c r="I415" s="682"/>
      <c r="J415" s="682"/>
      <c r="K415" s="682"/>
      <c r="L415" s="682"/>
      <c r="M415" s="682"/>
      <c r="N415" s="682"/>
      <c r="O415" s="682"/>
      <c r="P415" s="682"/>
      <c r="Q415" s="682"/>
      <c r="R415" s="682"/>
      <c r="S415" s="682"/>
      <c r="T415" s="682"/>
      <c r="U415" s="682"/>
      <c r="V415" s="682"/>
      <c r="W415" s="682"/>
      <c r="X415" s="682"/>
      <c r="Y415" s="682"/>
      <c r="Z415" s="682"/>
      <c r="AA415" s="682"/>
      <c r="AB415" s="682"/>
    </row>
    <row r="416" spans="1:28" ht="15">
      <c r="A416" s="682"/>
      <c r="B416" s="682"/>
      <c r="C416" s="682"/>
      <c r="D416" s="682"/>
      <c r="E416" s="682"/>
      <c r="F416" s="682"/>
      <c r="G416" s="682"/>
      <c r="H416" s="682"/>
      <c r="I416" s="682"/>
      <c r="J416" s="682"/>
      <c r="K416" s="682"/>
      <c r="L416" s="682"/>
      <c r="M416" s="682"/>
      <c r="N416" s="682"/>
      <c r="O416" s="682"/>
      <c r="P416" s="682"/>
      <c r="Q416" s="682"/>
      <c r="R416" s="682"/>
      <c r="S416" s="682"/>
      <c r="T416" s="682"/>
      <c r="U416" s="682"/>
      <c r="V416" s="682"/>
      <c r="W416" s="682"/>
      <c r="X416" s="682"/>
      <c r="Y416" s="682"/>
      <c r="Z416" s="682"/>
      <c r="AA416" s="682"/>
      <c r="AB416" s="682"/>
    </row>
    <row r="417" spans="1:28" ht="15">
      <c r="A417" s="682"/>
      <c r="B417" s="682"/>
      <c r="C417" s="682"/>
      <c r="D417" s="682"/>
      <c r="E417" s="682"/>
      <c r="F417" s="682"/>
      <c r="G417" s="682"/>
      <c r="H417" s="682"/>
      <c r="I417" s="682"/>
      <c r="J417" s="682"/>
      <c r="K417" s="682"/>
      <c r="L417" s="682"/>
      <c r="M417" s="682"/>
      <c r="N417" s="682"/>
      <c r="O417" s="682"/>
      <c r="P417" s="682"/>
      <c r="Q417" s="682"/>
      <c r="R417" s="682"/>
      <c r="S417" s="682"/>
      <c r="T417" s="682"/>
      <c r="U417" s="682"/>
      <c r="V417" s="682"/>
      <c r="W417" s="682"/>
      <c r="X417" s="682"/>
      <c r="Y417" s="682"/>
      <c r="Z417" s="682"/>
      <c r="AA417" s="682"/>
      <c r="AB417" s="682"/>
    </row>
    <row r="418" spans="1:28" ht="15">
      <c r="A418" s="682"/>
      <c r="B418" s="682"/>
      <c r="C418" s="682"/>
      <c r="D418" s="682"/>
      <c r="E418" s="682"/>
      <c r="F418" s="682"/>
      <c r="G418" s="682"/>
      <c r="H418" s="682"/>
      <c r="I418" s="682"/>
      <c r="J418" s="682"/>
      <c r="K418" s="682"/>
      <c r="L418" s="682"/>
      <c r="M418" s="682"/>
      <c r="N418" s="682"/>
      <c r="O418" s="682"/>
      <c r="P418" s="682"/>
      <c r="Q418" s="682"/>
      <c r="R418" s="682"/>
      <c r="S418" s="682"/>
      <c r="T418" s="682"/>
      <c r="U418" s="682"/>
      <c r="V418" s="682"/>
      <c r="W418" s="682"/>
      <c r="X418" s="682"/>
      <c r="Y418" s="682"/>
      <c r="Z418" s="682"/>
      <c r="AA418" s="682"/>
      <c r="AB418" s="682"/>
    </row>
    <row r="419" spans="1:28" ht="15">
      <c r="A419" s="682"/>
      <c r="B419" s="682"/>
      <c r="C419" s="682"/>
      <c r="D419" s="682"/>
      <c r="E419" s="682"/>
      <c r="F419" s="682"/>
      <c r="G419" s="682"/>
      <c r="H419" s="682"/>
      <c r="I419" s="682"/>
      <c r="J419" s="682"/>
      <c r="K419" s="682"/>
      <c r="L419" s="682"/>
      <c r="M419" s="682"/>
      <c r="N419" s="682"/>
      <c r="O419" s="682"/>
      <c r="P419" s="682"/>
      <c r="Q419" s="682"/>
      <c r="R419" s="682"/>
      <c r="S419" s="682"/>
      <c r="T419" s="682"/>
      <c r="U419" s="682"/>
      <c r="V419" s="682"/>
      <c r="W419" s="682"/>
      <c r="X419" s="682"/>
      <c r="Y419" s="682"/>
      <c r="Z419" s="682"/>
      <c r="AA419" s="682"/>
      <c r="AB419" s="682"/>
    </row>
    <row r="420" spans="1:28" ht="15">
      <c r="A420" s="682"/>
      <c r="B420" s="682"/>
      <c r="C420" s="682"/>
      <c r="D420" s="682"/>
      <c r="E420" s="682"/>
      <c r="F420" s="682"/>
      <c r="G420" s="682"/>
      <c r="H420" s="682"/>
      <c r="I420" s="682"/>
      <c r="J420" s="682"/>
      <c r="K420" s="682"/>
      <c r="L420" s="682"/>
      <c r="M420" s="682"/>
      <c r="N420" s="682"/>
      <c r="O420" s="682"/>
      <c r="P420" s="682"/>
      <c r="Q420" s="682"/>
      <c r="R420" s="682"/>
      <c r="S420" s="682"/>
      <c r="T420" s="682"/>
      <c r="U420" s="682"/>
      <c r="V420" s="682"/>
      <c r="W420" s="682"/>
      <c r="X420" s="682"/>
      <c r="Y420" s="682"/>
      <c r="Z420" s="682"/>
      <c r="AA420" s="682"/>
      <c r="AB420" s="682"/>
    </row>
    <row r="421" spans="1:28" ht="15">
      <c r="A421" s="682"/>
      <c r="B421" s="682"/>
      <c r="C421" s="682"/>
      <c r="D421" s="682"/>
      <c r="E421" s="682"/>
      <c r="F421" s="682"/>
      <c r="G421" s="682"/>
      <c r="H421" s="682"/>
      <c r="I421" s="682"/>
      <c r="J421" s="682"/>
      <c r="K421" s="682"/>
      <c r="L421" s="682"/>
      <c r="M421" s="682"/>
      <c r="N421" s="682"/>
      <c r="O421" s="682"/>
      <c r="P421" s="682"/>
      <c r="Q421" s="682"/>
      <c r="R421" s="682"/>
      <c r="S421" s="682"/>
      <c r="T421" s="682"/>
      <c r="U421" s="682"/>
      <c r="V421" s="682"/>
      <c r="W421" s="682"/>
      <c r="X421" s="682"/>
      <c r="Y421" s="682"/>
      <c r="Z421" s="682"/>
      <c r="AA421" s="682"/>
      <c r="AB421" s="682"/>
    </row>
    <row r="422" spans="1:28" ht="15">
      <c r="A422" s="682"/>
      <c r="B422" s="682"/>
      <c r="C422" s="682"/>
      <c r="D422" s="682"/>
      <c r="E422" s="682"/>
      <c r="F422" s="682"/>
      <c r="G422" s="682"/>
      <c r="H422" s="682"/>
      <c r="I422" s="682"/>
      <c r="J422" s="682"/>
      <c r="K422" s="682"/>
      <c r="L422" s="682"/>
      <c r="M422" s="682"/>
      <c r="N422" s="682"/>
      <c r="O422" s="682"/>
      <c r="P422" s="682"/>
      <c r="Q422" s="682"/>
      <c r="R422" s="682"/>
      <c r="S422" s="682"/>
      <c r="T422" s="682"/>
      <c r="U422" s="682"/>
      <c r="V422" s="682"/>
      <c r="W422" s="682"/>
      <c r="X422" s="682"/>
      <c r="Y422" s="682"/>
      <c r="Z422" s="682"/>
      <c r="AA422" s="682"/>
      <c r="AB422" s="682"/>
    </row>
    <row r="423" spans="1:28" ht="15">
      <c r="A423" s="682"/>
      <c r="B423" s="682"/>
      <c r="C423" s="682"/>
      <c r="D423" s="682"/>
      <c r="E423" s="682"/>
      <c r="F423" s="682"/>
      <c r="G423" s="682"/>
      <c r="H423" s="682"/>
      <c r="I423" s="682"/>
      <c r="J423" s="682"/>
      <c r="K423" s="682"/>
      <c r="L423" s="682"/>
      <c r="M423" s="682"/>
      <c r="N423" s="682"/>
      <c r="O423" s="682"/>
      <c r="P423" s="682"/>
      <c r="Q423" s="682"/>
      <c r="R423" s="682"/>
      <c r="S423" s="682"/>
      <c r="T423" s="682"/>
      <c r="U423" s="682"/>
      <c r="V423" s="682"/>
      <c r="W423" s="682"/>
      <c r="X423" s="682"/>
      <c r="Y423" s="682"/>
      <c r="Z423" s="682"/>
      <c r="AA423" s="682"/>
      <c r="AB423" s="682"/>
    </row>
    <row r="424" spans="1:28" ht="15">
      <c r="A424" s="682"/>
      <c r="B424" s="682"/>
      <c r="C424" s="682"/>
      <c r="D424" s="682"/>
      <c r="E424" s="682"/>
      <c r="F424" s="682"/>
      <c r="G424" s="682"/>
      <c r="H424" s="682"/>
      <c r="I424" s="682"/>
      <c r="J424" s="682"/>
      <c r="K424" s="682"/>
      <c r="L424" s="682"/>
      <c r="M424" s="682"/>
      <c r="N424" s="682"/>
      <c r="O424" s="682"/>
      <c r="P424" s="682"/>
      <c r="Q424" s="682"/>
      <c r="R424" s="682"/>
      <c r="S424" s="682"/>
      <c r="T424" s="682"/>
      <c r="U424" s="682"/>
      <c r="V424" s="682"/>
      <c r="W424" s="682"/>
      <c r="X424" s="682"/>
      <c r="Y424" s="682"/>
      <c r="Z424" s="682"/>
      <c r="AA424" s="682"/>
      <c r="AB424" s="682"/>
    </row>
    <row r="425" spans="1:28" ht="15">
      <c r="A425" s="682"/>
      <c r="B425" s="682"/>
      <c r="C425" s="682"/>
      <c r="D425" s="682"/>
      <c r="E425" s="682"/>
      <c r="F425" s="682"/>
      <c r="G425" s="682"/>
      <c r="H425" s="682"/>
      <c r="I425" s="682"/>
      <c r="J425" s="682"/>
      <c r="K425" s="682"/>
      <c r="L425" s="682"/>
      <c r="M425" s="682"/>
      <c r="N425" s="682"/>
      <c r="O425" s="682"/>
      <c r="P425" s="682"/>
      <c r="Q425" s="682"/>
      <c r="R425" s="682"/>
      <c r="S425" s="682"/>
      <c r="T425" s="682"/>
      <c r="U425" s="682"/>
      <c r="V425" s="682"/>
      <c r="W425" s="682"/>
      <c r="X425" s="682"/>
      <c r="Y425" s="682"/>
      <c r="Z425" s="682"/>
      <c r="AA425" s="682"/>
      <c r="AB425" s="682"/>
    </row>
    <row r="426" spans="1:28" ht="15">
      <c r="A426" s="682"/>
      <c r="B426" s="682"/>
      <c r="C426" s="682"/>
      <c r="D426" s="682"/>
      <c r="E426" s="682"/>
      <c r="F426" s="682"/>
      <c r="G426" s="682"/>
      <c r="H426" s="682"/>
      <c r="I426" s="682"/>
      <c r="J426" s="682"/>
      <c r="K426" s="682"/>
      <c r="L426" s="682"/>
      <c r="M426" s="682"/>
      <c r="N426" s="682"/>
      <c r="O426" s="682"/>
      <c r="P426" s="682"/>
      <c r="Q426" s="682"/>
      <c r="R426" s="682"/>
      <c r="S426" s="682"/>
      <c r="T426" s="682"/>
      <c r="U426" s="682"/>
      <c r="V426" s="682"/>
      <c r="W426" s="682"/>
      <c r="X426" s="682"/>
      <c r="Y426" s="682"/>
      <c r="Z426" s="682"/>
      <c r="AA426" s="682"/>
      <c r="AB426" s="682"/>
    </row>
    <row r="427" spans="1:28" ht="15">
      <c r="A427" s="682"/>
      <c r="B427" s="682"/>
      <c r="C427" s="682"/>
      <c r="D427" s="682"/>
      <c r="E427" s="682"/>
      <c r="F427" s="682"/>
      <c r="G427" s="682"/>
      <c r="H427" s="682"/>
      <c r="I427" s="682"/>
      <c r="J427" s="682"/>
      <c r="K427" s="682"/>
      <c r="L427" s="682"/>
      <c r="M427" s="682"/>
      <c r="N427" s="682"/>
      <c r="O427" s="682"/>
      <c r="P427" s="682"/>
      <c r="Q427" s="682"/>
      <c r="R427" s="682"/>
      <c r="S427" s="682"/>
      <c r="T427" s="682"/>
      <c r="U427" s="682"/>
      <c r="V427" s="682"/>
      <c r="W427" s="682"/>
      <c r="X427" s="682"/>
      <c r="Y427" s="682"/>
      <c r="Z427" s="682"/>
      <c r="AA427" s="682"/>
      <c r="AB427" s="682"/>
    </row>
    <row r="428" spans="1:28" ht="15">
      <c r="A428" s="682"/>
      <c r="B428" s="682"/>
      <c r="C428" s="682"/>
      <c r="D428" s="682"/>
      <c r="E428" s="682"/>
      <c r="F428" s="682"/>
      <c r="G428" s="682"/>
      <c r="H428" s="682"/>
      <c r="I428" s="682"/>
      <c r="J428" s="682"/>
      <c r="K428" s="682"/>
      <c r="L428" s="682"/>
      <c r="M428" s="682"/>
      <c r="N428" s="682"/>
      <c r="O428" s="682"/>
      <c r="P428" s="682"/>
      <c r="Q428" s="682"/>
      <c r="R428" s="682"/>
      <c r="S428" s="682"/>
      <c r="T428" s="682"/>
      <c r="U428" s="682"/>
      <c r="V428" s="682"/>
      <c r="W428" s="682"/>
      <c r="X428" s="682"/>
      <c r="Y428" s="682"/>
      <c r="Z428" s="682"/>
      <c r="AA428" s="682"/>
      <c r="AB428" s="682"/>
    </row>
    <row r="429" spans="1:28" ht="15">
      <c r="A429" s="682"/>
      <c r="B429" s="682"/>
      <c r="C429" s="682"/>
      <c r="D429" s="682"/>
      <c r="E429" s="682"/>
      <c r="F429" s="682"/>
      <c r="G429" s="682"/>
      <c r="H429" s="682"/>
      <c r="I429" s="682"/>
      <c r="J429" s="682"/>
      <c r="K429" s="682"/>
      <c r="L429" s="682"/>
      <c r="M429" s="682"/>
      <c r="N429" s="682"/>
      <c r="O429" s="682"/>
      <c r="P429" s="682"/>
      <c r="Q429" s="682"/>
      <c r="R429" s="682"/>
      <c r="S429" s="682"/>
      <c r="T429" s="682"/>
      <c r="U429" s="682"/>
      <c r="V429" s="682"/>
      <c r="W429" s="682"/>
      <c r="X429" s="682"/>
      <c r="Y429" s="682"/>
      <c r="Z429" s="682"/>
      <c r="AA429" s="682"/>
      <c r="AB429" s="682"/>
    </row>
    <row r="430" spans="1:28" ht="15">
      <c r="A430" s="682"/>
      <c r="B430" s="682"/>
      <c r="C430" s="682"/>
      <c r="D430" s="682"/>
      <c r="E430" s="682"/>
      <c r="F430" s="682"/>
      <c r="G430" s="682"/>
      <c r="H430" s="682"/>
      <c r="I430" s="682"/>
      <c r="J430" s="682"/>
      <c r="K430" s="682"/>
      <c r="L430" s="682"/>
      <c r="M430" s="682"/>
      <c r="N430" s="682"/>
      <c r="O430" s="682"/>
      <c r="P430" s="682"/>
      <c r="Q430" s="682"/>
      <c r="R430" s="682"/>
      <c r="S430" s="682"/>
      <c r="T430" s="682"/>
      <c r="U430" s="682"/>
      <c r="V430" s="682"/>
      <c r="W430" s="682"/>
      <c r="X430" s="682"/>
      <c r="Y430" s="682"/>
      <c r="Z430" s="682"/>
      <c r="AA430" s="682"/>
      <c r="AB430" s="682"/>
    </row>
    <row r="431" spans="1:28" ht="15">
      <c r="A431" s="682"/>
      <c r="B431" s="682"/>
      <c r="C431" s="682"/>
      <c r="D431" s="682"/>
      <c r="E431" s="682"/>
      <c r="F431" s="682"/>
      <c r="G431" s="682"/>
      <c r="H431" s="682"/>
      <c r="I431" s="682"/>
      <c r="J431" s="682"/>
      <c r="K431" s="682"/>
      <c r="L431" s="682"/>
      <c r="M431" s="682"/>
      <c r="N431" s="682"/>
      <c r="O431" s="682"/>
      <c r="P431" s="682"/>
      <c r="Q431" s="682"/>
      <c r="R431" s="682"/>
      <c r="S431" s="682"/>
      <c r="T431" s="682"/>
      <c r="U431" s="682"/>
      <c r="V431" s="682"/>
      <c r="W431" s="682"/>
      <c r="X431" s="682"/>
      <c r="Y431" s="682"/>
      <c r="Z431" s="682"/>
      <c r="AA431" s="682"/>
      <c r="AB431" s="682"/>
    </row>
    <row r="432" spans="1:28" ht="15">
      <c r="A432" s="682"/>
      <c r="B432" s="682"/>
      <c r="C432" s="682"/>
      <c r="D432" s="682"/>
      <c r="E432" s="682"/>
      <c r="F432" s="682"/>
      <c r="G432" s="682"/>
      <c r="H432" s="682"/>
      <c r="I432" s="682"/>
      <c r="J432" s="682"/>
      <c r="K432" s="682"/>
      <c r="L432" s="682"/>
      <c r="M432" s="682"/>
      <c r="N432" s="682"/>
      <c r="O432" s="682"/>
      <c r="P432" s="682"/>
      <c r="Q432" s="682"/>
      <c r="R432" s="682"/>
      <c r="S432" s="682"/>
      <c r="T432" s="682"/>
      <c r="U432" s="682"/>
      <c r="V432" s="682"/>
      <c r="W432" s="682"/>
      <c r="X432" s="682"/>
      <c r="Y432" s="682"/>
      <c r="Z432" s="682"/>
      <c r="AA432" s="682"/>
      <c r="AB432" s="682"/>
    </row>
    <row r="433" spans="1:28" ht="15">
      <c r="A433" s="682"/>
      <c r="B433" s="682"/>
      <c r="C433" s="682"/>
      <c r="D433" s="682"/>
      <c r="E433" s="682"/>
      <c r="F433" s="682"/>
      <c r="G433" s="682"/>
      <c r="H433" s="682"/>
      <c r="I433" s="682"/>
      <c r="J433" s="682"/>
      <c r="K433" s="682"/>
      <c r="L433" s="682"/>
      <c r="M433" s="682"/>
      <c r="N433" s="682"/>
      <c r="O433" s="682"/>
      <c r="P433" s="682"/>
      <c r="Q433" s="682"/>
      <c r="R433" s="682"/>
      <c r="S433" s="682"/>
      <c r="T433" s="682"/>
      <c r="U433" s="682"/>
      <c r="V433" s="682"/>
      <c r="W433" s="682"/>
      <c r="X433" s="682"/>
      <c r="Y433" s="682"/>
      <c r="Z433" s="682"/>
      <c r="AA433" s="682"/>
      <c r="AB433" s="682"/>
    </row>
    <row r="434" spans="1:28" ht="15">
      <c r="A434" s="682"/>
      <c r="B434" s="682"/>
      <c r="C434" s="682"/>
      <c r="D434" s="682"/>
      <c r="E434" s="682"/>
      <c r="F434" s="682"/>
      <c r="G434" s="682"/>
      <c r="H434" s="682"/>
      <c r="I434" s="682"/>
      <c r="J434" s="682"/>
      <c r="K434" s="682"/>
      <c r="L434" s="682"/>
      <c r="M434" s="682"/>
      <c r="N434" s="682"/>
      <c r="O434" s="682"/>
      <c r="P434" s="682"/>
      <c r="Q434" s="682"/>
      <c r="R434" s="682"/>
      <c r="S434" s="682"/>
      <c r="T434" s="682"/>
      <c r="U434" s="682"/>
      <c r="V434" s="682"/>
      <c r="W434" s="682"/>
      <c r="X434" s="682"/>
      <c r="Y434" s="682"/>
      <c r="Z434" s="682"/>
      <c r="AA434" s="682"/>
      <c r="AB434" s="682"/>
    </row>
    <row r="435" spans="1:28" ht="15">
      <c r="A435" s="682"/>
      <c r="B435" s="682"/>
      <c r="C435" s="682"/>
      <c r="D435" s="682"/>
      <c r="E435" s="682"/>
      <c r="F435" s="682"/>
      <c r="G435" s="682"/>
      <c r="H435" s="682"/>
      <c r="I435" s="682"/>
      <c r="J435" s="682"/>
      <c r="K435" s="682"/>
      <c r="L435" s="682"/>
      <c r="M435" s="682"/>
      <c r="N435" s="682"/>
      <c r="O435" s="682"/>
      <c r="P435" s="682"/>
      <c r="Q435" s="682"/>
      <c r="R435" s="682"/>
      <c r="S435" s="682"/>
      <c r="T435" s="682"/>
      <c r="U435" s="682"/>
      <c r="V435" s="682"/>
      <c r="W435" s="682"/>
      <c r="X435" s="682"/>
      <c r="Y435" s="682"/>
      <c r="Z435" s="682"/>
      <c r="AA435" s="682"/>
      <c r="AB435" s="682"/>
    </row>
    <row r="436" spans="1:28" ht="15">
      <c r="A436" s="682"/>
      <c r="B436" s="682"/>
      <c r="C436" s="682"/>
      <c r="D436" s="682"/>
      <c r="E436" s="682"/>
      <c r="F436" s="682"/>
      <c r="G436" s="682"/>
      <c r="H436" s="682"/>
      <c r="I436" s="682"/>
      <c r="J436" s="682"/>
      <c r="K436" s="682"/>
      <c r="L436" s="682"/>
      <c r="M436" s="682"/>
      <c r="N436" s="682"/>
      <c r="O436" s="682"/>
      <c r="P436" s="682"/>
      <c r="Q436" s="682"/>
      <c r="R436" s="682"/>
      <c r="S436" s="682"/>
      <c r="T436" s="682"/>
      <c r="U436" s="682"/>
      <c r="V436" s="682"/>
      <c r="W436" s="682"/>
      <c r="X436" s="682"/>
      <c r="Y436" s="682"/>
      <c r="Z436" s="682"/>
      <c r="AA436" s="682"/>
      <c r="AB436" s="682"/>
    </row>
    <row r="437" spans="1:28" ht="15">
      <c r="A437" s="682"/>
      <c r="B437" s="682"/>
      <c r="C437" s="682"/>
      <c r="D437" s="682"/>
      <c r="E437" s="682"/>
      <c r="F437" s="682"/>
      <c r="G437" s="682"/>
      <c r="H437" s="682"/>
      <c r="I437" s="682"/>
      <c r="J437" s="682"/>
      <c r="K437" s="682"/>
      <c r="L437" s="682"/>
      <c r="M437" s="682"/>
      <c r="N437" s="682"/>
      <c r="O437" s="682"/>
      <c r="P437" s="682"/>
      <c r="Q437" s="682"/>
      <c r="R437" s="682"/>
      <c r="S437" s="682"/>
      <c r="T437" s="682"/>
      <c r="U437" s="682"/>
      <c r="V437" s="682"/>
      <c r="W437" s="682"/>
      <c r="X437" s="682"/>
      <c r="Y437" s="682"/>
      <c r="Z437" s="682"/>
      <c r="AA437" s="682"/>
      <c r="AB437" s="682"/>
    </row>
    <row r="438" spans="1:28" ht="15">
      <c r="A438" s="682"/>
      <c r="B438" s="682"/>
      <c r="C438" s="682"/>
      <c r="D438" s="682"/>
      <c r="E438" s="682"/>
      <c r="F438" s="682"/>
      <c r="G438" s="682"/>
      <c r="H438" s="682"/>
      <c r="I438" s="682"/>
      <c r="J438" s="682"/>
      <c r="K438" s="682"/>
      <c r="L438" s="682"/>
      <c r="M438" s="682"/>
      <c r="N438" s="682"/>
      <c r="O438" s="682"/>
      <c r="P438" s="682"/>
      <c r="Q438" s="682"/>
      <c r="R438" s="682"/>
      <c r="S438" s="682"/>
      <c r="T438" s="682"/>
      <c r="U438" s="682"/>
      <c r="V438" s="682"/>
      <c r="W438" s="682"/>
      <c r="X438" s="682"/>
      <c r="Y438" s="682"/>
      <c r="Z438" s="682"/>
      <c r="AA438" s="682"/>
      <c r="AB438" s="682"/>
    </row>
    <row r="439" spans="1:28" ht="15">
      <c r="A439" s="682"/>
      <c r="B439" s="682"/>
      <c r="C439" s="682"/>
      <c r="D439" s="682"/>
      <c r="E439" s="682"/>
      <c r="F439" s="682"/>
      <c r="G439" s="682"/>
      <c r="H439" s="682"/>
      <c r="I439" s="682"/>
      <c r="J439" s="682"/>
      <c r="K439" s="682"/>
      <c r="L439" s="682"/>
      <c r="M439" s="682"/>
      <c r="N439" s="682"/>
      <c r="O439" s="682"/>
      <c r="P439" s="682"/>
      <c r="Q439" s="682"/>
      <c r="R439" s="682"/>
      <c r="S439" s="682"/>
      <c r="T439" s="682"/>
      <c r="U439" s="682"/>
      <c r="V439" s="682"/>
      <c r="W439" s="682"/>
      <c r="X439" s="682"/>
      <c r="Y439" s="682"/>
      <c r="Z439" s="682"/>
      <c r="AA439" s="682"/>
      <c r="AB439" s="682"/>
    </row>
    <row r="440" spans="1:28" ht="15">
      <c r="A440" s="682"/>
      <c r="B440" s="682"/>
      <c r="C440" s="682"/>
      <c r="D440" s="682"/>
      <c r="E440" s="682"/>
      <c r="F440" s="682"/>
      <c r="G440" s="682"/>
      <c r="H440" s="682"/>
      <c r="I440" s="682"/>
      <c r="J440" s="682"/>
      <c r="K440" s="682"/>
      <c r="L440" s="682"/>
      <c r="M440" s="682"/>
      <c r="N440" s="682"/>
      <c r="O440" s="682"/>
      <c r="P440" s="682"/>
      <c r="Q440" s="682"/>
      <c r="R440" s="682"/>
      <c r="S440" s="682"/>
      <c r="T440" s="682"/>
      <c r="U440" s="682"/>
      <c r="V440" s="682"/>
      <c r="W440" s="682"/>
      <c r="X440" s="682"/>
      <c r="Y440" s="682"/>
      <c r="Z440" s="682"/>
      <c r="AA440" s="682"/>
      <c r="AB440" s="682"/>
    </row>
    <row r="441" spans="1:28" ht="15">
      <c r="A441" s="682"/>
      <c r="B441" s="682"/>
      <c r="C441" s="682"/>
      <c r="D441" s="682"/>
      <c r="E441" s="682"/>
      <c r="F441" s="682"/>
      <c r="G441" s="682"/>
      <c r="H441" s="682"/>
      <c r="I441" s="682"/>
      <c r="J441" s="682"/>
      <c r="K441" s="682"/>
      <c r="L441" s="682"/>
      <c r="M441" s="682"/>
      <c r="N441" s="682"/>
      <c r="O441" s="682"/>
      <c r="P441" s="682"/>
      <c r="Q441" s="682"/>
      <c r="R441" s="682"/>
      <c r="S441" s="682"/>
      <c r="T441" s="682"/>
      <c r="U441" s="682"/>
      <c r="V441" s="682"/>
      <c r="W441" s="682"/>
      <c r="X441" s="682"/>
      <c r="Y441" s="682"/>
      <c r="Z441" s="682"/>
      <c r="AA441" s="682"/>
      <c r="AB441" s="682"/>
    </row>
    <row r="442" spans="1:28" ht="15">
      <c r="A442" s="682"/>
      <c r="B442" s="682"/>
      <c r="C442" s="682"/>
      <c r="D442" s="682"/>
      <c r="E442" s="682"/>
      <c r="F442" s="682"/>
      <c r="G442" s="682"/>
      <c r="H442" s="682"/>
      <c r="I442" s="682"/>
      <c r="J442" s="682"/>
      <c r="K442" s="682"/>
      <c r="L442" s="682"/>
      <c r="M442" s="682"/>
      <c r="N442" s="682"/>
      <c r="O442" s="682"/>
      <c r="P442" s="682"/>
      <c r="Q442" s="682"/>
      <c r="R442" s="682"/>
      <c r="S442" s="682"/>
      <c r="T442" s="682"/>
      <c r="U442" s="682"/>
      <c r="V442" s="682"/>
      <c r="W442" s="682"/>
      <c r="X442" s="682"/>
      <c r="Y442" s="682"/>
      <c r="Z442" s="682"/>
      <c r="AA442" s="682"/>
      <c r="AB442" s="682"/>
    </row>
    <row r="443" spans="1:28" ht="15">
      <c r="A443" s="682"/>
      <c r="B443" s="682"/>
      <c r="C443" s="682"/>
      <c r="D443" s="682"/>
      <c r="E443" s="682"/>
      <c r="F443" s="682"/>
      <c r="G443" s="682"/>
      <c r="H443" s="682"/>
      <c r="I443" s="682"/>
      <c r="J443" s="682"/>
      <c r="K443" s="682"/>
      <c r="L443" s="682"/>
      <c r="M443" s="682"/>
      <c r="N443" s="682"/>
      <c r="O443" s="682"/>
      <c r="P443" s="682"/>
      <c r="Q443" s="682"/>
      <c r="R443" s="682"/>
      <c r="S443" s="682"/>
      <c r="T443" s="682"/>
      <c r="U443" s="682"/>
      <c r="V443" s="682"/>
      <c r="W443" s="682"/>
      <c r="X443" s="682"/>
      <c r="Y443" s="682"/>
      <c r="Z443" s="682"/>
      <c r="AA443" s="682"/>
      <c r="AB443" s="682"/>
    </row>
    <row r="444" spans="1:28" ht="15">
      <c r="A444" s="682"/>
      <c r="B444" s="682"/>
      <c r="C444" s="682"/>
      <c r="D444" s="682"/>
      <c r="E444" s="682"/>
      <c r="F444" s="682"/>
      <c r="G444" s="682"/>
      <c r="H444" s="682"/>
      <c r="I444" s="682"/>
      <c r="J444" s="682"/>
      <c r="K444" s="682"/>
      <c r="L444" s="682"/>
      <c r="M444" s="682"/>
      <c r="N444" s="682"/>
      <c r="O444" s="682"/>
      <c r="P444" s="682"/>
      <c r="Q444" s="682"/>
      <c r="R444" s="682"/>
      <c r="S444" s="682"/>
      <c r="T444" s="682"/>
      <c r="U444" s="682"/>
      <c r="V444" s="682"/>
      <c r="W444" s="682"/>
      <c r="X444" s="682"/>
      <c r="Y444" s="682"/>
      <c r="Z444" s="682"/>
      <c r="AA444" s="682"/>
      <c r="AB444" s="682"/>
    </row>
    <row r="445" spans="1:28" ht="15">
      <c r="A445" s="682"/>
      <c r="B445" s="682"/>
      <c r="C445" s="682"/>
      <c r="D445" s="682"/>
      <c r="E445" s="682"/>
      <c r="F445" s="682"/>
      <c r="G445" s="682"/>
      <c r="H445" s="682"/>
      <c r="I445" s="682"/>
      <c r="J445" s="682"/>
      <c r="K445" s="682"/>
      <c r="L445" s="682"/>
      <c r="M445" s="682"/>
      <c r="N445" s="682"/>
      <c r="O445" s="682"/>
      <c r="P445" s="682"/>
      <c r="Q445" s="682"/>
      <c r="R445" s="682"/>
      <c r="S445" s="682"/>
      <c r="T445" s="682"/>
      <c r="U445" s="682"/>
      <c r="V445" s="682"/>
      <c r="W445" s="682"/>
      <c r="X445" s="682"/>
      <c r="Y445" s="682"/>
      <c r="Z445" s="682"/>
      <c r="AA445" s="682"/>
      <c r="AB445" s="682"/>
    </row>
    <row r="446" spans="1:28" ht="15">
      <c r="A446" s="682"/>
      <c r="B446" s="682"/>
      <c r="C446" s="682"/>
      <c r="D446" s="682"/>
      <c r="E446" s="682"/>
      <c r="F446" s="682"/>
      <c r="G446" s="682"/>
      <c r="H446" s="682"/>
      <c r="I446" s="682"/>
      <c r="J446" s="682"/>
      <c r="K446" s="682"/>
      <c r="L446" s="682"/>
      <c r="M446" s="682"/>
      <c r="N446" s="682"/>
      <c r="O446" s="682"/>
      <c r="P446" s="682"/>
      <c r="Q446" s="682"/>
      <c r="R446" s="682"/>
      <c r="S446" s="682"/>
      <c r="T446" s="682"/>
      <c r="U446" s="682"/>
      <c r="V446" s="682"/>
      <c r="W446" s="682"/>
      <c r="X446" s="682"/>
      <c r="Y446" s="682"/>
      <c r="Z446" s="682"/>
      <c r="AA446" s="682"/>
      <c r="AB446" s="682"/>
    </row>
    <row r="447" spans="1:28" ht="15">
      <c r="A447" s="682"/>
      <c r="B447" s="682"/>
      <c r="C447" s="682"/>
      <c r="D447" s="682"/>
      <c r="E447" s="682"/>
      <c r="F447" s="682"/>
      <c r="G447" s="682"/>
      <c r="H447" s="682"/>
      <c r="I447" s="682"/>
      <c r="J447" s="682"/>
      <c r="K447" s="682"/>
      <c r="L447" s="682"/>
      <c r="M447" s="682"/>
      <c r="N447" s="682"/>
      <c r="O447" s="682"/>
      <c r="P447" s="682"/>
      <c r="Q447" s="682"/>
      <c r="R447" s="682"/>
      <c r="S447" s="682"/>
      <c r="T447" s="682"/>
      <c r="U447" s="682"/>
      <c r="V447" s="682"/>
      <c r="W447" s="682"/>
      <c r="X447" s="682"/>
      <c r="Y447" s="682"/>
      <c r="Z447" s="682"/>
      <c r="AA447" s="682"/>
      <c r="AB447" s="682"/>
    </row>
    <row r="448" spans="1:28" ht="15">
      <c r="A448" s="682"/>
      <c r="B448" s="682"/>
      <c r="C448" s="682"/>
      <c r="D448" s="682"/>
      <c r="E448" s="682"/>
      <c r="F448" s="682"/>
      <c r="G448" s="682"/>
      <c r="H448" s="682"/>
      <c r="I448" s="682"/>
      <c r="J448" s="682"/>
      <c r="K448" s="682"/>
      <c r="L448" s="682"/>
      <c r="M448" s="682"/>
      <c r="N448" s="682"/>
      <c r="O448" s="682"/>
      <c r="P448" s="682"/>
      <c r="Q448" s="682"/>
      <c r="R448" s="682"/>
      <c r="S448" s="682"/>
      <c r="T448" s="682"/>
      <c r="U448" s="682"/>
      <c r="V448" s="682"/>
      <c r="W448" s="682"/>
      <c r="X448" s="682"/>
      <c r="Y448" s="682"/>
      <c r="Z448" s="682"/>
      <c r="AA448" s="682"/>
      <c r="AB448" s="682"/>
    </row>
    <row r="449" spans="1:28" ht="15">
      <c r="A449" s="682"/>
      <c r="B449" s="682"/>
      <c r="C449" s="682"/>
      <c r="D449" s="682"/>
      <c r="E449" s="682"/>
      <c r="F449" s="682"/>
      <c r="G449" s="682"/>
      <c r="H449" s="682"/>
      <c r="I449" s="682"/>
      <c r="J449" s="682"/>
      <c r="K449" s="682"/>
      <c r="L449" s="682"/>
      <c r="M449" s="682"/>
      <c r="N449" s="682"/>
      <c r="O449" s="682"/>
      <c r="P449" s="682"/>
      <c r="Q449" s="682"/>
      <c r="R449" s="682"/>
      <c r="S449" s="682"/>
      <c r="T449" s="682"/>
      <c r="U449" s="682"/>
      <c r="V449" s="682"/>
      <c r="W449" s="682"/>
      <c r="X449" s="682"/>
      <c r="Y449" s="682"/>
      <c r="Z449" s="682"/>
      <c r="AA449" s="682"/>
      <c r="AB449" s="682"/>
    </row>
    <row r="450" spans="1:28" ht="15">
      <c r="A450" s="682"/>
      <c r="B450" s="682"/>
      <c r="C450" s="682"/>
      <c r="D450" s="682"/>
      <c r="E450" s="682"/>
      <c r="F450" s="682"/>
      <c r="G450" s="682"/>
      <c r="H450" s="682"/>
      <c r="I450" s="682"/>
      <c r="J450" s="682"/>
      <c r="K450" s="682"/>
      <c r="L450" s="682"/>
      <c r="M450" s="682"/>
      <c r="N450" s="682"/>
      <c r="O450" s="682"/>
      <c r="P450" s="682"/>
      <c r="Q450" s="682"/>
      <c r="R450" s="682"/>
      <c r="S450" s="682"/>
      <c r="T450" s="682"/>
      <c r="U450" s="682"/>
      <c r="V450" s="682"/>
      <c r="W450" s="682"/>
      <c r="X450" s="682"/>
      <c r="Y450" s="682"/>
      <c r="Z450" s="682"/>
      <c r="AA450" s="682"/>
      <c r="AB450" s="682"/>
    </row>
    <row r="451" spans="1:28" ht="15">
      <c r="A451" s="682"/>
      <c r="B451" s="682"/>
      <c r="C451" s="682"/>
      <c r="D451" s="682"/>
      <c r="E451" s="682"/>
      <c r="F451" s="682"/>
      <c r="G451" s="682"/>
      <c r="H451" s="682"/>
      <c r="I451" s="682"/>
      <c r="J451" s="682"/>
      <c r="K451" s="682"/>
      <c r="L451" s="682"/>
      <c r="M451" s="682"/>
      <c r="N451" s="682"/>
      <c r="O451" s="682"/>
      <c r="P451" s="682"/>
      <c r="Q451" s="682"/>
      <c r="R451" s="682"/>
      <c r="S451" s="682"/>
      <c r="T451" s="682"/>
      <c r="U451" s="682"/>
      <c r="V451" s="682"/>
      <c r="W451" s="682"/>
      <c r="X451" s="682"/>
      <c r="Y451" s="682"/>
      <c r="Z451" s="682"/>
      <c r="AA451" s="682"/>
      <c r="AB451" s="682"/>
    </row>
    <row r="452" spans="1:28" ht="15">
      <c r="A452" s="682"/>
      <c r="B452" s="682"/>
      <c r="C452" s="682"/>
      <c r="D452" s="682"/>
      <c r="E452" s="682"/>
      <c r="F452" s="682"/>
      <c r="G452" s="682"/>
      <c r="H452" s="682"/>
      <c r="I452" s="682"/>
      <c r="J452" s="682"/>
      <c r="K452" s="682"/>
      <c r="L452" s="682"/>
      <c r="M452" s="682"/>
      <c r="N452" s="682"/>
      <c r="O452" s="682"/>
      <c r="P452" s="682"/>
      <c r="Q452" s="682"/>
      <c r="R452" s="682"/>
      <c r="S452" s="682"/>
      <c r="T452" s="682"/>
      <c r="U452" s="682"/>
      <c r="V452" s="682"/>
      <c r="W452" s="682"/>
      <c r="X452" s="682"/>
      <c r="Y452" s="682"/>
      <c r="Z452" s="682"/>
      <c r="AA452" s="682"/>
      <c r="AB452" s="682"/>
    </row>
    <row r="453" spans="1:28" ht="15">
      <c r="A453" s="682"/>
      <c r="B453" s="682"/>
      <c r="C453" s="682"/>
      <c r="D453" s="682"/>
      <c r="E453" s="682"/>
      <c r="F453" s="682"/>
      <c r="G453" s="682"/>
      <c r="H453" s="682"/>
      <c r="I453" s="682"/>
      <c r="J453" s="682"/>
      <c r="K453" s="682"/>
      <c r="L453" s="682"/>
      <c r="M453" s="682"/>
      <c r="N453" s="682"/>
      <c r="O453" s="682"/>
      <c r="P453" s="682"/>
      <c r="Q453" s="682"/>
      <c r="R453" s="682"/>
      <c r="S453" s="682"/>
      <c r="T453" s="682"/>
      <c r="U453" s="682"/>
      <c r="V453" s="682"/>
      <c r="W453" s="682"/>
      <c r="X453" s="682"/>
      <c r="Y453" s="682"/>
      <c r="Z453" s="682"/>
      <c r="AA453" s="682"/>
      <c r="AB453" s="682"/>
    </row>
    <row r="454" spans="1:28" ht="15">
      <c r="A454" s="682"/>
      <c r="B454" s="682"/>
      <c r="C454" s="682"/>
      <c r="D454" s="682"/>
      <c r="E454" s="682"/>
      <c r="F454" s="682"/>
      <c r="G454" s="682"/>
      <c r="H454" s="682"/>
      <c r="I454" s="682"/>
      <c r="J454" s="682"/>
      <c r="K454" s="682"/>
      <c r="L454" s="682"/>
      <c r="M454" s="682"/>
      <c r="N454" s="682"/>
      <c r="O454" s="682"/>
      <c r="P454" s="682"/>
      <c r="Q454" s="682"/>
      <c r="R454" s="682"/>
      <c r="S454" s="682"/>
      <c r="T454" s="682"/>
      <c r="U454" s="682"/>
      <c r="V454" s="682"/>
      <c r="W454" s="682"/>
      <c r="X454" s="682"/>
      <c r="Y454" s="682"/>
      <c r="Z454" s="682"/>
      <c r="AA454" s="682"/>
      <c r="AB454" s="682"/>
    </row>
    <row r="455" spans="1:28" ht="15">
      <c r="A455" s="682"/>
      <c r="B455" s="682"/>
      <c r="C455" s="682"/>
      <c r="D455" s="682"/>
      <c r="E455" s="682"/>
      <c r="F455" s="682"/>
      <c r="G455" s="682"/>
      <c r="H455" s="682"/>
      <c r="I455" s="682"/>
      <c r="J455" s="682"/>
      <c r="K455" s="682"/>
      <c r="L455" s="682"/>
      <c r="M455" s="682"/>
      <c r="N455" s="682"/>
      <c r="O455" s="682"/>
      <c r="P455" s="682"/>
      <c r="Q455" s="682"/>
      <c r="R455" s="682"/>
      <c r="S455" s="682"/>
      <c r="T455" s="682"/>
      <c r="U455" s="682"/>
      <c r="V455" s="682"/>
      <c r="W455" s="682"/>
      <c r="X455" s="682"/>
      <c r="Y455" s="682"/>
      <c r="Z455" s="682"/>
      <c r="AA455" s="682"/>
      <c r="AB455" s="682"/>
    </row>
    <row r="456" spans="1:28" ht="15">
      <c r="A456" s="682"/>
      <c r="B456" s="682"/>
      <c r="C456" s="682"/>
      <c r="D456" s="682"/>
      <c r="E456" s="682"/>
      <c r="F456" s="682"/>
      <c r="G456" s="682"/>
      <c r="H456" s="682"/>
      <c r="I456" s="682"/>
      <c r="J456" s="682"/>
      <c r="K456" s="682"/>
      <c r="L456" s="682"/>
      <c r="M456" s="682"/>
      <c r="N456" s="682"/>
      <c r="O456" s="682"/>
      <c r="P456" s="682"/>
      <c r="Q456" s="682"/>
      <c r="R456" s="682"/>
      <c r="S456" s="682"/>
      <c r="T456" s="682"/>
      <c r="U456" s="682"/>
      <c r="V456" s="682"/>
      <c r="W456" s="682"/>
      <c r="X456" s="682"/>
      <c r="Y456" s="682"/>
      <c r="Z456" s="682"/>
      <c r="AA456" s="682"/>
      <c r="AB456" s="682"/>
    </row>
    <row r="457" spans="1:28" ht="15">
      <c r="A457" s="682"/>
      <c r="B457" s="682"/>
      <c r="C457" s="682"/>
      <c r="D457" s="682"/>
      <c r="E457" s="682"/>
      <c r="F457" s="682"/>
      <c r="G457" s="682"/>
      <c r="H457" s="682"/>
      <c r="I457" s="682"/>
      <c r="J457" s="682"/>
      <c r="K457" s="682"/>
      <c r="L457" s="682"/>
      <c r="M457" s="682"/>
      <c r="N457" s="682"/>
      <c r="O457" s="682"/>
      <c r="P457" s="682"/>
      <c r="Q457" s="682"/>
      <c r="R457" s="682"/>
      <c r="S457" s="682"/>
      <c r="T457" s="682"/>
      <c r="U457" s="682"/>
      <c r="V457" s="682"/>
      <c r="W457" s="682"/>
      <c r="X457" s="682"/>
      <c r="Y457" s="682"/>
      <c r="Z457" s="682"/>
      <c r="AA457" s="682"/>
      <c r="AB457" s="682"/>
    </row>
    <row r="458" spans="1:28" ht="15">
      <c r="A458" s="682"/>
      <c r="B458" s="682"/>
      <c r="C458" s="682"/>
      <c r="D458" s="682"/>
      <c r="E458" s="682"/>
      <c r="F458" s="682"/>
      <c r="G458" s="682"/>
      <c r="H458" s="682"/>
      <c r="I458" s="682"/>
      <c r="J458" s="682"/>
      <c r="K458" s="682"/>
      <c r="L458" s="682"/>
      <c r="M458" s="682"/>
      <c r="N458" s="682"/>
      <c r="O458" s="682"/>
      <c r="P458" s="682"/>
      <c r="Q458" s="682"/>
      <c r="R458" s="682"/>
      <c r="S458" s="682"/>
      <c r="T458" s="682"/>
      <c r="U458" s="682"/>
      <c r="V458" s="682"/>
      <c r="W458" s="682"/>
      <c r="X458" s="682"/>
      <c r="Y458" s="682"/>
      <c r="Z458" s="682"/>
      <c r="AA458" s="682"/>
      <c r="AB458" s="682"/>
    </row>
    <row r="459" spans="1:28" ht="15">
      <c r="A459" s="682"/>
      <c r="B459" s="682"/>
      <c r="C459" s="682"/>
      <c r="D459" s="682"/>
      <c r="E459" s="682"/>
      <c r="F459" s="682"/>
      <c r="G459" s="682"/>
      <c r="H459" s="682"/>
      <c r="I459" s="682"/>
      <c r="J459" s="682"/>
      <c r="K459" s="682"/>
      <c r="L459" s="682"/>
      <c r="M459" s="682"/>
      <c r="N459" s="682"/>
      <c r="O459" s="682"/>
      <c r="P459" s="682"/>
      <c r="Q459" s="682"/>
      <c r="R459" s="682"/>
      <c r="S459" s="682"/>
      <c r="T459" s="682"/>
      <c r="U459" s="682"/>
      <c r="V459" s="682"/>
      <c r="W459" s="682"/>
      <c r="X459" s="682"/>
      <c r="Y459" s="682"/>
      <c r="Z459" s="682"/>
      <c r="AA459" s="682"/>
      <c r="AB459" s="682"/>
    </row>
    <row r="460" spans="1:28" ht="15">
      <c r="A460" s="682"/>
      <c r="B460" s="682"/>
      <c r="C460" s="682"/>
      <c r="D460" s="682"/>
      <c r="E460" s="682"/>
      <c r="F460" s="682"/>
      <c r="G460" s="682"/>
      <c r="H460" s="682"/>
      <c r="I460" s="682"/>
      <c r="J460" s="682"/>
      <c r="K460" s="682"/>
      <c r="L460" s="682"/>
      <c r="M460" s="682"/>
      <c r="N460" s="682"/>
      <c r="O460" s="682"/>
      <c r="P460" s="682"/>
      <c r="Q460" s="682"/>
      <c r="R460" s="682"/>
      <c r="S460" s="682"/>
      <c r="T460" s="682"/>
      <c r="U460" s="682"/>
      <c r="V460" s="682"/>
      <c r="W460" s="682"/>
      <c r="X460" s="682"/>
      <c r="Y460" s="682"/>
      <c r="Z460" s="682"/>
      <c r="AA460" s="682"/>
      <c r="AB460" s="682"/>
    </row>
    <row r="461" spans="1:28" ht="15">
      <c r="A461" s="682"/>
      <c r="B461" s="682"/>
      <c r="C461" s="682"/>
      <c r="D461" s="682"/>
      <c r="E461" s="682"/>
      <c r="F461" s="682"/>
      <c r="G461" s="682"/>
      <c r="H461" s="682"/>
      <c r="I461" s="682"/>
      <c r="J461" s="682"/>
      <c r="K461" s="682"/>
      <c r="L461" s="682"/>
      <c r="M461" s="682"/>
      <c r="N461" s="682"/>
      <c r="O461" s="682"/>
      <c r="P461" s="682"/>
      <c r="Q461" s="682"/>
      <c r="R461" s="682"/>
      <c r="S461" s="682"/>
      <c r="T461" s="682"/>
      <c r="U461" s="682"/>
      <c r="V461" s="682"/>
      <c r="W461" s="682"/>
      <c r="X461" s="682"/>
      <c r="Y461" s="682"/>
      <c r="Z461" s="682"/>
      <c r="AA461" s="682"/>
      <c r="AB461" s="682"/>
    </row>
    <row r="462" spans="1:28" ht="15">
      <c r="A462" s="682"/>
      <c r="B462" s="682"/>
      <c r="C462" s="682"/>
      <c r="D462" s="682"/>
      <c r="E462" s="682"/>
      <c r="F462" s="682"/>
      <c r="G462" s="682"/>
      <c r="H462" s="682"/>
      <c r="I462" s="682"/>
      <c r="J462" s="682"/>
      <c r="K462" s="682"/>
      <c r="L462" s="682"/>
      <c r="M462" s="682"/>
      <c r="N462" s="682"/>
      <c r="O462" s="682"/>
      <c r="P462" s="682"/>
      <c r="Q462" s="682"/>
      <c r="R462" s="682"/>
      <c r="S462" s="682"/>
      <c r="T462" s="682"/>
      <c r="U462" s="682"/>
      <c r="V462" s="682"/>
      <c r="W462" s="682"/>
      <c r="X462" s="682"/>
      <c r="Y462" s="682"/>
      <c r="Z462" s="682"/>
      <c r="AA462" s="682"/>
      <c r="AB462" s="682"/>
    </row>
    <row r="463" spans="1:28" ht="15">
      <c r="A463" s="682"/>
      <c r="B463" s="682"/>
      <c r="C463" s="682"/>
      <c r="D463" s="682"/>
      <c r="E463" s="682"/>
      <c r="F463" s="682"/>
      <c r="G463" s="682"/>
      <c r="H463" s="682"/>
      <c r="I463" s="682"/>
      <c r="J463" s="682"/>
      <c r="K463" s="682"/>
      <c r="L463" s="682"/>
      <c r="M463" s="682"/>
      <c r="N463" s="682"/>
      <c r="O463" s="682"/>
      <c r="P463" s="682"/>
      <c r="Q463" s="682"/>
      <c r="R463" s="682"/>
      <c r="S463" s="682"/>
      <c r="T463" s="682"/>
      <c r="U463" s="682"/>
      <c r="V463" s="682"/>
      <c r="W463" s="682"/>
      <c r="X463" s="682"/>
      <c r="Y463" s="682"/>
      <c r="Z463" s="682"/>
      <c r="AA463" s="682"/>
      <c r="AB463" s="682"/>
    </row>
    <row r="464" spans="1:28" ht="15">
      <c r="A464" s="682"/>
      <c r="B464" s="682"/>
      <c r="C464" s="682"/>
      <c r="D464" s="682"/>
      <c r="E464" s="682"/>
      <c r="F464" s="682"/>
      <c r="G464" s="682"/>
      <c r="H464" s="682"/>
      <c r="I464" s="682"/>
      <c r="J464" s="682"/>
      <c r="K464" s="682"/>
      <c r="L464" s="682"/>
      <c r="M464" s="682"/>
      <c r="N464" s="682"/>
      <c r="O464" s="682"/>
      <c r="P464" s="682"/>
      <c r="Q464" s="682"/>
      <c r="R464" s="682"/>
      <c r="S464" s="682"/>
      <c r="T464" s="682"/>
      <c r="U464" s="682"/>
      <c r="V464" s="682"/>
      <c r="W464" s="682"/>
      <c r="X464" s="682"/>
      <c r="Y464" s="682"/>
      <c r="Z464" s="682"/>
      <c r="AA464" s="682"/>
      <c r="AB464" s="682"/>
    </row>
    <row r="465" spans="1:28" ht="15">
      <c r="A465" s="682"/>
      <c r="B465" s="682"/>
      <c r="C465" s="682"/>
      <c r="D465" s="682"/>
      <c r="E465" s="682"/>
      <c r="F465" s="682"/>
      <c r="G465" s="682"/>
      <c r="H465" s="682"/>
      <c r="I465" s="682"/>
      <c r="J465" s="682"/>
      <c r="K465" s="682"/>
      <c r="L465" s="682"/>
      <c r="M465" s="682"/>
      <c r="N465" s="682"/>
      <c r="O465" s="682"/>
      <c r="P465" s="682"/>
      <c r="Q465" s="682"/>
      <c r="R465" s="682"/>
      <c r="S465" s="682"/>
      <c r="T465" s="682"/>
      <c r="U465" s="682"/>
      <c r="V465" s="682"/>
      <c r="W465" s="682"/>
      <c r="X465" s="682"/>
      <c r="Y465" s="682"/>
      <c r="Z465" s="682"/>
      <c r="AA465" s="682"/>
      <c r="AB465" s="682"/>
    </row>
    <row r="466" spans="1:28" ht="15">
      <c r="A466" s="682"/>
      <c r="B466" s="682"/>
      <c r="C466" s="682"/>
      <c r="D466" s="682"/>
      <c r="E466" s="682"/>
      <c r="F466" s="682"/>
      <c r="G466" s="682"/>
      <c r="H466" s="682"/>
      <c r="I466" s="682"/>
      <c r="J466" s="682"/>
      <c r="K466" s="682"/>
      <c r="L466" s="682"/>
      <c r="M466" s="682"/>
      <c r="N466" s="682"/>
      <c r="O466" s="682"/>
      <c r="P466" s="682"/>
      <c r="Q466" s="682"/>
      <c r="R466" s="682"/>
      <c r="S466" s="682"/>
      <c r="T466" s="682"/>
      <c r="U466" s="682"/>
      <c r="V466" s="682"/>
      <c r="W466" s="682"/>
      <c r="X466" s="682"/>
      <c r="Y466" s="682"/>
      <c r="Z466" s="682"/>
      <c r="AA466" s="682"/>
      <c r="AB466" s="682"/>
    </row>
    <row r="467" spans="1:28" ht="15">
      <c r="A467" s="682"/>
      <c r="B467" s="682"/>
      <c r="C467" s="682"/>
      <c r="D467" s="682"/>
      <c r="E467" s="682"/>
      <c r="F467" s="682"/>
      <c r="G467" s="682"/>
      <c r="H467" s="682"/>
      <c r="I467" s="682"/>
      <c r="J467" s="682"/>
      <c r="K467" s="682"/>
      <c r="L467" s="682"/>
      <c r="M467" s="682"/>
      <c r="N467" s="682"/>
      <c r="O467" s="682"/>
      <c r="P467" s="682"/>
      <c r="Q467" s="682"/>
      <c r="R467" s="682"/>
      <c r="S467" s="682"/>
      <c r="T467" s="682"/>
      <c r="U467" s="682"/>
      <c r="V467" s="682"/>
      <c r="W467" s="682"/>
      <c r="X467" s="682"/>
      <c r="Y467" s="682"/>
      <c r="Z467" s="682"/>
      <c r="AA467" s="682"/>
      <c r="AB467" s="682"/>
    </row>
    <row r="468" spans="1:28" ht="15">
      <c r="A468" s="682"/>
      <c r="B468" s="682"/>
      <c r="C468" s="682"/>
      <c r="D468" s="682"/>
      <c r="E468" s="682"/>
      <c r="F468" s="682"/>
      <c r="G468" s="682"/>
      <c r="H468" s="682"/>
      <c r="I468" s="682"/>
      <c r="J468" s="682"/>
      <c r="K468" s="682"/>
      <c r="L468" s="682"/>
      <c r="M468" s="682"/>
      <c r="N468" s="682"/>
      <c r="O468" s="682"/>
      <c r="P468" s="682"/>
      <c r="Q468" s="682"/>
      <c r="R468" s="682"/>
      <c r="S468" s="682"/>
      <c r="T468" s="682"/>
      <c r="U468" s="682"/>
      <c r="V468" s="682"/>
      <c r="W468" s="682"/>
      <c r="X468" s="682"/>
      <c r="Y468" s="682"/>
      <c r="Z468" s="682"/>
      <c r="AA468" s="682"/>
      <c r="AB468" s="682"/>
    </row>
    <row r="469" spans="1:28" ht="15">
      <c r="A469" s="682"/>
      <c r="B469" s="682"/>
      <c r="C469" s="682"/>
      <c r="D469" s="682"/>
      <c r="E469" s="682"/>
      <c r="F469" s="682"/>
      <c r="G469" s="682"/>
      <c r="H469" s="682"/>
      <c r="I469" s="682"/>
      <c r="J469" s="682"/>
      <c r="K469" s="682"/>
      <c r="L469" s="682"/>
      <c r="M469" s="682"/>
      <c r="N469" s="682"/>
      <c r="O469" s="682"/>
      <c r="P469" s="682"/>
      <c r="Q469" s="682"/>
      <c r="R469" s="682"/>
      <c r="S469" s="682"/>
      <c r="T469" s="682"/>
      <c r="U469" s="682"/>
      <c r="V469" s="682"/>
      <c r="W469" s="682"/>
      <c r="X469" s="682"/>
      <c r="Y469" s="682"/>
      <c r="Z469" s="682"/>
      <c r="AA469" s="682"/>
      <c r="AB469" s="682"/>
    </row>
    <row r="470" spans="1:28" ht="15">
      <c r="A470" s="682"/>
      <c r="B470" s="682"/>
      <c r="C470" s="682"/>
      <c r="D470" s="682"/>
      <c r="E470" s="682"/>
      <c r="F470" s="682"/>
      <c r="G470" s="682"/>
      <c r="H470" s="682"/>
      <c r="I470" s="682"/>
      <c r="J470" s="682"/>
      <c r="K470" s="682"/>
      <c r="L470" s="682"/>
      <c r="M470" s="682"/>
      <c r="N470" s="682"/>
      <c r="O470" s="682"/>
      <c r="P470" s="682"/>
      <c r="Q470" s="682"/>
      <c r="R470" s="682"/>
      <c r="S470" s="682"/>
      <c r="T470" s="682"/>
      <c r="U470" s="682"/>
      <c r="V470" s="682"/>
      <c r="W470" s="682"/>
      <c r="X470" s="682"/>
      <c r="Y470" s="682"/>
      <c r="Z470" s="682"/>
      <c r="AA470" s="682"/>
      <c r="AB470" s="682"/>
    </row>
    <row r="471" spans="1:28" ht="15">
      <c r="A471" s="682"/>
      <c r="B471" s="682"/>
      <c r="C471" s="682"/>
      <c r="D471" s="682"/>
      <c r="E471" s="682"/>
      <c r="F471" s="682"/>
      <c r="G471" s="682"/>
      <c r="H471" s="682"/>
      <c r="I471" s="682"/>
      <c r="J471" s="682"/>
      <c r="K471" s="682"/>
      <c r="L471" s="682"/>
      <c r="M471" s="682"/>
      <c r="N471" s="682"/>
      <c r="O471" s="682"/>
      <c r="P471" s="682"/>
      <c r="Q471" s="682"/>
      <c r="R471" s="682"/>
      <c r="S471" s="682"/>
      <c r="T471" s="682"/>
      <c r="U471" s="682"/>
      <c r="V471" s="682"/>
      <c r="W471" s="682"/>
      <c r="X471" s="682"/>
      <c r="Y471" s="682"/>
      <c r="Z471" s="682"/>
      <c r="AA471" s="682"/>
      <c r="AB471" s="682"/>
    </row>
    <row r="472" spans="1:28" ht="15">
      <c r="A472" s="682"/>
      <c r="B472" s="682"/>
      <c r="C472" s="682"/>
      <c r="D472" s="682"/>
      <c r="E472" s="682"/>
      <c r="F472" s="682"/>
      <c r="G472" s="682"/>
      <c r="H472" s="682"/>
      <c r="I472" s="682"/>
      <c r="J472" s="682"/>
      <c r="K472" s="682"/>
      <c r="L472" s="682"/>
      <c r="M472" s="682"/>
      <c r="N472" s="682"/>
      <c r="O472" s="682"/>
      <c r="P472" s="682"/>
      <c r="Q472" s="682"/>
      <c r="R472" s="682"/>
      <c r="S472" s="682"/>
      <c r="T472" s="682"/>
      <c r="U472" s="682"/>
      <c r="V472" s="682"/>
      <c r="W472" s="682"/>
      <c r="X472" s="682"/>
      <c r="Y472" s="682"/>
      <c r="Z472" s="682"/>
      <c r="AA472" s="682"/>
      <c r="AB472" s="682"/>
    </row>
    <row r="473" spans="1:28" ht="15">
      <c r="A473" s="682"/>
      <c r="B473" s="682"/>
      <c r="C473" s="682"/>
      <c r="D473" s="682"/>
      <c r="E473" s="682"/>
      <c r="F473" s="682"/>
      <c r="G473" s="682"/>
      <c r="H473" s="682"/>
      <c r="I473" s="682"/>
      <c r="J473" s="682"/>
      <c r="K473" s="682"/>
      <c r="L473" s="682"/>
      <c r="M473" s="682"/>
      <c r="N473" s="682"/>
      <c r="O473" s="682"/>
      <c r="P473" s="682"/>
      <c r="Q473" s="682"/>
      <c r="R473" s="682"/>
      <c r="S473" s="682"/>
      <c r="T473" s="682"/>
      <c r="U473" s="682"/>
      <c r="V473" s="682"/>
      <c r="W473" s="682"/>
      <c r="X473" s="682"/>
      <c r="Y473" s="682"/>
      <c r="Z473" s="682"/>
      <c r="AA473" s="682"/>
      <c r="AB473" s="682"/>
    </row>
    <row r="474" spans="1:28" ht="15">
      <c r="A474" s="682"/>
      <c r="B474" s="682"/>
      <c r="C474" s="682"/>
      <c r="D474" s="682"/>
      <c r="E474" s="682"/>
      <c r="F474" s="682"/>
      <c r="G474" s="682"/>
      <c r="H474" s="682"/>
      <c r="I474" s="682"/>
      <c r="J474" s="682"/>
      <c r="K474" s="682"/>
      <c r="L474" s="682"/>
      <c r="M474" s="682"/>
      <c r="N474" s="682"/>
      <c r="O474" s="682"/>
      <c r="P474" s="682"/>
      <c r="Q474" s="682"/>
      <c r="R474" s="682"/>
      <c r="S474" s="682"/>
      <c r="T474" s="682"/>
      <c r="U474" s="682"/>
      <c r="V474" s="682"/>
      <c r="W474" s="682"/>
      <c r="X474" s="682"/>
      <c r="Y474" s="682"/>
      <c r="Z474" s="682"/>
      <c r="AA474" s="682"/>
      <c r="AB474" s="682"/>
    </row>
    <row r="475" spans="1:28" ht="15">
      <c r="A475" s="682"/>
      <c r="B475" s="682"/>
      <c r="C475" s="682"/>
      <c r="D475" s="682"/>
      <c r="E475" s="682"/>
      <c r="F475" s="682"/>
      <c r="G475" s="682"/>
      <c r="H475" s="682"/>
      <c r="I475" s="682"/>
      <c r="J475" s="682"/>
      <c r="K475" s="682"/>
      <c r="L475" s="682"/>
      <c r="M475" s="682"/>
      <c r="N475" s="682"/>
      <c r="O475" s="682"/>
      <c r="P475" s="682"/>
      <c r="Q475" s="682"/>
      <c r="R475" s="682"/>
      <c r="S475" s="682"/>
      <c r="T475" s="682"/>
      <c r="U475" s="682"/>
      <c r="V475" s="682"/>
      <c r="W475" s="682"/>
      <c r="X475" s="682"/>
      <c r="Y475" s="682"/>
      <c r="Z475" s="682"/>
      <c r="AA475" s="682"/>
      <c r="AB475" s="682"/>
    </row>
    <row r="476" spans="1:28" ht="15">
      <c r="A476" s="682"/>
      <c r="B476" s="682"/>
      <c r="C476" s="682"/>
      <c r="D476" s="682"/>
      <c r="E476" s="682"/>
      <c r="F476" s="682"/>
      <c r="G476" s="682"/>
      <c r="H476" s="682"/>
      <c r="I476" s="682"/>
      <c r="J476" s="682"/>
      <c r="K476" s="682"/>
      <c r="L476" s="682"/>
      <c r="M476" s="682"/>
      <c r="N476" s="682"/>
      <c r="O476" s="682"/>
      <c r="P476" s="682"/>
      <c r="Q476" s="682"/>
      <c r="R476" s="682"/>
      <c r="S476" s="682"/>
      <c r="T476" s="682"/>
      <c r="U476" s="682"/>
      <c r="V476" s="682"/>
      <c r="W476" s="682"/>
      <c r="X476" s="682"/>
      <c r="Y476" s="682"/>
      <c r="Z476" s="682"/>
      <c r="AA476" s="682"/>
      <c r="AB476" s="682"/>
    </row>
    <row r="477" spans="1:28" ht="15">
      <c r="A477" s="682"/>
      <c r="B477" s="682"/>
      <c r="C477" s="682"/>
      <c r="D477" s="682"/>
      <c r="E477" s="682"/>
      <c r="F477" s="682"/>
      <c r="G477" s="682"/>
      <c r="H477" s="682"/>
      <c r="I477" s="682"/>
      <c r="J477" s="682"/>
      <c r="K477" s="682"/>
      <c r="L477" s="682"/>
      <c r="M477" s="682"/>
      <c r="N477" s="682"/>
      <c r="O477" s="682"/>
      <c r="P477" s="682"/>
      <c r="Q477" s="682"/>
      <c r="R477" s="682"/>
      <c r="S477" s="682"/>
      <c r="T477" s="682"/>
      <c r="U477" s="682"/>
      <c r="V477" s="682"/>
      <c r="W477" s="682"/>
      <c r="X477" s="682"/>
      <c r="Y477" s="682"/>
      <c r="Z477" s="682"/>
      <c r="AA477" s="682"/>
      <c r="AB477" s="682"/>
    </row>
    <row r="478" spans="1:28" ht="15">
      <c r="A478" s="682"/>
      <c r="B478" s="682"/>
      <c r="C478" s="682"/>
      <c r="D478" s="682"/>
      <c r="E478" s="682"/>
      <c r="F478" s="682"/>
      <c r="G478" s="682"/>
      <c r="H478" s="682"/>
      <c r="I478" s="682"/>
      <c r="J478" s="682"/>
      <c r="K478" s="682"/>
      <c r="L478" s="682"/>
      <c r="M478" s="682"/>
      <c r="N478" s="682"/>
      <c r="O478" s="682"/>
      <c r="P478" s="682"/>
      <c r="Q478" s="682"/>
      <c r="R478" s="682"/>
      <c r="S478" s="682"/>
      <c r="T478" s="682"/>
      <c r="U478" s="682"/>
      <c r="V478" s="682"/>
      <c r="W478" s="682"/>
      <c r="X478" s="682"/>
      <c r="Y478" s="682"/>
      <c r="Z478" s="682"/>
      <c r="AA478" s="682"/>
      <c r="AB478" s="682"/>
    </row>
    <row r="479" spans="1:28" ht="15">
      <c r="A479" s="682"/>
      <c r="B479" s="682"/>
      <c r="C479" s="682"/>
      <c r="D479" s="682"/>
      <c r="E479" s="682"/>
      <c r="F479" s="682"/>
      <c r="G479" s="682"/>
      <c r="H479" s="682"/>
      <c r="I479" s="682"/>
      <c r="J479" s="682"/>
      <c r="K479" s="682"/>
      <c r="L479" s="682"/>
      <c r="M479" s="682"/>
      <c r="N479" s="682"/>
      <c r="O479" s="682"/>
      <c r="P479" s="682"/>
      <c r="Q479" s="682"/>
      <c r="R479" s="682"/>
      <c r="S479" s="682"/>
      <c r="T479" s="682"/>
      <c r="U479" s="682"/>
      <c r="V479" s="682"/>
      <c r="W479" s="682"/>
      <c r="X479" s="682"/>
      <c r="Y479" s="682"/>
      <c r="Z479" s="682"/>
      <c r="AA479" s="682"/>
      <c r="AB479" s="682"/>
    </row>
    <row r="480" spans="1:28" ht="15">
      <c r="A480" s="682"/>
      <c r="B480" s="682"/>
      <c r="C480" s="682"/>
      <c r="D480" s="682"/>
      <c r="E480" s="682"/>
      <c r="F480" s="682"/>
      <c r="G480" s="682"/>
      <c r="H480" s="682"/>
      <c r="I480" s="682"/>
      <c r="J480" s="682"/>
      <c r="K480" s="682"/>
      <c r="L480" s="682"/>
      <c r="M480" s="682"/>
      <c r="N480" s="682"/>
      <c r="O480" s="682"/>
      <c r="P480" s="682"/>
      <c r="Q480" s="682"/>
      <c r="R480" s="682"/>
      <c r="S480" s="682"/>
      <c r="T480" s="682"/>
      <c r="U480" s="682"/>
      <c r="V480" s="682"/>
      <c r="W480" s="682"/>
      <c r="X480" s="682"/>
      <c r="Y480" s="682"/>
      <c r="Z480" s="682"/>
      <c r="AA480" s="682"/>
      <c r="AB480" s="682"/>
    </row>
    <row r="481" spans="1:28" ht="15">
      <c r="A481" s="682"/>
      <c r="B481" s="682"/>
      <c r="C481" s="682"/>
      <c r="D481" s="682"/>
      <c r="E481" s="682"/>
      <c r="F481" s="682"/>
      <c r="G481" s="682"/>
      <c r="H481" s="682"/>
      <c r="I481" s="682"/>
      <c r="J481" s="682"/>
      <c r="K481" s="682"/>
      <c r="L481" s="682"/>
      <c r="M481" s="682"/>
      <c r="N481" s="682"/>
      <c r="O481" s="682"/>
      <c r="P481" s="682"/>
      <c r="Q481" s="682"/>
      <c r="R481" s="682"/>
      <c r="S481" s="682"/>
      <c r="T481" s="682"/>
      <c r="U481" s="682"/>
      <c r="V481" s="682"/>
      <c r="W481" s="682"/>
      <c r="X481" s="682"/>
      <c r="Y481" s="682"/>
      <c r="Z481" s="682"/>
      <c r="AA481" s="682"/>
      <c r="AB481" s="682"/>
    </row>
    <row r="482" spans="1:28" ht="15">
      <c r="A482" s="682"/>
      <c r="B482" s="682"/>
      <c r="C482" s="682"/>
      <c r="D482" s="682"/>
      <c r="E482" s="682"/>
      <c r="F482" s="682"/>
      <c r="G482" s="682"/>
      <c r="H482" s="682"/>
      <c r="I482" s="682"/>
      <c r="J482" s="682"/>
      <c r="K482" s="682"/>
      <c r="L482" s="682"/>
      <c r="M482" s="682"/>
      <c r="N482" s="682"/>
      <c r="O482" s="682"/>
      <c r="P482" s="682"/>
      <c r="Q482" s="682"/>
      <c r="R482" s="682"/>
      <c r="S482" s="682"/>
      <c r="T482" s="682"/>
      <c r="U482" s="682"/>
      <c r="V482" s="682"/>
      <c r="W482" s="682"/>
      <c r="X482" s="682"/>
      <c r="Y482" s="682"/>
      <c r="Z482" s="682"/>
      <c r="AA482" s="682"/>
      <c r="AB482" s="682"/>
    </row>
    <row r="483" spans="1:28" ht="15">
      <c r="A483" s="682"/>
      <c r="B483" s="682"/>
      <c r="C483" s="682"/>
      <c r="D483" s="682"/>
      <c r="E483" s="682"/>
      <c r="F483" s="682"/>
      <c r="G483" s="682"/>
      <c r="H483" s="682"/>
      <c r="I483" s="682"/>
      <c r="J483" s="682"/>
      <c r="K483" s="682"/>
      <c r="L483" s="682"/>
      <c r="M483" s="682"/>
      <c r="N483" s="682"/>
      <c r="O483" s="682"/>
      <c r="P483" s="682"/>
      <c r="Q483" s="682"/>
      <c r="R483" s="682"/>
      <c r="S483" s="682"/>
      <c r="T483" s="682"/>
      <c r="U483" s="682"/>
      <c r="V483" s="682"/>
      <c r="W483" s="682"/>
      <c r="X483" s="682"/>
      <c r="Y483" s="682"/>
      <c r="Z483" s="682"/>
      <c r="AA483" s="682"/>
      <c r="AB483" s="682"/>
    </row>
    <row r="484" spans="1:28" ht="15">
      <c r="A484" s="682"/>
      <c r="B484" s="682"/>
      <c r="C484" s="682"/>
      <c r="D484" s="682"/>
      <c r="E484" s="682"/>
      <c r="F484" s="682"/>
      <c r="G484" s="682"/>
      <c r="H484" s="682"/>
      <c r="I484" s="682"/>
      <c r="J484" s="682"/>
      <c r="K484" s="682"/>
      <c r="L484" s="682"/>
      <c r="M484" s="682"/>
      <c r="N484" s="682"/>
      <c r="O484" s="682"/>
      <c r="P484" s="682"/>
      <c r="Q484" s="682"/>
      <c r="R484" s="682"/>
      <c r="S484" s="682"/>
      <c r="T484" s="682"/>
      <c r="U484" s="682"/>
      <c r="V484" s="682"/>
      <c r="W484" s="682"/>
      <c r="X484" s="682"/>
      <c r="Y484" s="682"/>
      <c r="Z484" s="682"/>
      <c r="AA484" s="682"/>
      <c r="AB484" s="682"/>
    </row>
    <row r="485" spans="1:28" ht="15">
      <c r="A485" s="682"/>
      <c r="B485" s="682"/>
      <c r="C485" s="682"/>
      <c r="D485" s="682"/>
      <c r="E485" s="682"/>
      <c r="F485" s="682"/>
      <c r="G485" s="682"/>
      <c r="H485" s="682"/>
      <c r="I485" s="682"/>
      <c r="J485" s="682"/>
      <c r="K485" s="682"/>
      <c r="L485" s="682"/>
      <c r="M485" s="682"/>
      <c r="N485" s="682"/>
      <c r="O485" s="682"/>
      <c r="P485" s="682"/>
      <c r="Q485" s="682"/>
      <c r="R485" s="682"/>
      <c r="S485" s="682"/>
      <c r="T485" s="682"/>
      <c r="U485" s="682"/>
      <c r="V485" s="682"/>
      <c r="W485" s="682"/>
      <c r="X485" s="682"/>
      <c r="Y485" s="682"/>
      <c r="Z485" s="682"/>
      <c r="AA485" s="682"/>
      <c r="AB485" s="682"/>
    </row>
    <row r="486" spans="1:28" ht="15">
      <c r="A486" s="682"/>
      <c r="B486" s="682"/>
      <c r="C486" s="682"/>
      <c r="D486" s="682"/>
      <c r="E486" s="682"/>
      <c r="F486" s="682"/>
      <c r="G486" s="682"/>
      <c r="H486" s="682"/>
      <c r="I486" s="682"/>
      <c r="J486" s="682"/>
      <c r="K486" s="682"/>
      <c r="L486" s="682"/>
      <c r="M486" s="682"/>
      <c r="N486" s="682"/>
      <c r="O486" s="682"/>
      <c r="P486" s="682"/>
      <c r="Q486" s="682"/>
      <c r="R486" s="682"/>
      <c r="S486" s="682"/>
      <c r="T486" s="682"/>
      <c r="U486" s="682"/>
      <c r="V486" s="682"/>
      <c r="W486" s="682"/>
      <c r="X486" s="682"/>
      <c r="Y486" s="682"/>
      <c r="Z486" s="682"/>
      <c r="AA486" s="682"/>
      <c r="AB486" s="682"/>
    </row>
    <row r="487" spans="1:28" ht="15">
      <c r="A487" s="682"/>
      <c r="B487" s="682"/>
      <c r="C487" s="682"/>
      <c r="D487" s="682"/>
      <c r="E487" s="682"/>
      <c r="F487" s="682"/>
      <c r="G487" s="682"/>
      <c r="H487" s="682"/>
      <c r="I487" s="682"/>
      <c r="J487" s="682"/>
      <c r="K487" s="682"/>
      <c r="L487" s="682"/>
      <c r="M487" s="682"/>
      <c r="N487" s="682"/>
      <c r="O487" s="682"/>
      <c r="P487" s="682"/>
      <c r="Q487" s="682"/>
      <c r="R487" s="682"/>
      <c r="S487" s="682"/>
      <c r="T487" s="682"/>
      <c r="U487" s="682"/>
      <c r="V487" s="682"/>
      <c r="W487" s="682"/>
      <c r="X487" s="682"/>
      <c r="Y487" s="682"/>
      <c r="Z487" s="682"/>
      <c r="AA487" s="682"/>
      <c r="AB487" s="682"/>
    </row>
    <row r="488" spans="1:28" ht="15">
      <c r="A488" s="682"/>
      <c r="B488" s="682"/>
      <c r="C488" s="682"/>
      <c r="D488" s="682"/>
      <c r="E488" s="682"/>
      <c r="F488" s="682"/>
      <c r="G488" s="682"/>
      <c r="H488" s="682"/>
      <c r="I488" s="682"/>
      <c r="J488" s="682"/>
      <c r="K488" s="682"/>
      <c r="L488" s="682"/>
      <c r="M488" s="682"/>
      <c r="N488" s="682"/>
      <c r="O488" s="682"/>
      <c r="P488" s="682"/>
      <c r="Q488" s="682"/>
      <c r="R488" s="682"/>
      <c r="S488" s="682"/>
      <c r="T488" s="682"/>
      <c r="U488" s="682"/>
      <c r="V488" s="682"/>
      <c r="W488" s="682"/>
      <c r="X488" s="682"/>
      <c r="Y488" s="682"/>
      <c r="Z488" s="682"/>
      <c r="AA488" s="682"/>
      <c r="AB488" s="682"/>
    </row>
    <row r="489" spans="1:28" ht="15">
      <c r="A489" s="682"/>
      <c r="B489" s="682"/>
      <c r="C489" s="682"/>
      <c r="D489" s="682"/>
      <c r="E489" s="682"/>
      <c r="F489" s="682"/>
      <c r="G489" s="682"/>
      <c r="H489" s="682"/>
      <c r="I489" s="682"/>
      <c r="J489" s="682"/>
      <c r="K489" s="682"/>
      <c r="L489" s="682"/>
      <c r="M489" s="682"/>
      <c r="N489" s="682"/>
      <c r="O489" s="682"/>
      <c r="P489" s="682"/>
      <c r="Q489" s="682"/>
      <c r="R489" s="682"/>
      <c r="S489" s="682"/>
      <c r="T489" s="682"/>
      <c r="U489" s="682"/>
      <c r="V489" s="682"/>
      <c r="W489" s="682"/>
      <c r="X489" s="682"/>
      <c r="Y489" s="682"/>
      <c r="Z489" s="682"/>
      <c r="AA489" s="682"/>
      <c r="AB489" s="682"/>
    </row>
    <row r="490" spans="1:28" ht="15">
      <c r="A490" s="682"/>
      <c r="B490" s="682"/>
      <c r="C490" s="682"/>
      <c r="D490" s="682"/>
      <c r="E490" s="682"/>
      <c r="F490" s="682"/>
      <c r="G490" s="682"/>
      <c r="H490" s="682"/>
      <c r="I490" s="682"/>
      <c r="J490" s="682"/>
      <c r="K490" s="682"/>
      <c r="L490" s="682"/>
      <c r="M490" s="682"/>
      <c r="N490" s="682"/>
      <c r="O490" s="682"/>
      <c r="P490" s="682"/>
      <c r="Q490" s="682"/>
      <c r="R490" s="682"/>
      <c r="S490" s="682"/>
      <c r="T490" s="682"/>
      <c r="U490" s="682"/>
      <c r="V490" s="682"/>
      <c r="W490" s="682"/>
      <c r="X490" s="682"/>
      <c r="Y490" s="682"/>
      <c r="Z490" s="682"/>
      <c r="AA490" s="682"/>
      <c r="AB490" s="682"/>
    </row>
    <row r="491" spans="1:28" ht="15">
      <c r="A491" s="682"/>
      <c r="B491" s="682"/>
      <c r="C491" s="682"/>
      <c r="D491" s="682"/>
      <c r="E491" s="682"/>
      <c r="F491" s="682"/>
      <c r="G491" s="682"/>
      <c r="H491" s="682"/>
      <c r="I491" s="682"/>
      <c r="J491" s="682"/>
      <c r="K491" s="682"/>
      <c r="L491" s="682"/>
      <c r="M491" s="682"/>
      <c r="N491" s="682"/>
      <c r="O491" s="682"/>
      <c r="P491" s="682"/>
      <c r="Q491" s="682"/>
      <c r="R491" s="682"/>
      <c r="S491" s="682"/>
      <c r="T491" s="682"/>
      <c r="U491" s="682"/>
      <c r="V491" s="682"/>
      <c r="W491" s="682"/>
      <c r="X491" s="682"/>
      <c r="Y491" s="682"/>
      <c r="Z491" s="682"/>
      <c r="AA491" s="682"/>
      <c r="AB491" s="682"/>
    </row>
    <row r="492" spans="1:28" ht="15">
      <c r="A492" s="682"/>
      <c r="B492" s="682"/>
      <c r="C492" s="682"/>
      <c r="D492" s="682"/>
      <c r="E492" s="682"/>
      <c r="F492" s="682"/>
      <c r="G492" s="682"/>
      <c r="H492" s="682"/>
      <c r="I492" s="682"/>
      <c r="J492" s="682"/>
      <c r="K492" s="682"/>
      <c r="L492" s="682"/>
      <c r="M492" s="682"/>
      <c r="N492" s="682"/>
      <c r="O492" s="682"/>
      <c r="P492" s="682"/>
      <c r="Q492" s="682"/>
      <c r="R492" s="682"/>
      <c r="S492" s="682"/>
      <c r="T492" s="682"/>
      <c r="U492" s="682"/>
      <c r="V492" s="682"/>
      <c r="W492" s="682"/>
      <c r="X492" s="682"/>
      <c r="Y492" s="682"/>
      <c r="Z492" s="682"/>
      <c r="AA492" s="682"/>
      <c r="AB492" s="682"/>
    </row>
    <row r="493" spans="1:28" ht="15">
      <c r="A493" s="682"/>
      <c r="B493" s="682"/>
      <c r="C493" s="682"/>
      <c r="D493" s="682"/>
      <c r="E493" s="682"/>
      <c r="F493" s="682"/>
      <c r="G493" s="682"/>
      <c r="H493" s="682"/>
      <c r="I493" s="682"/>
      <c r="J493" s="682"/>
      <c r="K493" s="682"/>
      <c r="L493" s="682"/>
      <c r="M493" s="682"/>
      <c r="N493" s="682"/>
      <c r="O493" s="682"/>
      <c r="P493" s="682"/>
      <c r="Q493" s="682"/>
      <c r="R493" s="682"/>
      <c r="S493" s="682"/>
      <c r="T493" s="682"/>
      <c r="U493" s="682"/>
      <c r="V493" s="682"/>
      <c r="W493" s="682"/>
      <c r="X493" s="682"/>
      <c r="Y493" s="682"/>
      <c r="Z493" s="682"/>
      <c r="AA493" s="682"/>
      <c r="AB493" s="682"/>
    </row>
    <row r="494" spans="1:28" ht="15">
      <c r="A494" s="682"/>
      <c r="B494" s="682"/>
      <c r="C494" s="682"/>
      <c r="D494" s="682"/>
      <c r="E494" s="682"/>
      <c r="F494" s="682"/>
      <c r="G494" s="682"/>
      <c r="H494" s="682"/>
      <c r="I494" s="682"/>
      <c r="J494" s="682"/>
      <c r="K494" s="682"/>
      <c r="L494" s="682"/>
      <c r="M494" s="682"/>
      <c r="N494" s="682"/>
      <c r="O494" s="682"/>
      <c r="P494" s="682"/>
      <c r="Q494" s="682"/>
      <c r="R494" s="682"/>
      <c r="S494" s="682"/>
      <c r="T494" s="682"/>
      <c r="U494" s="682"/>
      <c r="V494" s="682"/>
      <c r="W494" s="682"/>
      <c r="X494" s="682"/>
      <c r="Y494" s="682"/>
      <c r="Z494" s="682"/>
      <c r="AA494" s="682"/>
      <c r="AB494" s="682"/>
    </row>
    <row r="495" spans="1:28" ht="15">
      <c r="A495" s="682"/>
      <c r="B495" s="682"/>
      <c r="C495" s="682"/>
      <c r="D495" s="682"/>
      <c r="E495" s="682"/>
      <c r="F495" s="682"/>
      <c r="G495" s="682"/>
      <c r="H495" s="682"/>
      <c r="I495" s="682"/>
      <c r="J495" s="682"/>
      <c r="K495" s="682"/>
      <c r="L495" s="682"/>
      <c r="M495" s="682"/>
      <c r="N495" s="682"/>
      <c r="O495" s="682"/>
      <c r="P495" s="682"/>
      <c r="Q495" s="682"/>
      <c r="R495" s="682"/>
      <c r="S495" s="682"/>
      <c r="T495" s="682"/>
      <c r="U495" s="682"/>
      <c r="V495" s="682"/>
      <c r="W495" s="682"/>
      <c r="X495" s="682"/>
      <c r="Y495" s="682"/>
      <c r="Z495" s="682"/>
      <c r="AA495" s="682"/>
      <c r="AB495" s="682"/>
    </row>
    <row r="496" spans="1:28" ht="15">
      <c r="A496" s="682"/>
      <c r="B496" s="682"/>
      <c r="C496" s="682"/>
      <c r="D496" s="682"/>
      <c r="E496" s="682"/>
      <c r="F496" s="682"/>
      <c r="G496" s="682"/>
      <c r="H496" s="682"/>
      <c r="I496" s="682"/>
      <c r="J496" s="682"/>
      <c r="K496" s="682"/>
      <c r="L496" s="682"/>
      <c r="M496" s="682"/>
      <c r="N496" s="682"/>
      <c r="O496" s="682"/>
      <c r="P496" s="682"/>
      <c r="Q496" s="682"/>
      <c r="R496" s="682"/>
      <c r="S496" s="682"/>
      <c r="T496" s="682"/>
      <c r="U496" s="682"/>
      <c r="V496" s="682"/>
      <c r="W496" s="682"/>
      <c r="X496" s="682"/>
      <c r="Y496" s="682"/>
      <c r="Z496" s="682"/>
      <c r="AA496" s="682"/>
      <c r="AB496" s="682"/>
    </row>
    <row r="497" spans="1:28" ht="15">
      <c r="A497" s="682"/>
      <c r="B497" s="682"/>
      <c r="C497" s="682"/>
      <c r="D497" s="682"/>
      <c r="E497" s="682"/>
      <c r="F497" s="682"/>
      <c r="G497" s="682"/>
      <c r="H497" s="682"/>
      <c r="I497" s="682"/>
      <c r="J497" s="682"/>
      <c r="K497" s="682"/>
      <c r="L497" s="682"/>
      <c r="M497" s="682"/>
      <c r="N497" s="682"/>
      <c r="O497" s="682"/>
      <c r="P497" s="682"/>
      <c r="Q497" s="682"/>
      <c r="R497" s="682"/>
      <c r="S497" s="682"/>
      <c r="T497" s="682"/>
      <c r="U497" s="682"/>
      <c r="V497" s="682"/>
      <c r="W497" s="682"/>
      <c r="X497" s="682"/>
      <c r="Y497" s="682"/>
      <c r="Z497" s="682"/>
      <c r="AA497" s="682"/>
      <c r="AB497" s="682"/>
    </row>
    <row r="498" spans="1:28" ht="15">
      <c r="A498" s="682"/>
      <c r="B498" s="682"/>
      <c r="C498" s="682"/>
      <c r="D498" s="682"/>
      <c r="E498" s="682"/>
      <c r="F498" s="682"/>
      <c r="G498" s="682"/>
      <c r="H498" s="682"/>
      <c r="I498" s="682"/>
      <c r="J498" s="682"/>
      <c r="K498" s="682"/>
      <c r="L498" s="682"/>
      <c r="M498" s="682"/>
      <c r="N498" s="682"/>
      <c r="O498" s="682"/>
      <c r="P498" s="682"/>
      <c r="Q498" s="682"/>
      <c r="R498" s="682"/>
      <c r="S498" s="682"/>
      <c r="T498" s="682"/>
      <c r="U498" s="682"/>
      <c r="V498" s="682"/>
      <c r="W498" s="682"/>
      <c r="X498" s="682"/>
      <c r="Y498" s="682"/>
      <c r="Z498" s="682"/>
      <c r="AA498" s="682"/>
      <c r="AB498" s="682"/>
    </row>
    <row r="499" spans="1:28" ht="15">
      <c r="A499" s="682"/>
      <c r="B499" s="682"/>
      <c r="C499" s="682"/>
      <c r="D499" s="682"/>
      <c r="E499" s="682"/>
      <c r="F499" s="682"/>
      <c r="G499" s="682"/>
      <c r="H499" s="682"/>
      <c r="I499" s="682"/>
      <c r="J499" s="682"/>
      <c r="K499" s="682"/>
      <c r="L499" s="682"/>
      <c r="M499" s="682"/>
      <c r="N499" s="682"/>
      <c r="O499" s="682"/>
      <c r="P499" s="682"/>
      <c r="Q499" s="682"/>
      <c r="R499" s="682"/>
      <c r="S499" s="682"/>
      <c r="T499" s="682"/>
      <c r="U499" s="682"/>
      <c r="V499" s="682"/>
      <c r="W499" s="682"/>
      <c r="X499" s="682"/>
      <c r="Y499" s="682"/>
      <c r="Z499" s="682"/>
      <c r="AA499" s="682"/>
      <c r="AB499" s="682"/>
    </row>
    <row r="500" spans="1:28" ht="15">
      <c r="A500" s="682"/>
      <c r="B500" s="682"/>
      <c r="C500" s="682"/>
      <c r="D500" s="682"/>
      <c r="E500" s="682"/>
      <c r="F500" s="682"/>
      <c r="G500" s="682"/>
      <c r="H500" s="682"/>
      <c r="I500" s="682"/>
      <c r="J500" s="682"/>
      <c r="K500" s="682"/>
      <c r="L500" s="682"/>
      <c r="M500" s="682"/>
      <c r="N500" s="682"/>
      <c r="O500" s="682"/>
      <c r="P500" s="682"/>
      <c r="Q500" s="682"/>
      <c r="R500" s="682"/>
      <c r="S500" s="682"/>
      <c r="T500" s="682"/>
      <c r="U500" s="682"/>
      <c r="V500" s="682"/>
      <c r="W500" s="682"/>
      <c r="X500" s="682"/>
      <c r="Y500" s="682"/>
      <c r="Z500" s="682"/>
      <c r="AA500" s="682"/>
      <c r="AB500" s="682"/>
    </row>
    <row r="501" spans="1:28" ht="15">
      <c r="A501" s="682"/>
      <c r="B501" s="682"/>
      <c r="C501" s="682"/>
      <c r="D501" s="682"/>
      <c r="E501" s="682"/>
      <c r="F501" s="682"/>
      <c r="G501" s="682"/>
      <c r="H501" s="682"/>
      <c r="I501" s="682"/>
      <c r="J501" s="682"/>
      <c r="K501" s="682"/>
      <c r="L501" s="682"/>
      <c r="M501" s="682"/>
      <c r="N501" s="682"/>
      <c r="O501" s="682"/>
      <c r="P501" s="682"/>
      <c r="Q501" s="682"/>
      <c r="R501" s="682"/>
      <c r="S501" s="682"/>
      <c r="T501" s="682"/>
      <c r="U501" s="682"/>
      <c r="V501" s="682"/>
      <c r="W501" s="682"/>
      <c r="X501" s="682"/>
      <c r="Y501" s="682"/>
      <c r="Z501" s="682"/>
      <c r="AA501" s="682"/>
      <c r="AB501" s="682"/>
    </row>
    <row r="502" spans="1:28" ht="15">
      <c r="A502" s="682"/>
      <c r="B502" s="682"/>
      <c r="C502" s="682"/>
      <c r="D502" s="682"/>
      <c r="E502" s="682"/>
      <c r="F502" s="682"/>
      <c r="G502" s="682"/>
      <c r="H502" s="682"/>
      <c r="I502" s="682"/>
      <c r="J502" s="682"/>
      <c r="K502" s="682"/>
      <c r="L502" s="682"/>
      <c r="M502" s="682"/>
      <c r="N502" s="682"/>
      <c r="O502" s="682"/>
      <c r="P502" s="682"/>
      <c r="Q502" s="682"/>
      <c r="R502" s="682"/>
      <c r="S502" s="682"/>
      <c r="T502" s="682"/>
      <c r="U502" s="682"/>
      <c r="V502" s="682"/>
      <c r="W502" s="682"/>
      <c r="X502" s="682"/>
      <c r="Y502" s="682"/>
      <c r="Z502" s="682"/>
      <c r="AA502" s="682"/>
      <c r="AB502" s="682"/>
    </row>
    <row r="503" spans="1:28" ht="15">
      <c r="A503" s="682"/>
      <c r="B503" s="682"/>
      <c r="C503" s="682"/>
      <c r="D503" s="682"/>
      <c r="E503" s="682"/>
      <c r="F503" s="682"/>
      <c r="G503" s="682"/>
      <c r="H503" s="682"/>
      <c r="I503" s="682"/>
      <c r="J503" s="682"/>
      <c r="K503" s="682"/>
      <c r="L503" s="682"/>
      <c r="M503" s="682"/>
      <c r="N503" s="682"/>
      <c r="O503" s="682"/>
      <c r="P503" s="682"/>
      <c r="Q503" s="682"/>
      <c r="R503" s="682"/>
      <c r="S503" s="682"/>
      <c r="T503" s="682"/>
      <c r="U503" s="682"/>
      <c r="V503" s="682"/>
      <c r="W503" s="682"/>
      <c r="X503" s="682"/>
      <c r="Y503" s="682"/>
      <c r="Z503" s="682"/>
      <c r="AA503" s="682"/>
      <c r="AB503" s="682"/>
    </row>
    <row r="504" spans="1:28" ht="15">
      <c r="A504" s="682"/>
      <c r="B504" s="682"/>
      <c r="C504" s="682"/>
      <c r="D504" s="682"/>
      <c r="E504" s="682"/>
      <c r="F504" s="682"/>
      <c r="G504" s="682"/>
      <c r="H504" s="682"/>
      <c r="I504" s="682"/>
      <c r="J504" s="682"/>
      <c r="K504" s="682"/>
      <c r="L504" s="682"/>
      <c r="M504" s="682"/>
      <c r="N504" s="682"/>
      <c r="O504" s="682"/>
      <c r="P504" s="682"/>
      <c r="Q504" s="682"/>
      <c r="R504" s="682"/>
      <c r="S504" s="682"/>
      <c r="T504" s="682"/>
      <c r="U504" s="682"/>
      <c r="V504" s="682"/>
      <c r="W504" s="682"/>
      <c r="X504" s="682"/>
      <c r="Y504" s="682"/>
      <c r="Z504" s="682"/>
      <c r="AA504" s="682"/>
      <c r="AB504" s="682"/>
    </row>
    <row r="505" spans="1:28" ht="15">
      <c r="A505" s="682"/>
      <c r="B505" s="682"/>
      <c r="C505" s="682"/>
      <c r="D505" s="682"/>
      <c r="E505" s="682"/>
      <c r="F505" s="682"/>
      <c r="G505" s="682"/>
      <c r="H505" s="682"/>
      <c r="I505" s="682"/>
      <c r="J505" s="682"/>
      <c r="K505" s="682"/>
      <c r="L505" s="682"/>
      <c r="M505" s="682"/>
      <c r="N505" s="682"/>
      <c r="O505" s="682"/>
      <c r="P505" s="682"/>
      <c r="Q505" s="682"/>
      <c r="R505" s="682"/>
      <c r="S505" s="682"/>
      <c r="T505" s="682"/>
      <c r="U505" s="682"/>
      <c r="V505" s="682"/>
      <c r="W505" s="682"/>
      <c r="X505" s="682"/>
      <c r="Y505" s="682"/>
      <c r="Z505" s="682"/>
      <c r="AA505" s="682"/>
      <c r="AB505" s="682"/>
    </row>
    <row r="506" spans="1:28" ht="15">
      <c r="A506" s="682"/>
      <c r="B506" s="682"/>
      <c r="C506" s="682"/>
      <c r="D506" s="682"/>
      <c r="E506" s="682"/>
      <c r="F506" s="682"/>
      <c r="G506" s="682"/>
      <c r="H506" s="682"/>
      <c r="I506" s="682"/>
      <c r="J506" s="682"/>
      <c r="K506" s="682"/>
      <c r="L506" s="682"/>
      <c r="M506" s="682"/>
      <c r="N506" s="682"/>
      <c r="O506" s="682"/>
      <c r="P506" s="682"/>
      <c r="Q506" s="682"/>
      <c r="R506" s="682"/>
      <c r="S506" s="682"/>
      <c r="T506" s="682"/>
      <c r="U506" s="682"/>
      <c r="V506" s="682"/>
      <c r="W506" s="682"/>
      <c r="X506" s="682"/>
      <c r="Y506" s="682"/>
      <c r="Z506" s="682"/>
      <c r="AA506" s="682"/>
      <c r="AB506" s="682"/>
    </row>
    <row r="507" spans="1:28" ht="15">
      <c r="A507" s="682"/>
      <c r="B507" s="682"/>
      <c r="C507" s="682"/>
      <c r="D507" s="682"/>
      <c r="E507" s="682"/>
      <c r="F507" s="682"/>
      <c r="G507" s="682"/>
      <c r="H507" s="682"/>
      <c r="I507" s="682"/>
      <c r="J507" s="682"/>
      <c r="K507" s="682"/>
      <c r="L507" s="682"/>
      <c r="M507" s="682"/>
      <c r="N507" s="682"/>
      <c r="O507" s="682"/>
      <c r="P507" s="682"/>
      <c r="Q507" s="682"/>
      <c r="R507" s="682"/>
      <c r="S507" s="682"/>
      <c r="T507" s="682"/>
      <c r="U507" s="682"/>
      <c r="V507" s="682"/>
      <c r="W507" s="682"/>
      <c r="X507" s="682"/>
      <c r="Y507" s="682"/>
      <c r="Z507" s="682"/>
      <c r="AA507" s="682"/>
      <c r="AB507" s="682"/>
    </row>
    <row r="508" spans="1:28" ht="15">
      <c r="A508" s="682"/>
      <c r="B508" s="682"/>
      <c r="C508" s="682"/>
      <c r="D508" s="682"/>
      <c r="E508" s="682"/>
      <c r="F508" s="682"/>
      <c r="G508" s="682"/>
      <c r="H508" s="682"/>
      <c r="I508" s="682"/>
      <c r="J508" s="682"/>
      <c r="K508" s="682"/>
      <c r="L508" s="682"/>
      <c r="M508" s="682"/>
      <c r="N508" s="682"/>
      <c r="O508" s="682"/>
      <c r="P508" s="682"/>
      <c r="Q508" s="682"/>
      <c r="R508" s="682"/>
      <c r="S508" s="682"/>
      <c r="T508" s="682"/>
      <c r="U508" s="682"/>
      <c r="V508" s="682"/>
      <c r="W508" s="682"/>
      <c r="X508" s="682"/>
      <c r="Y508" s="682"/>
      <c r="Z508" s="682"/>
      <c r="AA508" s="682"/>
      <c r="AB508" s="682"/>
    </row>
    <row r="509" spans="1:28" ht="15">
      <c r="A509" s="682"/>
      <c r="B509" s="682"/>
      <c r="C509" s="682"/>
      <c r="D509" s="682"/>
      <c r="E509" s="682"/>
      <c r="F509" s="682"/>
      <c r="G509" s="682"/>
      <c r="H509" s="682"/>
      <c r="I509" s="682"/>
      <c r="J509" s="682"/>
      <c r="K509" s="682"/>
      <c r="L509" s="682"/>
      <c r="M509" s="682"/>
      <c r="N509" s="682"/>
      <c r="O509" s="682"/>
      <c r="P509" s="682"/>
      <c r="Q509" s="682"/>
      <c r="R509" s="682"/>
      <c r="S509" s="682"/>
      <c r="T509" s="682"/>
      <c r="U509" s="682"/>
      <c r="V509" s="682"/>
      <c r="W509" s="682"/>
      <c r="X509" s="682"/>
      <c r="Y509" s="682"/>
      <c r="Z509" s="682"/>
      <c r="AA509" s="682"/>
      <c r="AB509" s="682"/>
    </row>
    <row r="510" spans="1:28" ht="15">
      <c r="A510" s="682"/>
      <c r="B510" s="682"/>
      <c r="C510" s="682"/>
      <c r="D510" s="682"/>
      <c r="E510" s="682"/>
      <c r="F510" s="682"/>
      <c r="G510" s="682"/>
      <c r="H510" s="682"/>
      <c r="I510" s="682"/>
      <c r="J510" s="682"/>
      <c r="K510" s="682"/>
      <c r="L510" s="682"/>
      <c r="M510" s="682"/>
      <c r="N510" s="682"/>
      <c r="O510" s="682"/>
      <c r="P510" s="682"/>
      <c r="Q510" s="682"/>
      <c r="R510" s="682"/>
      <c r="S510" s="682"/>
      <c r="T510" s="682"/>
      <c r="U510" s="682"/>
      <c r="V510" s="682"/>
      <c r="W510" s="682"/>
      <c r="X510" s="682"/>
      <c r="Y510" s="682"/>
      <c r="Z510" s="682"/>
      <c r="AA510" s="682"/>
      <c r="AB510" s="682"/>
    </row>
    <row r="511" spans="1:28" ht="15">
      <c r="A511" s="682"/>
      <c r="B511" s="682"/>
      <c r="C511" s="682"/>
      <c r="D511" s="682"/>
      <c r="E511" s="682"/>
      <c r="F511" s="682"/>
      <c r="G511" s="682"/>
      <c r="H511" s="682"/>
      <c r="I511" s="682"/>
      <c r="J511" s="682"/>
      <c r="K511" s="682"/>
      <c r="L511" s="682"/>
      <c r="M511" s="682"/>
      <c r="N511" s="682"/>
      <c r="O511" s="682"/>
      <c r="P511" s="682"/>
      <c r="Q511" s="682"/>
      <c r="R511" s="682"/>
      <c r="S511" s="682"/>
      <c r="T511" s="682"/>
      <c r="U511" s="682"/>
      <c r="V511" s="682"/>
      <c r="W511" s="682"/>
      <c r="X511" s="682"/>
      <c r="Y511" s="682"/>
      <c r="Z511" s="682"/>
      <c r="AA511" s="682"/>
      <c r="AB511" s="682"/>
    </row>
    <row r="512" spans="1:28" ht="15">
      <c r="A512" s="682"/>
      <c r="B512" s="682"/>
      <c r="C512" s="682"/>
      <c r="D512" s="682"/>
      <c r="E512" s="682"/>
      <c r="F512" s="682"/>
      <c r="G512" s="682"/>
      <c r="H512" s="682"/>
      <c r="I512" s="682"/>
      <c r="J512" s="682"/>
      <c r="K512" s="682"/>
      <c r="L512" s="682"/>
      <c r="M512" s="682"/>
      <c r="N512" s="682"/>
      <c r="O512" s="682"/>
      <c r="P512" s="682"/>
      <c r="Q512" s="682"/>
      <c r="R512" s="682"/>
      <c r="S512" s="682"/>
      <c r="T512" s="682"/>
      <c r="U512" s="682"/>
      <c r="V512" s="682"/>
      <c r="W512" s="682"/>
      <c r="X512" s="682"/>
      <c r="Y512" s="682"/>
      <c r="Z512" s="682"/>
      <c r="AA512" s="682"/>
      <c r="AB512" s="682"/>
    </row>
    <row r="513" spans="1:28" ht="15">
      <c r="A513" s="682"/>
      <c r="B513" s="682"/>
      <c r="C513" s="682"/>
      <c r="D513" s="682"/>
      <c r="E513" s="682"/>
      <c r="F513" s="682"/>
      <c r="G513" s="682"/>
      <c r="H513" s="682"/>
      <c r="I513" s="682"/>
      <c r="J513" s="682"/>
      <c r="K513" s="682"/>
      <c r="L513" s="682"/>
      <c r="M513" s="682"/>
      <c r="N513" s="682"/>
      <c r="O513" s="682"/>
      <c r="P513" s="682"/>
      <c r="Q513" s="682"/>
      <c r="R513" s="682"/>
      <c r="S513" s="682"/>
      <c r="T513" s="682"/>
      <c r="U513" s="682"/>
      <c r="V513" s="682"/>
      <c r="W513" s="682"/>
      <c r="X513" s="682"/>
      <c r="Y513" s="682"/>
      <c r="Z513" s="682"/>
      <c r="AA513" s="682"/>
      <c r="AB513" s="682"/>
    </row>
    <row r="514" spans="1:28" ht="15">
      <c r="A514" s="682"/>
      <c r="B514" s="682"/>
      <c r="C514" s="682"/>
      <c r="D514" s="682"/>
      <c r="E514" s="682"/>
      <c r="F514" s="682"/>
      <c r="G514" s="682"/>
      <c r="H514" s="682"/>
      <c r="I514" s="682"/>
      <c r="J514" s="682"/>
      <c r="K514" s="682"/>
      <c r="L514" s="682"/>
      <c r="M514" s="682"/>
      <c r="N514" s="682"/>
      <c r="O514" s="682"/>
      <c r="P514" s="682"/>
      <c r="Q514" s="682"/>
      <c r="R514" s="682"/>
      <c r="S514" s="682"/>
      <c r="T514" s="682"/>
      <c r="U514" s="682"/>
      <c r="V514" s="682"/>
      <c r="W514" s="682"/>
      <c r="X514" s="682"/>
      <c r="Y514" s="682"/>
      <c r="Z514" s="682"/>
      <c r="AA514" s="682"/>
      <c r="AB514" s="682"/>
    </row>
    <row r="515" spans="1:28" ht="15">
      <c r="A515" s="682"/>
      <c r="B515" s="682"/>
      <c r="C515" s="682"/>
      <c r="D515" s="682"/>
      <c r="E515" s="682"/>
      <c r="F515" s="682"/>
      <c r="G515" s="682"/>
      <c r="H515" s="682"/>
      <c r="I515" s="682"/>
      <c r="J515" s="682"/>
      <c r="K515" s="682"/>
      <c r="L515" s="682"/>
      <c r="M515" s="682"/>
      <c r="N515" s="682"/>
      <c r="O515" s="682"/>
      <c r="P515" s="682"/>
      <c r="Q515" s="682"/>
      <c r="R515" s="682"/>
      <c r="S515" s="682"/>
      <c r="T515" s="682"/>
      <c r="U515" s="682"/>
      <c r="V515" s="682"/>
      <c r="W515" s="682"/>
      <c r="X515" s="682"/>
      <c r="Y515" s="682"/>
      <c r="Z515" s="682"/>
      <c r="AA515" s="682"/>
      <c r="AB515" s="682"/>
    </row>
    <row r="516" spans="1:28" ht="15">
      <c r="A516" s="682"/>
      <c r="B516" s="682"/>
      <c r="C516" s="682"/>
      <c r="D516" s="682"/>
      <c r="E516" s="682"/>
      <c r="F516" s="682"/>
      <c r="G516" s="682"/>
      <c r="H516" s="682"/>
      <c r="I516" s="682"/>
      <c r="J516" s="682"/>
      <c r="K516" s="682"/>
      <c r="L516" s="682"/>
      <c r="M516" s="682"/>
      <c r="N516" s="682"/>
      <c r="O516" s="682"/>
      <c r="P516" s="682"/>
      <c r="Q516" s="682"/>
      <c r="R516" s="682"/>
      <c r="S516" s="682"/>
      <c r="T516" s="682"/>
      <c r="U516" s="682"/>
      <c r="V516" s="682"/>
      <c r="W516" s="682"/>
      <c r="X516" s="682"/>
      <c r="Y516" s="682"/>
      <c r="Z516" s="682"/>
      <c r="AA516" s="682"/>
      <c r="AB516" s="682"/>
    </row>
    <row r="517" spans="1:28" ht="15">
      <c r="A517" s="682"/>
      <c r="B517" s="682"/>
      <c r="C517" s="682"/>
      <c r="D517" s="682"/>
      <c r="E517" s="682"/>
      <c r="F517" s="682"/>
      <c r="G517" s="682"/>
      <c r="H517" s="682"/>
      <c r="I517" s="682"/>
      <c r="J517" s="682"/>
      <c r="K517" s="682"/>
      <c r="L517" s="682"/>
      <c r="M517" s="682"/>
      <c r="N517" s="682"/>
      <c r="O517" s="682"/>
      <c r="P517" s="682"/>
      <c r="Q517" s="682"/>
      <c r="R517" s="682"/>
      <c r="S517" s="682"/>
      <c r="T517" s="682"/>
      <c r="U517" s="682"/>
      <c r="V517" s="682"/>
      <c r="W517" s="682"/>
      <c r="X517" s="682"/>
      <c r="Y517" s="682"/>
      <c r="Z517" s="682"/>
      <c r="AA517" s="682"/>
      <c r="AB517" s="682"/>
    </row>
    <row r="518" spans="1:28" ht="15">
      <c r="A518" s="682"/>
      <c r="B518" s="682"/>
      <c r="C518" s="682"/>
      <c r="D518" s="682"/>
      <c r="E518" s="682"/>
      <c r="F518" s="682"/>
      <c r="G518" s="682"/>
      <c r="H518" s="682"/>
      <c r="I518" s="682"/>
      <c r="J518" s="682"/>
      <c r="K518" s="682"/>
      <c r="L518" s="682"/>
      <c r="M518" s="682"/>
      <c r="N518" s="682"/>
      <c r="O518" s="682"/>
      <c r="P518" s="682"/>
      <c r="Q518" s="682"/>
      <c r="R518" s="682"/>
      <c r="S518" s="682"/>
      <c r="T518" s="682"/>
      <c r="U518" s="682"/>
      <c r="V518" s="682"/>
      <c r="W518" s="682"/>
      <c r="X518" s="682"/>
      <c r="Y518" s="682"/>
      <c r="Z518" s="682"/>
      <c r="AA518" s="682"/>
      <c r="AB518" s="682"/>
    </row>
    <row r="519" spans="1:28" ht="15">
      <c r="A519" s="682"/>
      <c r="B519" s="682"/>
      <c r="C519" s="682"/>
      <c r="D519" s="682"/>
      <c r="E519" s="682"/>
      <c r="F519" s="682"/>
      <c r="G519" s="682"/>
      <c r="H519" s="682"/>
      <c r="I519" s="682"/>
      <c r="J519" s="682"/>
      <c r="K519" s="682"/>
      <c r="L519" s="682"/>
      <c r="M519" s="682"/>
      <c r="N519" s="682"/>
      <c r="O519" s="682"/>
      <c r="P519" s="682"/>
      <c r="Q519" s="682"/>
      <c r="R519" s="682"/>
      <c r="S519" s="682"/>
      <c r="T519" s="682"/>
      <c r="U519" s="682"/>
      <c r="V519" s="682"/>
      <c r="W519" s="682"/>
      <c r="X519" s="682"/>
      <c r="Y519" s="682"/>
      <c r="Z519" s="682"/>
      <c r="AA519" s="682"/>
      <c r="AB519" s="682"/>
    </row>
    <row r="520" spans="1:28" ht="15">
      <c r="A520" s="682"/>
      <c r="B520" s="682"/>
      <c r="C520" s="682"/>
      <c r="D520" s="682"/>
      <c r="E520" s="682"/>
      <c r="F520" s="682"/>
      <c r="G520" s="682"/>
      <c r="H520" s="682"/>
      <c r="I520" s="682"/>
      <c r="J520" s="682"/>
      <c r="K520" s="682"/>
      <c r="L520" s="682"/>
      <c r="M520" s="682"/>
      <c r="N520" s="682"/>
      <c r="O520" s="682"/>
      <c r="P520" s="682"/>
      <c r="Q520" s="682"/>
      <c r="R520" s="682"/>
      <c r="S520" s="682"/>
      <c r="T520" s="682"/>
      <c r="U520" s="682"/>
      <c r="V520" s="682"/>
      <c r="W520" s="682"/>
      <c r="X520" s="682"/>
      <c r="Y520" s="682"/>
      <c r="Z520" s="682"/>
      <c r="AA520" s="682"/>
      <c r="AB520" s="682"/>
    </row>
    <row r="521" spans="1:28" ht="15">
      <c r="A521" s="682"/>
      <c r="B521" s="682"/>
      <c r="C521" s="682"/>
      <c r="D521" s="682"/>
      <c r="E521" s="682"/>
      <c r="F521" s="682"/>
      <c r="G521" s="682"/>
      <c r="H521" s="682"/>
      <c r="I521" s="682"/>
      <c r="J521" s="682"/>
      <c r="K521" s="682"/>
      <c r="L521" s="682"/>
      <c r="M521" s="682"/>
      <c r="N521" s="682"/>
      <c r="O521" s="682"/>
      <c r="P521" s="682"/>
      <c r="Q521" s="682"/>
      <c r="R521" s="682"/>
      <c r="S521" s="682"/>
      <c r="T521" s="682"/>
      <c r="U521" s="682"/>
      <c r="V521" s="682"/>
      <c r="W521" s="682"/>
      <c r="X521" s="682"/>
      <c r="Y521" s="682"/>
      <c r="Z521" s="682"/>
      <c r="AA521" s="682"/>
      <c r="AB521" s="682"/>
    </row>
    <row r="522" spans="1:28" ht="15">
      <c r="A522" s="682"/>
      <c r="B522" s="682"/>
      <c r="C522" s="682"/>
      <c r="D522" s="682"/>
      <c r="E522" s="682"/>
      <c r="F522" s="682"/>
      <c r="G522" s="682"/>
      <c r="H522" s="682"/>
      <c r="I522" s="682"/>
      <c r="J522" s="682"/>
      <c r="K522" s="682"/>
      <c r="L522" s="682"/>
      <c r="M522" s="682"/>
      <c r="N522" s="682"/>
      <c r="O522" s="682"/>
      <c r="P522" s="682"/>
      <c r="Q522" s="682"/>
      <c r="R522" s="682"/>
      <c r="S522" s="682"/>
      <c r="T522" s="682"/>
      <c r="U522" s="682"/>
      <c r="V522" s="682"/>
      <c r="W522" s="682"/>
      <c r="X522" s="682"/>
      <c r="Y522" s="682"/>
      <c r="Z522" s="682"/>
      <c r="AA522" s="682"/>
      <c r="AB522" s="682"/>
    </row>
    <row r="523" spans="1:28" ht="15">
      <c r="A523" s="682"/>
      <c r="B523" s="682"/>
      <c r="C523" s="682"/>
      <c r="D523" s="682"/>
      <c r="E523" s="682"/>
      <c r="F523" s="682"/>
      <c r="G523" s="682"/>
      <c r="H523" s="682"/>
      <c r="I523" s="682"/>
      <c r="J523" s="682"/>
      <c r="K523" s="682"/>
      <c r="L523" s="682"/>
      <c r="M523" s="682"/>
      <c r="N523" s="682"/>
      <c r="O523" s="682"/>
      <c r="P523" s="682"/>
      <c r="Q523" s="682"/>
      <c r="R523" s="682"/>
      <c r="S523" s="682"/>
      <c r="T523" s="682"/>
      <c r="U523" s="682"/>
      <c r="V523" s="682"/>
      <c r="W523" s="682"/>
      <c r="X523" s="682"/>
      <c r="Y523" s="682"/>
      <c r="Z523" s="682"/>
      <c r="AA523" s="682"/>
      <c r="AB523" s="682"/>
    </row>
    <row r="524" spans="1:28" ht="15">
      <c r="A524" s="682"/>
      <c r="B524" s="682"/>
      <c r="C524" s="682"/>
      <c r="D524" s="682"/>
      <c r="E524" s="682"/>
      <c r="F524" s="682"/>
      <c r="G524" s="682"/>
      <c r="H524" s="682"/>
      <c r="I524" s="682"/>
      <c r="J524" s="682"/>
      <c r="K524" s="682"/>
      <c r="L524" s="682"/>
      <c r="M524" s="682"/>
      <c r="N524" s="682"/>
      <c r="O524" s="682"/>
      <c r="P524" s="682"/>
      <c r="Q524" s="682"/>
      <c r="R524" s="682"/>
      <c r="S524" s="682"/>
      <c r="T524" s="682"/>
      <c r="U524" s="682"/>
      <c r="V524" s="682"/>
      <c r="W524" s="682"/>
      <c r="X524" s="682"/>
      <c r="Y524" s="682"/>
      <c r="Z524" s="682"/>
      <c r="AA524" s="682"/>
      <c r="AB524" s="682"/>
    </row>
    <row r="525" spans="1:28" ht="15">
      <c r="A525" s="682"/>
      <c r="B525" s="682"/>
      <c r="C525" s="682"/>
      <c r="D525" s="682"/>
      <c r="E525" s="682"/>
      <c r="F525" s="682"/>
      <c r="G525" s="682"/>
      <c r="H525" s="682"/>
      <c r="I525" s="682"/>
      <c r="J525" s="682"/>
      <c r="K525" s="682"/>
      <c r="L525" s="682"/>
      <c r="M525" s="682"/>
      <c r="N525" s="682"/>
      <c r="O525" s="682"/>
      <c r="P525" s="682"/>
      <c r="Q525" s="682"/>
      <c r="R525" s="682"/>
      <c r="S525" s="682"/>
      <c r="T525" s="682"/>
      <c r="U525" s="682"/>
      <c r="V525" s="682"/>
      <c r="W525" s="682"/>
      <c r="X525" s="682"/>
      <c r="Y525" s="682"/>
      <c r="Z525" s="682"/>
      <c r="AA525" s="682"/>
      <c r="AB525" s="682"/>
    </row>
    <row r="526" spans="1:28" ht="15">
      <c r="A526" s="682"/>
      <c r="B526" s="682"/>
      <c r="C526" s="682"/>
      <c r="D526" s="682"/>
      <c r="E526" s="682"/>
      <c r="F526" s="682"/>
      <c r="G526" s="682"/>
      <c r="H526" s="682"/>
      <c r="I526" s="682"/>
      <c r="J526" s="682"/>
      <c r="K526" s="682"/>
      <c r="L526" s="682"/>
      <c r="M526" s="682"/>
      <c r="N526" s="682"/>
      <c r="O526" s="682"/>
      <c r="P526" s="682"/>
      <c r="Q526" s="682"/>
      <c r="R526" s="682"/>
      <c r="S526" s="682"/>
      <c r="T526" s="682"/>
      <c r="U526" s="682"/>
      <c r="V526" s="682"/>
      <c r="W526" s="682"/>
      <c r="X526" s="682"/>
      <c r="Y526" s="682"/>
      <c r="Z526" s="682"/>
      <c r="AA526" s="682"/>
      <c r="AB526" s="682"/>
    </row>
    <row r="527" spans="1:28" ht="15">
      <c r="A527" s="682"/>
      <c r="B527" s="682"/>
      <c r="C527" s="682"/>
      <c r="D527" s="682"/>
      <c r="E527" s="682"/>
      <c r="F527" s="682"/>
      <c r="G527" s="682"/>
      <c r="H527" s="682"/>
      <c r="I527" s="682"/>
      <c r="J527" s="682"/>
      <c r="K527" s="682"/>
      <c r="L527" s="682"/>
      <c r="M527" s="682"/>
      <c r="N527" s="682"/>
      <c r="O527" s="682"/>
      <c r="P527" s="682"/>
      <c r="Q527" s="682"/>
      <c r="R527" s="682"/>
      <c r="S527" s="682"/>
      <c r="T527" s="682"/>
      <c r="U527" s="682"/>
      <c r="V527" s="682"/>
      <c r="W527" s="682"/>
      <c r="X527" s="682"/>
      <c r="Y527" s="682"/>
      <c r="Z527" s="682"/>
      <c r="AA527" s="682"/>
      <c r="AB527" s="682"/>
    </row>
    <row r="528" spans="1:28" ht="15">
      <c r="A528" s="682"/>
      <c r="B528" s="682"/>
      <c r="C528" s="682"/>
      <c r="D528" s="682"/>
      <c r="E528" s="682"/>
      <c r="F528" s="682"/>
      <c r="G528" s="682"/>
      <c r="H528" s="682"/>
      <c r="I528" s="682"/>
      <c r="J528" s="682"/>
      <c r="K528" s="682"/>
      <c r="L528" s="682"/>
      <c r="M528" s="682"/>
      <c r="N528" s="682"/>
      <c r="O528" s="682"/>
      <c r="P528" s="682"/>
      <c r="Q528" s="682"/>
      <c r="R528" s="682"/>
      <c r="S528" s="682"/>
      <c r="T528" s="682"/>
      <c r="U528" s="682"/>
      <c r="V528" s="682"/>
      <c r="W528" s="682"/>
      <c r="X528" s="682"/>
      <c r="Y528" s="682"/>
      <c r="Z528" s="682"/>
      <c r="AA528" s="682"/>
      <c r="AB528" s="682"/>
    </row>
    <row r="529" spans="1:28" ht="15">
      <c r="A529" s="682"/>
      <c r="B529" s="682"/>
      <c r="C529" s="682"/>
      <c r="D529" s="682"/>
      <c r="E529" s="682"/>
      <c r="F529" s="682"/>
      <c r="G529" s="682"/>
      <c r="H529" s="682"/>
      <c r="I529" s="682"/>
      <c r="J529" s="682"/>
      <c r="K529" s="682"/>
      <c r="L529" s="682"/>
      <c r="M529" s="682"/>
      <c r="N529" s="682"/>
      <c r="O529" s="682"/>
      <c r="P529" s="682"/>
      <c r="Q529" s="682"/>
      <c r="R529" s="682"/>
      <c r="S529" s="682"/>
      <c r="T529" s="682"/>
      <c r="U529" s="682"/>
      <c r="V529" s="682"/>
      <c r="W529" s="682"/>
      <c r="X529" s="682"/>
      <c r="Y529" s="682"/>
      <c r="Z529" s="682"/>
      <c r="AA529" s="682"/>
      <c r="AB529" s="682"/>
    </row>
    <row r="530" spans="1:28" ht="15">
      <c r="A530" s="682"/>
      <c r="B530" s="682"/>
      <c r="C530" s="682"/>
      <c r="D530" s="682"/>
      <c r="E530" s="682"/>
      <c r="F530" s="682"/>
      <c r="G530" s="682"/>
      <c r="H530" s="682"/>
      <c r="I530" s="682"/>
      <c r="J530" s="682"/>
      <c r="K530" s="682"/>
      <c r="L530" s="682"/>
      <c r="M530" s="682"/>
      <c r="N530" s="682"/>
      <c r="O530" s="682"/>
      <c r="P530" s="682"/>
      <c r="Q530" s="682"/>
      <c r="R530" s="682"/>
      <c r="S530" s="682"/>
      <c r="T530" s="682"/>
      <c r="U530" s="682"/>
      <c r="V530" s="682"/>
      <c r="W530" s="682"/>
      <c r="X530" s="682"/>
      <c r="Y530" s="682"/>
      <c r="Z530" s="682"/>
      <c r="AA530" s="682"/>
      <c r="AB530" s="682"/>
    </row>
    <row r="531" spans="1:28" ht="15">
      <c r="A531" s="682"/>
      <c r="B531" s="682"/>
      <c r="C531" s="682"/>
      <c r="D531" s="682"/>
      <c r="E531" s="682"/>
      <c r="F531" s="682"/>
      <c r="G531" s="682"/>
      <c r="H531" s="682"/>
      <c r="I531" s="682"/>
      <c r="J531" s="682"/>
      <c r="K531" s="682"/>
      <c r="L531" s="682"/>
      <c r="M531" s="682"/>
      <c r="N531" s="682"/>
      <c r="O531" s="682"/>
      <c r="P531" s="682"/>
      <c r="Q531" s="682"/>
      <c r="R531" s="682"/>
      <c r="S531" s="682"/>
      <c r="T531" s="682"/>
      <c r="U531" s="682"/>
      <c r="V531" s="682"/>
      <c r="W531" s="682"/>
      <c r="X531" s="682"/>
      <c r="Y531" s="682"/>
      <c r="Z531" s="682"/>
      <c r="AA531" s="682"/>
      <c r="AB531" s="682"/>
    </row>
    <row r="532" spans="1:28" ht="15">
      <c r="A532" s="682"/>
      <c r="B532" s="682"/>
      <c r="C532" s="682"/>
      <c r="D532" s="682"/>
      <c r="E532" s="682"/>
      <c r="F532" s="682"/>
      <c r="G532" s="682"/>
      <c r="H532" s="682"/>
      <c r="I532" s="682"/>
      <c r="J532" s="682"/>
      <c r="K532" s="682"/>
      <c r="L532" s="682"/>
      <c r="M532" s="682"/>
      <c r="N532" s="682"/>
      <c r="O532" s="682"/>
      <c r="P532" s="682"/>
      <c r="Q532" s="682"/>
      <c r="R532" s="682"/>
      <c r="S532" s="682"/>
      <c r="T532" s="682"/>
      <c r="U532" s="682"/>
      <c r="V532" s="682"/>
      <c r="W532" s="682"/>
      <c r="X532" s="682"/>
      <c r="Y532" s="682"/>
      <c r="Z532" s="682"/>
      <c r="AA532" s="682"/>
      <c r="AB532" s="682"/>
    </row>
    <row r="533" spans="1:28" ht="15">
      <c r="A533" s="682"/>
      <c r="B533" s="682"/>
      <c r="C533" s="682"/>
      <c r="D533" s="682"/>
      <c r="E533" s="682"/>
      <c r="F533" s="682"/>
      <c r="G533" s="682"/>
      <c r="H533" s="682"/>
      <c r="I533" s="682"/>
      <c r="J533" s="682"/>
      <c r="K533" s="682"/>
      <c r="L533" s="682"/>
      <c r="M533" s="682"/>
      <c r="N533" s="682"/>
      <c r="O533" s="682"/>
      <c r="P533" s="682"/>
      <c r="Q533" s="682"/>
      <c r="R533" s="682"/>
      <c r="S533" s="682"/>
      <c r="T533" s="682"/>
      <c r="U533" s="682"/>
      <c r="V533" s="682"/>
      <c r="W533" s="682"/>
      <c r="X533" s="682"/>
      <c r="Y533" s="682"/>
      <c r="Z533" s="682"/>
      <c r="AA533" s="682"/>
      <c r="AB533" s="682"/>
    </row>
    <row r="534" spans="1:28" ht="15">
      <c r="A534" s="682"/>
      <c r="B534" s="682"/>
      <c r="C534" s="682"/>
      <c r="D534" s="682"/>
      <c r="E534" s="682"/>
      <c r="F534" s="682"/>
      <c r="G534" s="682"/>
      <c r="H534" s="682"/>
      <c r="I534" s="682"/>
      <c r="J534" s="682"/>
      <c r="K534" s="682"/>
      <c r="L534" s="682"/>
      <c r="M534" s="682"/>
      <c r="N534" s="682"/>
      <c r="O534" s="682"/>
      <c r="P534" s="682"/>
      <c r="Q534" s="682"/>
      <c r="R534" s="682"/>
      <c r="S534" s="682"/>
      <c r="T534" s="682"/>
      <c r="U534" s="682"/>
      <c r="V534" s="682"/>
      <c r="W534" s="682"/>
      <c r="X534" s="682"/>
      <c r="Y534" s="682"/>
      <c r="Z534" s="682"/>
      <c r="AA534" s="682"/>
      <c r="AB534" s="682"/>
    </row>
    <row r="535" spans="1:28" ht="15">
      <c r="A535" s="682"/>
      <c r="B535" s="682"/>
      <c r="C535" s="682"/>
      <c r="D535" s="682"/>
      <c r="E535" s="682"/>
      <c r="F535" s="682"/>
      <c r="G535" s="682"/>
      <c r="H535" s="682"/>
      <c r="I535" s="682"/>
      <c r="J535" s="682"/>
      <c r="K535" s="682"/>
      <c r="L535" s="682"/>
      <c r="M535" s="682"/>
      <c r="N535" s="682"/>
      <c r="O535" s="682"/>
      <c r="P535" s="682"/>
      <c r="Q535" s="682"/>
      <c r="R535" s="682"/>
      <c r="S535" s="682"/>
      <c r="T535" s="682"/>
      <c r="U535" s="682"/>
      <c r="V535" s="682"/>
      <c r="W535" s="682"/>
      <c r="X535" s="682"/>
      <c r="Y535" s="682"/>
      <c r="Z535" s="682"/>
      <c r="AA535" s="682"/>
      <c r="AB535" s="682"/>
    </row>
    <row r="536" spans="1:28" ht="15">
      <c r="A536" s="682"/>
      <c r="B536" s="682"/>
      <c r="C536" s="682"/>
      <c r="D536" s="682"/>
      <c r="E536" s="682"/>
      <c r="F536" s="682"/>
      <c r="G536" s="682"/>
      <c r="H536" s="682"/>
      <c r="I536" s="682"/>
      <c r="J536" s="682"/>
      <c r="K536" s="682"/>
      <c r="L536" s="682"/>
      <c r="M536" s="682"/>
      <c r="N536" s="682"/>
      <c r="O536" s="682"/>
      <c r="P536" s="682"/>
      <c r="Q536" s="682"/>
      <c r="R536" s="682"/>
      <c r="S536" s="682"/>
      <c r="T536" s="682"/>
      <c r="U536" s="682"/>
      <c r="V536" s="682"/>
      <c r="W536" s="682"/>
      <c r="X536" s="682"/>
      <c r="Y536" s="682"/>
      <c r="Z536" s="682"/>
      <c r="AA536" s="682"/>
      <c r="AB536" s="682"/>
    </row>
    <row r="537" spans="1:28" ht="15">
      <c r="A537" s="682"/>
      <c r="B537" s="682"/>
      <c r="C537" s="682"/>
      <c r="D537" s="682"/>
      <c r="E537" s="682"/>
      <c r="F537" s="682"/>
      <c r="G537" s="682"/>
      <c r="H537" s="682"/>
      <c r="I537" s="682"/>
      <c r="J537" s="682"/>
      <c r="K537" s="682"/>
      <c r="L537" s="682"/>
      <c r="M537" s="682"/>
      <c r="N537" s="682"/>
      <c r="O537" s="682"/>
      <c r="P537" s="682"/>
      <c r="Q537" s="682"/>
      <c r="R537" s="682"/>
      <c r="S537" s="682"/>
      <c r="T537" s="682"/>
      <c r="U537" s="682"/>
      <c r="V537" s="682"/>
      <c r="W537" s="682"/>
      <c r="X537" s="682"/>
      <c r="Y537" s="682"/>
      <c r="Z537" s="682"/>
      <c r="AA537" s="682"/>
      <c r="AB537" s="682"/>
    </row>
    <row r="538" spans="1:28" ht="15">
      <c r="A538" s="682"/>
      <c r="B538" s="682"/>
      <c r="C538" s="682"/>
      <c r="D538" s="682"/>
      <c r="E538" s="682"/>
      <c r="F538" s="682"/>
      <c r="G538" s="682"/>
      <c r="H538" s="682"/>
      <c r="I538" s="682"/>
      <c r="J538" s="682"/>
      <c r="K538" s="682"/>
      <c r="L538" s="682"/>
      <c r="M538" s="682"/>
      <c r="N538" s="682"/>
      <c r="O538" s="682"/>
      <c r="P538" s="682"/>
      <c r="Q538" s="682"/>
      <c r="R538" s="682"/>
      <c r="S538" s="682"/>
      <c r="T538" s="682"/>
      <c r="U538" s="682"/>
      <c r="V538" s="682"/>
      <c r="W538" s="682"/>
      <c r="X538" s="682"/>
      <c r="Y538" s="682"/>
      <c r="Z538" s="682"/>
      <c r="AA538" s="682"/>
      <c r="AB538" s="682"/>
    </row>
    <row r="539" spans="1:28" ht="15">
      <c r="A539" s="682"/>
      <c r="B539" s="682"/>
      <c r="C539" s="682"/>
      <c r="D539" s="682"/>
      <c r="E539" s="682"/>
      <c r="F539" s="682"/>
      <c r="G539" s="682"/>
      <c r="H539" s="682"/>
      <c r="I539" s="682"/>
      <c r="J539" s="682"/>
      <c r="K539" s="682"/>
      <c r="L539" s="682"/>
      <c r="M539" s="682"/>
      <c r="N539" s="682"/>
      <c r="O539" s="682"/>
      <c r="P539" s="682"/>
      <c r="Q539" s="682"/>
      <c r="R539" s="682"/>
      <c r="S539" s="682"/>
      <c r="T539" s="682"/>
      <c r="U539" s="682"/>
      <c r="V539" s="682"/>
      <c r="W539" s="682"/>
      <c r="X539" s="682"/>
      <c r="Y539" s="682"/>
      <c r="Z539" s="682"/>
      <c r="AA539" s="682"/>
      <c r="AB539" s="682"/>
    </row>
    <row r="540" spans="1:28" ht="15">
      <c r="A540" s="682"/>
      <c r="B540" s="682"/>
      <c r="C540" s="682"/>
      <c r="D540" s="682"/>
      <c r="E540" s="682"/>
      <c r="F540" s="682"/>
      <c r="G540" s="682"/>
      <c r="H540" s="682"/>
      <c r="I540" s="682"/>
      <c r="J540" s="682"/>
      <c r="K540" s="682"/>
      <c r="L540" s="682"/>
      <c r="M540" s="682"/>
      <c r="N540" s="682"/>
      <c r="O540" s="682"/>
      <c r="P540" s="682"/>
      <c r="Q540" s="682"/>
      <c r="R540" s="682"/>
      <c r="S540" s="682"/>
      <c r="T540" s="682"/>
      <c r="U540" s="682"/>
      <c r="V540" s="682"/>
      <c r="W540" s="682"/>
      <c r="X540" s="682"/>
      <c r="Y540" s="682"/>
      <c r="Z540" s="682"/>
      <c r="AA540" s="682"/>
      <c r="AB540" s="682"/>
    </row>
    <row r="541" spans="1:28" ht="15">
      <c r="A541" s="682"/>
      <c r="B541" s="682"/>
      <c r="C541" s="682"/>
      <c r="D541" s="682"/>
      <c r="E541" s="682"/>
      <c r="F541" s="682"/>
      <c r="G541" s="682"/>
      <c r="H541" s="682"/>
      <c r="I541" s="682"/>
      <c r="J541" s="682"/>
      <c r="K541" s="682"/>
      <c r="L541" s="682"/>
      <c r="M541" s="682"/>
      <c r="N541" s="682"/>
      <c r="O541" s="682"/>
      <c r="P541" s="682"/>
      <c r="Q541" s="682"/>
      <c r="R541" s="682"/>
      <c r="S541" s="682"/>
      <c r="T541" s="682"/>
      <c r="U541" s="682"/>
      <c r="V541" s="682"/>
      <c r="W541" s="682"/>
      <c r="X541" s="682"/>
      <c r="Y541" s="682"/>
      <c r="Z541" s="682"/>
      <c r="AA541" s="682"/>
      <c r="AB541" s="682"/>
    </row>
    <row r="542" spans="1:28" ht="15">
      <c r="A542" s="682"/>
      <c r="B542" s="682"/>
      <c r="C542" s="682"/>
      <c r="D542" s="682"/>
      <c r="E542" s="682"/>
      <c r="F542" s="682"/>
      <c r="G542" s="682"/>
      <c r="H542" s="682"/>
      <c r="I542" s="682"/>
      <c r="J542" s="682"/>
      <c r="K542" s="682"/>
      <c r="L542" s="682"/>
      <c r="M542" s="682"/>
      <c r="N542" s="682"/>
      <c r="O542" s="682"/>
      <c r="P542" s="682"/>
      <c r="Q542" s="682"/>
      <c r="R542" s="682"/>
      <c r="S542" s="682"/>
      <c r="T542" s="682"/>
      <c r="U542" s="682"/>
      <c r="V542" s="682"/>
      <c r="W542" s="682"/>
      <c r="X542" s="682"/>
      <c r="Y542" s="682"/>
      <c r="Z542" s="682"/>
      <c r="AA542" s="682"/>
      <c r="AB542" s="682"/>
    </row>
    <row r="543" spans="1:28" ht="15">
      <c r="A543" s="682"/>
      <c r="B543" s="682"/>
      <c r="C543" s="682"/>
      <c r="D543" s="682"/>
      <c r="E543" s="682"/>
      <c r="F543" s="682"/>
      <c r="G543" s="682"/>
      <c r="H543" s="682"/>
      <c r="I543" s="682"/>
      <c r="J543" s="682"/>
      <c r="K543" s="682"/>
      <c r="L543" s="682"/>
      <c r="M543" s="682"/>
      <c r="N543" s="682"/>
      <c r="O543" s="682"/>
      <c r="P543" s="682"/>
      <c r="Q543" s="682"/>
      <c r="R543" s="682"/>
      <c r="S543" s="682"/>
      <c r="T543" s="682"/>
      <c r="U543" s="682"/>
      <c r="V543" s="682"/>
      <c r="W543" s="682"/>
      <c r="X543" s="682"/>
      <c r="Y543" s="682"/>
      <c r="Z543" s="682"/>
      <c r="AA543" s="682"/>
      <c r="AB543" s="682"/>
    </row>
    <row r="544" spans="1:28" ht="15">
      <c r="A544" s="682"/>
      <c r="B544" s="682"/>
      <c r="C544" s="682"/>
      <c r="D544" s="682"/>
      <c r="E544" s="682"/>
      <c r="F544" s="682"/>
      <c r="G544" s="682"/>
      <c r="H544" s="682"/>
      <c r="I544" s="682"/>
      <c r="J544" s="682"/>
      <c r="K544" s="682"/>
      <c r="L544" s="682"/>
      <c r="M544" s="682"/>
      <c r="N544" s="682"/>
      <c r="O544" s="682"/>
      <c r="P544" s="682"/>
      <c r="Q544" s="682"/>
      <c r="R544" s="682"/>
      <c r="S544" s="682"/>
      <c r="T544" s="682"/>
      <c r="U544" s="682"/>
      <c r="V544" s="682"/>
      <c r="W544" s="682"/>
      <c r="X544" s="682"/>
      <c r="Y544" s="682"/>
      <c r="Z544" s="682"/>
      <c r="AA544" s="682"/>
      <c r="AB544" s="682"/>
    </row>
    <row r="545" spans="1:28" ht="15">
      <c r="A545" s="682"/>
      <c r="B545" s="682"/>
      <c r="C545" s="682"/>
      <c r="D545" s="682"/>
      <c r="E545" s="682"/>
      <c r="F545" s="682"/>
      <c r="G545" s="682"/>
      <c r="H545" s="682"/>
      <c r="I545" s="682"/>
      <c r="J545" s="682"/>
      <c r="K545" s="682"/>
      <c r="L545" s="682"/>
      <c r="M545" s="682"/>
      <c r="N545" s="682"/>
      <c r="O545" s="682"/>
      <c r="P545" s="682"/>
      <c r="Q545" s="682"/>
      <c r="R545" s="682"/>
      <c r="S545" s="682"/>
      <c r="T545" s="682"/>
      <c r="U545" s="682"/>
      <c r="V545" s="682"/>
      <c r="W545" s="682"/>
      <c r="X545" s="682"/>
      <c r="Y545" s="682"/>
      <c r="Z545" s="682"/>
      <c r="AA545" s="682"/>
      <c r="AB545" s="682"/>
    </row>
    <row r="546" spans="1:28" ht="15">
      <c r="A546" s="682"/>
      <c r="B546" s="682"/>
      <c r="C546" s="682"/>
      <c r="D546" s="682"/>
      <c r="E546" s="682"/>
      <c r="F546" s="682"/>
      <c r="G546" s="682"/>
      <c r="H546" s="682"/>
      <c r="I546" s="682"/>
      <c r="J546" s="682"/>
      <c r="K546" s="682"/>
      <c r="L546" s="682"/>
      <c r="M546" s="682"/>
      <c r="N546" s="682"/>
      <c r="O546" s="682"/>
      <c r="P546" s="682"/>
      <c r="Q546" s="682"/>
      <c r="R546" s="682"/>
      <c r="S546" s="682"/>
      <c r="T546" s="682"/>
      <c r="U546" s="682"/>
      <c r="V546" s="682"/>
      <c r="W546" s="682"/>
      <c r="X546" s="682"/>
      <c r="Y546" s="682"/>
      <c r="Z546" s="682"/>
      <c r="AA546" s="682"/>
      <c r="AB546" s="682"/>
    </row>
    <row r="547" spans="1:28" ht="15">
      <c r="A547" s="682"/>
      <c r="B547" s="682"/>
      <c r="C547" s="682"/>
      <c r="D547" s="682"/>
      <c r="E547" s="682"/>
      <c r="F547" s="682"/>
      <c r="G547" s="682"/>
      <c r="H547" s="682"/>
      <c r="I547" s="682"/>
      <c r="J547" s="682"/>
      <c r="K547" s="682"/>
      <c r="L547" s="682"/>
      <c r="M547" s="682"/>
      <c r="N547" s="682"/>
      <c r="O547" s="682"/>
      <c r="P547" s="682"/>
      <c r="Q547" s="682"/>
      <c r="R547" s="682"/>
      <c r="S547" s="682"/>
      <c r="T547" s="682"/>
      <c r="U547" s="682"/>
      <c r="V547" s="682"/>
      <c r="W547" s="682"/>
      <c r="X547" s="682"/>
      <c r="Y547" s="682"/>
      <c r="Z547" s="682"/>
      <c r="AA547" s="682"/>
      <c r="AB547" s="682"/>
    </row>
    <row r="548" spans="1:28" ht="15">
      <c r="A548" s="682"/>
      <c r="B548" s="682"/>
      <c r="C548" s="682"/>
      <c r="D548" s="682"/>
      <c r="E548" s="682"/>
      <c r="F548" s="682"/>
      <c r="G548" s="682"/>
      <c r="H548" s="682"/>
      <c r="I548" s="682"/>
      <c r="J548" s="682"/>
      <c r="K548" s="682"/>
      <c r="L548" s="682"/>
      <c r="M548" s="682"/>
      <c r="N548" s="682"/>
      <c r="O548" s="682"/>
      <c r="P548" s="682"/>
      <c r="Q548" s="682"/>
      <c r="R548" s="682"/>
      <c r="S548" s="682"/>
      <c r="T548" s="682"/>
      <c r="U548" s="682"/>
      <c r="V548" s="682"/>
      <c r="W548" s="682"/>
      <c r="X548" s="682"/>
      <c r="Y548" s="682"/>
      <c r="Z548" s="682"/>
      <c r="AA548" s="682"/>
      <c r="AB548" s="682"/>
    </row>
    <row r="549" spans="1:28" ht="15">
      <c r="A549" s="682"/>
      <c r="B549" s="682"/>
      <c r="C549" s="682"/>
      <c r="D549" s="682"/>
      <c r="E549" s="682"/>
      <c r="F549" s="682"/>
      <c r="G549" s="682"/>
      <c r="H549" s="682"/>
      <c r="I549" s="682"/>
      <c r="J549" s="682"/>
      <c r="K549" s="682"/>
      <c r="L549" s="682"/>
      <c r="M549" s="682"/>
      <c r="N549" s="682"/>
      <c r="O549" s="682"/>
      <c r="P549" s="682"/>
      <c r="Q549" s="682"/>
      <c r="R549" s="682"/>
      <c r="S549" s="682"/>
      <c r="T549" s="682"/>
      <c r="U549" s="682"/>
      <c r="V549" s="682"/>
      <c r="W549" s="682"/>
      <c r="X549" s="682"/>
      <c r="Y549" s="682"/>
      <c r="Z549" s="682"/>
      <c r="AA549" s="682"/>
      <c r="AB549" s="682"/>
    </row>
    <row r="550" spans="1:28" ht="15">
      <c r="A550" s="682"/>
      <c r="B550" s="682"/>
      <c r="C550" s="682"/>
      <c r="D550" s="682"/>
      <c r="E550" s="682"/>
      <c r="F550" s="682"/>
      <c r="G550" s="682"/>
      <c r="H550" s="682"/>
      <c r="I550" s="682"/>
      <c r="J550" s="682"/>
      <c r="K550" s="682"/>
      <c r="L550" s="682"/>
      <c r="M550" s="682"/>
      <c r="N550" s="682"/>
      <c r="O550" s="682"/>
      <c r="P550" s="682"/>
      <c r="Q550" s="682"/>
      <c r="R550" s="682"/>
      <c r="S550" s="682"/>
      <c r="T550" s="682"/>
      <c r="U550" s="682"/>
      <c r="V550" s="682"/>
      <c r="W550" s="682"/>
      <c r="X550" s="682"/>
      <c r="Y550" s="682"/>
      <c r="Z550" s="682"/>
      <c r="AA550" s="682"/>
      <c r="AB550" s="682"/>
    </row>
    <row r="551" spans="1:28" ht="15">
      <c r="A551" s="682"/>
      <c r="B551" s="682"/>
      <c r="C551" s="682"/>
      <c r="D551" s="682"/>
      <c r="E551" s="682"/>
      <c r="F551" s="682"/>
      <c r="G551" s="682"/>
      <c r="H551" s="682"/>
      <c r="I551" s="682"/>
      <c r="J551" s="682"/>
      <c r="K551" s="682"/>
      <c r="L551" s="682"/>
      <c r="M551" s="682"/>
      <c r="N551" s="682"/>
      <c r="O551" s="682"/>
      <c r="P551" s="682"/>
      <c r="Q551" s="682"/>
      <c r="R551" s="682"/>
      <c r="S551" s="682"/>
      <c r="T551" s="682"/>
      <c r="U551" s="682"/>
      <c r="V551" s="682"/>
      <c r="W551" s="682"/>
      <c r="X551" s="682"/>
      <c r="Y551" s="682"/>
      <c r="Z551" s="682"/>
      <c r="AA551" s="682"/>
      <c r="AB551" s="682"/>
    </row>
    <row r="552" spans="1:28" ht="15">
      <c r="A552" s="682"/>
      <c r="B552" s="682"/>
      <c r="C552" s="682"/>
      <c r="D552" s="682"/>
      <c r="E552" s="682"/>
      <c r="F552" s="682"/>
      <c r="G552" s="682"/>
      <c r="H552" s="682"/>
      <c r="I552" s="682"/>
      <c r="J552" s="682"/>
      <c r="K552" s="682"/>
      <c r="L552" s="682"/>
      <c r="M552" s="682"/>
      <c r="N552" s="682"/>
      <c r="O552" s="682"/>
      <c r="P552" s="682"/>
      <c r="Q552" s="682"/>
      <c r="R552" s="682"/>
      <c r="S552" s="682"/>
      <c r="T552" s="682"/>
      <c r="U552" s="682"/>
      <c r="V552" s="682"/>
      <c r="W552" s="682"/>
      <c r="X552" s="682"/>
      <c r="Y552" s="682"/>
      <c r="Z552" s="682"/>
      <c r="AA552" s="682"/>
      <c r="AB552" s="682"/>
    </row>
    <row r="553" spans="1:28" ht="15">
      <c r="A553" s="682"/>
      <c r="B553" s="682"/>
      <c r="C553" s="682"/>
      <c r="D553" s="682"/>
      <c r="E553" s="682"/>
      <c r="F553" s="682"/>
      <c r="G553" s="682"/>
      <c r="H553" s="682"/>
      <c r="I553" s="682"/>
      <c r="J553" s="682"/>
      <c r="K553" s="682"/>
      <c r="L553" s="682"/>
      <c r="M553" s="682"/>
      <c r="N553" s="682"/>
      <c r="O553" s="682"/>
      <c r="P553" s="682"/>
      <c r="Q553" s="682"/>
      <c r="R553" s="682"/>
      <c r="S553" s="682"/>
      <c r="T553" s="682"/>
      <c r="U553" s="682"/>
      <c r="V553" s="682"/>
      <c r="W553" s="682"/>
      <c r="X553" s="682"/>
      <c r="Y553" s="682"/>
      <c r="Z553" s="682"/>
      <c r="AA553" s="682"/>
      <c r="AB553" s="682"/>
    </row>
    <row r="554" spans="1:28" ht="15">
      <c r="A554" s="682"/>
      <c r="B554" s="682"/>
      <c r="C554" s="682"/>
      <c r="D554" s="682"/>
      <c r="E554" s="682"/>
      <c r="F554" s="682"/>
      <c r="G554" s="682"/>
      <c r="H554" s="682"/>
      <c r="I554" s="682"/>
      <c r="J554" s="682"/>
      <c r="K554" s="682"/>
      <c r="L554" s="682"/>
      <c r="M554" s="682"/>
      <c r="N554" s="682"/>
      <c r="O554" s="682"/>
      <c r="P554" s="682"/>
      <c r="Q554" s="682"/>
      <c r="R554" s="682"/>
      <c r="S554" s="682"/>
      <c r="T554" s="682"/>
      <c r="U554" s="682"/>
      <c r="V554" s="682"/>
      <c r="W554" s="682"/>
      <c r="X554" s="682"/>
      <c r="Y554" s="682"/>
      <c r="Z554" s="682"/>
      <c r="AA554" s="682"/>
      <c r="AB554" s="682"/>
    </row>
    <row r="555" spans="1:28" ht="15">
      <c r="A555" s="682"/>
      <c r="B555" s="682"/>
      <c r="C555" s="682"/>
      <c r="D555" s="682"/>
      <c r="E555" s="682"/>
      <c r="F555" s="682"/>
      <c r="G555" s="682"/>
      <c r="H555" s="682"/>
      <c r="I555" s="682"/>
      <c r="J555" s="682"/>
      <c r="K555" s="682"/>
      <c r="L555" s="682"/>
      <c r="M555" s="682"/>
      <c r="N555" s="682"/>
      <c r="O555" s="682"/>
      <c r="P555" s="682"/>
      <c r="Q555" s="682"/>
      <c r="R555" s="682"/>
      <c r="S555" s="682"/>
      <c r="T555" s="682"/>
      <c r="U555" s="682"/>
      <c r="V555" s="682"/>
      <c r="W555" s="682"/>
      <c r="X555" s="682"/>
      <c r="Y555" s="682"/>
      <c r="Z555" s="682"/>
      <c r="AA555" s="682"/>
      <c r="AB555" s="682"/>
    </row>
    <row r="556" spans="1:28" ht="15">
      <c r="A556" s="682"/>
      <c r="B556" s="682"/>
      <c r="C556" s="682"/>
      <c r="D556" s="682"/>
      <c r="E556" s="682"/>
      <c r="F556" s="682"/>
      <c r="G556" s="682"/>
      <c r="H556" s="682"/>
      <c r="I556" s="682"/>
      <c r="J556" s="682"/>
      <c r="K556" s="682"/>
      <c r="L556" s="682"/>
      <c r="M556" s="682"/>
      <c r="N556" s="682"/>
      <c r="O556" s="682"/>
      <c r="P556" s="682"/>
      <c r="Q556" s="682"/>
      <c r="R556" s="682"/>
      <c r="S556" s="682"/>
      <c r="T556" s="682"/>
      <c r="U556" s="682"/>
      <c r="V556" s="682"/>
      <c r="W556" s="682"/>
      <c r="X556" s="682"/>
      <c r="Y556" s="682"/>
      <c r="Z556" s="682"/>
      <c r="AA556" s="682"/>
      <c r="AB556" s="682"/>
    </row>
    <row r="557" spans="1:28" ht="15">
      <c r="A557" s="682"/>
      <c r="B557" s="682"/>
      <c r="C557" s="682"/>
      <c r="D557" s="682"/>
      <c r="E557" s="682"/>
      <c r="F557" s="682"/>
      <c r="G557" s="682"/>
      <c r="H557" s="682"/>
      <c r="I557" s="682"/>
      <c r="J557" s="682"/>
      <c r="K557" s="682"/>
      <c r="L557" s="682"/>
      <c r="M557" s="682"/>
      <c r="N557" s="682"/>
      <c r="O557" s="682"/>
      <c r="P557" s="682"/>
      <c r="Q557" s="682"/>
      <c r="R557" s="682"/>
      <c r="S557" s="682"/>
      <c r="T557" s="682"/>
      <c r="U557" s="682"/>
      <c r="V557" s="682"/>
      <c r="W557" s="682"/>
      <c r="X557" s="682"/>
      <c r="Y557" s="682"/>
      <c r="Z557" s="682"/>
      <c r="AA557" s="682"/>
      <c r="AB557" s="682"/>
    </row>
    <row r="558" spans="1:28" ht="15">
      <c r="A558" s="682"/>
      <c r="B558" s="682"/>
      <c r="C558" s="682"/>
      <c r="D558" s="682"/>
      <c r="E558" s="682"/>
      <c r="F558" s="682"/>
      <c r="G558" s="682"/>
      <c r="H558" s="682"/>
      <c r="I558" s="682"/>
      <c r="J558" s="682"/>
      <c r="K558" s="682"/>
      <c r="L558" s="682"/>
      <c r="M558" s="682"/>
      <c r="N558" s="682"/>
      <c r="O558" s="682"/>
      <c r="P558" s="682"/>
      <c r="Q558" s="682"/>
      <c r="R558" s="682"/>
      <c r="S558" s="682"/>
      <c r="T558" s="682"/>
      <c r="U558" s="682"/>
      <c r="V558" s="682"/>
      <c r="W558" s="682"/>
      <c r="X558" s="682"/>
      <c r="Y558" s="682"/>
      <c r="Z558" s="682"/>
      <c r="AA558" s="682"/>
      <c r="AB558" s="682"/>
    </row>
    <row r="559" spans="1:28" ht="15">
      <c r="A559" s="682"/>
      <c r="B559" s="682"/>
      <c r="C559" s="682"/>
      <c r="D559" s="682"/>
      <c r="E559" s="682"/>
      <c r="F559" s="682"/>
      <c r="G559" s="682"/>
      <c r="H559" s="682"/>
      <c r="I559" s="682"/>
      <c r="J559" s="682"/>
      <c r="K559" s="682"/>
      <c r="L559" s="682"/>
      <c r="M559" s="682"/>
      <c r="N559" s="682"/>
      <c r="O559" s="682"/>
      <c r="P559" s="682"/>
      <c r="Q559" s="682"/>
      <c r="R559" s="682"/>
      <c r="S559" s="682"/>
      <c r="T559" s="682"/>
      <c r="U559" s="682"/>
      <c r="V559" s="682"/>
      <c r="W559" s="682"/>
      <c r="X559" s="682"/>
      <c r="Y559" s="682"/>
      <c r="Z559" s="682"/>
      <c r="AA559" s="682"/>
      <c r="AB559" s="682"/>
    </row>
    <row r="560" spans="1:28" ht="15">
      <c r="A560" s="682"/>
      <c r="B560" s="682"/>
      <c r="C560" s="682"/>
      <c r="D560" s="682"/>
      <c r="E560" s="682"/>
      <c r="F560" s="682"/>
      <c r="G560" s="682"/>
      <c r="H560" s="682"/>
      <c r="I560" s="682"/>
      <c r="J560" s="682"/>
      <c r="K560" s="682"/>
      <c r="L560" s="682"/>
      <c r="M560" s="682"/>
      <c r="N560" s="682"/>
      <c r="O560" s="682"/>
      <c r="P560" s="682"/>
      <c r="Q560" s="682"/>
      <c r="R560" s="682"/>
      <c r="S560" s="682"/>
      <c r="T560" s="682"/>
      <c r="U560" s="682"/>
      <c r="V560" s="682"/>
      <c r="W560" s="682"/>
      <c r="X560" s="682"/>
      <c r="Y560" s="682"/>
      <c r="Z560" s="682"/>
      <c r="AA560" s="682"/>
      <c r="AB560" s="682"/>
    </row>
    <row r="561" spans="1:28" ht="15">
      <c r="A561" s="682"/>
      <c r="B561" s="682"/>
      <c r="C561" s="682"/>
      <c r="D561" s="682"/>
      <c r="E561" s="682"/>
      <c r="F561" s="682"/>
      <c r="G561" s="682"/>
      <c r="H561" s="682"/>
      <c r="I561" s="682"/>
      <c r="J561" s="682"/>
      <c r="K561" s="682"/>
      <c r="L561" s="682"/>
      <c r="M561" s="682"/>
      <c r="N561" s="682"/>
      <c r="O561" s="682"/>
      <c r="P561" s="682"/>
      <c r="Q561" s="682"/>
      <c r="R561" s="682"/>
      <c r="S561" s="682"/>
      <c r="T561" s="682"/>
      <c r="U561" s="682"/>
      <c r="V561" s="682"/>
      <c r="W561" s="682"/>
      <c r="X561" s="682"/>
      <c r="Y561" s="682"/>
      <c r="Z561" s="682"/>
      <c r="AA561" s="682"/>
      <c r="AB561" s="682"/>
    </row>
    <row r="562" spans="1:28" ht="15">
      <c r="A562" s="682"/>
      <c r="B562" s="682"/>
      <c r="C562" s="682"/>
      <c r="D562" s="682"/>
      <c r="E562" s="682"/>
      <c r="F562" s="682"/>
      <c r="G562" s="682"/>
      <c r="H562" s="682"/>
      <c r="I562" s="682"/>
      <c r="J562" s="682"/>
      <c r="K562" s="682"/>
      <c r="L562" s="682"/>
      <c r="M562" s="682"/>
      <c r="N562" s="682"/>
      <c r="O562" s="682"/>
      <c r="P562" s="682"/>
      <c r="Q562" s="682"/>
      <c r="R562" s="682"/>
      <c r="S562" s="682"/>
      <c r="T562" s="682"/>
      <c r="U562" s="682"/>
      <c r="V562" s="682"/>
      <c r="W562" s="682"/>
      <c r="X562" s="682"/>
      <c r="Y562" s="682"/>
      <c r="Z562" s="682"/>
      <c r="AA562" s="682"/>
      <c r="AB562" s="682"/>
    </row>
    <row r="563" spans="1:28" ht="15">
      <c r="A563" s="682"/>
      <c r="B563" s="682"/>
      <c r="C563" s="682"/>
      <c r="D563" s="682"/>
      <c r="E563" s="682"/>
      <c r="F563" s="682"/>
      <c r="G563" s="682"/>
      <c r="H563" s="682"/>
      <c r="I563" s="682"/>
      <c r="J563" s="682"/>
      <c r="K563" s="682"/>
      <c r="L563" s="682"/>
      <c r="M563" s="682"/>
      <c r="N563" s="682"/>
      <c r="O563" s="682"/>
      <c r="P563" s="682"/>
      <c r="Q563" s="682"/>
      <c r="R563" s="682"/>
      <c r="S563" s="682"/>
      <c r="T563" s="682"/>
      <c r="U563" s="682"/>
      <c r="V563" s="682"/>
      <c r="W563" s="682"/>
      <c r="X563" s="682"/>
      <c r="Y563" s="682"/>
      <c r="Z563" s="682"/>
      <c r="AA563" s="682"/>
      <c r="AB563" s="682"/>
    </row>
    <row r="564" spans="1:28" ht="15">
      <c r="A564" s="682"/>
      <c r="B564" s="682"/>
      <c r="C564" s="682"/>
      <c r="D564" s="682"/>
      <c r="E564" s="682"/>
      <c r="F564" s="682"/>
      <c r="G564" s="682"/>
      <c r="H564" s="682"/>
      <c r="I564" s="682"/>
      <c r="J564" s="682"/>
      <c r="K564" s="682"/>
      <c r="L564" s="682"/>
      <c r="M564" s="682"/>
      <c r="N564" s="682"/>
      <c r="O564" s="682"/>
      <c r="P564" s="682"/>
      <c r="Q564" s="682"/>
      <c r="R564" s="682"/>
      <c r="S564" s="682"/>
      <c r="T564" s="682"/>
      <c r="U564" s="682"/>
      <c r="V564" s="682"/>
      <c r="W564" s="682"/>
      <c r="X564" s="682"/>
      <c r="Y564" s="682"/>
      <c r="Z564" s="682"/>
      <c r="AA564" s="682"/>
      <c r="AB564" s="682"/>
    </row>
    <row r="565" spans="1:28" ht="15">
      <c r="A565" s="682"/>
      <c r="B565" s="682"/>
      <c r="C565" s="682"/>
      <c r="D565" s="682"/>
      <c r="E565" s="682"/>
      <c r="F565" s="682"/>
      <c r="G565" s="682"/>
      <c r="H565" s="682"/>
      <c r="I565" s="682"/>
      <c r="J565" s="682"/>
      <c r="K565" s="682"/>
      <c r="L565" s="682"/>
      <c r="M565" s="682"/>
      <c r="N565" s="682"/>
      <c r="O565" s="682"/>
      <c r="P565" s="682"/>
      <c r="Q565" s="682"/>
      <c r="R565" s="682"/>
      <c r="S565" s="682"/>
      <c r="T565" s="682"/>
      <c r="U565" s="682"/>
      <c r="V565" s="682"/>
      <c r="W565" s="682"/>
      <c r="X565" s="682"/>
      <c r="Y565" s="682"/>
      <c r="Z565" s="682"/>
      <c r="AA565" s="682"/>
      <c r="AB565" s="682"/>
    </row>
    <row r="566" spans="1:28" ht="15">
      <c r="A566" s="682"/>
      <c r="B566" s="682"/>
      <c r="C566" s="682"/>
      <c r="D566" s="682"/>
      <c r="E566" s="682"/>
      <c r="F566" s="682"/>
      <c r="G566" s="682"/>
      <c r="H566" s="682"/>
      <c r="I566" s="682"/>
      <c r="J566" s="682"/>
      <c r="K566" s="682"/>
      <c r="L566" s="682"/>
      <c r="M566" s="682"/>
      <c r="N566" s="682"/>
      <c r="O566" s="682"/>
      <c r="P566" s="682"/>
      <c r="Q566" s="682"/>
      <c r="R566" s="682"/>
      <c r="S566" s="682"/>
      <c r="T566" s="682"/>
      <c r="U566" s="682"/>
      <c r="V566" s="682"/>
      <c r="W566" s="682"/>
      <c r="X566" s="682"/>
      <c r="Y566" s="682"/>
      <c r="Z566" s="682"/>
      <c r="AA566" s="682"/>
      <c r="AB566" s="682"/>
    </row>
    <row r="567" spans="1:28" ht="15">
      <c r="A567" s="682"/>
      <c r="B567" s="682"/>
      <c r="C567" s="682"/>
      <c r="D567" s="682"/>
      <c r="E567" s="682"/>
      <c r="F567" s="682"/>
      <c r="G567" s="682"/>
      <c r="H567" s="682"/>
      <c r="I567" s="682"/>
      <c r="J567" s="682"/>
      <c r="K567" s="682"/>
      <c r="L567" s="682"/>
      <c r="M567" s="682"/>
      <c r="N567" s="682"/>
      <c r="O567" s="682"/>
      <c r="P567" s="682"/>
      <c r="Q567" s="682"/>
      <c r="R567" s="682"/>
      <c r="S567" s="682"/>
      <c r="T567" s="682"/>
      <c r="U567" s="682"/>
      <c r="V567" s="682"/>
      <c r="W567" s="682"/>
      <c r="X567" s="682"/>
      <c r="Y567" s="682"/>
      <c r="Z567" s="682"/>
      <c r="AA567" s="682"/>
      <c r="AB567" s="682"/>
    </row>
    <row r="568" spans="1:28" ht="15">
      <c r="A568" s="682"/>
      <c r="B568" s="682"/>
      <c r="C568" s="682"/>
      <c r="D568" s="682"/>
      <c r="E568" s="682"/>
      <c r="F568" s="682"/>
      <c r="G568" s="682"/>
      <c r="H568" s="682"/>
      <c r="I568" s="682"/>
      <c r="J568" s="682"/>
      <c r="K568" s="682"/>
      <c r="L568" s="682"/>
      <c r="M568" s="682"/>
      <c r="N568" s="682"/>
      <c r="O568" s="682"/>
      <c r="P568" s="682"/>
      <c r="Q568" s="682"/>
      <c r="R568" s="682"/>
      <c r="S568" s="682"/>
      <c r="T568" s="682"/>
      <c r="U568" s="682"/>
      <c r="V568" s="682"/>
      <c r="W568" s="682"/>
      <c r="X568" s="682"/>
      <c r="Y568" s="682"/>
      <c r="Z568" s="682"/>
      <c r="AA568" s="682"/>
      <c r="AB568" s="682"/>
    </row>
    <row r="569" spans="1:28" ht="15">
      <c r="A569" s="682"/>
      <c r="B569" s="682"/>
      <c r="C569" s="682"/>
      <c r="D569" s="682"/>
      <c r="E569" s="682"/>
      <c r="F569" s="682"/>
      <c r="G569" s="682"/>
      <c r="H569" s="682"/>
      <c r="I569" s="682"/>
      <c r="J569" s="682"/>
      <c r="K569" s="682"/>
      <c r="L569" s="682"/>
      <c r="M569" s="682"/>
      <c r="N569" s="682"/>
      <c r="O569" s="682"/>
      <c r="P569" s="682"/>
      <c r="Q569" s="682"/>
      <c r="R569" s="682"/>
      <c r="S569" s="682"/>
      <c r="T569" s="682"/>
      <c r="U569" s="682"/>
      <c r="V569" s="682"/>
      <c r="W569" s="682"/>
      <c r="X569" s="682"/>
      <c r="Y569" s="682"/>
      <c r="Z569" s="682"/>
      <c r="AA569" s="682"/>
      <c r="AB569" s="682"/>
    </row>
    <row r="570" spans="1:28" ht="15">
      <c r="A570" s="682"/>
      <c r="B570" s="682"/>
      <c r="C570" s="682"/>
      <c r="D570" s="682"/>
      <c r="E570" s="682"/>
      <c r="F570" s="682"/>
      <c r="G570" s="682"/>
      <c r="H570" s="682"/>
      <c r="I570" s="682"/>
      <c r="J570" s="682"/>
      <c r="K570" s="682"/>
      <c r="L570" s="682"/>
      <c r="M570" s="682"/>
      <c r="N570" s="682"/>
      <c r="O570" s="682"/>
      <c r="P570" s="682"/>
      <c r="Q570" s="682"/>
      <c r="R570" s="682"/>
      <c r="S570" s="682"/>
      <c r="T570" s="682"/>
      <c r="U570" s="682"/>
      <c r="V570" s="682"/>
      <c r="W570" s="682"/>
      <c r="X570" s="682"/>
      <c r="Y570" s="682"/>
      <c r="Z570" s="682"/>
      <c r="AA570" s="682"/>
      <c r="AB570" s="682"/>
    </row>
    <row r="571" spans="1:28" ht="15">
      <c r="A571" s="682"/>
      <c r="B571" s="682"/>
      <c r="C571" s="682"/>
      <c r="D571" s="682"/>
      <c r="E571" s="682"/>
      <c r="F571" s="682"/>
      <c r="G571" s="682"/>
      <c r="H571" s="682"/>
      <c r="I571" s="682"/>
      <c r="J571" s="682"/>
      <c r="K571" s="682"/>
      <c r="L571" s="682"/>
      <c r="M571" s="682"/>
      <c r="N571" s="682"/>
      <c r="O571" s="682"/>
      <c r="P571" s="682"/>
      <c r="Q571" s="682"/>
      <c r="R571" s="682"/>
      <c r="S571" s="682"/>
      <c r="T571" s="682"/>
      <c r="U571" s="682"/>
      <c r="V571" s="682"/>
      <c r="W571" s="682"/>
      <c r="X571" s="682"/>
      <c r="Y571" s="682"/>
      <c r="Z571" s="682"/>
      <c r="AA571" s="682"/>
      <c r="AB571" s="682"/>
    </row>
    <row r="572" spans="1:28" ht="15">
      <c r="A572" s="682"/>
      <c r="B572" s="682"/>
      <c r="C572" s="682"/>
      <c r="D572" s="682"/>
      <c r="E572" s="682"/>
      <c r="F572" s="682"/>
      <c r="G572" s="682"/>
      <c r="H572" s="682"/>
      <c r="I572" s="682"/>
      <c r="J572" s="682"/>
      <c r="K572" s="682"/>
      <c r="L572" s="682"/>
      <c r="M572" s="682"/>
      <c r="N572" s="682"/>
      <c r="O572" s="682"/>
      <c r="P572" s="682"/>
      <c r="Q572" s="682"/>
      <c r="R572" s="682"/>
      <c r="S572" s="682"/>
      <c r="T572" s="682"/>
      <c r="U572" s="682"/>
      <c r="V572" s="682"/>
      <c r="W572" s="682"/>
      <c r="X572" s="682"/>
      <c r="Y572" s="682"/>
      <c r="Z572" s="682"/>
      <c r="AA572" s="682"/>
      <c r="AB572" s="682"/>
    </row>
    <row r="573" spans="1:28" ht="15">
      <c r="A573" s="682"/>
      <c r="B573" s="682"/>
      <c r="C573" s="682"/>
      <c r="D573" s="682"/>
      <c r="E573" s="682"/>
      <c r="F573" s="682"/>
      <c r="G573" s="682"/>
      <c r="H573" s="682"/>
      <c r="I573" s="682"/>
      <c r="J573" s="682"/>
      <c r="K573" s="682"/>
      <c r="L573" s="682"/>
      <c r="M573" s="682"/>
      <c r="N573" s="682"/>
      <c r="O573" s="682"/>
      <c r="P573" s="682"/>
      <c r="Q573" s="682"/>
      <c r="R573" s="682"/>
      <c r="S573" s="682"/>
      <c r="T573" s="682"/>
      <c r="U573" s="682"/>
      <c r="V573" s="682"/>
      <c r="W573" s="682"/>
      <c r="X573" s="682"/>
      <c r="Y573" s="682"/>
      <c r="Z573" s="682"/>
      <c r="AA573" s="682"/>
      <c r="AB573" s="682"/>
    </row>
    <row r="574" spans="1:28" ht="15">
      <c r="A574" s="682"/>
      <c r="B574" s="682"/>
      <c r="C574" s="682"/>
      <c r="D574" s="682"/>
      <c r="E574" s="682"/>
      <c r="F574" s="682"/>
      <c r="G574" s="682"/>
      <c r="H574" s="682"/>
      <c r="I574" s="682"/>
      <c r="J574" s="682"/>
      <c r="K574" s="682"/>
      <c r="L574" s="682"/>
      <c r="M574" s="682"/>
      <c r="N574" s="682"/>
      <c r="O574" s="682"/>
      <c r="P574" s="682"/>
      <c r="Q574" s="682"/>
      <c r="R574" s="682"/>
      <c r="S574" s="682"/>
      <c r="T574" s="682"/>
      <c r="U574" s="682"/>
      <c r="V574" s="682"/>
      <c r="W574" s="682"/>
      <c r="X574" s="682"/>
      <c r="Y574" s="682"/>
      <c r="Z574" s="682"/>
      <c r="AA574" s="682"/>
      <c r="AB574" s="682"/>
    </row>
    <row r="575" spans="1:28" ht="15">
      <c r="A575" s="682"/>
      <c r="B575" s="682"/>
      <c r="C575" s="682"/>
      <c r="D575" s="682"/>
      <c r="E575" s="682"/>
      <c r="F575" s="682"/>
      <c r="G575" s="682"/>
      <c r="H575" s="682"/>
      <c r="I575" s="682"/>
      <c r="J575" s="682"/>
      <c r="K575" s="682"/>
      <c r="L575" s="682"/>
      <c r="M575" s="682"/>
      <c r="N575" s="682"/>
      <c r="O575" s="682"/>
      <c r="P575" s="682"/>
      <c r="Q575" s="682"/>
      <c r="R575" s="682"/>
      <c r="S575" s="682"/>
      <c r="T575" s="682"/>
      <c r="U575" s="682"/>
      <c r="V575" s="682"/>
      <c r="W575" s="682"/>
      <c r="X575" s="682"/>
      <c r="Y575" s="682"/>
      <c r="Z575" s="682"/>
      <c r="AA575" s="682"/>
      <c r="AB575" s="682"/>
    </row>
    <row r="576" spans="1:28" ht="15">
      <c r="A576" s="682"/>
      <c r="B576" s="682"/>
      <c r="C576" s="682"/>
      <c r="D576" s="682"/>
      <c r="E576" s="682"/>
      <c r="F576" s="682"/>
      <c r="G576" s="682"/>
      <c r="H576" s="682"/>
      <c r="I576" s="682"/>
      <c r="J576" s="682"/>
      <c r="K576" s="682"/>
      <c r="L576" s="682"/>
      <c r="M576" s="682"/>
      <c r="N576" s="682"/>
      <c r="O576" s="682"/>
      <c r="P576" s="682"/>
      <c r="Q576" s="682"/>
      <c r="R576" s="682"/>
      <c r="S576" s="682"/>
      <c r="T576" s="682"/>
      <c r="U576" s="682"/>
      <c r="V576" s="682"/>
      <c r="W576" s="682"/>
      <c r="X576" s="682"/>
      <c r="Y576" s="682"/>
      <c r="Z576" s="682"/>
      <c r="AA576" s="682"/>
      <c r="AB576" s="682"/>
    </row>
    <row r="577" spans="1:28" ht="15">
      <c r="A577" s="682"/>
      <c r="B577" s="682"/>
      <c r="C577" s="682"/>
      <c r="D577" s="682"/>
      <c r="E577" s="682"/>
      <c r="F577" s="682"/>
      <c r="G577" s="682"/>
      <c r="H577" s="682"/>
      <c r="I577" s="682"/>
      <c r="J577" s="682"/>
      <c r="K577" s="682"/>
      <c r="L577" s="682"/>
      <c r="M577" s="682"/>
      <c r="N577" s="682"/>
      <c r="O577" s="682"/>
      <c r="P577" s="682"/>
      <c r="Q577" s="682"/>
      <c r="R577" s="682"/>
      <c r="S577" s="682"/>
      <c r="T577" s="682"/>
      <c r="U577" s="682"/>
      <c r="V577" s="682"/>
      <c r="W577" s="682"/>
      <c r="X577" s="682"/>
      <c r="Y577" s="682"/>
      <c r="Z577" s="682"/>
      <c r="AA577" s="682"/>
      <c r="AB577" s="682"/>
    </row>
    <row r="578" spans="1:28" ht="15">
      <c r="A578" s="682"/>
      <c r="B578" s="682"/>
      <c r="C578" s="682"/>
      <c r="D578" s="682"/>
      <c r="E578" s="682"/>
      <c r="F578" s="682"/>
      <c r="G578" s="682"/>
      <c r="H578" s="682"/>
      <c r="I578" s="682"/>
      <c r="J578" s="682"/>
      <c r="K578" s="682"/>
      <c r="L578" s="682"/>
      <c r="M578" s="682"/>
      <c r="N578" s="682"/>
      <c r="O578" s="682"/>
      <c r="P578" s="682"/>
      <c r="Q578" s="682"/>
      <c r="R578" s="682"/>
      <c r="S578" s="682"/>
      <c r="T578" s="682"/>
      <c r="U578" s="682"/>
      <c r="V578" s="682"/>
      <c r="W578" s="682"/>
      <c r="X578" s="682"/>
      <c r="Y578" s="682"/>
      <c r="Z578" s="682"/>
      <c r="AA578" s="682"/>
      <c r="AB578" s="682"/>
    </row>
    <row r="579" spans="1:28" ht="15">
      <c r="A579" s="682"/>
      <c r="B579" s="682"/>
      <c r="C579" s="682"/>
      <c r="D579" s="682"/>
      <c r="E579" s="682"/>
      <c r="F579" s="682"/>
      <c r="G579" s="682"/>
      <c r="H579" s="682"/>
      <c r="I579" s="682"/>
      <c r="J579" s="682"/>
      <c r="K579" s="682"/>
      <c r="L579" s="682"/>
      <c r="M579" s="682"/>
      <c r="N579" s="682"/>
      <c r="O579" s="682"/>
      <c r="P579" s="682"/>
      <c r="Q579" s="682"/>
      <c r="R579" s="682"/>
      <c r="S579" s="682"/>
      <c r="T579" s="682"/>
      <c r="U579" s="682"/>
      <c r="V579" s="682"/>
      <c r="W579" s="682"/>
      <c r="X579" s="682"/>
      <c r="Y579" s="682"/>
      <c r="Z579" s="682"/>
      <c r="AA579" s="682"/>
      <c r="AB579" s="682"/>
    </row>
    <row r="580" spans="1:28" ht="15">
      <c r="A580" s="682"/>
      <c r="B580" s="682"/>
      <c r="C580" s="682"/>
      <c r="D580" s="682"/>
      <c r="E580" s="682"/>
      <c r="F580" s="682"/>
      <c r="G580" s="682"/>
      <c r="H580" s="682"/>
      <c r="I580" s="682"/>
      <c r="J580" s="682"/>
      <c r="K580" s="682"/>
      <c r="L580" s="682"/>
      <c r="M580" s="682"/>
      <c r="N580" s="682"/>
      <c r="O580" s="682"/>
      <c r="P580" s="682"/>
      <c r="Q580" s="682"/>
      <c r="R580" s="682"/>
      <c r="S580" s="682"/>
      <c r="T580" s="682"/>
      <c r="U580" s="682"/>
      <c r="V580" s="682"/>
      <c r="W580" s="682"/>
      <c r="X580" s="682"/>
      <c r="Y580" s="682"/>
      <c r="Z580" s="682"/>
      <c r="AA580" s="682"/>
      <c r="AB580" s="682"/>
    </row>
    <row r="581" spans="1:28" ht="15">
      <c r="A581" s="682"/>
      <c r="B581" s="682"/>
      <c r="C581" s="682"/>
      <c r="D581" s="682"/>
      <c r="E581" s="682"/>
      <c r="F581" s="682"/>
      <c r="G581" s="682"/>
      <c r="H581" s="682"/>
      <c r="I581" s="682"/>
      <c r="J581" s="682"/>
      <c r="K581" s="682"/>
      <c r="L581" s="682"/>
      <c r="M581" s="682"/>
      <c r="N581" s="682"/>
      <c r="O581" s="682"/>
      <c r="P581" s="682"/>
      <c r="Q581" s="682"/>
      <c r="R581" s="682"/>
      <c r="S581" s="682"/>
      <c r="T581" s="682"/>
      <c r="U581" s="682"/>
      <c r="V581" s="682"/>
      <c r="W581" s="682"/>
      <c r="X581" s="682"/>
      <c r="Y581" s="682"/>
      <c r="Z581" s="682"/>
      <c r="AA581" s="682"/>
      <c r="AB581" s="682"/>
    </row>
    <row r="582" spans="1:28" ht="15">
      <c r="A582" s="682"/>
      <c r="B582" s="682"/>
      <c r="C582" s="682"/>
      <c r="D582" s="682"/>
      <c r="E582" s="682"/>
      <c r="F582" s="682"/>
      <c r="G582" s="682"/>
      <c r="H582" s="682"/>
      <c r="I582" s="682"/>
      <c r="J582" s="682"/>
      <c r="K582" s="682"/>
      <c r="L582" s="682"/>
      <c r="M582" s="682"/>
      <c r="N582" s="682"/>
      <c r="O582" s="682"/>
      <c r="P582" s="682"/>
      <c r="Q582" s="682"/>
      <c r="R582" s="682"/>
      <c r="S582" s="682"/>
      <c r="T582" s="682"/>
      <c r="U582" s="682"/>
      <c r="V582" s="682"/>
      <c r="W582" s="682"/>
      <c r="X582" s="682"/>
      <c r="Y582" s="682"/>
      <c r="Z582" s="682"/>
      <c r="AA582" s="682"/>
      <c r="AB582" s="682"/>
    </row>
    <row r="583" spans="1:28" ht="15">
      <c r="A583" s="682"/>
      <c r="B583" s="682"/>
      <c r="C583" s="682"/>
      <c r="D583" s="682"/>
      <c r="E583" s="682"/>
      <c r="F583" s="682"/>
      <c r="G583" s="682"/>
      <c r="H583" s="682"/>
      <c r="I583" s="682"/>
      <c r="J583" s="682"/>
      <c r="K583" s="682"/>
      <c r="L583" s="682"/>
      <c r="M583" s="682"/>
      <c r="N583" s="682"/>
      <c r="O583" s="682"/>
      <c r="P583" s="682"/>
      <c r="Q583" s="682"/>
      <c r="R583" s="682"/>
      <c r="S583" s="682"/>
      <c r="T583" s="682"/>
      <c r="U583" s="682"/>
      <c r="V583" s="682"/>
      <c r="W583" s="682"/>
      <c r="X583" s="682"/>
      <c r="Y583" s="682"/>
      <c r="Z583" s="682"/>
      <c r="AA583" s="682"/>
      <c r="AB583" s="682"/>
    </row>
    <row r="584" spans="1:28" ht="15">
      <c r="A584" s="682"/>
      <c r="B584" s="682"/>
      <c r="C584" s="682"/>
      <c r="D584" s="682"/>
      <c r="E584" s="682"/>
      <c r="F584" s="682"/>
      <c r="G584" s="682"/>
      <c r="H584" s="682"/>
      <c r="I584" s="682"/>
      <c r="J584" s="682"/>
      <c r="K584" s="682"/>
      <c r="L584" s="682"/>
      <c r="M584" s="682"/>
      <c r="N584" s="682"/>
      <c r="O584" s="682"/>
      <c r="P584" s="682"/>
      <c r="Q584" s="682"/>
      <c r="R584" s="682"/>
      <c r="S584" s="682"/>
      <c r="T584" s="682"/>
      <c r="U584" s="682"/>
      <c r="V584" s="682"/>
      <c r="W584" s="682"/>
      <c r="X584" s="682"/>
      <c r="Y584" s="682"/>
      <c r="Z584" s="682"/>
      <c r="AA584" s="682"/>
      <c r="AB584" s="682"/>
    </row>
    <row r="585" spans="1:28" ht="15">
      <c r="A585" s="682"/>
      <c r="B585" s="682"/>
      <c r="C585" s="682"/>
      <c r="D585" s="682"/>
      <c r="E585" s="682"/>
      <c r="F585" s="682"/>
      <c r="G585" s="682"/>
      <c r="H585" s="682"/>
      <c r="I585" s="682"/>
      <c r="J585" s="682"/>
      <c r="K585" s="682"/>
      <c r="L585" s="682"/>
      <c r="M585" s="682"/>
      <c r="N585" s="682"/>
      <c r="O585" s="682"/>
      <c r="P585" s="682"/>
      <c r="Q585" s="682"/>
      <c r="R585" s="682"/>
      <c r="S585" s="682"/>
      <c r="T585" s="682"/>
      <c r="U585" s="682"/>
      <c r="V585" s="682"/>
      <c r="W585" s="682"/>
      <c r="X585" s="682"/>
      <c r="Y585" s="682"/>
      <c r="Z585" s="682"/>
      <c r="AA585" s="682"/>
      <c r="AB585" s="682"/>
    </row>
    <row r="586" spans="1:28" ht="15">
      <c r="A586" s="682"/>
      <c r="B586" s="682"/>
      <c r="C586" s="682"/>
      <c r="D586" s="682"/>
      <c r="E586" s="682"/>
      <c r="F586" s="682"/>
      <c r="G586" s="682"/>
      <c r="H586" s="682"/>
      <c r="I586" s="682"/>
      <c r="J586" s="682"/>
      <c r="K586" s="682"/>
      <c r="L586" s="682"/>
      <c r="M586" s="682"/>
      <c r="N586" s="682"/>
      <c r="O586" s="682"/>
      <c r="P586" s="682"/>
      <c r="Q586" s="682"/>
      <c r="R586" s="682"/>
      <c r="S586" s="682"/>
      <c r="T586" s="682"/>
      <c r="U586" s="682"/>
      <c r="V586" s="682"/>
      <c r="W586" s="682"/>
      <c r="X586" s="682"/>
      <c r="Y586" s="682"/>
      <c r="Z586" s="682"/>
      <c r="AA586" s="682"/>
      <c r="AB586" s="682"/>
    </row>
    <row r="587" spans="1:28" ht="15">
      <c r="A587" s="682"/>
      <c r="B587" s="682"/>
      <c r="C587" s="682"/>
      <c r="D587" s="682"/>
      <c r="E587" s="682"/>
      <c r="F587" s="682"/>
      <c r="G587" s="682"/>
      <c r="H587" s="682"/>
      <c r="I587" s="682"/>
      <c r="J587" s="682"/>
      <c r="K587" s="682"/>
      <c r="L587" s="682"/>
      <c r="M587" s="682"/>
      <c r="N587" s="682"/>
      <c r="O587" s="682"/>
      <c r="P587" s="682"/>
      <c r="Q587" s="682"/>
      <c r="R587" s="682"/>
      <c r="S587" s="682"/>
      <c r="T587" s="682"/>
      <c r="U587" s="682"/>
      <c r="V587" s="682"/>
      <c r="W587" s="682"/>
      <c r="X587" s="682"/>
      <c r="Y587" s="682"/>
      <c r="Z587" s="682"/>
      <c r="AA587" s="682"/>
      <c r="AB587" s="682"/>
    </row>
    <row r="588" spans="1:28" ht="15">
      <c r="A588" s="682"/>
      <c r="B588" s="682"/>
      <c r="C588" s="682"/>
      <c r="D588" s="682"/>
      <c r="E588" s="682"/>
      <c r="F588" s="682"/>
      <c r="G588" s="682"/>
      <c r="H588" s="682"/>
      <c r="I588" s="682"/>
      <c r="J588" s="682"/>
      <c r="K588" s="682"/>
      <c r="L588" s="682"/>
      <c r="M588" s="682"/>
      <c r="N588" s="682"/>
      <c r="O588" s="682"/>
      <c r="P588" s="682"/>
      <c r="Q588" s="682"/>
      <c r="R588" s="682"/>
      <c r="S588" s="682"/>
      <c r="T588" s="682"/>
      <c r="U588" s="682"/>
      <c r="V588" s="682"/>
      <c r="W588" s="682"/>
      <c r="X588" s="682"/>
      <c r="Y588" s="682"/>
      <c r="Z588" s="682"/>
      <c r="AA588" s="682"/>
      <c r="AB588" s="682"/>
    </row>
    <row r="589" spans="1:28" ht="15">
      <c r="A589" s="682"/>
      <c r="B589" s="682"/>
      <c r="C589" s="682"/>
      <c r="D589" s="682"/>
      <c r="E589" s="682"/>
      <c r="F589" s="682"/>
      <c r="G589" s="682"/>
      <c r="H589" s="682"/>
      <c r="I589" s="682"/>
      <c r="J589" s="682"/>
      <c r="K589" s="682"/>
      <c r="L589" s="682"/>
      <c r="M589" s="682"/>
      <c r="N589" s="682"/>
      <c r="O589" s="682"/>
      <c r="P589" s="682"/>
      <c r="Q589" s="682"/>
      <c r="R589" s="682"/>
      <c r="S589" s="682"/>
      <c r="T589" s="682"/>
      <c r="U589" s="682"/>
      <c r="V589" s="682"/>
      <c r="W589" s="682"/>
      <c r="X589" s="682"/>
      <c r="Y589" s="682"/>
      <c r="Z589" s="682"/>
      <c r="AA589" s="682"/>
      <c r="AB589" s="682"/>
    </row>
    <row r="590" spans="1:28" ht="15">
      <c r="A590" s="682"/>
      <c r="B590" s="682"/>
      <c r="C590" s="682"/>
      <c r="D590" s="682"/>
      <c r="E590" s="682"/>
      <c r="F590" s="682"/>
      <c r="G590" s="682"/>
      <c r="H590" s="682"/>
      <c r="I590" s="682"/>
      <c r="J590" s="682"/>
      <c r="K590" s="682"/>
      <c r="L590" s="682"/>
      <c r="M590" s="682"/>
      <c r="N590" s="682"/>
      <c r="O590" s="682"/>
      <c r="P590" s="682"/>
      <c r="Q590" s="682"/>
      <c r="R590" s="682"/>
      <c r="S590" s="682"/>
      <c r="T590" s="682"/>
      <c r="U590" s="682"/>
      <c r="V590" s="682"/>
      <c r="W590" s="682"/>
      <c r="X590" s="682"/>
      <c r="Y590" s="682"/>
      <c r="Z590" s="682"/>
      <c r="AA590" s="682"/>
      <c r="AB590" s="682"/>
    </row>
    <row r="591" spans="1:28" ht="15">
      <c r="A591" s="682"/>
      <c r="B591" s="682"/>
      <c r="C591" s="682"/>
      <c r="D591" s="682"/>
      <c r="E591" s="682"/>
      <c r="F591" s="682"/>
      <c r="G591" s="682"/>
      <c r="H591" s="682"/>
      <c r="I591" s="682"/>
      <c r="J591" s="682"/>
      <c r="K591" s="682"/>
      <c r="L591" s="682"/>
      <c r="M591" s="682"/>
      <c r="N591" s="682"/>
      <c r="O591" s="682"/>
      <c r="P591" s="682"/>
      <c r="Q591" s="682"/>
      <c r="R591" s="682"/>
      <c r="S591" s="682"/>
      <c r="T591" s="682"/>
      <c r="U591" s="682"/>
      <c r="V591" s="682"/>
      <c r="W591" s="682"/>
      <c r="X591" s="682"/>
      <c r="Y591" s="682"/>
      <c r="Z591" s="682"/>
      <c r="AA591" s="682"/>
      <c r="AB591" s="682"/>
    </row>
    <row r="592" spans="1:28" ht="15">
      <c r="A592" s="682"/>
      <c r="B592" s="682"/>
      <c r="C592" s="682"/>
      <c r="D592" s="682"/>
      <c r="E592" s="682"/>
      <c r="F592" s="682"/>
      <c r="G592" s="682"/>
      <c r="H592" s="682"/>
      <c r="I592" s="682"/>
      <c r="J592" s="682"/>
      <c r="K592" s="682"/>
      <c r="L592" s="682"/>
      <c r="M592" s="682"/>
      <c r="N592" s="682"/>
      <c r="O592" s="682"/>
      <c r="P592" s="682"/>
      <c r="Q592" s="682"/>
      <c r="R592" s="682"/>
      <c r="S592" s="682"/>
      <c r="T592" s="682"/>
      <c r="U592" s="682"/>
      <c r="V592" s="682"/>
      <c r="W592" s="682"/>
      <c r="X592" s="682"/>
      <c r="Y592" s="682"/>
      <c r="Z592" s="682"/>
      <c r="AA592" s="682"/>
      <c r="AB592" s="682"/>
    </row>
    <row r="593" spans="1:28" ht="15">
      <c r="A593" s="682"/>
      <c r="B593" s="682"/>
      <c r="C593" s="682"/>
      <c r="D593" s="682"/>
      <c r="E593" s="682"/>
      <c r="F593" s="682"/>
      <c r="G593" s="682"/>
      <c r="H593" s="682"/>
      <c r="I593" s="682"/>
      <c r="J593" s="682"/>
      <c r="K593" s="682"/>
      <c r="L593" s="682"/>
      <c r="M593" s="682"/>
      <c r="N593" s="682"/>
      <c r="O593" s="682"/>
      <c r="P593" s="682"/>
      <c r="Q593" s="682"/>
      <c r="R593" s="682"/>
      <c r="S593" s="682"/>
      <c r="T593" s="682"/>
      <c r="U593" s="682"/>
      <c r="V593" s="682"/>
      <c r="W593" s="682"/>
      <c r="X593" s="682"/>
      <c r="Y593" s="682"/>
      <c r="Z593" s="682"/>
      <c r="AA593" s="682"/>
      <c r="AB593" s="682"/>
    </row>
    <row r="594" spans="1:28" ht="15">
      <c r="A594" s="682"/>
      <c r="B594" s="682"/>
      <c r="C594" s="682"/>
      <c r="D594" s="682"/>
      <c r="E594" s="682"/>
      <c r="F594" s="682"/>
      <c r="G594" s="682"/>
      <c r="H594" s="682"/>
      <c r="I594" s="682"/>
      <c r="J594" s="682"/>
      <c r="K594" s="682"/>
      <c r="L594" s="682"/>
      <c r="M594" s="682"/>
      <c r="N594" s="682"/>
      <c r="O594" s="682"/>
      <c r="P594" s="682"/>
      <c r="Q594" s="682"/>
      <c r="R594" s="682"/>
      <c r="S594" s="682"/>
      <c r="T594" s="682"/>
      <c r="U594" s="682"/>
      <c r="V594" s="682"/>
      <c r="W594" s="682"/>
      <c r="X594" s="682"/>
      <c r="Y594" s="682"/>
      <c r="Z594" s="682"/>
      <c r="AA594" s="682"/>
      <c r="AB594" s="682"/>
    </row>
    <row r="595" spans="1:28" ht="15">
      <c r="A595" s="682"/>
      <c r="B595" s="682"/>
      <c r="C595" s="682"/>
      <c r="D595" s="682"/>
      <c r="E595" s="682"/>
      <c r="F595" s="682"/>
      <c r="G595" s="682"/>
      <c r="H595" s="682"/>
      <c r="I595" s="682"/>
      <c r="J595" s="682"/>
      <c r="K595" s="682"/>
      <c r="L595" s="682"/>
      <c r="M595" s="682"/>
      <c r="N595" s="682"/>
      <c r="O595" s="682"/>
      <c r="P595" s="682"/>
      <c r="Q595" s="682"/>
      <c r="R595" s="682"/>
      <c r="S595" s="682"/>
      <c r="T595" s="682"/>
      <c r="U595" s="682"/>
      <c r="V595" s="682"/>
      <c r="W595" s="682"/>
      <c r="X595" s="682"/>
      <c r="Y595" s="682"/>
      <c r="Z595" s="682"/>
      <c r="AA595" s="682"/>
      <c r="AB595" s="682"/>
    </row>
    <row r="596" spans="1:28" ht="15">
      <c r="A596" s="682"/>
      <c r="B596" s="682"/>
      <c r="C596" s="682"/>
      <c r="D596" s="682"/>
      <c r="E596" s="682"/>
      <c r="F596" s="682"/>
      <c r="G596" s="682"/>
      <c r="H596" s="682"/>
      <c r="I596" s="682"/>
      <c r="J596" s="682"/>
      <c r="K596" s="682"/>
      <c r="L596" s="682"/>
      <c r="M596" s="682"/>
      <c r="N596" s="682"/>
      <c r="O596" s="682"/>
      <c r="P596" s="682"/>
      <c r="Q596" s="682"/>
      <c r="R596" s="682"/>
      <c r="S596" s="682"/>
      <c r="T596" s="682"/>
      <c r="U596" s="682"/>
      <c r="V596" s="682"/>
      <c r="W596" s="682"/>
      <c r="X596" s="682"/>
      <c r="Y596" s="682"/>
      <c r="Z596" s="682"/>
      <c r="AA596" s="682"/>
      <c r="AB596" s="682"/>
    </row>
    <row r="597" spans="1:28" ht="15">
      <c r="A597" s="682"/>
      <c r="B597" s="682"/>
      <c r="C597" s="682"/>
      <c r="D597" s="682"/>
      <c r="E597" s="682"/>
      <c r="F597" s="682"/>
      <c r="G597" s="682"/>
      <c r="H597" s="682"/>
      <c r="I597" s="682"/>
      <c r="J597" s="682"/>
      <c r="K597" s="682"/>
      <c r="L597" s="682"/>
      <c r="M597" s="682"/>
      <c r="N597" s="682"/>
      <c r="O597" s="682"/>
      <c r="P597" s="682"/>
      <c r="Q597" s="682"/>
      <c r="R597" s="682"/>
      <c r="S597" s="682"/>
      <c r="T597" s="682"/>
      <c r="U597" s="682"/>
      <c r="V597" s="682"/>
      <c r="W597" s="682"/>
      <c r="X597" s="682"/>
      <c r="Y597" s="682"/>
      <c r="Z597" s="682"/>
      <c r="AA597" s="682"/>
      <c r="AB597" s="682"/>
    </row>
    <row r="598" spans="1:28" ht="15">
      <c r="A598" s="682"/>
      <c r="B598" s="682"/>
      <c r="C598" s="682"/>
      <c r="D598" s="682"/>
      <c r="E598" s="682"/>
      <c r="F598" s="682"/>
      <c r="G598" s="682"/>
      <c r="H598" s="682"/>
      <c r="I598" s="682"/>
      <c r="J598" s="682"/>
      <c r="K598" s="682"/>
      <c r="L598" s="682"/>
      <c r="M598" s="682"/>
      <c r="N598" s="682"/>
      <c r="O598" s="682"/>
      <c r="P598" s="682"/>
      <c r="Q598" s="682"/>
      <c r="R598" s="682"/>
      <c r="S598" s="682"/>
      <c r="T598" s="682"/>
      <c r="U598" s="682"/>
      <c r="V598" s="682"/>
      <c r="W598" s="682"/>
      <c r="X598" s="682"/>
      <c r="Y598" s="682"/>
      <c r="Z598" s="682"/>
      <c r="AA598" s="682"/>
      <c r="AB598" s="682"/>
    </row>
    <row r="599" spans="1:28" ht="15">
      <c r="A599" s="682"/>
      <c r="B599" s="682"/>
      <c r="C599" s="682"/>
      <c r="D599" s="682"/>
      <c r="E599" s="682"/>
      <c r="F599" s="682"/>
      <c r="G599" s="682"/>
      <c r="H599" s="682"/>
      <c r="I599" s="682"/>
      <c r="J599" s="682"/>
      <c r="K599" s="682"/>
      <c r="L599" s="682"/>
      <c r="M599" s="682"/>
      <c r="N599" s="682"/>
      <c r="O599" s="682"/>
      <c r="P599" s="682"/>
      <c r="Q599" s="682"/>
      <c r="R599" s="682"/>
      <c r="S599" s="682"/>
      <c r="T599" s="682"/>
      <c r="U599" s="682"/>
      <c r="V599" s="682"/>
      <c r="W599" s="682"/>
      <c r="X599" s="682"/>
      <c r="Y599" s="682"/>
      <c r="Z599" s="682"/>
      <c r="AA599" s="682"/>
      <c r="AB599" s="682"/>
    </row>
    <row r="600" spans="1:28" ht="15">
      <c r="A600" s="682"/>
      <c r="B600" s="682"/>
      <c r="C600" s="682"/>
      <c r="D600" s="682"/>
      <c r="E600" s="682"/>
      <c r="F600" s="682"/>
      <c r="G600" s="682"/>
      <c r="H600" s="682"/>
      <c r="I600" s="682"/>
      <c r="J600" s="682"/>
      <c r="K600" s="682"/>
      <c r="L600" s="682"/>
      <c r="M600" s="682"/>
      <c r="N600" s="682"/>
      <c r="O600" s="682"/>
      <c r="P600" s="682"/>
      <c r="Q600" s="682"/>
      <c r="R600" s="682"/>
      <c r="S600" s="682"/>
      <c r="T600" s="682"/>
      <c r="U600" s="682"/>
      <c r="V600" s="682"/>
      <c r="W600" s="682"/>
      <c r="X600" s="682"/>
      <c r="Y600" s="682"/>
      <c r="Z600" s="682"/>
      <c r="AA600" s="682"/>
      <c r="AB600" s="682"/>
    </row>
    <row r="601" spans="1:28" ht="15">
      <c r="A601" s="682"/>
      <c r="B601" s="682"/>
      <c r="C601" s="682"/>
      <c r="D601" s="682"/>
      <c r="E601" s="682"/>
      <c r="F601" s="682"/>
      <c r="G601" s="682"/>
      <c r="H601" s="682"/>
      <c r="I601" s="682"/>
      <c r="J601" s="682"/>
      <c r="K601" s="682"/>
      <c r="L601" s="682"/>
      <c r="M601" s="682"/>
      <c r="N601" s="682"/>
      <c r="O601" s="682"/>
      <c r="P601" s="682"/>
      <c r="Q601" s="682"/>
      <c r="R601" s="682"/>
      <c r="S601" s="682"/>
      <c r="T601" s="682"/>
      <c r="U601" s="682"/>
      <c r="V601" s="682"/>
      <c r="W601" s="682"/>
      <c r="X601" s="682"/>
      <c r="Y601" s="682"/>
      <c r="Z601" s="682"/>
      <c r="AA601" s="682"/>
      <c r="AB601" s="682"/>
    </row>
    <row r="602" spans="1:28" ht="15">
      <c r="A602" s="682"/>
      <c r="B602" s="682"/>
      <c r="C602" s="682"/>
      <c r="D602" s="682"/>
      <c r="E602" s="682"/>
      <c r="F602" s="682"/>
      <c r="G602" s="682"/>
      <c r="H602" s="682"/>
      <c r="I602" s="682"/>
      <c r="J602" s="682"/>
      <c r="K602" s="682"/>
      <c r="L602" s="682"/>
      <c r="M602" s="682"/>
      <c r="N602" s="682"/>
      <c r="O602" s="682"/>
      <c r="P602" s="682"/>
      <c r="Q602" s="682"/>
      <c r="R602" s="682"/>
      <c r="S602" s="682"/>
      <c r="T602" s="682"/>
      <c r="U602" s="682"/>
      <c r="V602" s="682"/>
      <c r="W602" s="682"/>
      <c r="X602" s="682"/>
      <c r="Y602" s="682"/>
      <c r="Z602" s="682"/>
      <c r="AA602" s="682"/>
      <c r="AB602" s="682"/>
    </row>
    <row r="603" spans="1:28" ht="15">
      <c r="A603" s="682"/>
      <c r="B603" s="682"/>
      <c r="C603" s="682"/>
      <c r="D603" s="682"/>
      <c r="E603" s="682"/>
      <c r="F603" s="682"/>
      <c r="G603" s="682"/>
      <c r="H603" s="682"/>
      <c r="I603" s="682"/>
      <c r="J603" s="682"/>
      <c r="K603" s="682"/>
      <c r="L603" s="682"/>
      <c r="M603" s="682"/>
      <c r="N603" s="682"/>
      <c r="O603" s="682"/>
      <c r="P603" s="682"/>
      <c r="Q603" s="682"/>
      <c r="R603" s="682"/>
      <c r="S603" s="682"/>
      <c r="T603" s="682"/>
      <c r="U603" s="682"/>
      <c r="V603" s="682"/>
      <c r="W603" s="682"/>
      <c r="X603" s="682"/>
      <c r="Y603" s="682"/>
      <c r="Z603" s="682"/>
      <c r="AA603" s="682"/>
      <c r="AB603" s="682"/>
    </row>
    <row r="604" spans="1:28" ht="15">
      <c r="A604" s="682"/>
      <c r="B604" s="682"/>
      <c r="C604" s="682"/>
      <c r="D604" s="682"/>
      <c r="E604" s="682"/>
      <c r="F604" s="682"/>
      <c r="G604" s="682"/>
      <c r="H604" s="682"/>
      <c r="I604" s="682"/>
      <c r="J604" s="682"/>
      <c r="K604" s="682"/>
      <c r="L604" s="682"/>
      <c r="M604" s="682"/>
      <c r="N604" s="682"/>
      <c r="O604" s="682"/>
      <c r="P604" s="682"/>
      <c r="Q604" s="682"/>
      <c r="R604" s="682"/>
      <c r="S604" s="682"/>
      <c r="T604" s="682"/>
      <c r="U604" s="682"/>
      <c r="V604" s="682"/>
      <c r="W604" s="682"/>
      <c r="X604" s="682"/>
      <c r="Y604" s="682"/>
      <c r="Z604" s="682"/>
      <c r="AA604" s="682"/>
      <c r="AB604" s="682"/>
    </row>
    <row r="605" spans="1:28" ht="15">
      <c r="A605" s="682"/>
      <c r="B605" s="682"/>
      <c r="C605" s="682"/>
      <c r="D605" s="682"/>
      <c r="E605" s="682"/>
      <c r="F605" s="682"/>
      <c r="G605" s="682"/>
      <c r="H605" s="682"/>
      <c r="I605" s="682"/>
      <c r="J605" s="682"/>
      <c r="K605" s="682"/>
      <c r="L605" s="682"/>
      <c r="M605" s="682"/>
      <c r="N605" s="682"/>
      <c r="O605" s="682"/>
      <c r="P605" s="682"/>
      <c r="Q605" s="682"/>
      <c r="R605" s="682"/>
      <c r="S605" s="682"/>
      <c r="T605" s="682"/>
      <c r="U605" s="682"/>
      <c r="V605" s="682"/>
      <c r="W605" s="682"/>
      <c r="X605" s="682"/>
      <c r="Y605" s="682"/>
      <c r="Z605" s="682"/>
      <c r="AA605" s="682"/>
      <c r="AB605" s="682"/>
    </row>
    <row r="606" spans="1:28" ht="15">
      <c r="A606" s="682"/>
      <c r="B606" s="682"/>
      <c r="C606" s="682"/>
      <c r="D606" s="682"/>
      <c r="E606" s="682"/>
      <c r="F606" s="682"/>
      <c r="G606" s="682"/>
      <c r="H606" s="682"/>
      <c r="I606" s="682"/>
      <c r="J606" s="682"/>
      <c r="K606" s="682"/>
      <c r="L606" s="682"/>
      <c r="M606" s="682"/>
      <c r="N606" s="682"/>
      <c r="O606" s="682"/>
      <c r="P606" s="682"/>
      <c r="Q606" s="682"/>
      <c r="R606" s="682"/>
      <c r="S606" s="682"/>
      <c r="T606" s="682"/>
      <c r="U606" s="682"/>
      <c r="V606" s="682"/>
      <c r="W606" s="682"/>
      <c r="X606" s="682"/>
      <c r="Y606" s="682"/>
      <c r="Z606" s="682"/>
      <c r="AA606" s="682"/>
      <c r="AB606" s="682"/>
    </row>
    <row r="607" spans="1:28" ht="15">
      <c r="A607" s="682"/>
      <c r="B607" s="682"/>
      <c r="C607" s="682"/>
      <c r="D607" s="682"/>
      <c r="E607" s="682"/>
      <c r="F607" s="682"/>
      <c r="G607" s="682"/>
      <c r="H607" s="682"/>
      <c r="I607" s="682"/>
      <c r="J607" s="682"/>
      <c r="K607" s="682"/>
      <c r="L607" s="682"/>
      <c r="M607" s="682"/>
      <c r="N607" s="682"/>
      <c r="O607" s="682"/>
      <c r="P607" s="682"/>
      <c r="Q607" s="682"/>
      <c r="R607" s="682"/>
      <c r="S607" s="682"/>
      <c r="T607" s="682"/>
      <c r="U607" s="682"/>
      <c r="V607" s="682"/>
      <c r="W607" s="682"/>
      <c r="X607" s="682"/>
      <c r="Y607" s="682"/>
      <c r="Z607" s="682"/>
      <c r="AA607" s="682"/>
      <c r="AB607" s="682"/>
    </row>
    <row r="608" spans="1:28" ht="15">
      <c r="A608" s="682"/>
      <c r="B608" s="682"/>
      <c r="C608" s="682"/>
      <c r="D608" s="682"/>
      <c r="E608" s="682"/>
      <c r="F608" s="682"/>
      <c r="G608" s="682"/>
      <c r="H608" s="682"/>
      <c r="I608" s="682"/>
      <c r="J608" s="682"/>
      <c r="K608" s="682"/>
      <c r="L608" s="682"/>
      <c r="M608" s="682"/>
      <c r="N608" s="682"/>
      <c r="O608" s="682"/>
      <c r="P608" s="682"/>
      <c r="Q608" s="682"/>
      <c r="R608" s="682"/>
      <c r="S608" s="682"/>
      <c r="T608" s="682"/>
      <c r="U608" s="682"/>
      <c r="V608" s="682"/>
      <c r="W608" s="682"/>
      <c r="X608" s="682"/>
      <c r="Y608" s="682"/>
      <c r="Z608" s="682"/>
      <c r="AA608" s="682"/>
      <c r="AB608" s="682"/>
    </row>
    <row r="609" spans="1:28" ht="15">
      <c r="A609" s="682"/>
      <c r="B609" s="682"/>
      <c r="C609" s="682"/>
      <c r="D609" s="682"/>
      <c r="E609" s="682"/>
      <c r="F609" s="682"/>
      <c r="G609" s="682"/>
      <c r="H609" s="682"/>
      <c r="I609" s="682"/>
      <c r="J609" s="682"/>
      <c r="K609" s="682"/>
      <c r="L609" s="682"/>
      <c r="M609" s="682"/>
      <c r="N609" s="682"/>
      <c r="O609" s="682"/>
      <c r="P609" s="682"/>
      <c r="Q609" s="682"/>
      <c r="R609" s="682"/>
      <c r="S609" s="682"/>
      <c r="T609" s="682"/>
      <c r="U609" s="682"/>
      <c r="V609" s="682"/>
      <c r="W609" s="682"/>
      <c r="X609" s="682"/>
      <c r="Y609" s="682"/>
      <c r="Z609" s="682"/>
      <c r="AA609" s="682"/>
      <c r="AB609" s="682"/>
    </row>
    <row r="610" spans="1:28" ht="15">
      <c r="A610" s="682"/>
      <c r="B610" s="682"/>
      <c r="C610" s="682"/>
      <c r="D610" s="682"/>
      <c r="E610" s="682"/>
      <c r="F610" s="682"/>
      <c r="G610" s="682"/>
      <c r="H610" s="682"/>
      <c r="I610" s="682"/>
      <c r="J610" s="682"/>
      <c r="K610" s="682"/>
      <c r="L610" s="682"/>
      <c r="M610" s="682"/>
      <c r="N610" s="682"/>
      <c r="O610" s="682"/>
      <c r="P610" s="682"/>
      <c r="Q610" s="682"/>
      <c r="R610" s="682"/>
      <c r="S610" s="682"/>
      <c r="T610" s="682"/>
      <c r="U610" s="682"/>
      <c r="V610" s="682"/>
      <c r="W610" s="682"/>
      <c r="X610" s="682"/>
      <c r="Y610" s="682"/>
      <c r="Z610" s="682"/>
      <c r="AA610" s="682"/>
      <c r="AB610" s="682"/>
    </row>
    <row r="611" spans="1:28" ht="15">
      <c r="A611" s="682"/>
      <c r="B611" s="682"/>
      <c r="C611" s="682"/>
      <c r="D611" s="682"/>
      <c r="E611" s="682"/>
      <c r="F611" s="682"/>
      <c r="G611" s="682"/>
      <c r="H611" s="682"/>
      <c r="I611" s="682"/>
      <c r="J611" s="682"/>
      <c r="K611" s="682"/>
      <c r="L611" s="682"/>
      <c r="M611" s="682"/>
      <c r="N611" s="682"/>
      <c r="O611" s="682"/>
      <c r="P611" s="682"/>
      <c r="Q611" s="682"/>
      <c r="R611" s="682"/>
      <c r="S611" s="682"/>
      <c r="T611" s="682"/>
      <c r="U611" s="682"/>
      <c r="V611" s="682"/>
      <c r="W611" s="682"/>
      <c r="X611" s="682"/>
      <c r="Y611" s="682"/>
      <c r="Z611" s="682"/>
      <c r="AA611" s="682"/>
      <c r="AB611" s="682"/>
    </row>
    <row r="612" spans="1:28" ht="15">
      <c r="A612" s="682"/>
      <c r="B612" s="682"/>
      <c r="C612" s="682"/>
      <c r="D612" s="682"/>
      <c r="E612" s="682"/>
      <c r="F612" s="682"/>
      <c r="G612" s="682"/>
      <c r="H612" s="682"/>
      <c r="I612" s="682"/>
      <c r="J612" s="682"/>
      <c r="K612" s="682"/>
      <c r="L612" s="682"/>
      <c r="M612" s="682"/>
      <c r="N612" s="682"/>
      <c r="O612" s="682"/>
      <c r="P612" s="682"/>
      <c r="Q612" s="682"/>
      <c r="R612" s="682"/>
      <c r="S612" s="682"/>
      <c r="T612" s="682"/>
      <c r="U612" s="682"/>
      <c r="V612" s="682"/>
      <c r="W612" s="682"/>
      <c r="X612" s="682"/>
      <c r="Y612" s="682"/>
      <c r="Z612" s="682"/>
      <c r="AA612" s="682"/>
      <c r="AB612" s="682"/>
    </row>
    <row r="613" spans="1:28" ht="15">
      <c r="A613" s="682"/>
      <c r="B613" s="682"/>
      <c r="C613" s="682"/>
      <c r="D613" s="682"/>
      <c r="E613" s="682"/>
      <c r="F613" s="682"/>
      <c r="G613" s="682"/>
      <c r="H613" s="682"/>
      <c r="I613" s="682"/>
      <c r="J613" s="682"/>
      <c r="K613" s="682"/>
      <c r="L613" s="682"/>
      <c r="M613" s="682"/>
      <c r="N613" s="682"/>
      <c r="O613" s="682"/>
      <c r="P613" s="682"/>
      <c r="Q613" s="682"/>
      <c r="R613" s="682"/>
      <c r="S613" s="682"/>
      <c r="T613" s="682"/>
      <c r="U613" s="682"/>
      <c r="V613" s="682"/>
      <c r="W613" s="682"/>
      <c r="X613" s="682"/>
      <c r="Y613" s="682"/>
      <c r="Z613" s="682"/>
      <c r="AA613" s="682"/>
      <c r="AB613" s="682"/>
    </row>
    <row r="614" spans="1:28" ht="15">
      <c r="A614" s="682"/>
      <c r="B614" s="682"/>
      <c r="C614" s="682"/>
      <c r="D614" s="682"/>
      <c r="E614" s="682"/>
      <c r="F614" s="682"/>
      <c r="G614" s="682"/>
      <c r="H614" s="682"/>
      <c r="I614" s="682"/>
      <c r="J614" s="682"/>
      <c r="K614" s="682"/>
      <c r="L614" s="682"/>
      <c r="M614" s="682"/>
      <c r="N614" s="682"/>
      <c r="O614" s="682"/>
      <c r="P614" s="682"/>
      <c r="Q614" s="682"/>
      <c r="R614" s="682"/>
      <c r="S614" s="682"/>
      <c r="T614" s="682"/>
      <c r="U614" s="682"/>
      <c r="V614" s="682"/>
      <c r="W614" s="682"/>
      <c r="X614" s="682"/>
      <c r="Y614" s="682"/>
      <c r="Z614" s="682"/>
      <c r="AA614" s="682"/>
      <c r="AB614" s="682"/>
    </row>
    <row r="615" spans="1:28" ht="15">
      <c r="A615" s="682"/>
      <c r="B615" s="682"/>
      <c r="C615" s="682"/>
      <c r="D615" s="682"/>
      <c r="E615" s="682"/>
      <c r="F615" s="682"/>
      <c r="G615" s="682"/>
      <c r="H615" s="682"/>
      <c r="I615" s="682"/>
      <c r="J615" s="682"/>
      <c r="K615" s="682"/>
      <c r="L615" s="682"/>
      <c r="M615" s="682"/>
      <c r="N615" s="682"/>
      <c r="O615" s="682"/>
      <c r="P615" s="682"/>
      <c r="Q615" s="682"/>
      <c r="R615" s="682"/>
      <c r="S615" s="682"/>
      <c r="T615" s="682"/>
      <c r="U615" s="682"/>
      <c r="V615" s="682"/>
      <c r="W615" s="682"/>
      <c r="X615" s="682"/>
      <c r="Y615" s="682"/>
      <c r="Z615" s="682"/>
      <c r="AA615" s="682"/>
      <c r="AB615" s="682"/>
    </row>
    <row r="616" spans="1:28" ht="15">
      <c r="A616" s="682"/>
      <c r="B616" s="682"/>
      <c r="C616" s="682"/>
      <c r="D616" s="682"/>
      <c r="E616" s="682"/>
      <c r="F616" s="682"/>
      <c r="G616" s="682"/>
      <c r="H616" s="682"/>
      <c r="I616" s="682"/>
      <c r="J616" s="682"/>
      <c r="K616" s="682"/>
      <c r="L616" s="682"/>
      <c r="M616" s="682"/>
      <c r="N616" s="682"/>
      <c r="O616" s="682"/>
      <c r="P616" s="682"/>
      <c r="Q616" s="682"/>
      <c r="R616" s="682"/>
      <c r="S616" s="682"/>
      <c r="T616" s="682"/>
      <c r="U616" s="682"/>
      <c r="V616" s="682"/>
      <c r="W616" s="682"/>
      <c r="X616" s="682"/>
      <c r="Y616" s="682"/>
      <c r="Z616" s="682"/>
      <c r="AA616" s="682"/>
      <c r="AB616" s="682"/>
    </row>
    <row r="617" spans="1:28" ht="15">
      <c r="A617" s="682"/>
      <c r="B617" s="682"/>
      <c r="C617" s="682"/>
      <c r="D617" s="682"/>
      <c r="E617" s="682"/>
      <c r="F617" s="682"/>
      <c r="G617" s="682"/>
      <c r="H617" s="682"/>
      <c r="I617" s="682"/>
      <c r="J617" s="682"/>
      <c r="K617" s="682"/>
      <c r="L617" s="682"/>
      <c r="M617" s="682"/>
      <c r="N617" s="682"/>
      <c r="O617" s="682"/>
      <c r="P617" s="682"/>
      <c r="Q617" s="682"/>
      <c r="R617" s="682"/>
      <c r="S617" s="682"/>
      <c r="T617" s="682"/>
      <c r="U617" s="682"/>
      <c r="V617" s="682"/>
      <c r="W617" s="682"/>
      <c r="X617" s="682"/>
      <c r="Y617" s="682"/>
      <c r="Z617" s="682"/>
      <c r="AA617" s="682"/>
      <c r="AB617" s="682"/>
    </row>
    <row r="618" spans="1:28" ht="15">
      <c r="A618" s="682"/>
      <c r="B618" s="682"/>
      <c r="C618" s="682"/>
      <c r="D618" s="682"/>
      <c r="E618" s="682"/>
      <c r="F618" s="682"/>
      <c r="G618" s="682"/>
      <c r="H618" s="682"/>
      <c r="I618" s="682"/>
      <c r="J618" s="682"/>
      <c r="K618" s="682"/>
      <c r="L618" s="682"/>
      <c r="M618" s="682"/>
      <c r="N618" s="682"/>
      <c r="O618" s="682"/>
      <c r="P618" s="682"/>
      <c r="Q618" s="682"/>
      <c r="R618" s="682"/>
      <c r="S618" s="682"/>
      <c r="T618" s="682"/>
      <c r="U618" s="682"/>
      <c r="V618" s="682"/>
      <c r="W618" s="682"/>
      <c r="X618" s="682"/>
      <c r="Y618" s="682"/>
      <c r="Z618" s="682"/>
      <c r="AA618" s="682"/>
      <c r="AB618" s="682"/>
    </row>
    <row r="619" spans="1:28" ht="15">
      <c r="A619" s="682"/>
      <c r="B619" s="682"/>
      <c r="C619" s="682"/>
      <c r="D619" s="682"/>
      <c r="E619" s="682"/>
      <c r="F619" s="682"/>
      <c r="G619" s="682"/>
      <c r="H619" s="682"/>
      <c r="I619" s="682"/>
      <c r="J619" s="682"/>
      <c r="K619" s="682"/>
      <c r="L619" s="682"/>
      <c r="M619" s="682"/>
      <c r="N619" s="682"/>
      <c r="O619" s="682"/>
      <c r="P619" s="682"/>
      <c r="Q619" s="682"/>
      <c r="R619" s="682"/>
      <c r="S619" s="682"/>
      <c r="T619" s="682"/>
      <c r="U619" s="682"/>
      <c r="V619" s="682"/>
      <c r="W619" s="682"/>
      <c r="X619" s="682"/>
      <c r="Y619" s="682"/>
      <c r="Z619" s="682"/>
      <c r="AA619" s="682"/>
      <c r="AB619" s="682"/>
    </row>
    <row r="620" spans="1:28" ht="15">
      <c r="A620" s="682"/>
      <c r="B620" s="682"/>
      <c r="C620" s="682"/>
      <c r="D620" s="682"/>
      <c r="E620" s="682"/>
      <c r="F620" s="682"/>
      <c r="G620" s="682"/>
      <c r="H620" s="682"/>
      <c r="I620" s="682"/>
      <c r="J620" s="682"/>
      <c r="K620" s="682"/>
      <c r="L620" s="682"/>
      <c r="M620" s="682"/>
      <c r="N620" s="682"/>
      <c r="O620" s="682"/>
      <c r="P620" s="682"/>
      <c r="Q620" s="682"/>
      <c r="R620" s="682"/>
      <c r="S620" s="682"/>
      <c r="T620" s="682"/>
      <c r="U620" s="682"/>
      <c r="V620" s="682"/>
      <c r="W620" s="682"/>
      <c r="X620" s="682"/>
      <c r="Y620" s="682"/>
      <c r="Z620" s="682"/>
      <c r="AA620" s="682"/>
      <c r="AB620" s="682"/>
    </row>
    <row r="621" spans="1:28" ht="15">
      <c r="A621" s="682"/>
      <c r="B621" s="682"/>
      <c r="C621" s="682"/>
      <c r="D621" s="682"/>
      <c r="E621" s="682"/>
      <c r="F621" s="682"/>
      <c r="G621" s="682"/>
      <c r="H621" s="682"/>
      <c r="I621" s="682"/>
      <c r="J621" s="682"/>
      <c r="K621" s="682"/>
      <c r="L621" s="682"/>
      <c r="M621" s="682"/>
      <c r="N621" s="682"/>
      <c r="O621" s="682"/>
      <c r="P621" s="682"/>
      <c r="Q621" s="682"/>
      <c r="R621" s="682"/>
      <c r="S621" s="682"/>
      <c r="T621" s="682"/>
      <c r="U621" s="682"/>
      <c r="V621" s="682"/>
      <c r="W621" s="682"/>
      <c r="X621" s="682"/>
      <c r="Y621" s="682"/>
      <c r="Z621" s="682"/>
      <c r="AA621" s="682"/>
      <c r="AB621" s="682"/>
    </row>
    <row r="622" spans="1:28" ht="15">
      <c r="A622" s="682"/>
      <c r="B622" s="682"/>
      <c r="C622" s="682"/>
      <c r="D622" s="682"/>
      <c r="E622" s="682"/>
      <c r="F622" s="682"/>
      <c r="G622" s="682"/>
      <c r="H622" s="682"/>
      <c r="I622" s="682"/>
      <c r="J622" s="682"/>
      <c r="K622" s="682"/>
      <c r="L622" s="682"/>
      <c r="M622" s="682"/>
      <c r="N622" s="682"/>
      <c r="O622" s="682"/>
      <c r="P622" s="682"/>
      <c r="Q622" s="682"/>
      <c r="R622" s="682"/>
      <c r="S622" s="682"/>
      <c r="T622" s="682"/>
      <c r="U622" s="682"/>
      <c r="V622" s="682"/>
      <c r="W622" s="682"/>
      <c r="X622" s="682"/>
      <c r="Y622" s="682"/>
      <c r="Z622" s="682"/>
      <c r="AA622" s="682"/>
      <c r="AB622" s="682"/>
    </row>
    <row r="623" spans="1:28" ht="15">
      <c r="A623" s="682"/>
      <c r="B623" s="682"/>
      <c r="C623" s="682"/>
      <c r="D623" s="682"/>
      <c r="E623" s="682"/>
      <c r="F623" s="682"/>
      <c r="G623" s="682"/>
      <c r="H623" s="682"/>
      <c r="I623" s="682"/>
      <c r="J623" s="682"/>
      <c r="K623" s="682"/>
      <c r="L623" s="682"/>
      <c r="M623" s="682"/>
      <c r="N623" s="682"/>
      <c r="O623" s="682"/>
      <c r="P623" s="682"/>
      <c r="Q623" s="682"/>
      <c r="R623" s="682"/>
      <c r="S623" s="682"/>
      <c r="T623" s="682"/>
      <c r="U623" s="682"/>
      <c r="V623" s="682"/>
      <c r="W623" s="682"/>
      <c r="X623" s="682"/>
      <c r="Y623" s="682"/>
      <c r="Z623" s="682"/>
      <c r="AA623" s="682"/>
      <c r="AB623" s="682"/>
    </row>
    <row r="624" spans="1:28" ht="15">
      <c r="A624" s="682"/>
      <c r="B624" s="682"/>
      <c r="C624" s="682"/>
      <c r="D624" s="682"/>
      <c r="E624" s="682"/>
      <c r="F624" s="682"/>
      <c r="G624" s="682"/>
      <c r="H624" s="682"/>
      <c r="I624" s="682"/>
      <c r="J624" s="682"/>
      <c r="K624" s="682"/>
      <c r="L624" s="682"/>
      <c r="M624" s="682"/>
      <c r="N624" s="682"/>
      <c r="O624" s="682"/>
      <c r="P624" s="682"/>
      <c r="Q624" s="682"/>
      <c r="R624" s="682"/>
      <c r="S624" s="682"/>
      <c r="T624" s="682"/>
      <c r="U624" s="682"/>
      <c r="V624" s="682"/>
      <c r="W624" s="682"/>
      <c r="X624" s="682"/>
      <c r="Y624" s="682"/>
      <c r="Z624" s="682"/>
      <c r="AA624" s="682"/>
      <c r="AB624" s="682"/>
    </row>
    <row r="625" spans="1:28" ht="15">
      <c r="A625" s="682"/>
      <c r="B625" s="682"/>
      <c r="C625" s="682"/>
      <c r="D625" s="682"/>
      <c r="E625" s="682"/>
      <c r="F625" s="682"/>
      <c r="G625" s="682"/>
      <c r="H625" s="682"/>
      <c r="I625" s="682"/>
      <c r="J625" s="682"/>
      <c r="K625" s="682"/>
      <c r="L625" s="682"/>
      <c r="M625" s="682"/>
      <c r="N625" s="682"/>
      <c r="O625" s="682"/>
      <c r="P625" s="682"/>
      <c r="Q625" s="682"/>
      <c r="R625" s="682"/>
      <c r="S625" s="682"/>
      <c r="T625" s="682"/>
      <c r="U625" s="682"/>
      <c r="V625" s="682"/>
      <c r="W625" s="682"/>
      <c r="X625" s="682"/>
      <c r="Y625" s="682"/>
      <c r="Z625" s="682"/>
      <c r="AA625" s="682"/>
      <c r="AB625" s="682"/>
    </row>
    <row r="626" spans="1:28" ht="15">
      <c r="A626" s="682"/>
      <c r="B626" s="682"/>
      <c r="C626" s="682"/>
      <c r="D626" s="682"/>
      <c r="E626" s="682"/>
      <c r="F626" s="682"/>
      <c r="G626" s="682"/>
      <c r="H626" s="682"/>
      <c r="I626" s="682"/>
      <c r="J626" s="682"/>
      <c r="K626" s="682"/>
      <c r="L626" s="682"/>
      <c r="M626" s="682"/>
      <c r="N626" s="682"/>
      <c r="O626" s="682"/>
      <c r="P626" s="682"/>
      <c r="Q626" s="682"/>
      <c r="R626" s="682"/>
      <c r="S626" s="682"/>
      <c r="T626" s="682"/>
      <c r="U626" s="682"/>
      <c r="V626" s="682"/>
      <c r="W626" s="682"/>
      <c r="X626" s="682"/>
      <c r="Y626" s="682"/>
      <c r="Z626" s="682"/>
      <c r="AA626" s="682"/>
      <c r="AB626" s="682"/>
    </row>
    <row r="627" spans="1:28" ht="15">
      <c r="A627" s="682"/>
      <c r="B627" s="682"/>
      <c r="C627" s="682"/>
      <c r="D627" s="682"/>
      <c r="E627" s="682"/>
      <c r="F627" s="682"/>
      <c r="G627" s="682"/>
      <c r="H627" s="682"/>
      <c r="I627" s="682"/>
      <c r="J627" s="682"/>
      <c r="K627" s="682"/>
      <c r="L627" s="682"/>
      <c r="M627" s="682"/>
      <c r="N627" s="682"/>
      <c r="O627" s="682"/>
      <c r="P627" s="682"/>
      <c r="Q627" s="682"/>
      <c r="R627" s="682"/>
      <c r="S627" s="682"/>
      <c r="T627" s="682"/>
      <c r="U627" s="682"/>
      <c r="V627" s="682"/>
      <c r="W627" s="682"/>
      <c r="X627" s="682"/>
      <c r="Y627" s="682"/>
      <c r="Z627" s="682"/>
      <c r="AA627" s="682"/>
      <c r="AB627" s="682"/>
    </row>
    <row r="628" spans="1:28" ht="15">
      <c r="A628" s="682"/>
      <c r="B628" s="682"/>
      <c r="C628" s="682"/>
      <c r="D628" s="682"/>
      <c r="E628" s="682"/>
      <c r="F628" s="682"/>
      <c r="G628" s="682"/>
      <c r="H628" s="682"/>
      <c r="I628" s="682"/>
      <c r="J628" s="682"/>
      <c r="K628" s="682"/>
      <c r="L628" s="682"/>
      <c r="M628" s="682"/>
      <c r="N628" s="682"/>
      <c r="O628" s="682"/>
      <c r="P628" s="682"/>
      <c r="Q628" s="682"/>
      <c r="R628" s="682"/>
      <c r="S628" s="682"/>
      <c r="T628" s="682"/>
      <c r="U628" s="682"/>
      <c r="V628" s="682"/>
      <c r="W628" s="682"/>
      <c r="X628" s="682"/>
      <c r="Y628" s="682"/>
      <c r="Z628" s="682"/>
      <c r="AA628" s="682"/>
      <c r="AB628" s="682"/>
    </row>
    <row r="629" spans="1:28" ht="15">
      <c r="A629" s="682"/>
      <c r="B629" s="682"/>
      <c r="C629" s="682"/>
      <c r="D629" s="682"/>
      <c r="E629" s="682"/>
      <c r="F629" s="682"/>
      <c r="G629" s="682"/>
      <c r="H629" s="682"/>
      <c r="I629" s="682"/>
      <c r="J629" s="682"/>
      <c r="K629" s="682"/>
      <c r="L629" s="682"/>
      <c r="M629" s="682"/>
      <c r="N629" s="682"/>
      <c r="O629" s="682"/>
      <c r="P629" s="682"/>
      <c r="Q629" s="682"/>
      <c r="R629" s="682"/>
      <c r="S629" s="682"/>
      <c r="T629" s="682"/>
      <c r="U629" s="682"/>
      <c r="V629" s="682"/>
      <c r="W629" s="682"/>
      <c r="X629" s="682"/>
      <c r="Y629" s="682"/>
      <c r="Z629" s="682"/>
      <c r="AA629" s="682"/>
      <c r="AB629" s="682"/>
    </row>
    <row r="630" spans="1:28" ht="15">
      <c r="A630" s="682"/>
      <c r="B630" s="682"/>
      <c r="C630" s="682"/>
      <c r="D630" s="682"/>
      <c r="E630" s="682"/>
      <c r="F630" s="682"/>
      <c r="G630" s="682"/>
      <c r="H630" s="682"/>
      <c r="I630" s="682"/>
      <c r="J630" s="682"/>
      <c r="K630" s="682"/>
      <c r="L630" s="682"/>
      <c r="M630" s="682"/>
      <c r="N630" s="682"/>
      <c r="O630" s="682"/>
      <c r="P630" s="682"/>
      <c r="Q630" s="682"/>
      <c r="R630" s="682"/>
      <c r="S630" s="682"/>
      <c r="T630" s="682"/>
      <c r="U630" s="682"/>
      <c r="V630" s="682"/>
      <c r="W630" s="682"/>
      <c r="X630" s="682"/>
      <c r="Y630" s="682"/>
      <c r="Z630" s="682"/>
      <c r="AA630" s="682"/>
      <c r="AB630" s="682"/>
    </row>
    <row r="631" spans="1:28" ht="15">
      <c r="A631" s="682"/>
      <c r="B631" s="682"/>
      <c r="C631" s="682"/>
      <c r="D631" s="682"/>
      <c r="E631" s="682"/>
      <c r="F631" s="682"/>
      <c r="G631" s="682"/>
      <c r="H631" s="682"/>
      <c r="I631" s="682"/>
      <c r="J631" s="682"/>
      <c r="K631" s="682"/>
      <c r="L631" s="682"/>
      <c r="M631" s="682"/>
      <c r="N631" s="682"/>
      <c r="O631" s="682"/>
      <c r="P631" s="682"/>
      <c r="Q631" s="682"/>
      <c r="R631" s="682"/>
      <c r="S631" s="682"/>
      <c r="T631" s="682"/>
      <c r="U631" s="682"/>
      <c r="V631" s="682"/>
      <c r="W631" s="682"/>
      <c r="X631" s="682"/>
      <c r="Y631" s="682"/>
      <c r="Z631" s="682"/>
      <c r="AA631" s="682"/>
      <c r="AB631" s="682"/>
    </row>
    <row r="632" spans="1:28" ht="15">
      <c r="A632" s="682"/>
      <c r="B632" s="682"/>
      <c r="C632" s="682"/>
      <c r="D632" s="682"/>
      <c r="E632" s="682"/>
      <c r="F632" s="682"/>
      <c r="G632" s="682"/>
      <c r="H632" s="682"/>
      <c r="I632" s="682"/>
      <c r="J632" s="682"/>
      <c r="K632" s="682"/>
      <c r="L632" s="682"/>
      <c r="M632" s="682"/>
      <c r="N632" s="682"/>
      <c r="O632" s="682"/>
      <c r="P632" s="682"/>
      <c r="Q632" s="682"/>
      <c r="R632" s="682"/>
      <c r="S632" s="682"/>
      <c r="T632" s="682"/>
      <c r="U632" s="682"/>
      <c r="V632" s="682"/>
      <c r="W632" s="682"/>
      <c r="X632" s="682"/>
      <c r="Y632" s="682"/>
      <c r="Z632" s="682"/>
      <c r="AA632" s="682"/>
      <c r="AB632" s="682"/>
    </row>
    <row r="633" spans="1:28" ht="15">
      <c r="A633" s="682"/>
      <c r="B633" s="682"/>
      <c r="C633" s="682"/>
      <c r="D633" s="682"/>
      <c r="E633" s="682"/>
      <c r="F633" s="682"/>
      <c r="G633" s="682"/>
      <c r="H633" s="682"/>
      <c r="I633" s="682"/>
      <c r="J633" s="682"/>
      <c r="K633" s="682"/>
      <c r="L633" s="682"/>
      <c r="M633" s="682"/>
      <c r="N633" s="682"/>
      <c r="O633" s="682"/>
      <c r="P633" s="682"/>
      <c r="Q633" s="682"/>
      <c r="R633" s="682"/>
      <c r="S633" s="682"/>
      <c r="T633" s="682"/>
      <c r="U633" s="682"/>
      <c r="V633" s="682"/>
      <c r="W633" s="682"/>
      <c r="X633" s="682"/>
      <c r="Y633" s="682"/>
      <c r="Z633" s="682"/>
      <c r="AA633" s="682"/>
      <c r="AB633" s="682"/>
    </row>
    <row r="634" spans="1:28" ht="15">
      <c r="A634" s="682"/>
      <c r="B634" s="682"/>
      <c r="C634" s="682"/>
      <c r="D634" s="682"/>
      <c r="E634" s="682"/>
      <c r="F634" s="682"/>
      <c r="G634" s="682"/>
      <c r="H634" s="682"/>
      <c r="I634" s="682"/>
      <c r="J634" s="682"/>
      <c r="K634" s="682"/>
      <c r="L634" s="682"/>
      <c r="M634" s="682"/>
      <c r="N634" s="682"/>
      <c r="O634" s="682"/>
      <c r="P634" s="682"/>
      <c r="Q634" s="682"/>
      <c r="R634" s="682"/>
      <c r="S634" s="682"/>
      <c r="T634" s="682"/>
      <c r="U634" s="682"/>
      <c r="V634" s="682"/>
      <c r="W634" s="682"/>
      <c r="X634" s="682"/>
      <c r="Y634" s="682"/>
      <c r="Z634" s="682"/>
      <c r="AA634" s="682"/>
      <c r="AB634" s="682"/>
    </row>
    <row r="635" spans="1:28" ht="15">
      <c r="A635" s="682"/>
      <c r="B635" s="682"/>
      <c r="C635" s="682"/>
      <c r="D635" s="682"/>
      <c r="E635" s="682"/>
      <c r="F635" s="682"/>
      <c r="G635" s="682"/>
      <c r="H635" s="682"/>
      <c r="I635" s="682"/>
      <c r="J635" s="682"/>
      <c r="K635" s="682"/>
      <c r="L635" s="682"/>
      <c r="M635" s="682"/>
      <c r="N635" s="682"/>
      <c r="O635" s="682"/>
      <c r="P635" s="682"/>
      <c r="Q635" s="682"/>
      <c r="R635" s="682"/>
      <c r="S635" s="682"/>
      <c r="T635" s="682"/>
      <c r="U635" s="682"/>
      <c r="V635" s="682"/>
      <c r="W635" s="682"/>
      <c r="X635" s="682"/>
      <c r="Y635" s="682"/>
      <c r="Z635" s="682"/>
      <c r="AA635" s="682"/>
      <c r="AB635" s="682"/>
    </row>
    <row r="636" spans="1:28" ht="15">
      <c r="A636" s="682"/>
      <c r="B636" s="682"/>
      <c r="C636" s="682"/>
      <c r="D636" s="682"/>
      <c r="E636" s="682"/>
      <c r="F636" s="682"/>
      <c r="G636" s="682"/>
      <c r="H636" s="682"/>
      <c r="I636" s="682"/>
      <c r="J636" s="682"/>
      <c r="K636" s="682"/>
      <c r="L636" s="682"/>
      <c r="M636" s="682"/>
      <c r="N636" s="682"/>
      <c r="O636" s="682"/>
      <c r="P636" s="682"/>
      <c r="Q636" s="682"/>
      <c r="R636" s="682"/>
      <c r="S636" s="682"/>
      <c r="T636" s="682"/>
      <c r="U636" s="682"/>
      <c r="V636" s="682"/>
      <c r="W636" s="682"/>
      <c r="X636" s="682"/>
      <c r="Y636" s="682"/>
      <c r="Z636" s="682"/>
      <c r="AA636" s="682"/>
      <c r="AB636" s="682"/>
    </row>
    <row r="637" spans="1:28" ht="15">
      <c r="A637" s="682"/>
      <c r="B637" s="682"/>
      <c r="C637" s="682"/>
      <c r="D637" s="682"/>
      <c r="E637" s="682"/>
      <c r="F637" s="682"/>
      <c r="G637" s="682"/>
      <c r="H637" s="682"/>
      <c r="I637" s="682"/>
      <c r="J637" s="682"/>
      <c r="K637" s="682"/>
      <c r="L637" s="682"/>
      <c r="M637" s="682"/>
      <c r="N637" s="682"/>
      <c r="O637" s="682"/>
      <c r="P637" s="682"/>
      <c r="Q637" s="682"/>
      <c r="R637" s="682"/>
      <c r="S637" s="682"/>
      <c r="T637" s="682"/>
      <c r="U637" s="682"/>
      <c r="V637" s="682"/>
      <c r="W637" s="682"/>
      <c r="X637" s="682"/>
      <c r="Y637" s="682"/>
      <c r="Z637" s="682"/>
      <c r="AA637" s="682"/>
      <c r="AB637" s="682"/>
    </row>
    <row r="638" spans="1:28" ht="15">
      <c r="A638" s="682"/>
      <c r="B638" s="682"/>
      <c r="C638" s="682"/>
      <c r="D638" s="682"/>
      <c r="E638" s="682"/>
      <c r="F638" s="682"/>
      <c r="G638" s="682"/>
      <c r="H638" s="682"/>
      <c r="I638" s="682"/>
      <c r="J638" s="682"/>
      <c r="K638" s="682"/>
      <c r="L638" s="682"/>
      <c r="M638" s="682"/>
      <c r="N638" s="682"/>
      <c r="O638" s="682"/>
      <c r="P638" s="682"/>
      <c r="Q638" s="682"/>
      <c r="R638" s="682"/>
      <c r="S638" s="682"/>
      <c r="T638" s="682"/>
      <c r="U638" s="682"/>
      <c r="V638" s="682"/>
      <c r="W638" s="682"/>
      <c r="X638" s="682"/>
      <c r="Y638" s="682"/>
      <c r="Z638" s="682"/>
      <c r="AA638" s="682"/>
      <c r="AB638" s="682"/>
    </row>
    <row r="639" spans="1:28" ht="15">
      <c r="A639" s="682"/>
      <c r="B639" s="682"/>
      <c r="C639" s="682"/>
      <c r="D639" s="682"/>
      <c r="E639" s="682"/>
      <c r="F639" s="682"/>
      <c r="G639" s="682"/>
      <c r="H639" s="682"/>
      <c r="I639" s="682"/>
      <c r="J639" s="682"/>
      <c r="K639" s="682"/>
      <c r="L639" s="682"/>
      <c r="M639" s="682"/>
      <c r="N639" s="682"/>
      <c r="O639" s="682"/>
      <c r="P639" s="682"/>
      <c r="Q639" s="682"/>
      <c r="R639" s="682"/>
      <c r="S639" s="682"/>
      <c r="T639" s="682"/>
      <c r="U639" s="682"/>
      <c r="V639" s="682"/>
      <c r="W639" s="682"/>
      <c r="X639" s="682"/>
      <c r="Y639" s="682"/>
      <c r="Z639" s="682"/>
      <c r="AA639" s="682"/>
      <c r="AB639" s="682"/>
    </row>
    <row r="640" spans="1:28" ht="15">
      <c r="A640" s="682"/>
      <c r="B640" s="682"/>
      <c r="C640" s="682"/>
      <c r="D640" s="682"/>
      <c r="E640" s="682"/>
      <c r="F640" s="682"/>
      <c r="G640" s="682"/>
      <c r="H640" s="682"/>
      <c r="I640" s="682"/>
      <c r="J640" s="682"/>
      <c r="K640" s="682"/>
      <c r="L640" s="682"/>
      <c r="M640" s="682"/>
      <c r="N640" s="682"/>
      <c r="O640" s="682"/>
      <c r="P640" s="682"/>
      <c r="Q640" s="682"/>
      <c r="R640" s="682"/>
      <c r="S640" s="682"/>
      <c r="T640" s="682"/>
      <c r="U640" s="682"/>
      <c r="V640" s="682"/>
      <c r="W640" s="682"/>
      <c r="X640" s="682"/>
      <c r="Y640" s="682"/>
      <c r="Z640" s="682"/>
      <c r="AA640" s="682"/>
      <c r="AB640" s="682"/>
    </row>
    <row r="641" spans="1:28" ht="15">
      <c r="A641" s="682"/>
      <c r="B641" s="682"/>
      <c r="C641" s="682"/>
      <c r="D641" s="682"/>
      <c r="E641" s="682"/>
      <c r="F641" s="682"/>
      <c r="G641" s="682"/>
      <c r="H641" s="682"/>
      <c r="I641" s="682"/>
      <c r="J641" s="682"/>
      <c r="K641" s="682"/>
      <c r="L641" s="682"/>
      <c r="M641" s="682"/>
      <c r="N641" s="682"/>
      <c r="O641" s="682"/>
      <c r="P641" s="682"/>
      <c r="Q641" s="682"/>
      <c r="R641" s="682"/>
      <c r="S641" s="682"/>
      <c r="T641" s="682"/>
      <c r="U641" s="682"/>
      <c r="V641" s="682"/>
      <c r="W641" s="682"/>
      <c r="X641" s="682"/>
      <c r="Y641" s="682"/>
      <c r="Z641" s="682"/>
      <c r="AA641" s="682"/>
      <c r="AB641" s="682"/>
    </row>
    <row r="642" spans="1:28" ht="15">
      <c r="A642" s="682"/>
      <c r="B642" s="682"/>
      <c r="C642" s="682"/>
      <c r="D642" s="682"/>
      <c r="E642" s="682"/>
      <c r="F642" s="682"/>
      <c r="G642" s="682"/>
      <c r="H642" s="682"/>
      <c r="I642" s="682"/>
      <c r="J642" s="682"/>
      <c r="K642" s="682"/>
      <c r="L642" s="682"/>
      <c r="M642" s="682"/>
      <c r="N642" s="682"/>
      <c r="O642" s="682"/>
      <c r="P642" s="682"/>
      <c r="Q642" s="682"/>
      <c r="R642" s="682"/>
      <c r="S642" s="682"/>
      <c r="T642" s="682"/>
      <c r="U642" s="682"/>
      <c r="V642" s="682"/>
      <c r="W642" s="682"/>
      <c r="X642" s="682"/>
      <c r="Y642" s="682"/>
      <c r="Z642" s="682"/>
      <c r="AA642" s="682"/>
      <c r="AB642" s="682"/>
    </row>
    <row r="643" spans="1:28" ht="15">
      <c r="A643" s="682"/>
      <c r="B643" s="682"/>
      <c r="C643" s="682"/>
      <c r="D643" s="682"/>
      <c r="E643" s="682"/>
      <c r="F643" s="682"/>
      <c r="G643" s="682"/>
      <c r="H643" s="682"/>
      <c r="I643" s="682"/>
      <c r="J643" s="682"/>
      <c r="K643" s="682"/>
      <c r="L643" s="682"/>
      <c r="M643" s="682"/>
      <c r="N643" s="682"/>
      <c r="O643" s="682"/>
      <c r="P643" s="682"/>
      <c r="Q643" s="682"/>
      <c r="R643" s="682"/>
      <c r="S643" s="682"/>
      <c r="T643" s="682"/>
      <c r="U643" s="682"/>
      <c r="V643" s="682"/>
      <c r="W643" s="682"/>
      <c r="X643" s="682"/>
      <c r="Y643" s="682"/>
      <c r="Z643" s="682"/>
      <c r="AA643" s="682"/>
      <c r="AB643" s="682"/>
    </row>
    <row r="644" spans="1:28" ht="15">
      <c r="A644" s="682"/>
      <c r="B644" s="682"/>
      <c r="C644" s="682"/>
      <c r="D644" s="682"/>
      <c r="E644" s="682"/>
      <c r="F644" s="682"/>
      <c r="G644" s="682"/>
      <c r="H644" s="682"/>
      <c r="I644" s="682"/>
      <c r="J644" s="682"/>
      <c r="K644" s="682"/>
      <c r="L644" s="682"/>
      <c r="M644" s="682"/>
      <c r="N644" s="682"/>
      <c r="O644" s="682"/>
      <c r="P644" s="682"/>
      <c r="Q644" s="682"/>
      <c r="R644" s="682"/>
      <c r="S644" s="682"/>
      <c r="T644" s="682"/>
      <c r="U644" s="682"/>
      <c r="V644" s="682"/>
      <c r="W644" s="682"/>
      <c r="X644" s="682"/>
      <c r="Y644" s="682"/>
      <c r="Z644" s="682"/>
      <c r="AA644" s="682"/>
      <c r="AB644" s="682"/>
    </row>
    <row r="645" spans="1:28" ht="15">
      <c r="A645" s="682"/>
      <c r="B645" s="682"/>
      <c r="C645" s="682"/>
      <c r="D645" s="682"/>
      <c r="E645" s="682"/>
      <c r="F645" s="682"/>
      <c r="G645" s="682"/>
      <c r="H645" s="682"/>
      <c r="I645" s="682"/>
      <c r="J645" s="682"/>
      <c r="K645" s="682"/>
      <c r="L645" s="682"/>
      <c r="M645" s="682"/>
      <c r="N645" s="682"/>
      <c r="O645" s="682"/>
      <c r="P645" s="682"/>
      <c r="Q645" s="682"/>
      <c r="R645" s="682"/>
      <c r="S645" s="682"/>
      <c r="T645" s="682"/>
      <c r="U645" s="682"/>
      <c r="V645" s="682"/>
      <c r="W645" s="682"/>
      <c r="X645" s="682"/>
      <c r="Y645" s="682"/>
      <c r="Z645" s="682"/>
      <c r="AA645" s="682"/>
      <c r="AB645" s="682"/>
    </row>
    <row r="646" spans="1:28" ht="15">
      <c r="A646" s="682"/>
      <c r="B646" s="682"/>
      <c r="C646" s="682"/>
      <c r="D646" s="682"/>
      <c r="E646" s="682"/>
      <c r="F646" s="682"/>
      <c r="G646" s="682"/>
      <c r="H646" s="682"/>
      <c r="I646" s="682"/>
      <c r="J646" s="682"/>
      <c r="K646" s="682"/>
      <c r="L646" s="682"/>
      <c r="M646" s="682"/>
      <c r="N646" s="682"/>
      <c r="O646" s="682"/>
      <c r="P646" s="682"/>
      <c r="Q646" s="682"/>
      <c r="R646" s="682"/>
      <c r="S646" s="682"/>
      <c r="T646" s="682"/>
      <c r="U646" s="682"/>
      <c r="V646" s="682"/>
      <c r="W646" s="682"/>
      <c r="X646" s="682"/>
      <c r="Y646" s="682"/>
      <c r="Z646" s="682"/>
      <c r="AA646" s="682"/>
      <c r="AB646" s="682"/>
    </row>
    <row r="647" spans="1:28" ht="15">
      <c r="A647" s="682"/>
      <c r="B647" s="682"/>
      <c r="C647" s="682"/>
      <c r="D647" s="682"/>
      <c r="E647" s="682"/>
      <c r="F647" s="682"/>
      <c r="G647" s="682"/>
      <c r="H647" s="682"/>
      <c r="I647" s="682"/>
      <c r="J647" s="682"/>
      <c r="K647" s="682"/>
      <c r="L647" s="682"/>
      <c r="M647" s="682"/>
      <c r="N647" s="682"/>
      <c r="O647" s="682"/>
      <c r="P647" s="682"/>
      <c r="Q647" s="682"/>
      <c r="R647" s="682"/>
      <c r="S647" s="682"/>
      <c r="T647" s="682"/>
      <c r="U647" s="682"/>
      <c r="V647" s="682"/>
      <c r="W647" s="682"/>
      <c r="X647" s="682"/>
      <c r="Y647" s="682"/>
      <c r="Z647" s="682"/>
      <c r="AA647" s="682"/>
      <c r="AB647" s="682"/>
    </row>
    <row r="648" spans="1:28" ht="15">
      <c r="A648" s="682"/>
      <c r="B648" s="682"/>
      <c r="C648" s="682"/>
      <c r="D648" s="682"/>
      <c r="E648" s="682"/>
      <c r="F648" s="682"/>
      <c r="G648" s="682"/>
      <c r="H648" s="682"/>
      <c r="I648" s="682"/>
      <c r="J648" s="682"/>
      <c r="K648" s="682"/>
      <c r="L648" s="682"/>
      <c r="M648" s="682"/>
      <c r="N648" s="682"/>
      <c r="O648" s="682"/>
      <c r="P648" s="682"/>
      <c r="Q648" s="682"/>
      <c r="R648" s="682"/>
      <c r="S648" s="682"/>
      <c r="T648" s="682"/>
      <c r="U648" s="682"/>
      <c r="V648" s="682"/>
      <c r="W648" s="682"/>
      <c r="X648" s="682"/>
      <c r="Y648" s="682"/>
      <c r="Z648" s="682"/>
      <c r="AA648" s="682"/>
      <c r="AB648" s="682"/>
    </row>
    <row r="649" spans="1:28" ht="15">
      <c r="A649" s="682"/>
      <c r="B649" s="682"/>
      <c r="C649" s="682"/>
      <c r="D649" s="682"/>
      <c r="E649" s="682"/>
      <c r="F649" s="682"/>
      <c r="G649" s="682"/>
      <c r="H649" s="682"/>
      <c r="I649" s="682"/>
      <c r="J649" s="682"/>
      <c r="K649" s="682"/>
      <c r="L649" s="682"/>
      <c r="M649" s="682"/>
      <c r="N649" s="682"/>
      <c r="O649" s="682"/>
      <c r="P649" s="682"/>
      <c r="Q649" s="682"/>
      <c r="R649" s="682"/>
      <c r="S649" s="682"/>
      <c r="T649" s="682"/>
      <c r="U649" s="682"/>
      <c r="V649" s="682"/>
      <c r="W649" s="682"/>
      <c r="X649" s="682"/>
      <c r="Y649" s="682"/>
      <c r="Z649" s="682"/>
      <c r="AA649" s="682"/>
      <c r="AB649" s="682"/>
    </row>
    <row r="650" spans="1:28" ht="15">
      <c r="A650" s="682"/>
      <c r="B650" s="682"/>
      <c r="C650" s="682"/>
      <c r="D650" s="682"/>
      <c r="E650" s="682"/>
      <c r="F650" s="682"/>
      <c r="G650" s="682"/>
      <c r="H650" s="682"/>
      <c r="I650" s="682"/>
      <c r="J650" s="682"/>
      <c r="K650" s="682"/>
      <c r="L650" s="682"/>
      <c r="M650" s="682"/>
      <c r="N650" s="682"/>
      <c r="O650" s="682"/>
      <c r="P650" s="682"/>
      <c r="Q650" s="682"/>
      <c r="R650" s="682"/>
      <c r="S650" s="682"/>
      <c r="T650" s="682"/>
      <c r="U650" s="682"/>
      <c r="V650" s="682"/>
      <c r="W650" s="682"/>
      <c r="X650" s="682"/>
      <c r="Y650" s="682"/>
      <c r="Z650" s="682"/>
      <c r="AA650" s="682"/>
      <c r="AB650" s="682"/>
    </row>
    <row r="651" spans="1:28" ht="15">
      <c r="A651" s="682"/>
      <c r="B651" s="682"/>
      <c r="C651" s="682"/>
      <c r="D651" s="682"/>
      <c r="E651" s="682"/>
      <c r="F651" s="682"/>
      <c r="G651" s="682"/>
      <c r="H651" s="682"/>
      <c r="I651" s="682"/>
      <c r="J651" s="682"/>
      <c r="K651" s="682"/>
      <c r="L651" s="682"/>
      <c r="M651" s="682"/>
      <c r="N651" s="682"/>
      <c r="O651" s="682"/>
      <c r="P651" s="682"/>
      <c r="Q651" s="682"/>
      <c r="R651" s="682"/>
      <c r="S651" s="682"/>
      <c r="T651" s="682"/>
      <c r="U651" s="682"/>
      <c r="V651" s="682"/>
      <c r="W651" s="682"/>
      <c r="X651" s="682"/>
      <c r="Y651" s="682"/>
      <c r="Z651" s="682"/>
      <c r="AA651" s="682"/>
      <c r="AB651" s="682"/>
    </row>
    <row r="652" spans="1:28" ht="15">
      <c r="A652" s="682"/>
      <c r="B652" s="682"/>
      <c r="C652" s="682"/>
      <c r="D652" s="682"/>
      <c r="E652" s="682"/>
      <c r="F652" s="682"/>
      <c r="G652" s="682"/>
      <c r="H652" s="682"/>
      <c r="I652" s="682"/>
      <c r="J652" s="682"/>
      <c r="K652" s="682"/>
      <c r="L652" s="682"/>
      <c r="M652" s="682"/>
      <c r="N652" s="682"/>
      <c r="O652" s="682"/>
      <c r="P652" s="682"/>
      <c r="Q652" s="682"/>
      <c r="R652" s="682"/>
      <c r="S652" s="682"/>
      <c r="T652" s="682"/>
      <c r="U652" s="682"/>
      <c r="V652" s="682"/>
      <c r="W652" s="682"/>
      <c r="X652" s="682"/>
      <c r="Y652" s="682"/>
      <c r="Z652" s="682"/>
      <c r="AA652" s="682"/>
      <c r="AB652" s="682"/>
    </row>
    <row r="653" spans="1:28" ht="15">
      <c r="A653" s="682"/>
      <c r="B653" s="682"/>
      <c r="C653" s="682"/>
      <c r="D653" s="682"/>
      <c r="E653" s="682"/>
      <c r="F653" s="682"/>
      <c r="G653" s="682"/>
      <c r="H653" s="682"/>
      <c r="I653" s="682"/>
      <c r="J653" s="682"/>
      <c r="K653" s="682"/>
      <c r="L653" s="682"/>
      <c r="M653" s="682"/>
      <c r="N653" s="682"/>
      <c r="O653" s="682"/>
      <c r="P653" s="682"/>
      <c r="Q653" s="682"/>
      <c r="R653" s="682"/>
      <c r="S653" s="682"/>
      <c r="T653" s="682"/>
      <c r="U653" s="682"/>
      <c r="V653" s="682"/>
      <c r="W653" s="682"/>
      <c r="X653" s="682"/>
      <c r="Y653" s="682"/>
      <c r="Z653" s="682"/>
      <c r="AA653" s="682"/>
      <c r="AB653" s="682"/>
    </row>
    <row r="654" spans="1:28" ht="15">
      <c r="A654" s="682"/>
      <c r="B654" s="682"/>
      <c r="C654" s="682"/>
      <c r="D654" s="682"/>
      <c r="E654" s="682"/>
      <c r="F654" s="682"/>
      <c r="G654" s="682"/>
      <c r="H654" s="682"/>
      <c r="I654" s="682"/>
      <c r="J654" s="682"/>
      <c r="K654" s="682"/>
      <c r="L654" s="682"/>
      <c r="M654" s="682"/>
      <c r="N654" s="682"/>
      <c r="O654" s="682"/>
      <c r="P654" s="682"/>
      <c r="Q654" s="682"/>
      <c r="R654" s="682"/>
      <c r="S654" s="682"/>
      <c r="T654" s="682"/>
      <c r="U654" s="682"/>
      <c r="V654" s="682"/>
      <c r="W654" s="682"/>
      <c r="X654" s="682"/>
      <c r="Y654" s="682"/>
      <c r="Z654" s="682"/>
      <c r="AA654" s="682"/>
      <c r="AB654" s="682"/>
    </row>
    <row r="655" spans="1:28" ht="15">
      <c r="A655" s="682"/>
      <c r="B655" s="682"/>
      <c r="C655" s="682"/>
      <c r="D655" s="682"/>
      <c r="E655" s="682"/>
      <c r="F655" s="682"/>
      <c r="G655" s="682"/>
      <c r="H655" s="682"/>
      <c r="I655" s="682"/>
      <c r="J655" s="682"/>
      <c r="K655" s="682"/>
      <c r="L655" s="682"/>
      <c r="M655" s="682"/>
      <c r="N655" s="682"/>
      <c r="O655" s="682"/>
      <c r="P655" s="682"/>
      <c r="Q655" s="682"/>
      <c r="R655" s="682"/>
      <c r="S655" s="682"/>
      <c r="T655" s="682"/>
      <c r="U655" s="682"/>
      <c r="V655" s="682"/>
      <c r="W655" s="682"/>
      <c r="X655" s="682"/>
      <c r="Y655" s="682"/>
      <c r="Z655" s="682"/>
      <c r="AA655" s="682"/>
      <c r="AB655" s="682"/>
    </row>
    <row r="656" spans="1:28" ht="15">
      <c r="A656" s="682"/>
      <c r="B656" s="682"/>
      <c r="C656" s="682"/>
      <c r="D656" s="682"/>
      <c r="E656" s="682"/>
      <c r="F656" s="682"/>
      <c r="G656" s="682"/>
      <c r="H656" s="682"/>
      <c r="I656" s="682"/>
      <c r="J656" s="682"/>
      <c r="K656" s="682"/>
      <c r="L656" s="682"/>
      <c r="M656" s="682"/>
      <c r="N656" s="682"/>
      <c r="O656" s="682"/>
      <c r="P656" s="682"/>
      <c r="Q656" s="682"/>
      <c r="R656" s="682"/>
      <c r="S656" s="682"/>
      <c r="T656" s="682"/>
      <c r="U656" s="682"/>
      <c r="V656" s="682"/>
      <c r="W656" s="682"/>
      <c r="X656" s="682"/>
      <c r="Y656" s="682"/>
      <c r="Z656" s="682"/>
      <c r="AA656" s="682"/>
      <c r="AB656" s="682"/>
    </row>
    <row r="657" spans="1:28" ht="15">
      <c r="A657" s="682"/>
      <c r="B657" s="682"/>
      <c r="C657" s="682"/>
      <c r="D657" s="682"/>
      <c r="E657" s="682"/>
      <c r="F657" s="682"/>
      <c r="G657" s="682"/>
      <c r="H657" s="682"/>
      <c r="I657" s="682"/>
      <c r="J657" s="682"/>
      <c r="K657" s="682"/>
      <c r="L657" s="682"/>
      <c r="M657" s="682"/>
      <c r="N657" s="682"/>
      <c r="O657" s="682"/>
      <c r="P657" s="682"/>
      <c r="Q657" s="682"/>
      <c r="R657" s="682"/>
      <c r="S657" s="682"/>
      <c r="T657" s="682"/>
      <c r="U657" s="682"/>
      <c r="V657" s="682"/>
      <c r="W657" s="682"/>
      <c r="X657" s="682"/>
      <c r="Y657" s="682"/>
      <c r="Z657" s="682"/>
      <c r="AA657" s="682"/>
      <c r="AB657" s="682"/>
    </row>
    <row r="658" spans="1:28" ht="15">
      <c r="A658" s="682"/>
      <c r="B658" s="682"/>
      <c r="C658" s="682"/>
      <c r="D658" s="682"/>
      <c r="E658" s="682"/>
      <c r="F658" s="682"/>
      <c r="G658" s="682"/>
      <c r="H658" s="682"/>
      <c r="I658" s="682"/>
      <c r="J658" s="682"/>
      <c r="K658" s="682"/>
      <c r="L658" s="682"/>
      <c r="M658" s="682"/>
      <c r="N658" s="682"/>
      <c r="O658" s="682"/>
      <c r="P658" s="682"/>
      <c r="Q658" s="682"/>
      <c r="R658" s="682"/>
      <c r="S658" s="682"/>
      <c r="T658" s="682"/>
      <c r="U658" s="682"/>
      <c r="V658" s="682"/>
      <c r="W658" s="682"/>
      <c r="X658" s="682"/>
      <c r="Y658" s="682"/>
      <c r="Z658" s="682"/>
      <c r="AA658" s="682"/>
      <c r="AB658" s="682"/>
    </row>
    <row r="659" spans="1:28" ht="15">
      <c r="A659" s="682"/>
      <c r="B659" s="682"/>
      <c r="C659" s="682"/>
      <c r="D659" s="682"/>
      <c r="E659" s="682"/>
      <c r="F659" s="682"/>
      <c r="G659" s="682"/>
      <c r="H659" s="682"/>
      <c r="I659" s="682"/>
      <c r="J659" s="682"/>
      <c r="K659" s="682"/>
      <c r="L659" s="682"/>
      <c r="M659" s="682"/>
      <c r="N659" s="682"/>
      <c r="O659" s="682"/>
      <c r="P659" s="682"/>
      <c r="Q659" s="682"/>
      <c r="R659" s="682"/>
      <c r="S659" s="682"/>
      <c r="T659" s="682"/>
      <c r="U659" s="682"/>
      <c r="V659" s="682"/>
      <c r="W659" s="682"/>
      <c r="X659" s="682"/>
      <c r="Y659" s="682"/>
      <c r="Z659" s="682"/>
      <c r="AA659" s="682"/>
      <c r="AB659" s="682"/>
    </row>
    <row r="660" spans="1:28" ht="15">
      <c r="A660" s="682"/>
      <c r="B660" s="682"/>
      <c r="C660" s="682"/>
      <c r="D660" s="682"/>
      <c r="E660" s="682"/>
      <c r="F660" s="682"/>
      <c r="G660" s="682"/>
      <c r="H660" s="682"/>
      <c r="I660" s="682"/>
      <c r="J660" s="682"/>
      <c r="K660" s="682"/>
      <c r="L660" s="682"/>
      <c r="M660" s="682"/>
      <c r="N660" s="682"/>
      <c r="O660" s="682"/>
      <c r="P660" s="682"/>
      <c r="Q660" s="682"/>
      <c r="R660" s="682"/>
      <c r="S660" s="682"/>
      <c r="T660" s="682"/>
      <c r="U660" s="682"/>
      <c r="V660" s="682"/>
      <c r="W660" s="682"/>
      <c r="X660" s="682"/>
      <c r="Y660" s="682"/>
      <c r="Z660" s="682"/>
      <c r="AA660" s="682"/>
      <c r="AB660" s="682"/>
    </row>
    <row r="661" spans="1:28" ht="15">
      <c r="A661" s="682"/>
      <c r="B661" s="682"/>
      <c r="C661" s="682"/>
      <c r="D661" s="682"/>
      <c r="E661" s="682"/>
      <c r="F661" s="682"/>
      <c r="G661" s="682"/>
      <c r="H661" s="682"/>
      <c r="I661" s="682"/>
      <c r="J661" s="682"/>
      <c r="K661" s="682"/>
      <c r="L661" s="682"/>
      <c r="M661" s="682"/>
      <c r="N661" s="682"/>
      <c r="O661" s="682"/>
      <c r="P661" s="682"/>
      <c r="Q661" s="682"/>
      <c r="R661" s="682"/>
      <c r="S661" s="682"/>
      <c r="T661" s="682"/>
      <c r="U661" s="682"/>
      <c r="V661" s="682"/>
      <c r="W661" s="682"/>
      <c r="X661" s="682"/>
      <c r="Y661" s="682"/>
      <c r="Z661" s="682"/>
      <c r="AA661" s="682"/>
      <c r="AB661" s="682"/>
    </row>
    <row r="662" spans="1:28" ht="15">
      <c r="A662" s="682"/>
      <c r="B662" s="682"/>
      <c r="C662" s="682"/>
      <c r="D662" s="682"/>
      <c r="E662" s="682"/>
      <c r="F662" s="682"/>
      <c r="G662" s="682"/>
      <c r="H662" s="682"/>
      <c r="I662" s="682"/>
      <c r="J662" s="682"/>
      <c r="K662" s="682"/>
      <c r="L662" s="682"/>
      <c r="M662" s="682"/>
      <c r="N662" s="682"/>
      <c r="O662" s="682"/>
      <c r="P662" s="682"/>
      <c r="Q662" s="682"/>
      <c r="R662" s="682"/>
      <c r="S662" s="682"/>
      <c r="T662" s="682"/>
      <c r="U662" s="682"/>
      <c r="V662" s="682"/>
      <c r="W662" s="682"/>
      <c r="X662" s="682"/>
      <c r="Y662" s="682"/>
      <c r="Z662" s="682"/>
      <c r="AA662" s="682"/>
      <c r="AB662" s="682"/>
    </row>
    <row r="663" spans="1:28" ht="15">
      <c r="A663" s="682"/>
      <c r="B663" s="682"/>
      <c r="C663" s="682"/>
      <c r="D663" s="682"/>
      <c r="E663" s="682"/>
      <c r="F663" s="682"/>
      <c r="G663" s="682"/>
      <c r="H663" s="682"/>
      <c r="I663" s="682"/>
      <c r="J663" s="682"/>
      <c r="K663" s="682"/>
      <c r="L663" s="682"/>
      <c r="M663" s="682"/>
      <c r="N663" s="682"/>
      <c r="O663" s="682"/>
      <c r="P663" s="682"/>
      <c r="Q663" s="682"/>
      <c r="R663" s="682"/>
      <c r="S663" s="682"/>
      <c r="T663" s="682"/>
      <c r="U663" s="682"/>
      <c r="V663" s="682"/>
      <c r="W663" s="682"/>
      <c r="X663" s="682"/>
      <c r="Y663" s="682"/>
      <c r="Z663" s="682"/>
      <c r="AA663" s="682"/>
      <c r="AB663" s="682"/>
    </row>
    <row r="664" spans="1:28" ht="15">
      <c r="A664" s="682"/>
      <c r="B664" s="682"/>
      <c r="C664" s="682"/>
      <c r="D664" s="682"/>
      <c r="E664" s="682"/>
      <c r="F664" s="682"/>
      <c r="G664" s="682"/>
      <c r="H664" s="682"/>
      <c r="I664" s="682"/>
      <c r="J664" s="682"/>
      <c r="K664" s="682"/>
      <c r="L664" s="682"/>
      <c r="M664" s="682"/>
      <c r="N664" s="682"/>
      <c r="O664" s="682"/>
      <c r="P664" s="682"/>
      <c r="Q664" s="682"/>
      <c r="R664" s="682"/>
      <c r="S664" s="682"/>
      <c r="T664" s="682"/>
      <c r="U664" s="682"/>
      <c r="V664" s="682"/>
      <c r="W664" s="682"/>
      <c r="X664" s="682"/>
      <c r="Y664" s="682"/>
      <c r="Z664" s="682"/>
      <c r="AA664" s="682"/>
      <c r="AB664" s="682"/>
    </row>
    <row r="665" spans="1:28" ht="15">
      <c r="A665" s="682"/>
      <c r="B665" s="682"/>
      <c r="C665" s="682"/>
      <c r="D665" s="682"/>
      <c r="E665" s="682"/>
      <c r="F665" s="682"/>
      <c r="G665" s="682"/>
      <c r="H665" s="682"/>
      <c r="I665" s="682"/>
      <c r="J665" s="682"/>
      <c r="K665" s="682"/>
      <c r="L665" s="682"/>
      <c r="M665" s="682"/>
      <c r="N665" s="682"/>
      <c r="O665" s="682"/>
      <c r="P665" s="682"/>
      <c r="Q665" s="682"/>
      <c r="R665" s="682"/>
      <c r="S665" s="682"/>
      <c r="T665" s="682"/>
      <c r="U665" s="682"/>
      <c r="V665" s="682"/>
      <c r="W665" s="682"/>
      <c r="X665" s="682"/>
      <c r="Y665" s="682"/>
      <c r="Z665" s="682"/>
      <c r="AA665" s="682"/>
      <c r="AB665" s="682"/>
    </row>
    <row r="666" spans="1:28" ht="15">
      <c r="A666" s="682"/>
      <c r="B666" s="682"/>
      <c r="C666" s="682"/>
      <c r="D666" s="682"/>
      <c r="E666" s="682"/>
      <c r="F666" s="682"/>
      <c r="G666" s="682"/>
      <c r="H666" s="682"/>
      <c r="I666" s="682"/>
      <c r="J666" s="682"/>
      <c r="K666" s="682"/>
      <c r="L666" s="682"/>
      <c r="M666" s="682"/>
      <c r="N666" s="682"/>
      <c r="O666" s="682"/>
      <c r="P666" s="682"/>
      <c r="Q666" s="682"/>
      <c r="R666" s="682"/>
      <c r="S666" s="682"/>
      <c r="T666" s="682"/>
      <c r="U666" s="682"/>
      <c r="V666" s="682"/>
      <c r="W666" s="682"/>
      <c r="X666" s="682"/>
      <c r="Y666" s="682"/>
      <c r="Z666" s="682"/>
      <c r="AA666" s="682"/>
      <c r="AB666" s="682"/>
    </row>
    <row r="667" spans="1:28" ht="15">
      <c r="A667" s="682"/>
      <c r="B667" s="682"/>
      <c r="C667" s="682"/>
      <c r="D667" s="682"/>
      <c r="E667" s="682"/>
      <c r="F667" s="682"/>
      <c r="G667" s="682"/>
      <c r="H667" s="682"/>
      <c r="I667" s="682"/>
      <c r="J667" s="682"/>
      <c r="K667" s="682"/>
      <c r="L667" s="682"/>
      <c r="M667" s="682"/>
      <c r="N667" s="682"/>
      <c r="O667" s="682"/>
      <c r="P667" s="682"/>
      <c r="Q667" s="682"/>
      <c r="R667" s="682"/>
      <c r="S667" s="682"/>
      <c r="T667" s="682"/>
      <c r="U667" s="682"/>
      <c r="V667" s="682"/>
      <c r="W667" s="682"/>
      <c r="X667" s="682"/>
      <c r="Y667" s="682"/>
      <c r="Z667" s="682"/>
      <c r="AA667" s="682"/>
      <c r="AB667" s="682"/>
    </row>
    <row r="668" spans="1:28" ht="15">
      <c r="A668" s="682"/>
      <c r="B668" s="682"/>
      <c r="C668" s="682"/>
      <c r="D668" s="682"/>
      <c r="E668" s="682"/>
      <c r="F668" s="682"/>
      <c r="G668" s="682"/>
      <c r="H668" s="682"/>
      <c r="I668" s="682"/>
      <c r="J668" s="682"/>
      <c r="K668" s="682"/>
      <c r="L668" s="682"/>
      <c r="M668" s="682"/>
      <c r="N668" s="682"/>
      <c r="O668" s="682"/>
      <c r="P668" s="682"/>
      <c r="Q668" s="682"/>
      <c r="R668" s="682"/>
      <c r="S668" s="682"/>
      <c r="T668" s="682"/>
      <c r="U668" s="682"/>
      <c r="V668" s="682"/>
      <c r="W668" s="682"/>
      <c r="X668" s="682"/>
      <c r="Y668" s="682"/>
      <c r="Z668" s="682"/>
      <c r="AA668" s="682"/>
      <c r="AB668" s="682"/>
    </row>
    <row r="669" spans="1:28" ht="15">
      <c r="A669" s="682"/>
      <c r="B669" s="682"/>
      <c r="C669" s="682"/>
      <c r="D669" s="682"/>
      <c r="E669" s="682"/>
      <c r="F669" s="682"/>
      <c r="G669" s="682"/>
      <c r="H669" s="682"/>
      <c r="I669" s="682"/>
      <c r="J669" s="682"/>
      <c r="K669" s="682"/>
      <c r="L669" s="682"/>
      <c r="M669" s="682"/>
      <c r="N669" s="682"/>
      <c r="O669" s="682"/>
      <c r="P669" s="682"/>
      <c r="Q669" s="682"/>
      <c r="R669" s="682"/>
      <c r="S669" s="682"/>
      <c r="T669" s="682"/>
      <c r="U669" s="682"/>
      <c r="V669" s="682"/>
      <c r="W669" s="682"/>
      <c r="X669" s="682"/>
      <c r="Y669" s="682"/>
      <c r="Z669" s="682"/>
      <c r="AA669" s="682"/>
      <c r="AB669" s="682"/>
    </row>
    <row r="670" spans="1:28" ht="15">
      <c r="A670" s="682"/>
      <c r="B670" s="682"/>
      <c r="C670" s="682"/>
      <c r="D670" s="682"/>
      <c r="E670" s="682"/>
      <c r="F670" s="682"/>
      <c r="G670" s="682"/>
      <c r="H670" s="682"/>
      <c r="I670" s="682"/>
      <c r="J670" s="682"/>
      <c r="K670" s="682"/>
      <c r="L670" s="682"/>
      <c r="M670" s="682"/>
      <c r="N670" s="682"/>
      <c r="O670" s="682"/>
      <c r="P670" s="682"/>
      <c r="Q670" s="682"/>
      <c r="R670" s="682"/>
      <c r="S670" s="682"/>
      <c r="T670" s="682"/>
      <c r="U670" s="682"/>
      <c r="V670" s="682"/>
      <c r="W670" s="682"/>
      <c r="X670" s="682"/>
      <c r="Y670" s="682"/>
      <c r="Z670" s="682"/>
      <c r="AA670" s="682"/>
      <c r="AB670" s="682"/>
    </row>
    <row r="671" spans="1:28" ht="15">
      <c r="A671" s="682"/>
      <c r="B671" s="682"/>
      <c r="C671" s="682"/>
      <c r="D671" s="682"/>
      <c r="E671" s="682"/>
      <c r="F671" s="682"/>
      <c r="G671" s="682"/>
      <c r="H671" s="682"/>
      <c r="I671" s="682"/>
      <c r="J671" s="682"/>
      <c r="K671" s="682"/>
      <c r="L671" s="682"/>
      <c r="M671" s="682"/>
      <c r="N671" s="682"/>
      <c r="O671" s="682"/>
      <c r="P671" s="682"/>
      <c r="Q671" s="682"/>
      <c r="R671" s="682"/>
      <c r="S671" s="682"/>
      <c r="T671" s="682"/>
      <c r="U671" s="682"/>
      <c r="V671" s="682"/>
      <c r="W671" s="682"/>
      <c r="X671" s="682"/>
      <c r="Y671" s="682"/>
      <c r="Z671" s="682"/>
      <c r="AA671" s="682"/>
      <c r="AB671" s="682"/>
    </row>
    <row r="672" spans="1:28" ht="15">
      <c r="A672" s="682"/>
      <c r="B672" s="682"/>
      <c r="C672" s="682"/>
      <c r="D672" s="682"/>
      <c r="E672" s="682"/>
      <c r="F672" s="682"/>
      <c r="G672" s="682"/>
      <c r="H672" s="682"/>
      <c r="I672" s="682"/>
      <c r="J672" s="682"/>
      <c r="K672" s="682"/>
      <c r="L672" s="682"/>
      <c r="M672" s="682"/>
      <c r="N672" s="682"/>
      <c r="O672" s="682"/>
      <c r="P672" s="682"/>
      <c r="Q672" s="682"/>
      <c r="R672" s="682"/>
      <c r="S672" s="682"/>
      <c r="T672" s="682"/>
      <c r="U672" s="682"/>
      <c r="V672" s="682"/>
      <c r="W672" s="682"/>
      <c r="X672" s="682"/>
      <c r="Y672" s="682"/>
      <c r="Z672" s="682"/>
      <c r="AA672" s="682"/>
      <c r="AB672" s="682"/>
    </row>
    <row r="673" spans="1:28" ht="15">
      <c r="A673" s="682"/>
      <c r="B673" s="682"/>
      <c r="C673" s="682"/>
      <c r="D673" s="682"/>
      <c r="E673" s="682"/>
      <c r="F673" s="682"/>
      <c r="G673" s="682"/>
      <c r="H673" s="682"/>
      <c r="I673" s="682"/>
      <c r="J673" s="682"/>
      <c r="K673" s="682"/>
      <c r="L673" s="682"/>
      <c r="M673" s="682"/>
      <c r="N673" s="682"/>
      <c r="O673" s="682"/>
      <c r="P673" s="682"/>
      <c r="Q673" s="682"/>
      <c r="R673" s="682"/>
      <c r="S673" s="682"/>
      <c r="T673" s="682"/>
      <c r="U673" s="682"/>
      <c r="V673" s="682"/>
      <c r="W673" s="682"/>
      <c r="X673" s="682"/>
      <c r="Y673" s="682"/>
      <c r="Z673" s="682"/>
      <c r="AA673" s="682"/>
      <c r="AB673" s="682"/>
    </row>
    <row r="674" spans="1:28" ht="15">
      <c r="A674" s="682"/>
      <c r="B674" s="682"/>
      <c r="C674" s="682"/>
      <c r="D674" s="682"/>
      <c r="E674" s="682"/>
      <c r="F674" s="682"/>
      <c r="G674" s="682"/>
      <c r="H674" s="682"/>
      <c r="I674" s="682"/>
      <c r="J674" s="682"/>
      <c r="K674" s="682"/>
      <c r="L674" s="682"/>
      <c r="M674" s="682"/>
      <c r="N674" s="682"/>
      <c r="O674" s="682"/>
      <c r="P674" s="682"/>
      <c r="Q674" s="682"/>
      <c r="R674" s="682"/>
      <c r="S674" s="682"/>
      <c r="T674" s="682"/>
      <c r="U674" s="682"/>
      <c r="V674" s="682"/>
      <c r="W674" s="682"/>
      <c r="X674" s="682"/>
      <c r="Y674" s="682"/>
      <c r="Z674" s="682"/>
      <c r="AA674" s="682"/>
      <c r="AB674" s="682"/>
    </row>
    <row r="675" spans="1:28" ht="15">
      <c r="A675" s="682"/>
      <c r="B675" s="682"/>
      <c r="C675" s="682"/>
      <c r="D675" s="682"/>
      <c r="E675" s="682"/>
      <c r="F675" s="682"/>
      <c r="G675" s="682"/>
      <c r="H675" s="682"/>
      <c r="I675" s="682"/>
      <c r="J675" s="682"/>
      <c r="K675" s="682"/>
      <c r="L675" s="682"/>
      <c r="M675" s="682"/>
      <c r="N675" s="682"/>
      <c r="O675" s="682"/>
      <c r="P675" s="682"/>
      <c r="Q675" s="682"/>
      <c r="R675" s="682"/>
      <c r="S675" s="682"/>
      <c r="T675" s="682"/>
      <c r="U675" s="682"/>
      <c r="V675" s="682"/>
      <c r="W675" s="682"/>
      <c r="X675" s="682"/>
      <c r="Y675" s="682"/>
      <c r="Z675" s="682"/>
      <c r="AA675" s="682"/>
      <c r="AB675" s="682"/>
    </row>
    <row r="676" spans="1:28" ht="15">
      <c r="A676" s="682"/>
      <c r="B676" s="682"/>
      <c r="C676" s="682"/>
      <c r="D676" s="682"/>
      <c r="E676" s="682"/>
      <c r="F676" s="682"/>
      <c r="G676" s="682"/>
      <c r="H676" s="682"/>
      <c r="I676" s="682"/>
      <c r="J676" s="682"/>
      <c r="K676" s="682"/>
      <c r="L676" s="682"/>
      <c r="M676" s="682"/>
      <c r="N676" s="682"/>
      <c r="O676" s="682"/>
      <c r="P676" s="682"/>
      <c r="Q676" s="682"/>
      <c r="R676" s="682"/>
      <c r="S676" s="682"/>
      <c r="T676" s="682"/>
      <c r="U676" s="682"/>
      <c r="V676" s="682"/>
      <c r="W676" s="682"/>
      <c r="X676" s="682"/>
      <c r="Y676" s="682"/>
      <c r="Z676" s="682"/>
      <c r="AA676" s="682"/>
      <c r="AB676" s="682"/>
    </row>
    <row r="677" spans="1:28" ht="15">
      <c r="A677" s="682"/>
      <c r="B677" s="682"/>
      <c r="C677" s="682"/>
      <c r="D677" s="682"/>
      <c r="E677" s="682"/>
      <c r="F677" s="682"/>
      <c r="G677" s="682"/>
      <c r="H677" s="682"/>
      <c r="I677" s="682"/>
      <c r="J677" s="682"/>
      <c r="K677" s="682"/>
      <c r="L677" s="682"/>
      <c r="M677" s="682"/>
      <c r="N677" s="682"/>
      <c r="O677" s="682"/>
      <c r="P677" s="682"/>
      <c r="Q677" s="682"/>
      <c r="R677" s="682"/>
      <c r="S677" s="682"/>
      <c r="T677" s="682"/>
      <c r="U677" s="682"/>
      <c r="V677" s="682"/>
      <c r="W677" s="682"/>
      <c r="X677" s="682"/>
      <c r="Y677" s="682"/>
      <c r="Z677" s="682"/>
      <c r="AA677" s="682"/>
      <c r="AB677" s="682"/>
    </row>
    <row r="678" spans="1:28" ht="15">
      <c r="A678" s="682"/>
      <c r="B678" s="682"/>
      <c r="C678" s="682"/>
      <c r="D678" s="682"/>
      <c r="E678" s="682"/>
      <c r="F678" s="682"/>
      <c r="G678" s="682"/>
      <c r="H678" s="682"/>
      <c r="I678" s="682"/>
      <c r="J678" s="682"/>
      <c r="K678" s="682"/>
      <c r="L678" s="682"/>
      <c r="M678" s="682"/>
      <c r="N678" s="682"/>
      <c r="O678" s="682"/>
      <c r="P678" s="682"/>
      <c r="Q678" s="682"/>
      <c r="R678" s="682"/>
      <c r="S678" s="682"/>
      <c r="T678" s="682"/>
      <c r="U678" s="682"/>
      <c r="V678" s="682"/>
      <c r="W678" s="682"/>
      <c r="X678" s="682"/>
      <c r="Y678" s="682"/>
      <c r="Z678" s="682"/>
      <c r="AA678" s="682"/>
      <c r="AB678" s="682"/>
    </row>
    <row r="679" spans="1:28" ht="15">
      <c r="A679" s="682"/>
      <c r="B679" s="682"/>
      <c r="C679" s="682"/>
      <c r="D679" s="682"/>
      <c r="E679" s="682"/>
      <c r="F679" s="682"/>
      <c r="G679" s="682"/>
      <c r="H679" s="682"/>
      <c r="I679" s="682"/>
      <c r="J679" s="682"/>
      <c r="K679" s="682"/>
      <c r="L679" s="682"/>
      <c r="M679" s="682"/>
      <c r="N679" s="682"/>
      <c r="O679" s="682"/>
      <c r="P679" s="682"/>
      <c r="Q679" s="682"/>
      <c r="R679" s="682"/>
      <c r="S679" s="682"/>
      <c r="T679" s="682"/>
      <c r="U679" s="682"/>
      <c r="V679" s="682"/>
      <c r="W679" s="682"/>
      <c r="X679" s="682"/>
      <c r="Y679" s="682"/>
      <c r="Z679" s="682"/>
      <c r="AA679" s="682"/>
      <c r="AB679" s="682"/>
    </row>
    <row r="680" spans="1:28" ht="15">
      <c r="A680" s="682"/>
      <c r="B680" s="682"/>
      <c r="C680" s="682"/>
      <c r="D680" s="682"/>
      <c r="E680" s="682"/>
      <c r="F680" s="682"/>
      <c r="G680" s="682"/>
      <c r="H680" s="682"/>
      <c r="I680" s="682"/>
      <c r="J680" s="682"/>
      <c r="K680" s="682"/>
      <c r="L680" s="682"/>
      <c r="M680" s="682"/>
      <c r="N680" s="682"/>
      <c r="O680" s="682"/>
      <c r="P680" s="682"/>
      <c r="Q680" s="682"/>
      <c r="R680" s="682"/>
      <c r="S680" s="682"/>
      <c r="T680" s="682"/>
      <c r="U680" s="682"/>
      <c r="V680" s="682"/>
      <c r="W680" s="682"/>
      <c r="X680" s="682"/>
      <c r="Y680" s="682"/>
      <c r="Z680" s="682"/>
      <c r="AA680" s="682"/>
      <c r="AB680" s="682"/>
    </row>
    <row r="681" spans="1:28" ht="15">
      <c r="A681" s="682"/>
      <c r="B681" s="682"/>
      <c r="C681" s="682"/>
      <c r="D681" s="682"/>
      <c r="E681" s="682"/>
      <c r="F681" s="682"/>
      <c r="G681" s="682"/>
      <c r="H681" s="682"/>
      <c r="I681" s="682"/>
      <c r="J681" s="682"/>
      <c r="K681" s="682"/>
      <c r="L681" s="682"/>
      <c r="M681" s="682"/>
      <c r="N681" s="682"/>
      <c r="O681" s="682"/>
      <c r="P681" s="682"/>
      <c r="Q681" s="682"/>
      <c r="R681" s="682"/>
      <c r="S681" s="682"/>
      <c r="T681" s="682"/>
      <c r="U681" s="682"/>
      <c r="V681" s="682"/>
      <c r="W681" s="682"/>
      <c r="X681" s="682"/>
      <c r="Y681" s="682"/>
      <c r="Z681" s="682"/>
      <c r="AA681" s="682"/>
      <c r="AB681" s="682"/>
    </row>
    <row r="682" spans="1:28" ht="15">
      <c r="A682" s="682"/>
      <c r="B682" s="682"/>
      <c r="C682" s="682"/>
      <c r="D682" s="682"/>
      <c r="E682" s="682"/>
      <c r="F682" s="682"/>
      <c r="G682" s="682"/>
      <c r="H682" s="682"/>
      <c r="I682" s="682"/>
      <c r="J682" s="682"/>
      <c r="K682" s="682"/>
      <c r="L682" s="682"/>
      <c r="M682" s="682"/>
      <c r="N682" s="682"/>
      <c r="O682" s="682"/>
      <c r="P682" s="682"/>
      <c r="Q682" s="682"/>
      <c r="R682" s="682"/>
      <c r="S682" s="682"/>
      <c r="T682" s="682"/>
      <c r="U682" s="682"/>
      <c r="V682" s="682"/>
      <c r="W682" s="682"/>
      <c r="X682" s="682"/>
      <c r="Y682" s="682"/>
      <c r="Z682" s="682"/>
      <c r="AA682" s="682"/>
      <c r="AB682" s="682"/>
    </row>
    <row r="683" spans="1:28" ht="15">
      <c r="A683" s="682"/>
      <c r="B683" s="682"/>
      <c r="C683" s="682"/>
      <c r="D683" s="682"/>
      <c r="E683" s="682"/>
      <c r="F683" s="682"/>
      <c r="G683" s="682"/>
      <c r="H683" s="682"/>
      <c r="I683" s="682"/>
      <c r="J683" s="682"/>
      <c r="K683" s="682"/>
      <c r="L683" s="682"/>
      <c r="M683" s="682"/>
      <c r="N683" s="682"/>
      <c r="O683" s="682"/>
      <c r="P683" s="682"/>
      <c r="Q683" s="682"/>
      <c r="R683" s="682"/>
      <c r="S683" s="682"/>
      <c r="T683" s="682"/>
      <c r="U683" s="682"/>
      <c r="V683" s="682"/>
      <c r="W683" s="682"/>
      <c r="X683" s="682"/>
      <c r="Y683" s="682"/>
      <c r="Z683" s="682"/>
      <c r="AA683" s="682"/>
      <c r="AB683" s="682"/>
    </row>
    <row r="684" spans="1:28" ht="15">
      <c r="A684" s="682"/>
      <c r="B684" s="682"/>
      <c r="C684" s="682"/>
      <c r="D684" s="682"/>
      <c r="E684" s="682"/>
      <c r="F684" s="682"/>
      <c r="G684" s="682"/>
      <c r="H684" s="682"/>
      <c r="I684" s="682"/>
      <c r="J684" s="682"/>
      <c r="K684" s="682"/>
      <c r="L684" s="682"/>
      <c r="M684" s="682"/>
      <c r="N684" s="682"/>
      <c r="O684" s="682"/>
      <c r="P684" s="682"/>
      <c r="Q684" s="682"/>
      <c r="R684" s="682"/>
      <c r="S684" s="682"/>
      <c r="T684" s="682"/>
      <c r="U684" s="682"/>
      <c r="V684" s="682"/>
      <c r="W684" s="682"/>
      <c r="X684" s="682"/>
      <c r="Y684" s="682"/>
      <c r="Z684" s="682"/>
      <c r="AA684" s="682"/>
      <c r="AB684" s="682"/>
    </row>
    <row r="685" spans="1:28" ht="15">
      <c r="A685" s="682"/>
      <c r="B685" s="682"/>
      <c r="C685" s="682"/>
      <c r="D685" s="682"/>
      <c r="E685" s="682"/>
      <c r="F685" s="682"/>
      <c r="G685" s="682"/>
      <c r="H685" s="682"/>
      <c r="I685" s="682"/>
      <c r="J685" s="682"/>
      <c r="K685" s="682"/>
      <c r="L685" s="682"/>
      <c r="M685" s="682"/>
      <c r="N685" s="682"/>
      <c r="O685" s="682"/>
      <c r="P685" s="682"/>
      <c r="Q685" s="682"/>
      <c r="R685" s="682"/>
      <c r="S685" s="682"/>
      <c r="T685" s="682"/>
      <c r="U685" s="682"/>
      <c r="V685" s="682"/>
      <c r="W685" s="682"/>
      <c r="X685" s="682"/>
      <c r="Y685" s="682"/>
      <c r="Z685" s="682"/>
      <c r="AA685" s="682"/>
      <c r="AB685" s="682"/>
    </row>
    <row r="686" spans="1:28" ht="15">
      <c r="A686" s="682"/>
      <c r="B686" s="682"/>
      <c r="C686" s="682"/>
      <c r="D686" s="682"/>
      <c r="E686" s="682"/>
      <c r="F686" s="682"/>
      <c r="G686" s="682"/>
      <c r="H686" s="682"/>
      <c r="I686" s="682"/>
      <c r="J686" s="682"/>
      <c r="K686" s="682"/>
      <c r="L686" s="682"/>
      <c r="M686" s="682"/>
      <c r="N686" s="682"/>
      <c r="O686" s="682"/>
      <c r="P686" s="682"/>
      <c r="Q686" s="682"/>
      <c r="R686" s="682"/>
      <c r="S686" s="682"/>
      <c r="T686" s="682"/>
      <c r="U686" s="682"/>
      <c r="V686" s="682"/>
      <c r="W686" s="682"/>
      <c r="X686" s="682"/>
      <c r="Y686" s="682"/>
      <c r="Z686" s="682"/>
      <c r="AA686" s="682"/>
      <c r="AB686" s="682"/>
    </row>
    <row r="687" spans="1:28" ht="15">
      <c r="A687" s="682"/>
      <c r="B687" s="682"/>
      <c r="C687" s="682"/>
      <c r="D687" s="682"/>
      <c r="E687" s="682"/>
      <c r="F687" s="682"/>
      <c r="G687" s="682"/>
      <c r="H687" s="682"/>
      <c r="I687" s="682"/>
      <c r="J687" s="682"/>
      <c r="K687" s="682"/>
      <c r="L687" s="682"/>
      <c r="M687" s="682"/>
      <c r="N687" s="682"/>
      <c r="O687" s="682"/>
      <c r="P687" s="682"/>
      <c r="Q687" s="682"/>
      <c r="R687" s="682"/>
      <c r="S687" s="682"/>
      <c r="T687" s="682"/>
      <c r="U687" s="682"/>
      <c r="V687" s="682"/>
      <c r="W687" s="682"/>
      <c r="X687" s="682"/>
      <c r="Y687" s="682"/>
      <c r="Z687" s="682"/>
      <c r="AA687" s="682"/>
      <c r="AB687" s="682"/>
    </row>
    <row r="688" spans="1:28" ht="15">
      <c r="A688" s="682"/>
      <c r="B688" s="682"/>
      <c r="C688" s="682"/>
      <c r="D688" s="682"/>
      <c r="E688" s="682"/>
      <c r="F688" s="682"/>
      <c r="G688" s="682"/>
      <c r="H688" s="682"/>
      <c r="I688" s="682"/>
      <c r="J688" s="682"/>
      <c r="K688" s="682"/>
      <c r="L688" s="682"/>
      <c r="M688" s="682"/>
      <c r="N688" s="682"/>
      <c r="O688" s="682"/>
      <c r="P688" s="682"/>
      <c r="Q688" s="682"/>
      <c r="R688" s="682"/>
      <c r="S688" s="682"/>
      <c r="T688" s="682"/>
      <c r="U688" s="682"/>
      <c r="V688" s="682"/>
      <c r="W688" s="682"/>
      <c r="X688" s="682"/>
      <c r="Y688" s="682"/>
      <c r="Z688" s="682"/>
      <c r="AA688" s="682"/>
      <c r="AB688" s="682"/>
    </row>
    <row r="689" spans="1:28" ht="15">
      <c r="A689" s="682"/>
      <c r="B689" s="682"/>
      <c r="C689" s="682"/>
      <c r="D689" s="682"/>
      <c r="E689" s="682"/>
      <c r="F689" s="682"/>
      <c r="G689" s="682"/>
      <c r="H689" s="682"/>
      <c r="I689" s="682"/>
      <c r="J689" s="682"/>
      <c r="K689" s="682"/>
      <c r="L689" s="682"/>
      <c r="M689" s="682"/>
      <c r="N689" s="682"/>
      <c r="O689" s="682"/>
      <c r="P689" s="682"/>
      <c r="Q689" s="682"/>
      <c r="R689" s="682"/>
      <c r="S689" s="682"/>
      <c r="T689" s="682"/>
      <c r="U689" s="682"/>
      <c r="V689" s="682"/>
      <c r="W689" s="682"/>
      <c r="X689" s="682"/>
      <c r="Y689" s="682"/>
      <c r="Z689" s="682"/>
      <c r="AA689" s="682"/>
      <c r="AB689" s="682"/>
    </row>
    <row r="690" spans="1:28" ht="15">
      <c r="A690" s="682"/>
      <c r="B690" s="682"/>
      <c r="C690" s="682"/>
      <c r="D690" s="682"/>
      <c r="E690" s="682"/>
      <c r="F690" s="682"/>
      <c r="G690" s="682"/>
      <c r="H690" s="682"/>
      <c r="I690" s="682"/>
      <c r="J690" s="682"/>
      <c r="K690" s="682"/>
      <c r="L690" s="682"/>
      <c r="M690" s="682"/>
      <c r="N690" s="682"/>
      <c r="O690" s="682"/>
      <c r="P690" s="682"/>
      <c r="Q690" s="682"/>
      <c r="R690" s="682"/>
      <c r="S690" s="682"/>
      <c r="T690" s="682"/>
      <c r="U690" s="682"/>
      <c r="V690" s="682"/>
      <c r="W690" s="682"/>
      <c r="X690" s="682"/>
      <c r="Y690" s="682"/>
      <c r="Z690" s="682"/>
      <c r="AA690" s="682"/>
      <c r="AB690" s="682"/>
    </row>
    <row r="691" spans="1:28" ht="15">
      <c r="A691" s="682"/>
      <c r="B691" s="682"/>
      <c r="C691" s="682"/>
      <c r="D691" s="682"/>
      <c r="E691" s="682"/>
      <c r="F691" s="682"/>
      <c r="G691" s="682"/>
      <c r="H691" s="682"/>
      <c r="I691" s="682"/>
      <c r="J691" s="682"/>
      <c r="K691" s="682"/>
      <c r="L691" s="682"/>
      <c r="M691" s="682"/>
      <c r="N691" s="682"/>
      <c r="O691" s="682"/>
      <c r="P691" s="682"/>
      <c r="Q691" s="682"/>
      <c r="R691" s="682"/>
      <c r="S691" s="682"/>
      <c r="T691" s="682"/>
      <c r="U691" s="682"/>
      <c r="V691" s="682"/>
      <c r="W691" s="682"/>
      <c r="X691" s="682"/>
      <c r="Y691" s="682"/>
      <c r="Z691" s="682"/>
      <c r="AA691" s="682"/>
      <c r="AB691" s="682"/>
    </row>
    <row r="692" spans="1:28" ht="15">
      <c r="A692" s="682"/>
      <c r="B692" s="682"/>
      <c r="C692" s="682"/>
      <c r="D692" s="682"/>
      <c r="E692" s="682"/>
      <c r="F692" s="682"/>
      <c r="G692" s="682"/>
      <c r="H692" s="682"/>
      <c r="I692" s="682"/>
      <c r="J692" s="682"/>
      <c r="K692" s="682"/>
      <c r="L692" s="682"/>
      <c r="M692" s="682"/>
      <c r="N692" s="682"/>
      <c r="O692" s="682"/>
      <c r="P692" s="682"/>
      <c r="Q692" s="682"/>
      <c r="R692" s="682"/>
      <c r="S692" s="682"/>
      <c r="T692" s="682"/>
      <c r="U692" s="682"/>
      <c r="V692" s="682"/>
      <c r="W692" s="682"/>
      <c r="X692" s="682"/>
      <c r="Y692" s="682"/>
      <c r="Z692" s="682"/>
      <c r="AA692" s="682"/>
      <c r="AB692" s="682"/>
    </row>
    <row r="693" spans="1:28" ht="15">
      <c r="A693" s="682"/>
      <c r="B693" s="682"/>
      <c r="C693" s="682"/>
      <c r="D693" s="682"/>
      <c r="E693" s="682"/>
      <c r="F693" s="682"/>
      <c r="G693" s="682"/>
      <c r="H693" s="682"/>
      <c r="I693" s="682"/>
      <c r="J693" s="682"/>
      <c r="K693" s="682"/>
      <c r="L693" s="682"/>
      <c r="M693" s="682"/>
      <c r="N693" s="682"/>
      <c r="O693" s="682"/>
      <c r="P693" s="682"/>
      <c r="Q693" s="682"/>
      <c r="R693" s="682"/>
      <c r="S693" s="682"/>
      <c r="T693" s="682"/>
      <c r="U693" s="682"/>
      <c r="V693" s="682"/>
      <c r="W693" s="682"/>
      <c r="X693" s="682"/>
      <c r="Y693" s="682"/>
      <c r="Z693" s="682"/>
      <c r="AA693" s="682"/>
      <c r="AB693" s="682"/>
    </row>
    <row r="694" spans="1:28" ht="15">
      <c r="A694" s="682"/>
      <c r="B694" s="682"/>
      <c r="C694" s="682"/>
      <c r="D694" s="682"/>
      <c r="E694" s="682"/>
      <c r="F694" s="682"/>
      <c r="G694" s="682"/>
      <c r="H694" s="682"/>
      <c r="I694" s="682"/>
      <c r="J694" s="682"/>
      <c r="K694" s="682"/>
      <c r="L694" s="682"/>
      <c r="M694" s="682"/>
      <c r="N694" s="682"/>
      <c r="O694" s="682"/>
      <c r="P694" s="682"/>
      <c r="Q694" s="682"/>
      <c r="R694" s="682"/>
      <c r="S694" s="682"/>
      <c r="T694" s="682"/>
      <c r="U694" s="682"/>
      <c r="V694" s="682"/>
      <c r="W694" s="682"/>
      <c r="X694" s="682"/>
      <c r="Y694" s="682"/>
      <c r="Z694" s="682"/>
      <c r="AA694" s="682"/>
      <c r="AB694" s="682"/>
    </row>
    <row r="695" spans="1:28" ht="15">
      <c r="A695" s="682"/>
      <c r="B695" s="682"/>
      <c r="C695" s="682"/>
      <c r="D695" s="682"/>
      <c r="E695" s="682"/>
      <c r="F695" s="682"/>
      <c r="G695" s="682"/>
      <c r="H695" s="682"/>
      <c r="I695" s="682"/>
      <c r="J695" s="682"/>
      <c r="K695" s="682"/>
      <c r="L695" s="682"/>
      <c r="M695" s="682"/>
      <c r="N695" s="682"/>
      <c r="O695" s="682"/>
      <c r="P695" s="682"/>
      <c r="Q695" s="682"/>
      <c r="R695" s="682"/>
      <c r="S695" s="682"/>
      <c r="T695" s="682"/>
      <c r="U695" s="682"/>
      <c r="V695" s="682"/>
      <c r="W695" s="682"/>
      <c r="X695" s="682"/>
      <c r="Y695" s="682"/>
      <c r="Z695" s="682"/>
      <c r="AA695" s="682"/>
      <c r="AB695" s="682"/>
    </row>
    <row r="696" spans="1:28" ht="15">
      <c r="A696" s="682"/>
      <c r="B696" s="682"/>
      <c r="C696" s="682"/>
      <c r="D696" s="682"/>
      <c r="E696" s="682"/>
      <c r="F696" s="682"/>
      <c r="G696" s="682"/>
      <c r="H696" s="682"/>
      <c r="I696" s="682"/>
      <c r="J696" s="682"/>
      <c r="K696" s="682"/>
      <c r="L696" s="682"/>
      <c r="M696" s="682"/>
      <c r="N696" s="682"/>
      <c r="O696" s="682"/>
      <c r="P696" s="682"/>
      <c r="Q696" s="682"/>
      <c r="R696" s="682"/>
      <c r="S696" s="682"/>
      <c r="T696" s="682"/>
      <c r="U696" s="682"/>
      <c r="V696" s="682"/>
      <c r="W696" s="682"/>
      <c r="X696" s="682"/>
      <c r="Y696" s="682"/>
      <c r="Z696" s="682"/>
      <c r="AA696" s="682"/>
      <c r="AB696" s="682"/>
    </row>
    <row r="697" spans="1:28" ht="15">
      <c r="A697" s="682"/>
      <c r="B697" s="682"/>
      <c r="C697" s="682"/>
      <c r="D697" s="682"/>
      <c r="E697" s="682"/>
      <c r="F697" s="682"/>
      <c r="G697" s="682"/>
      <c r="H697" s="682"/>
      <c r="I697" s="682"/>
      <c r="J697" s="682"/>
      <c r="K697" s="682"/>
      <c r="L697" s="682"/>
      <c r="M697" s="682"/>
      <c r="N697" s="682"/>
      <c r="O697" s="682"/>
      <c r="P697" s="682"/>
      <c r="Q697" s="682"/>
      <c r="R697" s="682"/>
      <c r="S697" s="682"/>
      <c r="T697" s="682"/>
      <c r="U697" s="682"/>
      <c r="V697" s="682"/>
      <c r="W697" s="682"/>
      <c r="X697" s="682"/>
      <c r="Y697" s="682"/>
      <c r="Z697" s="682"/>
      <c r="AA697" s="682"/>
      <c r="AB697" s="682"/>
    </row>
    <row r="698" spans="1:28" ht="15">
      <c r="A698" s="682"/>
      <c r="B698" s="682"/>
      <c r="C698" s="682"/>
      <c r="D698" s="682"/>
      <c r="E698" s="682"/>
      <c r="F698" s="682"/>
      <c r="G698" s="682"/>
      <c r="H698" s="682"/>
      <c r="I698" s="682"/>
      <c r="J698" s="682"/>
      <c r="K698" s="682"/>
      <c r="L698" s="682"/>
      <c r="M698" s="682"/>
      <c r="N698" s="682"/>
      <c r="O698" s="682"/>
      <c r="P698" s="682"/>
      <c r="Q698" s="682"/>
      <c r="R698" s="682"/>
      <c r="S698" s="682"/>
      <c r="T698" s="682"/>
      <c r="U698" s="682"/>
      <c r="V698" s="682"/>
      <c r="W698" s="682"/>
      <c r="X698" s="682"/>
      <c r="Y698" s="682"/>
      <c r="Z698" s="682"/>
      <c r="AA698" s="682"/>
      <c r="AB698" s="682"/>
    </row>
    <row r="699" spans="1:28" ht="15">
      <c r="A699" s="682"/>
      <c r="B699" s="682"/>
      <c r="C699" s="682"/>
      <c r="D699" s="682"/>
      <c r="E699" s="682"/>
      <c r="F699" s="682"/>
      <c r="G699" s="682"/>
      <c r="H699" s="682"/>
      <c r="I699" s="682"/>
      <c r="J699" s="682"/>
      <c r="K699" s="682"/>
      <c r="L699" s="682"/>
      <c r="M699" s="682"/>
      <c r="N699" s="682"/>
      <c r="O699" s="682"/>
      <c r="P699" s="682"/>
      <c r="Q699" s="682"/>
      <c r="R699" s="682"/>
      <c r="S699" s="682"/>
      <c r="T699" s="682"/>
      <c r="U699" s="682"/>
      <c r="V699" s="682"/>
      <c r="W699" s="682"/>
      <c r="X699" s="682"/>
      <c r="Y699" s="682"/>
      <c r="Z699" s="682"/>
      <c r="AA699" s="682"/>
      <c r="AB699" s="682"/>
    </row>
    <row r="700" spans="1:28" ht="15">
      <c r="A700" s="682"/>
      <c r="B700" s="682"/>
      <c r="C700" s="682"/>
      <c r="D700" s="682"/>
      <c r="E700" s="682"/>
      <c r="F700" s="682"/>
      <c r="G700" s="682"/>
      <c r="H700" s="682"/>
      <c r="I700" s="682"/>
      <c r="J700" s="682"/>
      <c r="K700" s="682"/>
      <c r="L700" s="682"/>
      <c r="M700" s="682"/>
      <c r="N700" s="682"/>
      <c r="O700" s="682"/>
      <c r="P700" s="682"/>
      <c r="Q700" s="682"/>
      <c r="R700" s="682"/>
      <c r="S700" s="682"/>
      <c r="T700" s="682"/>
      <c r="U700" s="682"/>
      <c r="V700" s="682"/>
      <c r="W700" s="682"/>
      <c r="X700" s="682"/>
      <c r="Y700" s="682"/>
      <c r="Z700" s="682"/>
      <c r="AA700" s="682"/>
      <c r="AB700" s="682"/>
    </row>
    <row r="701" spans="1:28" ht="15">
      <c r="A701" s="682"/>
      <c r="B701" s="682"/>
      <c r="C701" s="682"/>
      <c r="D701" s="682"/>
      <c r="E701" s="682"/>
      <c r="F701" s="682"/>
      <c r="G701" s="682"/>
      <c r="H701" s="682"/>
      <c r="I701" s="682"/>
      <c r="J701" s="682"/>
      <c r="K701" s="682"/>
      <c r="L701" s="682"/>
      <c r="M701" s="682"/>
      <c r="N701" s="682"/>
      <c r="O701" s="682"/>
      <c r="P701" s="682"/>
      <c r="Q701" s="682"/>
      <c r="R701" s="682"/>
      <c r="S701" s="682"/>
      <c r="T701" s="682"/>
      <c r="U701" s="682"/>
      <c r="V701" s="682"/>
      <c r="W701" s="682"/>
      <c r="X701" s="682"/>
      <c r="Y701" s="682"/>
      <c r="Z701" s="682"/>
      <c r="AA701" s="682"/>
      <c r="AB701" s="682"/>
    </row>
    <row r="702" spans="1:28" ht="15">
      <c r="A702" s="682"/>
      <c r="B702" s="682"/>
      <c r="C702" s="682"/>
      <c r="D702" s="682"/>
      <c r="E702" s="682"/>
      <c r="F702" s="682"/>
      <c r="G702" s="682"/>
      <c r="H702" s="682"/>
      <c r="I702" s="682"/>
      <c r="J702" s="682"/>
      <c r="K702" s="682"/>
      <c r="L702" s="682"/>
      <c r="M702" s="682"/>
      <c r="N702" s="682"/>
      <c r="O702" s="682"/>
      <c r="P702" s="682"/>
      <c r="Q702" s="682"/>
      <c r="R702" s="682"/>
      <c r="S702" s="682"/>
      <c r="T702" s="682"/>
      <c r="U702" s="682"/>
      <c r="V702" s="682"/>
      <c r="W702" s="682"/>
      <c r="X702" s="682"/>
      <c r="Y702" s="682"/>
      <c r="Z702" s="682"/>
      <c r="AA702" s="682"/>
      <c r="AB702" s="682"/>
    </row>
    <row r="703" spans="1:28" ht="15">
      <c r="A703" s="682"/>
      <c r="B703" s="682"/>
      <c r="C703" s="682"/>
      <c r="D703" s="682"/>
      <c r="E703" s="682"/>
      <c r="F703" s="682"/>
      <c r="G703" s="682"/>
      <c r="H703" s="682"/>
      <c r="I703" s="682"/>
      <c r="J703" s="682"/>
      <c r="K703" s="682"/>
      <c r="L703" s="682"/>
      <c r="M703" s="682"/>
      <c r="N703" s="682"/>
      <c r="O703" s="682"/>
      <c r="P703" s="682"/>
      <c r="Q703" s="682"/>
      <c r="R703" s="682"/>
      <c r="S703" s="682"/>
      <c r="T703" s="682"/>
      <c r="U703" s="682"/>
      <c r="V703" s="682"/>
      <c r="W703" s="682"/>
      <c r="X703" s="682"/>
      <c r="Y703" s="682"/>
      <c r="Z703" s="682"/>
      <c r="AA703" s="682"/>
      <c r="AB703" s="682"/>
    </row>
    <row r="704" spans="1:28" ht="15">
      <c r="A704" s="682"/>
      <c r="B704" s="682"/>
      <c r="C704" s="682"/>
      <c r="D704" s="682"/>
      <c r="E704" s="682"/>
      <c r="F704" s="682"/>
      <c r="G704" s="682"/>
      <c r="H704" s="682"/>
      <c r="I704" s="682"/>
      <c r="J704" s="682"/>
      <c r="K704" s="682"/>
      <c r="L704" s="682"/>
      <c r="M704" s="682"/>
      <c r="N704" s="682"/>
      <c r="O704" s="682"/>
      <c r="P704" s="682"/>
      <c r="Q704" s="682"/>
      <c r="R704" s="682"/>
      <c r="S704" s="682"/>
      <c r="T704" s="682"/>
      <c r="U704" s="682"/>
      <c r="V704" s="682"/>
      <c r="W704" s="682"/>
      <c r="X704" s="682"/>
      <c r="Y704" s="682"/>
      <c r="Z704" s="682"/>
      <c r="AA704" s="682"/>
      <c r="AB704" s="682"/>
    </row>
    <row r="705" spans="1:28" ht="15">
      <c r="A705" s="682"/>
      <c r="B705" s="682"/>
      <c r="C705" s="682"/>
      <c r="D705" s="682"/>
      <c r="E705" s="682"/>
      <c r="F705" s="682"/>
      <c r="G705" s="682"/>
      <c r="H705" s="682"/>
      <c r="I705" s="682"/>
      <c r="J705" s="682"/>
      <c r="K705" s="682"/>
      <c r="L705" s="682"/>
      <c r="M705" s="682"/>
      <c r="N705" s="682"/>
      <c r="O705" s="682"/>
      <c r="P705" s="682"/>
      <c r="Q705" s="682"/>
      <c r="R705" s="682"/>
      <c r="S705" s="682"/>
      <c r="T705" s="682"/>
      <c r="U705" s="682"/>
      <c r="V705" s="682"/>
      <c r="W705" s="682"/>
      <c r="X705" s="682"/>
      <c r="Y705" s="682"/>
      <c r="Z705" s="682"/>
      <c r="AA705" s="682"/>
      <c r="AB705" s="682"/>
    </row>
    <row r="706" spans="1:28" ht="15">
      <c r="A706" s="682"/>
      <c r="B706" s="682"/>
      <c r="C706" s="682"/>
      <c r="D706" s="682"/>
      <c r="E706" s="682"/>
      <c r="F706" s="682"/>
      <c r="G706" s="682"/>
      <c r="H706" s="682"/>
      <c r="I706" s="682"/>
      <c r="J706" s="682"/>
      <c r="K706" s="682"/>
      <c r="L706" s="682"/>
      <c r="M706" s="682"/>
      <c r="N706" s="682"/>
      <c r="O706" s="682"/>
      <c r="P706" s="682"/>
      <c r="Q706" s="682"/>
      <c r="R706" s="682"/>
      <c r="S706" s="682"/>
      <c r="T706" s="682"/>
      <c r="U706" s="682"/>
      <c r="V706" s="682"/>
      <c r="W706" s="682"/>
      <c r="X706" s="682"/>
      <c r="Y706" s="682"/>
      <c r="Z706" s="682"/>
      <c r="AA706" s="682"/>
      <c r="AB706" s="682"/>
    </row>
    <row r="707" spans="1:28" ht="15">
      <c r="A707" s="682"/>
      <c r="B707" s="682"/>
      <c r="C707" s="682"/>
      <c r="D707" s="682"/>
      <c r="E707" s="682"/>
      <c r="F707" s="682"/>
      <c r="G707" s="682"/>
      <c r="H707" s="682"/>
      <c r="I707" s="682"/>
      <c r="J707" s="682"/>
      <c r="K707" s="682"/>
      <c r="L707" s="682"/>
      <c r="M707" s="682"/>
      <c r="N707" s="682"/>
      <c r="O707" s="682"/>
      <c r="P707" s="682"/>
      <c r="Q707" s="682"/>
      <c r="R707" s="682"/>
      <c r="S707" s="682"/>
      <c r="T707" s="682"/>
      <c r="U707" s="682"/>
      <c r="V707" s="682"/>
      <c r="W707" s="682"/>
      <c r="X707" s="682"/>
      <c r="Y707" s="682"/>
      <c r="Z707" s="682"/>
      <c r="AA707" s="682"/>
      <c r="AB707" s="682"/>
    </row>
    <row r="708" spans="1:28" ht="15">
      <c r="A708" s="682"/>
      <c r="B708" s="682"/>
      <c r="C708" s="682"/>
      <c r="D708" s="682"/>
      <c r="E708" s="682"/>
      <c r="F708" s="682"/>
      <c r="G708" s="682"/>
      <c r="H708" s="682"/>
      <c r="I708" s="682"/>
      <c r="J708" s="682"/>
      <c r="K708" s="682"/>
      <c r="L708" s="682"/>
      <c r="M708" s="682"/>
      <c r="N708" s="682"/>
      <c r="O708" s="682"/>
      <c r="P708" s="682"/>
      <c r="Q708" s="682"/>
      <c r="R708" s="682"/>
      <c r="S708" s="682"/>
      <c r="T708" s="682"/>
      <c r="U708" s="682"/>
      <c r="V708" s="682"/>
      <c r="W708" s="682"/>
      <c r="X708" s="682"/>
      <c r="Y708" s="682"/>
      <c r="Z708" s="682"/>
      <c r="AA708" s="682"/>
      <c r="AB708" s="682"/>
    </row>
    <row r="709" spans="1:28" ht="15">
      <c r="A709" s="682"/>
      <c r="B709" s="682"/>
      <c r="C709" s="682"/>
      <c r="D709" s="682"/>
      <c r="E709" s="682"/>
      <c r="F709" s="682"/>
      <c r="G709" s="682"/>
      <c r="H709" s="682"/>
      <c r="I709" s="682"/>
      <c r="J709" s="682"/>
      <c r="K709" s="682"/>
      <c r="L709" s="682"/>
      <c r="M709" s="682"/>
      <c r="N709" s="682"/>
      <c r="O709" s="682"/>
      <c r="P709" s="682"/>
      <c r="Q709" s="682"/>
      <c r="R709" s="682"/>
      <c r="S709" s="682"/>
      <c r="T709" s="682"/>
      <c r="U709" s="682"/>
      <c r="V709" s="682"/>
      <c r="W709" s="682"/>
      <c r="X709" s="682"/>
      <c r="Y709" s="682"/>
      <c r="Z709" s="682"/>
      <c r="AA709" s="682"/>
      <c r="AB709" s="682"/>
    </row>
    <row r="710" spans="1:28" ht="15">
      <c r="A710" s="682"/>
      <c r="B710" s="682"/>
      <c r="C710" s="682"/>
      <c r="D710" s="682"/>
      <c r="E710" s="682"/>
      <c r="F710" s="682"/>
      <c r="G710" s="682"/>
      <c r="H710" s="682"/>
      <c r="I710" s="682"/>
      <c r="J710" s="682"/>
      <c r="K710" s="682"/>
      <c r="L710" s="682"/>
      <c r="M710" s="682"/>
      <c r="N710" s="682"/>
      <c r="O710" s="682"/>
      <c r="P710" s="682"/>
      <c r="Q710" s="682"/>
      <c r="R710" s="682"/>
      <c r="S710" s="682"/>
      <c r="T710" s="682"/>
      <c r="U710" s="682"/>
      <c r="V710" s="682"/>
      <c r="W710" s="682"/>
      <c r="X710" s="682"/>
      <c r="Y710" s="682"/>
      <c r="Z710" s="682"/>
      <c r="AA710" s="682"/>
      <c r="AB710" s="682"/>
    </row>
    <row r="711" spans="1:28" ht="15">
      <c r="A711" s="682"/>
      <c r="B711" s="682"/>
      <c r="C711" s="682"/>
      <c r="D711" s="682"/>
      <c r="E711" s="682"/>
      <c r="F711" s="682"/>
      <c r="G711" s="682"/>
      <c r="H711" s="682"/>
      <c r="I711" s="682"/>
      <c r="J711" s="682"/>
      <c r="K711" s="682"/>
      <c r="L711" s="682"/>
      <c r="M711" s="682"/>
      <c r="N711" s="682"/>
      <c r="O711" s="682"/>
      <c r="P711" s="682"/>
      <c r="Q711" s="682"/>
      <c r="R711" s="682"/>
      <c r="S711" s="682"/>
      <c r="T711" s="682"/>
      <c r="U711" s="682"/>
      <c r="V711" s="682"/>
      <c r="W711" s="682"/>
      <c r="X711" s="682"/>
      <c r="Y711" s="682"/>
      <c r="Z711" s="682"/>
      <c r="AA711" s="682"/>
      <c r="AB711" s="682"/>
    </row>
    <row r="712" spans="1:28" ht="15">
      <c r="A712" s="682"/>
      <c r="B712" s="682"/>
      <c r="C712" s="682"/>
      <c r="D712" s="682"/>
      <c r="E712" s="682"/>
      <c r="F712" s="682"/>
      <c r="G712" s="682"/>
      <c r="H712" s="682"/>
      <c r="I712" s="682"/>
      <c r="J712" s="682"/>
      <c r="K712" s="682"/>
      <c r="L712" s="682"/>
      <c r="M712" s="682"/>
      <c r="N712" s="682"/>
      <c r="O712" s="682"/>
      <c r="P712" s="682"/>
      <c r="Q712" s="682"/>
      <c r="R712" s="682"/>
      <c r="S712" s="682"/>
      <c r="T712" s="682"/>
      <c r="U712" s="682"/>
      <c r="V712" s="682"/>
      <c r="W712" s="682"/>
      <c r="X712" s="682"/>
      <c r="Y712" s="682"/>
      <c r="Z712" s="682"/>
      <c r="AA712" s="682"/>
      <c r="AB712" s="682"/>
    </row>
    <row r="713" spans="1:28" ht="15">
      <c r="A713" s="682"/>
      <c r="B713" s="682"/>
      <c r="C713" s="682"/>
      <c r="D713" s="682"/>
      <c r="E713" s="682"/>
      <c r="F713" s="682"/>
      <c r="G713" s="682"/>
      <c r="H713" s="682"/>
      <c r="I713" s="682"/>
      <c r="J713" s="682"/>
      <c r="K713" s="682"/>
      <c r="L713" s="682"/>
      <c r="M713" s="682"/>
      <c r="N713" s="682"/>
      <c r="O713" s="682"/>
      <c r="P713" s="682"/>
      <c r="Q713" s="682"/>
      <c r="R713" s="682"/>
      <c r="S713" s="682"/>
      <c r="T713" s="682"/>
      <c r="U713" s="682"/>
      <c r="V713" s="682"/>
      <c r="W713" s="682"/>
      <c r="X713" s="682"/>
      <c r="Y713" s="682"/>
      <c r="Z713" s="682"/>
      <c r="AA713" s="682"/>
      <c r="AB713" s="682"/>
    </row>
    <row r="714" spans="1:28" ht="15">
      <c r="A714" s="682"/>
      <c r="B714" s="682"/>
      <c r="C714" s="682"/>
      <c r="D714" s="682"/>
      <c r="E714" s="682"/>
      <c r="F714" s="682"/>
      <c r="G714" s="682"/>
      <c r="H714" s="682"/>
      <c r="I714" s="682"/>
      <c r="J714" s="682"/>
      <c r="K714" s="682"/>
      <c r="L714" s="682"/>
      <c r="M714" s="682"/>
      <c r="N714" s="682"/>
      <c r="O714" s="682"/>
      <c r="P714" s="682"/>
      <c r="Q714" s="682"/>
      <c r="R714" s="682"/>
      <c r="S714" s="682"/>
      <c r="T714" s="682"/>
      <c r="U714" s="682"/>
      <c r="V714" s="682"/>
      <c r="W714" s="682"/>
      <c r="X714" s="682"/>
      <c r="Y714" s="682"/>
      <c r="Z714" s="682"/>
      <c r="AA714" s="682"/>
      <c r="AB714" s="682"/>
    </row>
    <row r="715" spans="1:28" ht="15">
      <c r="A715" s="682"/>
      <c r="B715" s="682"/>
      <c r="C715" s="682"/>
      <c r="D715" s="682"/>
      <c r="E715" s="682"/>
      <c r="F715" s="682"/>
      <c r="G715" s="682"/>
      <c r="H715" s="682"/>
      <c r="I715" s="682"/>
      <c r="J715" s="682"/>
      <c r="K715" s="682"/>
      <c r="L715" s="682"/>
      <c r="M715" s="682"/>
      <c r="N715" s="682"/>
      <c r="O715" s="682"/>
      <c r="P715" s="682"/>
      <c r="Q715" s="682"/>
      <c r="R715" s="682"/>
      <c r="S715" s="682"/>
      <c r="T715" s="682"/>
      <c r="U715" s="682"/>
      <c r="V715" s="682"/>
      <c r="W715" s="682"/>
      <c r="X715" s="682"/>
      <c r="Y715" s="682"/>
      <c r="Z715" s="682"/>
      <c r="AA715" s="682"/>
      <c r="AB715" s="682"/>
    </row>
    <row r="716" spans="1:28" ht="15">
      <c r="A716" s="682"/>
      <c r="B716" s="682"/>
      <c r="C716" s="682"/>
      <c r="D716" s="682"/>
      <c r="E716" s="682"/>
      <c r="F716" s="682"/>
      <c r="G716" s="682"/>
      <c r="H716" s="682"/>
      <c r="I716" s="682"/>
      <c r="J716" s="682"/>
      <c r="K716" s="682"/>
      <c r="L716" s="682"/>
      <c r="M716" s="682"/>
      <c r="N716" s="682"/>
      <c r="O716" s="682"/>
      <c r="P716" s="682"/>
      <c r="Q716" s="682"/>
      <c r="R716" s="682"/>
      <c r="S716" s="682"/>
      <c r="T716" s="682"/>
      <c r="U716" s="682"/>
      <c r="V716" s="682"/>
      <c r="W716" s="682"/>
      <c r="X716" s="682"/>
      <c r="Y716" s="682"/>
      <c r="Z716" s="682"/>
      <c r="AA716" s="682"/>
      <c r="AB716" s="682"/>
    </row>
    <row r="717" spans="1:28" ht="15">
      <c r="A717" s="682"/>
      <c r="B717" s="682"/>
      <c r="C717" s="682"/>
      <c r="D717" s="682"/>
      <c r="E717" s="682"/>
      <c r="F717" s="682"/>
      <c r="G717" s="682"/>
      <c r="H717" s="682"/>
      <c r="I717" s="682"/>
      <c r="J717" s="682"/>
      <c r="K717" s="682"/>
      <c r="L717" s="682"/>
      <c r="M717" s="682"/>
      <c r="N717" s="682"/>
      <c r="O717" s="682"/>
      <c r="P717" s="682"/>
      <c r="Q717" s="682"/>
      <c r="R717" s="682"/>
      <c r="S717" s="682"/>
      <c r="T717" s="682"/>
      <c r="U717" s="682"/>
      <c r="V717" s="682"/>
      <c r="W717" s="682"/>
      <c r="X717" s="682"/>
      <c r="Y717" s="682"/>
      <c r="Z717" s="682"/>
      <c r="AA717" s="682"/>
      <c r="AB717" s="682"/>
    </row>
    <row r="718" spans="1:28" ht="15">
      <c r="A718" s="682"/>
      <c r="B718" s="682"/>
      <c r="C718" s="682"/>
      <c r="D718" s="682"/>
      <c r="E718" s="682"/>
      <c r="F718" s="682"/>
      <c r="G718" s="682"/>
      <c r="H718" s="682"/>
      <c r="I718" s="682"/>
      <c r="J718" s="682"/>
      <c r="K718" s="682"/>
      <c r="L718" s="682"/>
      <c r="M718" s="682"/>
      <c r="N718" s="682"/>
      <c r="O718" s="682"/>
      <c r="P718" s="682"/>
      <c r="Q718" s="682"/>
      <c r="R718" s="682"/>
      <c r="S718" s="682"/>
      <c r="T718" s="682"/>
      <c r="U718" s="682"/>
      <c r="V718" s="682"/>
      <c r="W718" s="682"/>
      <c r="X718" s="682"/>
      <c r="Y718" s="682"/>
      <c r="Z718" s="682"/>
      <c r="AA718" s="682"/>
      <c r="AB718" s="682"/>
    </row>
    <row r="719" spans="1:28" ht="15">
      <c r="A719" s="682"/>
      <c r="B719" s="682"/>
      <c r="C719" s="682"/>
      <c r="D719" s="682"/>
      <c r="E719" s="682"/>
      <c r="F719" s="682"/>
      <c r="G719" s="682"/>
      <c r="H719" s="682"/>
      <c r="I719" s="682"/>
      <c r="J719" s="682"/>
      <c r="K719" s="682"/>
      <c r="L719" s="682"/>
      <c r="M719" s="682"/>
      <c r="N719" s="682"/>
      <c r="O719" s="682"/>
      <c r="P719" s="682"/>
      <c r="Q719" s="682"/>
      <c r="R719" s="682"/>
      <c r="S719" s="682"/>
      <c r="T719" s="682"/>
      <c r="U719" s="682"/>
      <c r="V719" s="682"/>
      <c r="W719" s="682"/>
      <c r="X719" s="682"/>
      <c r="Y719" s="682"/>
      <c r="Z719" s="682"/>
      <c r="AA719" s="682"/>
      <c r="AB719" s="682"/>
    </row>
    <row r="720" spans="1:28" ht="15">
      <c r="A720" s="682"/>
      <c r="B720" s="682"/>
      <c r="C720" s="682"/>
      <c r="D720" s="682"/>
      <c r="E720" s="682"/>
      <c r="F720" s="682"/>
      <c r="G720" s="682"/>
      <c r="H720" s="682"/>
      <c r="I720" s="682"/>
      <c r="J720" s="682"/>
      <c r="K720" s="682"/>
      <c r="L720" s="682"/>
      <c r="M720" s="682"/>
      <c r="N720" s="682"/>
      <c r="O720" s="682"/>
      <c r="P720" s="682"/>
      <c r="Q720" s="682"/>
      <c r="R720" s="682"/>
      <c r="S720" s="682"/>
      <c r="T720" s="682"/>
      <c r="U720" s="682"/>
      <c r="V720" s="682"/>
      <c r="W720" s="682"/>
      <c r="X720" s="682"/>
      <c r="Y720" s="682"/>
      <c r="Z720" s="682"/>
      <c r="AA720" s="682"/>
      <c r="AB720" s="682"/>
    </row>
    <row r="721" spans="1:28" ht="15">
      <c r="A721" s="682"/>
      <c r="B721" s="682"/>
      <c r="C721" s="682"/>
      <c r="D721" s="682"/>
      <c r="E721" s="682"/>
      <c r="F721" s="682"/>
      <c r="G721" s="682"/>
      <c r="H721" s="682"/>
      <c r="I721" s="682"/>
      <c r="J721" s="682"/>
      <c r="K721" s="682"/>
      <c r="L721" s="682"/>
      <c r="M721" s="682"/>
      <c r="N721" s="682"/>
      <c r="O721" s="682"/>
      <c r="P721" s="682"/>
      <c r="Q721" s="682"/>
      <c r="R721" s="682"/>
      <c r="S721" s="682"/>
      <c r="T721" s="682"/>
      <c r="U721" s="682"/>
      <c r="V721" s="682"/>
      <c r="W721" s="682"/>
      <c r="X721" s="682"/>
      <c r="Y721" s="682"/>
      <c r="Z721" s="682"/>
      <c r="AA721" s="682"/>
      <c r="AB721" s="682"/>
    </row>
    <row r="722" spans="1:28" ht="15">
      <c r="A722" s="682"/>
      <c r="B722" s="682"/>
      <c r="C722" s="682"/>
      <c r="D722" s="682"/>
      <c r="E722" s="682"/>
      <c r="F722" s="682"/>
      <c r="G722" s="682"/>
      <c r="H722" s="682"/>
      <c r="I722" s="682"/>
      <c r="J722" s="682"/>
      <c r="K722" s="682"/>
      <c r="L722" s="682"/>
      <c r="M722" s="682"/>
      <c r="N722" s="682"/>
      <c r="O722" s="682"/>
      <c r="P722" s="682"/>
      <c r="Q722" s="682"/>
      <c r="R722" s="682"/>
      <c r="S722" s="682"/>
      <c r="T722" s="682"/>
      <c r="U722" s="682"/>
      <c r="V722" s="682"/>
      <c r="W722" s="682"/>
      <c r="X722" s="682"/>
      <c r="Y722" s="682"/>
      <c r="Z722" s="682"/>
      <c r="AA722" s="682"/>
      <c r="AB722" s="682"/>
    </row>
    <row r="723" spans="1:28" ht="15">
      <c r="A723" s="682"/>
      <c r="B723" s="682"/>
      <c r="C723" s="682"/>
      <c r="D723" s="682"/>
      <c r="E723" s="682"/>
      <c r="F723" s="682"/>
      <c r="G723" s="682"/>
      <c r="H723" s="682"/>
      <c r="I723" s="682"/>
      <c r="J723" s="682"/>
      <c r="K723" s="682"/>
      <c r="L723" s="682"/>
      <c r="M723" s="682"/>
      <c r="N723" s="682"/>
      <c r="O723" s="682"/>
      <c r="P723" s="682"/>
      <c r="Q723" s="682"/>
      <c r="R723" s="682"/>
      <c r="S723" s="682"/>
      <c r="T723" s="682"/>
      <c r="U723" s="682"/>
      <c r="V723" s="682"/>
      <c r="W723" s="682"/>
      <c r="X723" s="682"/>
      <c r="Y723" s="682"/>
      <c r="Z723" s="682"/>
      <c r="AA723" s="682"/>
      <c r="AB723" s="682"/>
    </row>
    <row r="724" spans="1:28" ht="15">
      <c r="A724" s="682"/>
      <c r="B724" s="682"/>
      <c r="C724" s="682"/>
      <c r="D724" s="682"/>
      <c r="E724" s="682"/>
      <c r="F724" s="682"/>
      <c r="G724" s="682"/>
      <c r="H724" s="682"/>
      <c r="I724" s="682"/>
      <c r="J724" s="682"/>
      <c r="K724" s="682"/>
      <c r="L724" s="682"/>
      <c r="M724" s="682"/>
      <c r="N724" s="682"/>
      <c r="O724" s="682"/>
      <c r="P724" s="682"/>
      <c r="Q724" s="682"/>
      <c r="R724" s="682"/>
      <c r="S724" s="682"/>
      <c r="T724" s="682"/>
      <c r="U724" s="682"/>
      <c r="V724" s="682"/>
      <c r="W724" s="682"/>
      <c r="X724" s="682"/>
      <c r="Y724" s="682"/>
      <c r="Z724" s="682"/>
      <c r="AA724" s="682"/>
      <c r="AB724" s="682"/>
    </row>
    <row r="725" spans="1:28" ht="15">
      <c r="A725" s="682"/>
      <c r="B725" s="682"/>
      <c r="C725" s="682"/>
      <c r="D725" s="682"/>
      <c r="E725" s="682"/>
      <c r="F725" s="682"/>
      <c r="G725" s="682"/>
      <c r="H725" s="682"/>
      <c r="I725" s="682"/>
      <c r="J725" s="682"/>
      <c r="K725" s="682"/>
      <c r="L725" s="682"/>
      <c r="M725" s="682"/>
      <c r="N725" s="682"/>
      <c r="O725" s="682"/>
      <c r="P725" s="682"/>
      <c r="Q725" s="682"/>
      <c r="R725" s="682"/>
      <c r="S725" s="682"/>
      <c r="T725" s="682"/>
      <c r="U725" s="682"/>
      <c r="V725" s="682"/>
      <c r="W725" s="682"/>
      <c r="X725" s="682"/>
      <c r="Y725" s="682"/>
      <c r="Z725" s="682"/>
      <c r="AA725" s="682"/>
      <c r="AB725" s="682"/>
    </row>
    <row r="726" spans="1:28" ht="15">
      <c r="A726" s="682"/>
      <c r="B726" s="682"/>
      <c r="C726" s="682"/>
      <c r="D726" s="682"/>
      <c r="E726" s="682"/>
      <c r="F726" s="682"/>
      <c r="G726" s="682"/>
      <c r="H726" s="682"/>
      <c r="I726" s="682"/>
      <c r="J726" s="682"/>
      <c r="K726" s="682"/>
      <c r="L726" s="682"/>
      <c r="M726" s="682"/>
      <c r="N726" s="682"/>
      <c r="O726" s="682"/>
      <c r="P726" s="682"/>
      <c r="Q726" s="682"/>
      <c r="R726" s="682"/>
      <c r="S726" s="682"/>
      <c r="T726" s="682"/>
      <c r="U726" s="682"/>
      <c r="V726" s="682"/>
      <c r="W726" s="682"/>
      <c r="X726" s="682"/>
      <c r="Y726" s="682"/>
      <c r="Z726" s="682"/>
      <c r="AA726" s="682"/>
      <c r="AB726" s="682"/>
    </row>
    <row r="727" spans="1:28" ht="15">
      <c r="A727" s="682"/>
      <c r="B727" s="682"/>
      <c r="C727" s="682"/>
      <c r="D727" s="682"/>
      <c r="E727" s="682"/>
      <c r="F727" s="682"/>
      <c r="G727" s="682"/>
      <c r="H727" s="682"/>
      <c r="I727" s="682"/>
      <c r="J727" s="682"/>
      <c r="K727" s="682"/>
      <c r="L727" s="682"/>
      <c r="M727" s="682"/>
      <c r="N727" s="682"/>
      <c r="O727" s="682"/>
      <c r="P727" s="682"/>
      <c r="Q727" s="682"/>
      <c r="R727" s="682"/>
      <c r="S727" s="682"/>
      <c r="T727" s="682"/>
      <c r="U727" s="682"/>
      <c r="V727" s="682"/>
      <c r="W727" s="682"/>
      <c r="X727" s="682"/>
      <c r="Y727" s="682"/>
      <c r="Z727" s="682"/>
      <c r="AA727" s="682"/>
      <c r="AB727" s="682"/>
    </row>
    <row r="728" spans="1:28" ht="15">
      <c r="A728" s="682"/>
      <c r="B728" s="682"/>
      <c r="C728" s="682"/>
      <c r="D728" s="682"/>
      <c r="E728" s="682"/>
      <c r="F728" s="682"/>
      <c r="G728" s="682"/>
      <c r="H728" s="682"/>
      <c r="I728" s="682"/>
      <c r="J728" s="682"/>
      <c r="K728" s="682"/>
      <c r="L728" s="682"/>
      <c r="M728" s="682"/>
      <c r="N728" s="682"/>
      <c r="O728" s="682"/>
      <c r="P728" s="682"/>
      <c r="Q728" s="682"/>
      <c r="R728" s="682"/>
      <c r="S728" s="682"/>
      <c r="T728" s="682"/>
      <c r="U728" s="682"/>
      <c r="V728" s="682"/>
      <c r="W728" s="682"/>
      <c r="X728" s="682"/>
      <c r="Y728" s="682"/>
      <c r="Z728" s="682"/>
      <c r="AA728" s="682"/>
      <c r="AB728" s="682"/>
    </row>
    <row r="729" spans="1:28" ht="15">
      <c r="A729" s="682"/>
      <c r="B729" s="682"/>
      <c r="C729" s="682"/>
      <c r="D729" s="682"/>
      <c r="E729" s="682"/>
      <c r="F729" s="682"/>
      <c r="G729" s="682"/>
      <c r="H729" s="682"/>
      <c r="I729" s="682"/>
      <c r="J729" s="682"/>
      <c r="K729" s="682"/>
      <c r="L729" s="682"/>
      <c r="M729" s="682"/>
      <c r="N729" s="682"/>
      <c r="O729" s="682"/>
      <c r="P729" s="682"/>
      <c r="Q729" s="682"/>
      <c r="R729" s="682"/>
      <c r="S729" s="682"/>
      <c r="T729" s="682"/>
      <c r="U729" s="682"/>
      <c r="V729" s="682"/>
      <c r="W729" s="682"/>
      <c r="X729" s="682"/>
      <c r="Y729" s="682"/>
      <c r="Z729" s="682"/>
      <c r="AA729" s="682"/>
      <c r="AB729" s="682"/>
    </row>
    <row r="730" spans="1:28" ht="15">
      <c r="A730" s="682"/>
      <c r="B730" s="682"/>
      <c r="C730" s="682"/>
      <c r="D730" s="682"/>
      <c r="E730" s="682"/>
      <c r="F730" s="682"/>
      <c r="G730" s="682"/>
      <c r="H730" s="682"/>
      <c r="I730" s="682"/>
      <c r="J730" s="682"/>
      <c r="K730" s="682"/>
      <c r="L730" s="682"/>
      <c r="M730" s="682"/>
      <c r="N730" s="682"/>
      <c r="O730" s="682"/>
      <c r="P730" s="682"/>
      <c r="Q730" s="682"/>
      <c r="R730" s="682"/>
      <c r="S730" s="682"/>
      <c r="T730" s="682"/>
      <c r="U730" s="682"/>
      <c r="V730" s="682"/>
      <c r="W730" s="682"/>
      <c r="X730" s="682"/>
      <c r="Y730" s="682"/>
      <c r="Z730" s="682"/>
      <c r="AA730" s="682"/>
      <c r="AB730" s="682"/>
    </row>
    <row r="731" spans="1:28" ht="15">
      <c r="A731" s="682"/>
      <c r="B731" s="682"/>
      <c r="C731" s="682"/>
      <c r="D731" s="682"/>
      <c r="E731" s="682"/>
      <c r="F731" s="682"/>
      <c r="G731" s="682"/>
      <c r="H731" s="682"/>
      <c r="I731" s="682"/>
      <c r="J731" s="682"/>
      <c r="K731" s="682"/>
      <c r="L731" s="682"/>
      <c r="M731" s="682"/>
      <c r="N731" s="682"/>
      <c r="O731" s="682"/>
      <c r="P731" s="682"/>
      <c r="Q731" s="682"/>
      <c r="R731" s="682"/>
      <c r="S731" s="682"/>
      <c r="T731" s="682"/>
      <c r="U731" s="682"/>
      <c r="V731" s="682"/>
      <c r="W731" s="682"/>
      <c r="X731" s="682"/>
      <c r="Y731" s="682"/>
      <c r="Z731" s="682"/>
      <c r="AA731" s="682"/>
      <c r="AB731" s="682"/>
    </row>
    <row r="732" spans="1:28" ht="15">
      <c r="A732" s="682"/>
      <c r="B732" s="682"/>
      <c r="C732" s="682"/>
      <c r="D732" s="682"/>
      <c r="E732" s="682"/>
      <c r="F732" s="682"/>
      <c r="G732" s="682"/>
      <c r="H732" s="682"/>
      <c r="I732" s="682"/>
      <c r="J732" s="682"/>
      <c r="K732" s="682"/>
      <c r="L732" s="682"/>
      <c r="M732" s="682"/>
      <c r="N732" s="682"/>
      <c r="O732" s="682"/>
      <c r="P732" s="682"/>
      <c r="Q732" s="682"/>
      <c r="R732" s="682"/>
      <c r="S732" s="682"/>
      <c r="T732" s="682"/>
      <c r="U732" s="682"/>
      <c r="V732" s="682"/>
      <c r="W732" s="682"/>
      <c r="X732" s="682"/>
      <c r="Y732" s="682"/>
      <c r="Z732" s="682"/>
      <c r="AA732" s="682"/>
      <c r="AB732" s="682"/>
    </row>
    <row r="733" spans="1:28" ht="15">
      <c r="A733" s="682"/>
      <c r="B733" s="682"/>
      <c r="C733" s="682"/>
      <c r="D733" s="682"/>
      <c r="E733" s="682"/>
      <c r="F733" s="682"/>
      <c r="G733" s="682"/>
      <c r="H733" s="682"/>
      <c r="I733" s="682"/>
      <c r="J733" s="682"/>
      <c r="K733" s="682"/>
      <c r="L733" s="682"/>
      <c r="M733" s="682"/>
      <c r="N733" s="682"/>
      <c r="O733" s="682"/>
      <c r="P733" s="682"/>
      <c r="Q733" s="682"/>
      <c r="R733" s="682"/>
      <c r="S733" s="682"/>
      <c r="T733" s="682"/>
      <c r="U733" s="682"/>
      <c r="V733" s="682"/>
      <c r="W733" s="682"/>
      <c r="X733" s="682"/>
      <c r="Y733" s="682"/>
      <c r="Z733" s="682"/>
      <c r="AA733" s="682"/>
      <c r="AB733" s="682"/>
    </row>
    <row r="734" spans="1:28" ht="15">
      <c r="A734" s="682"/>
      <c r="B734" s="682"/>
      <c r="C734" s="682"/>
      <c r="D734" s="682"/>
      <c r="E734" s="682"/>
      <c r="F734" s="682"/>
      <c r="G734" s="682"/>
      <c r="H734" s="682"/>
      <c r="I734" s="682"/>
      <c r="J734" s="682"/>
      <c r="K734" s="682"/>
      <c r="L734" s="682"/>
      <c r="M734" s="682"/>
      <c r="N734" s="682"/>
      <c r="O734" s="682"/>
      <c r="P734" s="682"/>
      <c r="Q734" s="682"/>
      <c r="R734" s="682"/>
      <c r="S734" s="682"/>
      <c r="T734" s="682"/>
      <c r="U734" s="682"/>
      <c r="V734" s="682"/>
      <c r="W734" s="682"/>
      <c r="X734" s="682"/>
      <c r="Y734" s="682"/>
      <c r="Z734" s="682"/>
      <c r="AA734" s="682"/>
      <c r="AB734" s="682"/>
    </row>
    <row r="735" spans="1:28" ht="15">
      <c r="A735" s="682"/>
      <c r="B735" s="682"/>
      <c r="C735" s="682"/>
      <c r="D735" s="682"/>
      <c r="E735" s="682"/>
      <c r="F735" s="682"/>
      <c r="G735" s="682"/>
      <c r="H735" s="682"/>
      <c r="I735" s="682"/>
      <c r="J735" s="682"/>
      <c r="K735" s="682"/>
      <c r="L735" s="682"/>
      <c r="M735" s="682"/>
      <c r="N735" s="682"/>
      <c r="O735" s="682"/>
      <c r="P735" s="682"/>
      <c r="Q735" s="682"/>
      <c r="R735" s="682"/>
      <c r="S735" s="682"/>
      <c r="T735" s="682"/>
      <c r="U735" s="682"/>
      <c r="V735" s="682"/>
      <c r="W735" s="682"/>
      <c r="X735" s="682"/>
      <c r="Y735" s="682"/>
      <c r="Z735" s="682"/>
      <c r="AA735" s="682"/>
      <c r="AB735" s="682"/>
    </row>
    <row r="736" spans="1:28" ht="15">
      <c r="A736" s="682"/>
      <c r="B736" s="682"/>
      <c r="C736" s="682"/>
      <c r="D736" s="682"/>
      <c r="E736" s="682"/>
      <c r="F736" s="682"/>
      <c r="G736" s="682"/>
      <c r="H736" s="682"/>
      <c r="I736" s="682"/>
      <c r="J736" s="682"/>
      <c r="K736" s="682"/>
      <c r="L736" s="682"/>
      <c r="M736" s="682"/>
      <c r="N736" s="682"/>
      <c r="O736" s="682"/>
      <c r="P736" s="682"/>
      <c r="Q736" s="682"/>
      <c r="R736" s="682"/>
      <c r="S736" s="682"/>
      <c r="T736" s="682"/>
      <c r="U736" s="682"/>
      <c r="V736" s="682"/>
      <c r="W736" s="682"/>
      <c r="X736" s="682"/>
      <c r="Y736" s="682"/>
      <c r="Z736" s="682"/>
      <c r="AA736" s="682"/>
      <c r="AB736" s="682"/>
    </row>
    <row r="737" spans="1:28" ht="15">
      <c r="A737" s="682"/>
      <c r="B737" s="682"/>
      <c r="C737" s="682"/>
      <c r="D737" s="682"/>
      <c r="E737" s="682"/>
      <c r="F737" s="682"/>
      <c r="G737" s="682"/>
      <c r="H737" s="682"/>
      <c r="I737" s="682"/>
      <c r="J737" s="682"/>
      <c r="K737" s="682"/>
      <c r="L737" s="682"/>
      <c r="M737" s="682"/>
      <c r="N737" s="682"/>
      <c r="O737" s="682"/>
      <c r="P737" s="682"/>
      <c r="Q737" s="682"/>
      <c r="R737" s="682"/>
      <c r="S737" s="682"/>
      <c r="T737" s="682"/>
      <c r="U737" s="682"/>
      <c r="V737" s="682"/>
      <c r="W737" s="682"/>
      <c r="X737" s="682"/>
      <c r="Y737" s="682"/>
      <c r="Z737" s="682"/>
      <c r="AA737" s="682"/>
      <c r="AB737" s="682"/>
    </row>
    <row r="738" spans="1:28" ht="15">
      <c r="A738" s="682"/>
      <c r="B738" s="682"/>
      <c r="C738" s="682"/>
      <c r="D738" s="682"/>
      <c r="E738" s="682"/>
      <c r="F738" s="682"/>
      <c r="G738" s="682"/>
      <c r="H738" s="682"/>
      <c r="I738" s="682"/>
      <c r="J738" s="682"/>
      <c r="K738" s="682"/>
      <c r="L738" s="682"/>
      <c r="M738" s="682"/>
      <c r="N738" s="682"/>
      <c r="O738" s="682"/>
      <c r="P738" s="682"/>
      <c r="Q738" s="682"/>
      <c r="R738" s="682"/>
      <c r="S738" s="682"/>
      <c r="T738" s="682"/>
      <c r="U738" s="682"/>
      <c r="V738" s="682"/>
      <c r="W738" s="682"/>
      <c r="X738" s="682"/>
      <c r="Y738" s="682"/>
      <c r="Z738" s="682"/>
      <c r="AA738" s="682"/>
      <c r="AB738" s="682"/>
    </row>
    <row r="739" spans="1:28" ht="15">
      <c r="A739" s="682"/>
      <c r="B739" s="682"/>
      <c r="C739" s="682"/>
      <c r="D739" s="682"/>
      <c r="E739" s="682"/>
      <c r="F739" s="682"/>
      <c r="G739" s="682"/>
      <c r="H739" s="682"/>
      <c r="I739" s="682"/>
      <c r="J739" s="682"/>
      <c r="K739" s="682"/>
      <c r="L739" s="682"/>
      <c r="M739" s="682"/>
      <c r="N739" s="682"/>
      <c r="O739" s="682"/>
      <c r="P739" s="682"/>
      <c r="Q739" s="682"/>
      <c r="R739" s="682"/>
      <c r="S739" s="682"/>
      <c r="T739" s="682"/>
      <c r="U739" s="682"/>
      <c r="V739" s="682"/>
      <c r="W739" s="682"/>
      <c r="X739" s="682"/>
      <c r="Y739" s="682"/>
      <c r="Z739" s="682"/>
      <c r="AA739" s="682"/>
      <c r="AB739" s="682"/>
    </row>
    <row r="740" spans="1:28" ht="15">
      <c r="A740" s="682"/>
      <c r="B740" s="682"/>
      <c r="C740" s="682"/>
      <c r="D740" s="682"/>
      <c r="E740" s="682"/>
      <c r="F740" s="682"/>
      <c r="G740" s="682"/>
      <c r="H740" s="682"/>
      <c r="I740" s="682"/>
      <c r="J740" s="682"/>
      <c r="K740" s="682"/>
      <c r="L740" s="682"/>
      <c r="M740" s="682"/>
      <c r="N740" s="682"/>
      <c r="O740" s="682"/>
      <c r="P740" s="682"/>
      <c r="Q740" s="682"/>
      <c r="R740" s="682"/>
      <c r="S740" s="682"/>
      <c r="T740" s="682"/>
      <c r="U740" s="682"/>
      <c r="V740" s="682"/>
      <c r="W740" s="682"/>
      <c r="X740" s="682"/>
      <c r="Y740" s="682"/>
      <c r="Z740" s="682"/>
      <c r="AA740" s="682"/>
      <c r="AB740" s="682"/>
    </row>
    <row r="741" spans="1:28" ht="15">
      <c r="A741" s="682"/>
      <c r="B741" s="682"/>
      <c r="C741" s="682"/>
      <c r="D741" s="682"/>
      <c r="E741" s="682"/>
      <c r="F741" s="682"/>
      <c r="G741" s="682"/>
      <c r="H741" s="682"/>
      <c r="I741" s="682"/>
      <c r="J741" s="682"/>
      <c r="K741" s="682"/>
      <c r="L741" s="682"/>
      <c r="M741" s="682"/>
      <c r="N741" s="682"/>
      <c r="O741" s="682"/>
      <c r="P741" s="682"/>
      <c r="Q741" s="682"/>
      <c r="R741" s="682"/>
      <c r="S741" s="682"/>
      <c r="T741" s="682"/>
      <c r="U741" s="682"/>
      <c r="V741" s="682"/>
      <c r="W741" s="682"/>
      <c r="X741" s="682"/>
      <c r="Y741" s="682"/>
      <c r="Z741" s="682"/>
      <c r="AA741" s="682"/>
      <c r="AB741" s="682"/>
    </row>
    <row r="742" spans="1:28" ht="15">
      <c r="A742" s="682"/>
      <c r="B742" s="682"/>
      <c r="C742" s="682"/>
      <c r="D742" s="682"/>
      <c r="E742" s="682"/>
      <c r="F742" s="682"/>
      <c r="G742" s="682"/>
      <c r="H742" s="682"/>
      <c r="I742" s="682"/>
      <c r="J742" s="682"/>
      <c r="K742" s="682"/>
      <c r="L742" s="682"/>
      <c r="M742" s="682"/>
      <c r="N742" s="682"/>
      <c r="O742" s="682"/>
      <c r="P742" s="682"/>
      <c r="Q742" s="682"/>
      <c r="R742" s="682"/>
      <c r="S742" s="682"/>
      <c r="T742" s="682"/>
      <c r="U742" s="682"/>
      <c r="V742" s="682"/>
      <c r="W742" s="682"/>
      <c r="X742" s="682"/>
      <c r="Y742" s="682"/>
      <c r="Z742" s="682"/>
      <c r="AA742" s="682"/>
      <c r="AB742" s="682"/>
    </row>
    <row r="743" spans="1:28" ht="15">
      <c r="A743" s="682"/>
      <c r="B743" s="682"/>
      <c r="C743" s="682"/>
      <c r="D743" s="682"/>
      <c r="E743" s="682"/>
      <c r="F743" s="682"/>
      <c r="G743" s="682"/>
      <c r="H743" s="682"/>
      <c r="I743" s="682"/>
      <c r="J743" s="682"/>
      <c r="K743" s="682"/>
      <c r="L743" s="682"/>
      <c r="M743" s="682"/>
      <c r="N743" s="682"/>
      <c r="O743" s="682"/>
      <c r="P743" s="682"/>
      <c r="Q743" s="682"/>
      <c r="R743" s="682"/>
      <c r="S743" s="682"/>
      <c r="T743" s="682"/>
      <c r="U743" s="682"/>
      <c r="V743" s="682"/>
      <c r="W743" s="682"/>
      <c r="X743" s="682"/>
      <c r="Y743" s="682"/>
      <c r="Z743" s="682"/>
      <c r="AA743" s="682"/>
      <c r="AB743" s="682"/>
    </row>
    <row r="744" spans="1:28" ht="15">
      <c r="A744" s="682"/>
      <c r="B744" s="682"/>
      <c r="C744" s="682"/>
      <c r="D744" s="682"/>
      <c r="E744" s="682"/>
      <c r="F744" s="682"/>
      <c r="G744" s="682"/>
      <c r="H744" s="682"/>
      <c r="I744" s="682"/>
      <c r="J744" s="682"/>
      <c r="K744" s="682"/>
      <c r="L744" s="682"/>
      <c r="M744" s="682"/>
      <c r="N744" s="682"/>
      <c r="O744" s="682"/>
      <c r="P744" s="682"/>
      <c r="Q744" s="682"/>
      <c r="R744" s="682"/>
      <c r="S744" s="682"/>
      <c r="T744" s="682"/>
      <c r="U744" s="682"/>
      <c r="V744" s="682"/>
      <c r="W744" s="682"/>
      <c r="X744" s="682"/>
      <c r="Y744" s="682"/>
      <c r="Z744" s="682"/>
      <c r="AA744" s="682"/>
      <c r="AB744" s="682"/>
    </row>
    <row r="745" spans="1:28" ht="15">
      <c r="A745" s="682"/>
      <c r="B745" s="682"/>
      <c r="C745" s="682"/>
      <c r="D745" s="682"/>
      <c r="E745" s="682"/>
      <c r="F745" s="682"/>
      <c r="G745" s="682"/>
      <c r="H745" s="682"/>
      <c r="I745" s="682"/>
      <c r="J745" s="682"/>
      <c r="K745" s="682"/>
      <c r="L745" s="682"/>
      <c r="M745" s="682"/>
      <c r="N745" s="682"/>
      <c r="O745" s="682"/>
      <c r="P745" s="682"/>
      <c r="Q745" s="682"/>
      <c r="R745" s="682"/>
      <c r="S745" s="682"/>
      <c r="T745" s="682"/>
      <c r="U745" s="682"/>
      <c r="V745" s="682"/>
      <c r="W745" s="682"/>
      <c r="X745" s="682"/>
      <c r="Y745" s="682"/>
      <c r="Z745" s="682"/>
      <c r="AA745" s="682"/>
      <c r="AB745" s="682"/>
    </row>
    <row r="746" spans="1:28" ht="15">
      <c r="A746" s="682"/>
      <c r="B746" s="682"/>
      <c r="C746" s="682"/>
      <c r="D746" s="682"/>
      <c r="E746" s="682"/>
      <c r="F746" s="682"/>
      <c r="G746" s="682"/>
      <c r="H746" s="682"/>
      <c r="I746" s="682"/>
      <c r="J746" s="682"/>
      <c r="K746" s="682"/>
      <c r="L746" s="682"/>
      <c r="M746" s="682"/>
      <c r="N746" s="682"/>
      <c r="O746" s="682"/>
      <c r="P746" s="682"/>
      <c r="Q746" s="682"/>
      <c r="R746" s="682"/>
      <c r="S746" s="682"/>
      <c r="T746" s="682"/>
      <c r="U746" s="682"/>
      <c r="V746" s="682"/>
      <c r="W746" s="682"/>
      <c r="X746" s="682"/>
      <c r="Y746" s="682"/>
      <c r="Z746" s="682"/>
      <c r="AA746" s="682"/>
      <c r="AB746" s="682"/>
    </row>
    <row r="747" spans="1:28" ht="15">
      <c r="A747" s="682"/>
      <c r="B747" s="682"/>
      <c r="C747" s="682"/>
      <c r="D747" s="682"/>
      <c r="E747" s="682"/>
      <c r="F747" s="682"/>
      <c r="G747" s="682"/>
      <c r="H747" s="682"/>
      <c r="I747" s="682"/>
      <c r="J747" s="682"/>
      <c r="K747" s="682"/>
      <c r="L747" s="682"/>
      <c r="M747" s="682"/>
      <c r="N747" s="682"/>
      <c r="O747" s="682"/>
      <c r="P747" s="682"/>
      <c r="Q747" s="682"/>
      <c r="R747" s="682"/>
      <c r="S747" s="682"/>
      <c r="T747" s="682"/>
      <c r="U747" s="682"/>
      <c r="V747" s="682"/>
      <c r="W747" s="682"/>
      <c r="X747" s="682"/>
      <c r="Y747" s="682"/>
      <c r="Z747" s="682"/>
      <c r="AA747" s="682"/>
      <c r="AB747" s="682"/>
    </row>
    <row r="748" spans="1:28" ht="15">
      <c r="A748" s="682"/>
      <c r="B748" s="682"/>
      <c r="C748" s="682"/>
      <c r="D748" s="682"/>
      <c r="E748" s="682"/>
      <c r="F748" s="682"/>
      <c r="G748" s="682"/>
      <c r="H748" s="682"/>
      <c r="I748" s="682"/>
      <c r="J748" s="682"/>
      <c r="K748" s="682"/>
      <c r="L748" s="682"/>
      <c r="M748" s="682"/>
      <c r="N748" s="682"/>
      <c r="O748" s="682"/>
      <c r="P748" s="682"/>
      <c r="Q748" s="682"/>
      <c r="R748" s="682"/>
      <c r="S748" s="682"/>
      <c r="T748" s="682"/>
      <c r="U748" s="682"/>
      <c r="V748" s="682"/>
      <c r="W748" s="682"/>
      <c r="X748" s="682"/>
      <c r="Y748" s="682"/>
      <c r="Z748" s="682"/>
      <c r="AA748" s="682"/>
      <c r="AB748" s="682"/>
    </row>
    <row r="749" spans="1:28" ht="15">
      <c r="A749" s="682"/>
      <c r="B749" s="682"/>
      <c r="C749" s="682"/>
      <c r="D749" s="682"/>
      <c r="E749" s="682"/>
      <c r="F749" s="682"/>
      <c r="G749" s="682"/>
      <c r="H749" s="682"/>
      <c r="I749" s="682"/>
      <c r="J749" s="682"/>
      <c r="K749" s="682"/>
      <c r="L749" s="682"/>
      <c r="M749" s="682"/>
      <c r="N749" s="682"/>
      <c r="O749" s="682"/>
      <c r="P749" s="682"/>
      <c r="Q749" s="682"/>
      <c r="R749" s="682"/>
      <c r="S749" s="682"/>
      <c r="T749" s="682"/>
      <c r="U749" s="682"/>
      <c r="V749" s="682"/>
      <c r="W749" s="682"/>
      <c r="X749" s="682"/>
      <c r="Y749" s="682"/>
      <c r="Z749" s="682"/>
      <c r="AA749" s="682"/>
      <c r="AB749" s="682"/>
    </row>
    <row r="750" spans="1:28" ht="15">
      <c r="A750" s="682"/>
      <c r="B750" s="682"/>
      <c r="C750" s="682"/>
      <c r="D750" s="682"/>
      <c r="E750" s="682"/>
      <c r="F750" s="682"/>
      <c r="G750" s="682"/>
      <c r="H750" s="682"/>
      <c r="I750" s="682"/>
      <c r="J750" s="682"/>
      <c r="K750" s="682"/>
      <c r="L750" s="682"/>
      <c r="M750" s="682"/>
      <c r="N750" s="682"/>
      <c r="O750" s="682"/>
      <c r="P750" s="682"/>
      <c r="Q750" s="682"/>
      <c r="R750" s="682"/>
      <c r="S750" s="682"/>
      <c r="T750" s="682"/>
      <c r="U750" s="682"/>
      <c r="V750" s="682"/>
      <c r="W750" s="682"/>
      <c r="X750" s="682"/>
      <c r="Y750" s="682"/>
      <c r="Z750" s="682"/>
      <c r="AA750" s="682"/>
      <c r="AB750" s="682"/>
    </row>
    <row r="751" spans="1:28" ht="15">
      <c r="A751" s="682"/>
      <c r="B751" s="682"/>
      <c r="C751" s="682"/>
      <c r="D751" s="682"/>
      <c r="E751" s="682"/>
      <c r="F751" s="682"/>
      <c r="G751" s="682"/>
      <c r="H751" s="682"/>
      <c r="I751" s="682"/>
      <c r="J751" s="682"/>
      <c r="K751" s="682"/>
      <c r="L751" s="682"/>
      <c r="M751" s="682"/>
      <c r="N751" s="682"/>
      <c r="O751" s="682"/>
      <c r="P751" s="682"/>
      <c r="Q751" s="682"/>
      <c r="R751" s="682"/>
      <c r="S751" s="682"/>
      <c r="T751" s="682"/>
      <c r="U751" s="682"/>
      <c r="V751" s="682"/>
      <c r="W751" s="682"/>
      <c r="X751" s="682"/>
      <c r="Y751" s="682"/>
      <c r="Z751" s="682"/>
      <c r="AA751" s="682"/>
      <c r="AB751" s="682"/>
    </row>
    <row r="752" spans="1:28" ht="15">
      <c r="A752" s="682"/>
      <c r="B752" s="682"/>
      <c r="C752" s="682"/>
      <c r="D752" s="682"/>
      <c r="E752" s="682"/>
      <c r="F752" s="682"/>
      <c r="G752" s="682"/>
      <c r="H752" s="682"/>
      <c r="I752" s="682"/>
      <c r="J752" s="682"/>
      <c r="K752" s="682"/>
      <c r="L752" s="682"/>
      <c r="M752" s="682"/>
      <c r="N752" s="682"/>
      <c r="O752" s="682"/>
      <c r="P752" s="682"/>
      <c r="Q752" s="682"/>
      <c r="R752" s="682"/>
      <c r="S752" s="682"/>
      <c r="T752" s="682"/>
      <c r="U752" s="682"/>
      <c r="V752" s="682"/>
      <c r="W752" s="682"/>
      <c r="X752" s="682"/>
      <c r="Y752" s="682"/>
      <c r="Z752" s="682"/>
      <c r="AA752" s="682"/>
      <c r="AB752" s="682"/>
    </row>
    <row r="753" spans="1:28" ht="15">
      <c r="A753" s="682"/>
      <c r="B753" s="682"/>
      <c r="C753" s="682"/>
      <c r="D753" s="682"/>
      <c r="E753" s="682"/>
      <c r="F753" s="682"/>
      <c r="G753" s="682"/>
      <c r="H753" s="682"/>
      <c r="I753" s="682"/>
      <c r="J753" s="682"/>
      <c r="K753" s="682"/>
      <c r="L753" s="682"/>
      <c r="M753" s="682"/>
      <c r="N753" s="682"/>
      <c r="O753" s="682"/>
      <c r="P753" s="682"/>
      <c r="Q753" s="682"/>
      <c r="R753" s="682"/>
      <c r="S753" s="682"/>
      <c r="T753" s="682"/>
      <c r="U753" s="682"/>
      <c r="V753" s="682"/>
      <c r="W753" s="682"/>
      <c r="X753" s="682"/>
      <c r="Y753" s="682"/>
      <c r="Z753" s="682"/>
      <c r="AA753" s="682"/>
      <c r="AB753" s="682"/>
    </row>
    <row r="754" spans="1:28" ht="15">
      <c r="A754" s="682"/>
      <c r="B754" s="682"/>
      <c r="C754" s="682"/>
      <c r="D754" s="682"/>
      <c r="E754" s="682"/>
      <c r="F754" s="682"/>
      <c r="G754" s="682"/>
      <c r="H754" s="682"/>
      <c r="I754" s="682"/>
      <c r="J754" s="682"/>
      <c r="K754" s="682"/>
      <c r="L754" s="682"/>
      <c r="M754" s="682"/>
      <c r="N754" s="682"/>
      <c r="O754" s="682"/>
      <c r="P754" s="682"/>
      <c r="Q754" s="682"/>
      <c r="R754" s="682"/>
      <c r="S754" s="682"/>
      <c r="T754" s="682"/>
      <c r="U754" s="682"/>
      <c r="V754" s="682"/>
      <c r="W754" s="682"/>
      <c r="X754" s="682"/>
      <c r="Y754" s="682"/>
      <c r="Z754" s="682"/>
      <c r="AA754" s="682"/>
      <c r="AB754" s="682"/>
    </row>
    <row r="755" spans="1:28" ht="15">
      <c r="A755" s="682"/>
      <c r="B755" s="682"/>
      <c r="C755" s="682"/>
      <c r="D755" s="682"/>
      <c r="E755" s="682"/>
      <c r="F755" s="682"/>
      <c r="G755" s="682"/>
      <c r="H755" s="682"/>
      <c r="I755" s="682"/>
      <c r="J755" s="682"/>
      <c r="K755" s="682"/>
      <c r="L755" s="682"/>
      <c r="M755" s="682"/>
      <c r="N755" s="682"/>
      <c r="O755" s="682"/>
      <c r="P755" s="682"/>
      <c r="Q755" s="682"/>
      <c r="R755" s="682"/>
      <c r="S755" s="682"/>
      <c r="T755" s="682"/>
      <c r="U755" s="682"/>
      <c r="V755" s="682"/>
      <c r="W755" s="682"/>
      <c r="X755" s="682"/>
      <c r="Y755" s="682"/>
      <c r="Z755" s="682"/>
      <c r="AA755" s="682"/>
      <c r="AB755" s="682"/>
    </row>
    <row r="756" spans="1:28" ht="15">
      <c r="A756" s="682"/>
      <c r="B756" s="682"/>
      <c r="C756" s="682"/>
      <c r="D756" s="682"/>
      <c r="E756" s="682"/>
      <c r="F756" s="682"/>
      <c r="G756" s="682"/>
      <c r="H756" s="682"/>
      <c r="I756" s="682"/>
      <c r="J756" s="682"/>
      <c r="K756" s="682"/>
      <c r="L756" s="682"/>
      <c r="M756" s="682"/>
      <c r="N756" s="682"/>
      <c r="O756" s="682"/>
      <c r="P756" s="682"/>
      <c r="Q756" s="682"/>
      <c r="R756" s="682"/>
      <c r="S756" s="682"/>
      <c r="T756" s="682"/>
      <c r="U756" s="682"/>
      <c r="V756" s="682"/>
      <c r="W756" s="682"/>
      <c r="X756" s="682"/>
      <c r="Y756" s="682"/>
      <c r="Z756" s="682"/>
      <c r="AA756" s="682"/>
      <c r="AB756" s="682"/>
    </row>
    <row r="757" spans="1:28" ht="15">
      <c r="A757" s="682"/>
      <c r="B757" s="682"/>
      <c r="C757" s="682"/>
      <c r="D757" s="682"/>
      <c r="E757" s="682"/>
      <c r="F757" s="682"/>
      <c r="G757" s="682"/>
      <c r="H757" s="682"/>
      <c r="I757" s="682"/>
      <c r="J757" s="682"/>
      <c r="K757" s="682"/>
      <c r="L757" s="682"/>
      <c r="M757" s="682"/>
      <c r="N757" s="682"/>
      <c r="O757" s="682"/>
      <c r="P757" s="682"/>
      <c r="Q757" s="682"/>
      <c r="R757" s="682"/>
      <c r="S757" s="682"/>
      <c r="T757" s="682"/>
      <c r="U757" s="682"/>
      <c r="V757" s="682"/>
      <c r="W757" s="682"/>
      <c r="X757" s="682"/>
      <c r="Y757" s="682"/>
      <c r="Z757" s="682"/>
      <c r="AA757" s="682"/>
      <c r="AB757" s="682"/>
    </row>
    <row r="758" spans="1:28" ht="15">
      <c r="A758" s="682"/>
      <c r="B758" s="682"/>
      <c r="C758" s="682"/>
      <c r="D758" s="682"/>
      <c r="E758" s="682"/>
      <c r="F758" s="682"/>
      <c r="G758" s="682"/>
      <c r="H758" s="682"/>
      <c r="I758" s="682"/>
      <c r="J758" s="682"/>
      <c r="K758" s="682"/>
      <c r="L758" s="682"/>
      <c r="M758" s="682"/>
      <c r="N758" s="682"/>
      <c r="O758" s="682"/>
      <c r="P758" s="682"/>
      <c r="Q758" s="682"/>
      <c r="R758" s="682"/>
      <c r="S758" s="682"/>
      <c r="T758" s="682"/>
      <c r="U758" s="682"/>
      <c r="V758" s="682"/>
      <c r="W758" s="682"/>
      <c r="X758" s="682"/>
      <c r="Y758" s="682"/>
      <c r="Z758" s="682"/>
      <c r="AA758" s="682"/>
      <c r="AB758" s="682"/>
    </row>
    <row r="759" spans="1:28" ht="15">
      <c r="A759" s="682"/>
      <c r="B759" s="682"/>
      <c r="C759" s="682"/>
      <c r="D759" s="682"/>
      <c r="E759" s="682"/>
      <c r="F759" s="682"/>
      <c r="G759" s="682"/>
      <c r="H759" s="682"/>
      <c r="I759" s="682"/>
      <c r="J759" s="682"/>
      <c r="K759" s="682"/>
      <c r="L759" s="682"/>
      <c r="M759" s="682"/>
      <c r="N759" s="682"/>
      <c r="O759" s="682"/>
      <c r="P759" s="682"/>
      <c r="Q759" s="682"/>
      <c r="R759" s="682"/>
      <c r="S759" s="682"/>
      <c r="T759" s="682"/>
      <c r="U759" s="682"/>
      <c r="V759" s="682"/>
      <c r="W759" s="682"/>
      <c r="X759" s="682"/>
      <c r="Y759" s="682"/>
      <c r="Z759" s="682"/>
      <c r="AA759" s="682"/>
      <c r="AB759" s="682"/>
    </row>
    <row r="760" spans="1:28" ht="15">
      <c r="A760" s="682"/>
      <c r="B760" s="682"/>
      <c r="C760" s="682"/>
      <c r="D760" s="682"/>
      <c r="E760" s="682"/>
      <c r="F760" s="682"/>
      <c r="G760" s="682"/>
      <c r="H760" s="682"/>
      <c r="I760" s="682"/>
      <c r="J760" s="682"/>
      <c r="K760" s="682"/>
      <c r="L760" s="682"/>
      <c r="M760" s="682"/>
      <c r="N760" s="682"/>
      <c r="O760" s="682"/>
      <c r="P760" s="682"/>
      <c r="Q760" s="682"/>
      <c r="R760" s="682"/>
      <c r="S760" s="682"/>
      <c r="T760" s="682"/>
      <c r="U760" s="682"/>
      <c r="V760" s="682"/>
      <c r="W760" s="682"/>
      <c r="X760" s="682"/>
      <c r="Y760" s="682"/>
      <c r="Z760" s="682"/>
      <c r="AA760" s="682"/>
      <c r="AB760" s="682"/>
    </row>
    <row r="761" spans="1:28" ht="15">
      <c r="A761" s="682"/>
      <c r="B761" s="682"/>
      <c r="C761" s="682"/>
      <c r="D761" s="682"/>
      <c r="E761" s="682"/>
      <c r="F761" s="682"/>
      <c r="G761" s="682"/>
      <c r="H761" s="682"/>
      <c r="I761" s="682"/>
      <c r="J761" s="682"/>
      <c r="K761" s="682"/>
      <c r="L761" s="682"/>
      <c r="M761" s="682"/>
      <c r="N761" s="682"/>
      <c r="O761" s="682"/>
      <c r="P761" s="682"/>
      <c r="Q761" s="682"/>
      <c r="R761" s="682"/>
      <c r="S761" s="682"/>
      <c r="T761" s="682"/>
      <c r="U761" s="682"/>
      <c r="V761" s="682"/>
      <c r="W761" s="682"/>
      <c r="X761" s="682"/>
      <c r="Y761" s="682"/>
      <c r="Z761" s="682"/>
      <c r="AA761" s="682"/>
      <c r="AB761" s="682"/>
    </row>
    <row r="762" spans="1:28" ht="15">
      <c r="A762" s="682"/>
      <c r="B762" s="682"/>
      <c r="C762" s="682"/>
      <c r="D762" s="682"/>
      <c r="E762" s="682"/>
      <c r="F762" s="682"/>
      <c r="G762" s="682"/>
      <c r="H762" s="682"/>
      <c r="I762" s="682"/>
      <c r="J762" s="682"/>
      <c r="K762" s="682"/>
      <c r="L762" s="682"/>
      <c r="M762" s="682"/>
      <c r="N762" s="682"/>
      <c r="O762" s="682"/>
      <c r="P762" s="682"/>
      <c r="Q762" s="682"/>
      <c r="R762" s="682"/>
      <c r="S762" s="682"/>
      <c r="T762" s="682"/>
      <c r="U762" s="682"/>
      <c r="V762" s="682"/>
      <c r="W762" s="682"/>
      <c r="X762" s="682"/>
      <c r="Y762" s="682"/>
      <c r="Z762" s="682"/>
      <c r="AA762" s="682"/>
      <c r="AB762" s="682"/>
    </row>
    <row r="763" spans="1:28" ht="15">
      <c r="A763" s="682"/>
      <c r="B763" s="682"/>
      <c r="C763" s="682"/>
      <c r="D763" s="682"/>
      <c r="E763" s="682"/>
      <c r="F763" s="682"/>
      <c r="G763" s="682"/>
      <c r="H763" s="682"/>
      <c r="I763" s="682"/>
      <c r="J763" s="682"/>
      <c r="K763" s="682"/>
      <c r="L763" s="682"/>
      <c r="M763" s="682"/>
      <c r="N763" s="682"/>
      <c r="O763" s="682"/>
      <c r="P763" s="682"/>
      <c r="Q763" s="682"/>
      <c r="R763" s="682"/>
      <c r="S763" s="682"/>
      <c r="T763" s="682"/>
      <c r="U763" s="682"/>
      <c r="V763" s="682"/>
      <c r="W763" s="682"/>
      <c r="X763" s="682"/>
      <c r="Y763" s="682"/>
      <c r="Z763" s="682"/>
      <c r="AA763" s="682"/>
      <c r="AB763" s="682"/>
    </row>
    <row r="764" spans="1:28" ht="15">
      <c r="A764" s="682"/>
      <c r="B764" s="682"/>
      <c r="C764" s="682"/>
      <c r="D764" s="682"/>
      <c r="E764" s="682"/>
      <c r="F764" s="682"/>
      <c r="G764" s="682"/>
      <c r="H764" s="682"/>
      <c r="I764" s="682"/>
      <c r="J764" s="682"/>
      <c r="K764" s="682"/>
      <c r="L764" s="682"/>
      <c r="M764" s="682"/>
      <c r="N764" s="682"/>
      <c r="O764" s="682"/>
      <c r="P764" s="682"/>
      <c r="Q764" s="682"/>
      <c r="R764" s="682"/>
      <c r="S764" s="682"/>
      <c r="T764" s="682"/>
      <c r="U764" s="682"/>
      <c r="V764" s="682"/>
      <c r="W764" s="682"/>
      <c r="X764" s="682"/>
      <c r="Y764" s="682"/>
      <c r="Z764" s="682"/>
      <c r="AA764" s="682"/>
      <c r="AB764" s="682"/>
    </row>
    <row r="765" spans="1:28" ht="15">
      <c r="A765" s="682"/>
      <c r="B765" s="682"/>
      <c r="C765" s="682"/>
      <c r="D765" s="682"/>
      <c r="E765" s="682"/>
      <c r="F765" s="682"/>
      <c r="G765" s="682"/>
      <c r="H765" s="682"/>
      <c r="I765" s="682"/>
      <c r="J765" s="682"/>
      <c r="K765" s="682"/>
      <c r="L765" s="682"/>
      <c r="M765" s="682"/>
      <c r="N765" s="682"/>
      <c r="O765" s="682"/>
      <c r="P765" s="682"/>
      <c r="Q765" s="682"/>
      <c r="R765" s="682"/>
      <c r="S765" s="682"/>
      <c r="T765" s="682"/>
      <c r="U765" s="682"/>
      <c r="V765" s="682"/>
      <c r="W765" s="682"/>
      <c r="X765" s="682"/>
      <c r="Y765" s="682"/>
      <c r="Z765" s="682"/>
      <c r="AA765" s="682"/>
      <c r="AB765" s="682"/>
    </row>
    <row r="766" spans="1:28" ht="15">
      <c r="A766" s="682"/>
      <c r="B766" s="682"/>
      <c r="C766" s="682"/>
      <c r="D766" s="682"/>
      <c r="E766" s="682"/>
      <c r="F766" s="682"/>
      <c r="G766" s="682"/>
      <c r="H766" s="682"/>
      <c r="I766" s="682"/>
      <c r="J766" s="682"/>
      <c r="K766" s="682"/>
      <c r="L766" s="682"/>
      <c r="M766" s="682"/>
      <c r="N766" s="682"/>
      <c r="O766" s="682"/>
      <c r="P766" s="682"/>
      <c r="Q766" s="682"/>
      <c r="R766" s="682"/>
      <c r="S766" s="682"/>
      <c r="T766" s="682"/>
      <c r="U766" s="682"/>
      <c r="V766" s="682"/>
      <c r="W766" s="682"/>
      <c r="X766" s="682"/>
      <c r="Y766" s="682"/>
      <c r="Z766" s="682"/>
      <c r="AA766" s="682"/>
      <c r="AB766" s="682"/>
    </row>
    <row r="767" spans="1:28" ht="15">
      <c r="A767" s="682"/>
      <c r="B767" s="682"/>
      <c r="C767" s="682"/>
      <c r="D767" s="682"/>
      <c r="E767" s="682"/>
      <c r="F767" s="682"/>
      <c r="G767" s="682"/>
      <c r="H767" s="682"/>
      <c r="I767" s="682"/>
      <c r="J767" s="682"/>
      <c r="K767" s="682"/>
      <c r="L767" s="682"/>
      <c r="M767" s="682"/>
      <c r="N767" s="682"/>
      <c r="O767" s="682"/>
      <c r="P767" s="682"/>
      <c r="Q767" s="682"/>
      <c r="R767" s="682"/>
      <c r="S767" s="682"/>
      <c r="T767" s="682"/>
      <c r="U767" s="682"/>
      <c r="V767" s="682"/>
      <c r="W767" s="682"/>
      <c r="X767" s="682"/>
      <c r="Y767" s="682"/>
      <c r="Z767" s="682"/>
      <c r="AA767" s="682"/>
      <c r="AB767" s="682"/>
    </row>
    <row r="768" spans="1:28" ht="15">
      <c r="A768" s="682"/>
      <c r="B768" s="682"/>
      <c r="C768" s="682"/>
      <c r="D768" s="682"/>
      <c r="E768" s="682"/>
      <c r="F768" s="682"/>
      <c r="G768" s="682"/>
      <c r="H768" s="682"/>
      <c r="I768" s="682"/>
      <c r="J768" s="682"/>
      <c r="K768" s="682"/>
      <c r="L768" s="682"/>
      <c r="M768" s="682"/>
      <c r="N768" s="682"/>
      <c r="O768" s="682"/>
      <c r="P768" s="682"/>
      <c r="Q768" s="682"/>
      <c r="R768" s="682"/>
      <c r="S768" s="682"/>
      <c r="T768" s="682"/>
      <c r="U768" s="682"/>
      <c r="V768" s="682"/>
      <c r="W768" s="682"/>
      <c r="X768" s="682"/>
      <c r="Y768" s="682"/>
      <c r="Z768" s="682"/>
      <c r="AA768" s="682"/>
      <c r="AB768" s="682"/>
    </row>
    <row r="769" spans="1:28" ht="15">
      <c r="A769" s="682"/>
      <c r="B769" s="682"/>
      <c r="C769" s="682"/>
      <c r="D769" s="682"/>
      <c r="E769" s="682"/>
      <c r="F769" s="682"/>
      <c r="G769" s="682"/>
      <c r="H769" s="682"/>
      <c r="I769" s="682"/>
      <c r="J769" s="682"/>
      <c r="K769" s="682"/>
      <c r="L769" s="682"/>
      <c r="M769" s="682"/>
      <c r="N769" s="682"/>
      <c r="O769" s="682"/>
      <c r="P769" s="682"/>
      <c r="Q769" s="682"/>
      <c r="R769" s="682"/>
      <c r="S769" s="682"/>
      <c r="T769" s="682"/>
      <c r="U769" s="682"/>
      <c r="V769" s="682"/>
      <c r="W769" s="682"/>
      <c r="X769" s="682"/>
      <c r="Y769" s="682"/>
      <c r="Z769" s="682"/>
      <c r="AA769" s="682"/>
      <c r="AB769" s="682"/>
    </row>
    <row r="770" spans="1:28" ht="15">
      <c r="A770" s="682"/>
      <c r="B770" s="682"/>
      <c r="C770" s="682"/>
      <c r="D770" s="682"/>
      <c r="E770" s="682"/>
      <c r="F770" s="682"/>
      <c r="G770" s="682"/>
      <c r="H770" s="682"/>
      <c r="I770" s="682"/>
      <c r="J770" s="682"/>
      <c r="K770" s="682"/>
      <c r="L770" s="682"/>
      <c r="M770" s="682"/>
      <c r="N770" s="682"/>
      <c r="O770" s="682"/>
      <c r="P770" s="682"/>
      <c r="Q770" s="682"/>
      <c r="R770" s="682"/>
      <c r="S770" s="682"/>
      <c r="T770" s="682"/>
      <c r="U770" s="682"/>
      <c r="V770" s="682"/>
      <c r="W770" s="682"/>
      <c r="X770" s="682"/>
      <c r="Y770" s="682"/>
      <c r="Z770" s="682"/>
      <c r="AA770" s="682"/>
      <c r="AB770" s="682"/>
    </row>
    <row r="771" spans="1:28" ht="15">
      <c r="A771" s="682"/>
      <c r="B771" s="682"/>
      <c r="C771" s="682"/>
      <c r="D771" s="682"/>
      <c r="E771" s="682"/>
      <c r="F771" s="682"/>
      <c r="G771" s="682"/>
      <c r="H771" s="682"/>
      <c r="I771" s="682"/>
      <c r="J771" s="682"/>
      <c r="K771" s="682"/>
      <c r="L771" s="682"/>
      <c r="M771" s="682"/>
      <c r="N771" s="682"/>
      <c r="O771" s="682"/>
      <c r="P771" s="682"/>
      <c r="Q771" s="682"/>
      <c r="R771" s="682"/>
      <c r="S771" s="682"/>
      <c r="T771" s="682"/>
      <c r="U771" s="682"/>
      <c r="V771" s="682"/>
      <c r="W771" s="682"/>
      <c r="X771" s="682"/>
      <c r="Y771" s="682"/>
      <c r="Z771" s="682"/>
      <c r="AA771" s="682"/>
      <c r="AB771" s="682"/>
    </row>
    <row r="772" spans="1:28" ht="15">
      <c r="A772" s="682"/>
      <c r="B772" s="682"/>
      <c r="C772" s="682"/>
      <c r="D772" s="682"/>
      <c r="E772" s="682"/>
      <c r="F772" s="682"/>
      <c r="G772" s="682"/>
      <c r="H772" s="682"/>
      <c r="I772" s="682"/>
      <c r="J772" s="682"/>
      <c r="K772" s="682"/>
      <c r="L772" s="682"/>
      <c r="M772" s="682"/>
      <c r="N772" s="682"/>
      <c r="O772" s="682"/>
      <c r="P772" s="682"/>
      <c r="Q772" s="682"/>
      <c r="R772" s="682"/>
      <c r="S772" s="682"/>
      <c r="T772" s="682"/>
      <c r="U772" s="682"/>
      <c r="V772" s="682"/>
      <c r="W772" s="682"/>
      <c r="X772" s="682"/>
      <c r="Y772" s="682"/>
      <c r="Z772" s="682"/>
      <c r="AA772" s="682"/>
      <c r="AB772" s="682"/>
    </row>
    <row r="773" spans="1:28" ht="15">
      <c r="A773" s="682"/>
      <c r="B773" s="682"/>
      <c r="C773" s="682"/>
      <c r="D773" s="682"/>
      <c r="E773" s="682"/>
      <c r="F773" s="682"/>
      <c r="G773" s="682"/>
      <c r="H773" s="682"/>
      <c r="I773" s="682"/>
      <c r="J773" s="682"/>
      <c r="K773" s="682"/>
      <c r="L773" s="682"/>
      <c r="M773" s="682"/>
      <c r="N773" s="682"/>
      <c r="O773" s="682"/>
      <c r="P773" s="682"/>
      <c r="Q773" s="682"/>
      <c r="R773" s="682"/>
      <c r="S773" s="682"/>
      <c r="T773" s="682"/>
      <c r="U773" s="682"/>
      <c r="V773" s="682"/>
      <c r="W773" s="682"/>
      <c r="X773" s="682"/>
      <c r="Y773" s="682"/>
      <c r="Z773" s="682"/>
      <c r="AA773" s="682"/>
      <c r="AB773" s="682"/>
    </row>
    <row r="774" spans="1:28" ht="15">
      <c r="A774" s="682"/>
      <c r="B774" s="682"/>
      <c r="C774" s="682"/>
      <c r="D774" s="682"/>
      <c r="E774" s="682"/>
      <c r="F774" s="682"/>
      <c r="G774" s="682"/>
      <c r="H774" s="682"/>
      <c r="I774" s="682"/>
      <c r="J774" s="682"/>
      <c r="K774" s="682"/>
      <c r="L774" s="682"/>
      <c r="M774" s="682"/>
      <c r="N774" s="682"/>
      <c r="O774" s="682"/>
      <c r="P774" s="682"/>
      <c r="Q774" s="682"/>
      <c r="R774" s="682"/>
      <c r="S774" s="682"/>
      <c r="T774" s="682"/>
      <c r="U774" s="682"/>
      <c r="V774" s="682"/>
      <c r="W774" s="682"/>
      <c r="X774" s="682"/>
      <c r="Y774" s="682"/>
      <c r="Z774" s="682"/>
      <c r="AA774" s="682"/>
      <c r="AB774" s="682"/>
    </row>
    <row r="775" spans="1:28" ht="15">
      <c r="A775" s="682"/>
      <c r="B775" s="682"/>
      <c r="C775" s="682"/>
      <c r="D775" s="682"/>
      <c r="E775" s="682"/>
      <c r="F775" s="682"/>
      <c r="G775" s="682"/>
      <c r="H775" s="682"/>
      <c r="I775" s="682"/>
      <c r="J775" s="682"/>
      <c r="K775" s="682"/>
      <c r="L775" s="682"/>
      <c r="M775" s="682"/>
      <c r="N775" s="682"/>
      <c r="O775" s="682"/>
      <c r="P775" s="682"/>
      <c r="Q775" s="682"/>
      <c r="R775" s="682"/>
      <c r="S775" s="682"/>
      <c r="T775" s="682"/>
      <c r="U775" s="682"/>
      <c r="V775" s="682"/>
      <c r="W775" s="682"/>
      <c r="X775" s="682"/>
      <c r="Y775" s="682"/>
      <c r="Z775" s="682"/>
      <c r="AA775" s="682"/>
      <c r="AB775" s="682"/>
    </row>
    <row r="776" spans="1:28" ht="15">
      <c r="A776" s="682"/>
      <c r="B776" s="682"/>
      <c r="C776" s="682"/>
      <c r="D776" s="682"/>
      <c r="E776" s="682"/>
      <c r="F776" s="682"/>
      <c r="G776" s="682"/>
      <c r="H776" s="682"/>
      <c r="I776" s="682"/>
      <c r="J776" s="682"/>
      <c r="K776" s="682"/>
      <c r="L776" s="682"/>
      <c r="M776" s="682"/>
      <c r="N776" s="682"/>
      <c r="O776" s="682"/>
      <c r="P776" s="682"/>
      <c r="Q776" s="682"/>
      <c r="R776" s="682"/>
      <c r="S776" s="682"/>
      <c r="T776" s="682"/>
      <c r="U776" s="682"/>
      <c r="V776" s="682"/>
      <c r="W776" s="682"/>
      <c r="X776" s="682"/>
      <c r="Y776" s="682"/>
      <c r="Z776" s="682"/>
      <c r="AA776" s="682"/>
      <c r="AB776" s="682"/>
    </row>
    <row r="777" spans="1:28" ht="15">
      <c r="A777" s="682"/>
      <c r="B777" s="682"/>
      <c r="C777" s="682"/>
      <c r="D777" s="682"/>
      <c r="E777" s="682"/>
      <c r="F777" s="682"/>
      <c r="G777" s="682"/>
      <c r="H777" s="682"/>
      <c r="I777" s="682"/>
      <c r="J777" s="682"/>
      <c r="K777" s="682"/>
      <c r="L777" s="682"/>
      <c r="M777" s="682"/>
      <c r="N777" s="682"/>
      <c r="O777" s="682"/>
      <c r="P777" s="682"/>
      <c r="Q777" s="682"/>
      <c r="R777" s="682"/>
      <c r="S777" s="682"/>
      <c r="T777" s="682"/>
      <c r="U777" s="682"/>
      <c r="V777" s="682"/>
      <c r="W777" s="682"/>
      <c r="X777" s="682"/>
      <c r="Y777" s="682"/>
      <c r="Z777" s="682"/>
      <c r="AA777" s="682"/>
      <c r="AB777" s="682"/>
    </row>
    <row r="778" spans="1:28" ht="15">
      <c r="A778" s="682"/>
      <c r="B778" s="682"/>
      <c r="C778" s="682"/>
      <c r="D778" s="682"/>
      <c r="E778" s="682"/>
      <c r="F778" s="682"/>
      <c r="G778" s="682"/>
      <c r="H778" s="682"/>
      <c r="I778" s="682"/>
      <c r="J778" s="682"/>
      <c r="K778" s="682"/>
      <c r="L778" s="682"/>
      <c r="M778" s="682"/>
      <c r="N778" s="682"/>
      <c r="O778" s="682"/>
      <c r="P778" s="682"/>
      <c r="Q778" s="682"/>
      <c r="R778" s="682"/>
      <c r="S778" s="682"/>
      <c r="T778" s="682"/>
      <c r="U778" s="682"/>
      <c r="V778" s="682"/>
      <c r="W778" s="682"/>
      <c r="X778" s="682"/>
      <c r="Y778" s="682"/>
      <c r="Z778" s="682"/>
      <c r="AA778" s="682"/>
      <c r="AB778" s="682"/>
    </row>
    <row r="779" spans="1:28" ht="15">
      <c r="A779" s="682"/>
      <c r="B779" s="682"/>
      <c r="C779" s="682"/>
      <c r="D779" s="682"/>
      <c r="E779" s="682"/>
      <c r="F779" s="682"/>
      <c r="G779" s="682"/>
      <c r="H779" s="682"/>
      <c r="I779" s="682"/>
      <c r="J779" s="682"/>
      <c r="K779" s="682"/>
      <c r="L779" s="682"/>
      <c r="M779" s="682"/>
      <c r="N779" s="682"/>
      <c r="O779" s="682"/>
      <c r="P779" s="682"/>
      <c r="Q779" s="682"/>
      <c r="R779" s="682"/>
      <c r="S779" s="682"/>
      <c r="T779" s="682"/>
      <c r="U779" s="682"/>
      <c r="V779" s="682"/>
      <c r="W779" s="682"/>
      <c r="X779" s="682"/>
      <c r="Y779" s="682"/>
      <c r="Z779" s="682"/>
      <c r="AA779" s="682"/>
      <c r="AB779" s="682"/>
    </row>
    <row r="780" spans="1:28" ht="15">
      <c r="A780" s="682"/>
      <c r="B780" s="682"/>
      <c r="C780" s="682"/>
      <c r="D780" s="682"/>
      <c r="E780" s="682"/>
      <c r="F780" s="682"/>
      <c r="G780" s="682"/>
      <c r="H780" s="682"/>
      <c r="I780" s="682"/>
      <c r="J780" s="682"/>
      <c r="K780" s="682"/>
      <c r="L780" s="682"/>
      <c r="M780" s="682"/>
      <c r="N780" s="682"/>
      <c r="O780" s="682"/>
      <c r="P780" s="682"/>
      <c r="Q780" s="682"/>
      <c r="R780" s="682"/>
      <c r="S780" s="682"/>
      <c r="T780" s="682"/>
      <c r="U780" s="682"/>
      <c r="V780" s="682"/>
      <c r="W780" s="682"/>
      <c r="X780" s="682"/>
      <c r="Y780" s="682"/>
      <c r="Z780" s="682"/>
      <c r="AA780" s="682"/>
      <c r="AB780" s="682"/>
    </row>
    <row r="781" spans="1:28" ht="15">
      <c r="A781" s="682"/>
      <c r="B781" s="682"/>
      <c r="C781" s="682"/>
      <c r="D781" s="682"/>
      <c r="E781" s="682"/>
      <c r="F781" s="682"/>
      <c r="G781" s="682"/>
      <c r="H781" s="682"/>
      <c r="I781" s="682"/>
      <c r="J781" s="682"/>
      <c r="K781" s="682"/>
      <c r="L781" s="682"/>
      <c r="M781" s="682"/>
      <c r="N781" s="682"/>
      <c r="O781" s="682"/>
      <c r="P781" s="682"/>
      <c r="Q781" s="682"/>
      <c r="R781" s="682"/>
      <c r="S781" s="682"/>
      <c r="T781" s="682"/>
      <c r="U781" s="682"/>
      <c r="V781" s="682"/>
      <c r="W781" s="682"/>
      <c r="X781" s="682"/>
      <c r="Y781" s="682"/>
      <c r="Z781" s="682"/>
      <c r="AA781" s="682"/>
      <c r="AB781" s="682"/>
    </row>
    <row r="782" spans="1:28" ht="15">
      <c r="A782" s="682"/>
      <c r="B782" s="682"/>
      <c r="C782" s="682"/>
      <c r="D782" s="682"/>
      <c r="E782" s="682"/>
      <c r="F782" s="682"/>
      <c r="G782" s="682"/>
      <c r="H782" s="682"/>
      <c r="I782" s="682"/>
      <c r="J782" s="682"/>
      <c r="K782" s="682"/>
      <c r="L782" s="682"/>
      <c r="M782" s="682"/>
      <c r="N782" s="682"/>
      <c r="O782" s="682"/>
      <c r="P782" s="682"/>
      <c r="Q782" s="682"/>
      <c r="R782" s="682"/>
      <c r="S782" s="682"/>
      <c r="T782" s="682"/>
      <c r="U782" s="682"/>
      <c r="V782" s="682"/>
      <c r="W782" s="682"/>
      <c r="X782" s="682"/>
      <c r="Y782" s="682"/>
      <c r="Z782" s="682"/>
      <c r="AA782" s="682"/>
      <c r="AB782" s="682"/>
    </row>
    <row r="783" spans="1:28" ht="15">
      <c r="A783" s="682"/>
      <c r="B783" s="682"/>
      <c r="C783" s="682"/>
      <c r="D783" s="682"/>
      <c r="E783" s="682"/>
      <c r="F783" s="682"/>
      <c r="G783" s="682"/>
      <c r="H783" s="682"/>
      <c r="I783" s="682"/>
      <c r="J783" s="682"/>
      <c r="K783" s="682"/>
      <c r="L783" s="682"/>
      <c r="M783" s="682"/>
      <c r="N783" s="682"/>
      <c r="O783" s="682"/>
      <c r="P783" s="682"/>
      <c r="Q783" s="682"/>
      <c r="R783" s="682"/>
      <c r="S783" s="682"/>
      <c r="T783" s="682"/>
      <c r="U783" s="682"/>
      <c r="V783" s="682"/>
      <c r="W783" s="682"/>
      <c r="X783" s="682"/>
      <c r="Y783" s="682"/>
      <c r="Z783" s="682"/>
      <c r="AA783" s="682"/>
      <c r="AB783" s="682"/>
    </row>
    <row r="784" spans="1:28" ht="15">
      <c r="A784" s="682"/>
      <c r="B784" s="682"/>
      <c r="C784" s="682"/>
      <c r="D784" s="682"/>
      <c r="E784" s="682"/>
      <c r="F784" s="682"/>
      <c r="G784" s="682"/>
      <c r="H784" s="682"/>
      <c r="I784" s="682"/>
      <c r="J784" s="682"/>
      <c r="K784" s="682"/>
      <c r="L784" s="682"/>
      <c r="M784" s="682"/>
      <c r="N784" s="682"/>
      <c r="O784" s="682"/>
      <c r="P784" s="682"/>
      <c r="Q784" s="682"/>
      <c r="R784" s="682"/>
      <c r="S784" s="682"/>
      <c r="T784" s="682"/>
      <c r="U784" s="682"/>
      <c r="V784" s="682"/>
      <c r="W784" s="682"/>
      <c r="X784" s="682"/>
      <c r="Y784" s="682"/>
      <c r="Z784" s="682"/>
      <c r="AA784" s="682"/>
      <c r="AB784" s="682"/>
    </row>
    <row r="785" spans="1:28" ht="15">
      <c r="A785" s="682"/>
      <c r="B785" s="682"/>
      <c r="C785" s="682"/>
      <c r="D785" s="682"/>
      <c r="E785" s="682"/>
      <c r="F785" s="682"/>
      <c r="G785" s="682"/>
      <c r="H785" s="682"/>
      <c r="I785" s="682"/>
      <c r="J785" s="682"/>
      <c r="K785" s="682"/>
      <c r="L785" s="682"/>
      <c r="M785" s="682"/>
      <c r="N785" s="682"/>
      <c r="O785" s="682"/>
      <c r="P785" s="682"/>
      <c r="Q785" s="682"/>
      <c r="R785" s="682"/>
      <c r="S785" s="682"/>
      <c r="T785" s="682"/>
      <c r="U785" s="682"/>
      <c r="V785" s="682"/>
      <c r="W785" s="682"/>
      <c r="X785" s="682"/>
      <c r="Y785" s="682"/>
      <c r="Z785" s="682"/>
      <c r="AA785" s="682"/>
      <c r="AB785" s="682"/>
    </row>
    <row r="786" spans="1:28" ht="15">
      <c r="A786" s="682"/>
      <c r="B786" s="682"/>
      <c r="C786" s="682"/>
      <c r="D786" s="682"/>
      <c r="E786" s="682"/>
      <c r="F786" s="682"/>
      <c r="G786" s="682"/>
      <c r="H786" s="682"/>
      <c r="I786" s="682"/>
      <c r="J786" s="682"/>
      <c r="K786" s="682"/>
      <c r="L786" s="682"/>
      <c r="M786" s="682"/>
      <c r="N786" s="682"/>
      <c r="O786" s="682"/>
      <c r="P786" s="682"/>
      <c r="Q786" s="682"/>
      <c r="R786" s="682"/>
      <c r="S786" s="682"/>
      <c r="T786" s="682"/>
      <c r="U786" s="682"/>
      <c r="V786" s="682"/>
      <c r="W786" s="682"/>
      <c r="X786" s="682"/>
      <c r="Y786" s="682"/>
      <c r="Z786" s="682"/>
      <c r="AA786" s="682"/>
      <c r="AB786" s="682"/>
    </row>
    <row r="787" spans="1:28" ht="15">
      <c r="A787" s="682"/>
      <c r="B787" s="682"/>
      <c r="C787" s="682"/>
      <c r="D787" s="682"/>
      <c r="E787" s="682"/>
      <c r="F787" s="682"/>
      <c r="G787" s="682"/>
      <c r="H787" s="682"/>
      <c r="I787" s="682"/>
      <c r="J787" s="682"/>
      <c r="K787" s="682"/>
      <c r="L787" s="682"/>
      <c r="M787" s="682"/>
      <c r="N787" s="682"/>
      <c r="O787" s="682"/>
      <c r="P787" s="682"/>
      <c r="Q787" s="682"/>
      <c r="R787" s="682"/>
      <c r="S787" s="682"/>
      <c r="T787" s="682"/>
      <c r="U787" s="682"/>
      <c r="V787" s="682"/>
      <c r="W787" s="682"/>
      <c r="X787" s="682"/>
      <c r="Y787" s="682"/>
      <c r="Z787" s="682"/>
      <c r="AA787" s="682"/>
      <c r="AB787" s="682"/>
    </row>
    <row r="788" spans="1:28" ht="15">
      <c r="A788" s="682"/>
      <c r="B788" s="682"/>
      <c r="C788" s="682"/>
      <c r="D788" s="682"/>
      <c r="E788" s="682"/>
      <c r="F788" s="682"/>
      <c r="G788" s="682"/>
      <c r="H788" s="682"/>
      <c r="I788" s="682"/>
      <c r="J788" s="682"/>
      <c r="K788" s="682"/>
      <c r="L788" s="682"/>
      <c r="M788" s="682"/>
      <c r="N788" s="682"/>
      <c r="O788" s="682"/>
      <c r="P788" s="682"/>
      <c r="Q788" s="682"/>
      <c r="R788" s="682"/>
      <c r="S788" s="682"/>
      <c r="T788" s="682"/>
      <c r="U788" s="682"/>
      <c r="V788" s="682"/>
      <c r="W788" s="682"/>
      <c r="X788" s="682"/>
      <c r="Y788" s="682"/>
      <c r="Z788" s="682"/>
      <c r="AA788" s="682"/>
      <c r="AB788" s="682"/>
    </row>
    <row r="789" spans="1:28" ht="15">
      <c r="A789" s="682"/>
      <c r="B789" s="682"/>
      <c r="C789" s="682"/>
      <c r="D789" s="682"/>
      <c r="E789" s="682"/>
      <c r="F789" s="682"/>
      <c r="G789" s="682"/>
      <c r="H789" s="682"/>
      <c r="I789" s="682"/>
      <c r="J789" s="682"/>
      <c r="K789" s="682"/>
      <c r="L789" s="682"/>
      <c r="M789" s="682"/>
      <c r="N789" s="682"/>
      <c r="O789" s="682"/>
      <c r="P789" s="682"/>
      <c r="Q789" s="682"/>
      <c r="R789" s="682"/>
      <c r="S789" s="682"/>
      <c r="T789" s="682"/>
      <c r="U789" s="682"/>
      <c r="V789" s="682"/>
      <c r="W789" s="682"/>
      <c r="X789" s="682"/>
      <c r="Y789" s="682"/>
      <c r="Z789" s="682"/>
      <c r="AA789" s="682"/>
      <c r="AB789" s="682"/>
    </row>
    <row r="790" spans="1:28" ht="15">
      <c r="A790" s="682"/>
      <c r="B790" s="682"/>
      <c r="C790" s="682"/>
      <c r="D790" s="682"/>
      <c r="E790" s="682"/>
      <c r="F790" s="682"/>
      <c r="G790" s="682"/>
      <c r="H790" s="682"/>
      <c r="I790" s="682"/>
      <c r="J790" s="682"/>
      <c r="K790" s="682"/>
      <c r="L790" s="682"/>
      <c r="M790" s="682"/>
      <c r="N790" s="682"/>
      <c r="O790" s="682"/>
      <c r="P790" s="682"/>
      <c r="Q790" s="682"/>
      <c r="R790" s="682"/>
      <c r="S790" s="682"/>
      <c r="T790" s="682"/>
      <c r="U790" s="682"/>
      <c r="V790" s="682"/>
      <c r="W790" s="682"/>
      <c r="X790" s="682"/>
      <c r="Y790" s="682"/>
      <c r="Z790" s="682"/>
      <c r="AA790" s="682"/>
      <c r="AB790" s="682"/>
    </row>
    <row r="791" spans="1:28" ht="15">
      <c r="A791" s="682"/>
      <c r="B791" s="682"/>
      <c r="C791" s="682"/>
      <c r="D791" s="682"/>
      <c r="E791" s="682"/>
      <c r="F791" s="682"/>
      <c r="G791" s="682"/>
      <c r="H791" s="682"/>
      <c r="I791" s="682"/>
      <c r="J791" s="682"/>
      <c r="K791" s="682"/>
      <c r="L791" s="682"/>
      <c r="M791" s="682"/>
      <c r="N791" s="682"/>
      <c r="O791" s="682"/>
      <c r="P791" s="682"/>
      <c r="Q791" s="682"/>
      <c r="R791" s="682"/>
      <c r="S791" s="682"/>
      <c r="T791" s="682"/>
      <c r="U791" s="682"/>
      <c r="V791" s="682"/>
      <c r="W791" s="682"/>
      <c r="X791" s="682"/>
      <c r="Y791" s="682"/>
      <c r="Z791" s="682"/>
      <c r="AA791" s="682"/>
      <c r="AB791" s="682"/>
    </row>
    <row r="792" spans="1:28" ht="15">
      <c r="A792" s="682"/>
      <c r="B792" s="682"/>
      <c r="C792" s="682"/>
      <c r="D792" s="682"/>
      <c r="E792" s="682"/>
      <c r="F792" s="682"/>
      <c r="G792" s="682"/>
      <c r="H792" s="682"/>
      <c r="I792" s="682"/>
      <c r="J792" s="682"/>
      <c r="K792" s="682"/>
      <c r="L792" s="682"/>
      <c r="M792" s="682"/>
      <c r="N792" s="682"/>
      <c r="O792" s="682"/>
      <c r="P792" s="682"/>
      <c r="Q792" s="682"/>
      <c r="R792" s="682"/>
      <c r="S792" s="682"/>
      <c r="T792" s="682"/>
      <c r="U792" s="682"/>
      <c r="V792" s="682"/>
      <c r="W792" s="682"/>
      <c r="X792" s="682"/>
      <c r="Y792" s="682"/>
      <c r="Z792" s="682"/>
      <c r="AA792" s="682"/>
      <c r="AB792" s="682"/>
    </row>
    <row r="793" spans="1:28" ht="15">
      <c r="A793" s="682"/>
      <c r="B793" s="682"/>
      <c r="C793" s="682"/>
      <c r="D793" s="682"/>
      <c r="E793" s="682"/>
      <c r="F793" s="682"/>
      <c r="G793" s="682"/>
      <c r="H793" s="682"/>
      <c r="I793" s="682"/>
      <c r="J793" s="682"/>
      <c r="K793" s="682"/>
      <c r="L793" s="682"/>
      <c r="M793" s="682"/>
      <c r="N793" s="682"/>
      <c r="O793" s="682"/>
      <c r="P793" s="682"/>
      <c r="Q793" s="682"/>
      <c r="R793" s="682"/>
      <c r="S793" s="682"/>
      <c r="T793" s="682"/>
      <c r="U793" s="682"/>
      <c r="V793" s="682"/>
      <c r="W793" s="682"/>
      <c r="X793" s="682"/>
      <c r="Y793" s="682"/>
      <c r="Z793" s="682"/>
      <c r="AA793" s="682"/>
      <c r="AB793" s="682"/>
    </row>
    <row r="794" spans="1:28" ht="15">
      <c r="A794" s="682"/>
      <c r="B794" s="682"/>
      <c r="C794" s="682"/>
      <c r="D794" s="682"/>
      <c r="E794" s="682"/>
      <c r="F794" s="682"/>
      <c r="G794" s="682"/>
      <c r="H794" s="682"/>
      <c r="I794" s="682"/>
      <c r="J794" s="682"/>
      <c r="K794" s="682"/>
      <c r="L794" s="682"/>
      <c r="M794" s="682"/>
      <c r="N794" s="682"/>
      <c r="O794" s="682"/>
      <c r="P794" s="682"/>
      <c r="Q794" s="682"/>
      <c r="R794" s="682"/>
      <c r="S794" s="682"/>
      <c r="T794" s="682"/>
      <c r="U794" s="682"/>
      <c r="V794" s="682"/>
      <c r="W794" s="682"/>
      <c r="X794" s="682"/>
      <c r="Y794" s="682"/>
      <c r="Z794" s="682"/>
      <c r="AA794" s="682"/>
      <c r="AB794" s="682"/>
    </row>
    <row r="795" spans="1:28" ht="15">
      <c r="A795" s="682"/>
      <c r="B795" s="682"/>
      <c r="C795" s="682"/>
      <c r="D795" s="682"/>
      <c r="E795" s="682"/>
      <c r="F795" s="682"/>
      <c r="G795" s="682"/>
      <c r="H795" s="682"/>
      <c r="I795" s="682"/>
      <c r="J795" s="682"/>
      <c r="K795" s="682"/>
      <c r="L795" s="682"/>
      <c r="M795" s="682"/>
      <c r="N795" s="682"/>
      <c r="O795" s="682"/>
      <c r="P795" s="682"/>
      <c r="Q795" s="682"/>
      <c r="R795" s="682"/>
      <c r="S795" s="682"/>
      <c r="T795" s="682"/>
      <c r="U795" s="682"/>
      <c r="V795" s="682"/>
      <c r="W795" s="682"/>
      <c r="X795" s="682"/>
      <c r="Y795" s="682"/>
      <c r="Z795" s="682"/>
      <c r="AA795" s="682"/>
      <c r="AB795" s="682"/>
    </row>
    <row r="796" spans="1:28" ht="15">
      <c r="A796" s="682"/>
      <c r="B796" s="682"/>
      <c r="C796" s="682"/>
      <c r="D796" s="682"/>
      <c r="E796" s="682"/>
      <c r="F796" s="682"/>
      <c r="G796" s="682"/>
      <c r="H796" s="682"/>
      <c r="I796" s="682"/>
      <c r="J796" s="682"/>
      <c r="K796" s="682"/>
      <c r="L796" s="682"/>
      <c r="M796" s="682"/>
      <c r="N796" s="682"/>
      <c r="O796" s="682"/>
      <c r="P796" s="682"/>
      <c r="Q796" s="682"/>
      <c r="R796" s="682"/>
      <c r="S796" s="682"/>
      <c r="T796" s="682"/>
      <c r="U796" s="682"/>
      <c r="V796" s="682"/>
      <c r="W796" s="682"/>
      <c r="X796" s="682"/>
      <c r="Y796" s="682"/>
      <c r="Z796" s="682"/>
      <c r="AA796" s="682"/>
      <c r="AB796" s="682"/>
    </row>
    <row r="797" spans="1:28" ht="15">
      <c r="A797" s="682"/>
      <c r="B797" s="682"/>
      <c r="C797" s="682"/>
      <c r="D797" s="682"/>
      <c r="E797" s="682"/>
      <c r="F797" s="682"/>
      <c r="G797" s="682"/>
      <c r="H797" s="682"/>
      <c r="I797" s="682"/>
      <c r="J797" s="682"/>
      <c r="K797" s="682"/>
      <c r="L797" s="682"/>
      <c r="M797" s="682"/>
      <c r="N797" s="682"/>
      <c r="O797" s="682"/>
      <c r="P797" s="682"/>
      <c r="Q797" s="682"/>
      <c r="R797" s="682"/>
      <c r="S797" s="682"/>
      <c r="T797" s="682"/>
      <c r="U797" s="682"/>
      <c r="V797" s="682"/>
      <c r="W797" s="682"/>
      <c r="X797" s="682"/>
      <c r="Y797" s="682"/>
      <c r="Z797" s="682"/>
      <c r="AA797" s="682"/>
      <c r="AB797" s="682"/>
    </row>
    <row r="798" spans="1:28" ht="15">
      <c r="A798" s="682"/>
      <c r="B798" s="682"/>
      <c r="C798" s="682"/>
      <c r="D798" s="682"/>
      <c r="E798" s="682"/>
      <c r="F798" s="682"/>
      <c r="G798" s="682"/>
      <c r="H798" s="682"/>
      <c r="I798" s="682"/>
      <c r="J798" s="682"/>
      <c r="K798" s="682"/>
      <c r="L798" s="682"/>
      <c r="M798" s="682"/>
      <c r="N798" s="682"/>
      <c r="O798" s="682"/>
      <c r="P798" s="682"/>
      <c r="Q798" s="682"/>
      <c r="R798" s="682"/>
      <c r="S798" s="682"/>
      <c r="T798" s="682"/>
      <c r="U798" s="682"/>
      <c r="V798" s="682"/>
      <c r="W798" s="682"/>
      <c r="X798" s="682"/>
      <c r="Y798" s="682"/>
      <c r="Z798" s="682"/>
      <c r="AA798" s="682"/>
      <c r="AB798" s="682"/>
    </row>
    <row r="799" spans="1:28" ht="15">
      <c r="A799" s="682"/>
      <c r="B799" s="682"/>
      <c r="C799" s="682"/>
      <c r="D799" s="682"/>
      <c r="E799" s="682"/>
      <c r="F799" s="682"/>
      <c r="G799" s="682"/>
      <c r="H799" s="682"/>
      <c r="I799" s="682"/>
      <c r="J799" s="682"/>
      <c r="K799" s="682"/>
      <c r="L799" s="682"/>
      <c r="M799" s="682"/>
      <c r="N799" s="682"/>
      <c r="O799" s="682"/>
      <c r="P799" s="682"/>
      <c r="Q799" s="682"/>
      <c r="R799" s="682"/>
      <c r="S799" s="682"/>
      <c r="T799" s="682"/>
      <c r="U799" s="682"/>
      <c r="V799" s="682"/>
      <c r="W799" s="682"/>
      <c r="X799" s="682"/>
      <c r="Y799" s="682"/>
      <c r="Z799" s="682"/>
      <c r="AA799" s="682"/>
      <c r="AB799" s="682"/>
    </row>
    <row r="800" spans="1:28" ht="15">
      <c r="A800" s="682"/>
      <c r="B800" s="682"/>
      <c r="C800" s="682"/>
      <c r="D800" s="682"/>
      <c r="E800" s="682"/>
      <c r="F800" s="682"/>
      <c r="G800" s="682"/>
      <c r="H800" s="682"/>
      <c r="I800" s="682"/>
      <c r="J800" s="682"/>
      <c r="K800" s="682"/>
      <c r="L800" s="682"/>
      <c r="M800" s="682"/>
      <c r="N800" s="682"/>
      <c r="O800" s="682"/>
      <c r="P800" s="682"/>
      <c r="Q800" s="682"/>
      <c r="R800" s="682"/>
      <c r="S800" s="682"/>
      <c r="T800" s="682"/>
      <c r="U800" s="682"/>
      <c r="V800" s="682"/>
      <c r="W800" s="682"/>
      <c r="X800" s="682"/>
      <c r="Y800" s="682"/>
      <c r="Z800" s="682"/>
      <c r="AA800" s="682"/>
      <c r="AB800" s="682"/>
    </row>
    <row r="801" spans="1:28" ht="15">
      <c r="A801" s="682"/>
      <c r="B801" s="682"/>
      <c r="C801" s="682"/>
      <c r="D801" s="682"/>
      <c r="E801" s="682"/>
      <c r="F801" s="682"/>
      <c r="G801" s="682"/>
      <c r="H801" s="682"/>
      <c r="I801" s="682"/>
      <c r="J801" s="682"/>
      <c r="K801" s="682"/>
      <c r="L801" s="682"/>
      <c r="M801" s="682"/>
      <c r="N801" s="682"/>
      <c r="O801" s="682"/>
      <c r="P801" s="682"/>
      <c r="Q801" s="682"/>
      <c r="R801" s="682"/>
      <c r="S801" s="682"/>
      <c r="T801" s="682"/>
      <c r="U801" s="682"/>
      <c r="V801" s="682"/>
      <c r="W801" s="682"/>
      <c r="X801" s="682"/>
      <c r="Y801" s="682"/>
      <c r="Z801" s="682"/>
      <c r="AA801" s="682"/>
      <c r="AB801" s="682"/>
    </row>
    <row r="802" spans="1:28" ht="15">
      <c r="A802" s="682"/>
      <c r="B802" s="682"/>
      <c r="C802" s="682"/>
      <c r="D802" s="682"/>
      <c r="E802" s="682"/>
      <c r="F802" s="682"/>
      <c r="G802" s="682"/>
      <c r="H802" s="682"/>
      <c r="I802" s="682"/>
      <c r="J802" s="682"/>
      <c r="K802" s="682"/>
      <c r="L802" s="682"/>
      <c r="M802" s="682"/>
      <c r="N802" s="682"/>
      <c r="O802" s="682"/>
      <c r="P802" s="682"/>
      <c r="Q802" s="682"/>
      <c r="R802" s="682"/>
      <c r="S802" s="682"/>
      <c r="T802" s="682"/>
      <c r="U802" s="682"/>
      <c r="V802" s="682"/>
      <c r="W802" s="682"/>
      <c r="X802" s="682"/>
      <c r="Y802" s="682"/>
      <c r="Z802" s="682"/>
      <c r="AA802" s="682"/>
      <c r="AB802" s="682"/>
    </row>
    <row r="803" spans="1:28" ht="15">
      <c r="A803" s="682"/>
      <c r="B803" s="682"/>
      <c r="C803" s="682"/>
      <c r="D803" s="682"/>
      <c r="E803" s="682"/>
      <c r="F803" s="682"/>
      <c r="G803" s="682"/>
      <c r="H803" s="682"/>
      <c r="I803" s="682"/>
      <c r="J803" s="682"/>
      <c r="K803" s="682"/>
      <c r="L803" s="682"/>
      <c r="M803" s="682"/>
      <c r="N803" s="682"/>
      <c r="O803" s="682"/>
      <c r="P803" s="682"/>
      <c r="Q803" s="682"/>
      <c r="R803" s="682"/>
      <c r="S803" s="682"/>
      <c r="T803" s="682"/>
      <c r="U803" s="682"/>
      <c r="V803" s="682"/>
      <c r="W803" s="682"/>
      <c r="X803" s="682"/>
      <c r="Y803" s="682"/>
      <c r="Z803" s="682"/>
      <c r="AA803" s="682"/>
      <c r="AB803" s="682"/>
    </row>
    <row r="804" spans="1:28" ht="15">
      <c r="A804" s="682"/>
      <c r="B804" s="682"/>
      <c r="C804" s="682"/>
      <c r="D804" s="682"/>
      <c r="E804" s="682"/>
      <c r="F804" s="682"/>
      <c r="G804" s="682"/>
      <c r="H804" s="682"/>
      <c r="I804" s="682"/>
      <c r="J804" s="682"/>
      <c r="K804" s="682"/>
      <c r="L804" s="682"/>
      <c r="M804" s="682"/>
      <c r="N804" s="682"/>
      <c r="O804" s="682"/>
      <c r="P804" s="682"/>
      <c r="Q804" s="682"/>
      <c r="R804" s="682"/>
      <c r="S804" s="682"/>
      <c r="T804" s="682"/>
      <c r="U804" s="682"/>
      <c r="V804" s="682"/>
      <c r="W804" s="682"/>
      <c r="X804" s="682"/>
      <c r="Y804" s="682"/>
      <c r="Z804" s="682"/>
      <c r="AA804" s="682"/>
      <c r="AB804" s="682"/>
    </row>
    <row r="805" spans="1:28" ht="15">
      <c r="A805" s="682"/>
      <c r="B805" s="682"/>
      <c r="C805" s="682"/>
      <c r="D805" s="682"/>
      <c r="E805" s="682"/>
      <c r="F805" s="682"/>
      <c r="G805" s="682"/>
      <c r="H805" s="682"/>
      <c r="I805" s="682"/>
      <c r="J805" s="682"/>
      <c r="K805" s="682"/>
      <c r="L805" s="682"/>
      <c r="M805" s="682"/>
      <c r="N805" s="682"/>
      <c r="O805" s="682"/>
      <c r="P805" s="682"/>
      <c r="Q805" s="682"/>
      <c r="R805" s="682"/>
      <c r="S805" s="682"/>
      <c r="T805" s="682"/>
      <c r="U805" s="682"/>
      <c r="V805" s="682"/>
      <c r="W805" s="682"/>
      <c r="X805" s="682"/>
      <c r="Y805" s="682"/>
      <c r="Z805" s="682"/>
      <c r="AA805" s="682"/>
      <c r="AB805" s="682"/>
    </row>
    <row r="806" spans="1:28" ht="15">
      <c r="A806" s="682"/>
      <c r="B806" s="682"/>
      <c r="C806" s="682"/>
      <c r="D806" s="682"/>
      <c r="E806" s="682"/>
      <c r="F806" s="682"/>
      <c r="G806" s="682"/>
      <c r="H806" s="682"/>
      <c r="I806" s="682"/>
      <c r="J806" s="682"/>
      <c r="K806" s="682"/>
      <c r="L806" s="682"/>
      <c r="M806" s="682"/>
      <c r="N806" s="682"/>
      <c r="O806" s="682"/>
      <c r="P806" s="682"/>
      <c r="Q806" s="682"/>
      <c r="R806" s="682"/>
      <c r="S806" s="682"/>
      <c r="T806" s="682"/>
      <c r="U806" s="682"/>
      <c r="V806" s="682"/>
      <c r="W806" s="682"/>
      <c r="X806" s="682"/>
      <c r="Y806" s="682"/>
      <c r="Z806" s="682"/>
      <c r="AA806" s="682"/>
      <c r="AB806" s="682"/>
    </row>
    <row r="807" spans="1:28" ht="15">
      <c r="A807" s="682"/>
      <c r="B807" s="682"/>
      <c r="C807" s="682"/>
      <c r="D807" s="682"/>
      <c r="E807" s="682"/>
      <c r="F807" s="682"/>
      <c r="G807" s="682"/>
      <c r="H807" s="682"/>
      <c r="I807" s="682"/>
      <c r="J807" s="682"/>
      <c r="K807" s="682"/>
      <c r="L807" s="682"/>
      <c r="M807" s="682"/>
      <c r="N807" s="682"/>
      <c r="O807" s="682"/>
      <c r="P807" s="682"/>
      <c r="Q807" s="682"/>
      <c r="R807" s="682"/>
      <c r="S807" s="682"/>
      <c r="T807" s="682"/>
      <c r="U807" s="682"/>
      <c r="V807" s="682"/>
      <c r="W807" s="682"/>
      <c r="X807" s="682"/>
      <c r="Y807" s="682"/>
      <c r="Z807" s="682"/>
      <c r="AA807" s="682"/>
      <c r="AB807" s="682"/>
    </row>
    <row r="808" spans="1:28" ht="15">
      <c r="A808" s="682"/>
      <c r="B808" s="682"/>
      <c r="C808" s="682"/>
      <c r="D808" s="682"/>
      <c r="E808" s="682"/>
      <c r="F808" s="682"/>
      <c r="G808" s="682"/>
      <c r="H808" s="682"/>
      <c r="I808" s="682"/>
      <c r="J808" s="682"/>
      <c r="K808" s="682"/>
      <c r="L808" s="682"/>
      <c r="M808" s="682"/>
      <c r="N808" s="682"/>
      <c r="O808" s="682"/>
      <c r="P808" s="682"/>
      <c r="Q808" s="682"/>
      <c r="R808" s="682"/>
      <c r="S808" s="682"/>
      <c r="T808" s="682"/>
      <c r="U808" s="682"/>
      <c r="V808" s="682"/>
      <c r="W808" s="682"/>
      <c r="X808" s="682"/>
      <c r="Y808" s="682"/>
      <c r="Z808" s="682"/>
      <c r="AA808" s="682"/>
      <c r="AB808" s="682"/>
    </row>
    <row r="809" spans="1:28" ht="15">
      <c r="A809" s="682"/>
      <c r="B809" s="682"/>
      <c r="C809" s="682"/>
      <c r="D809" s="682"/>
      <c r="E809" s="682"/>
      <c r="F809" s="682"/>
      <c r="G809" s="682"/>
      <c r="H809" s="682"/>
      <c r="I809" s="682"/>
      <c r="J809" s="682"/>
      <c r="K809" s="682"/>
      <c r="L809" s="682"/>
      <c r="M809" s="682"/>
      <c r="N809" s="682"/>
      <c r="O809" s="682"/>
      <c r="P809" s="682"/>
      <c r="Q809" s="682"/>
      <c r="R809" s="682"/>
      <c r="S809" s="682"/>
      <c r="T809" s="682"/>
      <c r="U809" s="682"/>
      <c r="V809" s="682"/>
      <c r="W809" s="682"/>
      <c r="X809" s="682"/>
      <c r="Y809" s="682"/>
      <c r="Z809" s="682"/>
      <c r="AA809" s="682"/>
      <c r="AB809" s="682"/>
    </row>
    <row r="810" spans="1:28" ht="15">
      <c r="A810" s="682"/>
      <c r="B810" s="682"/>
      <c r="C810" s="682"/>
      <c r="D810" s="682"/>
      <c r="E810" s="682"/>
      <c r="F810" s="682"/>
      <c r="G810" s="682"/>
      <c r="H810" s="682"/>
      <c r="I810" s="682"/>
      <c r="J810" s="682"/>
      <c r="K810" s="682"/>
      <c r="L810" s="682"/>
      <c r="M810" s="682"/>
      <c r="N810" s="682"/>
      <c r="O810" s="682"/>
      <c r="P810" s="682"/>
      <c r="Q810" s="682"/>
      <c r="R810" s="682"/>
      <c r="S810" s="682"/>
      <c r="T810" s="682"/>
      <c r="U810" s="682"/>
      <c r="V810" s="682"/>
      <c r="W810" s="682"/>
      <c r="X810" s="682"/>
      <c r="Y810" s="682"/>
      <c r="Z810" s="682"/>
      <c r="AA810" s="682"/>
      <c r="AB810" s="682"/>
    </row>
    <row r="811" spans="1:28" ht="15">
      <c r="A811" s="682"/>
      <c r="B811" s="682"/>
      <c r="C811" s="682"/>
      <c r="D811" s="682"/>
      <c r="E811" s="682"/>
      <c r="F811" s="682"/>
      <c r="G811" s="682"/>
      <c r="H811" s="682"/>
      <c r="I811" s="682"/>
      <c r="J811" s="682"/>
      <c r="K811" s="682"/>
      <c r="L811" s="682"/>
      <c r="M811" s="682"/>
      <c r="N811" s="682"/>
      <c r="O811" s="682"/>
      <c r="P811" s="682"/>
      <c r="Q811" s="682"/>
      <c r="R811" s="682"/>
      <c r="S811" s="682"/>
      <c r="T811" s="682"/>
      <c r="U811" s="682"/>
      <c r="V811" s="682"/>
      <c r="W811" s="682"/>
      <c r="X811" s="682"/>
      <c r="Y811" s="682"/>
      <c r="Z811" s="682"/>
      <c r="AA811" s="682"/>
      <c r="AB811" s="682"/>
    </row>
    <row r="812" spans="1:28" ht="15">
      <c r="A812" s="682"/>
      <c r="B812" s="682"/>
      <c r="C812" s="682"/>
      <c r="D812" s="682"/>
      <c r="E812" s="682"/>
      <c r="F812" s="682"/>
      <c r="G812" s="682"/>
      <c r="H812" s="682"/>
      <c r="I812" s="682"/>
      <c r="J812" s="682"/>
      <c r="K812" s="682"/>
      <c r="L812" s="682"/>
      <c r="M812" s="682"/>
      <c r="N812" s="682"/>
      <c r="O812" s="682"/>
      <c r="P812" s="682"/>
      <c r="Q812" s="682"/>
      <c r="R812" s="682"/>
      <c r="S812" s="682"/>
      <c r="T812" s="682"/>
      <c r="U812" s="682"/>
      <c r="V812" s="682"/>
      <c r="W812" s="682"/>
      <c r="X812" s="682"/>
      <c r="Y812" s="682"/>
      <c r="Z812" s="682"/>
      <c r="AA812" s="682"/>
      <c r="AB812" s="682"/>
    </row>
    <row r="813" spans="1:28" ht="15">
      <c r="A813" s="682"/>
      <c r="B813" s="682"/>
      <c r="C813" s="682"/>
      <c r="D813" s="682"/>
      <c r="E813" s="682"/>
      <c r="F813" s="682"/>
      <c r="G813" s="682"/>
      <c r="H813" s="682"/>
      <c r="I813" s="682"/>
      <c r="J813" s="682"/>
      <c r="K813" s="682"/>
      <c r="L813" s="682"/>
      <c r="M813" s="682"/>
      <c r="N813" s="682"/>
      <c r="O813" s="682"/>
      <c r="P813" s="682"/>
      <c r="Q813" s="682"/>
      <c r="R813" s="682"/>
      <c r="S813" s="682"/>
      <c r="T813" s="682"/>
      <c r="U813" s="682"/>
      <c r="V813" s="682"/>
      <c r="W813" s="682"/>
      <c r="X813" s="682"/>
      <c r="Y813" s="682"/>
      <c r="Z813" s="682"/>
      <c r="AA813" s="682"/>
      <c r="AB813" s="682"/>
    </row>
    <row r="814" spans="1:28" ht="15">
      <c r="A814" s="682"/>
      <c r="B814" s="682"/>
      <c r="C814" s="682"/>
      <c r="D814" s="682"/>
      <c r="E814" s="682"/>
      <c r="F814" s="682"/>
      <c r="G814" s="682"/>
      <c r="H814" s="682"/>
      <c r="I814" s="682"/>
      <c r="J814" s="682"/>
      <c r="K814" s="682"/>
      <c r="L814" s="682"/>
      <c r="M814" s="682"/>
      <c r="N814" s="682"/>
      <c r="O814" s="682"/>
      <c r="P814" s="682"/>
      <c r="Q814" s="682"/>
      <c r="R814" s="682"/>
      <c r="S814" s="682"/>
      <c r="T814" s="682"/>
      <c r="U814" s="682"/>
      <c r="V814" s="682"/>
      <c r="W814" s="682"/>
      <c r="X814" s="682"/>
      <c r="Y814" s="682"/>
      <c r="Z814" s="682"/>
      <c r="AA814" s="682"/>
      <c r="AB814" s="682"/>
    </row>
    <row r="815" spans="1:28" ht="15">
      <c r="A815" s="682"/>
      <c r="B815" s="682"/>
      <c r="C815" s="682"/>
      <c r="D815" s="682"/>
      <c r="E815" s="682"/>
      <c r="F815" s="682"/>
      <c r="G815" s="682"/>
      <c r="H815" s="682"/>
      <c r="I815" s="682"/>
      <c r="J815" s="682"/>
      <c r="K815" s="682"/>
      <c r="L815" s="682"/>
      <c r="M815" s="682"/>
      <c r="N815" s="682"/>
      <c r="O815" s="682"/>
      <c r="P815" s="682"/>
      <c r="Q815" s="682"/>
      <c r="R815" s="682"/>
      <c r="S815" s="682"/>
      <c r="T815" s="682"/>
      <c r="U815" s="682"/>
      <c r="V815" s="682"/>
      <c r="W815" s="682"/>
      <c r="X815" s="682"/>
      <c r="Y815" s="682"/>
      <c r="Z815" s="682"/>
      <c r="AA815" s="682"/>
      <c r="AB815" s="682"/>
    </row>
    <row r="816" spans="1:28" ht="15">
      <c r="A816" s="682"/>
      <c r="B816" s="682"/>
      <c r="C816" s="682"/>
      <c r="D816" s="682"/>
      <c r="E816" s="682"/>
      <c r="F816" s="682"/>
      <c r="G816" s="682"/>
      <c r="H816" s="682"/>
      <c r="I816" s="682"/>
      <c r="J816" s="682"/>
      <c r="K816" s="682"/>
      <c r="L816" s="682"/>
      <c r="M816" s="682"/>
      <c r="N816" s="682"/>
      <c r="O816" s="682"/>
      <c r="P816" s="682"/>
      <c r="Q816" s="682"/>
      <c r="R816" s="682"/>
      <c r="S816" s="682"/>
      <c r="T816" s="682"/>
      <c r="U816" s="682"/>
      <c r="V816" s="682"/>
      <c r="W816" s="682"/>
      <c r="X816" s="682"/>
      <c r="Y816" s="682"/>
      <c r="Z816" s="682"/>
      <c r="AA816" s="682"/>
      <c r="AB816" s="682"/>
    </row>
    <row r="817" spans="1:28" ht="15">
      <c r="A817" s="682"/>
      <c r="B817" s="682"/>
      <c r="C817" s="682"/>
      <c r="D817" s="682"/>
      <c r="E817" s="682"/>
      <c r="F817" s="682"/>
      <c r="G817" s="682"/>
      <c r="H817" s="682"/>
      <c r="I817" s="682"/>
      <c r="J817" s="682"/>
      <c r="K817" s="682"/>
      <c r="L817" s="682"/>
      <c r="M817" s="682"/>
      <c r="N817" s="682"/>
      <c r="O817" s="682"/>
      <c r="P817" s="682"/>
      <c r="Q817" s="682"/>
      <c r="R817" s="682"/>
      <c r="S817" s="682"/>
      <c r="T817" s="682"/>
      <c r="U817" s="682"/>
      <c r="V817" s="682"/>
      <c r="W817" s="682"/>
      <c r="X817" s="682"/>
      <c r="Y817" s="682"/>
      <c r="Z817" s="682"/>
      <c r="AA817" s="682"/>
      <c r="AB817" s="682"/>
    </row>
    <row r="818" spans="1:28" ht="15">
      <c r="A818" s="682"/>
      <c r="B818" s="682"/>
      <c r="C818" s="682"/>
      <c r="D818" s="682"/>
      <c r="E818" s="682"/>
      <c r="F818" s="682"/>
      <c r="G818" s="682"/>
      <c r="H818" s="682"/>
      <c r="I818" s="682"/>
      <c r="J818" s="682"/>
      <c r="K818" s="682"/>
      <c r="L818" s="682"/>
      <c r="M818" s="682"/>
      <c r="N818" s="682"/>
      <c r="O818" s="682"/>
      <c r="P818" s="682"/>
      <c r="Q818" s="682"/>
      <c r="R818" s="682"/>
      <c r="S818" s="682"/>
      <c r="T818" s="682"/>
      <c r="U818" s="682"/>
      <c r="V818" s="682"/>
      <c r="W818" s="682"/>
      <c r="X818" s="682"/>
      <c r="Y818" s="682"/>
      <c r="Z818" s="682"/>
      <c r="AA818" s="682"/>
      <c r="AB818" s="682"/>
    </row>
    <row r="819" spans="1:28" ht="15">
      <c r="A819" s="682"/>
      <c r="B819" s="682"/>
      <c r="C819" s="682"/>
      <c r="D819" s="682"/>
      <c r="E819" s="682"/>
      <c r="F819" s="682"/>
      <c r="G819" s="682"/>
      <c r="H819" s="682"/>
      <c r="I819" s="682"/>
      <c r="J819" s="682"/>
      <c r="K819" s="682"/>
      <c r="L819" s="682"/>
      <c r="M819" s="682"/>
      <c r="N819" s="682"/>
      <c r="O819" s="682"/>
      <c r="P819" s="682"/>
      <c r="Q819" s="682"/>
      <c r="R819" s="682"/>
      <c r="S819" s="682"/>
      <c r="T819" s="682"/>
      <c r="U819" s="682"/>
      <c r="V819" s="682"/>
      <c r="W819" s="682"/>
      <c r="X819" s="682"/>
      <c r="Y819" s="682"/>
      <c r="Z819" s="682"/>
      <c r="AA819" s="682"/>
      <c r="AB819" s="682"/>
    </row>
    <row r="820" spans="1:28" ht="15">
      <c r="A820" s="682"/>
      <c r="B820" s="682"/>
      <c r="C820" s="682"/>
      <c r="D820" s="682"/>
      <c r="E820" s="682"/>
      <c r="F820" s="682"/>
      <c r="G820" s="682"/>
      <c r="H820" s="682"/>
      <c r="I820" s="682"/>
      <c r="J820" s="682"/>
      <c r="K820" s="682"/>
      <c r="L820" s="682"/>
      <c r="M820" s="682"/>
      <c r="N820" s="682"/>
      <c r="O820" s="682"/>
      <c r="P820" s="682"/>
      <c r="Q820" s="682"/>
      <c r="R820" s="682"/>
      <c r="S820" s="682"/>
      <c r="T820" s="682"/>
      <c r="U820" s="682"/>
      <c r="V820" s="682"/>
      <c r="W820" s="682"/>
      <c r="X820" s="682"/>
      <c r="Y820" s="682"/>
      <c r="Z820" s="682"/>
      <c r="AA820" s="682"/>
      <c r="AB820" s="682"/>
    </row>
    <row r="821" spans="1:28" ht="15">
      <c r="A821" s="682"/>
      <c r="B821" s="682"/>
      <c r="C821" s="682"/>
      <c r="D821" s="682"/>
      <c r="E821" s="682"/>
      <c r="F821" s="682"/>
      <c r="G821" s="682"/>
      <c r="H821" s="682"/>
      <c r="I821" s="682"/>
      <c r="J821" s="682"/>
      <c r="K821" s="682"/>
      <c r="L821" s="682"/>
      <c r="M821" s="682"/>
      <c r="N821" s="682"/>
      <c r="O821" s="682"/>
      <c r="P821" s="682"/>
      <c r="Q821" s="682"/>
      <c r="R821" s="682"/>
      <c r="S821" s="682"/>
      <c r="T821" s="682"/>
      <c r="U821" s="682"/>
      <c r="V821" s="682"/>
      <c r="W821" s="682"/>
      <c r="X821" s="682"/>
      <c r="Y821" s="682"/>
      <c r="Z821" s="682"/>
      <c r="AA821" s="682"/>
      <c r="AB821" s="682"/>
    </row>
    <row r="822" spans="1:28" ht="15">
      <c r="A822" s="682"/>
      <c r="B822" s="682"/>
      <c r="C822" s="682"/>
      <c r="D822" s="682"/>
      <c r="E822" s="682"/>
      <c r="F822" s="682"/>
      <c r="G822" s="682"/>
      <c r="H822" s="682"/>
      <c r="I822" s="682"/>
      <c r="J822" s="682"/>
      <c r="K822" s="682"/>
      <c r="L822" s="682"/>
      <c r="M822" s="682"/>
      <c r="N822" s="682"/>
      <c r="O822" s="682"/>
      <c r="P822" s="682"/>
      <c r="Q822" s="682"/>
      <c r="R822" s="682"/>
      <c r="S822" s="682"/>
      <c r="T822" s="682"/>
      <c r="U822" s="682"/>
      <c r="V822" s="682"/>
      <c r="W822" s="682"/>
      <c r="X822" s="682"/>
      <c r="Y822" s="682"/>
      <c r="Z822" s="682"/>
      <c r="AA822" s="682"/>
      <c r="AB822" s="682"/>
    </row>
    <row r="823" spans="1:28" ht="15">
      <c r="A823" s="682"/>
      <c r="B823" s="682"/>
      <c r="C823" s="682"/>
      <c r="D823" s="682"/>
      <c r="E823" s="682"/>
      <c r="F823" s="682"/>
      <c r="G823" s="682"/>
      <c r="H823" s="682"/>
      <c r="I823" s="682"/>
      <c r="J823" s="682"/>
      <c r="K823" s="682"/>
      <c r="L823" s="682"/>
      <c r="M823" s="682"/>
      <c r="N823" s="682"/>
      <c r="O823" s="682"/>
      <c r="P823" s="682"/>
      <c r="Q823" s="682"/>
      <c r="R823" s="682"/>
      <c r="S823" s="682"/>
      <c r="T823" s="682"/>
      <c r="U823" s="682"/>
      <c r="V823" s="682"/>
      <c r="W823" s="682"/>
      <c r="X823" s="682"/>
      <c r="Y823" s="682"/>
      <c r="Z823" s="682"/>
      <c r="AA823" s="682"/>
      <c r="AB823" s="682"/>
    </row>
    <row r="824" spans="1:28" ht="15">
      <c r="A824" s="682"/>
      <c r="B824" s="682"/>
      <c r="C824" s="682"/>
      <c r="D824" s="682"/>
      <c r="E824" s="682"/>
      <c r="F824" s="682"/>
      <c r="G824" s="682"/>
      <c r="H824" s="682"/>
      <c r="I824" s="682"/>
      <c r="J824" s="682"/>
      <c r="K824" s="682"/>
      <c r="L824" s="682"/>
      <c r="M824" s="682"/>
      <c r="N824" s="682"/>
      <c r="O824" s="682"/>
      <c r="P824" s="682"/>
      <c r="Q824" s="682"/>
      <c r="R824" s="682"/>
      <c r="S824" s="682"/>
      <c r="T824" s="682"/>
      <c r="U824" s="682"/>
      <c r="V824" s="682"/>
      <c r="W824" s="682"/>
      <c r="X824" s="682"/>
      <c r="Y824" s="682"/>
      <c r="Z824" s="682"/>
      <c r="AA824" s="682"/>
      <c r="AB824" s="682"/>
    </row>
    <row r="825" spans="1:28" ht="15">
      <c r="A825" s="682"/>
      <c r="B825" s="682"/>
      <c r="C825" s="682"/>
      <c r="D825" s="682"/>
      <c r="E825" s="682"/>
      <c r="F825" s="682"/>
      <c r="G825" s="682"/>
      <c r="H825" s="682"/>
      <c r="I825" s="682"/>
      <c r="J825" s="682"/>
      <c r="K825" s="682"/>
      <c r="L825" s="682"/>
      <c r="M825" s="682"/>
      <c r="N825" s="682"/>
      <c r="O825" s="682"/>
      <c r="P825" s="682"/>
      <c r="Q825" s="682"/>
      <c r="R825" s="682"/>
      <c r="S825" s="682"/>
      <c r="T825" s="682"/>
      <c r="U825" s="682"/>
      <c r="V825" s="682"/>
      <c r="W825" s="682"/>
      <c r="X825" s="682"/>
      <c r="Y825" s="682"/>
      <c r="Z825" s="682"/>
      <c r="AA825" s="682"/>
      <c r="AB825" s="682"/>
    </row>
    <row r="826" spans="1:28" ht="15">
      <c r="A826" s="682"/>
      <c r="B826" s="682"/>
      <c r="C826" s="682"/>
      <c r="D826" s="682"/>
      <c r="E826" s="682"/>
      <c r="F826" s="682"/>
      <c r="G826" s="682"/>
      <c r="H826" s="682"/>
      <c r="I826" s="682"/>
      <c r="J826" s="682"/>
      <c r="K826" s="682"/>
      <c r="L826" s="682"/>
      <c r="M826" s="682"/>
      <c r="N826" s="682"/>
      <c r="O826" s="682"/>
      <c r="P826" s="682"/>
      <c r="Q826" s="682"/>
      <c r="R826" s="682"/>
      <c r="S826" s="682"/>
      <c r="T826" s="682"/>
      <c r="U826" s="682"/>
      <c r="V826" s="682"/>
      <c r="W826" s="682"/>
      <c r="X826" s="682"/>
      <c r="Y826" s="682"/>
      <c r="Z826" s="682"/>
      <c r="AA826" s="682"/>
      <c r="AB826" s="682"/>
    </row>
    <row r="827" spans="1:28" ht="15">
      <c r="A827" s="682"/>
      <c r="B827" s="682"/>
      <c r="C827" s="682"/>
      <c r="D827" s="682"/>
      <c r="E827" s="682"/>
      <c r="F827" s="682"/>
      <c r="G827" s="682"/>
      <c r="H827" s="682"/>
      <c r="I827" s="682"/>
      <c r="J827" s="682"/>
      <c r="K827" s="682"/>
      <c r="L827" s="682"/>
      <c r="M827" s="682"/>
      <c r="N827" s="682"/>
      <c r="O827" s="682"/>
      <c r="P827" s="682"/>
      <c r="Q827" s="682"/>
      <c r="R827" s="682"/>
      <c r="S827" s="682"/>
      <c r="T827" s="682"/>
      <c r="U827" s="682"/>
      <c r="V827" s="682"/>
      <c r="W827" s="682"/>
      <c r="X827" s="682"/>
      <c r="Y827" s="682"/>
      <c r="Z827" s="682"/>
      <c r="AA827" s="682"/>
      <c r="AB827" s="682"/>
    </row>
    <row r="828" spans="1:28" ht="15">
      <c r="A828" s="682"/>
      <c r="B828" s="682"/>
      <c r="C828" s="682"/>
      <c r="D828" s="682"/>
      <c r="E828" s="682"/>
      <c r="F828" s="682"/>
      <c r="G828" s="682"/>
      <c r="H828" s="682"/>
      <c r="I828" s="682"/>
      <c r="J828" s="682"/>
      <c r="K828" s="682"/>
      <c r="L828" s="682"/>
      <c r="M828" s="682"/>
      <c r="N828" s="682"/>
      <c r="O828" s="682"/>
      <c r="P828" s="682"/>
      <c r="Q828" s="682"/>
      <c r="R828" s="682"/>
      <c r="S828" s="682"/>
      <c r="T828" s="682"/>
      <c r="U828" s="682"/>
      <c r="V828" s="682"/>
      <c r="W828" s="682"/>
      <c r="X828" s="682"/>
      <c r="Y828" s="682"/>
      <c r="Z828" s="682"/>
      <c r="AA828" s="682"/>
      <c r="AB828" s="682"/>
    </row>
    <row r="829" spans="1:28" ht="15">
      <c r="A829" s="682"/>
      <c r="B829" s="682"/>
      <c r="C829" s="682"/>
      <c r="D829" s="682"/>
      <c r="E829" s="682"/>
      <c r="F829" s="682"/>
      <c r="G829" s="682"/>
      <c r="H829" s="682"/>
      <c r="I829" s="682"/>
      <c r="J829" s="682"/>
      <c r="K829" s="682"/>
      <c r="L829" s="682"/>
      <c r="M829" s="682"/>
      <c r="N829" s="682"/>
      <c r="O829" s="682"/>
      <c r="P829" s="682"/>
      <c r="Q829" s="682"/>
      <c r="R829" s="682"/>
      <c r="S829" s="682"/>
      <c r="T829" s="682"/>
      <c r="U829" s="682"/>
      <c r="V829" s="682"/>
      <c r="W829" s="682"/>
      <c r="X829" s="682"/>
      <c r="Y829" s="682"/>
      <c r="Z829" s="682"/>
      <c r="AA829" s="682"/>
      <c r="AB829" s="682"/>
    </row>
    <row r="830" spans="1:28" ht="15">
      <c r="A830" s="682"/>
      <c r="B830" s="682"/>
      <c r="C830" s="682"/>
      <c r="D830" s="682"/>
      <c r="E830" s="682"/>
      <c r="F830" s="682"/>
      <c r="G830" s="682"/>
      <c r="H830" s="682"/>
      <c r="I830" s="682"/>
      <c r="J830" s="682"/>
      <c r="K830" s="682"/>
      <c r="L830" s="682"/>
      <c r="M830" s="682"/>
      <c r="N830" s="682"/>
      <c r="O830" s="682"/>
      <c r="P830" s="682"/>
      <c r="Q830" s="682"/>
      <c r="R830" s="682"/>
      <c r="S830" s="682"/>
      <c r="T830" s="682"/>
      <c r="U830" s="682"/>
      <c r="V830" s="682"/>
      <c r="W830" s="682"/>
      <c r="X830" s="682"/>
      <c r="Y830" s="682"/>
      <c r="Z830" s="682"/>
      <c r="AA830" s="682"/>
      <c r="AB830" s="682"/>
    </row>
    <row r="831" spans="1:28" ht="15">
      <c r="A831" s="682"/>
      <c r="B831" s="682"/>
      <c r="C831" s="682"/>
      <c r="D831" s="682"/>
      <c r="E831" s="682"/>
      <c r="F831" s="682"/>
      <c r="G831" s="682"/>
      <c r="H831" s="682"/>
      <c r="I831" s="682"/>
      <c r="J831" s="682"/>
      <c r="K831" s="682"/>
      <c r="L831" s="682"/>
      <c r="M831" s="682"/>
      <c r="N831" s="682"/>
      <c r="O831" s="682"/>
      <c r="P831" s="682"/>
      <c r="Q831" s="682"/>
      <c r="R831" s="682"/>
      <c r="S831" s="682"/>
      <c r="T831" s="682"/>
      <c r="U831" s="682"/>
      <c r="V831" s="682"/>
      <c r="W831" s="682"/>
      <c r="X831" s="682"/>
      <c r="Y831" s="682"/>
      <c r="Z831" s="682"/>
      <c r="AA831" s="682"/>
      <c r="AB831" s="682"/>
    </row>
    <row r="832" spans="1:28" ht="15">
      <c r="A832" s="682"/>
      <c r="B832" s="682"/>
      <c r="C832" s="682"/>
      <c r="D832" s="682"/>
      <c r="E832" s="682"/>
      <c r="F832" s="682"/>
      <c r="G832" s="682"/>
      <c r="H832" s="682"/>
      <c r="I832" s="682"/>
      <c r="J832" s="682"/>
      <c r="K832" s="682"/>
      <c r="L832" s="682"/>
      <c r="M832" s="682"/>
      <c r="N832" s="682"/>
      <c r="O832" s="682"/>
      <c r="P832" s="682"/>
      <c r="Q832" s="682"/>
      <c r="R832" s="682"/>
      <c r="S832" s="682"/>
      <c r="T832" s="682"/>
      <c r="U832" s="682"/>
      <c r="V832" s="682"/>
      <c r="W832" s="682"/>
      <c r="X832" s="682"/>
      <c r="Y832" s="682"/>
      <c r="Z832" s="682"/>
      <c r="AA832" s="682"/>
      <c r="AB832" s="682"/>
    </row>
    <row r="833" spans="1:28" ht="15">
      <c r="A833" s="682"/>
      <c r="B833" s="682"/>
      <c r="C833" s="682"/>
      <c r="D833" s="682"/>
      <c r="E833" s="682"/>
      <c r="F833" s="682"/>
      <c r="G833" s="682"/>
      <c r="H833" s="682"/>
      <c r="I833" s="682"/>
      <c r="J833" s="682"/>
      <c r="K833" s="682"/>
      <c r="L833" s="682"/>
      <c r="M833" s="682"/>
      <c r="N833" s="682"/>
      <c r="O833" s="682"/>
      <c r="P833" s="682"/>
      <c r="Q833" s="682"/>
      <c r="R833" s="682"/>
      <c r="S833" s="682"/>
      <c r="T833" s="682"/>
      <c r="U833" s="682"/>
      <c r="V833" s="682"/>
      <c r="W833" s="682"/>
      <c r="X833" s="682"/>
      <c r="Y833" s="682"/>
      <c r="Z833" s="682"/>
      <c r="AA833" s="682"/>
      <c r="AB833" s="682"/>
    </row>
    <row r="834" spans="1:28" ht="15">
      <c r="A834" s="682"/>
      <c r="B834" s="682"/>
      <c r="C834" s="682"/>
      <c r="D834" s="682"/>
      <c r="E834" s="682"/>
      <c r="F834" s="682"/>
      <c r="G834" s="682"/>
      <c r="H834" s="682"/>
      <c r="I834" s="682"/>
      <c r="J834" s="682"/>
      <c r="K834" s="682"/>
      <c r="L834" s="682"/>
      <c r="M834" s="682"/>
      <c r="N834" s="682"/>
      <c r="O834" s="682"/>
      <c r="P834" s="682"/>
      <c r="Q834" s="682"/>
      <c r="R834" s="682"/>
      <c r="S834" s="682"/>
      <c r="T834" s="682"/>
      <c r="U834" s="682"/>
      <c r="V834" s="682"/>
      <c r="W834" s="682"/>
      <c r="X834" s="682"/>
      <c r="Y834" s="682"/>
      <c r="Z834" s="682"/>
      <c r="AA834" s="682"/>
      <c r="AB834" s="682"/>
    </row>
    <row r="835" spans="1:28" ht="15">
      <c r="A835" s="682"/>
      <c r="B835" s="682"/>
      <c r="C835" s="682"/>
      <c r="D835" s="682"/>
      <c r="E835" s="682"/>
      <c r="F835" s="682"/>
      <c r="G835" s="682"/>
      <c r="H835" s="682"/>
      <c r="I835" s="682"/>
      <c r="J835" s="682"/>
      <c r="K835" s="682"/>
      <c r="L835" s="682"/>
      <c r="M835" s="682"/>
      <c r="N835" s="682"/>
      <c r="O835" s="682"/>
      <c r="P835" s="682"/>
      <c r="Q835" s="682"/>
      <c r="R835" s="682"/>
      <c r="S835" s="682"/>
      <c r="T835" s="682"/>
      <c r="U835" s="682"/>
      <c r="V835" s="682"/>
      <c r="W835" s="682"/>
      <c r="X835" s="682"/>
      <c r="Y835" s="682"/>
      <c r="Z835" s="682"/>
      <c r="AA835" s="682"/>
      <c r="AB835" s="682"/>
    </row>
    <row r="836" spans="1:28" ht="15">
      <c r="A836" s="682"/>
      <c r="B836" s="682"/>
      <c r="C836" s="682"/>
      <c r="D836" s="682"/>
      <c r="E836" s="682"/>
      <c r="F836" s="682"/>
      <c r="G836" s="682"/>
      <c r="H836" s="682"/>
      <c r="I836" s="682"/>
      <c r="J836" s="682"/>
      <c r="K836" s="682"/>
      <c r="L836" s="682"/>
      <c r="M836" s="682"/>
      <c r="N836" s="682"/>
      <c r="O836" s="682"/>
      <c r="P836" s="682"/>
      <c r="Q836" s="682"/>
      <c r="R836" s="682"/>
      <c r="S836" s="682"/>
      <c r="T836" s="682"/>
      <c r="U836" s="682"/>
      <c r="V836" s="682"/>
      <c r="W836" s="682"/>
      <c r="X836" s="682"/>
      <c r="Y836" s="682"/>
      <c r="Z836" s="682"/>
      <c r="AA836" s="682"/>
      <c r="AB836" s="682"/>
    </row>
    <row r="837" spans="1:28" ht="15">
      <c r="A837" s="682"/>
      <c r="B837" s="682"/>
      <c r="C837" s="682"/>
      <c r="D837" s="682"/>
      <c r="E837" s="682"/>
      <c r="F837" s="682"/>
      <c r="G837" s="682"/>
      <c r="H837" s="682"/>
      <c r="I837" s="682"/>
      <c r="J837" s="682"/>
      <c r="K837" s="682"/>
      <c r="L837" s="682"/>
      <c r="M837" s="682"/>
      <c r="N837" s="682"/>
      <c r="O837" s="682"/>
      <c r="P837" s="682"/>
      <c r="Q837" s="682"/>
      <c r="R837" s="682"/>
      <c r="S837" s="682"/>
      <c r="T837" s="682"/>
      <c r="U837" s="682"/>
      <c r="V837" s="682"/>
      <c r="W837" s="682"/>
      <c r="X837" s="682"/>
      <c r="Y837" s="682"/>
      <c r="Z837" s="682"/>
      <c r="AA837" s="682"/>
      <c r="AB837" s="682"/>
    </row>
    <row r="838" spans="1:28" ht="15">
      <c r="A838" s="682"/>
      <c r="B838" s="682"/>
      <c r="C838" s="682"/>
      <c r="D838" s="682"/>
      <c r="E838" s="682"/>
      <c r="F838" s="682"/>
      <c r="G838" s="682"/>
      <c r="H838" s="682"/>
      <c r="I838" s="682"/>
      <c r="J838" s="682"/>
      <c r="K838" s="682"/>
      <c r="L838" s="682"/>
      <c r="M838" s="682"/>
      <c r="N838" s="682"/>
      <c r="O838" s="682"/>
      <c r="P838" s="682"/>
      <c r="Q838" s="682"/>
      <c r="R838" s="682"/>
      <c r="S838" s="682"/>
      <c r="T838" s="682"/>
      <c r="U838" s="682"/>
      <c r="V838" s="682"/>
      <c r="W838" s="682"/>
      <c r="X838" s="682"/>
      <c r="Y838" s="682"/>
      <c r="Z838" s="682"/>
      <c r="AA838" s="682"/>
      <c r="AB838" s="682"/>
    </row>
    <row r="839" spans="1:28" ht="15">
      <c r="A839" s="682"/>
      <c r="B839" s="682"/>
      <c r="C839" s="682"/>
      <c r="D839" s="682"/>
      <c r="E839" s="682"/>
      <c r="F839" s="682"/>
      <c r="G839" s="682"/>
      <c r="H839" s="682"/>
      <c r="I839" s="682"/>
      <c r="J839" s="682"/>
      <c r="K839" s="682"/>
      <c r="L839" s="682"/>
      <c r="M839" s="682"/>
      <c r="N839" s="682"/>
      <c r="O839" s="682"/>
      <c r="P839" s="682"/>
      <c r="Q839" s="682"/>
      <c r="R839" s="682"/>
      <c r="S839" s="682"/>
      <c r="T839" s="682"/>
      <c r="U839" s="682"/>
      <c r="V839" s="682"/>
      <c r="W839" s="682"/>
      <c r="X839" s="682"/>
      <c r="Y839" s="682"/>
      <c r="Z839" s="682"/>
      <c r="AA839" s="682"/>
      <c r="AB839" s="682"/>
    </row>
    <row r="840" spans="1:28" ht="15">
      <c r="A840" s="682"/>
      <c r="B840" s="682"/>
      <c r="C840" s="682"/>
      <c r="D840" s="682"/>
      <c r="E840" s="682"/>
      <c r="F840" s="682"/>
      <c r="G840" s="682"/>
      <c r="H840" s="682"/>
      <c r="I840" s="682"/>
      <c r="J840" s="682"/>
      <c r="K840" s="682"/>
      <c r="L840" s="682"/>
      <c r="M840" s="682"/>
      <c r="N840" s="682"/>
      <c r="O840" s="682"/>
      <c r="P840" s="682"/>
      <c r="Q840" s="682"/>
      <c r="R840" s="682"/>
      <c r="S840" s="682"/>
      <c r="T840" s="682"/>
      <c r="U840" s="682"/>
      <c r="V840" s="682"/>
      <c r="W840" s="682"/>
      <c r="X840" s="682"/>
      <c r="Y840" s="682"/>
      <c r="Z840" s="682"/>
      <c r="AA840" s="682"/>
      <c r="AB840" s="682"/>
    </row>
    <row r="841" spans="1:28" ht="15">
      <c r="A841" s="682"/>
      <c r="B841" s="682"/>
      <c r="C841" s="682"/>
      <c r="D841" s="682"/>
      <c r="E841" s="682"/>
      <c r="F841" s="682"/>
      <c r="G841" s="682"/>
      <c r="H841" s="682"/>
      <c r="I841" s="682"/>
      <c r="J841" s="682"/>
      <c r="K841" s="682"/>
      <c r="L841" s="682"/>
      <c r="M841" s="682"/>
      <c r="N841" s="682"/>
      <c r="O841" s="682"/>
      <c r="P841" s="682"/>
      <c r="Q841" s="682"/>
      <c r="R841" s="682"/>
      <c r="S841" s="682"/>
      <c r="T841" s="682"/>
      <c r="U841" s="682"/>
      <c r="V841" s="682"/>
      <c r="W841" s="682"/>
      <c r="X841" s="682"/>
      <c r="Y841" s="682"/>
      <c r="Z841" s="682"/>
      <c r="AA841" s="682"/>
      <c r="AB841" s="682"/>
    </row>
    <row r="842" spans="1:28" ht="15">
      <c r="A842" s="682"/>
      <c r="B842" s="682"/>
      <c r="C842" s="682"/>
      <c r="D842" s="682"/>
      <c r="E842" s="682"/>
      <c r="F842" s="682"/>
      <c r="G842" s="682"/>
      <c r="H842" s="682"/>
      <c r="I842" s="682"/>
      <c r="J842" s="682"/>
      <c r="K842" s="682"/>
      <c r="L842" s="682"/>
      <c r="M842" s="682"/>
      <c r="N842" s="682"/>
      <c r="O842" s="682"/>
      <c r="P842" s="682"/>
      <c r="Q842" s="682"/>
      <c r="R842" s="682"/>
      <c r="S842" s="682"/>
      <c r="T842" s="682"/>
      <c r="U842" s="682"/>
      <c r="V842" s="682"/>
      <c r="W842" s="682"/>
      <c r="X842" s="682"/>
      <c r="Y842" s="682"/>
      <c r="Z842" s="682"/>
      <c r="AA842" s="682"/>
      <c r="AB842" s="682"/>
    </row>
    <row r="843" spans="1:28" ht="15">
      <c r="A843" s="682"/>
      <c r="B843" s="682"/>
      <c r="C843" s="682"/>
      <c r="D843" s="682"/>
      <c r="E843" s="682"/>
      <c r="F843" s="682"/>
      <c r="G843" s="682"/>
      <c r="H843" s="682"/>
      <c r="I843" s="682"/>
      <c r="J843" s="682"/>
      <c r="K843" s="682"/>
      <c r="L843" s="682"/>
      <c r="M843" s="682"/>
      <c r="N843" s="682"/>
      <c r="O843" s="682"/>
      <c r="P843" s="682"/>
      <c r="Q843" s="682"/>
      <c r="R843" s="682"/>
      <c r="S843" s="682"/>
      <c r="T843" s="682"/>
      <c r="U843" s="682"/>
      <c r="V843" s="682"/>
      <c r="W843" s="682"/>
      <c r="X843" s="682"/>
      <c r="Y843" s="682"/>
      <c r="Z843" s="682"/>
      <c r="AA843" s="682"/>
      <c r="AB843" s="682"/>
    </row>
    <row r="844" spans="1:28" ht="15">
      <c r="A844" s="682"/>
      <c r="B844" s="682"/>
      <c r="C844" s="682"/>
      <c r="D844" s="682"/>
      <c r="E844" s="682"/>
      <c r="F844" s="682"/>
      <c r="G844" s="682"/>
      <c r="H844" s="682"/>
      <c r="I844" s="682"/>
      <c r="J844" s="682"/>
      <c r="K844" s="682"/>
      <c r="L844" s="682"/>
      <c r="M844" s="682"/>
      <c r="N844" s="682"/>
      <c r="O844" s="682"/>
      <c r="P844" s="682"/>
      <c r="Q844" s="682"/>
      <c r="R844" s="682"/>
      <c r="S844" s="682"/>
      <c r="T844" s="682"/>
      <c r="U844" s="682"/>
      <c r="V844" s="682"/>
      <c r="W844" s="682"/>
      <c r="X844" s="682"/>
      <c r="Y844" s="682"/>
      <c r="Z844" s="682"/>
      <c r="AA844" s="682"/>
      <c r="AB844" s="682"/>
    </row>
    <row r="845" spans="1:28" ht="15">
      <c r="A845" s="682"/>
      <c r="B845" s="682"/>
      <c r="C845" s="682"/>
      <c r="D845" s="682"/>
      <c r="E845" s="682"/>
      <c r="F845" s="682"/>
      <c r="G845" s="682"/>
      <c r="H845" s="682"/>
      <c r="I845" s="682"/>
      <c r="J845" s="682"/>
      <c r="K845" s="682"/>
      <c r="L845" s="682"/>
      <c r="M845" s="682"/>
      <c r="N845" s="682"/>
      <c r="O845" s="682"/>
      <c r="P845" s="682"/>
      <c r="Q845" s="682"/>
      <c r="R845" s="682"/>
      <c r="S845" s="682"/>
      <c r="T845" s="682"/>
      <c r="U845" s="682"/>
      <c r="V845" s="682"/>
      <c r="W845" s="682"/>
      <c r="X845" s="682"/>
      <c r="Y845" s="682"/>
      <c r="Z845" s="682"/>
      <c r="AA845" s="682"/>
      <c r="AB845" s="682"/>
    </row>
    <row r="846" spans="1:28" ht="15">
      <c r="A846" s="682"/>
      <c r="B846" s="682"/>
      <c r="C846" s="682"/>
      <c r="D846" s="682"/>
      <c r="E846" s="682"/>
      <c r="F846" s="682"/>
      <c r="G846" s="682"/>
      <c r="H846" s="682"/>
      <c r="I846" s="682"/>
      <c r="J846" s="682"/>
      <c r="K846" s="682"/>
      <c r="L846" s="682"/>
      <c r="M846" s="682"/>
      <c r="N846" s="682"/>
      <c r="O846" s="682"/>
      <c r="P846" s="682"/>
      <c r="Q846" s="682"/>
      <c r="R846" s="682"/>
      <c r="S846" s="682"/>
      <c r="T846" s="682"/>
      <c r="U846" s="682"/>
      <c r="V846" s="682"/>
      <c r="W846" s="682"/>
      <c r="X846" s="682"/>
      <c r="Y846" s="682"/>
      <c r="Z846" s="682"/>
      <c r="AA846" s="682"/>
      <c r="AB846" s="682"/>
    </row>
    <row r="847" spans="1:28" ht="15">
      <c r="A847" s="682"/>
      <c r="B847" s="682"/>
      <c r="C847" s="682"/>
      <c r="D847" s="682"/>
      <c r="E847" s="682"/>
      <c r="F847" s="682"/>
      <c r="G847" s="682"/>
      <c r="H847" s="682"/>
      <c r="I847" s="682"/>
      <c r="J847" s="682"/>
      <c r="K847" s="682"/>
      <c r="L847" s="682"/>
      <c r="M847" s="682"/>
      <c r="N847" s="682"/>
      <c r="O847" s="682"/>
      <c r="P847" s="682"/>
      <c r="Q847" s="682"/>
      <c r="R847" s="682"/>
      <c r="S847" s="682"/>
      <c r="T847" s="682"/>
      <c r="U847" s="682"/>
      <c r="V847" s="682"/>
      <c r="W847" s="682"/>
      <c r="X847" s="682"/>
      <c r="Y847" s="682"/>
      <c r="Z847" s="682"/>
      <c r="AA847" s="682"/>
      <c r="AB847" s="682"/>
    </row>
    <row r="848" spans="1:28" ht="15">
      <c r="A848" s="682"/>
      <c r="B848" s="682"/>
      <c r="C848" s="682"/>
      <c r="D848" s="682"/>
      <c r="E848" s="682"/>
      <c r="F848" s="682"/>
      <c r="G848" s="682"/>
      <c r="H848" s="682"/>
      <c r="I848" s="682"/>
      <c r="J848" s="682"/>
      <c r="K848" s="682"/>
      <c r="L848" s="682"/>
      <c r="M848" s="682"/>
      <c r="N848" s="682"/>
      <c r="O848" s="682"/>
      <c r="P848" s="682"/>
      <c r="Q848" s="682"/>
      <c r="R848" s="682"/>
      <c r="S848" s="682"/>
      <c r="T848" s="682"/>
      <c r="U848" s="682"/>
      <c r="V848" s="682"/>
      <c r="W848" s="682"/>
      <c r="X848" s="682"/>
      <c r="Y848" s="682"/>
      <c r="Z848" s="682"/>
      <c r="AA848" s="682"/>
      <c r="AB848" s="682"/>
    </row>
    <row r="849" spans="1:28" ht="15">
      <c r="A849" s="682"/>
      <c r="B849" s="682"/>
      <c r="C849" s="682"/>
      <c r="D849" s="682"/>
      <c r="E849" s="682"/>
      <c r="F849" s="682"/>
      <c r="G849" s="682"/>
      <c r="H849" s="682"/>
      <c r="I849" s="682"/>
      <c r="J849" s="682"/>
      <c r="K849" s="682"/>
      <c r="L849" s="682"/>
      <c r="M849" s="682"/>
      <c r="N849" s="682"/>
      <c r="O849" s="682"/>
      <c r="P849" s="682"/>
      <c r="Q849" s="682"/>
      <c r="R849" s="682"/>
      <c r="S849" s="682"/>
      <c r="T849" s="682"/>
      <c r="U849" s="682"/>
      <c r="V849" s="682"/>
      <c r="W849" s="682"/>
      <c r="X849" s="682"/>
      <c r="Y849" s="682"/>
      <c r="Z849" s="682"/>
      <c r="AA849" s="682"/>
      <c r="AB849" s="682"/>
    </row>
    <row r="850" spans="1:28" ht="15">
      <c r="A850" s="682"/>
      <c r="B850" s="682"/>
      <c r="C850" s="682"/>
      <c r="D850" s="682"/>
      <c r="E850" s="682"/>
      <c r="F850" s="682"/>
      <c r="G850" s="682"/>
      <c r="H850" s="682"/>
      <c r="I850" s="682"/>
      <c r="J850" s="682"/>
      <c r="K850" s="682"/>
      <c r="L850" s="682"/>
      <c r="M850" s="682"/>
      <c r="N850" s="682"/>
      <c r="O850" s="682"/>
      <c r="P850" s="682"/>
      <c r="Q850" s="682"/>
      <c r="R850" s="682"/>
      <c r="S850" s="682"/>
      <c r="T850" s="682"/>
      <c r="U850" s="682"/>
      <c r="V850" s="682"/>
      <c r="W850" s="682"/>
      <c r="X850" s="682"/>
      <c r="Y850" s="682"/>
      <c r="Z850" s="682"/>
      <c r="AA850" s="682"/>
      <c r="AB850" s="682"/>
    </row>
    <row r="851" spans="1:28" ht="15">
      <c r="A851" s="682"/>
      <c r="B851" s="682"/>
      <c r="C851" s="682"/>
      <c r="D851" s="682"/>
      <c r="E851" s="682"/>
      <c r="F851" s="682"/>
      <c r="G851" s="682"/>
      <c r="H851" s="682"/>
      <c r="I851" s="682"/>
      <c r="J851" s="682"/>
      <c r="K851" s="682"/>
      <c r="L851" s="682"/>
      <c r="M851" s="682"/>
      <c r="N851" s="682"/>
      <c r="O851" s="682"/>
      <c r="P851" s="682"/>
      <c r="Q851" s="682"/>
      <c r="R851" s="682"/>
      <c r="S851" s="682"/>
      <c r="T851" s="682"/>
      <c r="U851" s="682"/>
      <c r="V851" s="682"/>
      <c r="W851" s="682"/>
      <c r="X851" s="682"/>
      <c r="Y851" s="682"/>
      <c r="Z851" s="682"/>
      <c r="AA851" s="682"/>
      <c r="AB851" s="682"/>
    </row>
    <row r="852" spans="1:28" ht="15">
      <c r="A852" s="682"/>
      <c r="B852" s="682"/>
      <c r="C852" s="682"/>
      <c r="D852" s="682"/>
      <c r="E852" s="682"/>
      <c r="F852" s="682"/>
      <c r="G852" s="682"/>
      <c r="H852" s="682"/>
      <c r="I852" s="682"/>
      <c r="J852" s="682"/>
      <c r="K852" s="682"/>
      <c r="L852" s="682"/>
      <c r="M852" s="682"/>
      <c r="N852" s="682"/>
      <c r="O852" s="682"/>
      <c r="P852" s="682"/>
      <c r="Q852" s="682"/>
      <c r="R852" s="682"/>
      <c r="S852" s="682"/>
      <c r="T852" s="682"/>
      <c r="U852" s="682"/>
      <c r="V852" s="682"/>
      <c r="W852" s="682"/>
      <c r="X852" s="682"/>
      <c r="Y852" s="682"/>
      <c r="Z852" s="682"/>
      <c r="AA852" s="682"/>
      <c r="AB852" s="682"/>
    </row>
    <row r="853" spans="1:28" ht="15">
      <c r="A853" s="682"/>
      <c r="B853" s="682"/>
      <c r="C853" s="682"/>
      <c r="D853" s="682"/>
      <c r="E853" s="682"/>
      <c r="F853" s="682"/>
      <c r="G853" s="682"/>
      <c r="H853" s="682"/>
      <c r="I853" s="682"/>
      <c r="J853" s="682"/>
      <c r="K853" s="682"/>
      <c r="L853" s="682"/>
      <c r="M853" s="682"/>
      <c r="N853" s="682"/>
      <c r="O853" s="682"/>
      <c r="P853" s="682"/>
      <c r="Q853" s="682"/>
      <c r="R853" s="682"/>
      <c r="S853" s="682"/>
      <c r="T853" s="682"/>
      <c r="U853" s="682"/>
      <c r="V853" s="682"/>
      <c r="W853" s="682"/>
      <c r="X853" s="682"/>
      <c r="Y853" s="682"/>
      <c r="Z853" s="682"/>
      <c r="AA853" s="682"/>
      <c r="AB853" s="682"/>
    </row>
    <row r="854" spans="1:28" ht="15">
      <c r="A854" s="682"/>
      <c r="B854" s="682"/>
      <c r="C854" s="682"/>
      <c r="D854" s="682"/>
      <c r="E854" s="682"/>
      <c r="F854" s="682"/>
      <c r="G854" s="682"/>
      <c r="H854" s="682"/>
      <c r="I854" s="682"/>
      <c r="J854" s="682"/>
      <c r="K854" s="682"/>
      <c r="L854" s="682"/>
      <c r="M854" s="682"/>
      <c r="N854" s="682"/>
      <c r="O854" s="682"/>
      <c r="P854" s="682"/>
      <c r="Q854" s="682"/>
      <c r="R854" s="682"/>
      <c r="S854" s="682"/>
      <c r="T854" s="682"/>
      <c r="U854" s="682"/>
      <c r="V854" s="682"/>
      <c r="W854" s="682"/>
      <c r="X854" s="682"/>
      <c r="Y854" s="682"/>
      <c r="Z854" s="682"/>
      <c r="AA854" s="682"/>
      <c r="AB854" s="682"/>
    </row>
    <row r="855" spans="1:28" ht="15">
      <c r="A855" s="682"/>
      <c r="B855" s="682"/>
      <c r="C855" s="682"/>
      <c r="D855" s="682"/>
      <c r="E855" s="682"/>
      <c r="F855" s="682"/>
      <c r="G855" s="682"/>
      <c r="H855" s="682"/>
      <c r="I855" s="682"/>
      <c r="J855" s="682"/>
      <c r="K855" s="682"/>
      <c r="L855" s="682"/>
      <c r="M855" s="682"/>
      <c r="N855" s="682"/>
      <c r="O855" s="682"/>
      <c r="P855" s="682"/>
      <c r="Q855" s="682"/>
      <c r="R855" s="682"/>
      <c r="S855" s="682"/>
      <c r="T855" s="682"/>
      <c r="U855" s="682"/>
      <c r="V855" s="682"/>
      <c r="W855" s="682"/>
      <c r="X855" s="682"/>
      <c r="Y855" s="682"/>
      <c r="Z855" s="682"/>
      <c r="AA855" s="682"/>
      <c r="AB855" s="682"/>
    </row>
    <row r="856" spans="1:28" ht="15">
      <c r="A856" s="682"/>
      <c r="B856" s="682"/>
      <c r="C856" s="682"/>
      <c r="D856" s="682"/>
      <c r="E856" s="682"/>
      <c r="F856" s="682"/>
      <c r="G856" s="682"/>
      <c r="H856" s="682"/>
      <c r="I856" s="682"/>
      <c r="J856" s="682"/>
      <c r="K856" s="682"/>
      <c r="L856" s="682"/>
      <c r="M856" s="682"/>
      <c r="N856" s="682"/>
      <c r="O856" s="682"/>
      <c r="P856" s="682"/>
      <c r="Q856" s="682"/>
      <c r="R856" s="682"/>
      <c r="S856" s="682"/>
      <c r="T856" s="682"/>
      <c r="U856" s="682"/>
      <c r="V856" s="682"/>
      <c r="W856" s="682"/>
      <c r="X856" s="682"/>
      <c r="Y856" s="682"/>
      <c r="Z856" s="682"/>
      <c r="AA856" s="682"/>
      <c r="AB856" s="682"/>
    </row>
    <row r="857" spans="1:28" ht="15">
      <c r="A857" s="682"/>
      <c r="B857" s="682"/>
      <c r="C857" s="682"/>
      <c r="D857" s="682"/>
      <c r="E857" s="682"/>
      <c r="F857" s="682"/>
      <c r="G857" s="682"/>
      <c r="H857" s="682"/>
      <c r="I857" s="682"/>
      <c r="J857" s="682"/>
      <c r="K857" s="682"/>
      <c r="L857" s="682"/>
      <c r="M857" s="682"/>
      <c r="N857" s="682"/>
      <c r="O857" s="682"/>
      <c r="P857" s="682"/>
      <c r="Q857" s="682"/>
      <c r="R857" s="682"/>
      <c r="S857" s="682"/>
      <c r="T857" s="682"/>
      <c r="U857" s="682"/>
      <c r="V857" s="682"/>
      <c r="W857" s="682"/>
      <c r="X857" s="682"/>
      <c r="Y857" s="682"/>
      <c r="Z857" s="682"/>
      <c r="AA857" s="682"/>
      <c r="AB857" s="682"/>
    </row>
    <row r="858" spans="1:28" ht="15">
      <c r="A858" s="682"/>
      <c r="B858" s="682"/>
      <c r="C858" s="682"/>
      <c r="D858" s="682"/>
      <c r="E858" s="682"/>
      <c r="F858" s="682"/>
      <c r="G858" s="682"/>
      <c r="H858" s="682"/>
      <c r="I858" s="682"/>
      <c r="J858" s="682"/>
      <c r="K858" s="682"/>
      <c r="L858" s="682"/>
      <c r="M858" s="682"/>
      <c r="N858" s="682"/>
      <c r="O858" s="682"/>
      <c r="P858" s="682"/>
      <c r="Q858" s="682"/>
      <c r="R858" s="682"/>
      <c r="S858" s="682"/>
      <c r="T858" s="682"/>
      <c r="U858" s="682"/>
      <c r="V858" s="682"/>
      <c r="W858" s="682"/>
      <c r="X858" s="682"/>
      <c r="Y858" s="682"/>
      <c r="Z858" s="682"/>
      <c r="AA858" s="682"/>
      <c r="AB858" s="682"/>
    </row>
    <row r="859" spans="1:28" ht="15">
      <c r="A859" s="682"/>
      <c r="B859" s="682"/>
      <c r="C859" s="682"/>
      <c r="D859" s="682"/>
      <c r="E859" s="682"/>
      <c r="F859" s="682"/>
      <c r="G859" s="682"/>
      <c r="H859" s="682"/>
      <c r="I859" s="682"/>
      <c r="J859" s="682"/>
      <c r="K859" s="682"/>
      <c r="L859" s="682"/>
      <c r="M859" s="682"/>
      <c r="N859" s="682"/>
      <c r="O859" s="682"/>
      <c r="P859" s="682"/>
      <c r="Q859" s="682"/>
      <c r="R859" s="682"/>
      <c r="S859" s="682"/>
      <c r="T859" s="682"/>
      <c r="U859" s="682"/>
      <c r="V859" s="682"/>
      <c r="W859" s="682"/>
      <c r="X859" s="682"/>
      <c r="Y859" s="682"/>
      <c r="Z859" s="682"/>
      <c r="AA859" s="682"/>
      <c r="AB859" s="682"/>
    </row>
    <row r="860" spans="1:28" ht="15">
      <c r="A860" s="682"/>
      <c r="B860" s="682"/>
      <c r="C860" s="682"/>
      <c r="D860" s="682"/>
      <c r="E860" s="682"/>
      <c r="F860" s="682"/>
      <c r="G860" s="682"/>
      <c r="H860" s="682"/>
      <c r="I860" s="682"/>
      <c r="J860" s="682"/>
      <c r="K860" s="682"/>
      <c r="L860" s="682"/>
      <c r="M860" s="682"/>
      <c r="N860" s="682"/>
      <c r="O860" s="682"/>
      <c r="P860" s="682"/>
      <c r="Q860" s="682"/>
      <c r="R860" s="682"/>
      <c r="S860" s="682"/>
      <c r="T860" s="682"/>
      <c r="U860" s="682"/>
      <c r="V860" s="682"/>
      <c r="W860" s="682"/>
      <c r="X860" s="682"/>
      <c r="Y860" s="682"/>
      <c r="Z860" s="682"/>
      <c r="AA860" s="682"/>
      <c r="AB860" s="682"/>
    </row>
    <row r="861" spans="1:28" ht="15">
      <c r="A861" s="682"/>
      <c r="B861" s="682"/>
      <c r="C861" s="682"/>
      <c r="D861" s="682"/>
      <c r="E861" s="682"/>
      <c r="F861" s="682"/>
      <c r="G861" s="682"/>
      <c r="H861" s="682"/>
      <c r="I861" s="682"/>
      <c r="J861" s="682"/>
      <c r="K861" s="682"/>
      <c r="L861" s="682"/>
      <c r="M861" s="682"/>
      <c r="N861" s="682"/>
      <c r="O861" s="682"/>
      <c r="P861" s="682"/>
      <c r="Q861" s="682"/>
      <c r="R861" s="682"/>
      <c r="S861" s="682"/>
      <c r="T861" s="682"/>
      <c r="U861" s="682"/>
      <c r="V861" s="682"/>
      <c r="W861" s="682"/>
      <c r="X861" s="682"/>
      <c r="Y861" s="682"/>
      <c r="Z861" s="682"/>
      <c r="AA861" s="682"/>
      <c r="AB861" s="682"/>
    </row>
    <row r="862" spans="1:28" ht="15">
      <c r="A862" s="682"/>
      <c r="B862" s="682"/>
      <c r="C862" s="682"/>
      <c r="D862" s="682"/>
      <c r="E862" s="682"/>
      <c r="F862" s="682"/>
      <c r="G862" s="682"/>
      <c r="H862" s="682"/>
      <c r="I862" s="682"/>
      <c r="J862" s="682"/>
      <c r="K862" s="682"/>
      <c r="L862" s="682"/>
      <c r="M862" s="682"/>
      <c r="N862" s="682"/>
      <c r="O862" s="682"/>
      <c r="P862" s="682"/>
      <c r="Q862" s="682"/>
      <c r="R862" s="682"/>
      <c r="S862" s="682"/>
      <c r="T862" s="682"/>
      <c r="U862" s="682"/>
      <c r="V862" s="682"/>
      <c r="W862" s="682"/>
      <c r="X862" s="682"/>
      <c r="Y862" s="682"/>
      <c r="Z862" s="682"/>
      <c r="AA862" s="682"/>
      <c r="AB862" s="682"/>
    </row>
    <row r="863" spans="1:28" ht="15">
      <c r="A863" s="682"/>
      <c r="B863" s="682"/>
      <c r="C863" s="682"/>
      <c r="D863" s="682"/>
      <c r="E863" s="682"/>
      <c r="F863" s="682"/>
      <c r="G863" s="682"/>
      <c r="H863" s="682"/>
      <c r="I863" s="682"/>
      <c r="J863" s="682"/>
      <c r="K863" s="682"/>
      <c r="L863" s="682"/>
      <c r="M863" s="682"/>
      <c r="N863" s="682"/>
      <c r="O863" s="682"/>
      <c r="P863" s="682"/>
      <c r="Q863" s="682"/>
      <c r="R863" s="682"/>
      <c r="S863" s="682"/>
      <c r="T863" s="682"/>
      <c r="U863" s="682"/>
      <c r="V863" s="682"/>
      <c r="W863" s="682"/>
      <c r="X863" s="682"/>
      <c r="Y863" s="682"/>
      <c r="Z863" s="682"/>
      <c r="AA863" s="682"/>
      <c r="AB863" s="682"/>
    </row>
    <row r="864" spans="1:28" ht="15">
      <c r="A864" s="682"/>
      <c r="B864" s="682"/>
      <c r="C864" s="682"/>
      <c r="D864" s="682"/>
      <c r="E864" s="682"/>
      <c r="F864" s="682"/>
      <c r="G864" s="682"/>
      <c r="H864" s="682"/>
      <c r="I864" s="682"/>
      <c r="J864" s="682"/>
      <c r="K864" s="682"/>
      <c r="L864" s="682"/>
      <c r="M864" s="682"/>
      <c r="N864" s="682"/>
      <c r="O864" s="682"/>
      <c r="P864" s="682"/>
      <c r="Q864" s="682"/>
      <c r="R864" s="682"/>
      <c r="S864" s="682"/>
      <c r="T864" s="682"/>
      <c r="U864" s="682"/>
      <c r="V864" s="682"/>
      <c r="W864" s="682"/>
      <c r="X864" s="682"/>
      <c r="Y864" s="682"/>
      <c r="Z864" s="682"/>
      <c r="AA864" s="682"/>
      <c r="AB864" s="682"/>
    </row>
    <row r="865" spans="1:28" ht="15">
      <c r="A865" s="682"/>
      <c r="B865" s="682"/>
      <c r="C865" s="682"/>
      <c r="D865" s="682"/>
      <c r="E865" s="682"/>
      <c r="F865" s="682"/>
      <c r="G865" s="682"/>
      <c r="H865" s="682"/>
      <c r="I865" s="682"/>
      <c r="J865" s="682"/>
      <c r="K865" s="682"/>
      <c r="L865" s="682"/>
      <c r="M865" s="682"/>
      <c r="N865" s="682"/>
      <c r="O865" s="682"/>
      <c r="P865" s="682"/>
      <c r="Q865" s="682"/>
      <c r="R865" s="682"/>
      <c r="S865" s="682"/>
      <c r="T865" s="682"/>
      <c r="U865" s="682"/>
      <c r="V865" s="682"/>
      <c r="W865" s="682"/>
      <c r="X865" s="682"/>
      <c r="Y865" s="682"/>
      <c r="Z865" s="682"/>
      <c r="AA865" s="682"/>
      <c r="AB865" s="682"/>
    </row>
    <row r="866" spans="1:28" ht="15">
      <c r="A866" s="682"/>
      <c r="B866" s="682"/>
      <c r="C866" s="682"/>
      <c r="D866" s="682"/>
      <c r="E866" s="682"/>
      <c r="F866" s="682"/>
      <c r="G866" s="682"/>
      <c r="H866" s="682"/>
      <c r="I866" s="682"/>
      <c r="J866" s="682"/>
      <c r="K866" s="682"/>
      <c r="L866" s="682"/>
      <c r="M866" s="682"/>
      <c r="N866" s="682"/>
      <c r="O866" s="682"/>
      <c r="P866" s="682"/>
      <c r="Q866" s="682"/>
      <c r="R866" s="682"/>
      <c r="S866" s="682"/>
      <c r="T866" s="682"/>
      <c r="U866" s="682"/>
      <c r="V866" s="682"/>
      <c r="W866" s="682"/>
      <c r="X866" s="682"/>
      <c r="Y866" s="682"/>
      <c r="Z866" s="682"/>
      <c r="AA866" s="682"/>
      <c r="AB866" s="682"/>
    </row>
    <row r="867" spans="1:28" ht="15">
      <c r="A867" s="682"/>
      <c r="B867" s="682"/>
      <c r="C867" s="682"/>
      <c r="D867" s="682"/>
      <c r="E867" s="682"/>
      <c r="F867" s="682"/>
      <c r="G867" s="682"/>
      <c r="H867" s="682"/>
      <c r="I867" s="682"/>
      <c r="J867" s="682"/>
      <c r="K867" s="682"/>
      <c r="L867" s="682"/>
      <c r="M867" s="682"/>
      <c r="N867" s="682"/>
      <c r="O867" s="682"/>
      <c r="P867" s="682"/>
      <c r="Q867" s="682"/>
      <c r="R867" s="682"/>
      <c r="S867" s="682"/>
      <c r="T867" s="682"/>
      <c r="U867" s="682"/>
      <c r="V867" s="682"/>
      <c r="W867" s="682"/>
      <c r="X867" s="682"/>
      <c r="Y867" s="682"/>
      <c r="Z867" s="682"/>
      <c r="AA867" s="682"/>
      <c r="AB867" s="682"/>
    </row>
    <row r="868" spans="1:28" ht="15">
      <c r="A868" s="682"/>
      <c r="B868" s="682"/>
      <c r="C868" s="682"/>
      <c r="D868" s="682"/>
      <c r="E868" s="682"/>
      <c r="F868" s="682"/>
      <c r="G868" s="682"/>
      <c r="H868" s="682"/>
      <c r="I868" s="682"/>
      <c r="J868" s="682"/>
      <c r="K868" s="682"/>
      <c r="L868" s="682"/>
      <c r="M868" s="682"/>
      <c r="N868" s="682"/>
      <c r="O868" s="682"/>
      <c r="P868" s="682"/>
      <c r="Q868" s="682"/>
      <c r="R868" s="682"/>
      <c r="S868" s="682"/>
      <c r="T868" s="682"/>
      <c r="U868" s="682"/>
      <c r="V868" s="682"/>
      <c r="W868" s="682"/>
      <c r="X868" s="682"/>
      <c r="Y868" s="682"/>
      <c r="Z868" s="682"/>
      <c r="AA868" s="682"/>
      <c r="AB868" s="682"/>
    </row>
    <row r="869" spans="1:28" ht="15">
      <c r="A869" s="682"/>
      <c r="B869" s="682"/>
      <c r="C869" s="682"/>
      <c r="D869" s="682"/>
      <c r="E869" s="682"/>
      <c r="F869" s="682"/>
      <c r="G869" s="682"/>
      <c r="H869" s="682"/>
      <c r="I869" s="682"/>
      <c r="J869" s="682"/>
      <c r="K869" s="682"/>
      <c r="L869" s="682"/>
      <c r="M869" s="682"/>
      <c r="N869" s="682"/>
      <c r="O869" s="682"/>
      <c r="P869" s="682"/>
      <c r="Q869" s="682"/>
      <c r="R869" s="682"/>
      <c r="S869" s="682"/>
      <c r="T869" s="682"/>
      <c r="U869" s="682"/>
      <c r="V869" s="682"/>
      <c r="W869" s="682"/>
      <c r="X869" s="682"/>
      <c r="Y869" s="682"/>
      <c r="Z869" s="682"/>
      <c r="AA869" s="682"/>
      <c r="AB869" s="682"/>
    </row>
    <row r="870" spans="1:28" ht="15">
      <c r="A870" s="682"/>
      <c r="B870" s="682"/>
      <c r="C870" s="682"/>
      <c r="D870" s="682"/>
      <c r="E870" s="682"/>
      <c r="F870" s="682"/>
      <c r="G870" s="682"/>
      <c r="H870" s="682"/>
      <c r="I870" s="682"/>
      <c r="J870" s="682"/>
      <c r="K870" s="682"/>
      <c r="L870" s="682"/>
      <c r="M870" s="682"/>
      <c r="N870" s="682"/>
      <c r="O870" s="682"/>
      <c r="P870" s="682"/>
      <c r="Q870" s="682"/>
      <c r="R870" s="682"/>
      <c r="S870" s="682"/>
      <c r="T870" s="682"/>
      <c r="U870" s="682"/>
      <c r="V870" s="682"/>
      <c r="W870" s="682"/>
      <c r="X870" s="682"/>
      <c r="Y870" s="682"/>
      <c r="Z870" s="682"/>
      <c r="AA870" s="682"/>
      <c r="AB870" s="682"/>
    </row>
    <row r="871" spans="1:28" ht="15">
      <c r="A871" s="682"/>
      <c r="B871" s="682"/>
      <c r="C871" s="682"/>
      <c r="D871" s="682"/>
      <c r="E871" s="682"/>
      <c r="F871" s="682"/>
      <c r="G871" s="682"/>
      <c r="H871" s="682"/>
      <c r="I871" s="682"/>
      <c r="J871" s="682"/>
      <c r="K871" s="682"/>
      <c r="L871" s="682"/>
      <c r="M871" s="682"/>
      <c r="N871" s="682"/>
      <c r="O871" s="682"/>
      <c r="P871" s="682"/>
      <c r="Q871" s="682"/>
      <c r="R871" s="682"/>
      <c r="S871" s="682"/>
      <c r="T871" s="682"/>
      <c r="U871" s="682"/>
      <c r="V871" s="682"/>
      <c r="W871" s="682"/>
      <c r="X871" s="682"/>
      <c r="Y871" s="682"/>
      <c r="Z871" s="682"/>
      <c r="AA871" s="682"/>
      <c r="AB871" s="682"/>
    </row>
    <row r="872" spans="1:28" ht="15">
      <c r="A872" s="682"/>
      <c r="B872" s="682"/>
      <c r="C872" s="682"/>
      <c r="D872" s="682"/>
      <c r="E872" s="682"/>
      <c r="F872" s="682"/>
      <c r="G872" s="682"/>
      <c r="H872" s="682"/>
      <c r="I872" s="682"/>
      <c r="J872" s="682"/>
      <c r="K872" s="682"/>
      <c r="L872" s="682"/>
      <c r="M872" s="682"/>
      <c r="N872" s="682"/>
      <c r="O872" s="682"/>
      <c r="P872" s="682"/>
      <c r="Q872" s="682"/>
      <c r="R872" s="682"/>
      <c r="S872" s="682"/>
      <c r="T872" s="682"/>
      <c r="U872" s="682"/>
      <c r="V872" s="682"/>
      <c r="W872" s="682"/>
      <c r="X872" s="682"/>
      <c r="Y872" s="682"/>
      <c r="Z872" s="682"/>
      <c r="AA872" s="682"/>
      <c r="AB872" s="682"/>
    </row>
    <row r="873" spans="1:28" ht="15">
      <c r="A873" s="682"/>
      <c r="B873" s="682"/>
      <c r="C873" s="682"/>
      <c r="D873" s="682"/>
      <c r="E873" s="682"/>
      <c r="F873" s="682"/>
      <c r="G873" s="682"/>
      <c r="H873" s="682"/>
      <c r="I873" s="682"/>
      <c r="J873" s="682"/>
      <c r="K873" s="682"/>
      <c r="L873" s="682"/>
      <c r="M873" s="682"/>
      <c r="N873" s="682"/>
      <c r="O873" s="682"/>
      <c r="P873" s="682"/>
      <c r="Q873" s="682"/>
      <c r="R873" s="682"/>
      <c r="S873" s="682"/>
      <c r="T873" s="682"/>
      <c r="U873" s="682"/>
      <c r="V873" s="682"/>
      <c r="W873" s="682"/>
      <c r="X873" s="682"/>
      <c r="Y873" s="682"/>
      <c r="Z873" s="682"/>
      <c r="AA873" s="682"/>
      <c r="AB873" s="682"/>
    </row>
    <row r="874" spans="1:28" ht="15">
      <c r="A874" s="682"/>
      <c r="B874" s="682"/>
      <c r="C874" s="682"/>
      <c r="D874" s="682"/>
      <c r="E874" s="682"/>
      <c r="F874" s="682"/>
      <c r="G874" s="682"/>
      <c r="H874" s="682"/>
      <c r="I874" s="682"/>
      <c r="J874" s="682"/>
      <c r="K874" s="682"/>
      <c r="L874" s="682"/>
      <c r="M874" s="682"/>
      <c r="N874" s="682"/>
      <c r="O874" s="682"/>
      <c r="P874" s="682"/>
      <c r="Q874" s="682"/>
      <c r="R874" s="682"/>
      <c r="S874" s="682"/>
      <c r="T874" s="682"/>
      <c r="U874" s="682"/>
      <c r="V874" s="682"/>
      <c r="W874" s="682"/>
      <c r="X874" s="682"/>
      <c r="Y874" s="682"/>
      <c r="Z874" s="682"/>
      <c r="AA874" s="682"/>
      <c r="AB874" s="682"/>
    </row>
    <row r="875" spans="1:28" ht="15">
      <c r="A875" s="682"/>
      <c r="B875" s="682"/>
      <c r="C875" s="682"/>
      <c r="D875" s="682"/>
      <c r="E875" s="682"/>
      <c r="F875" s="682"/>
      <c r="G875" s="682"/>
      <c r="H875" s="682"/>
      <c r="I875" s="682"/>
      <c r="J875" s="682"/>
      <c r="K875" s="682"/>
      <c r="L875" s="682"/>
      <c r="M875" s="682"/>
      <c r="N875" s="682"/>
      <c r="O875" s="682"/>
      <c r="P875" s="682"/>
      <c r="Q875" s="682"/>
      <c r="R875" s="682"/>
      <c r="S875" s="682"/>
      <c r="T875" s="682"/>
      <c r="U875" s="682"/>
      <c r="V875" s="682"/>
      <c r="W875" s="682"/>
      <c r="X875" s="682"/>
      <c r="Y875" s="682"/>
      <c r="Z875" s="682"/>
      <c r="AA875" s="682"/>
      <c r="AB875" s="682"/>
    </row>
    <row r="876" spans="1:28" ht="15">
      <c r="A876" s="682"/>
      <c r="B876" s="682"/>
      <c r="C876" s="682"/>
      <c r="D876" s="682"/>
      <c r="E876" s="682"/>
      <c r="F876" s="682"/>
      <c r="G876" s="682"/>
      <c r="H876" s="682"/>
      <c r="I876" s="682"/>
      <c r="J876" s="682"/>
      <c r="K876" s="682"/>
      <c r="L876" s="682"/>
      <c r="M876" s="682"/>
      <c r="N876" s="682"/>
      <c r="O876" s="682"/>
      <c r="P876" s="682"/>
      <c r="Q876" s="682"/>
      <c r="R876" s="682"/>
      <c r="S876" s="682"/>
      <c r="T876" s="682"/>
      <c r="U876" s="682"/>
      <c r="V876" s="682"/>
      <c r="W876" s="682"/>
      <c r="X876" s="682"/>
      <c r="Y876" s="682"/>
      <c r="Z876" s="682"/>
      <c r="AA876" s="682"/>
      <c r="AB876" s="682"/>
    </row>
    <row r="877" spans="1:28" ht="15">
      <c r="A877" s="682"/>
      <c r="B877" s="682"/>
      <c r="C877" s="682"/>
      <c r="D877" s="682"/>
      <c r="E877" s="682"/>
      <c r="F877" s="682"/>
      <c r="G877" s="682"/>
      <c r="H877" s="682"/>
      <c r="I877" s="682"/>
      <c r="J877" s="682"/>
      <c r="K877" s="682"/>
      <c r="L877" s="682"/>
      <c r="M877" s="682"/>
      <c r="N877" s="682"/>
      <c r="O877" s="682"/>
      <c r="P877" s="682"/>
      <c r="Q877" s="682"/>
      <c r="R877" s="682"/>
      <c r="S877" s="682"/>
      <c r="T877" s="682"/>
      <c r="U877" s="682"/>
      <c r="V877" s="682"/>
      <c r="W877" s="682"/>
      <c r="X877" s="682"/>
      <c r="Y877" s="682"/>
      <c r="Z877" s="682"/>
      <c r="AA877" s="682"/>
      <c r="AB877" s="682"/>
    </row>
    <row r="878" spans="1:28" ht="15">
      <c r="A878" s="682"/>
      <c r="B878" s="682"/>
      <c r="C878" s="682"/>
      <c r="D878" s="682"/>
      <c r="E878" s="682"/>
      <c r="F878" s="682"/>
      <c r="G878" s="682"/>
      <c r="H878" s="682"/>
      <c r="I878" s="682"/>
      <c r="J878" s="682"/>
      <c r="K878" s="682"/>
      <c r="L878" s="682"/>
      <c r="M878" s="682"/>
      <c r="N878" s="682"/>
      <c r="O878" s="682"/>
      <c r="P878" s="682"/>
      <c r="Q878" s="682"/>
      <c r="R878" s="682"/>
      <c r="S878" s="682"/>
      <c r="T878" s="682"/>
      <c r="U878" s="682"/>
      <c r="V878" s="682"/>
      <c r="W878" s="682"/>
      <c r="X878" s="682"/>
      <c r="Y878" s="682"/>
      <c r="Z878" s="682"/>
      <c r="AA878" s="682"/>
      <c r="AB878" s="682"/>
    </row>
    <row r="879" spans="1:28" ht="15">
      <c r="A879" s="682"/>
      <c r="B879" s="682"/>
      <c r="C879" s="682"/>
      <c r="D879" s="682"/>
      <c r="E879" s="682"/>
      <c r="F879" s="682"/>
      <c r="G879" s="682"/>
      <c r="H879" s="682"/>
      <c r="I879" s="682"/>
      <c r="J879" s="682"/>
      <c r="K879" s="682"/>
      <c r="L879" s="682"/>
      <c r="M879" s="682"/>
      <c r="N879" s="682"/>
      <c r="O879" s="682"/>
      <c r="P879" s="682"/>
      <c r="Q879" s="682"/>
      <c r="R879" s="682"/>
      <c r="S879" s="682"/>
      <c r="T879" s="682"/>
      <c r="U879" s="682"/>
      <c r="V879" s="682"/>
      <c r="W879" s="682"/>
      <c r="X879" s="682"/>
      <c r="Y879" s="682"/>
      <c r="Z879" s="682"/>
      <c r="AA879" s="682"/>
      <c r="AB879" s="682"/>
    </row>
    <row r="880" spans="1:28" ht="15">
      <c r="A880" s="682"/>
      <c r="B880" s="682"/>
      <c r="C880" s="682"/>
      <c r="D880" s="682"/>
      <c r="E880" s="682"/>
      <c r="F880" s="682"/>
      <c r="G880" s="682"/>
      <c r="H880" s="682"/>
      <c r="I880" s="682"/>
      <c r="J880" s="682"/>
      <c r="K880" s="682"/>
      <c r="L880" s="682"/>
      <c r="M880" s="682"/>
      <c r="N880" s="682"/>
      <c r="O880" s="682"/>
      <c r="P880" s="682"/>
      <c r="Q880" s="682"/>
      <c r="R880" s="682"/>
      <c r="S880" s="682"/>
      <c r="T880" s="682"/>
      <c r="U880" s="682"/>
      <c r="V880" s="682"/>
      <c r="W880" s="682"/>
      <c r="X880" s="682"/>
      <c r="Y880" s="682"/>
      <c r="Z880" s="682"/>
      <c r="AA880" s="682"/>
      <c r="AB880" s="682"/>
    </row>
    <row r="881" spans="1:28" ht="15">
      <c r="A881" s="682"/>
      <c r="B881" s="682"/>
      <c r="C881" s="682"/>
      <c r="D881" s="682"/>
      <c r="E881" s="682"/>
      <c r="F881" s="682"/>
      <c r="G881" s="682"/>
      <c r="H881" s="682"/>
      <c r="I881" s="682"/>
      <c r="J881" s="682"/>
      <c r="K881" s="682"/>
      <c r="L881" s="682"/>
      <c r="M881" s="682"/>
      <c r="N881" s="682"/>
      <c r="O881" s="682"/>
      <c r="P881" s="682"/>
      <c r="Q881" s="682"/>
      <c r="R881" s="682"/>
      <c r="S881" s="682"/>
      <c r="T881" s="682"/>
      <c r="U881" s="682"/>
      <c r="V881" s="682"/>
      <c r="W881" s="682"/>
      <c r="X881" s="682"/>
      <c r="Y881" s="682"/>
      <c r="Z881" s="682"/>
      <c r="AA881" s="682"/>
      <c r="AB881" s="682"/>
    </row>
    <row r="882" spans="1:28" ht="15">
      <c r="A882" s="682"/>
      <c r="B882" s="682"/>
      <c r="C882" s="682"/>
      <c r="D882" s="682"/>
      <c r="E882" s="682"/>
      <c r="F882" s="682"/>
      <c r="G882" s="682"/>
      <c r="H882" s="682"/>
      <c r="I882" s="682"/>
      <c r="J882" s="682"/>
      <c r="K882" s="682"/>
      <c r="L882" s="682"/>
      <c r="M882" s="682"/>
      <c r="N882" s="682"/>
      <c r="O882" s="682"/>
      <c r="P882" s="682"/>
      <c r="Q882" s="682"/>
      <c r="R882" s="682"/>
      <c r="S882" s="682"/>
      <c r="T882" s="682"/>
      <c r="U882" s="682"/>
      <c r="V882" s="682"/>
      <c r="W882" s="682"/>
      <c r="X882" s="682"/>
      <c r="Y882" s="682"/>
      <c r="Z882" s="682"/>
      <c r="AA882" s="682"/>
      <c r="AB882" s="682"/>
    </row>
    <row r="883" spans="1:28" ht="15">
      <c r="A883" s="682"/>
      <c r="B883" s="682"/>
      <c r="C883" s="682"/>
      <c r="D883" s="682"/>
      <c r="E883" s="682"/>
      <c r="F883" s="682"/>
      <c r="G883" s="682"/>
      <c r="H883" s="682"/>
      <c r="I883" s="682"/>
      <c r="J883" s="682"/>
      <c r="K883" s="682"/>
      <c r="L883" s="682"/>
      <c r="M883" s="682"/>
      <c r="N883" s="682"/>
      <c r="O883" s="682"/>
      <c r="P883" s="682"/>
      <c r="Q883" s="682"/>
      <c r="R883" s="682"/>
      <c r="S883" s="682"/>
      <c r="T883" s="682"/>
      <c r="U883" s="682"/>
      <c r="V883" s="682"/>
      <c r="W883" s="682"/>
      <c r="X883" s="682"/>
      <c r="Y883" s="682"/>
      <c r="Z883" s="682"/>
      <c r="AA883" s="682"/>
      <c r="AB883" s="682"/>
    </row>
    <row r="884" spans="1:28" ht="15">
      <c r="A884" s="682"/>
      <c r="B884" s="682"/>
      <c r="C884" s="682"/>
      <c r="D884" s="682"/>
      <c r="E884" s="682"/>
      <c r="F884" s="682"/>
      <c r="G884" s="682"/>
      <c r="H884" s="682"/>
      <c r="I884" s="682"/>
      <c r="J884" s="682"/>
      <c r="K884" s="682"/>
      <c r="L884" s="682"/>
      <c r="M884" s="682"/>
      <c r="N884" s="682"/>
      <c r="O884" s="682"/>
      <c r="P884" s="682"/>
      <c r="Q884" s="682"/>
      <c r="R884" s="682"/>
      <c r="S884" s="682"/>
      <c r="T884" s="682"/>
      <c r="U884" s="682"/>
      <c r="V884" s="682"/>
      <c r="W884" s="682"/>
      <c r="X884" s="682"/>
      <c r="Y884" s="682"/>
      <c r="Z884" s="682"/>
      <c r="AA884" s="682"/>
      <c r="AB884" s="682"/>
    </row>
    <row r="885" spans="1:28" ht="15">
      <c r="A885" s="682"/>
      <c r="B885" s="682"/>
      <c r="C885" s="682"/>
      <c r="D885" s="682"/>
      <c r="E885" s="682"/>
      <c r="F885" s="682"/>
      <c r="G885" s="682"/>
      <c r="H885" s="682"/>
      <c r="I885" s="682"/>
      <c r="J885" s="682"/>
      <c r="K885" s="682"/>
      <c r="L885" s="682"/>
      <c r="M885" s="682"/>
      <c r="N885" s="682"/>
      <c r="O885" s="682"/>
      <c r="P885" s="682"/>
      <c r="Q885" s="682"/>
      <c r="R885" s="682"/>
      <c r="S885" s="682"/>
      <c r="T885" s="682"/>
      <c r="U885" s="682"/>
      <c r="V885" s="682"/>
      <c r="W885" s="682"/>
      <c r="X885" s="682"/>
      <c r="Y885" s="682"/>
      <c r="Z885" s="682"/>
      <c r="AA885" s="682"/>
      <c r="AB885" s="682"/>
    </row>
    <row r="886" spans="1:28" ht="15">
      <c r="A886" s="682"/>
      <c r="B886" s="682"/>
      <c r="C886" s="682"/>
      <c r="D886" s="682"/>
      <c r="E886" s="682"/>
      <c r="F886" s="682"/>
      <c r="G886" s="682"/>
      <c r="H886" s="682"/>
      <c r="I886" s="682"/>
      <c r="J886" s="682"/>
      <c r="K886" s="682"/>
      <c r="L886" s="682"/>
      <c r="M886" s="682"/>
      <c r="N886" s="682"/>
      <c r="O886" s="682"/>
      <c r="P886" s="682"/>
      <c r="Q886" s="682"/>
      <c r="R886" s="682"/>
      <c r="S886" s="682"/>
      <c r="T886" s="682"/>
      <c r="U886" s="682"/>
      <c r="V886" s="682"/>
      <c r="W886" s="682"/>
      <c r="X886" s="682"/>
      <c r="Y886" s="682"/>
      <c r="Z886" s="682"/>
      <c r="AA886" s="682"/>
      <c r="AB886" s="682"/>
    </row>
    <row r="887" spans="1:28" ht="15">
      <c r="A887" s="682"/>
      <c r="B887" s="682"/>
      <c r="C887" s="682"/>
      <c r="D887" s="682"/>
      <c r="E887" s="682"/>
      <c r="F887" s="682"/>
      <c r="G887" s="682"/>
      <c r="H887" s="682"/>
      <c r="I887" s="682"/>
      <c r="J887" s="682"/>
      <c r="K887" s="682"/>
      <c r="L887" s="682"/>
      <c r="M887" s="682"/>
      <c r="N887" s="682"/>
      <c r="O887" s="682"/>
      <c r="P887" s="682"/>
      <c r="Q887" s="682"/>
      <c r="R887" s="682"/>
      <c r="S887" s="682"/>
      <c r="T887" s="682"/>
      <c r="U887" s="682"/>
      <c r="V887" s="682"/>
      <c r="W887" s="682"/>
      <c r="X887" s="682"/>
      <c r="Y887" s="682"/>
      <c r="Z887" s="682"/>
      <c r="AA887" s="682"/>
      <c r="AB887" s="682"/>
    </row>
    <row r="888" spans="1:28" ht="15">
      <c r="A888" s="682"/>
      <c r="B888" s="682"/>
      <c r="C888" s="682"/>
      <c r="D888" s="682"/>
      <c r="E888" s="682"/>
      <c r="F888" s="682"/>
      <c r="G888" s="682"/>
      <c r="H888" s="682"/>
      <c r="I888" s="682"/>
      <c r="J888" s="682"/>
      <c r="K888" s="682"/>
      <c r="L888" s="682"/>
      <c r="M888" s="682"/>
      <c r="N888" s="682"/>
      <c r="O888" s="682"/>
      <c r="P888" s="682"/>
      <c r="Q888" s="682"/>
      <c r="R888" s="682"/>
      <c r="S888" s="682"/>
      <c r="T888" s="682"/>
      <c r="U888" s="682"/>
      <c r="V888" s="682"/>
      <c r="W888" s="682"/>
      <c r="X888" s="682"/>
      <c r="Y888" s="682"/>
      <c r="Z888" s="682"/>
      <c r="AA888" s="682"/>
      <c r="AB888" s="682"/>
    </row>
    <row r="889" spans="1:28" ht="15">
      <c r="A889" s="682"/>
      <c r="B889" s="682"/>
      <c r="C889" s="682"/>
      <c r="D889" s="682"/>
      <c r="E889" s="682"/>
      <c r="F889" s="682"/>
      <c r="G889" s="682"/>
      <c r="H889" s="682"/>
      <c r="I889" s="682"/>
      <c r="J889" s="682"/>
      <c r="K889" s="682"/>
      <c r="L889" s="682"/>
      <c r="M889" s="682"/>
      <c r="N889" s="682"/>
      <c r="O889" s="682"/>
      <c r="P889" s="682"/>
      <c r="Q889" s="682"/>
      <c r="R889" s="682"/>
      <c r="S889" s="682"/>
      <c r="T889" s="682"/>
      <c r="U889" s="682"/>
      <c r="V889" s="682"/>
      <c r="W889" s="682"/>
      <c r="X889" s="682"/>
      <c r="Y889" s="682"/>
      <c r="Z889" s="682"/>
      <c r="AA889" s="682"/>
      <c r="AB889" s="682"/>
    </row>
    <row r="890" spans="1:28" ht="15">
      <c r="A890" s="682"/>
      <c r="B890" s="682"/>
      <c r="C890" s="682"/>
      <c r="D890" s="682"/>
      <c r="E890" s="682"/>
      <c r="F890" s="682"/>
      <c r="G890" s="682"/>
      <c r="H890" s="682"/>
      <c r="I890" s="682"/>
      <c r="J890" s="682"/>
      <c r="K890" s="682"/>
      <c r="L890" s="682"/>
      <c r="M890" s="682"/>
      <c r="N890" s="682"/>
      <c r="O890" s="682"/>
      <c r="P890" s="682"/>
      <c r="Q890" s="682"/>
      <c r="R890" s="682"/>
      <c r="S890" s="682"/>
      <c r="T890" s="682"/>
      <c r="U890" s="682"/>
      <c r="V890" s="682"/>
      <c r="W890" s="682"/>
      <c r="X890" s="682"/>
      <c r="Y890" s="682"/>
      <c r="Z890" s="682"/>
      <c r="AA890" s="682"/>
      <c r="AB890" s="682"/>
    </row>
    <row r="891" spans="1:28" ht="15">
      <c r="A891" s="682"/>
      <c r="B891" s="682"/>
      <c r="C891" s="682"/>
      <c r="D891" s="682"/>
      <c r="E891" s="682"/>
      <c r="F891" s="682"/>
      <c r="G891" s="682"/>
      <c r="H891" s="682"/>
      <c r="I891" s="682"/>
      <c r="J891" s="682"/>
      <c r="K891" s="682"/>
      <c r="L891" s="682"/>
      <c r="M891" s="682"/>
      <c r="N891" s="682"/>
      <c r="O891" s="682"/>
      <c r="P891" s="682"/>
      <c r="Q891" s="682"/>
      <c r="R891" s="682"/>
      <c r="S891" s="682"/>
      <c r="T891" s="682"/>
      <c r="U891" s="682"/>
      <c r="V891" s="682"/>
      <c r="W891" s="682"/>
      <c r="X891" s="682"/>
      <c r="Y891" s="682"/>
      <c r="Z891" s="682"/>
      <c r="AA891" s="682"/>
      <c r="AB891" s="682"/>
    </row>
    <row r="892" spans="1:28" ht="15">
      <c r="A892" s="682"/>
      <c r="B892" s="682"/>
      <c r="C892" s="682"/>
      <c r="D892" s="682"/>
      <c r="E892" s="682"/>
      <c r="F892" s="682"/>
      <c r="G892" s="682"/>
      <c r="H892" s="682"/>
      <c r="I892" s="682"/>
      <c r="J892" s="682"/>
      <c r="K892" s="682"/>
      <c r="L892" s="682"/>
      <c r="M892" s="682"/>
      <c r="N892" s="682"/>
      <c r="O892" s="682"/>
      <c r="P892" s="682"/>
      <c r="Q892" s="682"/>
      <c r="R892" s="682"/>
      <c r="S892" s="682"/>
      <c r="T892" s="682"/>
      <c r="U892" s="682"/>
      <c r="V892" s="682"/>
      <c r="W892" s="682"/>
      <c r="X892" s="682"/>
      <c r="Y892" s="682"/>
      <c r="Z892" s="682"/>
      <c r="AA892" s="682"/>
      <c r="AB892" s="682"/>
    </row>
    <row r="893" spans="1:28" ht="15">
      <c r="A893" s="682"/>
      <c r="B893" s="682"/>
      <c r="C893" s="682"/>
      <c r="D893" s="682"/>
      <c r="E893" s="682"/>
      <c r="F893" s="682"/>
      <c r="G893" s="682"/>
      <c r="H893" s="682"/>
      <c r="I893" s="682"/>
      <c r="J893" s="682"/>
      <c r="K893" s="682"/>
      <c r="L893" s="682"/>
      <c r="M893" s="682"/>
      <c r="N893" s="682"/>
      <c r="O893" s="682"/>
      <c r="P893" s="682"/>
      <c r="Q893" s="682"/>
      <c r="R893" s="682"/>
      <c r="S893" s="682"/>
      <c r="T893" s="682"/>
      <c r="U893" s="682"/>
      <c r="V893" s="682"/>
      <c r="W893" s="682"/>
      <c r="X893" s="682"/>
      <c r="Y893" s="682"/>
      <c r="Z893" s="682"/>
      <c r="AA893" s="682"/>
      <c r="AB893" s="682"/>
    </row>
    <row r="894" spans="1:28" ht="15">
      <c r="A894" s="682"/>
      <c r="B894" s="682"/>
      <c r="C894" s="682"/>
      <c r="D894" s="682"/>
      <c r="E894" s="682"/>
      <c r="F894" s="682"/>
      <c r="G894" s="682"/>
      <c r="H894" s="682"/>
      <c r="I894" s="682"/>
      <c r="J894" s="682"/>
      <c r="K894" s="682"/>
      <c r="L894" s="682"/>
      <c r="M894" s="682"/>
      <c r="N894" s="682"/>
      <c r="O894" s="682"/>
      <c r="P894" s="682"/>
      <c r="Q894" s="682"/>
      <c r="R894" s="682"/>
      <c r="S894" s="682"/>
      <c r="T894" s="682"/>
      <c r="U894" s="682"/>
      <c r="V894" s="682"/>
      <c r="W894" s="682"/>
      <c r="X894" s="682"/>
      <c r="Y894" s="682"/>
      <c r="Z894" s="682"/>
      <c r="AA894" s="682"/>
      <c r="AB894" s="682"/>
    </row>
    <row r="895" spans="1:28" ht="15">
      <c r="A895" s="682"/>
      <c r="B895" s="682"/>
      <c r="C895" s="682"/>
      <c r="D895" s="682"/>
      <c r="E895" s="682"/>
      <c r="F895" s="682"/>
      <c r="G895" s="682"/>
      <c r="H895" s="682"/>
      <c r="I895" s="682"/>
      <c r="J895" s="682"/>
      <c r="K895" s="682"/>
      <c r="L895" s="682"/>
      <c r="M895" s="682"/>
      <c r="N895" s="682"/>
      <c r="O895" s="682"/>
      <c r="P895" s="682"/>
      <c r="Q895" s="682"/>
      <c r="R895" s="682"/>
      <c r="S895" s="682"/>
      <c r="T895" s="682"/>
      <c r="U895" s="682"/>
      <c r="V895" s="682"/>
      <c r="W895" s="682"/>
      <c r="X895" s="682"/>
      <c r="Y895" s="682"/>
      <c r="Z895" s="682"/>
      <c r="AA895" s="682"/>
      <c r="AB895" s="682"/>
    </row>
    <row r="896" spans="1:28" ht="15">
      <c r="A896" s="682"/>
      <c r="B896" s="682"/>
      <c r="C896" s="682"/>
      <c r="D896" s="682"/>
      <c r="E896" s="682"/>
      <c r="F896" s="682"/>
      <c r="G896" s="682"/>
      <c r="H896" s="682"/>
      <c r="I896" s="682"/>
      <c r="J896" s="682"/>
      <c r="K896" s="682"/>
      <c r="L896" s="682"/>
      <c r="M896" s="682"/>
      <c r="N896" s="682"/>
      <c r="O896" s="682"/>
      <c r="P896" s="682"/>
      <c r="Q896" s="682"/>
      <c r="R896" s="682"/>
      <c r="S896" s="682"/>
      <c r="T896" s="682"/>
      <c r="U896" s="682"/>
      <c r="V896" s="682"/>
      <c r="W896" s="682"/>
      <c r="X896" s="682"/>
      <c r="Y896" s="682"/>
      <c r="Z896" s="682"/>
      <c r="AA896" s="682"/>
      <c r="AB896" s="682"/>
    </row>
    <row r="897" spans="1:28" ht="15">
      <c r="A897" s="682"/>
      <c r="B897" s="682"/>
      <c r="C897" s="682"/>
      <c r="D897" s="682"/>
      <c r="E897" s="682"/>
      <c r="F897" s="682"/>
      <c r="G897" s="682"/>
      <c r="H897" s="682"/>
      <c r="I897" s="682"/>
      <c r="J897" s="682"/>
      <c r="K897" s="682"/>
      <c r="L897" s="682"/>
      <c r="M897" s="682"/>
      <c r="N897" s="682"/>
      <c r="O897" s="682"/>
      <c r="P897" s="682"/>
      <c r="Q897" s="682"/>
      <c r="R897" s="682"/>
      <c r="S897" s="682"/>
      <c r="T897" s="682"/>
      <c r="U897" s="682"/>
      <c r="V897" s="682"/>
      <c r="W897" s="682"/>
      <c r="X897" s="682"/>
      <c r="Y897" s="682"/>
      <c r="Z897" s="682"/>
      <c r="AA897" s="682"/>
      <c r="AB897" s="682"/>
    </row>
    <row r="898" spans="1:28" ht="15">
      <c r="A898" s="682"/>
      <c r="B898" s="682"/>
      <c r="C898" s="682"/>
      <c r="D898" s="682"/>
      <c r="E898" s="682"/>
      <c r="F898" s="682"/>
      <c r="G898" s="682"/>
      <c r="H898" s="682"/>
      <c r="I898" s="682"/>
      <c r="J898" s="682"/>
      <c r="K898" s="682"/>
      <c r="L898" s="682"/>
      <c r="M898" s="682"/>
      <c r="N898" s="682"/>
      <c r="O898" s="682"/>
      <c r="P898" s="682"/>
      <c r="Q898" s="682"/>
      <c r="R898" s="682"/>
      <c r="S898" s="682"/>
      <c r="T898" s="682"/>
      <c r="U898" s="682"/>
      <c r="V898" s="682"/>
      <c r="W898" s="682"/>
      <c r="X898" s="682"/>
      <c r="Y898" s="682"/>
      <c r="Z898" s="682"/>
      <c r="AA898" s="682"/>
      <c r="AB898" s="682"/>
    </row>
    <row r="899" spans="1:28" ht="15">
      <c r="A899" s="682"/>
      <c r="B899" s="682"/>
      <c r="C899" s="682"/>
      <c r="D899" s="682"/>
      <c r="E899" s="682"/>
      <c r="F899" s="682"/>
      <c r="G899" s="682"/>
      <c r="H899" s="682"/>
      <c r="I899" s="682"/>
      <c r="J899" s="682"/>
      <c r="K899" s="682"/>
      <c r="L899" s="682"/>
      <c r="M899" s="682"/>
      <c r="N899" s="682"/>
      <c r="O899" s="682"/>
      <c r="P899" s="682"/>
      <c r="Q899" s="682"/>
      <c r="R899" s="682"/>
      <c r="S899" s="682"/>
      <c r="T899" s="682"/>
      <c r="U899" s="682"/>
      <c r="V899" s="682"/>
      <c r="W899" s="682"/>
      <c r="X899" s="682"/>
      <c r="Y899" s="682"/>
      <c r="Z899" s="682"/>
      <c r="AA899" s="682"/>
      <c r="AB899" s="682"/>
    </row>
    <row r="900" spans="1:28" ht="15">
      <c r="A900" s="682"/>
      <c r="B900" s="682"/>
      <c r="C900" s="682"/>
      <c r="D900" s="682"/>
      <c r="E900" s="682"/>
      <c r="F900" s="682"/>
      <c r="G900" s="682"/>
      <c r="H900" s="682"/>
      <c r="I900" s="682"/>
      <c r="J900" s="682"/>
      <c r="K900" s="682"/>
      <c r="L900" s="682"/>
      <c r="M900" s="682"/>
      <c r="N900" s="682"/>
      <c r="O900" s="682"/>
      <c r="P900" s="682"/>
      <c r="Q900" s="682"/>
      <c r="R900" s="682"/>
      <c r="S900" s="682"/>
      <c r="T900" s="682"/>
      <c r="U900" s="682"/>
      <c r="V900" s="682"/>
      <c r="W900" s="682"/>
      <c r="X900" s="682"/>
      <c r="Y900" s="682"/>
      <c r="Z900" s="682"/>
      <c r="AA900" s="682"/>
      <c r="AB900" s="682"/>
    </row>
    <row r="901" spans="1:28" ht="15">
      <c r="A901" s="682"/>
      <c r="B901" s="682"/>
      <c r="C901" s="682"/>
      <c r="D901" s="682"/>
      <c r="E901" s="682"/>
      <c r="F901" s="682"/>
      <c r="G901" s="682"/>
      <c r="H901" s="682"/>
      <c r="I901" s="682"/>
      <c r="J901" s="682"/>
      <c r="K901" s="682"/>
      <c r="L901" s="682"/>
      <c r="M901" s="682"/>
      <c r="N901" s="682"/>
      <c r="O901" s="682"/>
      <c r="P901" s="682"/>
      <c r="Q901" s="682"/>
      <c r="R901" s="682"/>
      <c r="S901" s="682"/>
      <c r="T901" s="682"/>
      <c r="U901" s="682"/>
      <c r="V901" s="682"/>
      <c r="W901" s="682"/>
      <c r="X901" s="682"/>
      <c r="Y901" s="682"/>
      <c r="Z901" s="682"/>
      <c r="AA901" s="682"/>
      <c r="AB901" s="682"/>
    </row>
    <row r="902" spans="1:28" ht="15">
      <c r="A902" s="682"/>
      <c r="B902" s="682"/>
      <c r="C902" s="682"/>
      <c r="D902" s="682"/>
      <c r="E902" s="682"/>
      <c r="F902" s="682"/>
      <c r="G902" s="682"/>
      <c r="H902" s="682"/>
      <c r="I902" s="682"/>
      <c r="J902" s="682"/>
      <c r="K902" s="682"/>
      <c r="L902" s="682"/>
      <c r="M902" s="682"/>
      <c r="N902" s="682"/>
      <c r="O902" s="682"/>
      <c r="P902" s="682"/>
      <c r="Q902" s="682"/>
      <c r="R902" s="682"/>
      <c r="S902" s="682"/>
      <c r="T902" s="682"/>
      <c r="U902" s="682"/>
      <c r="V902" s="682"/>
      <c r="W902" s="682"/>
      <c r="X902" s="682"/>
      <c r="Y902" s="682"/>
      <c r="Z902" s="682"/>
      <c r="AA902" s="682"/>
      <c r="AB902" s="682"/>
    </row>
    <row r="903" spans="1:28" ht="15">
      <c r="A903" s="682"/>
      <c r="B903" s="682"/>
      <c r="C903" s="682"/>
      <c r="D903" s="682"/>
      <c r="E903" s="682"/>
      <c r="F903" s="682"/>
      <c r="G903" s="682"/>
      <c r="H903" s="682"/>
      <c r="I903" s="682"/>
      <c r="J903" s="682"/>
      <c r="K903" s="682"/>
      <c r="L903" s="682"/>
      <c r="M903" s="682"/>
      <c r="N903" s="682"/>
      <c r="O903" s="682"/>
      <c r="P903" s="682"/>
      <c r="Q903" s="682"/>
      <c r="R903" s="682"/>
      <c r="S903" s="682"/>
      <c r="T903" s="682"/>
      <c r="U903" s="682"/>
      <c r="V903" s="682"/>
      <c r="W903" s="682"/>
      <c r="X903" s="682"/>
      <c r="Y903" s="682"/>
      <c r="Z903" s="682"/>
      <c r="AA903" s="682"/>
      <c r="AB903" s="682"/>
    </row>
    <row r="904" spans="1:28" ht="15">
      <c r="A904" s="682"/>
      <c r="B904" s="682"/>
      <c r="C904" s="682"/>
      <c r="D904" s="682"/>
      <c r="E904" s="682"/>
      <c r="F904" s="682"/>
      <c r="G904" s="682"/>
      <c r="H904" s="682"/>
      <c r="I904" s="682"/>
      <c r="J904" s="682"/>
      <c r="K904" s="682"/>
      <c r="L904" s="682"/>
      <c r="M904" s="682"/>
      <c r="N904" s="682"/>
      <c r="O904" s="682"/>
      <c r="P904" s="682"/>
      <c r="Q904" s="682"/>
      <c r="R904" s="682"/>
      <c r="S904" s="682"/>
      <c r="T904" s="682"/>
      <c r="U904" s="682"/>
      <c r="V904" s="682"/>
      <c r="W904" s="682"/>
      <c r="X904" s="682"/>
      <c r="Y904" s="682"/>
      <c r="Z904" s="682"/>
      <c r="AA904" s="682"/>
      <c r="AB904" s="682"/>
    </row>
    <row r="905" spans="1:28" ht="15">
      <c r="A905" s="682"/>
      <c r="B905" s="682"/>
      <c r="C905" s="682"/>
      <c r="D905" s="682"/>
      <c r="E905" s="682"/>
      <c r="F905" s="682"/>
      <c r="G905" s="682"/>
      <c r="H905" s="682"/>
      <c r="I905" s="682"/>
      <c r="J905" s="682"/>
      <c r="K905" s="682"/>
      <c r="L905" s="682"/>
      <c r="M905" s="682"/>
      <c r="N905" s="682"/>
      <c r="O905" s="682"/>
      <c r="P905" s="682"/>
      <c r="Q905" s="682"/>
      <c r="R905" s="682"/>
      <c r="S905" s="682"/>
      <c r="T905" s="682"/>
      <c r="U905" s="682"/>
      <c r="V905" s="682"/>
      <c r="W905" s="682"/>
      <c r="X905" s="682"/>
      <c r="Y905" s="682"/>
      <c r="Z905" s="682"/>
      <c r="AA905" s="682"/>
      <c r="AB905" s="682"/>
    </row>
    <row r="906" spans="1:28" ht="15">
      <c r="A906" s="682"/>
      <c r="B906" s="682"/>
      <c r="C906" s="682"/>
      <c r="D906" s="682"/>
      <c r="E906" s="682"/>
      <c r="F906" s="682"/>
      <c r="G906" s="682"/>
      <c r="H906" s="682"/>
      <c r="I906" s="682"/>
      <c r="J906" s="682"/>
      <c r="K906" s="682"/>
      <c r="L906" s="682"/>
      <c r="M906" s="682"/>
      <c r="N906" s="682"/>
      <c r="O906" s="682"/>
      <c r="P906" s="682"/>
      <c r="Q906" s="682"/>
      <c r="R906" s="682"/>
      <c r="S906" s="682"/>
      <c r="T906" s="682"/>
      <c r="U906" s="682"/>
      <c r="V906" s="682"/>
      <c r="W906" s="682"/>
      <c r="X906" s="682"/>
      <c r="Y906" s="682"/>
      <c r="Z906" s="682"/>
      <c r="AA906" s="682"/>
      <c r="AB906" s="682"/>
    </row>
    <row r="907" spans="1:28" ht="15">
      <c r="A907" s="682"/>
      <c r="B907" s="682"/>
      <c r="C907" s="682"/>
      <c r="D907" s="682"/>
      <c r="E907" s="682"/>
      <c r="F907" s="682"/>
      <c r="G907" s="682"/>
      <c r="H907" s="682"/>
      <c r="I907" s="682"/>
      <c r="J907" s="682"/>
      <c r="K907" s="682"/>
      <c r="L907" s="682"/>
      <c r="M907" s="682"/>
      <c r="N907" s="682"/>
      <c r="O907" s="682"/>
      <c r="P907" s="682"/>
      <c r="Q907" s="682"/>
      <c r="R907" s="682"/>
      <c r="S907" s="682"/>
      <c r="T907" s="682"/>
      <c r="U907" s="682"/>
      <c r="V907" s="682"/>
      <c r="W907" s="682"/>
      <c r="X907" s="682"/>
      <c r="Y907" s="682"/>
      <c r="Z907" s="682"/>
      <c r="AA907" s="682"/>
      <c r="AB907" s="682"/>
    </row>
    <row r="908" spans="1:28" ht="15">
      <c r="A908" s="682"/>
      <c r="B908" s="682"/>
      <c r="C908" s="682"/>
      <c r="D908" s="682"/>
      <c r="E908" s="682"/>
      <c r="F908" s="682"/>
      <c r="G908" s="682"/>
      <c r="H908" s="682"/>
      <c r="I908" s="682"/>
      <c r="J908" s="682"/>
      <c r="K908" s="682"/>
      <c r="L908" s="682"/>
      <c r="M908" s="682"/>
      <c r="N908" s="682"/>
      <c r="O908" s="682"/>
      <c r="P908" s="682"/>
      <c r="Q908" s="682"/>
      <c r="R908" s="682"/>
      <c r="S908" s="682"/>
      <c r="T908" s="682"/>
      <c r="U908" s="682"/>
      <c r="V908" s="682"/>
      <c r="W908" s="682"/>
      <c r="X908" s="682"/>
      <c r="Y908" s="682"/>
      <c r="Z908" s="682"/>
      <c r="AA908" s="682"/>
      <c r="AB908" s="682"/>
    </row>
    <row r="909" spans="1:28" ht="15">
      <c r="A909" s="682"/>
      <c r="B909" s="682"/>
      <c r="C909" s="682"/>
      <c r="D909" s="682"/>
      <c r="E909" s="682"/>
      <c r="F909" s="682"/>
      <c r="G909" s="682"/>
      <c r="H909" s="682"/>
      <c r="I909" s="682"/>
      <c r="J909" s="682"/>
      <c r="K909" s="682"/>
      <c r="L909" s="682"/>
      <c r="M909" s="682"/>
      <c r="N909" s="682"/>
      <c r="O909" s="682"/>
      <c r="P909" s="682"/>
      <c r="Q909" s="682"/>
      <c r="R909" s="682"/>
      <c r="S909" s="682"/>
      <c r="T909" s="682"/>
      <c r="U909" s="682"/>
      <c r="V909" s="682"/>
      <c r="W909" s="682"/>
      <c r="X909" s="682"/>
      <c r="Y909" s="682"/>
      <c r="Z909" s="682"/>
      <c r="AA909" s="682"/>
      <c r="AB909" s="682"/>
    </row>
    <row r="910" spans="1:28" ht="15">
      <c r="A910" s="682"/>
      <c r="B910" s="682"/>
      <c r="C910" s="682"/>
      <c r="D910" s="682"/>
      <c r="E910" s="682"/>
      <c r="F910" s="682"/>
      <c r="G910" s="682"/>
      <c r="H910" s="682"/>
      <c r="I910" s="682"/>
      <c r="J910" s="682"/>
      <c r="K910" s="682"/>
      <c r="L910" s="682"/>
      <c r="M910" s="682"/>
      <c r="N910" s="682"/>
      <c r="O910" s="682"/>
      <c r="P910" s="682"/>
      <c r="Q910" s="682"/>
      <c r="R910" s="682"/>
      <c r="S910" s="682"/>
      <c r="T910" s="682"/>
      <c r="U910" s="682"/>
      <c r="V910" s="682"/>
      <c r="W910" s="682"/>
      <c r="X910" s="682"/>
      <c r="Y910" s="682"/>
      <c r="Z910" s="682"/>
      <c r="AA910" s="682"/>
      <c r="AB910" s="682"/>
    </row>
    <row r="911" spans="1:28" ht="15">
      <c r="A911" s="682"/>
      <c r="B911" s="682"/>
      <c r="C911" s="682"/>
      <c r="D911" s="682"/>
      <c r="E911" s="682"/>
      <c r="F911" s="682"/>
      <c r="G911" s="682"/>
      <c r="H911" s="682"/>
      <c r="I911" s="682"/>
      <c r="J911" s="682"/>
      <c r="K911" s="682"/>
      <c r="L911" s="682"/>
      <c r="M911" s="682"/>
      <c r="N911" s="682"/>
      <c r="O911" s="682"/>
      <c r="P911" s="682"/>
      <c r="Q911" s="682"/>
      <c r="R911" s="682"/>
      <c r="S911" s="682"/>
      <c r="T911" s="682"/>
      <c r="U911" s="682"/>
      <c r="V911" s="682"/>
      <c r="W911" s="682"/>
      <c r="X911" s="682"/>
      <c r="Y911" s="682"/>
      <c r="Z911" s="682"/>
      <c r="AA911" s="682"/>
      <c r="AB911" s="682"/>
    </row>
    <row r="912" spans="1:28" ht="15">
      <c r="A912" s="682"/>
      <c r="B912" s="682"/>
      <c r="C912" s="682"/>
      <c r="D912" s="682"/>
      <c r="E912" s="682"/>
      <c r="F912" s="682"/>
      <c r="G912" s="682"/>
      <c r="H912" s="682"/>
      <c r="I912" s="682"/>
      <c r="J912" s="682"/>
      <c r="K912" s="682"/>
      <c r="L912" s="682"/>
      <c r="M912" s="682"/>
      <c r="N912" s="682"/>
      <c r="O912" s="682"/>
      <c r="P912" s="682"/>
      <c r="Q912" s="682"/>
      <c r="R912" s="682"/>
      <c r="S912" s="682"/>
      <c r="T912" s="682"/>
      <c r="U912" s="682"/>
      <c r="V912" s="682"/>
      <c r="W912" s="682"/>
      <c r="X912" s="682"/>
      <c r="Y912" s="682"/>
      <c r="Z912" s="682"/>
      <c r="AA912" s="682"/>
      <c r="AB912" s="682"/>
    </row>
    <row r="913" spans="1:28" ht="15">
      <c r="A913" s="682"/>
      <c r="B913" s="682"/>
      <c r="C913" s="682"/>
      <c r="D913" s="682"/>
      <c r="E913" s="682"/>
      <c r="F913" s="682"/>
      <c r="G913" s="682"/>
      <c r="H913" s="682"/>
      <c r="I913" s="682"/>
      <c r="J913" s="682"/>
      <c r="K913" s="682"/>
      <c r="L913" s="682"/>
      <c r="M913" s="682"/>
      <c r="N913" s="682"/>
      <c r="O913" s="682"/>
      <c r="P913" s="682"/>
      <c r="Q913" s="682"/>
      <c r="R913" s="682"/>
      <c r="S913" s="682"/>
      <c r="T913" s="682"/>
      <c r="U913" s="682"/>
      <c r="V913" s="682"/>
      <c r="W913" s="682"/>
      <c r="X913" s="682"/>
      <c r="Y913" s="682"/>
      <c r="Z913" s="682"/>
      <c r="AA913" s="682"/>
      <c r="AB913" s="682"/>
    </row>
    <row r="914" spans="1:28" ht="15">
      <c r="A914" s="682"/>
      <c r="B914" s="682"/>
      <c r="C914" s="682"/>
      <c r="D914" s="682"/>
      <c r="E914" s="682"/>
      <c r="F914" s="682"/>
      <c r="G914" s="682"/>
      <c r="H914" s="682"/>
      <c r="I914" s="682"/>
      <c r="J914" s="682"/>
      <c r="K914" s="682"/>
      <c r="L914" s="682"/>
      <c r="M914" s="682"/>
      <c r="N914" s="682"/>
      <c r="O914" s="682"/>
      <c r="P914" s="682"/>
      <c r="Q914" s="682"/>
      <c r="R914" s="682"/>
      <c r="S914" s="682"/>
      <c r="T914" s="682"/>
      <c r="U914" s="682"/>
      <c r="V914" s="682"/>
      <c r="W914" s="682"/>
      <c r="X914" s="682"/>
      <c r="Y914" s="682"/>
      <c r="Z914" s="682"/>
      <c r="AA914" s="682"/>
      <c r="AB914" s="682"/>
    </row>
    <row r="915" spans="1:28" ht="15">
      <c r="A915" s="682"/>
      <c r="B915" s="682"/>
      <c r="C915" s="682"/>
      <c r="D915" s="682"/>
      <c r="E915" s="682"/>
      <c r="F915" s="682"/>
      <c r="G915" s="682"/>
      <c r="H915" s="682"/>
      <c r="I915" s="682"/>
      <c r="J915" s="682"/>
      <c r="K915" s="682"/>
      <c r="L915" s="682"/>
      <c r="M915" s="682"/>
      <c r="N915" s="682"/>
      <c r="O915" s="682"/>
      <c r="P915" s="682"/>
      <c r="Q915" s="682"/>
      <c r="R915" s="682"/>
      <c r="S915" s="682"/>
      <c r="T915" s="682"/>
      <c r="U915" s="682"/>
      <c r="V915" s="682"/>
      <c r="W915" s="682"/>
      <c r="X915" s="682"/>
      <c r="Y915" s="682"/>
      <c r="Z915" s="682"/>
      <c r="AA915" s="682"/>
      <c r="AB915" s="682"/>
    </row>
    <row r="916" spans="1:28" ht="15">
      <c r="A916" s="682"/>
      <c r="B916" s="682"/>
      <c r="C916" s="682"/>
      <c r="D916" s="682"/>
      <c r="E916" s="682"/>
      <c r="F916" s="682"/>
      <c r="G916" s="682"/>
      <c r="H916" s="682"/>
      <c r="I916" s="682"/>
      <c r="J916" s="682"/>
      <c r="K916" s="682"/>
      <c r="L916" s="682"/>
      <c r="M916" s="682"/>
      <c r="N916" s="682"/>
      <c r="O916" s="682"/>
      <c r="P916" s="682"/>
      <c r="Q916" s="682"/>
      <c r="R916" s="682"/>
      <c r="S916" s="682"/>
      <c r="T916" s="682"/>
      <c r="U916" s="682"/>
      <c r="V916" s="682"/>
      <c r="W916" s="682"/>
      <c r="X916" s="682"/>
      <c r="Y916" s="682"/>
      <c r="Z916" s="682"/>
      <c r="AA916" s="682"/>
      <c r="AB916" s="682"/>
    </row>
    <row r="917" spans="1:28" ht="15">
      <c r="A917" s="682"/>
      <c r="B917" s="682"/>
      <c r="C917" s="682"/>
      <c r="D917" s="682"/>
      <c r="E917" s="682"/>
      <c r="F917" s="682"/>
      <c r="G917" s="682"/>
      <c r="H917" s="682"/>
      <c r="I917" s="682"/>
      <c r="J917" s="682"/>
      <c r="K917" s="682"/>
      <c r="L917" s="682"/>
      <c r="M917" s="682"/>
      <c r="N917" s="682"/>
      <c r="O917" s="682"/>
      <c r="P917" s="682"/>
      <c r="Q917" s="682"/>
      <c r="R917" s="682"/>
      <c r="S917" s="682"/>
      <c r="T917" s="682"/>
      <c r="U917" s="682"/>
      <c r="V917" s="682"/>
      <c r="W917" s="682"/>
      <c r="X917" s="682"/>
      <c r="Y917" s="682"/>
      <c r="Z917" s="682"/>
      <c r="AA917" s="682"/>
      <c r="AB917" s="682"/>
    </row>
    <row r="918" spans="1:28" ht="15">
      <c r="A918" s="682"/>
      <c r="B918" s="682"/>
      <c r="C918" s="682"/>
      <c r="D918" s="682"/>
      <c r="E918" s="682"/>
      <c r="F918" s="682"/>
      <c r="G918" s="682"/>
      <c r="H918" s="682"/>
      <c r="I918" s="682"/>
      <c r="J918" s="682"/>
      <c r="K918" s="682"/>
      <c r="L918" s="682"/>
      <c r="M918" s="682"/>
      <c r="N918" s="682"/>
      <c r="O918" s="682"/>
      <c r="P918" s="682"/>
      <c r="Q918" s="682"/>
      <c r="R918" s="682"/>
      <c r="S918" s="682"/>
      <c r="T918" s="682"/>
      <c r="U918" s="682"/>
      <c r="V918" s="682"/>
      <c r="W918" s="682"/>
      <c r="X918" s="682"/>
      <c r="Y918" s="682"/>
      <c r="Z918" s="682"/>
      <c r="AA918" s="682"/>
      <c r="AB918" s="682"/>
    </row>
    <row r="919" spans="1:28" ht="15">
      <c r="A919" s="682"/>
      <c r="B919" s="682"/>
      <c r="C919" s="682"/>
      <c r="D919" s="682"/>
      <c r="E919" s="682"/>
      <c r="F919" s="682"/>
      <c r="G919" s="682"/>
      <c r="H919" s="682"/>
      <c r="I919" s="682"/>
      <c r="J919" s="682"/>
      <c r="K919" s="682"/>
      <c r="L919" s="682"/>
      <c r="M919" s="682"/>
      <c r="N919" s="682"/>
      <c r="O919" s="682"/>
      <c r="P919" s="682"/>
      <c r="Q919" s="682"/>
      <c r="R919" s="682"/>
      <c r="S919" s="682"/>
      <c r="T919" s="682"/>
      <c r="U919" s="682"/>
      <c r="V919" s="682"/>
      <c r="W919" s="682"/>
      <c r="X919" s="682"/>
      <c r="Y919" s="682"/>
      <c r="Z919" s="682"/>
      <c r="AA919" s="682"/>
      <c r="AB919" s="682"/>
    </row>
    <row r="920" spans="1:28" ht="15">
      <c r="A920" s="682"/>
      <c r="B920" s="682"/>
      <c r="C920" s="682"/>
      <c r="D920" s="682"/>
      <c r="E920" s="682"/>
      <c r="F920" s="682"/>
      <c r="G920" s="682"/>
      <c r="H920" s="682"/>
      <c r="I920" s="682"/>
      <c r="J920" s="682"/>
      <c r="K920" s="682"/>
      <c r="L920" s="682"/>
      <c r="M920" s="682"/>
      <c r="N920" s="682"/>
      <c r="O920" s="682"/>
      <c r="P920" s="682"/>
      <c r="Q920" s="682"/>
      <c r="R920" s="682"/>
      <c r="S920" s="682"/>
      <c r="T920" s="682"/>
      <c r="U920" s="682"/>
      <c r="V920" s="682"/>
      <c r="W920" s="682"/>
      <c r="X920" s="682"/>
      <c r="Y920" s="682"/>
      <c r="Z920" s="682"/>
      <c r="AA920" s="682"/>
      <c r="AB920" s="682"/>
    </row>
    <row r="921" spans="1:28" ht="15">
      <c r="A921" s="682"/>
      <c r="B921" s="682"/>
      <c r="C921" s="682"/>
      <c r="D921" s="682"/>
      <c r="E921" s="682"/>
      <c r="F921" s="682"/>
      <c r="G921" s="682"/>
      <c r="H921" s="682"/>
      <c r="I921" s="682"/>
      <c r="J921" s="682"/>
      <c r="K921" s="682"/>
      <c r="L921" s="682"/>
      <c r="M921" s="682"/>
      <c r="N921" s="682"/>
      <c r="O921" s="682"/>
      <c r="P921" s="682"/>
      <c r="Q921" s="682"/>
      <c r="R921" s="682"/>
      <c r="S921" s="682"/>
      <c r="T921" s="682"/>
      <c r="U921" s="682"/>
      <c r="V921" s="682"/>
      <c r="W921" s="682"/>
      <c r="X921" s="682"/>
      <c r="Y921" s="682"/>
      <c r="Z921" s="682"/>
      <c r="AA921" s="682"/>
      <c r="AB921" s="682"/>
    </row>
    <row r="922" spans="1:28" ht="15">
      <c r="A922" s="682"/>
      <c r="B922" s="682"/>
      <c r="C922" s="682"/>
      <c r="D922" s="682"/>
      <c r="E922" s="682"/>
      <c r="F922" s="682"/>
      <c r="G922" s="682"/>
      <c r="H922" s="682"/>
      <c r="I922" s="682"/>
      <c r="J922" s="682"/>
      <c r="K922" s="682"/>
      <c r="L922" s="682"/>
      <c r="M922" s="682"/>
      <c r="N922" s="682"/>
      <c r="O922" s="682"/>
      <c r="P922" s="682"/>
      <c r="Q922" s="682"/>
      <c r="R922" s="682"/>
      <c r="S922" s="682"/>
      <c r="T922" s="682"/>
      <c r="U922" s="682"/>
      <c r="V922" s="682"/>
      <c r="W922" s="682"/>
      <c r="X922" s="682"/>
      <c r="Y922" s="682"/>
      <c r="Z922" s="682"/>
      <c r="AA922" s="682"/>
      <c r="AB922" s="682"/>
    </row>
    <row r="923" spans="1:28" ht="15">
      <c r="A923" s="682"/>
      <c r="B923" s="682"/>
      <c r="C923" s="682"/>
      <c r="D923" s="682"/>
      <c r="E923" s="682"/>
      <c r="F923" s="682"/>
      <c r="G923" s="682"/>
      <c r="H923" s="682"/>
      <c r="I923" s="682"/>
      <c r="J923" s="682"/>
      <c r="K923" s="682"/>
      <c r="L923" s="682"/>
      <c r="M923" s="682"/>
      <c r="N923" s="682"/>
      <c r="O923" s="682"/>
      <c r="P923" s="682"/>
      <c r="Q923" s="682"/>
      <c r="R923" s="682"/>
      <c r="S923" s="682"/>
      <c r="T923" s="682"/>
      <c r="U923" s="682"/>
      <c r="V923" s="682"/>
      <c r="W923" s="682"/>
      <c r="X923" s="682"/>
      <c r="Y923" s="682"/>
      <c r="Z923" s="682"/>
      <c r="AA923" s="682"/>
      <c r="AB923" s="682"/>
    </row>
    <row r="924" spans="1:28" ht="15">
      <c r="A924" s="682"/>
      <c r="B924" s="682"/>
      <c r="C924" s="682"/>
      <c r="D924" s="682"/>
      <c r="E924" s="682"/>
      <c r="F924" s="682"/>
      <c r="G924" s="682"/>
      <c r="H924" s="682"/>
      <c r="I924" s="682"/>
      <c r="J924" s="682"/>
      <c r="K924" s="682"/>
      <c r="L924" s="682"/>
      <c r="M924" s="682"/>
      <c r="N924" s="682"/>
      <c r="O924" s="682"/>
      <c r="P924" s="682"/>
      <c r="Q924" s="682"/>
      <c r="R924" s="682"/>
      <c r="S924" s="682"/>
      <c r="T924" s="682"/>
      <c r="U924" s="682"/>
      <c r="V924" s="682"/>
      <c r="W924" s="682"/>
      <c r="X924" s="682"/>
      <c r="Y924" s="682"/>
      <c r="Z924" s="682"/>
      <c r="AA924" s="682"/>
      <c r="AB924" s="682"/>
    </row>
    <row r="925" spans="1:28" ht="15">
      <c r="A925" s="682"/>
      <c r="B925" s="682"/>
      <c r="C925" s="682"/>
      <c r="D925" s="682"/>
      <c r="E925" s="682"/>
      <c r="F925" s="682"/>
      <c r="G925" s="682"/>
      <c r="H925" s="682"/>
      <c r="I925" s="682"/>
      <c r="J925" s="682"/>
      <c r="K925" s="682"/>
      <c r="L925" s="682"/>
      <c r="M925" s="682"/>
      <c r="N925" s="682"/>
      <c r="O925" s="682"/>
      <c r="P925" s="682"/>
      <c r="Q925" s="682"/>
      <c r="R925" s="682"/>
      <c r="S925" s="682"/>
      <c r="T925" s="682"/>
      <c r="U925" s="682"/>
      <c r="V925" s="682"/>
      <c r="W925" s="682"/>
      <c r="X925" s="682"/>
      <c r="Y925" s="682"/>
      <c r="Z925" s="682"/>
      <c r="AA925" s="682"/>
      <c r="AB925" s="682"/>
    </row>
    <row r="926" spans="1:28" ht="15">
      <c r="A926" s="682"/>
      <c r="B926" s="682"/>
      <c r="C926" s="682"/>
      <c r="D926" s="682"/>
      <c r="E926" s="682"/>
      <c r="F926" s="682"/>
      <c r="G926" s="682"/>
      <c r="H926" s="682"/>
      <c r="I926" s="682"/>
      <c r="J926" s="682"/>
      <c r="K926" s="682"/>
      <c r="L926" s="682"/>
      <c r="M926" s="682"/>
      <c r="N926" s="682"/>
      <c r="O926" s="682"/>
      <c r="P926" s="682"/>
      <c r="Q926" s="682"/>
      <c r="R926" s="682"/>
      <c r="S926" s="682"/>
      <c r="T926" s="682"/>
      <c r="U926" s="682"/>
      <c r="V926" s="682"/>
      <c r="W926" s="682"/>
      <c r="X926" s="682"/>
      <c r="Y926" s="682"/>
      <c r="Z926" s="682"/>
      <c r="AA926" s="682"/>
      <c r="AB926" s="682"/>
    </row>
    <row r="927" spans="1:28" ht="15">
      <c r="A927" s="682"/>
      <c r="B927" s="682"/>
      <c r="C927" s="682"/>
      <c r="D927" s="682"/>
      <c r="E927" s="682"/>
      <c r="F927" s="682"/>
      <c r="G927" s="682"/>
      <c r="H927" s="682"/>
      <c r="I927" s="682"/>
      <c r="J927" s="682"/>
      <c r="K927" s="682"/>
      <c r="L927" s="682"/>
      <c r="M927" s="682"/>
      <c r="N927" s="682"/>
      <c r="O927" s="682"/>
      <c r="P927" s="682"/>
      <c r="Q927" s="682"/>
      <c r="R927" s="682"/>
      <c r="S927" s="682"/>
      <c r="T927" s="682"/>
      <c r="U927" s="682"/>
      <c r="V927" s="682"/>
      <c r="W927" s="682"/>
      <c r="X927" s="682"/>
      <c r="Y927" s="682"/>
      <c r="Z927" s="682"/>
      <c r="AA927" s="682"/>
      <c r="AB927" s="682"/>
    </row>
    <row r="928" spans="1:28" ht="15">
      <c r="A928" s="682"/>
      <c r="B928" s="682"/>
      <c r="C928" s="682"/>
      <c r="D928" s="682"/>
      <c r="E928" s="682"/>
      <c r="F928" s="682"/>
      <c r="G928" s="682"/>
      <c r="H928" s="682"/>
      <c r="I928" s="682"/>
      <c r="J928" s="682"/>
      <c r="K928" s="682"/>
      <c r="L928" s="682"/>
      <c r="M928" s="682"/>
      <c r="N928" s="682"/>
      <c r="O928" s="682"/>
      <c r="P928" s="682"/>
      <c r="Q928" s="682"/>
      <c r="R928" s="682"/>
      <c r="S928" s="682"/>
      <c r="T928" s="682"/>
      <c r="U928" s="682"/>
      <c r="V928" s="682"/>
      <c r="W928" s="682"/>
      <c r="X928" s="682"/>
      <c r="Y928" s="682"/>
      <c r="Z928" s="682"/>
      <c r="AA928" s="682"/>
      <c r="AB928" s="682"/>
    </row>
    <row r="929" spans="1:28" ht="15">
      <c r="A929" s="682"/>
      <c r="B929" s="682"/>
      <c r="C929" s="682"/>
      <c r="D929" s="682"/>
      <c r="E929" s="682"/>
      <c r="F929" s="682"/>
      <c r="G929" s="682"/>
      <c r="H929" s="682"/>
      <c r="I929" s="682"/>
      <c r="J929" s="682"/>
      <c r="K929" s="682"/>
      <c r="L929" s="682"/>
      <c r="M929" s="682"/>
      <c r="N929" s="682"/>
      <c r="O929" s="682"/>
      <c r="P929" s="682"/>
      <c r="Q929" s="682"/>
      <c r="R929" s="682"/>
      <c r="S929" s="682"/>
      <c r="T929" s="682"/>
      <c r="U929" s="682"/>
      <c r="V929" s="682"/>
      <c r="W929" s="682"/>
      <c r="X929" s="682"/>
      <c r="Y929" s="682"/>
      <c r="Z929" s="682"/>
      <c r="AA929" s="682"/>
      <c r="AB929" s="682"/>
    </row>
    <row r="930" spans="1:28" ht="15">
      <c r="A930" s="682"/>
      <c r="B930" s="682"/>
      <c r="C930" s="682"/>
      <c r="D930" s="682"/>
      <c r="E930" s="682"/>
      <c r="F930" s="682"/>
      <c r="G930" s="682"/>
      <c r="H930" s="682"/>
      <c r="I930" s="682"/>
      <c r="J930" s="682"/>
      <c r="K930" s="682"/>
      <c r="L930" s="682"/>
      <c r="M930" s="682"/>
      <c r="N930" s="682"/>
      <c r="O930" s="682"/>
      <c r="P930" s="682"/>
      <c r="Q930" s="682"/>
      <c r="R930" s="682"/>
      <c r="S930" s="682"/>
      <c r="T930" s="682"/>
      <c r="U930" s="682"/>
      <c r="V930" s="682"/>
      <c r="W930" s="682"/>
      <c r="X930" s="682"/>
      <c r="Y930" s="682"/>
      <c r="Z930" s="682"/>
      <c r="AA930" s="682"/>
      <c r="AB930" s="682"/>
    </row>
    <row r="931" spans="1:28" ht="15">
      <c r="A931" s="682"/>
      <c r="B931" s="682"/>
      <c r="C931" s="682"/>
      <c r="D931" s="682"/>
      <c r="E931" s="682"/>
      <c r="F931" s="682"/>
      <c r="G931" s="682"/>
      <c r="H931" s="682"/>
      <c r="I931" s="682"/>
      <c r="J931" s="682"/>
      <c r="K931" s="682"/>
      <c r="L931" s="682"/>
      <c r="M931" s="682"/>
      <c r="N931" s="682"/>
      <c r="O931" s="682"/>
      <c r="P931" s="682"/>
      <c r="Q931" s="682"/>
      <c r="R931" s="682"/>
      <c r="S931" s="682"/>
      <c r="T931" s="682"/>
      <c r="U931" s="682"/>
      <c r="V931" s="682"/>
      <c r="W931" s="682"/>
      <c r="X931" s="682"/>
      <c r="Y931" s="682"/>
      <c r="Z931" s="682"/>
      <c r="AA931" s="682"/>
      <c r="AB931" s="682"/>
    </row>
    <row r="932" spans="1:28" ht="15">
      <c r="A932" s="682"/>
      <c r="B932" s="682"/>
      <c r="C932" s="682"/>
      <c r="D932" s="682"/>
      <c r="E932" s="682"/>
      <c r="F932" s="682"/>
      <c r="G932" s="682"/>
      <c r="H932" s="682"/>
      <c r="I932" s="682"/>
      <c r="J932" s="682"/>
      <c r="K932" s="682"/>
      <c r="L932" s="682"/>
      <c r="M932" s="682"/>
      <c r="N932" s="682"/>
      <c r="O932" s="682"/>
      <c r="P932" s="682"/>
      <c r="Q932" s="682"/>
      <c r="R932" s="682"/>
      <c r="S932" s="682"/>
      <c r="T932" s="682"/>
      <c r="U932" s="682"/>
      <c r="V932" s="682"/>
      <c r="W932" s="682"/>
      <c r="X932" s="682"/>
      <c r="Y932" s="682"/>
      <c r="Z932" s="682"/>
      <c r="AA932" s="682"/>
      <c r="AB932" s="682"/>
    </row>
    <row r="933" spans="1:28" ht="15">
      <c r="A933" s="682"/>
      <c r="B933" s="682"/>
      <c r="C933" s="682"/>
      <c r="D933" s="682"/>
      <c r="E933" s="682"/>
      <c r="F933" s="682"/>
      <c r="G933" s="682"/>
      <c r="H933" s="682"/>
      <c r="I933" s="682"/>
      <c r="J933" s="682"/>
      <c r="K933" s="682"/>
      <c r="L933" s="682"/>
      <c r="M933" s="682"/>
      <c r="N933" s="682"/>
      <c r="O933" s="682"/>
      <c r="P933" s="682"/>
      <c r="Q933" s="682"/>
      <c r="R933" s="682"/>
      <c r="S933" s="682"/>
      <c r="T933" s="682"/>
      <c r="U933" s="682"/>
      <c r="V933" s="682"/>
      <c r="W933" s="682"/>
      <c r="X933" s="682"/>
      <c r="Y933" s="682"/>
      <c r="Z933" s="682"/>
      <c r="AA933" s="682"/>
      <c r="AB933" s="682"/>
    </row>
    <row r="934" spans="1:28" ht="15">
      <c r="A934" s="682"/>
      <c r="B934" s="682"/>
      <c r="C934" s="682"/>
      <c r="D934" s="682"/>
      <c r="E934" s="682"/>
      <c r="F934" s="682"/>
      <c r="G934" s="682"/>
      <c r="H934" s="682"/>
      <c r="I934" s="682"/>
      <c r="J934" s="682"/>
      <c r="K934" s="682"/>
      <c r="L934" s="682"/>
      <c r="M934" s="682"/>
      <c r="N934" s="682"/>
      <c r="O934" s="682"/>
      <c r="P934" s="682"/>
      <c r="Q934" s="682"/>
      <c r="R934" s="682"/>
      <c r="S934" s="682"/>
      <c r="T934" s="682"/>
      <c r="U934" s="682"/>
      <c r="V934" s="682"/>
      <c r="W934" s="682"/>
      <c r="X934" s="682"/>
      <c r="Y934" s="682"/>
      <c r="Z934" s="682"/>
      <c r="AA934" s="682"/>
      <c r="AB934" s="682"/>
    </row>
    <row r="935" spans="1:28" ht="15">
      <c r="A935" s="682"/>
      <c r="B935" s="682"/>
      <c r="C935" s="682"/>
      <c r="D935" s="682"/>
      <c r="E935" s="682"/>
      <c r="F935" s="682"/>
      <c r="G935" s="682"/>
      <c r="H935" s="682"/>
      <c r="I935" s="682"/>
      <c r="J935" s="682"/>
      <c r="K935" s="682"/>
      <c r="L935" s="682"/>
      <c r="M935" s="682"/>
      <c r="N935" s="682"/>
      <c r="O935" s="682"/>
      <c r="P935" s="682"/>
      <c r="Q935" s="682"/>
      <c r="R935" s="682"/>
      <c r="S935" s="682"/>
      <c r="T935" s="682"/>
      <c r="U935" s="682"/>
      <c r="V935" s="682"/>
      <c r="W935" s="682"/>
      <c r="X935" s="682"/>
      <c r="Y935" s="682"/>
      <c r="Z935" s="682"/>
      <c r="AA935" s="682"/>
      <c r="AB935" s="682"/>
    </row>
    <row r="936" spans="1:28" ht="15">
      <c r="A936" s="682"/>
      <c r="B936" s="682"/>
      <c r="C936" s="682"/>
      <c r="D936" s="682"/>
      <c r="E936" s="682"/>
      <c r="F936" s="682"/>
      <c r="G936" s="682"/>
      <c r="H936" s="682"/>
      <c r="I936" s="682"/>
      <c r="J936" s="682"/>
      <c r="K936" s="682"/>
      <c r="L936" s="682"/>
      <c r="M936" s="682"/>
      <c r="N936" s="682"/>
      <c r="O936" s="682"/>
      <c r="P936" s="682"/>
      <c r="Q936" s="682"/>
      <c r="R936" s="682"/>
      <c r="S936" s="682"/>
      <c r="T936" s="682"/>
      <c r="U936" s="682"/>
      <c r="V936" s="682"/>
      <c r="W936" s="682"/>
      <c r="X936" s="682"/>
      <c r="Y936" s="682"/>
      <c r="Z936" s="682"/>
      <c r="AA936" s="682"/>
      <c r="AB936" s="682"/>
    </row>
    <row r="937" spans="1:28" ht="15">
      <c r="A937" s="682"/>
      <c r="B937" s="682"/>
      <c r="C937" s="682"/>
      <c r="D937" s="682"/>
      <c r="E937" s="682"/>
      <c r="F937" s="682"/>
      <c r="G937" s="682"/>
      <c r="H937" s="682"/>
      <c r="I937" s="682"/>
      <c r="J937" s="682"/>
      <c r="K937" s="682"/>
      <c r="L937" s="682"/>
      <c r="M937" s="682"/>
      <c r="N937" s="682"/>
      <c r="O937" s="682"/>
      <c r="P937" s="682"/>
      <c r="Q937" s="682"/>
      <c r="R937" s="682"/>
      <c r="S937" s="682"/>
      <c r="T937" s="682"/>
      <c r="U937" s="682"/>
      <c r="V937" s="682"/>
      <c r="W937" s="682"/>
      <c r="X937" s="682"/>
      <c r="Y937" s="682"/>
      <c r="Z937" s="682"/>
      <c r="AA937" s="682"/>
      <c r="AB937" s="682"/>
    </row>
    <row r="938" spans="1:28" ht="15">
      <c r="A938" s="682"/>
      <c r="B938" s="682"/>
      <c r="C938" s="682"/>
      <c r="D938" s="682"/>
      <c r="E938" s="682"/>
      <c r="F938" s="682"/>
      <c r="G938" s="682"/>
      <c r="H938" s="682"/>
      <c r="I938" s="682"/>
      <c r="J938" s="682"/>
      <c r="K938" s="682"/>
      <c r="L938" s="682"/>
      <c r="M938" s="682"/>
      <c r="N938" s="682"/>
      <c r="O938" s="682"/>
      <c r="P938" s="682"/>
      <c r="Q938" s="682"/>
      <c r="R938" s="682"/>
      <c r="S938" s="682"/>
      <c r="T938" s="682"/>
      <c r="U938" s="682"/>
      <c r="V938" s="682"/>
      <c r="W938" s="682"/>
      <c r="X938" s="682"/>
      <c r="Y938" s="682"/>
      <c r="Z938" s="682"/>
      <c r="AA938" s="682"/>
      <c r="AB938" s="682"/>
    </row>
    <row r="939" spans="1:28" ht="15">
      <c r="A939" s="682"/>
      <c r="B939" s="682"/>
      <c r="C939" s="682"/>
      <c r="D939" s="682"/>
      <c r="E939" s="682"/>
      <c r="F939" s="682"/>
      <c r="G939" s="682"/>
      <c r="H939" s="682"/>
      <c r="I939" s="682"/>
      <c r="J939" s="682"/>
      <c r="K939" s="682"/>
      <c r="L939" s="682"/>
      <c r="M939" s="682"/>
      <c r="N939" s="682"/>
      <c r="O939" s="682"/>
      <c r="P939" s="682"/>
      <c r="Q939" s="682"/>
      <c r="R939" s="682"/>
      <c r="S939" s="682"/>
      <c r="T939" s="682"/>
      <c r="U939" s="682"/>
      <c r="V939" s="682"/>
      <c r="W939" s="682"/>
      <c r="X939" s="682"/>
      <c r="Y939" s="682"/>
      <c r="Z939" s="682"/>
      <c r="AA939" s="682"/>
      <c r="AB939" s="682"/>
    </row>
    <row r="940" spans="1:28" ht="15">
      <c r="A940" s="682"/>
      <c r="B940" s="682"/>
      <c r="C940" s="682"/>
      <c r="D940" s="682"/>
      <c r="E940" s="682"/>
      <c r="F940" s="682"/>
      <c r="G940" s="682"/>
      <c r="H940" s="682"/>
      <c r="I940" s="682"/>
      <c r="J940" s="682"/>
      <c r="K940" s="682"/>
      <c r="L940" s="682"/>
      <c r="M940" s="682"/>
      <c r="N940" s="682"/>
      <c r="O940" s="682"/>
      <c r="P940" s="682"/>
      <c r="Q940" s="682"/>
      <c r="R940" s="682"/>
      <c r="S940" s="682"/>
      <c r="T940" s="682"/>
      <c r="U940" s="682"/>
      <c r="V940" s="682"/>
      <c r="W940" s="682"/>
      <c r="X940" s="682"/>
      <c r="Y940" s="682"/>
      <c r="Z940" s="682"/>
      <c r="AA940" s="682"/>
      <c r="AB940" s="682"/>
    </row>
    <row r="941" spans="1:28" ht="15">
      <c r="A941" s="682"/>
      <c r="B941" s="682"/>
      <c r="C941" s="682"/>
      <c r="D941" s="682"/>
      <c r="E941" s="682"/>
      <c r="F941" s="682"/>
      <c r="G941" s="682"/>
      <c r="H941" s="682"/>
      <c r="I941" s="682"/>
      <c r="J941" s="682"/>
      <c r="K941" s="682"/>
      <c r="L941" s="682"/>
      <c r="M941" s="682"/>
      <c r="N941" s="682"/>
      <c r="O941" s="682"/>
      <c r="P941" s="682"/>
      <c r="Q941" s="682"/>
      <c r="R941" s="682"/>
      <c r="S941" s="682"/>
      <c r="T941" s="682"/>
      <c r="U941" s="682"/>
      <c r="V941" s="682"/>
      <c r="W941" s="682"/>
      <c r="X941" s="682"/>
      <c r="Y941" s="682"/>
      <c r="Z941" s="682"/>
      <c r="AA941" s="682"/>
      <c r="AB941" s="682"/>
    </row>
    <row r="942" spans="1:28" ht="15">
      <c r="A942" s="682"/>
      <c r="B942" s="682"/>
      <c r="C942" s="682"/>
      <c r="D942" s="682"/>
      <c r="E942" s="682"/>
      <c r="F942" s="682"/>
      <c r="G942" s="682"/>
      <c r="H942" s="682"/>
      <c r="I942" s="682"/>
      <c r="J942" s="682"/>
      <c r="K942" s="682"/>
      <c r="L942" s="682"/>
      <c r="M942" s="682"/>
      <c r="N942" s="682"/>
      <c r="O942" s="682"/>
      <c r="P942" s="682"/>
      <c r="Q942" s="682"/>
      <c r="R942" s="682"/>
      <c r="S942" s="682"/>
      <c r="T942" s="682"/>
      <c r="U942" s="682"/>
      <c r="V942" s="682"/>
      <c r="W942" s="682"/>
      <c r="X942" s="682"/>
      <c r="Y942" s="682"/>
      <c r="Z942" s="682"/>
      <c r="AA942" s="682"/>
      <c r="AB942" s="682"/>
    </row>
    <row r="943" spans="1:28" ht="15">
      <c r="A943" s="682"/>
      <c r="B943" s="682"/>
      <c r="C943" s="682"/>
      <c r="D943" s="682"/>
      <c r="E943" s="682"/>
      <c r="F943" s="682"/>
      <c r="G943" s="682"/>
      <c r="H943" s="682"/>
      <c r="I943" s="682"/>
      <c r="J943" s="682"/>
      <c r="K943" s="682"/>
      <c r="L943" s="682"/>
      <c r="M943" s="682"/>
      <c r="N943" s="682"/>
      <c r="O943" s="682"/>
      <c r="P943" s="682"/>
      <c r="Q943" s="682"/>
      <c r="R943" s="682"/>
      <c r="S943" s="682"/>
      <c r="T943" s="682"/>
      <c r="U943" s="682"/>
      <c r="V943" s="682"/>
      <c r="W943" s="682"/>
      <c r="X943" s="682"/>
      <c r="Y943" s="682"/>
      <c r="Z943" s="682"/>
      <c r="AA943" s="682"/>
      <c r="AB943" s="682"/>
    </row>
    <row r="944" spans="1:28" ht="15">
      <c r="A944" s="682"/>
      <c r="B944" s="682"/>
      <c r="C944" s="682"/>
      <c r="D944" s="682"/>
      <c r="E944" s="682"/>
      <c r="F944" s="682"/>
      <c r="G944" s="682"/>
      <c r="H944" s="682"/>
      <c r="I944" s="682"/>
      <c r="J944" s="682"/>
      <c r="K944" s="682"/>
      <c r="L944" s="682"/>
      <c r="M944" s="682"/>
      <c r="N944" s="682"/>
      <c r="O944" s="682"/>
      <c r="P944" s="682"/>
      <c r="Q944" s="682"/>
      <c r="R944" s="682"/>
      <c r="S944" s="682"/>
      <c r="T944" s="682"/>
      <c r="U944" s="682"/>
      <c r="V944" s="682"/>
      <c r="W944" s="682"/>
      <c r="X944" s="682"/>
      <c r="Y944" s="682"/>
      <c r="Z944" s="682"/>
      <c r="AA944" s="682"/>
      <c r="AB944" s="682"/>
    </row>
    <row r="945" spans="1:28" ht="15">
      <c r="A945" s="682"/>
      <c r="B945" s="682"/>
      <c r="C945" s="682"/>
      <c r="D945" s="682"/>
      <c r="E945" s="682"/>
      <c r="F945" s="682"/>
      <c r="G945" s="682"/>
      <c r="H945" s="682"/>
      <c r="I945" s="682"/>
      <c r="J945" s="682"/>
      <c r="K945" s="682"/>
      <c r="L945" s="682"/>
      <c r="M945" s="682"/>
      <c r="N945" s="682"/>
      <c r="O945" s="682"/>
      <c r="P945" s="682"/>
      <c r="Q945" s="682"/>
      <c r="R945" s="682"/>
      <c r="S945" s="682"/>
      <c r="T945" s="682"/>
      <c r="U945" s="682"/>
      <c r="V945" s="682"/>
      <c r="W945" s="682"/>
      <c r="X945" s="682"/>
      <c r="Y945" s="682"/>
      <c r="Z945" s="682"/>
      <c r="AA945" s="682"/>
      <c r="AB945" s="682"/>
    </row>
    <row r="946" spans="1:28" ht="15">
      <c r="A946" s="682"/>
      <c r="B946" s="682"/>
      <c r="C946" s="682"/>
      <c r="D946" s="682"/>
      <c r="E946" s="682"/>
      <c r="F946" s="682"/>
      <c r="G946" s="682"/>
      <c r="H946" s="682"/>
      <c r="I946" s="682"/>
      <c r="J946" s="682"/>
      <c r="K946" s="682"/>
      <c r="L946" s="682"/>
      <c r="M946" s="682"/>
      <c r="N946" s="682"/>
      <c r="O946" s="682"/>
      <c r="P946" s="682"/>
      <c r="Q946" s="682"/>
      <c r="R946" s="682"/>
      <c r="S946" s="682"/>
      <c r="T946" s="682"/>
      <c r="U946" s="682"/>
      <c r="V946" s="682"/>
      <c r="W946" s="682"/>
      <c r="X946" s="682"/>
      <c r="Y946" s="682"/>
      <c r="Z946" s="682"/>
      <c r="AA946" s="682"/>
      <c r="AB946" s="682"/>
    </row>
    <row r="947" spans="1:28" ht="15">
      <c r="A947" s="682"/>
      <c r="B947" s="682"/>
      <c r="C947" s="682"/>
      <c r="D947" s="682"/>
      <c r="E947" s="682"/>
      <c r="F947" s="682"/>
      <c r="G947" s="682"/>
      <c r="H947" s="682"/>
      <c r="I947" s="682"/>
      <c r="J947" s="682"/>
      <c r="K947" s="682"/>
      <c r="L947" s="682"/>
      <c r="M947" s="682"/>
      <c r="N947" s="682"/>
      <c r="O947" s="682"/>
      <c r="P947" s="682"/>
      <c r="Q947" s="682"/>
      <c r="R947" s="682"/>
      <c r="S947" s="682"/>
      <c r="T947" s="682"/>
      <c r="U947" s="682"/>
      <c r="V947" s="682"/>
      <c r="W947" s="682"/>
      <c r="X947" s="682"/>
      <c r="Y947" s="682"/>
      <c r="Z947" s="682"/>
      <c r="AA947" s="682"/>
      <c r="AB947" s="682"/>
    </row>
    <row r="948" spans="1:28" ht="15">
      <c r="A948" s="682"/>
      <c r="B948" s="682"/>
      <c r="C948" s="682"/>
      <c r="D948" s="682"/>
      <c r="E948" s="682"/>
      <c r="F948" s="682"/>
      <c r="G948" s="682"/>
      <c r="H948" s="682"/>
      <c r="I948" s="682"/>
      <c r="J948" s="682"/>
      <c r="K948" s="682"/>
      <c r="L948" s="682"/>
      <c r="M948" s="682"/>
      <c r="N948" s="682"/>
      <c r="O948" s="682"/>
      <c r="P948" s="682"/>
      <c r="Q948" s="682"/>
      <c r="R948" s="682"/>
      <c r="S948" s="682"/>
      <c r="T948" s="682"/>
      <c r="U948" s="682"/>
      <c r="V948" s="682"/>
      <c r="W948" s="682"/>
      <c r="X948" s="682"/>
      <c r="Y948" s="682"/>
      <c r="Z948" s="682"/>
      <c r="AA948" s="682"/>
      <c r="AB948" s="682"/>
    </row>
  </sheetData>
  <mergeCells count="14">
    <mergeCell ref="C35:G35"/>
    <mergeCell ref="D36:D38"/>
    <mergeCell ref="C2:G2"/>
    <mergeCell ref="J2:N2"/>
    <mergeCell ref="J3:N3"/>
    <mergeCell ref="K5:K7"/>
    <mergeCell ref="F9:F11"/>
    <mergeCell ref="J9:N9"/>
    <mergeCell ref="K10:K13"/>
    <mergeCell ref="C17:G17"/>
    <mergeCell ref="D19:D22"/>
    <mergeCell ref="J19:N19"/>
    <mergeCell ref="D25:D28"/>
    <mergeCell ref="B34:G3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Z993"/>
  <sheetViews>
    <sheetView workbookViewId="0">
      <pane ySplit="3" topLeftCell="A4" activePane="bottomLeft" state="frozen"/>
      <selection pane="bottomLeft" activeCell="B5" sqref="B5"/>
    </sheetView>
  </sheetViews>
  <sheetFormatPr defaultColWidth="12.5703125" defaultRowHeight="15.75" customHeight="1"/>
  <cols>
    <col min="1" max="1" width="2.28515625" customWidth="1"/>
    <col min="2" max="2" width="6.85546875" customWidth="1"/>
    <col min="3" max="3" width="8" customWidth="1"/>
    <col min="4" max="4" width="33.42578125" customWidth="1"/>
    <col min="5" max="5" width="6.42578125" customWidth="1"/>
    <col min="6" max="6" width="8.42578125" customWidth="1"/>
    <col min="7" max="7" width="9.42578125" customWidth="1"/>
    <col min="8" max="8" width="9.28515625" customWidth="1"/>
    <col min="9" max="9" width="8.28515625" customWidth="1"/>
    <col min="10" max="10" width="9.140625" customWidth="1"/>
    <col min="11" max="11" width="9.5703125" customWidth="1"/>
  </cols>
  <sheetData>
    <row r="1" spans="1:26" ht="3" customHeight="1">
      <c r="A1" s="1529"/>
      <c r="B1" s="1530"/>
      <c r="C1" s="1530"/>
      <c r="D1" s="1531"/>
      <c r="E1" s="1532"/>
      <c r="F1" s="1532"/>
      <c r="G1" s="1532"/>
      <c r="H1" s="1532"/>
      <c r="I1" s="1532"/>
      <c r="J1" s="1532"/>
      <c r="K1" s="1530"/>
      <c r="L1" s="1533"/>
      <c r="M1" s="1533"/>
      <c r="N1" s="1533"/>
      <c r="O1" s="1533"/>
      <c r="P1" s="1533"/>
      <c r="Q1" s="1533"/>
      <c r="R1" s="1533"/>
      <c r="S1" s="1533"/>
      <c r="T1" s="1533"/>
      <c r="U1" s="1533"/>
      <c r="V1" s="1533"/>
      <c r="W1" s="1533"/>
      <c r="X1" s="1533"/>
      <c r="Y1" s="1533"/>
      <c r="Z1" s="1533"/>
    </row>
    <row r="2" spans="1:26" ht="45" customHeight="1">
      <c r="A2" s="1529"/>
      <c r="B2" s="1888" t="s">
        <v>2976</v>
      </c>
      <c r="C2" s="1600"/>
      <c r="D2" s="1600"/>
      <c r="E2" s="1600"/>
      <c r="F2" s="1600"/>
      <c r="G2" s="1600"/>
      <c r="H2" s="1600"/>
      <c r="I2" s="1600"/>
      <c r="J2" s="1600"/>
      <c r="K2" s="1600"/>
      <c r="L2" s="1533"/>
      <c r="M2" s="1533"/>
      <c r="N2" s="1533"/>
      <c r="O2" s="1533"/>
      <c r="P2" s="1533"/>
      <c r="Q2" s="1533"/>
      <c r="R2" s="1533"/>
      <c r="S2" s="1533"/>
      <c r="T2" s="1533"/>
      <c r="U2" s="1533"/>
      <c r="V2" s="1533"/>
      <c r="W2" s="1533"/>
      <c r="X2" s="1533"/>
      <c r="Y2" s="1533"/>
      <c r="Z2" s="1533"/>
    </row>
    <row r="3" spans="1:26" ht="15">
      <c r="A3" s="1529"/>
      <c r="B3" s="1534" t="s">
        <v>153</v>
      </c>
      <c r="C3" s="1534" t="s">
        <v>2977</v>
      </c>
      <c r="D3" s="1535" t="s">
        <v>2978</v>
      </c>
      <c r="E3" s="1534" t="s">
        <v>2979</v>
      </c>
      <c r="F3" s="1534" t="s">
        <v>2980</v>
      </c>
      <c r="G3" s="1534" t="s">
        <v>2981</v>
      </c>
      <c r="H3" s="1534" t="s">
        <v>2982</v>
      </c>
      <c r="I3" s="1534" t="s">
        <v>2983</v>
      </c>
      <c r="J3" s="1534" t="s">
        <v>2984</v>
      </c>
      <c r="K3" s="1534" t="s">
        <v>114</v>
      </c>
      <c r="L3" s="1533"/>
      <c r="M3" s="1533"/>
      <c r="N3" s="1533"/>
      <c r="O3" s="1533"/>
      <c r="P3" s="1533"/>
      <c r="Q3" s="1533"/>
      <c r="R3" s="1533"/>
      <c r="S3" s="1533"/>
      <c r="T3" s="1533"/>
      <c r="U3" s="1533"/>
      <c r="V3" s="1533"/>
      <c r="W3" s="1533"/>
      <c r="X3" s="1533"/>
      <c r="Y3" s="1533"/>
      <c r="Z3" s="1533"/>
    </row>
    <row r="4" spans="1:26" ht="3.75" customHeight="1">
      <c r="A4" s="1529"/>
      <c r="B4" s="1530"/>
      <c r="C4" s="1530"/>
      <c r="D4" s="1531"/>
      <c r="E4" s="1532"/>
      <c r="F4" s="1532"/>
      <c r="G4" s="1532"/>
      <c r="H4" s="1532"/>
      <c r="I4" s="1532"/>
      <c r="J4" s="1532"/>
      <c r="K4" s="1530"/>
      <c r="L4" s="1533"/>
      <c r="M4" s="1533"/>
      <c r="N4" s="1533"/>
      <c r="O4" s="1533"/>
      <c r="P4" s="1533"/>
      <c r="Q4" s="1533"/>
      <c r="R4" s="1533"/>
      <c r="S4" s="1533"/>
      <c r="T4" s="1533"/>
      <c r="U4" s="1533"/>
      <c r="V4" s="1533"/>
      <c r="W4" s="1533"/>
      <c r="X4" s="1533"/>
      <c r="Y4" s="1533"/>
      <c r="Z4" s="1533"/>
    </row>
    <row r="5" spans="1:26" ht="15">
      <c r="A5" s="1529"/>
      <c r="B5" s="1887" t="s">
        <v>2985</v>
      </c>
      <c r="C5" s="1600"/>
      <c r="D5" s="1600"/>
      <c r="E5" s="1600"/>
      <c r="F5" s="1600"/>
      <c r="G5" s="1600"/>
      <c r="H5" s="1600"/>
      <c r="I5" s="1600"/>
      <c r="J5" s="1600"/>
      <c r="K5" s="1600"/>
      <c r="L5" s="1533"/>
      <c r="M5" s="1533"/>
      <c r="N5" s="1533"/>
      <c r="O5" s="1533"/>
      <c r="P5" s="1533"/>
      <c r="Q5" s="1533"/>
      <c r="R5" s="1533"/>
      <c r="S5" s="1533"/>
      <c r="T5" s="1533"/>
      <c r="U5" s="1533"/>
      <c r="V5" s="1533"/>
      <c r="W5" s="1533"/>
      <c r="X5" s="1533"/>
      <c r="Y5" s="1533"/>
      <c r="Z5" s="1533"/>
    </row>
    <row r="6" spans="1:26" ht="15">
      <c r="A6" s="1529"/>
      <c r="B6" s="1536" t="s">
        <v>178</v>
      </c>
      <c r="C6" s="1536"/>
      <c r="D6" s="1537" t="s">
        <v>2986</v>
      </c>
      <c r="E6" s="1536"/>
      <c r="F6" s="1536"/>
      <c r="G6" s="1536"/>
      <c r="H6" s="1536"/>
      <c r="I6" s="1536"/>
      <c r="J6" s="1536"/>
      <c r="K6" s="1536"/>
      <c r="L6" s="1533"/>
      <c r="M6" s="1533"/>
      <c r="N6" s="1533"/>
      <c r="O6" s="1533"/>
      <c r="P6" s="1533"/>
      <c r="Q6" s="1533"/>
      <c r="R6" s="1533"/>
      <c r="S6" s="1533"/>
      <c r="T6" s="1533"/>
      <c r="U6" s="1533"/>
      <c r="V6" s="1533"/>
      <c r="W6" s="1533"/>
      <c r="X6" s="1533"/>
      <c r="Y6" s="1533"/>
      <c r="Z6" s="1533"/>
    </row>
    <row r="7" spans="1:26" ht="51.75" customHeight="1">
      <c r="A7" s="1529"/>
      <c r="B7" s="1538" t="s">
        <v>2987</v>
      </c>
      <c r="C7" s="1538" t="s">
        <v>2988</v>
      </c>
      <c r="D7" s="1539" t="s">
        <v>2989</v>
      </c>
      <c r="E7" s="1538">
        <v>1</v>
      </c>
      <c r="F7" s="1540">
        <v>300</v>
      </c>
      <c r="G7" s="1540">
        <v>2.1</v>
      </c>
      <c r="H7" s="1540">
        <v>1</v>
      </c>
      <c r="I7" s="1538"/>
      <c r="J7" s="1540">
        <f>F7*G7*H7*E7</f>
        <v>630</v>
      </c>
      <c r="K7" s="1538" t="s">
        <v>1731</v>
      </c>
      <c r="L7" s="1533"/>
      <c r="M7" s="1533"/>
      <c r="N7" s="1533"/>
      <c r="O7" s="1533"/>
      <c r="P7" s="1533"/>
      <c r="Q7" s="1533"/>
      <c r="R7" s="1533"/>
      <c r="S7" s="1533"/>
      <c r="T7" s="1533"/>
      <c r="U7" s="1533"/>
      <c r="V7" s="1533"/>
      <c r="W7" s="1533"/>
      <c r="X7" s="1533"/>
      <c r="Y7" s="1533"/>
      <c r="Z7" s="1533"/>
    </row>
    <row r="8" spans="1:26" ht="48" customHeight="1">
      <c r="A8" s="1529"/>
      <c r="B8" s="1538" t="s">
        <v>2990</v>
      </c>
      <c r="C8" s="1538" t="s">
        <v>2988</v>
      </c>
      <c r="D8" s="1539" t="s">
        <v>2991</v>
      </c>
      <c r="E8" s="1538">
        <v>1</v>
      </c>
      <c r="F8" s="1540">
        <v>300</v>
      </c>
      <c r="G8" s="1540"/>
      <c r="H8" s="1540"/>
      <c r="I8" s="1538"/>
      <c r="J8" s="1540">
        <f>E8*F8</f>
        <v>300</v>
      </c>
      <c r="K8" s="1538" t="s">
        <v>1099</v>
      </c>
      <c r="L8" s="1533"/>
      <c r="M8" s="1533"/>
      <c r="N8" s="1533"/>
      <c r="O8" s="1533"/>
      <c r="P8" s="1533"/>
      <c r="Q8" s="1533"/>
      <c r="R8" s="1533"/>
      <c r="S8" s="1533"/>
      <c r="T8" s="1533"/>
      <c r="U8" s="1533"/>
      <c r="V8" s="1533"/>
      <c r="W8" s="1533"/>
      <c r="X8" s="1533"/>
      <c r="Y8" s="1533"/>
      <c r="Z8" s="1533"/>
    </row>
    <row r="9" spans="1:26" ht="59.25" customHeight="1">
      <c r="A9" s="1529"/>
      <c r="B9" s="1538" t="s">
        <v>2992</v>
      </c>
      <c r="C9" s="1538" t="s">
        <v>2988</v>
      </c>
      <c r="D9" s="1539" t="s">
        <v>2993</v>
      </c>
      <c r="E9" s="1538">
        <v>1</v>
      </c>
      <c r="F9" s="1540"/>
      <c r="G9" s="1540"/>
      <c r="H9" s="1540"/>
      <c r="I9" s="1538"/>
      <c r="J9" s="1540">
        <f>J7*60%</f>
        <v>378</v>
      </c>
      <c r="K9" s="1538" t="s">
        <v>1731</v>
      </c>
      <c r="L9" s="1533"/>
      <c r="M9" s="1533"/>
      <c r="N9" s="1533"/>
      <c r="O9" s="1533"/>
      <c r="P9" s="1533"/>
      <c r="Q9" s="1533"/>
      <c r="R9" s="1533"/>
      <c r="S9" s="1533"/>
      <c r="T9" s="1533"/>
      <c r="U9" s="1533"/>
      <c r="V9" s="1533"/>
      <c r="W9" s="1533"/>
      <c r="X9" s="1533"/>
      <c r="Y9" s="1533"/>
      <c r="Z9" s="1533"/>
    </row>
    <row r="10" spans="1:26" ht="15">
      <c r="A10" s="1529"/>
      <c r="B10" s="1887" t="s">
        <v>2994</v>
      </c>
      <c r="C10" s="1600"/>
      <c r="D10" s="1600"/>
      <c r="E10" s="1600"/>
      <c r="F10" s="1600"/>
      <c r="G10" s="1600"/>
      <c r="H10" s="1600"/>
      <c r="I10" s="1600"/>
      <c r="J10" s="1600"/>
      <c r="K10" s="1600"/>
      <c r="L10" s="1533"/>
      <c r="M10" s="1533"/>
      <c r="N10" s="1533"/>
      <c r="O10" s="1533"/>
      <c r="P10" s="1533"/>
      <c r="Q10" s="1533"/>
      <c r="R10" s="1533"/>
      <c r="S10" s="1533"/>
      <c r="T10" s="1533"/>
      <c r="U10" s="1533"/>
      <c r="V10" s="1533"/>
      <c r="W10" s="1533"/>
      <c r="X10" s="1533"/>
      <c r="Y10" s="1533"/>
      <c r="Z10" s="1533"/>
    </row>
    <row r="11" spans="1:26" ht="15">
      <c r="A11" s="1529"/>
      <c r="B11" s="1541" t="s">
        <v>206</v>
      </c>
      <c r="C11" s="1541"/>
      <c r="D11" s="1542" t="s">
        <v>2995</v>
      </c>
      <c r="E11" s="1541"/>
      <c r="F11" s="1541"/>
      <c r="G11" s="1541"/>
      <c r="H11" s="1541"/>
      <c r="I11" s="1541"/>
      <c r="J11" s="1541"/>
      <c r="K11" s="1541"/>
      <c r="L11" s="1533"/>
      <c r="M11" s="1533"/>
      <c r="N11" s="1533"/>
      <c r="O11" s="1533"/>
      <c r="P11" s="1533"/>
      <c r="Q11" s="1533"/>
      <c r="R11" s="1533"/>
      <c r="S11" s="1533"/>
      <c r="T11" s="1533"/>
      <c r="U11" s="1533"/>
      <c r="V11" s="1533"/>
      <c r="W11" s="1533"/>
      <c r="X11" s="1533"/>
      <c r="Y11" s="1533"/>
      <c r="Z11" s="1533"/>
    </row>
    <row r="12" spans="1:26" ht="89.25">
      <c r="A12" s="1529"/>
      <c r="B12" s="1538" t="s">
        <v>2996</v>
      </c>
      <c r="C12" s="1538" t="s">
        <v>2988</v>
      </c>
      <c r="D12" s="1539" t="s">
        <v>2997</v>
      </c>
      <c r="E12" s="1538">
        <v>1</v>
      </c>
      <c r="F12" s="1540">
        <v>300</v>
      </c>
      <c r="G12" s="1540">
        <v>0.6</v>
      </c>
      <c r="H12" s="1540">
        <v>1</v>
      </c>
      <c r="I12" s="1538"/>
      <c r="J12" s="1540">
        <f t="shared" ref="J12:J13" si="0">F12*G12*H12*E12</f>
        <v>180</v>
      </c>
      <c r="K12" s="1538" t="s">
        <v>1731</v>
      </c>
      <c r="L12" s="1533"/>
      <c r="M12" s="1533"/>
      <c r="N12" s="1533"/>
      <c r="O12" s="1533"/>
      <c r="P12" s="1533"/>
      <c r="Q12" s="1533"/>
      <c r="R12" s="1533"/>
      <c r="S12" s="1533"/>
      <c r="T12" s="1533"/>
      <c r="U12" s="1533"/>
      <c r="V12" s="1533"/>
      <c r="W12" s="1533"/>
      <c r="X12" s="1533"/>
      <c r="Y12" s="1533"/>
      <c r="Z12" s="1533"/>
    </row>
    <row r="13" spans="1:26" ht="72.75" customHeight="1">
      <c r="A13" s="1529"/>
      <c r="B13" s="1538" t="s">
        <v>2998</v>
      </c>
      <c r="C13" s="1538" t="s">
        <v>2988</v>
      </c>
      <c r="D13" s="1539" t="s">
        <v>2999</v>
      </c>
      <c r="E13" s="1538">
        <v>1</v>
      </c>
      <c r="F13" s="1540">
        <v>300</v>
      </c>
      <c r="G13" s="1540">
        <v>5.5</v>
      </c>
      <c r="H13" s="1540">
        <v>0.05</v>
      </c>
      <c r="I13" s="1538"/>
      <c r="J13" s="1540">
        <f t="shared" si="0"/>
        <v>82.5</v>
      </c>
      <c r="K13" s="1538" t="s">
        <v>1731</v>
      </c>
      <c r="L13" s="1533"/>
      <c r="M13" s="1533"/>
      <c r="N13" s="1533"/>
      <c r="O13" s="1533"/>
      <c r="P13" s="1533"/>
      <c r="Q13" s="1533"/>
      <c r="R13" s="1533"/>
      <c r="S13" s="1533"/>
      <c r="T13" s="1533"/>
      <c r="U13" s="1533"/>
      <c r="V13" s="1533"/>
      <c r="W13" s="1533"/>
      <c r="X13" s="1533"/>
      <c r="Y13" s="1533"/>
      <c r="Z13" s="1533"/>
    </row>
    <row r="14" spans="1:26" ht="12.75">
      <c r="A14" s="1533"/>
      <c r="B14" s="1887" t="s">
        <v>3000</v>
      </c>
      <c r="C14" s="1600"/>
      <c r="D14" s="1600"/>
      <c r="E14" s="1600"/>
      <c r="F14" s="1600"/>
      <c r="G14" s="1600"/>
      <c r="H14" s="1600"/>
      <c r="I14" s="1600"/>
      <c r="J14" s="1600"/>
      <c r="K14" s="1600"/>
      <c r="L14" s="1533"/>
      <c r="M14" s="1533"/>
      <c r="N14" s="1533"/>
      <c r="O14" s="1533"/>
      <c r="P14" s="1533"/>
      <c r="Q14" s="1533"/>
      <c r="R14" s="1533"/>
      <c r="S14" s="1533"/>
      <c r="T14" s="1533"/>
      <c r="U14" s="1533"/>
      <c r="V14" s="1533"/>
      <c r="W14" s="1533"/>
      <c r="X14" s="1533"/>
      <c r="Y14" s="1533"/>
      <c r="Z14" s="1533"/>
    </row>
    <row r="15" spans="1:26" ht="12.75">
      <c r="A15" s="1533"/>
      <c r="B15" s="1541" t="s">
        <v>242</v>
      </c>
      <c r="C15" s="1541"/>
      <c r="D15" s="1542" t="s">
        <v>3001</v>
      </c>
      <c r="E15" s="1541"/>
      <c r="F15" s="1541"/>
      <c r="G15" s="1541"/>
      <c r="H15" s="1541"/>
      <c r="I15" s="1541"/>
      <c r="J15" s="1541"/>
      <c r="K15" s="1541"/>
      <c r="L15" s="1533"/>
      <c r="M15" s="1533"/>
      <c r="N15" s="1533"/>
      <c r="O15" s="1533"/>
      <c r="P15" s="1533"/>
      <c r="Q15" s="1533"/>
      <c r="R15" s="1533"/>
      <c r="S15" s="1533"/>
      <c r="T15" s="1533"/>
      <c r="U15" s="1533"/>
      <c r="V15" s="1533"/>
      <c r="W15" s="1533"/>
      <c r="X15" s="1533"/>
      <c r="Y15" s="1533"/>
      <c r="Z15" s="1533"/>
    </row>
    <row r="16" spans="1:26" ht="38.25">
      <c r="A16" s="1533"/>
      <c r="B16" s="1538" t="s">
        <v>3002</v>
      </c>
      <c r="C16" s="1538" t="s">
        <v>3003</v>
      </c>
      <c r="D16" s="1539" t="s">
        <v>3004</v>
      </c>
      <c r="E16" s="1538">
        <v>1</v>
      </c>
      <c r="F16" s="1538">
        <v>300</v>
      </c>
      <c r="G16" s="1538">
        <v>1.7</v>
      </c>
      <c r="H16" s="1538">
        <v>0.05</v>
      </c>
      <c r="I16" s="1538"/>
      <c r="J16" s="1538">
        <f>F16*G16*H16*E16</f>
        <v>25.5</v>
      </c>
      <c r="K16" s="1538" t="s">
        <v>1731</v>
      </c>
      <c r="L16" s="1533"/>
      <c r="M16" s="1533"/>
      <c r="N16" s="1533"/>
      <c r="O16" s="1533"/>
      <c r="P16" s="1533"/>
      <c r="Q16" s="1533"/>
      <c r="R16" s="1533"/>
      <c r="S16" s="1533"/>
      <c r="T16" s="1533"/>
      <c r="U16" s="1533"/>
      <c r="V16" s="1533"/>
      <c r="W16" s="1533"/>
      <c r="X16" s="1533"/>
      <c r="Y16" s="1533"/>
      <c r="Z16" s="1533"/>
    </row>
    <row r="17" spans="1:26" ht="12.75">
      <c r="A17" s="1533"/>
      <c r="B17" s="1887" t="s">
        <v>3005</v>
      </c>
      <c r="C17" s="1600"/>
      <c r="D17" s="1600"/>
      <c r="E17" s="1600"/>
      <c r="F17" s="1600"/>
      <c r="G17" s="1600"/>
      <c r="H17" s="1600"/>
      <c r="I17" s="1600"/>
      <c r="J17" s="1600"/>
      <c r="K17" s="1600"/>
      <c r="L17" s="1533"/>
      <c r="M17" s="1533"/>
      <c r="N17" s="1533"/>
      <c r="O17" s="1533"/>
      <c r="P17" s="1533"/>
      <c r="Q17" s="1533"/>
      <c r="R17" s="1533"/>
      <c r="S17" s="1533"/>
      <c r="T17" s="1533"/>
      <c r="U17" s="1533"/>
      <c r="V17" s="1533"/>
      <c r="W17" s="1533"/>
      <c r="X17" s="1533"/>
      <c r="Y17" s="1533"/>
      <c r="Z17" s="1533"/>
    </row>
    <row r="18" spans="1:26" ht="12.75">
      <c r="A18" s="1533"/>
      <c r="B18" s="1541" t="s">
        <v>268</v>
      </c>
      <c r="C18" s="1541"/>
      <c r="D18" s="1542" t="s">
        <v>3006</v>
      </c>
      <c r="E18" s="1541"/>
      <c r="F18" s="1541"/>
      <c r="G18" s="1541"/>
      <c r="H18" s="1541"/>
      <c r="I18" s="1541"/>
      <c r="J18" s="1541"/>
      <c r="K18" s="1541"/>
      <c r="L18" s="1533"/>
      <c r="M18" s="1533"/>
      <c r="N18" s="1533"/>
      <c r="O18" s="1533"/>
      <c r="P18" s="1533"/>
      <c r="Q18" s="1533"/>
      <c r="R18" s="1533"/>
      <c r="S18" s="1533"/>
      <c r="T18" s="1533"/>
      <c r="U18" s="1533"/>
      <c r="V18" s="1533"/>
      <c r="W18" s="1533"/>
      <c r="X18" s="1533"/>
      <c r="Y18" s="1533"/>
      <c r="Z18" s="1533"/>
    </row>
    <row r="19" spans="1:26" ht="40.5" customHeight="1">
      <c r="A19" s="1533"/>
      <c r="B19" s="1538" t="s">
        <v>3007</v>
      </c>
      <c r="C19" s="1538" t="s">
        <v>3003</v>
      </c>
      <c r="D19" s="1539" t="s">
        <v>3008</v>
      </c>
      <c r="E19" s="1538">
        <v>1</v>
      </c>
      <c r="F19" s="1538">
        <v>300</v>
      </c>
      <c r="G19" s="1538">
        <v>1.5</v>
      </c>
      <c r="H19" s="1538">
        <v>0.1</v>
      </c>
      <c r="I19" s="1538"/>
      <c r="J19" s="1538">
        <f t="shared" ref="J19:J20" si="1">F19*G19*H19*E19</f>
        <v>45</v>
      </c>
      <c r="K19" s="1538" t="s">
        <v>1731</v>
      </c>
      <c r="L19" s="1533"/>
      <c r="M19" s="1533"/>
      <c r="N19" s="1533"/>
      <c r="O19" s="1533"/>
      <c r="P19" s="1533"/>
      <c r="Q19" s="1533"/>
      <c r="R19" s="1533"/>
      <c r="S19" s="1533"/>
      <c r="T19" s="1533"/>
      <c r="U19" s="1533"/>
      <c r="V19" s="1533"/>
      <c r="W19" s="1533"/>
      <c r="X19" s="1533"/>
      <c r="Y19" s="1533"/>
      <c r="Z19" s="1533"/>
    </row>
    <row r="20" spans="1:26" ht="38.25">
      <c r="A20" s="1533"/>
      <c r="B20" s="1538" t="s">
        <v>3009</v>
      </c>
      <c r="C20" s="1538" t="s">
        <v>3003</v>
      </c>
      <c r="D20" s="1539" t="s">
        <v>3010</v>
      </c>
      <c r="E20" s="1538">
        <v>2</v>
      </c>
      <c r="F20" s="1538">
        <v>300</v>
      </c>
      <c r="G20" s="1538">
        <v>0.1</v>
      </c>
      <c r="H20" s="1538">
        <v>1.0309999999999999</v>
      </c>
      <c r="I20" s="1538"/>
      <c r="J20" s="1538">
        <f t="shared" si="1"/>
        <v>61.859999999999992</v>
      </c>
      <c r="K20" s="1538" t="s">
        <v>1731</v>
      </c>
      <c r="L20" s="1533"/>
      <c r="M20" s="1533"/>
      <c r="N20" s="1533"/>
      <c r="O20" s="1533"/>
      <c r="P20" s="1533"/>
      <c r="Q20" s="1533"/>
      <c r="R20" s="1533"/>
      <c r="S20" s="1533"/>
      <c r="T20" s="1533"/>
      <c r="U20" s="1533"/>
      <c r="V20" s="1533"/>
      <c r="W20" s="1533"/>
      <c r="X20" s="1533"/>
      <c r="Y20" s="1533"/>
      <c r="Z20" s="1533"/>
    </row>
    <row r="21" spans="1:26" ht="25.5">
      <c r="A21" s="1533"/>
      <c r="B21" s="1543"/>
      <c r="C21" s="1543"/>
      <c r="D21" s="1544" t="s">
        <v>3011</v>
      </c>
      <c r="E21" s="1543"/>
      <c r="F21" s="1543"/>
      <c r="G21" s="1543"/>
      <c r="H21" s="1543"/>
      <c r="I21" s="1543"/>
      <c r="J21" s="1543">
        <f>SUM(J19:J20)</f>
        <v>106.85999999999999</v>
      </c>
      <c r="K21" s="1543" t="s">
        <v>1731</v>
      </c>
      <c r="L21" s="1533"/>
      <c r="M21" s="1533"/>
      <c r="N21" s="1533"/>
      <c r="O21" s="1533"/>
      <c r="P21" s="1533"/>
      <c r="Q21" s="1533"/>
      <c r="R21" s="1533"/>
      <c r="S21" s="1533"/>
      <c r="T21" s="1533"/>
      <c r="U21" s="1533"/>
      <c r="V21" s="1533"/>
      <c r="W21" s="1533"/>
      <c r="X21" s="1533"/>
      <c r="Y21" s="1533"/>
      <c r="Z21" s="1533"/>
    </row>
    <row r="22" spans="1:26" ht="12.75">
      <c r="A22" s="1533"/>
      <c r="B22" s="1887" t="s">
        <v>3012</v>
      </c>
      <c r="C22" s="1600"/>
      <c r="D22" s="1600"/>
      <c r="E22" s="1600"/>
      <c r="F22" s="1600"/>
      <c r="G22" s="1600"/>
      <c r="H22" s="1600"/>
      <c r="I22" s="1600"/>
      <c r="J22" s="1600"/>
      <c r="K22" s="1600"/>
      <c r="L22" s="1533"/>
      <c r="M22" s="1533"/>
      <c r="N22" s="1533"/>
      <c r="O22" s="1533"/>
      <c r="P22" s="1533"/>
      <c r="Q22" s="1533"/>
      <c r="R22" s="1533"/>
      <c r="S22" s="1533"/>
      <c r="T22" s="1533"/>
      <c r="U22" s="1533"/>
      <c r="V22" s="1533"/>
      <c r="W22" s="1533"/>
      <c r="X22" s="1533"/>
      <c r="Y22" s="1533"/>
      <c r="Z22" s="1533"/>
    </row>
    <row r="23" spans="1:26" ht="12.75">
      <c r="A23" s="1533"/>
      <c r="B23" s="1541" t="s">
        <v>300</v>
      </c>
      <c r="C23" s="1541"/>
      <c r="D23" s="1542" t="s">
        <v>3013</v>
      </c>
      <c r="E23" s="1541"/>
      <c r="F23" s="1541"/>
      <c r="G23" s="1541"/>
      <c r="H23" s="1541"/>
      <c r="I23" s="1541"/>
      <c r="J23" s="1541"/>
      <c r="K23" s="1541"/>
      <c r="L23" s="1533"/>
      <c r="M23" s="1533"/>
      <c r="N23" s="1533"/>
      <c r="O23" s="1533"/>
      <c r="P23" s="1533"/>
      <c r="Q23" s="1533"/>
      <c r="R23" s="1533"/>
      <c r="S23" s="1533"/>
      <c r="T23" s="1533"/>
      <c r="U23" s="1533"/>
      <c r="V23" s="1533"/>
      <c r="W23" s="1533"/>
      <c r="X23" s="1533"/>
      <c r="Y23" s="1533"/>
      <c r="Z23" s="1533"/>
    </row>
    <row r="24" spans="1:26" ht="38.25">
      <c r="A24" s="1533"/>
      <c r="B24" s="1538" t="s">
        <v>3014</v>
      </c>
      <c r="C24" s="1538" t="s">
        <v>3003</v>
      </c>
      <c r="D24" s="1539" t="s">
        <v>3015</v>
      </c>
      <c r="E24" s="1538">
        <v>2</v>
      </c>
      <c r="F24" s="1538">
        <v>300</v>
      </c>
      <c r="G24" s="1538"/>
      <c r="H24" s="1538">
        <v>1.0309999999999999</v>
      </c>
      <c r="I24" s="1538">
        <f>F24*H24*E24</f>
        <v>618.59999999999991</v>
      </c>
      <c r="J24" s="1538"/>
      <c r="K24" s="1538" t="s">
        <v>1706</v>
      </c>
      <c r="L24" s="1533"/>
      <c r="M24" s="1533"/>
      <c r="N24" s="1533"/>
      <c r="O24" s="1533"/>
      <c r="P24" s="1533"/>
      <c r="Q24" s="1533"/>
      <c r="R24" s="1533"/>
      <c r="S24" s="1533"/>
      <c r="T24" s="1533"/>
      <c r="U24" s="1533"/>
      <c r="V24" s="1533"/>
      <c r="W24" s="1533"/>
      <c r="X24" s="1533"/>
      <c r="Y24" s="1533"/>
      <c r="Z24" s="1533"/>
    </row>
    <row r="25" spans="1:26" ht="38.25">
      <c r="A25" s="1533"/>
      <c r="B25" s="1538" t="s">
        <v>3016</v>
      </c>
      <c r="C25" s="1538" t="s">
        <v>3003</v>
      </c>
      <c r="D25" s="1539" t="s">
        <v>3017</v>
      </c>
      <c r="E25" s="1538">
        <v>2</v>
      </c>
      <c r="F25" s="1538"/>
      <c r="G25" s="1538"/>
      <c r="H25" s="1538"/>
      <c r="I25" s="1538">
        <v>0.71</v>
      </c>
      <c r="J25" s="1538"/>
      <c r="K25" s="1538" t="s">
        <v>1706</v>
      </c>
      <c r="L25" s="1533"/>
      <c r="M25" s="1533"/>
      <c r="N25" s="1533"/>
      <c r="O25" s="1533"/>
      <c r="P25" s="1533"/>
      <c r="Q25" s="1533"/>
      <c r="R25" s="1533"/>
      <c r="S25" s="1533"/>
      <c r="T25" s="1533"/>
      <c r="U25" s="1533"/>
      <c r="V25" s="1533"/>
      <c r="W25" s="1533"/>
      <c r="X25" s="1533"/>
      <c r="Y25" s="1533"/>
      <c r="Z25" s="1533"/>
    </row>
    <row r="26" spans="1:26" ht="12.75">
      <c r="A26" s="1533"/>
      <c r="B26" s="1887" t="s">
        <v>3018</v>
      </c>
      <c r="C26" s="1600"/>
      <c r="D26" s="1600"/>
      <c r="E26" s="1600"/>
      <c r="F26" s="1600"/>
      <c r="G26" s="1600"/>
      <c r="H26" s="1600"/>
      <c r="I26" s="1600"/>
      <c r="J26" s="1600"/>
      <c r="K26" s="1600"/>
      <c r="L26" s="1533"/>
      <c r="M26" s="1533"/>
      <c r="N26" s="1533"/>
      <c r="O26" s="1533"/>
      <c r="P26" s="1533"/>
      <c r="Q26" s="1533"/>
      <c r="R26" s="1533"/>
      <c r="S26" s="1533"/>
      <c r="T26" s="1533"/>
      <c r="U26" s="1533"/>
      <c r="V26" s="1533"/>
      <c r="W26" s="1533"/>
      <c r="X26" s="1533"/>
      <c r="Y26" s="1533"/>
      <c r="Z26" s="1533"/>
    </row>
    <row r="27" spans="1:26" ht="12.75">
      <c r="A27" s="1533"/>
      <c r="B27" s="1541" t="s">
        <v>329</v>
      </c>
      <c r="C27" s="1541"/>
      <c r="D27" s="1542" t="s">
        <v>3019</v>
      </c>
      <c r="E27" s="1541"/>
      <c r="F27" s="1541"/>
      <c r="G27" s="1541"/>
      <c r="H27" s="1541"/>
      <c r="I27" s="1541"/>
      <c r="J27" s="1541"/>
      <c r="K27" s="1541"/>
      <c r="L27" s="1533"/>
      <c r="M27" s="1533"/>
      <c r="N27" s="1533"/>
      <c r="O27" s="1533"/>
      <c r="P27" s="1533"/>
      <c r="Q27" s="1533"/>
      <c r="R27" s="1533"/>
      <c r="S27" s="1533"/>
      <c r="T27" s="1533"/>
      <c r="U27" s="1533"/>
      <c r="V27" s="1533"/>
      <c r="W27" s="1533"/>
      <c r="X27" s="1533"/>
      <c r="Y27" s="1533"/>
      <c r="Z27" s="1533"/>
    </row>
    <row r="28" spans="1:26" ht="63.75">
      <c r="A28" s="1533"/>
      <c r="B28" s="1538" t="s">
        <v>3020</v>
      </c>
      <c r="C28" s="1538" t="s">
        <v>3003</v>
      </c>
      <c r="D28" s="1539" t="s">
        <v>3021</v>
      </c>
      <c r="E28" s="1538">
        <v>1</v>
      </c>
      <c r="F28" s="1538"/>
      <c r="G28" s="1538"/>
      <c r="H28" s="1538"/>
      <c r="I28" s="1538"/>
      <c r="J28" s="1538">
        <f>I24*7.7/1000</f>
        <v>4.7632199999999996</v>
      </c>
      <c r="K28" s="1538" t="s">
        <v>3022</v>
      </c>
      <c r="L28" s="1533"/>
      <c r="M28" s="1533"/>
      <c r="N28" s="1533"/>
      <c r="O28" s="1533"/>
      <c r="P28" s="1533"/>
      <c r="Q28" s="1533"/>
      <c r="R28" s="1533"/>
      <c r="S28" s="1533"/>
      <c r="T28" s="1533"/>
      <c r="U28" s="1533"/>
      <c r="V28" s="1533"/>
      <c r="W28" s="1533"/>
      <c r="X28" s="1533"/>
      <c r="Y28" s="1533"/>
      <c r="Z28" s="1533"/>
    </row>
    <row r="29" spans="1:26" ht="12.75">
      <c r="A29" s="1533"/>
      <c r="B29" s="1887" t="s">
        <v>3023</v>
      </c>
      <c r="C29" s="1600"/>
      <c r="D29" s="1600"/>
      <c r="E29" s="1600"/>
      <c r="F29" s="1600"/>
      <c r="G29" s="1600"/>
      <c r="H29" s="1600"/>
      <c r="I29" s="1600"/>
      <c r="J29" s="1600"/>
      <c r="K29" s="1600"/>
      <c r="L29" s="1533"/>
      <c r="M29" s="1533"/>
      <c r="N29" s="1533"/>
      <c r="O29" s="1533"/>
      <c r="P29" s="1533"/>
      <c r="Q29" s="1533"/>
      <c r="R29" s="1533"/>
      <c r="S29" s="1533"/>
      <c r="T29" s="1533"/>
      <c r="U29" s="1533"/>
      <c r="V29" s="1533"/>
      <c r="W29" s="1533"/>
      <c r="X29" s="1533"/>
      <c r="Y29" s="1533"/>
      <c r="Z29" s="1533"/>
    </row>
    <row r="30" spans="1:26" ht="12.75">
      <c r="A30" s="1533"/>
      <c r="B30" s="1541" t="s">
        <v>347</v>
      </c>
      <c r="C30" s="1541"/>
      <c r="D30" s="1542" t="s">
        <v>3024</v>
      </c>
      <c r="E30" s="1541"/>
      <c r="F30" s="1541"/>
      <c r="G30" s="1541"/>
      <c r="H30" s="1541"/>
      <c r="I30" s="1541"/>
      <c r="J30" s="1541"/>
      <c r="K30" s="1541"/>
      <c r="L30" s="1533"/>
      <c r="M30" s="1533"/>
      <c r="N30" s="1533"/>
      <c r="O30" s="1533"/>
      <c r="P30" s="1533"/>
      <c r="Q30" s="1533"/>
      <c r="R30" s="1533"/>
      <c r="S30" s="1533"/>
      <c r="T30" s="1533"/>
      <c r="U30" s="1533"/>
      <c r="V30" s="1533"/>
      <c r="W30" s="1533"/>
      <c r="X30" s="1533"/>
      <c r="Y30" s="1533"/>
      <c r="Z30" s="1533"/>
    </row>
    <row r="31" spans="1:26" ht="38.25">
      <c r="A31" s="1533"/>
      <c r="B31" s="1538" t="s">
        <v>3025</v>
      </c>
      <c r="C31" s="1538" t="s">
        <v>3003</v>
      </c>
      <c r="D31" s="1539" t="s">
        <v>3026</v>
      </c>
      <c r="E31" s="1538">
        <v>1</v>
      </c>
      <c r="F31" s="1538">
        <v>300</v>
      </c>
      <c r="G31" s="1538">
        <v>3.5619999999999998</v>
      </c>
      <c r="H31" s="1538"/>
      <c r="I31" s="1538">
        <f>F31*G31*E31</f>
        <v>1068.5999999999999</v>
      </c>
      <c r="J31" s="1538"/>
      <c r="K31" s="1538" t="s">
        <v>1706</v>
      </c>
      <c r="L31" s="1533"/>
      <c r="M31" s="1533"/>
      <c r="N31" s="1533"/>
      <c r="O31" s="1533"/>
      <c r="P31" s="1533"/>
      <c r="Q31" s="1533"/>
      <c r="R31" s="1533"/>
      <c r="S31" s="1533"/>
      <c r="T31" s="1533"/>
      <c r="U31" s="1533"/>
      <c r="V31" s="1533"/>
      <c r="W31" s="1533"/>
      <c r="X31" s="1533"/>
      <c r="Y31" s="1533"/>
      <c r="Z31" s="1533"/>
    </row>
    <row r="32" spans="1:26" ht="51">
      <c r="A32" s="1533"/>
      <c r="B32" s="1538" t="s">
        <v>3027</v>
      </c>
      <c r="C32" s="1538" t="s">
        <v>3003</v>
      </c>
      <c r="D32" s="1539" t="s">
        <v>3028</v>
      </c>
      <c r="E32" s="1538">
        <v>60</v>
      </c>
      <c r="F32" s="1538"/>
      <c r="G32" s="1538"/>
      <c r="H32" s="1538"/>
      <c r="I32" s="1538"/>
      <c r="J32" s="1538"/>
      <c r="K32" s="1538" t="s">
        <v>2979</v>
      </c>
      <c r="L32" s="1533"/>
      <c r="M32" s="1533"/>
      <c r="N32" s="1533"/>
      <c r="O32" s="1533"/>
      <c r="P32" s="1533"/>
      <c r="Q32" s="1533"/>
      <c r="R32" s="1533"/>
      <c r="S32" s="1533"/>
      <c r="T32" s="1533"/>
      <c r="U32" s="1533"/>
      <c r="V32" s="1533"/>
      <c r="W32" s="1533"/>
      <c r="X32" s="1533"/>
      <c r="Y32" s="1533"/>
      <c r="Z32" s="1533"/>
    </row>
    <row r="33" spans="1:26" ht="12.75">
      <c r="A33" s="1533"/>
      <c r="B33" s="1545"/>
      <c r="C33" s="1545"/>
      <c r="D33" s="1546"/>
      <c r="E33" s="1547"/>
      <c r="F33" s="1547"/>
      <c r="G33" s="1547"/>
      <c r="H33" s="1547"/>
      <c r="I33" s="1547"/>
      <c r="J33" s="1547"/>
      <c r="K33" s="1545"/>
      <c r="L33" s="1533"/>
      <c r="M33" s="1533"/>
      <c r="N33" s="1533"/>
      <c r="O33" s="1533"/>
      <c r="P33" s="1533"/>
      <c r="Q33" s="1533"/>
      <c r="R33" s="1533"/>
      <c r="S33" s="1533"/>
      <c r="T33" s="1533"/>
      <c r="U33" s="1533"/>
      <c r="V33" s="1533"/>
      <c r="W33" s="1533"/>
      <c r="X33" s="1533"/>
      <c r="Y33" s="1533"/>
      <c r="Z33" s="1533"/>
    </row>
    <row r="34" spans="1:26" ht="12.75">
      <c r="A34" s="1533"/>
      <c r="B34" s="1545"/>
      <c r="C34" s="1545"/>
      <c r="D34" s="1546"/>
      <c r="E34" s="1547"/>
      <c r="F34" s="1547"/>
      <c r="G34" s="1547"/>
      <c r="H34" s="1547"/>
      <c r="I34" s="1547"/>
      <c r="J34" s="1547"/>
      <c r="K34" s="1545"/>
      <c r="L34" s="1533"/>
      <c r="M34" s="1533"/>
      <c r="N34" s="1533"/>
      <c r="O34" s="1533"/>
      <c r="P34" s="1533"/>
      <c r="Q34" s="1533"/>
      <c r="R34" s="1533"/>
      <c r="S34" s="1533"/>
      <c r="T34" s="1533"/>
      <c r="U34" s="1533"/>
      <c r="V34" s="1533"/>
      <c r="W34" s="1533"/>
      <c r="X34" s="1533"/>
      <c r="Y34" s="1533"/>
      <c r="Z34" s="1533"/>
    </row>
    <row r="35" spans="1:26" ht="12.75">
      <c r="A35" s="1533"/>
      <c r="B35" s="1545"/>
      <c r="C35" s="1545"/>
      <c r="D35" s="1546"/>
      <c r="E35" s="1547"/>
      <c r="F35" s="1547"/>
      <c r="G35" s="1547"/>
      <c r="H35" s="1547"/>
      <c r="I35" s="1547"/>
      <c r="J35" s="1547"/>
      <c r="K35" s="1545"/>
      <c r="L35" s="1533"/>
      <c r="M35" s="1533"/>
      <c r="N35" s="1533"/>
      <c r="O35" s="1533"/>
      <c r="P35" s="1533"/>
      <c r="Q35" s="1533"/>
      <c r="R35" s="1533"/>
      <c r="S35" s="1533"/>
      <c r="T35" s="1533"/>
      <c r="U35" s="1533"/>
      <c r="V35" s="1533"/>
      <c r="W35" s="1533"/>
      <c r="X35" s="1533"/>
      <c r="Y35" s="1533"/>
      <c r="Z35" s="1533"/>
    </row>
    <row r="36" spans="1:26" ht="12.75">
      <c r="A36" s="1533"/>
      <c r="B36" s="1545"/>
      <c r="C36" s="1545"/>
      <c r="D36" s="1546"/>
      <c r="E36" s="1547"/>
      <c r="F36" s="1547"/>
      <c r="G36" s="1547"/>
      <c r="H36" s="1547"/>
      <c r="I36" s="1547"/>
      <c r="J36" s="1547"/>
      <c r="K36" s="1545"/>
      <c r="L36" s="1533"/>
      <c r="M36" s="1533"/>
      <c r="N36" s="1533"/>
      <c r="O36" s="1533"/>
      <c r="P36" s="1533"/>
      <c r="Q36" s="1533"/>
      <c r="R36" s="1533"/>
      <c r="S36" s="1533"/>
      <c r="T36" s="1533"/>
      <c r="U36" s="1533"/>
      <c r="V36" s="1533"/>
      <c r="W36" s="1533"/>
      <c r="X36" s="1533"/>
      <c r="Y36" s="1533"/>
      <c r="Z36" s="1533"/>
    </row>
    <row r="37" spans="1:26" ht="12.75">
      <c r="A37" s="1533"/>
      <c r="B37" s="1545"/>
      <c r="C37" s="1545"/>
      <c r="D37" s="1546"/>
      <c r="E37" s="1547"/>
      <c r="F37" s="1547"/>
      <c r="G37" s="1547"/>
      <c r="H37" s="1547"/>
      <c r="I37" s="1547"/>
      <c r="J37" s="1547"/>
      <c r="K37" s="1545"/>
      <c r="L37" s="1533"/>
      <c r="M37" s="1533"/>
      <c r="N37" s="1533"/>
      <c r="O37" s="1533"/>
      <c r="P37" s="1533"/>
      <c r="Q37" s="1533"/>
      <c r="R37" s="1533"/>
      <c r="S37" s="1533"/>
      <c r="T37" s="1533"/>
      <c r="U37" s="1533"/>
      <c r="V37" s="1533"/>
      <c r="W37" s="1533"/>
      <c r="X37" s="1533"/>
      <c r="Y37" s="1533"/>
      <c r="Z37" s="1533"/>
    </row>
    <row r="38" spans="1:26" ht="12.75">
      <c r="A38" s="1533"/>
      <c r="B38" s="1545"/>
      <c r="C38" s="1545"/>
      <c r="D38" s="1546"/>
      <c r="E38" s="1547"/>
      <c r="F38" s="1547"/>
      <c r="G38" s="1547"/>
      <c r="H38" s="1547"/>
      <c r="I38" s="1547"/>
      <c r="J38" s="1547"/>
      <c r="K38" s="1545"/>
      <c r="L38" s="1533"/>
      <c r="M38" s="1533"/>
      <c r="N38" s="1533"/>
      <c r="O38" s="1533"/>
      <c r="P38" s="1533"/>
      <c r="Q38" s="1533"/>
      <c r="R38" s="1533"/>
      <c r="S38" s="1533"/>
      <c r="T38" s="1533"/>
      <c r="U38" s="1533"/>
      <c r="V38" s="1533"/>
      <c r="W38" s="1533"/>
      <c r="X38" s="1533"/>
      <c r="Y38" s="1533"/>
      <c r="Z38" s="1533"/>
    </row>
    <row r="39" spans="1:26" ht="12.75">
      <c r="A39" s="1533"/>
      <c r="B39" s="1545"/>
      <c r="C39" s="1545"/>
      <c r="D39" s="1546"/>
      <c r="E39" s="1547"/>
      <c r="F39" s="1547"/>
      <c r="G39" s="1547"/>
      <c r="H39" s="1547"/>
      <c r="I39" s="1547"/>
      <c r="J39" s="1547"/>
      <c r="K39" s="1545"/>
      <c r="L39" s="1533"/>
      <c r="M39" s="1533"/>
      <c r="N39" s="1533"/>
      <c r="O39" s="1533"/>
      <c r="P39" s="1533"/>
      <c r="Q39" s="1533"/>
      <c r="R39" s="1533"/>
      <c r="S39" s="1533"/>
      <c r="T39" s="1533"/>
      <c r="U39" s="1533"/>
      <c r="V39" s="1533"/>
      <c r="W39" s="1533"/>
      <c r="X39" s="1533"/>
      <c r="Y39" s="1533"/>
      <c r="Z39" s="1533"/>
    </row>
    <row r="40" spans="1:26" ht="12.75">
      <c r="A40" s="1533"/>
      <c r="B40" s="1545"/>
      <c r="C40" s="1545"/>
      <c r="D40" s="1546"/>
      <c r="E40" s="1547"/>
      <c r="F40" s="1547"/>
      <c r="G40" s="1547"/>
      <c r="H40" s="1547"/>
      <c r="I40" s="1547"/>
      <c r="J40" s="1547"/>
      <c r="K40" s="1545"/>
      <c r="L40" s="1533"/>
      <c r="M40" s="1533"/>
      <c r="N40" s="1533"/>
      <c r="O40" s="1533"/>
      <c r="P40" s="1533"/>
      <c r="Q40" s="1533"/>
      <c r="R40" s="1533"/>
      <c r="S40" s="1533"/>
      <c r="T40" s="1533"/>
      <c r="U40" s="1533"/>
      <c r="V40" s="1533"/>
      <c r="W40" s="1533"/>
      <c r="X40" s="1533"/>
      <c r="Y40" s="1533"/>
      <c r="Z40" s="1533"/>
    </row>
    <row r="41" spans="1:26" ht="12.75">
      <c r="A41" s="1533"/>
      <c r="B41" s="1545"/>
      <c r="C41" s="1545"/>
      <c r="D41" s="1546"/>
      <c r="E41" s="1547"/>
      <c r="F41" s="1547"/>
      <c r="G41" s="1547"/>
      <c r="H41" s="1547"/>
      <c r="I41" s="1547"/>
      <c r="J41" s="1547"/>
      <c r="K41" s="1545"/>
      <c r="L41" s="1533"/>
      <c r="M41" s="1533"/>
      <c r="N41" s="1533"/>
      <c r="O41" s="1533"/>
      <c r="P41" s="1533"/>
      <c r="Q41" s="1533"/>
      <c r="R41" s="1533"/>
      <c r="S41" s="1533"/>
      <c r="T41" s="1533"/>
      <c r="U41" s="1533"/>
      <c r="V41" s="1533"/>
      <c r="W41" s="1533"/>
      <c r="X41" s="1533"/>
      <c r="Y41" s="1533"/>
      <c r="Z41" s="1533"/>
    </row>
    <row r="42" spans="1:26" ht="12.75">
      <c r="A42" s="1533"/>
      <c r="B42" s="1545"/>
      <c r="C42" s="1545"/>
      <c r="D42" s="1546"/>
      <c r="E42" s="1547"/>
      <c r="F42" s="1547"/>
      <c r="G42" s="1547"/>
      <c r="H42" s="1547"/>
      <c r="I42" s="1547"/>
      <c r="J42" s="1547"/>
      <c r="K42" s="1545"/>
      <c r="L42" s="1533"/>
      <c r="M42" s="1533"/>
      <c r="N42" s="1533"/>
      <c r="O42" s="1533"/>
      <c r="P42" s="1533"/>
      <c r="Q42" s="1533"/>
      <c r="R42" s="1533"/>
      <c r="S42" s="1533"/>
      <c r="T42" s="1533"/>
      <c r="U42" s="1533"/>
      <c r="V42" s="1533"/>
      <c r="W42" s="1533"/>
      <c r="X42" s="1533"/>
      <c r="Y42" s="1533"/>
      <c r="Z42" s="1533"/>
    </row>
    <row r="43" spans="1:26" ht="12.75">
      <c r="A43" s="1533"/>
      <c r="B43" s="1545"/>
      <c r="C43" s="1545"/>
      <c r="D43" s="1546"/>
      <c r="E43" s="1547"/>
      <c r="F43" s="1547"/>
      <c r="G43" s="1547"/>
      <c r="H43" s="1547"/>
      <c r="I43" s="1547"/>
      <c r="J43" s="1547"/>
      <c r="K43" s="1545"/>
      <c r="L43" s="1533"/>
      <c r="M43" s="1533"/>
      <c r="N43" s="1533"/>
      <c r="O43" s="1533"/>
      <c r="P43" s="1533"/>
      <c r="Q43" s="1533"/>
      <c r="R43" s="1533"/>
      <c r="S43" s="1533"/>
      <c r="T43" s="1533"/>
      <c r="U43" s="1533"/>
      <c r="V43" s="1533"/>
      <c r="W43" s="1533"/>
      <c r="X43" s="1533"/>
      <c r="Y43" s="1533"/>
      <c r="Z43" s="1533"/>
    </row>
    <row r="44" spans="1:26" ht="12.75">
      <c r="A44" s="1533"/>
      <c r="B44" s="1545"/>
      <c r="C44" s="1545"/>
      <c r="D44" s="1546"/>
      <c r="E44" s="1547"/>
      <c r="F44" s="1547"/>
      <c r="G44" s="1547"/>
      <c r="H44" s="1547"/>
      <c r="I44" s="1547"/>
      <c r="J44" s="1547"/>
      <c r="K44" s="1545"/>
      <c r="L44" s="1533"/>
      <c r="M44" s="1533"/>
      <c r="N44" s="1533"/>
      <c r="O44" s="1533"/>
      <c r="P44" s="1533"/>
      <c r="Q44" s="1533"/>
      <c r="R44" s="1533"/>
      <c r="S44" s="1533"/>
      <c r="T44" s="1533"/>
      <c r="U44" s="1533"/>
      <c r="V44" s="1533"/>
      <c r="W44" s="1533"/>
      <c r="X44" s="1533"/>
      <c r="Y44" s="1533"/>
      <c r="Z44" s="1533"/>
    </row>
    <row r="45" spans="1:26" ht="12.75">
      <c r="A45" s="1533"/>
      <c r="B45" s="1545"/>
      <c r="C45" s="1545"/>
      <c r="D45" s="1546"/>
      <c r="E45" s="1547"/>
      <c r="F45" s="1547"/>
      <c r="G45" s="1547"/>
      <c r="H45" s="1547"/>
      <c r="I45" s="1547"/>
      <c r="J45" s="1547"/>
      <c r="K45" s="1545"/>
      <c r="L45" s="1533"/>
      <c r="M45" s="1533"/>
      <c r="N45" s="1533"/>
      <c r="O45" s="1533"/>
      <c r="P45" s="1533"/>
      <c r="Q45" s="1533"/>
      <c r="R45" s="1533"/>
      <c r="S45" s="1533"/>
      <c r="T45" s="1533"/>
      <c r="U45" s="1533"/>
      <c r="V45" s="1533"/>
      <c r="W45" s="1533"/>
      <c r="X45" s="1533"/>
      <c r="Y45" s="1533"/>
      <c r="Z45" s="1533"/>
    </row>
    <row r="46" spans="1:26" ht="12.75">
      <c r="A46" s="1533"/>
      <c r="B46" s="1545"/>
      <c r="C46" s="1545"/>
      <c r="D46" s="1546"/>
      <c r="E46" s="1547"/>
      <c r="F46" s="1547"/>
      <c r="G46" s="1547"/>
      <c r="H46" s="1547"/>
      <c r="I46" s="1547"/>
      <c r="J46" s="1547"/>
      <c r="K46" s="1545"/>
      <c r="L46" s="1533"/>
      <c r="M46" s="1533"/>
      <c r="N46" s="1533"/>
      <c r="O46" s="1533"/>
      <c r="P46" s="1533"/>
      <c r="Q46" s="1533"/>
      <c r="R46" s="1533"/>
      <c r="S46" s="1533"/>
      <c r="T46" s="1533"/>
      <c r="U46" s="1533"/>
      <c r="V46" s="1533"/>
      <c r="W46" s="1533"/>
      <c r="X46" s="1533"/>
      <c r="Y46" s="1533"/>
      <c r="Z46" s="1533"/>
    </row>
    <row r="47" spans="1:26" ht="12.75">
      <c r="A47" s="1533"/>
      <c r="B47" s="1545"/>
      <c r="C47" s="1545"/>
      <c r="D47" s="1546"/>
      <c r="E47" s="1547"/>
      <c r="F47" s="1547"/>
      <c r="G47" s="1547"/>
      <c r="H47" s="1547"/>
      <c r="I47" s="1547"/>
      <c r="J47" s="1547"/>
      <c r="K47" s="1545"/>
      <c r="L47" s="1533"/>
      <c r="M47" s="1533"/>
      <c r="N47" s="1533"/>
      <c r="O47" s="1533"/>
      <c r="P47" s="1533"/>
      <c r="Q47" s="1533"/>
      <c r="R47" s="1533"/>
      <c r="S47" s="1533"/>
      <c r="T47" s="1533"/>
      <c r="U47" s="1533"/>
      <c r="V47" s="1533"/>
      <c r="W47" s="1533"/>
      <c r="X47" s="1533"/>
      <c r="Y47" s="1533"/>
      <c r="Z47" s="1533"/>
    </row>
    <row r="48" spans="1:26" ht="12.75">
      <c r="A48" s="1533"/>
      <c r="B48" s="1545"/>
      <c r="C48" s="1545"/>
      <c r="D48" s="1546"/>
      <c r="E48" s="1547"/>
      <c r="F48" s="1547"/>
      <c r="G48" s="1547"/>
      <c r="H48" s="1547"/>
      <c r="I48" s="1547"/>
      <c r="J48" s="1547"/>
      <c r="K48" s="1545"/>
      <c r="L48" s="1533"/>
      <c r="M48" s="1533"/>
      <c r="N48" s="1533"/>
      <c r="O48" s="1533"/>
      <c r="P48" s="1533"/>
      <c r="Q48" s="1533"/>
      <c r="R48" s="1533"/>
      <c r="S48" s="1533"/>
      <c r="T48" s="1533"/>
      <c r="U48" s="1533"/>
      <c r="V48" s="1533"/>
      <c r="W48" s="1533"/>
      <c r="X48" s="1533"/>
      <c r="Y48" s="1533"/>
      <c r="Z48" s="1533"/>
    </row>
    <row r="49" spans="1:26" ht="12.75">
      <c r="A49" s="1533"/>
      <c r="B49" s="1545"/>
      <c r="C49" s="1545"/>
      <c r="D49" s="1546"/>
      <c r="E49" s="1547"/>
      <c r="F49" s="1547"/>
      <c r="G49" s="1547"/>
      <c r="H49" s="1547"/>
      <c r="I49" s="1547"/>
      <c r="J49" s="1547"/>
      <c r="K49" s="1545"/>
      <c r="L49" s="1533"/>
      <c r="M49" s="1533"/>
      <c r="N49" s="1533"/>
      <c r="O49" s="1533"/>
      <c r="P49" s="1533"/>
      <c r="Q49" s="1533"/>
      <c r="R49" s="1533"/>
      <c r="S49" s="1533"/>
      <c r="T49" s="1533"/>
      <c r="U49" s="1533"/>
      <c r="V49" s="1533"/>
      <c r="W49" s="1533"/>
      <c r="X49" s="1533"/>
      <c r="Y49" s="1533"/>
      <c r="Z49" s="1533"/>
    </row>
    <row r="50" spans="1:26" ht="12.75">
      <c r="A50" s="1533"/>
      <c r="B50" s="1545"/>
      <c r="C50" s="1545"/>
      <c r="D50" s="1546"/>
      <c r="E50" s="1547"/>
      <c r="F50" s="1547"/>
      <c r="G50" s="1547"/>
      <c r="H50" s="1547"/>
      <c r="I50" s="1547"/>
      <c r="J50" s="1547"/>
      <c r="K50" s="1545"/>
      <c r="L50" s="1533"/>
      <c r="M50" s="1533"/>
      <c r="N50" s="1533"/>
      <c r="O50" s="1533"/>
      <c r="P50" s="1533"/>
      <c r="Q50" s="1533"/>
      <c r="R50" s="1533"/>
      <c r="S50" s="1533"/>
      <c r="T50" s="1533"/>
      <c r="U50" s="1533"/>
      <c r="V50" s="1533"/>
      <c r="W50" s="1533"/>
      <c r="X50" s="1533"/>
      <c r="Y50" s="1533"/>
      <c r="Z50" s="1533"/>
    </row>
    <row r="51" spans="1:26" ht="12.75">
      <c r="A51" s="1533"/>
      <c r="B51" s="1545"/>
      <c r="C51" s="1545"/>
      <c r="D51" s="1546"/>
      <c r="E51" s="1547"/>
      <c r="F51" s="1547"/>
      <c r="G51" s="1547"/>
      <c r="H51" s="1547"/>
      <c r="I51" s="1547"/>
      <c r="J51" s="1547"/>
      <c r="K51" s="1545"/>
      <c r="L51" s="1533"/>
      <c r="M51" s="1533"/>
      <c r="N51" s="1533"/>
      <c r="O51" s="1533"/>
      <c r="P51" s="1533"/>
      <c r="Q51" s="1533"/>
      <c r="R51" s="1533"/>
      <c r="S51" s="1533"/>
      <c r="T51" s="1533"/>
      <c r="U51" s="1533"/>
      <c r="V51" s="1533"/>
      <c r="W51" s="1533"/>
      <c r="X51" s="1533"/>
      <c r="Y51" s="1533"/>
      <c r="Z51" s="1533"/>
    </row>
    <row r="52" spans="1:26" ht="12.75">
      <c r="A52" s="1533"/>
      <c r="B52" s="1545"/>
      <c r="C52" s="1545"/>
      <c r="D52" s="1546"/>
      <c r="E52" s="1547"/>
      <c r="F52" s="1547"/>
      <c r="G52" s="1547"/>
      <c r="H52" s="1547"/>
      <c r="I52" s="1547"/>
      <c r="J52" s="1547"/>
      <c r="K52" s="1545"/>
      <c r="L52" s="1533"/>
      <c r="M52" s="1533"/>
      <c r="N52" s="1533"/>
      <c r="O52" s="1533"/>
      <c r="P52" s="1533"/>
      <c r="Q52" s="1533"/>
      <c r="R52" s="1533"/>
      <c r="S52" s="1533"/>
      <c r="T52" s="1533"/>
      <c r="U52" s="1533"/>
      <c r="V52" s="1533"/>
      <c r="W52" s="1533"/>
      <c r="X52" s="1533"/>
      <c r="Y52" s="1533"/>
      <c r="Z52" s="1533"/>
    </row>
    <row r="53" spans="1:26" ht="12.75">
      <c r="A53" s="1533"/>
      <c r="B53" s="1545"/>
      <c r="C53" s="1545"/>
      <c r="D53" s="1546"/>
      <c r="E53" s="1547"/>
      <c r="F53" s="1547"/>
      <c r="G53" s="1547"/>
      <c r="H53" s="1547"/>
      <c r="I53" s="1547"/>
      <c r="J53" s="1547"/>
      <c r="K53" s="1545"/>
      <c r="L53" s="1533"/>
      <c r="M53" s="1533"/>
      <c r="N53" s="1533"/>
      <c r="O53" s="1533"/>
      <c r="P53" s="1533"/>
      <c r="Q53" s="1533"/>
      <c r="R53" s="1533"/>
      <c r="S53" s="1533"/>
      <c r="T53" s="1533"/>
      <c r="U53" s="1533"/>
      <c r="V53" s="1533"/>
      <c r="W53" s="1533"/>
      <c r="X53" s="1533"/>
      <c r="Y53" s="1533"/>
      <c r="Z53" s="1533"/>
    </row>
    <row r="54" spans="1:26" ht="12.75">
      <c r="A54" s="1533"/>
      <c r="B54" s="1545"/>
      <c r="C54" s="1545"/>
      <c r="D54" s="1546"/>
      <c r="E54" s="1547"/>
      <c r="F54" s="1547"/>
      <c r="G54" s="1547"/>
      <c r="H54" s="1547"/>
      <c r="I54" s="1547"/>
      <c r="J54" s="1547"/>
      <c r="K54" s="1545"/>
      <c r="L54" s="1533"/>
      <c r="M54" s="1533"/>
      <c r="N54" s="1533"/>
      <c r="O54" s="1533"/>
      <c r="P54" s="1533"/>
      <c r="Q54" s="1533"/>
      <c r="R54" s="1533"/>
      <c r="S54" s="1533"/>
      <c r="T54" s="1533"/>
      <c r="U54" s="1533"/>
      <c r="V54" s="1533"/>
      <c r="W54" s="1533"/>
      <c r="X54" s="1533"/>
      <c r="Y54" s="1533"/>
      <c r="Z54" s="1533"/>
    </row>
    <row r="55" spans="1:26" ht="12.75">
      <c r="A55" s="1533"/>
      <c r="B55" s="1545"/>
      <c r="C55" s="1545"/>
      <c r="D55" s="1546"/>
      <c r="E55" s="1547"/>
      <c r="F55" s="1547"/>
      <c r="G55" s="1547"/>
      <c r="H55" s="1547"/>
      <c r="I55" s="1547"/>
      <c r="J55" s="1547"/>
      <c r="K55" s="1545"/>
      <c r="L55" s="1533"/>
      <c r="M55" s="1533"/>
      <c r="N55" s="1533"/>
      <c r="O55" s="1533"/>
      <c r="P55" s="1533"/>
      <c r="Q55" s="1533"/>
      <c r="R55" s="1533"/>
      <c r="S55" s="1533"/>
      <c r="T55" s="1533"/>
      <c r="U55" s="1533"/>
      <c r="V55" s="1533"/>
      <c r="W55" s="1533"/>
      <c r="X55" s="1533"/>
      <c r="Y55" s="1533"/>
      <c r="Z55" s="1533"/>
    </row>
    <row r="56" spans="1:26" ht="12.75">
      <c r="A56" s="1533"/>
      <c r="B56" s="1545"/>
      <c r="C56" s="1545"/>
      <c r="D56" s="1546"/>
      <c r="E56" s="1547"/>
      <c r="F56" s="1547"/>
      <c r="G56" s="1547"/>
      <c r="H56" s="1547"/>
      <c r="I56" s="1547"/>
      <c r="J56" s="1547"/>
      <c r="K56" s="1545"/>
      <c r="L56" s="1533"/>
      <c r="M56" s="1533"/>
      <c r="N56" s="1533"/>
      <c r="O56" s="1533"/>
      <c r="P56" s="1533"/>
      <c r="Q56" s="1533"/>
      <c r="R56" s="1533"/>
      <c r="S56" s="1533"/>
      <c r="T56" s="1533"/>
      <c r="U56" s="1533"/>
      <c r="V56" s="1533"/>
      <c r="W56" s="1533"/>
      <c r="X56" s="1533"/>
      <c r="Y56" s="1533"/>
      <c r="Z56" s="1533"/>
    </row>
    <row r="57" spans="1:26" ht="12.75">
      <c r="A57" s="1533"/>
      <c r="B57" s="1545"/>
      <c r="C57" s="1545"/>
      <c r="D57" s="1546"/>
      <c r="E57" s="1547"/>
      <c r="F57" s="1547"/>
      <c r="G57" s="1547"/>
      <c r="H57" s="1547"/>
      <c r="I57" s="1547"/>
      <c r="J57" s="1547"/>
      <c r="K57" s="1545"/>
      <c r="L57" s="1533"/>
      <c r="M57" s="1533"/>
      <c r="N57" s="1533"/>
      <c r="O57" s="1533"/>
      <c r="P57" s="1533"/>
      <c r="Q57" s="1533"/>
      <c r="R57" s="1533"/>
      <c r="S57" s="1533"/>
      <c r="T57" s="1533"/>
      <c r="U57" s="1533"/>
      <c r="V57" s="1533"/>
      <c r="W57" s="1533"/>
      <c r="X57" s="1533"/>
      <c r="Y57" s="1533"/>
      <c r="Z57" s="1533"/>
    </row>
    <row r="58" spans="1:26" ht="12.75">
      <c r="A58" s="1533"/>
      <c r="B58" s="1545"/>
      <c r="C58" s="1545"/>
      <c r="D58" s="1546"/>
      <c r="E58" s="1547"/>
      <c r="F58" s="1547"/>
      <c r="G58" s="1547"/>
      <c r="H58" s="1547"/>
      <c r="I58" s="1547"/>
      <c r="J58" s="1547"/>
      <c r="K58" s="1545"/>
      <c r="L58" s="1533"/>
      <c r="M58" s="1533"/>
      <c r="N58" s="1533"/>
      <c r="O58" s="1533"/>
      <c r="P58" s="1533"/>
      <c r="Q58" s="1533"/>
      <c r="R58" s="1533"/>
      <c r="S58" s="1533"/>
      <c r="T58" s="1533"/>
      <c r="U58" s="1533"/>
      <c r="V58" s="1533"/>
      <c r="W58" s="1533"/>
      <c r="X58" s="1533"/>
      <c r="Y58" s="1533"/>
      <c r="Z58" s="1533"/>
    </row>
    <row r="59" spans="1:26" ht="12.75">
      <c r="A59" s="1533"/>
      <c r="B59" s="1545"/>
      <c r="C59" s="1545"/>
      <c r="D59" s="1546"/>
      <c r="E59" s="1547"/>
      <c r="F59" s="1547"/>
      <c r="G59" s="1547"/>
      <c r="H59" s="1547"/>
      <c r="I59" s="1547"/>
      <c r="J59" s="1547"/>
      <c r="K59" s="1545"/>
      <c r="L59" s="1533"/>
      <c r="M59" s="1533"/>
      <c r="N59" s="1533"/>
      <c r="O59" s="1533"/>
      <c r="P59" s="1533"/>
      <c r="Q59" s="1533"/>
      <c r="R59" s="1533"/>
      <c r="S59" s="1533"/>
      <c r="T59" s="1533"/>
      <c r="U59" s="1533"/>
      <c r="V59" s="1533"/>
      <c r="W59" s="1533"/>
      <c r="X59" s="1533"/>
      <c r="Y59" s="1533"/>
      <c r="Z59" s="1533"/>
    </row>
    <row r="60" spans="1:26" ht="12.75">
      <c r="A60" s="1533"/>
      <c r="B60" s="1545"/>
      <c r="C60" s="1545"/>
      <c r="D60" s="1546"/>
      <c r="E60" s="1547"/>
      <c r="F60" s="1547"/>
      <c r="G60" s="1547"/>
      <c r="H60" s="1547"/>
      <c r="I60" s="1547"/>
      <c r="J60" s="1547"/>
      <c r="K60" s="1545"/>
      <c r="L60" s="1533"/>
      <c r="M60" s="1533"/>
      <c r="N60" s="1533"/>
      <c r="O60" s="1533"/>
      <c r="P60" s="1533"/>
      <c r="Q60" s="1533"/>
      <c r="R60" s="1533"/>
      <c r="S60" s="1533"/>
      <c r="T60" s="1533"/>
      <c r="U60" s="1533"/>
      <c r="V60" s="1533"/>
      <c r="W60" s="1533"/>
      <c r="X60" s="1533"/>
      <c r="Y60" s="1533"/>
      <c r="Z60" s="1533"/>
    </row>
    <row r="61" spans="1:26" ht="12.75">
      <c r="A61" s="1533"/>
      <c r="B61" s="1545"/>
      <c r="C61" s="1545"/>
      <c r="D61" s="1546"/>
      <c r="E61" s="1547"/>
      <c r="F61" s="1547"/>
      <c r="G61" s="1547"/>
      <c r="H61" s="1547"/>
      <c r="I61" s="1547"/>
      <c r="J61" s="1547"/>
      <c r="K61" s="1545"/>
      <c r="L61" s="1533"/>
      <c r="M61" s="1533"/>
      <c r="N61" s="1533"/>
      <c r="O61" s="1533"/>
      <c r="P61" s="1533"/>
      <c r="Q61" s="1533"/>
      <c r="R61" s="1533"/>
      <c r="S61" s="1533"/>
      <c r="T61" s="1533"/>
      <c r="U61" s="1533"/>
      <c r="V61" s="1533"/>
      <c r="W61" s="1533"/>
      <c r="X61" s="1533"/>
      <c r="Y61" s="1533"/>
      <c r="Z61" s="1533"/>
    </row>
    <row r="62" spans="1:26" ht="12.75">
      <c r="A62" s="1533"/>
      <c r="B62" s="1545"/>
      <c r="C62" s="1545"/>
      <c r="D62" s="1546"/>
      <c r="E62" s="1547"/>
      <c r="F62" s="1547"/>
      <c r="G62" s="1547"/>
      <c r="H62" s="1547"/>
      <c r="I62" s="1547"/>
      <c r="J62" s="1547"/>
      <c r="K62" s="1545"/>
      <c r="L62" s="1533"/>
      <c r="M62" s="1533"/>
      <c r="N62" s="1533"/>
      <c r="O62" s="1533"/>
      <c r="P62" s="1533"/>
      <c r="Q62" s="1533"/>
      <c r="R62" s="1533"/>
      <c r="S62" s="1533"/>
      <c r="T62" s="1533"/>
      <c r="U62" s="1533"/>
      <c r="V62" s="1533"/>
      <c r="W62" s="1533"/>
      <c r="X62" s="1533"/>
      <c r="Y62" s="1533"/>
      <c r="Z62" s="1533"/>
    </row>
    <row r="63" spans="1:26" ht="12.75">
      <c r="A63" s="1533"/>
      <c r="B63" s="1545"/>
      <c r="C63" s="1545"/>
      <c r="D63" s="1546"/>
      <c r="E63" s="1547"/>
      <c r="F63" s="1547"/>
      <c r="G63" s="1547"/>
      <c r="H63" s="1547"/>
      <c r="I63" s="1547"/>
      <c r="J63" s="1547"/>
      <c r="K63" s="1545"/>
      <c r="L63" s="1533"/>
      <c r="M63" s="1533"/>
      <c r="N63" s="1533"/>
      <c r="O63" s="1533"/>
      <c r="P63" s="1533"/>
      <c r="Q63" s="1533"/>
      <c r="R63" s="1533"/>
      <c r="S63" s="1533"/>
      <c r="T63" s="1533"/>
      <c r="U63" s="1533"/>
      <c r="V63" s="1533"/>
      <c r="W63" s="1533"/>
      <c r="X63" s="1533"/>
      <c r="Y63" s="1533"/>
      <c r="Z63" s="1533"/>
    </row>
    <row r="64" spans="1:26" ht="12.75">
      <c r="A64" s="1533"/>
      <c r="B64" s="1545"/>
      <c r="C64" s="1545"/>
      <c r="D64" s="1546"/>
      <c r="E64" s="1547"/>
      <c r="F64" s="1547"/>
      <c r="G64" s="1547"/>
      <c r="H64" s="1547"/>
      <c r="I64" s="1547"/>
      <c r="J64" s="1547"/>
      <c r="K64" s="1545"/>
      <c r="L64" s="1533"/>
      <c r="M64" s="1533"/>
      <c r="N64" s="1533"/>
      <c r="O64" s="1533"/>
      <c r="P64" s="1533"/>
      <c r="Q64" s="1533"/>
      <c r="R64" s="1533"/>
      <c r="S64" s="1533"/>
      <c r="T64" s="1533"/>
      <c r="U64" s="1533"/>
      <c r="V64" s="1533"/>
      <c r="W64" s="1533"/>
      <c r="X64" s="1533"/>
      <c r="Y64" s="1533"/>
      <c r="Z64" s="1533"/>
    </row>
    <row r="65" spans="1:26" ht="12.75">
      <c r="A65" s="1533"/>
      <c r="B65" s="1545"/>
      <c r="C65" s="1545"/>
      <c r="D65" s="1546"/>
      <c r="E65" s="1547"/>
      <c r="F65" s="1547"/>
      <c r="G65" s="1547"/>
      <c r="H65" s="1547"/>
      <c r="I65" s="1547"/>
      <c r="J65" s="1547"/>
      <c r="K65" s="1545"/>
      <c r="L65" s="1533"/>
      <c r="M65" s="1533"/>
      <c r="N65" s="1533"/>
      <c r="O65" s="1533"/>
      <c r="P65" s="1533"/>
      <c r="Q65" s="1533"/>
      <c r="R65" s="1533"/>
      <c r="S65" s="1533"/>
      <c r="T65" s="1533"/>
      <c r="U65" s="1533"/>
      <c r="V65" s="1533"/>
      <c r="W65" s="1533"/>
      <c r="X65" s="1533"/>
      <c r="Y65" s="1533"/>
      <c r="Z65" s="1533"/>
    </row>
    <row r="66" spans="1:26" ht="12.75">
      <c r="A66" s="1533"/>
      <c r="B66" s="1545"/>
      <c r="C66" s="1545"/>
      <c r="D66" s="1546"/>
      <c r="E66" s="1547"/>
      <c r="F66" s="1547"/>
      <c r="G66" s="1547"/>
      <c r="H66" s="1547"/>
      <c r="I66" s="1547"/>
      <c r="J66" s="1547"/>
      <c r="K66" s="1545"/>
      <c r="L66" s="1533"/>
      <c r="M66" s="1533"/>
      <c r="N66" s="1533"/>
      <c r="O66" s="1533"/>
      <c r="P66" s="1533"/>
      <c r="Q66" s="1533"/>
      <c r="R66" s="1533"/>
      <c r="S66" s="1533"/>
      <c r="T66" s="1533"/>
      <c r="U66" s="1533"/>
      <c r="V66" s="1533"/>
      <c r="W66" s="1533"/>
      <c r="X66" s="1533"/>
      <c r="Y66" s="1533"/>
      <c r="Z66" s="1533"/>
    </row>
    <row r="67" spans="1:26" ht="12.75">
      <c r="A67" s="1533"/>
      <c r="B67" s="1545"/>
      <c r="C67" s="1545"/>
      <c r="D67" s="1546"/>
      <c r="E67" s="1547"/>
      <c r="F67" s="1547"/>
      <c r="G67" s="1547"/>
      <c r="H67" s="1547"/>
      <c r="I67" s="1547"/>
      <c r="J67" s="1547"/>
      <c r="K67" s="1545"/>
      <c r="L67" s="1533"/>
      <c r="M67" s="1533"/>
      <c r="N67" s="1533"/>
      <c r="O67" s="1533"/>
      <c r="P67" s="1533"/>
      <c r="Q67" s="1533"/>
      <c r="R67" s="1533"/>
      <c r="S67" s="1533"/>
      <c r="T67" s="1533"/>
      <c r="U67" s="1533"/>
      <c r="V67" s="1533"/>
      <c r="W67" s="1533"/>
      <c r="X67" s="1533"/>
      <c r="Y67" s="1533"/>
      <c r="Z67" s="1533"/>
    </row>
    <row r="68" spans="1:26" ht="12.75">
      <c r="A68" s="1533"/>
      <c r="B68" s="1545"/>
      <c r="C68" s="1545"/>
      <c r="D68" s="1546"/>
      <c r="E68" s="1547"/>
      <c r="F68" s="1547"/>
      <c r="G68" s="1547"/>
      <c r="H68" s="1547"/>
      <c r="I68" s="1547"/>
      <c r="J68" s="1547"/>
      <c r="K68" s="1545"/>
      <c r="L68" s="1533"/>
      <c r="M68" s="1533"/>
      <c r="N68" s="1533"/>
      <c r="O68" s="1533"/>
      <c r="P68" s="1533"/>
      <c r="Q68" s="1533"/>
      <c r="R68" s="1533"/>
      <c r="S68" s="1533"/>
      <c r="T68" s="1533"/>
      <c r="U68" s="1533"/>
      <c r="V68" s="1533"/>
      <c r="W68" s="1533"/>
      <c r="X68" s="1533"/>
      <c r="Y68" s="1533"/>
      <c r="Z68" s="1533"/>
    </row>
    <row r="69" spans="1:26" ht="12.75">
      <c r="A69" s="1533"/>
      <c r="B69" s="1545"/>
      <c r="C69" s="1545"/>
      <c r="D69" s="1546"/>
      <c r="E69" s="1547"/>
      <c r="F69" s="1547"/>
      <c r="G69" s="1547"/>
      <c r="H69" s="1547"/>
      <c r="I69" s="1547"/>
      <c r="J69" s="1547"/>
      <c r="K69" s="1545"/>
      <c r="L69" s="1533"/>
      <c r="M69" s="1533"/>
      <c r="N69" s="1533"/>
      <c r="O69" s="1533"/>
      <c r="P69" s="1533"/>
      <c r="Q69" s="1533"/>
      <c r="R69" s="1533"/>
      <c r="S69" s="1533"/>
      <c r="T69" s="1533"/>
      <c r="U69" s="1533"/>
      <c r="V69" s="1533"/>
      <c r="W69" s="1533"/>
      <c r="X69" s="1533"/>
      <c r="Y69" s="1533"/>
      <c r="Z69" s="1533"/>
    </row>
    <row r="70" spans="1:26" ht="12.75">
      <c r="A70" s="1533"/>
      <c r="B70" s="1545"/>
      <c r="C70" s="1545"/>
      <c r="D70" s="1546"/>
      <c r="E70" s="1547"/>
      <c r="F70" s="1547"/>
      <c r="G70" s="1547"/>
      <c r="H70" s="1547"/>
      <c r="I70" s="1547"/>
      <c r="J70" s="1547"/>
      <c r="K70" s="1545"/>
      <c r="L70" s="1533"/>
      <c r="M70" s="1533"/>
      <c r="N70" s="1533"/>
      <c r="O70" s="1533"/>
      <c r="P70" s="1533"/>
      <c r="Q70" s="1533"/>
      <c r="R70" s="1533"/>
      <c r="S70" s="1533"/>
      <c r="T70" s="1533"/>
      <c r="U70" s="1533"/>
      <c r="V70" s="1533"/>
      <c r="W70" s="1533"/>
      <c r="X70" s="1533"/>
      <c r="Y70" s="1533"/>
      <c r="Z70" s="1533"/>
    </row>
    <row r="71" spans="1:26" ht="12.75">
      <c r="A71" s="1533"/>
      <c r="B71" s="1545"/>
      <c r="C71" s="1545"/>
      <c r="D71" s="1546"/>
      <c r="E71" s="1547"/>
      <c r="F71" s="1547"/>
      <c r="G71" s="1547"/>
      <c r="H71" s="1547"/>
      <c r="I71" s="1547"/>
      <c r="J71" s="1547"/>
      <c r="K71" s="1545"/>
      <c r="L71" s="1533"/>
      <c r="M71" s="1533"/>
      <c r="N71" s="1533"/>
      <c r="O71" s="1533"/>
      <c r="P71" s="1533"/>
      <c r="Q71" s="1533"/>
      <c r="R71" s="1533"/>
      <c r="S71" s="1533"/>
      <c r="T71" s="1533"/>
      <c r="U71" s="1533"/>
      <c r="V71" s="1533"/>
      <c r="W71" s="1533"/>
      <c r="X71" s="1533"/>
      <c r="Y71" s="1533"/>
      <c r="Z71" s="1533"/>
    </row>
    <row r="72" spans="1:26" ht="12.75">
      <c r="A72" s="1533"/>
      <c r="B72" s="1545"/>
      <c r="C72" s="1545"/>
      <c r="D72" s="1546"/>
      <c r="E72" s="1547"/>
      <c r="F72" s="1547"/>
      <c r="G72" s="1547"/>
      <c r="H72" s="1547"/>
      <c r="I72" s="1547"/>
      <c r="J72" s="1547"/>
      <c r="K72" s="1545"/>
      <c r="L72" s="1533"/>
      <c r="M72" s="1533"/>
      <c r="N72" s="1533"/>
      <c r="O72" s="1533"/>
      <c r="P72" s="1533"/>
      <c r="Q72" s="1533"/>
      <c r="R72" s="1533"/>
      <c r="S72" s="1533"/>
      <c r="T72" s="1533"/>
      <c r="U72" s="1533"/>
      <c r="V72" s="1533"/>
      <c r="W72" s="1533"/>
      <c r="X72" s="1533"/>
      <c r="Y72" s="1533"/>
      <c r="Z72" s="1533"/>
    </row>
    <row r="73" spans="1:26" ht="12.75">
      <c r="A73" s="1533"/>
      <c r="B73" s="1545"/>
      <c r="C73" s="1545"/>
      <c r="D73" s="1546"/>
      <c r="E73" s="1547"/>
      <c r="F73" s="1547"/>
      <c r="G73" s="1547"/>
      <c r="H73" s="1547"/>
      <c r="I73" s="1547"/>
      <c r="J73" s="1547"/>
      <c r="K73" s="1545"/>
      <c r="L73" s="1533"/>
      <c r="M73" s="1533"/>
      <c r="N73" s="1533"/>
      <c r="O73" s="1533"/>
      <c r="P73" s="1533"/>
      <c r="Q73" s="1533"/>
      <c r="R73" s="1533"/>
      <c r="S73" s="1533"/>
      <c r="T73" s="1533"/>
      <c r="U73" s="1533"/>
      <c r="V73" s="1533"/>
      <c r="W73" s="1533"/>
      <c r="X73" s="1533"/>
      <c r="Y73" s="1533"/>
      <c r="Z73" s="1533"/>
    </row>
    <row r="74" spans="1:26" ht="12.75">
      <c r="A74" s="1533"/>
      <c r="B74" s="1545"/>
      <c r="C74" s="1545"/>
      <c r="D74" s="1546"/>
      <c r="E74" s="1547"/>
      <c r="F74" s="1547"/>
      <c r="G74" s="1547"/>
      <c r="H74" s="1547"/>
      <c r="I74" s="1547"/>
      <c r="J74" s="1547"/>
      <c r="K74" s="1545"/>
      <c r="L74" s="1533"/>
      <c r="M74" s="1533"/>
      <c r="N74" s="1533"/>
      <c r="O74" s="1533"/>
      <c r="P74" s="1533"/>
      <c r="Q74" s="1533"/>
      <c r="R74" s="1533"/>
      <c r="S74" s="1533"/>
      <c r="T74" s="1533"/>
      <c r="U74" s="1533"/>
      <c r="V74" s="1533"/>
      <c r="W74" s="1533"/>
      <c r="X74" s="1533"/>
      <c r="Y74" s="1533"/>
      <c r="Z74" s="1533"/>
    </row>
    <row r="75" spans="1:26" ht="12.75">
      <c r="A75" s="1533"/>
      <c r="B75" s="1545"/>
      <c r="C75" s="1545"/>
      <c r="D75" s="1546"/>
      <c r="E75" s="1547"/>
      <c r="F75" s="1547"/>
      <c r="G75" s="1547"/>
      <c r="H75" s="1547"/>
      <c r="I75" s="1547"/>
      <c r="J75" s="1547"/>
      <c r="K75" s="1545"/>
      <c r="L75" s="1533"/>
      <c r="M75" s="1533"/>
      <c r="N75" s="1533"/>
      <c r="O75" s="1533"/>
      <c r="P75" s="1533"/>
      <c r="Q75" s="1533"/>
      <c r="R75" s="1533"/>
      <c r="S75" s="1533"/>
      <c r="T75" s="1533"/>
      <c r="U75" s="1533"/>
      <c r="V75" s="1533"/>
      <c r="W75" s="1533"/>
      <c r="X75" s="1533"/>
      <c r="Y75" s="1533"/>
      <c r="Z75" s="1533"/>
    </row>
    <row r="76" spans="1:26" ht="12.75">
      <c r="A76" s="1533"/>
      <c r="B76" s="1545"/>
      <c r="C76" s="1545"/>
      <c r="D76" s="1546"/>
      <c r="E76" s="1547"/>
      <c r="F76" s="1547"/>
      <c r="G76" s="1547"/>
      <c r="H76" s="1547"/>
      <c r="I76" s="1547"/>
      <c r="J76" s="1547"/>
      <c r="K76" s="1545"/>
      <c r="L76" s="1533"/>
      <c r="M76" s="1533"/>
      <c r="N76" s="1533"/>
      <c r="O76" s="1533"/>
      <c r="P76" s="1533"/>
      <c r="Q76" s="1533"/>
      <c r="R76" s="1533"/>
      <c r="S76" s="1533"/>
      <c r="T76" s="1533"/>
      <c r="U76" s="1533"/>
      <c r="V76" s="1533"/>
      <c r="W76" s="1533"/>
      <c r="X76" s="1533"/>
      <c r="Y76" s="1533"/>
      <c r="Z76" s="1533"/>
    </row>
    <row r="77" spans="1:26" ht="12.75">
      <c r="A77" s="1533"/>
      <c r="B77" s="1545"/>
      <c r="C77" s="1545"/>
      <c r="D77" s="1546"/>
      <c r="E77" s="1547"/>
      <c r="F77" s="1547"/>
      <c r="G77" s="1547"/>
      <c r="H77" s="1547"/>
      <c r="I77" s="1547"/>
      <c r="J77" s="1547"/>
      <c r="K77" s="1545"/>
      <c r="L77" s="1533"/>
      <c r="M77" s="1533"/>
      <c r="N77" s="1533"/>
      <c r="O77" s="1533"/>
      <c r="P77" s="1533"/>
      <c r="Q77" s="1533"/>
      <c r="R77" s="1533"/>
      <c r="S77" s="1533"/>
      <c r="T77" s="1533"/>
      <c r="U77" s="1533"/>
      <c r="V77" s="1533"/>
      <c r="W77" s="1533"/>
      <c r="X77" s="1533"/>
      <c r="Y77" s="1533"/>
      <c r="Z77" s="1533"/>
    </row>
    <row r="78" spans="1:26" ht="12.75">
      <c r="A78" s="1533"/>
      <c r="B78" s="1545"/>
      <c r="C78" s="1545"/>
      <c r="D78" s="1546"/>
      <c r="E78" s="1547"/>
      <c r="F78" s="1547"/>
      <c r="G78" s="1547"/>
      <c r="H78" s="1547"/>
      <c r="I78" s="1547"/>
      <c r="J78" s="1547"/>
      <c r="K78" s="1545"/>
      <c r="L78" s="1533"/>
      <c r="M78" s="1533"/>
      <c r="N78" s="1533"/>
      <c r="O78" s="1533"/>
      <c r="P78" s="1533"/>
      <c r="Q78" s="1533"/>
      <c r="R78" s="1533"/>
      <c r="S78" s="1533"/>
      <c r="T78" s="1533"/>
      <c r="U78" s="1533"/>
      <c r="V78" s="1533"/>
      <c r="W78" s="1533"/>
      <c r="X78" s="1533"/>
      <c r="Y78" s="1533"/>
      <c r="Z78" s="1533"/>
    </row>
    <row r="79" spans="1:26" ht="12.75">
      <c r="A79" s="1533"/>
      <c r="B79" s="1545"/>
      <c r="C79" s="1545"/>
      <c r="D79" s="1546"/>
      <c r="E79" s="1547"/>
      <c r="F79" s="1547"/>
      <c r="G79" s="1547"/>
      <c r="H79" s="1547"/>
      <c r="I79" s="1547"/>
      <c r="J79" s="1547"/>
      <c r="K79" s="1545"/>
      <c r="L79" s="1533"/>
      <c r="M79" s="1533"/>
      <c r="N79" s="1533"/>
      <c r="O79" s="1533"/>
      <c r="P79" s="1533"/>
      <c r="Q79" s="1533"/>
      <c r="R79" s="1533"/>
      <c r="S79" s="1533"/>
      <c r="T79" s="1533"/>
      <c r="U79" s="1533"/>
      <c r="V79" s="1533"/>
      <c r="W79" s="1533"/>
      <c r="X79" s="1533"/>
      <c r="Y79" s="1533"/>
      <c r="Z79" s="1533"/>
    </row>
    <row r="80" spans="1:26" ht="12.75">
      <c r="A80" s="1533"/>
      <c r="B80" s="1545"/>
      <c r="C80" s="1545"/>
      <c r="D80" s="1546"/>
      <c r="E80" s="1547"/>
      <c r="F80" s="1547"/>
      <c r="G80" s="1547"/>
      <c r="H80" s="1547"/>
      <c r="I80" s="1547"/>
      <c r="J80" s="1547"/>
      <c r="K80" s="1545"/>
      <c r="L80" s="1533"/>
      <c r="M80" s="1533"/>
      <c r="N80" s="1533"/>
      <c r="O80" s="1533"/>
      <c r="P80" s="1533"/>
      <c r="Q80" s="1533"/>
      <c r="R80" s="1533"/>
      <c r="S80" s="1533"/>
      <c r="T80" s="1533"/>
      <c r="U80" s="1533"/>
      <c r="V80" s="1533"/>
      <c r="W80" s="1533"/>
      <c r="X80" s="1533"/>
      <c r="Y80" s="1533"/>
      <c r="Z80" s="1533"/>
    </row>
    <row r="81" spans="1:26" ht="12.75">
      <c r="A81" s="1533"/>
      <c r="B81" s="1545"/>
      <c r="C81" s="1545"/>
      <c r="D81" s="1546"/>
      <c r="E81" s="1547"/>
      <c r="F81" s="1547"/>
      <c r="G81" s="1547"/>
      <c r="H81" s="1547"/>
      <c r="I81" s="1547"/>
      <c r="J81" s="1547"/>
      <c r="K81" s="1545"/>
      <c r="L81" s="1533"/>
      <c r="M81" s="1533"/>
      <c r="N81" s="1533"/>
      <c r="O81" s="1533"/>
      <c r="P81" s="1533"/>
      <c r="Q81" s="1533"/>
      <c r="R81" s="1533"/>
      <c r="S81" s="1533"/>
      <c r="T81" s="1533"/>
      <c r="U81" s="1533"/>
      <c r="V81" s="1533"/>
      <c r="W81" s="1533"/>
      <c r="X81" s="1533"/>
      <c r="Y81" s="1533"/>
      <c r="Z81" s="1533"/>
    </row>
    <row r="82" spans="1:26" ht="12.75">
      <c r="A82" s="1533"/>
      <c r="B82" s="1545"/>
      <c r="C82" s="1545"/>
      <c r="D82" s="1546"/>
      <c r="E82" s="1547"/>
      <c r="F82" s="1547"/>
      <c r="G82" s="1547"/>
      <c r="H82" s="1547"/>
      <c r="I82" s="1547"/>
      <c r="J82" s="1547"/>
      <c r="K82" s="1545"/>
      <c r="L82" s="1533"/>
      <c r="M82" s="1533"/>
      <c r="N82" s="1533"/>
      <c r="O82" s="1533"/>
      <c r="P82" s="1533"/>
      <c r="Q82" s="1533"/>
      <c r="R82" s="1533"/>
      <c r="S82" s="1533"/>
      <c r="T82" s="1533"/>
      <c r="U82" s="1533"/>
      <c r="V82" s="1533"/>
      <c r="W82" s="1533"/>
      <c r="X82" s="1533"/>
      <c r="Y82" s="1533"/>
      <c r="Z82" s="1533"/>
    </row>
    <row r="83" spans="1:26" ht="12.75">
      <c r="A83" s="1533"/>
      <c r="B83" s="1545"/>
      <c r="C83" s="1545"/>
      <c r="D83" s="1546"/>
      <c r="E83" s="1547"/>
      <c r="F83" s="1547"/>
      <c r="G83" s="1547"/>
      <c r="H83" s="1547"/>
      <c r="I83" s="1547"/>
      <c r="J83" s="1547"/>
      <c r="K83" s="1545"/>
      <c r="L83" s="1533"/>
      <c r="M83" s="1533"/>
      <c r="N83" s="1533"/>
      <c r="O83" s="1533"/>
      <c r="P83" s="1533"/>
      <c r="Q83" s="1533"/>
      <c r="R83" s="1533"/>
      <c r="S83" s="1533"/>
      <c r="T83" s="1533"/>
      <c r="U83" s="1533"/>
      <c r="V83" s="1533"/>
      <c r="W83" s="1533"/>
      <c r="X83" s="1533"/>
      <c r="Y83" s="1533"/>
      <c r="Z83" s="1533"/>
    </row>
    <row r="84" spans="1:26" ht="12.75">
      <c r="A84" s="1533"/>
      <c r="B84" s="1545"/>
      <c r="C84" s="1545"/>
      <c r="D84" s="1546"/>
      <c r="E84" s="1547"/>
      <c r="F84" s="1547"/>
      <c r="G84" s="1547"/>
      <c r="H84" s="1547"/>
      <c r="I84" s="1547"/>
      <c r="J84" s="1547"/>
      <c r="K84" s="1545"/>
      <c r="L84" s="1533"/>
      <c r="M84" s="1533"/>
      <c r="N84" s="1533"/>
      <c r="O84" s="1533"/>
      <c r="P84" s="1533"/>
      <c r="Q84" s="1533"/>
      <c r="R84" s="1533"/>
      <c r="S84" s="1533"/>
      <c r="T84" s="1533"/>
      <c r="U84" s="1533"/>
      <c r="V84" s="1533"/>
      <c r="W84" s="1533"/>
      <c r="X84" s="1533"/>
      <c r="Y84" s="1533"/>
      <c r="Z84" s="1533"/>
    </row>
    <row r="85" spans="1:26" ht="12.75">
      <c r="A85" s="1533"/>
      <c r="B85" s="1545"/>
      <c r="C85" s="1545"/>
      <c r="D85" s="1546"/>
      <c r="E85" s="1547"/>
      <c r="F85" s="1547"/>
      <c r="G85" s="1547"/>
      <c r="H85" s="1547"/>
      <c r="I85" s="1547"/>
      <c r="J85" s="1547"/>
      <c r="K85" s="1545"/>
      <c r="L85" s="1533"/>
      <c r="M85" s="1533"/>
      <c r="N85" s="1533"/>
      <c r="O85" s="1533"/>
      <c r="P85" s="1533"/>
      <c r="Q85" s="1533"/>
      <c r="R85" s="1533"/>
      <c r="S85" s="1533"/>
      <c r="T85" s="1533"/>
      <c r="U85" s="1533"/>
      <c r="V85" s="1533"/>
      <c r="W85" s="1533"/>
      <c r="X85" s="1533"/>
      <c r="Y85" s="1533"/>
      <c r="Z85" s="1533"/>
    </row>
    <row r="86" spans="1:26" ht="12.75">
      <c r="A86" s="1533"/>
      <c r="B86" s="1545"/>
      <c r="C86" s="1545"/>
      <c r="D86" s="1546"/>
      <c r="E86" s="1547"/>
      <c r="F86" s="1547"/>
      <c r="G86" s="1547"/>
      <c r="H86" s="1547"/>
      <c r="I86" s="1547"/>
      <c r="J86" s="1547"/>
      <c r="K86" s="1545"/>
      <c r="L86" s="1533"/>
      <c r="M86" s="1533"/>
      <c r="N86" s="1533"/>
      <c r="O86" s="1533"/>
      <c r="P86" s="1533"/>
      <c r="Q86" s="1533"/>
      <c r="R86" s="1533"/>
      <c r="S86" s="1533"/>
      <c r="T86" s="1533"/>
      <c r="U86" s="1533"/>
      <c r="V86" s="1533"/>
      <c r="W86" s="1533"/>
      <c r="X86" s="1533"/>
      <c r="Y86" s="1533"/>
      <c r="Z86" s="1533"/>
    </row>
    <row r="87" spans="1:26" ht="12.75">
      <c r="A87" s="1533"/>
      <c r="B87" s="1545"/>
      <c r="C87" s="1545"/>
      <c r="D87" s="1546"/>
      <c r="E87" s="1547"/>
      <c r="F87" s="1547"/>
      <c r="G87" s="1547"/>
      <c r="H87" s="1547"/>
      <c r="I87" s="1547"/>
      <c r="J87" s="1547"/>
      <c r="K87" s="1545"/>
      <c r="L87" s="1533"/>
      <c r="M87" s="1533"/>
      <c r="N87" s="1533"/>
      <c r="O87" s="1533"/>
      <c r="P87" s="1533"/>
      <c r="Q87" s="1533"/>
      <c r="R87" s="1533"/>
      <c r="S87" s="1533"/>
      <c r="T87" s="1533"/>
      <c r="U87" s="1533"/>
      <c r="V87" s="1533"/>
      <c r="W87" s="1533"/>
      <c r="X87" s="1533"/>
      <c r="Y87" s="1533"/>
      <c r="Z87" s="1533"/>
    </row>
    <row r="88" spans="1:26" ht="12.75">
      <c r="A88" s="1533"/>
      <c r="B88" s="1545"/>
      <c r="C88" s="1545"/>
      <c r="D88" s="1546"/>
      <c r="E88" s="1547"/>
      <c r="F88" s="1547"/>
      <c r="G88" s="1547"/>
      <c r="H88" s="1547"/>
      <c r="I88" s="1547"/>
      <c r="J88" s="1547"/>
      <c r="K88" s="1545"/>
      <c r="L88" s="1533"/>
      <c r="M88" s="1533"/>
      <c r="N88" s="1533"/>
      <c r="O88" s="1533"/>
      <c r="P88" s="1533"/>
      <c r="Q88" s="1533"/>
      <c r="R88" s="1533"/>
      <c r="S88" s="1533"/>
      <c r="T88" s="1533"/>
      <c r="U88" s="1533"/>
      <c r="V88" s="1533"/>
      <c r="W88" s="1533"/>
      <c r="X88" s="1533"/>
      <c r="Y88" s="1533"/>
      <c r="Z88" s="1533"/>
    </row>
    <row r="89" spans="1:26" ht="12.75">
      <c r="A89" s="1533"/>
      <c r="B89" s="1545"/>
      <c r="C89" s="1545"/>
      <c r="D89" s="1546"/>
      <c r="E89" s="1547"/>
      <c r="F89" s="1547"/>
      <c r="G89" s="1547"/>
      <c r="H89" s="1547"/>
      <c r="I89" s="1547"/>
      <c r="J89" s="1547"/>
      <c r="K89" s="1545"/>
      <c r="L89" s="1533"/>
      <c r="M89" s="1533"/>
      <c r="N89" s="1533"/>
      <c r="O89" s="1533"/>
      <c r="P89" s="1533"/>
      <c r="Q89" s="1533"/>
      <c r="R89" s="1533"/>
      <c r="S89" s="1533"/>
      <c r="T89" s="1533"/>
      <c r="U89" s="1533"/>
      <c r="V89" s="1533"/>
      <c r="W89" s="1533"/>
      <c r="X89" s="1533"/>
      <c r="Y89" s="1533"/>
      <c r="Z89" s="1533"/>
    </row>
    <row r="90" spans="1:26" ht="12.75">
      <c r="A90" s="1533"/>
      <c r="B90" s="1545"/>
      <c r="C90" s="1545"/>
      <c r="D90" s="1546"/>
      <c r="E90" s="1547"/>
      <c r="F90" s="1547"/>
      <c r="G90" s="1547"/>
      <c r="H90" s="1547"/>
      <c r="I90" s="1547"/>
      <c r="J90" s="1547"/>
      <c r="K90" s="1545"/>
      <c r="L90" s="1533"/>
      <c r="M90" s="1533"/>
      <c r="N90" s="1533"/>
      <c r="O90" s="1533"/>
      <c r="P90" s="1533"/>
      <c r="Q90" s="1533"/>
      <c r="R90" s="1533"/>
      <c r="S90" s="1533"/>
      <c r="T90" s="1533"/>
      <c r="U90" s="1533"/>
      <c r="V90" s="1533"/>
      <c r="W90" s="1533"/>
      <c r="X90" s="1533"/>
      <c r="Y90" s="1533"/>
      <c r="Z90" s="1533"/>
    </row>
    <row r="91" spans="1:26" ht="12.75">
      <c r="A91" s="1533"/>
      <c r="B91" s="1545"/>
      <c r="C91" s="1545"/>
      <c r="D91" s="1546"/>
      <c r="E91" s="1547"/>
      <c r="F91" s="1547"/>
      <c r="G91" s="1547"/>
      <c r="H91" s="1547"/>
      <c r="I91" s="1547"/>
      <c r="J91" s="1547"/>
      <c r="K91" s="1545"/>
      <c r="L91" s="1533"/>
      <c r="M91" s="1533"/>
      <c r="N91" s="1533"/>
      <c r="O91" s="1533"/>
      <c r="P91" s="1533"/>
      <c r="Q91" s="1533"/>
      <c r="R91" s="1533"/>
      <c r="S91" s="1533"/>
      <c r="T91" s="1533"/>
      <c r="U91" s="1533"/>
      <c r="V91" s="1533"/>
      <c r="W91" s="1533"/>
      <c r="X91" s="1533"/>
      <c r="Y91" s="1533"/>
      <c r="Z91" s="1533"/>
    </row>
    <row r="92" spans="1:26" ht="12.75">
      <c r="A92" s="1533"/>
      <c r="B92" s="1545"/>
      <c r="C92" s="1545"/>
      <c r="D92" s="1546"/>
      <c r="E92" s="1547"/>
      <c r="F92" s="1547"/>
      <c r="G92" s="1547"/>
      <c r="H92" s="1547"/>
      <c r="I92" s="1547"/>
      <c r="J92" s="1547"/>
      <c r="K92" s="1545"/>
      <c r="L92" s="1533"/>
      <c r="M92" s="1533"/>
      <c r="N92" s="1533"/>
      <c r="O92" s="1533"/>
      <c r="P92" s="1533"/>
      <c r="Q92" s="1533"/>
      <c r="R92" s="1533"/>
      <c r="S92" s="1533"/>
      <c r="T92" s="1533"/>
      <c r="U92" s="1533"/>
      <c r="V92" s="1533"/>
      <c r="W92" s="1533"/>
      <c r="X92" s="1533"/>
      <c r="Y92" s="1533"/>
      <c r="Z92" s="1533"/>
    </row>
    <row r="93" spans="1:26" ht="12.75">
      <c r="A93" s="1533"/>
      <c r="B93" s="1545"/>
      <c r="C93" s="1545"/>
      <c r="D93" s="1546"/>
      <c r="E93" s="1547"/>
      <c r="F93" s="1547"/>
      <c r="G93" s="1547"/>
      <c r="H93" s="1547"/>
      <c r="I93" s="1547"/>
      <c r="J93" s="1547"/>
      <c r="K93" s="1545"/>
      <c r="L93" s="1533"/>
      <c r="M93" s="1533"/>
      <c r="N93" s="1533"/>
      <c r="O93" s="1533"/>
      <c r="P93" s="1533"/>
      <c r="Q93" s="1533"/>
      <c r="R93" s="1533"/>
      <c r="S93" s="1533"/>
      <c r="T93" s="1533"/>
      <c r="U93" s="1533"/>
      <c r="V93" s="1533"/>
      <c r="W93" s="1533"/>
      <c r="X93" s="1533"/>
      <c r="Y93" s="1533"/>
      <c r="Z93" s="1533"/>
    </row>
    <row r="94" spans="1:26" ht="12.75">
      <c r="A94" s="1533"/>
      <c r="B94" s="1545"/>
      <c r="C94" s="1545"/>
      <c r="D94" s="1546"/>
      <c r="E94" s="1547"/>
      <c r="F94" s="1547"/>
      <c r="G94" s="1547"/>
      <c r="H94" s="1547"/>
      <c r="I94" s="1547"/>
      <c r="J94" s="1547"/>
      <c r="K94" s="1545"/>
      <c r="L94" s="1533"/>
      <c r="M94" s="1533"/>
      <c r="N94" s="1533"/>
      <c r="O94" s="1533"/>
      <c r="P94" s="1533"/>
      <c r="Q94" s="1533"/>
      <c r="R94" s="1533"/>
      <c r="S94" s="1533"/>
      <c r="T94" s="1533"/>
      <c r="U94" s="1533"/>
      <c r="V94" s="1533"/>
      <c r="W94" s="1533"/>
      <c r="X94" s="1533"/>
      <c r="Y94" s="1533"/>
      <c r="Z94" s="1533"/>
    </row>
    <row r="95" spans="1:26" ht="12.75">
      <c r="A95" s="1533"/>
      <c r="B95" s="1545"/>
      <c r="C95" s="1545"/>
      <c r="D95" s="1546"/>
      <c r="E95" s="1547"/>
      <c r="F95" s="1547"/>
      <c r="G95" s="1547"/>
      <c r="H95" s="1547"/>
      <c r="I95" s="1547"/>
      <c r="J95" s="1547"/>
      <c r="K95" s="1545"/>
      <c r="L95" s="1533"/>
      <c r="M95" s="1533"/>
      <c r="N95" s="1533"/>
      <c r="O95" s="1533"/>
      <c r="P95" s="1533"/>
      <c r="Q95" s="1533"/>
      <c r="R95" s="1533"/>
      <c r="S95" s="1533"/>
      <c r="T95" s="1533"/>
      <c r="U95" s="1533"/>
      <c r="V95" s="1533"/>
      <c r="W95" s="1533"/>
      <c r="X95" s="1533"/>
      <c r="Y95" s="1533"/>
      <c r="Z95" s="1533"/>
    </row>
    <row r="96" spans="1:26" ht="12.75">
      <c r="A96" s="1533"/>
      <c r="B96" s="1545"/>
      <c r="C96" s="1545"/>
      <c r="D96" s="1546"/>
      <c r="E96" s="1547"/>
      <c r="F96" s="1547"/>
      <c r="G96" s="1547"/>
      <c r="H96" s="1547"/>
      <c r="I96" s="1547"/>
      <c r="J96" s="1547"/>
      <c r="K96" s="1545"/>
      <c r="L96" s="1533"/>
      <c r="M96" s="1533"/>
      <c r="N96" s="1533"/>
      <c r="O96" s="1533"/>
      <c r="P96" s="1533"/>
      <c r="Q96" s="1533"/>
      <c r="R96" s="1533"/>
      <c r="S96" s="1533"/>
      <c r="T96" s="1533"/>
      <c r="U96" s="1533"/>
      <c r="V96" s="1533"/>
      <c r="W96" s="1533"/>
      <c r="X96" s="1533"/>
      <c r="Y96" s="1533"/>
      <c r="Z96" s="1533"/>
    </row>
    <row r="97" spans="1:26" ht="12.75">
      <c r="A97" s="1533"/>
      <c r="B97" s="1545"/>
      <c r="C97" s="1545"/>
      <c r="D97" s="1546"/>
      <c r="E97" s="1547"/>
      <c r="F97" s="1547"/>
      <c r="G97" s="1547"/>
      <c r="H97" s="1547"/>
      <c r="I97" s="1547"/>
      <c r="J97" s="1547"/>
      <c r="K97" s="1545"/>
      <c r="L97" s="1533"/>
      <c r="M97" s="1533"/>
      <c r="N97" s="1533"/>
      <c r="O97" s="1533"/>
      <c r="P97" s="1533"/>
      <c r="Q97" s="1533"/>
      <c r="R97" s="1533"/>
      <c r="S97" s="1533"/>
      <c r="T97" s="1533"/>
      <c r="U97" s="1533"/>
      <c r="V97" s="1533"/>
      <c r="W97" s="1533"/>
      <c r="X97" s="1533"/>
      <c r="Y97" s="1533"/>
      <c r="Z97" s="1533"/>
    </row>
    <row r="98" spans="1:26" ht="12.75">
      <c r="A98" s="1533"/>
      <c r="B98" s="1545"/>
      <c r="C98" s="1545"/>
      <c r="D98" s="1546"/>
      <c r="E98" s="1547"/>
      <c r="F98" s="1547"/>
      <c r="G98" s="1547"/>
      <c r="H98" s="1547"/>
      <c r="I98" s="1547"/>
      <c r="J98" s="1547"/>
      <c r="K98" s="1545"/>
      <c r="L98" s="1533"/>
      <c r="M98" s="1533"/>
      <c r="N98" s="1533"/>
      <c r="O98" s="1533"/>
      <c r="P98" s="1533"/>
      <c r="Q98" s="1533"/>
      <c r="R98" s="1533"/>
      <c r="S98" s="1533"/>
      <c r="T98" s="1533"/>
      <c r="U98" s="1533"/>
      <c r="V98" s="1533"/>
      <c r="W98" s="1533"/>
      <c r="X98" s="1533"/>
      <c r="Y98" s="1533"/>
      <c r="Z98" s="1533"/>
    </row>
    <row r="99" spans="1:26" ht="12.75">
      <c r="A99" s="1533"/>
      <c r="B99" s="1545"/>
      <c r="C99" s="1545"/>
      <c r="D99" s="1546"/>
      <c r="E99" s="1547"/>
      <c r="F99" s="1547"/>
      <c r="G99" s="1547"/>
      <c r="H99" s="1547"/>
      <c r="I99" s="1547"/>
      <c r="J99" s="1547"/>
      <c r="K99" s="1545"/>
      <c r="L99" s="1533"/>
      <c r="M99" s="1533"/>
      <c r="N99" s="1533"/>
      <c r="O99" s="1533"/>
      <c r="P99" s="1533"/>
      <c r="Q99" s="1533"/>
      <c r="R99" s="1533"/>
      <c r="S99" s="1533"/>
      <c r="T99" s="1533"/>
      <c r="U99" s="1533"/>
      <c r="V99" s="1533"/>
      <c r="W99" s="1533"/>
      <c r="X99" s="1533"/>
      <c r="Y99" s="1533"/>
      <c r="Z99" s="1533"/>
    </row>
    <row r="100" spans="1:26" ht="12.75">
      <c r="A100" s="1533"/>
      <c r="B100" s="1545"/>
      <c r="C100" s="1545"/>
      <c r="D100" s="1546"/>
      <c r="E100" s="1547"/>
      <c r="F100" s="1547"/>
      <c r="G100" s="1547"/>
      <c r="H100" s="1547"/>
      <c r="I100" s="1547"/>
      <c r="J100" s="1547"/>
      <c r="K100" s="1545"/>
      <c r="L100" s="1533"/>
      <c r="M100" s="1533"/>
      <c r="N100" s="1533"/>
      <c r="O100" s="1533"/>
      <c r="P100" s="1533"/>
      <c r="Q100" s="1533"/>
      <c r="R100" s="1533"/>
      <c r="S100" s="1533"/>
      <c r="T100" s="1533"/>
      <c r="U100" s="1533"/>
      <c r="V100" s="1533"/>
      <c r="W100" s="1533"/>
      <c r="X100" s="1533"/>
      <c r="Y100" s="1533"/>
      <c r="Z100" s="1533"/>
    </row>
    <row r="101" spans="1:26" ht="12.75">
      <c r="A101" s="1533"/>
      <c r="B101" s="1545"/>
      <c r="C101" s="1545"/>
      <c r="D101" s="1546"/>
      <c r="E101" s="1547"/>
      <c r="F101" s="1547"/>
      <c r="G101" s="1547"/>
      <c r="H101" s="1547"/>
      <c r="I101" s="1547"/>
      <c r="J101" s="1547"/>
      <c r="K101" s="1545"/>
      <c r="L101" s="1533"/>
      <c r="M101" s="1533"/>
      <c r="N101" s="1533"/>
      <c r="O101" s="1533"/>
      <c r="P101" s="1533"/>
      <c r="Q101" s="1533"/>
      <c r="R101" s="1533"/>
      <c r="S101" s="1533"/>
      <c r="T101" s="1533"/>
      <c r="U101" s="1533"/>
      <c r="V101" s="1533"/>
      <c r="W101" s="1533"/>
      <c r="X101" s="1533"/>
      <c r="Y101" s="1533"/>
      <c r="Z101" s="1533"/>
    </row>
    <row r="102" spans="1:26" ht="12.75">
      <c r="A102" s="1533"/>
      <c r="B102" s="1545"/>
      <c r="C102" s="1545"/>
      <c r="D102" s="1546"/>
      <c r="E102" s="1547"/>
      <c r="F102" s="1547"/>
      <c r="G102" s="1547"/>
      <c r="H102" s="1547"/>
      <c r="I102" s="1547"/>
      <c r="J102" s="1547"/>
      <c r="K102" s="1545"/>
      <c r="L102" s="1533"/>
      <c r="M102" s="1533"/>
      <c r="N102" s="1533"/>
      <c r="O102" s="1533"/>
      <c r="P102" s="1533"/>
      <c r="Q102" s="1533"/>
      <c r="R102" s="1533"/>
      <c r="S102" s="1533"/>
      <c r="T102" s="1533"/>
      <c r="U102" s="1533"/>
      <c r="V102" s="1533"/>
      <c r="W102" s="1533"/>
      <c r="X102" s="1533"/>
      <c r="Y102" s="1533"/>
      <c r="Z102" s="1533"/>
    </row>
    <row r="103" spans="1:26" ht="12.75">
      <c r="A103" s="1533"/>
      <c r="B103" s="1545"/>
      <c r="C103" s="1545"/>
      <c r="D103" s="1546"/>
      <c r="E103" s="1547"/>
      <c r="F103" s="1547"/>
      <c r="G103" s="1547"/>
      <c r="H103" s="1547"/>
      <c r="I103" s="1547"/>
      <c r="J103" s="1547"/>
      <c r="K103" s="1545"/>
      <c r="L103" s="1533"/>
      <c r="M103" s="1533"/>
      <c r="N103" s="1533"/>
      <c r="O103" s="1533"/>
      <c r="P103" s="1533"/>
      <c r="Q103" s="1533"/>
      <c r="R103" s="1533"/>
      <c r="S103" s="1533"/>
      <c r="T103" s="1533"/>
      <c r="U103" s="1533"/>
      <c r="V103" s="1533"/>
      <c r="W103" s="1533"/>
      <c r="X103" s="1533"/>
      <c r="Y103" s="1533"/>
      <c r="Z103" s="1533"/>
    </row>
    <row r="104" spans="1:26" ht="12.75">
      <c r="A104" s="1533"/>
      <c r="B104" s="1545"/>
      <c r="C104" s="1545"/>
      <c r="D104" s="1546"/>
      <c r="E104" s="1547"/>
      <c r="F104" s="1547"/>
      <c r="G104" s="1547"/>
      <c r="H104" s="1547"/>
      <c r="I104" s="1547"/>
      <c r="J104" s="1547"/>
      <c r="K104" s="1545"/>
      <c r="L104" s="1533"/>
      <c r="M104" s="1533"/>
      <c r="N104" s="1533"/>
      <c r="O104" s="1533"/>
      <c r="P104" s="1533"/>
      <c r="Q104" s="1533"/>
      <c r="R104" s="1533"/>
      <c r="S104" s="1533"/>
      <c r="T104" s="1533"/>
      <c r="U104" s="1533"/>
      <c r="V104" s="1533"/>
      <c r="W104" s="1533"/>
      <c r="X104" s="1533"/>
      <c r="Y104" s="1533"/>
      <c r="Z104" s="1533"/>
    </row>
    <row r="105" spans="1:26" ht="12.75">
      <c r="A105" s="1533"/>
      <c r="B105" s="1545"/>
      <c r="C105" s="1545"/>
      <c r="D105" s="1546"/>
      <c r="E105" s="1547"/>
      <c r="F105" s="1547"/>
      <c r="G105" s="1547"/>
      <c r="H105" s="1547"/>
      <c r="I105" s="1547"/>
      <c r="J105" s="1547"/>
      <c r="K105" s="1545"/>
      <c r="L105" s="1533"/>
      <c r="M105" s="1533"/>
      <c r="N105" s="1533"/>
      <c r="O105" s="1533"/>
      <c r="P105" s="1533"/>
      <c r="Q105" s="1533"/>
      <c r="R105" s="1533"/>
      <c r="S105" s="1533"/>
      <c r="T105" s="1533"/>
      <c r="U105" s="1533"/>
      <c r="V105" s="1533"/>
      <c r="W105" s="1533"/>
      <c r="X105" s="1533"/>
      <c r="Y105" s="1533"/>
      <c r="Z105" s="1533"/>
    </row>
    <row r="106" spans="1:26" ht="12.75">
      <c r="A106" s="1533"/>
      <c r="B106" s="1545"/>
      <c r="C106" s="1545"/>
      <c r="D106" s="1546"/>
      <c r="E106" s="1547"/>
      <c r="F106" s="1547"/>
      <c r="G106" s="1547"/>
      <c r="H106" s="1547"/>
      <c r="I106" s="1547"/>
      <c r="J106" s="1547"/>
      <c r="K106" s="1545"/>
      <c r="L106" s="1533"/>
      <c r="M106" s="1533"/>
      <c r="N106" s="1533"/>
      <c r="O106" s="1533"/>
      <c r="P106" s="1533"/>
      <c r="Q106" s="1533"/>
      <c r="R106" s="1533"/>
      <c r="S106" s="1533"/>
      <c r="T106" s="1533"/>
      <c r="U106" s="1533"/>
      <c r="V106" s="1533"/>
      <c r="W106" s="1533"/>
      <c r="X106" s="1533"/>
      <c r="Y106" s="1533"/>
      <c r="Z106" s="1533"/>
    </row>
    <row r="107" spans="1:26" ht="12.75">
      <c r="A107" s="1533"/>
      <c r="B107" s="1545"/>
      <c r="C107" s="1545"/>
      <c r="D107" s="1546"/>
      <c r="E107" s="1547"/>
      <c r="F107" s="1547"/>
      <c r="G107" s="1547"/>
      <c r="H107" s="1547"/>
      <c r="I107" s="1547"/>
      <c r="J107" s="1547"/>
      <c r="K107" s="1545"/>
      <c r="L107" s="1533"/>
      <c r="M107" s="1533"/>
      <c r="N107" s="1533"/>
      <c r="O107" s="1533"/>
      <c r="P107" s="1533"/>
      <c r="Q107" s="1533"/>
      <c r="R107" s="1533"/>
      <c r="S107" s="1533"/>
      <c r="T107" s="1533"/>
      <c r="U107" s="1533"/>
      <c r="V107" s="1533"/>
      <c r="W107" s="1533"/>
      <c r="X107" s="1533"/>
      <c r="Y107" s="1533"/>
      <c r="Z107" s="1533"/>
    </row>
    <row r="108" spans="1:26" ht="12.75">
      <c r="A108" s="1533"/>
      <c r="B108" s="1545"/>
      <c r="C108" s="1545"/>
      <c r="D108" s="1546"/>
      <c r="E108" s="1547"/>
      <c r="F108" s="1547"/>
      <c r="G108" s="1547"/>
      <c r="H108" s="1547"/>
      <c r="I108" s="1547"/>
      <c r="J108" s="1547"/>
      <c r="K108" s="1545"/>
      <c r="L108" s="1533"/>
      <c r="M108" s="1533"/>
      <c r="N108" s="1533"/>
      <c r="O108" s="1533"/>
      <c r="P108" s="1533"/>
      <c r="Q108" s="1533"/>
      <c r="R108" s="1533"/>
      <c r="S108" s="1533"/>
      <c r="T108" s="1533"/>
      <c r="U108" s="1533"/>
      <c r="V108" s="1533"/>
      <c r="W108" s="1533"/>
      <c r="X108" s="1533"/>
      <c r="Y108" s="1533"/>
      <c r="Z108" s="1533"/>
    </row>
    <row r="109" spans="1:26" ht="12.75">
      <c r="A109" s="1533"/>
      <c r="B109" s="1545"/>
      <c r="C109" s="1545"/>
      <c r="D109" s="1546"/>
      <c r="E109" s="1547"/>
      <c r="F109" s="1547"/>
      <c r="G109" s="1547"/>
      <c r="H109" s="1547"/>
      <c r="I109" s="1547"/>
      <c r="J109" s="1547"/>
      <c r="K109" s="1545"/>
      <c r="L109" s="1533"/>
      <c r="M109" s="1533"/>
      <c r="N109" s="1533"/>
      <c r="O109" s="1533"/>
      <c r="P109" s="1533"/>
      <c r="Q109" s="1533"/>
      <c r="R109" s="1533"/>
      <c r="S109" s="1533"/>
      <c r="T109" s="1533"/>
      <c r="U109" s="1533"/>
      <c r="V109" s="1533"/>
      <c r="W109" s="1533"/>
      <c r="X109" s="1533"/>
      <c r="Y109" s="1533"/>
      <c r="Z109" s="1533"/>
    </row>
    <row r="110" spans="1:26" ht="12.75">
      <c r="A110" s="1533"/>
      <c r="B110" s="1545"/>
      <c r="C110" s="1545"/>
      <c r="D110" s="1546"/>
      <c r="E110" s="1547"/>
      <c r="F110" s="1547"/>
      <c r="G110" s="1547"/>
      <c r="H110" s="1547"/>
      <c r="I110" s="1547"/>
      <c r="J110" s="1547"/>
      <c r="K110" s="1545"/>
      <c r="L110" s="1533"/>
      <c r="M110" s="1533"/>
      <c r="N110" s="1533"/>
      <c r="O110" s="1533"/>
      <c r="P110" s="1533"/>
      <c r="Q110" s="1533"/>
      <c r="R110" s="1533"/>
      <c r="S110" s="1533"/>
      <c r="T110" s="1533"/>
      <c r="U110" s="1533"/>
      <c r="V110" s="1533"/>
      <c r="W110" s="1533"/>
      <c r="X110" s="1533"/>
      <c r="Y110" s="1533"/>
      <c r="Z110" s="1533"/>
    </row>
    <row r="111" spans="1:26" ht="12.75">
      <c r="A111" s="1533"/>
      <c r="B111" s="1545"/>
      <c r="C111" s="1545"/>
      <c r="D111" s="1546"/>
      <c r="E111" s="1547"/>
      <c r="F111" s="1547"/>
      <c r="G111" s="1547"/>
      <c r="H111" s="1547"/>
      <c r="I111" s="1547"/>
      <c r="J111" s="1547"/>
      <c r="K111" s="1545"/>
      <c r="L111" s="1533"/>
      <c r="M111" s="1533"/>
      <c r="N111" s="1533"/>
      <c r="O111" s="1533"/>
      <c r="P111" s="1533"/>
      <c r="Q111" s="1533"/>
      <c r="R111" s="1533"/>
      <c r="S111" s="1533"/>
      <c r="T111" s="1533"/>
      <c r="U111" s="1533"/>
      <c r="V111" s="1533"/>
      <c r="W111" s="1533"/>
      <c r="X111" s="1533"/>
      <c r="Y111" s="1533"/>
      <c r="Z111" s="1533"/>
    </row>
    <row r="112" spans="1:26" ht="12.75">
      <c r="A112" s="1533"/>
      <c r="B112" s="1545"/>
      <c r="C112" s="1545"/>
      <c r="D112" s="1546"/>
      <c r="E112" s="1547"/>
      <c r="F112" s="1547"/>
      <c r="G112" s="1547"/>
      <c r="H112" s="1547"/>
      <c r="I112" s="1547"/>
      <c r="J112" s="1547"/>
      <c r="K112" s="1545"/>
      <c r="L112" s="1533"/>
      <c r="M112" s="1533"/>
      <c r="N112" s="1533"/>
      <c r="O112" s="1533"/>
      <c r="P112" s="1533"/>
      <c r="Q112" s="1533"/>
      <c r="R112" s="1533"/>
      <c r="S112" s="1533"/>
      <c r="T112" s="1533"/>
      <c r="U112" s="1533"/>
      <c r="V112" s="1533"/>
      <c r="W112" s="1533"/>
      <c r="X112" s="1533"/>
      <c r="Y112" s="1533"/>
      <c r="Z112" s="1533"/>
    </row>
    <row r="113" spans="1:26" ht="12.75">
      <c r="A113" s="1533"/>
      <c r="B113" s="1545"/>
      <c r="C113" s="1545"/>
      <c r="D113" s="1546"/>
      <c r="E113" s="1547"/>
      <c r="F113" s="1547"/>
      <c r="G113" s="1547"/>
      <c r="H113" s="1547"/>
      <c r="I113" s="1547"/>
      <c r="J113" s="1547"/>
      <c r="K113" s="1545"/>
      <c r="L113" s="1533"/>
      <c r="M113" s="1533"/>
      <c r="N113" s="1533"/>
      <c r="O113" s="1533"/>
      <c r="P113" s="1533"/>
      <c r="Q113" s="1533"/>
      <c r="R113" s="1533"/>
      <c r="S113" s="1533"/>
      <c r="T113" s="1533"/>
      <c r="U113" s="1533"/>
      <c r="V113" s="1533"/>
      <c r="W113" s="1533"/>
      <c r="X113" s="1533"/>
      <c r="Y113" s="1533"/>
      <c r="Z113" s="1533"/>
    </row>
    <row r="114" spans="1:26" ht="12.75">
      <c r="A114" s="1533"/>
      <c r="B114" s="1545"/>
      <c r="C114" s="1545"/>
      <c r="D114" s="1546"/>
      <c r="E114" s="1547"/>
      <c r="F114" s="1547"/>
      <c r="G114" s="1547"/>
      <c r="H114" s="1547"/>
      <c r="I114" s="1547"/>
      <c r="J114" s="1547"/>
      <c r="K114" s="1545"/>
      <c r="L114" s="1533"/>
      <c r="M114" s="1533"/>
      <c r="N114" s="1533"/>
      <c r="O114" s="1533"/>
      <c r="P114" s="1533"/>
      <c r="Q114" s="1533"/>
      <c r="R114" s="1533"/>
      <c r="S114" s="1533"/>
      <c r="T114" s="1533"/>
      <c r="U114" s="1533"/>
      <c r="V114" s="1533"/>
      <c r="W114" s="1533"/>
      <c r="X114" s="1533"/>
      <c r="Y114" s="1533"/>
      <c r="Z114" s="1533"/>
    </row>
    <row r="115" spans="1:26" ht="12.75">
      <c r="A115" s="1533"/>
      <c r="B115" s="1545"/>
      <c r="C115" s="1545"/>
      <c r="D115" s="1546"/>
      <c r="E115" s="1547"/>
      <c r="F115" s="1547"/>
      <c r="G115" s="1547"/>
      <c r="H115" s="1547"/>
      <c r="I115" s="1547"/>
      <c r="J115" s="1547"/>
      <c r="K115" s="1545"/>
      <c r="L115" s="1533"/>
      <c r="M115" s="1533"/>
      <c r="N115" s="1533"/>
      <c r="O115" s="1533"/>
      <c r="P115" s="1533"/>
      <c r="Q115" s="1533"/>
      <c r="R115" s="1533"/>
      <c r="S115" s="1533"/>
      <c r="T115" s="1533"/>
      <c r="U115" s="1533"/>
      <c r="V115" s="1533"/>
      <c r="W115" s="1533"/>
      <c r="X115" s="1533"/>
      <c r="Y115" s="1533"/>
      <c r="Z115" s="1533"/>
    </row>
    <row r="116" spans="1:26" ht="12.75">
      <c r="A116" s="1533"/>
      <c r="B116" s="1545"/>
      <c r="C116" s="1545"/>
      <c r="D116" s="1546"/>
      <c r="E116" s="1547"/>
      <c r="F116" s="1547"/>
      <c r="G116" s="1547"/>
      <c r="H116" s="1547"/>
      <c r="I116" s="1547"/>
      <c r="J116" s="1547"/>
      <c r="K116" s="1545"/>
      <c r="L116" s="1533"/>
      <c r="M116" s="1533"/>
      <c r="N116" s="1533"/>
      <c r="O116" s="1533"/>
      <c r="P116" s="1533"/>
      <c r="Q116" s="1533"/>
      <c r="R116" s="1533"/>
      <c r="S116" s="1533"/>
      <c r="T116" s="1533"/>
      <c r="U116" s="1533"/>
      <c r="V116" s="1533"/>
      <c r="W116" s="1533"/>
      <c r="X116" s="1533"/>
      <c r="Y116" s="1533"/>
      <c r="Z116" s="1533"/>
    </row>
    <row r="117" spans="1:26" ht="12.75">
      <c r="A117" s="1533"/>
      <c r="B117" s="1545"/>
      <c r="C117" s="1545"/>
      <c r="D117" s="1546"/>
      <c r="E117" s="1547"/>
      <c r="F117" s="1547"/>
      <c r="G117" s="1547"/>
      <c r="H117" s="1547"/>
      <c r="I117" s="1547"/>
      <c r="J117" s="1547"/>
      <c r="K117" s="1545"/>
      <c r="L117" s="1533"/>
      <c r="M117" s="1533"/>
      <c r="N117" s="1533"/>
      <c r="O117" s="1533"/>
      <c r="P117" s="1533"/>
      <c r="Q117" s="1533"/>
      <c r="R117" s="1533"/>
      <c r="S117" s="1533"/>
      <c r="T117" s="1533"/>
      <c r="U117" s="1533"/>
      <c r="V117" s="1533"/>
      <c r="W117" s="1533"/>
      <c r="X117" s="1533"/>
      <c r="Y117" s="1533"/>
      <c r="Z117" s="1533"/>
    </row>
    <row r="118" spans="1:26" ht="12.75">
      <c r="A118" s="1533"/>
      <c r="B118" s="1545"/>
      <c r="C118" s="1545"/>
      <c r="D118" s="1546"/>
      <c r="E118" s="1547"/>
      <c r="F118" s="1547"/>
      <c r="G118" s="1547"/>
      <c r="H118" s="1547"/>
      <c r="I118" s="1547"/>
      <c r="J118" s="1547"/>
      <c r="K118" s="1545"/>
      <c r="L118" s="1533"/>
      <c r="M118" s="1533"/>
      <c r="N118" s="1533"/>
      <c r="O118" s="1533"/>
      <c r="P118" s="1533"/>
      <c r="Q118" s="1533"/>
      <c r="R118" s="1533"/>
      <c r="S118" s="1533"/>
      <c r="T118" s="1533"/>
      <c r="U118" s="1533"/>
      <c r="V118" s="1533"/>
      <c r="W118" s="1533"/>
      <c r="X118" s="1533"/>
      <c r="Y118" s="1533"/>
      <c r="Z118" s="1533"/>
    </row>
    <row r="119" spans="1:26" ht="12.75">
      <c r="A119" s="1533"/>
      <c r="B119" s="1545"/>
      <c r="C119" s="1545"/>
      <c r="D119" s="1546"/>
      <c r="E119" s="1547"/>
      <c r="F119" s="1547"/>
      <c r="G119" s="1547"/>
      <c r="H119" s="1547"/>
      <c r="I119" s="1547"/>
      <c r="J119" s="1547"/>
      <c r="K119" s="1545"/>
      <c r="L119" s="1533"/>
      <c r="M119" s="1533"/>
      <c r="N119" s="1533"/>
      <c r="O119" s="1533"/>
      <c r="P119" s="1533"/>
      <c r="Q119" s="1533"/>
      <c r="R119" s="1533"/>
      <c r="S119" s="1533"/>
      <c r="T119" s="1533"/>
      <c r="U119" s="1533"/>
      <c r="V119" s="1533"/>
      <c r="W119" s="1533"/>
      <c r="X119" s="1533"/>
      <c r="Y119" s="1533"/>
      <c r="Z119" s="1533"/>
    </row>
    <row r="120" spans="1:26" ht="12.75">
      <c r="A120" s="1533"/>
      <c r="B120" s="1545"/>
      <c r="C120" s="1545"/>
      <c r="D120" s="1546"/>
      <c r="E120" s="1547"/>
      <c r="F120" s="1547"/>
      <c r="G120" s="1547"/>
      <c r="H120" s="1547"/>
      <c r="I120" s="1547"/>
      <c r="J120" s="1547"/>
      <c r="K120" s="1545"/>
      <c r="L120" s="1533"/>
      <c r="M120" s="1533"/>
      <c r="N120" s="1533"/>
      <c r="O120" s="1533"/>
      <c r="P120" s="1533"/>
      <c r="Q120" s="1533"/>
      <c r="R120" s="1533"/>
      <c r="S120" s="1533"/>
      <c r="T120" s="1533"/>
      <c r="U120" s="1533"/>
      <c r="V120" s="1533"/>
      <c r="W120" s="1533"/>
      <c r="X120" s="1533"/>
      <c r="Y120" s="1533"/>
      <c r="Z120" s="1533"/>
    </row>
    <row r="121" spans="1:26" ht="12.75">
      <c r="A121" s="1533"/>
      <c r="B121" s="1545"/>
      <c r="C121" s="1545"/>
      <c r="D121" s="1546"/>
      <c r="E121" s="1547"/>
      <c r="F121" s="1547"/>
      <c r="G121" s="1547"/>
      <c r="H121" s="1547"/>
      <c r="I121" s="1547"/>
      <c r="J121" s="1547"/>
      <c r="K121" s="1545"/>
      <c r="L121" s="1533"/>
      <c r="M121" s="1533"/>
      <c r="N121" s="1533"/>
      <c r="O121" s="1533"/>
      <c r="P121" s="1533"/>
      <c r="Q121" s="1533"/>
      <c r="R121" s="1533"/>
      <c r="S121" s="1533"/>
      <c r="T121" s="1533"/>
      <c r="U121" s="1533"/>
      <c r="V121" s="1533"/>
      <c r="W121" s="1533"/>
      <c r="X121" s="1533"/>
      <c r="Y121" s="1533"/>
      <c r="Z121" s="1533"/>
    </row>
    <row r="122" spans="1:26" ht="12.75">
      <c r="A122" s="1533"/>
      <c r="B122" s="1545"/>
      <c r="C122" s="1545"/>
      <c r="D122" s="1546"/>
      <c r="E122" s="1547"/>
      <c r="F122" s="1547"/>
      <c r="G122" s="1547"/>
      <c r="H122" s="1547"/>
      <c r="I122" s="1547"/>
      <c r="J122" s="1547"/>
      <c r="K122" s="1545"/>
      <c r="L122" s="1533"/>
      <c r="M122" s="1533"/>
      <c r="N122" s="1533"/>
      <c r="O122" s="1533"/>
      <c r="P122" s="1533"/>
      <c r="Q122" s="1533"/>
      <c r="R122" s="1533"/>
      <c r="S122" s="1533"/>
      <c r="T122" s="1533"/>
      <c r="U122" s="1533"/>
      <c r="V122" s="1533"/>
      <c r="W122" s="1533"/>
      <c r="X122" s="1533"/>
      <c r="Y122" s="1533"/>
      <c r="Z122" s="1533"/>
    </row>
    <row r="123" spans="1:26" ht="12.75">
      <c r="A123" s="1533"/>
      <c r="B123" s="1545"/>
      <c r="C123" s="1545"/>
      <c r="D123" s="1546"/>
      <c r="E123" s="1547"/>
      <c r="F123" s="1547"/>
      <c r="G123" s="1547"/>
      <c r="H123" s="1547"/>
      <c r="I123" s="1547"/>
      <c r="J123" s="1547"/>
      <c r="K123" s="1545"/>
      <c r="L123" s="1533"/>
      <c r="M123" s="1533"/>
      <c r="N123" s="1533"/>
      <c r="O123" s="1533"/>
      <c r="P123" s="1533"/>
      <c r="Q123" s="1533"/>
      <c r="R123" s="1533"/>
      <c r="S123" s="1533"/>
      <c r="T123" s="1533"/>
      <c r="U123" s="1533"/>
      <c r="V123" s="1533"/>
      <c r="W123" s="1533"/>
      <c r="X123" s="1533"/>
      <c r="Y123" s="1533"/>
      <c r="Z123" s="1533"/>
    </row>
    <row r="124" spans="1:26" ht="12.75">
      <c r="A124" s="1533"/>
      <c r="B124" s="1545"/>
      <c r="C124" s="1545"/>
      <c r="D124" s="1546"/>
      <c r="E124" s="1547"/>
      <c r="F124" s="1547"/>
      <c r="G124" s="1547"/>
      <c r="H124" s="1547"/>
      <c r="I124" s="1547"/>
      <c r="J124" s="1547"/>
      <c r="K124" s="1545"/>
      <c r="L124" s="1533"/>
      <c r="M124" s="1533"/>
      <c r="N124" s="1533"/>
      <c r="O124" s="1533"/>
      <c r="P124" s="1533"/>
      <c r="Q124" s="1533"/>
      <c r="R124" s="1533"/>
      <c r="S124" s="1533"/>
      <c r="T124" s="1533"/>
      <c r="U124" s="1533"/>
      <c r="V124" s="1533"/>
      <c r="W124" s="1533"/>
      <c r="X124" s="1533"/>
      <c r="Y124" s="1533"/>
      <c r="Z124" s="1533"/>
    </row>
    <row r="125" spans="1:26" ht="12.75">
      <c r="A125" s="1533"/>
      <c r="B125" s="1545"/>
      <c r="C125" s="1545"/>
      <c r="D125" s="1546"/>
      <c r="E125" s="1547"/>
      <c r="F125" s="1547"/>
      <c r="G125" s="1547"/>
      <c r="H125" s="1547"/>
      <c r="I125" s="1547"/>
      <c r="J125" s="1547"/>
      <c r="K125" s="1545"/>
      <c r="L125" s="1533"/>
      <c r="M125" s="1533"/>
      <c r="N125" s="1533"/>
      <c r="O125" s="1533"/>
      <c r="P125" s="1533"/>
      <c r="Q125" s="1533"/>
      <c r="R125" s="1533"/>
      <c r="S125" s="1533"/>
      <c r="T125" s="1533"/>
      <c r="U125" s="1533"/>
      <c r="V125" s="1533"/>
      <c r="W125" s="1533"/>
      <c r="X125" s="1533"/>
      <c r="Y125" s="1533"/>
      <c r="Z125" s="1533"/>
    </row>
    <row r="126" spans="1:26" ht="12.75">
      <c r="A126" s="1533"/>
      <c r="B126" s="1545"/>
      <c r="C126" s="1545"/>
      <c r="D126" s="1546"/>
      <c r="E126" s="1547"/>
      <c r="F126" s="1547"/>
      <c r="G126" s="1547"/>
      <c r="H126" s="1547"/>
      <c r="I126" s="1547"/>
      <c r="J126" s="1547"/>
      <c r="K126" s="1545"/>
      <c r="L126" s="1533"/>
      <c r="M126" s="1533"/>
      <c r="N126" s="1533"/>
      <c r="O126" s="1533"/>
      <c r="P126" s="1533"/>
      <c r="Q126" s="1533"/>
      <c r="R126" s="1533"/>
      <c r="S126" s="1533"/>
      <c r="T126" s="1533"/>
      <c r="U126" s="1533"/>
      <c r="V126" s="1533"/>
      <c r="W126" s="1533"/>
      <c r="X126" s="1533"/>
      <c r="Y126" s="1533"/>
      <c r="Z126" s="1533"/>
    </row>
    <row r="127" spans="1:26" ht="12.75">
      <c r="A127" s="1533"/>
      <c r="B127" s="1545"/>
      <c r="C127" s="1545"/>
      <c r="D127" s="1546"/>
      <c r="E127" s="1547"/>
      <c r="F127" s="1547"/>
      <c r="G127" s="1547"/>
      <c r="H127" s="1547"/>
      <c r="I127" s="1547"/>
      <c r="J127" s="1547"/>
      <c r="K127" s="1545"/>
      <c r="L127" s="1533"/>
      <c r="M127" s="1533"/>
      <c r="N127" s="1533"/>
      <c r="O127" s="1533"/>
      <c r="P127" s="1533"/>
      <c r="Q127" s="1533"/>
      <c r="R127" s="1533"/>
      <c r="S127" s="1533"/>
      <c r="T127" s="1533"/>
      <c r="U127" s="1533"/>
      <c r="V127" s="1533"/>
      <c r="W127" s="1533"/>
      <c r="X127" s="1533"/>
      <c r="Y127" s="1533"/>
      <c r="Z127" s="1533"/>
    </row>
    <row r="128" spans="1:26" ht="12.75">
      <c r="A128" s="1533"/>
      <c r="B128" s="1545"/>
      <c r="C128" s="1545"/>
      <c r="D128" s="1546"/>
      <c r="E128" s="1547"/>
      <c r="F128" s="1547"/>
      <c r="G128" s="1547"/>
      <c r="H128" s="1547"/>
      <c r="I128" s="1547"/>
      <c r="J128" s="1547"/>
      <c r="K128" s="1545"/>
      <c r="L128" s="1533"/>
      <c r="M128" s="1533"/>
      <c r="N128" s="1533"/>
      <c r="O128" s="1533"/>
      <c r="P128" s="1533"/>
      <c r="Q128" s="1533"/>
      <c r="R128" s="1533"/>
      <c r="S128" s="1533"/>
      <c r="T128" s="1533"/>
      <c r="U128" s="1533"/>
      <c r="V128" s="1533"/>
      <c r="W128" s="1533"/>
      <c r="X128" s="1533"/>
      <c r="Y128" s="1533"/>
      <c r="Z128" s="1533"/>
    </row>
    <row r="129" spans="1:26" ht="12.75">
      <c r="A129" s="1533"/>
      <c r="B129" s="1545"/>
      <c r="C129" s="1545"/>
      <c r="D129" s="1546"/>
      <c r="E129" s="1547"/>
      <c r="F129" s="1547"/>
      <c r="G129" s="1547"/>
      <c r="H129" s="1547"/>
      <c r="I129" s="1547"/>
      <c r="J129" s="1547"/>
      <c r="K129" s="1545"/>
      <c r="L129" s="1533"/>
      <c r="M129" s="1533"/>
      <c r="N129" s="1533"/>
      <c r="O129" s="1533"/>
      <c r="P129" s="1533"/>
      <c r="Q129" s="1533"/>
      <c r="R129" s="1533"/>
      <c r="S129" s="1533"/>
      <c r="T129" s="1533"/>
      <c r="U129" s="1533"/>
      <c r="V129" s="1533"/>
      <c r="W129" s="1533"/>
      <c r="X129" s="1533"/>
      <c r="Y129" s="1533"/>
      <c r="Z129" s="1533"/>
    </row>
    <row r="130" spans="1:26" ht="12.75">
      <c r="A130" s="1533"/>
      <c r="B130" s="1545"/>
      <c r="C130" s="1545"/>
      <c r="D130" s="1546"/>
      <c r="E130" s="1547"/>
      <c r="F130" s="1547"/>
      <c r="G130" s="1547"/>
      <c r="H130" s="1547"/>
      <c r="I130" s="1547"/>
      <c r="J130" s="1547"/>
      <c r="K130" s="1545"/>
      <c r="L130" s="1533"/>
      <c r="M130" s="1533"/>
      <c r="N130" s="1533"/>
      <c r="O130" s="1533"/>
      <c r="P130" s="1533"/>
      <c r="Q130" s="1533"/>
      <c r="R130" s="1533"/>
      <c r="S130" s="1533"/>
      <c r="T130" s="1533"/>
      <c r="U130" s="1533"/>
      <c r="V130" s="1533"/>
      <c r="W130" s="1533"/>
      <c r="X130" s="1533"/>
      <c r="Y130" s="1533"/>
      <c r="Z130" s="1533"/>
    </row>
    <row r="131" spans="1:26" ht="12.75">
      <c r="A131" s="1533"/>
      <c r="B131" s="1545"/>
      <c r="C131" s="1545"/>
      <c r="D131" s="1546"/>
      <c r="E131" s="1547"/>
      <c r="F131" s="1547"/>
      <c r="G131" s="1547"/>
      <c r="H131" s="1547"/>
      <c r="I131" s="1547"/>
      <c r="J131" s="1547"/>
      <c r="K131" s="1545"/>
      <c r="L131" s="1533"/>
      <c r="M131" s="1533"/>
      <c r="N131" s="1533"/>
      <c r="O131" s="1533"/>
      <c r="P131" s="1533"/>
      <c r="Q131" s="1533"/>
      <c r="R131" s="1533"/>
      <c r="S131" s="1533"/>
      <c r="T131" s="1533"/>
      <c r="U131" s="1533"/>
      <c r="V131" s="1533"/>
      <c r="W131" s="1533"/>
      <c r="X131" s="1533"/>
      <c r="Y131" s="1533"/>
      <c r="Z131" s="1533"/>
    </row>
    <row r="132" spans="1:26" ht="12.75">
      <c r="A132" s="1533"/>
      <c r="B132" s="1545"/>
      <c r="C132" s="1545"/>
      <c r="D132" s="1546"/>
      <c r="E132" s="1547"/>
      <c r="F132" s="1547"/>
      <c r="G132" s="1547"/>
      <c r="H132" s="1547"/>
      <c r="I132" s="1547"/>
      <c r="J132" s="1547"/>
      <c r="K132" s="1545"/>
      <c r="L132" s="1533"/>
      <c r="M132" s="1533"/>
      <c r="N132" s="1533"/>
      <c r="O132" s="1533"/>
      <c r="P132" s="1533"/>
      <c r="Q132" s="1533"/>
      <c r="R132" s="1533"/>
      <c r="S132" s="1533"/>
      <c r="T132" s="1533"/>
      <c r="U132" s="1533"/>
      <c r="V132" s="1533"/>
      <c r="W132" s="1533"/>
      <c r="X132" s="1533"/>
      <c r="Y132" s="1533"/>
      <c r="Z132" s="1533"/>
    </row>
    <row r="133" spans="1:26" ht="12.75">
      <c r="A133" s="1533"/>
      <c r="B133" s="1545"/>
      <c r="C133" s="1545"/>
      <c r="D133" s="1546"/>
      <c r="E133" s="1547"/>
      <c r="F133" s="1547"/>
      <c r="G133" s="1547"/>
      <c r="H133" s="1547"/>
      <c r="I133" s="1547"/>
      <c r="J133" s="1547"/>
      <c r="K133" s="1545"/>
      <c r="L133" s="1533"/>
      <c r="M133" s="1533"/>
      <c r="N133" s="1533"/>
      <c r="O133" s="1533"/>
      <c r="P133" s="1533"/>
      <c r="Q133" s="1533"/>
      <c r="R133" s="1533"/>
      <c r="S133" s="1533"/>
      <c r="T133" s="1533"/>
      <c r="U133" s="1533"/>
      <c r="V133" s="1533"/>
      <c r="W133" s="1533"/>
      <c r="X133" s="1533"/>
      <c r="Y133" s="1533"/>
      <c r="Z133" s="1533"/>
    </row>
    <row r="134" spans="1:26" ht="12.75">
      <c r="A134" s="1533"/>
      <c r="B134" s="1545"/>
      <c r="C134" s="1545"/>
      <c r="D134" s="1546"/>
      <c r="E134" s="1547"/>
      <c r="F134" s="1547"/>
      <c r="G134" s="1547"/>
      <c r="H134" s="1547"/>
      <c r="I134" s="1547"/>
      <c r="J134" s="1547"/>
      <c r="K134" s="1545"/>
      <c r="L134" s="1533"/>
      <c r="M134" s="1533"/>
      <c r="N134" s="1533"/>
      <c r="O134" s="1533"/>
      <c r="P134" s="1533"/>
      <c r="Q134" s="1533"/>
      <c r="R134" s="1533"/>
      <c r="S134" s="1533"/>
      <c r="T134" s="1533"/>
      <c r="U134" s="1533"/>
      <c r="V134" s="1533"/>
      <c r="W134" s="1533"/>
      <c r="X134" s="1533"/>
      <c r="Y134" s="1533"/>
      <c r="Z134" s="1533"/>
    </row>
    <row r="135" spans="1:26" ht="12.75">
      <c r="A135" s="1533"/>
      <c r="B135" s="1545"/>
      <c r="C135" s="1545"/>
      <c r="D135" s="1546"/>
      <c r="E135" s="1547"/>
      <c r="F135" s="1547"/>
      <c r="G135" s="1547"/>
      <c r="H135" s="1547"/>
      <c r="I135" s="1547"/>
      <c r="J135" s="1547"/>
      <c r="K135" s="1545"/>
      <c r="L135" s="1533"/>
      <c r="M135" s="1533"/>
      <c r="N135" s="1533"/>
      <c r="O135" s="1533"/>
      <c r="P135" s="1533"/>
      <c r="Q135" s="1533"/>
      <c r="R135" s="1533"/>
      <c r="S135" s="1533"/>
      <c r="T135" s="1533"/>
      <c r="U135" s="1533"/>
      <c r="V135" s="1533"/>
      <c r="W135" s="1533"/>
      <c r="X135" s="1533"/>
      <c r="Y135" s="1533"/>
      <c r="Z135" s="1533"/>
    </row>
    <row r="136" spans="1:26" ht="12.75">
      <c r="A136" s="1533"/>
      <c r="B136" s="1545"/>
      <c r="C136" s="1545"/>
      <c r="D136" s="1546"/>
      <c r="E136" s="1547"/>
      <c r="F136" s="1547"/>
      <c r="G136" s="1547"/>
      <c r="H136" s="1547"/>
      <c r="I136" s="1547"/>
      <c r="J136" s="1547"/>
      <c r="K136" s="1545"/>
      <c r="L136" s="1533"/>
      <c r="M136" s="1533"/>
      <c r="N136" s="1533"/>
      <c r="O136" s="1533"/>
      <c r="P136" s="1533"/>
      <c r="Q136" s="1533"/>
      <c r="R136" s="1533"/>
      <c r="S136" s="1533"/>
      <c r="T136" s="1533"/>
      <c r="U136" s="1533"/>
      <c r="V136" s="1533"/>
      <c r="W136" s="1533"/>
      <c r="X136" s="1533"/>
      <c r="Y136" s="1533"/>
      <c r="Z136" s="1533"/>
    </row>
    <row r="137" spans="1:26" ht="12.75">
      <c r="A137" s="1533"/>
      <c r="B137" s="1545"/>
      <c r="C137" s="1545"/>
      <c r="D137" s="1546"/>
      <c r="E137" s="1547"/>
      <c r="F137" s="1547"/>
      <c r="G137" s="1547"/>
      <c r="H137" s="1547"/>
      <c r="I137" s="1547"/>
      <c r="J137" s="1547"/>
      <c r="K137" s="1545"/>
      <c r="L137" s="1533"/>
      <c r="M137" s="1533"/>
      <c r="N137" s="1533"/>
      <c r="O137" s="1533"/>
      <c r="P137" s="1533"/>
      <c r="Q137" s="1533"/>
      <c r="R137" s="1533"/>
      <c r="S137" s="1533"/>
      <c r="T137" s="1533"/>
      <c r="U137" s="1533"/>
      <c r="V137" s="1533"/>
      <c r="W137" s="1533"/>
      <c r="X137" s="1533"/>
      <c r="Y137" s="1533"/>
      <c r="Z137" s="1533"/>
    </row>
    <row r="138" spans="1:26" ht="12.75">
      <c r="A138" s="1533"/>
      <c r="B138" s="1545"/>
      <c r="C138" s="1545"/>
      <c r="D138" s="1546"/>
      <c r="E138" s="1547"/>
      <c r="F138" s="1547"/>
      <c r="G138" s="1547"/>
      <c r="H138" s="1547"/>
      <c r="I138" s="1547"/>
      <c r="J138" s="1547"/>
      <c r="K138" s="1545"/>
      <c r="L138" s="1533"/>
      <c r="M138" s="1533"/>
      <c r="N138" s="1533"/>
      <c r="O138" s="1533"/>
      <c r="P138" s="1533"/>
      <c r="Q138" s="1533"/>
      <c r="R138" s="1533"/>
      <c r="S138" s="1533"/>
      <c r="T138" s="1533"/>
      <c r="U138" s="1533"/>
      <c r="V138" s="1533"/>
      <c r="W138" s="1533"/>
      <c r="X138" s="1533"/>
      <c r="Y138" s="1533"/>
      <c r="Z138" s="1533"/>
    </row>
    <row r="139" spans="1:26" ht="12.75">
      <c r="A139" s="1533"/>
      <c r="B139" s="1545"/>
      <c r="C139" s="1545"/>
      <c r="D139" s="1546"/>
      <c r="E139" s="1547"/>
      <c r="F139" s="1547"/>
      <c r="G139" s="1547"/>
      <c r="H139" s="1547"/>
      <c r="I139" s="1547"/>
      <c r="J139" s="1547"/>
      <c r="K139" s="1545"/>
      <c r="L139" s="1533"/>
      <c r="M139" s="1533"/>
      <c r="N139" s="1533"/>
      <c r="O139" s="1533"/>
      <c r="P139" s="1533"/>
      <c r="Q139" s="1533"/>
      <c r="R139" s="1533"/>
      <c r="S139" s="1533"/>
      <c r="T139" s="1533"/>
      <c r="U139" s="1533"/>
      <c r="V139" s="1533"/>
      <c r="W139" s="1533"/>
      <c r="X139" s="1533"/>
      <c r="Y139" s="1533"/>
      <c r="Z139" s="1533"/>
    </row>
    <row r="140" spans="1:26" ht="12.75">
      <c r="A140" s="1533"/>
      <c r="B140" s="1545"/>
      <c r="C140" s="1545"/>
      <c r="D140" s="1546"/>
      <c r="E140" s="1547"/>
      <c r="F140" s="1547"/>
      <c r="G140" s="1547"/>
      <c r="H140" s="1547"/>
      <c r="I140" s="1547"/>
      <c r="J140" s="1547"/>
      <c r="K140" s="1545"/>
      <c r="L140" s="1533"/>
      <c r="M140" s="1533"/>
      <c r="N140" s="1533"/>
      <c r="O140" s="1533"/>
      <c r="P140" s="1533"/>
      <c r="Q140" s="1533"/>
      <c r="R140" s="1533"/>
      <c r="S140" s="1533"/>
      <c r="T140" s="1533"/>
      <c r="U140" s="1533"/>
      <c r="V140" s="1533"/>
      <c r="W140" s="1533"/>
      <c r="X140" s="1533"/>
      <c r="Y140" s="1533"/>
      <c r="Z140" s="1533"/>
    </row>
    <row r="141" spans="1:26" ht="12.75">
      <c r="A141" s="1533"/>
      <c r="B141" s="1545"/>
      <c r="C141" s="1545"/>
      <c r="D141" s="1546"/>
      <c r="E141" s="1547"/>
      <c r="F141" s="1547"/>
      <c r="G141" s="1547"/>
      <c r="H141" s="1547"/>
      <c r="I141" s="1547"/>
      <c r="J141" s="1547"/>
      <c r="K141" s="1545"/>
      <c r="L141" s="1533"/>
      <c r="M141" s="1533"/>
      <c r="N141" s="1533"/>
      <c r="O141" s="1533"/>
      <c r="P141" s="1533"/>
      <c r="Q141" s="1533"/>
      <c r="R141" s="1533"/>
      <c r="S141" s="1533"/>
      <c r="T141" s="1533"/>
      <c r="U141" s="1533"/>
      <c r="V141" s="1533"/>
      <c r="W141" s="1533"/>
      <c r="X141" s="1533"/>
      <c r="Y141" s="1533"/>
      <c r="Z141" s="1533"/>
    </row>
    <row r="142" spans="1:26" ht="12.75">
      <c r="A142" s="1533"/>
      <c r="B142" s="1545"/>
      <c r="C142" s="1545"/>
      <c r="D142" s="1546"/>
      <c r="E142" s="1547"/>
      <c r="F142" s="1547"/>
      <c r="G142" s="1547"/>
      <c r="H142" s="1547"/>
      <c r="I142" s="1547"/>
      <c r="J142" s="1547"/>
      <c r="K142" s="1545"/>
      <c r="L142" s="1533"/>
      <c r="M142" s="1533"/>
      <c r="N142" s="1533"/>
      <c r="O142" s="1533"/>
      <c r="P142" s="1533"/>
      <c r="Q142" s="1533"/>
      <c r="R142" s="1533"/>
      <c r="S142" s="1533"/>
      <c r="T142" s="1533"/>
      <c r="U142" s="1533"/>
      <c r="V142" s="1533"/>
      <c r="W142" s="1533"/>
      <c r="X142" s="1533"/>
      <c r="Y142" s="1533"/>
      <c r="Z142" s="1533"/>
    </row>
    <row r="143" spans="1:26" ht="12.75">
      <c r="A143" s="1533"/>
      <c r="B143" s="1545"/>
      <c r="C143" s="1545"/>
      <c r="D143" s="1546"/>
      <c r="E143" s="1547"/>
      <c r="F143" s="1547"/>
      <c r="G143" s="1547"/>
      <c r="H143" s="1547"/>
      <c r="I143" s="1547"/>
      <c r="J143" s="1547"/>
      <c r="K143" s="1545"/>
      <c r="L143" s="1533"/>
      <c r="M143" s="1533"/>
      <c r="N143" s="1533"/>
      <c r="O143" s="1533"/>
      <c r="P143" s="1533"/>
      <c r="Q143" s="1533"/>
      <c r="R143" s="1533"/>
      <c r="S143" s="1533"/>
      <c r="T143" s="1533"/>
      <c r="U143" s="1533"/>
      <c r="V143" s="1533"/>
      <c r="W143" s="1533"/>
      <c r="X143" s="1533"/>
      <c r="Y143" s="1533"/>
      <c r="Z143" s="1533"/>
    </row>
    <row r="144" spans="1:26" ht="12.75">
      <c r="A144" s="1533"/>
      <c r="B144" s="1545"/>
      <c r="C144" s="1545"/>
      <c r="D144" s="1546"/>
      <c r="E144" s="1547"/>
      <c r="F144" s="1547"/>
      <c r="G144" s="1547"/>
      <c r="H144" s="1547"/>
      <c r="I144" s="1547"/>
      <c r="J144" s="1547"/>
      <c r="K144" s="1545"/>
      <c r="L144" s="1533"/>
      <c r="M144" s="1533"/>
      <c r="N144" s="1533"/>
      <c r="O144" s="1533"/>
      <c r="P144" s="1533"/>
      <c r="Q144" s="1533"/>
      <c r="R144" s="1533"/>
      <c r="S144" s="1533"/>
      <c r="T144" s="1533"/>
      <c r="U144" s="1533"/>
      <c r="V144" s="1533"/>
      <c r="W144" s="1533"/>
      <c r="X144" s="1533"/>
      <c r="Y144" s="1533"/>
      <c r="Z144" s="1533"/>
    </row>
    <row r="145" spans="1:26" ht="12.75">
      <c r="A145" s="1533"/>
      <c r="B145" s="1545"/>
      <c r="C145" s="1545"/>
      <c r="D145" s="1546"/>
      <c r="E145" s="1547"/>
      <c r="F145" s="1547"/>
      <c r="G145" s="1547"/>
      <c r="H145" s="1547"/>
      <c r="I145" s="1547"/>
      <c r="J145" s="1547"/>
      <c r="K145" s="1545"/>
      <c r="L145" s="1533"/>
      <c r="M145" s="1533"/>
      <c r="N145" s="1533"/>
      <c r="O145" s="1533"/>
      <c r="P145" s="1533"/>
      <c r="Q145" s="1533"/>
      <c r="R145" s="1533"/>
      <c r="S145" s="1533"/>
      <c r="T145" s="1533"/>
      <c r="U145" s="1533"/>
      <c r="V145" s="1533"/>
      <c r="W145" s="1533"/>
      <c r="X145" s="1533"/>
      <c r="Y145" s="1533"/>
      <c r="Z145" s="1533"/>
    </row>
    <row r="146" spans="1:26" ht="12.75">
      <c r="A146" s="1533"/>
      <c r="B146" s="1545"/>
      <c r="C146" s="1545"/>
      <c r="D146" s="1546"/>
      <c r="E146" s="1547"/>
      <c r="F146" s="1547"/>
      <c r="G146" s="1547"/>
      <c r="H146" s="1547"/>
      <c r="I146" s="1547"/>
      <c r="J146" s="1547"/>
      <c r="K146" s="1545"/>
      <c r="L146" s="1533"/>
      <c r="M146" s="1533"/>
      <c r="N146" s="1533"/>
      <c r="O146" s="1533"/>
      <c r="P146" s="1533"/>
      <c r="Q146" s="1533"/>
      <c r="R146" s="1533"/>
      <c r="S146" s="1533"/>
      <c r="T146" s="1533"/>
      <c r="U146" s="1533"/>
      <c r="V146" s="1533"/>
      <c r="W146" s="1533"/>
      <c r="X146" s="1533"/>
      <c r="Y146" s="1533"/>
      <c r="Z146" s="1533"/>
    </row>
    <row r="147" spans="1:26" ht="12.75">
      <c r="A147" s="1533"/>
      <c r="B147" s="1545"/>
      <c r="C147" s="1545"/>
      <c r="D147" s="1546"/>
      <c r="E147" s="1547"/>
      <c r="F147" s="1547"/>
      <c r="G147" s="1547"/>
      <c r="H147" s="1547"/>
      <c r="I147" s="1547"/>
      <c r="J147" s="1547"/>
      <c r="K147" s="1545"/>
      <c r="L147" s="1533"/>
      <c r="M147" s="1533"/>
      <c r="N147" s="1533"/>
      <c r="O147" s="1533"/>
      <c r="P147" s="1533"/>
      <c r="Q147" s="1533"/>
      <c r="R147" s="1533"/>
      <c r="S147" s="1533"/>
      <c r="T147" s="1533"/>
      <c r="U147" s="1533"/>
      <c r="V147" s="1533"/>
      <c r="W147" s="1533"/>
      <c r="X147" s="1533"/>
      <c r="Y147" s="1533"/>
      <c r="Z147" s="1533"/>
    </row>
    <row r="148" spans="1:26" ht="12.75">
      <c r="A148" s="1533"/>
      <c r="B148" s="1545"/>
      <c r="C148" s="1545"/>
      <c r="D148" s="1546"/>
      <c r="E148" s="1547"/>
      <c r="F148" s="1547"/>
      <c r="G148" s="1547"/>
      <c r="H148" s="1547"/>
      <c r="I148" s="1547"/>
      <c r="J148" s="1547"/>
      <c r="K148" s="1545"/>
      <c r="L148" s="1533"/>
      <c r="M148" s="1533"/>
      <c r="N148" s="1533"/>
      <c r="O148" s="1533"/>
      <c r="P148" s="1533"/>
      <c r="Q148" s="1533"/>
      <c r="R148" s="1533"/>
      <c r="S148" s="1533"/>
      <c r="T148" s="1533"/>
      <c r="U148" s="1533"/>
      <c r="V148" s="1533"/>
      <c r="W148" s="1533"/>
      <c r="X148" s="1533"/>
      <c r="Y148" s="1533"/>
      <c r="Z148" s="1533"/>
    </row>
    <row r="149" spans="1:26" ht="12.75">
      <c r="A149" s="1533"/>
      <c r="B149" s="1545"/>
      <c r="C149" s="1545"/>
      <c r="D149" s="1546"/>
      <c r="E149" s="1547"/>
      <c r="F149" s="1547"/>
      <c r="G149" s="1547"/>
      <c r="H149" s="1547"/>
      <c r="I149" s="1547"/>
      <c r="J149" s="1547"/>
      <c r="K149" s="1545"/>
      <c r="L149" s="1533"/>
      <c r="M149" s="1533"/>
      <c r="N149" s="1533"/>
      <c r="O149" s="1533"/>
      <c r="P149" s="1533"/>
      <c r="Q149" s="1533"/>
      <c r="R149" s="1533"/>
      <c r="S149" s="1533"/>
      <c r="T149" s="1533"/>
      <c r="U149" s="1533"/>
      <c r="V149" s="1533"/>
      <c r="W149" s="1533"/>
      <c r="X149" s="1533"/>
      <c r="Y149" s="1533"/>
      <c r="Z149" s="1533"/>
    </row>
    <row r="150" spans="1:26" ht="12.75">
      <c r="A150" s="1533"/>
      <c r="B150" s="1545"/>
      <c r="C150" s="1545"/>
      <c r="D150" s="1546"/>
      <c r="E150" s="1547"/>
      <c r="F150" s="1547"/>
      <c r="G150" s="1547"/>
      <c r="H150" s="1547"/>
      <c r="I150" s="1547"/>
      <c r="J150" s="1547"/>
      <c r="K150" s="1545"/>
      <c r="L150" s="1533"/>
      <c r="M150" s="1533"/>
      <c r="N150" s="1533"/>
      <c r="O150" s="1533"/>
      <c r="P150" s="1533"/>
      <c r="Q150" s="1533"/>
      <c r="R150" s="1533"/>
      <c r="S150" s="1533"/>
      <c r="T150" s="1533"/>
      <c r="U150" s="1533"/>
      <c r="V150" s="1533"/>
      <c r="W150" s="1533"/>
      <c r="X150" s="1533"/>
      <c r="Y150" s="1533"/>
      <c r="Z150" s="1533"/>
    </row>
    <row r="151" spans="1:26" ht="12.75">
      <c r="A151" s="1533"/>
      <c r="B151" s="1545"/>
      <c r="C151" s="1545"/>
      <c r="D151" s="1546"/>
      <c r="E151" s="1547"/>
      <c r="F151" s="1547"/>
      <c r="G151" s="1547"/>
      <c r="H151" s="1547"/>
      <c r="I151" s="1547"/>
      <c r="J151" s="1547"/>
      <c r="K151" s="1545"/>
      <c r="L151" s="1533"/>
      <c r="M151" s="1533"/>
      <c r="N151" s="1533"/>
      <c r="O151" s="1533"/>
      <c r="P151" s="1533"/>
      <c r="Q151" s="1533"/>
      <c r="R151" s="1533"/>
      <c r="S151" s="1533"/>
      <c r="T151" s="1533"/>
      <c r="U151" s="1533"/>
      <c r="V151" s="1533"/>
      <c r="W151" s="1533"/>
      <c r="X151" s="1533"/>
      <c r="Y151" s="1533"/>
      <c r="Z151" s="1533"/>
    </row>
    <row r="152" spans="1:26" ht="12.75">
      <c r="A152" s="1533"/>
      <c r="B152" s="1545"/>
      <c r="C152" s="1545"/>
      <c r="D152" s="1546"/>
      <c r="E152" s="1547"/>
      <c r="F152" s="1547"/>
      <c r="G152" s="1547"/>
      <c r="H152" s="1547"/>
      <c r="I152" s="1547"/>
      <c r="J152" s="1547"/>
      <c r="K152" s="1545"/>
      <c r="L152" s="1533"/>
      <c r="M152" s="1533"/>
      <c r="N152" s="1533"/>
      <c r="O152" s="1533"/>
      <c r="P152" s="1533"/>
      <c r="Q152" s="1533"/>
      <c r="R152" s="1533"/>
      <c r="S152" s="1533"/>
      <c r="T152" s="1533"/>
      <c r="U152" s="1533"/>
      <c r="V152" s="1533"/>
      <c r="W152" s="1533"/>
      <c r="X152" s="1533"/>
      <c r="Y152" s="1533"/>
      <c r="Z152" s="1533"/>
    </row>
    <row r="153" spans="1:26" ht="12.75">
      <c r="A153" s="1533"/>
      <c r="B153" s="1545"/>
      <c r="C153" s="1545"/>
      <c r="D153" s="1546"/>
      <c r="E153" s="1547"/>
      <c r="F153" s="1547"/>
      <c r="G153" s="1547"/>
      <c r="H153" s="1547"/>
      <c r="I153" s="1547"/>
      <c r="J153" s="1547"/>
      <c r="K153" s="1545"/>
      <c r="L153" s="1533"/>
      <c r="M153" s="1533"/>
      <c r="N153" s="1533"/>
      <c r="O153" s="1533"/>
      <c r="P153" s="1533"/>
      <c r="Q153" s="1533"/>
      <c r="R153" s="1533"/>
      <c r="S153" s="1533"/>
      <c r="T153" s="1533"/>
      <c r="U153" s="1533"/>
      <c r="V153" s="1533"/>
      <c r="W153" s="1533"/>
      <c r="X153" s="1533"/>
      <c r="Y153" s="1533"/>
      <c r="Z153" s="1533"/>
    </row>
    <row r="154" spans="1:26" ht="12.75">
      <c r="A154" s="1533"/>
      <c r="B154" s="1545"/>
      <c r="C154" s="1545"/>
      <c r="D154" s="1546"/>
      <c r="E154" s="1547"/>
      <c r="F154" s="1547"/>
      <c r="G154" s="1547"/>
      <c r="H154" s="1547"/>
      <c r="I154" s="1547"/>
      <c r="J154" s="1547"/>
      <c r="K154" s="1545"/>
      <c r="L154" s="1533"/>
      <c r="M154" s="1533"/>
      <c r="N154" s="1533"/>
      <c r="O154" s="1533"/>
      <c r="P154" s="1533"/>
      <c r="Q154" s="1533"/>
      <c r="R154" s="1533"/>
      <c r="S154" s="1533"/>
      <c r="T154" s="1533"/>
      <c r="U154" s="1533"/>
      <c r="V154" s="1533"/>
      <c r="W154" s="1533"/>
      <c r="X154" s="1533"/>
      <c r="Y154" s="1533"/>
      <c r="Z154" s="1533"/>
    </row>
    <row r="155" spans="1:26" ht="12.75">
      <c r="A155" s="1533"/>
      <c r="B155" s="1545"/>
      <c r="C155" s="1545"/>
      <c r="D155" s="1546"/>
      <c r="E155" s="1547"/>
      <c r="F155" s="1547"/>
      <c r="G155" s="1547"/>
      <c r="H155" s="1547"/>
      <c r="I155" s="1547"/>
      <c r="J155" s="1547"/>
      <c r="K155" s="1545"/>
      <c r="L155" s="1533"/>
      <c r="M155" s="1533"/>
      <c r="N155" s="1533"/>
      <c r="O155" s="1533"/>
      <c r="P155" s="1533"/>
      <c r="Q155" s="1533"/>
      <c r="R155" s="1533"/>
      <c r="S155" s="1533"/>
      <c r="T155" s="1533"/>
      <c r="U155" s="1533"/>
      <c r="V155" s="1533"/>
      <c r="W155" s="1533"/>
      <c r="X155" s="1533"/>
      <c r="Y155" s="1533"/>
      <c r="Z155" s="1533"/>
    </row>
    <row r="156" spans="1:26" ht="12.75">
      <c r="A156" s="1533"/>
      <c r="B156" s="1545"/>
      <c r="C156" s="1545"/>
      <c r="D156" s="1546"/>
      <c r="E156" s="1547"/>
      <c r="F156" s="1547"/>
      <c r="G156" s="1547"/>
      <c r="H156" s="1547"/>
      <c r="I156" s="1547"/>
      <c r="J156" s="1547"/>
      <c r="K156" s="1545"/>
      <c r="L156" s="1533"/>
      <c r="M156" s="1533"/>
      <c r="N156" s="1533"/>
      <c r="O156" s="1533"/>
      <c r="P156" s="1533"/>
      <c r="Q156" s="1533"/>
      <c r="R156" s="1533"/>
      <c r="S156" s="1533"/>
      <c r="T156" s="1533"/>
      <c r="U156" s="1533"/>
      <c r="V156" s="1533"/>
      <c r="W156" s="1533"/>
      <c r="X156" s="1533"/>
      <c r="Y156" s="1533"/>
      <c r="Z156" s="1533"/>
    </row>
    <row r="157" spans="1:26" ht="12.75">
      <c r="A157" s="1533"/>
      <c r="B157" s="1545"/>
      <c r="C157" s="1545"/>
      <c r="D157" s="1546"/>
      <c r="E157" s="1547"/>
      <c r="F157" s="1547"/>
      <c r="G157" s="1547"/>
      <c r="H157" s="1547"/>
      <c r="I157" s="1547"/>
      <c r="J157" s="1547"/>
      <c r="K157" s="1545"/>
      <c r="L157" s="1533"/>
      <c r="M157" s="1533"/>
      <c r="N157" s="1533"/>
      <c r="O157" s="1533"/>
      <c r="P157" s="1533"/>
      <c r="Q157" s="1533"/>
      <c r="R157" s="1533"/>
      <c r="S157" s="1533"/>
      <c r="T157" s="1533"/>
      <c r="U157" s="1533"/>
      <c r="V157" s="1533"/>
      <c r="W157" s="1533"/>
      <c r="X157" s="1533"/>
      <c r="Y157" s="1533"/>
      <c r="Z157" s="1533"/>
    </row>
    <row r="158" spans="1:26" ht="12.75">
      <c r="A158" s="1533"/>
      <c r="B158" s="1545"/>
      <c r="C158" s="1545"/>
      <c r="D158" s="1546"/>
      <c r="E158" s="1547"/>
      <c r="F158" s="1547"/>
      <c r="G158" s="1547"/>
      <c r="H158" s="1547"/>
      <c r="I158" s="1547"/>
      <c r="J158" s="1547"/>
      <c r="K158" s="1545"/>
      <c r="L158" s="1533"/>
      <c r="M158" s="1533"/>
      <c r="N158" s="1533"/>
      <c r="O158" s="1533"/>
      <c r="P158" s="1533"/>
      <c r="Q158" s="1533"/>
      <c r="R158" s="1533"/>
      <c r="S158" s="1533"/>
      <c r="T158" s="1533"/>
      <c r="U158" s="1533"/>
      <c r="V158" s="1533"/>
      <c r="W158" s="1533"/>
      <c r="X158" s="1533"/>
      <c r="Y158" s="1533"/>
      <c r="Z158" s="1533"/>
    </row>
    <row r="159" spans="1:26" ht="12.75">
      <c r="A159" s="1533"/>
      <c r="B159" s="1545"/>
      <c r="C159" s="1545"/>
      <c r="D159" s="1546"/>
      <c r="E159" s="1547"/>
      <c r="F159" s="1547"/>
      <c r="G159" s="1547"/>
      <c r="H159" s="1547"/>
      <c r="I159" s="1547"/>
      <c r="J159" s="1547"/>
      <c r="K159" s="1545"/>
      <c r="L159" s="1533"/>
      <c r="M159" s="1533"/>
      <c r="N159" s="1533"/>
      <c r="O159" s="1533"/>
      <c r="P159" s="1533"/>
      <c r="Q159" s="1533"/>
      <c r="R159" s="1533"/>
      <c r="S159" s="1533"/>
      <c r="T159" s="1533"/>
      <c r="U159" s="1533"/>
      <c r="V159" s="1533"/>
      <c r="W159" s="1533"/>
      <c r="X159" s="1533"/>
      <c r="Y159" s="1533"/>
      <c r="Z159" s="1533"/>
    </row>
    <row r="160" spans="1:26" ht="12.75">
      <c r="A160" s="1533"/>
      <c r="B160" s="1545"/>
      <c r="C160" s="1545"/>
      <c r="D160" s="1546"/>
      <c r="E160" s="1547"/>
      <c r="F160" s="1547"/>
      <c r="G160" s="1547"/>
      <c r="H160" s="1547"/>
      <c r="I160" s="1547"/>
      <c r="J160" s="1547"/>
      <c r="K160" s="1545"/>
      <c r="L160" s="1533"/>
      <c r="M160" s="1533"/>
      <c r="N160" s="1533"/>
      <c r="O160" s="1533"/>
      <c r="P160" s="1533"/>
      <c r="Q160" s="1533"/>
      <c r="R160" s="1533"/>
      <c r="S160" s="1533"/>
      <c r="T160" s="1533"/>
      <c r="U160" s="1533"/>
      <c r="V160" s="1533"/>
      <c r="W160" s="1533"/>
      <c r="X160" s="1533"/>
      <c r="Y160" s="1533"/>
      <c r="Z160" s="1533"/>
    </row>
    <row r="161" spans="1:26" ht="12.75">
      <c r="A161" s="1533"/>
      <c r="B161" s="1545"/>
      <c r="C161" s="1545"/>
      <c r="D161" s="1546"/>
      <c r="E161" s="1547"/>
      <c r="F161" s="1547"/>
      <c r="G161" s="1547"/>
      <c r="H161" s="1547"/>
      <c r="I161" s="1547"/>
      <c r="J161" s="1547"/>
      <c r="K161" s="1545"/>
      <c r="L161" s="1533"/>
      <c r="M161" s="1533"/>
      <c r="N161" s="1533"/>
      <c r="O161" s="1533"/>
      <c r="P161" s="1533"/>
      <c r="Q161" s="1533"/>
      <c r="R161" s="1533"/>
      <c r="S161" s="1533"/>
      <c r="T161" s="1533"/>
      <c r="U161" s="1533"/>
      <c r="V161" s="1533"/>
      <c r="W161" s="1533"/>
      <c r="X161" s="1533"/>
      <c r="Y161" s="1533"/>
      <c r="Z161" s="1533"/>
    </row>
    <row r="162" spans="1:26" ht="12.75">
      <c r="A162" s="1533"/>
      <c r="B162" s="1545"/>
      <c r="C162" s="1545"/>
      <c r="D162" s="1546"/>
      <c r="E162" s="1547"/>
      <c r="F162" s="1547"/>
      <c r="G162" s="1547"/>
      <c r="H162" s="1547"/>
      <c r="I162" s="1547"/>
      <c r="J162" s="1547"/>
      <c r="K162" s="1545"/>
      <c r="L162" s="1533"/>
      <c r="M162" s="1533"/>
      <c r="N162" s="1533"/>
      <c r="O162" s="1533"/>
      <c r="P162" s="1533"/>
      <c r="Q162" s="1533"/>
      <c r="R162" s="1533"/>
      <c r="S162" s="1533"/>
      <c r="T162" s="1533"/>
      <c r="U162" s="1533"/>
      <c r="V162" s="1533"/>
      <c r="W162" s="1533"/>
      <c r="X162" s="1533"/>
      <c r="Y162" s="1533"/>
      <c r="Z162" s="1533"/>
    </row>
    <row r="163" spans="1:26" ht="12.75">
      <c r="A163" s="1533"/>
      <c r="B163" s="1545"/>
      <c r="C163" s="1545"/>
      <c r="D163" s="1546"/>
      <c r="E163" s="1547"/>
      <c r="F163" s="1547"/>
      <c r="G163" s="1547"/>
      <c r="H163" s="1547"/>
      <c r="I163" s="1547"/>
      <c r="J163" s="1547"/>
      <c r="K163" s="1545"/>
      <c r="L163" s="1533"/>
      <c r="M163" s="1533"/>
      <c r="N163" s="1533"/>
      <c r="O163" s="1533"/>
      <c r="P163" s="1533"/>
      <c r="Q163" s="1533"/>
      <c r="R163" s="1533"/>
      <c r="S163" s="1533"/>
      <c r="T163" s="1533"/>
      <c r="U163" s="1533"/>
      <c r="V163" s="1533"/>
      <c r="W163" s="1533"/>
      <c r="X163" s="1533"/>
      <c r="Y163" s="1533"/>
      <c r="Z163" s="1533"/>
    </row>
    <row r="164" spans="1:26" ht="12.75">
      <c r="A164" s="1533"/>
      <c r="B164" s="1545"/>
      <c r="C164" s="1545"/>
      <c r="D164" s="1546"/>
      <c r="E164" s="1547"/>
      <c r="F164" s="1547"/>
      <c r="G164" s="1547"/>
      <c r="H164" s="1547"/>
      <c r="I164" s="1547"/>
      <c r="J164" s="1547"/>
      <c r="K164" s="1545"/>
      <c r="L164" s="1533"/>
      <c r="M164" s="1533"/>
      <c r="N164" s="1533"/>
      <c r="O164" s="1533"/>
      <c r="P164" s="1533"/>
      <c r="Q164" s="1533"/>
      <c r="R164" s="1533"/>
      <c r="S164" s="1533"/>
      <c r="T164" s="1533"/>
      <c r="U164" s="1533"/>
      <c r="V164" s="1533"/>
      <c r="W164" s="1533"/>
      <c r="X164" s="1533"/>
      <c r="Y164" s="1533"/>
      <c r="Z164" s="1533"/>
    </row>
    <row r="165" spans="1:26" ht="12.75">
      <c r="A165" s="1533"/>
      <c r="B165" s="1545"/>
      <c r="C165" s="1545"/>
      <c r="D165" s="1546"/>
      <c r="E165" s="1547"/>
      <c r="F165" s="1547"/>
      <c r="G165" s="1547"/>
      <c r="H165" s="1547"/>
      <c r="I165" s="1547"/>
      <c r="J165" s="1547"/>
      <c r="K165" s="1545"/>
      <c r="L165" s="1533"/>
      <c r="M165" s="1533"/>
      <c r="N165" s="1533"/>
      <c r="O165" s="1533"/>
      <c r="P165" s="1533"/>
      <c r="Q165" s="1533"/>
      <c r="R165" s="1533"/>
      <c r="S165" s="1533"/>
      <c r="T165" s="1533"/>
      <c r="U165" s="1533"/>
      <c r="V165" s="1533"/>
      <c r="W165" s="1533"/>
      <c r="X165" s="1533"/>
      <c r="Y165" s="1533"/>
      <c r="Z165" s="1533"/>
    </row>
    <row r="166" spans="1:26" ht="12.75">
      <c r="A166" s="1533"/>
      <c r="B166" s="1545"/>
      <c r="C166" s="1545"/>
      <c r="D166" s="1546"/>
      <c r="E166" s="1547"/>
      <c r="F166" s="1547"/>
      <c r="G166" s="1547"/>
      <c r="H166" s="1547"/>
      <c r="I166" s="1547"/>
      <c r="J166" s="1547"/>
      <c r="K166" s="1545"/>
      <c r="L166" s="1533"/>
      <c r="M166" s="1533"/>
      <c r="N166" s="1533"/>
      <c r="O166" s="1533"/>
      <c r="P166" s="1533"/>
      <c r="Q166" s="1533"/>
      <c r="R166" s="1533"/>
      <c r="S166" s="1533"/>
      <c r="T166" s="1533"/>
      <c r="U166" s="1533"/>
      <c r="V166" s="1533"/>
      <c r="W166" s="1533"/>
      <c r="X166" s="1533"/>
      <c r="Y166" s="1533"/>
      <c r="Z166" s="1533"/>
    </row>
    <row r="167" spans="1:26" ht="12.75">
      <c r="A167" s="1533"/>
      <c r="B167" s="1545"/>
      <c r="C167" s="1545"/>
      <c r="D167" s="1546"/>
      <c r="E167" s="1547"/>
      <c r="F167" s="1547"/>
      <c r="G167" s="1547"/>
      <c r="H167" s="1547"/>
      <c r="I167" s="1547"/>
      <c r="J167" s="1547"/>
      <c r="K167" s="1545"/>
      <c r="L167" s="1533"/>
      <c r="M167" s="1533"/>
      <c r="N167" s="1533"/>
      <c r="O167" s="1533"/>
      <c r="P167" s="1533"/>
      <c r="Q167" s="1533"/>
      <c r="R167" s="1533"/>
      <c r="S167" s="1533"/>
      <c r="T167" s="1533"/>
      <c r="U167" s="1533"/>
      <c r="V167" s="1533"/>
      <c r="W167" s="1533"/>
      <c r="X167" s="1533"/>
      <c r="Y167" s="1533"/>
      <c r="Z167" s="1533"/>
    </row>
    <row r="168" spans="1:26" ht="12.75">
      <c r="A168" s="1533"/>
      <c r="B168" s="1545"/>
      <c r="C168" s="1545"/>
      <c r="D168" s="1546"/>
      <c r="E168" s="1547"/>
      <c r="F168" s="1547"/>
      <c r="G168" s="1547"/>
      <c r="H168" s="1547"/>
      <c r="I168" s="1547"/>
      <c r="J168" s="1547"/>
      <c r="K168" s="1545"/>
      <c r="L168" s="1533"/>
      <c r="M168" s="1533"/>
      <c r="N168" s="1533"/>
      <c r="O168" s="1533"/>
      <c r="P168" s="1533"/>
      <c r="Q168" s="1533"/>
      <c r="R168" s="1533"/>
      <c r="S168" s="1533"/>
      <c r="T168" s="1533"/>
      <c r="U168" s="1533"/>
      <c r="V168" s="1533"/>
      <c r="W168" s="1533"/>
      <c r="X168" s="1533"/>
      <c r="Y168" s="1533"/>
      <c r="Z168" s="1533"/>
    </row>
    <row r="169" spans="1:26" ht="12.75">
      <c r="A169" s="1533"/>
      <c r="B169" s="1545"/>
      <c r="C169" s="1545"/>
      <c r="D169" s="1546"/>
      <c r="E169" s="1547"/>
      <c r="F169" s="1547"/>
      <c r="G169" s="1547"/>
      <c r="H169" s="1547"/>
      <c r="I169" s="1547"/>
      <c r="J169" s="1547"/>
      <c r="K169" s="1545"/>
      <c r="L169" s="1533"/>
      <c r="M169" s="1533"/>
      <c r="N169" s="1533"/>
      <c r="O169" s="1533"/>
      <c r="P169" s="1533"/>
      <c r="Q169" s="1533"/>
      <c r="R169" s="1533"/>
      <c r="S169" s="1533"/>
      <c r="T169" s="1533"/>
      <c r="U169" s="1533"/>
      <c r="V169" s="1533"/>
      <c r="W169" s="1533"/>
      <c r="X169" s="1533"/>
      <c r="Y169" s="1533"/>
      <c r="Z169" s="1533"/>
    </row>
    <row r="170" spans="1:26" ht="12.75">
      <c r="A170" s="1533"/>
      <c r="B170" s="1545"/>
      <c r="C170" s="1545"/>
      <c r="D170" s="1546"/>
      <c r="E170" s="1547"/>
      <c r="F170" s="1547"/>
      <c r="G170" s="1547"/>
      <c r="H170" s="1547"/>
      <c r="I170" s="1547"/>
      <c r="J170" s="1547"/>
      <c r="K170" s="1545"/>
      <c r="L170" s="1533"/>
      <c r="M170" s="1533"/>
      <c r="N170" s="1533"/>
      <c r="O170" s="1533"/>
      <c r="P170" s="1533"/>
      <c r="Q170" s="1533"/>
      <c r="R170" s="1533"/>
      <c r="S170" s="1533"/>
      <c r="T170" s="1533"/>
      <c r="U170" s="1533"/>
      <c r="V170" s="1533"/>
      <c r="W170" s="1533"/>
      <c r="X170" s="1533"/>
      <c r="Y170" s="1533"/>
      <c r="Z170" s="1533"/>
    </row>
    <row r="171" spans="1:26" ht="12.75">
      <c r="A171" s="1533"/>
      <c r="B171" s="1545"/>
      <c r="C171" s="1545"/>
      <c r="D171" s="1546"/>
      <c r="E171" s="1547"/>
      <c r="F171" s="1547"/>
      <c r="G171" s="1547"/>
      <c r="H171" s="1547"/>
      <c r="I171" s="1547"/>
      <c r="J171" s="1547"/>
      <c r="K171" s="1545"/>
      <c r="L171" s="1533"/>
      <c r="M171" s="1533"/>
      <c r="N171" s="1533"/>
      <c r="O171" s="1533"/>
      <c r="P171" s="1533"/>
      <c r="Q171" s="1533"/>
      <c r="R171" s="1533"/>
      <c r="S171" s="1533"/>
      <c r="T171" s="1533"/>
      <c r="U171" s="1533"/>
      <c r="V171" s="1533"/>
      <c r="W171" s="1533"/>
      <c r="X171" s="1533"/>
      <c r="Y171" s="1533"/>
      <c r="Z171" s="1533"/>
    </row>
    <row r="172" spans="1:26" ht="12.75">
      <c r="A172" s="1533"/>
      <c r="B172" s="1545"/>
      <c r="C172" s="1545"/>
      <c r="D172" s="1546"/>
      <c r="E172" s="1547"/>
      <c r="F172" s="1547"/>
      <c r="G172" s="1547"/>
      <c r="H172" s="1547"/>
      <c r="I172" s="1547"/>
      <c r="J172" s="1547"/>
      <c r="K172" s="1545"/>
      <c r="L172" s="1533"/>
      <c r="M172" s="1533"/>
      <c r="N172" s="1533"/>
      <c r="O172" s="1533"/>
      <c r="P172" s="1533"/>
      <c r="Q172" s="1533"/>
      <c r="R172" s="1533"/>
      <c r="S172" s="1533"/>
      <c r="T172" s="1533"/>
      <c r="U172" s="1533"/>
      <c r="V172" s="1533"/>
      <c r="W172" s="1533"/>
      <c r="X172" s="1533"/>
      <c r="Y172" s="1533"/>
      <c r="Z172" s="1533"/>
    </row>
    <row r="173" spans="1:26" ht="12.75">
      <c r="A173" s="1533"/>
      <c r="B173" s="1545"/>
      <c r="C173" s="1545"/>
      <c r="D173" s="1546"/>
      <c r="E173" s="1547"/>
      <c r="F173" s="1547"/>
      <c r="G173" s="1547"/>
      <c r="H173" s="1547"/>
      <c r="I173" s="1547"/>
      <c r="J173" s="1547"/>
      <c r="K173" s="1545"/>
      <c r="L173" s="1533"/>
      <c r="M173" s="1533"/>
      <c r="N173" s="1533"/>
      <c r="O173" s="1533"/>
      <c r="P173" s="1533"/>
      <c r="Q173" s="1533"/>
      <c r="R173" s="1533"/>
      <c r="S173" s="1533"/>
      <c r="T173" s="1533"/>
      <c r="U173" s="1533"/>
      <c r="V173" s="1533"/>
      <c r="W173" s="1533"/>
      <c r="X173" s="1533"/>
      <c r="Y173" s="1533"/>
      <c r="Z173" s="1533"/>
    </row>
    <row r="174" spans="1:26" ht="12.75">
      <c r="A174" s="1533"/>
      <c r="B174" s="1545"/>
      <c r="C174" s="1545"/>
      <c r="D174" s="1546"/>
      <c r="E174" s="1547"/>
      <c r="F174" s="1547"/>
      <c r="G174" s="1547"/>
      <c r="H174" s="1547"/>
      <c r="I174" s="1547"/>
      <c r="J174" s="1547"/>
      <c r="K174" s="1545"/>
      <c r="L174" s="1533"/>
      <c r="M174" s="1533"/>
      <c r="N174" s="1533"/>
      <c r="O174" s="1533"/>
      <c r="P174" s="1533"/>
      <c r="Q174" s="1533"/>
      <c r="R174" s="1533"/>
      <c r="S174" s="1533"/>
      <c r="T174" s="1533"/>
      <c r="U174" s="1533"/>
      <c r="V174" s="1533"/>
      <c r="W174" s="1533"/>
      <c r="X174" s="1533"/>
      <c r="Y174" s="1533"/>
      <c r="Z174" s="1533"/>
    </row>
    <row r="175" spans="1:26" ht="12.75">
      <c r="A175" s="1533"/>
      <c r="B175" s="1545"/>
      <c r="C175" s="1545"/>
      <c r="D175" s="1546"/>
      <c r="E175" s="1547"/>
      <c r="F175" s="1547"/>
      <c r="G175" s="1547"/>
      <c r="H175" s="1547"/>
      <c r="I175" s="1547"/>
      <c r="J175" s="1547"/>
      <c r="K175" s="1545"/>
      <c r="L175" s="1533"/>
      <c r="M175" s="1533"/>
      <c r="N175" s="1533"/>
      <c r="O175" s="1533"/>
      <c r="P175" s="1533"/>
      <c r="Q175" s="1533"/>
      <c r="R175" s="1533"/>
      <c r="S175" s="1533"/>
      <c r="T175" s="1533"/>
      <c r="U175" s="1533"/>
      <c r="V175" s="1533"/>
      <c r="W175" s="1533"/>
      <c r="X175" s="1533"/>
      <c r="Y175" s="1533"/>
      <c r="Z175" s="1533"/>
    </row>
    <row r="176" spans="1:26" ht="12.75">
      <c r="A176" s="1533"/>
      <c r="B176" s="1545"/>
      <c r="C176" s="1545"/>
      <c r="D176" s="1546"/>
      <c r="E176" s="1547"/>
      <c r="F176" s="1547"/>
      <c r="G176" s="1547"/>
      <c r="H176" s="1547"/>
      <c r="I176" s="1547"/>
      <c r="J176" s="1547"/>
      <c r="K176" s="1545"/>
      <c r="L176" s="1533"/>
      <c r="M176" s="1533"/>
      <c r="N176" s="1533"/>
      <c r="O176" s="1533"/>
      <c r="P176" s="1533"/>
      <c r="Q176" s="1533"/>
      <c r="R176" s="1533"/>
      <c r="S176" s="1533"/>
      <c r="T176" s="1533"/>
      <c r="U176" s="1533"/>
      <c r="V176" s="1533"/>
      <c r="W176" s="1533"/>
      <c r="X176" s="1533"/>
      <c r="Y176" s="1533"/>
      <c r="Z176" s="1533"/>
    </row>
    <row r="177" spans="1:26" ht="12.75">
      <c r="A177" s="1533"/>
      <c r="B177" s="1545"/>
      <c r="C177" s="1545"/>
      <c r="D177" s="1546"/>
      <c r="E177" s="1547"/>
      <c r="F177" s="1547"/>
      <c r="G177" s="1547"/>
      <c r="H177" s="1547"/>
      <c r="I177" s="1547"/>
      <c r="J177" s="1547"/>
      <c r="K177" s="1545"/>
      <c r="L177" s="1533"/>
      <c r="M177" s="1533"/>
      <c r="N177" s="1533"/>
      <c r="O177" s="1533"/>
      <c r="P177" s="1533"/>
      <c r="Q177" s="1533"/>
      <c r="R177" s="1533"/>
      <c r="S177" s="1533"/>
      <c r="T177" s="1533"/>
      <c r="U177" s="1533"/>
      <c r="V177" s="1533"/>
      <c r="W177" s="1533"/>
      <c r="X177" s="1533"/>
      <c r="Y177" s="1533"/>
      <c r="Z177" s="1533"/>
    </row>
    <row r="178" spans="1:26" ht="12.75">
      <c r="A178" s="1533"/>
      <c r="B178" s="1545"/>
      <c r="C178" s="1545"/>
      <c r="D178" s="1546"/>
      <c r="E178" s="1547"/>
      <c r="F178" s="1547"/>
      <c r="G178" s="1547"/>
      <c r="H178" s="1547"/>
      <c r="I178" s="1547"/>
      <c r="J178" s="1547"/>
      <c r="K178" s="1545"/>
      <c r="L178" s="1533"/>
      <c r="M178" s="1533"/>
      <c r="N178" s="1533"/>
      <c r="O178" s="1533"/>
      <c r="P178" s="1533"/>
      <c r="Q178" s="1533"/>
      <c r="R178" s="1533"/>
      <c r="S178" s="1533"/>
      <c r="T178" s="1533"/>
      <c r="U178" s="1533"/>
      <c r="V178" s="1533"/>
      <c r="W178" s="1533"/>
      <c r="X178" s="1533"/>
      <c r="Y178" s="1533"/>
      <c r="Z178" s="1533"/>
    </row>
    <row r="179" spans="1:26" ht="12.75">
      <c r="A179" s="1533"/>
      <c r="B179" s="1545"/>
      <c r="C179" s="1545"/>
      <c r="D179" s="1546"/>
      <c r="E179" s="1547"/>
      <c r="F179" s="1547"/>
      <c r="G179" s="1547"/>
      <c r="H179" s="1547"/>
      <c r="I179" s="1547"/>
      <c r="J179" s="1547"/>
      <c r="K179" s="1545"/>
      <c r="L179" s="1533"/>
      <c r="M179" s="1533"/>
      <c r="N179" s="1533"/>
      <c r="O179" s="1533"/>
      <c r="P179" s="1533"/>
      <c r="Q179" s="1533"/>
      <c r="R179" s="1533"/>
      <c r="S179" s="1533"/>
      <c r="T179" s="1533"/>
      <c r="U179" s="1533"/>
      <c r="V179" s="1533"/>
      <c r="W179" s="1533"/>
      <c r="X179" s="1533"/>
      <c r="Y179" s="1533"/>
      <c r="Z179" s="1533"/>
    </row>
    <row r="180" spans="1:26" ht="12.75">
      <c r="A180" s="1533"/>
      <c r="B180" s="1545"/>
      <c r="C180" s="1545"/>
      <c r="D180" s="1546"/>
      <c r="E180" s="1547"/>
      <c r="F180" s="1547"/>
      <c r="G180" s="1547"/>
      <c r="H180" s="1547"/>
      <c r="I180" s="1547"/>
      <c r="J180" s="1547"/>
      <c r="K180" s="1545"/>
      <c r="L180" s="1533"/>
      <c r="M180" s="1533"/>
      <c r="N180" s="1533"/>
      <c r="O180" s="1533"/>
      <c r="P180" s="1533"/>
      <c r="Q180" s="1533"/>
      <c r="R180" s="1533"/>
      <c r="S180" s="1533"/>
      <c r="T180" s="1533"/>
      <c r="U180" s="1533"/>
      <c r="V180" s="1533"/>
      <c r="W180" s="1533"/>
      <c r="X180" s="1533"/>
      <c r="Y180" s="1533"/>
      <c r="Z180" s="1533"/>
    </row>
    <row r="181" spans="1:26" ht="12.75">
      <c r="A181" s="1533"/>
      <c r="B181" s="1545"/>
      <c r="C181" s="1545"/>
      <c r="D181" s="1546"/>
      <c r="E181" s="1547"/>
      <c r="F181" s="1547"/>
      <c r="G181" s="1547"/>
      <c r="H181" s="1547"/>
      <c r="I181" s="1547"/>
      <c r="J181" s="1547"/>
      <c r="K181" s="1545"/>
      <c r="L181" s="1533"/>
      <c r="M181" s="1533"/>
      <c r="N181" s="1533"/>
      <c r="O181" s="1533"/>
      <c r="P181" s="1533"/>
      <c r="Q181" s="1533"/>
      <c r="R181" s="1533"/>
      <c r="S181" s="1533"/>
      <c r="T181" s="1533"/>
      <c r="U181" s="1533"/>
      <c r="V181" s="1533"/>
      <c r="W181" s="1533"/>
      <c r="X181" s="1533"/>
      <c r="Y181" s="1533"/>
      <c r="Z181" s="1533"/>
    </row>
    <row r="182" spans="1:26" ht="12.75">
      <c r="A182" s="1533"/>
      <c r="B182" s="1545"/>
      <c r="C182" s="1545"/>
      <c r="D182" s="1546"/>
      <c r="E182" s="1547"/>
      <c r="F182" s="1547"/>
      <c r="G182" s="1547"/>
      <c r="H182" s="1547"/>
      <c r="I182" s="1547"/>
      <c r="J182" s="1547"/>
      <c r="K182" s="1545"/>
      <c r="L182" s="1533"/>
      <c r="M182" s="1533"/>
      <c r="N182" s="1533"/>
      <c r="O182" s="1533"/>
      <c r="P182" s="1533"/>
      <c r="Q182" s="1533"/>
      <c r="R182" s="1533"/>
      <c r="S182" s="1533"/>
      <c r="T182" s="1533"/>
      <c r="U182" s="1533"/>
      <c r="V182" s="1533"/>
      <c r="W182" s="1533"/>
      <c r="X182" s="1533"/>
      <c r="Y182" s="1533"/>
      <c r="Z182" s="1533"/>
    </row>
    <row r="183" spans="1:26" ht="12.75">
      <c r="A183" s="1533"/>
      <c r="B183" s="1545"/>
      <c r="C183" s="1545"/>
      <c r="D183" s="1546"/>
      <c r="E183" s="1547"/>
      <c r="F183" s="1547"/>
      <c r="G183" s="1547"/>
      <c r="H183" s="1547"/>
      <c r="I183" s="1547"/>
      <c r="J183" s="1547"/>
      <c r="K183" s="1545"/>
      <c r="L183" s="1533"/>
      <c r="M183" s="1533"/>
      <c r="N183" s="1533"/>
      <c r="O183" s="1533"/>
      <c r="P183" s="1533"/>
      <c r="Q183" s="1533"/>
      <c r="R183" s="1533"/>
      <c r="S183" s="1533"/>
      <c r="T183" s="1533"/>
      <c r="U183" s="1533"/>
      <c r="V183" s="1533"/>
      <c r="W183" s="1533"/>
      <c r="X183" s="1533"/>
      <c r="Y183" s="1533"/>
      <c r="Z183" s="1533"/>
    </row>
    <row r="184" spans="1:26" ht="12.75">
      <c r="A184" s="1533"/>
      <c r="B184" s="1545"/>
      <c r="C184" s="1545"/>
      <c r="D184" s="1546"/>
      <c r="E184" s="1547"/>
      <c r="F184" s="1547"/>
      <c r="G184" s="1547"/>
      <c r="H184" s="1547"/>
      <c r="I184" s="1547"/>
      <c r="J184" s="1547"/>
      <c r="K184" s="1545"/>
      <c r="L184" s="1533"/>
      <c r="M184" s="1533"/>
      <c r="N184" s="1533"/>
      <c r="O184" s="1533"/>
      <c r="P184" s="1533"/>
      <c r="Q184" s="1533"/>
      <c r="R184" s="1533"/>
      <c r="S184" s="1533"/>
      <c r="T184" s="1533"/>
      <c r="U184" s="1533"/>
      <c r="V184" s="1533"/>
      <c r="W184" s="1533"/>
      <c r="X184" s="1533"/>
      <c r="Y184" s="1533"/>
      <c r="Z184" s="1533"/>
    </row>
    <row r="185" spans="1:26" ht="12.75">
      <c r="A185" s="1533"/>
      <c r="B185" s="1545"/>
      <c r="C185" s="1545"/>
      <c r="D185" s="1546"/>
      <c r="E185" s="1547"/>
      <c r="F185" s="1547"/>
      <c r="G185" s="1547"/>
      <c r="H185" s="1547"/>
      <c r="I185" s="1547"/>
      <c r="J185" s="1547"/>
      <c r="K185" s="1545"/>
      <c r="L185" s="1533"/>
      <c r="M185" s="1533"/>
      <c r="N185" s="1533"/>
      <c r="O185" s="1533"/>
      <c r="P185" s="1533"/>
      <c r="Q185" s="1533"/>
      <c r="R185" s="1533"/>
      <c r="S185" s="1533"/>
      <c r="T185" s="1533"/>
      <c r="U185" s="1533"/>
      <c r="V185" s="1533"/>
      <c r="W185" s="1533"/>
      <c r="X185" s="1533"/>
      <c r="Y185" s="1533"/>
      <c r="Z185" s="1533"/>
    </row>
    <row r="186" spans="1:26" ht="12.75">
      <c r="A186" s="1533"/>
      <c r="B186" s="1545"/>
      <c r="C186" s="1545"/>
      <c r="D186" s="1546"/>
      <c r="E186" s="1547"/>
      <c r="F186" s="1547"/>
      <c r="G186" s="1547"/>
      <c r="H186" s="1547"/>
      <c r="I186" s="1547"/>
      <c r="J186" s="1547"/>
      <c r="K186" s="1545"/>
      <c r="L186" s="1533"/>
      <c r="M186" s="1533"/>
      <c r="N186" s="1533"/>
      <c r="O186" s="1533"/>
      <c r="P186" s="1533"/>
      <c r="Q186" s="1533"/>
      <c r="R186" s="1533"/>
      <c r="S186" s="1533"/>
      <c r="T186" s="1533"/>
      <c r="U186" s="1533"/>
      <c r="V186" s="1533"/>
      <c r="W186" s="1533"/>
      <c r="X186" s="1533"/>
      <c r="Y186" s="1533"/>
      <c r="Z186" s="1533"/>
    </row>
    <row r="187" spans="1:26" ht="12.75">
      <c r="A187" s="1533"/>
      <c r="B187" s="1545"/>
      <c r="C187" s="1545"/>
      <c r="D187" s="1546"/>
      <c r="E187" s="1547"/>
      <c r="F187" s="1547"/>
      <c r="G187" s="1547"/>
      <c r="H187" s="1547"/>
      <c r="I187" s="1547"/>
      <c r="J187" s="1547"/>
      <c r="K187" s="1545"/>
      <c r="L187" s="1533"/>
      <c r="M187" s="1533"/>
      <c r="N187" s="1533"/>
      <c r="O187" s="1533"/>
      <c r="P187" s="1533"/>
      <c r="Q187" s="1533"/>
      <c r="R187" s="1533"/>
      <c r="S187" s="1533"/>
      <c r="T187" s="1533"/>
      <c r="U187" s="1533"/>
      <c r="V187" s="1533"/>
      <c r="W187" s="1533"/>
      <c r="X187" s="1533"/>
      <c r="Y187" s="1533"/>
      <c r="Z187" s="1533"/>
    </row>
    <row r="188" spans="1:26" ht="12.75">
      <c r="A188" s="1533"/>
      <c r="B188" s="1545"/>
      <c r="C188" s="1545"/>
      <c r="D188" s="1546"/>
      <c r="E188" s="1547"/>
      <c r="F188" s="1547"/>
      <c r="G188" s="1547"/>
      <c r="H188" s="1547"/>
      <c r="I188" s="1547"/>
      <c r="J188" s="1547"/>
      <c r="K188" s="1545"/>
      <c r="L188" s="1533"/>
      <c r="M188" s="1533"/>
      <c r="N188" s="1533"/>
      <c r="O188" s="1533"/>
      <c r="P188" s="1533"/>
      <c r="Q188" s="1533"/>
      <c r="R188" s="1533"/>
      <c r="S188" s="1533"/>
      <c r="T188" s="1533"/>
      <c r="U188" s="1533"/>
      <c r="V188" s="1533"/>
      <c r="W188" s="1533"/>
      <c r="X188" s="1533"/>
      <c r="Y188" s="1533"/>
      <c r="Z188" s="1533"/>
    </row>
    <row r="189" spans="1:26" ht="12.75">
      <c r="A189" s="1533"/>
      <c r="B189" s="1545"/>
      <c r="C189" s="1545"/>
      <c r="D189" s="1546"/>
      <c r="E189" s="1547"/>
      <c r="F189" s="1547"/>
      <c r="G189" s="1547"/>
      <c r="H189" s="1547"/>
      <c r="I189" s="1547"/>
      <c r="J189" s="1547"/>
      <c r="K189" s="1545"/>
      <c r="L189" s="1533"/>
      <c r="M189" s="1533"/>
      <c r="N189" s="1533"/>
      <c r="O189" s="1533"/>
      <c r="P189" s="1533"/>
      <c r="Q189" s="1533"/>
      <c r="R189" s="1533"/>
      <c r="S189" s="1533"/>
      <c r="T189" s="1533"/>
      <c r="U189" s="1533"/>
      <c r="V189" s="1533"/>
      <c r="W189" s="1533"/>
      <c r="X189" s="1533"/>
      <c r="Y189" s="1533"/>
      <c r="Z189" s="1533"/>
    </row>
    <row r="190" spans="1:26" ht="12.75">
      <c r="A190" s="1533"/>
      <c r="B190" s="1545"/>
      <c r="C190" s="1545"/>
      <c r="D190" s="1546"/>
      <c r="E190" s="1547"/>
      <c r="F190" s="1547"/>
      <c r="G190" s="1547"/>
      <c r="H190" s="1547"/>
      <c r="I190" s="1547"/>
      <c r="J190" s="1547"/>
      <c r="K190" s="1545"/>
      <c r="L190" s="1533"/>
      <c r="M190" s="1533"/>
      <c r="N190" s="1533"/>
      <c r="O190" s="1533"/>
      <c r="P190" s="1533"/>
      <c r="Q190" s="1533"/>
      <c r="R190" s="1533"/>
      <c r="S190" s="1533"/>
      <c r="T190" s="1533"/>
      <c r="U190" s="1533"/>
      <c r="V190" s="1533"/>
      <c r="W190" s="1533"/>
      <c r="X190" s="1533"/>
      <c r="Y190" s="1533"/>
      <c r="Z190" s="1533"/>
    </row>
    <row r="191" spans="1:26" ht="12.75">
      <c r="A191" s="1533"/>
      <c r="B191" s="1545"/>
      <c r="C191" s="1545"/>
      <c r="D191" s="1546"/>
      <c r="E191" s="1547"/>
      <c r="F191" s="1547"/>
      <c r="G191" s="1547"/>
      <c r="H191" s="1547"/>
      <c r="I191" s="1547"/>
      <c r="J191" s="1547"/>
      <c r="K191" s="1545"/>
      <c r="L191" s="1533"/>
      <c r="M191" s="1533"/>
      <c r="N191" s="1533"/>
      <c r="O191" s="1533"/>
      <c r="P191" s="1533"/>
      <c r="Q191" s="1533"/>
      <c r="R191" s="1533"/>
      <c r="S191" s="1533"/>
      <c r="T191" s="1533"/>
      <c r="U191" s="1533"/>
      <c r="V191" s="1533"/>
      <c r="W191" s="1533"/>
      <c r="X191" s="1533"/>
      <c r="Y191" s="1533"/>
      <c r="Z191" s="1533"/>
    </row>
    <row r="192" spans="1:26" ht="12.75">
      <c r="A192" s="1533"/>
      <c r="B192" s="1545"/>
      <c r="C192" s="1545"/>
      <c r="D192" s="1546"/>
      <c r="E192" s="1547"/>
      <c r="F192" s="1547"/>
      <c r="G192" s="1547"/>
      <c r="H192" s="1547"/>
      <c r="I192" s="1547"/>
      <c r="J192" s="1547"/>
      <c r="K192" s="1545"/>
      <c r="L192" s="1533"/>
      <c r="M192" s="1533"/>
      <c r="N192" s="1533"/>
      <c r="O192" s="1533"/>
      <c r="P192" s="1533"/>
      <c r="Q192" s="1533"/>
      <c r="R192" s="1533"/>
      <c r="S192" s="1533"/>
      <c r="T192" s="1533"/>
      <c r="U192" s="1533"/>
      <c r="V192" s="1533"/>
      <c r="W192" s="1533"/>
      <c r="X192" s="1533"/>
      <c r="Y192" s="1533"/>
      <c r="Z192" s="1533"/>
    </row>
    <row r="193" spans="1:26" ht="12.75">
      <c r="A193" s="1533"/>
      <c r="B193" s="1545"/>
      <c r="C193" s="1545"/>
      <c r="D193" s="1546"/>
      <c r="E193" s="1547"/>
      <c r="F193" s="1547"/>
      <c r="G193" s="1547"/>
      <c r="H193" s="1547"/>
      <c r="I193" s="1547"/>
      <c r="J193" s="1547"/>
      <c r="K193" s="1545"/>
      <c r="L193" s="1533"/>
      <c r="M193" s="1533"/>
      <c r="N193" s="1533"/>
      <c r="O193" s="1533"/>
      <c r="P193" s="1533"/>
      <c r="Q193" s="1533"/>
      <c r="R193" s="1533"/>
      <c r="S193" s="1533"/>
      <c r="T193" s="1533"/>
      <c r="U193" s="1533"/>
      <c r="V193" s="1533"/>
      <c r="W193" s="1533"/>
      <c r="X193" s="1533"/>
      <c r="Y193" s="1533"/>
      <c r="Z193" s="1533"/>
    </row>
    <row r="194" spans="1:26" ht="12.75">
      <c r="A194" s="1533"/>
      <c r="B194" s="1545"/>
      <c r="C194" s="1545"/>
      <c r="D194" s="1546"/>
      <c r="E194" s="1547"/>
      <c r="F194" s="1547"/>
      <c r="G194" s="1547"/>
      <c r="H194" s="1547"/>
      <c r="I194" s="1547"/>
      <c r="J194" s="1547"/>
      <c r="K194" s="1545"/>
      <c r="L194" s="1533"/>
      <c r="M194" s="1533"/>
      <c r="N194" s="1533"/>
      <c r="O194" s="1533"/>
      <c r="P194" s="1533"/>
      <c r="Q194" s="1533"/>
      <c r="R194" s="1533"/>
      <c r="S194" s="1533"/>
      <c r="T194" s="1533"/>
      <c r="U194" s="1533"/>
      <c r="V194" s="1533"/>
      <c r="W194" s="1533"/>
      <c r="X194" s="1533"/>
      <c r="Y194" s="1533"/>
      <c r="Z194" s="1533"/>
    </row>
    <row r="195" spans="1:26" ht="12.75">
      <c r="A195" s="1533"/>
      <c r="B195" s="1545"/>
      <c r="C195" s="1545"/>
      <c r="D195" s="1546"/>
      <c r="E195" s="1547"/>
      <c r="F195" s="1547"/>
      <c r="G195" s="1547"/>
      <c r="H195" s="1547"/>
      <c r="I195" s="1547"/>
      <c r="J195" s="1547"/>
      <c r="K195" s="1545"/>
      <c r="L195" s="1533"/>
      <c r="M195" s="1533"/>
      <c r="N195" s="1533"/>
      <c r="O195" s="1533"/>
      <c r="P195" s="1533"/>
      <c r="Q195" s="1533"/>
      <c r="R195" s="1533"/>
      <c r="S195" s="1533"/>
      <c r="T195" s="1533"/>
      <c r="U195" s="1533"/>
      <c r="V195" s="1533"/>
      <c r="W195" s="1533"/>
      <c r="X195" s="1533"/>
      <c r="Y195" s="1533"/>
      <c r="Z195" s="1533"/>
    </row>
    <row r="196" spans="1:26" ht="12.75">
      <c r="A196" s="1533"/>
      <c r="B196" s="1545"/>
      <c r="C196" s="1545"/>
      <c r="D196" s="1546"/>
      <c r="E196" s="1547"/>
      <c r="F196" s="1547"/>
      <c r="G196" s="1547"/>
      <c r="H196" s="1547"/>
      <c r="I196" s="1547"/>
      <c r="J196" s="1547"/>
      <c r="K196" s="1545"/>
      <c r="L196" s="1533"/>
      <c r="M196" s="1533"/>
      <c r="N196" s="1533"/>
      <c r="O196" s="1533"/>
      <c r="P196" s="1533"/>
      <c r="Q196" s="1533"/>
      <c r="R196" s="1533"/>
      <c r="S196" s="1533"/>
      <c r="T196" s="1533"/>
      <c r="U196" s="1533"/>
      <c r="V196" s="1533"/>
      <c r="W196" s="1533"/>
      <c r="X196" s="1533"/>
      <c r="Y196" s="1533"/>
      <c r="Z196" s="1533"/>
    </row>
    <row r="197" spans="1:26" ht="12.75">
      <c r="A197" s="1533"/>
      <c r="B197" s="1545"/>
      <c r="C197" s="1545"/>
      <c r="D197" s="1546"/>
      <c r="E197" s="1547"/>
      <c r="F197" s="1547"/>
      <c r="G197" s="1547"/>
      <c r="H197" s="1547"/>
      <c r="I197" s="1547"/>
      <c r="J197" s="1547"/>
      <c r="K197" s="1545"/>
      <c r="L197" s="1533"/>
      <c r="M197" s="1533"/>
      <c r="N197" s="1533"/>
      <c r="O197" s="1533"/>
      <c r="P197" s="1533"/>
      <c r="Q197" s="1533"/>
      <c r="R197" s="1533"/>
      <c r="S197" s="1533"/>
      <c r="T197" s="1533"/>
      <c r="U197" s="1533"/>
      <c r="V197" s="1533"/>
      <c r="W197" s="1533"/>
      <c r="X197" s="1533"/>
      <c r="Y197" s="1533"/>
      <c r="Z197" s="1533"/>
    </row>
    <row r="198" spans="1:26" ht="12.75">
      <c r="A198" s="1533"/>
      <c r="B198" s="1545"/>
      <c r="C198" s="1545"/>
      <c r="D198" s="1546"/>
      <c r="E198" s="1547"/>
      <c r="F198" s="1547"/>
      <c r="G198" s="1547"/>
      <c r="H198" s="1547"/>
      <c r="I198" s="1547"/>
      <c r="J198" s="1547"/>
      <c r="K198" s="1545"/>
      <c r="L198" s="1533"/>
      <c r="M198" s="1533"/>
      <c r="N198" s="1533"/>
      <c r="O198" s="1533"/>
      <c r="P198" s="1533"/>
      <c r="Q198" s="1533"/>
      <c r="R198" s="1533"/>
      <c r="S198" s="1533"/>
      <c r="T198" s="1533"/>
      <c r="U198" s="1533"/>
      <c r="V198" s="1533"/>
      <c r="W198" s="1533"/>
      <c r="X198" s="1533"/>
      <c r="Y198" s="1533"/>
      <c r="Z198" s="1533"/>
    </row>
    <row r="199" spans="1:26" ht="12.75">
      <c r="A199" s="1533"/>
      <c r="B199" s="1545"/>
      <c r="C199" s="1545"/>
      <c r="D199" s="1546"/>
      <c r="E199" s="1547"/>
      <c r="F199" s="1547"/>
      <c r="G199" s="1547"/>
      <c r="H199" s="1547"/>
      <c r="I199" s="1547"/>
      <c r="J199" s="1547"/>
      <c r="K199" s="1545"/>
      <c r="L199" s="1533"/>
      <c r="M199" s="1533"/>
      <c r="N199" s="1533"/>
      <c r="O199" s="1533"/>
      <c r="P199" s="1533"/>
      <c r="Q199" s="1533"/>
      <c r="R199" s="1533"/>
      <c r="S199" s="1533"/>
      <c r="T199" s="1533"/>
      <c r="U199" s="1533"/>
      <c r="V199" s="1533"/>
      <c r="W199" s="1533"/>
      <c r="X199" s="1533"/>
      <c r="Y199" s="1533"/>
      <c r="Z199" s="1533"/>
    </row>
    <row r="200" spans="1:26" ht="12.75">
      <c r="A200" s="1533"/>
      <c r="B200" s="1545"/>
      <c r="C200" s="1545"/>
      <c r="D200" s="1546"/>
      <c r="E200" s="1547"/>
      <c r="F200" s="1547"/>
      <c r="G200" s="1547"/>
      <c r="H200" s="1547"/>
      <c r="I200" s="1547"/>
      <c r="J200" s="1547"/>
      <c r="K200" s="1545"/>
      <c r="L200" s="1533"/>
      <c r="M200" s="1533"/>
      <c r="N200" s="1533"/>
      <c r="O200" s="1533"/>
      <c r="P200" s="1533"/>
      <c r="Q200" s="1533"/>
      <c r="R200" s="1533"/>
      <c r="S200" s="1533"/>
      <c r="T200" s="1533"/>
      <c r="U200" s="1533"/>
      <c r="V200" s="1533"/>
      <c r="W200" s="1533"/>
      <c r="X200" s="1533"/>
      <c r="Y200" s="1533"/>
      <c r="Z200" s="1533"/>
    </row>
    <row r="201" spans="1:26" ht="12.75">
      <c r="A201" s="1533"/>
      <c r="B201" s="1545"/>
      <c r="C201" s="1545"/>
      <c r="D201" s="1546"/>
      <c r="E201" s="1547"/>
      <c r="F201" s="1547"/>
      <c r="G201" s="1547"/>
      <c r="H201" s="1547"/>
      <c r="I201" s="1547"/>
      <c r="J201" s="1547"/>
      <c r="K201" s="1545"/>
      <c r="L201" s="1533"/>
      <c r="M201" s="1533"/>
      <c r="N201" s="1533"/>
      <c r="O201" s="1533"/>
      <c r="P201" s="1533"/>
      <c r="Q201" s="1533"/>
      <c r="R201" s="1533"/>
      <c r="S201" s="1533"/>
      <c r="T201" s="1533"/>
      <c r="U201" s="1533"/>
      <c r="V201" s="1533"/>
      <c r="W201" s="1533"/>
      <c r="X201" s="1533"/>
      <c r="Y201" s="1533"/>
      <c r="Z201" s="1533"/>
    </row>
    <row r="202" spans="1:26" ht="12.75">
      <c r="A202" s="1533"/>
      <c r="B202" s="1545"/>
      <c r="C202" s="1545"/>
      <c r="D202" s="1546"/>
      <c r="E202" s="1547"/>
      <c r="F202" s="1547"/>
      <c r="G202" s="1547"/>
      <c r="H202" s="1547"/>
      <c r="I202" s="1547"/>
      <c r="J202" s="1547"/>
      <c r="K202" s="1545"/>
      <c r="L202" s="1533"/>
      <c r="M202" s="1533"/>
      <c r="N202" s="1533"/>
      <c r="O202" s="1533"/>
      <c r="P202" s="1533"/>
      <c r="Q202" s="1533"/>
      <c r="R202" s="1533"/>
      <c r="S202" s="1533"/>
      <c r="T202" s="1533"/>
      <c r="U202" s="1533"/>
      <c r="V202" s="1533"/>
      <c r="W202" s="1533"/>
      <c r="X202" s="1533"/>
      <c r="Y202" s="1533"/>
      <c r="Z202" s="1533"/>
    </row>
    <row r="203" spans="1:26" ht="12.75">
      <c r="A203" s="1533"/>
      <c r="B203" s="1545"/>
      <c r="C203" s="1545"/>
      <c r="D203" s="1546"/>
      <c r="E203" s="1547"/>
      <c r="F203" s="1547"/>
      <c r="G203" s="1547"/>
      <c r="H203" s="1547"/>
      <c r="I203" s="1547"/>
      <c r="J203" s="1547"/>
      <c r="K203" s="1545"/>
      <c r="L203" s="1533"/>
      <c r="M203" s="1533"/>
      <c r="N203" s="1533"/>
      <c r="O203" s="1533"/>
      <c r="P203" s="1533"/>
      <c r="Q203" s="1533"/>
      <c r="R203" s="1533"/>
      <c r="S203" s="1533"/>
      <c r="T203" s="1533"/>
      <c r="U203" s="1533"/>
      <c r="V203" s="1533"/>
      <c r="W203" s="1533"/>
      <c r="X203" s="1533"/>
      <c r="Y203" s="1533"/>
      <c r="Z203" s="1533"/>
    </row>
    <row r="204" spans="1:26" ht="12.75">
      <c r="A204" s="1533"/>
      <c r="B204" s="1545"/>
      <c r="C204" s="1545"/>
      <c r="D204" s="1546"/>
      <c r="E204" s="1547"/>
      <c r="F204" s="1547"/>
      <c r="G204" s="1547"/>
      <c r="H204" s="1547"/>
      <c r="I204" s="1547"/>
      <c r="J204" s="1547"/>
      <c r="K204" s="1545"/>
      <c r="L204" s="1533"/>
      <c r="M204" s="1533"/>
      <c r="N204" s="1533"/>
      <c r="O204" s="1533"/>
      <c r="P204" s="1533"/>
      <c r="Q204" s="1533"/>
      <c r="R204" s="1533"/>
      <c r="S204" s="1533"/>
      <c r="T204" s="1533"/>
      <c r="U204" s="1533"/>
      <c r="V204" s="1533"/>
      <c r="W204" s="1533"/>
      <c r="X204" s="1533"/>
      <c r="Y204" s="1533"/>
      <c r="Z204" s="1533"/>
    </row>
    <row r="205" spans="1:26" ht="12.75">
      <c r="A205" s="1533"/>
      <c r="B205" s="1545"/>
      <c r="C205" s="1545"/>
      <c r="D205" s="1546"/>
      <c r="E205" s="1547"/>
      <c r="F205" s="1547"/>
      <c r="G205" s="1547"/>
      <c r="H205" s="1547"/>
      <c r="I205" s="1547"/>
      <c r="J205" s="1547"/>
      <c r="K205" s="1545"/>
      <c r="L205" s="1533"/>
      <c r="M205" s="1533"/>
      <c r="N205" s="1533"/>
      <c r="O205" s="1533"/>
      <c r="P205" s="1533"/>
      <c r="Q205" s="1533"/>
      <c r="R205" s="1533"/>
      <c r="S205" s="1533"/>
      <c r="T205" s="1533"/>
      <c r="U205" s="1533"/>
      <c r="V205" s="1533"/>
      <c r="W205" s="1533"/>
      <c r="X205" s="1533"/>
      <c r="Y205" s="1533"/>
      <c r="Z205" s="1533"/>
    </row>
    <row r="206" spans="1:26" ht="12.75">
      <c r="A206" s="1533"/>
      <c r="B206" s="1545"/>
      <c r="C206" s="1545"/>
      <c r="D206" s="1546"/>
      <c r="E206" s="1547"/>
      <c r="F206" s="1547"/>
      <c r="G206" s="1547"/>
      <c r="H206" s="1547"/>
      <c r="I206" s="1547"/>
      <c r="J206" s="1547"/>
      <c r="K206" s="1545"/>
      <c r="L206" s="1533"/>
      <c r="M206" s="1533"/>
      <c r="N206" s="1533"/>
      <c r="O206" s="1533"/>
      <c r="P206" s="1533"/>
      <c r="Q206" s="1533"/>
      <c r="R206" s="1533"/>
      <c r="S206" s="1533"/>
      <c r="T206" s="1533"/>
      <c r="U206" s="1533"/>
      <c r="V206" s="1533"/>
      <c r="W206" s="1533"/>
      <c r="X206" s="1533"/>
      <c r="Y206" s="1533"/>
      <c r="Z206" s="1533"/>
    </row>
    <row r="207" spans="1:26" ht="12.75">
      <c r="A207" s="1533"/>
      <c r="B207" s="1545"/>
      <c r="C207" s="1545"/>
      <c r="D207" s="1546"/>
      <c r="E207" s="1547"/>
      <c r="F207" s="1547"/>
      <c r="G207" s="1547"/>
      <c r="H207" s="1547"/>
      <c r="I207" s="1547"/>
      <c r="J207" s="1547"/>
      <c r="K207" s="1545"/>
      <c r="L207" s="1533"/>
      <c r="M207" s="1533"/>
      <c r="N207" s="1533"/>
      <c r="O207" s="1533"/>
      <c r="P207" s="1533"/>
      <c r="Q207" s="1533"/>
      <c r="R207" s="1533"/>
      <c r="S207" s="1533"/>
      <c r="T207" s="1533"/>
      <c r="U207" s="1533"/>
      <c r="V207" s="1533"/>
      <c r="W207" s="1533"/>
      <c r="X207" s="1533"/>
      <c r="Y207" s="1533"/>
      <c r="Z207" s="1533"/>
    </row>
    <row r="208" spans="1:26" ht="12.75">
      <c r="A208" s="1533"/>
      <c r="B208" s="1545"/>
      <c r="C208" s="1545"/>
      <c r="D208" s="1546"/>
      <c r="E208" s="1547"/>
      <c r="F208" s="1547"/>
      <c r="G208" s="1547"/>
      <c r="H208" s="1547"/>
      <c r="I208" s="1547"/>
      <c r="J208" s="1547"/>
      <c r="K208" s="1545"/>
      <c r="L208" s="1533"/>
      <c r="M208" s="1533"/>
      <c r="N208" s="1533"/>
      <c r="O208" s="1533"/>
      <c r="P208" s="1533"/>
      <c r="Q208" s="1533"/>
      <c r="R208" s="1533"/>
      <c r="S208" s="1533"/>
      <c r="T208" s="1533"/>
      <c r="U208" s="1533"/>
      <c r="V208" s="1533"/>
      <c r="W208" s="1533"/>
      <c r="X208" s="1533"/>
      <c r="Y208" s="1533"/>
      <c r="Z208" s="1533"/>
    </row>
    <row r="209" spans="1:26" ht="12.75">
      <c r="A209" s="1533"/>
      <c r="B209" s="1545"/>
      <c r="C209" s="1545"/>
      <c r="D209" s="1546"/>
      <c r="E209" s="1547"/>
      <c r="F209" s="1547"/>
      <c r="G209" s="1547"/>
      <c r="H209" s="1547"/>
      <c r="I209" s="1547"/>
      <c r="J209" s="1547"/>
      <c r="K209" s="1545"/>
      <c r="L209" s="1533"/>
      <c r="M209" s="1533"/>
      <c r="N209" s="1533"/>
      <c r="O209" s="1533"/>
      <c r="P209" s="1533"/>
      <c r="Q209" s="1533"/>
      <c r="R209" s="1533"/>
      <c r="S209" s="1533"/>
      <c r="T209" s="1533"/>
      <c r="U209" s="1533"/>
      <c r="V209" s="1533"/>
      <c r="W209" s="1533"/>
      <c r="X209" s="1533"/>
      <c r="Y209" s="1533"/>
      <c r="Z209" s="1533"/>
    </row>
    <row r="210" spans="1:26" ht="12.75">
      <c r="A210" s="1533"/>
      <c r="B210" s="1545"/>
      <c r="C210" s="1545"/>
      <c r="D210" s="1546"/>
      <c r="E210" s="1547"/>
      <c r="F210" s="1547"/>
      <c r="G210" s="1547"/>
      <c r="H210" s="1547"/>
      <c r="I210" s="1547"/>
      <c r="J210" s="1547"/>
      <c r="K210" s="1545"/>
      <c r="L210" s="1533"/>
      <c r="M210" s="1533"/>
      <c r="N210" s="1533"/>
      <c r="O210" s="1533"/>
      <c r="P210" s="1533"/>
      <c r="Q210" s="1533"/>
      <c r="R210" s="1533"/>
      <c r="S210" s="1533"/>
      <c r="T210" s="1533"/>
      <c r="U210" s="1533"/>
      <c r="V210" s="1533"/>
      <c r="W210" s="1533"/>
      <c r="X210" s="1533"/>
      <c r="Y210" s="1533"/>
      <c r="Z210" s="1533"/>
    </row>
    <row r="211" spans="1:26" ht="12.75">
      <c r="A211" s="1533"/>
      <c r="B211" s="1545"/>
      <c r="C211" s="1545"/>
      <c r="D211" s="1546"/>
      <c r="E211" s="1547"/>
      <c r="F211" s="1547"/>
      <c r="G211" s="1547"/>
      <c r="H211" s="1547"/>
      <c r="I211" s="1547"/>
      <c r="J211" s="1547"/>
      <c r="K211" s="1545"/>
      <c r="L211" s="1533"/>
      <c r="M211" s="1533"/>
      <c r="N211" s="1533"/>
      <c r="O211" s="1533"/>
      <c r="P211" s="1533"/>
      <c r="Q211" s="1533"/>
      <c r="R211" s="1533"/>
      <c r="S211" s="1533"/>
      <c r="T211" s="1533"/>
      <c r="U211" s="1533"/>
      <c r="V211" s="1533"/>
      <c r="W211" s="1533"/>
      <c r="X211" s="1533"/>
      <c r="Y211" s="1533"/>
      <c r="Z211" s="1533"/>
    </row>
    <row r="212" spans="1:26" ht="12.75">
      <c r="A212" s="1533"/>
      <c r="B212" s="1545"/>
      <c r="C212" s="1545"/>
      <c r="D212" s="1546"/>
      <c r="E212" s="1547"/>
      <c r="F212" s="1547"/>
      <c r="G212" s="1547"/>
      <c r="H212" s="1547"/>
      <c r="I212" s="1547"/>
      <c r="J212" s="1547"/>
      <c r="K212" s="1545"/>
      <c r="L212" s="1533"/>
      <c r="M212" s="1533"/>
      <c r="N212" s="1533"/>
      <c r="O212" s="1533"/>
      <c r="P212" s="1533"/>
      <c r="Q212" s="1533"/>
      <c r="R212" s="1533"/>
      <c r="S212" s="1533"/>
      <c r="T212" s="1533"/>
      <c r="U212" s="1533"/>
      <c r="V212" s="1533"/>
      <c r="W212" s="1533"/>
      <c r="X212" s="1533"/>
      <c r="Y212" s="1533"/>
      <c r="Z212" s="1533"/>
    </row>
    <row r="213" spans="1:26" ht="12.75">
      <c r="A213" s="1533"/>
      <c r="B213" s="1545"/>
      <c r="C213" s="1545"/>
      <c r="D213" s="1546"/>
      <c r="E213" s="1547"/>
      <c r="F213" s="1547"/>
      <c r="G213" s="1547"/>
      <c r="H213" s="1547"/>
      <c r="I213" s="1547"/>
      <c r="J213" s="1547"/>
      <c r="K213" s="1545"/>
      <c r="L213" s="1533"/>
      <c r="M213" s="1533"/>
      <c r="N213" s="1533"/>
      <c r="O213" s="1533"/>
      <c r="P213" s="1533"/>
      <c r="Q213" s="1533"/>
      <c r="R213" s="1533"/>
      <c r="S213" s="1533"/>
      <c r="T213" s="1533"/>
      <c r="U213" s="1533"/>
      <c r="V213" s="1533"/>
      <c r="W213" s="1533"/>
      <c r="X213" s="1533"/>
      <c r="Y213" s="1533"/>
      <c r="Z213" s="1533"/>
    </row>
    <row r="214" spans="1:26" ht="12.75">
      <c r="A214" s="1533"/>
      <c r="B214" s="1545"/>
      <c r="C214" s="1545"/>
      <c r="D214" s="1546"/>
      <c r="E214" s="1547"/>
      <c r="F214" s="1547"/>
      <c r="G214" s="1547"/>
      <c r="H214" s="1547"/>
      <c r="I214" s="1547"/>
      <c r="J214" s="1547"/>
      <c r="K214" s="1545"/>
      <c r="L214" s="1533"/>
      <c r="M214" s="1533"/>
      <c r="N214" s="1533"/>
      <c r="O214" s="1533"/>
      <c r="P214" s="1533"/>
      <c r="Q214" s="1533"/>
      <c r="R214" s="1533"/>
      <c r="S214" s="1533"/>
      <c r="T214" s="1533"/>
      <c r="U214" s="1533"/>
      <c r="V214" s="1533"/>
      <c r="W214" s="1533"/>
      <c r="X214" s="1533"/>
      <c r="Y214" s="1533"/>
      <c r="Z214" s="1533"/>
    </row>
    <row r="215" spans="1:26" ht="12.75">
      <c r="A215" s="1533"/>
      <c r="B215" s="1545"/>
      <c r="C215" s="1545"/>
      <c r="D215" s="1546"/>
      <c r="E215" s="1547"/>
      <c r="F215" s="1547"/>
      <c r="G215" s="1547"/>
      <c r="H215" s="1547"/>
      <c r="I215" s="1547"/>
      <c r="J215" s="1547"/>
      <c r="K215" s="1545"/>
      <c r="L215" s="1533"/>
      <c r="M215" s="1533"/>
      <c r="N215" s="1533"/>
      <c r="O215" s="1533"/>
      <c r="P215" s="1533"/>
      <c r="Q215" s="1533"/>
      <c r="R215" s="1533"/>
      <c r="S215" s="1533"/>
      <c r="T215" s="1533"/>
      <c r="U215" s="1533"/>
      <c r="V215" s="1533"/>
      <c r="W215" s="1533"/>
      <c r="X215" s="1533"/>
      <c r="Y215" s="1533"/>
      <c r="Z215" s="1533"/>
    </row>
    <row r="216" spans="1:26" ht="12.75">
      <c r="A216" s="1533"/>
      <c r="B216" s="1545"/>
      <c r="C216" s="1545"/>
      <c r="D216" s="1546"/>
      <c r="E216" s="1547"/>
      <c r="F216" s="1547"/>
      <c r="G216" s="1547"/>
      <c r="H216" s="1547"/>
      <c r="I216" s="1547"/>
      <c r="J216" s="1547"/>
      <c r="K216" s="1545"/>
      <c r="L216" s="1533"/>
      <c r="M216" s="1533"/>
      <c r="N216" s="1533"/>
      <c r="O216" s="1533"/>
      <c r="P216" s="1533"/>
      <c r="Q216" s="1533"/>
      <c r="R216" s="1533"/>
      <c r="S216" s="1533"/>
      <c r="T216" s="1533"/>
      <c r="U216" s="1533"/>
      <c r="V216" s="1533"/>
      <c r="W216" s="1533"/>
      <c r="X216" s="1533"/>
      <c r="Y216" s="1533"/>
      <c r="Z216" s="1533"/>
    </row>
    <row r="217" spans="1:26" ht="12.75">
      <c r="A217" s="1533"/>
      <c r="B217" s="1545"/>
      <c r="C217" s="1545"/>
      <c r="D217" s="1546"/>
      <c r="E217" s="1547"/>
      <c r="F217" s="1547"/>
      <c r="G217" s="1547"/>
      <c r="H217" s="1547"/>
      <c r="I217" s="1547"/>
      <c r="J217" s="1547"/>
      <c r="K217" s="1545"/>
      <c r="L217" s="1533"/>
      <c r="M217" s="1533"/>
      <c r="N217" s="1533"/>
      <c r="O217" s="1533"/>
      <c r="P217" s="1533"/>
      <c r="Q217" s="1533"/>
      <c r="R217" s="1533"/>
      <c r="S217" s="1533"/>
      <c r="T217" s="1533"/>
      <c r="U217" s="1533"/>
      <c r="V217" s="1533"/>
      <c r="W217" s="1533"/>
      <c r="X217" s="1533"/>
      <c r="Y217" s="1533"/>
      <c r="Z217" s="1533"/>
    </row>
    <row r="218" spans="1:26" ht="12.75">
      <c r="A218" s="1533"/>
      <c r="B218" s="1545"/>
      <c r="C218" s="1545"/>
      <c r="D218" s="1546"/>
      <c r="E218" s="1547"/>
      <c r="F218" s="1547"/>
      <c r="G218" s="1547"/>
      <c r="H218" s="1547"/>
      <c r="I218" s="1547"/>
      <c r="J218" s="1547"/>
      <c r="K218" s="1545"/>
      <c r="L218" s="1533"/>
      <c r="M218" s="1533"/>
      <c r="N218" s="1533"/>
      <c r="O218" s="1533"/>
      <c r="P218" s="1533"/>
      <c r="Q218" s="1533"/>
      <c r="R218" s="1533"/>
      <c r="S218" s="1533"/>
      <c r="T218" s="1533"/>
      <c r="U218" s="1533"/>
      <c r="V218" s="1533"/>
      <c r="W218" s="1533"/>
      <c r="X218" s="1533"/>
      <c r="Y218" s="1533"/>
      <c r="Z218" s="1533"/>
    </row>
    <row r="219" spans="1:26" ht="12.75">
      <c r="A219" s="1533"/>
      <c r="B219" s="1545"/>
      <c r="C219" s="1545"/>
      <c r="D219" s="1546"/>
      <c r="E219" s="1547"/>
      <c r="F219" s="1547"/>
      <c r="G219" s="1547"/>
      <c r="H219" s="1547"/>
      <c r="I219" s="1547"/>
      <c r="J219" s="1547"/>
      <c r="K219" s="1545"/>
      <c r="L219" s="1533"/>
      <c r="M219" s="1533"/>
      <c r="N219" s="1533"/>
      <c r="O219" s="1533"/>
      <c r="P219" s="1533"/>
      <c r="Q219" s="1533"/>
      <c r="R219" s="1533"/>
      <c r="S219" s="1533"/>
      <c r="T219" s="1533"/>
      <c r="U219" s="1533"/>
      <c r="V219" s="1533"/>
      <c r="W219" s="1533"/>
      <c r="X219" s="1533"/>
      <c r="Y219" s="1533"/>
      <c r="Z219" s="1533"/>
    </row>
    <row r="220" spans="1:26" ht="12.75">
      <c r="A220" s="1533"/>
      <c r="B220" s="1545"/>
      <c r="C220" s="1545"/>
      <c r="D220" s="1546"/>
      <c r="E220" s="1547"/>
      <c r="F220" s="1547"/>
      <c r="G220" s="1547"/>
      <c r="H220" s="1547"/>
      <c r="I220" s="1547"/>
      <c r="J220" s="1547"/>
      <c r="K220" s="1545"/>
      <c r="L220" s="1533"/>
      <c r="M220" s="1533"/>
      <c r="N220" s="1533"/>
      <c r="O220" s="1533"/>
      <c r="P220" s="1533"/>
      <c r="Q220" s="1533"/>
      <c r="R220" s="1533"/>
      <c r="S220" s="1533"/>
      <c r="T220" s="1533"/>
      <c r="U220" s="1533"/>
      <c r="V220" s="1533"/>
      <c r="W220" s="1533"/>
      <c r="X220" s="1533"/>
      <c r="Y220" s="1533"/>
      <c r="Z220" s="1533"/>
    </row>
    <row r="221" spans="1:26" ht="12.75">
      <c r="A221" s="1533"/>
      <c r="B221" s="1545"/>
      <c r="C221" s="1545"/>
      <c r="D221" s="1546"/>
      <c r="E221" s="1547"/>
      <c r="F221" s="1547"/>
      <c r="G221" s="1547"/>
      <c r="H221" s="1547"/>
      <c r="I221" s="1547"/>
      <c r="J221" s="1547"/>
      <c r="K221" s="1545"/>
      <c r="L221" s="1533"/>
      <c r="M221" s="1533"/>
      <c r="N221" s="1533"/>
      <c r="O221" s="1533"/>
      <c r="P221" s="1533"/>
      <c r="Q221" s="1533"/>
      <c r="R221" s="1533"/>
      <c r="S221" s="1533"/>
      <c r="T221" s="1533"/>
      <c r="U221" s="1533"/>
      <c r="V221" s="1533"/>
      <c r="W221" s="1533"/>
      <c r="X221" s="1533"/>
      <c r="Y221" s="1533"/>
      <c r="Z221" s="1533"/>
    </row>
    <row r="222" spans="1:26" ht="12.75">
      <c r="A222" s="1533"/>
      <c r="B222" s="1545"/>
      <c r="C222" s="1545"/>
      <c r="D222" s="1546"/>
      <c r="E222" s="1547"/>
      <c r="F222" s="1547"/>
      <c r="G222" s="1547"/>
      <c r="H222" s="1547"/>
      <c r="I222" s="1547"/>
      <c r="J222" s="1547"/>
      <c r="K222" s="1545"/>
      <c r="L222" s="1533"/>
      <c r="M222" s="1533"/>
      <c r="N222" s="1533"/>
      <c r="O222" s="1533"/>
      <c r="P222" s="1533"/>
      <c r="Q222" s="1533"/>
      <c r="R222" s="1533"/>
      <c r="S222" s="1533"/>
      <c r="T222" s="1533"/>
      <c r="U222" s="1533"/>
      <c r="V222" s="1533"/>
      <c r="W222" s="1533"/>
      <c r="X222" s="1533"/>
      <c r="Y222" s="1533"/>
      <c r="Z222" s="1533"/>
    </row>
    <row r="223" spans="1:26" ht="12.75">
      <c r="A223" s="1533"/>
      <c r="B223" s="1545"/>
      <c r="C223" s="1545"/>
      <c r="D223" s="1546"/>
      <c r="E223" s="1547"/>
      <c r="F223" s="1547"/>
      <c r="G223" s="1547"/>
      <c r="H223" s="1547"/>
      <c r="I223" s="1547"/>
      <c r="J223" s="1547"/>
      <c r="K223" s="1545"/>
      <c r="L223" s="1533"/>
      <c r="M223" s="1533"/>
      <c r="N223" s="1533"/>
      <c r="O223" s="1533"/>
      <c r="P223" s="1533"/>
      <c r="Q223" s="1533"/>
      <c r="R223" s="1533"/>
      <c r="S223" s="1533"/>
      <c r="T223" s="1533"/>
      <c r="U223" s="1533"/>
      <c r="V223" s="1533"/>
      <c r="W223" s="1533"/>
      <c r="X223" s="1533"/>
      <c r="Y223" s="1533"/>
      <c r="Z223" s="1533"/>
    </row>
    <row r="224" spans="1:26" ht="12.75">
      <c r="A224" s="1533"/>
      <c r="B224" s="1545"/>
      <c r="C224" s="1545"/>
      <c r="D224" s="1546"/>
      <c r="E224" s="1547"/>
      <c r="F224" s="1547"/>
      <c r="G224" s="1547"/>
      <c r="H224" s="1547"/>
      <c r="I224" s="1547"/>
      <c r="J224" s="1547"/>
      <c r="K224" s="1545"/>
      <c r="L224" s="1533"/>
      <c r="M224" s="1533"/>
      <c r="N224" s="1533"/>
      <c r="O224" s="1533"/>
      <c r="P224" s="1533"/>
      <c r="Q224" s="1533"/>
      <c r="R224" s="1533"/>
      <c r="S224" s="1533"/>
      <c r="T224" s="1533"/>
      <c r="U224" s="1533"/>
      <c r="V224" s="1533"/>
      <c r="W224" s="1533"/>
      <c r="X224" s="1533"/>
      <c r="Y224" s="1533"/>
      <c r="Z224" s="1533"/>
    </row>
    <row r="225" spans="1:26" ht="12.75">
      <c r="A225" s="1533"/>
      <c r="B225" s="1545"/>
      <c r="C225" s="1545"/>
      <c r="D225" s="1546"/>
      <c r="E225" s="1547"/>
      <c r="F225" s="1547"/>
      <c r="G225" s="1547"/>
      <c r="H225" s="1547"/>
      <c r="I225" s="1547"/>
      <c r="J225" s="1547"/>
      <c r="K225" s="1545"/>
      <c r="L225" s="1533"/>
      <c r="M225" s="1533"/>
      <c r="N225" s="1533"/>
      <c r="O225" s="1533"/>
      <c r="P225" s="1533"/>
      <c r="Q225" s="1533"/>
      <c r="R225" s="1533"/>
      <c r="S225" s="1533"/>
      <c r="T225" s="1533"/>
      <c r="U225" s="1533"/>
      <c r="V225" s="1533"/>
      <c r="W225" s="1533"/>
      <c r="X225" s="1533"/>
      <c r="Y225" s="1533"/>
      <c r="Z225" s="1533"/>
    </row>
    <row r="226" spans="1:26" ht="12.75">
      <c r="A226" s="1533"/>
      <c r="B226" s="1545"/>
      <c r="C226" s="1545"/>
      <c r="D226" s="1546"/>
      <c r="E226" s="1547"/>
      <c r="F226" s="1547"/>
      <c r="G226" s="1547"/>
      <c r="H226" s="1547"/>
      <c r="I226" s="1547"/>
      <c r="J226" s="1547"/>
      <c r="K226" s="1545"/>
      <c r="L226" s="1533"/>
      <c r="M226" s="1533"/>
      <c r="N226" s="1533"/>
      <c r="O226" s="1533"/>
      <c r="P226" s="1533"/>
      <c r="Q226" s="1533"/>
      <c r="R226" s="1533"/>
      <c r="S226" s="1533"/>
      <c r="T226" s="1533"/>
      <c r="U226" s="1533"/>
      <c r="V226" s="1533"/>
      <c r="W226" s="1533"/>
      <c r="X226" s="1533"/>
      <c r="Y226" s="1533"/>
      <c r="Z226" s="1533"/>
    </row>
    <row r="227" spans="1:26" ht="12.75">
      <c r="A227" s="1533"/>
      <c r="B227" s="1545"/>
      <c r="C227" s="1545"/>
      <c r="D227" s="1546"/>
      <c r="E227" s="1547"/>
      <c r="F227" s="1547"/>
      <c r="G227" s="1547"/>
      <c r="H227" s="1547"/>
      <c r="I227" s="1547"/>
      <c r="J227" s="1547"/>
      <c r="K227" s="1545"/>
      <c r="L227" s="1533"/>
      <c r="M227" s="1533"/>
      <c r="N227" s="1533"/>
      <c r="O227" s="1533"/>
      <c r="P227" s="1533"/>
      <c r="Q227" s="1533"/>
      <c r="R227" s="1533"/>
      <c r="S227" s="1533"/>
      <c r="T227" s="1533"/>
      <c r="U227" s="1533"/>
      <c r="V227" s="1533"/>
      <c r="W227" s="1533"/>
      <c r="X227" s="1533"/>
      <c r="Y227" s="1533"/>
      <c r="Z227" s="1533"/>
    </row>
    <row r="228" spans="1:26" ht="12.75">
      <c r="A228" s="1533"/>
      <c r="B228" s="1545"/>
      <c r="C228" s="1545"/>
      <c r="D228" s="1546"/>
      <c r="E228" s="1547"/>
      <c r="F228" s="1547"/>
      <c r="G228" s="1547"/>
      <c r="H228" s="1547"/>
      <c r="I228" s="1547"/>
      <c r="J228" s="1547"/>
      <c r="K228" s="1545"/>
      <c r="L228" s="1533"/>
      <c r="M228" s="1533"/>
      <c r="N228" s="1533"/>
      <c r="O228" s="1533"/>
      <c r="P228" s="1533"/>
      <c r="Q228" s="1533"/>
      <c r="R228" s="1533"/>
      <c r="S228" s="1533"/>
      <c r="T228" s="1533"/>
      <c r="U228" s="1533"/>
      <c r="V228" s="1533"/>
      <c r="W228" s="1533"/>
      <c r="X228" s="1533"/>
      <c r="Y228" s="1533"/>
      <c r="Z228" s="1533"/>
    </row>
    <row r="229" spans="1:26" ht="12.75">
      <c r="A229" s="1533"/>
      <c r="B229" s="1545"/>
      <c r="C229" s="1545"/>
      <c r="D229" s="1546"/>
      <c r="E229" s="1547"/>
      <c r="F229" s="1547"/>
      <c r="G229" s="1547"/>
      <c r="H229" s="1547"/>
      <c r="I229" s="1547"/>
      <c r="J229" s="1547"/>
      <c r="K229" s="1545"/>
      <c r="L229" s="1533"/>
      <c r="M229" s="1533"/>
      <c r="N229" s="1533"/>
      <c r="O229" s="1533"/>
      <c r="P229" s="1533"/>
      <c r="Q229" s="1533"/>
      <c r="R229" s="1533"/>
      <c r="S229" s="1533"/>
      <c r="T229" s="1533"/>
      <c r="U229" s="1533"/>
      <c r="V229" s="1533"/>
      <c r="W229" s="1533"/>
      <c r="X229" s="1533"/>
      <c r="Y229" s="1533"/>
      <c r="Z229" s="1533"/>
    </row>
    <row r="230" spans="1:26" ht="12.75">
      <c r="A230" s="1533"/>
      <c r="B230" s="1545"/>
      <c r="C230" s="1545"/>
      <c r="D230" s="1546"/>
      <c r="E230" s="1547"/>
      <c r="F230" s="1547"/>
      <c r="G230" s="1547"/>
      <c r="H230" s="1547"/>
      <c r="I230" s="1547"/>
      <c r="J230" s="1547"/>
      <c r="K230" s="1545"/>
      <c r="L230" s="1533"/>
      <c r="M230" s="1533"/>
      <c r="N230" s="1533"/>
      <c r="O230" s="1533"/>
      <c r="P230" s="1533"/>
      <c r="Q230" s="1533"/>
      <c r="R230" s="1533"/>
      <c r="S230" s="1533"/>
      <c r="T230" s="1533"/>
      <c r="U230" s="1533"/>
      <c r="V230" s="1533"/>
      <c r="W230" s="1533"/>
      <c r="X230" s="1533"/>
      <c r="Y230" s="1533"/>
      <c r="Z230" s="1533"/>
    </row>
    <row r="231" spans="1:26" ht="12.75">
      <c r="A231" s="1533"/>
      <c r="B231" s="1545"/>
      <c r="C231" s="1545"/>
      <c r="D231" s="1546"/>
      <c r="E231" s="1547"/>
      <c r="F231" s="1547"/>
      <c r="G231" s="1547"/>
      <c r="H231" s="1547"/>
      <c r="I231" s="1547"/>
      <c r="J231" s="1547"/>
      <c r="K231" s="1545"/>
      <c r="L231" s="1533"/>
      <c r="M231" s="1533"/>
      <c r="N231" s="1533"/>
      <c r="O231" s="1533"/>
      <c r="P231" s="1533"/>
      <c r="Q231" s="1533"/>
      <c r="R231" s="1533"/>
      <c r="S231" s="1533"/>
      <c r="T231" s="1533"/>
      <c r="U231" s="1533"/>
      <c r="V231" s="1533"/>
      <c r="W231" s="1533"/>
      <c r="X231" s="1533"/>
      <c r="Y231" s="1533"/>
      <c r="Z231" s="1533"/>
    </row>
    <row r="232" spans="1:26" ht="12.75">
      <c r="A232" s="1533"/>
      <c r="B232" s="1545"/>
      <c r="C232" s="1545"/>
      <c r="D232" s="1546"/>
      <c r="E232" s="1547"/>
      <c r="F232" s="1547"/>
      <c r="G232" s="1547"/>
      <c r="H232" s="1547"/>
      <c r="I232" s="1547"/>
      <c r="J232" s="1547"/>
      <c r="K232" s="1545"/>
      <c r="L232" s="1533"/>
      <c r="M232" s="1533"/>
      <c r="N232" s="1533"/>
      <c r="O232" s="1533"/>
      <c r="P232" s="1533"/>
      <c r="Q232" s="1533"/>
      <c r="R232" s="1533"/>
      <c r="S232" s="1533"/>
      <c r="T232" s="1533"/>
      <c r="U232" s="1533"/>
      <c r="V232" s="1533"/>
      <c r="W232" s="1533"/>
      <c r="X232" s="1533"/>
      <c r="Y232" s="1533"/>
      <c r="Z232" s="1533"/>
    </row>
    <row r="233" spans="1:26" ht="12.75">
      <c r="A233" s="1533"/>
      <c r="B233" s="1545"/>
      <c r="C233" s="1545"/>
      <c r="D233" s="1546"/>
      <c r="E233" s="1547"/>
      <c r="F233" s="1547"/>
      <c r="G233" s="1547"/>
      <c r="H233" s="1547"/>
      <c r="I233" s="1547"/>
      <c r="J233" s="1547"/>
      <c r="K233" s="1545"/>
      <c r="L233" s="1533"/>
      <c r="M233" s="1533"/>
      <c r="N233" s="1533"/>
      <c r="O233" s="1533"/>
      <c r="P233" s="1533"/>
      <c r="Q233" s="1533"/>
      <c r="R233" s="1533"/>
      <c r="S233" s="1533"/>
      <c r="T233" s="1533"/>
      <c r="U233" s="1533"/>
      <c r="V233" s="1533"/>
      <c r="W233" s="1533"/>
      <c r="X233" s="1533"/>
      <c r="Y233" s="1533"/>
      <c r="Z233" s="1533"/>
    </row>
    <row r="234" spans="1:26" ht="12.75">
      <c r="A234" s="1533"/>
      <c r="B234" s="1545"/>
      <c r="C234" s="1545"/>
      <c r="D234" s="1546"/>
      <c r="E234" s="1547"/>
      <c r="F234" s="1547"/>
      <c r="G234" s="1547"/>
      <c r="H234" s="1547"/>
      <c r="I234" s="1547"/>
      <c r="J234" s="1547"/>
      <c r="K234" s="1545"/>
      <c r="L234" s="1533"/>
      <c r="M234" s="1533"/>
      <c r="N234" s="1533"/>
      <c r="O234" s="1533"/>
      <c r="P234" s="1533"/>
      <c r="Q234" s="1533"/>
      <c r="R234" s="1533"/>
      <c r="S234" s="1533"/>
      <c r="T234" s="1533"/>
      <c r="U234" s="1533"/>
      <c r="V234" s="1533"/>
      <c r="W234" s="1533"/>
      <c r="X234" s="1533"/>
      <c r="Y234" s="1533"/>
      <c r="Z234" s="1533"/>
    </row>
    <row r="235" spans="1:26" ht="12.75">
      <c r="A235" s="1533"/>
      <c r="B235" s="1545"/>
      <c r="C235" s="1545"/>
      <c r="D235" s="1546"/>
      <c r="E235" s="1547"/>
      <c r="F235" s="1547"/>
      <c r="G235" s="1547"/>
      <c r="H235" s="1547"/>
      <c r="I235" s="1547"/>
      <c r="J235" s="1547"/>
      <c r="K235" s="1545"/>
      <c r="L235" s="1533"/>
      <c r="M235" s="1533"/>
      <c r="N235" s="1533"/>
      <c r="O235" s="1533"/>
      <c r="P235" s="1533"/>
      <c r="Q235" s="1533"/>
      <c r="R235" s="1533"/>
      <c r="S235" s="1533"/>
      <c r="T235" s="1533"/>
      <c r="U235" s="1533"/>
      <c r="V235" s="1533"/>
      <c r="W235" s="1533"/>
      <c r="X235" s="1533"/>
      <c r="Y235" s="1533"/>
      <c r="Z235" s="1533"/>
    </row>
    <row r="236" spans="1:26" ht="12.75">
      <c r="A236" s="1533"/>
      <c r="B236" s="1545"/>
      <c r="C236" s="1545"/>
      <c r="D236" s="1546"/>
      <c r="E236" s="1547"/>
      <c r="F236" s="1547"/>
      <c r="G236" s="1547"/>
      <c r="H236" s="1547"/>
      <c r="I236" s="1547"/>
      <c r="J236" s="1547"/>
      <c r="K236" s="1545"/>
      <c r="L236" s="1533"/>
      <c r="M236" s="1533"/>
      <c r="N236" s="1533"/>
      <c r="O236" s="1533"/>
      <c r="P236" s="1533"/>
      <c r="Q236" s="1533"/>
      <c r="R236" s="1533"/>
      <c r="S236" s="1533"/>
      <c r="T236" s="1533"/>
      <c r="U236" s="1533"/>
      <c r="V236" s="1533"/>
      <c r="W236" s="1533"/>
      <c r="X236" s="1533"/>
      <c r="Y236" s="1533"/>
      <c r="Z236" s="1533"/>
    </row>
    <row r="237" spans="1:26" ht="12.75">
      <c r="A237" s="1533"/>
      <c r="B237" s="1545"/>
      <c r="C237" s="1545"/>
      <c r="D237" s="1546"/>
      <c r="E237" s="1547"/>
      <c r="F237" s="1547"/>
      <c r="G237" s="1547"/>
      <c r="H237" s="1547"/>
      <c r="I237" s="1547"/>
      <c r="J237" s="1547"/>
      <c r="K237" s="1545"/>
      <c r="L237" s="1533"/>
      <c r="M237" s="1533"/>
      <c r="N237" s="1533"/>
      <c r="O237" s="1533"/>
      <c r="P237" s="1533"/>
      <c r="Q237" s="1533"/>
      <c r="R237" s="1533"/>
      <c r="S237" s="1533"/>
      <c r="T237" s="1533"/>
      <c r="U237" s="1533"/>
      <c r="V237" s="1533"/>
      <c r="W237" s="1533"/>
      <c r="X237" s="1533"/>
      <c r="Y237" s="1533"/>
      <c r="Z237" s="1533"/>
    </row>
    <row r="238" spans="1:26" ht="12.75">
      <c r="A238" s="1533"/>
      <c r="B238" s="1545"/>
      <c r="C238" s="1545"/>
      <c r="D238" s="1546"/>
      <c r="E238" s="1547"/>
      <c r="F238" s="1547"/>
      <c r="G238" s="1547"/>
      <c r="H238" s="1547"/>
      <c r="I238" s="1547"/>
      <c r="J238" s="1547"/>
      <c r="K238" s="1545"/>
      <c r="L238" s="1533"/>
      <c r="M238" s="1533"/>
      <c r="N238" s="1533"/>
      <c r="O238" s="1533"/>
      <c r="P238" s="1533"/>
      <c r="Q238" s="1533"/>
      <c r="R238" s="1533"/>
      <c r="S238" s="1533"/>
      <c r="T238" s="1533"/>
      <c r="U238" s="1533"/>
      <c r="V238" s="1533"/>
      <c r="W238" s="1533"/>
      <c r="X238" s="1533"/>
      <c r="Y238" s="1533"/>
      <c r="Z238" s="1533"/>
    </row>
    <row r="239" spans="1:26" ht="12.75">
      <c r="A239" s="1533"/>
      <c r="B239" s="1545"/>
      <c r="C239" s="1545"/>
      <c r="D239" s="1546"/>
      <c r="E239" s="1547"/>
      <c r="F239" s="1547"/>
      <c r="G239" s="1547"/>
      <c r="H239" s="1547"/>
      <c r="I239" s="1547"/>
      <c r="J239" s="1547"/>
      <c r="K239" s="1545"/>
      <c r="L239" s="1533"/>
      <c r="M239" s="1533"/>
      <c r="N239" s="1533"/>
      <c r="O239" s="1533"/>
      <c r="P239" s="1533"/>
      <c r="Q239" s="1533"/>
      <c r="R239" s="1533"/>
      <c r="S239" s="1533"/>
      <c r="T239" s="1533"/>
      <c r="U239" s="1533"/>
      <c r="V239" s="1533"/>
      <c r="W239" s="1533"/>
      <c r="X239" s="1533"/>
      <c r="Y239" s="1533"/>
      <c r="Z239" s="1533"/>
    </row>
    <row r="240" spans="1:26" ht="12.75">
      <c r="A240" s="1533"/>
      <c r="B240" s="1545"/>
      <c r="C240" s="1545"/>
      <c r="D240" s="1546"/>
      <c r="E240" s="1547"/>
      <c r="F240" s="1547"/>
      <c r="G240" s="1547"/>
      <c r="H240" s="1547"/>
      <c r="I240" s="1547"/>
      <c r="J240" s="1547"/>
      <c r="K240" s="1545"/>
      <c r="L240" s="1533"/>
      <c r="M240" s="1533"/>
      <c r="N240" s="1533"/>
      <c r="O240" s="1533"/>
      <c r="P240" s="1533"/>
      <c r="Q240" s="1533"/>
      <c r="R240" s="1533"/>
      <c r="S240" s="1533"/>
      <c r="T240" s="1533"/>
      <c r="U240" s="1533"/>
      <c r="V240" s="1533"/>
      <c r="W240" s="1533"/>
      <c r="X240" s="1533"/>
      <c r="Y240" s="1533"/>
      <c r="Z240" s="1533"/>
    </row>
    <row r="241" spans="1:26" ht="12.75">
      <c r="A241" s="1533"/>
      <c r="B241" s="1545"/>
      <c r="C241" s="1545"/>
      <c r="D241" s="1546"/>
      <c r="E241" s="1547"/>
      <c r="F241" s="1547"/>
      <c r="G241" s="1547"/>
      <c r="H241" s="1547"/>
      <c r="I241" s="1547"/>
      <c r="J241" s="1547"/>
      <c r="K241" s="1545"/>
      <c r="L241" s="1533"/>
      <c r="M241" s="1533"/>
      <c r="N241" s="1533"/>
      <c r="O241" s="1533"/>
      <c r="P241" s="1533"/>
      <c r="Q241" s="1533"/>
      <c r="R241" s="1533"/>
      <c r="S241" s="1533"/>
      <c r="T241" s="1533"/>
      <c r="U241" s="1533"/>
      <c r="V241" s="1533"/>
      <c r="W241" s="1533"/>
      <c r="X241" s="1533"/>
      <c r="Y241" s="1533"/>
      <c r="Z241" s="1533"/>
    </row>
    <row r="242" spans="1:26" ht="12.75">
      <c r="A242" s="1533"/>
      <c r="B242" s="1545"/>
      <c r="C242" s="1545"/>
      <c r="D242" s="1546"/>
      <c r="E242" s="1547"/>
      <c r="F242" s="1547"/>
      <c r="G242" s="1547"/>
      <c r="H242" s="1547"/>
      <c r="I242" s="1547"/>
      <c r="J242" s="1547"/>
      <c r="K242" s="1545"/>
      <c r="L242" s="1533"/>
      <c r="M242" s="1533"/>
      <c r="N242" s="1533"/>
      <c r="O242" s="1533"/>
      <c r="P242" s="1533"/>
      <c r="Q242" s="1533"/>
      <c r="R242" s="1533"/>
      <c r="S242" s="1533"/>
      <c r="T242" s="1533"/>
      <c r="U242" s="1533"/>
      <c r="V242" s="1533"/>
      <c r="W242" s="1533"/>
      <c r="X242" s="1533"/>
      <c r="Y242" s="1533"/>
      <c r="Z242" s="1533"/>
    </row>
    <row r="243" spans="1:26" ht="12.75">
      <c r="A243" s="1533"/>
      <c r="B243" s="1545"/>
      <c r="C243" s="1545"/>
      <c r="D243" s="1546"/>
      <c r="E243" s="1547"/>
      <c r="F243" s="1547"/>
      <c r="G243" s="1547"/>
      <c r="H243" s="1547"/>
      <c r="I243" s="1547"/>
      <c r="J243" s="1547"/>
      <c r="K243" s="1545"/>
      <c r="L243" s="1533"/>
      <c r="M243" s="1533"/>
      <c r="N243" s="1533"/>
      <c r="O243" s="1533"/>
      <c r="P243" s="1533"/>
      <c r="Q243" s="1533"/>
      <c r="R243" s="1533"/>
      <c r="S243" s="1533"/>
      <c r="T243" s="1533"/>
      <c r="U243" s="1533"/>
      <c r="V243" s="1533"/>
      <c r="W243" s="1533"/>
      <c r="X243" s="1533"/>
      <c r="Y243" s="1533"/>
      <c r="Z243" s="1533"/>
    </row>
    <row r="244" spans="1:26" ht="12.75">
      <c r="A244" s="1533"/>
      <c r="B244" s="1545"/>
      <c r="C244" s="1545"/>
      <c r="D244" s="1546"/>
      <c r="E244" s="1547"/>
      <c r="F244" s="1547"/>
      <c r="G244" s="1547"/>
      <c r="H244" s="1547"/>
      <c r="I244" s="1547"/>
      <c r="J244" s="1547"/>
      <c r="K244" s="1545"/>
      <c r="L244" s="1533"/>
      <c r="M244" s="1533"/>
      <c r="N244" s="1533"/>
      <c r="O244" s="1533"/>
      <c r="P244" s="1533"/>
      <c r="Q244" s="1533"/>
      <c r="R244" s="1533"/>
      <c r="S244" s="1533"/>
      <c r="T244" s="1533"/>
      <c r="U244" s="1533"/>
      <c r="V244" s="1533"/>
      <c r="W244" s="1533"/>
      <c r="X244" s="1533"/>
      <c r="Y244" s="1533"/>
      <c r="Z244" s="1533"/>
    </row>
    <row r="245" spans="1:26" ht="12.75">
      <c r="A245" s="1533"/>
      <c r="B245" s="1545"/>
      <c r="C245" s="1545"/>
      <c r="D245" s="1546"/>
      <c r="E245" s="1547"/>
      <c r="F245" s="1547"/>
      <c r="G245" s="1547"/>
      <c r="H245" s="1547"/>
      <c r="I245" s="1547"/>
      <c r="J245" s="1547"/>
      <c r="K245" s="1545"/>
      <c r="L245" s="1533"/>
      <c r="M245" s="1533"/>
      <c r="N245" s="1533"/>
      <c r="O245" s="1533"/>
      <c r="P245" s="1533"/>
      <c r="Q245" s="1533"/>
      <c r="R245" s="1533"/>
      <c r="S245" s="1533"/>
      <c r="T245" s="1533"/>
      <c r="U245" s="1533"/>
      <c r="V245" s="1533"/>
      <c r="W245" s="1533"/>
      <c r="X245" s="1533"/>
      <c r="Y245" s="1533"/>
      <c r="Z245" s="1533"/>
    </row>
    <row r="246" spans="1:26" ht="12.75">
      <c r="A246" s="1533"/>
      <c r="B246" s="1545"/>
      <c r="C246" s="1545"/>
      <c r="D246" s="1546"/>
      <c r="E246" s="1547"/>
      <c r="F246" s="1547"/>
      <c r="G246" s="1547"/>
      <c r="H246" s="1547"/>
      <c r="I246" s="1547"/>
      <c r="J246" s="1547"/>
      <c r="K246" s="1545"/>
      <c r="L246" s="1533"/>
      <c r="M246" s="1533"/>
      <c r="N246" s="1533"/>
      <c r="O246" s="1533"/>
      <c r="P246" s="1533"/>
      <c r="Q246" s="1533"/>
      <c r="R246" s="1533"/>
      <c r="S246" s="1533"/>
      <c r="T246" s="1533"/>
      <c r="U246" s="1533"/>
      <c r="V246" s="1533"/>
      <c r="W246" s="1533"/>
      <c r="X246" s="1533"/>
      <c r="Y246" s="1533"/>
      <c r="Z246" s="1533"/>
    </row>
    <row r="247" spans="1:26" ht="12.75">
      <c r="A247" s="1533"/>
      <c r="B247" s="1545"/>
      <c r="C247" s="1545"/>
      <c r="D247" s="1546"/>
      <c r="E247" s="1547"/>
      <c r="F247" s="1547"/>
      <c r="G247" s="1547"/>
      <c r="H247" s="1547"/>
      <c r="I247" s="1547"/>
      <c r="J247" s="1547"/>
      <c r="K247" s="1545"/>
      <c r="L247" s="1533"/>
      <c r="M247" s="1533"/>
      <c r="N247" s="1533"/>
      <c r="O247" s="1533"/>
      <c r="P247" s="1533"/>
      <c r="Q247" s="1533"/>
      <c r="R247" s="1533"/>
      <c r="S247" s="1533"/>
      <c r="T247" s="1533"/>
      <c r="U247" s="1533"/>
      <c r="V247" s="1533"/>
      <c r="W247" s="1533"/>
      <c r="X247" s="1533"/>
      <c r="Y247" s="1533"/>
      <c r="Z247" s="1533"/>
    </row>
    <row r="248" spans="1:26" ht="12.75">
      <c r="A248" s="1533"/>
      <c r="B248" s="1545"/>
      <c r="C248" s="1545"/>
      <c r="D248" s="1546"/>
      <c r="E248" s="1547"/>
      <c r="F248" s="1547"/>
      <c r="G248" s="1547"/>
      <c r="H248" s="1547"/>
      <c r="I248" s="1547"/>
      <c r="J248" s="1547"/>
      <c r="K248" s="1545"/>
      <c r="L248" s="1533"/>
      <c r="M248" s="1533"/>
      <c r="N248" s="1533"/>
      <c r="O248" s="1533"/>
      <c r="P248" s="1533"/>
      <c r="Q248" s="1533"/>
      <c r="R248" s="1533"/>
      <c r="S248" s="1533"/>
      <c r="T248" s="1533"/>
      <c r="U248" s="1533"/>
      <c r="V248" s="1533"/>
      <c r="W248" s="1533"/>
      <c r="X248" s="1533"/>
      <c r="Y248" s="1533"/>
      <c r="Z248" s="1533"/>
    </row>
    <row r="249" spans="1:26" ht="12.75">
      <c r="A249" s="1533"/>
      <c r="B249" s="1545"/>
      <c r="C249" s="1545"/>
      <c r="D249" s="1546"/>
      <c r="E249" s="1547"/>
      <c r="F249" s="1547"/>
      <c r="G249" s="1547"/>
      <c r="H249" s="1547"/>
      <c r="I249" s="1547"/>
      <c r="J249" s="1547"/>
      <c r="K249" s="1545"/>
      <c r="L249" s="1533"/>
      <c r="M249" s="1533"/>
      <c r="N249" s="1533"/>
      <c r="O249" s="1533"/>
      <c r="P249" s="1533"/>
      <c r="Q249" s="1533"/>
      <c r="R249" s="1533"/>
      <c r="S249" s="1533"/>
      <c r="T249" s="1533"/>
      <c r="U249" s="1533"/>
      <c r="V249" s="1533"/>
      <c r="W249" s="1533"/>
      <c r="X249" s="1533"/>
      <c r="Y249" s="1533"/>
      <c r="Z249" s="1533"/>
    </row>
    <row r="250" spans="1:26" ht="12.75">
      <c r="A250" s="1533"/>
      <c r="B250" s="1545"/>
      <c r="C250" s="1545"/>
      <c r="D250" s="1546"/>
      <c r="E250" s="1547"/>
      <c r="F250" s="1547"/>
      <c r="G250" s="1547"/>
      <c r="H250" s="1547"/>
      <c r="I250" s="1547"/>
      <c r="J250" s="1547"/>
      <c r="K250" s="1545"/>
      <c r="L250" s="1533"/>
      <c r="M250" s="1533"/>
      <c r="N250" s="1533"/>
      <c r="O250" s="1533"/>
      <c r="P250" s="1533"/>
      <c r="Q250" s="1533"/>
      <c r="R250" s="1533"/>
      <c r="S250" s="1533"/>
      <c r="T250" s="1533"/>
      <c r="U250" s="1533"/>
      <c r="V250" s="1533"/>
      <c r="W250" s="1533"/>
      <c r="X250" s="1533"/>
      <c r="Y250" s="1533"/>
      <c r="Z250" s="1533"/>
    </row>
    <row r="251" spans="1:26" ht="12.75">
      <c r="A251" s="1533"/>
      <c r="B251" s="1545"/>
      <c r="C251" s="1545"/>
      <c r="D251" s="1546"/>
      <c r="E251" s="1547"/>
      <c r="F251" s="1547"/>
      <c r="G251" s="1547"/>
      <c r="H251" s="1547"/>
      <c r="I251" s="1547"/>
      <c r="J251" s="1547"/>
      <c r="K251" s="1545"/>
      <c r="L251" s="1533"/>
      <c r="M251" s="1533"/>
      <c r="N251" s="1533"/>
      <c r="O251" s="1533"/>
      <c r="P251" s="1533"/>
      <c r="Q251" s="1533"/>
      <c r="R251" s="1533"/>
      <c r="S251" s="1533"/>
      <c r="T251" s="1533"/>
      <c r="U251" s="1533"/>
      <c r="V251" s="1533"/>
      <c r="W251" s="1533"/>
      <c r="X251" s="1533"/>
      <c r="Y251" s="1533"/>
      <c r="Z251" s="1533"/>
    </row>
    <row r="252" spans="1:26" ht="12.75">
      <c r="A252" s="1533"/>
      <c r="B252" s="1545"/>
      <c r="C252" s="1545"/>
      <c r="D252" s="1546"/>
      <c r="E252" s="1547"/>
      <c r="F252" s="1547"/>
      <c r="G252" s="1547"/>
      <c r="H252" s="1547"/>
      <c r="I252" s="1547"/>
      <c r="J252" s="1547"/>
      <c r="K252" s="1545"/>
      <c r="L252" s="1533"/>
      <c r="M252" s="1533"/>
      <c r="N252" s="1533"/>
      <c r="O252" s="1533"/>
      <c r="P252" s="1533"/>
      <c r="Q252" s="1533"/>
      <c r="R252" s="1533"/>
      <c r="S252" s="1533"/>
      <c r="T252" s="1533"/>
      <c r="U252" s="1533"/>
      <c r="V252" s="1533"/>
      <c r="W252" s="1533"/>
      <c r="X252" s="1533"/>
      <c r="Y252" s="1533"/>
      <c r="Z252" s="1533"/>
    </row>
    <row r="253" spans="1:26" ht="12.75">
      <c r="A253" s="1533"/>
      <c r="B253" s="1545"/>
      <c r="C253" s="1545"/>
      <c r="D253" s="1546"/>
      <c r="E253" s="1547"/>
      <c r="F253" s="1547"/>
      <c r="G253" s="1547"/>
      <c r="H253" s="1547"/>
      <c r="I253" s="1547"/>
      <c r="J253" s="1547"/>
      <c r="K253" s="1545"/>
      <c r="L253" s="1533"/>
      <c r="M253" s="1533"/>
      <c r="N253" s="1533"/>
      <c r="O253" s="1533"/>
      <c r="P253" s="1533"/>
      <c r="Q253" s="1533"/>
      <c r="R253" s="1533"/>
      <c r="S253" s="1533"/>
      <c r="T253" s="1533"/>
      <c r="U253" s="1533"/>
      <c r="V253" s="1533"/>
      <c r="W253" s="1533"/>
      <c r="X253" s="1533"/>
      <c r="Y253" s="1533"/>
      <c r="Z253" s="1533"/>
    </row>
    <row r="254" spans="1:26" ht="12.75">
      <c r="A254" s="1533"/>
      <c r="B254" s="1545"/>
      <c r="C254" s="1545"/>
      <c r="D254" s="1546"/>
      <c r="E254" s="1547"/>
      <c r="F254" s="1547"/>
      <c r="G254" s="1547"/>
      <c r="H254" s="1547"/>
      <c r="I254" s="1547"/>
      <c r="J254" s="1547"/>
      <c r="K254" s="1545"/>
      <c r="L254" s="1533"/>
      <c r="M254" s="1533"/>
      <c r="N254" s="1533"/>
      <c r="O254" s="1533"/>
      <c r="P254" s="1533"/>
      <c r="Q254" s="1533"/>
      <c r="R254" s="1533"/>
      <c r="S254" s="1533"/>
      <c r="T254" s="1533"/>
      <c r="U254" s="1533"/>
      <c r="V254" s="1533"/>
      <c r="W254" s="1533"/>
      <c r="X254" s="1533"/>
      <c r="Y254" s="1533"/>
      <c r="Z254" s="1533"/>
    </row>
    <row r="255" spans="1:26" ht="12.75">
      <c r="A255" s="1533"/>
      <c r="B255" s="1545"/>
      <c r="C255" s="1545"/>
      <c r="D255" s="1546"/>
      <c r="E255" s="1547"/>
      <c r="F255" s="1547"/>
      <c r="G255" s="1547"/>
      <c r="H255" s="1547"/>
      <c r="I255" s="1547"/>
      <c r="J255" s="1547"/>
      <c r="K255" s="1545"/>
      <c r="L255" s="1533"/>
      <c r="M255" s="1533"/>
      <c r="N255" s="1533"/>
      <c r="O255" s="1533"/>
      <c r="P255" s="1533"/>
      <c r="Q255" s="1533"/>
      <c r="R255" s="1533"/>
      <c r="S255" s="1533"/>
      <c r="T255" s="1533"/>
      <c r="U255" s="1533"/>
      <c r="V255" s="1533"/>
      <c r="W255" s="1533"/>
      <c r="X255" s="1533"/>
      <c r="Y255" s="1533"/>
      <c r="Z255" s="1533"/>
    </row>
    <row r="256" spans="1:26" ht="12.75">
      <c r="A256" s="1533"/>
      <c r="B256" s="1545"/>
      <c r="C256" s="1545"/>
      <c r="D256" s="1546"/>
      <c r="E256" s="1547"/>
      <c r="F256" s="1547"/>
      <c r="G256" s="1547"/>
      <c r="H256" s="1547"/>
      <c r="I256" s="1547"/>
      <c r="J256" s="1547"/>
      <c r="K256" s="1545"/>
      <c r="L256" s="1533"/>
      <c r="M256" s="1533"/>
      <c r="N256" s="1533"/>
      <c r="O256" s="1533"/>
      <c r="P256" s="1533"/>
      <c r="Q256" s="1533"/>
      <c r="R256" s="1533"/>
      <c r="S256" s="1533"/>
      <c r="T256" s="1533"/>
      <c r="U256" s="1533"/>
      <c r="V256" s="1533"/>
      <c r="W256" s="1533"/>
      <c r="X256" s="1533"/>
      <c r="Y256" s="1533"/>
      <c r="Z256" s="1533"/>
    </row>
    <row r="257" spans="1:26" ht="12.75">
      <c r="A257" s="1533"/>
      <c r="B257" s="1545"/>
      <c r="C257" s="1545"/>
      <c r="D257" s="1546"/>
      <c r="E257" s="1547"/>
      <c r="F257" s="1547"/>
      <c r="G257" s="1547"/>
      <c r="H257" s="1547"/>
      <c r="I257" s="1547"/>
      <c r="J257" s="1547"/>
      <c r="K257" s="1545"/>
      <c r="L257" s="1533"/>
      <c r="M257" s="1533"/>
      <c r="N257" s="1533"/>
      <c r="O257" s="1533"/>
      <c r="P257" s="1533"/>
      <c r="Q257" s="1533"/>
      <c r="R257" s="1533"/>
      <c r="S257" s="1533"/>
      <c r="T257" s="1533"/>
      <c r="U257" s="1533"/>
      <c r="V257" s="1533"/>
      <c r="W257" s="1533"/>
      <c r="X257" s="1533"/>
      <c r="Y257" s="1533"/>
      <c r="Z257" s="1533"/>
    </row>
    <row r="258" spans="1:26" ht="12.75">
      <c r="A258" s="1533"/>
      <c r="B258" s="1545"/>
      <c r="C258" s="1545"/>
      <c r="D258" s="1546"/>
      <c r="E258" s="1547"/>
      <c r="F258" s="1547"/>
      <c r="G258" s="1547"/>
      <c r="H258" s="1547"/>
      <c r="I258" s="1547"/>
      <c r="J258" s="1547"/>
      <c r="K258" s="1545"/>
      <c r="L258" s="1533"/>
      <c r="M258" s="1533"/>
      <c r="N258" s="1533"/>
      <c r="O258" s="1533"/>
      <c r="P258" s="1533"/>
      <c r="Q258" s="1533"/>
      <c r="R258" s="1533"/>
      <c r="S258" s="1533"/>
      <c r="T258" s="1533"/>
      <c r="U258" s="1533"/>
      <c r="V258" s="1533"/>
      <c r="W258" s="1533"/>
      <c r="X258" s="1533"/>
      <c r="Y258" s="1533"/>
      <c r="Z258" s="1533"/>
    </row>
    <row r="259" spans="1:26" ht="12.75">
      <c r="A259" s="1533"/>
      <c r="B259" s="1545"/>
      <c r="C259" s="1545"/>
      <c r="D259" s="1546"/>
      <c r="E259" s="1547"/>
      <c r="F259" s="1547"/>
      <c r="G259" s="1547"/>
      <c r="H259" s="1547"/>
      <c r="I259" s="1547"/>
      <c r="J259" s="1547"/>
      <c r="K259" s="1545"/>
      <c r="L259" s="1533"/>
      <c r="M259" s="1533"/>
      <c r="N259" s="1533"/>
      <c r="O259" s="1533"/>
      <c r="P259" s="1533"/>
      <c r="Q259" s="1533"/>
      <c r="R259" s="1533"/>
      <c r="S259" s="1533"/>
      <c r="T259" s="1533"/>
      <c r="U259" s="1533"/>
      <c r="V259" s="1533"/>
      <c r="W259" s="1533"/>
      <c r="X259" s="1533"/>
      <c r="Y259" s="1533"/>
      <c r="Z259" s="1533"/>
    </row>
    <row r="260" spans="1:26" ht="12.75">
      <c r="A260" s="1533"/>
      <c r="B260" s="1545"/>
      <c r="C260" s="1545"/>
      <c r="D260" s="1546"/>
      <c r="E260" s="1547"/>
      <c r="F260" s="1547"/>
      <c r="G260" s="1547"/>
      <c r="H260" s="1547"/>
      <c r="I260" s="1547"/>
      <c r="J260" s="1547"/>
      <c r="K260" s="1545"/>
      <c r="L260" s="1533"/>
      <c r="M260" s="1533"/>
      <c r="N260" s="1533"/>
      <c r="O260" s="1533"/>
      <c r="P260" s="1533"/>
      <c r="Q260" s="1533"/>
      <c r="R260" s="1533"/>
      <c r="S260" s="1533"/>
      <c r="T260" s="1533"/>
      <c r="U260" s="1533"/>
      <c r="V260" s="1533"/>
      <c r="W260" s="1533"/>
      <c r="X260" s="1533"/>
      <c r="Y260" s="1533"/>
      <c r="Z260" s="1533"/>
    </row>
    <row r="261" spans="1:26" ht="12.75">
      <c r="A261" s="1533"/>
      <c r="B261" s="1545"/>
      <c r="C261" s="1545"/>
      <c r="D261" s="1546"/>
      <c r="E261" s="1547"/>
      <c r="F261" s="1547"/>
      <c r="G261" s="1547"/>
      <c r="H261" s="1547"/>
      <c r="I261" s="1547"/>
      <c r="J261" s="1547"/>
      <c r="K261" s="1545"/>
      <c r="L261" s="1533"/>
      <c r="M261" s="1533"/>
      <c r="N261" s="1533"/>
      <c r="O261" s="1533"/>
      <c r="P261" s="1533"/>
      <c r="Q261" s="1533"/>
      <c r="R261" s="1533"/>
      <c r="S261" s="1533"/>
      <c r="T261" s="1533"/>
      <c r="U261" s="1533"/>
      <c r="V261" s="1533"/>
      <c r="W261" s="1533"/>
      <c r="X261" s="1533"/>
      <c r="Y261" s="1533"/>
      <c r="Z261" s="1533"/>
    </row>
    <row r="262" spans="1:26" ht="12.75">
      <c r="A262" s="1533"/>
      <c r="B262" s="1545"/>
      <c r="C262" s="1545"/>
      <c r="D262" s="1546"/>
      <c r="E262" s="1547"/>
      <c r="F262" s="1547"/>
      <c r="G262" s="1547"/>
      <c r="H262" s="1547"/>
      <c r="I262" s="1547"/>
      <c r="J262" s="1547"/>
      <c r="K262" s="1545"/>
      <c r="L262" s="1533"/>
      <c r="M262" s="1533"/>
      <c r="N262" s="1533"/>
      <c r="O262" s="1533"/>
      <c r="P262" s="1533"/>
      <c r="Q262" s="1533"/>
      <c r="R262" s="1533"/>
      <c r="S262" s="1533"/>
      <c r="T262" s="1533"/>
      <c r="U262" s="1533"/>
      <c r="V262" s="1533"/>
      <c r="W262" s="1533"/>
      <c r="X262" s="1533"/>
      <c r="Y262" s="1533"/>
      <c r="Z262" s="1533"/>
    </row>
    <row r="263" spans="1:26" ht="12.75">
      <c r="A263" s="1533"/>
      <c r="B263" s="1545"/>
      <c r="C263" s="1545"/>
      <c r="D263" s="1546"/>
      <c r="E263" s="1547"/>
      <c r="F263" s="1547"/>
      <c r="G263" s="1547"/>
      <c r="H263" s="1547"/>
      <c r="I263" s="1547"/>
      <c r="J263" s="1547"/>
      <c r="K263" s="1545"/>
      <c r="L263" s="1533"/>
      <c r="M263" s="1533"/>
      <c r="N263" s="1533"/>
      <c r="O263" s="1533"/>
      <c r="P263" s="1533"/>
      <c r="Q263" s="1533"/>
      <c r="R263" s="1533"/>
      <c r="S263" s="1533"/>
      <c r="T263" s="1533"/>
      <c r="U263" s="1533"/>
      <c r="V263" s="1533"/>
      <c r="W263" s="1533"/>
      <c r="X263" s="1533"/>
      <c r="Y263" s="1533"/>
      <c r="Z263" s="1533"/>
    </row>
    <row r="264" spans="1:26" ht="12.75">
      <c r="A264" s="1533"/>
      <c r="B264" s="1545"/>
      <c r="C264" s="1545"/>
      <c r="D264" s="1546"/>
      <c r="E264" s="1547"/>
      <c r="F264" s="1547"/>
      <c r="G264" s="1547"/>
      <c r="H264" s="1547"/>
      <c r="I264" s="1547"/>
      <c r="J264" s="1547"/>
      <c r="K264" s="1545"/>
      <c r="L264" s="1533"/>
      <c r="M264" s="1533"/>
      <c r="N264" s="1533"/>
      <c r="O264" s="1533"/>
      <c r="P264" s="1533"/>
      <c r="Q264" s="1533"/>
      <c r="R264" s="1533"/>
      <c r="S264" s="1533"/>
      <c r="T264" s="1533"/>
      <c r="U264" s="1533"/>
      <c r="V264" s="1533"/>
      <c r="W264" s="1533"/>
      <c r="X264" s="1533"/>
      <c r="Y264" s="1533"/>
      <c r="Z264" s="1533"/>
    </row>
    <row r="265" spans="1:26" ht="12.75">
      <c r="A265" s="1533"/>
      <c r="B265" s="1545"/>
      <c r="C265" s="1545"/>
      <c r="D265" s="1546"/>
      <c r="E265" s="1547"/>
      <c r="F265" s="1547"/>
      <c r="G265" s="1547"/>
      <c r="H265" s="1547"/>
      <c r="I265" s="1547"/>
      <c r="J265" s="1547"/>
      <c r="K265" s="1545"/>
      <c r="L265" s="1533"/>
      <c r="M265" s="1533"/>
      <c r="N265" s="1533"/>
      <c r="O265" s="1533"/>
      <c r="P265" s="1533"/>
      <c r="Q265" s="1533"/>
      <c r="R265" s="1533"/>
      <c r="S265" s="1533"/>
      <c r="T265" s="1533"/>
      <c r="U265" s="1533"/>
      <c r="V265" s="1533"/>
      <c r="W265" s="1533"/>
      <c r="X265" s="1533"/>
      <c r="Y265" s="1533"/>
      <c r="Z265" s="1533"/>
    </row>
    <row r="266" spans="1:26" ht="12.75">
      <c r="A266" s="1533"/>
      <c r="B266" s="1545"/>
      <c r="C266" s="1545"/>
      <c r="D266" s="1546"/>
      <c r="E266" s="1547"/>
      <c r="F266" s="1547"/>
      <c r="G266" s="1547"/>
      <c r="H266" s="1547"/>
      <c r="I266" s="1547"/>
      <c r="J266" s="1547"/>
      <c r="K266" s="1545"/>
      <c r="L266" s="1533"/>
      <c r="M266" s="1533"/>
      <c r="N266" s="1533"/>
      <c r="O266" s="1533"/>
      <c r="P266" s="1533"/>
      <c r="Q266" s="1533"/>
      <c r="R266" s="1533"/>
      <c r="S266" s="1533"/>
      <c r="T266" s="1533"/>
      <c r="U266" s="1533"/>
      <c r="V266" s="1533"/>
      <c r="W266" s="1533"/>
      <c r="X266" s="1533"/>
      <c r="Y266" s="1533"/>
      <c r="Z266" s="1533"/>
    </row>
    <row r="267" spans="1:26" ht="12.75">
      <c r="A267" s="1533"/>
      <c r="B267" s="1545"/>
      <c r="C267" s="1545"/>
      <c r="D267" s="1546"/>
      <c r="E267" s="1547"/>
      <c r="F267" s="1547"/>
      <c r="G267" s="1547"/>
      <c r="H267" s="1547"/>
      <c r="I267" s="1547"/>
      <c r="J267" s="1547"/>
      <c r="K267" s="1545"/>
      <c r="L267" s="1533"/>
      <c r="M267" s="1533"/>
      <c r="N267" s="1533"/>
      <c r="O267" s="1533"/>
      <c r="P267" s="1533"/>
      <c r="Q267" s="1533"/>
      <c r="R267" s="1533"/>
      <c r="S267" s="1533"/>
      <c r="T267" s="1533"/>
      <c r="U267" s="1533"/>
      <c r="V267" s="1533"/>
      <c r="W267" s="1533"/>
      <c r="X267" s="1533"/>
      <c r="Y267" s="1533"/>
      <c r="Z267" s="1533"/>
    </row>
    <row r="268" spans="1:26" ht="12.75">
      <c r="A268" s="1533"/>
      <c r="B268" s="1545"/>
      <c r="C268" s="1545"/>
      <c r="D268" s="1546"/>
      <c r="E268" s="1547"/>
      <c r="F268" s="1547"/>
      <c r="G268" s="1547"/>
      <c r="H268" s="1547"/>
      <c r="I268" s="1547"/>
      <c r="J268" s="1547"/>
      <c r="K268" s="1545"/>
      <c r="L268" s="1533"/>
      <c r="M268" s="1533"/>
      <c r="N268" s="1533"/>
      <c r="O268" s="1533"/>
      <c r="P268" s="1533"/>
      <c r="Q268" s="1533"/>
      <c r="R268" s="1533"/>
      <c r="S268" s="1533"/>
      <c r="T268" s="1533"/>
      <c r="U268" s="1533"/>
      <c r="V268" s="1533"/>
      <c r="W268" s="1533"/>
      <c r="X268" s="1533"/>
      <c r="Y268" s="1533"/>
      <c r="Z268" s="1533"/>
    </row>
    <row r="269" spans="1:26" ht="12.75">
      <c r="A269" s="1533"/>
      <c r="B269" s="1545"/>
      <c r="C269" s="1545"/>
      <c r="D269" s="1546"/>
      <c r="E269" s="1547"/>
      <c r="F269" s="1547"/>
      <c r="G269" s="1547"/>
      <c r="H269" s="1547"/>
      <c r="I269" s="1547"/>
      <c r="J269" s="1547"/>
      <c r="K269" s="1545"/>
      <c r="L269" s="1533"/>
      <c r="M269" s="1533"/>
      <c r="N269" s="1533"/>
      <c r="O269" s="1533"/>
      <c r="P269" s="1533"/>
      <c r="Q269" s="1533"/>
      <c r="R269" s="1533"/>
      <c r="S269" s="1533"/>
      <c r="T269" s="1533"/>
      <c r="U269" s="1533"/>
      <c r="V269" s="1533"/>
      <c r="W269" s="1533"/>
      <c r="X269" s="1533"/>
      <c r="Y269" s="1533"/>
      <c r="Z269" s="1533"/>
    </row>
    <row r="270" spans="1:26" ht="12.75">
      <c r="A270" s="1533"/>
      <c r="B270" s="1545"/>
      <c r="C270" s="1545"/>
      <c r="D270" s="1546"/>
      <c r="E270" s="1547"/>
      <c r="F270" s="1547"/>
      <c r="G270" s="1547"/>
      <c r="H270" s="1547"/>
      <c r="I270" s="1547"/>
      <c r="J270" s="1547"/>
      <c r="K270" s="1545"/>
      <c r="L270" s="1533"/>
      <c r="M270" s="1533"/>
      <c r="N270" s="1533"/>
      <c r="O270" s="1533"/>
      <c r="P270" s="1533"/>
      <c r="Q270" s="1533"/>
      <c r="R270" s="1533"/>
      <c r="S270" s="1533"/>
      <c r="T270" s="1533"/>
      <c r="U270" s="1533"/>
      <c r="V270" s="1533"/>
      <c r="W270" s="1533"/>
      <c r="X270" s="1533"/>
      <c r="Y270" s="1533"/>
      <c r="Z270" s="1533"/>
    </row>
    <row r="271" spans="1:26" ht="12.75">
      <c r="A271" s="1533"/>
      <c r="B271" s="1545"/>
      <c r="C271" s="1545"/>
      <c r="D271" s="1546"/>
      <c r="E271" s="1547"/>
      <c r="F271" s="1547"/>
      <c r="G271" s="1547"/>
      <c r="H271" s="1547"/>
      <c r="I271" s="1547"/>
      <c r="J271" s="1547"/>
      <c r="K271" s="1545"/>
      <c r="L271" s="1533"/>
      <c r="M271" s="1533"/>
      <c r="N271" s="1533"/>
      <c r="O271" s="1533"/>
      <c r="P271" s="1533"/>
      <c r="Q271" s="1533"/>
      <c r="R271" s="1533"/>
      <c r="S271" s="1533"/>
      <c r="T271" s="1533"/>
      <c r="U271" s="1533"/>
      <c r="V271" s="1533"/>
      <c r="W271" s="1533"/>
      <c r="X271" s="1533"/>
      <c r="Y271" s="1533"/>
      <c r="Z271" s="1533"/>
    </row>
    <row r="272" spans="1:26" ht="12.75">
      <c r="A272" s="1533"/>
      <c r="B272" s="1545"/>
      <c r="C272" s="1545"/>
      <c r="D272" s="1546"/>
      <c r="E272" s="1547"/>
      <c r="F272" s="1547"/>
      <c r="G272" s="1547"/>
      <c r="H272" s="1547"/>
      <c r="I272" s="1547"/>
      <c r="J272" s="1547"/>
      <c r="K272" s="1545"/>
      <c r="L272" s="1533"/>
      <c r="M272" s="1533"/>
      <c r="N272" s="1533"/>
      <c r="O272" s="1533"/>
      <c r="P272" s="1533"/>
      <c r="Q272" s="1533"/>
      <c r="R272" s="1533"/>
      <c r="S272" s="1533"/>
      <c r="T272" s="1533"/>
      <c r="U272" s="1533"/>
      <c r="V272" s="1533"/>
      <c r="W272" s="1533"/>
      <c r="X272" s="1533"/>
      <c r="Y272" s="1533"/>
      <c r="Z272" s="1533"/>
    </row>
    <row r="273" spans="1:26" ht="12.75">
      <c r="A273" s="1533"/>
      <c r="B273" s="1545"/>
      <c r="C273" s="1545"/>
      <c r="D273" s="1546"/>
      <c r="E273" s="1547"/>
      <c r="F273" s="1547"/>
      <c r="G273" s="1547"/>
      <c r="H273" s="1547"/>
      <c r="I273" s="1547"/>
      <c r="J273" s="1547"/>
      <c r="K273" s="1545"/>
      <c r="L273" s="1533"/>
      <c r="M273" s="1533"/>
      <c r="N273" s="1533"/>
      <c r="O273" s="1533"/>
      <c r="P273" s="1533"/>
      <c r="Q273" s="1533"/>
      <c r="R273" s="1533"/>
      <c r="S273" s="1533"/>
      <c r="T273" s="1533"/>
      <c r="U273" s="1533"/>
      <c r="V273" s="1533"/>
      <c r="W273" s="1533"/>
      <c r="X273" s="1533"/>
      <c r="Y273" s="1533"/>
      <c r="Z273" s="1533"/>
    </row>
    <row r="274" spans="1:26" ht="12.75">
      <c r="A274" s="1533"/>
      <c r="B274" s="1545"/>
      <c r="C274" s="1545"/>
      <c r="D274" s="1546"/>
      <c r="E274" s="1547"/>
      <c r="F274" s="1547"/>
      <c r="G274" s="1547"/>
      <c r="H274" s="1547"/>
      <c r="I274" s="1547"/>
      <c r="J274" s="1547"/>
      <c r="K274" s="1545"/>
      <c r="L274" s="1533"/>
      <c r="M274" s="1533"/>
      <c r="N274" s="1533"/>
      <c r="O274" s="1533"/>
      <c r="P274" s="1533"/>
      <c r="Q274" s="1533"/>
      <c r="R274" s="1533"/>
      <c r="S274" s="1533"/>
      <c r="T274" s="1533"/>
      <c r="U274" s="1533"/>
      <c r="V274" s="1533"/>
      <c r="W274" s="1533"/>
      <c r="X274" s="1533"/>
      <c r="Y274" s="1533"/>
      <c r="Z274" s="1533"/>
    </row>
    <row r="275" spans="1:26" ht="12.75">
      <c r="A275" s="1533"/>
      <c r="B275" s="1545"/>
      <c r="C275" s="1545"/>
      <c r="D275" s="1546"/>
      <c r="E275" s="1547"/>
      <c r="F275" s="1547"/>
      <c r="G275" s="1547"/>
      <c r="H275" s="1547"/>
      <c r="I275" s="1547"/>
      <c r="J275" s="1547"/>
      <c r="K275" s="1545"/>
      <c r="L275" s="1533"/>
      <c r="M275" s="1533"/>
      <c r="N275" s="1533"/>
      <c r="O275" s="1533"/>
      <c r="P275" s="1533"/>
      <c r="Q275" s="1533"/>
      <c r="R275" s="1533"/>
      <c r="S275" s="1533"/>
      <c r="T275" s="1533"/>
      <c r="U275" s="1533"/>
      <c r="V275" s="1533"/>
      <c r="W275" s="1533"/>
      <c r="X275" s="1533"/>
      <c r="Y275" s="1533"/>
      <c r="Z275" s="1533"/>
    </row>
    <row r="276" spans="1:26" ht="12.75">
      <c r="A276" s="1533"/>
      <c r="B276" s="1545"/>
      <c r="C276" s="1545"/>
      <c r="D276" s="1546"/>
      <c r="E276" s="1547"/>
      <c r="F276" s="1547"/>
      <c r="G276" s="1547"/>
      <c r="H276" s="1547"/>
      <c r="I276" s="1547"/>
      <c r="J276" s="1547"/>
      <c r="K276" s="1545"/>
      <c r="L276" s="1533"/>
      <c r="M276" s="1533"/>
      <c r="N276" s="1533"/>
      <c r="O276" s="1533"/>
      <c r="P276" s="1533"/>
      <c r="Q276" s="1533"/>
      <c r="R276" s="1533"/>
      <c r="S276" s="1533"/>
      <c r="T276" s="1533"/>
      <c r="U276" s="1533"/>
      <c r="V276" s="1533"/>
      <c r="W276" s="1533"/>
      <c r="X276" s="1533"/>
      <c r="Y276" s="1533"/>
      <c r="Z276" s="1533"/>
    </row>
    <row r="277" spans="1:26" ht="12.75">
      <c r="A277" s="1533"/>
      <c r="B277" s="1545"/>
      <c r="C277" s="1545"/>
      <c r="D277" s="1546"/>
      <c r="E277" s="1547"/>
      <c r="F277" s="1547"/>
      <c r="G277" s="1547"/>
      <c r="H277" s="1547"/>
      <c r="I277" s="1547"/>
      <c r="J277" s="1547"/>
      <c r="K277" s="1545"/>
      <c r="L277" s="1533"/>
      <c r="M277" s="1533"/>
      <c r="N277" s="1533"/>
      <c r="O277" s="1533"/>
      <c r="P277" s="1533"/>
      <c r="Q277" s="1533"/>
      <c r="R277" s="1533"/>
      <c r="S277" s="1533"/>
      <c r="T277" s="1533"/>
      <c r="U277" s="1533"/>
      <c r="V277" s="1533"/>
      <c r="W277" s="1533"/>
      <c r="X277" s="1533"/>
      <c r="Y277" s="1533"/>
      <c r="Z277" s="1533"/>
    </row>
    <row r="278" spans="1:26" ht="12.75">
      <c r="A278" s="1533"/>
      <c r="B278" s="1545"/>
      <c r="C278" s="1545"/>
      <c r="D278" s="1546"/>
      <c r="E278" s="1547"/>
      <c r="F278" s="1547"/>
      <c r="G278" s="1547"/>
      <c r="H278" s="1547"/>
      <c r="I278" s="1547"/>
      <c r="J278" s="1547"/>
      <c r="K278" s="1545"/>
      <c r="L278" s="1533"/>
      <c r="M278" s="1533"/>
      <c r="N278" s="1533"/>
      <c r="O278" s="1533"/>
      <c r="P278" s="1533"/>
      <c r="Q278" s="1533"/>
      <c r="R278" s="1533"/>
      <c r="S278" s="1533"/>
      <c r="T278" s="1533"/>
      <c r="U278" s="1533"/>
      <c r="V278" s="1533"/>
      <c r="W278" s="1533"/>
      <c r="X278" s="1533"/>
      <c r="Y278" s="1533"/>
      <c r="Z278" s="1533"/>
    </row>
    <row r="279" spans="1:26" ht="12.75">
      <c r="A279" s="1533"/>
      <c r="B279" s="1545"/>
      <c r="C279" s="1545"/>
      <c r="D279" s="1546"/>
      <c r="E279" s="1547"/>
      <c r="F279" s="1547"/>
      <c r="G279" s="1547"/>
      <c r="H279" s="1547"/>
      <c r="I279" s="1547"/>
      <c r="J279" s="1547"/>
      <c r="K279" s="1545"/>
      <c r="L279" s="1533"/>
      <c r="M279" s="1533"/>
      <c r="N279" s="1533"/>
      <c r="O279" s="1533"/>
      <c r="P279" s="1533"/>
      <c r="Q279" s="1533"/>
      <c r="R279" s="1533"/>
      <c r="S279" s="1533"/>
      <c r="T279" s="1533"/>
      <c r="U279" s="1533"/>
      <c r="V279" s="1533"/>
      <c r="W279" s="1533"/>
      <c r="X279" s="1533"/>
      <c r="Y279" s="1533"/>
      <c r="Z279" s="1533"/>
    </row>
    <row r="280" spans="1:26" ht="12.75">
      <c r="A280" s="1533"/>
      <c r="B280" s="1545"/>
      <c r="C280" s="1545"/>
      <c r="D280" s="1546"/>
      <c r="E280" s="1547"/>
      <c r="F280" s="1547"/>
      <c r="G280" s="1547"/>
      <c r="H280" s="1547"/>
      <c r="I280" s="1547"/>
      <c r="J280" s="1547"/>
      <c r="K280" s="1545"/>
      <c r="L280" s="1533"/>
      <c r="M280" s="1533"/>
      <c r="N280" s="1533"/>
      <c r="O280" s="1533"/>
      <c r="P280" s="1533"/>
      <c r="Q280" s="1533"/>
      <c r="R280" s="1533"/>
      <c r="S280" s="1533"/>
      <c r="T280" s="1533"/>
      <c r="U280" s="1533"/>
      <c r="V280" s="1533"/>
      <c r="W280" s="1533"/>
      <c r="X280" s="1533"/>
      <c r="Y280" s="1533"/>
      <c r="Z280" s="1533"/>
    </row>
    <row r="281" spans="1:26" ht="12.75">
      <c r="A281" s="1533"/>
      <c r="B281" s="1545"/>
      <c r="C281" s="1545"/>
      <c r="D281" s="1546"/>
      <c r="E281" s="1547"/>
      <c r="F281" s="1547"/>
      <c r="G281" s="1547"/>
      <c r="H281" s="1547"/>
      <c r="I281" s="1547"/>
      <c r="J281" s="1547"/>
      <c r="K281" s="1545"/>
      <c r="L281" s="1533"/>
      <c r="M281" s="1533"/>
      <c r="N281" s="1533"/>
      <c r="O281" s="1533"/>
      <c r="P281" s="1533"/>
      <c r="Q281" s="1533"/>
      <c r="R281" s="1533"/>
      <c r="S281" s="1533"/>
      <c r="T281" s="1533"/>
      <c r="U281" s="1533"/>
      <c r="V281" s="1533"/>
      <c r="W281" s="1533"/>
      <c r="X281" s="1533"/>
      <c r="Y281" s="1533"/>
      <c r="Z281" s="1533"/>
    </row>
    <row r="282" spans="1:26" ht="12.75">
      <c r="A282" s="1533"/>
      <c r="B282" s="1545"/>
      <c r="C282" s="1545"/>
      <c r="D282" s="1546"/>
      <c r="E282" s="1547"/>
      <c r="F282" s="1547"/>
      <c r="G282" s="1547"/>
      <c r="H282" s="1547"/>
      <c r="I282" s="1547"/>
      <c r="J282" s="1547"/>
      <c r="K282" s="1545"/>
      <c r="L282" s="1533"/>
      <c r="M282" s="1533"/>
      <c r="N282" s="1533"/>
      <c r="O282" s="1533"/>
      <c r="P282" s="1533"/>
      <c r="Q282" s="1533"/>
      <c r="R282" s="1533"/>
      <c r="S282" s="1533"/>
      <c r="T282" s="1533"/>
      <c r="U282" s="1533"/>
      <c r="V282" s="1533"/>
      <c r="W282" s="1533"/>
      <c r="X282" s="1533"/>
      <c r="Y282" s="1533"/>
      <c r="Z282" s="1533"/>
    </row>
    <row r="283" spans="1:26" ht="12.75">
      <c r="A283" s="1533"/>
      <c r="B283" s="1545"/>
      <c r="C283" s="1545"/>
      <c r="D283" s="1546"/>
      <c r="E283" s="1547"/>
      <c r="F283" s="1547"/>
      <c r="G283" s="1547"/>
      <c r="H283" s="1547"/>
      <c r="I283" s="1547"/>
      <c r="J283" s="1547"/>
      <c r="K283" s="1545"/>
      <c r="L283" s="1533"/>
      <c r="M283" s="1533"/>
      <c r="N283" s="1533"/>
      <c r="O283" s="1533"/>
      <c r="P283" s="1533"/>
      <c r="Q283" s="1533"/>
      <c r="R283" s="1533"/>
      <c r="S283" s="1533"/>
      <c r="T283" s="1533"/>
      <c r="U283" s="1533"/>
      <c r="V283" s="1533"/>
      <c r="W283" s="1533"/>
      <c r="X283" s="1533"/>
      <c r="Y283" s="1533"/>
      <c r="Z283" s="1533"/>
    </row>
    <row r="284" spans="1:26" ht="12.75">
      <c r="A284" s="1533"/>
      <c r="B284" s="1545"/>
      <c r="C284" s="1545"/>
      <c r="D284" s="1546"/>
      <c r="E284" s="1547"/>
      <c r="F284" s="1547"/>
      <c r="G284" s="1547"/>
      <c r="H284" s="1547"/>
      <c r="I284" s="1547"/>
      <c r="J284" s="1547"/>
      <c r="K284" s="1545"/>
      <c r="L284" s="1533"/>
      <c r="M284" s="1533"/>
      <c r="N284" s="1533"/>
      <c r="O284" s="1533"/>
      <c r="P284" s="1533"/>
      <c r="Q284" s="1533"/>
      <c r="R284" s="1533"/>
      <c r="S284" s="1533"/>
      <c r="T284" s="1533"/>
      <c r="U284" s="1533"/>
      <c r="V284" s="1533"/>
      <c r="W284" s="1533"/>
      <c r="X284" s="1533"/>
      <c r="Y284" s="1533"/>
      <c r="Z284" s="1533"/>
    </row>
    <row r="285" spans="1:26" ht="12.75">
      <c r="A285" s="1533"/>
      <c r="B285" s="1545"/>
      <c r="C285" s="1545"/>
      <c r="D285" s="1546"/>
      <c r="E285" s="1547"/>
      <c r="F285" s="1547"/>
      <c r="G285" s="1547"/>
      <c r="H285" s="1547"/>
      <c r="I285" s="1547"/>
      <c r="J285" s="1547"/>
      <c r="K285" s="1545"/>
      <c r="L285" s="1533"/>
      <c r="M285" s="1533"/>
      <c r="N285" s="1533"/>
      <c r="O285" s="1533"/>
      <c r="P285" s="1533"/>
      <c r="Q285" s="1533"/>
      <c r="R285" s="1533"/>
      <c r="S285" s="1533"/>
      <c r="T285" s="1533"/>
      <c r="U285" s="1533"/>
      <c r="V285" s="1533"/>
      <c r="W285" s="1533"/>
      <c r="X285" s="1533"/>
      <c r="Y285" s="1533"/>
      <c r="Z285" s="1533"/>
    </row>
    <row r="286" spans="1:26" ht="12.75">
      <c r="A286" s="1533"/>
      <c r="B286" s="1545"/>
      <c r="C286" s="1545"/>
      <c r="D286" s="1546"/>
      <c r="E286" s="1547"/>
      <c r="F286" s="1547"/>
      <c r="G286" s="1547"/>
      <c r="H286" s="1547"/>
      <c r="I286" s="1547"/>
      <c r="J286" s="1547"/>
      <c r="K286" s="1545"/>
      <c r="L286" s="1533"/>
      <c r="M286" s="1533"/>
      <c r="N286" s="1533"/>
      <c r="O286" s="1533"/>
      <c r="P286" s="1533"/>
      <c r="Q286" s="1533"/>
      <c r="R286" s="1533"/>
      <c r="S286" s="1533"/>
      <c r="T286" s="1533"/>
      <c r="U286" s="1533"/>
      <c r="V286" s="1533"/>
      <c r="W286" s="1533"/>
      <c r="X286" s="1533"/>
      <c r="Y286" s="1533"/>
      <c r="Z286" s="1533"/>
    </row>
    <row r="287" spans="1:26" ht="12.75">
      <c r="A287" s="1533"/>
      <c r="B287" s="1545"/>
      <c r="C287" s="1545"/>
      <c r="D287" s="1546"/>
      <c r="E287" s="1547"/>
      <c r="F287" s="1547"/>
      <c r="G287" s="1547"/>
      <c r="H287" s="1547"/>
      <c r="I287" s="1547"/>
      <c r="J287" s="1547"/>
      <c r="K287" s="1545"/>
      <c r="L287" s="1533"/>
      <c r="M287" s="1533"/>
      <c r="N287" s="1533"/>
      <c r="O287" s="1533"/>
      <c r="P287" s="1533"/>
      <c r="Q287" s="1533"/>
      <c r="R287" s="1533"/>
      <c r="S287" s="1533"/>
      <c r="T287" s="1533"/>
      <c r="U287" s="1533"/>
      <c r="V287" s="1533"/>
      <c r="W287" s="1533"/>
      <c r="X287" s="1533"/>
      <c r="Y287" s="1533"/>
      <c r="Z287" s="1533"/>
    </row>
    <row r="288" spans="1:26" ht="12.75">
      <c r="A288" s="1533"/>
      <c r="B288" s="1545"/>
      <c r="C288" s="1545"/>
      <c r="D288" s="1546"/>
      <c r="E288" s="1547"/>
      <c r="F288" s="1547"/>
      <c r="G288" s="1547"/>
      <c r="H288" s="1547"/>
      <c r="I288" s="1547"/>
      <c r="J288" s="1547"/>
      <c r="K288" s="1545"/>
      <c r="L288" s="1533"/>
      <c r="M288" s="1533"/>
      <c r="N288" s="1533"/>
      <c r="O288" s="1533"/>
      <c r="P288" s="1533"/>
      <c r="Q288" s="1533"/>
      <c r="R288" s="1533"/>
      <c r="S288" s="1533"/>
      <c r="T288" s="1533"/>
      <c r="U288" s="1533"/>
      <c r="V288" s="1533"/>
      <c r="W288" s="1533"/>
      <c r="X288" s="1533"/>
      <c r="Y288" s="1533"/>
      <c r="Z288" s="1533"/>
    </row>
    <row r="289" spans="1:26" ht="12.75">
      <c r="A289" s="1533"/>
      <c r="B289" s="1545"/>
      <c r="C289" s="1545"/>
      <c r="D289" s="1546"/>
      <c r="E289" s="1547"/>
      <c r="F289" s="1547"/>
      <c r="G289" s="1547"/>
      <c r="H289" s="1547"/>
      <c r="I289" s="1547"/>
      <c r="J289" s="1547"/>
      <c r="K289" s="1545"/>
      <c r="L289" s="1533"/>
      <c r="M289" s="1533"/>
      <c r="N289" s="1533"/>
      <c r="O289" s="1533"/>
      <c r="P289" s="1533"/>
      <c r="Q289" s="1533"/>
      <c r="R289" s="1533"/>
      <c r="S289" s="1533"/>
      <c r="T289" s="1533"/>
      <c r="U289" s="1533"/>
      <c r="V289" s="1533"/>
      <c r="W289" s="1533"/>
      <c r="X289" s="1533"/>
      <c r="Y289" s="1533"/>
      <c r="Z289" s="1533"/>
    </row>
    <row r="290" spans="1:26" ht="12.75">
      <c r="A290" s="1533"/>
      <c r="B290" s="1545"/>
      <c r="C290" s="1545"/>
      <c r="D290" s="1546"/>
      <c r="E290" s="1547"/>
      <c r="F290" s="1547"/>
      <c r="G290" s="1547"/>
      <c r="H290" s="1547"/>
      <c r="I290" s="1547"/>
      <c r="J290" s="1547"/>
      <c r="K290" s="1545"/>
      <c r="L290" s="1533"/>
      <c r="M290" s="1533"/>
      <c r="N290" s="1533"/>
      <c r="O290" s="1533"/>
      <c r="P290" s="1533"/>
      <c r="Q290" s="1533"/>
      <c r="R290" s="1533"/>
      <c r="S290" s="1533"/>
      <c r="T290" s="1533"/>
      <c r="U290" s="1533"/>
      <c r="V290" s="1533"/>
      <c r="W290" s="1533"/>
      <c r="X290" s="1533"/>
      <c r="Y290" s="1533"/>
      <c r="Z290" s="1533"/>
    </row>
    <row r="291" spans="1:26" ht="12.75">
      <c r="A291" s="1533"/>
      <c r="B291" s="1545"/>
      <c r="C291" s="1545"/>
      <c r="D291" s="1546"/>
      <c r="E291" s="1547"/>
      <c r="F291" s="1547"/>
      <c r="G291" s="1547"/>
      <c r="H291" s="1547"/>
      <c r="I291" s="1547"/>
      <c r="J291" s="1547"/>
      <c r="K291" s="1545"/>
      <c r="L291" s="1533"/>
      <c r="M291" s="1533"/>
      <c r="N291" s="1533"/>
      <c r="O291" s="1533"/>
      <c r="P291" s="1533"/>
      <c r="Q291" s="1533"/>
      <c r="R291" s="1533"/>
      <c r="S291" s="1533"/>
      <c r="T291" s="1533"/>
      <c r="U291" s="1533"/>
      <c r="V291" s="1533"/>
      <c r="W291" s="1533"/>
      <c r="X291" s="1533"/>
      <c r="Y291" s="1533"/>
      <c r="Z291" s="1533"/>
    </row>
    <row r="292" spans="1:26" ht="12.75">
      <c r="A292" s="1533"/>
      <c r="B292" s="1545"/>
      <c r="C292" s="1545"/>
      <c r="D292" s="1546"/>
      <c r="E292" s="1547"/>
      <c r="F292" s="1547"/>
      <c r="G292" s="1547"/>
      <c r="H292" s="1547"/>
      <c r="I292" s="1547"/>
      <c r="J292" s="1547"/>
      <c r="K292" s="1545"/>
      <c r="L292" s="1533"/>
      <c r="M292" s="1533"/>
      <c r="N292" s="1533"/>
      <c r="O292" s="1533"/>
      <c r="P292" s="1533"/>
      <c r="Q292" s="1533"/>
      <c r="R292" s="1533"/>
      <c r="S292" s="1533"/>
      <c r="T292" s="1533"/>
      <c r="U292" s="1533"/>
      <c r="V292" s="1533"/>
      <c r="W292" s="1533"/>
      <c r="X292" s="1533"/>
      <c r="Y292" s="1533"/>
      <c r="Z292" s="1533"/>
    </row>
    <row r="293" spans="1:26" ht="12.75">
      <c r="A293" s="1533"/>
      <c r="B293" s="1545"/>
      <c r="C293" s="1545"/>
      <c r="D293" s="1546"/>
      <c r="E293" s="1547"/>
      <c r="F293" s="1547"/>
      <c r="G293" s="1547"/>
      <c r="H293" s="1547"/>
      <c r="I293" s="1547"/>
      <c r="J293" s="1547"/>
      <c r="K293" s="1545"/>
      <c r="L293" s="1533"/>
      <c r="M293" s="1533"/>
      <c r="N293" s="1533"/>
      <c r="O293" s="1533"/>
      <c r="P293" s="1533"/>
      <c r="Q293" s="1533"/>
      <c r="R293" s="1533"/>
      <c r="S293" s="1533"/>
      <c r="T293" s="1533"/>
      <c r="U293" s="1533"/>
      <c r="V293" s="1533"/>
      <c r="W293" s="1533"/>
      <c r="X293" s="1533"/>
      <c r="Y293" s="1533"/>
      <c r="Z293" s="1533"/>
    </row>
    <row r="294" spans="1:26" ht="12.75">
      <c r="A294" s="1533"/>
      <c r="B294" s="1545"/>
      <c r="C294" s="1545"/>
      <c r="D294" s="1546"/>
      <c r="E294" s="1547"/>
      <c r="F294" s="1547"/>
      <c r="G294" s="1547"/>
      <c r="H294" s="1547"/>
      <c r="I294" s="1547"/>
      <c r="J294" s="1547"/>
      <c r="K294" s="1545"/>
      <c r="L294" s="1533"/>
      <c r="M294" s="1533"/>
      <c r="N294" s="1533"/>
      <c r="O294" s="1533"/>
      <c r="P294" s="1533"/>
      <c r="Q294" s="1533"/>
      <c r="R294" s="1533"/>
      <c r="S294" s="1533"/>
      <c r="T294" s="1533"/>
      <c r="U294" s="1533"/>
      <c r="V294" s="1533"/>
      <c r="W294" s="1533"/>
      <c r="X294" s="1533"/>
      <c r="Y294" s="1533"/>
      <c r="Z294" s="1533"/>
    </row>
    <row r="295" spans="1:26" ht="12.75">
      <c r="A295" s="1533"/>
      <c r="B295" s="1545"/>
      <c r="C295" s="1545"/>
      <c r="D295" s="1546"/>
      <c r="E295" s="1547"/>
      <c r="F295" s="1547"/>
      <c r="G295" s="1547"/>
      <c r="H295" s="1547"/>
      <c r="I295" s="1547"/>
      <c r="J295" s="1547"/>
      <c r="K295" s="1545"/>
      <c r="L295" s="1533"/>
      <c r="M295" s="1533"/>
      <c r="N295" s="1533"/>
      <c r="O295" s="1533"/>
      <c r="P295" s="1533"/>
      <c r="Q295" s="1533"/>
      <c r="R295" s="1533"/>
      <c r="S295" s="1533"/>
      <c r="T295" s="1533"/>
      <c r="U295" s="1533"/>
      <c r="V295" s="1533"/>
      <c r="W295" s="1533"/>
      <c r="X295" s="1533"/>
      <c r="Y295" s="1533"/>
      <c r="Z295" s="1533"/>
    </row>
    <row r="296" spans="1:26" ht="12.75">
      <c r="A296" s="1533"/>
      <c r="B296" s="1545"/>
      <c r="C296" s="1545"/>
      <c r="D296" s="1546"/>
      <c r="E296" s="1547"/>
      <c r="F296" s="1547"/>
      <c r="G296" s="1547"/>
      <c r="H296" s="1547"/>
      <c r="I296" s="1547"/>
      <c r="J296" s="1547"/>
      <c r="K296" s="1545"/>
      <c r="L296" s="1533"/>
      <c r="M296" s="1533"/>
      <c r="N296" s="1533"/>
      <c r="O296" s="1533"/>
      <c r="P296" s="1533"/>
      <c r="Q296" s="1533"/>
      <c r="R296" s="1533"/>
      <c r="S296" s="1533"/>
      <c r="T296" s="1533"/>
      <c r="U296" s="1533"/>
      <c r="V296" s="1533"/>
      <c r="W296" s="1533"/>
      <c r="X296" s="1533"/>
      <c r="Y296" s="1533"/>
      <c r="Z296" s="1533"/>
    </row>
    <row r="297" spans="1:26" ht="12.75">
      <c r="A297" s="1533"/>
      <c r="B297" s="1545"/>
      <c r="C297" s="1545"/>
      <c r="D297" s="1546"/>
      <c r="E297" s="1547"/>
      <c r="F297" s="1547"/>
      <c r="G297" s="1547"/>
      <c r="H297" s="1547"/>
      <c r="I297" s="1547"/>
      <c r="J297" s="1547"/>
      <c r="K297" s="1545"/>
      <c r="L297" s="1533"/>
      <c r="M297" s="1533"/>
      <c r="N297" s="1533"/>
      <c r="O297" s="1533"/>
      <c r="P297" s="1533"/>
      <c r="Q297" s="1533"/>
      <c r="R297" s="1533"/>
      <c r="S297" s="1533"/>
      <c r="T297" s="1533"/>
      <c r="U297" s="1533"/>
      <c r="V297" s="1533"/>
      <c r="W297" s="1533"/>
      <c r="X297" s="1533"/>
      <c r="Y297" s="1533"/>
      <c r="Z297" s="1533"/>
    </row>
    <row r="298" spans="1:26" ht="12.75">
      <c r="A298" s="1533"/>
      <c r="B298" s="1545"/>
      <c r="C298" s="1545"/>
      <c r="D298" s="1546"/>
      <c r="E298" s="1547"/>
      <c r="F298" s="1547"/>
      <c r="G298" s="1547"/>
      <c r="H298" s="1547"/>
      <c r="I298" s="1547"/>
      <c r="J298" s="1547"/>
      <c r="K298" s="1545"/>
      <c r="L298" s="1533"/>
      <c r="M298" s="1533"/>
      <c r="N298" s="1533"/>
      <c r="O298" s="1533"/>
      <c r="P298" s="1533"/>
      <c r="Q298" s="1533"/>
      <c r="R298" s="1533"/>
      <c r="S298" s="1533"/>
      <c r="T298" s="1533"/>
      <c r="U298" s="1533"/>
      <c r="V298" s="1533"/>
      <c r="W298" s="1533"/>
      <c r="X298" s="1533"/>
      <c r="Y298" s="1533"/>
      <c r="Z298" s="1533"/>
    </row>
    <row r="299" spans="1:26" ht="12.75">
      <c r="A299" s="1533"/>
      <c r="B299" s="1545"/>
      <c r="C299" s="1545"/>
      <c r="D299" s="1546"/>
      <c r="E299" s="1547"/>
      <c r="F299" s="1547"/>
      <c r="G299" s="1547"/>
      <c r="H299" s="1547"/>
      <c r="I299" s="1547"/>
      <c r="J299" s="1547"/>
      <c r="K299" s="1545"/>
      <c r="L299" s="1533"/>
      <c r="M299" s="1533"/>
      <c r="N299" s="1533"/>
      <c r="O299" s="1533"/>
      <c r="P299" s="1533"/>
      <c r="Q299" s="1533"/>
      <c r="R299" s="1533"/>
      <c r="S299" s="1533"/>
      <c r="T299" s="1533"/>
      <c r="U299" s="1533"/>
      <c r="V299" s="1533"/>
      <c r="W299" s="1533"/>
      <c r="X299" s="1533"/>
      <c r="Y299" s="1533"/>
      <c r="Z299" s="1533"/>
    </row>
    <row r="300" spans="1:26" ht="12.75">
      <c r="A300" s="1533"/>
      <c r="B300" s="1545"/>
      <c r="C300" s="1545"/>
      <c r="D300" s="1546"/>
      <c r="E300" s="1547"/>
      <c r="F300" s="1547"/>
      <c r="G300" s="1547"/>
      <c r="H300" s="1547"/>
      <c r="I300" s="1547"/>
      <c r="J300" s="1547"/>
      <c r="K300" s="1545"/>
      <c r="L300" s="1533"/>
      <c r="M300" s="1533"/>
      <c r="N300" s="1533"/>
      <c r="O300" s="1533"/>
      <c r="P300" s="1533"/>
      <c r="Q300" s="1533"/>
      <c r="R300" s="1533"/>
      <c r="S300" s="1533"/>
      <c r="T300" s="1533"/>
      <c r="U300" s="1533"/>
      <c r="V300" s="1533"/>
      <c r="W300" s="1533"/>
      <c r="X300" s="1533"/>
      <c r="Y300" s="1533"/>
      <c r="Z300" s="1533"/>
    </row>
    <row r="301" spans="1:26" ht="12.75">
      <c r="A301" s="1533"/>
      <c r="B301" s="1545"/>
      <c r="C301" s="1545"/>
      <c r="D301" s="1546"/>
      <c r="E301" s="1547"/>
      <c r="F301" s="1547"/>
      <c r="G301" s="1547"/>
      <c r="H301" s="1547"/>
      <c r="I301" s="1547"/>
      <c r="J301" s="1547"/>
      <c r="K301" s="1545"/>
      <c r="L301" s="1533"/>
      <c r="M301" s="1533"/>
      <c r="N301" s="1533"/>
      <c r="O301" s="1533"/>
      <c r="P301" s="1533"/>
      <c r="Q301" s="1533"/>
      <c r="R301" s="1533"/>
      <c r="S301" s="1533"/>
      <c r="T301" s="1533"/>
      <c r="U301" s="1533"/>
      <c r="V301" s="1533"/>
      <c r="W301" s="1533"/>
      <c r="X301" s="1533"/>
      <c r="Y301" s="1533"/>
      <c r="Z301" s="1533"/>
    </row>
    <row r="302" spans="1:26" ht="12.75">
      <c r="A302" s="1533"/>
      <c r="B302" s="1545"/>
      <c r="C302" s="1545"/>
      <c r="D302" s="1546"/>
      <c r="E302" s="1547"/>
      <c r="F302" s="1547"/>
      <c r="G302" s="1547"/>
      <c r="H302" s="1547"/>
      <c r="I302" s="1547"/>
      <c r="J302" s="1547"/>
      <c r="K302" s="1545"/>
      <c r="L302" s="1533"/>
      <c r="M302" s="1533"/>
      <c r="N302" s="1533"/>
      <c r="O302" s="1533"/>
      <c r="P302" s="1533"/>
      <c r="Q302" s="1533"/>
      <c r="R302" s="1533"/>
      <c r="S302" s="1533"/>
      <c r="T302" s="1533"/>
      <c r="U302" s="1533"/>
      <c r="V302" s="1533"/>
      <c r="W302" s="1533"/>
      <c r="X302" s="1533"/>
      <c r="Y302" s="1533"/>
      <c r="Z302" s="1533"/>
    </row>
    <row r="303" spans="1:26" ht="12.75">
      <c r="A303" s="1533"/>
      <c r="B303" s="1545"/>
      <c r="C303" s="1545"/>
      <c r="D303" s="1546"/>
      <c r="E303" s="1547"/>
      <c r="F303" s="1547"/>
      <c r="G303" s="1547"/>
      <c r="H303" s="1547"/>
      <c r="I303" s="1547"/>
      <c r="J303" s="1547"/>
      <c r="K303" s="1545"/>
      <c r="L303" s="1533"/>
      <c r="M303" s="1533"/>
      <c r="N303" s="1533"/>
      <c r="O303" s="1533"/>
      <c r="P303" s="1533"/>
      <c r="Q303" s="1533"/>
      <c r="R303" s="1533"/>
      <c r="S303" s="1533"/>
      <c r="T303" s="1533"/>
      <c r="U303" s="1533"/>
      <c r="V303" s="1533"/>
      <c r="W303" s="1533"/>
      <c r="X303" s="1533"/>
      <c r="Y303" s="1533"/>
      <c r="Z303" s="1533"/>
    </row>
    <row r="304" spans="1:26" ht="12.75">
      <c r="A304" s="1533"/>
      <c r="B304" s="1545"/>
      <c r="C304" s="1545"/>
      <c r="D304" s="1546"/>
      <c r="E304" s="1547"/>
      <c r="F304" s="1547"/>
      <c r="G304" s="1547"/>
      <c r="H304" s="1547"/>
      <c r="I304" s="1547"/>
      <c r="J304" s="1547"/>
      <c r="K304" s="1545"/>
      <c r="L304" s="1533"/>
      <c r="M304" s="1533"/>
      <c r="N304" s="1533"/>
      <c r="O304" s="1533"/>
      <c r="P304" s="1533"/>
      <c r="Q304" s="1533"/>
      <c r="R304" s="1533"/>
      <c r="S304" s="1533"/>
      <c r="T304" s="1533"/>
      <c r="U304" s="1533"/>
      <c r="V304" s="1533"/>
      <c r="W304" s="1533"/>
      <c r="X304" s="1533"/>
      <c r="Y304" s="1533"/>
      <c r="Z304" s="1533"/>
    </row>
    <row r="305" spans="1:26" ht="12.75">
      <c r="A305" s="1533"/>
      <c r="B305" s="1545"/>
      <c r="C305" s="1545"/>
      <c r="D305" s="1546"/>
      <c r="E305" s="1547"/>
      <c r="F305" s="1547"/>
      <c r="G305" s="1547"/>
      <c r="H305" s="1547"/>
      <c r="I305" s="1547"/>
      <c r="J305" s="1547"/>
      <c r="K305" s="1545"/>
      <c r="L305" s="1533"/>
      <c r="M305" s="1533"/>
      <c r="N305" s="1533"/>
      <c r="O305" s="1533"/>
      <c r="P305" s="1533"/>
      <c r="Q305" s="1533"/>
      <c r="R305" s="1533"/>
      <c r="S305" s="1533"/>
      <c r="T305" s="1533"/>
      <c r="U305" s="1533"/>
      <c r="V305" s="1533"/>
      <c r="W305" s="1533"/>
      <c r="X305" s="1533"/>
      <c r="Y305" s="1533"/>
      <c r="Z305" s="1533"/>
    </row>
    <row r="306" spans="1:26" ht="12.75">
      <c r="A306" s="1533"/>
      <c r="B306" s="1545"/>
      <c r="C306" s="1545"/>
      <c r="D306" s="1546"/>
      <c r="E306" s="1547"/>
      <c r="F306" s="1547"/>
      <c r="G306" s="1547"/>
      <c r="H306" s="1547"/>
      <c r="I306" s="1547"/>
      <c r="J306" s="1547"/>
      <c r="K306" s="1545"/>
      <c r="L306" s="1533"/>
      <c r="M306" s="1533"/>
      <c r="N306" s="1533"/>
      <c r="O306" s="1533"/>
      <c r="P306" s="1533"/>
      <c r="Q306" s="1533"/>
      <c r="R306" s="1533"/>
      <c r="S306" s="1533"/>
      <c r="T306" s="1533"/>
      <c r="U306" s="1533"/>
      <c r="V306" s="1533"/>
      <c r="W306" s="1533"/>
      <c r="X306" s="1533"/>
      <c r="Y306" s="1533"/>
      <c r="Z306" s="1533"/>
    </row>
    <row r="307" spans="1:26" ht="12.75">
      <c r="A307" s="1533"/>
      <c r="B307" s="1545"/>
      <c r="C307" s="1545"/>
      <c r="D307" s="1546"/>
      <c r="E307" s="1547"/>
      <c r="F307" s="1547"/>
      <c r="G307" s="1547"/>
      <c r="H307" s="1547"/>
      <c r="I307" s="1547"/>
      <c r="J307" s="1547"/>
      <c r="K307" s="1545"/>
      <c r="L307" s="1533"/>
      <c r="M307" s="1533"/>
      <c r="N307" s="1533"/>
      <c r="O307" s="1533"/>
      <c r="P307" s="1533"/>
      <c r="Q307" s="1533"/>
      <c r="R307" s="1533"/>
      <c r="S307" s="1533"/>
      <c r="T307" s="1533"/>
      <c r="U307" s="1533"/>
      <c r="V307" s="1533"/>
      <c r="W307" s="1533"/>
      <c r="X307" s="1533"/>
      <c r="Y307" s="1533"/>
      <c r="Z307" s="1533"/>
    </row>
    <row r="308" spans="1:26" ht="12.75">
      <c r="A308" s="1533"/>
      <c r="B308" s="1545"/>
      <c r="C308" s="1545"/>
      <c r="D308" s="1546"/>
      <c r="E308" s="1547"/>
      <c r="F308" s="1547"/>
      <c r="G308" s="1547"/>
      <c r="H308" s="1547"/>
      <c r="I308" s="1547"/>
      <c r="J308" s="1547"/>
      <c r="K308" s="1545"/>
      <c r="L308" s="1533"/>
      <c r="M308" s="1533"/>
      <c r="N308" s="1533"/>
      <c r="O308" s="1533"/>
      <c r="P308" s="1533"/>
      <c r="Q308" s="1533"/>
      <c r="R308" s="1533"/>
      <c r="S308" s="1533"/>
      <c r="T308" s="1533"/>
      <c r="U308" s="1533"/>
      <c r="V308" s="1533"/>
      <c r="W308" s="1533"/>
      <c r="X308" s="1533"/>
      <c r="Y308" s="1533"/>
      <c r="Z308" s="1533"/>
    </row>
    <row r="309" spans="1:26" ht="12.75">
      <c r="A309" s="1533"/>
      <c r="B309" s="1545"/>
      <c r="C309" s="1545"/>
      <c r="D309" s="1546"/>
      <c r="E309" s="1547"/>
      <c r="F309" s="1547"/>
      <c r="G309" s="1547"/>
      <c r="H309" s="1547"/>
      <c r="I309" s="1547"/>
      <c r="J309" s="1547"/>
      <c r="K309" s="1545"/>
      <c r="L309" s="1533"/>
      <c r="M309" s="1533"/>
      <c r="N309" s="1533"/>
      <c r="O309" s="1533"/>
      <c r="P309" s="1533"/>
      <c r="Q309" s="1533"/>
      <c r="R309" s="1533"/>
      <c r="S309" s="1533"/>
      <c r="T309" s="1533"/>
      <c r="U309" s="1533"/>
      <c r="V309" s="1533"/>
      <c r="W309" s="1533"/>
      <c r="X309" s="1533"/>
      <c r="Y309" s="1533"/>
      <c r="Z309" s="1533"/>
    </row>
    <row r="310" spans="1:26" ht="12.75">
      <c r="A310" s="1533"/>
      <c r="B310" s="1545"/>
      <c r="C310" s="1545"/>
      <c r="D310" s="1546"/>
      <c r="E310" s="1547"/>
      <c r="F310" s="1547"/>
      <c r="G310" s="1547"/>
      <c r="H310" s="1547"/>
      <c r="I310" s="1547"/>
      <c r="J310" s="1547"/>
      <c r="K310" s="1545"/>
      <c r="L310" s="1533"/>
      <c r="M310" s="1533"/>
      <c r="N310" s="1533"/>
      <c r="O310" s="1533"/>
      <c r="P310" s="1533"/>
      <c r="Q310" s="1533"/>
      <c r="R310" s="1533"/>
      <c r="S310" s="1533"/>
      <c r="T310" s="1533"/>
      <c r="U310" s="1533"/>
      <c r="V310" s="1533"/>
      <c r="W310" s="1533"/>
      <c r="X310" s="1533"/>
      <c r="Y310" s="1533"/>
      <c r="Z310" s="1533"/>
    </row>
    <row r="311" spans="1:26" ht="12.75">
      <c r="A311" s="1533"/>
      <c r="B311" s="1545"/>
      <c r="C311" s="1545"/>
      <c r="D311" s="1546"/>
      <c r="E311" s="1547"/>
      <c r="F311" s="1547"/>
      <c r="G311" s="1547"/>
      <c r="H311" s="1547"/>
      <c r="I311" s="1547"/>
      <c r="J311" s="1547"/>
      <c r="K311" s="1545"/>
      <c r="L311" s="1533"/>
      <c r="M311" s="1533"/>
      <c r="N311" s="1533"/>
      <c r="O311" s="1533"/>
      <c r="P311" s="1533"/>
      <c r="Q311" s="1533"/>
      <c r="R311" s="1533"/>
      <c r="S311" s="1533"/>
      <c r="T311" s="1533"/>
      <c r="U311" s="1533"/>
      <c r="V311" s="1533"/>
      <c r="W311" s="1533"/>
      <c r="X311" s="1533"/>
      <c r="Y311" s="1533"/>
      <c r="Z311" s="1533"/>
    </row>
    <row r="312" spans="1:26" ht="12.75">
      <c r="A312" s="1533"/>
      <c r="B312" s="1545"/>
      <c r="C312" s="1545"/>
      <c r="D312" s="1546"/>
      <c r="E312" s="1547"/>
      <c r="F312" s="1547"/>
      <c r="G312" s="1547"/>
      <c r="H312" s="1547"/>
      <c r="I312" s="1547"/>
      <c r="J312" s="1547"/>
      <c r="K312" s="1545"/>
      <c r="L312" s="1533"/>
      <c r="M312" s="1533"/>
      <c r="N312" s="1533"/>
      <c r="O312" s="1533"/>
      <c r="P312" s="1533"/>
      <c r="Q312" s="1533"/>
      <c r="R312" s="1533"/>
      <c r="S312" s="1533"/>
      <c r="T312" s="1533"/>
      <c r="U312" s="1533"/>
      <c r="V312" s="1533"/>
      <c r="W312" s="1533"/>
      <c r="X312" s="1533"/>
      <c r="Y312" s="1533"/>
      <c r="Z312" s="1533"/>
    </row>
    <row r="313" spans="1:26" ht="12.75">
      <c r="A313" s="1533"/>
      <c r="B313" s="1545"/>
      <c r="C313" s="1545"/>
      <c r="D313" s="1546"/>
      <c r="E313" s="1547"/>
      <c r="F313" s="1547"/>
      <c r="G313" s="1547"/>
      <c r="H313" s="1547"/>
      <c r="I313" s="1547"/>
      <c r="J313" s="1547"/>
      <c r="K313" s="1545"/>
      <c r="L313" s="1533"/>
      <c r="M313" s="1533"/>
      <c r="N313" s="1533"/>
      <c r="O313" s="1533"/>
      <c r="P313" s="1533"/>
      <c r="Q313" s="1533"/>
      <c r="R313" s="1533"/>
      <c r="S313" s="1533"/>
      <c r="T313" s="1533"/>
      <c r="U313" s="1533"/>
      <c r="V313" s="1533"/>
      <c r="W313" s="1533"/>
      <c r="X313" s="1533"/>
      <c r="Y313" s="1533"/>
      <c r="Z313" s="1533"/>
    </row>
    <row r="314" spans="1:26" ht="12.75">
      <c r="A314" s="1533"/>
      <c r="B314" s="1545"/>
      <c r="C314" s="1545"/>
      <c r="D314" s="1546"/>
      <c r="E314" s="1547"/>
      <c r="F314" s="1547"/>
      <c r="G314" s="1547"/>
      <c r="H314" s="1547"/>
      <c r="I314" s="1547"/>
      <c r="J314" s="1547"/>
      <c r="K314" s="1545"/>
      <c r="L314" s="1533"/>
      <c r="M314" s="1533"/>
      <c r="N314" s="1533"/>
      <c r="O314" s="1533"/>
      <c r="P314" s="1533"/>
      <c r="Q314" s="1533"/>
      <c r="R314" s="1533"/>
      <c r="S314" s="1533"/>
      <c r="T314" s="1533"/>
      <c r="U314" s="1533"/>
      <c r="V314" s="1533"/>
      <c r="W314" s="1533"/>
      <c r="X314" s="1533"/>
      <c r="Y314" s="1533"/>
      <c r="Z314" s="1533"/>
    </row>
    <row r="315" spans="1:26" ht="12.75">
      <c r="A315" s="1533"/>
      <c r="B315" s="1545"/>
      <c r="C315" s="1545"/>
      <c r="D315" s="1546"/>
      <c r="E315" s="1547"/>
      <c r="F315" s="1547"/>
      <c r="G315" s="1547"/>
      <c r="H315" s="1547"/>
      <c r="I315" s="1547"/>
      <c r="J315" s="1547"/>
      <c r="K315" s="1545"/>
      <c r="L315" s="1533"/>
      <c r="M315" s="1533"/>
      <c r="N315" s="1533"/>
      <c r="O315" s="1533"/>
      <c r="P315" s="1533"/>
      <c r="Q315" s="1533"/>
      <c r="R315" s="1533"/>
      <c r="S315" s="1533"/>
      <c r="T315" s="1533"/>
      <c r="U315" s="1533"/>
      <c r="V315" s="1533"/>
      <c r="W315" s="1533"/>
      <c r="X315" s="1533"/>
      <c r="Y315" s="1533"/>
      <c r="Z315" s="1533"/>
    </row>
    <row r="316" spans="1:26" ht="12.75">
      <c r="A316" s="1533"/>
      <c r="B316" s="1545"/>
      <c r="C316" s="1545"/>
      <c r="D316" s="1546"/>
      <c r="E316" s="1547"/>
      <c r="F316" s="1547"/>
      <c r="G316" s="1547"/>
      <c r="H316" s="1547"/>
      <c r="I316" s="1547"/>
      <c r="J316" s="1547"/>
      <c r="K316" s="1545"/>
      <c r="L316" s="1533"/>
      <c r="M316" s="1533"/>
      <c r="N316" s="1533"/>
      <c r="O316" s="1533"/>
      <c r="P316" s="1533"/>
      <c r="Q316" s="1533"/>
      <c r="R316" s="1533"/>
      <c r="S316" s="1533"/>
      <c r="T316" s="1533"/>
      <c r="U316" s="1533"/>
      <c r="V316" s="1533"/>
      <c r="W316" s="1533"/>
      <c r="X316" s="1533"/>
      <c r="Y316" s="1533"/>
      <c r="Z316" s="1533"/>
    </row>
    <row r="317" spans="1:26" ht="12.75">
      <c r="A317" s="1533"/>
      <c r="B317" s="1545"/>
      <c r="C317" s="1545"/>
      <c r="D317" s="1546"/>
      <c r="E317" s="1547"/>
      <c r="F317" s="1547"/>
      <c r="G317" s="1547"/>
      <c r="H317" s="1547"/>
      <c r="I317" s="1547"/>
      <c r="J317" s="1547"/>
      <c r="K317" s="1545"/>
      <c r="L317" s="1533"/>
      <c r="M317" s="1533"/>
      <c r="N317" s="1533"/>
      <c r="O317" s="1533"/>
      <c r="P317" s="1533"/>
      <c r="Q317" s="1533"/>
      <c r="R317" s="1533"/>
      <c r="S317" s="1533"/>
      <c r="T317" s="1533"/>
      <c r="U317" s="1533"/>
      <c r="V317" s="1533"/>
      <c r="W317" s="1533"/>
      <c r="X317" s="1533"/>
      <c r="Y317" s="1533"/>
      <c r="Z317" s="1533"/>
    </row>
    <row r="318" spans="1:26" ht="12.75">
      <c r="A318" s="1533"/>
      <c r="B318" s="1545"/>
      <c r="C318" s="1545"/>
      <c r="D318" s="1546"/>
      <c r="E318" s="1547"/>
      <c r="F318" s="1547"/>
      <c r="G318" s="1547"/>
      <c r="H318" s="1547"/>
      <c r="I318" s="1547"/>
      <c r="J318" s="1547"/>
      <c r="K318" s="1545"/>
      <c r="L318" s="1533"/>
      <c r="M318" s="1533"/>
      <c r="N318" s="1533"/>
      <c r="O318" s="1533"/>
      <c r="P318" s="1533"/>
      <c r="Q318" s="1533"/>
      <c r="R318" s="1533"/>
      <c r="S318" s="1533"/>
      <c r="T318" s="1533"/>
      <c r="U318" s="1533"/>
      <c r="V318" s="1533"/>
      <c r="W318" s="1533"/>
      <c r="X318" s="1533"/>
      <c r="Y318" s="1533"/>
      <c r="Z318" s="1533"/>
    </row>
    <row r="319" spans="1:26" ht="12.75">
      <c r="A319" s="1533"/>
      <c r="B319" s="1545"/>
      <c r="C319" s="1545"/>
      <c r="D319" s="1546"/>
      <c r="E319" s="1547"/>
      <c r="F319" s="1547"/>
      <c r="G319" s="1547"/>
      <c r="H319" s="1547"/>
      <c r="I319" s="1547"/>
      <c r="J319" s="1547"/>
      <c r="K319" s="1545"/>
      <c r="L319" s="1533"/>
      <c r="M319" s="1533"/>
      <c r="N319" s="1533"/>
      <c r="O319" s="1533"/>
      <c r="P319" s="1533"/>
      <c r="Q319" s="1533"/>
      <c r="R319" s="1533"/>
      <c r="S319" s="1533"/>
      <c r="T319" s="1533"/>
      <c r="U319" s="1533"/>
      <c r="V319" s="1533"/>
      <c r="W319" s="1533"/>
      <c r="X319" s="1533"/>
      <c r="Y319" s="1533"/>
      <c r="Z319" s="1533"/>
    </row>
    <row r="320" spans="1:26" ht="12.75">
      <c r="A320" s="1533"/>
      <c r="B320" s="1545"/>
      <c r="C320" s="1545"/>
      <c r="D320" s="1546"/>
      <c r="E320" s="1547"/>
      <c r="F320" s="1547"/>
      <c r="G320" s="1547"/>
      <c r="H320" s="1547"/>
      <c r="I320" s="1547"/>
      <c r="J320" s="1547"/>
      <c r="K320" s="1545"/>
      <c r="L320" s="1533"/>
      <c r="M320" s="1533"/>
      <c r="N320" s="1533"/>
      <c r="O320" s="1533"/>
      <c r="P320" s="1533"/>
      <c r="Q320" s="1533"/>
      <c r="R320" s="1533"/>
      <c r="S320" s="1533"/>
      <c r="T320" s="1533"/>
      <c r="U320" s="1533"/>
      <c r="V320" s="1533"/>
      <c r="W320" s="1533"/>
      <c r="X320" s="1533"/>
      <c r="Y320" s="1533"/>
      <c r="Z320" s="1533"/>
    </row>
    <row r="321" spans="1:26" ht="12.75">
      <c r="A321" s="1533"/>
      <c r="B321" s="1545"/>
      <c r="C321" s="1545"/>
      <c r="D321" s="1546"/>
      <c r="E321" s="1547"/>
      <c r="F321" s="1547"/>
      <c r="G321" s="1547"/>
      <c r="H321" s="1547"/>
      <c r="I321" s="1547"/>
      <c r="J321" s="1547"/>
      <c r="K321" s="1545"/>
      <c r="L321" s="1533"/>
      <c r="M321" s="1533"/>
      <c r="N321" s="1533"/>
      <c r="O321" s="1533"/>
      <c r="P321" s="1533"/>
      <c r="Q321" s="1533"/>
      <c r="R321" s="1533"/>
      <c r="S321" s="1533"/>
      <c r="T321" s="1533"/>
      <c r="U321" s="1533"/>
      <c r="V321" s="1533"/>
      <c r="W321" s="1533"/>
      <c r="X321" s="1533"/>
      <c r="Y321" s="1533"/>
      <c r="Z321" s="1533"/>
    </row>
    <row r="322" spans="1:26" ht="12.75">
      <c r="A322" s="1533"/>
      <c r="B322" s="1545"/>
      <c r="C322" s="1545"/>
      <c r="D322" s="1546"/>
      <c r="E322" s="1547"/>
      <c r="F322" s="1547"/>
      <c r="G322" s="1547"/>
      <c r="H322" s="1547"/>
      <c r="I322" s="1547"/>
      <c r="J322" s="1547"/>
      <c r="K322" s="1545"/>
      <c r="L322" s="1533"/>
      <c r="M322" s="1533"/>
      <c r="N322" s="1533"/>
      <c r="O322" s="1533"/>
      <c r="P322" s="1533"/>
      <c r="Q322" s="1533"/>
      <c r="R322" s="1533"/>
      <c r="S322" s="1533"/>
      <c r="T322" s="1533"/>
      <c r="U322" s="1533"/>
      <c r="V322" s="1533"/>
      <c r="W322" s="1533"/>
      <c r="X322" s="1533"/>
      <c r="Y322" s="1533"/>
      <c r="Z322" s="1533"/>
    </row>
    <row r="323" spans="1:26" ht="12.75">
      <c r="A323" s="1533"/>
      <c r="B323" s="1545"/>
      <c r="C323" s="1545"/>
      <c r="D323" s="1546"/>
      <c r="E323" s="1547"/>
      <c r="F323" s="1547"/>
      <c r="G323" s="1547"/>
      <c r="H323" s="1547"/>
      <c r="I323" s="1547"/>
      <c r="J323" s="1547"/>
      <c r="K323" s="1545"/>
      <c r="L323" s="1533"/>
      <c r="M323" s="1533"/>
      <c r="N323" s="1533"/>
      <c r="O323" s="1533"/>
      <c r="P323" s="1533"/>
      <c r="Q323" s="1533"/>
      <c r="R323" s="1533"/>
      <c r="S323" s="1533"/>
      <c r="T323" s="1533"/>
      <c r="U323" s="1533"/>
      <c r="V323" s="1533"/>
      <c r="W323" s="1533"/>
      <c r="X323" s="1533"/>
      <c r="Y323" s="1533"/>
      <c r="Z323" s="1533"/>
    </row>
    <row r="324" spans="1:26" ht="12.75">
      <c r="A324" s="1533"/>
      <c r="B324" s="1545"/>
      <c r="C324" s="1545"/>
      <c r="D324" s="1546"/>
      <c r="E324" s="1547"/>
      <c r="F324" s="1547"/>
      <c r="G324" s="1547"/>
      <c r="H324" s="1547"/>
      <c r="I324" s="1547"/>
      <c r="J324" s="1547"/>
      <c r="K324" s="1545"/>
      <c r="L324" s="1533"/>
      <c r="M324" s="1533"/>
      <c r="N324" s="1533"/>
      <c r="O324" s="1533"/>
      <c r="P324" s="1533"/>
      <c r="Q324" s="1533"/>
      <c r="R324" s="1533"/>
      <c r="S324" s="1533"/>
      <c r="T324" s="1533"/>
      <c r="U324" s="1533"/>
      <c r="V324" s="1533"/>
      <c r="W324" s="1533"/>
      <c r="X324" s="1533"/>
      <c r="Y324" s="1533"/>
      <c r="Z324" s="1533"/>
    </row>
    <row r="325" spans="1:26" ht="12.75">
      <c r="A325" s="1533"/>
      <c r="B325" s="1545"/>
      <c r="C325" s="1545"/>
      <c r="D325" s="1546"/>
      <c r="E325" s="1547"/>
      <c r="F325" s="1547"/>
      <c r="G325" s="1547"/>
      <c r="H325" s="1547"/>
      <c r="I325" s="1547"/>
      <c r="J325" s="1547"/>
      <c r="K325" s="1545"/>
      <c r="L325" s="1533"/>
      <c r="M325" s="1533"/>
      <c r="N325" s="1533"/>
      <c r="O325" s="1533"/>
      <c r="P325" s="1533"/>
      <c r="Q325" s="1533"/>
      <c r="R325" s="1533"/>
      <c r="S325" s="1533"/>
      <c r="T325" s="1533"/>
      <c r="U325" s="1533"/>
      <c r="V325" s="1533"/>
      <c r="W325" s="1533"/>
      <c r="X325" s="1533"/>
      <c r="Y325" s="1533"/>
      <c r="Z325" s="1533"/>
    </row>
    <row r="326" spans="1:26" ht="12.75">
      <c r="A326" s="1533"/>
      <c r="B326" s="1545"/>
      <c r="C326" s="1545"/>
      <c r="D326" s="1546"/>
      <c r="E326" s="1547"/>
      <c r="F326" s="1547"/>
      <c r="G326" s="1547"/>
      <c r="H326" s="1547"/>
      <c r="I326" s="1547"/>
      <c r="J326" s="1547"/>
      <c r="K326" s="1545"/>
      <c r="L326" s="1533"/>
      <c r="M326" s="1533"/>
      <c r="N326" s="1533"/>
      <c r="O326" s="1533"/>
      <c r="P326" s="1533"/>
      <c r="Q326" s="1533"/>
      <c r="R326" s="1533"/>
      <c r="S326" s="1533"/>
      <c r="T326" s="1533"/>
      <c r="U326" s="1533"/>
      <c r="V326" s="1533"/>
      <c r="W326" s="1533"/>
      <c r="X326" s="1533"/>
      <c r="Y326" s="1533"/>
      <c r="Z326" s="1533"/>
    </row>
    <row r="327" spans="1:26" ht="12.75">
      <c r="A327" s="1533"/>
      <c r="B327" s="1545"/>
      <c r="C327" s="1545"/>
      <c r="D327" s="1546"/>
      <c r="E327" s="1547"/>
      <c r="F327" s="1547"/>
      <c r="G327" s="1547"/>
      <c r="H327" s="1547"/>
      <c r="I327" s="1547"/>
      <c r="J327" s="1547"/>
      <c r="K327" s="1545"/>
      <c r="L327" s="1533"/>
      <c r="M327" s="1533"/>
      <c r="N327" s="1533"/>
      <c r="O327" s="1533"/>
      <c r="P327" s="1533"/>
      <c r="Q327" s="1533"/>
      <c r="R327" s="1533"/>
      <c r="S327" s="1533"/>
      <c r="T327" s="1533"/>
      <c r="U327" s="1533"/>
      <c r="V327" s="1533"/>
      <c r="W327" s="1533"/>
      <c r="X327" s="1533"/>
      <c r="Y327" s="1533"/>
      <c r="Z327" s="1533"/>
    </row>
    <row r="328" spans="1:26" ht="12.75">
      <c r="A328" s="1533"/>
      <c r="B328" s="1545"/>
      <c r="C328" s="1545"/>
      <c r="D328" s="1546"/>
      <c r="E328" s="1547"/>
      <c r="F328" s="1547"/>
      <c r="G328" s="1547"/>
      <c r="H328" s="1547"/>
      <c r="I328" s="1547"/>
      <c r="J328" s="1547"/>
      <c r="K328" s="1545"/>
      <c r="L328" s="1533"/>
      <c r="M328" s="1533"/>
      <c r="N328" s="1533"/>
      <c r="O328" s="1533"/>
      <c r="P328" s="1533"/>
      <c r="Q328" s="1533"/>
      <c r="R328" s="1533"/>
      <c r="S328" s="1533"/>
      <c r="T328" s="1533"/>
      <c r="U328" s="1533"/>
      <c r="V328" s="1533"/>
      <c r="W328" s="1533"/>
      <c r="X328" s="1533"/>
      <c r="Y328" s="1533"/>
      <c r="Z328" s="1533"/>
    </row>
    <row r="329" spans="1:26" ht="12.75">
      <c r="A329" s="1533"/>
      <c r="B329" s="1545"/>
      <c r="C329" s="1545"/>
      <c r="D329" s="1546"/>
      <c r="E329" s="1547"/>
      <c r="F329" s="1547"/>
      <c r="G329" s="1547"/>
      <c r="H329" s="1547"/>
      <c r="I329" s="1547"/>
      <c r="J329" s="1547"/>
      <c r="K329" s="1545"/>
      <c r="L329" s="1533"/>
      <c r="M329" s="1533"/>
      <c r="N329" s="1533"/>
      <c r="O329" s="1533"/>
      <c r="P329" s="1533"/>
      <c r="Q329" s="1533"/>
      <c r="R329" s="1533"/>
      <c r="S329" s="1533"/>
      <c r="T329" s="1533"/>
      <c r="U329" s="1533"/>
      <c r="V329" s="1533"/>
      <c r="W329" s="1533"/>
      <c r="X329" s="1533"/>
      <c r="Y329" s="1533"/>
      <c r="Z329" s="1533"/>
    </row>
    <row r="330" spans="1:26" ht="12.75">
      <c r="A330" s="1533"/>
      <c r="B330" s="1545"/>
      <c r="C330" s="1545"/>
      <c r="D330" s="1546"/>
      <c r="E330" s="1547"/>
      <c r="F330" s="1547"/>
      <c r="G330" s="1547"/>
      <c r="H330" s="1547"/>
      <c r="I330" s="1547"/>
      <c r="J330" s="1547"/>
      <c r="K330" s="1545"/>
      <c r="L330" s="1533"/>
      <c r="M330" s="1533"/>
      <c r="N330" s="1533"/>
      <c r="O330" s="1533"/>
      <c r="P330" s="1533"/>
      <c r="Q330" s="1533"/>
      <c r="R330" s="1533"/>
      <c r="S330" s="1533"/>
      <c r="T330" s="1533"/>
      <c r="U330" s="1533"/>
      <c r="V330" s="1533"/>
      <c r="W330" s="1533"/>
      <c r="X330" s="1533"/>
      <c r="Y330" s="1533"/>
      <c r="Z330" s="1533"/>
    </row>
    <row r="331" spans="1:26" ht="12.75">
      <c r="A331" s="1533"/>
      <c r="B331" s="1545"/>
      <c r="C331" s="1545"/>
      <c r="D331" s="1546"/>
      <c r="E331" s="1547"/>
      <c r="F331" s="1547"/>
      <c r="G331" s="1547"/>
      <c r="H331" s="1547"/>
      <c r="I331" s="1547"/>
      <c r="J331" s="1547"/>
      <c r="K331" s="1545"/>
      <c r="L331" s="1533"/>
      <c r="M331" s="1533"/>
      <c r="N331" s="1533"/>
      <c r="O331" s="1533"/>
      <c r="P331" s="1533"/>
      <c r="Q331" s="1533"/>
      <c r="R331" s="1533"/>
      <c r="S331" s="1533"/>
      <c r="T331" s="1533"/>
      <c r="U331" s="1533"/>
      <c r="V331" s="1533"/>
      <c r="W331" s="1533"/>
      <c r="X331" s="1533"/>
      <c r="Y331" s="1533"/>
      <c r="Z331" s="1533"/>
    </row>
    <row r="332" spans="1:26" ht="12.75">
      <c r="A332" s="1533"/>
      <c r="B332" s="1545"/>
      <c r="C332" s="1545"/>
      <c r="D332" s="1546"/>
      <c r="E332" s="1547"/>
      <c r="F332" s="1547"/>
      <c r="G332" s="1547"/>
      <c r="H332" s="1547"/>
      <c r="I332" s="1547"/>
      <c r="J332" s="1547"/>
      <c r="K332" s="1545"/>
      <c r="L332" s="1533"/>
      <c r="M332" s="1533"/>
      <c r="N332" s="1533"/>
      <c r="O332" s="1533"/>
      <c r="P332" s="1533"/>
      <c r="Q332" s="1533"/>
      <c r="R332" s="1533"/>
      <c r="S332" s="1533"/>
      <c r="T332" s="1533"/>
      <c r="U332" s="1533"/>
      <c r="V332" s="1533"/>
      <c r="W332" s="1533"/>
      <c r="X332" s="1533"/>
      <c r="Y332" s="1533"/>
      <c r="Z332" s="1533"/>
    </row>
    <row r="333" spans="1:26" ht="12.75">
      <c r="A333" s="1533"/>
      <c r="B333" s="1545"/>
      <c r="C333" s="1545"/>
      <c r="D333" s="1546"/>
      <c r="E333" s="1547"/>
      <c r="F333" s="1547"/>
      <c r="G333" s="1547"/>
      <c r="H333" s="1547"/>
      <c r="I333" s="1547"/>
      <c r="J333" s="1547"/>
      <c r="K333" s="1545"/>
      <c r="L333" s="1533"/>
      <c r="M333" s="1533"/>
      <c r="N333" s="1533"/>
      <c r="O333" s="1533"/>
      <c r="P333" s="1533"/>
      <c r="Q333" s="1533"/>
      <c r="R333" s="1533"/>
      <c r="S333" s="1533"/>
      <c r="T333" s="1533"/>
      <c r="U333" s="1533"/>
      <c r="V333" s="1533"/>
      <c r="W333" s="1533"/>
      <c r="X333" s="1533"/>
      <c r="Y333" s="1533"/>
      <c r="Z333" s="1533"/>
    </row>
    <row r="334" spans="1:26" ht="12.75">
      <c r="A334" s="1533"/>
      <c r="B334" s="1545"/>
      <c r="C334" s="1545"/>
      <c r="D334" s="1546"/>
      <c r="E334" s="1547"/>
      <c r="F334" s="1547"/>
      <c r="G334" s="1547"/>
      <c r="H334" s="1547"/>
      <c r="I334" s="1547"/>
      <c r="J334" s="1547"/>
      <c r="K334" s="1545"/>
      <c r="L334" s="1533"/>
      <c r="M334" s="1533"/>
      <c r="N334" s="1533"/>
      <c r="O334" s="1533"/>
      <c r="P334" s="1533"/>
      <c r="Q334" s="1533"/>
      <c r="R334" s="1533"/>
      <c r="S334" s="1533"/>
      <c r="T334" s="1533"/>
      <c r="U334" s="1533"/>
      <c r="V334" s="1533"/>
      <c r="W334" s="1533"/>
      <c r="X334" s="1533"/>
      <c r="Y334" s="1533"/>
      <c r="Z334" s="1533"/>
    </row>
    <row r="335" spans="1:26" ht="12.75">
      <c r="A335" s="1533"/>
      <c r="B335" s="1545"/>
      <c r="C335" s="1545"/>
      <c r="D335" s="1546"/>
      <c r="E335" s="1547"/>
      <c r="F335" s="1547"/>
      <c r="G335" s="1547"/>
      <c r="H335" s="1547"/>
      <c r="I335" s="1547"/>
      <c r="J335" s="1547"/>
      <c r="K335" s="1545"/>
      <c r="L335" s="1533"/>
      <c r="M335" s="1533"/>
      <c r="N335" s="1533"/>
      <c r="O335" s="1533"/>
      <c r="P335" s="1533"/>
      <c r="Q335" s="1533"/>
      <c r="R335" s="1533"/>
      <c r="S335" s="1533"/>
      <c r="T335" s="1533"/>
      <c r="U335" s="1533"/>
      <c r="V335" s="1533"/>
      <c r="W335" s="1533"/>
      <c r="X335" s="1533"/>
      <c r="Y335" s="1533"/>
      <c r="Z335" s="1533"/>
    </row>
    <row r="336" spans="1:26" ht="12.75">
      <c r="A336" s="1533"/>
      <c r="B336" s="1545"/>
      <c r="C336" s="1545"/>
      <c r="D336" s="1546"/>
      <c r="E336" s="1547"/>
      <c r="F336" s="1547"/>
      <c r="G336" s="1547"/>
      <c r="H336" s="1547"/>
      <c r="I336" s="1547"/>
      <c r="J336" s="1547"/>
      <c r="K336" s="1545"/>
      <c r="L336" s="1533"/>
      <c r="M336" s="1533"/>
      <c r="N336" s="1533"/>
      <c r="O336" s="1533"/>
      <c r="P336" s="1533"/>
      <c r="Q336" s="1533"/>
      <c r="R336" s="1533"/>
      <c r="S336" s="1533"/>
      <c r="T336" s="1533"/>
      <c r="U336" s="1533"/>
      <c r="V336" s="1533"/>
      <c r="W336" s="1533"/>
      <c r="X336" s="1533"/>
      <c r="Y336" s="1533"/>
      <c r="Z336" s="1533"/>
    </row>
    <row r="337" spans="1:26" ht="12.75">
      <c r="A337" s="1533"/>
      <c r="B337" s="1545"/>
      <c r="C337" s="1545"/>
      <c r="D337" s="1546"/>
      <c r="E337" s="1547"/>
      <c r="F337" s="1547"/>
      <c r="G337" s="1547"/>
      <c r="H337" s="1547"/>
      <c r="I337" s="1547"/>
      <c r="J337" s="1547"/>
      <c r="K337" s="1545"/>
      <c r="L337" s="1533"/>
      <c r="M337" s="1533"/>
      <c r="N337" s="1533"/>
      <c r="O337" s="1533"/>
      <c r="P337" s="1533"/>
      <c r="Q337" s="1533"/>
      <c r="R337" s="1533"/>
      <c r="S337" s="1533"/>
      <c r="T337" s="1533"/>
      <c r="U337" s="1533"/>
      <c r="V337" s="1533"/>
      <c r="W337" s="1533"/>
      <c r="X337" s="1533"/>
      <c r="Y337" s="1533"/>
      <c r="Z337" s="1533"/>
    </row>
    <row r="338" spans="1:26" ht="12.75">
      <c r="A338" s="1533"/>
      <c r="B338" s="1545"/>
      <c r="C338" s="1545"/>
      <c r="D338" s="1546"/>
      <c r="E338" s="1547"/>
      <c r="F338" s="1547"/>
      <c r="G338" s="1547"/>
      <c r="H338" s="1547"/>
      <c r="I338" s="1547"/>
      <c r="J338" s="1547"/>
      <c r="K338" s="1545"/>
      <c r="L338" s="1533"/>
      <c r="M338" s="1533"/>
      <c r="N338" s="1533"/>
      <c r="O338" s="1533"/>
      <c r="P338" s="1533"/>
      <c r="Q338" s="1533"/>
      <c r="R338" s="1533"/>
      <c r="S338" s="1533"/>
      <c r="T338" s="1533"/>
      <c r="U338" s="1533"/>
      <c r="V338" s="1533"/>
      <c r="W338" s="1533"/>
      <c r="X338" s="1533"/>
      <c r="Y338" s="1533"/>
      <c r="Z338" s="1533"/>
    </row>
    <row r="339" spans="1:26" ht="12.75">
      <c r="A339" s="1533"/>
      <c r="B339" s="1545"/>
      <c r="C339" s="1545"/>
      <c r="D339" s="1546"/>
      <c r="E339" s="1547"/>
      <c r="F339" s="1547"/>
      <c r="G339" s="1547"/>
      <c r="H339" s="1547"/>
      <c r="I339" s="1547"/>
      <c r="J339" s="1547"/>
      <c r="K339" s="1545"/>
      <c r="L339" s="1533"/>
      <c r="M339" s="1533"/>
      <c r="N339" s="1533"/>
      <c r="O339" s="1533"/>
      <c r="P339" s="1533"/>
      <c r="Q339" s="1533"/>
      <c r="R339" s="1533"/>
      <c r="S339" s="1533"/>
      <c r="T339" s="1533"/>
      <c r="U339" s="1533"/>
      <c r="V339" s="1533"/>
      <c r="W339" s="1533"/>
      <c r="X339" s="1533"/>
      <c r="Y339" s="1533"/>
      <c r="Z339" s="1533"/>
    </row>
    <row r="340" spans="1:26" ht="12.75">
      <c r="A340" s="1533"/>
      <c r="B340" s="1545"/>
      <c r="C340" s="1545"/>
      <c r="D340" s="1546"/>
      <c r="E340" s="1547"/>
      <c r="F340" s="1547"/>
      <c r="G340" s="1547"/>
      <c r="H340" s="1547"/>
      <c r="I340" s="1547"/>
      <c r="J340" s="1547"/>
      <c r="K340" s="1545"/>
      <c r="L340" s="1533"/>
      <c r="M340" s="1533"/>
      <c r="N340" s="1533"/>
      <c r="O340" s="1533"/>
      <c r="P340" s="1533"/>
      <c r="Q340" s="1533"/>
      <c r="R340" s="1533"/>
      <c r="S340" s="1533"/>
      <c r="T340" s="1533"/>
      <c r="U340" s="1533"/>
      <c r="V340" s="1533"/>
      <c r="W340" s="1533"/>
      <c r="X340" s="1533"/>
      <c r="Y340" s="1533"/>
      <c r="Z340" s="1533"/>
    </row>
    <row r="341" spans="1:26" ht="12.75">
      <c r="A341" s="1533"/>
      <c r="B341" s="1545"/>
      <c r="C341" s="1545"/>
      <c r="D341" s="1546"/>
      <c r="E341" s="1547"/>
      <c r="F341" s="1547"/>
      <c r="G341" s="1547"/>
      <c r="H341" s="1547"/>
      <c r="I341" s="1547"/>
      <c r="J341" s="1547"/>
      <c r="K341" s="1545"/>
      <c r="L341" s="1533"/>
      <c r="M341" s="1533"/>
      <c r="N341" s="1533"/>
      <c r="O341" s="1533"/>
      <c r="P341" s="1533"/>
      <c r="Q341" s="1533"/>
      <c r="R341" s="1533"/>
      <c r="S341" s="1533"/>
      <c r="T341" s="1533"/>
      <c r="U341" s="1533"/>
      <c r="V341" s="1533"/>
      <c r="W341" s="1533"/>
      <c r="X341" s="1533"/>
      <c r="Y341" s="1533"/>
      <c r="Z341" s="1533"/>
    </row>
    <row r="342" spans="1:26" ht="12.75">
      <c r="A342" s="1533"/>
      <c r="B342" s="1545"/>
      <c r="C342" s="1545"/>
      <c r="D342" s="1546"/>
      <c r="E342" s="1547"/>
      <c r="F342" s="1547"/>
      <c r="G342" s="1547"/>
      <c r="H342" s="1547"/>
      <c r="I342" s="1547"/>
      <c r="J342" s="1547"/>
      <c r="K342" s="1545"/>
      <c r="L342" s="1533"/>
      <c r="M342" s="1533"/>
      <c r="N342" s="1533"/>
      <c r="O342" s="1533"/>
      <c r="P342" s="1533"/>
      <c r="Q342" s="1533"/>
      <c r="R342" s="1533"/>
      <c r="S342" s="1533"/>
      <c r="T342" s="1533"/>
      <c r="U342" s="1533"/>
      <c r="V342" s="1533"/>
      <c r="W342" s="1533"/>
      <c r="X342" s="1533"/>
      <c r="Y342" s="1533"/>
      <c r="Z342" s="1533"/>
    </row>
    <row r="343" spans="1:26" ht="12.75">
      <c r="A343" s="1533"/>
      <c r="B343" s="1545"/>
      <c r="C343" s="1545"/>
      <c r="D343" s="1546"/>
      <c r="E343" s="1547"/>
      <c r="F343" s="1547"/>
      <c r="G343" s="1547"/>
      <c r="H343" s="1547"/>
      <c r="I343" s="1547"/>
      <c r="J343" s="1547"/>
      <c r="K343" s="1545"/>
      <c r="L343" s="1533"/>
      <c r="M343" s="1533"/>
      <c r="N343" s="1533"/>
      <c r="O343" s="1533"/>
      <c r="P343" s="1533"/>
      <c r="Q343" s="1533"/>
      <c r="R343" s="1533"/>
      <c r="S343" s="1533"/>
      <c r="T343" s="1533"/>
      <c r="U343" s="1533"/>
      <c r="V343" s="1533"/>
      <c r="W343" s="1533"/>
      <c r="X343" s="1533"/>
      <c r="Y343" s="1533"/>
      <c r="Z343" s="1533"/>
    </row>
    <row r="344" spans="1:26" ht="12.75">
      <c r="A344" s="1533"/>
      <c r="B344" s="1545"/>
      <c r="C344" s="1545"/>
      <c r="D344" s="1546"/>
      <c r="E344" s="1547"/>
      <c r="F344" s="1547"/>
      <c r="G344" s="1547"/>
      <c r="H344" s="1547"/>
      <c r="I344" s="1547"/>
      <c r="J344" s="1547"/>
      <c r="K344" s="1545"/>
      <c r="L344" s="1533"/>
      <c r="M344" s="1533"/>
      <c r="N344" s="1533"/>
      <c r="O344" s="1533"/>
      <c r="P344" s="1533"/>
      <c r="Q344" s="1533"/>
      <c r="R344" s="1533"/>
      <c r="S344" s="1533"/>
      <c r="T344" s="1533"/>
      <c r="U344" s="1533"/>
      <c r="V344" s="1533"/>
      <c r="W344" s="1533"/>
      <c r="X344" s="1533"/>
      <c r="Y344" s="1533"/>
      <c r="Z344" s="1533"/>
    </row>
    <row r="345" spans="1:26" ht="12.75">
      <c r="A345" s="1533"/>
      <c r="B345" s="1545"/>
      <c r="C345" s="1545"/>
      <c r="D345" s="1546"/>
      <c r="E345" s="1547"/>
      <c r="F345" s="1547"/>
      <c r="G345" s="1547"/>
      <c r="H345" s="1547"/>
      <c r="I345" s="1547"/>
      <c r="J345" s="1547"/>
      <c r="K345" s="1545"/>
      <c r="L345" s="1533"/>
      <c r="M345" s="1533"/>
      <c r="N345" s="1533"/>
      <c r="O345" s="1533"/>
      <c r="P345" s="1533"/>
      <c r="Q345" s="1533"/>
      <c r="R345" s="1533"/>
      <c r="S345" s="1533"/>
      <c r="T345" s="1533"/>
      <c r="U345" s="1533"/>
      <c r="V345" s="1533"/>
      <c r="W345" s="1533"/>
      <c r="X345" s="1533"/>
      <c r="Y345" s="1533"/>
      <c r="Z345" s="1533"/>
    </row>
    <row r="346" spans="1:26" ht="12.75">
      <c r="A346" s="1533"/>
      <c r="B346" s="1545"/>
      <c r="C346" s="1545"/>
      <c r="D346" s="1546"/>
      <c r="E346" s="1547"/>
      <c r="F346" s="1547"/>
      <c r="G346" s="1547"/>
      <c r="H346" s="1547"/>
      <c r="I346" s="1547"/>
      <c r="J346" s="1547"/>
      <c r="K346" s="1545"/>
      <c r="L346" s="1533"/>
      <c r="M346" s="1533"/>
      <c r="N346" s="1533"/>
      <c r="O346" s="1533"/>
      <c r="P346" s="1533"/>
      <c r="Q346" s="1533"/>
      <c r="R346" s="1533"/>
      <c r="S346" s="1533"/>
      <c r="T346" s="1533"/>
      <c r="U346" s="1533"/>
      <c r="V346" s="1533"/>
      <c r="W346" s="1533"/>
      <c r="X346" s="1533"/>
      <c r="Y346" s="1533"/>
      <c r="Z346" s="1533"/>
    </row>
    <row r="347" spans="1:26" ht="12.75">
      <c r="A347" s="1533"/>
      <c r="B347" s="1545"/>
      <c r="C347" s="1545"/>
      <c r="D347" s="1546"/>
      <c r="E347" s="1547"/>
      <c r="F347" s="1547"/>
      <c r="G347" s="1547"/>
      <c r="H347" s="1547"/>
      <c r="I347" s="1547"/>
      <c r="J347" s="1547"/>
      <c r="K347" s="1545"/>
      <c r="L347" s="1533"/>
      <c r="M347" s="1533"/>
      <c r="N347" s="1533"/>
      <c r="O347" s="1533"/>
      <c r="P347" s="1533"/>
      <c r="Q347" s="1533"/>
      <c r="R347" s="1533"/>
      <c r="S347" s="1533"/>
      <c r="T347" s="1533"/>
      <c r="U347" s="1533"/>
      <c r="V347" s="1533"/>
      <c r="W347" s="1533"/>
      <c r="X347" s="1533"/>
      <c r="Y347" s="1533"/>
      <c r="Z347" s="1533"/>
    </row>
    <row r="348" spans="1:26" ht="12.75">
      <c r="A348" s="1533"/>
      <c r="B348" s="1545"/>
      <c r="C348" s="1545"/>
      <c r="D348" s="1546"/>
      <c r="E348" s="1547"/>
      <c r="F348" s="1547"/>
      <c r="G348" s="1547"/>
      <c r="H348" s="1547"/>
      <c r="I348" s="1547"/>
      <c r="J348" s="1547"/>
      <c r="K348" s="1545"/>
      <c r="L348" s="1533"/>
      <c r="M348" s="1533"/>
      <c r="N348" s="1533"/>
      <c r="O348" s="1533"/>
      <c r="P348" s="1533"/>
      <c r="Q348" s="1533"/>
      <c r="R348" s="1533"/>
      <c r="S348" s="1533"/>
      <c r="T348" s="1533"/>
      <c r="U348" s="1533"/>
      <c r="V348" s="1533"/>
      <c r="W348" s="1533"/>
      <c r="X348" s="1533"/>
      <c r="Y348" s="1533"/>
      <c r="Z348" s="1533"/>
    </row>
    <row r="349" spans="1:26" ht="12.75">
      <c r="A349" s="1533"/>
      <c r="B349" s="1545"/>
      <c r="C349" s="1545"/>
      <c r="D349" s="1546"/>
      <c r="E349" s="1547"/>
      <c r="F349" s="1547"/>
      <c r="G349" s="1547"/>
      <c r="H349" s="1547"/>
      <c r="I349" s="1547"/>
      <c r="J349" s="1547"/>
      <c r="K349" s="1545"/>
      <c r="L349" s="1533"/>
      <c r="M349" s="1533"/>
      <c r="N349" s="1533"/>
      <c r="O349" s="1533"/>
      <c r="P349" s="1533"/>
      <c r="Q349" s="1533"/>
      <c r="R349" s="1533"/>
      <c r="S349" s="1533"/>
      <c r="T349" s="1533"/>
      <c r="U349" s="1533"/>
      <c r="V349" s="1533"/>
      <c r="W349" s="1533"/>
      <c r="X349" s="1533"/>
      <c r="Y349" s="1533"/>
      <c r="Z349" s="1533"/>
    </row>
    <row r="350" spans="1:26" ht="12.75">
      <c r="A350" s="1533"/>
      <c r="B350" s="1545"/>
      <c r="C350" s="1545"/>
      <c r="D350" s="1546"/>
      <c r="E350" s="1547"/>
      <c r="F350" s="1547"/>
      <c r="G350" s="1547"/>
      <c r="H350" s="1547"/>
      <c r="I350" s="1547"/>
      <c r="J350" s="1547"/>
      <c r="K350" s="1545"/>
      <c r="L350" s="1533"/>
      <c r="M350" s="1533"/>
      <c r="N350" s="1533"/>
      <c r="O350" s="1533"/>
      <c r="P350" s="1533"/>
      <c r="Q350" s="1533"/>
      <c r="R350" s="1533"/>
      <c r="S350" s="1533"/>
      <c r="T350" s="1533"/>
      <c r="U350" s="1533"/>
      <c r="V350" s="1533"/>
      <c r="W350" s="1533"/>
      <c r="X350" s="1533"/>
      <c r="Y350" s="1533"/>
      <c r="Z350" s="1533"/>
    </row>
    <row r="351" spans="1:26" ht="12.75">
      <c r="A351" s="1533"/>
      <c r="B351" s="1545"/>
      <c r="C351" s="1545"/>
      <c r="D351" s="1546"/>
      <c r="E351" s="1547"/>
      <c r="F351" s="1547"/>
      <c r="G351" s="1547"/>
      <c r="H351" s="1547"/>
      <c r="I351" s="1547"/>
      <c r="J351" s="1547"/>
      <c r="K351" s="1545"/>
      <c r="L351" s="1533"/>
      <c r="M351" s="1533"/>
      <c r="N351" s="1533"/>
      <c r="O351" s="1533"/>
      <c r="P351" s="1533"/>
      <c r="Q351" s="1533"/>
      <c r="R351" s="1533"/>
      <c r="S351" s="1533"/>
      <c r="T351" s="1533"/>
      <c r="U351" s="1533"/>
      <c r="V351" s="1533"/>
      <c r="W351" s="1533"/>
      <c r="X351" s="1533"/>
      <c r="Y351" s="1533"/>
      <c r="Z351" s="1533"/>
    </row>
    <row r="352" spans="1:26" ht="12.75">
      <c r="A352" s="1533"/>
      <c r="B352" s="1545"/>
      <c r="C352" s="1545"/>
      <c r="D352" s="1546"/>
      <c r="E352" s="1547"/>
      <c r="F352" s="1547"/>
      <c r="G352" s="1547"/>
      <c r="H352" s="1547"/>
      <c r="I352" s="1547"/>
      <c r="J352" s="1547"/>
      <c r="K352" s="1545"/>
      <c r="L352" s="1533"/>
      <c r="M352" s="1533"/>
      <c r="N352" s="1533"/>
      <c r="O352" s="1533"/>
      <c r="P352" s="1533"/>
      <c r="Q352" s="1533"/>
      <c r="R352" s="1533"/>
      <c r="S352" s="1533"/>
      <c r="T352" s="1533"/>
      <c r="U352" s="1533"/>
      <c r="V352" s="1533"/>
      <c r="W352" s="1533"/>
      <c r="X352" s="1533"/>
      <c r="Y352" s="1533"/>
      <c r="Z352" s="1533"/>
    </row>
    <row r="353" spans="1:26" ht="12.75">
      <c r="A353" s="1533"/>
      <c r="B353" s="1545"/>
      <c r="C353" s="1545"/>
      <c r="D353" s="1546"/>
      <c r="E353" s="1547"/>
      <c r="F353" s="1547"/>
      <c r="G353" s="1547"/>
      <c r="H353" s="1547"/>
      <c r="I353" s="1547"/>
      <c r="J353" s="1547"/>
      <c r="K353" s="1545"/>
      <c r="L353" s="1533"/>
      <c r="M353" s="1533"/>
      <c r="N353" s="1533"/>
      <c r="O353" s="1533"/>
      <c r="P353" s="1533"/>
      <c r="Q353" s="1533"/>
      <c r="R353" s="1533"/>
      <c r="S353" s="1533"/>
      <c r="T353" s="1533"/>
      <c r="U353" s="1533"/>
      <c r="V353" s="1533"/>
      <c r="W353" s="1533"/>
      <c r="X353" s="1533"/>
      <c r="Y353" s="1533"/>
      <c r="Z353" s="1533"/>
    </row>
    <row r="354" spans="1:26" ht="12.75">
      <c r="A354" s="1533"/>
      <c r="B354" s="1545"/>
      <c r="C354" s="1545"/>
      <c r="D354" s="1546"/>
      <c r="E354" s="1547"/>
      <c r="F354" s="1547"/>
      <c r="G354" s="1547"/>
      <c r="H354" s="1547"/>
      <c r="I354" s="1547"/>
      <c r="J354" s="1547"/>
      <c r="K354" s="1545"/>
      <c r="L354" s="1533"/>
      <c r="M354" s="1533"/>
      <c r="N354" s="1533"/>
      <c r="O354" s="1533"/>
      <c r="P354" s="1533"/>
      <c r="Q354" s="1533"/>
      <c r="R354" s="1533"/>
      <c r="S354" s="1533"/>
      <c r="T354" s="1533"/>
      <c r="U354" s="1533"/>
      <c r="V354" s="1533"/>
      <c r="W354" s="1533"/>
      <c r="X354" s="1533"/>
      <c r="Y354" s="1533"/>
      <c r="Z354" s="1533"/>
    </row>
    <row r="355" spans="1:26" ht="12.75">
      <c r="A355" s="1533"/>
      <c r="B355" s="1545"/>
      <c r="C355" s="1545"/>
      <c r="D355" s="1546"/>
      <c r="E355" s="1547"/>
      <c r="F355" s="1547"/>
      <c r="G355" s="1547"/>
      <c r="H355" s="1547"/>
      <c r="I355" s="1547"/>
      <c r="J355" s="1547"/>
      <c r="K355" s="1545"/>
      <c r="L355" s="1533"/>
      <c r="M355" s="1533"/>
      <c r="N355" s="1533"/>
      <c r="O355" s="1533"/>
      <c r="P355" s="1533"/>
      <c r="Q355" s="1533"/>
      <c r="R355" s="1533"/>
      <c r="S355" s="1533"/>
      <c r="T355" s="1533"/>
      <c r="U355" s="1533"/>
      <c r="V355" s="1533"/>
      <c r="W355" s="1533"/>
      <c r="X355" s="1533"/>
      <c r="Y355" s="1533"/>
      <c r="Z355" s="1533"/>
    </row>
    <row r="356" spans="1:26" ht="12.75">
      <c r="A356" s="1533"/>
      <c r="B356" s="1545"/>
      <c r="C356" s="1545"/>
      <c r="D356" s="1546"/>
      <c r="E356" s="1547"/>
      <c r="F356" s="1547"/>
      <c r="G356" s="1547"/>
      <c r="H356" s="1547"/>
      <c r="I356" s="1547"/>
      <c r="J356" s="1547"/>
      <c r="K356" s="1545"/>
      <c r="L356" s="1533"/>
      <c r="M356" s="1533"/>
      <c r="N356" s="1533"/>
      <c r="O356" s="1533"/>
      <c r="P356" s="1533"/>
      <c r="Q356" s="1533"/>
      <c r="R356" s="1533"/>
      <c r="S356" s="1533"/>
      <c r="T356" s="1533"/>
      <c r="U356" s="1533"/>
      <c r="V356" s="1533"/>
      <c r="W356" s="1533"/>
      <c r="X356" s="1533"/>
      <c r="Y356" s="1533"/>
      <c r="Z356" s="1533"/>
    </row>
    <row r="357" spans="1:26" ht="12.75">
      <c r="A357" s="1533"/>
      <c r="B357" s="1545"/>
      <c r="C357" s="1545"/>
      <c r="D357" s="1546"/>
      <c r="E357" s="1547"/>
      <c r="F357" s="1547"/>
      <c r="G357" s="1547"/>
      <c r="H357" s="1547"/>
      <c r="I357" s="1547"/>
      <c r="J357" s="1547"/>
      <c r="K357" s="1545"/>
      <c r="L357" s="1533"/>
      <c r="M357" s="1533"/>
      <c r="N357" s="1533"/>
      <c r="O357" s="1533"/>
      <c r="P357" s="1533"/>
      <c r="Q357" s="1533"/>
      <c r="R357" s="1533"/>
      <c r="S357" s="1533"/>
      <c r="T357" s="1533"/>
      <c r="U357" s="1533"/>
      <c r="V357" s="1533"/>
      <c r="W357" s="1533"/>
      <c r="X357" s="1533"/>
      <c r="Y357" s="1533"/>
      <c r="Z357" s="1533"/>
    </row>
    <row r="358" spans="1:26" ht="12.75">
      <c r="A358" s="1533"/>
      <c r="B358" s="1545"/>
      <c r="C358" s="1545"/>
      <c r="D358" s="1546"/>
      <c r="E358" s="1547"/>
      <c r="F358" s="1547"/>
      <c r="G358" s="1547"/>
      <c r="H358" s="1547"/>
      <c r="I358" s="1547"/>
      <c r="J358" s="1547"/>
      <c r="K358" s="1545"/>
      <c r="L358" s="1533"/>
      <c r="M358" s="1533"/>
      <c r="N358" s="1533"/>
      <c r="O358" s="1533"/>
      <c r="P358" s="1533"/>
      <c r="Q358" s="1533"/>
      <c r="R358" s="1533"/>
      <c r="S358" s="1533"/>
      <c r="T358" s="1533"/>
      <c r="U358" s="1533"/>
      <c r="V358" s="1533"/>
      <c r="W358" s="1533"/>
      <c r="X358" s="1533"/>
      <c r="Y358" s="1533"/>
      <c r="Z358" s="1533"/>
    </row>
    <row r="359" spans="1:26" ht="12.75">
      <c r="A359" s="1533"/>
      <c r="B359" s="1545"/>
      <c r="C359" s="1545"/>
      <c r="D359" s="1546"/>
      <c r="E359" s="1547"/>
      <c r="F359" s="1547"/>
      <c r="G359" s="1547"/>
      <c r="H359" s="1547"/>
      <c r="I359" s="1547"/>
      <c r="J359" s="1547"/>
      <c r="K359" s="1545"/>
      <c r="L359" s="1533"/>
      <c r="M359" s="1533"/>
      <c r="N359" s="1533"/>
      <c r="O359" s="1533"/>
      <c r="P359" s="1533"/>
      <c r="Q359" s="1533"/>
      <c r="R359" s="1533"/>
      <c r="S359" s="1533"/>
      <c r="T359" s="1533"/>
      <c r="U359" s="1533"/>
      <c r="V359" s="1533"/>
      <c r="W359" s="1533"/>
      <c r="X359" s="1533"/>
      <c r="Y359" s="1533"/>
      <c r="Z359" s="1533"/>
    </row>
    <row r="360" spans="1:26" ht="12.75">
      <c r="A360" s="1533"/>
      <c r="B360" s="1545"/>
      <c r="C360" s="1545"/>
      <c r="D360" s="1546"/>
      <c r="E360" s="1547"/>
      <c r="F360" s="1547"/>
      <c r="G360" s="1547"/>
      <c r="H360" s="1547"/>
      <c r="I360" s="1547"/>
      <c r="J360" s="1547"/>
      <c r="K360" s="1545"/>
      <c r="L360" s="1533"/>
      <c r="M360" s="1533"/>
      <c r="N360" s="1533"/>
      <c r="O360" s="1533"/>
      <c r="P360" s="1533"/>
      <c r="Q360" s="1533"/>
      <c r="R360" s="1533"/>
      <c r="S360" s="1533"/>
      <c r="T360" s="1533"/>
      <c r="U360" s="1533"/>
      <c r="V360" s="1533"/>
      <c r="W360" s="1533"/>
      <c r="X360" s="1533"/>
      <c r="Y360" s="1533"/>
      <c r="Z360" s="1533"/>
    </row>
    <row r="361" spans="1:26" ht="12.75">
      <c r="A361" s="1533"/>
      <c r="B361" s="1545"/>
      <c r="C361" s="1545"/>
      <c r="D361" s="1546"/>
      <c r="E361" s="1547"/>
      <c r="F361" s="1547"/>
      <c r="G361" s="1547"/>
      <c r="H361" s="1547"/>
      <c r="I361" s="1547"/>
      <c r="J361" s="1547"/>
      <c r="K361" s="1545"/>
      <c r="L361" s="1533"/>
      <c r="M361" s="1533"/>
      <c r="N361" s="1533"/>
      <c r="O361" s="1533"/>
      <c r="P361" s="1533"/>
      <c r="Q361" s="1533"/>
      <c r="R361" s="1533"/>
      <c r="S361" s="1533"/>
      <c r="T361" s="1533"/>
      <c r="U361" s="1533"/>
      <c r="V361" s="1533"/>
      <c r="W361" s="1533"/>
      <c r="X361" s="1533"/>
      <c r="Y361" s="1533"/>
      <c r="Z361" s="1533"/>
    </row>
    <row r="362" spans="1:26" ht="12.75">
      <c r="A362" s="1533"/>
      <c r="B362" s="1545"/>
      <c r="C362" s="1545"/>
      <c r="D362" s="1546"/>
      <c r="E362" s="1547"/>
      <c r="F362" s="1547"/>
      <c r="G362" s="1547"/>
      <c r="H362" s="1547"/>
      <c r="I362" s="1547"/>
      <c r="J362" s="1547"/>
      <c r="K362" s="1545"/>
      <c r="L362" s="1533"/>
      <c r="M362" s="1533"/>
      <c r="N362" s="1533"/>
      <c r="O362" s="1533"/>
      <c r="P362" s="1533"/>
      <c r="Q362" s="1533"/>
      <c r="R362" s="1533"/>
      <c r="S362" s="1533"/>
      <c r="T362" s="1533"/>
      <c r="U362" s="1533"/>
      <c r="V362" s="1533"/>
      <c r="W362" s="1533"/>
      <c r="X362" s="1533"/>
      <c r="Y362" s="1533"/>
      <c r="Z362" s="1533"/>
    </row>
    <row r="363" spans="1:26" ht="12.75">
      <c r="A363" s="1533"/>
      <c r="B363" s="1545"/>
      <c r="C363" s="1545"/>
      <c r="D363" s="1546"/>
      <c r="E363" s="1547"/>
      <c r="F363" s="1547"/>
      <c r="G363" s="1547"/>
      <c r="H363" s="1547"/>
      <c r="I363" s="1547"/>
      <c r="J363" s="1547"/>
      <c r="K363" s="1545"/>
      <c r="L363" s="1533"/>
      <c r="M363" s="1533"/>
      <c r="N363" s="1533"/>
      <c r="O363" s="1533"/>
      <c r="P363" s="1533"/>
      <c r="Q363" s="1533"/>
      <c r="R363" s="1533"/>
      <c r="S363" s="1533"/>
      <c r="T363" s="1533"/>
      <c r="U363" s="1533"/>
      <c r="V363" s="1533"/>
      <c r="W363" s="1533"/>
      <c r="X363" s="1533"/>
      <c r="Y363" s="1533"/>
      <c r="Z363" s="1533"/>
    </row>
    <row r="364" spans="1:26" ht="12.75">
      <c r="A364" s="1533"/>
      <c r="B364" s="1545"/>
      <c r="C364" s="1545"/>
      <c r="D364" s="1546"/>
      <c r="E364" s="1547"/>
      <c r="F364" s="1547"/>
      <c r="G364" s="1547"/>
      <c r="H364" s="1547"/>
      <c r="I364" s="1547"/>
      <c r="J364" s="1547"/>
      <c r="K364" s="1545"/>
      <c r="L364" s="1533"/>
      <c r="M364" s="1533"/>
      <c r="N364" s="1533"/>
      <c r="O364" s="1533"/>
      <c r="P364" s="1533"/>
      <c r="Q364" s="1533"/>
      <c r="R364" s="1533"/>
      <c r="S364" s="1533"/>
      <c r="T364" s="1533"/>
      <c r="U364" s="1533"/>
      <c r="V364" s="1533"/>
      <c r="W364" s="1533"/>
      <c r="X364" s="1533"/>
      <c r="Y364" s="1533"/>
      <c r="Z364" s="1533"/>
    </row>
    <row r="365" spans="1:26" ht="12.75">
      <c r="A365" s="1533"/>
      <c r="B365" s="1545"/>
      <c r="C365" s="1545"/>
      <c r="D365" s="1546"/>
      <c r="E365" s="1547"/>
      <c r="F365" s="1547"/>
      <c r="G365" s="1547"/>
      <c r="H365" s="1547"/>
      <c r="I365" s="1547"/>
      <c r="J365" s="1547"/>
      <c r="K365" s="1545"/>
      <c r="L365" s="1533"/>
      <c r="M365" s="1533"/>
      <c r="N365" s="1533"/>
      <c r="O365" s="1533"/>
      <c r="P365" s="1533"/>
      <c r="Q365" s="1533"/>
      <c r="R365" s="1533"/>
      <c r="S365" s="1533"/>
      <c r="T365" s="1533"/>
      <c r="U365" s="1533"/>
      <c r="V365" s="1533"/>
      <c r="W365" s="1533"/>
      <c r="X365" s="1533"/>
      <c r="Y365" s="1533"/>
      <c r="Z365" s="1533"/>
    </row>
    <row r="366" spans="1:26" ht="12.75">
      <c r="A366" s="1533"/>
      <c r="B366" s="1545"/>
      <c r="C366" s="1545"/>
      <c r="D366" s="1546"/>
      <c r="E366" s="1547"/>
      <c r="F366" s="1547"/>
      <c r="G366" s="1547"/>
      <c r="H366" s="1547"/>
      <c r="I366" s="1547"/>
      <c r="J366" s="1547"/>
      <c r="K366" s="1545"/>
      <c r="L366" s="1533"/>
      <c r="M366" s="1533"/>
      <c r="N366" s="1533"/>
      <c r="O366" s="1533"/>
      <c r="P366" s="1533"/>
      <c r="Q366" s="1533"/>
      <c r="R366" s="1533"/>
      <c r="S366" s="1533"/>
      <c r="T366" s="1533"/>
      <c r="U366" s="1533"/>
      <c r="V366" s="1533"/>
      <c r="W366" s="1533"/>
      <c r="X366" s="1533"/>
      <c r="Y366" s="1533"/>
      <c r="Z366" s="1533"/>
    </row>
    <row r="367" spans="1:26" ht="12.75">
      <c r="A367" s="1533"/>
      <c r="B367" s="1545"/>
      <c r="C367" s="1545"/>
      <c r="D367" s="1546"/>
      <c r="E367" s="1547"/>
      <c r="F367" s="1547"/>
      <c r="G367" s="1547"/>
      <c r="H367" s="1547"/>
      <c r="I367" s="1547"/>
      <c r="J367" s="1547"/>
      <c r="K367" s="1545"/>
      <c r="L367" s="1533"/>
      <c r="M367" s="1533"/>
      <c r="N367" s="1533"/>
      <c r="O367" s="1533"/>
      <c r="P367" s="1533"/>
      <c r="Q367" s="1533"/>
      <c r="R367" s="1533"/>
      <c r="S367" s="1533"/>
      <c r="T367" s="1533"/>
      <c r="U367" s="1533"/>
      <c r="V367" s="1533"/>
      <c r="W367" s="1533"/>
      <c r="X367" s="1533"/>
      <c r="Y367" s="1533"/>
      <c r="Z367" s="1533"/>
    </row>
    <row r="368" spans="1:26" ht="12.75">
      <c r="A368" s="1533"/>
      <c r="B368" s="1545"/>
      <c r="C368" s="1545"/>
      <c r="D368" s="1546"/>
      <c r="E368" s="1547"/>
      <c r="F368" s="1547"/>
      <c r="G368" s="1547"/>
      <c r="H368" s="1547"/>
      <c r="I368" s="1547"/>
      <c r="J368" s="1547"/>
      <c r="K368" s="1545"/>
      <c r="L368" s="1533"/>
      <c r="M368" s="1533"/>
      <c r="N368" s="1533"/>
      <c r="O368" s="1533"/>
      <c r="P368" s="1533"/>
      <c r="Q368" s="1533"/>
      <c r="R368" s="1533"/>
      <c r="S368" s="1533"/>
      <c r="T368" s="1533"/>
      <c r="U368" s="1533"/>
      <c r="V368" s="1533"/>
      <c r="W368" s="1533"/>
      <c r="X368" s="1533"/>
      <c r="Y368" s="1533"/>
      <c r="Z368" s="1533"/>
    </row>
    <row r="369" spans="1:26" ht="12.75">
      <c r="A369" s="1533"/>
      <c r="B369" s="1545"/>
      <c r="C369" s="1545"/>
      <c r="D369" s="1546"/>
      <c r="E369" s="1547"/>
      <c r="F369" s="1547"/>
      <c r="G369" s="1547"/>
      <c r="H369" s="1547"/>
      <c r="I369" s="1547"/>
      <c r="J369" s="1547"/>
      <c r="K369" s="1545"/>
      <c r="L369" s="1533"/>
      <c r="M369" s="1533"/>
      <c r="N369" s="1533"/>
      <c r="O369" s="1533"/>
      <c r="P369" s="1533"/>
      <c r="Q369" s="1533"/>
      <c r="R369" s="1533"/>
      <c r="S369" s="1533"/>
      <c r="T369" s="1533"/>
      <c r="U369" s="1533"/>
      <c r="V369" s="1533"/>
      <c r="W369" s="1533"/>
      <c r="X369" s="1533"/>
      <c r="Y369" s="1533"/>
      <c r="Z369" s="1533"/>
    </row>
    <row r="370" spans="1:26" ht="12.75">
      <c r="A370" s="1533"/>
      <c r="B370" s="1545"/>
      <c r="C370" s="1545"/>
      <c r="D370" s="1546"/>
      <c r="E370" s="1547"/>
      <c r="F370" s="1547"/>
      <c r="G370" s="1547"/>
      <c r="H370" s="1547"/>
      <c r="I370" s="1547"/>
      <c r="J370" s="1547"/>
      <c r="K370" s="1545"/>
      <c r="L370" s="1533"/>
      <c r="M370" s="1533"/>
      <c r="N370" s="1533"/>
      <c r="O370" s="1533"/>
      <c r="P370" s="1533"/>
      <c r="Q370" s="1533"/>
      <c r="R370" s="1533"/>
      <c r="S370" s="1533"/>
      <c r="T370" s="1533"/>
      <c r="U370" s="1533"/>
      <c r="V370" s="1533"/>
      <c r="W370" s="1533"/>
      <c r="X370" s="1533"/>
      <c r="Y370" s="1533"/>
      <c r="Z370" s="1533"/>
    </row>
    <row r="371" spans="1:26" ht="12.75">
      <c r="A371" s="1533"/>
      <c r="B371" s="1545"/>
      <c r="C371" s="1545"/>
      <c r="D371" s="1546"/>
      <c r="E371" s="1547"/>
      <c r="F371" s="1547"/>
      <c r="G371" s="1547"/>
      <c r="H371" s="1547"/>
      <c r="I371" s="1547"/>
      <c r="J371" s="1547"/>
      <c r="K371" s="1545"/>
      <c r="L371" s="1533"/>
      <c r="M371" s="1533"/>
      <c r="N371" s="1533"/>
      <c r="O371" s="1533"/>
      <c r="P371" s="1533"/>
      <c r="Q371" s="1533"/>
      <c r="R371" s="1533"/>
      <c r="S371" s="1533"/>
      <c r="T371" s="1533"/>
      <c r="U371" s="1533"/>
      <c r="V371" s="1533"/>
      <c r="W371" s="1533"/>
      <c r="X371" s="1533"/>
      <c r="Y371" s="1533"/>
      <c r="Z371" s="1533"/>
    </row>
    <row r="372" spans="1:26" ht="12.75">
      <c r="A372" s="1533"/>
      <c r="B372" s="1545"/>
      <c r="C372" s="1545"/>
      <c r="D372" s="1546"/>
      <c r="E372" s="1547"/>
      <c r="F372" s="1547"/>
      <c r="G372" s="1547"/>
      <c r="H372" s="1547"/>
      <c r="I372" s="1547"/>
      <c r="J372" s="1547"/>
      <c r="K372" s="1545"/>
      <c r="L372" s="1533"/>
      <c r="M372" s="1533"/>
      <c r="N372" s="1533"/>
      <c r="O372" s="1533"/>
      <c r="P372" s="1533"/>
      <c r="Q372" s="1533"/>
      <c r="R372" s="1533"/>
      <c r="S372" s="1533"/>
      <c r="T372" s="1533"/>
      <c r="U372" s="1533"/>
      <c r="V372" s="1533"/>
      <c r="W372" s="1533"/>
      <c r="X372" s="1533"/>
      <c r="Y372" s="1533"/>
      <c r="Z372" s="1533"/>
    </row>
    <row r="373" spans="1:26" ht="12.75">
      <c r="A373" s="1533"/>
      <c r="B373" s="1545"/>
      <c r="C373" s="1545"/>
      <c r="D373" s="1546"/>
      <c r="E373" s="1547"/>
      <c r="F373" s="1547"/>
      <c r="G373" s="1547"/>
      <c r="H373" s="1547"/>
      <c r="I373" s="1547"/>
      <c r="J373" s="1547"/>
      <c r="K373" s="1545"/>
      <c r="L373" s="1533"/>
      <c r="M373" s="1533"/>
      <c r="N373" s="1533"/>
      <c r="O373" s="1533"/>
      <c r="P373" s="1533"/>
      <c r="Q373" s="1533"/>
      <c r="R373" s="1533"/>
      <c r="S373" s="1533"/>
      <c r="T373" s="1533"/>
      <c r="U373" s="1533"/>
      <c r="V373" s="1533"/>
      <c r="W373" s="1533"/>
      <c r="X373" s="1533"/>
      <c r="Y373" s="1533"/>
      <c r="Z373" s="1533"/>
    </row>
    <row r="374" spans="1:26" ht="12.75">
      <c r="A374" s="1533"/>
      <c r="B374" s="1545"/>
      <c r="C374" s="1545"/>
      <c r="D374" s="1546"/>
      <c r="E374" s="1547"/>
      <c r="F374" s="1547"/>
      <c r="G374" s="1547"/>
      <c r="H374" s="1547"/>
      <c r="I374" s="1547"/>
      <c r="J374" s="1547"/>
      <c r="K374" s="1545"/>
      <c r="L374" s="1533"/>
      <c r="M374" s="1533"/>
      <c r="N374" s="1533"/>
      <c r="O374" s="1533"/>
      <c r="P374" s="1533"/>
      <c r="Q374" s="1533"/>
      <c r="R374" s="1533"/>
      <c r="S374" s="1533"/>
      <c r="T374" s="1533"/>
      <c r="U374" s="1533"/>
      <c r="V374" s="1533"/>
      <c r="W374" s="1533"/>
      <c r="X374" s="1533"/>
      <c r="Y374" s="1533"/>
      <c r="Z374" s="1533"/>
    </row>
    <row r="375" spans="1:26" ht="12.75">
      <c r="A375" s="1533"/>
      <c r="B375" s="1545"/>
      <c r="C375" s="1545"/>
      <c r="D375" s="1546"/>
      <c r="E375" s="1547"/>
      <c r="F375" s="1547"/>
      <c r="G375" s="1547"/>
      <c r="H375" s="1547"/>
      <c r="I375" s="1547"/>
      <c r="J375" s="1547"/>
      <c r="K375" s="1545"/>
      <c r="L375" s="1533"/>
      <c r="M375" s="1533"/>
      <c r="N375" s="1533"/>
      <c r="O375" s="1533"/>
      <c r="P375" s="1533"/>
      <c r="Q375" s="1533"/>
      <c r="R375" s="1533"/>
      <c r="S375" s="1533"/>
      <c r="T375" s="1533"/>
      <c r="U375" s="1533"/>
      <c r="V375" s="1533"/>
      <c r="W375" s="1533"/>
      <c r="X375" s="1533"/>
      <c r="Y375" s="1533"/>
      <c r="Z375" s="1533"/>
    </row>
    <row r="376" spans="1:26" ht="12.75">
      <c r="A376" s="1533"/>
      <c r="B376" s="1545"/>
      <c r="C376" s="1545"/>
      <c r="D376" s="1546"/>
      <c r="E376" s="1547"/>
      <c r="F376" s="1547"/>
      <c r="G376" s="1547"/>
      <c r="H376" s="1547"/>
      <c r="I376" s="1547"/>
      <c r="J376" s="1547"/>
      <c r="K376" s="1545"/>
      <c r="L376" s="1533"/>
      <c r="M376" s="1533"/>
      <c r="N376" s="1533"/>
      <c r="O376" s="1533"/>
      <c r="P376" s="1533"/>
      <c r="Q376" s="1533"/>
      <c r="R376" s="1533"/>
      <c r="S376" s="1533"/>
      <c r="T376" s="1533"/>
      <c r="U376" s="1533"/>
      <c r="V376" s="1533"/>
      <c r="W376" s="1533"/>
      <c r="X376" s="1533"/>
      <c r="Y376" s="1533"/>
      <c r="Z376" s="1533"/>
    </row>
    <row r="377" spans="1:26" ht="12.75">
      <c r="A377" s="1533"/>
      <c r="B377" s="1545"/>
      <c r="C377" s="1545"/>
      <c r="D377" s="1546"/>
      <c r="E377" s="1547"/>
      <c r="F377" s="1547"/>
      <c r="G377" s="1547"/>
      <c r="H377" s="1547"/>
      <c r="I377" s="1547"/>
      <c r="J377" s="1547"/>
      <c r="K377" s="1545"/>
      <c r="L377" s="1533"/>
      <c r="M377" s="1533"/>
      <c r="N377" s="1533"/>
      <c r="O377" s="1533"/>
      <c r="P377" s="1533"/>
      <c r="Q377" s="1533"/>
      <c r="R377" s="1533"/>
      <c r="S377" s="1533"/>
      <c r="T377" s="1533"/>
      <c r="U377" s="1533"/>
      <c r="V377" s="1533"/>
      <c r="W377" s="1533"/>
      <c r="X377" s="1533"/>
      <c r="Y377" s="1533"/>
      <c r="Z377" s="1533"/>
    </row>
    <row r="378" spans="1:26" ht="12.75">
      <c r="A378" s="1533"/>
      <c r="B378" s="1545"/>
      <c r="C378" s="1545"/>
      <c r="D378" s="1546"/>
      <c r="E378" s="1547"/>
      <c r="F378" s="1547"/>
      <c r="G378" s="1547"/>
      <c r="H378" s="1547"/>
      <c r="I378" s="1547"/>
      <c r="J378" s="1547"/>
      <c r="K378" s="1545"/>
      <c r="L378" s="1533"/>
      <c r="M378" s="1533"/>
      <c r="N378" s="1533"/>
      <c r="O378" s="1533"/>
      <c r="P378" s="1533"/>
      <c r="Q378" s="1533"/>
      <c r="R378" s="1533"/>
      <c r="S378" s="1533"/>
      <c r="T378" s="1533"/>
      <c r="U378" s="1533"/>
      <c r="V378" s="1533"/>
      <c r="W378" s="1533"/>
      <c r="X378" s="1533"/>
      <c r="Y378" s="1533"/>
      <c r="Z378" s="1533"/>
    </row>
    <row r="379" spans="1:26" ht="12.75">
      <c r="A379" s="1533"/>
      <c r="B379" s="1545"/>
      <c r="C379" s="1545"/>
      <c r="D379" s="1546"/>
      <c r="E379" s="1547"/>
      <c r="F379" s="1547"/>
      <c r="G379" s="1547"/>
      <c r="H379" s="1547"/>
      <c r="I379" s="1547"/>
      <c r="J379" s="1547"/>
      <c r="K379" s="1545"/>
      <c r="L379" s="1533"/>
      <c r="M379" s="1533"/>
      <c r="N379" s="1533"/>
      <c r="O379" s="1533"/>
      <c r="P379" s="1533"/>
      <c r="Q379" s="1533"/>
      <c r="R379" s="1533"/>
      <c r="S379" s="1533"/>
      <c r="T379" s="1533"/>
      <c r="U379" s="1533"/>
      <c r="V379" s="1533"/>
      <c r="W379" s="1533"/>
      <c r="X379" s="1533"/>
      <c r="Y379" s="1533"/>
      <c r="Z379" s="1533"/>
    </row>
    <row r="380" spans="1:26" ht="12.75">
      <c r="A380" s="1533"/>
      <c r="B380" s="1545"/>
      <c r="C380" s="1545"/>
      <c r="D380" s="1546"/>
      <c r="E380" s="1547"/>
      <c r="F380" s="1547"/>
      <c r="G380" s="1547"/>
      <c r="H380" s="1547"/>
      <c r="I380" s="1547"/>
      <c r="J380" s="1547"/>
      <c r="K380" s="1545"/>
      <c r="L380" s="1533"/>
      <c r="M380" s="1533"/>
      <c r="N380" s="1533"/>
      <c r="O380" s="1533"/>
      <c r="P380" s="1533"/>
      <c r="Q380" s="1533"/>
      <c r="R380" s="1533"/>
      <c r="S380" s="1533"/>
      <c r="T380" s="1533"/>
      <c r="U380" s="1533"/>
      <c r="V380" s="1533"/>
      <c r="W380" s="1533"/>
      <c r="X380" s="1533"/>
      <c r="Y380" s="1533"/>
      <c r="Z380" s="1533"/>
    </row>
    <row r="381" spans="1:26" ht="12.75">
      <c r="A381" s="1533"/>
      <c r="B381" s="1545"/>
      <c r="C381" s="1545"/>
      <c r="D381" s="1546"/>
      <c r="E381" s="1547"/>
      <c r="F381" s="1547"/>
      <c r="G381" s="1547"/>
      <c r="H381" s="1547"/>
      <c r="I381" s="1547"/>
      <c r="J381" s="1547"/>
      <c r="K381" s="1545"/>
      <c r="L381" s="1533"/>
      <c r="M381" s="1533"/>
      <c r="N381" s="1533"/>
      <c r="O381" s="1533"/>
      <c r="P381" s="1533"/>
      <c r="Q381" s="1533"/>
      <c r="R381" s="1533"/>
      <c r="S381" s="1533"/>
      <c r="T381" s="1533"/>
      <c r="U381" s="1533"/>
      <c r="V381" s="1533"/>
      <c r="W381" s="1533"/>
      <c r="X381" s="1533"/>
      <c r="Y381" s="1533"/>
      <c r="Z381" s="1533"/>
    </row>
    <row r="382" spans="1:26" ht="12.75">
      <c r="A382" s="1533"/>
      <c r="B382" s="1545"/>
      <c r="C382" s="1545"/>
      <c r="D382" s="1546"/>
      <c r="E382" s="1547"/>
      <c r="F382" s="1547"/>
      <c r="G382" s="1547"/>
      <c r="H382" s="1547"/>
      <c r="I382" s="1547"/>
      <c r="J382" s="1547"/>
      <c r="K382" s="1545"/>
      <c r="L382" s="1533"/>
      <c r="M382" s="1533"/>
      <c r="N382" s="1533"/>
      <c r="O382" s="1533"/>
      <c r="P382" s="1533"/>
      <c r="Q382" s="1533"/>
      <c r="R382" s="1533"/>
      <c r="S382" s="1533"/>
      <c r="T382" s="1533"/>
      <c r="U382" s="1533"/>
      <c r="V382" s="1533"/>
      <c r="W382" s="1533"/>
      <c r="X382" s="1533"/>
      <c r="Y382" s="1533"/>
      <c r="Z382" s="1533"/>
    </row>
    <row r="383" spans="1:26" ht="12.75">
      <c r="A383" s="1533"/>
      <c r="B383" s="1545"/>
      <c r="C383" s="1545"/>
      <c r="D383" s="1546"/>
      <c r="E383" s="1547"/>
      <c r="F383" s="1547"/>
      <c r="G383" s="1547"/>
      <c r="H383" s="1547"/>
      <c r="I383" s="1547"/>
      <c r="J383" s="1547"/>
      <c r="K383" s="1545"/>
      <c r="L383" s="1533"/>
      <c r="M383" s="1533"/>
      <c r="N383" s="1533"/>
      <c r="O383" s="1533"/>
      <c r="P383" s="1533"/>
      <c r="Q383" s="1533"/>
      <c r="R383" s="1533"/>
      <c r="S383" s="1533"/>
      <c r="T383" s="1533"/>
      <c r="U383" s="1533"/>
      <c r="V383" s="1533"/>
      <c r="W383" s="1533"/>
      <c r="X383" s="1533"/>
      <c r="Y383" s="1533"/>
      <c r="Z383" s="1533"/>
    </row>
    <row r="384" spans="1:26" ht="12.75">
      <c r="A384" s="1533"/>
      <c r="B384" s="1545"/>
      <c r="C384" s="1545"/>
      <c r="D384" s="1546"/>
      <c r="E384" s="1547"/>
      <c r="F384" s="1547"/>
      <c r="G384" s="1547"/>
      <c r="H384" s="1547"/>
      <c r="I384" s="1547"/>
      <c r="J384" s="1547"/>
      <c r="K384" s="1545"/>
      <c r="L384" s="1533"/>
      <c r="M384" s="1533"/>
      <c r="N384" s="1533"/>
      <c r="O384" s="1533"/>
      <c r="P384" s="1533"/>
      <c r="Q384" s="1533"/>
      <c r="R384" s="1533"/>
      <c r="S384" s="1533"/>
      <c r="T384" s="1533"/>
      <c r="U384" s="1533"/>
      <c r="V384" s="1533"/>
      <c r="W384" s="1533"/>
      <c r="X384" s="1533"/>
      <c r="Y384" s="1533"/>
      <c r="Z384" s="1533"/>
    </row>
    <row r="385" spans="1:26" ht="12.75">
      <c r="A385" s="1533"/>
      <c r="B385" s="1545"/>
      <c r="C385" s="1545"/>
      <c r="D385" s="1546"/>
      <c r="E385" s="1547"/>
      <c r="F385" s="1547"/>
      <c r="G385" s="1547"/>
      <c r="H385" s="1547"/>
      <c r="I385" s="1547"/>
      <c r="J385" s="1547"/>
      <c r="K385" s="1545"/>
      <c r="L385" s="1533"/>
      <c r="M385" s="1533"/>
      <c r="N385" s="1533"/>
      <c r="O385" s="1533"/>
      <c r="P385" s="1533"/>
      <c r="Q385" s="1533"/>
      <c r="R385" s="1533"/>
      <c r="S385" s="1533"/>
      <c r="T385" s="1533"/>
      <c r="U385" s="1533"/>
      <c r="V385" s="1533"/>
      <c r="W385" s="1533"/>
      <c r="X385" s="1533"/>
      <c r="Y385" s="1533"/>
      <c r="Z385" s="1533"/>
    </row>
    <row r="386" spans="1:26" ht="12.75">
      <c r="A386" s="1533"/>
      <c r="B386" s="1545"/>
      <c r="C386" s="1545"/>
      <c r="D386" s="1546"/>
      <c r="E386" s="1547"/>
      <c r="F386" s="1547"/>
      <c r="G386" s="1547"/>
      <c r="H386" s="1547"/>
      <c r="I386" s="1547"/>
      <c r="J386" s="1547"/>
      <c r="K386" s="1545"/>
      <c r="L386" s="1533"/>
      <c r="M386" s="1533"/>
      <c r="N386" s="1533"/>
      <c r="O386" s="1533"/>
      <c r="P386" s="1533"/>
      <c r="Q386" s="1533"/>
      <c r="R386" s="1533"/>
      <c r="S386" s="1533"/>
      <c r="T386" s="1533"/>
      <c r="U386" s="1533"/>
      <c r="V386" s="1533"/>
      <c r="W386" s="1533"/>
      <c r="X386" s="1533"/>
      <c r="Y386" s="1533"/>
      <c r="Z386" s="1533"/>
    </row>
    <row r="387" spans="1:26" ht="12.75">
      <c r="A387" s="1533"/>
      <c r="B387" s="1545"/>
      <c r="C387" s="1545"/>
      <c r="D387" s="1546"/>
      <c r="E387" s="1547"/>
      <c r="F387" s="1547"/>
      <c r="G387" s="1547"/>
      <c r="H387" s="1547"/>
      <c r="I387" s="1547"/>
      <c r="J387" s="1547"/>
      <c r="K387" s="1545"/>
      <c r="L387" s="1533"/>
      <c r="M387" s="1533"/>
      <c r="N387" s="1533"/>
      <c r="O387" s="1533"/>
      <c r="P387" s="1533"/>
      <c r="Q387" s="1533"/>
      <c r="R387" s="1533"/>
      <c r="S387" s="1533"/>
      <c r="T387" s="1533"/>
      <c r="U387" s="1533"/>
      <c r="V387" s="1533"/>
      <c r="W387" s="1533"/>
      <c r="X387" s="1533"/>
      <c r="Y387" s="1533"/>
      <c r="Z387" s="1533"/>
    </row>
    <row r="388" spans="1:26" ht="12.75">
      <c r="A388" s="1533"/>
      <c r="B388" s="1545"/>
      <c r="C388" s="1545"/>
      <c r="D388" s="1546"/>
      <c r="E388" s="1547"/>
      <c r="F388" s="1547"/>
      <c r="G388" s="1547"/>
      <c r="H388" s="1547"/>
      <c r="I388" s="1547"/>
      <c r="J388" s="1547"/>
      <c r="K388" s="1545"/>
      <c r="L388" s="1533"/>
      <c r="M388" s="1533"/>
      <c r="N388" s="1533"/>
      <c r="O388" s="1533"/>
      <c r="P388" s="1533"/>
      <c r="Q388" s="1533"/>
      <c r="R388" s="1533"/>
      <c r="S388" s="1533"/>
      <c r="T388" s="1533"/>
      <c r="U388" s="1533"/>
      <c r="V388" s="1533"/>
      <c r="W388" s="1533"/>
      <c r="X388" s="1533"/>
      <c r="Y388" s="1533"/>
      <c r="Z388" s="1533"/>
    </row>
    <row r="389" spans="1:26" ht="12.75">
      <c r="A389" s="1533"/>
      <c r="B389" s="1545"/>
      <c r="C389" s="1545"/>
      <c r="D389" s="1546"/>
      <c r="E389" s="1547"/>
      <c r="F389" s="1547"/>
      <c r="G389" s="1547"/>
      <c r="H389" s="1547"/>
      <c r="I389" s="1547"/>
      <c r="J389" s="1547"/>
      <c r="K389" s="1545"/>
      <c r="L389" s="1533"/>
      <c r="M389" s="1533"/>
      <c r="N389" s="1533"/>
      <c r="O389" s="1533"/>
      <c r="P389" s="1533"/>
      <c r="Q389" s="1533"/>
      <c r="R389" s="1533"/>
      <c r="S389" s="1533"/>
      <c r="T389" s="1533"/>
      <c r="U389" s="1533"/>
      <c r="V389" s="1533"/>
      <c r="W389" s="1533"/>
      <c r="X389" s="1533"/>
      <c r="Y389" s="1533"/>
      <c r="Z389" s="1533"/>
    </row>
    <row r="390" spans="1:26" ht="12.75">
      <c r="A390" s="1533"/>
      <c r="B390" s="1545"/>
      <c r="C390" s="1545"/>
      <c r="D390" s="1546"/>
      <c r="E390" s="1547"/>
      <c r="F390" s="1547"/>
      <c r="G390" s="1547"/>
      <c r="H390" s="1547"/>
      <c r="I390" s="1547"/>
      <c r="J390" s="1547"/>
      <c r="K390" s="1545"/>
      <c r="L390" s="1533"/>
      <c r="M390" s="1533"/>
      <c r="N390" s="1533"/>
      <c r="O390" s="1533"/>
      <c r="P390" s="1533"/>
      <c r="Q390" s="1533"/>
      <c r="R390" s="1533"/>
      <c r="S390" s="1533"/>
      <c r="T390" s="1533"/>
      <c r="U390" s="1533"/>
      <c r="V390" s="1533"/>
      <c r="W390" s="1533"/>
      <c r="X390" s="1533"/>
      <c r="Y390" s="1533"/>
      <c r="Z390" s="1533"/>
    </row>
    <row r="391" spans="1:26" ht="12.75">
      <c r="A391" s="1533"/>
      <c r="B391" s="1545"/>
      <c r="C391" s="1545"/>
      <c r="D391" s="1546"/>
      <c r="E391" s="1547"/>
      <c r="F391" s="1547"/>
      <c r="G391" s="1547"/>
      <c r="H391" s="1547"/>
      <c r="I391" s="1547"/>
      <c r="J391" s="1547"/>
      <c r="K391" s="1545"/>
      <c r="L391" s="1533"/>
      <c r="M391" s="1533"/>
      <c r="N391" s="1533"/>
      <c r="O391" s="1533"/>
      <c r="P391" s="1533"/>
      <c r="Q391" s="1533"/>
      <c r="R391" s="1533"/>
      <c r="S391" s="1533"/>
      <c r="T391" s="1533"/>
      <c r="U391" s="1533"/>
      <c r="V391" s="1533"/>
      <c r="W391" s="1533"/>
      <c r="X391" s="1533"/>
      <c r="Y391" s="1533"/>
      <c r="Z391" s="1533"/>
    </row>
    <row r="392" spans="1:26" ht="12.75">
      <c r="A392" s="1533"/>
      <c r="B392" s="1545"/>
      <c r="C392" s="1545"/>
      <c r="D392" s="1546"/>
      <c r="E392" s="1547"/>
      <c r="F392" s="1547"/>
      <c r="G392" s="1547"/>
      <c r="H392" s="1547"/>
      <c r="I392" s="1547"/>
      <c r="J392" s="1547"/>
      <c r="K392" s="1545"/>
      <c r="L392" s="1533"/>
      <c r="M392" s="1533"/>
      <c r="N392" s="1533"/>
      <c r="O392" s="1533"/>
      <c r="P392" s="1533"/>
      <c r="Q392" s="1533"/>
      <c r="R392" s="1533"/>
      <c r="S392" s="1533"/>
      <c r="T392" s="1533"/>
      <c r="U392" s="1533"/>
      <c r="V392" s="1533"/>
      <c r="W392" s="1533"/>
      <c r="X392" s="1533"/>
      <c r="Y392" s="1533"/>
      <c r="Z392" s="1533"/>
    </row>
    <row r="393" spans="1:26" ht="12.75">
      <c r="A393" s="1533"/>
      <c r="B393" s="1545"/>
      <c r="C393" s="1545"/>
      <c r="D393" s="1546"/>
      <c r="E393" s="1547"/>
      <c r="F393" s="1547"/>
      <c r="G393" s="1547"/>
      <c r="H393" s="1547"/>
      <c r="I393" s="1547"/>
      <c r="J393" s="1547"/>
      <c r="K393" s="1545"/>
      <c r="L393" s="1533"/>
      <c r="M393" s="1533"/>
      <c r="N393" s="1533"/>
      <c r="O393" s="1533"/>
      <c r="P393" s="1533"/>
      <c r="Q393" s="1533"/>
      <c r="R393" s="1533"/>
      <c r="S393" s="1533"/>
      <c r="T393" s="1533"/>
      <c r="U393" s="1533"/>
      <c r="V393" s="1533"/>
      <c r="W393" s="1533"/>
      <c r="X393" s="1533"/>
      <c r="Y393" s="1533"/>
      <c r="Z393" s="1533"/>
    </row>
    <row r="394" spans="1:26" ht="12.75">
      <c r="A394" s="1533"/>
      <c r="B394" s="1545"/>
      <c r="C394" s="1545"/>
      <c r="D394" s="1546"/>
      <c r="E394" s="1547"/>
      <c r="F394" s="1547"/>
      <c r="G394" s="1547"/>
      <c r="H394" s="1547"/>
      <c r="I394" s="1547"/>
      <c r="J394" s="1547"/>
      <c r="K394" s="1545"/>
      <c r="L394" s="1533"/>
      <c r="M394" s="1533"/>
      <c r="N394" s="1533"/>
      <c r="O394" s="1533"/>
      <c r="P394" s="1533"/>
      <c r="Q394" s="1533"/>
      <c r="R394" s="1533"/>
      <c r="S394" s="1533"/>
      <c r="T394" s="1533"/>
      <c r="U394" s="1533"/>
      <c r="V394" s="1533"/>
      <c r="W394" s="1533"/>
      <c r="X394" s="1533"/>
      <c r="Y394" s="1533"/>
      <c r="Z394" s="1533"/>
    </row>
    <row r="395" spans="1:26" ht="12.75">
      <c r="A395" s="1533"/>
      <c r="B395" s="1545"/>
      <c r="C395" s="1545"/>
      <c r="D395" s="1546"/>
      <c r="E395" s="1547"/>
      <c r="F395" s="1547"/>
      <c r="G395" s="1547"/>
      <c r="H395" s="1547"/>
      <c r="I395" s="1547"/>
      <c r="J395" s="1547"/>
      <c r="K395" s="1545"/>
      <c r="L395" s="1533"/>
      <c r="M395" s="1533"/>
      <c r="N395" s="1533"/>
      <c r="O395" s="1533"/>
      <c r="P395" s="1533"/>
      <c r="Q395" s="1533"/>
      <c r="R395" s="1533"/>
      <c r="S395" s="1533"/>
      <c r="T395" s="1533"/>
      <c r="U395" s="1533"/>
      <c r="V395" s="1533"/>
      <c r="W395" s="1533"/>
      <c r="X395" s="1533"/>
      <c r="Y395" s="1533"/>
      <c r="Z395" s="1533"/>
    </row>
    <row r="396" spans="1:26" ht="12.75">
      <c r="A396" s="1533"/>
      <c r="B396" s="1545"/>
      <c r="C396" s="1545"/>
      <c r="D396" s="1546"/>
      <c r="E396" s="1547"/>
      <c r="F396" s="1547"/>
      <c r="G396" s="1547"/>
      <c r="H396" s="1547"/>
      <c r="I396" s="1547"/>
      <c r="J396" s="1547"/>
      <c r="K396" s="1545"/>
      <c r="L396" s="1533"/>
      <c r="M396" s="1533"/>
      <c r="N396" s="1533"/>
      <c r="O396" s="1533"/>
      <c r="P396" s="1533"/>
      <c r="Q396" s="1533"/>
      <c r="R396" s="1533"/>
      <c r="S396" s="1533"/>
      <c r="T396" s="1533"/>
      <c r="U396" s="1533"/>
      <c r="V396" s="1533"/>
      <c r="W396" s="1533"/>
      <c r="X396" s="1533"/>
      <c r="Y396" s="1533"/>
      <c r="Z396" s="1533"/>
    </row>
    <row r="397" spans="1:26" ht="12.75">
      <c r="A397" s="1533"/>
      <c r="B397" s="1545"/>
      <c r="C397" s="1545"/>
      <c r="D397" s="1546"/>
      <c r="E397" s="1547"/>
      <c r="F397" s="1547"/>
      <c r="G397" s="1547"/>
      <c r="H397" s="1547"/>
      <c r="I397" s="1547"/>
      <c r="J397" s="1547"/>
      <c r="K397" s="1545"/>
      <c r="L397" s="1533"/>
      <c r="M397" s="1533"/>
      <c r="N397" s="1533"/>
      <c r="O397" s="1533"/>
      <c r="P397" s="1533"/>
      <c r="Q397" s="1533"/>
      <c r="R397" s="1533"/>
      <c r="S397" s="1533"/>
      <c r="T397" s="1533"/>
      <c r="U397" s="1533"/>
      <c r="V397" s="1533"/>
      <c r="W397" s="1533"/>
      <c r="X397" s="1533"/>
      <c r="Y397" s="1533"/>
      <c r="Z397" s="1533"/>
    </row>
    <row r="398" spans="1:26" ht="12.75">
      <c r="A398" s="1533"/>
      <c r="B398" s="1545"/>
      <c r="C398" s="1545"/>
      <c r="D398" s="1546"/>
      <c r="E398" s="1547"/>
      <c r="F398" s="1547"/>
      <c r="G398" s="1547"/>
      <c r="H398" s="1547"/>
      <c r="I398" s="1547"/>
      <c r="J398" s="1547"/>
      <c r="K398" s="1545"/>
      <c r="L398" s="1533"/>
      <c r="M398" s="1533"/>
      <c r="N398" s="1533"/>
      <c r="O398" s="1533"/>
      <c r="P398" s="1533"/>
      <c r="Q398" s="1533"/>
      <c r="R398" s="1533"/>
      <c r="S398" s="1533"/>
      <c r="T398" s="1533"/>
      <c r="U398" s="1533"/>
      <c r="V398" s="1533"/>
      <c r="W398" s="1533"/>
      <c r="X398" s="1533"/>
      <c r="Y398" s="1533"/>
      <c r="Z398" s="1533"/>
    </row>
    <row r="399" spans="1:26" ht="12.75">
      <c r="A399" s="1533"/>
      <c r="B399" s="1545"/>
      <c r="C399" s="1545"/>
      <c r="D399" s="1546"/>
      <c r="E399" s="1547"/>
      <c r="F399" s="1547"/>
      <c r="G399" s="1547"/>
      <c r="H399" s="1547"/>
      <c r="I399" s="1547"/>
      <c r="J399" s="1547"/>
      <c r="K399" s="1545"/>
      <c r="L399" s="1533"/>
      <c r="M399" s="1533"/>
      <c r="N399" s="1533"/>
      <c r="O399" s="1533"/>
      <c r="P399" s="1533"/>
      <c r="Q399" s="1533"/>
      <c r="R399" s="1533"/>
      <c r="S399" s="1533"/>
      <c r="T399" s="1533"/>
      <c r="U399" s="1533"/>
      <c r="V399" s="1533"/>
      <c r="W399" s="1533"/>
      <c r="X399" s="1533"/>
      <c r="Y399" s="1533"/>
      <c r="Z399" s="1533"/>
    </row>
    <row r="400" spans="1:26" ht="12.75">
      <c r="A400" s="1533"/>
      <c r="B400" s="1545"/>
      <c r="C400" s="1545"/>
      <c r="D400" s="1546"/>
      <c r="E400" s="1547"/>
      <c r="F400" s="1547"/>
      <c r="G400" s="1547"/>
      <c r="H400" s="1547"/>
      <c r="I400" s="1547"/>
      <c r="J400" s="1547"/>
      <c r="K400" s="1545"/>
      <c r="L400" s="1533"/>
      <c r="M400" s="1533"/>
      <c r="N400" s="1533"/>
      <c r="O400" s="1533"/>
      <c r="P400" s="1533"/>
      <c r="Q400" s="1533"/>
      <c r="R400" s="1533"/>
      <c r="S400" s="1533"/>
      <c r="T400" s="1533"/>
      <c r="U400" s="1533"/>
      <c r="V400" s="1533"/>
      <c r="W400" s="1533"/>
      <c r="X400" s="1533"/>
      <c r="Y400" s="1533"/>
      <c r="Z400" s="1533"/>
    </row>
    <row r="401" spans="1:26" ht="12.75">
      <c r="A401" s="1533"/>
      <c r="B401" s="1545"/>
      <c r="C401" s="1545"/>
      <c r="D401" s="1546"/>
      <c r="E401" s="1547"/>
      <c r="F401" s="1547"/>
      <c r="G401" s="1547"/>
      <c r="H401" s="1547"/>
      <c r="I401" s="1547"/>
      <c r="J401" s="1547"/>
      <c r="K401" s="1545"/>
      <c r="L401" s="1533"/>
      <c r="M401" s="1533"/>
      <c r="N401" s="1533"/>
      <c r="O401" s="1533"/>
      <c r="P401" s="1533"/>
      <c r="Q401" s="1533"/>
      <c r="R401" s="1533"/>
      <c r="S401" s="1533"/>
      <c r="T401" s="1533"/>
      <c r="U401" s="1533"/>
      <c r="V401" s="1533"/>
      <c r="W401" s="1533"/>
      <c r="X401" s="1533"/>
      <c r="Y401" s="1533"/>
      <c r="Z401" s="1533"/>
    </row>
    <row r="402" spans="1:26" ht="12.75">
      <c r="A402" s="1533"/>
      <c r="B402" s="1545"/>
      <c r="C402" s="1545"/>
      <c r="D402" s="1546"/>
      <c r="E402" s="1547"/>
      <c r="F402" s="1547"/>
      <c r="G402" s="1547"/>
      <c r="H402" s="1547"/>
      <c r="I402" s="1547"/>
      <c r="J402" s="1547"/>
      <c r="K402" s="1545"/>
      <c r="L402" s="1533"/>
      <c r="M402" s="1533"/>
      <c r="N402" s="1533"/>
      <c r="O402" s="1533"/>
      <c r="P402" s="1533"/>
      <c r="Q402" s="1533"/>
      <c r="R402" s="1533"/>
      <c r="S402" s="1533"/>
      <c r="T402" s="1533"/>
      <c r="U402" s="1533"/>
      <c r="V402" s="1533"/>
      <c r="W402" s="1533"/>
      <c r="X402" s="1533"/>
      <c r="Y402" s="1533"/>
      <c r="Z402" s="1533"/>
    </row>
    <row r="403" spans="1:26" ht="12.75">
      <c r="A403" s="1533"/>
      <c r="B403" s="1545"/>
      <c r="C403" s="1545"/>
      <c r="D403" s="1546"/>
      <c r="E403" s="1547"/>
      <c r="F403" s="1547"/>
      <c r="G403" s="1547"/>
      <c r="H403" s="1547"/>
      <c r="I403" s="1547"/>
      <c r="J403" s="1547"/>
      <c r="K403" s="1545"/>
      <c r="L403" s="1533"/>
      <c r="M403" s="1533"/>
      <c r="N403" s="1533"/>
      <c r="O403" s="1533"/>
      <c r="P403" s="1533"/>
      <c r="Q403" s="1533"/>
      <c r="R403" s="1533"/>
      <c r="S403" s="1533"/>
      <c r="T403" s="1533"/>
      <c r="U403" s="1533"/>
      <c r="V403" s="1533"/>
      <c r="W403" s="1533"/>
      <c r="X403" s="1533"/>
      <c r="Y403" s="1533"/>
      <c r="Z403" s="1533"/>
    </row>
    <row r="404" spans="1:26" ht="12.75">
      <c r="A404" s="1533"/>
      <c r="B404" s="1545"/>
      <c r="C404" s="1545"/>
      <c r="D404" s="1546"/>
      <c r="E404" s="1547"/>
      <c r="F404" s="1547"/>
      <c r="G404" s="1547"/>
      <c r="H404" s="1547"/>
      <c r="I404" s="1547"/>
      <c r="J404" s="1547"/>
      <c r="K404" s="1545"/>
      <c r="L404" s="1533"/>
      <c r="M404" s="1533"/>
      <c r="N404" s="1533"/>
      <c r="O404" s="1533"/>
      <c r="P404" s="1533"/>
      <c r="Q404" s="1533"/>
      <c r="R404" s="1533"/>
      <c r="S404" s="1533"/>
      <c r="T404" s="1533"/>
      <c r="U404" s="1533"/>
      <c r="V404" s="1533"/>
      <c r="W404" s="1533"/>
      <c r="X404" s="1533"/>
      <c r="Y404" s="1533"/>
      <c r="Z404" s="1533"/>
    </row>
    <row r="405" spans="1:26" ht="12.75">
      <c r="A405" s="1533"/>
      <c r="B405" s="1545"/>
      <c r="C405" s="1545"/>
      <c r="D405" s="1546"/>
      <c r="E405" s="1547"/>
      <c r="F405" s="1547"/>
      <c r="G405" s="1547"/>
      <c r="H405" s="1547"/>
      <c r="I405" s="1547"/>
      <c r="J405" s="1547"/>
      <c r="K405" s="1545"/>
      <c r="L405" s="1533"/>
      <c r="M405" s="1533"/>
      <c r="N405" s="1533"/>
      <c r="O405" s="1533"/>
      <c r="P405" s="1533"/>
      <c r="Q405" s="1533"/>
      <c r="R405" s="1533"/>
      <c r="S405" s="1533"/>
      <c r="T405" s="1533"/>
      <c r="U405" s="1533"/>
      <c r="V405" s="1533"/>
      <c r="W405" s="1533"/>
      <c r="X405" s="1533"/>
      <c r="Y405" s="1533"/>
      <c r="Z405" s="1533"/>
    </row>
    <row r="406" spans="1:26" ht="12.75">
      <c r="A406" s="1533"/>
      <c r="B406" s="1545"/>
      <c r="C406" s="1545"/>
      <c r="D406" s="1546"/>
      <c r="E406" s="1547"/>
      <c r="F406" s="1547"/>
      <c r="G406" s="1547"/>
      <c r="H406" s="1547"/>
      <c r="I406" s="1547"/>
      <c r="J406" s="1547"/>
      <c r="K406" s="1545"/>
      <c r="L406" s="1533"/>
      <c r="M406" s="1533"/>
      <c r="N406" s="1533"/>
      <c r="O406" s="1533"/>
      <c r="P406" s="1533"/>
      <c r="Q406" s="1533"/>
      <c r="R406" s="1533"/>
      <c r="S406" s="1533"/>
      <c r="T406" s="1533"/>
      <c r="U406" s="1533"/>
      <c r="V406" s="1533"/>
      <c r="W406" s="1533"/>
      <c r="X406" s="1533"/>
      <c r="Y406" s="1533"/>
      <c r="Z406" s="1533"/>
    </row>
    <row r="407" spans="1:26" ht="12.75">
      <c r="A407" s="1533"/>
      <c r="B407" s="1545"/>
      <c r="C407" s="1545"/>
      <c r="D407" s="1546"/>
      <c r="E407" s="1547"/>
      <c r="F407" s="1547"/>
      <c r="G407" s="1547"/>
      <c r="H407" s="1547"/>
      <c r="I407" s="1547"/>
      <c r="J407" s="1547"/>
      <c r="K407" s="1545"/>
      <c r="L407" s="1533"/>
      <c r="M407" s="1533"/>
      <c r="N407" s="1533"/>
      <c r="O407" s="1533"/>
      <c r="P407" s="1533"/>
      <c r="Q407" s="1533"/>
      <c r="R407" s="1533"/>
      <c r="S407" s="1533"/>
      <c r="T407" s="1533"/>
      <c r="U407" s="1533"/>
      <c r="V407" s="1533"/>
      <c r="W407" s="1533"/>
      <c r="X407" s="1533"/>
      <c r="Y407" s="1533"/>
      <c r="Z407" s="1533"/>
    </row>
    <row r="408" spans="1:26" ht="12.75">
      <c r="A408" s="1533"/>
      <c r="B408" s="1545"/>
      <c r="C408" s="1545"/>
      <c r="D408" s="1546"/>
      <c r="E408" s="1547"/>
      <c r="F408" s="1547"/>
      <c r="G408" s="1547"/>
      <c r="H408" s="1547"/>
      <c r="I408" s="1547"/>
      <c r="J408" s="1547"/>
      <c r="K408" s="1545"/>
      <c r="L408" s="1533"/>
      <c r="M408" s="1533"/>
      <c r="N408" s="1533"/>
      <c r="O408" s="1533"/>
      <c r="P408" s="1533"/>
      <c r="Q408" s="1533"/>
      <c r="R408" s="1533"/>
      <c r="S408" s="1533"/>
      <c r="T408" s="1533"/>
      <c r="U408" s="1533"/>
      <c r="V408" s="1533"/>
      <c r="W408" s="1533"/>
      <c r="X408" s="1533"/>
      <c r="Y408" s="1533"/>
      <c r="Z408" s="1533"/>
    </row>
    <row r="409" spans="1:26" ht="12.75">
      <c r="A409" s="1533"/>
      <c r="B409" s="1545"/>
      <c r="C409" s="1545"/>
      <c r="D409" s="1546"/>
      <c r="E409" s="1547"/>
      <c r="F409" s="1547"/>
      <c r="G409" s="1547"/>
      <c r="H409" s="1547"/>
      <c r="I409" s="1547"/>
      <c r="J409" s="1547"/>
      <c r="K409" s="1545"/>
      <c r="L409" s="1533"/>
      <c r="M409" s="1533"/>
      <c r="N409" s="1533"/>
      <c r="O409" s="1533"/>
      <c r="P409" s="1533"/>
      <c r="Q409" s="1533"/>
      <c r="R409" s="1533"/>
      <c r="S409" s="1533"/>
      <c r="T409" s="1533"/>
      <c r="U409" s="1533"/>
      <c r="V409" s="1533"/>
      <c r="W409" s="1533"/>
      <c r="X409" s="1533"/>
      <c r="Y409" s="1533"/>
      <c r="Z409" s="1533"/>
    </row>
    <row r="410" spans="1:26" ht="12.75">
      <c r="A410" s="1533"/>
      <c r="B410" s="1545"/>
      <c r="C410" s="1545"/>
      <c r="D410" s="1546"/>
      <c r="E410" s="1547"/>
      <c r="F410" s="1547"/>
      <c r="G410" s="1547"/>
      <c r="H410" s="1547"/>
      <c r="I410" s="1547"/>
      <c r="J410" s="1547"/>
      <c r="K410" s="1545"/>
      <c r="L410" s="1533"/>
      <c r="M410" s="1533"/>
      <c r="N410" s="1533"/>
      <c r="O410" s="1533"/>
      <c r="P410" s="1533"/>
      <c r="Q410" s="1533"/>
      <c r="R410" s="1533"/>
      <c r="S410" s="1533"/>
      <c r="T410" s="1533"/>
      <c r="U410" s="1533"/>
      <c r="V410" s="1533"/>
      <c r="W410" s="1533"/>
      <c r="X410" s="1533"/>
      <c r="Y410" s="1533"/>
      <c r="Z410" s="1533"/>
    </row>
    <row r="411" spans="1:26" ht="12.75">
      <c r="A411" s="1533"/>
      <c r="B411" s="1545"/>
      <c r="C411" s="1545"/>
      <c r="D411" s="1546"/>
      <c r="E411" s="1547"/>
      <c r="F411" s="1547"/>
      <c r="G411" s="1547"/>
      <c r="H411" s="1547"/>
      <c r="I411" s="1547"/>
      <c r="J411" s="1547"/>
      <c r="K411" s="1545"/>
      <c r="L411" s="1533"/>
      <c r="M411" s="1533"/>
      <c r="N411" s="1533"/>
      <c r="O411" s="1533"/>
      <c r="P411" s="1533"/>
      <c r="Q411" s="1533"/>
      <c r="R411" s="1533"/>
      <c r="S411" s="1533"/>
      <c r="T411" s="1533"/>
      <c r="U411" s="1533"/>
      <c r="V411" s="1533"/>
      <c r="W411" s="1533"/>
      <c r="X411" s="1533"/>
      <c r="Y411" s="1533"/>
      <c r="Z411" s="1533"/>
    </row>
    <row r="412" spans="1:26" ht="12.75">
      <c r="A412" s="1533"/>
      <c r="B412" s="1545"/>
      <c r="C412" s="1545"/>
      <c r="D412" s="1546"/>
      <c r="E412" s="1547"/>
      <c r="F412" s="1547"/>
      <c r="G412" s="1547"/>
      <c r="H412" s="1547"/>
      <c r="I412" s="1547"/>
      <c r="J412" s="1547"/>
      <c r="K412" s="1545"/>
      <c r="L412" s="1533"/>
      <c r="M412" s="1533"/>
      <c r="N412" s="1533"/>
      <c r="O412" s="1533"/>
      <c r="P412" s="1533"/>
      <c r="Q412" s="1533"/>
      <c r="R412" s="1533"/>
      <c r="S412" s="1533"/>
      <c r="T412" s="1533"/>
      <c r="U412" s="1533"/>
      <c r="V412" s="1533"/>
      <c r="W412" s="1533"/>
      <c r="X412" s="1533"/>
      <c r="Y412" s="1533"/>
      <c r="Z412" s="1533"/>
    </row>
    <row r="413" spans="1:26" ht="12.75">
      <c r="A413" s="1533"/>
      <c r="B413" s="1545"/>
      <c r="C413" s="1545"/>
      <c r="D413" s="1546"/>
      <c r="E413" s="1547"/>
      <c r="F413" s="1547"/>
      <c r="G413" s="1547"/>
      <c r="H413" s="1547"/>
      <c r="I413" s="1547"/>
      <c r="J413" s="1547"/>
      <c r="K413" s="1545"/>
      <c r="L413" s="1533"/>
      <c r="M413" s="1533"/>
      <c r="N413" s="1533"/>
      <c r="O413" s="1533"/>
      <c r="P413" s="1533"/>
      <c r="Q413" s="1533"/>
      <c r="R413" s="1533"/>
      <c r="S413" s="1533"/>
      <c r="T413" s="1533"/>
      <c r="U413" s="1533"/>
      <c r="V413" s="1533"/>
      <c r="W413" s="1533"/>
      <c r="X413" s="1533"/>
      <c r="Y413" s="1533"/>
      <c r="Z413" s="1533"/>
    </row>
    <row r="414" spans="1:26" ht="12.75">
      <c r="A414" s="1533"/>
      <c r="B414" s="1545"/>
      <c r="C414" s="1545"/>
      <c r="D414" s="1546"/>
      <c r="E414" s="1547"/>
      <c r="F414" s="1547"/>
      <c r="G414" s="1547"/>
      <c r="H414" s="1547"/>
      <c r="I414" s="1547"/>
      <c r="J414" s="1547"/>
      <c r="K414" s="1545"/>
      <c r="L414" s="1533"/>
      <c r="M414" s="1533"/>
      <c r="N414" s="1533"/>
      <c r="O414" s="1533"/>
      <c r="P414" s="1533"/>
      <c r="Q414" s="1533"/>
      <c r="R414" s="1533"/>
      <c r="S414" s="1533"/>
      <c r="T414" s="1533"/>
      <c r="U414" s="1533"/>
      <c r="V414" s="1533"/>
      <c r="W414" s="1533"/>
      <c r="X414" s="1533"/>
      <c r="Y414" s="1533"/>
      <c r="Z414" s="1533"/>
    </row>
    <row r="415" spans="1:26" ht="12.75">
      <c r="A415" s="1533"/>
      <c r="B415" s="1545"/>
      <c r="C415" s="1545"/>
      <c r="D415" s="1546"/>
      <c r="E415" s="1547"/>
      <c r="F415" s="1547"/>
      <c r="G415" s="1547"/>
      <c r="H415" s="1547"/>
      <c r="I415" s="1547"/>
      <c r="J415" s="1547"/>
      <c r="K415" s="1545"/>
      <c r="L415" s="1533"/>
      <c r="M415" s="1533"/>
      <c r="N415" s="1533"/>
      <c r="O415" s="1533"/>
      <c r="P415" s="1533"/>
      <c r="Q415" s="1533"/>
      <c r="R415" s="1533"/>
      <c r="S415" s="1533"/>
      <c r="T415" s="1533"/>
      <c r="U415" s="1533"/>
      <c r="V415" s="1533"/>
      <c r="W415" s="1533"/>
      <c r="X415" s="1533"/>
      <c r="Y415" s="1533"/>
      <c r="Z415" s="1533"/>
    </row>
    <row r="416" spans="1:26" ht="12.75">
      <c r="A416" s="1533"/>
      <c r="B416" s="1545"/>
      <c r="C416" s="1545"/>
      <c r="D416" s="1546"/>
      <c r="E416" s="1547"/>
      <c r="F416" s="1547"/>
      <c r="G416" s="1547"/>
      <c r="H416" s="1547"/>
      <c r="I416" s="1547"/>
      <c r="J416" s="1547"/>
      <c r="K416" s="1545"/>
      <c r="L416" s="1533"/>
      <c r="M416" s="1533"/>
      <c r="N416" s="1533"/>
      <c r="O416" s="1533"/>
      <c r="P416" s="1533"/>
      <c r="Q416" s="1533"/>
      <c r="R416" s="1533"/>
      <c r="S416" s="1533"/>
      <c r="T416" s="1533"/>
      <c r="U416" s="1533"/>
      <c r="V416" s="1533"/>
      <c r="W416" s="1533"/>
      <c r="X416" s="1533"/>
      <c r="Y416" s="1533"/>
      <c r="Z416" s="1533"/>
    </row>
    <row r="417" spans="1:26" ht="12.75">
      <c r="A417" s="1533"/>
      <c r="B417" s="1545"/>
      <c r="C417" s="1545"/>
      <c r="D417" s="1546"/>
      <c r="E417" s="1547"/>
      <c r="F417" s="1547"/>
      <c r="G417" s="1547"/>
      <c r="H417" s="1547"/>
      <c r="I417" s="1547"/>
      <c r="J417" s="1547"/>
      <c r="K417" s="1545"/>
      <c r="L417" s="1533"/>
      <c r="M417" s="1533"/>
      <c r="N417" s="1533"/>
      <c r="O417" s="1533"/>
      <c r="P417" s="1533"/>
      <c r="Q417" s="1533"/>
      <c r="R417" s="1533"/>
      <c r="S417" s="1533"/>
      <c r="T417" s="1533"/>
      <c r="U417" s="1533"/>
      <c r="V417" s="1533"/>
      <c r="W417" s="1533"/>
      <c r="X417" s="1533"/>
      <c r="Y417" s="1533"/>
      <c r="Z417" s="1533"/>
    </row>
    <row r="418" spans="1:26" ht="12.75">
      <c r="A418" s="1533"/>
      <c r="B418" s="1545"/>
      <c r="C418" s="1545"/>
      <c r="D418" s="1546"/>
      <c r="E418" s="1547"/>
      <c r="F418" s="1547"/>
      <c r="G418" s="1547"/>
      <c r="H418" s="1547"/>
      <c r="I418" s="1547"/>
      <c r="J418" s="1547"/>
      <c r="K418" s="1545"/>
      <c r="L418" s="1533"/>
      <c r="M418" s="1533"/>
      <c r="N418" s="1533"/>
      <c r="O418" s="1533"/>
      <c r="P418" s="1533"/>
      <c r="Q418" s="1533"/>
      <c r="R418" s="1533"/>
      <c r="S418" s="1533"/>
      <c r="T418" s="1533"/>
      <c r="U418" s="1533"/>
      <c r="V418" s="1533"/>
      <c r="W418" s="1533"/>
      <c r="X418" s="1533"/>
      <c r="Y418" s="1533"/>
      <c r="Z418" s="1533"/>
    </row>
    <row r="419" spans="1:26" ht="12.75">
      <c r="A419" s="1533"/>
      <c r="B419" s="1545"/>
      <c r="C419" s="1545"/>
      <c r="D419" s="1546"/>
      <c r="E419" s="1547"/>
      <c r="F419" s="1547"/>
      <c r="G419" s="1547"/>
      <c r="H419" s="1547"/>
      <c r="I419" s="1547"/>
      <c r="J419" s="1547"/>
      <c r="K419" s="1545"/>
      <c r="L419" s="1533"/>
      <c r="M419" s="1533"/>
      <c r="N419" s="1533"/>
      <c r="O419" s="1533"/>
      <c r="P419" s="1533"/>
      <c r="Q419" s="1533"/>
      <c r="R419" s="1533"/>
      <c r="S419" s="1533"/>
      <c r="T419" s="1533"/>
      <c r="U419" s="1533"/>
      <c r="V419" s="1533"/>
      <c r="W419" s="1533"/>
      <c r="X419" s="1533"/>
      <c r="Y419" s="1533"/>
      <c r="Z419" s="1533"/>
    </row>
    <row r="420" spans="1:26" ht="12.75">
      <c r="A420" s="1533"/>
      <c r="B420" s="1545"/>
      <c r="C420" s="1545"/>
      <c r="D420" s="1546"/>
      <c r="E420" s="1547"/>
      <c r="F420" s="1547"/>
      <c r="G420" s="1547"/>
      <c r="H420" s="1547"/>
      <c r="I420" s="1547"/>
      <c r="J420" s="1547"/>
      <c r="K420" s="1545"/>
      <c r="L420" s="1533"/>
      <c r="M420" s="1533"/>
      <c r="N420" s="1533"/>
      <c r="O420" s="1533"/>
      <c r="P420" s="1533"/>
      <c r="Q420" s="1533"/>
      <c r="R420" s="1533"/>
      <c r="S420" s="1533"/>
      <c r="T420" s="1533"/>
      <c r="U420" s="1533"/>
      <c r="V420" s="1533"/>
      <c r="W420" s="1533"/>
      <c r="X420" s="1533"/>
      <c r="Y420" s="1533"/>
      <c r="Z420" s="1533"/>
    </row>
    <row r="421" spans="1:26" ht="12.75">
      <c r="A421" s="1533"/>
      <c r="B421" s="1545"/>
      <c r="C421" s="1545"/>
      <c r="D421" s="1546"/>
      <c r="E421" s="1547"/>
      <c r="F421" s="1547"/>
      <c r="G421" s="1547"/>
      <c r="H421" s="1547"/>
      <c r="I421" s="1547"/>
      <c r="J421" s="1547"/>
      <c r="K421" s="1545"/>
      <c r="L421" s="1533"/>
      <c r="M421" s="1533"/>
      <c r="N421" s="1533"/>
      <c r="O421" s="1533"/>
      <c r="P421" s="1533"/>
      <c r="Q421" s="1533"/>
      <c r="R421" s="1533"/>
      <c r="S421" s="1533"/>
      <c r="T421" s="1533"/>
      <c r="U421" s="1533"/>
      <c r="V421" s="1533"/>
      <c r="W421" s="1533"/>
      <c r="X421" s="1533"/>
      <c r="Y421" s="1533"/>
      <c r="Z421" s="1533"/>
    </row>
    <row r="422" spans="1:26" ht="12.75">
      <c r="A422" s="1533"/>
      <c r="B422" s="1545"/>
      <c r="C422" s="1545"/>
      <c r="D422" s="1546"/>
      <c r="E422" s="1547"/>
      <c r="F422" s="1547"/>
      <c r="G422" s="1547"/>
      <c r="H422" s="1547"/>
      <c r="I422" s="1547"/>
      <c r="J422" s="1547"/>
      <c r="K422" s="1545"/>
      <c r="L422" s="1533"/>
      <c r="M422" s="1533"/>
      <c r="N422" s="1533"/>
      <c r="O422" s="1533"/>
      <c r="P422" s="1533"/>
      <c r="Q422" s="1533"/>
      <c r="R422" s="1533"/>
      <c r="S422" s="1533"/>
      <c r="T422" s="1533"/>
      <c r="U422" s="1533"/>
      <c r="V422" s="1533"/>
      <c r="W422" s="1533"/>
      <c r="X422" s="1533"/>
      <c r="Y422" s="1533"/>
      <c r="Z422" s="1533"/>
    </row>
    <row r="423" spans="1:26" ht="12.75">
      <c r="A423" s="1533"/>
      <c r="B423" s="1545"/>
      <c r="C423" s="1545"/>
      <c r="D423" s="1546"/>
      <c r="E423" s="1547"/>
      <c r="F423" s="1547"/>
      <c r="G423" s="1547"/>
      <c r="H423" s="1547"/>
      <c r="I423" s="1547"/>
      <c r="J423" s="1547"/>
      <c r="K423" s="1545"/>
      <c r="L423" s="1533"/>
      <c r="M423" s="1533"/>
      <c r="N423" s="1533"/>
      <c r="O423" s="1533"/>
      <c r="P423" s="1533"/>
      <c r="Q423" s="1533"/>
      <c r="R423" s="1533"/>
      <c r="S423" s="1533"/>
      <c r="T423" s="1533"/>
      <c r="U423" s="1533"/>
      <c r="V423" s="1533"/>
      <c r="W423" s="1533"/>
      <c r="X423" s="1533"/>
      <c r="Y423" s="1533"/>
      <c r="Z423" s="1533"/>
    </row>
    <row r="424" spans="1:26" ht="12.75">
      <c r="A424" s="1533"/>
      <c r="B424" s="1545"/>
      <c r="C424" s="1545"/>
      <c r="D424" s="1546"/>
      <c r="E424" s="1547"/>
      <c r="F424" s="1547"/>
      <c r="G424" s="1547"/>
      <c r="H424" s="1547"/>
      <c r="I424" s="1547"/>
      <c r="J424" s="1547"/>
      <c r="K424" s="1545"/>
      <c r="L424" s="1533"/>
      <c r="M424" s="1533"/>
      <c r="N424" s="1533"/>
      <c r="O424" s="1533"/>
      <c r="P424" s="1533"/>
      <c r="Q424" s="1533"/>
      <c r="R424" s="1533"/>
      <c r="S424" s="1533"/>
      <c r="T424" s="1533"/>
      <c r="U424" s="1533"/>
      <c r="V424" s="1533"/>
      <c r="W424" s="1533"/>
      <c r="X424" s="1533"/>
      <c r="Y424" s="1533"/>
      <c r="Z424" s="1533"/>
    </row>
    <row r="425" spans="1:26" ht="12.75">
      <c r="A425" s="1533"/>
      <c r="B425" s="1545"/>
      <c r="C425" s="1545"/>
      <c r="D425" s="1546"/>
      <c r="E425" s="1547"/>
      <c r="F425" s="1547"/>
      <c r="G425" s="1547"/>
      <c r="H425" s="1547"/>
      <c r="I425" s="1547"/>
      <c r="J425" s="1547"/>
      <c r="K425" s="1545"/>
      <c r="L425" s="1533"/>
      <c r="M425" s="1533"/>
      <c r="N425" s="1533"/>
      <c r="O425" s="1533"/>
      <c r="P425" s="1533"/>
      <c r="Q425" s="1533"/>
      <c r="R425" s="1533"/>
      <c r="S425" s="1533"/>
      <c r="T425" s="1533"/>
      <c r="U425" s="1533"/>
      <c r="V425" s="1533"/>
      <c r="W425" s="1533"/>
      <c r="X425" s="1533"/>
      <c r="Y425" s="1533"/>
      <c r="Z425" s="1533"/>
    </row>
    <row r="426" spans="1:26" ht="12.75">
      <c r="A426" s="1533"/>
      <c r="B426" s="1545"/>
      <c r="C426" s="1545"/>
      <c r="D426" s="1546"/>
      <c r="E426" s="1547"/>
      <c r="F426" s="1547"/>
      <c r="G426" s="1547"/>
      <c r="H426" s="1547"/>
      <c r="I426" s="1547"/>
      <c r="J426" s="1547"/>
      <c r="K426" s="1545"/>
      <c r="L426" s="1533"/>
      <c r="M426" s="1533"/>
      <c r="N426" s="1533"/>
      <c r="O426" s="1533"/>
      <c r="P426" s="1533"/>
      <c r="Q426" s="1533"/>
      <c r="R426" s="1533"/>
      <c r="S426" s="1533"/>
      <c r="T426" s="1533"/>
      <c r="U426" s="1533"/>
      <c r="V426" s="1533"/>
      <c r="W426" s="1533"/>
      <c r="X426" s="1533"/>
      <c r="Y426" s="1533"/>
      <c r="Z426" s="1533"/>
    </row>
    <row r="427" spans="1:26" ht="12.75">
      <c r="A427" s="1533"/>
      <c r="B427" s="1545"/>
      <c r="C427" s="1545"/>
      <c r="D427" s="1546"/>
      <c r="E427" s="1547"/>
      <c r="F427" s="1547"/>
      <c r="G427" s="1547"/>
      <c r="H427" s="1547"/>
      <c r="I427" s="1547"/>
      <c r="J427" s="1547"/>
      <c r="K427" s="1545"/>
      <c r="L427" s="1533"/>
      <c r="M427" s="1533"/>
      <c r="N427" s="1533"/>
      <c r="O427" s="1533"/>
      <c r="P427" s="1533"/>
      <c r="Q427" s="1533"/>
      <c r="R427" s="1533"/>
      <c r="S427" s="1533"/>
      <c r="T427" s="1533"/>
      <c r="U427" s="1533"/>
      <c r="V427" s="1533"/>
      <c r="W427" s="1533"/>
      <c r="X427" s="1533"/>
      <c r="Y427" s="1533"/>
      <c r="Z427" s="1533"/>
    </row>
    <row r="428" spans="1:26" ht="12.75">
      <c r="A428" s="1533"/>
      <c r="B428" s="1545"/>
      <c r="C428" s="1545"/>
      <c r="D428" s="1546"/>
      <c r="E428" s="1547"/>
      <c r="F428" s="1547"/>
      <c r="G428" s="1547"/>
      <c r="H428" s="1547"/>
      <c r="I428" s="1547"/>
      <c r="J428" s="1547"/>
      <c r="K428" s="1545"/>
      <c r="L428" s="1533"/>
      <c r="M428" s="1533"/>
      <c r="N428" s="1533"/>
      <c r="O428" s="1533"/>
      <c r="P428" s="1533"/>
      <c r="Q428" s="1533"/>
      <c r="R428" s="1533"/>
      <c r="S428" s="1533"/>
      <c r="T428" s="1533"/>
      <c r="U428" s="1533"/>
      <c r="V428" s="1533"/>
      <c r="W428" s="1533"/>
      <c r="X428" s="1533"/>
      <c r="Y428" s="1533"/>
      <c r="Z428" s="1533"/>
    </row>
    <row r="429" spans="1:26" ht="12.75">
      <c r="A429" s="1533"/>
      <c r="B429" s="1545"/>
      <c r="C429" s="1545"/>
      <c r="D429" s="1546"/>
      <c r="E429" s="1547"/>
      <c r="F429" s="1547"/>
      <c r="G429" s="1547"/>
      <c r="H429" s="1547"/>
      <c r="I429" s="1547"/>
      <c r="J429" s="1547"/>
      <c r="K429" s="1545"/>
      <c r="L429" s="1533"/>
      <c r="M429" s="1533"/>
      <c r="N429" s="1533"/>
      <c r="O429" s="1533"/>
      <c r="P429" s="1533"/>
      <c r="Q429" s="1533"/>
      <c r="R429" s="1533"/>
      <c r="S429" s="1533"/>
      <c r="T429" s="1533"/>
      <c r="U429" s="1533"/>
      <c r="V429" s="1533"/>
      <c r="W429" s="1533"/>
      <c r="X429" s="1533"/>
      <c r="Y429" s="1533"/>
      <c r="Z429" s="1533"/>
    </row>
    <row r="430" spans="1:26" ht="12.75">
      <c r="A430" s="1533"/>
      <c r="B430" s="1545"/>
      <c r="C430" s="1545"/>
      <c r="D430" s="1546"/>
      <c r="E430" s="1547"/>
      <c r="F430" s="1547"/>
      <c r="G430" s="1547"/>
      <c r="H430" s="1547"/>
      <c r="I430" s="1547"/>
      <c r="J430" s="1547"/>
      <c r="K430" s="1545"/>
      <c r="L430" s="1533"/>
      <c r="M430" s="1533"/>
      <c r="N430" s="1533"/>
      <c r="O430" s="1533"/>
      <c r="P430" s="1533"/>
      <c r="Q430" s="1533"/>
      <c r="R430" s="1533"/>
      <c r="S430" s="1533"/>
      <c r="T430" s="1533"/>
      <c r="U430" s="1533"/>
      <c r="V430" s="1533"/>
      <c r="W430" s="1533"/>
      <c r="X430" s="1533"/>
      <c r="Y430" s="1533"/>
      <c r="Z430" s="1533"/>
    </row>
    <row r="431" spans="1:26" ht="12.75">
      <c r="A431" s="1533"/>
      <c r="B431" s="1545"/>
      <c r="C431" s="1545"/>
      <c r="D431" s="1546"/>
      <c r="E431" s="1547"/>
      <c r="F431" s="1547"/>
      <c r="G431" s="1547"/>
      <c r="H431" s="1547"/>
      <c r="I431" s="1547"/>
      <c r="J431" s="1547"/>
      <c r="K431" s="1545"/>
      <c r="L431" s="1533"/>
      <c r="M431" s="1533"/>
      <c r="N431" s="1533"/>
      <c r="O431" s="1533"/>
      <c r="P431" s="1533"/>
      <c r="Q431" s="1533"/>
      <c r="R431" s="1533"/>
      <c r="S431" s="1533"/>
      <c r="T431" s="1533"/>
      <c r="U431" s="1533"/>
      <c r="V431" s="1533"/>
      <c r="W431" s="1533"/>
      <c r="X431" s="1533"/>
      <c r="Y431" s="1533"/>
      <c r="Z431" s="1533"/>
    </row>
    <row r="432" spans="1:26" ht="12.75">
      <c r="A432" s="1533"/>
      <c r="B432" s="1545"/>
      <c r="C432" s="1545"/>
      <c r="D432" s="1546"/>
      <c r="E432" s="1547"/>
      <c r="F432" s="1547"/>
      <c r="G432" s="1547"/>
      <c r="H432" s="1547"/>
      <c r="I432" s="1547"/>
      <c r="J432" s="1547"/>
      <c r="K432" s="1545"/>
      <c r="L432" s="1533"/>
      <c r="M432" s="1533"/>
      <c r="N432" s="1533"/>
      <c r="O432" s="1533"/>
      <c r="P432" s="1533"/>
      <c r="Q432" s="1533"/>
      <c r="R432" s="1533"/>
      <c r="S432" s="1533"/>
      <c r="T432" s="1533"/>
      <c r="U432" s="1533"/>
      <c r="V432" s="1533"/>
      <c r="W432" s="1533"/>
      <c r="X432" s="1533"/>
      <c r="Y432" s="1533"/>
      <c r="Z432" s="1533"/>
    </row>
    <row r="433" spans="1:26" ht="12.75">
      <c r="A433" s="1533"/>
      <c r="B433" s="1545"/>
      <c r="C433" s="1545"/>
      <c r="D433" s="1546"/>
      <c r="E433" s="1547"/>
      <c r="F433" s="1547"/>
      <c r="G433" s="1547"/>
      <c r="H433" s="1547"/>
      <c r="I433" s="1547"/>
      <c r="J433" s="1547"/>
      <c r="K433" s="1545"/>
      <c r="L433" s="1533"/>
      <c r="M433" s="1533"/>
      <c r="N433" s="1533"/>
      <c r="O433" s="1533"/>
      <c r="P433" s="1533"/>
      <c r="Q433" s="1533"/>
      <c r="R433" s="1533"/>
      <c r="S433" s="1533"/>
      <c r="T433" s="1533"/>
      <c r="U433" s="1533"/>
      <c r="V433" s="1533"/>
      <c r="W433" s="1533"/>
      <c r="X433" s="1533"/>
      <c r="Y433" s="1533"/>
      <c r="Z433" s="1533"/>
    </row>
    <row r="434" spans="1:26" ht="12.75">
      <c r="A434" s="1533"/>
      <c r="B434" s="1545"/>
      <c r="C434" s="1545"/>
      <c r="D434" s="1546"/>
      <c r="E434" s="1547"/>
      <c r="F434" s="1547"/>
      <c r="G434" s="1547"/>
      <c r="H434" s="1547"/>
      <c r="I434" s="1547"/>
      <c r="J434" s="1547"/>
      <c r="K434" s="1545"/>
      <c r="L434" s="1533"/>
      <c r="M434" s="1533"/>
      <c r="N434" s="1533"/>
      <c r="O434" s="1533"/>
      <c r="P434" s="1533"/>
      <c r="Q434" s="1533"/>
      <c r="R434" s="1533"/>
      <c r="S434" s="1533"/>
      <c r="T434" s="1533"/>
      <c r="U434" s="1533"/>
      <c r="V434" s="1533"/>
      <c r="W434" s="1533"/>
      <c r="X434" s="1533"/>
      <c r="Y434" s="1533"/>
      <c r="Z434" s="1533"/>
    </row>
    <row r="435" spans="1:26" ht="12.75">
      <c r="A435" s="1533"/>
      <c r="B435" s="1545"/>
      <c r="C435" s="1545"/>
      <c r="D435" s="1546"/>
      <c r="E435" s="1547"/>
      <c r="F435" s="1547"/>
      <c r="G435" s="1547"/>
      <c r="H435" s="1547"/>
      <c r="I435" s="1547"/>
      <c r="J435" s="1547"/>
      <c r="K435" s="1545"/>
      <c r="L435" s="1533"/>
      <c r="M435" s="1533"/>
      <c r="N435" s="1533"/>
      <c r="O435" s="1533"/>
      <c r="P435" s="1533"/>
      <c r="Q435" s="1533"/>
      <c r="R435" s="1533"/>
      <c r="S435" s="1533"/>
      <c r="T435" s="1533"/>
      <c r="U435" s="1533"/>
      <c r="V435" s="1533"/>
      <c r="W435" s="1533"/>
      <c r="X435" s="1533"/>
      <c r="Y435" s="1533"/>
      <c r="Z435" s="1533"/>
    </row>
    <row r="436" spans="1:26" ht="12.75">
      <c r="A436" s="1533"/>
      <c r="B436" s="1545"/>
      <c r="C436" s="1545"/>
      <c r="D436" s="1546"/>
      <c r="E436" s="1547"/>
      <c r="F436" s="1547"/>
      <c r="G436" s="1547"/>
      <c r="H436" s="1547"/>
      <c r="I436" s="1547"/>
      <c r="J436" s="1547"/>
      <c r="K436" s="1545"/>
      <c r="L436" s="1533"/>
      <c r="M436" s="1533"/>
      <c r="N436" s="1533"/>
      <c r="O436" s="1533"/>
      <c r="P436" s="1533"/>
      <c r="Q436" s="1533"/>
      <c r="R436" s="1533"/>
      <c r="S436" s="1533"/>
      <c r="T436" s="1533"/>
      <c r="U436" s="1533"/>
      <c r="V436" s="1533"/>
      <c r="W436" s="1533"/>
      <c r="X436" s="1533"/>
      <c r="Y436" s="1533"/>
      <c r="Z436" s="1533"/>
    </row>
    <row r="437" spans="1:26" ht="12.75">
      <c r="A437" s="1533"/>
      <c r="B437" s="1545"/>
      <c r="C437" s="1545"/>
      <c r="D437" s="1546"/>
      <c r="E437" s="1547"/>
      <c r="F437" s="1547"/>
      <c r="G437" s="1547"/>
      <c r="H437" s="1547"/>
      <c r="I437" s="1547"/>
      <c r="J437" s="1547"/>
      <c r="K437" s="1545"/>
      <c r="L437" s="1533"/>
      <c r="M437" s="1533"/>
      <c r="N437" s="1533"/>
      <c r="O437" s="1533"/>
      <c r="P437" s="1533"/>
      <c r="Q437" s="1533"/>
      <c r="R437" s="1533"/>
      <c r="S437" s="1533"/>
      <c r="T437" s="1533"/>
      <c r="U437" s="1533"/>
      <c r="V437" s="1533"/>
      <c r="W437" s="1533"/>
      <c r="X437" s="1533"/>
      <c r="Y437" s="1533"/>
      <c r="Z437" s="1533"/>
    </row>
    <row r="438" spans="1:26" ht="12.75">
      <c r="A438" s="1533"/>
      <c r="B438" s="1545"/>
      <c r="C438" s="1545"/>
      <c r="D438" s="1546"/>
      <c r="E438" s="1547"/>
      <c r="F438" s="1547"/>
      <c r="G438" s="1547"/>
      <c r="H438" s="1547"/>
      <c r="I438" s="1547"/>
      <c r="J438" s="1547"/>
      <c r="K438" s="1545"/>
      <c r="L438" s="1533"/>
      <c r="M438" s="1533"/>
      <c r="N438" s="1533"/>
      <c r="O438" s="1533"/>
      <c r="P438" s="1533"/>
      <c r="Q438" s="1533"/>
      <c r="R438" s="1533"/>
      <c r="S438" s="1533"/>
      <c r="T438" s="1533"/>
      <c r="U438" s="1533"/>
      <c r="V438" s="1533"/>
      <c r="W438" s="1533"/>
      <c r="X438" s="1533"/>
      <c r="Y438" s="1533"/>
      <c r="Z438" s="1533"/>
    </row>
    <row r="439" spans="1:26" ht="12.75">
      <c r="A439" s="1533"/>
      <c r="B439" s="1545"/>
      <c r="C439" s="1545"/>
      <c r="D439" s="1546"/>
      <c r="E439" s="1547"/>
      <c r="F439" s="1547"/>
      <c r="G439" s="1547"/>
      <c r="H439" s="1547"/>
      <c r="I439" s="1547"/>
      <c r="J439" s="1547"/>
      <c r="K439" s="1545"/>
      <c r="L439" s="1533"/>
      <c r="M439" s="1533"/>
      <c r="N439" s="1533"/>
      <c r="O439" s="1533"/>
      <c r="P439" s="1533"/>
      <c r="Q439" s="1533"/>
      <c r="R439" s="1533"/>
      <c r="S439" s="1533"/>
      <c r="T439" s="1533"/>
      <c r="U439" s="1533"/>
      <c r="V439" s="1533"/>
      <c r="W439" s="1533"/>
      <c r="X439" s="1533"/>
      <c r="Y439" s="1533"/>
      <c r="Z439" s="1533"/>
    </row>
    <row r="440" spans="1:26" ht="12.75">
      <c r="A440" s="1533"/>
      <c r="B440" s="1545"/>
      <c r="C440" s="1545"/>
      <c r="D440" s="1546"/>
      <c r="E440" s="1547"/>
      <c r="F440" s="1547"/>
      <c r="G440" s="1547"/>
      <c r="H440" s="1547"/>
      <c r="I440" s="1547"/>
      <c r="J440" s="1547"/>
      <c r="K440" s="1545"/>
      <c r="L440" s="1533"/>
      <c r="M440" s="1533"/>
      <c r="N440" s="1533"/>
      <c r="O440" s="1533"/>
      <c r="P440" s="1533"/>
      <c r="Q440" s="1533"/>
      <c r="R440" s="1533"/>
      <c r="S440" s="1533"/>
      <c r="T440" s="1533"/>
      <c r="U440" s="1533"/>
      <c r="V440" s="1533"/>
      <c r="W440" s="1533"/>
      <c r="X440" s="1533"/>
      <c r="Y440" s="1533"/>
      <c r="Z440" s="1533"/>
    </row>
    <row r="441" spans="1:26" ht="12.75">
      <c r="A441" s="1533"/>
      <c r="B441" s="1545"/>
      <c r="C441" s="1545"/>
      <c r="D441" s="1546"/>
      <c r="E441" s="1547"/>
      <c r="F441" s="1547"/>
      <c r="G441" s="1547"/>
      <c r="H441" s="1547"/>
      <c r="I441" s="1547"/>
      <c r="J441" s="1547"/>
      <c r="K441" s="1545"/>
      <c r="L441" s="1533"/>
      <c r="M441" s="1533"/>
      <c r="N441" s="1533"/>
      <c r="O441" s="1533"/>
      <c r="P441" s="1533"/>
      <c r="Q441" s="1533"/>
      <c r="R441" s="1533"/>
      <c r="S441" s="1533"/>
      <c r="T441" s="1533"/>
      <c r="U441" s="1533"/>
      <c r="V441" s="1533"/>
      <c r="W441" s="1533"/>
      <c r="X441" s="1533"/>
      <c r="Y441" s="1533"/>
      <c r="Z441" s="1533"/>
    </row>
    <row r="442" spans="1:26" ht="12.75">
      <c r="A442" s="1533"/>
      <c r="B442" s="1545"/>
      <c r="C442" s="1545"/>
      <c r="D442" s="1546"/>
      <c r="E442" s="1547"/>
      <c r="F442" s="1547"/>
      <c r="G442" s="1547"/>
      <c r="H442" s="1547"/>
      <c r="I442" s="1547"/>
      <c r="J442" s="1547"/>
      <c r="K442" s="1545"/>
      <c r="L442" s="1533"/>
      <c r="M442" s="1533"/>
      <c r="N442" s="1533"/>
      <c r="O442" s="1533"/>
      <c r="P442" s="1533"/>
      <c r="Q442" s="1533"/>
      <c r="R442" s="1533"/>
      <c r="S442" s="1533"/>
      <c r="T442" s="1533"/>
      <c r="U442" s="1533"/>
      <c r="V442" s="1533"/>
      <c r="W442" s="1533"/>
      <c r="X442" s="1533"/>
      <c r="Y442" s="1533"/>
      <c r="Z442" s="1533"/>
    </row>
    <row r="443" spans="1:26" ht="12.75">
      <c r="A443" s="1533"/>
      <c r="B443" s="1545"/>
      <c r="C443" s="1545"/>
      <c r="D443" s="1546"/>
      <c r="E443" s="1547"/>
      <c r="F443" s="1547"/>
      <c r="G443" s="1547"/>
      <c r="H443" s="1547"/>
      <c r="I443" s="1547"/>
      <c r="J443" s="1547"/>
      <c r="K443" s="1545"/>
      <c r="L443" s="1533"/>
      <c r="M443" s="1533"/>
      <c r="N443" s="1533"/>
      <c r="O443" s="1533"/>
      <c r="P443" s="1533"/>
      <c r="Q443" s="1533"/>
      <c r="R443" s="1533"/>
      <c r="S443" s="1533"/>
      <c r="T443" s="1533"/>
      <c r="U443" s="1533"/>
      <c r="V443" s="1533"/>
      <c r="W443" s="1533"/>
      <c r="X443" s="1533"/>
      <c r="Y443" s="1533"/>
      <c r="Z443" s="1533"/>
    </row>
    <row r="444" spans="1:26" ht="12.75">
      <c r="A444" s="1533"/>
      <c r="B444" s="1545"/>
      <c r="C444" s="1545"/>
      <c r="D444" s="1546"/>
      <c r="E444" s="1547"/>
      <c r="F444" s="1547"/>
      <c r="G444" s="1547"/>
      <c r="H444" s="1547"/>
      <c r="I444" s="1547"/>
      <c r="J444" s="1547"/>
      <c r="K444" s="1545"/>
      <c r="L444" s="1533"/>
      <c r="M444" s="1533"/>
      <c r="N444" s="1533"/>
      <c r="O444" s="1533"/>
      <c r="P444" s="1533"/>
      <c r="Q444" s="1533"/>
      <c r="R444" s="1533"/>
      <c r="S444" s="1533"/>
      <c r="T444" s="1533"/>
      <c r="U444" s="1533"/>
      <c r="V444" s="1533"/>
      <c r="W444" s="1533"/>
      <c r="X444" s="1533"/>
      <c r="Y444" s="1533"/>
      <c r="Z444" s="1533"/>
    </row>
    <row r="445" spans="1:26" ht="12.75">
      <c r="A445" s="1533"/>
      <c r="B445" s="1545"/>
      <c r="C445" s="1545"/>
      <c r="D445" s="1546"/>
      <c r="E445" s="1547"/>
      <c r="F445" s="1547"/>
      <c r="G445" s="1547"/>
      <c r="H445" s="1547"/>
      <c r="I445" s="1547"/>
      <c r="J445" s="1547"/>
      <c r="K445" s="1545"/>
      <c r="L445" s="1533"/>
      <c r="M445" s="1533"/>
      <c r="N445" s="1533"/>
      <c r="O445" s="1533"/>
      <c r="P445" s="1533"/>
      <c r="Q445" s="1533"/>
      <c r="R445" s="1533"/>
      <c r="S445" s="1533"/>
      <c r="T445" s="1533"/>
      <c r="U445" s="1533"/>
      <c r="V445" s="1533"/>
      <c r="W445" s="1533"/>
      <c r="X445" s="1533"/>
      <c r="Y445" s="1533"/>
      <c r="Z445" s="1533"/>
    </row>
    <row r="446" spans="1:26" ht="12.75">
      <c r="A446" s="1533"/>
      <c r="B446" s="1545"/>
      <c r="C446" s="1545"/>
      <c r="D446" s="1546"/>
      <c r="E446" s="1547"/>
      <c r="F446" s="1547"/>
      <c r="G446" s="1547"/>
      <c r="H446" s="1547"/>
      <c r="I446" s="1547"/>
      <c r="J446" s="1547"/>
      <c r="K446" s="1545"/>
      <c r="L446" s="1533"/>
      <c r="M446" s="1533"/>
      <c r="N446" s="1533"/>
      <c r="O446" s="1533"/>
      <c r="P446" s="1533"/>
      <c r="Q446" s="1533"/>
      <c r="R446" s="1533"/>
      <c r="S446" s="1533"/>
      <c r="T446" s="1533"/>
      <c r="U446" s="1533"/>
      <c r="V446" s="1533"/>
      <c r="W446" s="1533"/>
      <c r="X446" s="1533"/>
      <c r="Y446" s="1533"/>
      <c r="Z446" s="1533"/>
    </row>
    <row r="447" spans="1:26" ht="12.75">
      <c r="A447" s="1533"/>
      <c r="B447" s="1545"/>
      <c r="C447" s="1545"/>
      <c r="D447" s="1546"/>
      <c r="E447" s="1547"/>
      <c r="F447" s="1547"/>
      <c r="G447" s="1547"/>
      <c r="H447" s="1547"/>
      <c r="I447" s="1547"/>
      <c r="J447" s="1547"/>
      <c r="K447" s="1545"/>
      <c r="L447" s="1533"/>
      <c r="M447" s="1533"/>
      <c r="N447" s="1533"/>
      <c r="O447" s="1533"/>
      <c r="P447" s="1533"/>
      <c r="Q447" s="1533"/>
      <c r="R447" s="1533"/>
      <c r="S447" s="1533"/>
      <c r="T447" s="1533"/>
      <c r="U447" s="1533"/>
      <c r="V447" s="1533"/>
      <c r="W447" s="1533"/>
      <c r="X447" s="1533"/>
      <c r="Y447" s="1533"/>
      <c r="Z447" s="1533"/>
    </row>
    <row r="448" spans="1:26" ht="12.75">
      <c r="A448" s="1533"/>
      <c r="B448" s="1545"/>
      <c r="C448" s="1545"/>
      <c r="D448" s="1546"/>
      <c r="E448" s="1547"/>
      <c r="F448" s="1547"/>
      <c r="G448" s="1547"/>
      <c r="H448" s="1547"/>
      <c r="I448" s="1547"/>
      <c r="J448" s="1547"/>
      <c r="K448" s="1545"/>
      <c r="L448" s="1533"/>
      <c r="M448" s="1533"/>
      <c r="N448" s="1533"/>
      <c r="O448" s="1533"/>
      <c r="P448" s="1533"/>
      <c r="Q448" s="1533"/>
      <c r="R448" s="1533"/>
      <c r="S448" s="1533"/>
      <c r="T448" s="1533"/>
      <c r="U448" s="1533"/>
      <c r="V448" s="1533"/>
      <c r="W448" s="1533"/>
      <c r="X448" s="1533"/>
      <c r="Y448" s="1533"/>
      <c r="Z448" s="1533"/>
    </row>
    <row r="449" spans="1:26" ht="12.75">
      <c r="A449" s="1533"/>
      <c r="B449" s="1545"/>
      <c r="C449" s="1545"/>
      <c r="D449" s="1546"/>
      <c r="E449" s="1547"/>
      <c r="F449" s="1547"/>
      <c r="G449" s="1547"/>
      <c r="H449" s="1547"/>
      <c r="I449" s="1547"/>
      <c r="J449" s="1547"/>
      <c r="K449" s="1545"/>
      <c r="L449" s="1533"/>
      <c r="M449" s="1533"/>
      <c r="N449" s="1533"/>
      <c r="O449" s="1533"/>
      <c r="P449" s="1533"/>
      <c r="Q449" s="1533"/>
      <c r="R449" s="1533"/>
      <c r="S449" s="1533"/>
      <c r="T449" s="1533"/>
      <c r="U449" s="1533"/>
      <c r="V449" s="1533"/>
      <c r="W449" s="1533"/>
      <c r="X449" s="1533"/>
      <c r="Y449" s="1533"/>
      <c r="Z449" s="1533"/>
    </row>
    <row r="450" spans="1:26" ht="12.75">
      <c r="A450" s="1533"/>
      <c r="B450" s="1545"/>
      <c r="C450" s="1545"/>
      <c r="D450" s="1546"/>
      <c r="E450" s="1547"/>
      <c r="F450" s="1547"/>
      <c r="G450" s="1547"/>
      <c r="H450" s="1547"/>
      <c r="I450" s="1547"/>
      <c r="J450" s="1547"/>
      <c r="K450" s="1545"/>
      <c r="L450" s="1533"/>
      <c r="M450" s="1533"/>
      <c r="N450" s="1533"/>
      <c r="O450" s="1533"/>
      <c r="P450" s="1533"/>
      <c r="Q450" s="1533"/>
      <c r="R450" s="1533"/>
      <c r="S450" s="1533"/>
      <c r="T450" s="1533"/>
      <c r="U450" s="1533"/>
      <c r="V450" s="1533"/>
      <c r="W450" s="1533"/>
      <c r="X450" s="1533"/>
      <c r="Y450" s="1533"/>
      <c r="Z450" s="1533"/>
    </row>
    <row r="451" spans="1:26" ht="12.75">
      <c r="A451" s="1533"/>
      <c r="B451" s="1545"/>
      <c r="C451" s="1545"/>
      <c r="D451" s="1546"/>
      <c r="E451" s="1547"/>
      <c r="F451" s="1547"/>
      <c r="G451" s="1547"/>
      <c r="H451" s="1547"/>
      <c r="I451" s="1547"/>
      <c r="J451" s="1547"/>
      <c r="K451" s="1545"/>
      <c r="L451" s="1533"/>
      <c r="M451" s="1533"/>
      <c r="N451" s="1533"/>
      <c r="O451" s="1533"/>
      <c r="P451" s="1533"/>
      <c r="Q451" s="1533"/>
      <c r="R451" s="1533"/>
      <c r="S451" s="1533"/>
      <c r="T451" s="1533"/>
      <c r="U451" s="1533"/>
      <c r="V451" s="1533"/>
      <c r="W451" s="1533"/>
      <c r="X451" s="1533"/>
      <c r="Y451" s="1533"/>
      <c r="Z451" s="1533"/>
    </row>
    <row r="452" spans="1:26" ht="12.75">
      <c r="A452" s="1533"/>
      <c r="B452" s="1545"/>
      <c r="C452" s="1545"/>
      <c r="D452" s="1546"/>
      <c r="E452" s="1547"/>
      <c r="F452" s="1547"/>
      <c r="G452" s="1547"/>
      <c r="H452" s="1547"/>
      <c r="I452" s="1547"/>
      <c r="J452" s="1547"/>
      <c r="K452" s="1545"/>
      <c r="L452" s="1533"/>
      <c r="M452" s="1533"/>
      <c r="N452" s="1533"/>
      <c r="O452" s="1533"/>
      <c r="P452" s="1533"/>
      <c r="Q452" s="1533"/>
      <c r="R452" s="1533"/>
      <c r="S452" s="1533"/>
      <c r="T452" s="1533"/>
      <c r="U452" s="1533"/>
      <c r="V452" s="1533"/>
      <c r="W452" s="1533"/>
      <c r="X452" s="1533"/>
      <c r="Y452" s="1533"/>
      <c r="Z452" s="1533"/>
    </row>
    <row r="453" spans="1:26" ht="12.75">
      <c r="A453" s="1533"/>
      <c r="B453" s="1545"/>
      <c r="C453" s="1545"/>
      <c r="D453" s="1546"/>
      <c r="E453" s="1547"/>
      <c r="F453" s="1547"/>
      <c r="G453" s="1547"/>
      <c r="H453" s="1547"/>
      <c r="I453" s="1547"/>
      <c r="J453" s="1547"/>
      <c r="K453" s="1545"/>
      <c r="L453" s="1533"/>
      <c r="M453" s="1533"/>
      <c r="N453" s="1533"/>
      <c r="O453" s="1533"/>
      <c r="P453" s="1533"/>
      <c r="Q453" s="1533"/>
      <c r="R453" s="1533"/>
      <c r="S453" s="1533"/>
      <c r="T453" s="1533"/>
      <c r="U453" s="1533"/>
      <c r="V453" s="1533"/>
      <c r="W453" s="1533"/>
      <c r="X453" s="1533"/>
      <c r="Y453" s="1533"/>
      <c r="Z453" s="1533"/>
    </row>
    <row r="454" spans="1:26" ht="12.75">
      <c r="A454" s="1533"/>
      <c r="B454" s="1545"/>
      <c r="C454" s="1545"/>
      <c r="D454" s="1546"/>
      <c r="E454" s="1547"/>
      <c r="F454" s="1547"/>
      <c r="G454" s="1547"/>
      <c r="H454" s="1547"/>
      <c r="I454" s="1547"/>
      <c r="J454" s="1547"/>
      <c r="K454" s="1545"/>
      <c r="L454" s="1533"/>
      <c r="M454" s="1533"/>
      <c r="N454" s="1533"/>
      <c r="O454" s="1533"/>
      <c r="P454" s="1533"/>
      <c r="Q454" s="1533"/>
      <c r="R454" s="1533"/>
      <c r="S454" s="1533"/>
      <c r="T454" s="1533"/>
      <c r="U454" s="1533"/>
      <c r="V454" s="1533"/>
      <c r="W454" s="1533"/>
      <c r="X454" s="1533"/>
      <c r="Y454" s="1533"/>
      <c r="Z454" s="1533"/>
    </row>
    <row r="455" spans="1:26" ht="12.75">
      <c r="A455" s="1533"/>
      <c r="B455" s="1545"/>
      <c r="C455" s="1545"/>
      <c r="D455" s="1546"/>
      <c r="E455" s="1547"/>
      <c r="F455" s="1547"/>
      <c r="G455" s="1547"/>
      <c r="H455" s="1547"/>
      <c r="I455" s="1547"/>
      <c r="J455" s="1547"/>
      <c r="K455" s="1545"/>
      <c r="L455" s="1533"/>
      <c r="M455" s="1533"/>
      <c r="N455" s="1533"/>
      <c r="O455" s="1533"/>
      <c r="P455" s="1533"/>
      <c r="Q455" s="1533"/>
      <c r="R455" s="1533"/>
      <c r="S455" s="1533"/>
      <c r="T455" s="1533"/>
      <c r="U455" s="1533"/>
      <c r="V455" s="1533"/>
      <c r="W455" s="1533"/>
      <c r="X455" s="1533"/>
      <c r="Y455" s="1533"/>
      <c r="Z455" s="1533"/>
    </row>
    <row r="456" spans="1:26" ht="12.75">
      <c r="A456" s="1533"/>
      <c r="B456" s="1545"/>
      <c r="C456" s="1545"/>
      <c r="D456" s="1546"/>
      <c r="E456" s="1547"/>
      <c r="F456" s="1547"/>
      <c r="G456" s="1547"/>
      <c r="H456" s="1547"/>
      <c r="I456" s="1547"/>
      <c r="J456" s="1547"/>
      <c r="K456" s="1545"/>
      <c r="L456" s="1533"/>
      <c r="M456" s="1533"/>
      <c r="N456" s="1533"/>
      <c r="O456" s="1533"/>
      <c r="P456" s="1533"/>
      <c r="Q456" s="1533"/>
      <c r="R456" s="1533"/>
      <c r="S456" s="1533"/>
      <c r="T456" s="1533"/>
      <c r="U456" s="1533"/>
      <c r="V456" s="1533"/>
      <c r="W456" s="1533"/>
      <c r="X456" s="1533"/>
      <c r="Y456" s="1533"/>
      <c r="Z456" s="1533"/>
    </row>
    <row r="457" spans="1:26" ht="12.75">
      <c r="A457" s="1533"/>
      <c r="B457" s="1545"/>
      <c r="C457" s="1545"/>
      <c r="D457" s="1546"/>
      <c r="E457" s="1547"/>
      <c r="F457" s="1547"/>
      <c r="G457" s="1547"/>
      <c r="H457" s="1547"/>
      <c r="I457" s="1547"/>
      <c r="J457" s="1547"/>
      <c r="K457" s="1545"/>
      <c r="L457" s="1533"/>
      <c r="M457" s="1533"/>
      <c r="N457" s="1533"/>
      <c r="O457" s="1533"/>
      <c r="P457" s="1533"/>
      <c r="Q457" s="1533"/>
      <c r="R457" s="1533"/>
      <c r="S457" s="1533"/>
      <c r="T457" s="1533"/>
      <c r="U457" s="1533"/>
      <c r="V457" s="1533"/>
      <c r="W457" s="1533"/>
      <c r="X457" s="1533"/>
      <c r="Y457" s="1533"/>
      <c r="Z457" s="1533"/>
    </row>
    <row r="458" spans="1:26" ht="12.75">
      <c r="A458" s="1533"/>
      <c r="B458" s="1545"/>
      <c r="C458" s="1545"/>
      <c r="D458" s="1546"/>
      <c r="E458" s="1547"/>
      <c r="F458" s="1547"/>
      <c r="G458" s="1547"/>
      <c r="H458" s="1547"/>
      <c r="I458" s="1547"/>
      <c r="J458" s="1547"/>
      <c r="K458" s="1545"/>
      <c r="L458" s="1533"/>
      <c r="M458" s="1533"/>
      <c r="N458" s="1533"/>
      <c r="O458" s="1533"/>
      <c r="P458" s="1533"/>
      <c r="Q458" s="1533"/>
      <c r="R458" s="1533"/>
      <c r="S458" s="1533"/>
      <c r="T458" s="1533"/>
      <c r="U458" s="1533"/>
      <c r="V458" s="1533"/>
      <c r="W458" s="1533"/>
      <c r="X458" s="1533"/>
      <c r="Y458" s="1533"/>
      <c r="Z458" s="1533"/>
    </row>
    <row r="459" spans="1:26" ht="12.75">
      <c r="A459" s="1533"/>
      <c r="B459" s="1545"/>
      <c r="C459" s="1545"/>
      <c r="D459" s="1546"/>
      <c r="E459" s="1547"/>
      <c r="F459" s="1547"/>
      <c r="G459" s="1547"/>
      <c r="H459" s="1547"/>
      <c r="I459" s="1547"/>
      <c r="J459" s="1547"/>
      <c r="K459" s="1545"/>
      <c r="L459" s="1533"/>
      <c r="M459" s="1533"/>
      <c r="N459" s="1533"/>
      <c r="O459" s="1533"/>
      <c r="P459" s="1533"/>
      <c r="Q459" s="1533"/>
      <c r="R459" s="1533"/>
      <c r="S459" s="1533"/>
      <c r="T459" s="1533"/>
      <c r="U459" s="1533"/>
      <c r="V459" s="1533"/>
      <c r="W459" s="1533"/>
      <c r="X459" s="1533"/>
      <c r="Y459" s="1533"/>
      <c r="Z459" s="1533"/>
    </row>
    <row r="460" spans="1:26" ht="12.75">
      <c r="A460" s="1533"/>
      <c r="B460" s="1545"/>
      <c r="C460" s="1545"/>
      <c r="D460" s="1546"/>
      <c r="E460" s="1547"/>
      <c r="F460" s="1547"/>
      <c r="G460" s="1547"/>
      <c r="H460" s="1547"/>
      <c r="I460" s="1547"/>
      <c r="J460" s="1547"/>
      <c r="K460" s="1545"/>
      <c r="L460" s="1533"/>
      <c r="M460" s="1533"/>
      <c r="N460" s="1533"/>
      <c r="O460" s="1533"/>
      <c r="P460" s="1533"/>
      <c r="Q460" s="1533"/>
      <c r="R460" s="1533"/>
      <c r="S460" s="1533"/>
      <c r="T460" s="1533"/>
      <c r="U460" s="1533"/>
      <c r="V460" s="1533"/>
      <c r="W460" s="1533"/>
      <c r="X460" s="1533"/>
      <c r="Y460" s="1533"/>
      <c r="Z460" s="1533"/>
    </row>
    <row r="461" spans="1:26" ht="12.75">
      <c r="A461" s="1533"/>
      <c r="B461" s="1545"/>
      <c r="C461" s="1545"/>
      <c r="D461" s="1546"/>
      <c r="E461" s="1547"/>
      <c r="F461" s="1547"/>
      <c r="G461" s="1547"/>
      <c r="H461" s="1547"/>
      <c r="I461" s="1547"/>
      <c r="J461" s="1547"/>
      <c r="K461" s="1545"/>
      <c r="L461" s="1533"/>
      <c r="M461" s="1533"/>
      <c r="N461" s="1533"/>
      <c r="O461" s="1533"/>
      <c r="P461" s="1533"/>
      <c r="Q461" s="1533"/>
      <c r="R461" s="1533"/>
      <c r="S461" s="1533"/>
      <c r="T461" s="1533"/>
      <c r="U461" s="1533"/>
      <c r="V461" s="1533"/>
      <c r="W461" s="1533"/>
      <c r="X461" s="1533"/>
      <c r="Y461" s="1533"/>
      <c r="Z461" s="1533"/>
    </row>
    <row r="462" spans="1:26" ht="12.75">
      <c r="A462" s="1533"/>
      <c r="B462" s="1545"/>
      <c r="C462" s="1545"/>
      <c r="D462" s="1546"/>
      <c r="E462" s="1547"/>
      <c r="F462" s="1547"/>
      <c r="G462" s="1547"/>
      <c r="H462" s="1547"/>
      <c r="I462" s="1547"/>
      <c r="J462" s="1547"/>
      <c r="K462" s="1545"/>
      <c r="L462" s="1533"/>
      <c r="M462" s="1533"/>
      <c r="N462" s="1533"/>
      <c r="O462" s="1533"/>
      <c r="P462" s="1533"/>
      <c r="Q462" s="1533"/>
      <c r="R462" s="1533"/>
      <c r="S462" s="1533"/>
      <c r="T462" s="1533"/>
      <c r="U462" s="1533"/>
      <c r="V462" s="1533"/>
      <c r="W462" s="1533"/>
      <c r="X462" s="1533"/>
      <c r="Y462" s="1533"/>
      <c r="Z462" s="1533"/>
    </row>
    <row r="463" spans="1:26" ht="12.75">
      <c r="A463" s="1533"/>
      <c r="B463" s="1545"/>
      <c r="C463" s="1545"/>
      <c r="D463" s="1546"/>
      <c r="E463" s="1547"/>
      <c r="F463" s="1547"/>
      <c r="G463" s="1547"/>
      <c r="H463" s="1547"/>
      <c r="I463" s="1547"/>
      <c r="J463" s="1547"/>
      <c r="K463" s="1545"/>
      <c r="L463" s="1533"/>
      <c r="M463" s="1533"/>
      <c r="N463" s="1533"/>
      <c r="O463" s="1533"/>
      <c r="P463" s="1533"/>
      <c r="Q463" s="1533"/>
      <c r="R463" s="1533"/>
      <c r="S463" s="1533"/>
      <c r="T463" s="1533"/>
      <c r="U463" s="1533"/>
      <c r="V463" s="1533"/>
      <c r="W463" s="1533"/>
      <c r="X463" s="1533"/>
      <c r="Y463" s="1533"/>
      <c r="Z463" s="1533"/>
    </row>
    <row r="464" spans="1:26" ht="12.75">
      <c r="A464" s="1533"/>
      <c r="B464" s="1545"/>
      <c r="C464" s="1545"/>
      <c r="D464" s="1546"/>
      <c r="E464" s="1547"/>
      <c r="F464" s="1547"/>
      <c r="G464" s="1547"/>
      <c r="H464" s="1547"/>
      <c r="I464" s="1547"/>
      <c r="J464" s="1547"/>
      <c r="K464" s="1545"/>
      <c r="L464" s="1533"/>
      <c r="M464" s="1533"/>
      <c r="N464" s="1533"/>
      <c r="O464" s="1533"/>
      <c r="P464" s="1533"/>
      <c r="Q464" s="1533"/>
      <c r="R464" s="1533"/>
      <c r="S464" s="1533"/>
      <c r="T464" s="1533"/>
      <c r="U464" s="1533"/>
      <c r="V464" s="1533"/>
      <c r="W464" s="1533"/>
      <c r="X464" s="1533"/>
      <c r="Y464" s="1533"/>
      <c r="Z464" s="1533"/>
    </row>
    <row r="465" spans="1:26" ht="12.75">
      <c r="A465" s="1533"/>
      <c r="B465" s="1545"/>
      <c r="C465" s="1545"/>
      <c r="D465" s="1546"/>
      <c r="E465" s="1547"/>
      <c r="F465" s="1547"/>
      <c r="G465" s="1547"/>
      <c r="H465" s="1547"/>
      <c r="I465" s="1547"/>
      <c r="J465" s="1547"/>
      <c r="K465" s="1545"/>
      <c r="L465" s="1533"/>
      <c r="M465" s="1533"/>
      <c r="N465" s="1533"/>
      <c r="O465" s="1533"/>
      <c r="P465" s="1533"/>
      <c r="Q465" s="1533"/>
      <c r="R465" s="1533"/>
      <c r="S465" s="1533"/>
      <c r="T465" s="1533"/>
      <c r="U465" s="1533"/>
      <c r="V465" s="1533"/>
      <c r="W465" s="1533"/>
      <c r="X465" s="1533"/>
      <c r="Y465" s="1533"/>
      <c r="Z465" s="1533"/>
    </row>
    <row r="466" spans="1:26" ht="12.75">
      <c r="A466" s="1533"/>
      <c r="B466" s="1545"/>
      <c r="C466" s="1545"/>
      <c r="D466" s="1546"/>
      <c r="E466" s="1547"/>
      <c r="F466" s="1547"/>
      <c r="G466" s="1547"/>
      <c r="H466" s="1547"/>
      <c r="I466" s="1547"/>
      <c r="J466" s="1547"/>
      <c r="K466" s="1545"/>
      <c r="L466" s="1533"/>
      <c r="M466" s="1533"/>
      <c r="N466" s="1533"/>
      <c r="O466" s="1533"/>
      <c r="P466" s="1533"/>
      <c r="Q466" s="1533"/>
      <c r="R466" s="1533"/>
      <c r="S466" s="1533"/>
      <c r="T466" s="1533"/>
      <c r="U466" s="1533"/>
      <c r="V466" s="1533"/>
      <c r="W466" s="1533"/>
      <c r="X466" s="1533"/>
      <c r="Y466" s="1533"/>
      <c r="Z466" s="1533"/>
    </row>
    <row r="467" spans="1:26" ht="12.75">
      <c r="A467" s="1533"/>
      <c r="B467" s="1545"/>
      <c r="C467" s="1545"/>
      <c r="D467" s="1546"/>
      <c r="E467" s="1547"/>
      <c r="F467" s="1547"/>
      <c r="G467" s="1547"/>
      <c r="H467" s="1547"/>
      <c r="I467" s="1547"/>
      <c r="J467" s="1547"/>
      <c r="K467" s="1545"/>
      <c r="L467" s="1533"/>
      <c r="M467" s="1533"/>
      <c r="N467" s="1533"/>
      <c r="O467" s="1533"/>
      <c r="P467" s="1533"/>
      <c r="Q467" s="1533"/>
      <c r="R467" s="1533"/>
      <c r="S467" s="1533"/>
      <c r="T467" s="1533"/>
      <c r="U467" s="1533"/>
      <c r="V467" s="1533"/>
      <c r="W467" s="1533"/>
      <c r="X467" s="1533"/>
      <c r="Y467" s="1533"/>
      <c r="Z467" s="1533"/>
    </row>
    <row r="468" spans="1:26" ht="12.75">
      <c r="A468" s="1533"/>
      <c r="B468" s="1545"/>
      <c r="C468" s="1545"/>
      <c r="D468" s="1546"/>
      <c r="E468" s="1547"/>
      <c r="F468" s="1547"/>
      <c r="G468" s="1547"/>
      <c r="H468" s="1547"/>
      <c r="I468" s="1547"/>
      <c r="J468" s="1547"/>
      <c r="K468" s="1545"/>
      <c r="L468" s="1533"/>
      <c r="M468" s="1533"/>
      <c r="N468" s="1533"/>
      <c r="O468" s="1533"/>
      <c r="P468" s="1533"/>
      <c r="Q468" s="1533"/>
      <c r="R468" s="1533"/>
      <c r="S468" s="1533"/>
      <c r="T468" s="1533"/>
      <c r="U468" s="1533"/>
      <c r="V468" s="1533"/>
      <c r="W468" s="1533"/>
      <c r="X468" s="1533"/>
      <c r="Y468" s="1533"/>
      <c r="Z468" s="1533"/>
    </row>
    <row r="469" spans="1:26" ht="12.75">
      <c r="A469" s="1533"/>
      <c r="B469" s="1545"/>
      <c r="C469" s="1545"/>
      <c r="D469" s="1546"/>
      <c r="E469" s="1547"/>
      <c r="F469" s="1547"/>
      <c r="G469" s="1547"/>
      <c r="H469" s="1547"/>
      <c r="I469" s="1547"/>
      <c r="J469" s="1547"/>
      <c r="K469" s="1545"/>
      <c r="L469" s="1533"/>
      <c r="M469" s="1533"/>
      <c r="N469" s="1533"/>
      <c r="O469" s="1533"/>
      <c r="P469" s="1533"/>
      <c r="Q469" s="1533"/>
      <c r="R469" s="1533"/>
      <c r="S469" s="1533"/>
      <c r="T469" s="1533"/>
      <c r="U469" s="1533"/>
      <c r="V469" s="1533"/>
      <c r="W469" s="1533"/>
      <c r="X469" s="1533"/>
      <c r="Y469" s="1533"/>
      <c r="Z469" s="1533"/>
    </row>
    <row r="470" spans="1:26" ht="12.75">
      <c r="A470" s="1533"/>
      <c r="B470" s="1545"/>
      <c r="C470" s="1545"/>
      <c r="D470" s="1546"/>
      <c r="E470" s="1547"/>
      <c r="F470" s="1547"/>
      <c r="G470" s="1547"/>
      <c r="H470" s="1547"/>
      <c r="I470" s="1547"/>
      <c r="J470" s="1547"/>
      <c r="K470" s="1545"/>
      <c r="L470" s="1533"/>
      <c r="M470" s="1533"/>
      <c r="N470" s="1533"/>
      <c r="O470" s="1533"/>
      <c r="P470" s="1533"/>
      <c r="Q470" s="1533"/>
      <c r="R470" s="1533"/>
      <c r="S470" s="1533"/>
      <c r="T470" s="1533"/>
      <c r="U470" s="1533"/>
      <c r="V470" s="1533"/>
      <c r="W470" s="1533"/>
      <c r="X470" s="1533"/>
      <c r="Y470" s="1533"/>
      <c r="Z470" s="1533"/>
    </row>
    <row r="471" spans="1:26" ht="12.75">
      <c r="A471" s="1533"/>
      <c r="B471" s="1545"/>
      <c r="C471" s="1545"/>
      <c r="D471" s="1546"/>
      <c r="E471" s="1547"/>
      <c r="F471" s="1547"/>
      <c r="G471" s="1547"/>
      <c r="H471" s="1547"/>
      <c r="I471" s="1547"/>
      <c r="J471" s="1547"/>
      <c r="K471" s="1545"/>
      <c r="L471" s="1533"/>
      <c r="M471" s="1533"/>
      <c r="N471" s="1533"/>
      <c r="O471" s="1533"/>
      <c r="P471" s="1533"/>
      <c r="Q471" s="1533"/>
      <c r="R471" s="1533"/>
      <c r="S471" s="1533"/>
      <c r="T471" s="1533"/>
      <c r="U471" s="1533"/>
      <c r="V471" s="1533"/>
      <c r="W471" s="1533"/>
      <c r="X471" s="1533"/>
      <c r="Y471" s="1533"/>
      <c r="Z471" s="1533"/>
    </row>
    <row r="472" spans="1:26" ht="12.75">
      <c r="A472" s="1533"/>
      <c r="B472" s="1545"/>
      <c r="C472" s="1545"/>
      <c r="D472" s="1546"/>
      <c r="E472" s="1547"/>
      <c r="F472" s="1547"/>
      <c r="G472" s="1547"/>
      <c r="H472" s="1547"/>
      <c r="I472" s="1547"/>
      <c r="J472" s="1547"/>
      <c r="K472" s="1545"/>
      <c r="L472" s="1533"/>
      <c r="M472" s="1533"/>
      <c r="N472" s="1533"/>
      <c r="O472" s="1533"/>
      <c r="P472" s="1533"/>
      <c r="Q472" s="1533"/>
      <c r="R472" s="1533"/>
      <c r="S472" s="1533"/>
      <c r="T472" s="1533"/>
      <c r="U472" s="1533"/>
      <c r="V472" s="1533"/>
      <c r="W472" s="1533"/>
      <c r="X472" s="1533"/>
      <c r="Y472" s="1533"/>
      <c r="Z472" s="1533"/>
    </row>
    <row r="473" spans="1:26" ht="12.75">
      <c r="A473" s="1533"/>
      <c r="B473" s="1545"/>
      <c r="C473" s="1545"/>
      <c r="D473" s="1546"/>
      <c r="E473" s="1547"/>
      <c r="F473" s="1547"/>
      <c r="G473" s="1547"/>
      <c r="H473" s="1547"/>
      <c r="I473" s="1547"/>
      <c r="J473" s="1547"/>
      <c r="K473" s="1545"/>
      <c r="L473" s="1533"/>
      <c r="M473" s="1533"/>
      <c r="N473" s="1533"/>
      <c r="O473" s="1533"/>
      <c r="P473" s="1533"/>
      <c r="Q473" s="1533"/>
      <c r="R473" s="1533"/>
      <c r="S473" s="1533"/>
      <c r="T473" s="1533"/>
      <c r="U473" s="1533"/>
      <c r="V473" s="1533"/>
      <c r="W473" s="1533"/>
      <c r="X473" s="1533"/>
      <c r="Y473" s="1533"/>
      <c r="Z473" s="1533"/>
    </row>
    <row r="474" spans="1:26" ht="12.75">
      <c r="A474" s="1533"/>
      <c r="B474" s="1545"/>
      <c r="C474" s="1545"/>
      <c r="D474" s="1546"/>
      <c r="E474" s="1547"/>
      <c r="F474" s="1547"/>
      <c r="G474" s="1547"/>
      <c r="H474" s="1547"/>
      <c r="I474" s="1547"/>
      <c r="J474" s="1547"/>
      <c r="K474" s="1545"/>
      <c r="L474" s="1533"/>
      <c r="M474" s="1533"/>
      <c r="N474" s="1533"/>
      <c r="O474" s="1533"/>
      <c r="P474" s="1533"/>
      <c r="Q474" s="1533"/>
      <c r="R474" s="1533"/>
      <c r="S474" s="1533"/>
      <c r="T474" s="1533"/>
      <c r="U474" s="1533"/>
      <c r="V474" s="1533"/>
      <c r="W474" s="1533"/>
      <c r="X474" s="1533"/>
      <c r="Y474" s="1533"/>
      <c r="Z474" s="1533"/>
    </row>
    <row r="475" spans="1:26" ht="12.75">
      <c r="A475" s="1533"/>
      <c r="B475" s="1545"/>
      <c r="C475" s="1545"/>
      <c r="D475" s="1546"/>
      <c r="E475" s="1547"/>
      <c r="F475" s="1547"/>
      <c r="G475" s="1547"/>
      <c r="H475" s="1547"/>
      <c r="I475" s="1547"/>
      <c r="J475" s="1547"/>
      <c r="K475" s="1545"/>
      <c r="L475" s="1533"/>
      <c r="M475" s="1533"/>
      <c r="N475" s="1533"/>
      <c r="O475" s="1533"/>
      <c r="P475" s="1533"/>
      <c r="Q475" s="1533"/>
      <c r="R475" s="1533"/>
      <c r="S475" s="1533"/>
      <c r="T475" s="1533"/>
      <c r="U475" s="1533"/>
      <c r="V475" s="1533"/>
      <c r="W475" s="1533"/>
      <c r="X475" s="1533"/>
      <c r="Y475" s="1533"/>
      <c r="Z475" s="1533"/>
    </row>
    <row r="476" spans="1:26" ht="12.75">
      <c r="A476" s="1533"/>
      <c r="B476" s="1545"/>
      <c r="C476" s="1545"/>
      <c r="D476" s="1546"/>
      <c r="E476" s="1547"/>
      <c r="F476" s="1547"/>
      <c r="G476" s="1547"/>
      <c r="H476" s="1547"/>
      <c r="I476" s="1547"/>
      <c r="J476" s="1547"/>
      <c r="K476" s="1545"/>
      <c r="L476" s="1533"/>
      <c r="M476" s="1533"/>
      <c r="N476" s="1533"/>
      <c r="O476" s="1533"/>
      <c r="P476" s="1533"/>
      <c r="Q476" s="1533"/>
      <c r="R476" s="1533"/>
      <c r="S476" s="1533"/>
      <c r="T476" s="1533"/>
      <c r="U476" s="1533"/>
      <c r="V476" s="1533"/>
      <c r="W476" s="1533"/>
      <c r="X476" s="1533"/>
      <c r="Y476" s="1533"/>
      <c r="Z476" s="1533"/>
    </row>
    <row r="477" spans="1:26" ht="12.75">
      <c r="A477" s="1533"/>
      <c r="B477" s="1545"/>
      <c r="C477" s="1545"/>
      <c r="D477" s="1546"/>
      <c r="E477" s="1547"/>
      <c r="F477" s="1547"/>
      <c r="G477" s="1547"/>
      <c r="H477" s="1547"/>
      <c r="I477" s="1547"/>
      <c r="J477" s="1547"/>
      <c r="K477" s="1545"/>
      <c r="L477" s="1533"/>
      <c r="M477" s="1533"/>
      <c r="N477" s="1533"/>
      <c r="O477" s="1533"/>
      <c r="P477" s="1533"/>
      <c r="Q477" s="1533"/>
      <c r="R477" s="1533"/>
      <c r="S477" s="1533"/>
      <c r="T477" s="1533"/>
      <c r="U477" s="1533"/>
      <c r="V477" s="1533"/>
      <c r="W477" s="1533"/>
      <c r="X477" s="1533"/>
      <c r="Y477" s="1533"/>
      <c r="Z477" s="1533"/>
    </row>
    <row r="478" spans="1:26" ht="12.75">
      <c r="A478" s="1533"/>
      <c r="B478" s="1545"/>
      <c r="C478" s="1545"/>
      <c r="D478" s="1546"/>
      <c r="E478" s="1547"/>
      <c r="F478" s="1547"/>
      <c r="G478" s="1547"/>
      <c r="H478" s="1547"/>
      <c r="I478" s="1547"/>
      <c r="J478" s="1547"/>
      <c r="K478" s="1545"/>
      <c r="L478" s="1533"/>
      <c r="M478" s="1533"/>
      <c r="N478" s="1533"/>
      <c r="O478" s="1533"/>
      <c r="P478" s="1533"/>
      <c r="Q478" s="1533"/>
      <c r="R478" s="1533"/>
      <c r="S478" s="1533"/>
      <c r="T478" s="1533"/>
      <c r="U478" s="1533"/>
      <c r="V478" s="1533"/>
      <c r="W478" s="1533"/>
      <c r="X478" s="1533"/>
      <c r="Y478" s="1533"/>
      <c r="Z478" s="1533"/>
    </row>
    <row r="479" spans="1:26" ht="12.75">
      <c r="A479" s="1533"/>
      <c r="B479" s="1545"/>
      <c r="C479" s="1545"/>
      <c r="D479" s="1546"/>
      <c r="E479" s="1547"/>
      <c r="F479" s="1547"/>
      <c r="G479" s="1547"/>
      <c r="H479" s="1547"/>
      <c r="I479" s="1547"/>
      <c r="J479" s="1547"/>
      <c r="K479" s="1545"/>
      <c r="L479" s="1533"/>
      <c r="M479" s="1533"/>
      <c r="N479" s="1533"/>
      <c r="O479" s="1533"/>
      <c r="P479" s="1533"/>
      <c r="Q479" s="1533"/>
      <c r="R479" s="1533"/>
      <c r="S479" s="1533"/>
      <c r="T479" s="1533"/>
      <c r="U479" s="1533"/>
      <c r="V479" s="1533"/>
      <c r="W479" s="1533"/>
      <c r="X479" s="1533"/>
      <c r="Y479" s="1533"/>
      <c r="Z479" s="1533"/>
    </row>
    <row r="480" spans="1:26" ht="12.75">
      <c r="A480" s="1533"/>
      <c r="B480" s="1545"/>
      <c r="C480" s="1545"/>
      <c r="D480" s="1546"/>
      <c r="E480" s="1547"/>
      <c r="F480" s="1547"/>
      <c r="G480" s="1547"/>
      <c r="H480" s="1547"/>
      <c r="I480" s="1547"/>
      <c r="J480" s="1547"/>
      <c r="K480" s="1545"/>
      <c r="L480" s="1533"/>
      <c r="M480" s="1533"/>
      <c r="N480" s="1533"/>
      <c r="O480" s="1533"/>
      <c r="P480" s="1533"/>
      <c r="Q480" s="1533"/>
      <c r="R480" s="1533"/>
      <c r="S480" s="1533"/>
      <c r="T480" s="1533"/>
      <c r="U480" s="1533"/>
      <c r="V480" s="1533"/>
      <c r="W480" s="1533"/>
      <c r="X480" s="1533"/>
      <c r="Y480" s="1533"/>
      <c r="Z480" s="1533"/>
    </row>
    <row r="481" spans="1:26" ht="12.75">
      <c r="A481" s="1533"/>
      <c r="B481" s="1545"/>
      <c r="C481" s="1545"/>
      <c r="D481" s="1546"/>
      <c r="E481" s="1547"/>
      <c r="F481" s="1547"/>
      <c r="G481" s="1547"/>
      <c r="H481" s="1547"/>
      <c r="I481" s="1547"/>
      <c r="J481" s="1547"/>
      <c r="K481" s="1545"/>
      <c r="L481" s="1533"/>
      <c r="M481" s="1533"/>
      <c r="N481" s="1533"/>
      <c r="O481" s="1533"/>
      <c r="P481" s="1533"/>
      <c r="Q481" s="1533"/>
      <c r="R481" s="1533"/>
      <c r="S481" s="1533"/>
      <c r="T481" s="1533"/>
      <c r="U481" s="1533"/>
      <c r="V481" s="1533"/>
      <c r="W481" s="1533"/>
      <c r="X481" s="1533"/>
      <c r="Y481" s="1533"/>
      <c r="Z481" s="1533"/>
    </row>
    <row r="482" spans="1:26" ht="12.75">
      <c r="A482" s="1533"/>
      <c r="B482" s="1545"/>
      <c r="C482" s="1545"/>
      <c r="D482" s="1546"/>
      <c r="E482" s="1547"/>
      <c r="F482" s="1547"/>
      <c r="G482" s="1547"/>
      <c r="H482" s="1547"/>
      <c r="I482" s="1547"/>
      <c r="J482" s="1547"/>
      <c r="K482" s="1545"/>
      <c r="L482" s="1533"/>
      <c r="M482" s="1533"/>
      <c r="N482" s="1533"/>
      <c r="O482" s="1533"/>
      <c r="P482" s="1533"/>
      <c r="Q482" s="1533"/>
      <c r="R482" s="1533"/>
      <c r="S482" s="1533"/>
      <c r="T482" s="1533"/>
      <c r="U482" s="1533"/>
      <c r="V482" s="1533"/>
      <c r="W482" s="1533"/>
      <c r="X482" s="1533"/>
      <c r="Y482" s="1533"/>
      <c r="Z482" s="1533"/>
    </row>
    <row r="483" spans="1:26" ht="12.75">
      <c r="A483" s="1533"/>
      <c r="B483" s="1545"/>
      <c r="C483" s="1545"/>
      <c r="D483" s="1546"/>
      <c r="E483" s="1547"/>
      <c r="F483" s="1547"/>
      <c r="G483" s="1547"/>
      <c r="H483" s="1547"/>
      <c r="I483" s="1547"/>
      <c r="J483" s="1547"/>
      <c r="K483" s="1545"/>
      <c r="L483" s="1533"/>
      <c r="M483" s="1533"/>
      <c r="N483" s="1533"/>
      <c r="O483" s="1533"/>
      <c r="P483" s="1533"/>
      <c r="Q483" s="1533"/>
      <c r="R483" s="1533"/>
      <c r="S483" s="1533"/>
      <c r="T483" s="1533"/>
      <c r="U483" s="1533"/>
      <c r="V483" s="1533"/>
      <c r="W483" s="1533"/>
      <c r="X483" s="1533"/>
      <c r="Y483" s="1533"/>
      <c r="Z483" s="1533"/>
    </row>
    <row r="484" spans="1:26" ht="12.75">
      <c r="A484" s="1533"/>
      <c r="B484" s="1545"/>
      <c r="C484" s="1545"/>
      <c r="D484" s="1546"/>
      <c r="E484" s="1547"/>
      <c r="F484" s="1547"/>
      <c r="G484" s="1547"/>
      <c r="H484" s="1547"/>
      <c r="I484" s="1547"/>
      <c r="J484" s="1547"/>
      <c r="K484" s="1545"/>
      <c r="L484" s="1533"/>
      <c r="M484" s="1533"/>
      <c r="N484" s="1533"/>
      <c r="O484" s="1533"/>
      <c r="P484" s="1533"/>
      <c r="Q484" s="1533"/>
      <c r="R484" s="1533"/>
      <c r="S484" s="1533"/>
      <c r="T484" s="1533"/>
      <c r="U484" s="1533"/>
      <c r="V484" s="1533"/>
      <c r="W484" s="1533"/>
      <c r="X484" s="1533"/>
      <c r="Y484" s="1533"/>
      <c r="Z484" s="1533"/>
    </row>
    <row r="485" spans="1:26" ht="12.75">
      <c r="A485" s="1533"/>
      <c r="B485" s="1545"/>
      <c r="C485" s="1545"/>
      <c r="D485" s="1546"/>
      <c r="E485" s="1547"/>
      <c r="F485" s="1547"/>
      <c r="G485" s="1547"/>
      <c r="H485" s="1547"/>
      <c r="I485" s="1547"/>
      <c r="J485" s="1547"/>
      <c r="K485" s="1545"/>
      <c r="L485" s="1533"/>
      <c r="M485" s="1533"/>
      <c r="N485" s="1533"/>
      <c r="O485" s="1533"/>
      <c r="P485" s="1533"/>
      <c r="Q485" s="1533"/>
      <c r="R485" s="1533"/>
      <c r="S485" s="1533"/>
      <c r="T485" s="1533"/>
      <c r="U485" s="1533"/>
      <c r="V485" s="1533"/>
      <c r="W485" s="1533"/>
      <c r="X485" s="1533"/>
      <c r="Y485" s="1533"/>
      <c r="Z485" s="1533"/>
    </row>
    <row r="486" spans="1:26" ht="12.75">
      <c r="A486" s="1533"/>
      <c r="B486" s="1545"/>
      <c r="C486" s="1545"/>
      <c r="D486" s="1546"/>
      <c r="E486" s="1547"/>
      <c r="F486" s="1547"/>
      <c r="G486" s="1547"/>
      <c r="H486" s="1547"/>
      <c r="I486" s="1547"/>
      <c r="J486" s="1547"/>
      <c r="K486" s="1545"/>
      <c r="L486" s="1533"/>
      <c r="M486" s="1533"/>
      <c r="N486" s="1533"/>
      <c r="O486" s="1533"/>
      <c r="P486" s="1533"/>
      <c r="Q486" s="1533"/>
      <c r="R486" s="1533"/>
      <c r="S486" s="1533"/>
      <c r="T486" s="1533"/>
      <c r="U486" s="1533"/>
      <c r="V486" s="1533"/>
      <c r="W486" s="1533"/>
      <c r="X486" s="1533"/>
      <c r="Y486" s="1533"/>
      <c r="Z486" s="1533"/>
    </row>
    <row r="487" spans="1:26" ht="12.75">
      <c r="A487" s="1533"/>
      <c r="B487" s="1545"/>
      <c r="C487" s="1545"/>
      <c r="D487" s="1546"/>
      <c r="E487" s="1547"/>
      <c r="F487" s="1547"/>
      <c r="G487" s="1547"/>
      <c r="H487" s="1547"/>
      <c r="I487" s="1547"/>
      <c r="J487" s="1547"/>
      <c r="K487" s="1545"/>
      <c r="L487" s="1533"/>
      <c r="M487" s="1533"/>
      <c r="N487" s="1533"/>
      <c r="O487" s="1533"/>
      <c r="P487" s="1533"/>
      <c r="Q487" s="1533"/>
      <c r="R487" s="1533"/>
      <c r="S487" s="1533"/>
      <c r="T487" s="1533"/>
      <c r="U487" s="1533"/>
      <c r="V487" s="1533"/>
      <c r="W487" s="1533"/>
      <c r="X487" s="1533"/>
      <c r="Y487" s="1533"/>
      <c r="Z487" s="1533"/>
    </row>
    <row r="488" spans="1:26" ht="12.75">
      <c r="A488" s="1533"/>
      <c r="B488" s="1545"/>
      <c r="C488" s="1545"/>
      <c r="D488" s="1546"/>
      <c r="E488" s="1547"/>
      <c r="F488" s="1547"/>
      <c r="G488" s="1547"/>
      <c r="H488" s="1547"/>
      <c r="I488" s="1547"/>
      <c r="J488" s="1547"/>
      <c r="K488" s="1545"/>
      <c r="L488" s="1533"/>
      <c r="M488" s="1533"/>
      <c r="N488" s="1533"/>
      <c r="O488" s="1533"/>
      <c r="P488" s="1533"/>
      <c r="Q488" s="1533"/>
      <c r="R488" s="1533"/>
      <c r="S488" s="1533"/>
      <c r="T488" s="1533"/>
      <c r="U488" s="1533"/>
      <c r="V488" s="1533"/>
      <c r="W488" s="1533"/>
      <c r="X488" s="1533"/>
      <c r="Y488" s="1533"/>
      <c r="Z488" s="1533"/>
    </row>
    <row r="489" spans="1:26" ht="12.75">
      <c r="A489" s="1533"/>
      <c r="B489" s="1545"/>
      <c r="C489" s="1545"/>
      <c r="D489" s="1546"/>
      <c r="E489" s="1547"/>
      <c r="F489" s="1547"/>
      <c r="G489" s="1547"/>
      <c r="H489" s="1547"/>
      <c r="I489" s="1547"/>
      <c r="J489" s="1547"/>
      <c r="K489" s="1545"/>
      <c r="L489" s="1533"/>
      <c r="M489" s="1533"/>
      <c r="N489" s="1533"/>
      <c r="O489" s="1533"/>
      <c r="P489" s="1533"/>
      <c r="Q489" s="1533"/>
      <c r="R489" s="1533"/>
      <c r="S489" s="1533"/>
      <c r="T489" s="1533"/>
      <c r="U489" s="1533"/>
      <c r="V489" s="1533"/>
      <c r="W489" s="1533"/>
      <c r="X489" s="1533"/>
      <c r="Y489" s="1533"/>
      <c r="Z489" s="1533"/>
    </row>
    <row r="490" spans="1:26" ht="12.75">
      <c r="A490" s="1533"/>
      <c r="B490" s="1545"/>
      <c r="C490" s="1545"/>
      <c r="D490" s="1546"/>
      <c r="E490" s="1547"/>
      <c r="F490" s="1547"/>
      <c r="G490" s="1547"/>
      <c r="H490" s="1547"/>
      <c r="I490" s="1547"/>
      <c r="J490" s="1547"/>
      <c r="K490" s="1545"/>
      <c r="L490" s="1533"/>
      <c r="M490" s="1533"/>
      <c r="N490" s="1533"/>
      <c r="O490" s="1533"/>
      <c r="P490" s="1533"/>
      <c r="Q490" s="1533"/>
      <c r="R490" s="1533"/>
      <c r="S490" s="1533"/>
      <c r="T490" s="1533"/>
      <c r="U490" s="1533"/>
      <c r="V490" s="1533"/>
      <c r="W490" s="1533"/>
      <c r="X490" s="1533"/>
      <c r="Y490" s="1533"/>
      <c r="Z490" s="1533"/>
    </row>
    <row r="491" spans="1:26" ht="12.75">
      <c r="A491" s="1533"/>
      <c r="B491" s="1545"/>
      <c r="C491" s="1545"/>
      <c r="D491" s="1546"/>
      <c r="E491" s="1547"/>
      <c r="F491" s="1547"/>
      <c r="G491" s="1547"/>
      <c r="H491" s="1547"/>
      <c r="I491" s="1547"/>
      <c r="J491" s="1547"/>
      <c r="K491" s="1545"/>
      <c r="L491" s="1533"/>
      <c r="M491" s="1533"/>
      <c r="N491" s="1533"/>
      <c r="O491" s="1533"/>
      <c r="P491" s="1533"/>
      <c r="Q491" s="1533"/>
      <c r="R491" s="1533"/>
      <c r="S491" s="1533"/>
      <c r="T491" s="1533"/>
      <c r="U491" s="1533"/>
      <c r="V491" s="1533"/>
      <c r="W491" s="1533"/>
      <c r="X491" s="1533"/>
      <c r="Y491" s="1533"/>
      <c r="Z491" s="1533"/>
    </row>
    <row r="492" spans="1:26" ht="12.75">
      <c r="A492" s="1533"/>
      <c r="B492" s="1545"/>
      <c r="C492" s="1545"/>
      <c r="D492" s="1546"/>
      <c r="E492" s="1547"/>
      <c r="F492" s="1547"/>
      <c r="G492" s="1547"/>
      <c r="H492" s="1547"/>
      <c r="I492" s="1547"/>
      <c r="J492" s="1547"/>
      <c r="K492" s="1545"/>
      <c r="L492" s="1533"/>
      <c r="M492" s="1533"/>
      <c r="N492" s="1533"/>
      <c r="O492" s="1533"/>
      <c r="P492" s="1533"/>
      <c r="Q492" s="1533"/>
      <c r="R492" s="1533"/>
      <c r="S492" s="1533"/>
      <c r="T492" s="1533"/>
      <c r="U492" s="1533"/>
      <c r="V492" s="1533"/>
      <c r="W492" s="1533"/>
      <c r="X492" s="1533"/>
      <c r="Y492" s="1533"/>
      <c r="Z492" s="1533"/>
    </row>
    <row r="493" spans="1:26" ht="12.75">
      <c r="A493" s="1533"/>
      <c r="B493" s="1545"/>
      <c r="C493" s="1545"/>
      <c r="D493" s="1546"/>
      <c r="E493" s="1547"/>
      <c r="F493" s="1547"/>
      <c r="G493" s="1547"/>
      <c r="H493" s="1547"/>
      <c r="I493" s="1547"/>
      <c r="J493" s="1547"/>
      <c r="K493" s="1545"/>
      <c r="L493" s="1533"/>
      <c r="M493" s="1533"/>
      <c r="N493" s="1533"/>
      <c r="O493" s="1533"/>
      <c r="P493" s="1533"/>
      <c r="Q493" s="1533"/>
      <c r="R493" s="1533"/>
      <c r="S493" s="1533"/>
      <c r="T493" s="1533"/>
      <c r="U493" s="1533"/>
      <c r="V493" s="1533"/>
      <c r="W493" s="1533"/>
      <c r="X493" s="1533"/>
      <c r="Y493" s="1533"/>
      <c r="Z493" s="1533"/>
    </row>
    <row r="494" spans="1:26" ht="12.75">
      <c r="A494" s="1533"/>
      <c r="B494" s="1545"/>
      <c r="C494" s="1545"/>
      <c r="D494" s="1546"/>
      <c r="E494" s="1547"/>
      <c r="F494" s="1547"/>
      <c r="G494" s="1547"/>
      <c r="H494" s="1547"/>
      <c r="I494" s="1547"/>
      <c r="J494" s="1547"/>
      <c r="K494" s="1545"/>
      <c r="L494" s="1533"/>
      <c r="M494" s="1533"/>
      <c r="N494" s="1533"/>
      <c r="O494" s="1533"/>
      <c r="P494" s="1533"/>
      <c r="Q494" s="1533"/>
      <c r="R494" s="1533"/>
      <c r="S494" s="1533"/>
      <c r="T494" s="1533"/>
      <c r="U494" s="1533"/>
      <c r="V494" s="1533"/>
      <c r="W494" s="1533"/>
      <c r="X494" s="1533"/>
      <c r="Y494" s="1533"/>
      <c r="Z494" s="1533"/>
    </row>
    <row r="495" spans="1:26" ht="12.75">
      <c r="A495" s="1533"/>
      <c r="B495" s="1545"/>
      <c r="C495" s="1545"/>
      <c r="D495" s="1546"/>
      <c r="E495" s="1547"/>
      <c r="F495" s="1547"/>
      <c r="G495" s="1547"/>
      <c r="H495" s="1547"/>
      <c r="I495" s="1547"/>
      <c r="J495" s="1547"/>
      <c r="K495" s="1545"/>
      <c r="L495" s="1533"/>
      <c r="M495" s="1533"/>
      <c r="N495" s="1533"/>
      <c r="O495" s="1533"/>
      <c r="P495" s="1533"/>
      <c r="Q495" s="1533"/>
      <c r="R495" s="1533"/>
      <c r="S495" s="1533"/>
      <c r="T495" s="1533"/>
      <c r="U495" s="1533"/>
      <c r="V495" s="1533"/>
      <c r="W495" s="1533"/>
      <c r="X495" s="1533"/>
      <c r="Y495" s="1533"/>
      <c r="Z495" s="1533"/>
    </row>
    <row r="496" spans="1:26" ht="12.75">
      <c r="A496" s="1533"/>
      <c r="B496" s="1545"/>
      <c r="C496" s="1545"/>
      <c r="D496" s="1546"/>
      <c r="E496" s="1547"/>
      <c r="F496" s="1547"/>
      <c r="G496" s="1547"/>
      <c r="H496" s="1547"/>
      <c r="I496" s="1547"/>
      <c r="J496" s="1547"/>
      <c r="K496" s="1545"/>
      <c r="L496" s="1533"/>
      <c r="M496" s="1533"/>
      <c r="N496" s="1533"/>
      <c r="O496" s="1533"/>
      <c r="P496" s="1533"/>
      <c r="Q496" s="1533"/>
      <c r="R496" s="1533"/>
      <c r="S496" s="1533"/>
      <c r="T496" s="1533"/>
      <c r="U496" s="1533"/>
      <c r="V496" s="1533"/>
      <c r="W496" s="1533"/>
      <c r="X496" s="1533"/>
      <c r="Y496" s="1533"/>
      <c r="Z496" s="1533"/>
    </row>
    <row r="497" spans="1:26" ht="12.75">
      <c r="A497" s="1533"/>
      <c r="B497" s="1545"/>
      <c r="C497" s="1545"/>
      <c r="D497" s="1546"/>
      <c r="E497" s="1547"/>
      <c r="F497" s="1547"/>
      <c r="G497" s="1547"/>
      <c r="H497" s="1547"/>
      <c r="I497" s="1547"/>
      <c r="J497" s="1547"/>
      <c r="K497" s="1545"/>
      <c r="L497" s="1533"/>
      <c r="M497" s="1533"/>
      <c r="N497" s="1533"/>
      <c r="O497" s="1533"/>
      <c r="P497" s="1533"/>
      <c r="Q497" s="1533"/>
      <c r="R497" s="1533"/>
      <c r="S497" s="1533"/>
      <c r="T497" s="1533"/>
      <c r="U497" s="1533"/>
      <c r="V497" s="1533"/>
      <c r="W497" s="1533"/>
      <c r="X497" s="1533"/>
      <c r="Y497" s="1533"/>
      <c r="Z497" s="1533"/>
    </row>
    <row r="498" spans="1:26" ht="12.75">
      <c r="A498" s="1533"/>
      <c r="B498" s="1545"/>
      <c r="C498" s="1545"/>
      <c r="D498" s="1546"/>
      <c r="E498" s="1547"/>
      <c r="F498" s="1547"/>
      <c r="G498" s="1547"/>
      <c r="H498" s="1547"/>
      <c r="I498" s="1547"/>
      <c r="J498" s="1547"/>
      <c r="K498" s="1545"/>
      <c r="L498" s="1533"/>
      <c r="M498" s="1533"/>
      <c r="N498" s="1533"/>
      <c r="O498" s="1533"/>
      <c r="P498" s="1533"/>
      <c r="Q498" s="1533"/>
      <c r="R498" s="1533"/>
      <c r="S498" s="1533"/>
      <c r="T498" s="1533"/>
      <c r="U498" s="1533"/>
      <c r="V498" s="1533"/>
      <c r="W498" s="1533"/>
      <c r="X498" s="1533"/>
      <c r="Y498" s="1533"/>
      <c r="Z498" s="1533"/>
    </row>
    <row r="499" spans="1:26" ht="12.75">
      <c r="A499" s="1533"/>
      <c r="B499" s="1545"/>
      <c r="C499" s="1545"/>
      <c r="D499" s="1546"/>
      <c r="E499" s="1547"/>
      <c r="F499" s="1547"/>
      <c r="G499" s="1547"/>
      <c r="H499" s="1547"/>
      <c r="I499" s="1547"/>
      <c r="J499" s="1547"/>
      <c r="K499" s="1545"/>
      <c r="L499" s="1533"/>
      <c r="M499" s="1533"/>
      <c r="N499" s="1533"/>
      <c r="O499" s="1533"/>
      <c r="P499" s="1533"/>
      <c r="Q499" s="1533"/>
      <c r="R499" s="1533"/>
      <c r="S499" s="1533"/>
      <c r="T499" s="1533"/>
      <c r="U499" s="1533"/>
      <c r="V499" s="1533"/>
      <c r="W499" s="1533"/>
      <c r="X499" s="1533"/>
      <c r="Y499" s="1533"/>
      <c r="Z499" s="1533"/>
    </row>
    <row r="500" spans="1:26" ht="12.75">
      <c r="A500" s="1533"/>
      <c r="B500" s="1545"/>
      <c r="C500" s="1545"/>
      <c r="D500" s="1546"/>
      <c r="E500" s="1547"/>
      <c r="F500" s="1547"/>
      <c r="G500" s="1547"/>
      <c r="H500" s="1547"/>
      <c r="I500" s="1547"/>
      <c r="J500" s="1547"/>
      <c r="K500" s="1545"/>
      <c r="L500" s="1533"/>
      <c r="M500" s="1533"/>
      <c r="N500" s="1533"/>
      <c r="O500" s="1533"/>
      <c r="P500" s="1533"/>
      <c r="Q500" s="1533"/>
      <c r="R500" s="1533"/>
      <c r="S500" s="1533"/>
      <c r="T500" s="1533"/>
      <c r="U500" s="1533"/>
      <c r="V500" s="1533"/>
      <c r="W500" s="1533"/>
      <c r="X500" s="1533"/>
      <c r="Y500" s="1533"/>
      <c r="Z500" s="1533"/>
    </row>
    <row r="501" spans="1:26" ht="12.75">
      <c r="A501" s="1533"/>
      <c r="B501" s="1545"/>
      <c r="C501" s="1545"/>
      <c r="D501" s="1546"/>
      <c r="E501" s="1547"/>
      <c r="F501" s="1547"/>
      <c r="G501" s="1547"/>
      <c r="H501" s="1547"/>
      <c r="I501" s="1547"/>
      <c r="J501" s="1547"/>
      <c r="K501" s="1545"/>
      <c r="L501" s="1533"/>
      <c r="M501" s="1533"/>
      <c r="N501" s="1533"/>
      <c r="O501" s="1533"/>
      <c r="P501" s="1533"/>
      <c r="Q501" s="1533"/>
      <c r="R501" s="1533"/>
      <c r="S501" s="1533"/>
      <c r="T501" s="1533"/>
      <c r="U501" s="1533"/>
      <c r="V501" s="1533"/>
      <c r="W501" s="1533"/>
      <c r="X501" s="1533"/>
      <c r="Y501" s="1533"/>
      <c r="Z501" s="1533"/>
    </row>
    <row r="502" spans="1:26" ht="12.75">
      <c r="A502" s="1533"/>
      <c r="B502" s="1545"/>
      <c r="C502" s="1545"/>
      <c r="D502" s="1546"/>
      <c r="E502" s="1547"/>
      <c r="F502" s="1547"/>
      <c r="G502" s="1547"/>
      <c r="H502" s="1547"/>
      <c r="I502" s="1547"/>
      <c r="J502" s="1547"/>
      <c r="K502" s="1545"/>
      <c r="L502" s="1533"/>
      <c r="M502" s="1533"/>
      <c r="N502" s="1533"/>
      <c r="O502" s="1533"/>
      <c r="P502" s="1533"/>
      <c r="Q502" s="1533"/>
      <c r="R502" s="1533"/>
      <c r="S502" s="1533"/>
      <c r="T502" s="1533"/>
      <c r="U502" s="1533"/>
      <c r="V502" s="1533"/>
      <c r="W502" s="1533"/>
      <c r="X502" s="1533"/>
      <c r="Y502" s="1533"/>
      <c r="Z502" s="1533"/>
    </row>
    <row r="503" spans="1:26" ht="12.75">
      <c r="A503" s="1533"/>
      <c r="B503" s="1545"/>
      <c r="C503" s="1545"/>
      <c r="D503" s="1546"/>
      <c r="E503" s="1547"/>
      <c r="F503" s="1547"/>
      <c r="G503" s="1547"/>
      <c r="H503" s="1547"/>
      <c r="I503" s="1547"/>
      <c r="J503" s="1547"/>
      <c r="K503" s="1545"/>
      <c r="L503" s="1533"/>
      <c r="M503" s="1533"/>
      <c r="N503" s="1533"/>
      <c r="O503" s="1533"/>
      <c r="P503" s="1533"/>
      <c r="Q503" s="1533"/>
      <c r="R503" s="1533"/>
      <c r="S503" s="1533"/>
      <c r="T503" s="1533"/>
      <c r="U503" s="1533"/>
      <c r="V503" s="1533"/>
      <c r="W503" s="1533"/>
      <c r="X503" s="1533"/>
      <c r="Y503" s="1533"/>
      <c r="Z503" s="1533"/>
    </row>
    <row r="504" spans="1:26" ht="12.75">
      <c r="A504" s="1533"/>
      <c r="B504" s="1545"/>
      <c r="C504" s="1545"/>
      <c r="D504" s="1546"/>
      <c r="E504" s="1547"/>
      <c r="F504" s="1547"/>
      <c r="G504" s="1547"/>
      <c r="H504" s="1547"/>
      <c r="I504" s="1547"/>
      <c r="J504" s="1547"/>
      <c r="K504" s="1545"/>
      <c r="L504" s="1533"/>
      <c r="M504" s="1533"/>
      <c r="N504" s="1533"/>
      <c r="O504" s="1533"/>
      <c r="P504" s="1533"/>
      <c r="Q504" s="1533"/>
      <c r="R504" s="1533"/>
      <c r="S504" s="1533"/>
      <c r="T504" s="1533"/>
      <c r="U504" s="1533"/>
      <c r="V504" s="1533"/>
      <c r="W504" s="1533"/>
      <c r="X504" s="1533"/>
      <c r="Y504" s="1533"/>
      <c r="Z504" s="1533"/>
    </row>
    <row r="505" spans="1:26" ht="12.75">
      <c r="A505" s="1533"/>
      <c r="B505" s="1545"/>
      <c r="C505" s="1545"/>
      <c r="D505" s="1546"/>
      <c r="E505" s="1547"/>
      <c r="F505" s="1547"/>
      <c r="G505" s="1547"/>
      <c r="H505" s="1547"/>
      <c r="I505" s="1547"/>
      <c r="J505" s="1547"/>
      <c r="K505" s="1545"/>
      <c r="L505" s="1533"/>
      <c r="M505" s="1533"/>
      <c r="N505" s="1533"/>
      <c r="O505" s="1533"/>
      <c r="P505" s="1533"/>
      <c r="Q505" s="1533"/>
      <c r="R505" s="1533"/>
      <c r="S505" s="1533"/>
      <c r="T505" s="1533"/>
      <c r="U505" s="1533"/>
      <c r="V505" s="1533"/>
      <c r="W505" s="1533"/>
      <c r="X505" s="1533"/>
      <c r="Y505" s="1533"/>
      <c r="Z505" s="1533"/>
    </row>
    <row r="506" spans="1:26" ht="12.75">
      <c r="A506" s="1533"/>
      <c r="B506" s="1545"/>
      <c r="C506" s="1545"/>
      <c r="D506" s="1546"/>
      <c r="E506" s="1547"/>
      <c r="F506" s="1547"/>
      <c r="G506" s="1547"/>
      <c r="H506" s="1547"/>
      <c r="I506" s="1547"/>
      <c r="J506" s="1547"/>
      <c r="K506" s="1545"/>
      <c r="L506" s="1533"/>
      <c r="M506" s="1533"/>
      <c r="N506" s="1533"/>
      <c r="O506" s="1533"/>
      <c r="P506" s="1533"/>
      <c r="Q506" s="1533"/>
      <c r="R506" s="1533"/>
      <c r="S506" s="1533"/>
      <c r="T506" s="1533"/>
      <c r="U506" s="1533"/>
      <c r="V506" s="1533"/>
      <c r="W506" s="1533"/>
      <c r="X506" s="1533"/>
      <c r="Y506" s="1533"/>
      <c r="Z506" s="1533"/>
    </row>
    <row r="507" spans="1:26" ht="12.75">
      <c r="A507" s="1533"/>
      <c r="B507" s="1545"/>
      <c r="C507" s="1545"/>
      <c r="D507" s="1546"/>
      <c r="E507" s="1547"/>
      <c r="F507" s="1547"/>
      <c r="G507" s="1547"/>
      <c r="H507" s="1547"/>
      <c r="I507" s="1547"/>
      <c r="J507" s="1547"/>
      <c r="K507" s="1545"/>
      <c r="L507" s="1533"/>
      <c r="M507" s="1533"/>
      <c r="N507" s="1533"/>
      <c r="O507" s="1533"/>
      <c r="P507" s="1533"/>
      <c r="Q507" s="1533"/>
      <c r="R507" s="1533"/>
      <c r="S507" s="1533"/>
      <c r="T507" s="1533"/>
      <c r="U507" s="1533"/>
      <c r="V507" s="1533"/>
      <c r="W507" s="1533"/>
      <c r="X507" s="1533"/>
      <c r="Y507" s="1533"/>
      <c r="Z507" s="1533"/>
    </row>
    <row r="508" spans="1:26" ht="12.75">
      <c r="A508" s="1533"/>
      <c r="B508" s="1545"/>
      <c r="C508" s="1545"/>
      <c r="D508" s="1546"/>
      <c r="E508" s="1547"/>
      <c r="F508" s="1547"/>
      <c r="G508" s="1547"/>
      <c r="H508" s="1547"/>
      <c r="I508" s="1547"/>
      <c r="J508" s="1547"/>
      <c r="K508" s="1545"/>
      <c r="L508" s="1533"/>
      <c r="M508" s="1533"/>
      <c r="N508" s="1533"/>
      <c r="O508" s="1533"/>
      <c r="P508" s="1533"/>
      <c r="Q508" s="1533"/>
      <c r="R508" s="1533"/>
      <c r="S508" s="1533"/>
      <c r="T508" s="1533"/>
      <c r="U508" s="1533"/>
      <c r="V508" s="1533"/>
      <c r="W508" s="1533"/>
      <c r="X508" s="1533"/>
      <c r="Y508" s="1533"/>
      <c r="Z508" s="1533"/>
    </row>
    <row r="509" spans="1:26" ht="12.75">
      <c r="A509" s="1533"/>
      <c r="B509" s="1545"/>
      <c r="C509" s="1545"/>
      <c r="D509" s="1546"/>
      <c r="E509" s="1547"/>
      <c r="F509" s="1547"/>
      <c r="G509" s="1547"/>
      <c r="H509" s="1547"/>
      <c r="I509" s="1547"/>
      <c r="J509" s="1547"/>
      <c r="K509" s="1545"/>
      <c r="L509" s="1533"/>
      <c r="M509" s="1533"/>
      <c r="N509" s="1533"/>
      <c r="O509" s="1533"/>
      <c r="P509" s="1533"/>
      <c r="Q509" s="1533"/>
      <c r="R509" s="1533"/>
      <c r="S509" s="1533"/>
      <c r="T509" s="1533"/>
      <c r="U509" s="1533"/>
      <c r="V509" s="1533"/>
      <c r="W509" s="1533"/>
      <c r="X509" s="1533"/>
      <c r="Y509" s="1533"/>
      <c r="Z509" s="1533"/>
    </row>
    <row r="510" spans="1:26" ht="12.75">
      <c r="A510" s="1533"/>
      <c r="B510" s="1545"/>
      <c r="C510" s="1545"/>
      <c r="D510" s="1546"/>
      <c r="E510" s="1547"/>
      <c r="F510" s="1547"/>
      <c r="G510" s="1547"/>
      <c r="H510" s="1547"/>
      <c r="I510" s="1547"/>
      <c r="J510" s="1547"/>
      <c r="K510" s="1545"/>
      <c r="L510" s="1533"/>
      <c r="M510" s="1533"/>
      <c r="N510" s="1533"/>
      <c r="O510" s="1533"/>
      <c r="P510" s="1533"/>
      <c r="Q510" s="1533"/>
      <c r="R510" s="1533"/>
      <c r="S510" s="1533"/>
      <c r="T510" s="1533"/>
      <c r="U510" s="1533"/>
      <c r="V510" s="1533"/>
      <c r="W510" s="1533"/>
      <c r="X510" s="1533"/>
      <c r="Y510" s="1533"/>
      <c r="Z510" s="1533"/>
    </row>
    <row r="511" spans="1:26" ht="12.75">
      <c r="A511" s="1533"/>
      <c r="B511" s="1545"/>
      <c r="C511" s="1545"/>
      <c r="D511" s="1546"/>
      <c r="E511" s="1547"/>
      <c r="F511" s="1547"/>
      <c r="G511" s="1547"/>
      <c r="H511" s="1547"/>
      <c r="I511" s="1547"/>
      <c r="J511" s="1547"/>
      <c r="K511" s="1545"/>
      <c r="L511" s="1533"/>
      <c r="M511" s="1533"/>
      <c r="N511" s="1533"/>
      <c r="O511" s="1533"/>
      <c r="P511" s="1533"/>
      <c r="Q511" s="1533"/>
      <c r="R511" s="1533"/>
      <c r="S511" s="1533"/>
      <c r="T511" s="1533"/>
      <c r="U511" s="1533"/>
      <c r="V511" s="1533"/>
      <c r="W511" s="1533"/>
      <c r="X511" s="1533"/>
      <c r="Y511" s="1533"/>
      <c r="Z511" s="1533"/>
    </row>
    <row r="512" spans="1:26" ht="12.75">
      <c r="A512" s="1533"/>
      <c r="B512" s="1545"/>
      <c r="C512" s="1545"/>
      <c r="D512" s="1546"/>
      <c r="E512" s="1547"/>
      <c r="F512" s="1547"/>
      <c r="G512" s="1547"/>
      <c r="H512" s="1547"/>
      <c r="I512" s="1547"/>
      <c r="J512" s="1547"/>
      <c r="K512" s="1545"/>
      <c r="L512" s="1533"/>
      <c r="M512" s="1533"/>
      <c r="N512" s="1533"/>
      <c r="O512" s="1533"/>
      <c r="P512" s="1533"/>
      <c r="Q512" s="1533"/>
      <c r="R512" s="1533"/>
      <c r="S512" s="1533"/>
      <c r="T512" s="1533"/>
      <c r="U512" s="1533"/>
      <c r="V512" s="1533"/>
      <c r="W512" s="1533"/>
      <c r="X512" s="1533"/>
      <c r="Y512" s="1533"/>
      <c r="Z512" s="1533"/>
    </row>
    <row r="513" spans="1:26" ht="12.75">
      <c r="A513" s="1533"/>
      <c r="B513" s="1545"/>
      <c r="C513" s="1545"/>
      <c r="D513" s="1546"/>
      <c r="E513" s="1547"/>
      <c r="F513" s="1547"/>
      <c r="G513" s="1547"/>
      <c r="H513" s="1547"/>
      <c r="I513" s="1547"/>
      <c r="J513" s="1547"/>
      <c r="K513" s="1545"/>
      <c r="L513" s="1533"/>
      <c r="M513" s="1533"/>
      <c r="N513" s="1533"/>
      <c r="O513" s="1533"/>
      <c r="P513" s="1533"/>
      <c r="Q513" s="1533"/>
      <c r="R513" s="1533"/>
      <c r="S513" s="1533"/>
      <c r="T513" s="1533"/>
      <c r="U513" s="1533"/>
      <c r="V513" s="1533"/>
      <c r="W513" s="1533"/>
      <c r="X513" s="1533"/>
      <c r="Y513" s="1533"/>
      <c r="Z513" s="1533"/>
    </row>
    <row r="514" spans="1:26" ht="12.75">
      <c r="A514" s="1533"/>
      <c r="B514" s="1545"/>
      <c r="C514" s="1545"/>
      <c r="D514" s="1546"/>
      <c r="E514" s="1547"/>
      <c r="F514" s="1547"/>
      <c r="G514" s="1547"/>
      <c r="H514" s="1547"/>
      <c r="I514" s="1547"/>
      <c r="J514" s="1547"/>
      <c r="K514" s="1545"/>
      <c r="L514" s="1533"/>
      <c r="M514" s="1533"/>
      <c r="N514" s="1533"/>
      <c r="O514" s="1533"/>
      <c r="P514" s="1533"/>
      <c r="Q514" s="1533"/>
      <c r="R514" s="1533"/>
      <c r="S514" s="1533"/>
      <c r="T514" s="1533"/>
      <c r="U514" s="1533"/>
      <c r="V514" s="1533"/>
      <c r="W514" s="1533"/>
      <c r="X514" s="1533"/>
      <c r="Y514" s="1533"/>
      <c r="Z514" s="1533"/>
    </row>
    <row r="515" spans="1:26" ht="12.75">
      <c r="A515" s="1533"/>
      <c r="B515" s="1545"/>
      <c r="C515" s="1545"/>
      <c r="D515" s="1546"/>
      <c r="E515" s="1547"/>
      <c r="F515" s="1547"/>
      <c r="G515" s="1547"/>
      <c r="H515" s="1547"/>
      <c r="I515" s="1547"/>
      <c r="J515" s="1547"/>
      <c r="K515" s="1545"/>
      <c r="L515" s="1533"/>
      <c r="M515" s="1533"/>
      <c r="N515" s="1533"/>
      <c r="O515" s="1533"/>
      <c r="P515" s="1533"/>
      <c r="Q515" s="1533"/>
      <c r="R515" s="1533"/>
      <c r="S515" s="1533"/>
      <c r="T515" s="1533"/>
      <c r="U515" s="1533"/>
      <c r="V515" s="1533"/>
      <c r="W515" s="1533"/>
      <c r="X515" s="1533"/>
      <c r="Y515" s="1533"/>
      <c r="Z515" s="1533"/>
    </row>
    <row r="516" spans="1:26" ht="12.75">
      <c r="A516" s="1533"/>
      <c r="B516" s="1545"/>
      <c r="C516" s="1545"/>
      <c r="D516" s="1546"/>
      <c r="E516" s="1547"/>
      <c r="F516" s="1547"/>
      <c r="G516" s="1547"/>
      <c r="H516" s="1547"/>
      <c r="I516" s="1547"/>
      <c r="J516" s="1547"/>
      <c r="K516" s="1545"/>
      <c r="L516" s="1533"/>
      <c r="M516" s="1533"/>
      <c r="N516" s="1533"/>
      <c r="O516" s="1533"/>
      <c r="P516" s="1533"/>
      <c r="Q516" s="1533"/>
      <c r="R516" s="1533"/>
      <c r="S516" s="1533"/>
      <c r="T516" s="1533"/>
      <c r="U516" s="1533"/>
      <c r="V516" s="1533"/>
      <c r="W516" s="1533"/>
      <c r="X516" s="1533"/>
      <c r="Y516" s="1533"/>
      <c r="Z516" s="1533"/>
    </row>
    <row r="517" spans="1:26" ht="12.75">
      <c r="A517" s="1533"/>
      <c r="B517" s="1545"/>
      <c r="C517" s="1545"/>
      <c r="D517" s="1546"/>
      <c r="E517" s="1547"/>
      <c r="F517" s="1547"/>
      <c r="G517" s="1547"/>
      <c r="H517" s="1547"/>
      <c r="I517" s="1547"/>
      <c r="J517" s="1547"/>
      <c r="K517" s="1545"/>
      <c r="L517" s="1533"/>
      <c r="M517" s="1533"/>
      <c r="N517" s="1533"/>
      <c r="O517" s="1533"/>
      <c r="P517" s="1533"/>
      <c r="Q517" s="1533"/>
      <c r="R517" s="1533"/>
      <c r="S517" s="1533"/>
      <c r="T517" s="1533"/>
      <c r="U517" s="1533"/>
      <c r="V517" s="1533"/>
      <c r="W517" s="1533"/>
      <c r="X517" s="1533"/>
      <c r="Y517" s="1533"/>
      <c r="Z517" s="1533"/>
    </row>
    <row r="518" spans="1:26" ht="12.75">
      <c r="A518" s="1533"/>
      <c r="B518" s="1545"/>
      <c r="C518" s="1545"/>
      <c r="D518" s="1546"/>
      <c r="E518" s="1547"/>
      <c r="F518" s="1547"/>
      <c r="G518" s="1547"/>
      <c r="H518" s="1547"/>
      <c r="I518" s="1547"/>
      <c r="J518" s="1547"/>
      <c r="K518" s="1545"/>
      <c r="L518" s="1533"/>
      <c r="M518" s="1533"/>
      <c r="N518" s="1533"/>
      <c r="O518" s="1533"/>
      <c r="P518" s="1533"/>
      <c r="Q518" s="1533"/>
      <c r="R518" s="1533"/>
      <c r="S518" s="1533"/>
      <c r="T518" s="1533"/>
      <c r="U518" s="1533"/>
      <c r="V518" s="1533"/>
      <c r="W518" s="1533"/>
      <c r="X518" s="1533"/>
      <c r="Y518" s="1533"/>
      <c r="Z518" s="1533"/>
    </row>
    <row r="519" spans="1:26" ht="12.75">
      <c r="A519" s="1533"/>
      <c r="B519" s="1545"/>
      <c r="C519" s="1545"/>
      <c r="D519" s="1546"/>
      <c r="E519" s="1547"/>
      <c r="F519" s="1547"/>
      <c r="G519" s="1547"/>
      <c r="H519" s="1547"/>
      <c r="I519" s="1547"/>
      <c r="J519" s="1547"/>
      <c r="K519" s="1545"/>
      <c r="L519" s="1533"/>
      <c r="M519" s="1533"/>
      <c r="N519" s="1533"/>
      <c r="O519" s="1533"/>
      <c r="P519" s="1533"/>
      <c r="Q519" s="1533"/>
      <c r="R519" s="1533"/>
      <c r="S519" s="1533"/>
      <c r="T519" s="1533"/>
      <c r="U519" s="1533"/>
      <c r="V519" s="1533"/>
      <c r="W519" s="1533"/>
      <c r="X519" s="1533"/>
      <c r="Y519" s="1533"/>
      <c r="Z519" s="1533"/>
    </row>
    <row r="520" spans="1:26" ht="12.75">
      <c r="A520" s="1533"/>
      <c r="B520" s="1545"/>
      <c r="C520" s="1545"/>
      <c r="D520" s="1546"/>
      <c r="E520" s="1547"/>
      <c r="F520" s="1547"/>
      <c r="G520" s="1547"/>
      <c r="H520" s="1547"/>
      <c r="I520" s="1547"/>
      <c r="J520" s="1547"/>
      <c r="K520" s="1545"/>
      <c r="L520" s="1533"/>
      <c r="M520" s="1533"/>
      <c r="N520" s="1533"/>
      <c r="O520" s="1533"/>
      <c r="P520" s="1533"/>
      <c r="Q520" s="1533"/>
      <c r="R520" s="1533"/>
      <c r="S520" s="1533"/>
      <c r="T520" s="1533"/>
      <c r="U520" s="1533"/>
      <c r="V520" s="1533"/>
      <c r="W520" s="1533"/>
      <c r="X520" s="1533"/>
      <c r="Y520" s="1533"/>
      <c r="Z520" s="1533"/>
    </row>
    <row r="521" spans="1:26" ht="12.75">
      <c r="A521" s="1533"/>
      <c r="B521" s="1545"/>
      <c r="C521" s="1545"/>
      <c r="D521" s="1546"/>
      <c r="E521" s="1547"/>
      <c r="F521" s="1547"/>
      <c r="G521" s="1547"/>
      <c r="H521" s="1547"/>
      <c r="I521" s="1547"/>
      <c r="J521" s="1547"/>
      <c r="K521" s="1545"/>
      <c r="L521" s="1533"/>
      <c r="M521" s="1533"/>
      <c r="N521" s="1533"/>
      <c r="O521" s="1533"/>
      <c r="P521" s="1533"/>
      <c r="Q521" s="1533"/>
      <c r="R521" s="1533"/>
      <c r="S521" s="1533"/>
      <c r="T521" s="1533"/>
      <c r="U521" s="1533"/>
      <c r="V521" s="1533"/>
      <c r="W521" s="1533"/>
      <c r="X521" s="1533"/>
      <c r="Y521" s="1533"/>
      <c r="Z521" s="1533"/>
    </row>
    <row r="522" spans="1:26" ht="12.75">
      <c r="A522" s="1533"/>
      <c r="B522" s="1545"/>
      <c r="C522" s="1545"/>
      <c r="D522" s="1546"/>
      <c r="E522" s="1547"/>
      <c r="F522" s="1547"/>
      <c r="G522" s="1547"/>
      <c r="H522" s="1547"/>
      <c r="I522" s="1547"/>
      <c r="J522" s="1547"/>
      <c r="K522" s="1545"/>
      <c r="L522" s="1533"/>
      <c r="M522" s="1533"/>
      <c r="N522" s="1533"/>
      <c r="O522" s="1533"/>
      <c r="P522" s="1533"/>
      <c r="Q522" s="1533"/>
      <c r="R522" s="1533"/>
      <c r="S522" s="1533"/>
      <c r="T522" s="1533"/>
      <c r="U522" s="1533"/>
      <c r="V522" s="1533"/>
      <c r="W522" s="1533"/>
      <c r="X522" s="1533"/>
      <c r="Y522" s="1533"/>
      <c r="Z522" s="1533"/>
    </row>
    <row r="523" spans="1:26" ht="12.75">
      <c r="A523" s="1533"/>
      <c r="B523" s="1545"/>
      <c r="C523" s="1545"/>
      <c r="D523" s="1546"/>
      <c r="E523" s="1547"/>
      <c r="F523" s="1547"/>
      <c r="G523" s="1547"/>
      <c r="H523" s="1547"/>
      <c r="I523" s="1547"/>
      <c r="J523" s="1547"/>
      <c r="K523" s="1545"/>
      <c r="L523" s="1533"/>
      <c r="M523" s="1533"/>
      <c r="N523" s="1533"/>
      <c r="O523" s="1533"/>
      <c r="P523" s="1533"/>
      <c r="Q523" s="1533"/>
      <c r="R523" s="1533"/>
      <c r="S523" s="1533"/>
      <c r="T523" s="1533"/>
      <c r="U523" s="1533"/>
      <c r="V523" s="1533"/>
      <c r="W523" s="1533"/>
      <c r="X523" s="1533"/>
      <c r="Y523" s="1533"/>
      <c r="Z523" s="1533"/>
    </row>
    <row r="524" spans="1:26" ht="12.75">
      <c r="A524" s="1533"/>
      <c r="B524" s="1545"/>
      <c r="C524" s="1545"/>
      <c r="D524" s="1546"/>
      <c r="E524" s="1547"/>
      <c r="F524" s="1547"/>
      <c r="G524" s="1547"/>
      <c r="H524" s="1547"/>
      <c r="I524" s="1547"/>
      <c r="J524" s="1547"/>
      <c r="K524" s="1545"/>
      <c r="L524" s="1533"/>
      <c r="M524" s="1533"/>
      <c r="N524" s="1533"/>
      <c r="O524" s="1533"/>
      <c r="P524" s="1533"/>
      <c r="Q524" s="1533"/>
      <c r="R524" s="1533"/>
      <c r="S524" s="1533"/>
      <c r="T524" s="1533"/>
      <c r="U524" s="1533"/>
      <c r="V524" s="1533"/>
      <c r="W524" s="1533"/>
      <c r="X524" s="1533"/>
      <c r="Y524" s="1533"/>
      <c r="Z524" s="1533"/>
    </row>
    <row r="525" spans="1:26" ht="12.75">
      <c r="A525" s="1533"/>
      <c r="B525" s="1545"/>
      <c r="C525" s="1545"/>
      <c r="D525" s="1546"/>
      <c r="E525" s="1547"/>
      <c r="F525" s="1547"/>
      <c r="G525" s="1547"/>
      <c r="H525" s="1547"/>
      <c r="I525" s="1547"/>
      <c r="J525" s="1547"/>
      <c r="K525" s="1545"/>
      <c r="L525" s="1533"/>
      <c r="M525" s="1533"/>
      <c r="N525" s="1533"/>
      <c r="O525" s="1533"/>
      <c r="P525" s="1533"/>
      <c r="Q525" s="1533"/>
      <c r="R525" s="1533"/>
      <c r="S525" s="1533"/>
      <c r="T525" s="1533"/>
      <c r="U525" s="1533"/>
      <c r="V525" s="1533"/>
      <c r="W525" s="1533"/>
      <c r="X525" s="1533"/>
      <c r="Y525" s="1533"/>
      <c r="Z525" s="1533"/>
    </row>
    <row r="526" spans="1:26" ht="12.75">
      <c r="A526" s="1533"/>
      <c r="B526" s="1545"/>
      <c r="C526" s="1545"/>
      <c r="D526" s="1546"/>
      <c r="E526" s="1547"/>
      <c r="F526" s="1547"/>
      <c r="G526" s="1547"/>
      <c r="H526" s="1547"/>
      <c r="I526" s="1547"/>
      <c r="J526" s="1547"/>
      <c r="K526" s="1545"/>
      <c r="L526" s="1533"/>
      <c r="M526" s="1533"/>
      <c r="N526" s="1533"/>
      <c r="O526" s="1533"/>
      <c r="P526" s="1533"/>
      <c r="Q526" s="1533"/>
      <c r="R526" s="1533"/>
      <c r="S526" s="1533"/>
      <c r="T526" s="1533"/>
      <c r="U526" s="1533"/>
      <c r="V526" s="1533"/>
      <c r="W526" s="1533"/>
      <c r="X526" s="1533"/>
      <c r="Y526" s="1533"/>
      <c r="Z526" s="1533"/>
    </row>
    <row r="527" spans="1:26" ht="12.75">
      <c r="A527" s="1533"/>
      <c r="B527" s="1545"/>
      <c r="C527" s="1545"/>
      <c r="D527" s="1546"/>
      <c r="E527" s="1547"/>
      <c r="F527" s="1547"/>
      <c r="G527" s="1547"/>
      <c r="H527" s="1547"/>
      <c r="I527" s="1547"/>
      <c r="J527" s="1547"/>
      <c r="K527" s="1545"/>
      <c r="L527" s="1533"/>
      <c r="M527" s="1533"/>
      <c r="N527" s="1533"/>
      <c r="O527" s="1533"/>
      <c r="P527" s="1533"/>
      <c r="Q527" s="1533"/>
      <c r="R527" s="1533"/>
      <c r="S527" s="1533"/>
      <c r="T527" s="1533"/>
      <c r="U527" s="1533"/>
      <c r="V527" s="1533"/>
      <c r="W527" s="1533"/>
      <c r="X527" s="1533"/>
      <c r="Y527" s="1533"/>
      <c r="Z527" s="1533"/>
    </row>
    <row r="528" spans="1:26" ht="12.75">
      <c r="A528" s="1533"/>
      <c r="B528" s="1545"/>
      <c r="C528" s="1545"/>
      <c r="D528" s="1546"/>
      <c r="E528" s="1547"/>
      <c r="F528" s="1547"/>
      <c r="G528" s="1547"/>
      <c r="H528" s="1547"/>
      <c r="I528" s="1547"/>
      <c r="J528" s="1547"/>
      <c r="K528" s="1545"/>
      <c r="L528" s="1533"/>
      <c r="M528" s="1533"/>
      <c r="N528" s="1533"/>
      <c r="O528" s="1533"/>
      <c r="P528" s="1533"/>
      <c r="Q528" s="1533"/>
      <c r="R528" s="1533"/>
      <c r="S528" s="1533"/>
      <c r="T528" s="1533"/>
      <c r="U528" s="1533"/>
      <c r="V528" s="1533"/>
      <c r="W528" s="1533"/>
      <c r="X528" s="1533"/>
      <c r="Y528" s="1533"/>
      <c r="Z528" s="1533"/>
    </row>
    <row r="529" spans="1:26" ht="12.75">
      <c r="A529" s="1533"/>
      <c r="B529" s="1545"/>
      <c r="C529" s="1545"/>
      <c r="D529" s="1546"/>
      <c r="E529" s="1547"/>
      <c r="F529" s="1547"/>
      <c r="G529" s="1547"/>
      <c r="H529" s="1547"/>
      <c r="I529" s="1547"/>
      <c r="J529" s="1547"/>
      <c r="K529" s="1545"/>
      <c r="L529" s="1533"/>
      <c r="M529" s="1533"/>
      <c r="N529" s="1533"/>
      <c r="O529" s="1533"/>
      <c r="P529" s="1533"/>
      <c r="Q529" s="1533"/>
      <c r="R529" s="1533"/>
      <c r="S529" s="1533"/>
      <c r="T529" s="1533"/>
      <c r="U529" s="1533"/>
      <c r="V529" s="1533"/>
      <c r="W529" s="1533"/>
      <c r="X529" s="1533"/>
      <c r="Y529" s="1533"/>
      <c r="Z529" s="1533"/>
    </row>
    <row r="530" spans="1:26" ht="12.75">
      <c r="A530" s="1533"/>
      <c r="B530" s="1545"/>
      <c r="C530" s="1545"/>
      <c r="D530" s="1546"/>
      <c r="E530" s="1547"/>
      <c r="F530" s="1547"/>
      <c r="G530" s="1547"/>
      <c r="H530" s="1547"/>
      <c r="I530" s="1547"/>
      <c r="J530" s="1547"/>
      <c r="K530" s="1545"/>
      <c r="L530" s="1533"/>
      <c r="M530" s="1533"/>
      <c r="N530" s="1533"/>
      <c r="O530" s="1533"/>
      <c r="P530" s="1533"/>
      <c r="Q530" s="1533"/>
      <c r="R530" s="1533"/>
      <c r="S530" s="1533"/>
      <c r="T530" s="1533"/>
      <c r="U530" s="1533"/>
      <c r="V530" s="1533"/>
      <c r="W530" s="1533"/>
      <c r="X530" s="1533"/>
      <c r="Y530" s="1533"/>
      <c r="Z530" s="1533"/>
    </row>
    <row r="531" spans="1:26" ht="12.75">
      <c r="A531" s="1533"/>
      <c r="B531" s="1545"/>
      <c r="C531" s="1545"/>
      <c r="D531" s="1546"/>
      <c r="E531" s="1547"/>
      <c r="F531" s="1547"/>
      <c r="G531" s="1547"/>
      <c r="H531" s="1547"/>
      <c r="I531" s="1547"/>
      <c r="J531" s="1547"/>
      <c r="K531" s="1545"/>
      <c r="L531" s="1533"/>
      <c r="M531" s="1533"/>
      <c r="N531" s="1533"/>
      <c r="O531" s="1533"/>
      <c r="P531" s="1533"/>
      <c r="Q531" s="1533"/>
      <c r="R531" s="1533"/>
      <c r="S531" s="1533"/>
      <c r="T531" s="1533"/>
      <c r="U531" s="1533"/>
      <c r="V531" s="1533"/>
      <c r="W531" s="1533"/>
      <c r="X531" s="1533"/>
      <c r="Y531" s="1533"/>
      <c r="Z531" s="1533"/>
    </row>
    <row r="532" spans="1:26" ht="12.75">
      <c r="A532" s="1533"/>
      <c r="B532" s="1545"/>
      <c r="C532" s="1545"/>
      <c r="D532" s="1546"/>
      <c r="E532" s="1547"/>
      <c r="F532" s="1547"/>
      <c r="G532" s="1547"/>
      <c r="H532" s="1547"/>
      <c r="I532" s="1547"/>
      <c r="J532" s="1547"/>
      <c r="K532" s="1545"/>
      <c r="L532" s="1533"/>
      <c r="M532" s="1533"/>
      <c r="N532" s="1533"/>
      <c r="O532" s="1533"/>
      <c r="P532" s="1533"/>
      <c r="Q532" s="1533"/>
      <c r="R532" s="1533"/>
      <c r="S532" s="1533"/>
      <c r="T532" s="1533"/>
      <c r="U532" s="1533"/>
      <c r="V532" s="1533"/>
      <c r="W532" s="1533"/>
      <c r="X532" s="1533"/>
      <c r="Y532" s="1533"/>
      <c r="Z532" s="1533"/>
    </row>
    <row r="533" spans="1:26" ht="12.75">
      <c r="A533" s="1533"/>
      <c r="B533" s="1545"/>
      <c r="C533" s="1545"/>
      <c r="D533" s="1546"/>
      <c r="E533" s="1547"/>
      <c r="F533" s="1547"/>
      <c r="G533" s="1547"/>
      <c r="H533" s="1547"/>
      <c r="I533" s="1547"/>
      <c r="J533" s="1547"/>
      <c r="K533" s="1545"/>
      <c r="L533" s="1533"/>
      <c r="M533" s="1533"/>
      <c r="N533" s="1533"/>
      <c r="O533" s="1533"/>
      <c r="P533" s="1533"/>
      <c r="Q533" s="1533"/>
      <c r="R533" s="1533"/>
      <c r="S533" s="1533"/>
      <c r="T533" s="1533"/>
      <c r="U533" s="1533"/>
      <c r="V533" s="1533"/>
      <c r="W533" s="1533"/>
      <c r="X533" s="1533"/>
      <c r="Y533" s="1533"/>
      <c r="Z533" s="1533"/>
    </row>
    <row r="534" spans="1:26" ht="12.75">
      <c r="A534" s="1533"/>
      <c r="B534" s="1545"/>
      <c r="C534" s="1545"/>
      <c r="D534" s="1546"/>
      <c r="E534" s="1547"/>
      <c r="F534" s="1547"/>
      <c r="G534" s="1547"/>
      <c r="H534" s="1547"/>
      <c r="I534" s="1547"/>
      <c r="J534" s="1547"/>
      <c r="K534" s="1545"/>
      <c r="L534" s="1533"/>
      <c r="M534" s="1533"/>
      <c r="N534" s="1533"/>
      <c r="O534" s="1533"/>
      <c r="P534" s="1533"/>
      <c r="Q534" s="1533"/>
      <c r="R534" s="1533"/>
      <c r="S534" s="1533"/>
      <c r="T534" s="1533"/>
      <c r="U534" s="1533"/>
      <c r="V534" s="1533"/>
      <c r="W534" s="1533"/>
      <c r="X534" s="1533"/>
      <c r="Y534" s="1533"/>
      <c r="Z534" s="1533"/>
    </row>
    <row r="535" spans="1:26" ht="12.75">
      <c r="A535" s="1533"/>
      <c r="B535" s="1545"/>
      <c r="C535" s="1545"/>
      <c r="D535" s="1546"/>
      <c r="E535" s="1547"/>
      <c r="F535" s="1547"/>
      <c r="G535" s="1547"/>
      <c r="H535" s="1547"/>
      <c r="I535" s="1547"/>
      <c r="J535" s="1547"/>
      <c r="K535" s="1545"/>
      <c r="L535" s="1533"/>
      <c r="M535" s="1533"/>
      <c r="N535" s="1533"/>
      <c r="O535" s="1533"/>
      <c r="P535" s="1533"/>
      <c r="Q535" s="1533"/>
      <c r="R535" s="1533"/>
      <c r="S535" s="1533"/>
      <c r="T535" s="1533"/>
      <c r="U535" s="1533"/>
      <c r="V535" s="1533"/>
      <c r="W535" s="1533"/>
      <c r="X535" s="1533"/>
      <c r="Y535" s="1533"/>
      <c r="Z535" s="1533"/>
    </row>
    <row r="536" spans="1:26" ht="12.75">
      <c r="A536" s="1533"/>
      <c r="B536" s="1545"/>
      <c r="C536" s="1545"/>
      <c r="D536" s="1546"/>
      <c r="E536" s="1547"/>
      <c r="F536" s="1547"/>
      <c r="G536" s="1547"/>
      <c r="H536" s="1547"/>
      <c r="I536" s="1547"/>
      <c r="J536" s="1547"/>
      <c r="K536" s="1545"/>
      <c r="L536" s="1533"/>
      <c r="M536" s="1533"/>
      <c r="N536" s="1533"/>
      <c r="O536" s="1533"/>
      <c r="P536" s="1533"/>
      <c r="Q536" s="1533"/>
      <c r="R536" s="1533"/>
      <c r="S536" s="1533"/>
      <c r="T536" s="1533"/>
      <c r="U536" s="1533"/>
      <c r="V536" s="1533"/>
      <c r="W536" s="1533"/>
      <c r="X536" s="1533"/>
      <c r="Y536" s="1533"/>
      <c r="Z536" s="1533"/>
    </row>
    <row r="537" spans="1:26" ht="12.75">
      <c r="A537" s="1533"/>
      <c r="B537" s="1545"/>
      <c r="C537" s="1545"/>
      <c r="D537" s="1546"/>
      <c r="E537" s="1547"/>
      <c r="F537" s="1547"/>
      <c r="G537" s="1547"/>
      <c r="H537" s="1547"/>
      <c r="I537" s="1547"/>
      <c r="J537" s="1547"/>
      <c r="K537" s="1545"/>
      <c r="L537" s="1533"/>
      <c r="M537" s="1533"/>
      <c r="N537" s="1533"/>
      <c r="O537" s="1533"/>
      <c r="P537" s="1533"/>
      <c r="Q537" s="1533"/>
      <c r="R537" s="1533"/>
      <c r="S537" s="1533"/>
      <c r="T537" s="1533"/>
      <c r="U537" s="1533"/>
      <c r="V537" s="1533"/>
      <c r="W537" s="1533"/>
      <c r="X537" s="1533"/>
      <c r="Y537" s="1533"/>
      <c r="Z537" s="1533"/>
    </row>
    <row r="538" spans="1:26" ht="12.75">
      <c r="A538" s="1533"/>
      <c r="B538" s="1545"/>
      <c r="C538" s="1545"/>
      <c r="D538" s="1546"/>
      <c r="E538" s="1547"/>
      <c r="F538" s="1547"/>
      <c r="G538" s="1547"/>
      <c r="H538" s="1547"/>
      <c r="I538" s="1547"/>
      <c r="J538" s="1547"/>
      <c r="K538" s="1545"/>
      <c r="L538" s="1533"/>
      <c r="M538" s="1533"/>
      <c r="N538" s="1533"/>
      <c r="O538" s="1533"/>
      <c r="P538" s="1533"/>
      <c r="Q538" s="1533"/>
      <c r="R538" s="1533"/>
      <c r="S538" s="1533"/>
      <c r="T538" s="1533"/>
      <c r="U538" s="1533"/>
      <c r="V538" s="1533"/>
      <c r="W538" s="1533"/>
      <c r="X538" s="1533"/>
      <c r="Y538" s="1533"/>
      <c r="Z538" s="1533"/>
    </row>
    <row r="539" spans="1:26" ht="12.75">
      <c r="A539" s="1533"/>
      <c r="B539" s="1545"/>
      <c r="C539" s="1545"/>
      <c r="D539" s="1546"/>
      <c r="E539" s="1547"/>
      <c r="F539" s="1547"/>
      <c r="G539" s="1547"/>
      <c r="H539" s="1547"/>
      <c r="I539" s="1547"/>
      <c r="J539" s="1547"/>
      <c r="K539" s="1545"/>
      <c r="L539" s="1533"/>
      <c r="M539" s="1533"/>
      <c r="N539" s="1533"/>
      <c r="O539" s="1533"/>
      <c r="P539" s="1533"/>
      <c r="Q539" s="1533"/>
      <c r="R539" s="1533"/>
      <c r="S539" s="1533"/>
      <c r="T539" s="1533"/>
      <c r="U539" s="1533"/>
      <c r="V539" s="1533"/>
      <c r="W539" s="1533"/>
      <c r="X539" s="1533"/>
      <c r="Y539" s="1533"/>
      <c r="Z539" s="1533"/>
    </row>
    <row r="540" spans="1:26" ht="12.75">
      <c r="A540" s="1533"/>
      <c r="B540" s="1545"/>
      <c r="C540" s="1545"/>
      <c r="D540" s="1546"/>
      <c r="E540" s="1547"/>
      <c r="F540" s="1547"/>
      <c r="G540" s="1547"/>
      <c r="H540" s="1547"/>
      <c r="I540" s="1547"/>
      <c r="J540" s="1547"/>
      <c r="K540" s="1545"/>
      <c r="L540" s="1533"/>
      <c r="M540" s="1533"/>
      <c r="N540" s="1533"/>
      <c r="O540" s="1533"/>
      <c r="P540" s="1533"/>
      <c r="Q540" s="1533"/>
      <c r="R540" s="1533"/>
      <c r="S540" s="1533"/>
      <c r="T540" s="1533"/>
      <c r="U540" s="1533"/>
      <c r="V540" s="1533"/>
      <c r="W540" s="1533"/>
      <c r="X540" s="1533"/>
      <c r="Y540" s="1533"/>
      <c r="Z540" s="1533"/>
    </row>
    <row r="541" spans="1:26" ht="12.75">
      <c r="A541" s="1533"/>
      <c r="B541" s="1545"/>
      <c r="C541" s="1545"/>
      <c r="D541" s="1546"/>
      <c r="E541" s="1547"/>
      <c r="F541" s="1547"/>
      <c r="G541" s="1547"/>
      <c r="H541" s="1547"/>
      <c r="I541" s="1547"/>
      <c r="J541" s="1547"/>
      <c r="K541" s="1545"/>
      <c r="L541" s="1533"/>
      <c r="M541" s="1533"/>
      <c r="N541" s="1533"/>
      <c r="O541" s="1533"/>
      <c r="P541" s="1533"/>
      <c r="Q541" s="1533"/>
      <c r="R541" s="1533"/>
      <c r="S541" s="1533"/>
      <c r="T541" s="1533"/>
      <c r="U541" s="1533"/>
      <c r="V541" s="1533"/>
      <c r="W541" s="1533"/>
      <c r="X541" s="1533"/>
      <c r="Y541" s="1533"/>
      <c r="Z541" s="1533"/>
    </row>
    <row r="542" spans="1:26" ht="12.75">
      <c r="A542" s="1533"/>
      <c r="B542" s="1545"/>
      <c r="C542" s="1545"/>
      <c r="D542" s="1546"/>
      <c r="E542" s="1547"/>
      <c r="F542" s="1547"/>
      <c r="G542" s="1547"/>
      <c r="H542" s="1547"/>
      <c r="I542" s="1547"/>
      <c r="J542" s="1547"/>
      <c r="K542" s="1545"/>
      <c r="L542" s="1533"/>
      <c r="M542" s="1533"/>
      <c r="N542" s="1533"/>
      <c r="O542" s="1533"/>
      <c r="P542" s="1533"/>
      <c r="Q542" s="1533"/>
      <c r="R542" s="1533"/>
      <c r="S542" s="1533"/>
      <c r="T542" s="1533"/>
      <c r="U542" s="1533"/>
      <c r="V542" s="1533"/>
      <c r="W542" s="1533"/>
      <c r="X542" s="1533"/>
      <c r="Y542" s="1533"/>
      <c r="Z542" s="1533"/>
    </row>
    <row r="543" spans="1:26" ht="12.75">
      <c r="A543" s="1533"/>
      <c r="B543" s="1545"/>
      <c r="C543" s="1545"/>
      <c r="D543" s="1546"/>
      <c r="E543" s="1547"/>
      <c r="F543" s="1547"/>
      <c r="G543" s="1547"/>
      <c r="H543" s="1547"/>
      <c r="I543" s="1547"/>
      <c r="J543" s="1547"/>
      <c r="K543" s="1545"/>
      <c r="L543" s="1533"/>
      <c r="M543" s="1533"/>
      <c r="N543" s="1533"/>
      <c r="O543" s="1533"/>
      <c r="P543" s="1533"/>
      <c r="Q543" s="1533"/>
      <c r="R543" s="1533"/>
      <c r="S543" s="1533"/>
      <c r="T543" s="1533"/>
      <c r="U543" s="1533"/>
      <c r="V543" s="1533"/>
      <c r="W543" s="1533"/>
      <c r="X543" s="1533"/>
      <c r="Y543" s="1533"/>
      <c r="Z543" s="1533"/>
    </row>
    <row r="544" spans="1:26" ht="12.75">
      <c r="A544" s="1533"/>
      <c r="B544" s="1545"/>
      <c r="C544" s="1545"/>
      <c r="D544" s="1546"/>
      <c r="E544" s="1547"/>
      <c r="F544" s="1547"/>
      <c r="G544" s="1547"/>
      <c r="H544" s="1547"/>
      <c r="I544" s="1547"/>
      <c r="J544" s="1547"/>
      <c r="K544" s="1545"/>
      <c r="L544" s="1533"/>
      <c r="M544" s="1533"/>
      <c r="N544" s="1533"/>
      <c r="O544" s="1533"/>
      <c r="P544" s="1533"/>
      <c r="Q544" s="1533"/>
      <c r="R544" s="1533"/>
      <c r="S544" s="1533"/>
      <c r="T544" s="1533"/>
      <c r="U544" s="1533"/>
      <c r="V544" s="1533"/>
      <c r="W544" s="1533"/>
      <c r="X544" s="1533"/>
      <c r="Y544" s="1533"/>
      <c r="Z544" s="1533"/>
    </row>
    <row r="545" spans="1:26" ht="12.75">
      <c r="A545" s="1533"/>
      <c r="B545" s="1545"/>
      <c r="C545" s="1545"/>
      <c r="D545" s="1546"/>
      <c r="E545" s="1547"/>
      <c r="F545" s="1547"/>
      <c r="G545" s="1547"/>
      <c r="H545" s="1547"/>
      <c r="I545" s="1547"/>
      <c r="J545" s="1547"/>
      <c r="K545" s="1545"/>
      <c r="L545" s="1533"/>
      <c r="M545" s="1533"/>
      <c r="N545" s="1533"/>
      <c r="O545" s="1533"/>
      <c r="P545" s="1533"/>
      <c r="Q545" s="1533"/>
      <c r="R545" s="1533"/>
      <c r="S545" s="1533"/>
      <c r="T545" s="1533"/>
      <c r="U545" s="1533"/>
      <c r="V545" s="1533"/>
      <c r="W545" s="1533"/>
      <c r="X545" s="1533"/>
      <c r="Y545" s="1533"/>
      <c r="Z545" s="1533"/>
    </row>
    <row r="546" spans="1:26" ht="12.75">
      <c r="A546" s="1533"/>
      <c r="B546" s="1545"/>
      <c r="C546" s="1545"/>
      <c r="D546" s="1546"/>
      <c r="E546" s="1547"/>
      <c r="F546" s="1547"/>
      <c r="G546" s="1547"/>
      <c r="H546" s="1547"/>
      <c r="I546" s="1547"/>
      <c r="J546" s="1547"/>
      <c r="K546" s="1545"/>
      <c r="L546" s="1533"/>
      <c r="M546" s="1533"/>
      <c r="N546" s="1533"/>
      <c r="O546" s="1533"/>
      <c r="P546" s="1533"/>
      <c r="Q546" s="1533"/>
      <c r="R546" s="1533"/>
      <c r="S546" s="1533"/>
      <c r="T546" s="1533"/>
      <c r="U546" s="1533"/>
      <c r="V546" s="1533"/>
      <c r="W546" s="1533"/>
      <c r="X546" s="1533"/>
      <c r="Y546" s="1533"/>
      <c r="Z546" s="1533"/>
    </row>
    <row r="547" spans="1:26" ht="12.75">
      <c r="A547" s="1533"/>
      <c r="B547" s="1545"/>
      <c r="C547" s="1545"/>
      <c r="D547" s="1546"/>
      <c r="E547" s="1547"/>
      <c r="F547" s="1547"/>
      <c r="G547" s="1547"/>
      <c r="H547" s="1547"/>
      <c r="I547" s="1547"/>
      <c r="J547" s="1547"/>
      <c r="K547" s="1545"/>
      <c r="L547" s="1533"/>
      <c r="M547" s="1533"/>
      <c r="N547" s="1533"/>
      <c r="O547" s="1533"/>
      <c r="P547" s="1533"/>
      <c r="Q547" s="1533"/>
      <c r="R547" s="1533"/>
      <c r="S547" s="1533"/>
      <c r="T547" s="1533"/>
      <c r="U547" s="1533"/>
      <c r="V547" s="1533"/>
      <c r="W547" s="1533"/>
      <c r="X547" s="1533"/>
      <c r="Y547" s="1533"/>
      <c r="Z547" s="1533"/>
    </row>
    <row r="548" spans="1:26" ht="12.75">
      <c r="A548" s="1533"/>
      <c r="B548" s="1545"/>
      <c r="C548" s="1545"/>
      <c r="D548" s="1546"/>
      <c r="E548" s="1547"/>
      <c r="F548" s="1547"/>
      <c r="G548" s="1547"/>
      <c r="H548" s="1547"/>
      <c r="I548" s="1547"/>
      <c r="J548" s="1547"/>
      <c r="K548" s="1545"/>
      <c r="L548" s="1533"/>
      <c r="M548" s="1533"/>
      <c r="N548" s="1533"/>
      <c r="O548" s="1533"/>
      <c r="P548" s="1533"/>
      <c r="Q548" s="1533"/>
      <c r="R548" s="1533"/>
      <c r="S548" s="1533"/>
      <c r="T548" s="1533"/>
      <c r="U548" s="1533"/>
      <c r="V548" s="1533"/>
      <c r="W548" s="1533"/>
      <c r="X548" s="1533"/>
      <c r="Y548" s="1533"/>
      <c r="Z548" s="1533"/>
    </row>
    <row r="549" spans="1:26" ht="12.75">
      <c r="A549" s="1533"/>
      <c r="B549" s="1545"/>
      <c r="C549" s="1545"/>
      <c r="D549" s="1546"/>
      <c r="E549" s="1547"/>
      <c r="F549" s="1547"/>
      <c r="G549" s="1547"/>
      <c r="H549" s="1547"/>
      <c r="I549" s="1547"/>
      <c r="J549" s="1547"/>
      <c r="K549" s="1545"/>
      <c r="L549" s="1533"/>
      <c r="M549" s="1533"/>
      <c r="N549" s="1533"/>
      <c r="O549" s="1533"/>
      <c r="P549" s="1533"/>
      <c r="Q549" s="1533"/>
      <c r="R549" s="1533"/>
      <c r="S549" s="1533"/>
      <c r="T549" s="1533"/>
      <c r="U549" s="1533"/>
      <c r="V549" s="1533"/>
      <c r="W549" s="1533"/>
      <c r="X549" s="1533"/>
      <c r="Y549" s="1533"/>
      <c r="Z549" s="1533"/>
    </row>
    <row r="550" spans="1:26" ht="12.75">
      <c r="A550" s="1533"/>
      <c r="B550" s="1545"/>
      <c r="C550" s="1545"/>
      <c r="D550" s="1546"/>
      <c r="E550" s="1547"/>
      <c r="F550" s="1547"/>
      <c r="G550" s="1547"/>
      <c r="H550" s="1547"/>
      <c r="I550" s="1547"/>
      <c r="J550" s="1547"/>
      <c r="K550" s="1545"/>
      <c r="L550" s="1533"/>
      <c r="M550" s="1533"/>
      <c r="N550" s="1533"/>
      <c r="O550" s="1533"/>
      <c r="P550" s="1533"/>
      <c r="Q550" s="1533"/>
      <c r="R550" s="1533"/>
      <c r="S550" s="1533"/>
      <c r="T550" s="1533"/>
      <c r="U550" s="1533"/>
      <c r="V550" s="1533"/>
      <c r="W550" s="1533"/>
      <c r="X550" s="1533"/>
      <c r="Y550" s="1533"/>
      <c r="Z550" s="1533"/>
    </row>
    <row r="551" spans="1:26" ht="12.75">
      <c r="A551" s="1533"/>
      <c r="B551" s="1545"/>
      <c r="C551" s="1545"/>
      <c r="D551" s="1546"/>
      <c r="E551" s="1547"/>
      <c r="F551" s="1547"/>
      <c r="G551" s="1547"/>
      <c r="H551" s="1547"/>
      <c r="I551" s="1547"/>
      <c r="J551" s="1547"/>
      <c r="K551" s="1545"/>
      <c r="L551" s="1533"/>
      <c r="M551" s="1533"/>
      <c r="N551" s="1533"/>
      <c r="O551" s="1533"/>
      <c r="P551" s="1533"/>
      <c r="Q551" s="1533"/>
      <c r="R551" s="1533"/>
      <c r="S551" s="1533"/>
      <c r="T551" s="1533"/>
      <c r="U551" s="1533"/>
      <c r="V551" s="1533"/>
      <c r="W551" s="1533"/>
      <c r="X551" s="1533"/>
      <c r="Y551" s="1533"/>
      <c r="Z551" s="1533"/>
    </row>
    <row r="552" spans="1:26" ht="12.75">
      <c r="A552" s="1533"/>
      <c r="B552" s="1545"/>
      <c r="C552" s="1545"/>
      <c r="D552" s="1546"/>
      <c r="E552" s="1547"/>
      <c r="F552" s="1547"/>
      <c r="G552" s="1547"/>
      <c r="H552" s="1547"/>
      <c r="I552" s="1547"/>
      <c r="J552" s="1547"/>
      <c r="K552" s="1545"/>
      <c r="L552" s="1533"/>
      <c r="M552" s="1533"/>
      <c r="N552" s="1533"/>
      <c r="O552" s="1533"/>
      <c r="P552" s="1533"/>
      <c r="Q552" s="1533"/>
      <c r="R552" s="1533"/>
      <c r="S552" s="1533"/>
      <c r="T552" s="1533"/>
      <c r="U552" s="1533"/>
      <c r="V552" s="1533"/>
      <c r="W552" s="1533"/>
      <c r="X552" s="1533"/>
      <c r="Y552" s="1533"/>
      <c r="Z552" s="1533"/>
    </row>
    <row r="553" spans="1:26" ht="12.75">
      <c r="A553" s="1533"/>
      <c r="B553" s="1545"/>
      <c r="C553" s="1545"/>
      <c r="D553" s="1546"/>
      <c r="E553" s="1547"/>
      <c r="F553" s="1547"/>
      <c r="G553" s="1547"/>
      <c r="H553" s="1547"/>
      <c r="I553" s="1547"/>
      <c r="J553" s="1547"/>
      <c r="K553" s="1545"/>
      <c r="L553" s="1533"/>
      <c r="M553" s="1533"/>
      <c r="N553" s="1533"/>
      <c r="O553" s="1533"/>
      <c r="P553" s="1533"/>
      <c r="Q553" s="1533"/>
      <c r="R553" s="1533"/>
      <c r="S553" s="1533"/>
      <c r="T553" s="1533"/>
      <c r="U553" s="1533"/>
      <c r="V553" s="1533"/>
      <c r="W553" s="1533"/>
      <c r="X553" s="1533"/>
      <c r="Y553" s="1533"/>
      <c r="Z553" s="1533"/>
    </row>
    <row r="554" spans="1:26" ht="12.75">
      <c r="A554" s="1533"/>
      <c r="B554" s="1545"/>
      <c r="C554" s="1545"/>
      <c r="D554" s="1546"/>
      <c r="E554" s="1547"/>
      <c r="F554" s="1547"/>
      <c r="G554" s="1547"/>
      <c r="H554" s="1547"/>
      <c r="I554" s="1547"/>
      <c r="J554" s="1547"/>
      <c r="K554" s="1545"/>
      <c r="L554" s="1533"/>
      <c r="M554" s="1533"/>
      <c r="N554" s="1533"/>
      <c r="O554" s="1533"/>
      <c r="P554" s="1533"/>
      <c r="Q554" s="1533"/>
      <c r="R554" s="1533"/>
      <c r="S554" s="1533"/>
      <c r="T554" s="1533"/>
      <c r="U554" s="1533"/>
      <c r="V554" s="1533"/>
      <c r="W554" s="1533"/>
      <c r="X554" s="1533"/>
      <c r="Y554" s="1533"/>
      <c r="Z554" s="1533"/>
    </row>
    <row r="555" spans="1:26" ht="12.75">
      <c r="A555" s="1533"/>
      <c r="B555" s="1545"/>
      <c r="C555" s="1545"/>
      <c r="D555" s="1546"/>
      <c r="E555" s="1547"/>
      <c r="F555" s="1547"/>
      <c r="G555" s="1547"/>
      <c r="H555" s="1547"/>
      <c r="I555" s="1547"/>
      <c r="J555" s="1547"/>
      <c r="K555" s="1545"/>
      <c r="L555" s="1533"/>
      <c r="M555" s="1533"/>
      <c r="N555" s="1533"/>
      <c r="O555" s="1533"/>
      <c r="P555" s="1533"/>
      <c r="Q555" s="1533"/>
      <c r="R555" s="1533"/>
      <c r="S555" s="1533"/>
      <c r="T555" s="1533"/>
      <c r="U555" s="1533"/>
      <c r="V555" s="1533"/>
      <c r="W555" s="1533"/>
      <c r="X555" s="1533"/>
      <c r="Y555" s="1533"/>
      <c r="Z555" s="1533"/>
    </row>
    <row r="556" spans="1:26" ht="12.75">
      <c r="A556" s="1533"/>
      <c r="B556" s="1545"/>
      <c r="C556" s="1545"/>
      <c r="D556" s="1546"/>
      <c r="E556" s="1547"/>
      <c r="F556" s="1547"/>
      <c r="G556" s="1547"/>
      <c r="H556" s="1547"/>
      <c r="I556" s="1547"/>
      <c r="J556" s="1547"/>
      <c r="K556" s="1545"/>
      <c r="L556" s="1533"/>
      <c r="M556" s="1533"/>
      <c r="N556" s="1533"/>
      <c r="O556" s="1533"/>
      <c r="P556" s="1533"/>
      <c r="Q556" s="1533"/>
      <c r="R556" s="1533"/>
      <c r="S556" s="1533"/>
      <c r="T556" s="1533"/>
      <c r="U556" s="1533"/>
      <c r="V556" s="1533"/>
      <c r="W556" s="1533"/>
      <c r="X556" s="1533"/>
      <c r="Y556" s="1533"/>
      <c r="Z556" s="1533"/>
    </row>
    <row r="557" spans="1:26" ht="12.75">
      <c r="A557" s="1533"/>
      <c r="B557" s="1545"/>
      <c r="C557" s="1545"/>
      <c r="D557" s="1546"/>
      <c r="E557" s="1547"/>
      <c r="F557" s="1547"/>
      <c r="G557" s="1547"/>
      <c r="H557" s="1547"/>
      <c r="I557" s="1547"/>
      <c r="J557" s="1547"/>
      <c r="K557" s="1545"/>
      <c r="L557" s="1533"/>
      <c r="M557" s="1533"/>
      <c r="N557" s="1533"/>
      <c r="O557" s="1533"/>
      <c r="P557" s="1533"/>
      <c r="Q557" s="1533"/>
      <c r="R557" s="1533"/>
      <c r="S557" s="1533"/>
      <c r="T557" s="1533"/>
      <c r="U557" s="1533"/>
      <c r="V557" s="1533"/>
      <c r="W557" s="1533"/>
      <c r="X557" s="1533"/>
      <c r="Y557" s="1533"/>
      <c r="Z557" s="1533"/>
    </row>
    <row r="558" spans="1:26" ht="12.75">
      <c r="A558" s="1533"/>
      <c r="B558" s="1545"/>
      <c r="C558" s="1545"/>
      <c r="D558" s="1546"/>
      <c r="E558" s="1547"/>
      <c r="F558" s="1547"/>
      <c r="G558" s="1547"/>
      <c r="H558" s="1547"/>
      <c r="I558" s="1547"/>
      <c r="J558" s="1547"/>
      <c r="K558" s="1545"/>
      <c r="L558" s="1533"/>
      <c r="M558" s="1533"/>
      <c r="N558" s="1533"/>
      <c r="O558" s="1533"/>
      <c r="P558" s="1533"/>
      <c r="Q558" s="1533"/>
      <c r="R558" s="1533"/>
      <c r="S558" s="1533"/>
      <c r="T558" s="1533"/>
      <c r="U558" s="1533"/>
      <c r="V558" s="1533"/>
      <c r="W558" s="1533"/>
      <c r="X558" s="1533"/>
      <c r="Y558" s="1533"/>
      <c r="Z558" s="1533"/>
    </row>
    <row r="559" spans="1:26" ht="12.75">
      <c r="A559" s="1533"/>
      <c r="B559" s="1545"/>
      <c r="C559" s="1545"/>
      <c r="D559" s="1546"/>
      <c r="E559" s="1547"/>
      <c r="F559" s="1547"/>
      <c r="G559" s="1547"/>
      <c r="H559" s="1547"/>
      <c r="I559" s="1547"/>
      <c r="J559" s="1547"/>
      <c r="K559" s="1545"/>
      <c r="L559" s="1533"/>
      <c r="M559" s="1533"/>
      <c r="N559" s="1533"/>
      <c r="O559" s="1533"/>
      <c r="P559" s="1533"/>
      <c r="Q559" s="1533"/>
      <c r="R559" s="1533"/>
      <c r="S559" s="1533"/>
      <c r="T559" s="1533"/>
      <c r="U559" s="1533"/>
      <c r="V559" s="1533"/>
      <c r="W559" s="1533"/>
      <c r="X559" s="1533"/>
      <c r="Y559" s="1533"/>
      <c r="Z559" s="1533"/>
    </row>
    <row r="560" spans="1:26" ht="12.75">
      <c r="A560" s="1533"/>
      <c r="B560" s="1545"/>
      <c r="C560" s="1545"/>
      <c r="D560" s="1546"/>
      <c r="E560" s="1547"/>
      <c r="F560" s="1547"/>
      <c r="G560" s="1547"/>
      <c r="H560" s="1547"/>
      <c r="I560" s="1547"/>
      <c r="J560" s="1547"/>
      <c r="K560" s="1545"/>
      <c r="L560" s="1533"/>
      <c r="M560" s="1533"/>
      <c r="N560" s="1533"/>
      <c r="O560" s="1533"/>
      <c r="P560" s="1533"/>
      <c r="Q560" s="1533"/>
      <c r="R560" s="1533"/>
      <c r="S560" s="1533"/>
      <c r="T560" s="1533"/>
      <c r="U560" s="1533"/>
      <c r="V560" s="1533"/>
      <c r="W560" s="1533"/>
      <c r="X560" s="1533"/>
      <c r="Y560" s="1533"/>
      <c r="Z560" s="1533"/>
    </row>
    <row r="561" spans="1:26" ht="12.75">
      <c r="A561" s="1533"/>
      <c r="B561" s="1545"/>
      <c r="C561" s="1545"/>
      <c r="D561" s="1546"/>
      <c r="E561" s="1547"/>
      <c r="F561" s="1547"/>
      <c r="G561" s="1547"/>
      <c r="H561" s="1547"/>
      <c r="I561" s="1547"/>
      <c r="J561" s="1547"/>
      <c r="K561" s="1545"/>
      <c r="L561" s="1533"/>
      <c r="M561" s="1533"/>
      <c r="N561" s="1533"/>
      <c r="O561" s="1533"/>
      <c r="P561" s="1533"/>
      <c r="Q561" s="1533"/>
      <c r="R561" s="1533"/>
      <c r="S561" s="1533"/>
      <c r="T561" s="1533"/>
      <c r="U561" s="1533"/>
      <c r="V561" s="1533"/>
      <c r="W561" s="1533"/>
      <c r="X561" s="1533"/>
      <c r="Y561" s="1533"/>
      <c r="Z561" s="1533"/>
    </row>
    <row r="562" spans="1:26" ht="12.75">
      <c r="A562" s="1533"/>
      <c r="B562" s="1545"/>
      <c r="C562" s="1545"/>
      <c r="D562" s="1546"/>
      <c r="E562" s="1547"/>
      <c r="F562" s="1547"/>
      <c r="G562" s="1547"/>
      <c r="H562" s="1547"/>
      <c r="I562" s="1547"/>
      <c r="J562" s="1547"/>
      <c r="K562" s="1545"/>
      <c r="L562" s="1533"/>
      <c r="M562" s="1533"/>
      <c r="N562" s="1533"/>
      <c r="O562" s="1533"/>
      <c r="P562" s="1533"/>
      <c r="Q562" s="1533"/>
      <c r="R562" s="1533"/>
      <c r="S562" s="1533"/>
      <c r="T562" s="1533"/>
      <c r="U562" s="1533"/>
      <c r="V562" s="1533"/>
      <c r="W562" s="1533"/>
      <c r="X562" s="1533"/>
      <c r="Y562" s="1533"/>
      <c r="Z562" s="1533"/>
    </row>
    <row r="563" spans="1:26" ht="12.75">
      <c r="A563" s="1533"/>
      <c r="B563" s="1545"/>
      <c r="C563" s="1545"/>
      <c r="D563" s="1546"/>
      <c r="E563" s="1547"/>
      <c r="F563" s="1547"/>
      <c r="G563" s="1547"/>
      <c r="H563" s="1547"/>
      <c r="I563" s="1547"/>
      <c r="J563" s="1547"/>
      <c r="K563" s="1545"/>
      <c r="L563" s="1533"/>
      <c r="M563" s="1533"/>
      <c r="N563" s="1533"/>
      <c r="O563" s="1533"/>
      <c r="P563" s="1533"/>
      <c r="Q563" s="1533"/>
      <c r="R563" s="1533"/>
      <c r="S563" s="1533"/>
      <c r="T563" s="1533"/>
      <c r="U563" s="1533"/>
      <c r="V563" s="1533"/>
      <c r="W563" s="1533"/>
      <c r="X563" s="1533"/>
      <c r="Y563" s="1533"/>
      <c r="Z563" s="1533"/>
    </row>
    <row r="564" spans="1:26" ht="12.75">
      <c r="A564" s="1533"/>
      <c r="B564" s="1545"/>
      <c r="C564" s="1545"/>
      <c r="D564" s="1546"/>
      <c r="E564" s="1547"/>
      <c r="F564" s="1547"/>
      <c r="G564" s="1547"/>
      <c r="H564" s="1547"/>
      <c r="I564" s="1547"/>
      <c r="J564" s="1547"/>
      <c r="K564" s="1545"/>
      <c r="L564" s="1533"/>
      <c r="M564" s="1533"/>
      <c r="N564" s="1533"/>
      <c r="O564" s="1533"/>
      <c r="P564" s="1533"/>
      <c r="Q564" s="1533"/>
      <c r="R564" s="1533"/>
      <c r="S564" s="1533"/>
      <c r="T564" s="1533"/>
      <c r="U564" s="1533"/>
      <c r="V564" s="1533"/>
      <c r="W564" s="1533"/>
      <c r="X564" s="1533"/>
      <c r="Y564" s="1533"/>
      <c r="Z564" s="1533"/>
    </row>
    <row r="565" spans="1:26" ht="12.75">
      <c r="A565" s="1533"/>
      <c r="B565" s="1545"/>
      <c r="C565" s="1545"/>
      <c r="D565" s="1546"/>
      <c r="E565" s="1547"/>
      <c r="F565" s="1547"/>
      <c r="G565" s="1547"/>
      <c r="H565" s="1547"/>
      <c r="I565" s="1547"/>
      <c r="J565" s="1547"/>
      <c r="K565" s="1545"/>
      <c r="L565" s="1533"/>
      <c r="M565" s="1533"/>
      <c r="N565" s="1533"/>
      <c r="O565" s="1533"/>
      <c r="P565" s="1533"/>
      <c r="Q565" s="1533"/>
      <c r="R565" s="1533"/>
      <c r="S565" s="1533"/>
      <c r="T565" s="1533"/>
      <c r="U565" s="1533"/>
      <c r="V565" s="1533"/>
      <c r="W565" s="1533"/>
      <c r="X565" s="1533"/>
      <c r="Y565" s="1533"/>
      <c r="Z565" s="1533"/>
    </row>
    <row r="566" spans="1:26" ht="12.75">
      <c r="A566" s="1533"/>
      <c r="B566" s="1545"/>
      <c r="C566" s="1545"/>
      <c r="D566" s="1546"/>
      <c r="E566" s="1547"/>
      <c r="F566" s="1547"/>
      <c r="G566" s="1547"/>
      <c r="H566" s="1547"/>
      <c r="I566" s="1547"/>
      <c r="J566" s="1547"/>
      <c r="K566" s="1545"/>
      <c r="L566" s="1533"/>
      <c r="M566" s="1533"/>
      <c r="N566" s="1533"/>
      <c r="O566" s="1533"/>
      <c r="P566" s="1533"/>
      <c r="Q566" s="1533"/>
      <c r="R566" s="1533"/>
      <c r="S566" s="1533"/>
      <c r="T566" s="1533"/>
      <c r="U566" s="1533"/>
      <c r="V566" s="1533"/>
      <c r="W566" s="1533"/>
      <c r="X566" s="1533"/>
      <c r="Y566" s="1533"/>
      <c r="Z566" s="1533"/>
    </row>
    <row r="567" spans="1:26" ht="12.75">
      <c r="A567" s="1533"/>
      <c r="B567" s="1545"/>
      <c r="C567" s="1545"/>
      <c r="D567" s="1546"/>
      <c r="E567" s="1547"/>
      <c r="F567" s="1547"/>
      <c r="G567" s="1547"/>
      <c r="H567" s="1547"/>
      <c r="I567" s="1547"/>
      <c r="J567" s="1547"/>
      <c r="K567" s="1545"/>
      <c r="L567" s="1533"/>
      <c r="M567" s="1533"/>
      <c r="N567" s="1533"/>
      <c r="O567" s="1533"/>
      <c r="P567" s="1533"/>
      <c r="Q567" s="1533"/>
      <c r="R567" s="1533"/>
      <c r="S567" s="1533"/>
      <c r="T567" s="1533"/>
      <c r="U567" s="1533"/>
      <c r="V567" s="1533"/>
      <c r="W567" s="1533"/>
      <c r="X567" s="1533"/>
      <c r="Y567" s="1533"/>
      <c r="Z567" s="1533"/>
    </row>
    <row r="568" spans="1:26" ht="12.75">
      <c r="A568" s="1533"/>
      <c r="B568" s="1545"/>
      <c r="C568" s="1545"/>
      <c r="D568" s="1546"/>
      <c r="E568" s="1547"/>
      <c r="F568" s="1547"/>
      <c r="G568" s="1547"/>
      <c r="H568" s="1547"/>
      <c r="I568" s="1547"/>
      <c r="J568" s="1547"/>
      <c r="K568" s="1545"/>
      <c r="L568" s="1533"/>
      <c r="M568" s="1533"/>
      <c r="N568" s="1533"/>
      <c r="O568" s="1533"/>
      <c r="P568" s="1533"/>
      <c r="Q568" s="1533"/>
      <c r="R568" s="1533"/>
      <c r="S568" s="1533"/>
      <c r="T568" s="1533"/>
      <c r="U568" s="1533"/>
      <c r="V568" s="1533"/>
      <c r="W568" s="1533"/>
      <c r="X568" s="1533"/>
      <c r="Y568" s="1533"/>
      <c r="Z568" s="1533"/>
    </row>
    <row r="569" spans="1:26" ht="12.75">
      <c r="A569" s="1533"/>
      <c r="B569" s="1545"/>
      <c r="C569" s="1545"/>
      <c r="D569" s="1546"/>
      <c r="E569" s="1547"/>
      <c r="F569" s="1547"/>
      <c r="G569" s="1547"/>
      <c r="H569" s="1547"/>
      <c r="I569" s="1547"/>
      <c r="J569" s="1547"/>
      <c r="K569" s="1545"/>
      <c r="L569" s="1533"/>
      <c r="M569" s="1533"/>
      <c r="N569" s="1533"/>
      <c r="O569" s="1533"/>
      <c r="P569" s="1533"/>
      <c r="Q569" s="1533"/>
      <c r="R569" s="1533"/>
      <c r="S569" s="1533"/>
      <c r="T569" s="1533"/>
      <c r="U569" s="1533"/>
      <c r="V569" s="1533"/>
      <c r="W569" s="1533"/>
      <c r="X569" s="1533"/>
      <c r="Y569" s="1533"/>
      <c r="Z569" s="1533"/>
    </row>
    <row r="570" spans="1:26" ht="12.75">
      <c r="A570" s="1533"/>
      <c r="B570" s="1545"/>
      <c r="C570" s="1545"/>
      <c r="D570" s="1546"/>
      <c r="E570" s="1547"/>
      <c r="F570" s="1547"/>
      <c r="G570" s="1547"/>
      <c r="H570" s="1547"/>
      <c r="I570" s="1547"/>
      <c r="J570" s="1547"/>
      <c r="K570" s="1545"/>
      <c r="L570" s="1533"/>
      <c r="M570" s="1533"/>
      <c r="N570" s="1533"/>
      <c r="O570" s="1533"/>
      <c r="P570" s="1533"/>
      <c r="Q570" s="1533"/>
      <c r="R570" s="1533"/>
      <c r="S570" s="1533"/>
      <c r="T570" s="1533"/>
      <c r="U570" s="1533"/>
      <c r="V570" s="1533"/>
      <c r="W570" s="1533"/>
      <c r="X570" s="1533"/>
      <c r="Y570" s="1533"/>
      <c r="Z570" s="1533"/>
    </row>
    <row r="571" spans="1:26" ht="12.75">
      <c r="A571" s="1533"/>
      <c r="B571" s="1545"/>
      <c r="C571" s="1545"/>
      <c r="D571" s="1546"/>
      <c r="E571" s="1547"/>
      <c r="F571" s="1547"/>
      <c r="G571" s="1547"/>
      <c r="H571" s="1547"/>
      <c r="I571" s="1547"/>
      <c r="J571" s="1547"/>
      <c r="K571" s="1545"/>
      <c r="L571" s="1533"/>
      <c r="M571" s="1533"/>
      <c r="N571" s="1533"/>
      <c r="O571" s="1533"/>
      <c r="P571" s="1533"/>
      <c r="Q571" s="1533"/>
      <c r="R571" s="1533"/>
      <c r="S571" s="1533"/>
      <c r="T571" s="1533"/>
      <c r="U571" s="1533"/>
      <c r="V571" s="1533"/>
      <c r="W571" s="1533"/>
      <c r="X571" s="1533"/>
      <c r="Y571" s="1533"/>
      <c r="Z571" s="1533"/>
    </row>
    <row r="572" spans="1:26" ht="12.75">
      <c r="A572" s="1533"/>
      <c r="B572" s="1545"/>
      <c r="C572" s="1545"/>
      <c r="D572" s="1546"/>
      <c r="E572" s="1547"/>
      <c r="F572" s="1547"/>
      <c r="G572" s="1547"/>
      <c r="H572" s="1547"/>
      <c r="I572" s="1547"/>
      <c r="J572" s="1547"/>
      <c r="K572" s="1545"/>
      <c r="L572" s="1533"/>
      <c r="M572" s="1533"/>
      <c r="N572" s="1533"/>
      <c r="O572" s="1533"/>
      <c r="P572" s="1533"/>
      <c r="Q572" s="1533"/>
      <c r="R572" s="1533"/>
      <c r="S572" s="1533"/>
      <c r="T572" s="1533"/>
      <c r="U572" s="1533"/>
      <c r="V572" s="1533"/>
      <c r="W572" s="1533"/>
      <c r="X572" s="1533"/>
      <c r="Y572" s="1533"/>
      <c r="Z572" s="1533"/>
    </row>
    <row r="573" spans="1:26" ht="12.75">
      <c r="A573" s="1533"/>
      <c r="B573" s="1545"/>
      <c r="C573" s="1545"/>
      <c r="D573" s="1546"/>
      <c r="E573" s="1547"/>
      <c r="F573" s="1547"/>
      <c r="G573" s="1547"/>
      <c r="H573" s="1547"/>
      <c r="I573" s="1547"/>
      <c r="J573" s="1547"/>
      <c r="K573" s="1545"/>
      <c r="L573" s="1533"/>
      <c r="M573" s="1533"/>
      <c r="N573" s="1533"/>
      <c r="O573" s="1533"/>
      <c r="P573" s="1533"/>
      <c r="Q573" s="1533"/>
      <c r="R573" s="1533"/>
      <c r="S573" s="1533"/>
      <c r="T573" s="1533"/>
      <c r="U573" s="1533"/>
      <c r="V573" s="1533"/>
      <c r="W573" s="1533"/>
      <c r="X573" s="1533"/>
      <c r="Y573" s="1533"/>
      <c r="Z573" s="1533"/>
    </row>
    <row r="574" spans="1:26" ht="12.75">
      <c r="A574" s="1533"/>
      <c r="B574" s="1545"/>
      <c r="C574" s="1545"/>
      <c r="D574" s="1546"/>
      <c r="E574" s="1547"/>
      <c r="F574" s="1547"/>
      <c r="G574" s="1547"/>
      <c r="H574" s="1547"/>
      <c r="I574" s="1547"/>
      <c r="J574" s="1547"/>
      <c r="K574" s="1545"/>
      <c r="L574" s="1533"/>
      <c r="M574" s="1533"/>
      <c r="N574" s="1533"/>
      <c r="O574" s="1533"/>
      <c r="P574" s="1533"/>
      <c r="Q574" s="1533"/>
      <c r="R574" s="1533"/>
      <c r="S574" s="1533"/>
      <c r="T574" s="1533"/>
      <c r="U574" s="1533"/>
      <c r="V574" s="1533"/>
      <c r="W574" s="1533"/>
      <c r="X574" s="1533"/>
      <c r="Y574" s="1533"/>
      <c r="Z574" s="1533"/>
    </row>
    <row r="575" spans="1:26" ht="12.75">
      <c r="A575" s="1533"/>
      <c r="B575" s="1545"/>
      <c r="C575" s="1545"/>
      <c r="D575" s="1546"/>
      <c r="E575" s="1547"/>
      <c r="F575" s="1547"/>
      <c r="G575" s="1547"/>
      <c r="H575" s="1547"/>
      <c r="I575" s="1547"/>
      <c r="J575" s="1547"/>
      <c r="K575" s="1545"/>
      <c r="L575" s="1533"/>
      <c r="M575" s="1533"/>
      <c r="N575" s="1533"/>
      <c r="O575" s="1533"/>
      <c r="P575" s="1533"/>
      <c r="Q575" s="1533"/>
      <c r="R575" s="1533"/>
      <c r="S575" s="1533"/>
      <c r="T575" s="1533"/>
      <c r="U575" s="1533"/>
      <c r="V575" s="1533"/>
      <c r="W575" s="1533"/>
      <c r="X575" s="1533"/>
      <c r="Y575" s="1533"/>
      <c r="Z575" s="1533"/>
    </row>
    <row r="576" spans="1:26" ht="12.75">
      <c r="A576" s="1533"/>
      <c r="B576" s="1545"/>
      <c r="C576" s="1545"/>
      <c r="D576" s="1546"/>
      <c r="E576" s="1547"/>
      <c r="F576" s="1547"/>
      <c r="G576" s="1547"/>
      <c r="H576" s="1547"/>
      <c r="I576" s="1547"/>
      <c r="J576" s="1547"/>
      <c r="K576" s="1545"/>
      <c r="L576" s="1533"/>
      <c r="M576" s="1533"/>
      <c r="N576" s="1533"/>
      <c r="O576" s="1533"/>
      <c r="P576" s="1533"/>
      <c r="Q576" s="1533"/>
      <c r="R576" s="1533"/>
      <c r="S576" s="1533"/>
      <c r="T576" s="1533"/>
      <c r="U576" s="1533"/>
      <c r="V576" s="1533"/>
      <c r="W576" s="1533"/>
      <c r="X576" s="1533"/>
      <c r="Y576" s="1533"/>
      <c r="Z576" s="1533"/>
    </row>
    <row r="577" spans="1:26" ht="12.75">
      <c r="A577" s="1533"/>
      <c r="B577" s="1545"/>
      <c r="C577" s="1545"/>
      <c r="D577" s="1546"/>
      <c r="E577" s="1547"/>
      <c r="F577" s="1547"/>
      <c r="G577" s="1547"/>
      <c r="H577" s="1547"/>
      <c r="I577" s="1547"/>
      <c r="J577" s="1547"/>
      <c r="K577" s="1545"/>
      <c r="L577" s="1533"/>
      <c r="M577" s="1533"/>
      <c r="N577" s="1533"/>
      <c r="O577" s="1533"/>
      <c r="P577" s="1533"/>
      <c r="Q577" s="1533"/>
      <c r="R577" s="1533"/>
      <c r="S577" s="1533"/>
      <c r="T577" s="1533"/>
      <c r="U577" s="1533"/>
      <c r="V577" s="1533"/>
      <c r="W577" s="1533"/>
      <c r="X577" s="1533"/>
      <c r="Y577" s="1533"/>
      <c r="Z577" s="1533"/>
    </row>
    <row r="578" spans="1:26" ht="12.75">
      <c r="A578" s="1533"/>
      <c r="B578" s="1545"/>
      <c r="C578" s="1545"/>
      <c r="D578" s="1546"/>
      <c r="E578" s="1547"/>
      <c r="F578" s="1547"/>
      <c r="G578" s="1547"/>
      <c r="H578" s="1547"/>
      <c r="I578" s="1547"/>
      <c r="J578" s="1547"/>
      <c r="K578" s="1545"/>
      <c r="L578" s="1533"/>
      <c r="M578" s="1533"/>
      <c r="N578" s="1533"/>
      <c r="O578" s="1533"/>
      <c r="P578" s="1533"/>
      <c r="Q578" s="1533"/>
      <c r="R578" s="1533"/>
      <c r="S578" s="1533"/>
      <c r="T578" s="1533"/>
      <c r="U578" s="1533"/>
      <c r="V578" s="1533"/>
      <c r="W578" s="1533"/>
      <c r="X578" s="1533"/>
      <c r="Y578" s="1533"/>
      <c r="Z578" s="1533"/>
    </row>
    <row r="579" spans="1:26" ht="12.75">
      <c r="A579" s="1533"/>
      <c r="B579" s="1545"/>
      <c r="C579" s="1545"/>
      <c r="D579" s="1546"/>
      <c r="E579" s="1547"/>
      <c r="F579" s="1547"/>
      <c r="G579" s="1547"/>
      <c r="H579" s="1547"/>
      <c r="I579" s="1547"/>
      <c r="J579" s="1547"/>
      <c r="K579" s="1545"/>
      <c r="L579" s="1533"/>
      <c r="M579" s="1533"/>
      <c r="N579" s="1533"/>
      <c r="O579" s="1533"/>
      <c r="P579" s="1533"/>
      <c r="Q579" s="1533"/>
      <c r="R579" s="1533"/>
      <c r="S579" s="1533"/>
      <c r="T579" s="1533"/>
      <c r="U579" s="1533"/>
      <c r="V579" s="1533"/>
      <c r="W579" s="1533"/>
      <c r="X579" s="1533"/>
      <c r="Y579" s="1533"/>
      <c r="Z579" s="1533"/>
    </row>
    <row r="580" spans="1:26" ht="12.75">
      <c r="A580" s="1533"/>
      <c r="B580" s="1545"/>
      <c r="C580" s="1545"/>
      <c r="D580" s="1546"/>
      <c r="E580" s="1547"/>
      <c r="F580" s="1547"/>
      <c r="G580" s="1547"/>
      <c r="H580" s="1547"/>
      <c r="I580" s="1547"/>
      <c r="J580" s="1547"/>
      <c r="K580" s="1545"/>
      <c r="L580" s="1533"/>
      <c r="M580" s="1533"/>
      <c r="N580" s="1533"/>
      <c r="O580" s="1533"/>
      <c r="P580" s="1533"/>
      <c r="Q580" s="1533"/>
      <c r="R580" s="1533"/>
      <c r="S580" s="1533"/>
      <c r="T580" s="1533"/>
      <c r="U580" s="1533"/>
      <c r="V580" s="1533"/>
      <c r="W580" s="1533"/>
      <c r="X580" s="1533"/>
      <c r="Y580" s="1533"/>
      <c r="Z580" s="1533"/>
    </row>
    <row r="581" spans="1:26" ht="12.75">
      <c r="A581" s="1533"/>
      <c r="B581" s="1545"/>
      <c r="C581" s="1545"/>
      <c r="D581" s="1546"/>
      <c r="E581" s="1547"/>
      <c r="F581" s="1547"/>
      <c r="G581" s="1547"/>
      <c r="H581" s="1547"/>
      <c r="I581" s="1547"/>
      <c r="J581" s="1547"/>
      <c r="K581" s="1545"/>
      <c r="L581" s="1533"/>
      <c r="M581" s="1533"/>
      <c r="N581" s="1533"/>
      <c r="O581" s="1533"/>
      <c r="P581" s="1533"/>
      <c r="Q581" s="1533"/>
      <c r="R581" s="1533"/>
      <c r="S581" s="1533"/>
      <c r="T581" s="1533"/>
      <c r="U581" s="1533"/>
      <c r="V581" s="1533"/>
      <c r="W581" s="1533"/>
      <c r="X581" s="1533"/>
      <c r="Y581" s="1533"/>
      <c r="Z581" s="1533"/>
    </row>
    <row r="582" spans="1:26" ht="12.75">
      <c r="A582" s="1533"/>
      <c r="B582" s="1545"/>
      <c r="C582" s="1545"/>
      <c r="D582" s="1546"/>
      <c r="E582" s="1547"/>
      <c r="F582" s="1547"/>
      <c r="G582" s="1547"/>
      <c r="H582" s="1547"/>
      <c r="I582" s="1547"/>
      <c r="J582" s="1547"/>
      <c r="K582" s="1545"/>
      <c r="L582" s="1533"/>
      <c r="M582" s="1533"/>
      <c r="N582" s="1533"/>
      <c r="O582" s="1533"/>
      <c r="P582" s="1533"/>
      <c r="Q582" s="1533"/>
      <c r="R582" s="1533"/>
      <c r="S582" s="1533"/>
      <c r="T582" s="1533"/>
      <c r="U582" s="1533"/>
      <c r="V582" s="1533"/>
      <c r="W582" s="1533"/>
      <c r="X582" s="1533"/>
      <c r="Y582" s="1533"/>
      <c r="Z582" s="1533"/>
    </row>
    <row r="583" spans="1:26" ht="12.75">
      <c r="A583" s="1533"/>
      <c r="B583" s="1545"/>
      <c r="C583" s="1545"/>
      <c r="D583" s="1546"/>
      <c r="E583" s="1547"/>
      <c r="F583" s="1547"/>
      <c r="G583" s="1547"/>
      <c r="H583" s="1547"/>
      <c r="I583" s="1547"/>
      <c r="J583" s="1547"/>
      <c r="K583" s="1545"/>
      <c r="L583" s="1533"/>
      <c r="M583" s="1533"/>
      <c r="N583" s="1533"/>
      <c r="O583" s="1533"/>
      <c r="P583" s="1533"/>
      <c r="Q583" s="1533"/>
      <c r="R583" s="1533"/>
      <c r="S583" s="1533"/>
      <c r="T583" s="1533"/>
      <c r="U583" s="1533"/>
      <c r="V583" s="1533"/>
      <c r="W583" s="1533"/>
      <c r="X583" s="1533"/>
      <c r="Y583" s="1533"/>
      <c r="Z583" s="1533"/>
    </row>
    <row r="584" spans="1:26" ht="12.75">
      <c r="A584" s="1533"/>
      <c r="B584" s="1545"/>
      <c r="C584" s="1545"/>
      <c r="D584" s="1546"/>
      <c r="E584" s="1547"/>
      <c r="F584" s="1547"/>
      <c r="G584" s="1547"/>
      <c r="H584" s="1547"/>
      <c r="I584" s="1547"/>
      <c r="J584" s="1547"/>
      <c r="K584" s="1545"/>
      <c r="L584" s="1533"/>
      <c r="M584" s="1533"/>
      <c r="N584" s="1533"/>
      <c r="O584" s="1533"/>
      <c r="P584" s="1533"/>
      <c r="Q584" s="1533"/>
      <c r="R584" s="1533"/>
      <c r="S584" s="1533"/>
      <c r="T584" s="1533"/>
      <c r="U584" s="1533"/>
      <c r="V584" s="1533"/>
      <c r="W584" s="1533"/>
      <c r="X584" s="1533"/>
      <c r="Y584" s="1533"/>
      <c r="Z584" s="1533"/>
    </row>
    <row r="585" spans="1:26" ht="12.75">
      <c r="A585" s="1533"/>
      <c r="B585" s="1545"/>
      <c r="C585" s="1545"/>
      <c r="D585" s="1546"/>
      <c r="E585" s="1547"/>
      <c r="F585" s="1547"/>
      <c r="G585" s="1547"/>
      <c r="H585" s="1547"/>
      <c r="I585" s="1547"/>
      <c r="J585" s="1547"/>
      <c r="K585" s="1545"/>
      <c r="L585" s="1533"/>
      <c r="M585" s="1533"/>
      <c r="N585" s="1533"/>
      <c r="O585" s="1533"/>
      <c r="P585" s="1533"/>
      <c r="Q585" s="1533"/>
      <c r="R585" s="1533"/>
      <c r="S585" s="1533"/>
      <c r="T585" s="1533"/>
      <c r="U585" s="1533"/>
      <c r="V585" s="1533"/>
      <c r="W585" s="1533"/>
      <c r="X585" s="1533"/>
      <c r="Y585" s="1533"/>
      <c r="Z585" s="1533"/>
    </row>
    <row r="586" spans="1:26" ht="12.75">
      <c r="A586" s="1533"/>
      <c r="B586" s="1545"/>
      <c r="C586" s="1545"/>
      <c r="D586" s="1546"/>
      <c r="E586" s="1547"/>
      <c r="F586" s="1547"/>
      <c r="G586" s="1547"/>
      <c r="H586" s="1547"/>
      <c r="I586" s="1547"/>
      <c r="J586" s="1547"/>
      <c r="K586" s="1545"/>
      <c r="L586" s="1533"/>
      <c r="M586" s="1533"/>
      <c r="N586" s="1533"/>
      <c r="O586" s="1533"/>
      <c r="P586" s="1533"/>
      <c r="Q586" s="1533"/>
      <c r="R586" s="1533"/>
      <c r="S586" s="1533"/>
      <c r="T586" s="1533"/>
      <c r="U586" s="1533"/>
      <c r="V586" s="1533"/>
      <c r="W586" s="1533"/>
      <c r="X586" s="1533"/>
      <c r="Y586" s="1533"/>
      <c r="Z586" s="1533"/>
    </row>
    <row r="587" spans="1:26" ht="12.75">
      <c r="A587" s="1533"/>
      <c r="B587" s="1545"/>
      <c r="C587" s="1545"/>
      <c r="D587" s="1546"/>
      <c r="E587" s="1547"/>
      <c r="F587" s="1547"/>
      <c r="G587" s="1547"/>
      <c r="H587" s="1547"/>
      <c r="I587" s="1547"/>
      <c r="J587" s="1547"/>
      <c r="K587" s="1545"/>
      <c r="L587" s="1533"/>
      <c r="M587" s="1533"/>
      <c r="N587" s="1533"/>
      <c r="O587" s="1533"/>
      <c r="P587" s="1533"/>
      <c r="Q587" s="1533"/>
      <c r="R587" s="1533"/>
      <c r="S587" s="1533"/>
      <c r="T587" s="1533"/>
      <c r="U587" s="1533"/>
      <c r="V587" s="1533"/>
      <c r="W587" s="1533"/>
      <c r="X587" s="1533"/>
      <c r="Y587" s="1533"/>
      <c r="Z587" s="1533"/>
    </row>
    <row r="588" spans="1:26" ht="12.75">
      <c r="A588" s="1533"/>
      <c r="B588" s="1545"/>
      <c r="C588" s="1545"/>
      <c r="D588" s="1546"/>
      <c r="E588" s="1547"/>
      <c r="F588" s="1547"/>
      <c r="G588" s="1547"/>
      <c r="H588" s="1547"/>
      <c r="I588" s="1547"/>
      <c r="J588" s="1547"/>
      <c r="K588" s="1545"/>
      <c r="L588" s="1533"/>
      <c r="M588" s="1533"/>
      <c r="N588" s="1533"/>
      <c r="O588" s="1533"/>
      <c r="P588" s="1533"/>
      <c r="Q588" s="1533"/>
      <c r="R588" s="1533"/>
      <c r="S588" s="1533"/>
      <c r="T588" s="1533"/>
      <c r="U588" s="1533"/>
      <c r="V588" s="1533"/>
      <c r="W588" s="1533"/>
      <c r="X588" s="1533"/>
      <c r="Y588" s="1533"/>
      <c r="Z588" s="1533"/>
    </row>
    <row r="589" spans="1:26" ht="12.75">
      <c r="A589" s="1533"/>
      <c r="B589" s="1545"/>
      <c r="C589" s="1545"/>
      <c r="D589" s="1546"/>
      <c r="E589" s="1547"/>
      <c r="F589" s="1547"/>
      <c r="G589" s="1547"/>
      <c r="H589" s="1547"/>
      <c r="I589" s="1547"/>
      <c r="J589" s="1547"/>
      <c r="K589" s="1545"/>
      <c r="L589" s="1533"/>
      <c r="M589" s="1533"/>
      <c r="N589" s="1533"/>
      <c r="O589" s="1533"/>
      <c r="P589" s="1533"/>
      <c r="Q589" s="1533"/>
      <c r="R589" s="1533"/>
      <c r="S589" s="1533"/>
      <c r="T589" s="1533"/>
      <c r="U589" s="1533"/>
      <c r="V589" s="1533"/>
      <c r="W589" s="1533"/>
      <c r="X589" s="1533"/>
      <c r="Y589" s="1533"/>
      <c r="Z589" s="1533"/>
    </row>
    <row r="590" spans="1:26" ht="12.75">
      <c r="A590" s="1533"/>
      <c r="B590" s="1545"/>
      <c r="C590" s="1545"/>
      <c r="D590" s="1546"/>
      <c r="E590" s="1547"/>
      <c r="F590" s="1547"/>
      <c r="G590" s="1547"/>
      <c r="H590" s="1547"/>
      <c r="I590" s="1547"/>
      <c r="J590" s="1547"/>
      <c r="K590" s="1545"/>
      <c r="L590" s="1533"/>
      <c r="M590" s="1533"/>
      <c r="N590" s="1533"/>
      <c r="O590" s="1533"/>
      <c r="P590" s="1533"/>
      <c r="Q590" s="1533"/>
      <c r="R590" s="1533"/>
      <c r="S590" s="1533"/>
      <c r="T590" s="1533"/>
      <c r="U590" s="1533"/>
      <c r="V590" s="1533"/>
      <c r="W590" s="1533"/>
      <c r="X590" s="1533"/>
      <c r="Y590" s="1533"/>
      <c r="Z590" s="1533"/>
    </row>
    <row r="591" spans="1:26" ht="12.75">
      <c r="A591" s="1533"/>
      <c r="B591" s="1545"/>
      <c r="C591" s="1545"/>
      <c r="D591" s="1546"/>
      <c r="E591" s="1547"/>
      <c r="F591" s="1547"/>
      <c r="G591" s="1547"/>
      <c r="H591" s="1547"/>
      <c r="I591" s="1547"/>
      <c r="J591" s="1547"/>
      <c r="K591" s="1545"/>
      <c r="L591" s="1533"/>
      <c r="M591" s="1533"/>
      <c r="N591" s="1533"/>
      <c r="O591" s="1533"/>
      <c r="P591" s="1533"/>
      <c r="Q591" s="1533"/>
      <c r="R591" s="1533"/>
      <c r="S591" s="1533"/>
      <c r="T591" s="1533"/>
      <c r="U591" s="1533"/>
      <c r="V591" s="1533"/>
      <c r="W591" s="1533"/>
      <c r="X591" s="1533"/>
      <c r="Y591" s="1533"/>
      <c r="Z591" s="1533"/>
    </row>
    <row r="592" spans="1:26" ht="12.75">
      <c r="A592" s="1533"/>
      <c r="B592" s="1545"/>
      <c r="C592" s="1545"/>
      <c r="D592" s="1546"/>
      <c r="E592" s="1547"/>
      <c r="F592" s="1547"/>
      <c r="G592" s="1547"/>
      <c r="H592" s="1547"/>
      <c r="I592" s="1547"/>
      <c r="J592" s="1547"/>
      <c r="K592" s="1545"/>
      <c r="L592" s="1533"/>
      <c r="M592" s="1533"/>
      <c r="N592" s="1533"/>
      <c r="O592" s="1533"/>
      <c r="P592" s="1533"/>
      <c r="Q592" s="1533"/>
      <c r="R592" s="1533"/>
      <c r="S592" s="1533"/>
      <c r="T592" s="1533"/>
      <c r="U592" s="1533"/>
      <c r="V592" s="1533"/>
      <c r="W592" s="1533"/>
      <c r="X592" s="1533"/>
      <c r="Y592" s="1533"/>
      <c r="Z592" s="1533"/>
    </row>
    <row r="593" spans="1:26" ht="12.75">
      <c r="A593" s="1533"/>
      <c r="B593" s="1545"/>
      <c r="C593" s="1545"/>
      <c r="D593" s="1546"/>
      <c r="E593" s="1547"/>
      <c r="F593" s="1547"/>
      <c r="G593" s="1547"/>
      <c r="H593" s="1547"/>
      <c r="I593" s="1547"/>
      <c r="J593" s="1547"/>
      <c r="K593" s="1545"/>
      <c r="L593" s="1533"/>
      <c r="M593" s="1533"/>
      <c r="N593" s="1533"/>
      <c r="O593" s="1533"/>
      <c r="P593" s="1533"/>
      <c r="Q593" s="1533"/>
      <c r="R593" s="1533"/>
      <c r="S593" s="1533"/>
      <c r="T593" s="1533"/>
      <c r="U593" s="1533"/>
      <c r="V593" s="1533"/>
      <c r="W593" s="1533"/>
      <c r="X593" s="1533"/>
      <c r="Y593" s="1533"/>
      <c r="Z593" s="1533"/>
    </row>
    <row r="594" spans="1:26" ht="12.75">
      <c r="A594" s="1533"/>
      <c r="B594" s="1545"/>
      <c r="C594" s="1545"/>
      <c r="D594" s="1546"/>
      <c r="E594" s="1547"/>
      <c r="F594" s="1547"/>
      <c r="G594" s="1547"/>
      <c r="H594" s="1547"/>
      <c r="I594" s="1547"/>
      <c r="J594" s="1547"/>
      <c r="K594" s="1545"/>
      <c r="L594" s="1533"/>
      <c r="M594" s="1533"/>
      <c r="N594" s="1533"/>
      <c r="O594" s="1533"/>
      <c r="P594" s="1533"/>
      <c r="Q594" s="1533"/>
      <c r="R594" s="1533"/>
      <c r="S594" s="1533"/>
      <c r="T594" s="1533"/>
      <c r="U594" s="1533"/>
      <c r="V594" s="1533"/>
      <c r="W594" s="1533"/>
      <c r="X594" s="1533"/>
      <c r="Y594" s="1533"/>
      <c r="Z594" s="1533"/>
    </row>
    <row r="595" spans="1:26" ht="12.75">
      <c r="A595" s="1533"/>
      <c r="B595" s="1545"/>
      <c r="C595" s="1545"/>
      <c r="D595" s="1546"/>
      <c r="E595" s="1547"/>
      <c r="F595" s="1547"/>
      <c r="G595" s="1547"/>
      <c r="H595" s="1547"/>
      <c r="I595" s="1547"/>
      <c r="J595" s="1547"/>
      <c r="K595" s="1545"/>
      <c r="L595" s="1533"/>
      <c r="M595" s="1533"/>
      <c r="N595" s="1533"/>
      <c r="O595" s="1533"/>
      <c r="P595" s="1533"/>
      <c r="Q595" s="1533"/>
      <c r="R595" s="1533"/>
      <c r="S595" s="1533"/>
      <c r="T595" s="1533"/>
      <c r="U595" s="1533"/>
      <c r="V595" s="1533"/>
      <c r="W595" s="1533"/>
      <c r="X595" s="1533"/>
      <c r="Y595" s="1533"/>
      <c r="Z595" s="1533"/>
    </row>
    <row r="596" spans="1:26" ht="12.75">
      <c r="A596" s="1533"/>
      <c r="B596" s="1545"/>
      <c r="C596" s="1545"/>
      <c r="D596" s="1546"/>
      <c r="E596" s="1547"/>
      <c r="F596" s="1547"/>
      <c r="G596" s="1547"/>
      <c r="H596" s="1547"/>
      <c r="I596" s="1547"/>
      <c r="J596" s="1547"/>
      <c r="K596" s="1545"/>
      <c r="L596" s="1533"/>
      <c r="M596" s="1533"/>
      <c r="N596" s="1533"/>
      <c r="O596" s="1533"/>
      <c r="P596" s="1533"/>
      <c r="Q596" s="1533"/>
      <c r="R596" s="1533"/>
      <c r="S596" s="1533"/>
      <c r="T596" s="1533"/>
      <c r="U596" s="1533"/>
      <c r="V596" s="1533"/>
      <c r="W596" s="1533"/>
      <c r="X596" s="1533"/>
      <c r="Y596" s="1533"/>
      <c r="Z596" s="1533"/>
    </row>
    <row r="597" spans="1:26" ht="12.75">
      <c r="A597" s="1533"/>
      <c r="B597" s="1545"/>
      <c r="C597" s="1545"/>
      <c r="D597" s="1546"/>
      <c r="E597" s="1547"/>
      <c r="F597" s="1547"/>
      <c r="G597" s="1547"/>
      <c r="H597" s="1547"/>
      <c r="I597" s="1547"/>
      <c r="J597" s="1547"/>
      <c r="K597" s="1545"/>
      <c r="L597" s="1533"/>
      <c r="M597" s="1533"/>
      <c r="N597" s="1533"/>
      <c r="O597" s="1533"/>
      <c r="P597" s="1533"/>
      <c r="Q597" s="1533"/>
      <c r="R597" s="1533"/>
      <c r="S597" s="1533"/>
      <c r="T597" s="1533"/>
      <c r="U597" s="1533"/>
      <c r="V597" s="1533"/>
      <c r="W597" s="1533"/>
      <c r="X597" s="1533"/>
      <c r="Y597" s="1533"/>
      <c r="Z597" s="1533"/>
    </row>
    <row r="598" spans="1:26" ht="12.75">
      <c r="A598" s="1533"/>
      <c r="B598" s="1545"/>
      <c r="C598" s="1545"/>
      <c r="D598" s="1546"/>
      <c r="E598" s="1547"/>
      <c r="F598" s="1547"/>
      <c r="G598" s="1547"/>
      <c r="H598" s="1547"/>
      <c r="I598" s="1547"/>
      <c r="J598" s="1547"/>
      <c r="K598" s="1545"/>
      <c r="L598" s="1533"/>
      <c r="M598" s="1533"/>
      <c r="N598" s="1533"/>
      <c r="O598" s="1533"/>
      <c r="P598" s="1533"/>
      <c r="Q598" s="1533"/>
      <c r="R598" s="1533"/>
      <c r="S598" s="1533"/>
      <c r="T598" s="1533"/>
      <c r="U598" s="1533"/>
      <c r="V598" s="1533"/>
      <c r="W598" s="1533"/>
      <c r="X598" s="1533"/>
      <c r="Y598" s="1533"/>
      <c r="Z598" s="1533"/>
    </row>
    <row r="599" spans="1:26" ht="12.75">
      <c r="A599" s="1533"/>
      <c r="B599" s="1545"/>
      <c r="C599" s="1545"/>
      <c r="D599" s="1546"/>
      <c r="E599" s="1547"/>
      <c r="F599" s="1547"/>
      <c r="G599" s="1547"/>
      <c r="H599" s="1547"/>
      <c r="I599" s="1547"/>
      <c r="J599" s="1547"/>
      <c r="K599" s="1545"/>
      <c r="L599" s="1533"/>
      <c r="M599" s="1533"/>
      <c r="N599" s="1533"/>
      <c r="O599" s="1533"/>
      <c r="P599" s="1533"/>
      <c r="Q599" s="1533"/>
      <c r="R599" s="1533"/>
      <c r="S599" s="1533"/>
      <c r="T599" s="1533"/>
      <c r="U599" s="1533"/>
      <c r="V599" s="1533"/>
      <c r="W599" s="1533"/>
      <c r="X599" s="1533"/>
      <c r="Y599" s="1533"/>
      <c r="Z599" s="1533"/>
    </row>
    <row r="600" spans="1:26" ht="12.75">
      <c r="A600" s="1533"/>
      <c r="B600" s="1545"/>
      <c r="C600" s="1545"/>
      <c r="D600" s="1546"/>
      <c r="E600" s="1547"/>
      <c r="F600" s="1547"/>
      <c r="G600" s="1547"/>
      <c r="H600" s="1547"/>
      <c r="I600" s="1547"/>
      <c r="J600" s="1547"/>
      <c r="K600" s="1545"/>
      <c r="L600" s="1533"/>
      <c r="M600" s="1533"/>
      <c r="N600" s="1533"/>
      <c r="O600" s="1533"/>
      <c r="P600" s="1533"/>
      <c r="Q600" s="1533"/>
      <c r="R600" s="1533"/>
      <c r="S600" s="1533"/>
      <c r="T600" s="1533"/>
      <c r="U600" s="1533"/>
      <c r="V600" s="1533"/>
      <c r="W600" s="1533"/>
      <c r="X600" s="1533"/>
      <c r="Y600" s="1533"/>
      <c r="Z600" s="1533"/>
    </row>
    <row r="601" spans="1:26" ht="12.75">
      <c r="A601" s="1533"/>
      <c r="B601" s="1545"/>
      <c r="C601" s="1545"/>
      <c r="D601" s="1546"/>
      <c r="E601" s="1547"/>
      <c r="F601" s="1547"/>
      <c r="G601" s="1547"/>
      <c r="H601" s="1547"/>
      <c r="I601" s="1547"/>
      <c r="J601" s="1547"/>
      <c r="K601" s="1545"/>
      <c r="L601" s="1533"/>
      <c r="M601" s="1533"/>
      <c r="N601" s="1533"/>
      <c r="O601" s="1533"/>
      <c r="P601" s="1533"/>
      <c r="Q601" s="1533"/>
      <c r="R601" s="1533"/>
      <c r="S601" s="1533"/>
      <c r="T601" s="1533"/>
      <c r="U601" s="1533"/>
      <c r="V601" s="1533"/>
      <c r="W601" s="1533"/>
      <c r="X601" s="1533"/>
      <c r="Y601" s="1533"/>
      <c r="Z601" s="1533"/>
    </row>
    <row r="602" spans="1:26" ht="12.75">
      <c r="A602" s="1533"/>
      <c r="B602" s="1545"/>
      <c r="C602" s="1545"/>
      <c r="D602" s="1546"/>
      <c r="E602" s="1547"/>
      <c r="F602" s="1547"/>
      <c r="G602" s="1547"/>
      <c r="H602" s="1547"/>
      <c r="I602" s="1547"/>
      <c r="J602" s="1547"/>
      <c r="K602" s="1545"/>
      <c r="L602" s="1533"/>
      <c r="M602" s="1533"/>
      <c r="N602" s="1533"/>
      <c r="O602" s="1533"/>
      <c r="P602" s="1533"/>
      <c r="Q602" s="1533"/>
      <c r="R602" s="1533"/>
      <c r="S602" s="1533"/>
      <c r="T602" s="1533"/>
      <c r="U602" s="1533"/>
      <c r="V602" s="1533"/>
      <c r="W602" s="1533"/>
      <c r="X602" s="1533"/>
      <c r="Y602" s="1533"/>
      <c r="Z602" s="1533"/>
    </row>
    <row r="603" spans="1:26" ht="12.75">
      <c r="A603" s="1533"/>
      <c r="B603" s="1545"/>
      <c r="C603" s="1545"/>
      <c r="D603" s="1546"/>
      <c r="E603" s="1547"/>
      <c r="F603" s="1547"/>
      <c r="G603" s="1547"/>
      <c r="H603" s="1547"/>
      <c r="I603" s="1547"/>
      <c r="J603" s="1547"/>
      <c r="K603" s="1545"/>
      <c r="L603" s="1533"/>
      <c r="M603" s="1533"/>
      <c r="N603" s="1533"/>
      <c r="O603" s="1533"/>
      <c r="P603" s="1533"/>
      <c r="Q603" s="1533"/>
      <c r="R603" s="1533"/>
      <c r="S603" s="1533"/>
      <c r="T603" s="1533"/>
      <c r="U603" s="1533"/>
      <c r="V603" s="1533"/>
      <c r="W603" s="1533"/>
      <c r="X603" s="1533"/>
      <c r="Y603" s="1533"/>
      <c r="Z603" s="1533"/>
    </row>
    <row r="604" spans="1:26" ht="12.75">
      <c r="A604" s="1533"/>
      <c r="B604" s="1545"/>
      <c r="C604" s="1545"/>
      <c r="D604" s="1546"/>
      <c r="E604" s="1547"/>
      <c r="F604" s="1547"/>
      <c r="G604" s="1547"/>
      <c r="H604" s="1547"/>
      <c r="I604" s="1547"/>
      <c r="J604" s="1547"/>
      <c r="K604" s="1545"/>
      <c r="L604" s="1533"/>
      <c r="M604" s="1533"/>
      <c r="N604" s="1533"/>
      <c r="O604" s="1533"/>
      <c r="P604" s="1533"/>
      <c r="Q604" s="1533"/>
      <c r="R604" s="1533"/>
      <c r="S604" s="1533"/>
      <c r="T604" s="1533"/>
      <c r="U604" s="1533"/>
      <c r="V604" s="1533"/>
      <c r="W604" s="1533"/>
      <c r="X604" s="1533"/>
      <c r="Y604" s="1533"/>
      <c r="Z604" s="1533"/>
    </row>
    <row r="605" spans="1:26" ht="12.75">
      <c r="A605" s="1533"/>
      <c r="B605" s="1545"/>
      <c r="C605" s="1545"/>
      <c r="D605" s="1546"/>
      <c r="E605" s="1547"/>
      <c r="F605" s="1547"/>
      <c r="G605" s="1547"/>
      <c r="H605" s="1547"/>
      <c r="I605" s="1547"/>
      <c r="J605" s="1547"/>
      <c r="K605" s="1545"/>
      <c r="L605" s="1533"/>
      <c r="M605" s="1533"/>
      <c r="N605" s="1533"/>
      <c r="O605" s="1533"/>
      <c r="P605" s="1533"/>
      <c r="Q605" s="1533"/>
      <c r="R605" s="1533"/>
      <c r="S605" s="1533"/>
      <c r="T605" s="1533"/>
      <c r="U605" s="1533"/>
      <c r="V605" s="1533"/>
      <c r="W605" s="1533"/>
      <c r="X605" s="1533"/>
      <c r="Y605" s="1533"/>
      <c r="Z605" s="1533"/>
    </row>
    <row r="606" spans="1:26" ht="12.75">
      <c r="A606" s="1533"/>
      <c r="B606" s="1545"/>
      <c r="C606" s="1545"/>
      <c r="D606" s="1546"/>
      <c r="E606" s="1547"/>
      <c r="F606" s="1547"/>
      <c r="G606" s="1547"/>
      <c r="H606" s="1547"/>
      <c r="I606" s="1547"/>
      <c r="J606" s="1547"/>
      <c r="K606" s="1545"/>
      <c r="L606" s="1533"/>
      <c r="M606" s="1533"/>
      <c r="N606" s="1533"/>
      <c r="O606" s="1533"/>
      <c r="P606" s="1533"/>
      <c r="Q606" s="1533"/>
      <c r="R606" s="1533"/>
      <c r="S606" s="1533"/>
      <c r="T606" s="1533"/>
      <c r="U606" s="1533"/>
      <c r="V606" s="1533"/>
      <c r="W606" s="1533"/>
      <c r="X606" s="1533"/>
      <c r="Y606" s="1533"/>
      <c r="Z606" s="1533"/>
    </row>
    <row r="607" spans="1:26" ht="12.75">
      <c r="A607" s="1533"/>
      <c r="B607" s="1545"/>
      <c r="C607" s="1545"/>
      <c r="D607" s="1546"/>
      <c r="E607" s="1547"/>
      <c r="F607" s="1547"/>
      <c r="G607" s="1547"/>
      <c r="H607" s="1547"/>
      <c r="I607" s="1547"/>
      <c r="J607" s="1547"/>
      <c r="K607" s="1545"/>
      <c r="L607" s="1533"/>
      <c r="M607" s="1533"/>
      <c r="N607" s="1533"/>
      <c r="O607" s="1533"/>
      <c r="P607" s="1533"/>
      <c r="Q607" s="1533"/>
      <c r="R607" s="1533"/>
      <c r="S607" s="1533"/>
      <c r="T607" s="1533"/>
      <c r="U607" s="1533"/>
      <c r="V607" s="1533"/>
      <c r="W607" s="1533"/>
      <c r="X607" s="1533"/>
      <c r="Y607" s="1533"/>
      <c r="Z607" s="1533"/>
    </row>
    <row r="608" spans="1:26" ht="12.75">
      <c r="A608" s="1533"/>
      <c r="B608" s="1545"/>
      <c r="C608" s="1545"/>
      <c r="D608" s="1546"/>
      <c r="E608" s="1547"/>
      <c r="F608" s="1547"/>
      <c r="G608" s="1547"/>
      <c r="H608" s="1547"/>
      <c r="I608" s="1547"/>
      <c r="J608" s="1547"/>
      <c r="K608" s="1545"/>
      <c r="L608" s="1533"/>
      <c r="M608" s="1533"/>
      <c r="N608" s="1533"/>
      <c r="O608" s="1533"/>
      <c r="P608" s="1533"/>
      <c r="Q608" s="1533"/>
      <c r="R608" s="1533"/>
      <c r="S608" s="1533"/>
      <c r="T608" s="1533"/>
      <c r="U608" s="1533"/>
      <c r="V608" s="1533"/>
      <c r="W608" s="1533"/>
      <c r="X608" s="1533"/>
      <c r="Y608" s="1533"/>
      <c r="Z608" s="1533"/>
    </row>
    <row r="609" spans="1:26" ht="12.75">
      <c r="A609" s="1533"/>
      <c r="B609" s="1545"/>
      <c r="C609" s="1545"/>
      <c r="D609" s="1546"/>
      <c r="E609" s="1547"/>
      <c r="F609" s="1547"/>
      <c r="G609" s="1547"/>
      <c r="H609" s="1547"/>
      <c r="I609" s="1547"/>
      <c r="J609" s="1547"/>
      <c r="K609" s="1545"/>
      <c r="L609" s="1533"/>
      <c r="M609" s="1533"/>
      <c r="N609" s="1533"/>
      <c r="O609" s="1533"/>
      <c r="P609" s="1533"/>
      <c r="Q609" s="1533"/>
      <c r="R609" s="1533"/>
      <c r="S609" s="1533"/>
      <c r="T609" s="1533"/>
      <c r="U609" s="1533"/>
      <c r="V609" s="1533"/>
      <c r="W609" s="1533"/>
      <c r="X609" s="1533"/>
      <c r="Y609" s="1533"/>
      <c r="Z609" s="1533"/>
    </row>
    <row r="610" spans="1:26" ht="12.75">
      <c r="A610" s="1533"/>
      <c r="B610" s="1545"/>
      <c r="C610" s="1545"/>
      <c r="D610" s="1546"/>
      <c r="E610" s="1547"/>
      <c r="F610" s="1547"/>
      <c r="G610" s="1547"/>
      <c r="H610" s="1547"/>
      <c r="I610" s="1547"/>
      <c r="J610" s="1547"/>
      <c r="K610" s="1545"/>
      <c r="L610" s="1533"/>
      <c r="M610" s="1533"/>
      <c r="N610" s="1533"/>
      <c r="O610" s="1533"/>
      <c r="P610" s="1533"/>
      <c r="Q610" s="1533"/>
      <c r="R610" s="1533"/>
      <c r="S610" s="1533"/>
      <c r="T610" s="1533"/>
      <c r="U610" s="1533"/>
      <c r="V610" s="1533"/>
      <c r="W610" s="1533"/>
      <c r="X610" s="1533"/>
      <c r="Y610" s="1533"/>
      <c r="Z610" s="1533"/>
    </row>
    <row r="611" spans="1:26" ht="12.75">
      <c r="A611" s="1533"/>
      <c r="B611" s="1545"/>
      <c r="C611" s="1545"/>
      <c r="D611" s="1546"/>
      <c r="E611" s="1547"/>
      <c r="F611" s="1547"/>
      <c r="G611" s="1547"/>
      <c r="H611" s="1547"/>
      <c r="I611" s="1547"/>
      <c r="J611" s="1547"/>
      <c r="K611" s="1545"/>
      <c r="L611" s="1533"/>
      <c r="M611" s="1533"/>
      <c r="N611" s="1533"/>
      <c r="O611" s="1533"/>
      <c r="P611" s="1533"/>
      <c r="Q611" s="1533"/>
      <c r="R611" s="1533"/>
      <c r="S611" s="1533"/>
      <c r="T611" s="1533"/>
      <c r="U611" s="1533"/>
      <c r="V611" s="1533"/>
      <c r="W611" s="1533"/>
      <c r="X611" s="1533"/>
      <c r="Y611" s="1533"/>
      <c r="Z611" s="1533"/>
    </row>
    <row r="612" spans="1:26" ht="12.75">
      <c r="A612" s="1533"/>
      <c r="B612" s="1545"/>
      <c r="C612" s="1545"/>
      <c r="D612" s="1546"/>
      <c r="E612" s="1547"/>
      <c r="F612" s="1547"/>
      <c r="G612" s="1547"/>
      <c r="H612" s="1547"/>
      <c r="I612" s="1547"/>
      <c r="J612" s="1547"/>
      <c r="K612" s="1545"/>
      <c r="L612" s="1533"/>
      <c r="M612" s="1533"/>
      <c r="N612" s="1533"/>
      <c r="O612" s="1533"/>
      <c r="P612" s="1533"/>
      <c r="Q612" s="1533"/>
      <c r="R612" s="1533"/>
      <c r="S612" s="1533"/>
      <c r="T612" s="1533"/>
      <c r="U612" s="1533"/>
      <c r="V612" s="1533"/>
      <c r="W612" s="1533"/>
      <c r="X612" s="1533"/>
      <c r="Y612" s="1533"/>
      <c r="Z612" s="1533"/>
    </row>
    <row r="613" spans="1:26" ht="12.75">
      <c r="A613" s="1533"/>
      <c r="B613" s="1545"/>
      <c r="C613" s="1545"/>
      <c r="D613" s="1546"/>
      <c r="E613" s="1547"/>
      <c r="F613" s="1547"/>
      <c r="G613" s="1547"/>
      <c r="H613" s="1547"/>
      <c r="I613" s="1547"/>
      <c r="J613" s="1547"/>
      <c r="K613" s="1545"/>
      <c r="L613" s="1533"/>
      <c r="M613" s="1533"/>
      <c r="N613" s="1533"/>
      <c r="O613" s="1533"/>
      <c r="P613" s="1533"/>
      <c r="Q613" s="1533"/>
      <c r="R613" s="1533"/>
      <c r="S613" s="1533"/>
      <c r="T613" s="1533"/>
      <c r="U613" s="1533"/>
      <c r="V613" s="1533"/>
      <c r="W613" s="1533"/>
      <c r="X613" s="1533"/>
      <c r="Y613" s="1533"/>
      <c r="Z613" s="1533"/>
    </row>
    <row r="614" spans="1:26" ht="12.75">
      <c r="A614" s="1533"/>
      <c r="B614" s="1545"/>
      <c r="C614" s="1545"/>
      <c r="D614" s="1546"/>
      <c r="E614" s="1547"/>
      <c r="F614" s="1547"/>
      <c r="G614" s="1547"/>
      <c r="H614" s="1547"/>
      <c r="I614" s="1547"/>
      <c r="J614" s="1547"/>
      <c r="K614" s="1545"/>
      <c r="L614" s="1533"/>
      <c r="M614" s="1533"/>
      <c r="N614" s="1533"/>
      <c r="O614" s="1533"/>
      <c r="P614" s="1533"/>
      <c r="Q614" s="1533"/>
      <c r="R614" s="1533"/>
      <c r="S614" s="1533"/>
      <c r="T614" s="1533"/>
      <c r="U614" s="1533"/>
      <c r="V614" s="1533"/>
      <c r="W614" s="1533"/>
      <c r="X614" s="1533"/>
      <c r="Y614" s="1533"/>
      <c r="Z614" s="1533"/>
    </row>
    <row r="615" spans="1:26" ht="12.75">
      <c r="A615" s="1533"/>
      <c r="B615" s="1545"/>
      <c r="C615" s="1545"/>
      <c r="D615" s="1546"/>
      <c r="E615" s="1547"/>
      <c r="F615" s="1547"/>
      <c r="G615" s="1547"/>
      <c r="H615" s="1547"/>
      <c r="I615" s="1547"/>
      <c r="J615" s="1547"/>
      <c r="K615" s="1545"/>
      <c r="L615" s="1533"/>
      <c r="M615" s="1533"/>
      <c r="N615" s="1533"/>
      <c r="O615" s="1533"/>
      <c r="P615" s="1533"/>
      <c r="Q615" s="1533"/>
      <c r="R615" s="1533"/>
      <c r="S615" s="1533"/>
      <c r="T615" s="1533"/>
      <c r="U615" s="1533"/>
      <c r="V615" s="1533"/>
      <c r="W615" s="1533"/>
      <c r="X615" s="1533"/>
      <c r="Y615" s="1533"/>
      <c r="Z615" s="1533"/>
    </row>
    <row r="616" spans="1:26" ht="12.75">
      <c r="A616" s="1533"/>
      <c r="B616" s="1545"/>
      <c r="C616" s="1545"/>
      <c r="D616" s="1546"/>
      <c r="E616" s="1547"/>
      <c r="F616" s="1547"/>
      <c r="G616" s="1547"/>
      <c r="H616" s="1547"/>
      <c r="I616" s="1547"/>
      <c r="J616" s="1547"/>
      <c r="K616" s="1545"/>
      <c r="L616" s="1533"/>
      <c r="M616" s="1533"/>
      <c r="N616" s="1533"/>
      <c r="O616" s="1533"/>
      <c r="P616" s="1533"/>
      <c r="Q616" s="1533"/>
      <c r="R616" s="1533"/>
      <c r="S616" s="1533"/>
      <c r="T616" s="1533"/>
      <c r="U616" s="1533"/>
      <c r="V616" s="1533"/>
      <c r="W616" s="1533"/>
      <c r="X616" s="1533"/>
      <c r="Y616" s="1533"/>
      <c r="Z616" s="1533"/>
    </row>
    <row r="617" spans="1:26" ht="12.75">
      <c r="A617" s="1533"/>
      <c r="B617" s="1545"/>
      <c r="C617" s="1545"/>
      <c r="D617" s="1546"/>
      <c r="E617" s="1547"/>
      <c r="F617" s="1547"/>
      <c r="G617" s="1547"/>
      <c r="H617" s="1547"/>
      <c r="I617" s="1547"/>
      <c r="J617" s="1547"/>
      <c r="K617" s="1545"/>
      <c r="L617" s="1533"/>
      <c r="M617" s="1533"/>
      <c r="N617" s="1533"/>
      <c r="O617" s="1533"/>
      <c r="P617" s="1533"/>
      <c r="Q617" s="1533"/>
      <c r="R617" s="1533"/>
      <c r="S617" s="1533"/>
      <c r="T617" s="1533"/>
      <c r="U617" s="1533"/>
      <c r="V617" s="1533"/>
      <c r="W617" s="1533"/>
      <c r="X617" s="1533"/>
      <c r="Y617" s="1533"/>
      <c r="Z617" s="1533"/>
    </row>
    <row r="618" spans="1:26" ht="12.75">
      <c r="A618" s="1533"/>
      <c r="B618" s="1545"/>
      <c r="C618" s="1545"/>
      <c r="D618" s="1546"/>
      <c r="E618" s="1547"/>
      <c r="F618" s="1547"/>
      <c r="G618" s="1547"/>
      <c r="H618" s="1547"/>
      <c r="I618" s="1547"/>
      <c r="J618" s="1547"/>
      <c r="K618" s="1545"/>
      <c r="L618" s="1533"/>
      <c r="M618" s="1533"/>
      <c r="N618" s="1533"/>
      <c r="O618" s="1533"/>
      <c r="P618" s="1533"/>
      <c r="Q618" s="1533"/>
      <c r="R618" s="1533"/>
      <c r="S618" s="1533"/>
      <c r="T618" s="1533"/>
      <c r="U618" s="1533"/>
      <c r="V618" s="1533"/>
      <c r="W618" s="1533"/>
      <c r="X618" s="1533"/>
      <c r="Y618" s="1533"/>
      <c r="Z618" s="1533"/>
    </row>
    <row r="619" spans="1:26" ht="12.75">
      <c r="A619" s="1533"/>
      <c r="B619" s="1545"/>
      <c r="C619" s="1545"/>
      <c r="D619" s="1546"/>
      <c r="E619" s="1547"/>
      <c r="F619" s="1547"/>
      <c r="G619" s="1547"/>
      <c r="H619" s="1547"/>
      <c r="I619" s="1547"/>
      <c r="J619" s="1547"/>
      <c r="K619" s="1545"/>
      <c r="L619" s="1533"/>
      <c r="M619" s="1533"/>
      <c r="N619" s="1533"/>
      <c r="O619" s="1533"/>
      <c r="P619" s="1533"/>
      <c r="Q619" s="1533"/>
      <c r="R619" s="1533"/>
      <c r="S619" s="1533"/>
      <c r="T619" s="1533"/>
      <c r="U619" s="1533"/>
      <c r="V619" s="1533"/>
      <c r="W619" s="1533"/>
      <c r="X619" s="1533"/>
      <c r="Y619" s="1533"/>
      <c r="Z619" s="1533"/>
    </row>
    <row r="620" spans="1:26" ht="12.75">
      <c r="A620" s="1533"/>
      <c r="B620" s="1545"/>
      <c r="C620" s="1545"/>
      <c r="D620" s="1546"/>
      <c r="E620" s="1547"/>
      <c r="F620" s="1547"/>
      <c r="G620" s="1547"/>
      <c r="H620" s="1547"/>
      <c r="I620" s="1547"/>
      <c r="J620" s="1547"/>
      <c r="K620" s="1545"/>
      <c r="L620" s="1533"/>
      <c r="M620" s="1533"/>
      <c r="N620" s="1533"/>
      <c r="O620" s="1533"/>
      <c r="P620" s="1533"/>
      <c r="Q620" s="1533"/>
      <c r="R620" s="1533"/>
      <c r="S620" s="1533"/>
      <c r="T620" s="1533"/>
      <c r="U620" s="1533"/>
      <c r="V620" s="1533"/>
      <c r="W620" s="1533"/>
      <c r="X620" s="1533"/>
      <c r="Y620" s="1533"/>
      <c r="Z620" s="1533"/>
    </row>
    <row r="621" spans="1:26" ht="12.75">
      <c r="A621" s="1533"/>
      <c r="B621" s="1545"/>
      <c r="C621" s="1545"/>
      <c r="D621" s="1546"/>
      <c r="E621" s="1547"/>
      <c r="F621" s="1547"/>
      <c r="G621" s="1547"/>
      <c r="H621" s="1547"/>
      <c r="I621" s="1547"/>
      <c r="J621" s="1547"/>
      <c r="K621" s="1545"/>
      <c r="L621" s="1533"/>
      <c r="M621" s="1533"/>
      <c r="N621" s="1533"/>
      <c r="O621" s="1533"/>
      <c r="P621" s="1533"/>
      <c r="Q621" s="1533"/>
      <c r="R621" s="1533"/>
      <c r="S621" s="1533"/>
      <c r="T621" s="1533"/>
      <c r="U621" s="1533"/>
      <c r="V621" s="1533"/>
      <c r="W621" s="1533"/>
      <c r="X621" s="1533"/>
      <c r="Y621" s="1533"/>
      <c r="Z621" s="1533"/>
    </row>
    <row r="622" spans="1:26" ht="12.75">
      <c r="A622" s="1533"/>
      <c r="B622" s="1545"/>
      <c r="C622" s="1545"/>
      <c r="D622" s="1546"/>
      <c r="E622" s="1547"/>
      <c r="F622" s="1547"/>
      <c r="G622" s="1547"/>
      <c r="H622" s="1547"/>
      <c r="I622" s="1547"/>
      <c r="J622" s="1547"/>
      <c r="K622" s="1545"/>
      <c r="L622" s="1533"/>
      <c r="M622" s="1533"/>
      <c r="N622" s="1533"/>
      <c r="O622" s="1533"/>
      <c r="P622" s="1533"/>
      <c r="Q622" s="1533"/>
      <c r="R622" s="1533"/>
      <c r="S622" s="1533"/>
      <c r="T622" s="1533"/>
      <c r="U622" s="1533"/>
      <c r="V622" s="1533"/>
      <c r="W622" s="1533"/>
      <c r="X622" s="1533"/>
      <c r="Y622" s="1533"/>
      <c r="Z622" s="1533"/>
    </row>
    <row r="623" spans="1:26" ht="12.75">
      <c r="A623" s="1533"/>
      <c r="B623" s="1545"/>
      <c r="C623" s="1545"/>
      <c r="D623" s="1546"/>
      <c r="E623" s="1547"/>
      <c r="F623" s="1547"/>
      <c r="G623" s="1547"/>
      <c r="H623" s="1547"/>
      <c r="I623" s="1547"/>
      <c r="J623" s="1547"/>
      <c r="K623" s="1545"/>
      <c r="L623" s="1533"/>
      <c r="M623" s="1533"/>
      <c r="N623" s="1533"/>
      <c r="O623" s="1533"/>
      <c r="P623" s="1533"/>
      <c r="Q623" s="1533"/>
      <c r="R623" s="1533"/>
      <c r="S623" s="1533"/>
      <c r="T623" s="1533"/>
      <c r="U623" s="1533"/>
      <c r="V623" s="1533"/>
      <c r="W623" s="1533"/>
      <c r="X623" s="1533"/>
      <c r="Y623" s="1533"/>
      <c r="Z623" s="1533"/>
    </row>
    <row r="624" spans="1:26" ht="12.75">
      <c r="A624" s="1533"/>
      <c r="B624" s="1545"/>
      <c r="C624" s="1545"/>
      <c r="D624" s="1546"/>
      <c r="E624" s="1547"/>
      <c r="F624" s="1547"/>
      <c r="G624" s="1547"/>
      <c r="H624" s="1547"/>
      <c r="I624" s="1547"/>
      <c r="J624" s="1547"/>
      <c r="K624" s="1545"/>
      <c r="L624" s="1533"/>
      <c r="M624" s="1533"/>
      <c r="N624" s="1533"/>
      <c r="O624" s="1533"/>
      <c r="P624" s="1533"/>
      <c r="Q624" s="1533"/>
      <c r="R624" s="1533"/>
      <c r="S624" s="1533"/>
      <c r="T624" s="1533"/>
      <c r="U624" s="1533"/>
      <c r="V624" s="1533"/>
      <c r="W624" s="1533"/>
      <c r="X624" s="1533"/>
      <c r="Y624" s="1533"/>
      <c r="Z624" s="1533"/>
    </row>
    <row r="625" spans="1:26" ht="12.75">
      <c r="A625" s="1533"/>
      <c r="B625" s="1545"/>
      <c r="C625" s="1545"/>
      <c r="D625" s="1546"/>
      <c r="E625" s="1547"/>
      <c r="F625" s="1547"/>
      <c r="G625" s="1547"/>
      <c r="H625" s="1547"/>
      <c r="I625" s="1547"/>
      <c r="J625" s="1547"/>
      <c r="K625" s="1545"/>
      <c r="L625" s="1533"/>
      <c r="M625" s="1533"/>
      <c r="N625" s="1533"/>
      <c r="O625" s="1533"/>
      <c r="P625" s="1533"/>
      <c r="Q625" s="1533"/>
      <c r="R625" s="1533"/>
      <c r="S625" s="1533"/>
      <c r="T625" s="1533"/>
      <c r="U625" s="1533"/>
      <c r="V625" s="1533"/>
      <c r="W625" s="1533"/>
      <c r="X625" s="1533"/>
      <c r="Y625" s="1533"/>
      <c r="Z625" s="1533"/>
    </row>
    <row r="626" spans="1:26" ht="12.75">
      <c r="A626" s="1533"/>
      <c r="B626" s="1545"/>
      <c r="C626" s="1545"/>
      <c r="D626" s="1546"/>
      <c r="E626" s="1547"/>
      <c r="F626" s="1547"/>
      <c r="G626" s="1547"/>
      <c r="H626" s="1547"/>
      <c r="I626" s="1547"/>
      <c r="J626" s="1547"/>
      <c r="K626" s="1545"/>
      <c r="L626" s="1533"/>
      <c r="M626" s="1533"/>
      <c r="N626" s="1533"/>
      <c r="O626" s="1533"/>
      <c r="P626" s="1533"/>
      <c r="Q626" s="1533"/>
      <c r="R626" s="1533"/>
      <c r="S626" s="1533"/>
      <c r="T626" s="1533"/>
      <c r="U626" s="1533"/>
      <c r="V626" s="1533"/>
      <c r="W626" s="1533"/>
      <c r="X626" s="1533"/>
      <c r="Y626" s="1533"/>
      <c r="Z626" s="1533"/>
    </row>
    <row r="627" spans="1:26" ht="12.75">
      <c r="A627" s="1533"/>
      <c r="B627" s="1545"/>
      <c r="C627" s="1545"/>
      <c r="D627" s="1546"/>
      <c r="E627" s="1547"/>
      <c r="F627" s="1547"/>
      <c r="G627" s="1547"/>
      <c r="H627" s="1547"/>
      <c r="I627" s="1547"/>
      <c r="J627" s="1547"/>
      <c r="K627" s="1545"/>
      <c r="L627" s="1533"/>
      <c r="M627" s="1533"/>
      <c r="N627" s="1533"/>
      <c r="O627" s="1533"/>
      <c r="P627" s="1533"/>
      <c r="Q627" s="1533"/>
      <c r="R627" s="1533"/>
      <c r="S627" s="1533"/>
      <c r="T627" s="1533"/>
      <c r="U627" s="1533"/>
      <c r="V627" s="1533"/>
      <c r="W627" s="1533"/>
      <c r="X627" s="1533"/>
      <c r="Y627" s="1533"/>
      <c r="Z627" s="1533"/>
    </row>
    <row r="628" spans="1:26" ht="12.75">
      <c r="A628" s="1533"/>
      <c r="B628" s="1545"/>
      <c r="C628" s="1545"/>
      <c r="D628" s="1546"/>
      <c r="E628" s="1547"/>
      <c r="F628" s="1547"/>
      <c r="G628" s="1547"/>
      <c r="H628" s="1547"/>
      <c r="I628" s="1547"/>
      <c r="J628" s="1547"/>
      <c r="K628" s="1545"/>
      <c r="L628" s="1533"/>
      <c r="M628" s="1533"/>
      <c r="N628" s="1533"/>
      <c r="O628" s="1533"/>
      <c r="P628" s="1533"/>
      <c r="Q628" s="1533"/>
      <c r="R628" s="1533"/>
      <c r="S628" s="1533"/>
      <c r="T628" s="1533"/>
      <c r="U628" s="1533"/>
      <c r="V628" s="1533"/>
      <c r="W628" s="1533"/>
      <c r="X628" s="1533"/>
      <c r="Y628" s="1533"/>
      <c r="Z628" s="1533"/>
    </row>
    <row r="629" spans="1:26" ht="12.75">
      <c r="A629" s="1533"/>
      <c r="B629" s="1545"/>
      <c r="C629" s="1545"/>
      <c r="D629" s="1546"/>
      <c r="E629" s="1547"/>
      <c r="F629" s="1547"/>
      <c r="G629" s="1547"/>
      <c r="H629" s="1547"/>
      <c r="I629" s="1547"/>
      <c r="J629" s="1547"/>
      <c r="K629" s="1545"/>
      <c r="L629" s="1533"/>
      <c r="M629" s="1533"/>
      <c r="N629" s="1533"/>
      <c r="O629" s="1533"/>
      <c r="P629" s="1533"/>
      <c r="Q629" s="1533"/>
      <c r="R629" s="1533"/>
      <c r="S629" s="1533"/>
      <c r="T629" s="1533"/>
      <c r="U629" s="1533"/>
      <c r="V629" s="1533"/>
      <c r="W629" s="1533"/>
      <c r="X629" s="1533"/>
      <c r="Y629" s="1533"/>
      <c r="Z629" s="1533"/>
    </row>
    <row r="630" spans="1:26" ht="12.75">
      <c r="A630" s="1533"/>
      <c r="B630" s="1545"/>
      <c r="C630" s="1545"/>
      <c r="D630" s="1546"/>
      <c r="E630" s="1547"/>
      <c r="F630" s="1547"/>
      <c r="G630" s="1547"/>
      <c r="H630" s="1547"/>
      <c r="I630" s="1547"/>
      <c r="J630" s="1547"/>
      <c r="K630" s="1545"/>
      <c r="L630" s="1533"/>
      <c r="M630" s="1533"/>
      <c r="N630" s="1533"/>
      <c r="O630" s="1533"/>
      <c r="P630" s="1533"/>
      <c r="Q630" s="1533"/>
      <c r="R630" s="1533"/>
      <c r="S630" s="1533"/>
      <c r="T630" s="1533"/>
      <c r="U630" s="1533"/>
      <c r="V630" s="1533"/>
      <c r="W630" s="1533"/>
      <c r="X630" s="1533"/>
      <c r="Y630" s="1533"/>
      <c r="Z630" s="1533"/>
    </row>
    <row r="631" spans="1:26" ht="12.75">
      <c r="A631" s="1533"/>
      <c r="B631" s="1545"/>
      <c r="C631" s="1545"/>
      <c r="D631" s="1546"/>
      <c r="E631" s="1547"/>
      <c r="F631" s="1547"/>
      <c r="G631" s="1547"/>
      <c r="H631" s="1547"/>
      <c r="I631" s="1547"/>
      <c r="J631" s="1547"/>
      <c r="K631" s="1545"/>
      <c r="L631" s="1533"/>
      <c r="M631" s="1533"/>
      <c r="N631" s="1533"/>
      <c r="O631" s="1533"/>
      <c r="P631" s="1533"/>
      <c r="Q631" s="1533"/>
      <c r="R631" s="1533"/>
      <c r="S631" s="1533"/>
      <c r="T631" s="1533"/>
      <c r="U631" s="1533"/>
      <c r="V631" s="1533"/>
      <c r="W631" s="1533"/>
      <c r="X631" s="1533"/>
      <c r="Y631" s="1533"/>
      <c r="Z631" s="1533"/>
    </row>
    <row r="632" spans="1:26" ht="12.75">
      <c r="A632" s="1533"/>
      <c r="B632" s="1545"/>
      <c r="C632" s="1545"/>
      <c r="D632" s="1546"/>
      <c r="E632" s="1547"/>
      <c r="F632" s="1547"/>
      <c r="G632" s="1547"/>
      <c r="H632" s="1547"/>
      <c r="I632" s="1547"/>
      <c r="J632" s="1547"/>
      <c r="K632" s="1545"/>
      <c r="L632" s="1533"/>
      <c r="M632" s="1533"/>
      <c r="N632" s="1533"/>
      <c r="O632" s="1533"/>
      <c r="P632" s="1533"/>
      <c r="Q632" s="1533"/>
      <c r="R632" s="1533"/>
      <c r="S632" s="1533"/>
      <c r="T632" s="1533"/>
      <c r="U632" s="1533"/>
      <c r="V632" s="1533"/>
      <c r="W632" s="1533"/>
      <c r="X632" s="1533"/>
      <c r="Y632" s="1533"/>
      <c r="Z632" s="1533"/>
    </row>
    <row r="633" spans="1:26" ht="12.75">
      <c r="A633" s="1533"/>
      <c r="B633" s="1545"/>
      <c r="C633" s="1545"/>
      <c r="D633" s="1546"/>
      <c r="E633" s="1547"/>
      <c r="F633" s="1547"/>
      <c r="G633" s="1547"/>
      <c r="H633" s="1547"/>
      <c r="I633" s="1547"/>
      <c r="J633" s="1547"/>
      <c r="K633" s="1545"/>
      <c r="L633" s="1533"/>
      <c r="M633" s="1533"/>
      <c r="N633" s="1533"/>
      <c r="O633" s="1533"/>
      <c r="P633" s="1533"/>
      <c r="Q633" s="1533"/>
      <c r="R633" s="1533"/>
      <c r="S633" s="1533"/>
      <c r="T633" s="1533"/>
      <c r="U633" s="1533"/>
      <c r="V633" s="1533"/>
      <c r="W633" s="1533"/>
      <c r="X633" s="1533"/>
      <c r="Y633" s="1533"/>
      <c r="Z633" s="1533"/>
    </row>
    <row r="634" spans="1:26" ht="12.75">
      <c r="A634" s="1533"/>
      <c r="B634" s="1545"/>
      <c r="C634" s="1545"/>
      <c r="D634" s="1546"/>
      <c r="E634" s="1547"/>
      <c r="F634" s="1547"/>
      <c r="G634" s="1547"/>
      <c r="H634" s="1547"/>
      <c r="I634" s="1547"/>
      <c r="J634" s="1547"/>
      <c r="K634" s="1545"/>
      <c r="L634" s="1533"/>
      <c r="M634" s="1533"/>
      <c r="N634" s="1533"/>
      <c r="O634" s="1533"/>
      <c r="P634" s="1533"/>
      <c r="Q634" s="1533"/>
      <c r="R634" s="1533"/>
      <c r="S634" s="1533"/>
      <c r="T634" s="1533"/>
      <c r="U634" s="1533"/>
      <c r="V634" s="1533"/>
      <c r="W634" s="1533"/>
      <c r="X634" s="1533"/>
      <c r="Y634" s="1533"/>
      <c r="Z634" s="1533"/>
    </row>
    <row r="635" spans="1:26" ht="12.75">
      <c r="A635" s="1533"/>
      <c r="B635" s="1545"/>
      <c r="C635" s="1545"/>
      <c r="D635" s="1546"/>
      <c r="E635" s="1547"/>
      <c r="F635" s="1547"/>
      <c r="G635" s="1547"/>
      <c r="H635" s="1547"/>
      <c r="I635" s="1547"/>
      <c r="J635" s="1547"/>
      <c r="K635" s="1545"/>
      <c r="L635" s="1533"/>
      <c r="M635" s="1533"/>
      <c r="N635" s="1533"/>
      <c r="O635" s="1533"/>
      <c r="P635" s="1533"/>
      <c r="Q635" s="1533"/>
      <c r="R635" s="1533"/>
      <c r="S635" s="1533"/>
      <c r="T635" s="1533"/>
      <c r="U635" s="1533"/>
      <c r="V635" s="1533"/>
      <c r="W635" s="1533"/>
      <c r="X635" s="1533"/>
      <c r="Y635" s="1533"/>
      <c r="Z635" s="1533"/>
    </row>
    <row r="636" spans="1:26" ht="12.75">
      <c r="A636" s="1533"/>
      <c r="B636" s="1545"/>
      <c r="C636" s="1545"/>
      <c r="D636" s="1546"/>
      <c r="E636" s="1547"/>
      <c r="F636" s="1547"/>
      <c r="G636" s="1547"/>
      <c r="H636" s="1547"/>
      <c r="I636" s="1547"/>
      <c r="J636" s="1547"/>
      <c r="K636" s="1545"/>
      <c r="L636" s="1533"/>
      <c r="M636" s="1533"/>
      <c r="N636" s="1533"/>
      <c r="O636" s="1533"/>
      <c r="P636" s="1533"/>
      <c r="Q636" s="1533"/>
      <c r="R636" s="1533"/>
      <c r="S636" s="1533"/>
      <c r="T636" s="1533"/>
      <c r="U636" s="1533"/>
      <c r="V636" s="1533"/>
      <c r="W636" s="1533"/>
      <c r="X636" s="1533"/>
      <c r="Y636" s="1533"/>
      <c r="Z636" s="1533"/>
    </row>
    <row r="637" spans="1:26" ht="12.75">
      <c r="A637" s="1533"/>
      <c r="B637" s="1545"/>
      <c r="C637" s="1545"/>
      <c r="D637" s="1546"/>
      <c r="E637" s="1547"/>
      <c r="F637" s="1547"/>
      <c r="G637" s="1547"/>
      <c r="H637" s="1547"/>
      <c r="I637" s="1547"/>
      <c r="J637" s="1547"/>
      <c r="K637" s="1545"/>
      <c r="L637" s="1533"/>
      <c r="M637" s="1533"/>
      <c r="N637" s="1533"/>
      <c r="O637" s="1533"/>
      <c r="P637" s="1533"/>
      <c r="Q637" s="1533"/>
      <c r="R637" s="1533"/>
      <c r="S637" s="1533"/>
      <c r="T637" s="1533"/>
      <c r="U637" s="1533"/>
      <c r="V637" s="1533"/>
      <c r="W637" s="1533"/>
      <c r="X637" s="1533"/>
      <c r="Y637" s="1533"/>
      <c r="Z637" s="1533"/>
    </row>
    <row r="638" spans="1:26" ht="12.75">
      <c r="A638" s="1533"/>
      <c r="B638" s="1545"/>
      <c r="C638" s="1545"/>
      <c r="D638" s="1546"/>
      <c r="E638" s="1547"/>
      <c r="F638" s="1547"/>
      <c r="G638" s="1547"/>
      <c r="H638" s="1547"/>
      <c r="I638" s="1547"/>
      <c r="J638" s="1547"/>
      <c r="K638" s="1545"/>
      <c r="L638" s="1533"/>
      <c r="M638" s="1533"/>
      <c r="N638" s="1533"/>
      <c r="O638" s="1533"/>
      <c r="P638" s="1533"/>
      <c r="Q638" s="1533"/>
      <c r="R638" s="1533"/>
      <c r="S638" s="1533"/>
      <c r="T638" s="1533"/>
      <c r="U638" s="1533"/>
      <c r="V638" s="1533"/>
      <c r="W638" s="1533"/>
      <c r="X638" s="1533"/>
      <c r="Y638" s="1533"/>
      <c r="Z638" s="1533"/>
    </row>
    <row r="639" spans="1:26" ht="12.75">
      <c r="A639" s="1533"/>
      <c r="B639" s="1545"/>
      <c r="C639" s="1545"/>
      <c r="D639" s="1546"/>
      <c r="E639" s="1547"/>
      <c r="F639" s="1547"/>
      <c r="G639" s="1547"/>
      <c r="H639" s="1547"/>
      <c r="I639" s="1547"/>
      <c r="J639" s="1547"/>
      <c r="K639" s="1545"/>
      <c r="L639" s="1533"/>
      <c r="M639" s="1533"/>
      <c r="N639" s="1533"/>
      <c r="O639" s="1533"/>
      <c r="P639" s="1533"/>
      <c r="Q639" s="1533"/>
      <c r="R639" s="1533"/>
      <c r="S639" s="1533"/>
      <c r="T639" s="1533"/>
      <c r="U639" s="1533"/>
      <c r="V639" s="1533"/>
      <c r="W639" s="1533"/>
      <c r="X639" s="1533"/>
      <c r="Y639" s="1533"/>
      <c r="Z639" s="1533"/>
    </row>
    <row r="640" spans="1:26" ht="12.75">
      <c r="A640" s="1533"/>
      <c r="B640" s="1545"/>
      <c r="C640" s="1545"/>
      <c r="D640" s="1546"/>
      <c r="E640" s="1547"/>
      <c r="F640" s="1547"/>
      <c r="G640" s="1547"/>
      <c r="H640" s="1547"/>
      <c r="I640" s="1547"/>
      <c r="J640" s="1547"/>
      <c r="K640" s="1545"/>
      <c r="L640" s="1533"/>
      <c r="M640" s="1533"/>
      <c r="N640" s="1533"/>
      <c r="O640" s="1533"/>
      <c r="P640" s="1533"/>
      <c r="Q640" s="1533"/>
      <c r="R640" s="1533"/>
      <c r="S640" s="1533"/>
      <c r="T640" s="1533"/>
      <c r="U640" s="1533"/>
      <c r="V640" s="1533"/>
      <c r="W640" s="1533"/>
      <c r="X640" s="1533"/>
      <c r="Y640" s="1533"/>
      <c r="Z640" s="1533"/>
    </row>
    <row r="641" spans="1:26" ht="12.75">
      <c r="A641" s="1533"/>
      <c r="B641" s="1545"/>
      <c r="C641" s="1545"/>
      <c r="D641" s="1546"/>
      <c r="E641" s="1547"/>
      <c r="F641" s="1547"/>
      <c r="G641" s="1547"/>
      <c r="H641" s="1547"/>
      <c r="I641" s="1547"/>
      <c r="J641" s="1547"/>
      <c r="K641" s="1545"/>
      <c r="L641" s="1533"/>
      <c r="M641" s="1533"/>
      <c r="N641" s="1533"/>
      <c r="O641" s="1533"/>
      <c r="P641" s="1533"/>
      <c r="Q641" s="1533"/>
      <c r="R641" s="1533"/>
      <c r="S641" s="1533"/>
      <c r="T641" s="1533"/>
      <c r="U641" s="1533"/>
      <c r="V641" s="1533"/>
      <c r="W641" s="1533"/>
      <c r="X641" s="1533"/>
      <c r="Y641" s="1533"/>
      <c r="Z641" s="1533"/>
    </row>
    <row r="642" spans="1:26" ht="12.75">
      <c r="A642" s="1533"/>
      <c r="B642" s="1545"/>
      <c r="C642" s="1545"/>
      <c r="D642" s="1546"/>
      <c r="E642" s="1547"/>
      <c r="F642" s="1547"/>
      <c r="G642" s="1547"/>
      <c r="H642" s="1547"/>
      <c r="I642" s="1547"/>
      <c r="J642" s="1547"/>
      <c r="K642" s="1545"/>
      <c r="L642" s="1533"/>
      <c r="M642" s="1533"/>
      <c r="N642" s="1533"/>
      <c r="O642" s="1533"/>
      <c r="P642" s="1533"/>
      <c r="Q642" s="1533"/>
      <c r="R642" s="1533"/>
      <c r="S642" s="1533"/>
      <c r="T642" s="1533"/>
      <c r="U642" s="1533"/>
      <c r="V642" s="1533"/>
      <c r="W642" s="1533"/>
      <c r="X642" s="1533"/>
      <c r="Y642" s="1533"/>
      <c r="Z642" s="1533"/>
    </row>
    <row r="643" spans="1:26" ht="12.75">
      <c r="A643" s="1533"/>
      <c r="B643" s="1545"/>
      <c r="C643" s="1545"/>
      <c r="D643" s="1546"/>
      <c r="E643" s="1547"/>
      <c r="F643" s="1547"/>
      <c r="G643" s="1547"/>
      <c r="H643" s="1547"/>
      <c r="I643" s="1547"/>
      <c r="J643" s="1547"/>
      <c r="K643" s="1545"/>
      <c r="L643" s="1533"/>
      <c r="M643" s="1533"/>
      <c r="N643" s="1533"/>
      <c r="O643" s="1533"/>
      <c r="P643" s="1533"/>
      <c r="Q643" s="1533"/>
      <c r="R643" s="1533"/>
      <c r="S643" s="1533"/>
      <c r="T643" s="1533"/>
      <c r="U643" s="1533"/>
      <c r="V643" s="1533"/>
      <c r="W643" s="1533"/>
      <c r="X643" s="1533"/>
      <c r="Y643" s="1533"/>
      <c r="Z643" s="1533"/>
    </row>
    <row r="644" spans="1:26" ht="12.75">
      <c r="A644" s="1533"/>
      <c r="B644" s="1545"/>
      <c r="C644" s="1545"/>
      <c r="D644" s="1546"/>
      <c r="E644" s="1547"/>
      <c r="F644" s="1547"/>
      <c r="G644" s="1547"/>
      <c r="H644" s="1547"/>
      <c r="I644" s="1547"/>
      <c r="J644" s="1547"/>
      <c r="K644" s="1545"/>
      <c r="L644" s="1533"/>
      <c r="M644" s="1533"/>
      <c r="N644" s="1533"/>
      <c r="O644" s="1533"/>
      <c r="P644" s="1533"/>
      <c r="Q644" s="1533"/>
      <c r="R644" s="1533"/>
      <c r="S644" s="1533"/>
      <c r="T644" s="1533"/>
      <c r="U644" s="1533"/>
      <c r="V644" s="1533"/>
      <c r="W644" s="1533"/>
      <c r="X644" s="1533"/>
      <c r="Y644" s="1533"/>
      <c r="Z644" s="1533"/>
    </row>
    <row r="645" spans="1:26" ht="12.75">
      <c r="A645" s="1533"/>
      <c r="B645" s="1545"/>
      <c r="C645" s="1545"/>
      <c r="D645" s="1546"/>
      <c r="E645" s="1547"/>
      <c r="F645" s="1547"/>
      <c r="G645" s="1547"/>
      <c r="H645" s="1547"/>
      <c r="I645" s="1547"/>
      <c r="J645" s="1547"/>
      <c r="K645" s="1545"/>
      <c r="L645" s="1533"/>
      <c r="M645" s="1533"/>
      <c r="N645" s="1533"/>
      <c r="O645" s="1533"/>
      <c r="P645" s="1533"/>
      <c r="Q645" s="1533"/>
      <c r="R645" s="1533"/>
      <c r="S645" s="1533"/>
      <c r="T645" s="1533"/>
      <c r="U645" s="1533"/>
      <c r="V645" s="1533"/>
      <c r="W645" s="1533"/>
      <c r="X645" s="1533"/>
      <c r="Y645" s="1533"/>
      <c r="Z645" s="1533"/>
    </row>
    <row r="646" spans="1:26" ht="12.75">
      <c r="A646" s="1533"/>
      <c r="B646" s="1545"/>
      <c r="C646" s="1545"/>
      <c r="D646" s="1546"/>
      <c r="E646" s="1547"/>
      <c r="F646" s="1547"/>
      <c r="G646" s="1547"/>
      <c r="H646" s="1547"/>
      <c r="I646" s="1547"/>
      <c r="J646" s="1547"/>
      <c r="K646" s="1545"/>
      <c r="L646" s="1533"/>
      <c r="M646" s="1533"/>
      <c r="N646" s="1533"/>
      <c r="O646" s="1533"/>
      <c r="P646" s="1533"/>
      <c r="Q646" s="1533"/>
      <c r="R646" s="1533"/>
      <c r="S646" s="1533"/>
      <c r="T646" s="1533"/>
      <c r="U646" s="1533"/>
      <c r="V646" s="1533"/>
      <c r="W646" s="1533"/>
      <c r="X646" s="1533"/>
      <c r="Y646" s="1533"/>
      <c r="Z646" s="1533"/>
    </row>
    <row r="647" spans="1:26" ht="12.75">
      <c r="A647" s="1533"/>
      <c r="B647" s="1545"/>
      <c r="C647" s="1545"/>
      <c r="D647" s="1546"/>
      <c r="E647" s="1547"/>
      <c r="F647" s="1547"/>
      <c r="G647" s="1547"/>
      <c r="H647" s="1547"/>
      <c r="I647" s="1547"/>
      <c r="J647" s="1547"/>
      <c r="K647" s="1545"/>
      <c r="L647" s="1533"/>
      <c r="M647" s="1533"/>
      <c r="N647" s="1533"/>
      <c r="O647" s="1533"/>
      <c r="P647" s="1533"/>
      <c r="Q647" s="1533"/>
      <c r="R647" s="1533"/>
      <c r="S647" s="1533"/>
      <c r="T647" s="1533"/>
      <c r="U647" s="1533"/>
      <c r="V647" s="1533"/>
      <c r="W647" s="1533"/>
      <c r="X647" s="1533"/>
      <c r="Y647" s="1533"/>
      <c r="Z647" s="1533"/>
    </row>
    <row r="648" spans="1:26" ht="12.75">
      <c r="A648" s="1533"/>
      <c r="B648" s="1545"/>
      <c r="C648" s="1545"/>
      <c r="D648" s="1546"/>
      <c r="E648" s="1547"/>
      <c r="F648" s="1547"/>
      <c r="G648" s="1547"/>
      <c r="H648" s="1547"/>
      <c r="I648" s="1547"/>
      <c r="J648" s="1547"/>
      <c r="K648" s="1545"/>
      <c r="L648" s="1533"/>
      <c r="M648" s="1533"/>
      <c r="N648" s="1533"/>
      <c r="O648" s="1533"/>
      <c r="P648" s="1533"/>
      <c r="Q648" s="1533"/>
      <c r="R648" s="1533"/>
      <c r="S648" s="1533"/>
      <c r="T648" s="1533"/>
      <c r="U648" s="1533"/>
      <c r="V648" s="1533"/>
      <c r="W648" s="1533"/>
      <c r="X648" s="1533"/>
      <c r="Y648" s="1533"/>
      <c r="Z648" s="1533"/>
    </row>
    <row r="649" spans="1:26" ht="12.75">
      <c r="A649" s="1533"/>
      <c r="B649" s="1545"/>
      <c r="C649" s="1545"/>
      <c r="D649" s="1546"/>
      <c r="E649" s="1547"/>
      <c r="F649" s="1547"/>
      <c r="G649" s="1547"/>
      <c r="H649" s="1547"/>
      <c r="I649" s="1547"/>
      <c r="J649" s="1547"/>
      <c r="K649" s="1545"/>
      <c r="L649" s="1533"/>
      <c r="M649" s="1533"/>
      <c r="N649" s="1533"/>
      <c r="O649" s="1533"/>
      <c r="P649" s="1533"/>
      <c r="Q649" s="1533"/>
      <c r="R649" s="1533"/>
      <c r="S649" s="1533"/>
      <c r="T649" s="1533"/>
      <c r="U649" s="1533"/>
      <c r="V649" s="1533"/>
      <c r="W649" s="1533"/>
      <c r="X649" s="1533"/>
      <c r="Y649" s="1533"/>
      <c r="Z649" s="1533"/>
    </row>
    <row r="650" spans="1:26" ht="12.75">
      <c r="A650" s="1533"/>
      <c r="B650" s="1545"/>
      <c r="C650" s="1545"/>
      <c r="D650" s="1546"/>
      <c r="E650" s="1547"/>
      <c r="F650" s="1547"/>
      <c r="G650" s="1547"/>
      <c r="H650" s="1547"/>
      <c r="I650" s="1547"/>
      <c r="J650" s="1547"/>
      <c r="K650" s="1545"/>
      <c r="L650" s="1533"/>
      <c r="M650" s="1533"/>
      <c r="N650" s="1533"/>
      <c r="O650" s="1533"/>
      <c r="P650" s="1533"/>
      <c r="Q650" s="1533"/>
      <c r="R650" s="1533"/>
      <c r="S650" s="1533"/>
      <c r="T650" s="1533"/>
      <c r="U650" s="1533"/>
      <c r="V650" s="1533"/>
      <c r="W650" s="1533"/>
      <c r="X650" s="1533"/>
      <c r="Y650" s="1533"/>
      <c r="Z650" s="1533"/>
    </row>
    <row r="651" spans="1:26" ht="12.75">
      <c r="A651" s="1533"/>
      <c r="B651" s="1545"/>
      <c r="C651" s="1545"/>
      <c r="D651" s="1546"/>
      <c r="E651" s="1547"/>
      <c r="F651" s="1547"/>
      <c r="G651" s="1547"/>
      <c r="H651" s="1547"/>
      <c r="I651" s="1547"/>
      <c r="J651" s="1547"/>
      <c r="K651" s="1545"/>
      <c r="L651" s="1533"/>
      <c r="M651" s="1533"/>
      <c r="N651" s="1533"/>
      <c r="O651" s="1533"/>
      <c r="P651" s="1533"/>
      <c r="Q651" s="1533"/>
      <c r="R651" s="1533"/>
      <c r="S651" s="1533"/>
      <c r="T651" s="1533"/>
      <c r="U651" s="1533"/>
      <c r="V651" s="1533"/>
      <c r="W651" s="1533"/>
      <c r="X651" s="1533"/>
      <c r="Y651" s="1533"/>
      <c r="Z651" s="1533"/>
    </row>
    <row r="652" spans="1:26" ht="12.75">
      <c r="A652" s="1533"/>
      <c r="B652" s="1545"/>
      <c r="C652" s="1545"/>
      <c r="D652" s="1546"/>
      <c r="E652" s="1547"/>
      <c r="F652" s="1547"/>
      <c r="G652" s="1547"/>
      <c r="H652" s="1547"/>
      <c r="I652" s="1547"/>
      <c r="J652" s="1547"/>
      <c r="K652" s="1545"/>
      <c r="L652" s="1533"/>
      <c r="M652" s="1533"/>
      <c r="N652" s="1533"/>
      <c r="O652" s="1533"/>
      <c r="P652" s="1533"/>
      <c r="Q652" s="1533"/>
      <c r="R652" s="1533"/>
      <c r="S652" s="1533"/>
      <c r="T652" s="1533"/>
      <c r="U652" s="1533"/>
      <c r="V652" s="1533"/>
      <c r="W652" s="1533"/>
      <c r="X652" s="1533"/>
      <c r="Y652" s="1533"/>
      <c r="Z652" s="1533"/>
    </row>
    <row r="653" spans="1:26" ht="12.75">
      <c r="A653" s="1533"/>
      <c r="B653" s="1545"/>
      <c r="C653" s="1545"/>
      <c r="D653" s="1546"/>
      <c r="E653" s="1547"/>
      <c r="F653" s="1547"/>
      <c r="G653" s="1547"/>
      <c r="H653" s="1547"/>
      <c r="I653" s="1547"/>
      <c r="J653" s="1547"/>
      <c r="K653" s="1545"/>
      <c r="L653" s="1533"/>
      <c r="M653" s="1533"/>
      <c r="N653" s="1533"/>
      <c r="O653" s="1533"/>
      <c r="P653" s="1533"/>
      <c r="Q653" s="1533"/>
      <c r="R653" s="1533"/>
      <c r="S653" s="1533"/>
      <c r="T653" s="1533"/>
      <c r="U653" s="1533"/>
      <c r="V653" s="1533"/>
      <c r="W653" s="1533"/>
      <c r="X653" s="1533"/>
      <c r="Y653" s="1533"/>
      <c r="Z653" s="1533"/>
    </row>
    <row r="654" spans="1:26" ht="12.75">
      <c r="A654" s="1533"/>
      <c r="B654" s="1545"/>
      <c r="C654" s="1545"/>
      <c r="D654" s="1546"/>
      <c r="E654" s="1547"/>
      <c r="F654" s="1547"/>
      <c r="G654" s="1547"/>
      <c r="H654" s="1547"/>
      <c r="I654" s="1547"/>
      <c r="J654" s="1547"/>
      <c r="K654" s="1545"/>
      <c r="L654" s="1533"/>
      <c r="M654" s="1533"/>
      <c r="N654" s="1533"/>
      <c r="O654" s="1533"/>
      <c r="P654" s="1533"/>
      <c r="Q654" s="1533"/>
      <c r="R654" s="1533"/>
      <c r="S654" s="1533"/>
      <c r="T654" s="1533"/>
      <c r="U654" s="1533"/>
      <c r="V654" s="1533"/>
      <c r="W654" s="1533"/>
      <c r="X654" s="1533"/>
      <c r="Y654" s="1533"/>
      <c r="Z654" s="1533"/>
    </row>
    <row r="655" spans="1:26" ht="12.75">
      <c r="A655" s="1533"/>
      <c r="B655" s="1545"/>
      <c r="C655" s="1545"/>
      <c r="D655" s="1546"/>
      <c r="E655" s="1547"/>
      <c r="F655" s="1547"/>
      <c r="G655" s="1547"/>
      <c r="H655" s="1547"/>
      <c r="I655" s="1547"/>
      <c r="J655" s="1547"/>
      <c r="K655" s="1545"/>
      <c r="L655" s="1533"/>
      <c r="M655" s="1533"/>
      <c r="N655" s="1533"/>
      <c r="O655" s="1533"/>
      <c r="P655" s="1533"/>
      <c r="Q655" s="1533"/>
      <c r="R655" s="1533"/>
      <c r="S655" s="1533"/>
      <c r="T655" s="1533"/>
      <c r="U655" s="1533"/>
      <c r="V655" s="1533"/>
      <c r="W655" s="1533"/>
      <c r="X655" s="1533"/>
      <c r="Y655" s="1533"/>
      <c r="Z655" s="1533"/>
    </row>
    <row r="656" spans="1:26" ht="12.75">
      <c r="A656" s="1533"/>
      <c r="B656" s="1545"/>
      <c r="C656" s="1545"/>
      <c r="D656" s="1546"/>
      <c r="E656" s="1547"/>
      <c r="F656" s="1547"/>
      <c r="G656" s="1547"/>
      <c r="H656" s="1547"/>
      <c r="I656" s="1547"/>
      <c r="J656" s="1547"/>
      <c r="K656" s="1545"/>
      <c r="L656" s="1533"/>
      <c r="M656" s="1533"/>
      <c r="N656" s="1533"/>
      <c r="O656" s="1533"/>
      <c r="P656" s="1533"/>
      <c r="Q656" s="1533"/>
      <c r="R656" s="1533"/>
      <c r="S656" s="1533"/>
      <c r="T656" s="1533"/>
      <c r="U656" s="1533"/>
      <c r="V656" s="1533"/>
      <c r="W656" s="1533"/>
      <c r="X656" s="1533"/>
      <c r="Y656" s="1533"/>
      <c r="Z656" s="1533"/>
    </row>
    <row r="657" spans="1:26" ht="12.75">
      <c r="A657" s="1533"/>
      <c r="B657" s="1545"/>
      <c r="C657" s="1545"/>
      <c r="D657" s="1546"/>
      <c r="E657" s="1547"/>
      <c r="F657" s="1547"/>
      <c r="G657" s="1547"/>
      <c r="H657" s="1547"/>
      <c r="I657" s="1547"/>
      <c r="J657" s="1547"/>
      <c r="K657" s="1545"/>
      <c r="L657" s="1533"/>
      <c r="M657" s="1533"/>
      <c r="N657" s="1533"/>
      <c r="O657" s="1533"/>
      <c r="P657" s="1533"/>
      <c r="Q657" s="1533"/>
      <c r="R657" s="1533"/>
      <c r="S657" s="1533"/>
      <c r="T657" s="1533"/>
      <c r="U657" s="1533"/>
      <c r="V657" s="1533"/>
      <c r="W657" s="1533"/>
      <c r="X657" s="1533"/>
      <c r="Y657" s="1533"/>
      <c r="Z657" s="1533"/>
    </row>
    <row r="658" spans="1:26" ht="12.75">
      <c r="A658" s="1533"/>
      <c r="B658" s="1545"/>
      <c r="C658" s="1545"/>
      <c r="D658" s="1546"/>
      <c r="E658" s="1547"/>
      <c r="F658" s="1547"/>
      <c r="G658" s="1547"/>
      <c r="H658" s="1547"/>
      <c r="I658" s="1547"/>
      <c r="J658" s="1547"/>
      <c r="K658" s="1545"/>
      <c r="L658" s="1533"/>
      <c r="M658" s="1533"/>
      <c r="N658" s="1533"/>
      <c r="O658" s="1533"/>
      <c r="P658" s="1533"/>
      <c r="Q658" s="1533"/>
      <c r="R658" s="1533"/>
      <c r="S658" s="1533"/>
      <c r="T658" s="1533"/>
      <c r="U658" s="1533"/>
      <c r="V658" s="1533"/>
      <c r="W658" s="1533"/>
      <c r="X658" s="1533"/>
      <c r="Y658" s="1533"/>
      <c r="Z658" s="1533"/>
    </row>
    <row r="659" spans="1:26" ht="12.75">
      <c r="A659" s="1533"/>
      <c r="B659" s="1545"/>
      <c r="C659" s="1545"/>
      <c r="D659" s="1546"/>
      <c r="E659" s="1547"/>
      <c r="F659" s="1547"/>
      <c r="G659" s="1547"/>
      <c r="H659" s="1547"/>
      <c r="I659" s="1547"/>
      <c r="J659" s="1547"/>
      <c r="K659" s="1545"/>
      <c r="L659" s="1533"/>
      <c r="M659" s="1533"/>
      <c r="N659" s="1533"/>
      <c r="O659" s="1533"/>
      <c r="P659" s="1533"/>
      <c r="Q659" s="1533"/>
      <c r="R659" s="1533"/>
      <c r="S659" s="1533"/>
      <c r="T659" s="1533"/>
      <c r="U659" s="1533"/>
      <c r="V659" s="1533"/>
      <c r="W659" s="1533"/>
      <c r="X659" s="1533"/>
      <c r="Y659" s="1533"/>
      <c r="Z659" s="1533"/>
    </row>
    <row r="660" spans="1:26" ht="12.75">
      <c r="A660" s="1533"/>
      <c r="B660" s="1545"/>
      <c r="C660" s="1545"/>
      <c r="D660" s="1546"/>
      <c r="E660" s="1547"/>
      <c r="F660" s="1547"/>
      <c r="G660" s="1547"/>
      <c r="H660" s="1547"/>
      <c r="I660" s="1547"/>
      <c r="J660" s="1547"/>
      <c r="K660" s="1545"/>
      <c r="L660" s="1533"/>
      <c r="M660" s="1533"/>
      <c r="N660" s="1533"/>
      <c r="O660" s="1533"/>
      <c r="P660" s="1533"/>
      <c r="Q660" s="1533"/>
      <c r="R660" s="1533"/>
      <c r="S660" s="1533"/>
      <c r="T660" s="1533"/>
      <c r="U660" s="1533"/>
      <c r="V660" s="1533"/>
      <c r="W660" s="1533"/>
      <c r="X660" s="1533"/>
      <c r="Y660" s="1533"/>
      <c r="Z660" s="1533"/>
    </row>
    <row r="661" spans="1:26" ht="12.75">
      <c r="A661" s="1533"/>
      <c r="B661" s="1545"/>
      <c r="C661" s="1545"/>
      <c r="D661" s="1546"/>
      <c r="E661" s="1547"/>
      <c r="F661" s="1547"/>
      <c r="G661" s="1547"/>
      <c r="H661" s="1547"/>
      <c r="I661" s="1547"/>
      <c r="J661" s="1547"/>
      <c r="K661" s="1545"/>
      <c r="L661" s="1533"/>
      <c r="M661" s="1533"/>
      <c r="N661" s="1533"/>
      <c r="O661" s="1533"/>
      <c r="P661" s="1533"/>
      <c r="Q661" s="1533"/>
      <c r="R661" s="1533"/>
      <c r="S661" s="1533"/>
      <c r="T661" s="1533"/>
      <c r="U661" s="1533"/>
      <c r="V661" s="1533"/>
      <c r="W661" s="1533"/>
      <c r="X661" s="1533"/>
      <c r="Y661" s="1533"/>
      <c r="Z661" s="1533"/>
    </row>
    <row r="662" spans="1:26" ht="12.75">
      <c r="A662" s="1533"/>
      <c r="B662" s="1545"/>
      <c r="C662" s="1545"/>
      <c r="D662" s="1546"/>
      <c r="E662" s="1547"/>
      <c r="F662" s="1547"/>
      <c r="G662" s="1547"/>
      <c r="H662" s="1547"/>
      <c r="I662" s="1547"/>
      <c r="J662" s="1547"/>
      <c r="K662" s="1545"/>
      <c r="L662" s="1533"/>
      <c r="M662" s="1533"/>
      <c r="N662" s="1533"/>
      <c r="O662" s="1533"/>
      <c r="P662" s="1533"/>
      <c r="Q662" s="1533"/>
      <c r="R662" s="1533"/>
      <c r="S662" s="1533"/>
      <c r="T662" s="1533"/>
      <c r="U662" s="1533"/>
      <c r="V662" s="1533"/>
      <c r="W662" s="1533"/>
      <c r="X662" s="1533"/>
      <c r="Y662" s="1533"/>
      <c r="Z662" s="1533"/>
    </row>
    <row r="663" spans="1:26" ht="12.75">
      <c r="A663" s="1533"/>
      <c r="B663" s="1545"/>
      <c r="C663" s="1545"/>
      <c r="D663" s="1546"/>
      <c r="E663" s="1547"/>
      <c r="F663" s="1547"/>
      <c r="G663" s="1547"/>
      <c r="H663" s="1547"/>
      <c r="I663" s="1547"/>
      <c r="J663" s="1547"/>
      <c r="K663" s="1545"/>
      <c r="L663" s="1533"/>
      <c r="M663" s="1533"/>
      <c r="N663" s="1533"/>
      <c r="O663" s="1533"/>
      <c r="P663" s="1533"/>
      <c r="Q663" s="1533"/>
      <c r="R663" s="1533"/>
      <c r="S663" s="1533"/>
      <c r="T663" s="1533"/>
      <c r="U663" s="1533"/>
      <c r="V663" s="1533"/>
      <c r="W663" s="1533"/>
      <c r="X663" s="1533"/>
      <c r="Y663" s="1533"/>
      <c r="Z663" s="1533"/>
    </row>
    <row r="664" spans="1:26" ht="12.75">
      <c r="A664" s="1533"/>
      <c r="B664" s="1545"/>
      <c r="C664" s="1545"/>
      <c r="D664" s="1546"/>
      <c r="E664" s="1547"/>
      <c r="F664" s="1547"/>
      <c r="G664" s="1547"/>
      <c r="H664" s="1547"/>
      <c r="I664" s="1547"/>
      <c r="J664" s="1547"/>
      <c r="K664" s="1545"/>
      <c r="L664" s="1533"/>
      <c r="M664" s="1533"/>
      <c r="N664" s="1533"/>
      <c r="O664" s="1533"/>
      <c r="P664" s="1533"/>
      <c r="Q664" s="1533"/>
      <c r="R664" s="1533"/>
      <c r="S664" s="1533"/>
      <c r="T664" s="1533"/>
      <c r="U664" s="1533"/>
      <c r="V664" s="1533"/>
      <c r="W664" s="1533"/>
      <c r="X664" s="1533"/>
      <c r="Y664" s="1533"/>
      <c r="Z664" s="1533"/>
    </row>
    <row r="665" spans="1:26" ht="12.75">
      <c r="A665" s="1533"/>
      <c r="B665" s="1545"/>
      <c r="C665" s="1545"/>
      <c r="D665" s="1546"/>
      <c r="E665" s="1547"/>
      <c r="F665" s="1547"/>
      <c r="G665" s="1547"/>
      <c r="H665" s="1547"/>
      <c r="I665" s="1547"/>
      <c r="J665" s="1547"/>
      <c r="K665" s="1545"/>
      <c r="L665" s="1533"/>
      <c r="M665" s="1533"/>
      <c r="N665" s="1533"/>
      <c r="O665" s="1533"/>
      <c r="P665" s="1533"/>
      <c r="Q665" s="1533"/>
      <c r="R665" s="1533"/>
      <c r="S665" s="1533"/>
      <c r="T665" s="1533"/>
      <c r="U665" s="1533"/>
      <c r="V665" s="1533"/>
      <c r="W665" s="1533"/>
      <c r="X665" s="1533"/>
      <c r="Y665" s="1533"/>
      <c r="Z665" s="1533"/>
    </row>
    <row r="666" spans="1:26" ht="12.75">
      <c r="A666" s="1533"/>
      <c r="B666" s="1545"/>
      <c r="C666" s="1545"/>
      <c r="D666" s="1546"/>
      <c r="E666" s="1547"/>
      <c r="F666" s="1547"/>
      <c r="G666" s="1547"/>
      <c r="H666" s="1547"/>
      <c r="I666" s="1547"/>
      <c r="J666" s="1547"/>
      <c r="K666" s="1545"/>
      <c r="L666" s="1533"/>
      <c r="M666" s="1533"/>
      <c r="N666" s="1533"/>
      <c r="O666" s="1533"/>
      <c r="P666" s="1533"/>
      <c r="Q666" s="1533"/>
      <c r="R666" s="1533"/>
      <c r="S666" s="1533"/>
      <c r="T666" s="1533"/>
      <c r="U666" s="1533"/>
      <c r="V666" s="1533"/>
      <c r="W666" s="1533"/>
      <c r="X666" s="1533"/>
      <c r="Y666" s="1533"/>
      <c r="Z666" s="1533"/>
    </row>
    <row r="667" spans="1:26" ht="12.75">
      <c r="A667" s="1533"/>
      <c r="B667" s="1545"/>
      <c r="C667" s="1545"/>
      <c r="D667" s="1546"/>
      <c r="E667" s="1547"/>
      <c r="F667" s="1547"/>
      <c r="G667" s="1547"/>
      <c r="H667" s="1547"/>
      <c r="I667" s="1547"/>
      <c r="J667" s="1547"/>
      <c r="K667" s="1545"/>
      <c r="L667" s="1533"/>
      <c r="M667" s="1533"/>
      <c r="N667" s="1533"/>
      <c r="O667" s="1533"/>
      <c r="P667" s="1533"/>
      <c r="Q667" s="1533"/>
      <c r="R667" s="1533"/>
      <c r="S667" s="1533"/>
      <c r="T667" s="1533"/>
      <c r="U667" s="1533"/>
      <c r="V667" s="1533"/>
      <c r="W667" s="1533"/>
      <c r="X667" s="1533"/>
      <c r="Y667" s="1533"/>
      <c r="Z667" s="1533"/>
    </row>
    <row r="668" spans="1:26" ht="12.75">
      <c r="A668" s="1533"/>
      <c r="B668" s="1545"/>
      <c r="C668" s="1545"/>
      <c r="D668" s="1546"/>
      <c r="E668" s="1547"/>
      <c r="F668" s="1547"/>
      <c r="G668" s="1547"/>
      <c r="H668" s="1547"/>
      <c r="I668" s="1547"/>
      <c r="J668" s="1547"/>
      <c r="K668" s="1545"/>
      <c r="L668" s="1533"/>
      <c r="M668" s="1533"/>
      <c r="N668" s="1533"/>
      <c r="O668" s="1533"/>
      <c r="P668" s="1533"/>
      <c r="Q668" s="1533"/>
      <c r="R668" s="1533"/>
      <c r="S668" s="1533"/>
      <c r="T668" s="1533"/>
      <c r="U668" s="1533"/>
      <c r="V668" s="1533"/>
      <c r="W668" s="1533"/>
      <c r="X668" s="1533"/>
      <c r="Y668" s="1533"/>
      <c r="Z668" s="1533"/>
    </row>
    <row r="669" spans="1:26" ht="12.75">
      <c r="A669" s="1533"/>
      <c r="B669" s="1545"/>
      <c r="C669" s="1545"/>
      <c r="D669" s="1546"/>
      <c r="E669" s="1547"/>
      <c r="F669" s="1547"/>
      <c r="G669" s="1547"/>
      <c r="H669" s="1547"/>
      <c r="I669" s="1547"/>
      <c r="J669" s="1547"/>
      <c r="K669" s="1545"/>
      <c r="L669" s="1533"/>
      <c r="M669" s="1533"/>
      <c r="N669" s="1533"/>
      <c r="O669" s="1533"/>
      <c r="P669" s="1533"/>
      <c r="Q669" s="1533"/>
      <c r="R669" s="1533"/>
      <c r="S669" s="1533"/>
      <c r="T669" s="1533"/>
      <c r="U669" s="1533"/>
      <c r="V669" s="1533"/>
      <c r="W669" s="1533"/>
      <c r="X669" s="1533"/>
      <c r="Y669" s="1533"/>
      <c r="Z669" s="1533"/>
    </row>
    <row r="670" spans="1:26" ht="12.75">
      <c r="A670" s="1533"/>
      <c r="B670" s="1545"/>
      <c r="C670" s="1545"/>
      <c r="D670" s="1546"/>
      <c r="E670" s="1547"/>
      <c r="F670" s="1547"/>
      <c r="G670" s="1547"/>
      <c r="H670" s="1547"/>
      <c r="I670" s="1547"/>
      <c r="J670" s="1547"/>
      <c r="K670" s="1545"/>
      <c r="L670" s="1533"/>
      <c r="M670" s="1533"/>
      <c r="N670" s="1533"/>
      <c r="O670" s="1533"/>
      <c r="P670" s="1533"/>
      <c r="Q670" s="1533"/>
      <c r="R670" s="1533"/>
      <c r="S670" s="1533"/>
      <c r="T670" s="1533"/>
      <c r="U670" s="1533"/>
      <c r="V670" s="1533"/>
      <c r="W670" s="1533"/>
      <c r="X670" s="1533"/>
      <c r="Y670" s="1533"/>
      <c r="Z670" s="1533"/>
    </row>
    <row r="671" spans="1:26" ht="12.75">
      <c r="A671" s="1533"/>
      <c r="B671" s="1545"/>
      <c r="C671" s="1545"/>
      <c r="D671" s="1546"/>
      <c r="E671" s="1547"/>
      <c r="F671" s="1547"/>
      <c r="G671" s="1547"/>
      <c r="H671" s="1547"/>
      <c r="I671" s="1547"/>
      <c r="J671" s="1547"/>
      <c r="K671" s="1545"/>
      <c r="L671" s="1533"/>
      <c r="M671" s="1533"/>
      <c r="N671" s="1533"/>
      <c r="O671" s="1533"/>
      <c r="P671" s="1533"/>
      <c r="Q671" s="1533"/>
      <c r="R671" s="1533"/>
      <c r="S671" s="1533"/>
      <c r="T671" s="1533"/>
      <c r="U671" s="1533"/>
      <c r="V671" s="1533"/>
      <c r="W671" s="1533"/>
      <c r="X671" s="1533"/>
      <c r="Y671" s="1533"/>
      <c r="Z671" s="1533"/>
    </row>
    <row r="672" spans="1:26" ht="12.75">
      <c r="A672" s="1533"/>
      <c r="B672" s="1545"/>
      <c r="C672" s="1545"/>
      <c r="D672" s="1546"/>
      <c r="E672" s="1547"/>
      <c r="F672" s="1547"/>
      <c r="G672" s="1547"/>
      <c r="H672" s="1547"/>
      <c r="I672" s="1547"/>
      <c r="J672" s="1547"/>
      <c r="K672" s="1545"/>
      <c r="L672" s="1533"/>
      <c r="M672" s="1533"/>
      <c r="N672" s="1533"/>
      <c r="O672" s="1533"/>
      <c r="P672" s="1533"/>
      <c r="Q672" s="1533"/>
      <c r="R672" s="1533"/>
      <c r="S672" s="1533"/>
      <c r="T672" s="1533"/>
      <c r="U672" s="1533"/>
      <c r="V672" s="1533"/>
      <c r="W672" s="1533"/>
      <c r="X672" s="1533"/>
      <c r="Y672" s="1533"/>
      <c r="Z672" s="1533"/>
    </row>
    <row r="673" spans="1:26" ht="12.75">
      <c r="A673" s="1533"/>
      <c r="B673" s="1545"/>
      <c r="C673" s="1545"/>
      <c r="D673" s="1546"/>
      <c r="E673" s="1547"/>
      <c r="F673" s="1547"/>
      <c r="G673" s="1547"/>
      <c r="H673" s="1547"/>
      <c r="I673" s="1547"/>
      <c r="J673" s="1547"/>
      <c r="K673" s="1545"/>
      <c r="L673" s="1533"/>
      <c r="M673" s="1533"/>
      <c r="N673" s="1533"/>
      <c r="O673" s="1533"/>
      <c r="P673" s="1533"/>
      <c r="Q673" s="1533"/>
      <c r="R673" s="1533"/>
      <c r="S673" s="1533"/>
      <c r="T673" s="1533"/>
      <c r="U673" s="1533"/>
      <c r="V673" s="1533"/>
      <c r="W673" s="1533"/>
      <c r="X673" s="1533"/>
      <c r="Y673" s="1533"/>
      <c r="Z673" s="1533"/>
    </row>
    <row r="674" spans="1:26" ht="12.75">
      <c r="A674" s="1533"/>
      <c r="B674" s="1545"/>
      <c r="C674" s="1545"/>
      <c r="D674" s="1546"/>
      <c r="E674" s="1547"/>
      <c r="F674" s="1547"/>
      <c r="G674" s="1547"/>
      <c r="H674" s="1547"/>
      <c r="I674" s="1547"/>
      <c r="J674" s="1547"/>
      <c r="K674" s="1545"/>
      <c r="L674" s="1533"/>
      <c r="M674" s="1533"/>
      <c r="N674" s="1533"/>
      <c r="O674" s="1533"/>
      <c r="P674" s="1533"/>
      <c r="Q674" s="1533"/>
      <c r="R674" s="1533"/>
      <c r="S674" s="1533"/>
      <c r="T674" s="1533"/>
      <c r="U674" s="1533"/>
      <c r="V674" s="1533"/>
      <c r="W674" s="1533"/>
      <c r="X674" s="1533"/>
      <c r="Y674" s="1533"/>
      <c r="Z674" s="1533"/>
    </row>
    <row r="675" spans="1:26" ht="12.75">
      <c r="A675" s="1533"/>
      <c r="B675" s="1545"/>
      <c r="C675" s="1545"/>
      <c r="D675" s="1546"/>
      <c r="E675" s="1547"/>
      <c r="F675" s="1547"/>
      <c r="G675" s="1547"/>
      <c r="H675" s="1547"/>
      <c r="I675" s="1547"/>
      <c r="J675" s="1547"/>
      <c r="K675" s="1545"/>
      <c r="L675" s="1533"/>
      <c r="M675" s="1533"/>
      <c r="N675" s="1533"/>
      <c r="O675" s="1533"/>
      <c r="P675" s="1533"/>
      <c r="Q675" s="1533"/>
      <c r="R675" s="1533"/>
      <c r="S675" s="1533"/>
      <c r="T675" s="1533"/>
      <c r="U675" s="1533"/>
      <c r="V675" s="1533"/>
      <c r="W675" s="1533"/>
      <c r="X675" s="1533"/>
      <c r="Y675" s="1533"/>
      <c r="Z675" s="1533"/>
    </row>
    <row r="676" spans="1:26" ht="12.75">
      <c r="A676" s="1533"/>
      <c r="B676" s="1545"/>
      <c r="C676" s="1545"/>
      <c r="D676" s="1546"/>
      <c r="E676" s="1547"/>
      <c r="F676" s="1547"/>
      <c r="G676" s="1547"/>
      <c r="H676" s="1547"/>
      <c r="I676" s="1547"/>
      <c r="J676" s="1547"/>
      <c r="K676" s="1545"/>
      <c r="L676" s="1533"/>
      <c r="M676" s="1533"/>
      <c r="N676" s="1533"/>
      <c r="O676" s="1533"/>
      <c r="P676" s="1533"/>
      <c r="Q676" s="1533"/>
      <c r="R676" s="1533"/>
      <c r="S676" s="1533"/>
      <c r="T676" s="1533"/>
      <c r="U676" s="1533"/>
      <c r="V676" s="1533"/>
      <c r="W676" s="1533"/>
      <c r="X676" s="1533"/>
      <c r="Y676" s="1533"/>
      <c r="Z676" s="1533"/>
    </row>
    <row r="677" spans="1:26" ht="12.75">
      <c r="A677" s="1533"/>
      <c r="B677" s="1545"/>
      <c r="C677" s="1545"/>
      <c r="D677" s="1546"/>
      <c r="E677" s="1547"/>
      <c r="F677" s="1547"/>
      <c r="G677" s="1547"/>
      <c r="H677" s="1547"/>
      <c r="I677" s="1547"/>
      <c r="J677" s="1547"/>
      <c r="K677" s="1545"/>
      <c r="L677" s="1533"/>
      <c r="M677" s="1533"/>
      <c r="N677" s="1533"/>
      <c r="O677" s="1533"/>
      <c r="P677" s="1533"/>
      <c r="Q677" s="1533"/>
      <c r="R677" s="1533"/>
      <c r="S677" s="1533"/>
      <c r="T677" s="1533"/>
      <c r="U677" s="1533"/>
      <c r="V677" s="1533"/>
      <c r="W677" s="1533"/>
      <c r="X677" s="1533"/>
      <c r="Y677" s="1533"/>
      <c r="Z677" s="1533"/>
    </row>
    <row r="678" spans="1:26" ht="12.75">
      <c r="A678" s="1533"/>
      <c r="B678" s="1545"/>
      <c r="C678" s="1545"/>
      <c r="D678" s="1546"/>
      <c r="E678" s="1547"/>
      <c r="F678" s="1547"/>
      <c r="G678" s="1547"/>
      <c r="H678" s="1547"/>
      <c r="I678" s="1547"/>
      <c r="J678" s="1547"/>
      <c r="K678" s="1545"/>
      <c r="L678" s="1533"/>
      <c r="M678" s="1533"/>
      <c r="N678" s="1533"/>
      <c r="O678" s="1533"/>
      <c r="P678" s="1533"/>
      <c r="Q678" s="1533"/>
      <c r="R678" s="1533"/>
      <c r="S678" s="1533"/>
      <c r="T678" s="1533"/>
      <c r="U678" s="1533"/>
      <c r="V678" s="1533"/>
      <c r="W678" s="1533"/>
      <c r="X678" s="1533"/>
      <c r="Y678" s="1533"/>
      <c r="Z678" s="1533"/>
    </row>
    <row r="679" spans="1:26" ht="12.75">
      <c r="A679" s="1533"/>
      <c r="B679" s="1545"/>
      <c r="C679" s="1545"/>
      <c r="D679" s="1546"/>
      <c r="E679" s="1547"/>
      <c r="F679" s="1547"/>
      <c r="G679" s="1547"/>
      <c r="H679" s="1547"/>
      <c r="I679" s="1547"/>
      <c r="J679" s="1547"/>
      <c r="K679" s="1545"/>
      <c r="L679" s="1533"/>
      <c r="M679" s="1533"/>
      <c r="N679" s="1533"/>
      <c r="O679" s="1533"/>
      <c r="P679" s="1533"/>
      <c r="Q679" s="1533"/>
      <c r="R679" s="1533"/>
      <c r="S679" s="1533"/>
      <c r="T679" s="1533"/>
      <c r="U679" s="1533"/>
      <c r="V679" s="1533"/>
      <c r="W679" s="1533"/>
      <c r="X679" s="1533"/>
      <c r="Y679" s="1533"/>
      <c r="Z679" s="1533"/>
    </row>
    <row r="680" spans="1:26" ht="12.75">
      <c r="A680" s="1533"/>
      <c r="B680" s="1545"/>
      <c r="C680" s="1545"/>
      <c r="D680" s="1546"/>
      <c r="E680" s="1547"/>
      <c r="F680" s="1547"/>
      <c r="G680" s="1547"/>
      <c r="H680" s="1547"/>
      <c r="I680" s="1547"/>
      <c r="J680" s="1547"/>
      <c r="K680" s="1545"/>
      <c r="L680" s="1533"/>
      <c r="M680" s="1533"/>
      <c r="N680" s="1533"/>
      <c r="O680" s="1533"/>
      <c r="P680" s="1533"/>
      <c r="Q680" s="1533"/>
      <c r="R680" s="1533"/>
      <c r="S680" s="1533"/>
      <c r="T680" s="1533"/>
      <c r="U680" s="1533"/>
      <c r="V680" s="1533"/>
      <c r="W680" s="1533"/>
      <c r="X680" s="1533"/>
      <c r="Y680" s="1533"/>
      <c r="Z680" s="1533"/>
    </row>
    <row r="681" spans="1:26" ht="12.75">
      <c r="A681" s="1533"/>
      <c r="B681" s="1545"/>
      <c r="C681" s="1545"/>
      <c r="D681" s="1546"/>
      <c r="E681" s="1547"/>
      <c r="F681" s="1547"/>
      <c r="G681" s="1547"/>
      <c r="H681" s="1547"/>
      <c r="I681" s="1547"/>
      <c r="J681" s="1547"/>
      <c r="K681" s="1545"/>
      <c r="L681" s="1533"/>
      <c r="M681" s="1533"/>
      <c r="N681" s="1533"/>
      <c r="O681" s="1533"/>
      <c r="P681" s="1533"/>
      <c r="Q681" s="1533"/>
      <c r="R681" s="1533"/>
      <c r="S681" s="1533"/>
      <c r="T681" s="1533"/>
      <c r="U681" s="1533"/>
      <c r="V681" s="1533"/>
      <c r="W681" s="1533"/>
      <c r="X681" s="1533"/>
      <c r="Y681" s="1533"/>
      <c r="Z681" s="1533"/>
    </row>
    <row r="682" spans="1:26" ht="12.75">
      <c r="A682" s="1533"/>
      <c r="B682" s="1545"/>
      <c r="C682" s="1545"/>
      <c r="D682" s="1546"/>
      <c r="E682" s="1547"/>
      <c r="F682" s="1547"/>
      <c r="G682" s="1547"/>
      <c r="H682" s="1547"/>
      <c r="I682" s="1547"/>
      <c r="J682" s="1547"/>
      <c r="K682" s="1545"/>
      <c r="L682" s="1533"/>
      <c r="M682" s="1533"/>
      <c r="N682" s="1533"/>
      <c r="O682" s="1533"/>
      <c r="P682" s="1533"/>
      <c r="Q682" s="1533"/>
      <c r="R682" s="1533"/>
      <c r="S682" s="1533"/>
      <c r="T682" s="1533"/>
      <c r="U682" s="1533"/>
      <c r="V682" s="1533"/>
      <c r="W682" s="1533"/>
      <c r="X682" s="1533"/>
      <c r="Y682" s="1533"/>
      <c r="Z682" s="1533"/>
    </row>
    <row r="683" spans="1:26" ht="12.75">
      <c r="A683" s="1533"/>
      <c r="B683" s="1545"/>
      <c r="C683" s="1545"/>
      <c r="D683" s="1546"/>
      <c r="E683" s="1547"/>
      <c r="F683" s="1547"/>
      <c r="G683" s="1547"/>
      <c r="H683" s="1547"/>
      <c r="I683" s="1547"/>
      <c r="J683" s="1547"/>
      <c r="K683" s="1545"/>
      <c r="L683" s="1533"/>
      <c r="M683" s="1533"/>
      <c r="N683" s="1533"/>
      <c r="O683" s="1533"/>
      <c r="P683" s="1533"/>
      <c r="Q683" s="1533"/>
      <c r="R683" s="1533"/>
      <c r="S683" s="1533"/>
      <c r="T683" s="1533"/>
      <c r="U683" s="1533"/>
      <c r="V683" s="1533"/>
      <c r="W683" s="1533"/>
      <c r="X683" s="1533"/>
      <c r="Y683" s="1533"/>
      <c r="Z683" s="1533"/>
    </row>
    <row r="684" spans="1:26" ht="12.75">
      <c r="A684" s="1533"/>
      <c r="B684" s="1545"/>
      <c r="C684" s="1545"/>
      <c r="D684" s="1546"/>
      <c r="E684" s="1547"/>
      <c r="F684" s="1547"/>
      <c r="G684" s="1547"/>
      <c r="H684" s="1547"/>
      <c r="I684" s="1547"/>
      <c r="J684" s="1547"/>
      <c r="K684" s="1545"/>
      <c r="L684" s="1533"/>
      <c r="M684" s="1533"/>
      <c r="N684" s="1533"/>
      <c r="O684" s="1533"/>
      <c r="P684" s="1533"/>
      <c r="Q684" s="1533"/>
      <c r="R684" s="1533"/>
      <c r="S684" s="1533"/>
      <c r="T684" s="1533"/>
      <c r="U684" s="1533"/>
      <c r="V684" s="1533"/>
      <c r="W684" s="1533"/>
      <c r="X684" s="1533"/>
      <c r="Y684" s="1533"/>
      <c r="Z684" s="1533"/>
    </row>
    <row r="685" spans="1:26" ht="12.75">
      <c r="A685" s="1533"/>
      <c r="B685" s="1545"/>
      <c r="C685" s="1545"/>
      <c r="D685" s="1546"/>
      <c r="E685" s="1547"/>
      <c r="F685" s="1547"/>
      <c r="G685" s="1547"/>
      <c r="H685" s="1547"/>
      <c r="I685" s="1547"/>
      <c r="J685" s="1547"/>
      <c r="K685" s="1545"/>
      <c r="L685" s="1533"/>
      <c r="M685" s="1533"/>
      <c r="N685" s="1533"/>
      <c r="O685" s="1533"/>
      <c r="P685" s="1533"/>
      <c r="Q685" s="1533"/>
      <c r="R685" s="1533"/>
      <c r="S685" s="1533"/>
      <c r="T685" s="1533"/>
      <c r="U685" s="1533"/>
      <c r="V685" s="1533"/>
      <c r="W685" s="1533"/>
      <c r="X685" s="1533"/>
      <c r="Y685" s="1533"/>
      <c r="Z685" s="1533"/>
    </row>
    <row r="686" spans="1:26" ht="12.75">
      <c r="A686" s="1533"/>
      <c r="B686" s="1545"/>
      <c r="C686" s="1545"/>
      <c r="D686" s="1546"/>
      <c r="E686" s="1547"/>
      <c r="F686" s="1547"/>
      <c r="G686" s="1547"/>
      <c r="H686" s="1547"/>
      <c r="I686" s="1547"/>
      <c r="J686" s="1547"/>
      <c r="K686" s="1545"/>
      <c r="L686" s="1533"/>
      <c r="M686" s="1533"/>
      <c r="N686" s="1533"/>
      <c r="O686" s="1533"/>
      <c r="P686" s="1533"/>
      <c r="Q686" s="1533"/>
      <c r="R686" s="1533"/>
      <c r="S686" s="1533"/>
      <c r="T686" s="1533"/>
      <c r="U686" s="1533"/>
      <c r="V686" s="1533"/>
      <c r="W686" s="1533"/>
      <c r="X686" s="1533"/>
      <c r="Y686" s="1533"/>
      <c r="Z686" s="1533"/>
    </row>
    <row r="687" spans="1:26" ht="12.75">
      <c r="A687" s="1533"/>
      <c r="B687" s="1545"/>
      <c r="C687" s="1545"/>
      <c r="D687" s="1546"/>
      <c r="E687" s="1547"/>
      <c r="F687" s="1547"/>
      <c r="G687" s="1547"/>
      <c r="H687" s="1547"/>
      <c r="I687" s="1547"/>
      <c r="J687" s="1547"/>
      <c r="K687" s="1545"/>
      <c r="L687" s="1533"/>
      <c r="M687" s="1533"/>
      <c r="N687" s="1533"/>
      <c r="O687" s="1533"/>
      <c r="P687" s="1533"/>
      <c r="Q687" s="1533"/>
      <c r="R687" s="1533"/>
      <c r="S687" s="1533"/>
      <c r="T687" s="1533"/>
      <c r="U687" s="1533"/>
      <c r="V687" s="1533"/>
      <c r="W687" s="1533"/>
      <c r="X687" s="1533"/>
      <c r="Y687" s="1533"/>
      <c r="Z687" s="1533"/>
    </row>
    <row r="688" spans="1:26" ht="12.75">
      <c r="A688" s="1533"/>
      <c r="B688" s="1545"/>
      <c r="C688" s="1545"/>
      <c r="D688" s="1546"/>
      <c r="E688" s="1547"/>
      <c r="F688" s="1547"/>
      <c r="G688" s="1547"/>
      <c r="H688" s="1547"/>
      <c r="I688" s="1547"/>
      <c r="J688" s="1547"/>
      <c r="K688" s="1545"/>
      <c r="L688" s="1533"/>
      <c r="M688" s="1533"/>
      <c r="N688" s="1533"/>
      <c r="O688" s="1533"/>
      <c r="P688" s="1533"/>
      <c r="Q688" s="1533"/>
      <c r="R688" s="1533"/>
      <c r="S688" s="1533"/>
      <c r="T688" s="1533"/>
      <c r="U688" s="1533"/>
      <c r="V688" s="1533"/>
      <c r="W688" s="1533"/>
      <c r="X688" s="1533"/>
      <c r="Y688" s="1533"/>
      <c r="Z688" s="1533"/>
    </row>
    <row r="689" spans="1:26" ht="12.75">
      <c r="A689" s="1533"/>
      <c r="B689" s="1545"/>
      <c r="C689" s="1545"/>
      <c r="D689" s="1546"/>
      <c r="E689" s="1547"/>
      <c r="F689" s="1547"/>
      <c r="G689" s="1547"/>
      <c r="H689" s="1547"/>
      <c r="I689" s="1547"/>
      <c r="J689" s="1547"/>
      <c r="K689" s="1545"/>
      <c r="L689" s="1533"/>
      <c r="M689" s="1533"/>
      <c r="N689" s="1533"/>
      <c r="O689" s="1533"/>
      <c r="P689" s="1533"/>
      <c r="Q689" s="1533"/>
      <c r="R689" s="1533"/>
      <c r="S689" s="1533"/>
      <c r="T689" s="1533"/>
      <c r="U689" s="1533"/>
      <c r="V689" s="1533"/>
      <c r="W689" s="1533"/>
      <c r="X689" s="1533"/>
      <c r="Y689" s="1533"/>
      <c r="Z689" s="1533"/>
    </row>
    <row r="690" spans="1:26" ht="12.75">
      <c r="A690" s="1533"/>
      <c r="B690" s="1545"/>
      <c r="C690" s="1545"/>
      <c r="D690" s="1546"/>
      <c r="E690" s="1547"/>
      <c r="F690" s="1547"/>
      <c r="G690" s="1547"/>
      <c r="H690" s="1547"/>
      <c r="I690" s="1547"/>
      <c r="J690" s="1547"/>
      <c r="K690" s="1545"/>
      <c r="L690" s="1533"/>
      <c r="M690" s="1533"/>
      <c r="N690" s="1533"/>
      <c r="O690" s="1533"/>
      <c r="P690" s="1533"/>
      <c r="Q690" s="1533"/>
      <c r="R690" s="1533"/>
      <c r="S690" s="1533"/>
      <c r="T690" s="1533"/>
      <c r="U690" s="1533"/>
      <c r="V690" s="1533"/>
      <c r="W690" s="1533"/>
      <c r="X690" s="1533"/>
      <c r="Y690" s="1533"/>
      <c r="Z690" s="1533"/>
    </row>
    <row r="691" spans="1:26" ht="12.75">
      <c r="A691" s="1533"/>
      <c r="B691" s="1545"/>
      <c r="C691" s="1545"/>
      <c r="D691" s="1546"/>
      <c r="E691" s="1547"/>
      <c r="F691" s="1547"/>
      <c r="G691" s="1547"/>
      <c r="H691" s="1547"/>
      <c r="I691" s="1547"/>
      <c r="J691" s="1547"/>
      <c r="K691" s="1545"/>
      <c r="L691" s="1533"/>
      <c r="M691" s="1533"/>
      <c r="N691" s="1533"/>
      <c r="O691" s="1533"/>
      <c r="P691" s="1533"/>
      <c r="Q691" s="1533"/>
      <c r="R691" s="1533"/>
      <c r="S691" s="1533"/>
      <c r="T691" s="1533"/>
      <c r="U691" s="1533"/>
      <c r="V691" s="1533"/>
      <c r="W691" s="1533"/>
      <c r="X691" s="1533"/>
      <c r="Y691" s="1533"/>
      <c r="Z691" s="1533"/>
    </row>
    <row r="692" spans="1:26" ht="12.75">
      <c r="A692" s="1533"/>
      <c r="B692" s="1545"/>
      <c r="C692" s="1545"/>
      <c r="D692" s="1546"/>
      <c r="E692" s="1547"/>
      <c r="F692" s="1547"/>
      <c r="G692" s="1547"/>
      <c r="H692" s="1547"/>
      <c r="I692" s="1547"/>
      <c r="J692" s="1547"/>
      <c r="K692" s="1545"/>
      <c r="L692" s="1533"/>
      <c r="M692" s="1533"/>
      <c r="N692" s="1533"/>
      <c r="O692" s="1533"/>
      <c r="P692" s="1533"/>
      <c r="Q692" s="1533"/>
      <c r="R692" s="1533"/>
      <c r="S692" s="1533"/>
      <c r="T692" s="1533"/>
      <c r="U692" s="1533"/>
      <c r="V692" s="1533"/>
      <c r="W692" s="1533"/>
      <c r="X692" s="1533"/>
      <c r="Y692" s="1533"/>
      <c r="Z692" s="1533"/>
    </row>
    <row r="693" spans="1:26" ht="12.75">
      <c r="A693" s="1533"/>
      <c r="B693" s="1545"/>
      <c r="C693" s="1545"/>
      <c r="D693" s="1546"/>
      <c r="E693" s="1547"/>
      <c r="F693" s="1547"/>
      <c r="G693" s="1547"/>
      <c r="H693" s="1547"/>
      <c r="I693" s="1547"/>
      <c r="J693" s="1547"/>
      <c r="K693" s="1545"/>
      <c r="L693" s="1533"/>
      <c r="M693" s="1533"/>
      <c r="N693" s="1533"/>
      <c r="O693" s="1533"/>
      <c r="P693" s="1533"/>
      <c r="Q693" s="1533"/>
      <c r="R693" s="1533"/>
      <c r="S693" s="1533"/>
      <c r="T693" s="1533"/>
      <c r="U693" s="1533"/>
      <c r="V693" s="1533"/>
      <c r="W693" s="1533"/>
      <c r="X693" s="1533"/>
      <c r="Y693" s="1533"/>
      <c r="Z693" s="1533"/>
    </row>
    <row r="694" spans="1:26" ht="12.75">
      <c r="A694" s="1533"/>
      <c r="B694" s="1545"/>
      <c r="C694" s="1545"/>
      <c r="D694" s="1546"/>
      <c r="E694" s="1547"/>
      <c r="F694" s="1547"/>
      <c r="G694" s="1547"/>
      <c r="H694" s="1547"/>
      <c r="I694" s="1547"/>
      <c r="J694" s="1547"/>
      <c r="K694" s="1545"/>
      <c r="L694" s="1533"/>
      <c r="M694" s="1533"/>
      <c r="N694" s="1533"/>
      <c r="O694" s="1533"/>
      <c r="P694" s="1533"/>
      <c r="Q694" s="1533"/>
      <c r="R694" s="1533"/>
      <c r="S694" s="1533"/>
      <c r="T694" s="1533"/>
      <c r="U694" s="1533"/>
      <c r="V694" s="1533"/>
      <c r="W694" s="1533"/>
      <c r="X694" s="1533"/>
      <c r="Y694" s="1533"/>
      <c r="Z694" s="1533"/>
    </row>
    <row r="695" spans="1:26" ht="12.75">
      <c r="A695" s="1533"/>
      <c r="B695" s="1545"/>
      <c r="C695" s="1545"/>
      <c r="D695" s="1546"/>
      <c r="E695" s="1547"/>
      <c r="F695" s="1547"/>
      <c r="G695" s="1547"/>
      <c r="H695" s="1547"/>
      <c r="I695" s="1547"/>
      <c r="J695" s="1547"/>
      <c r="K695" s="1545"/>
      <c r="L695" s="1533"/>
      <c r="M695" s="1533"/>
      <c r="N695" s="1533"/>
      <c r="O695" s="1533"/>
      <c r="P695" s="1533"/>
      <c r="Q695" s="1533"/>
      <c r="R695" s="1533"/>
      <c r="S695" s="1533"/>
      <c r="T695" s="1533"/>
      <c r="U695" s="1533"/>
      <c r="V695" s="1533"/>
      <c r="W695" s="1533"/>
      <c r="X695" s="1533"/>
      <c r="Y695" s="1533"/>
      <c r="Z695" s="1533"/>
    </row>
    <row r="696" spans="1:26" ht="12.75">
      <c r="A696" s="1533"/>
      <c r="B696" s="1545"/>
      <c r="C696" s="1545"/>
      <c r="D696" s="1546"/>
      <c r="E696" s="1547"/>
      <c r="F696" s="1547"/>
      <c r="G696" s="1547"/>
      <c r="H696" s="1547"/>
      <c r="I696" s="1547"/>
      <c r="J696" s="1547"/>
      <c r="K696" s="1545"/>
      <c r="L696" s="1533"/>
      <c r="M696" s="1533"/>
      <c r="N696" s="1533"/>
      <c r="O696" s="1533"/>
      <c r="P696" s="1533"/>
      <c r="Q696" s="1533"/>
      <c r="R696" s="1533"/>
      <c r="S696" s="1533"/>
      <c r="T696" s="1533"/>
      <c r="U696" s="1533"/>
      <c r="V696" s="1533"/>
      <c r="W696" s="1533"/>
      <c r="X696" s="1533"/>
      <c r="Y696" s="1533"/>
      <c r="Z696" s="1533"/>
    </row>
    <row r="697" spans="1:26" ht="12.75">
      <c r="A697" s="1533"/>
      <c r="B697" s="1545"/>
      <c r="C697" s="1545"/>
      <c r="D697" s="1546"/>
      <c r="E697" s="1547"/>
      <c r="F697" s="1547"/>
      <c r="G697" s="1547"/>
      <c r="H697" s="1547"/>
      <c r="I697" s="1547"/>
      <c r="J697" s="1547"/>
      <c r="K697" s="1545"/>
      <c r="L697" s="1533"/>
      <c r="M697" s="1533"/>
      <c r="N697" s="1533"/>
      <c r="O697" s="1533"/>
      <c r="P697" s="1533"/>
      <c r="Q697" s="1533"/>
      <c r="R697" s="1533"/>
      <c r="S697" s="1533"/>
      <c r="T697" s="1533"/>
      <c r="U697" s="1533"/>
      <c r="V697" s="1533"/>
      <c r="W697" s="1533"/>
      <c r="X697" s="1533"/>
      <c r="Y697" s="1533"/>
      <c r="Z697" s="1533"/>
    </row>
    <row r="698" spans="1:26" ht="12.75">
      <c r="A698" s="1533"/>
      <c r="B698" s="1545"/>
      <c r="C698" s="1545"/>
      <c r="D698" s="1546"/>
      <c r="E698" s="1547"/>
      <c r="F698" s="1547"/>
      <c r="G698" s="1547"/>
      <c r="H698" s="1547"/>
      <c r="I698" s="1547"/>
      <c r="J698" s="1547"/>
      <c r="K698" s="1545"/>
      <c r="L698" s="1533"/>
      <c r="M698" s="1533"/>
      <c r="N698" s="1533"/>
      <c r="O698" s="1533"/>
      <c r="P698" s="1533"/>
      <c r="Q698" s="1533"/>
      <c r="R698" s="1533"/>
      <c r="S698" s="1533"/>
      <c r="T698" s="1533"/>
      <c r="U698" s="1533"/>
      <c r="V698" s="1533"/>
      <c r="W698" s="1533"/>
      <c r="X698" s="1533"/>
      <c r="Y698" s="1533"/>
      <c r="Z698" s="1533"/>
    </row>
    <row r="699" spans="1:26" ht="12.75">
      <c r="A699" s="1533"/>
      <c r="B699" s="1545"/>
      <c r="C699" s="1545"/>
      <c r="D699" s="1546"/>
      <c r="E699" s="1547"/>
      <c r="F699" s="1547"/>
      <c r="G699" s="1547"/>
      <c r="H699" s="1547"/>
      <c r="I699" s="1547"/>
      <c r="J699" s="1547"/>
      <c r="K699" s="1545"/>
      <c r="L699" s="1533"/>
      <c r="M699" s="1533"/>
      <c r="N699" s="1533"/>
      <c r="O699" s="1533"/>
      <c r="P699" s="1533"/>
      <c r="Q699" s="1533"/>
      <c r="R699" s="1533"/>
      <c r="S699" s="1533"/>
      <c r="T699" s="1533"/>
      <c r="U699" s="1533"/>
      <c r="V699" s="1533"/>
      <c r="W699" s="1533"/>
      <c r="X699" s="1533"/>
      <c r="Y699" s="1533"/>
      <c r="Z699" s="1533"/>
    </row>
    <row r="700" spans="1:26" ht="12.75">
      <c r="A700" s="1533"/>
      <c r="B700" s="1545"/>
      <c r="C700" s="1545"/>
      <c r="D700" s="1546"/>
      <c r="E700" s="1547"/>
      <c r="F700" s="1547"/>
      <c r="G700" s="1547"/>
      <c r="H700" s="1547"/>
      <c r="I700" s="1547"/>
      <c r="J700" s="1547"/>
      <c r="K700" s="1545"/>
      <c r="L700" s="1533"/>
      <c r="M700" s="1533"/>
      <c r="N700" s="1533"/>
      <c r="O700" s="1533"/>
      <c r="P700" s="1533"/>
      <c r="Q700" s="1533"/>
      <c r="R700" s="1533"/>
      <c r="S700" s="1533"/>
      <c r="T700" s="1533"/>
      <c r="U700" s="1533"/>
      <c r="V700" s="1533"/>
      <c r="W700" s="1533"/>
      <c r="X700" s="1533"/>
      <c r="Y700" s="1533"/>
      <c r="Z700" s="1533"/>
    </row>
    <row r="701" spans="1:26" ht="12.75">
      <c r="A701" s="1533"/>
      <c r="B701" s="1545"/>
      <c r="C701" s="1545"/>
      <c r="D701" s="1546"/>
      <c r="E701" s="1547"/>
      <c r="F701" s="1547"/>
      <c r="G701" s="1547"/>
      <c r="H701" s="1547"/>
      <c r="I701" s="1547"/>
      <c r="J701" s="1547"/>
      <c r="K701" s="1545"/>
      <c r="L701" s="1533"/>
      <c r="M701" s="1533"/>
      <c r="N701" s="1533"/>
      <c r="O701" s="1533"/>
      <c r="P701" s="1533"/>
      <c r="Q701" s="1533"/>
      <c r="R701" s="1533"/>
      <c r="S701" s="1533"/>
      <c r="T701" s="1533"/>
      <c r="U701" s="1533"/>
      <c r="V701" s="1533"/>
      <c r="W701" s="1533"/>
      <c r="X701" s="1533"/>
      <c r="Y701" s="1533"/>
      <c r="Z701" s="1533"/>
    </row>
    <row r="702" spans="1:26" ht="12.75">
      <c r="A702" s="1533"/>
      <c r="B702" s="1545"/>
      <c r="C702" s="1545"/>
      <c r="D702" s="1546"/>
      <c r="E702" s="1547"/>
      <c r="F702" s="1547"/>
      <c r="G702" s="1547"/>
      <c r="H702" s="1547"/>
      <c r="I702" s="1547"/>
      <c r="J702" s="1547"/>
      <c r="K702" s="1545"/>
      <c r="L702" s="1533"/>
      <c r="M702" s="1533"/>
      <c r="N702" s="1533"/>
      <c r="O702" s="1533"/>
      <c r="P702" s="1533"/>
      <c r="Q702" s="1533"/>
      <c r="R702" s="1533"/>
      <c r="S702" s="1533"/>
      <c r="T702" s="1533"/>
      <c r="U702" s="1533"/>
      <c r="V702" s="1533"/>
      <c r="W702" s="1533"/>
      <c r="X702" s="1533"/>
      <c r="Y702" s="1533"/>
      <c r="Z702" s="1533"/>
    </row>
    <row r="703" spans="1:26" ht="12.75">
      <c r="A703" s="1533"/>
      <c r="B703" s="1545"/>
      <c r="C703" s="1545"/>
      <c r="D703" s="1546"/>
      <c r="E703" s="1547"/>
      <c r="F703" s="1547"/>
      <c r="G703" s="1547"/>
      <c r="H703" s="1547"/>
      <c r="I703" s="1547"/>
      <c r="J703" s="1547"/>
      <c r="K703" s="1545"/>
      <c r="L703" s="1533"/>
      <c r="M703" s="1533"/>
      <c r="N703" s="1533"/>
      <c r="O703" s="1533"/>
      <c r="P703" s="1533"/>
      <c r="Q703" s="1533"/>
      <c r="R703" s="1533"/>
      <c r="S703" s="1533"/>
      <c r="T703" s="1533"/>
      <c r="U703" s="1533"/>
      <c r="V703" s="1533"/>
      <c r="W703" s="1533"/>
      <c r="X703" s="1533"/>
      <c r="Y703" s="1533"/>
      <c r="Z703" s="1533"/>
    </row>
    <row r="704" spans="1:26" ht="12.75">
      <c r="A704" s="1533"/>
      <c r="B704" s="1545"/>
      <c r="C704" s="1545"/>
      <c r="D704" s="1546"/>
      <c r="E704" s="1547"/>
      <c r="F704" s="1547"/>
      <c r="G704" s="1547"/>
      <c r="H704" s="1547"/>
      <c r="I704" s="1547"/>
      <c r="J704" s="1547"/>
      <c r="K704" s="1545"/>
      <c r="L704" s="1533"/>
      <c r="M704" s="1533"/>
      <c r="N704" s="1533"/>
      <c r="O704" s="1533"/>
      <c r="P704" s="1533"/>
      <c r="Q704" s="1533"/>
      <c r="R704" s="1533"/>
      <c r="S704" s="1533"/>
      <c r="T704" s="1533"/>
      <c r="U704" s="1533"/>
      <c r="V704" s="1533"/>
      <c r="W704" s="1533"/>
      <c r="X704" s="1533"/>
      <c r="Y704" s="1533"/>
      <c r="Z704" s="1533"/>
    </row>
    <row r="705" spans="1:26" ht="12.75">
      <c r="A705" s="1533"/>
      <c r="B705" s="1545"/>
      <c r="C705" s="1545"/>
      <c r="D705" s="1546"/>
      <c r="E705" s="1547"/>
      <c r="F705" s="1547"/>
      <c r="G705" s="1547"/>
      <c r="H705" s="1547"/>
      <c r="I705" s="1547"/>
      <c r="J705" s="1547"/>
      <c r="K705" s="1545"/>
      <c r="L705" s="1533"/>
      <c r="M705" s="1533"/>
      <c r="N705" s="1533"/>
      <c r="O705" s="1533"/>
      <c r="P705" s="1533"/>
      <c r="Q705" s="1533"/>
      <c r="R705" s="1533"/>
      <c r="S705" s="1533"/>
      <c r="T705" s="1533"/>
      <c r="U705" s="1533"/>
      <c r="V705" s="1533"/>
      <c r="W705" s="1533"/>
      <c r="X705" s="1533"/>
      <c r="Y705" s="1533"/>
      <c r="Z705" s="1533"/>
    </row>
    <row r="706" spans="1:26" ht="12.75">
      <c r="A706" s="1533"/>
      <c r="B706" s="1545"/>
      <c r="C706" s="1545"/>
      <c r="D706" s="1546"/>
      <c r="E706" s="1547"/>
      <c r="F706" s="1547"/>
      <c r="G706" s="1547"/>
      <c r="H706" s="1547"/>
      <c r="I706" s="1547"/>
      <c r="J706" s="1547"/>
      <c r="K706" s="1545"/>
      <c r="L706" s="1533"/>
      <c r="M706" s="1533"/>
      <c r="N706" s="1533"/>
      <c r="O706" s="1533"/>
      <c r="P706" s="1533"/>
      <c r="Q706" s="1533"/>
      <c r="R706" s="1533"/>
      <c r="S706" s="1533"/>
      <c r="T706" s="1533"/>
      <c r="U706" s="1533"/>
      <c r="V706" s="1533"/>
      <c r="W706" s="1533"/>
      <c r="X706" s="1533"/>
      <c r="Y706" s="1533"/>
      <c r="Z706" s="1533"/>
    </row>
    <row r="707" spans="1:26" ht="12.75">
      <c r="A707" s="1533"/>
      <c r="B707" s="1545"/>
      <c r="C707" s="1545"/>
      <c r="D707" s="1546"/>
      <c r="E707" s="1547"/>
      <c r="F707" s="1547"/>
      <c r="G707" s="1547"/>
      <c r="H707" s="1547"/>
      <c r="I707" s="1547"/>
      <c r="J707" s="1547"/>
      <c r="K707" s="1545"/>
      <c r="L707" s="1533"/>
      <c r="M707" s="1533"/>
      <c r="N707" s="1533"/>
      <c r="O707" s="1533"/>
      <c r="P707" s="1533"/>
      <c r="Q707" s="1533"/>
      <c r="R707" s="1533"/>
      <c r="S707" s="1533"/>
      <c r="T707" s="1533"/>
      <c r="U707" s="1533"/>
      <c r="V707" s="1533"/>
      <c r="W707" s="1533"/>
      <c r="X707" s="1533"/>
      <c r="Y707" s="1533"/>
      <c r="Z707" s="1533"/>
    </row>
    <row r="708" spans="1:26" ht="12.75">
      <c r="A708" s="1533"/>
      <c r="B708" s="1545"/>
      <c r="C708" s="1545"/>
      <c r="D708" s="1546"/>
      <c r="E708" s="1547"/>
      <c r="F708" s="1547"/>
      <c r="G708" s="1547"/>
      <c r="H708" s="1547"/>
      <c r="I708" s="1547"/>
      <c r="J708" s="1547"/>
      <c r="K708" s="1545"/>
      <c r="L708" s="1533"/>
      <c r="M708" s="1533"/>
      <c r="N708" s="1533"/>
      <c r="O708" s="1533"/>
      <c r="P708" s="1533"/>
      <c r="Q708" s="1533"/>
      <c r="R708" s="1533"/>
      <c r="S708" s="1533"/>
      <c r="T708" s="1533"/>
      <c r="U708" s="1533"/>
      <c r="V708" s="1533"/>
      <c r="W708" s="1533"/>
      <c r="X708" s="1533"/>
      <c r="Y708" s="1533"/>
      <c r="Z708" s="1533"/>
    </row>
    <row r="709" spans="1:26" ht="12.75">
      <c r="A709" s="1533"/>
      <c r="B709" s="1545"/>
      <c r="C709" s="1545"/>
      <c r="D709" s="1546"/>
      <c r="E709" s="1547"/>
      <c r="F709" s="1547"/>
      <c r="G709" s="1547"/>
      <c r="H709" s="1547"/>
      <c r="I709" s="1547"/>
      <c r="J709" s="1547"/>
      <c r="K709" s="1545"/>
      <c r="L709" s="1533"/>
      <c r="M709" s="1533"/>
      <c r="N709" s="1533"/>
      <c r="O709" s="1533"/>
      <c r="P709" s="1533"/>
      <c r="Q709" s="1533"/>
      <c r="R709" s="1533"/>
      <c r="S709" s="1533"/>
      <c r="T709" s="1533"/>
      <c r="U709" s="1533"/>
      <c r="V709" s="1533"/>
      <c r="W709" s="1533"/>
      <c r="X709" s="1533"/>
      <c r="Y709" s="1533"/>
      <c r="Z709" s="1533"/>
    </row>
    <row r="710" spans="1:26" ht="12.75">
      <c r="A710" s="1533"/>
      <c r="B710" s="1545"/>
      <c r="C710" s="1545"/>
      <c r="D710" s="1546"/>
      <c r="E710" s="1547"/>
      <c r="F710" s="1547"/>
      <c r="G710" s="1547"/>
      <c r="H710" s="1547"/>
      <c r="I710" s="1547"/>
      <c r="J710" s="1547"/>
      <c r="K710" s="1545"/>
      <c r="L710" s="1533"/>
      <c r="M710" s="1533"/>
      <c r="N710" s="1533"/>
      <c r="O710" s="1533"/>
      <c r="P710" s="1533"/>
      <c r="Q710" s="1533"/>
      <c r="R710" s="1533"/>
      <c r="S710" s="1533"/>
      <c r="T710" s="1533"/>
      <c r="U710" s="1533"/>
      <c r="V710" s="1533"/>
      <c r="W710" s="1533"/>
      <c r="X710" s="1533"/>
      <c r="Y710" s="1533"/>
      <c r="Z710" s="1533"/>
    </row>
    <row r="711" spans="1:26" ht="12.75">
      <c r="A711" s="1533"/>
      <c r="B711" s="1545"/>
      <c r="C711" s="1545"/>
      <c r="D711" s="1546"/>
      <c r="E711" s="1547"/>
      <c r="F711" s="1547"/>
      <c r="G711" s="1547"/>
      <c r="H711" s="1547"/>
      <c r="I711" s="1547"/>
      <c r="J711" s="1547"/>
      <c r="K711" s="1545"/>
      <c r="L711" s="1533"/>
      <c r="M711" s="1533"/>
      <c r="N711" s="1533"/>
      <c r="O711" s="1533"/>
      <c r="P711" s="1533"/>
      <c r="Q711" s="1533"/>
      <c r="R711" s="1533"/>
      <c r="S711" s="1533"/>
      <c r="T711" s="1533"/>
      <c r="U711" s="1533"/>
      <c r="V711" s="1533"/>
      <c r="W711" s="1533"/>
      <c r="X711" s="1533"/>
      <c r="Y711" s="1533"/>
      <c r="Z711" s="1533"/>
    </row>
    <row r="712" spans="1:26" ht="12.75">
      <c r="A712" s="1533"/>
      <c r="B712" s="1545"/>
      <c r="C712" s="1545"/>
      <c r="D712" s="1546"/>
      <c r="E712" s="1547"/>
      <c r="F712" s="1547"/>
      <c r="G712" s="1547"/>
      <c r="H712" s="1547"/>
      <c r="I712" s="1547"/>
      <c r="J712" s="1547"/>
      <c r="K712" s="1545"/>
      <c r="L712" s="1533"/>
      <c r="M712" s="1533"/>
      <c r="N712" s="1533"/>
      <c r="O712" s="1533"/>
      <c r="P712" s="1533"/>
      <c r="Q712" s="1533"/>
      <c r="R712" s="1533"/>
      <c r="S712" s="1533"/>
      <c r="T712" s="1533"/>
      <c r="U712" s="1533"/>
      <c r="V712" s="1533"/>
      <c r="W712" s="1533"/>
      <c r="X712" s="1533"/>
      <c r="Y712" s="1533"/>
      <c r="Z712" s="1533"/>
    </row>
    <row r="713" spans="1:26" ht="12.75">
      <c r="A713" s="1533"/>
      <c r="B713" s="1545"/>
      <c r="C713" s="1545"/>
      <c r="D713" s="1546"/>
      <c r="E713" s="1547"/>
      <c r="F713" s="1547"/>
      <c r="G713" s="1547"/>
      <c r="H713" s="1547"/>
      <c r="I713" s="1547"/>
      <c r="J713" s="1547"/>
      <c r="K713" s="1545"/>
      <c r="L713" s="1533"/>
      <c r="M713" s="1533"/>
      <c r="N713" s="1533"/>
      <c r="O713" s="1533"/>
      <c r="P713" s="1533"/>
      <c r="Q713" s="1533"/>
      <c r="R713" s="1533"/>
      <c r="S713" s="1533"/>
      <c r="T713" s="1533"/>
      <c r="U713" s="1533"/>
      <c r="V713" s="1533"/>
      <c r="W713" s="1533"/>
      <c r="X713" s="1533"/>
      <c r="Y713" s="1533"/>
      <c r="Z713" s="1533"/>
    </row>
    <row r="714" spans="1:26" ht="12.75">
      <c r="A714" s="1533"/>
      <c r="B714" s="1545"/>
      <c r="C714" s="1545"/>
      <c r="D714" s="1546"/>
      <c r="E714" s="1547"/>
      <c r="F714" s="1547"/>
      <c r="G714" s="1547"/>
      <c r="H714" s="1547"/>
      <c r="I714" s="1547"/>
      <c r="J714" s="1547"/>
      <c r="K714" s="1545"/>
      <c r="L714" s="1533"/>
      <c r="M714" s="1533"/>
      <c r="N714" s="1533"/>
      <c r="O714" s="1533"/>
      <c r="P714" s="1533"/>
      <c r="Q714" s="1533"/>
      <c r="R714" s="1533"/>
      <c r="S714" s="1533"/>
      <c r="T714" s="1533"/>
      <c r="U714" s="1533"/>
      <c r="V714" s="1533"/>
      <c r="W714" s="1533"/>
      <c r="X714" s="1533"/>
      <c r="Y714" s="1533"/>
      <c r="Z714" s="1533"/>
    </row>
    <row r="715" spans="1:26" ht="12.75">
      <c r="A715" s="1533"/>
      <c r="B715" s="1545"/>
      <c r="C715" s="1545"/>
      <c r="D715" s="1546"/>
      <c r="E715" s="1547"/>
      <c r="F715" s="1547"/>
      <c r="G715" s="1547"/>
      <c r="H715" s="1547"/>
      <c r="I715" s="1547"/>
      <c r="J715" s="1547"/>
      <c r="K715" s="1545"/>
      <c r="L715" s="1533"/>
      <c r="M715" s="1533"/>
      <c r="N715" s="1533"/>
      <c r="O715" s="1533"/>
      <c r="P715" s="1533"/>
      <c r="Q715" s="1533"/>
      <c r="R715" s="1533"/>
      <c r="S715" s="1533"/>
      <c r="T715" s="1533"/>
      <c r="U715" s="1533"/>
      <c r="V715" s="1533"/>
      <c r="W715" s="1533"/>
      <c r="X715" s="1533"/>
      <c r="Y715" s="1533"/>
      <c r="Z715" s="1533"/>
    </row>
    <row r="716" spans="1:26" ht="12.75">
      <c r="A716" s="1533"/>
      <c r="B716" s="1545"/>
      <c r="C716" s="1545"/>
      <c r="D716" s="1546"/>
      <c r="E716" s="1547"/>
      <c r="F716" s="1547"/>
      <c r="G716" s="1547"/>
      <c r="H716" s="1547"/>
      <c r="I716" s="1547"/>
      <c r="J716" s="1547"/>
      <c r="K716" s="1545"/>
      <c r="L716" s="1533"/>
      <c r="M716" s="1533"/>
      <c r="N716" s="1533"/>
      <c r="O716" s="1533"/>
      <c r="P716" s="1533"/>
      <c r="Q716" s="1533"/>
      <c r="R716" s="1533"/>
      <c r="S716" s="1533"/>
      <c r="T716" s="1533"/>
      <c r="U716" s="1533"/>
      <c r="V716" s="1533"/>
      <c r="W716" s="1533"/>
      <c r="X716" s="1533"/>
      <c r="Y716" s="1533"/>
      <c r="Z716" s="1533"/>
    </row>
    <row r="717" spans="1:26" ht="12.75">
      <c r="A717" s="1533"/>
      <c r="B717" s="1545"/>
      <c r="C717" s="1545"/>
      <c r="D717" s="1546"/>
      <c r="E717" s="1547"/>
      <c r="F717" s="1547"/>
      <c r="G717" s="1547"/>
      <c r="H717" s="1547"/>
      <c r="I717" s="1547"/>
      <c r="J717" s="1547"/>
      <c r="K717" s="1545"/>
      <c r="L717" s="1533"/>
      <c r="M717" s="1533"/>
      <c r="N717" s="1533"/>
      <c r="O717" s="1533"/>
      <c r="P717" s="1533"/>
      <c r="Q717" s="1533"/>
      <c r="R717" s="1533"/>
      <c r="S717" s="1533"/>
      <c r="T717" s="1533"/>
      <c r="U717" s="1533"/>
      <c r="V717" s="1533"/>
      <c r="W717" s="1533"/>
      <c r="X717" s="1533"/>
      <c r="Y717" s="1533"/>
      <c r="Z717" s="1533"/>
    </row>
    <row r="718" spans="1:26" ht="12.75">
      <c r="A718" s="1533"/>
      <c r="B718" s="1545"/>
      <c r="C718" s="1545"/>
      <c r="D718" s="1546"/>
      <c r="E718" s="1547"/>
      <c r="F718" s="1547"/>
      <c r="G718" s="1547"/>
      <c r="H718" s="1547"/>
      <c r="I718" s="1547"/>
      <c r="J718" s="1547"/>
      <c r="K718" s="1545"/>
      <c r="L718" s="1533"/>
      <c r="M718" s="1533"/>
      <c r="N718" s="1533"/>
      <c r="O718" s="1533"/>
      <c r="P718" s="1533"/>
      <c r="Q718" s="1533"/>
      <c r="R718" s="1533"/>
      <c r="S718" s="1533"/>
      <c r="T718" s="1533"/>
      <c r="U718" s="1533"/>
      <c r="V718" s="1533"/>
      <c r="W718" s="1533"/>
      <c r="X718" s="1533"/>
      <c r="Y718" s="1533"/>
      <c r="Z718" s="1533"/>
    </row>
    <row r="719" spans="1:26" ht="12.75">
      <c r="A719" s="1533"/>
      <c r="B719" s="1545"/>
      <c r="C719" s="1545"/>
      <c r="D719" s="1546"/>
      <c r="E719" s="1547"/>
      <c r="F719" s="1547"/>
      <c r="G719" s="1547"/>
      <c r="H719" s="1547"/>
      <c r="I719" s="1547"/>
      <c r="J719" s="1547"/>
      <c r="K719" s="1545"/>
      <c r="L719" s="1533"/>
      <c r="M719" s="1533"/>
      <c r="N719" s="1533"/>
      <c r="O719" s="1533"/>
      <c r="P719" s="1533"/>
      <c r="Q719" s="1533"/>
      <c r="R719" s="1533"/>
      <c r="S719" s="1533"/>
      <c r="T719" s="1533"/>
      <c r="U719" s="1533"/>
      <c r="V719" s="1533"/>
      <c r="W719" s="1533"/>
      <c r="X719" s="1533"/>
      <c r="Y719" s="1533"/>
      <c r="Z719" s="1533"/>
    </row>
    <row r="720" spans="1:26" ht="12.75">
      <c r="A720" s="1533"/>
      <c r="B720" s="1545"/>
      <c r="C720" s="1545"/>
      <c r="D720" s="1546"/>
      <c r="E720" s="1547"/>
      <c r="F720" s="1547"/>
      <c r="G720" s="1547"/>
      <c r="H720" s="1547"/>
      <c r="I720" s="1547"/>
      <c r="J720" s="1547"/>
      <c r="K720" s="1545"/>
      <c r="L720" s="1533"/>
      <c r="M720" s="1533"/>
      <c r="N720" s="1533"/>
      <c r="O720" s="1533"/>
      <c r="P720" s="1533"/>
      <c r="Q720" s="1533"/>
      <c r="R720" s="1533"/>
      <c r="S720" s="1533"/>
      <c r="T720" s="1533"/>
      <c r="U720" s="1533"/>
      <c r="V720" s="1533"/>
      <c r="W720" s="1533"/>
      <c r="X720" s="1533"/>
      <c r="Y720" s="1533"/>
      <c r="Z720" s="1533"/>
    </row>
    <row r="721" spans="1:26" ht="12.75">
      <c r="A721" s="1533"/>
      <c r="B721" s="1545"/>
      <c r="C721" s="1545"/>
      <c r="D721" s="1546"/>
      <c r="E721" s="1547"/>
      <c r="F721" s="1547"/>
      <c r="G721" s="1547"/>
      <c r="H721" s="1547"/>
      <c r="I721" s="1547"/>
      <c r="J721" s="1547"/>
      <c r="K721" s="1545"/>
      <c r="L721" s="1533"/>
      <c r="M721" s="1533"/>
      <c r="N721" s="1533"/>
      <c r="O721" s="1533"/>
      <c r="P721" s="1533"/>
      <c r="Q721" s="1533"/>
      <c r="R721" s="1533"/>
      <c r="S721" s="1533"/>
      <c r="T721" s="1533"/>
      <c r="U721" s="1533"/>
      <c r="V721" s="1533"/>
      <c r="W721" s="1533"/>
      <c r="X721" s="1533"/>
      <c r="Y721" s="1533"/>
      <c r="Z721" s="1533"/>
    </row>
    <row r="722" spans="1:26" ht="12.75">
      <c r="A722" s="1533"/>
      <c r="B722" s="1545"/>
      <c r="C722" s="1545"/>
      <c r="D722" s="1546"/>
      <c r="E722" s="1547"/>
      <c r="F722" s="1547"/>
      <c r="G722" s="1547"/>
      <c r="H722" s="1547"/>
      <c r="I722" s="1547"/>
      <c r="J722" s="1547"/>
      <c r="K722" s="1545"/>
      <c r="L722" s="1533"/>
      <c r="M722" s="1533"/>
      <c r="N722" s="1533"/>
      <c r="O722" s="1533"/>
      <c r="P722" s="1533"/>
      <c r="Q722" s="1533"/>
      <c r="R722" s="1533"/>
      <c r="S722" s="1533"/>
      <c r="T722" s="1533"/>
      <c r="U722" s="1533"/>
      <c r="V722" s="1533"/>
      <c r="W722" s="1533"/>
      <c r="X722" s="1533"/>
      <c r="Y722" s="1533"/>
      <c r="Z722" s="1533"/>
    </row>
    <row r="723" spans="1:26" ht="12.75">
      <c r="A723" s="1533"/>
      <c r="B723" s="1545"/>
      <c r="C723" s="1545"/>
      <c r="D723" s="1546"/>
      <c r="E723" s="1547"/>
      <c r="F723" s="1547"/>
      <c r="G723" s="1547"/>
      <c r="H723" s="1547"/>
      <c r="I723" s="1547"/>
      <c r="J723" s="1547"/>
      <c r="K723" s="1545"/>
      <c r="L723" s="1533"/>
      <c r="M723" s="1533"/>
      <c r="N723" s="1533"/>
      <c r="O723" s="1533"/>
      <c r="P723" s="1533"/>
      <c r="Q723" s="1533"/>
      <c r="R723" s="1533"/>
      <c r="S723" s="1533"/>
      <c r="T723" s="1533"/>
      <c r="U723" s="1533"/>
      <c r="V723" s="1533"/>
      <c r="W723" s="1533"/>
      <c r="X723" s="1533"/>
      <c r="Y723" s="1533"/>
      <c r="Z723" s="1533"/>
    </row>
    <row r="724" spans="1:26" ht="12.75">
      <c r="A724" s="1533"/>
      <c r="B724" s="1545"/>
      <c r="C724" s="1545"/>
      <c r="D724" s="1546"/>
      <c r="E724" s="1547"/>
      <c r="F724" s="1547"/>
      <c r="G724" s="1547"/>
      <c r="H724" s="1547"/>
      <c r="I724" s="1547"/>
      <c r="J724" s="1547"/>
      <c r="K724" s="1545"/>
      <c r="L724" s="1533"/>
      <c r="M724" s="1533"/>
      <c r="N724" s="1533"/>
      <c r="O724" s="1533"/>
      <c r="P724" s="1533"/>
      <c r="Q724" s="1533"/>
      <c r="R724" s="1533"/>
      <c r="S724" s="1533"/>
      <c r="T724" s="1533"/>
      <c r="U724" s="1533"/>
      <c r="V724" s="1533"/>
      <c r="W724" s="1533"/>
      <c r="X724" s="1533"/>
      <c r="Y724" s="1533"/>
      <c r="Z724" s="1533"/>
    </row>
    <row r="725" spans="1:26" ht="12.75">
      <c r="A725" s="1533"/>
      <c r="B725" s="1545"/>
      <c r="C725" s="1545"/>
      <c r="D725" s="1546"/>
      <c r="E725" s="1547"/>
      <c r="F725" s="1547"/>
      <c r="G725" s="1547"/>
      <c r="H725" s="1547"/>
      <c r="I725" s="1547"/>
      <c r="J725" s="1547"/>
      <c r="K725" s="1545"/>
      <c r="L725" s="1533"/>
      <c r="M725" s="1533"/>
      <c r="N725" s="1533"/>
      <c r="O725" s="1533"/>
      <c r="P725" s="1533"/>
      <c r="Q725" s="1533"/>
      <c r="R725" s="1533"/>
      <c r="S725" s="1533"/>
      <c r="T725" s="1533"/>
      <c r="U725" s="1533"/>
      <c r="V725" s="1533"/>
      <c r="W725" s="1533"/>
      <c r="X725" s="1533"/>
      <c r="Y725" s="1533"/>
      <c r="Z725" s="1533"/>
    </row>
    <row r="726" spans="1:26" ht="12.75">
      <c r="A726" s="1533"/>
      <c r="B726" s="1545"/>
      <c r="C726" s="1545"/>
      <c r="D726" s="1546"/>
      <c r="E726" s="1547"/>
      <c r="F726" s="1547"/>
      <c r="G726" s="1547"/>
      <c r="H726" s="1547"/>
      <c r="I726" s="1547"/>
      <c r="J726" s="1547"/>
      <c r="K726" s="1545"/>
      <c r="L726" s="1533"/>
      <c r="M726" s="1533"/>
      <c r="N726" s="1533"/>
      <c r="O726" s="1533"/>
      <c r="P726" s="1533"/>
      <c r="Q726" s="1533"/>
      <c r="R726" s="1533"/>
      <c r="S726" s="1533"/>
      <c r="T726" s="1533"/>
      <c r="U726" s="1533"/>
      <c r="V726" s="1533"/>
      <c r="W726" s="1533"/>
      <c r="X726" s="1533"/>
      <c r="Y726" s="1533"/>
      <c r="Z726" s="1533"/>
    </row>
    <row r="727" spans="1:26" ht="12.75">
      <c r="A727" s="1533"/>
      <c r="B727" s="1545"/>
      <c r="C727" s="1545"/>
      <c r="D727" s="1546"/>
      <c r="E727" s="1547"/>
      <c r="F727" s="1547"/>
      <c r="G727" s="1547"/>
      <c r="H727" s="1547"/>
      <c r="I727" s="1547"/>
      <c r="J727" s="1547"/>
      <c r="K727" s="1545"/>
      <c r="L727" s="1533"/>
      <c r="M727" s="1533"/>
      <c r="N727" s="1533"/>
      <c r="O727" s="1533"/>
      <c r="P727" s="1533"/>
      <c r="Q727" s="1533"/>
      <c r="R727" s="1533"/>
      <c r="S727" s="1533"/>
      <c r="T727" s="1533"/>
      <c r="U727" s="1533"/>
      <c r="V727" s="1533"/>
      <c r="W727" s="1533"/>
      <c r="X727" s="1533"/>
      <c r="Y727" s="1533"/>
      <c r="Z727" s="1533"/>
    </row>
    <row r="728" spans="1:26" ht="12.75">
      <c r="A728" s="1533"/>
      <c r="B728" s="1545"/>
      <c r="C728" s="1545"/>
      <c r="D728" s="1546"/>
      <c r="E728" s="1547"/>
      <c r="F728" s="1547"/>
      <c r="G728" s="1547"/>
      <c r="H728" s="1547"/>
      <c r="I728" s="1547"/>
      <c r="J728" s="1547"/>
      <c r="K728" s="1545"/>
      <c r="L728" s="1533"/>
      <c r="M728" s="1533"/>
      <c r="N728" s="1533"/>
      <c r="O728" s="1533"/>
      <c r="P728" s="1533"/>
      <c r="Q728" s="1533"/>
      <c r="R728" s="1533"/>
      <c r="S728" s="1533"/>
      <c r="T728" s="1533"/>
      <c r="U728" s="1533"/>
      <c r="V728" s="1533"/>
      <c r="W728" s="1533"/>
      <c r="X728" s="1533"/>
      <c r="Y728" s="1533"/>
      <c r="Z728" s="1533"/>
    </row>
    <row r="729" spans="1:26" ht="12.75">
      <c r="A729" s="1533"/>
      <c r="B729" s="1545"/>
      <c r="C729" s="1545"/>
      <c r="D729" s="1546"/>
      <c r="E729" s="1547"/>
      <c r="F729" s="1547"/>
      <c r="G729" s="1547"/>
      <c r="H729" s="1547"/>
      <c r="I729" s="1547"/>
      <c r="J729" s="1547"/>
      <c r="K729" s="1545"/>
      <c r="L729" s="1533"/>
      <c r="M729" s="1533"/>
      <c r="N729" s="1533"/>
      <c r="O729" s="1533"/>
      <c r="P729" s="1533"/>
      <c r="Q729" s="1533"/>
      <c r="R729" s="1533"/>
      <c r="S729" s="1533"/>
      <c r="T729" s="1533"/>
      <c r="U729" s="1533"/>
      <c r="V729" s="1533"/>
      <c r="W729" s="1533"/>
      <c r="X729" s="1533"/>
      <c r="Y729" s="1533"/>
      <c r="Z729" s="1533"/>
    </row>
    <row r="730" spans="1:26" ht="12.75">
      <c r="A730" s="1533"/>
      <c r="B730" s="1545"/>
      <c r="C730" s="1545"/>
      <c r="D730" s="1546"/>
      <c r="E730" s="1547"/>
      <c r="F730" s="1547"/>
      <c r="G730" s="1547"/>
      <c r="H730" s="1547"/>
      <c r="I730" s="1547"/>
      <c r="J730" s="1547"/>
      <c r="K730" s="1545"/>
      <c r="L730" s="1533"/>
      <c r="M730" s="1533"/>
      <c r="N730" s="1533"/>
      <c r="O730" s="1533"/>
      <c r="P730" s="1533"/>
      <c r="Q730" s="1533"/>
      <c r="R730" s="1533"/>
      <c r="S730" s="1533"/>
      <c r="T730" s="1533"/>
      <c r="U730" s="1533"/>
      <c r="V730" s="1533"/>
      <c r="W730" s="1533"/>
      <c r="X730" s="1533"/>
      <c r="Y730" s="1533"/>
      <c r="Z730" s="1533"/>
    </row>
    <row r="731" spans="1:26" ht="12.75">
      <c r="A731" s="1533"/>
      <c r="B731" s="1545"/>
      <c r="C731" s="1545"/>
      <c r="D731" s="1546"/>
      <c r="E731" s="1547"/>
      <c r="F731" s="1547"/>
      <c r="G731" s="1547"/>
      <c r="H731" s="1547"/>
      <c r="I731" s="1547"/>
      <c r="J731" s="1547"/>
      <c r="K731" s="1545"/>
      <c r="L731" s="1533"/>
      <c r="M731" s="1533"/>
      <c r="N731" s="1533"/>
      <c r="O731" s="1533"/>
      <c r="P731" s="1533"/>
      <c r="Q731" s="1533"/>
      <c r="R731" s="1533"/>
      <c r="S731" s="1533"/>
      <c r="T731" s="1533"/>
      <c r="U731" s="1533"/>
      <c r="V731" s="1533"/>
      <c r="W731" s="1533"/>
      <c r="X731" s="1533"/>
      <c r="Y731" s="1533"/>
      <c r="Z731" s="1533"/>
    </row>
    <row r="732" spans="1:26" ht="12.75">
      <c r="A732" s="1533"/>
      <c r="B732" s="1545"/>
      <c r="C732" s="1545"/>
      <c r="D732" s="1546"/>
      <c r="E732" s="1547"/>
      <c r="F732" s="1547"/>
      <c r="G732" s="1547"/>
      <c r="H732" s="1547"/>
      <c r="I732" s="1547"/>
      <c r="J732" s="1547"/>
      <c r="K732" s="1545"/>
      <c r="L732" s="1533"/>
      <c r="M732" s="1533"/>
      <c r="N732" s="1533"/>
      <c r="O732" s="1533"/>
      <c r="P732" s="1533"/>
      <c r="Q732" s="1533"/>
      <c r="R732" s="1533"/>
      <c r="S732" s="1533"/>
      <c r="T732" s="1533"/>
      <c r="U732" s="1533"/>
      <c r="V732" s="1533"/>
      <c r="W732" s="1533"/>
      <c r="X732" s="1533"/>
      <c r="Y732" s="1533"/>
      <c r="Z732" s="1533"/>
    </row>
    <row r="733" spans="1:26" ht="12.75">
      <c r="A733" s="1533"/>
      <c r="B733" s="1545"/>
      <c r="C733" s="1545"/>
      <c r="D733" s="1546"/>
      <c r="E733" s="1547"/>
      <c r="F733" s="1547"/>
      <c r="G733" s="1547"/>
      <c r="H733" s="1547"/>
      <c r="I733" s="1547"/>
      <c r="J733" s="1547"/>
      <c r="K733" s="1545"/>
      <c r="L733" s="1533"/>
      <c r="M733" s="1533"/>
      <c r="N733" s="1533"/>
      <c r="O733" s="1533"/>
      <c r="P733" s="1533"/>
      <c r="Q733" s="1533"/>
      <c r="R733" s="1533"/>
      <c r="S733" s="1533"/>
      <c r="T733" s="1533"/>
      <c r="U733" s="1533"/>
      <c r="V733" s="1533"/>
      <c r="W733" s="1533"/>
      <c r="X733" s="1533"/>
      <c r="Y733" s="1533"/>
      <c r="Z733" s="1533"/>
    </row>
    <row r="734" spans="1:26" ht="12.75">
      <c r="A734" s="1533"/>
      <c r="B734" s="1545"/>
      <c r="C734" s="1545"/>
      <c r="D734" s="1546"/>
      <c r="E734" s="1547"/>
      <c r="F734" s="1547"/>
      <c r="G734" s="1547"/>
      <c r="H734" s="1547"/>
      <c r="I734" s="1547"/>
      <c r="J734" s="1547"/>
      <c r="K734" s="1545"/>
      <c r="L734" s="1533"/>
      <c r="M734" s="1533"/>
      <c r="N734" s="1533"/>
      <c r="O734" s="1533"/>
      <c r="P734" s="1533"/>
      <c r="Q734" s="1533"/>
      <c r="R734" s="1533"/>
      <c r="S734" s="1533"/>
      <c r="T734" s="1533"/>
      <c r="U734" s="1533"/>
      <c r="V734" s="1533"/>
      <c r="W734" s="1533"/>
      <c r="X734" s="1533"/>
      <c r="Y734" s="1533"/>
      <c r="Z734" s="1533"/>
    </row>
    <row r="735" spans="1:26" ht="12.75">
      <c r="A735" s="1533"/>
      <c r="B735" s="1545"/>
      <c r="C735" s="1545"/>
      <c r="D735" s="1546"/>
      <c r="E735" s="1547"/>
      <c r="F735" s="1547"/>
      <c r="G735" s="1547"/>
      <c r="H735" s="1547"/>
      <c r="I735" s="1547"/>
      <c r="J735" s="1547"/>
      <c r="K735" s="1545"/>
      <c r="L735" s="1533"/>
      <c r="M735" s="1533"/>
      <c r="N735" s="1533"/>
      <c r="O735" s="1533"/>
      <c r="P735" s="1533"/>
      <c r="Q735" s="1533"/>
      <c r="R735" s="1533"/>
      <c r="S735" s="1533"/>
      <c r="T735" s="1533"/>
      <c r="U735" s="1533"/>
      <c r="V735" s="1533"/>
      <c r="W735" s="1533"/>
      <c r="X735" s="1533"/>
      <c r="Y735" s="1533"/>
      <c r="Z735" s="1533"/>
    </row>
    <row r="736" spans="1:26" ht="12.75">
      <c r="A736" s="1533"/>
      <c r="B736" s="1545"/>
      <c r="C736" s="1545"/>
      <c r="D736" s="1546"/>
      <c r="E736" s="1547"/>
      <c r="F736" s="1547"/>
      <c r="G736" s="1547"/>
      <c r="H736" s="1547"/>
      <c r="I736" s="1547"/>
      <c r="J736" s="1547"/>
      <c r="K736" s="1545"/>
      <c r="L736" s="1533"/>
      <c r="M736" s="1533"/>
      <c r="N736" s="1533"/>
      <c r="O736" s="1533"/>
      <c r="P736" s="1533"/>
      <c r="Q736" s="1533"/>
      <c r="R736" s="1533"/>
      <c r="S736" s="1533"/>
      <c r="T736" s="1533"/>
      <c r="U736" s="1533"/>
      <c r="V736" s="1533"/>
      <c r="W736" s="1533"/>
      <c r="X736" s="1533"/>
      <c r="Y736" s="1533"/>
      <c r="Z736" s="1533"/>
    </row>
    <row r="737" spans="1:26" ht="12.75">
      <c r="A737" s="1533"/>
      <c r="B737" s="1545"/>
      <c r="C737" s="1545"/>
      <c r="D737" s="1546"/>
      <c r="E737" s="1547"/>
      <c r="F737" s="1547"/>
      <c r="G737" s="1547"/>
      <c r="H737" s="1547"/>
      <c r="I737" s="1547"/>
      <c r="J737" s="1547"/>
      <c r="K737" s="1545"/>
      <c r="L737" s="1533"/>
      <c r="M737" s="1533"/>
      <c r="N737" s="1533"/>
      <c r="O737" s="1533"/>
      <c r="P737" s="1533"/>
      <c r="Q737" s="1533"/>
      <c r="R737" s="1533"/>
      <c r="S737" s="1533"/>
      <c r="T737" s="1533"/>
      <c r="U737" s="1533"/>
      <c r="V737" s="1533"/>
      <c r="W737" s="1533"/>
      <c r="X737" s="1533"/>
      <c r="Y737" s="1533"/>
      <c r="Z737" s="1533"/>
    </row>
    <row r="738" spans="1:26" ht="12.75">
      <c r="A738" s="1533"/>
      <c r="B738" s="1545"/>
      <c r="C738" s="1545"/>
      <c r="D738" s="1546"/>
      <c r="E738" s="1547"/>
      <c r="F738" s="1547"/>
      <c r="G738" s="1547"/>
      <c r="H738" s="1547"/>
      <c r="I738" s="1547"/>
      <c r="J738" s="1547"/>
      <c r="K738" s="1545"/>
      <c r="L738" s="1533"/>
      <c r="M738" s="1533"/>
      <c r="N738" s="1533"/>
      <c r="O738" s="1533"/>
      <c r="P738" s="1533"/>
      <c r="Q738" s="1533"/>
      <c r="R738" s="1533"/>
      <c r="S738" s="1533"/>
      <c r="T738" s="1533"/>
      <c r="U738" s="1533"/>
      <c r="V738" s="1533"/>
      <c r="W738" s="1533"/>
      <c r="X738" s="1533"/>
      <c r="Y738" s="1533"/>
      <c r="Z738" s="1533"/>
    </row>
    <row r="739" spans="1:26" ht="12.75">
      <c r="A739" s="1533"/>
      <c r="B739" s="1545"/>
      <c r="C739" s="1545"/>
      <c r="D739" s="1546"/>
      <c r="E739" s="1547"/>
      <c r="F739" s="1547"/>
      <c r="G739" s="1547"/>
      <c r="H739" s="1547"/>
      <c r="I739" s="1547"/>
      <c r="J739" s="1547"/>
      <c r="K739" s="1545"/>
      <c r="L739" s="1533"/>
      <c r="M739" s="1533"/>
      <c r="N739" s="1533"/>
      <c r="O739" s="1533"/>
      <c r="P739" s="1533"/>
      <c r="Q739" s="1533"/>
      <c r="R739" s="1533"/>
      <c r="S739" s="1533"/>
      <c r="T739" s="1533"/>
      <c r="U739" s="1533"/>
      <c r="V739" s="1533"/>
      <c r="W739" s="1533"/>
      <c r="X739" s="1533"/>
      <c r="Y739" s="1533"/>
      <c r="Z739" s="1533"/>
    </row>
    <row r="740" spans="1:26" ht="12.75">
      <c r="A740" s="1533"/>
      <c r="B740" s="1545"/>
      <c r="C740" s="1545"/>
      <c r="D740" s="1546"/>
      <c r="E740" s="1547"/>
      <c r="F740" s="1547"/>
      <c r="G740" s="1547"/>
      <c r="H740" s="1547"/>
      <c r="I740" s="1547"/>
      <c r="J740" s="1547"/>
      <c r="K740" s="1545"/>
      <c r="L740" s="1533"/>
      <c r="M740" s="1533"/>
      <c r="N740" s="1533"/>
      <c r="O740" s="1533"/>
      <c r="P740" s="1533"/>
      <c r="Q740" s="1533"/>
      <c r="R740" s="1533"/>
      <c r="S740" s="1533"/>
      <c r="T740" s="1533"/>
      <c r="U740" s="1533"/>
      <c r="V740" s="1533"/>
      <c r="W740" s="1533"/>
      <c r="X740" s="1533"/>
      <c r="Y740" s="1533"/>
      <c r="Z740" s="1533"/>
    </row>
    <row r="741" spans="1:26" ht="12.75">
      <c r="A741" s="1533"/>
      <c r="B741" s="1545"/>
      <c r="C741" s="1545"/>
      <c r="D741" s="1546"/>
      <c r="E741" s="1547"/>
      <c r="F741" s="1547"/>
      <c r="G741" s="1547"/>
      <c r="H741" s="1547"/>
      <c r="I741" s="1547"/>
      <c r="J741" s="1547"/>
      <c r="K741" s="1545"/>
      <c r="L741" s="1533"/>
      <c r="M741" s="1533"/>
      <c r="N741" s="1533"/>
      <c r="O741" s="1533"/>
      <c r="P741" s="1533"/>
      <c r="Q741" s="1533"/>
      <c r="R741" s="1533"/>
      <c r="S741" s="1533"/>
      <c r="T741" s="1533"/>
      <c r="U741" s="1533"/>
      <c r="V741" s="1533"/>
      <c r="W741" s="1533"/>
      <c r="X741" s="1533"/>
      <c r="Y741" s="1533"/>
      <c r="Z741" s="1533"/>
    </row>
    <row r="742" spans="1:26" ht="12.75">
      <c r="A742" s="1533"/>
      <c r="B742" s="1545"/>
      <c r="C742" s="1545"/>
      <c r="D742" s="1546"/>
      <c r="E742" s="1547"/>
      <c r="F742" s="1547"/>
      <c r="G742" s="1547"/>
      <c r="H742" s="1547"/>
      <c r="I742" s="1547"/>
      <c r="J742" s="1547"/>
      <c r="K742" s="1545"/>
      <c r="L742" s="1533"/>
      <c r="M742" s="1533"/>
      <c r="N742" s="1533"/>
      <c r="O742" s="1533"/>
      <c r="P742" s="1533"/>
      <c r="Q742" s="1533"/>
      <c r="R742" s="1533"/>
      <c r="S742" s="1533"/>
      <c r="T742" s="1533"/>
      <c r="U742" s="1533"/>
      <c r="V742" s="1533"/>
      <c r="W742" s="1533"/>
      <c r="X742" s="1533"/>
      <c r="Y742" s="1533"/>
      <c r="Z742" s="1533"/>
    </row>
    <row r="743" spans="1:26" ht="12.75">
      <c r="A743" s="1533"/>
      <c r="B743" s="1545"/>
      <c r="C743" s="1545"/>
      <c r="D743" s="1546"/>
      <c r="E743" s="1547"/>
      <c r="F743" s="1547"/>
      <c r="G743" s="1547"/>
      <c r="H743" s="1547"/>
      <c r="I743" s="1547"/>
      <c r="J743" s="1547"/>
      <c r="K743" s="1545"/>
      <c r="L743" s="1533"/>
      <c r="M743" s="1533"/>
      <c r="N743" s="1533"/>
      <c r="O743" s="1533"/>
      <c r="P743" s="1533"/>
      <c r="Q743" s="1533"/>
      <c r="R743" s="1533"/>
      <c r="S743" s="1533"/>
      <c r="T743" s="1533"/>
      <c r="U743" s="1533"/>
      <c r="V743" s="1533"/>
      <c r="W743" s="1533"/>
      <c r="X743" s="1533"/>
      <c r="Y743" s="1533"/>
      <c r="Z743" s="1533"/>
    </row>
    <row r="744" spans="1:26" ht="12.75">
      <c r="A744" s="1533"/>
      <c r="B744" s="1545"/>
      <c r="C744" s="1545"/>
      <c r="D744" s="1546"/>
      <c r="E744" s="1547"/>
      <c r="F744" s="1547"/>
      <c r="G744" s="1547"/>
      <c r="H744" s="1547"/>
      <c r="I744" s="1547"/>
      <c r="J744" s="1547"/>
      <c r="K744" s="1545"/>
      <c r="L744" s="1533"/>
      <c r="M744" s="1533"/>
      <c r="N744" s="1533"/>
      <c r="O744" s="1533"/>
      <c r="P744" s="1533"/>
      <c r="Q744" s="1533"/>
      <c r="R744" s="1533"/>
      <c r="S744" s="1533"/>
      <c r="T744" s="1533"/>
      <c r="U744" s="1533"/>
      <c r="V744" s="1533"/>
      <c r="W744" s="1533"/>
      <c r="X744" s="1533"/>
      <c r="Y744" s="1533"/>
      <c r="Z744" s="1533"/>
    </row>
    <row r="745" spans="1:26" ht="12.75">
      <c r="A745" s="1533"/>
      <c r="B745" s="1545"/>
      <c r="C745" s="1545"/>
      <c r="D745" s="1546"/>
      <c r="E745" s="1547"/>
      <c r="F745" s="1547"/>
      <c r="G745" s="1547"/>
      <c r="H745" s="1547"/>
      <c r="I745" s="1547"/>
      <c r="J745" s="1547"/>
      <c r="K745" s="1545"/>
      <c r="L745" s="1533"/>
      <c r="M745" s="1533"/>
      <c r="N745" s="1533"/>
      <c r="O745" s="1533"/>
      <c r="P745" s="1533"/>
      <c r="Q745" s="1533"/>
      <c r="R745" s="1533"/>
      <c r="S745" s="1533"/>
      <c r="T745" s="1533"/>
      <c r="U745" s="1533"/>
      <c r="V745" s="1533"/>
      <c r="W745" s="1533"/>
      <c r="X745" s="1533"/>
      <c r="Y745" s="1533"/>
      <c r="Z745" s="1533"/>
    </row>
    <row r="746" spans="1:26" ht="12.75">
      <c r="A746" s="1533"/>
      <c r="B746" s="1545"/>
      <c r="C746" s="1545"/>
      <c r="D746" s="1546"/>
      <c r="E746" s="1547"/>
      <c r="F746" s="1547"/>
      <c r="G746" s="1547"/>
      <c r="H746" s="1547"/>
      <c r="I746" s="1547"/>
      <c r="J746" s="1547"/>
      <c r="K746" s="1545"/>
      <c r="L746" s="1533"/>
      <c r="M746" s="1533"/>
      <c r="N746" s="1533"/>
      <c r="O746" s="1533"/>
      <c r="P746" s="1533"/>
      <c r="Q746" s="1533"/>
      <c r="R746" s="1533"/>
      <c r="S746" s="1533"/>
      <c r="T746" s="1533"/>
      <c r="U746" s="1533"/>
      <c r="V746" s="1533"/>
      <c r="W746" s="1533"/>
      <c r="X746" s="1533"/>
      <c r="Y746" s="1533"/>
      <c r="Z746" s="1533"/>
    </row>
    <row r="747" spans="1:26" ht="12.75">
      <c r="A747" s="1533"/>
      <c r="B747" s="1545"/>
      <c r="C747" s="1545"/>
      <c r="D747" s="1546"/>
      <c r="E747" s="1547"/>
      <c r="F747" s="1547"/>
      <c r="G747" s="1547"/>
      <c r="H747" s="1547"/>
      <c r="I747" s="1547"/>
      <c r="J747" s="1547"/>
      <c r="K747" s="1545"/>
      <c r="L747" s="1533"/>
      <c r="M747" s="1533"/>
      <c r="N747" s="1533"/>
      <c r="O747" s="1533"/>
      <c r="P747" s="1533"/>
      <c r="Q747" s="1533"/>
      <c r="R747" s="1533"/>
      <c r="S747" s="1533"/>
      <c r="T747" s="1533"/>
      <c r="U747" s="1533"/>
      <c r="V747" s="1533"/>
      <c r="W747" s="1533"/>
      <c r="X747" s="1533"/>
      <c r="Y747" s="1533"/>
      <c r="Z747" s="1533"/>
    </row>
    <row r="748" spans="1:26" ht="12.75">
      <c r="A748" s="1533"/>
      <c r="B748" s="1545"/>
      <c r="C748" s="1545"/>
      <c r="D748" s="1546"/>
      <c r="E748" s="1547"/>
      <c r="F748" s="1547"/>
      <c r="G748" s="1547"/>
      <c r="H748" s="1547"/>
      <c r="I748" s="1547"/>
      <c r="J748" s="1547"/>
      <c r="K748" s="1545"/>
      <c r="L748" s="1533"/>
      <c r="M748" s="1533"/>
      <c r="N748" s="1533"/>
      <c r="O748" s="1533"/>
      <c r="P748" s="1533"/>
      <c r="Q748" s="1533"/>
      <c r="R748" s="1533"/>
      <c r="S748" s="1533"/>
      <c r="T748" s="1533"/>
      <c r="U748" s="1533"/>
      <c r="V748" s="1533"/>
      <c r="W748" s="1533"/>
      <c r="X748" s="1533"/>
      <c r="Y748" s="1533"/>
      <c r="Z748" s="1533"/>
    </row>
    <row r="749" spans="1:26" ht="12.75">
      <c r="A749" s="1533"/>
      <c r="B749" s="1545"/>
      <c r="C749" s="1545"/>
      <c r="D749" s="1546"/>
      <c r="E749" s="1547"/>
      <c r="F749" s="1547"/>
      <c r="G749" s="1547"/>
      <c r="H749" s="1547"/>
      <c r="I749" s="1547"/>
      <c r="J749" s="1547"/>
      <c r="K749" s="1545"/>
      <c r="L749" s="1533"/>
      <c r="M749" s="1533"/>
      <c r="N749" s="1533"/>
      <c r="O749" s="1533"/>
      <c r="P749" s="1533"/>
      <c r="Q749" s="1533"/>
      <c r="R749" s="1533"/>
      <c r="S749" s="1533"/>
      <c r="T749" s="1533"/>
      <c r="U749" s="1533"/>
      <c r="V749" s="1533"/>
      <c r="W749" s="1533"/>
      <c r="X749" s="1533"/>
      <c r="Y749" s="1533"/>
      <c r="Z749" s="1533"/>
    </row>
    <row r="750" spans="1:26" ht="12.75">
      <c r="A750" s="1533"/>
      <c r="B750" s="1545"/>
      <c r="C750" s="1545"/>
      <c r="D750" s="1546"/>
      <c r="E750" s="1547"/>
      <c r="F750" s="1547"/>
      <c r="G750" s="1547"/>
      <c r="H750" s="1547"/>
      <c r="I750" s="1547"/>
      <c r="J750" s="1547"/>
      <c r="K750" s="1545"/>
      <c r="L750" s="1533"/>
      <c r="M750" s="1533"/>
      <c r="N750" s="1533"/>
      <c r="O750" s="1533"/>
      <c r="P750" s="1533"/>
      <c r="Q750" s="1533"/>
      <c r="R750" s="1533"/>
      <c r="S750" s="1533"/>
      <c r="T750" s="1533"/>
      <c r="U750" s="1533"/>
      <c r="V750" s="1533"/>
      <c r="W750" s="1533"/>
      <c r="X750" s="1533"/>
      <c r="Y750" s="1533"/>
      <c r="Z750" s="1533"/>
    </row>
    <row r="751" spans="1:26" ht="12.75">
      <c r="A751" s="1533"/>
      <c r="B751" s="1545"/>
      <c r="C751" s="1545"/>
      <c r="D751" s="1546"/>
      <c r="E751" s="1547"/>
      <c r="F751" s="1547"/>
      <c r="G751" s="1547"/>
      <c r="H751" s="1547"/>
      <c r="I751" s="1547"/>
      <c r="J751" s="1547"/>
      <c r="K751" s="1545"/>
      <c r="L751" s="1533"/>
      <c r="M751" s="1533"/>
      <c r="N751" s="1533"/>
      <c r="O751" s="1533"/>
      <c r="P751" s="1533"/>
      <c r="Q751" s="1533"/>
      <c r="R751" s="1533"/>
      <c r="S751" s="1533"/>
      <c r="T751" s="1533"/>
      <c r="U751" s="1533"/>
      <c r="V751" s="1533"/>
      <c r="W751" s="1533"/>
      <c r="X751" s="1533"/>
      <c r="Y751" s="1533"/>
      <c r="Z751" s="1533"/>
    </row>
    <row r="752" spans="1:26" ht="12.75">
      <c r="A752" s="1533"/>
      <c r="B752" s="1545"/>
      <c r="C752" s="1545"/>
      <c r="D752" s="1546"/>
      <c r="E752" s="1547"/>
      <c r="F752" s="1547"/>
      <c r="G752" s="1547"/>
      <c r="H752" s="1547"/>
      <c r="I752" s="1547"/>
      <c r="J752" s="1547"/>
      <c r="K752" s="1545"/>
      <c r="L752" s="1533"/>
      <c r="M752" s="1533"/>
      <c r="N752" s="1533"/>
      <c r="O752" s="1533"/>
      <c r="P752" s="1533"/>
      <c r="Q752" s="1533"/>
      <c r="R752" s="1533"/>
      <c r="S752" s="1533"/>
      <c r="T752" s="1533"/>
      <c r="U752" s="1533"/>
      <c r="V752" s="1533"/>
      <c r="W752" s="1533"/>
      <c r="X752" s="1533"/>
      <c r="Y752" s="1533"/>
      <c r="Z752" s="1533"/>
    </row>
    <row r="753" spans="1:26" ht="12.75">
      <c r="A753" s="1533"/>
      <c r="B753" s="1545"/>
      <c r="C753" s="1545"/>
      <c r="D753" s="1546"/>
      <c r="E753" s="1547"/>
      <c r="F753" s="1547"/>
      <c r="G753" s="1547"/>
      <c r="H753" s="1547"/>
      <c r="I753" s="1547"/>
      <c r="J753" s="1547"/>
      <c r="K753" s="1545"/>
      <c r="L753" s="1533"/>
      <c r="M753" s="1533"/>
      <c r="N753" s="1533"/>
      <c r="O753" s="1533"/>
      <c r="P753" s="1533"/>
      <c r="Q753" s="1533"/>
      <c r="R753" s="1533"/>
      <c r="S753" s="1533"/>
      <c r="T753" s="1533"/>
      <c r="U753" s="1533"/>
      <c r="V753" s="1533"/>
      <c r="W753" s="1533"/>
      <c r="X753" s="1533"/>
      <c r="Y753" s="1533"/>
      <c r="Z753" s="1533"/>
    </row>
    <row r="754" spans="1:26" ht="12.75">
      <c r="A754" s="1533"/>
      <c r="B754" s="1545"/>
      <c r="C754" s="1545"/>
      <c r="D754" s="1546"/>
      <c r="E754" s="1547"/>
      <c r="F754" s="1547"/>
      <c r="G754" s="1547"/>
      <c r="H754" s="1547"/>
      <c r="I754" s="1547"/>
      <c r="J754" s="1547"/>
      <c r="K754" s="1545"/>
      <c r="L754" s="1533"/>
      <c r="M754" s="1533"/>
      <c r="N754" s="1533"/>
      <c r="O754" s="1533"/>
      <c r="P754" s="1533"/>
      <c r="Q754" s="1533"/>
      <c r="R754" s="1533"/>
      <c r="S754" s="1533"/>
      <c r="T754" s="1533"/>
      <c r="U754" s="1533"/>
      <c r="V754" s="1533"/>
      <c r="W754" s="1533"/>
      <c r="X754" s="1533"/>
      <c r="Y754" s="1533"/>
      <c r="Z754" s="1533"/>
    </row>
    <row r="755" spans="1:26" ht="12.75">
      <c r="A755" s="1533"/>
      <c r="B755" s="1545"/>
      <c r="C755" s="1545"/>
      <c r="D755" s="1546"/>
      <c r="E755" s="1547"/>
      <c r="F755" s="1547"/>
      <c r="G755" s="1547"/>
      <c r="H755" s="1547"/>
      <c r="I755" s="1547"/>
      <c r="J755" s="1547"/>
      <c r="K755" s="1545"/>
      <c r="L755" s="1533"/>
      <c r="M755" s="1533"/>
      <c r="N755" s="1533"/>
      <c r="O755" s="1533"/>
      <c r="P755" s="1533"/>
      <c r="Q755" s="1533"/>
      <c r="R755" s="1533"/>
      <c r="S755" s="1533"/>
      <c r="T755" s="1533"/>
      <c r="U755" s="1533"/>
      <c r="V755" s="1533"/>
      <c r="W755" s="1533"/>
      <c r="X755" s="1533"/>
      <c r="Y755" s="1533"/>
      <c r="Z755" s="1533"/>
    </row>
    <row r="756" spans="1:26" ht="12.75">
      <c r="A756" s="1533"/>
      <c r="B756" s="1545"/>
      <c r="C756" s="1545"/>
      <c r="D756" s="1546"/>
      <c r="E756" s="1547"/>
      <c r="F756" s="1547"/>
      <c r="G756" s="1547"/>
      <c r="H756" s="1547"/>
      <c r="I756" s="1547"/>
      <c r="J756" s="1547"/>
      <c r="K756" s="1545"/>
      <c r="L756" s="1533"/>
      <c r="M756" s="1533"/>
      <c r="N756" s="1533"/>
      <c r="O756" s="1533"/>
      <c r="P756" s="1533"/>
      <c r="Q756" s="1533"/>
      <c r="R756" s="1533"/>
      <c r="S756" s="1533"/>
      <c r="T756" s="1533"/>
      <c r="U756" s="1533"/>
      <c r="V756" s="1533"/>
      <c r="W756" s="1533"/>
      <c r="X756" s="1533"/>
      <c r="Y756" s="1533"/>
      <c r="Z756" s="1533"/>
    </row>
    <row r="757" spans="1:26" ht="12.75">
      <c r="A757" s="1533"/>
      <c r="B757" s="1545"/>
      <c r="C757" s="1545"/>
      <c r="D757" s="1546"/>
      <c r="E757" s="1547"/>
      <c r="F757" s="1547"/>
      <c r="G757" s="1547"/>
      <c r="H757" s="1547"/>
      <c r="I757" s="1547"/>
      <c r="J757" s="1547"/>
      <c r="K757" s="1545"/>
      <c r="L757" s="1533"/>
      <c r="M757" s="1533"/>
      <c r="N757" s="1533"/>
      <c r="O757" s="1533"/>
      <c r="P757" s="1533"/>
      <c r="Q757" s="1533"/>
      <c r="R757" s="1533"/>
      <c r="S757" s="1533"/>
      <c r="T757" s="1533"/>
      <c r="U757" s="1533"/>
      <c r="V757" s="1533"/>
      <c r="W757" s="1533"/>
      <c r="X757" s="1533"/>
      <c r="Y757" s="1533"/>
      <c r="Z757" s="1533"/>
    </row>
    <row r="758" spans="1:26" ht="12.75">
      <c r="A758" s="1533"/>
      <c r="B758" s="1545"/>
      <c r="C758" s="1545"/>
      <c r="D758" s="1546"/>
      <c r="E758" s="1547"/>
      <c r="F758" s="1547"/>
      <c r="G758" s="1547"/>
      <c r="H758" s="1547"/>
      <c r="I758" s="1547"/>
      <c r="J758" s="1547"/>
      <c r="K758" s="1545"/>
      <c r="L758" s="1533"/>
      <c r="M758" s="1533"/>
      <c r="N758" s="1533"/>
      <c r="O758" s="1533"/>
      <c r="P758" s="1533"/>
      <c r="Q758" s="1533"/>
      <c r="R758" s="1533"/>
      <c r="S758" s="1533"/>
      <c r="T758" s="1533"/>
      <c r="U758" s="1533"/>
      <c r="V758" s="1533"/>
      <c r="W758" s="1533"/>
      <c r="X758" s="1533"/>
      <c r="Y758" s="1533"/>
      <c r="Z758" s="1533"/>
    </row>
    <row r="759" spans="1:26" ht="12.75">
      <c r="A759" s="1533"/>
      <c r="B759" s="1545"/>
      <c r="C759" s="1545"/>
      <c r="D759" s="1546"/>
      <c r="E759" s="1547"/>
      <c r="F759" s="1547"/>
      <c r="G759" s="1547"/>
      <c r="H759" s="1547"/>
      <c r="I759" s="1547"/>
      <c r="J759" s="1547"/>
      <c r="K759" s="1545"/>
      <c r="L759" s="1533"/>
      <c r="M759" s="1533"/>
      <c r="N759" s="1533"/>
      <c r="O759" s="1533"/>
      <c r="P759" s="1533"/>
      <c r="Q759" s="1533"/>
      <c r="R759" s="1533"/>
      <c r="S759" s="1533"/>
      <c r="T759" s="1533"/>
      <c r="U759" s="1533"/>
      <c r="V759" s="1533"/>
      <c r="W759" s="1533"/>
      <c r="X759" s="1533"/>
      <c r="Y759" s="1533"/>
      <c r="Z759" s="1533"/>
    </row>
    <row r="760" spans="1:26" ht="12.75">
      <c r="A760" s="1533"/>
      <c r="B760" s="1545"/>
      <c r="C760" s="1545"/>
      <c r="D760" s="1546"/>
      <c r="E760" s="1547"/>
      <c r="F760" s="1547"/>
      <c r="G760" s="1547"/>
      <c r="H760" s="1547"/>
      <c r="I760" s="1547"/>
      <c r="J760" s="1547"/>
      <c r="K760" s="1545"/>
      <c r="L760" s="1533"/>
      <c r="M760" s="1533"/>
      <c r="N760" s="1533"/>
      <c r="O760" s="1533"/>
      <c r="P760" s="1533"/>
      <c r="Q760" s="1533"/>
      <c r="R760" s="1533"/>
      <c r="S760" s="1533"/>
      <c r="T760" s="1533"/>
      <c r="U760" s="1533"/>
      <c r="V760" s="1533"/>
      <c r="W760" s="1533"/>
      <c r="X760" s="1533"/>
      <c r="Y760" s="1533"/>
      <c r="Z760" s="1533"/>
    </row>
    <row r="761" spans="1:26" ht="12.75">
      <c r="A761" s="1533"/>
      <c r="B761" s="1545"/>
      <c r="C761" s="1545"/>
      <c r="D761" s="1546"/>
      <c r="E761" s="1547"/>
      <c r="F761" s="1547"/>
      <c r="G761" s="1547"/>
      <c r="H761" s="1547"/>
      <c r="I761" s="1547"/>
      <c r="J761" s="1547"/>
      <c r="K761" s="1545"/>
      <c r="L761" s="1533"/>
      <c r="M761" s="1533"/>
      <c r="N761" s="1533"/>
      <c r="O761" s="1533"/>
      <c r="P761" s="1533"/>
      <c r="Q761" s="1533"/>
      <c r="R761" s="1533"/>
      <c r="S761" s="1533"/>
      <c r="T761" s="1533"/>
      <c r="U761" s="1533"/>
      <c r="V761" s="1533"/>
      <c r="W761" s="1533"/>
      <c r="X761" s="1533"/>
      <c r="Y761" s="1533"/>
      <c r="Z761" s="1533"/>
    </row>
    <row r="762" spans="1:26" ht="12.75">
      <c r="A762" s="1533"/>
      <c r="B762" s="1545"/>
      <c r="C762" s="1545"/>
      <c r="D762" s="1546"/>
      <c r="E762" s="1547"/>
      <c r="F762" s="1547"/>
      <c r="G762" s="1547"/>
      <c r="H762" s="1547"/>
      <c r="I762" s="1547"/>
      <c r="J762" s="1547"/>
      <c r="K762" s="1545"/>
      <c r="L762" s="1533"/>
      <c r="M762" s="1533"/>
      <c r="N762" s="1533"/>
      <c r="O762" s="1533"/>
      <c r="P762" s="1533"/>
      <c r="Q762" s="1533"/>
      <c r="R762" s="1533"/>
      <c r="S762" s="1533"/>
      <c r="T762" s="1533"/>
      <c r="U762" s="1533"/>
      <c r="V762" s="1533"/>
      <c r="W762" s="1533"/>
      <c r="X762" s="1533"/>
      <c r="Y762" s="1533"/>
      <c r="Z762" s="1533"/>
    </row>
    <row r="763" spans="1:26" ht="12.75">
      <c r="A763" s="1533"/>
      <c r="B763" s="1545"/>
      <c r="C763" s="1545"/>
      <c r="D763" s="1546"/>
      <c r="E763" s="1547"/>
      <c r="F763" s="1547"/>
      <c r="G763" s="1547"/>
      <c r="H763" s="1547"/>
      <c r="I763" s="1547"/>
      <c r="J763" s="1547"/>
      <c r="K763" s="1545"/>
      <c r="L763" s="1533"/>
      <c r="M763" s="1533"/>
      <c r="N763" s="1533"/>
      <c r="O763" s="1533"/>
      <c r="P763" s="1533"/>
      <c r="Q763" s="1533"/>
      <c r="R763" s="1533"/>
      <c r="S763" s="1533"/>
      <c r="T763" s="1533"/>
      <c r="U763" s="1533"/>
      <c r="V763" s="1533"/>
      <c r="W763" s="1533"/>
      <c r="X763" s="1533"/>
      <c r="Y763" s="1533"/>
      <c r="Z763" s="1533"/>
    </row>
    <row r="764" spans="1:26" ht="12.75">
      <c r="A764" s="1533"/>
      <c r="B764" s="1545"/>
      <c r="C764" s="1545"/>
      <c r="D764" s="1546"/>
      <c r="E764" s="1547"/>
      <c r="F764" s="1547"/>
      <c r="G764" s="1547"/>
      <c r="H764" s="1547"/>
      <c r="I764" s="1547"/>
      <c r="J764" s="1547"/>
      <c r="K764" s="1545"/>
      <c r="L764" s="1533"/>
      <c r="M764" s="1533"/>
      <c r="N764" s="1533"/>
      <c r="O764" s="1533"/>
      <c r="P764" s="1533"/>
      <c r="Q764" s="1533"/>
      <c r="R764" s="1533"/>
      <c r="S764" s="1533"/>
      <c r="T764" s="1533"/>
      <c r="U764" s="1533"/>
      <c r="V764" s="1533"/>
      <c r="W764" s="1533"/>
      <c r="X764" s="1533"/>
      <c r="Y764" s="1533"/>
      <c r="Z764" s="1533"/>
    </row>
    <row r="765" spans="1:26" ht="12.75">
      <c r="A765" s="1533"/>
      <c r="B765" s="1545"/>
      <c r="C765" s="1545"/>
      <c r="D765" s="1546"/>
      <c r="E765" s="1547"/>
      <c r="F765" s="1547"/>
      <c r="G765" s="1547"/>
      <c r="H765" s="1547"/>
      <c r="I765" s="1547"/>
      <c r="J765" s="1547"/>
      <c r="K765" s="1545"/>
      <c r="L765" s="1533"/>
      <c r="M765" s="1533"/>
      <c r="N765" s="1533"/>
      <c r="O765" s="1533"/>
      <c r="P765" s="1533"/>
      <c r="Q765" s="1533"/>
      <c r="R765" s="1533"/>
      <c r="S765" s="1533"/>
      <c r="T765" s="1533"/>
      <c r="U765" s="1533"/>
      <c r="V765" s="1533"/>
      <c r="W765" s="1533"/>
      <c r="X765" s="1533"/>
      <c r="Y765" s="1533"/>
      <c r="Z765" s="1533"/>
    </row>
    <row r="766" spans="1:26" ht="12.75">
      <c r="A766" s="1533"/>
      <c r="B766" s="1545"/>
      <c r="C766" s="1545"/>
      <c r="D766" s="1546"/>
      <c r="E766" s="1547"/>
      <c r="F766" s="1547"/>
      <c r="G766" s="1547"/>
      <c r="H766" s="1547"/>
      <c r="I766" s="1547"/>
      <c r="J766" s="1547"/>
      <c r="K766" s="1545"/>
      <c r="L766" s="1533"/>
      <c r="M766" s="1533"/>
      <c r="N766" s="1533"/>
      <c r="O766" s="1533"/>
      <c r="P766" s="1533"/>
      <c r="Q766" s="1533"/>
      <c r="R766" s="1533"/>
      <c r="S766" s="1533"/>
      <c r="T766" s="1533"/>
      <c r="U766" s="1533"/>
      <c r="V766" s="1533"/>
      <c r="W766" s="1533"/>
      <c r="X766" s="1533"/>
      <c r="Y766" s="1533"/>
      <c r="Z766" s="1533"/>
    </row>
    <row r="767" spans="1:26" ht="12.75">
      <c r="A767" s="1533"/>
      <c r="B767" s="1545"/>
      <c r="C767" s="1545"/>
      <c r="D767" s="1546"/>
      <c r="E767" s="1547"/>
      <c r="F767" s="1547"/>
      <c r="G767" s="1547"/>
      <c r="H767" s="1547"/>
      <c r="I767" s="1547"/>
      <c r="J767" s="1547"/>
      <c r="K767" s="1545"/>
      <c r="L767" s="1533"/>
      <c r="M767" s="1533"/>
      <c r="N767" s="1533"/>
      <c r="O767" s="1533"/>
      <c r="P767" s="1533"/>
      <c r="Q767" s="1533"/>
      <c r="R767" s="1533"/>
      <c r="S767" s="1533"/>
      <c r="T767" s="1533"/>
      <c r="U767" s="1533"/>
      <c r="V767" s="1533"/>
      <c r="W767" s="1533"/>
      <c r="X767" s="1533"/>
      <c r="Y767" s="1533"/>
      <c r="Z767" s="1533"/>
    </row>
    <row r="768" spans="1:26" ht="12.75">
      <c r="A768" s="1533"/>
      <c r="B768" s="1545"/>
      <c r="C768" s="1545"/>
      <c r="D768" s="1546"/>
      <c r="E768" s="1547"/>
      <c r="F768" s="1547"/>
      <c r="G768" s="1547"/>
      <c r="H768" s="1547"/>
      <c r="I768" s="1547"/>
      <c r="J768" s="1547"/>
      <c r="K768" s="1545"/>
      <c r="L768" s="1533"/>
      <c r="M768" s="1533"/>
      <c r="N768" s="1533"/>
      <c r="O768" s="1533"/>
      <c r="P768" s="1533"/>
      <c r="Q768" s="1533"/>
      <c r="R768" s="1533"/>
      <c r="S768" s="1533"/>
      <c r="T768" s="1533"/>
      <c r="U768" s="1533"/>
      <c r="V768" s="1533"/>
      <c r="W768" s="1533"/>
      <c r="X768" s="1533"/>
      <c r="Y768" s="1533"/>
      <c r="Z768" s="1533"/>
    </row>
    <row r="769" spans="1:26" ht="12.75">
      <c r="A769" s="1533"/>
      <c r="B769" s="1545"/>
      <c r="C769" s="1545"/>
      <c r="D769" s="1546"/>
      <c r="E769" s="1547"/>
      <c r="F769" s="1547"/>
      <c r="G769" s="1547"/>
      <c r="H769" s="1547"/>
      <c r="I769" s="1547"/>
      <c r="J769" s="1547"/>
      <c r="K769" s="1545"/>
      <c r="L769" s="1533"/>
      <c r="M769" s="1533"/>
      <c r="N769" s="1533"/>
      <c r="O769" s="1533"/>
      <c r="P769" s="1533"/>
      <c r="Q769" s="1533"/>
      <c r="R769" s="1533"/>
      <c r="S769" s="1533"/>
      <c r="T769" s="1533"/>
      <c r="U769" s="1533"/>
      <c r="V769" s="1533"/>
      <c r="W769" s="1533"/>
      <c r="X769" s="1533"/>
      <c r="Y769" s="1533"/>
      <c r="Z769" s="1533"/>
    </row>
    <row r="770" spans="1:26" ht="12.75">
      <c r="A770" s="1533"/>
      <c r="B770" s="1545"/>
      <c r="C770" s="1545"/>
      <c r="D770" s="1546"/>
      <c r="E770" s="1547"/>
      <c r="F770" s="1547"/>
      <c r="G770" s="1547"/>
      <c r="H770" s="1547"/>
      <c r="I770" s="1547"/>
      <c r="J770" s="1547"/>
      <c r="K770" s="1545"/>
      <c r="L770" s="1533"/>
      <c r="M770" s="1533"/>
      <c r="N770" s="1533"/>
      <c r="O770" s="1533"/>
      <c r="P770" s="1533"/>
      <c r="Q770" s="1533"/>
      <c r="R770" s="1533"/>
      <c r="S770" s="1533"/>
      <c r="T770" s="1533"/>
      <c r="U770" s="1533"/>
      <c r="V770" s="1533"/>
      <c r="W770" s="1533"/>
      <c r="X770" s="1533"/>
      <c r="Y770" s="1533"/>
      <c r="Z770" s="1533"/>
    </row>
    <row r="771" spans="1:26" ht="12.75">
      <c r="A771" s="1533"/>
      <c r="B771" s="1545"/>
      <c r="C771" s="1545"/>
      <c r="D771" s="1546"/>
      <c r="E771" s="1547"/>
      <c r="F771" s="1547"/>
      <c r="G771" s="1547"/>
      <c r="H771" s="1547"/>
      <c r="I771" s="1547"/>
      <c r="J771" s="1547"/>
      <c r="K771" s="1545"/>
      <c r="L771" s="1533"/>
      <c r="M771" s="1533"/>
      <c r="N771" s="1533"/>
      <c r="O771" s="1533"/>
      <c r="P771" s="1533"/>
      <c r="Q771" s="1533"/>
      <c r="R771" s="1533"/>
      <c r="S771" s="1533"/>
      <c r="T771" s="1533"/>
      <c r="U771" s="1533"/>
      <c r="V771" s="1533"/>
      <c r="W771" s="1533"/>
      <c r="X771" s="1533"/>
      <c r="Y771" s="1533"/>
      <c r="Z771" s="1533"/>
    </row>
    <row r="772" spans="1:26" ht="12.75">
      <c r="A772" s="1533"/>
      <c r="B772" s="1545"/>
      <c r="C772" s="1545"/>
      <c r="D772" s="1546"/>
      <c r="E772" s="1547"/>
      <c r="F772" s="1547"/>
      <c r="G772" s="1547"/>
      <c r="H772" s="1547"/>
      <c r="I772" s="1547"/>
      <c r="J772" s="1547"/>
      <c r="K772" s="1545"/>
      <c r="L772" s="1533"/>
      <c r="M772" s="1533"/>
      <c r="N772" s="1533"/>
      <c r="O772" s="1533"/>
      <c r="P772" s="1533"/>
      <c r="Q772" s="1533"/>
      <c r="R772" s="1533"/>
      <c r="S772" s="1533"/>
      <c r="T772" s="1533"/>
      <c r="U772" s="1533"/>
      <c r="V772" s="1533"/>
      <c r="W772" s="1533"/>
      <c r="X772" s="1533"/>
      <c r="Y772" s="1533"/>
      <c r="Z772" s="1533"/>
    </row>
    <row r="773" spans="1:26" ht="12.75">
      <c r="A773" s="1533"/>
      <c r="B773" s="1545"/>
      <c r="C773" s="1545"/>
      <c r="D773" s="1546"/>
      <c r="E773" s="1547"/>
      <c r="F773" s="1547"/>
      <c r="G773" s="1547"/>
      <c r="H773" s="1547"/>
      <c r="I773" s="1547"/>
      <c r="J773" s="1547"/>
      <c r="K773" s="1545"/>
      <c r="L773" s="1533"/>
      <c r="M773" s="1533"/>
      <c r="N773" s="1533"/>
      <c r="O773" s="1533"/>
      <c r="P773" s="1533"/>
      <c r="Q773" s="1533"/>
      <c r="R773" s="1533"/>
      <c r="S773" s="1533"/>
      <c r="T773" s="1533"/>
      <c r="U773" s="1533"/>
      <c r="V773" s="1533"/>
      <c r="W773" s="1533"/>
      <c r="X773" s="1533"/>
      <c r="Y773" s="1533"/>
      <c r="Z773" s="1533"/>
    </row>
    <row r="774" spans="1:26" ht="12.75">
      <c r="A774" s="1533"/>
      <c r="B774" s="1545"/>
      <c r="C774" s="1545"/>
      <c r="D774" s="1546"/>
      <c r="E774" s="1547"/>
      <c r="F774" s="1547"/>
      <c r="G774" s="1547"/>
      <c r="H774" s="1547"/>
      <c r="I774" s="1547"/>
      <c r="J774" s="1547"/>
      <c r="K774" s="1545"/>
      <c r="L774" s="1533"/>
      <c r="M774" s="1533"/>
      <c r="N774" s="1533"/>
      <c r="O774" s="1533"/>
      <c r="P774" s="1533"/>
      <c r="Q774" s="1533"/>
      <c r="R774" s="1533"/>
      <c r="S774" s="1533"/>
      <c r="T774" s="1533"/>
      <c r="U774" s="1533"/>
      <c r="V774" s="1533"/>
      <c r="W774" s="1533"/>
      <c r="X774" s="1533"/>
      <c r="Y774" s="1533"/>
      <c r="Z774" s="1533"/>
    </row>
    <row r="775" spans="1:26" ht="12.75">
      <c r="A775" s="1533"/>
      <c r="B775" s="1545"/>
      <c r="C775" s="1545"/>
      <c r="D775" s="1546"/>
      <c r="E775" s="1547"/>
      <c r="F775" s="1547"/>
      <c r="G775" s="1547"/>
      <c r="H775" s="1547"/>
      <c r="I775" s="1547"/>
      <c r="J775" s="1547"/>
      <c r="K775" s="1545"/>
      <c r="L775" s="1533"/>
      <c r="M775" s="1533"/>
      <c r="N775" s="1533"/>
      <c r="O775" s="1533"/>
      <c r="P775" s="1533"/>
      <c r="Q775" s="1533"/>
      <c r="R775" s="1533"/>
      <c r="S775" s="1533"/>
      <c r="T775" s="1533"/>
      <c r="U775" s="1533"/>
      <c r="V775" s="1533"/>
      <c r="W775" s="1533"/>
      <c r="X775" s="1533"/>
      <c r="Y775" s="1533"/>
      <c r="Z775" s="1533"/>
    </row>
    <row r="776" spans="1:26" ht="12.75">
      <c r="A776" s="1533"/>
      <c r="B776" s="1545"/>
      <c r="C776" s="1545"/>
      <c r="D776" s="1546"/>
      <c r="E776" s="1547"/>
      <c r="F776" s="1547"/>
      <c r="G776" s="1547"/>
      <c r="H776" s="1547"/>
      <c r="I776" s="1547"/>
      <c r="J776" s="1547"/>
      <c r="K776" s="1545"/>
      <c r="L776" s="1533"/>
      <c r="M776" s="1533"/>
      <c r="N776" s="1533"/>
      <c r="O776" s="1533"/>
      <c r="P776" s="1533"/>
      <c r="Q776" s="1533"/>
      <c r="R776" s="1533"/>
      <c r="S776" s="1533"/>
      <c r="T776" s="1533"/>
      <c r="U776" s="1533"/>
      <c r="V776" s="1533"/>
      <c r="W776" s="1533"/>
      <c r="X776" s="1533"/>
      <c r="Y776" s="1533"/>
      <c r="Z776" s="1533"/>
    </row>
    <row r="777" spans="1:26" ht="12.75">
      <c r="A777" s="1533"/>
      <c r="B777" s="1545"/>
      <c r="C777" s="1545"/>
      <c r="D777" s="1546"/>
      <c r="E777" s="1547"/>
      <c r="F777" s="1547"/>
      <c r="G777" s="1547"/>
      <c r="H777" s="1547"/>
      <c r="I777" s="1547"/>
      <c r="J777" s="1547"/>
      <c r="K777" s="1545"/>
      <c r="L777" s="1533"/>
      <c r="M777" s="1533"/>
      <c r="N777" s="1533"/>
      <c r="O777" s="1533"/>
      <c r="P777" s="1533"/>
      <c r="Q777" s="1533"/>
      <c r="R777" s="1533"/>
      <c r="S777" s="1533"/>
      <c r="T777" s="1533"/>
      <c r="U777" s="1533"/>
      <c r="V777" s="1533"/>
      <c r="W777" s="1533"/>
      <c r="X777" s="1533"/>
      <c r="Y777" s="1533"/>
      <c r="Z777" s="1533"/>
    </row>
    <row r="778" spans="1:26" ht="12.75">
      <c r="A778" s="1533"/>
      <c r="B778" s="1545"/>
      <c r="C778" s="1545"/>
      <c r="D778" s="1546"/>
      <c r="E778" s="1547"/>
      <c r="F778" s="1547"/>
      <c r="G778" s="1547"/>
      <c r="H778" s="1547"/>
      <c r="I778" s="1547"/>
      <c r="J778" s="1547"/>
      <c r="K778" s="1545"/>
      <c r="L778" s="1533"/>
      <c r="M778" s="1533"/>
      <c r="N778" s="1533"/>
      <c r="O778" s="1533"/>
      <c r="P778" s="1533"/>
      <c r="Q778" s="1533"/>
      <c r="R778" s="1533"/>
      <c r="S778" s="1533"/>
      <c r="T778" s="1533"/>
      <c r="U778" s="1533"/>
      <c r="V778" s="1533"/>
      <c r="W778" s="1533"/>
      <c r="X778" s="1533"/>
      <c r="Y778" s="1533"/>
      <c r="Z778" s="1533"/>
    </row>
    <row r="779" spans="1:26" ht="12.75">
      <c r="A779" s="1533"/>
      <c r="B779" s="1545"/>
      <c r="C779" s="1545"/>
      <c r="D779" s="1546"/>
      <c r="E779" s="1547"/>
      <c r="F779" s="1547"/>
      <c r="G779" s="1547"/>
      <c r="H779" s="1547"/>
      <c r="I779" s="1547"/>
      <c r="J779" s="1547"/>
      <c r="K779" s="1545"/>
      <c r="L779" s="1533"/>
      <c r="M779" s="1533"/>
      <c r="N779" s="1533"/>
      <c r="O779" s="1533"/>
      <c r="P779" s="1533"/>
      <c r="Q779" s="1533"/>
      <c r="R779" s="1533"/>
      <c r="S779" s="1533"/>
      <c r="T779" s="1533"/>
      <c r="U779" s="1533"/>
      <c r="V779" s="1533"/>
      <c r="W779" s="1533"/>
      <c r="X779" s="1533"/>
      <c r="Y779" s="1533"/>
      <c r="Z779" s="1533"/>
    </row>
    <row r="780" spans="1:26" ht="12.75">
      <c r="A780" s="1533"/>
      <c r="B780" s="1545"/>
      <c r="C780" s="1545"/>
      <c r="D780" s="1546"/>
      <c r="E780" s="1547"/>
      <c r="F780" s="1547"/>
      <c r="G780" s="1547"/>
      <c r="H780" s="1547"/>
      <c r="I780" s="1547"/>
      <c r="J780" s="1547"/>
      <c r="K780" s="1545"/>
      <c r="L780" s="1533"/>
      <c r="M780" s="1533"/>
      <c r="N780" s="1533"/>
      <c r="O780" s="1533"/>
      <c r="P780" s="1533"/>
      <c r="Q780" s="1533"/>
      <c r="R780" s="1533"/>
      <c r="S780" s="1533"/>
      <c r="T780" s="1533"/>
      <c r="U780" s="1533"/>
      <c r="V780" s="1533"/>
      <c r="W780" s="1533"/>
      <c r="X780" s="1533"/>
      <c r="Y780" s="1533"/>
      <c r="Z780" s="1533"/>
    </row>
    <row r="781" spans="1:26" ht="12.75">
      <c r="A781" s="1533"/>
      <c r="B781" s="1545"/>
      <c r="C781" s="1545"/>
      <c r="D781" s="1546"/>
      <c r="E781" s="1547"/>
      <c r="F781" s="1547"/>
      <c r="G781" s="1547"/>
      <c r="H781" s="1547"/>
      <c r="I781" s="1547"/>
      <c r="J781" s="1547"/>
      <c r="K781" s="1545"/>
      <c r="L781" s="1533"/>
      <c r="M781" s="1533"/>
      <c r="N781" s="1533"/>
      <c r="O781" s="1533"/>
      <c r="P781" s="1533"/>
      <c r="Q781" s="1533"/>
      <c r="R781" s="1533"/>
      <c r="S781" s="1533"/>
      <c r="T781" s="1533"/>
      <c r="U781" s="1533"/>
      <c r="V781" s="1533"/>
      <c r="W781" s="1533"/>
      <c r="X781" s="1533"/>
      <c r="Y781" s="1533"/>
      <c r="Z781" s="1533"/>
    </row>
    <row r="782" spans="1:26" ht="12.75">
      <c r="A782" s="1533"/>
      <c r="B782" s="1545"/>
      <c r="C782" s="1545"/>
      <c r="D782" s="1546"/>
      <c r="E782" s="1547"/>
      <c r="F782" s="1547"/>
      <c r="G782" s="1547"/>
      <c r="H782" s="1547"/>
      <c r="I782" s="1547"/>
      <c r="J782" s="1547"/>
      <c r="K782" s="1545"/>
      <c r="L782" s="1533"/>
      <c r="M782" s="1533"/>
      <c r="N782" s="1533"/>
      <c r="O782" s="1533"/>
      <c r="P782" s="1533"/>
      <c r="Q782" s="1533"/>
      <c r="R782" s="1533"/>
      <c r="S782" s="1533"/>
      <c r="T782" s="1533"/>
      <c r="U782" s="1533"/>
      <c r="V782" s="1533"/>
      <c r="W782" s="1533"/>
      <c r="X782" s="1533"/>
      <c r="Y782" s="1533"/>
      <c r="Z782" s="1533"/>
    </row>
    <row r="783" spans="1:26" ht="12.75">
      <c r="A783" s="1533"/>
      <c r="B783" s="1545"/>
      <c r="C783" s="1545"/>
      <c r="D783" s="1546"/>
      <c r="E783" s="1547"/>
      <c r="F783" s="1547"/>
      <c r="G783" s="1547"/>
      <c r="H783" s="1547"/>
      <c r="I783" s="1547"/>
      <c r="J783" s="1547"/>
      <c r="K783" s="1545"/>
      <c r="L783" s="1533"/>
      <c r="M783" s="1533"/>
      <c r="N783" s="1533"/>
      <c r="O783" s="1533"/>
      <c r="P783" s="1533"/>
      <c r="Q783" s="1533"/>
      <c r="R783" s="1533"/>
      <c r="S783" s="1533"/>
      <c r="T783" s="1533"/>
      <c r="U783" s="1533"/>
      <c r="V783" s="1533"/>
      <c r="W783" s="1533"/>
      <c r="X783" s="1533"/>
      <c r="Y783" s="1533"/>
      <c r="Z783" s="1533"/>
    </row>
    <row r="784" spans="1:26" ht="12.75">
      <c r="A784" s="1533"/>
      <c r="B784" s="1545"/>
      <c r="C784" s="1545"/>
      <c r="D784" s="1546"/>
      <c r="E784" s="1547"/>
      <c r="F784" s="1547"/>
      <c r="G784" s="1547"/>
      <c r="H784" s="1547"/>
      <c r="I784" s="1547"/>
      <c r="J784" s="1547"/>
      <c r="K784" s="1545"/>
      <c r="L784" s="1533"/>
      <c r="M784" s="1533"/>
      <c r="N784" s="1533"/>
      <c r="O784" s="1533"/>
      <c r="P784" s="1533"/>
      <c r="Q784" s="1533"/>
      <c r="R784" s="1533"/>
      <c r="S784" s="1533"/>
      <c r="T784" s="1533"/>
      <c r="U784" s="1533"/>
      <c r="V784" s="1533"/>
      <c r="W784" s="1533"/>
      <c r="X784" s="1533"/>
      <c r="Y784" s="1533"/>
      <c r="Z784" s="1533"/>
    </row>
    <row r="785" spans="1:26" ht="12.75">
      <c r="A785" s="1533"/>
      <c r="B785" s="1545"/>
      <c r="C785" s="1545"/>
      <c r="D785" s="1546"/>
      <c r="E785" s="1547"/>
      <c r="F785" s="1547"/>
      <c r="G785" s="1547"/>
      <c r="H785" s="1547"/>
      <c r="I785" s="1547"/>
      <c r="J785" s="1547"/>
      <c r="K785" s="1545"/>
      <c r="L785" s="1533"/>
      <c r="M785" s="1533"/>
      <c r="N785" s="1533"/>
      <c r="O785" s="1533"/>
      <c r="P785" s="1533"/>
      <c r="Q785" s="1533"/>
      <c r="R785" s="1533"/>
      <c r="S785" s="1533"/>
      <c r="T785" s="1533"/>
      <c r="U785" s="1533"/>
      <c r="V785" s="1533"/>
      <c r="W785" s="1533"/>
      <c r="X785" s="1533"/>
      <c r="Y785" s="1533"/>
      <c r="Z785" s="1533"/>
    </row>
    <row r="786" spans="1:26" ht="12.75">
      <c r="A786" s="1533"/>
      <c r="B786" s="1545"/>
      <c r="C786" s="1545"/>
      <c r="D786" s="1546"/>
      <c r="E786" s="1547"/>
      <c r="F786" s="1547"/>
      <c r="G786" s="1547"/>
      <c r="H786" s="1547"/>
      <c r="I786" s="1547"/>
      <c r="J786" s="1547"/>
      <c r="K786" s="1545"/>
      <c r="L786" s="1533"/>
      <c r="M786" s="1533"/>
      <c r="N786" s="1533"/>
      <c r="O786" s="1533"/>
      <c r="P786" s="1533"/>
      <c r="Q786" s="1533"/>
      <c r="R786" s="1533"/>
      <c r="S786" s="1533"/>
      <c r="T786" s="1533"/>
      <c r="U786" s="1533"/>
      <c r="V786" s="1533"/>
      <c r="W786" s="1533"/>
      <c r="X786" s="1533"/>
      <c r="Y786" s="1533"/>
      <c r="Z786" s="1533"/>
    </row>
    <row r="787" spans="1:26" ht="12.75">
      <c r="A787" s="1533"/>
      <c r="B787" s="1545"/>
      <c r="C787" s="1545"/>
      <c r="D787" s="1546"/>
      <c r="E787" s="1547"/>
      <c r="F787" s="1547"/>
      <c r="G787" s="1547"/>
      <c r="H787" s="1547"/>
      <c r="I787" s="1547"/>
      <c r="J787" s="1547"/>
      <c r="K787" s="1545"/>
      <c r="L787" s="1533"/>
      <c r="M787" s="1533"/>
      <c r="N787" s="1533"/>
      <c r="O787" s="1533"/>
      <c r="P787" s="1533"/>
      <c r="Q787" s="1533"/>
      <c r="R787" s="1533"/>
      <c r="S787" s="1533"/>
      <c r="T787" s="1533"/>
      <c r="U787" s="1533"/>
      <c r="V787" s="1533"/>
      <c r="W787" s="1533"/>
      <c r="X787" s="1533"/>
      <c r="Y787" s="1533"/>
      <c r="Z787" s="1533"/>
    </row>
    <row r="788" spans="1:26" ht="12.75">
      <c r="A788" s="1533"/>
      <c r="B788" s="1545"/>
      <c r="C788" s="1545"/>
      <c r="D788" s="1546"/>
      <c r="E788" s="1547"/>
      <c r="F788" s="1547"/>
      <c r="G788" s="1547"/>
      <c r="H788" s="1547"/>
      <c r="I788" s="1547"/>
      <c r="J788" s="1547"/>
      <c r="K788" s="1545"/>
      <c r="L788" s="1533"/>
      <c r="M788" s="1533"/>
      <c r="N788" s="1533"/>
      <c r="O788" s="1533"/>
      <c r="P788" s="1533"/>
      <c r="Q788" s="1533"/>
      <c r="R788" s="1533"/>
      <c r="S788" s="1533"/>
      <c r="T788" s="1533"/>
      <c r="U788" s="1533"/>
      <c r="V788" s="1533"/>
      <c r="W788" s="1533"/>
      <c r="X788" s="1533"/>
      <c r="Y788" s="1533"/>
      <c r="Z788" s="1533"/>
    </row>
    <row r="789" spans="1:26" ht="12.75">
      <c r="A789" s="1533"/>
      <c r="B789" s="1545"/>
      <c r="C789" s="1545"/>
      <c r="D789" s="1546"/>
      <c r="E789" s="1547"/>
      <c r="F789" s="1547"/>
      <c r="G789" s="1547"/>
      <c r="H789" s="1547"/>
      <c r="I789" s="1547"/>
      <c r="J789" s="1547"/>
      <c r="K789" s="1545"/>
      <c r="L789" s="1533"/>
      <c r="M789" s="1533"/>
      <c r="N789" s="1533"/>
      <c r="O789" s="1533"/>
      <c r="P789" s="1533"/>
      <c r="Q789" s="1533"/>
      <c r="R789" s="1533"/>
      <c r="S789" s="1533"/>
      <c r="T789" s="1533"/>
      <c r="U789" s="1533"/>
      <c r="V789" s="1533"/>
      <c r="W789" s="1533"/>
      <c r="X789" s="1533"/>
      <c r="Y789" s="1533"/>
      <c r="Z789" s="1533"/>
    </row>
    <row r="790" spans="1:26" ht="12.75">
      <c r="A790" s="1533"/>
      <c r="B790" s="1545"/>
      <c r="C790" s="1545"/>
      <c r="D790" s="1546"/>
      <c r="E790" s="1547"/>
      <c r="F790" s="1547"/>
      <c r="G790" s="1547"/>
      <c r="H790" s="1547"/>
      <c r="I790" s="1547"/>
      <c r="J790" s="1547"/>
      <c r="K790" s="1545"/>
      <c r="L790" s="1533"/>
      <c r="M790" s="1533"/>
      <c r="N790" s="1533"/>
      <c r="O790" s="1533"/>
      <c r="P790" s="1533"/>
      <c r="Q790" s="1533"/>
      <c r="R790" s="1533"/>
      <c r="S790" s="1533"/>
      <c r="T790" s="1533"/>
      <c r="U790" s="1533"/>
      <c r="V790" s="1533"/>
      <c r="W790" s="1533"/>
      <c r="X790" s="1533"/>
      <c r="Y790" s="1533"/>
      <c r="Z790" s="1533"/>
    </row>
    <row r="791" spans="1:26" ht="12.75">
      <c r="A791" s="1533"/>
      <c r="B791" s="1545"/>
      <c r="C791" s="1545"/>
      <c r="D791" s="1546"/>
      <c r="E791" s="1547"/>
      <c r="F791" s="1547"/>
      <c r="G791" s="1547"/>
      <c r="H791" s="1547"/>
      <c r="I791" s="1547"/>
      <c r="J791" s="1547"/>
      <c r="K791" s="1545"/>
      <c r="L791" s="1533"/>
      <c r="M791" s="1533"/>
      <c r="N791" s="1533"/>
      <c r="O791" s="1533"/>
      <c r="P791" s="1533"/>
      <c r="Q791" s="1533"/>
      <c r="R791" s="1533"/>
      <c r="S791" s="1533"/>
      <c r="T791" s="1533"/>
      <c r="U791" s="1533"/>
      <c r="V791" s="1533"/>
      <c r="W791" s="1533"/>
      <c r="X791" s="1533"/>
      <c r="Y791" s="1533"/>
      <c r="Z791" s="1533"/>
    </row>
    <row r="792" spans="1:26" ht="12.75">
      <c r="A792" s="1533"/>
      <c r="B792" s="1545"/>
      <c r="C792" s="1545"/>
      <c r="D792" s="1546"/>
      <c r="E792" s="1547"/>
      <c r="F792" s="1547"/>
      <c r="G792" s="1547"/>
      <c r="H792" s="1547"/>
      <c r="I792" s="1547"/>
      <c r="J792" s="1547"/>
      <c r="K792" s="1545"/>
      <c r="L792" s="1533"/>
      <c r="M792" s="1533"/>
      <c r="N792" s="1533"/>
      <c r="O792" s="1533"/>
      <c r="P792" s="1533"/>
      <c r="Q792" s="1533"/>
      <c r="R792" s="1533"/>
      <c r="S792" s="1533"/>
      <c r="T792" s="1533"/>
      <c r="U792" s="1533"/>
      <c r="V792" s="1533"/>
      <c r="W792" s="1533"/>
      <c r="X792" s="1533"/>
      <c r="Y792" s="1533"/>
      <c r="Z792" s="1533"/>
    </row>
    <row r="793" spans="1:26" ht="12.75">
      <c r="A793" s="1533"/>
      <c r="B793" s="1545"/>
      <c r="C793" s="1545"/>
      <c r="D793" s="1546"/>
      <c r="E793" s="1547"/>
      <c r="F793" s="1547"/>
      <c r="G793" s="1547"/>
      <c r="H793" s="1547"/>
      <c r="I793" s="1547"/>
      <c r="J793" s="1547"/>
      <c r="K793" s="1545"/>
      <c r="L793" s="1533"/>
      <c r="M793" s="1533"/>
      <c r="N793" s="1533"/>
      <c r="O793" s="1533"/>
      <c r="P793" s="1533"/>
      <c r="Q793" s="1533"/>
      <c r="R793" s="1533"/>
      <c r="S793" s="1533"/>
      <c r="T793" s="1533"/>
      <c r="U793" s="1533"/>
      <c r="V793" s="1533"/>
      <c r="W793" s="1533"/>
      <c r="X793" s="1533"/>
      <c r="Y793" s="1533"/>
      <c r="Z793" s="1533"/>
    </row>
    <row r="794" spans="1:26" ht="12.75">
      <c r="A794" s="1533"/>
      <c r="B794" s="1545"/>
      <c r="C794" s="1545"/>
      <c r="D794" s="1546"/>
      <c r="E794" s="1547"/>
      <c r="F794" s="1547"/>
      <c r="G794" s="1547"/>
      <c r="H794" s="1547"/>
      <c r="I794" s="1547"/>
      <c r="J794" s="1547"/>
      <c r="K794" s="1545"/>
      <c r="L794" s="1533"/>
      <c r="M794" s="1533"/>
      <c r="N794" s="1533"/>
      <c r="O794" s="1533"/>
      <c r="P794" s="1533"/>
      <c r="Q794" s="1533"/>
      <c r="R794" s="1533"/>
      <c r="S794" s="1533"/>
      <c r="T794" s="1533"/>
      <c r="U794" s="1533"/>
      <c r="V794" s="1533"/>
      <c r="W794" s="1533"/>
      <c r="X794" s="1533"/>
      <c r="Y794" s="1533"/>
      <c r="Z794" s="1533"/>
    </row>
    <row r="795" spans="1:26" ht="12.75">
      <c r="A795" s="1533"/>
      <c r="B795" s="1545"/>
      <c r="C795" s="1545"/>
      <c r="D795" s="1546"/>
      <c r="E795" s="1547"/>
      <c r="F795" s="1547"/>
      <c r="G795" s="1547"/>
      <c r="H795" s="1547"/>
      <c r="I795" s="1547"/>
      <c r="J795" s="1547"/>
      <c r="K795" s="1545"/>
      <c r="L795" s="1533"/>
      <c r="M795" s="1533"/>
      <c r="N795" s="1533"/>
      <c r="O795" s="1533"/>
      <c r="P795" s="1533"/>
      <c r="Q795" s="1533"/>
      <c r="R795" s="1533"/>
      <c r="S795" s="1533"/>
      <c r="T795" s="1533"/>
      <c r="U795" s="1533"/>
      <c r="V795" s="1533"/>
      <c r="W795" s="1533"/>
      <c r="X795" s="1533"/>
      <c r="Y795" s="1533"/>
      <c r="Z795" s="1533"/>
    </row>
    <row r="796" spans="1:26" ht="12.75">
      <c r="A796" s="1533"/>
      <c r="B796" s="1545"/>
      <c r="C796" s="1545"/>
      <c r="D796" s="1546"/>
      <c r="E796" s="1547"/>
      <c r="F796" s="1547"/>
      <c r="G796" s="1547"/>
      <c r="H796" s="1547"/>
      <c r="I796" s="1547"/>
      <c r="J796" s="1547"/>
      <c r="K796" s="1545"/>
      <c r="L796" s="1533"/>
      <c r="M796" s="1533"/>
      <c r="N796" s="1533"/>
      <c r="O796" s="1533"/>
      <c r="P796" s="1533"/>
      <c r="Q796" s="1533"/>
      <c r="R796" s="1533"/>
      <c r="S796" s="1533"/>
      <c r="T796" s="1533"/>
      <c r="U796" s="1533"/>
      <c r="V796" s="1533"/>
      <c r="W796" s="1533"/>
      <c r="X796" s="1533"/>
      <c r="Y796" s="1533"/>
      <c r="Z796" s="1533"/>
    </row>
    <row r="797" spans="1:26" ht="12.75">
      <c r="A797" s="1533"/>
      <c r="B797" s="1545"/>
      <c r="C797" s="1545"/>
      <c r="D797" s="1546"/>
      <c r="E797" s="1547"/>
      <c r="F797" s="1547"/>
      <c r="G797" s="1547"/>
      <c r="H797" s="1547"/>
      <c r="I797" s="1547"/>
      <c r="J797" s="1547"/>
      <c r="K797" s="1545"/>
      <c r="L797" s="1533"/>
      <c r="M797" s="1533"/>
      <c r="N797" s="1533"/>
      <c r="O797" s="1533"/>
      <c r="P797" s="1533"/>
      <c r="Q797" s="1533"/>
      <c r="R797" s="1533"/>
      <c r="S797" s="1533"/>
      <c r="T797" s="1533"/>
      <c r="U797" s="1533"/>
      <c r="V797" s="1533"/>
      <c r="W797" s="1533"/>
      <c r="X797" s="1533"/>
      <c r="Y797" s="1533"/>
      <c r="Z797" s="1533"/>
    </row>
    <row r="798" spans="1:26" ht="12.75">
      <c r="A798" s="1533"/>
      <c r="B798" s="1545"/>
      <c r="C798" s="1545"/>
      <c r="D798" s="1546"/>
      <c r="E798" s="1547"/>
      <c r="F798" s="1547"/>
      <c r="G798" s="1547"/>
      <c r="H798" s="1547"/>
      <c r="I798" s="1547"/>
      <c r="J798" s="1547"/>
      <c r="K798" s="1545"/>
      <c r="L798" s="1533"/>
      <c r="M798" s="1533"/>
      <c r="N798" s="1533"/>
      <c r="O798" s="1533"/>
      <c r="P798" s="1533"/>
      <c r="Q798" s="1533"/>
      <c r="R798" s="1533"/>
      <c r="S798" s="1533"/>
      <c r="T798" s="1533"/>
      <c r="U798" s="1533"/>
      <c r="V798" s="1533"/>
      <c r="W798" s="1533"/>
      <c r="X798" s="1533"/>
      <c r="Y798" s="1533"/>
      <c r="Z798" s="1533"/>
    </row>
    <row r="799" spans="1:26" ht="12.75">
      <c r="A799" s="1533"/>
      <c r="B799" s="1545"/>
      <c r="C799" s="1545"/>
      <c r="D799" s="1546"/>
      <c r="E799" s="1547"/>
      <c r="F799" s="1547"/>
      <c r="G799" s="1547"/>
      <c r="H799" s="1547"/>
      <c r="I799" s="1547"/>
      <c r="J799" s="1547"/>
      <c r="K799" s="1545"/>
      <c r="L799" s="1533"/>
      <c r="M799" s="1533"/>
      <c r="N799" s="1533"/>
      <c r="O799" s="1533"/>
      <c r="P799" s="1533"/>
      <c r="Q799" s="1533"/>
      <c r="R799" s="1533"/>
      <c r="S799" s="1533"/>
      <c r="T799" s="1533"/>
      <c r="U799" s="1533"/>
      <c r="V799" s="1533"/>
      <c r="W799" s="1533"/>
      <c r="X799" s="1533"/>
      <c r="Y799" s="1533"/>
      <c r="Z799" s="1533"/>
    </row>
    <row r="800" spans="1:26" ht="12.75">
      <c r="A800" s="1533"/>
      <c r="B800" s="1545"/>
      <c r="C800" s="1545"/>
      <c r="D800" s="1546"/>
      <c r="E800" s="1547"/>
      <c r="F800" s="1547"/>
      <c r="G800" s="1547"/>
      <c r="H800" s="1547"/>
      <c r="I800" s="1547"/>
      <c r="J800" s="1547"/>
      <c r="K800" s="1545"/>
      <c r="L800" s="1533"/>
      <c r="M800" s="1533"/>
      <c r="N800" s="1533"/>
      <c r="O800" s="1533"/>
      <c r="P800" s="1533"/>
      <c r="Q800" s="1533"/>
      <c r="R800" s="1533"/>
      <c r="S800" s="1533"/>
      <c r="T800" s="1533"/>
      <c r="U800" s="1533"/>
      <c r="V800" s="1533"/>
      <c r="W800" s="1533"/>
      <c r="X800" s="1533"/>
      <c r="Y800" s="1533"/>
      <c r="Z800" s="1533"/>
    </row>
    <row r="801" spans="1:26" ht="12.75">
      <c r="A801" s="1533"/>
      <c r="B801" s="1545"/>
      <c r="C801" s="1545"/>
      <c r="D801" s="1546"/>
      <c r="E801" s="1547"/>
      <c r="F801" s="1547"/>
      <c r="G801" s="1547"/>
      <c r="H801" s="1547"/>
      <c r="I801" s="1547"/>
      <c r="J801" s="1547"/>
      <c r="K801" s="1545"/>
      <c r="L801" s="1533"/>
      <c r="M801" s="1533"/>
      <c r="N801" s="1533"/>
      <c r="O801" s="1533"/>
      <c r="P801" s="1533"/>
      <c r="Q801" s="1533"/>
      <c r="R801" s="1533"/>
      <c r="S801" s="1533"/>
      <c r="T801" s="1533"/>
      <c r="U801" s="1533"/>
      <c r="V801" s="1533"/>
      <c r="W801" s="1533"/>
      <c r="X801" s="1533"/>
      <c r="Y801" s="1533"/>
      <c r="Z801" s="1533"/>
    </row>
    <row r="802" spans="1:26" ht="12.75">
      <c r="A802" s="1533"/>
      <c r="B802" s="1545"/>
      <c r="C802" s="1545"/>
      <c r="D802" s="1546"/>
      <c r="E802" s="1547"/>
      <c r="F802" s="1547"/>
      <c r="G802" s="1547"/>
      <c r="H802" s="1547"/>
      <c r="I802" s="1547"/>
      <c r="J802" s="1547"/>
      <c r="K802" s="1545"/>
      <c r="L802" s="1533"/>
      <c r="M802" s="1533"/>
      <c r="N802" s="1533"/>
      <c r="O802" s="1533"/>
      <c r="P802" s="1533"/>
      <c r="Q802" s="1533"/>
      <c r="R802" s="1533"/>
      <c r="S802" s="1533"/>
      <c r="T802" s="1533"/>
      <c r="U802" s="1533"/>
      <c r="V802" s="1533"/>
      <c r="W802" s="1533"/>
      <c r="X802" s="1533"/>
      <c r="Y802" s="1533"/>
      <c r="Z802" s="1533"/>
    </row>
    <row r="803" spans="1:26" ht="12.75">
      <c r="A803" s="1533"/>
      <c r="B803" s="1545"/>
      <c r="C803" s="1545"/>
      <c r="D803" s="1546"/>
      <c r="E803" s="1547"/>
      <c r="F803" s="1547"/>
      <c r="G803" s="1547"/>
      <c r="H803" s="1547"/>
      <c r="I803" s="1547"/>
      <c r="J803" s="1547"/>
      <c r="K803" s="1545"/>
      <c r="L803" s="1533"/>
      <c r="M803" s="1533"/>
      <c r="N803" s="1533"/>
      <c r="O803" s="1533"/>
      <c r="P803" s="1533"/>
      <c r="Q803" s="1533"/>
      <c r="R803" s="1533"/>
      <c r="S803" s="1533"/>
      <c r="T803" s="1533"/>
      <c r="U803" s="1533"/>
      <c r="V803" s="1533"/>
      <c r="W803" s="1533"/>
      <c r="X803" s="1533"/>
      <c r="Y803" s="1533"/>
      <c r="Z803" s="1533"/>
    </row>
    <row r="804" spans="1:26" ht="12.75">
      <c r="A804" s="1533"/>
      <c r="B804" s="1545"/>
      <c r="C804" s="1545"/>
      <c r="D804" s="1546"/>
      <c r="E804" s="1547"/>
      <c r="F804" s="1547"/>
      <c r="G804" s="1547"/>
      <c r="H804" s="1547"/>
      <c r="I804" s="1547"/>
      <c r="J804" s="1547"/>
      <c r="K804" s="1545"/>
      <c r="L804" s="1533"/>
      <c r="M804" s="1533"/>
      <c r="N804" s="1533"/>
      <c r="O804" s="1533"/>
      <c r="P804" s="1533"/>
      <c r="Q804" s="1533"/>
      <c r="R804" s="1533"/>
      <c r="S804" s="1533"/>
      <c r="T804" s="1533"/>
      <c r="U804" s="1533"/>
      <c r="V804" s="1533"/>
      <c r="W804" s="1533"/>
      <c r="X804" s="1533"/>
      <c r="Y804" s="1533"/>
      <c r="Z804" s="1533"/>
    </row>
    <row r="805" spans="1:26" ht="12.75">
      <c r="A805" s="1533"/>
      <c r="B805" s="1545"/>
      <c r="C805" s="1545"/>
      <c r="D805" s="1546"/>
      <c r="E805" s="1547"/>
      <c r="F805" s="1547"/>
      <c r="G805" s="1547"/>
      <c r="H805" s="1547"/>
      <c r="I805" s="1547"/>
      <c r="J805" s="1547"/>
      <c r="K805" s="1545"/>
      <c r="L805" s="1533"/>
      <c r="M805" s="1533"/>
      <c r="N805" s="1533"/>
      <c r="O805" s="1533"/>
      <c r="P805" s="1533"/>
      <c r="Q805" s="1533"/>
      <c r="R805" s="1533"/>
      <c r="S805" s="1533"/>
      <c r="T805" s="1533"/>
      <c r="U805" s="1533"/>
      <c r="V805" s="1533"/>
      <c r="W805" s="1533"/>
      <c r="X805" s="1533"/>
      <c r="Y805" s="1533"/>
      <c r="Z805" s="1533"/>
    </row>
    <row r="806" spans="1:26" ht="12.75">
      <c r="A806" s="1533"/>
      <c r="B806" s="1545"/>
      <c r="C806" s="1545"/>
      <c r="D806" s="1546"/>
      <c r="E806" s="1547"/>
      <c r="F806" s="1547"/>
      <c r="G806" s="1547"/>
      <c r="H806" s="1547"/>
      <c r="I806" s="1547"/>
      <c r="J806" s="1547"/>
      <c r="K806" s="1545"/>
      <c r="L806" s="1533"/>
      <c r="M806" s="1533"/>
      <c r="N806" s="1533"/>
      <c r="O806" s="1533"/>
      <c r="P806" s="1533"/>
      <c r="Q806" s="1533"/>
      <c r="R806" s="1533"/>
      <c r="S806" s="1533"/>
      <c r="T806" s="1533"/>
      <c r="U806" s="1533"/>
      <c r="V806" s="1533"/>
      <c r="W806" s="1533"/>
      <c r="X806" s="1533"/>
      <c r="Y806" s="1533"/>
      <c r="Z806" s="1533"/>
    </row>
    <row r="807" spans="1:26" ht="12.75">
      <c r="A807" s="1533"/>
      <c r="B807" s="1545"/>
      <c r="C807" s="1545"/>
      <c r="D807" s="1546"/>
      <c r="E807" s="1547"/>
      <c r="F807" s="1547"/>
      <c r="G807" s="1547"/>
      <c r="H807" s="1547"/>
      <c r="I807" s="1547"/>
      <c r="J807" s="1547"/>
      <c r="K807" s="1545"/>
      <c r="L807" s="1533"/>
      <c r="M807" s="1533"/>
      <c r="N807" s="1533"/>
      <c r="O807" s="1533"/>
      <c r="P807" s="1533"/>
      <c r="Q807" s="1533"/>
      <c r="R807" s="1533"/>
      <c r="S807" s="1533"/>
      <c r="T807" s="1533"/>
      <c r="U807" s="1533"/>
      <c r="V807" s="1533"/>
      <c r="W807" s="1533"/>
      <c r="X807" s="1533"/>
      <c r="Y807" s="1533"/>
      <c r="Z807" s="1533"/>
    </row>
    <row r="808" spans="1:26" ht="12.75">
      <c r="A808" s="1533"/>
      <c r="B808" s="1545"/>
      <c r="C808" s="1545"/>
      <c r="D808" s="1546"/>
      <c r="E808" s="1547"/>
      <c r="F808" s="1547"/>
      <c r="G808" s="1547"/>
      <c r="H808" s="1547"/>
      <c r="I808" s="1547"/>
      <c r="J808" s="1547"/>
      <c r="K808" s="1545"/>
      <c r="L808" s="1533"/>
      <c r="M808" s="1533"/>
      <c r="N808" s="1533"/>
      <c r="O808" s="1533"/>
      <c r="P808" s="1533"/>
      <c r="Q808" s="1533"/>
      <c r="R808" s="1533"/>
      <c r="S808" s="1533"/>
      <c r="T808" s="1533"/>
      <c r="U808" s="1533"/>
      <c r="V808" s="1533"/>
      <c r="W808" s="1533"/>
      <c r="X808" s="1533"/>
      <c r="Y808" s="1533"/>
      <c r="Z808" s="1533"/>
    </row>
    <row r="809" spans="1:26" ht="12.75">
      <c r="A809" s="1533"/>
      <c r="B809" s="1545"/>
      <c r="C809" s="1545"/>
      <c r="D809" s="1546"/>
      <c r="E809" s="1547"/>
      <c r="F809" s="1547"/>
      <c r="G809" s="1547"/>
      <c r="H809" s="1547"/>
      <c r="I809" s="1547"/>
      <c r="J809" s="1547"/>
      <c r="K809" s="1545"/>
      <c r="L809" s="1533"/>
      <c r="M809" s="1533"/>
      <c r="N809" s="1533"/>
      <c r="O809" s="1533"/>
      <c r="P809" s="1533"/>
      <c r="Q809" s="1533"/>
      <c r="R809" s="1533"/>
      <c r="S809" s="1533"/>
      <c r="T809" s="1533"/>
      <c r="U809" s="1533"/>
      <c r="V809" s="1533"/>
      <c r="W809" s="1533"/>
      <c r="X809" s="1533"/>
      <c r="Y809" s="1533"/>
      <c r="Z809" s="1533"/>
    </row>
    <row r="810" spans="1:26" ht="12.75">
      <c r="A810" s="1533"/>
      <c r="B810" s="1545"/>
      <c r="C810" s="1545"/>
      <c r="D810" s="1546"/>
      <c r="E810" s="1547"/>
      <c r="F810" s="1547"/>
      <c r="G810" s="1547"/>
      <c r="H810" s="1547"/>
      <c r="I810" s="1547"/>
      <c r="J810" s="1547"/>
      <c r="K810" s="1545"/>
      <c r="L810" s="1533"/>
      <c r="M810" s="1533"/>
      <c r="N810" s="1533"/>
      <c r="O810" s="1533"/>
      <c r="P810" s="1533"/>
      <c r="Q810" s="1533"/>
      <c r="R810" s="1533"/>
      <c r="S810" s="1533"/>
      <c r="T810" s="1533"/>
      <c r="U810" s="1533"/>
      <c r="V810" s="1533"/>
      <c r="W810" s="1533"/>
      <c r="X810" s="1533"/>
      <c r="Y810" s="1533"/>
      <c r="Z810" s="1533"/>
    </row>
    <row r="811" spans="1:26" ht="12.75">
      <c r="A811" s="1533"/>
      <c r="B811" s="1545"/>
      <c r="C811" s="1545"/>
      <c r="D811" s="1546"/>
      <c r="E811" s="1547"/>
      <c r="F811" s="1547"/>
      <c r="G811" s="1547"/>
      <c r="H811" s="1547"/>
      <c r="I811" s="1547"/>
      <c r="J811" s="1547"/>
      <c r="K811" s="1545"/>
      <c r="L811" s="1533"/>
      <c r="M811" s="1533"/>
      <c r="N811" s="1533"/>
      <c r="O811" s="1533"/>
      <c r="P811" s="1533"/>
      <c r="Q811" s="1533"/>
      <c r="R811" s="1533"/>
      <c r="S811" s="1533"/>
      <c r="T811" s="1533"/>
      <c r="U811" s="1533"/>
      <c r="V811" s="1533"/>
      <c r="W811" s="1533"/>
      <c r="X811" s="1533"/>
      <c r="Y811" s="1533"/>
      <c r="Z811" s="1533"/>
    </row>
    <row r="812" spans="1:26" ht="12.75">
      <c r="A812" s="1533"/>
      <c r="B812" s="1545"/>
      <c r="C812" s="1545"/>
      <c r="D812" s="1546"/>
      <c r="E812" s="1547"/>
      <c r="F812" s="1547"/>
      <c r="G812" s="1547"/>
      <c r="H812" s="1547"/>
      <c r="I812" s="1547"/>
      <c r="J812" s="1547"/>
      <c r="K812" s="1545"/>
      <c r="L812" s="1533"/>
      <c r="M812" s="1533"/>
      <c r="N812" s="1533"/>
      <c r="O812" s="1533"/>
      <c r="P812" s="1533"/>
      <c r="Q812" s="1533"/>
      <c r="R812" s="1533"/>
      <c r="S812" s="1533"/>
      <c r="T812" s="1533"/>
      <c r="U812" s="1533"/>
      <c r="V812" s="1533"/>
      <c r="W812" s="1533"/>
      <c r="X812" s="1533"/>
      <c r="Y812" s="1533"/>
      <c r="Z812" s="1533"/>
    </row>
    <row r="813" spans="1:26" ht="12.75">
      <c r="A813" s="1533"/>
      <c r="B813" s="1545"/>
      <c r="C813" s="1545"/>
      <c r="D813" s="1546"/>
      <c r="E813" s="1547"/>
      <c r="F813" s="1547"/>
      <c r="G813" s="1547"/>
      <c r="H813" s="1547"/>
      <c r="I813" s="1547"/>
      <c r="J813" s="1547"/>
      <c r="K813" s="1545"/>
      <c r="L813" s="1533"/>
      <c r="M813" s="1533"/>
      <c r="N813" s="1533"/>
      <c r="O813" s="1533"/>
      <c r="P813" s="1533"/>
      <c r="Q813" s="1533"/>
      <c r="R813" s="1533"/>
      <c r="S813" s="1533"/>
      <c r="T813" s="1533"/>
      <c r="U813" s="1533"/>
      <c r="V813" s="1533"/>
      <c r="W813" s="1533"/>
      <c r="X813" s="1533"/>
      <c r="Y813" s="1533"/>
      <c r="Z813" s="1533"/>
    </row>
    <row r="814" spans="1:26" ht="12.75">
      <c r="A814" s="1533"/>
      <c r="B814" s="1545"/>
      <c r="C814" s="1545"/>
      <c r="D814" s="1546"/>
      <c r="E814" s="1547"/>
      <c r="F814" s="1547"/>
      <c r="G814" s="1547"/>
      <c r="H814" s="1547"/>
      <c r="I814" s="1547"/>
      <c r="J814" s="1547"/>
      <c r="K814" s="1545"/>
      <c r="L814" s="1533"/>
      <c r="M814" s="1533"/>
      <c r="N814" s="1533"/>
      <c r="O814" s="1533"/>
      <c r="P814" s="1533"/>
      <c r="Q814" s="1533"/>
      <c r="R814" s="1533"/>
      <c r="S814" s="1533"/>
      <c r="T814" s="1533"/>
      <c r="U814" s="1533"/>
      <c r="V814" s="1533"/>
      <c r="W814" s="1533"/>
      <c r="X814" s="1533"/>
      <c r="Y814" s="1533"/>
      <c r="Z814" s="1533"/>
    </row>
    <row r="815" spans="1:26" ht="12.75">
      <c r="A815" s="1533"/>
      <c r="B815" s="1545"/>
      <c r="C815" s="1545"/>
      <c r="D815" s="1546"/>
      <c r="E815" s="1547"/>
      <c r="F815" s="1547"/>
      <c r="G815" s="1547"/>
      <c r="H815" s="1547"/>
      <c r="I815" s="1547"/>
      <c r="J815" s="1547"/>
      <c r="K815" s="1545"/>
      <c r="L815" s="1533"/>
      <c r="M815" s="1533"/>
      <c r="N815" s="1533"/>
      <c r="O815" s="1533"/>
      <c r="P815" s="1533"/>
      <c r="Q815" s="1533"/>
      <c r="R815" s="1533"/>
      <c r="S815" s="1533"/>
      <c r="T815" s="1533"/>
      <c r="U815" s="1533"/>
      <c r="V815" s="1533"/>
      <c r="W815" s="1533"/>
      <c r="X815" s="1533"/>
      <c r="Y815" s="1533"/>
      <c r="Z815" s="1533"/>
    </row>
    <row r="816" spans="1:26" ht="12.75">
      <c r="A816" s="1533"/>
      <c r="B816" s="1545"/>
      <c r="C816" s="1545"/>
      <c r="D816" s="1546"/>
      <c r="E816" s="1547"/>
      <c r="F816" s="1547"/>
      <c r="G816" s="1547"/>
      <c r="H816" s="1547"/>
      <c r="I816" s="1547"/>
      <c r="J816" s="1547"/>
      <c r="K816" s="1545"/>
      <c r="L816" s="1533"/>
      <c r="M816" s="1533"/>
      <c r="N816" s="1533"/>
      <c r="O816" s="1533"/>
      <c r="P816" s="1533"/>
      <c r="Q816" s="1533"/>
      <c r="R816" s="1533"/>
      <c r="S816" s="1533"/>
      <c r="T816" s="1533"/>
      <c r="U816" s="1533"/>
      <c r="V816" s="1533"/>
      <c r="W816" s="1533"/>
      <c r="X816" s="1533"/>
      <c r="Y816" s="1533"/>
      <c r="Z816" s="1533"/>
    </row>
    <row r="817" spans="1:26" ht="12.75">
      <c r="A817" s="1533"/>
      <c r="B817" s="1545"/>
      <c r="C817" s="1545"/>
      <c r="D817" s="1546"/>
      <c r="E817" s="1547"/>
      <c r="F817" s="1547"/>
      <c r="G817" s="1547"/>
      <c r="H817" s="1547"/>
      <c r="I817" s="1547"/>
      <c r="J817" s="1547"/>
      <c r="K817" s="1545"/>
      <c r="L817" s="1533"/>
      <c r="M817" s="1533"/>
      <c r="N817" s="1533"/>
      <c r="O817" s="1533"/>
      <c r="P817" s="1533"/>
      <c r="Q817" s="1533"/>
      <c r="R817" s="1533"/>
      <c r="S817" s="1533"/>
      <c r="T817" s="1533"/>
      <c r="U817" s="1533"/>
      <c r="V817" s="1533"/>
      <c r="W817" s="1533"/>
      <c r="X817" s="1533"/>
      <c r="Y817" s="1533"/>
      <c r="Z817" s="1533"/>
    </row>
    <row r="818" spans="1:26" ht="12.75">
      <c r="A818" s="1533"/>
      <c r="B818" s="1545"/>
      <c r="C818" s="1545"/>
      <c r="D818" s="1546"/>
      <c r="E818" s="1547"/>
      <c r="F818" s="1547"/>
      <c r="G818" s="1547"/>
      <c r="H818" s="1547"/>
      <c r="I818" s="1547"/>
      <c r="J818" s="1547"/>
      <c r="K818" s="1545"/>
      <c r="L818" s="1533"/>
      <c r="M818" s="1533"/>
      <c r="N818" s="1533"/>
      <c r="O818" s="1533"/>
      <c r="P818" s="1533"/>
      <c r="Q818" s="1533"/>
      <c r="R818" s="1533"/>
      <c r="S818" s="1533"/>
      <c r="T818" s="1533"/>
      <c r="U818" s="1533"/>
      <c r="V818" s="1533"/>
      <c r="W818" s="1533"/>
      <c r="X818" s="1533"/>
      <c r="Y818" s="1533"/>
      <c r="Z818" s="1533"/>
    </row>
    <row r="819" spans="1:26" ht="12.75">
      <c r="A819" s="1533"/>
      <c r="B819" s="1545"/>
      <c r="C819" s="1545"/>
      <c r="D819" s="1546"/>
      <c r="E819" s="1547"/>
      <c r="F819" s="1547"/>
      <c r="G819" s="1547"/>
      <c r="H819" s="1547"/>
      <c r="I819" s="1547"/>
      <c r="J819" s="1547"/>
      <c r="K819" s="1545"/>
      <c r="L819" s="1533"/>
      <c r="M819" s="1533"/>
      <c r="N819" s="1533"/>
      <c r="O819" s="1533"/>
      <c r="P819" s="1533"/>
      <c r="Q819" s="1533"/>
      <c r="R819" s="1533"/>
      <c r="S819" s="1533"/>
      <c r="T819" s="1533"/>
      <c r="U819" s="1533"/>
      <c r="V819" s="1533"/>
      <c r="W819" s="1533"/>
      <c r="X819" s="1533"/>
      <c r="Y819" s="1533"/>
      <c r="Z819" s="1533"/>
    </row>
    <row r="820" spans="1:26" ht="12.75">
      <c r="A820" s="1533"/>
      <c r="B820" s="1545"/>
      <c r="C820" s="1545"/>
      <c r="D820" s="1546"/>
      <c r="E820" s="1547"/>
      <c r="F820" s="1547"/>
      <c r="G820" s="1547"/>
      <c r="H820" s="1547"/>
      <c r="I820" s="1547"/>
      <c r="J820" s="1547"/>
      <c r="K820" s="1545"/>
      <c r="L820" s="1533"/>
      <c r="M820" s="1533"/>
      <c r="N820" s="1533"/>
      <c r="O820" s="1533"/>
      <c r="P820" s="1533"/>
      <c r="Q820" s="1533"/>
      <c r="R820" s="1533"/>
      <c r="S820" s="1533"/>
      <c r="T820" s="1533"/>
      <c r="U820" s="1533"/>
      <c r="V820" s="1533"/>
      <c r="W820" s="1533"/>
      <c r="X820" s="1533"/>
      <c r="Y820" s="1533"/>
      <c r="Z820" s="1533"/>
    </row>
    <row r="821" spans="1:26" ht="12.75">
      <c r="A821" s="1533"/>
      <c r="B821" s="1545"/>
      <c r="C821" s="1545"/>
      <c r="D821" s="1546"/>
      <c r="E821" s="1547"/>
      <c r="F821" s="1547"/>
      <c r="G821" s="1547"/>
      <c r="H821" s="1547"/>
      <c r="I821" s="1547"/>
      <c r="J821" s="1547"/>
      <c r="K821" s="1545"/>
      <c r="L821" s="1533"/>
      <c r="M821" s="1533"/>
      <c r="N821" s="1533"/>
      <c r="O821" s="1533"/>
      <c r="P821" s="1533"/>
      <c r="Q821" s="1533"/>
      <c r="R821" s="1533"/>
      <c r="S821" s="1533"/>
      <c r="T821" s="1533"/>
      <c r="U821" s="1533"/>
      <c r="V821" s="1533"/>
      <c r="W821" s="1533"/>
      <c r="X821" s="1533"/>
      <c r="Y821" s="1533"/>
      <c r="Z821" s="1533"/>
    </row>
    <row r="822" spans="1:26" ht="12.75">
      <c r="A822" s="1533"/>
      <c r="B822" s="1545"/>
      <c r="C822" s="1545"/>
      <c r="D822" s="1546"/>
      <c r="E822" s="1547"/>
      <c r="F822" s="1547"/>
      <c r="G822" s="1547"/>
      <c r="H822" s="1547"/>
      <c r="I822" s="1547"/>
      <c r="J822" s="1547"/>
      <c r="K822" s="1545"/>
      <c r="L822" s="1533"/>
      <c r="M822" s="1533"/>
      <c r="N822" s="1533"/>
      <c r="O822" s="1533"/>
      <c r="P822" s="1533"/>
      <c r="Q822" s="1533"/>
      <c r="R822" s="1533"/>
      <c r="S822" s="1533"/>
      <c r="T822" s="1533"/>
      <c r="U822" s="1533"/>
      <c r="V822" s="1533"/>
      <c r="W822" s="1533"/>
      <c r="X822" s="1533"/>
      <c r="Y822" s="1533"/>
      <c r="Z822" s="1533"/>
    </row>
    <row r="823" spans="1:26" ht="12.75">
      <c r="A823" s="1533"/>
      <c r="B823" s="1545"/>
      <c r="C823" s="1545"/>
      <c r="D823" s="1546"/>
      <c r="E823" s="1547"/>
      <c r="F823" s="1547"/>
      <c r="G823" s="1547"/>
      <c r="H823" s="1547"/>
      <c r="I823" s="1547"/>
      <c r="J823" s="1547"/>
      <c r="K823" s="1545"/>
      <c r="L823" s="1533"/>
      <c r="M823" s="1533"/>
      <c r="N823" s="1533"/>
      <c r="O823" s="1533"/>
      <c r="P823" s="1533"/>
      <c r="Q823" s="1533"/>
      <c r="R823" s="1533"/>
      <c r="S823" s="1533"/>
      <c r="T823" s="1533"/>
      <c r="U823" s="1533"/>
      <c r="V823" s="1533"/>
      <c r="W823" s="1533"/>
      <c r="X823" s="1533"/>
      <c r="Y823" s="1533"/>
      <c r="Z823" s="1533"/>
    </row>
    <row r="824" spans="1:26" ht="12.75">
      <c r="A824" s="1533"/>
      <c r="B824" s="1545"/>
      <c r="C824" s="1545"/>
      <c r="D824" s="1546"/>
      <c r="E824" s="1547"/>
      <c r="F824" s="1547"/>
      <c r="G824" s="1547"/>
      <c r="H824" s="1547"/>
      <c r="I824" s="1547"/>
      <c r="J824" s="1547"/>
      <c r="K824" s="1545"/>
      <c r="L824" s="1533"/>
      <c r="M824" s="1533"/>
      <c r="N824" s="1533"/>
      <c r="O824" s="1533"/>
      <c r="P824" s="1533"/>
      <c r="Q824" s="1533"/>
      <c r="R824" s="1533"/>
      <c r="S824" s="1533"/>
      <c r="T824" s="1533"/>
      <c r="U824" s="1533"/>
      <c r="V824" s="1533"/>
      <c r="W824" s="1533"/>
      <c r="X824" s="1533"/>
      <c r="Y824" s="1533"/>
      <c r="Z824" s="1533"/>
    </row>
    <row r="825" spans="1:26" ht="12.75">
      <c r="A825" s="1533"/>
      <c r="B825" s="1545"/>
      <c r="C825" s="1545"/>
      <c r="D825" s="1546"/>
      <c r="E825" s="1547"/>
      <c r="F825" s="1547"/>
      <c r="G825" s="1547"/>
      <c r="H825" s="1547"/>
      <c r="I825" s="1547"/>
      <c r="J825" s="1547"/>
      <c r="K825" s="1545"/>
      <c r="L825" s="1533"/>
      <c r="M825" s="1533"/>
      <c r="N825" s="1533"/>
      <c r="O825" s="1533"/>
      <c r="P825" s="1533"/>
      <c r="Q825" s="1533"/>
      <c r="R825" s="1533"/>
      <c r="S825" s="1533"/>
      <c r="T825" s="1533"/>
      <c r="U825" s="1533"/>
      <c r="V825" s="1533"/>
      <c r="W825" s="1533"/>
      <c r="X825" s="1533"/>
      <c r="Y825" s="1533"/>
      <c r="Z825" s="1533"/>
    </row>
    <row r="826" spans="1:26" ht="12.75">
      <c r="A826" s="1533"/>
      <c r="B826" s="1545"/>
      <c r="C826" s="1545"/>
      <c r="D826" s="1546"/>
      <c r="E826" s="1547"/>
      <c r="F826" s="1547"/>
      <c r="G826" s="1547"/>
      <c r="H826" s="1547"/>
      <c r="I826" s="1547"/>
      <c r="J826" s="1547"/>
      <c r="K826" s="1545"/>
      <c r="L826" s="1533"/>
      <c r="M826" s="1533"/>
      <c r="N826" s="1533"/>
      <c r="O826" s="1533"/>
      <c r="P826" s="1533"/>
      <c r="Q826" s="1533"/>
      <c r="R826" s="1533"/>
      <c r="S826" s="1533"/>
      <c r="T826" s="1533"/>
      <c r="U826" s="1533"/>
      <c r="V826" s="1533"/>
      <c r="W826" s="1533"/>
      <c r="X826" s="1533"/>
      <c r="Y826" s="1533"/>
      <c r="Z826" s="1533"/>
    </row>
    <row r="827" spans="1:26" ht="12.75">
      <c r="A827" s="1533"/>
      <c r="B827" s="1545"/>
      <c r="C827" s="1545"/>
      <c r="D827" s="1546"/>
      <c r="E827" s="1547"/>
      <c r="F827" s="1547"/>
      <c r="G827" s="1547"/>
      <c r="H827" s="1547"/>
      <c r="I827" s="1547"/>
      <c r="J827" s="1547"/>
      <c r="K827" s="1545"/>
      <c r="L827" s="1533"/>
      <c r="M827" s="1533"/>
      <c r="N827" s="1533"/>
      <c r="O827" s="1533"/>
      <c r="P827" s="1533"/>
      <c r="Q827" s="1533"/>
      <c r="R827" s="1533"/>
      <c r="S827" s="1533"/>
      <c r="T827" s="1533"/>
      <c r="U827" s="1533"/>
      <c r="V827" s="1533"/>
      <c r="W827" s="1533"/>
      <c r="X827" s="1533"/>
      <c r="Y827" s="1533"/>
      <c r="Z827" s="1533"/>
    </row>
    <row r="828" spans="1:26" ht="12.75">
      <c r="A828" s="1533"/>
      <c r="B828" s="1545"/>
      <c r="C828" s="1545"/>
      <c r="D828" s="1546"/>
      <c r="E828" s="1547"/>
      <c r="F828" s="1547"/>
      <c r="G828" s="1547"/>
      <c r="H828" s="1547"/>
      <c r="I828" s="1547"/>
      <c r="J828" s="1547"/>
      <c r="K828" s="1545"/>
      <c r="L828" s="1533"/>
      <c r="M828" s="1533"/>
      <c r="N828" s="1533"/>
      <c r="O828" s="1533"/>
      <c r="P828" s="1533"/>
      <c r="Q828" s="1533"/>
      <c r="R828" s="1533"/>
      <c r="S828" s="1533"/>
      <c r="T828" s="1533"/>
      <c r="U828" s="1533"/>
      <c r="V828" s="1533"/>
      <c r="W828" s="1533"/>
      <c r="X828" s="1533"/>
      <c r="Y828" s="1533"/>
      <c r="Z828" s="1533"/>
    </row>
    <row r="829" spans="1:26" ht="12.75">
      <c r="A829" s="1533"/>
      <c r="B829" s="1545"/>
      <c r="C829" s="1545"/>
      <c r="D829" s="1546"/>
      <c r="E829" s="1547"/>
      <c r="F829" s="1547"/>
      <c r="G829" s="1547"/>
      <c r="H829" s="1547"/>
      <c r="I829" s="1547"/>
      <c r="J829" s="1547"/>
      <c r="K829" s="1545"/>
      <c r="L829" s="1533"/>
      <c r="M829" s="1533"/>
      <c r="N829" s="1533"/>
      <c r="O829" s="1533"/>
      <c r="P829" s="1533"/>
      <c r="Q829" s="1533"/>
      <c r="R829" s="1533"/>
      <c r="S829" s="1533"/>
      <c r="T829" s="1533"/>
      <c r="U829" s="1533"/>
      <c r="V829" s="1533"/>
      <c r="W829" s="1533"/>
      <c r="X829" s="1533"/>
      <c r="Y829" s="1533"/>
      <c r="Z829" s="1533"/>
    </row>
    <row r="830" spans="1:26" ht="12.75">
      <c r="A830" s="1533"/>
      <c r="B830" s="1545"/>
      <c r="C830" s="1545"/>
      <c r="D830" s="1546"/>
      <c r="E830" s="1547"/>
      <c r="F830" s="1547"/>
      <c r="G830" s="1547"/>
      <c r="H830" s="1547"/>
      <c r="I830" s="1547"/>
      <c r="J830" s="1547"/>
      <c r="K830" s="1545"/>
      <c r="L830" s="1533"/>
      <c r="M830" s="1533"/>
      <c r="N830" s="1533"/>
      <c r="O830" s="1533"/>
      <c r="P830" s="1533"/>
      <c r="Q830" s="1533"/>
      <c r="R830" s="1533"/>
      <c r="S830" s="1533"/>
      <c r="T830" s="1533"/>
      <c r="U830" s="1533"/>
      <c r="V830" s="1533"/>
      <c r="W830" s="1533"/>
      <c r="X830" s="1533"/>
      <c r="Y830" s="1533"/>
      <c r="Z830" s="1533"/>
    </row>
    <row r="831" spans="1:26" ht="12.75">
      <c r="A831" s="1533"/>
      <c r="B831" s="1545"/>
      <c r="C831" s="1545"/>
      <c r="D831" s="1546"/>
      <c r="E831" s="1547"/>
      <c r="F831" s="1547"/>
      <c r="G831" s="1547"/>
      <c r="H831" s="1547"/>
      <c r="I831" s="1547"/>
      <c r="J831" s="1547"/>
      <c r="K831" s="1545"/>
      <c r="L831" s="1533"/>
      <c r="M831" s="1533"/>
      <c r="N831" s="1533"/>
      <c r="O831" s="1533"/>
      <c r="P831" s="1533"/>
      <c r="Q831" s="1533"/>
      <c r="R831" s="1533"/>
      <c r="S831" s="1533"/>
      <c r="T831" s="1533"/>
      <c r="U831" s="1533"/>
      <c r="V831" s="1533"/>
      <c r="W831" s="1533"/>
      <c r="X831" s="1533"/>
      <c r="Y831" s="1533"/>
      <c r="Z831" s="1533"/>
    </row>
    <row r="832" spans="1:26" ht="12.75">
      <c r="A832" s="1533"/>
      <c r="B832" s="1545"/>
      <c r="C832" s="1545"/>
      <c r="D832" s="1546"/>
      <c r="E832" s="1547"/>
      <c r="F832" s="1547"/>
      <c r="G832" s="1547"/>
      <c r="H832" s="1547"/>
      <c r="I832" s="1547"/>
      <c r="J832" s="1547"/>
      <c r="K832" s="1545"/>
      <c r="L832" s="1533"/>
      <c r="M832" s="1533"/>
      <c r="N832" s="1533"/>
      <c r="O832" s="1533"/>
      <c r="P832" s="1533"/>
      <c r="Q832" s="1533"/>
      <c r="R832" s="1533"/>
      <c r="S832" s="1533"/>
      <c r="T832" s="1533"/>
      <c r="U832" s="1533"/>
      <c r="V832" s="1533"/>
      <c r="W832" s="1533"/>
      <c r="X832" s="1533"/>
      <c r="Y832" s="1533"/>
      <c r="Z832" s="1533"/>
    </row>
    <row r="833" spans="1:26" ht="12.75">
      <c r="A833" s="1533"/>
      <c r="B833" s="1545"/>
      <c r="C833" s="1545"/>
      <c r="D833" s="1546"/>
      <c r="E833" s="1547"/>
      <c r="F833" s="1547"/>
      <c r="G833" s="1547"/>
      <c r="H833" s="1547"/>
      <c r="I833" s="1547"/>
      <c r="J833" s="1547"/>
      <c r="K833" s="1545"/>
      <c r="L833" s="1533"/>
      <c r="M833" s="1533"/>
      <c r="N833" s="1533"/>
      <c r="O833" s="1533"/>
      <c r="P833" s="1533"/>
      <c r="Q833" s="1533"/>
      <c r="R833" s="1533"/>
      <c r="S833" s="1533"/>
      <c r="T833" s="1533"/>
      <c r="U833" s="1533"/>
      <c r="V833" s="1533"/>
      <c r="W833" s="1533"/>
      <c r="X833" s="1533"/>
      <c r="Y833" s="1533"/>
      <c r="Z833" s="1533"/>
    </row>
    <row r="834" spans="1:26" ht="12.75">
      <c r="A834" s="1533"/>
      <c r="B834" s="1545"/>
      <c r="C834" s="1545"/>
      <c r="D834" s="1546"/>
      <c r="E834" s="1547"/>
      <c r="F834" s="1547"/>
      <c r="G834" s="1547"/>
      <c r="H834" s="1547"/>
      <c r="I834" s="1547"/>
      <c r="J834" s="1547"/>
      <c r="K834" s="1545"/>
      <c r="L834" s="1533"/>
      <c r="M834" s="1533"/>
      <c r="N834" s="1533"/>
      <c r="O834" s="1533"/>
      <c r="P834" s="1533"/>
      <c r="Q834" s="1533"/>
      <c r="R834" s="1533"/>
      <c r="S834" s="1533"/>
      <c r="T834" s="1533"/>
      <c r="U834" s="1533"/>
      <c r="V834" s="1533"/>
      <c r="W834" s="1533"/>
      <c r="X834" s="1533"/>
      <c r="Y834" s="1533"/>
      <c r="Z834" s="1533"/>
    </row>
    <row r="835" spans="1:26" ht="12.75">
      <c r="A835" s="1533"/>
      <c r="B835" s="1545"/>
      <c r="C835" s="1545"/>
      <c r="D835" s="1546"/>
      <c r="E835" s="1547"/>
      <c r="F835" s="1547"/>
      <c r="G835" s="1547"/>
      <c r="H835" s="1547"/>
      <c r="I835" s="1547"/>
      <c r="J835" s="1547"/>
      <c r="K835" s="1545"/>
      <c r="L835" s="1533"/>
      <c r="M835" s="1533"/>
      <c r="N835" s="1533"/>
      <c r="O835" s="1533"/>
      <c r="P835" s="1533"/>
      <c r="Q835" s="1533"/>
      <c r="R835" s="1533"/>
      <c r="S835" s="1533"/>
      <c r="T835" s="1533"/>
      <c r="U835" s="1533"/>
      <c r="V835" s="1533"/>
      <c r="W835" s="1533"/>
      <c r="X835" s="1533"/>
      <c r="Y835" s="1533"/>
      <c r="Z835" s="1533"/>
    </row>
    <row r="836" spans="1:26" ht="12.75">
      <c r="A836" s="1533"/>
      <c r="B836" s="1545"/>
      <c r="C836" s="1545"/>
      <c r="D836" s="1546"/>
      <c r="E836" s="1547"/>
      <c r="F836" s="1547"/>
      <c r="G836" s="1547"/>
      <c r="H836" s="1547"/>
      <c r="I836" s="1547"/>
      <c r="J836" s="1547"/>
      <c r="K836" s="1545"/>
      <c r="L836" s="1533"/>
      <c r="M836" s="1533"/>
      <c r="N836" s="1533"/>
      <c r="O836" s="1533"/>
      <c r="P836" s="1533"/>
      <c r="Q836" s="1533"/>
      <c r="R836" s="1533"/>
      <c r="S836" s="1533"/>
      <c r="T836" s="1533"/>
      <c r="U836" s="1533"/>
      <c r="V836" s="1533"/>
      <c r="W836" s="1533"/>
      <c r="X836" s="1533"/>
      <c r="Y836" s="1533"/>
      <c r="Z836" s="1533"/>
    </row>
    <row r="837" spans="1:26" ht="12.75">
      <c r="A837" s="1533"/>
      <c r="B837" s="1545"/>
      <c r="C837" s="1545"/>
      <c r="D837" s="1546"/>
      <c r="E837" s="1547"/>
      <c r="F837" s="1547"/>
      <c r="G837" s="1547"/>
      <c r="H837" s="1547"/>
      <c r="I837" s="1547"/>
      <c r="J837" s="1547"/>
      <c r="K837" s="1545"/>
      <c r="L837" s="1533"/>
      <c r="M837" s="1533"/>
      <c r="N837" s="1533"/>
      <c r="O837" s="1533"/>
      <c r="P837" s="1533"/>
      <c r="Q837" s="1533"/>
      <c r="R837" s="1533"/>
      <c r="S837" s="1533"/>
      <c r="T837" s="1533"/>
      <c r="U837" s="1533"/>
      <c r="V837" s="1533"/>
      <c r="W837" s="1533"/>
      <c r="X837" s="1533"/>
      <c r="Y837" s="1533"/>
      <c r="Z837" s="1533"/>
    </row>
    <row r="838" spans="1:26" ht="12.75">
      <c r="A838" s="1533"/>
      <c r="B838" s="1545"/>
      <c r="C838" s="1545"/>
      <c r="D838" s="1546"/>
      <c r="E838" s="1547"/>
      <c r="F838" s="1547"/>
      <c r="G838" s="1547"/>
      <c r="H838" s="1547"/>
      <c r="I838" s="1547"/>
      <c r="J838" s="1547"/>
      <c r="K838" s="1545"/>
      <c r="L838" s="1533"/>
      <c r="M838" s="1533"/>
      <c r="N838" s="1533"/>
      <c r="O838" s="1533"/>
      <c r="P838" s="1533"/>
      <c r="Q838" s="1533"/>
      <c r="R838" s="1533"/>
      <c r="S838" s="1533"/>
      <c r="T838" s="1533"/>
      <c r="U838" s="1533"/>
      <c r="V838" s="1533"/>
      <c r="W838" s="1533"/>
      <c r="X838" s="1533"/>
      <c r="Y838" s="1533"/>
      <c r="Z838" s="1533"/>
    </row>
    <row r="839" spans="1:26" ht="12.75">
      <c r="A839" s="1533"/>
      <c r="B839" s="1545"/>
      <c r="C839" s="1545"/>
      <c r="D839" s="1546"/>
      <c r="E839" s="1547"/>
      <c r="F839" s="1547"/>
      <c r="G839" s="1547"/>
      <c r="H839" s="1547"/>
      <c r="I839" s="1547"/>
      <c r="J839" s="1547"/>
      <c r="K839" s="1545"/>
      <c r="L839" s="1533"/>
      <c r="M839" s="1533"/>
      <c r="N839" s="1533"/>
      <c r="O839" s="1533"/>
      <c r="P839" s="1533"/>
      <c r="Q839" s="1533"/>
      <c r="R839" s="1533"/>
      <c r="S839" s="1533"/>
      <c r="T839" s="1533"/>
      <c r="U839" s="1533"/>
      <c r="V839" s="1533"/>
      <c r="W839" s="1533"/>
      <c r="X839" s="1533"/>
      <c r="Y839" s="1533"/>
      <c r="Z839" s="1533"/>
    </row>
    <row r="840" spans="1:26" ht="12.75">
      <c r="A840" s="1533"/>
      <c r="B840" s="1545"/>
      <c r="C840" s="1545"/>
      <c r="D840" s="1546"/>
      <c r="E840" s="1547"/>
      <c r="F840" s="1547"/>
      <c r="G840" s="1547"/>
      <c r="H840" s="1547"/>
      <c r="I840" s="1547"/>
      <c r="J840" s="1547"/>
      <c r="K840" s="1545"/>
      <c r="L840" s="1533"/>
      <c r="M840" s="1533"/>
      <c r="N840" s="1533"/>
      <c r="O840" s="1533"/>
      <c r="P840" s="1533"/>
      <c r="Q840" s="1533"/>
      <c r="R840" s="1533"/>
      <c r="S840" s="1533"/>
      <c r="T840" s="1533"/>
      <c r="U840" s="1533"/>
      <c r="V840" s="1533"/>
      <c r="W840" s="1533"/>
      <c r="X840" s="1533"/>
      <c r="Y840" s="1533"/>
      <c r="Z840" s="1533"/>
    </row>
    <row r="841" spans="1:26" ht="12.75">
      <c r="A841" s="1533"/>
      <c r="B841" s="1545"/>
      <c r="C841" s="1545"/>
      <c r="D841" s="1546"/>
      <c r="E841" s="1547"/>
      <c r="F841" s="1547"/>
      <c r="G841" s="1547"/>
      <c r="H841" s="1547"/>
      <c r="I841" s="1547"/>
      <c r="J841" s="1547"/>
      <c r="K841" s="1545"/>
      <c r="L841" s="1533"/>
      <c r="M841" s="1533"/>
      <c r="N841" s="1533"/>
      <c r="O841" s="1533"/>
      <c r="P841" s="1533"/>
      <c r="Q841" s="1533"/>
      <c r="R841" s="1533"/>
      <c r="S841" s="1533"/>
      <c r="T841" s="1533"/>
      <c r="U841" s="1533"/>
      <c r="V841" s="1533"/>
      <c r="W841" s="1533"/>
      <c r="X841" s="1533"/>
      <c r="Y841" s="1533"/>
      <c r="Z841" s="1533"/>
    </row>
    <row r="842" spans="1:26" ht="12.75">
      <c r="A842" s="1533"/>
      <c r="B842" s="1545"/>
      <c r="C842" s="1545"/>
      <c r="D842" s="1546"/>
      <c r="E842" s="1547"/>
      <c r="F842" s="1547"/>
      <c r="G842" s="1547"/>
      <c r="H842" s="1547"/>
      <c r="I842" s="1547"/>
      <c r="J842" s="1547"/>
      <c r="K842" s="1545"/>
      <c r="L842" s="1533"/>
      <c r="M842" s="1533"/>
      <c r="N842" s="1533"/>
      <c r="O842" s="1533"/>
      <c r="P842" s="1533"/>
      <c r="Q842" s="1533"/>
      <c r="R842" s="1533"/>
      <c r="S842" s="1533"/>
      <c r="T842" s="1533"/>
      <c r="U842" s="1533"/>
      <c r="V842" s="1533"/>
      <c r="W842" s="1533"/>
      <c r="X842" s="1533"/>
      <c r="Y842" s="1533"/>
      <c r="Z842" s="1533"/>
    </row>
    <row r="843" spans="1:26" ht="12.75">
      <c r="A843" s="1533"/>
      <c r="B843" s="1545"/>
      <c r="C843" s="1545"/>
      <c r="D843" s="1546"/>
      <c r="E843" s="1547"/>
      <c r="F843" s="1547"/>
      <c r="G843" s="1547"/>
      <c r="H843" s="1547"/>
      <c r="I843" s="1547"/>
      <c r="J843" s="1547"/>
      <c r="K843" s="1545"/>
      <c r="L843" s="1533"/>
      <c r="M843" s="1533"/>
      <c r="N843" s="1533"/>
      <c r="O843" s="1533"/>
      <c r="P843" s="1533"/>
      <c r="Q843" s="1533"/>
      <c r="R843" s="1533"/>
      <c r="S843" s="1533"/>
      <c r="T843" s="1533"/>
      <c r="U843" s="1533"/>
      <c r="V843" s="1533"/>
      <c r="W843" s="1533"/>
      <c r="X843" s="1533"/>
      <c r="Y843" s="1533"/>
      <c r="Z843" s="1533"/>
    </row>
    <row r="844" spans="1:26" ht="12.75">
      <c r="A844" s="1533"/>
      <c r="B844" s="1545"/>
      <c r="C844" s="1545"/>
      <c r="D844" s="1546"/>
      <c r="E844" s="1547"/>
      <c r="F844" s="1547"/>
      <c r="G844" s="1547"/>
      <c r="H844" s="1547"/>
      <c r="I844" s="1547"/>
      <c r="J844" s="1547"/>
      <c r="K844" s="1545"/>
      <c r="L844" s="1533"/>
      <c r="M844" s="1533"/>
      <c r="N844" s="1533"/>
      <c r="O844" s="1533"/>
      <c r="P844" s="1533"/>
      <c r="Q844" s="1533"/>
      <c r="R844" s="1533"/>
      <c r="S844" s="1533"/>
      <c r="T844" s="1533"/>
      <c r="U844" s="1533"/>
      <c r="V844" s="1533"/>
      <c r="W844" s="1533"/>
      <c r="X844" s="1533"/>
      <c r="Y844" s="1533"/>
      <c r="Z844" s="1533"/>
    </row>
    <row r="845" spans="1:26" ht="12.75">
      <c r="A845" s="1533"/>
      <c r="B845" s="1545"/>
      <c r="C845" s="1545"/>
      <c r="D845" s="1546"/>
      <c r="E845" s="1547"/>
      <c r="F845" s="1547"/>
      <c r="G845" s="1547"/>
      <c r="H845" s="1547"/>
      <c r="I845" s="1547"/>
      <c r="J845" s="1547"/>
      <c r="K845" s="1545"/>
      <c r="L845" s="1533"/>
      <c r="M845" s="1533"/>
      <c r="N845" s="1533"/>
      <c r="O845" s="1533"/>
      <c r="P845" s="1533"/>
      <c r="Q845" s="1533"/>
      <c r="R845" s="1533"/>
      <c r="S845" s="1533"/>
      <c r="T845" s="1533"/>
      <c r="U845" s="1533"/>
      <c r="V845" s="1533"/>
      <c r="W845" s="1533"/>
      <c r="X845" s="1533"/>
      <c r="Y845" s="1533"/>
      <c r="Z845" s="1533"/>
    </row>
    <row r="846" spans="1:26" ht="12.75">
      <c r="A846" s="1533"/>
      <c r="B846" s="1545"/>
      <c r="C846" s="1545"/>
      <c r="D846" s="1546"/>
      <c r="E846" s="1547"/>
      <c r="F846" s="1547"/>
      <c r="G846" s="1547"/>
      <c r="H846" s="1547"/>
      <c r="I846" s="1547"/>
      <c r="J846" s="1547"/>
      <c r="K846" s="1545"/>
      <c r="L846" s="1533"/>
      <c r="M846" s="1533"/>
      <c r="N846" s="1533"/>
      <c r="O846" s="1533"/>
      <c r="P846" s="1533"/>
      <c r="Q846" s="1533"/>
      <c r="R846" s="1533"/>
      <c r="S846" s="1533"/>
      <c r="T846" s="1533"/>
      <c r="U846" s="1533"/>
      <c r="V846" s="1533"/>
      <c r="W846" s="1533"/>
      <c r="X846" s="1533"/>
      <c r="Y846" s="1533"/>
      <c r="Z846" s="1533"/>
    </row>
    <row r="847" spans="1:26" ht="12.75">
      <c r="A847" s="1533"/>
      <c r="B847" s="1545"/>
      <c r="C847" s="1545"/>
      <c r="D847" s="1546"/>
      <c r="E847" s="1547"/>
      <c r="F847" s="1547"/>
      <c r="G847" s="1547"/>
      <c r="H847" s="1547"/>
      <c r="I847" s="1547"/>
      <c r="J847" s="1547"/>
      <c r="K847" s="1545"/>
      <c r="L847" s="1533"/>
      <c r="M847" s="1533"/>
      <c r="N847" s="1533"/>
      <c r="O847" s="1533"/>
      <c r="P847" s="1533"/>
      <c r="Q847" s="1533"/>
      <c r="R847" s="1533"/>
      <c r="S847" s="1533"/>
      <c r="T847" s="1533"/>
      <c r="U847" s="1533"/>
      <c r="V847" s="1533"/>
      <c r="W847" s="1533"/>
      <c r="X847" s="1533"/>
      <c r="Y847" s="1533"/>
      <c r="Z847" s="1533"/>
    </row>
    <row r="848" spans="1:26" ht="12.75">
      <c r="A848" s="1533"/>
      <c r="B848" s="1545"/>
      <c r="C848" s="1545"/>
      <c r="D848" s="1546"/>
      <c r="E848" s="1547"/>
      <c r="F848" s="1547"/>
      <c r="G848" s="1547"/>
      <c r="H848" s="1547"/>
      <c r="I848" s="1547"/>
      <c r="J848" s="1547"/>
      <c r="K848" s="1545"/>
      <c r="L848" s="1533"/>
      <c r="M848" s="1533"/>
      <c r="N848" s="1533"/>
      <c r="O848" s="1533"/>
      <c r="P848" s="1533"/>
      <c r="Q848" s="1533"/>
      <c r="R848" s="1533"/>
      <c r="S848" s="1533"/>
      <c r="T848" s="1533"/>
      <c r="U848" s="1533"/>
      <c r="V848" s="1533"/>
      <c r="W848" s="1533"/>
      <c r="X848" s="1533"/>
      <c r="Y848" s="1533"/>
      <c r="Z848" s="1533"/>
    </row>
    <row r="849" spans="1:26" ht="12.75">
      <c r="A849" s="1533"/>
      <c r="B849" s="1545"/>
      <c r="C849" s="1545"/>
      <c r="D849" s="1546"/>
      <c r="E849" s="1547"/>
      <c r="F849" s="1547"/>
      <c r="G849" s="1547"/>
      <c r="H849" s="1547"/>
      <c r="I849" s="1547"/>
      <c r="J849" s="1547"/>
      <c r="K849" s="1545"/>
      <c r="L849" s="1533"/>
      <c r="M849" s="1533"/>
      <c r="N849" s="1533"/>
      <c r="O849" s="1533"/>
      <c r="P849" s="1533"/>
      <c r="Q849" s="1533"/>
      <c r="R849" s="1533"/>
      <c r="S849" s="1533"/>
      <c r="T849" s="1533"/>
      <c r="U849" s="1533"/>
      <c r="V849" s="1533"/>
      <c r="W849" s="1533"/>
      <c r="X849" s="1533"/>
      <c r="Y849" s="1533"/>
      <c r="Z849" s="1533"/>
    </row>
    <row r="850" spans="1:26" ht="12.75">
      <c r="A850" s="1533"/>
      <c r="B850" s="1545"/>
      <c r="C850" s="1545"/>
      <c r="D850" s="1546"/>
      <c r="E850" s="1547"/>
      <c r="F850" s="1547"/>
      <c r="G850" s="1547"/>
      <c r="H850" s="1547"/>
      <c r="I850" s="1547"/>
      <c r="J850" s="1547"/>
      <c r="K850" s="1545"/>
      <c r="L850" s="1533"/>
      <c r="M850" s="1533"/>
      <c r="N850" s="1533"/>
      <c r="O850" s="1533"/>
      <c r="P850" s="1533"/>
      <c r="Q850" s="1533"/>
      <c r="R850" s="1533"/>
      <c r="S850" s="1533"/>
      <c r="T850" s="1533"/>
      <c r="U850" s="1533"/>
      <c r="V850" s="1533"/>
      <c r="W850" s="1533"/>
      <c r="X850" s="1533"/>
      <c r="Y850" s="1533"/>
      <c r="Z850" s="1533"/>
    </row>
    <row r="851" spans="1:26" ht="12.75">
      <c r="A851" s="1533"/>
      <c r="B851" s="1545"/>
      <c r="C851" s="1545"/>
      <c r="D851" s="1546"/>
      <c r="E851" s="1547"/>
      <c r="F851" s="1547"/>
      <c r="G851" s="1547"/>
      <c r="H851" s="1547"/>
      <c r="I851" s="1547"/>
      <c r="J851" s="1547"/>
      <c r="K851" s="1545"/>
      <c r="L851" s="1533"/>
      <c r="M851" s="1533"/>
      <c r="N851" s="1533"/>
      <c r="O851" s="1533"/>
      <c r="P851" s="1533"/>
      <c r="Q851" s="1533"/>
      <c r="R851" s="1533"/>
      <c r="S851" s="1533"/>
      <c r="T851" s="1533"/>
      <c r="U851" s="1533"/>
      <c r="V851" s="1533"/>
      <c r="W851" s="1533"/>
      <c r="X851" s="1533"/>
      <c r="Y851" s="1533"/>
      <c r="Z851" s="1533"/>
    </row>
    <row r="852" spans="1:26" ht="12.75">
      <c r="A852" s="1533"/>
      <c r="B852" s="1545"/>
      <c r="C852" s="1545"/>
      <c r="D852" s="1546"/>
      <c r="E852" s="1547"/>
      <c r="F852" s="1547"/>
      <c r="G852" s="1547"/>
      <c r="H852" s="1547"/>
      <c r="I852" s="1547"/>
      <c r="J852" s="1547"/>
      <c r="K852" s="1545"/>
      <c r="L852" s="1533"/>
      <c r="M852" s="1533"/>
      <c r="N852" s="1533"/>
      <c r="O852" s="1533"/>
      <c r="P852" s="1533"/>
      <c r="Q852" s="1533"/>
      <c r="R852" s="1533"/>
      <c r="S852" s="1533"/>
      <c r="T852" s="1533"/>
      <c r="U852" s="1533"/>
      <c r="V852" s="1533"/>
      <c r="W852" s="1533"/>
      <c r="X852" s="1533"/>
      <c r="Y852" s="1533"/>
      <c r="Z852" s="1533"/>
    </row>
    <row r="853" spans="1:26" ht="12.75">
      <c r="A853" s="1533"/>
      <c r="B853" s="1545"/>
      <c r="C853" s="1545"/>
      <c r="D853" s="1546"/>
      <c r="E853" s="1547"/>
      <c r="F853" s="1547"/>
      <c r="G853" s="1547"/>
      <c r="H853" s="1547"/>
      <c r="I853" s="1547"/>
      <c r="J853" s="1547"/>
      <c r="K853" s="1545"/>
      <c r="L853" s="1533"/>
      <c r="M853" s="1533"/>
      <c r="N853" s="1533"/>
      <c r="O853" s="1533"/>
      <c r="P853" s="1533"/>
      <c r="Q853" s="1533"/>
      <c r="R853" s="1533"/>
      <c r="S853" s="1533"/>
      <c r="T853" s="1533"/>
      <c r="U853" s="1533"/>
      <c r="V853" s="1533"/>
      <c r="W853" s="1533"/>
      <c r="X853" s="1533"/>
      <c r="Y853" s="1533"/>
      <c r="Z853" s="1533"/>
    </row>
    <row r="854" spans="1:26" ht="12.75">
      <c r="A854" s="1533"/>
      <c r="B854" s="1545"/>
      <c r="C854" s="1545"/>
      <c r="D854" s="1546"/>
      <c r="E854" s="1547"/>
      <c r="F854" s="1547"/>
      <c r="G854" s="1547"/>
      <c r="H854" s="1547"/>
      <c r="I854" s="1547"/>
      <c r="J854" s="1547"/>
      <c r="K854" s="1545"/>
      <c r="L854" s="1533"/>
      <c r="M854" s="1533"/>
      <c r="N854" s="1533"/>
      <c r="O854" s="1533"/>
      <c r="P854" s="1533"/>
      <c r="Q854" s="1533"/>
      <c r="R854" s="1533"/>
      <c r="S854" s="1533"/>
      <c r="T854" s="1533"/>
      <c r="U854" s="1533"/>
      <c r="V854" s="1533"/>
      <c r="W854" s="1533"/>
      <c r="X854" s="1533"/>
      <c r="Y854" s="1533"/>
      <c r="Z854" s="1533"/>
    </row>
    <row r="855" spans="1:26" ht="12.75">
      <c r="A855" s="1533"/>
      <c r="B855" s="1545"/>
      <c r="C855" s="1545"/>
      <c r="D855" s="1546"/>
      <c r="E855" s="1547"/>
      <c r="F855" s="1547"/>
      <c r="G855" s="1547"/>
      <c r="H855" s="1547"/>
      <c r="I855" s="1547"/>
      <c r="J855" s="1547"/>
      <c r="K855" s="1545"/>
      <c r="L855" s="1533"/>
      <c r="M855" s="1533"/>
      <c r="N855" s="1533"/>
      <c r="O855" s="1533"/>
      <c r="P855" s="1533"/>
      <c r="Q855" s="1533"/>
      <c r="R855" s="1533"/>
      <c r="S855" s="1533"/>
      <c r="T855" s="1533"/>
      <c r="U855" s="1533"/>
      <c r="V855" s="1533"/>
      <c r="W855" s="1533"/>
      <c r="X855" s="1533"/>
      <c r="Y855" s="1533"/>
      <c r="Z855" s="1533"/>
    </row>
    <row r="856" spans="1:26" ht="12.75">
      <c r="A856" s="1533"/>
      <c r="B856" s="1545"/>
      <c r="C856" s="1545"/>
      <c r="D856" s="1546"/>
      <c r="E856" s="1547"/>
      <c r="F856" s="1547"/>
      <c r="G856" s="1547"/>
      <c r="H856" s="1547"/>
      <c r="I856" s="1547"/>
      <c r="J856" s="1547"/>
      <c r="K856" s="1545"/>
      <c r="L856" s="1533"/>
      <c r="M856" s="1533"/>
      <c r="N856" s="1533"/>
      <c r="O856" s="1533"/>
      <c r="P856" s="1533"/>
      <c r="Q856" s="1533"/>
      <c r="R856" s="1533"/>
      <c r="S856" s="1533"/>
      <c r="T856" s="1533"/>
      <c r="U856" s="1533"/>
      <c r="V856" s="1533"/>
      <c r="W856" s="1533"/>
      <c r="X856" s="1533"/>
      <c r="Y856" s="1533"/>
      <c r="Z856" s="1533"/>
    </row>
    <row r="857" spans="1:26" ht="12.75">
      <c r="A857" s="1533"/>
      <c r="B857" s="1545"/>
      <c r="C857" s="1545"/>
      <c r="D857" s="1546"/>
      <c r="E857" s="1547"/>
      <c r="F857" s="1547"/>
      <c r="G857" s="1547"/>
      <c r="H857" s="1547"/>
      <c r="I857" s="1547"/>
      <c r="J857" s="1547"/>
      <c r="K857" s="1545"/>
      <c r="L857" s="1533"/>
      <c r="M857" s="1533"/>
      <c r="N857" s="1533"/>
      <c r="O857" s="1533"/>
      <c r="P857" s="1533"/>
      <c r="Q857" s="1533"/>
      <c r="R857" s="1533"/>
      <c r="S857" s="1533"/>
      <c r="T857" s="1533"/>
      <c r="U857" s="1533"/>
      <c r="V857" s="1533"/>
      <c r="W857" s="1533"/>
      <c r="X857" s="1533"/>
      <c r="Y857" s="1533"/>
      <c r="Z857" s="1533"/>
    </row>
    <row r="858" spans="1:26" ht="12.75">
      <c r="A858" s="1533"/>
      <c r="B858" s="1545"/>
      <c r="C858" s="1545"/>
      <c r="D858" s="1546"/>
      <c r="E858" s="1547"/>
      <c r="F858" s="1547"/>
      <c r="G858" s="1547"/>
      <c r="H858" s="1547"/>
      <c r="I858" s="1547"/>
      <c r="J858" s="1547"/>
      <c r="K858" s="1545"/>
      <c r="L858" s="1533"/>
      <c r="M858" s="1533"/>
      <c r="N858" s="1533"/>
      <c r="O858" s="1533"/>
      <c r="P858" s="1533"/>
      <c r="Q858" s="1533"/>
      <c r="R858" s="1533"/>
      <c r="S858" s="1533"/>
      <c r="T858" s="1533"/>
      <c r="U858" s="1533"/>
      <c r="V858" s="1533"/>
      <c r="W858" s="1533"/>
      <c r="X858" s="1533"/>
      <c r="Y858" s="1533"/>
      <c r="Z858" s="1533"/>
    </row>
    <row r="859" spans="1:26" ht="12.75">
      <c r="A859" s="1533"/>
      <c r="B859" s="1545"/>
      <c r="C859" s="1545"/>
      <c r="D859" s="1546"/>
      <c r="E859" s="1547"/>
      <c r="F859" s="1547"/>
      <c r="G859" s="1547"/>
      <c r="H859" s="1547"/>
      <c r="I859" s="1547"/>
      <c r="J859" s="1547"/>
      <c r="K859" s="1545"/>
      <c r="L859" s="1533"/>
      <c r="M859" s="1533"/>
      <c r="N859" s="1533"/>
      <c r="O859" s="1533"/>
      <c r="P859" s="1533"/>
      <c r="Q859" s="1533"/>
      <c r="R859" s="1533"/>
      <c r="S859" s="1533"/>
      <c r="T859" s="1533"/>
      <c r="U859" s="1533"/>
      <c r="V859" s="1533"/>
      <c r="W859" s="1533"/>
      <c r="X859" s="1533"/>
      <c r="Y859" s="1533"/>
      <c r="Z859" s="1533"/>
    </row>
    <row r="860" spans="1:26" ht="12.75">
      <c r="A860" s="1533"/>
      <c r="B860" s="1545"/>
      <c r="C860" s="1545"/>
      <c r="D860" s="1546"/>
      <c r="E860" s="1547"/>
      <c r="F860" s="1547"/>
      <c r="G860" s="1547"/>
      <c r="H860" s="1547"/>
      <c r="I860" s="1547"/>
      <c r="J860" s="1547"/>
      <c r="K860" s="1545"/>
      <c r="L860" s="1533"/>
      <c r="M860" s="1533"/>
      <c r="N860" s="1533"/>
      <c r="O860" s="1533"/>
      <c r="P860" s="1533"/>
      <c r="Q860" s="1533"/>
      <c r="R860" s="1533"/>
      <c r="S860" s="1533"/>
      <c r="T860" s="1533"/>
      <c r="U860" s="1533"/>
      <c r="V860" s="1533"/>
      <c r="W860" s="1533"/>
      <c r="X860" s="1533"/>
      <c r="Y860" s="1533"/>
      <c r="Z860" s="1533"/>
    </row>
    <row r="861" spans="1:26" ht="12.75">
      <c r="A861" s="1533"/>
      <c r="B861" s="1545"/>
      <c r="C861" s="1545"/>
      <c r="D861" s="1546"/>
      <c r="E861" s="1547"/>
      <c r="F861" s="1547"/>
      <c r="G861" s="1547"/>
      <c r="H861" s="1547"/>
      <c r="I861" s="1547"/>
      <c r="J861" s="1547"/>
      <c r="K861" s="1545"/>
      <c r="L861" s="1533"/>
      <c r="M861" s="1533"/>
      <c r="N861" s="1533"/>
      <c r="O861" s="1533"/>
      <c r="P861" s="1533"/>
      <c r="Q861" s="1533"/>
      <c r="R861" s="1533"/>
      <c r="S861" s="1533"/>
      <c r="T861" s="1533"/>
      <c r="U861" s="1533"/>
      <c r="V861" s="1533"/>
      <c r="W861" s="1533"/>
      <c r="X861" s="1533"/>
      <c r="Y861" s="1533"/>
      <c r="Z861" s="1533"/>
    </row>
    <row r="862" spans="1:26" ht="12.75">
      <c r="A862" s="1533"/>
      <c r="B862" s="1545"/>
      <c r="C862" s="1545"/>
      <c r="D862" s="1546"/>
      <c r="E862" s="1547"/>
      <c r="F862" s="1547"/>
      <c r="G862" s="1547"/>
      <c r="H862" s="1547"/>
      <c r="I862" s="1547"/>
      <c r="J862" s="1547"/>
      <c r="K862" s="1545"/>
      <c r="L862" s="1533"/>
      <c r="M862" s="1533"/>
      <c r="N862" s="1533"/>
      <c r="O862" s="1533"/>
      <c r="P862" s="1533"/>
      <c r="Q862" s="1533"/>
      <c r="R862" s="1533"/>
      <c r="S862" s="1533"/>
      <c r="T862" s="1533"/>
      <c r="U862" s="1533"/>
      <c r="V862" s="1533"/>
      <c r="W862" s="1533"/>
      <c r="X862" s="1533"/>
      <c r="Y862" s="1533"/>
      <c r="Z862" s="1533"/>
    </row>
    <row r="863" spans="1:26" ht="12.75">
      <c r="A863" s="1533"/>
      <c r="B863" s="1545"/>
      <c r="C863" s="1545"/>
      <c r="D863" s="1546"/>
      <c r="E863" s="1547"/>
      <c r="F863" s="1547"/>
      <c r="G863" s="1547"/>
      <c r="H863" s="1547"/>
      <c r="I863" s="1547"/>
      <c r="J863" s="1547"/>
      <c r="K863" s="1545"/>
      <c r="L863" s="1533"/>
      <c r="M863" s="1533"/>
      <c r="N863" s="1533"/>
      <c r="O863" s="1533"/>
      <c r="P863" s="1533"/>
      <c r="Q863" s="1533"/>
      <c r="R863" s="1533"/>
      <c r="S863" s="1533"/>
      <c r="T863" s="1533"/>
      <c r="U863" s="1533"/>
      <c r="V863" s="1533"/>
      <c r="W863" s="1533"/>
      <c r="X863" s="1533"/>
      <c r="Y863" s="1533"/>
      <c r="Z863" s="1533"/>
    </row>
    <row r="864" spans="1:26" ht="12.75">
      <c r="A864" s="1533"/>
      <c r="B864" s="1545"/>
      <c r="C864" s="1545"/>
      <c r="D864" s="1546"/>
      <c r="E864" s="1547"/>
      <c r="F864" s="1547"/>
      <c r="G864" s="1547"/>
      <c r="H864" s="1547"/>
      <c r="I864" s="1547"/>
      <c r="J864" s="1547"/>
      <c r="K864" s="1545"/>
      <c r="L864" s="1533"/>
      <c r="M864" s="1533"/>
      <c r="N864" s="1533"/>
      <c r="O864" s="1533"/>
      <c r="P864" s="1533"/>
      <c r="Q864" s="1533"/>
      <c r="R864" s="1533"/>
      <c r="S864" s="1533"/>
      <c r="T864" s="1533"/>
      <c r="U864" s="1533"/>
      <c r="V864" s="1533"/>
      <c r="W864" s="1533"/>
      <c r="X864" s="1533"/>
      <c r="Y864" s="1533"/>
      <c r="Z864" s="1533"/>
    </row>
    <row r="865" spans="1:26" ht="12.75">
      <c r="A865" s="1533"/>
      <c r="B865" s="1545"/>
      <c r="C865" s="1545"/>
      <c r="D865" s="1546"/>
      <c r="E865" s="1547"/>
      <c r="F865" s="1547"/>
      <c r="G865" s="1547"/>
      <c r="H865" s="1547"/>
      <c r="I865" s="1547"/>
      <c r="J865" s="1547"/>
      <c r="K865" s="1545"/>
      <c r="L865" s="1533"/>
      <c r="M865" s="1533"/>
      <c r="N865" s="1533"/>
      <c r="O865" s="1533"/>
      <c r="P865" s="1533"/>
      <c r="Q865" s="1533"/>
      <c r="R865" s="1533"/>
      <c r="S865" s="1533"/>
      <c r="T865" s="1533"/>
      <c r="U865" s="1533"/>
      <c r="V865" s="1533"/>
      <c r="W865" s="1533"/>
      <c r="X865" s="1533"/>
      <c r="Y865" s="1533"/>
      <c r="Z865" s="1533"/>
    </row>
    <row r="866" spans="1:26" ht="12.75">
      <c r="A866" s="1533"/>
      <c r="B866" s="1545"/>
      <c r="C866" s="1545"/>
      <c r="D866" s="1546"/>
      <c r="E866" s="1547"/>
      <c r="F866" s="1547"/>
      <c r="G866" s="1547"/>
      <c r="H866" s="1547"/>
      <c r="I866" s="1547"/>
      <c r="J866" s="1547"/>
      <c r="K866" s="1545"/>
      <c r="L866" s="1533"/>
      <c r="M866" s="1533"/>
      <c r="N866" s="1533"/>
      <c r="O866" s="1533"/>
      <c r="P866" s="1533"/>
      <c r="Q866" s="1533"/>
      <c r="R866" s="1533"/>
      <c r="S866" s="1533"/>
      <c r="T866" s="1533"/>
      <c r="U866" s="1533"/>
      <c r="V866" s="1533"/>
      <c r="W866" s="1533"/>
      <c r="X866" s="1533"/>
      <c r="Y866" s="1533"/>
      <c r="Z866" s="1533"/>
    </row>
    <row r="867" spans="1:26" ht="12.75">
      <c r="A867" s="1533"/>
      <c r="B867" s="1545"/>
      <c r="C867" s="1545"/>
      <c r="D867" s="1546"/>
      <c r="E867" s="1547"/>
      <c r="F867" s="1547"/>
      <c r="G867" s="1547"/>
      <c r="H867" s="1547"/>
      <c r="I867" s="1547"/>
      <c r="J867" s="1547"/>
      <c r="K867" s="1545"/>
      <c r="L867" s="1533"/>
      <c r="M867" s="1533"/>
      <c r="N867" s="1533"/>
      <c r="O867" s="1533"/>
      <c r="P867" s="1533"/>
      <c r="Q867" s="1533"/>
      <c r="R867" s="1533"/>
      <c r="S867" s="1533"/>
      <c r="T867" s="1533"/>
      <c r="U867" s="1533"/>
      <c r="V867" s="1533"/>
      <c r="W867" s="1533"/>
      <c r="X867" s="1533"/>
      <c r="Y867" s="1533"/>
      <c r="Z867" s="1533"/>
    </row>
    <row r="868" spans="1:26" ht="12.75">
      <c r="A868" s="1533"/>
      <c r="B868" s="1545"/>
      <c r="C868" s="1545"/>
      <c r="D868" s="1546"/>
      <c r="E868" s="1547"/>
      <c r="F868" s="1547"/>
      <c r="G868" s="1547"/>
      <c r="H868" s="1547"/>
      <c r="I868" s="1547"/>
      <c r="J868" s="1547"/>
      <c r="K868" s="1545"/>
      <c r="L868" s="1533"/>
      <c r="M868" s="1533"/>
      <c r="N868" s="1533"/>
      <c r="O868" s="1533"/>
      <c r="P868" s="1533"/>
      <c r="Q868" s="1533"/>
      <c r="R868" s="1533"/>
      <c r="S868" s="1533"/>
      <c r="T868" s="1533"/>
      <c r="U868" s="1533"/>
      <c r="V868" s="1533"/>
      <c r="W868" s="1533"/>
      <c r="X868" s="1533"/>
      <c r="Y868" s="1533"/>
      <c r="Z868" s="1533"/>
    </row>
    <row r="869" spans="1:26" ht="12.75">
      <c r="A869" s="1533"/>
      <c r="B869" s="1545"/>
      <c r="C869" s="1545"/>
      <c r="D869" s="1546"/>
      <c r="E869" s="1547"/>
      <c r="F869" s="1547"/>
      <c r="G869" s="1547"/>
      <c r="H869" s="1547"/>
      <c r="I869" s="1547"/>
      <c r="J869" s="1547"/>
      <c r="K869" s="1545"/>
      <c r="L869" s="1533"/>
      <c r="M869" s="1533"/>
      <c r="N869" s="1533"/>
      <c r="O869" s="1533"/>
      <c r="P869" s="1533"/>
      <c r="Q869" s="1533"/>
      <c r="R869" s="1533"/>
      <c r="S869" s="1533"/>
      <c r="T869" s="1533"/>
      <c r="U869" s="1533"/>
      <c r="V869" s="1533"/>
      <c r="W869" s="1533"/>
      <c r="X869" s="1533"/>
      <c r="Y869" s="1533"/>
      <c r="Z869" s="1533"/>
    </row>
    <row r="870" spans="1:26" ht="12.75">
      <c r="A870" s="1533"/>
      <c r="B870" s="1545"/>
      <c r="C870" s="1545"/>
      <c r="D870" s="1546"/>
      <c r="E870" s="1547"/>
      <c r="F870" s="1547"/>
      <c r="G870" s="1547"/>
      <c r="H870" s="1547"/>
      <c r="I870" s="1547"/>
      <c r="J870" s="1547"/>
      <c r="K870" s="1545"/>
      <c r="L870" s="1533"/>
      <c r="M870" s="1533"/>
      <c r="N870" s="1533"/>
      <c r="O870" s="1533"/>
      <c r="P870" s="1533"/>
      <c r="Q870" s="1533"/>
      <c r="R870" s="1533"/>
      <c r="S870" s="1533"/>
      <c r="T870" s="1533"/>
      <c r="U870" s="1533"/>
      <c r="V870" s="1533"/>
      <c r="W870" s="1533"/>
      <c r="X870" s="1533"/>
      <c r="Y870" s="1533"/>
      <c r="Z870" s="1533"/>
    </row>
    <row r="871" spans="1:26" ht="12.75">
      <c r="A871" s="1533"/>
      <c r="B871" s="1545"/>
      <c r="C871" s="1545"/>
      <c r="D871" s="1546"/>
      <c r="E871" s="1547"/>
      <c r="F871" s="1547"/>
      <c r="G871" s="1547"/>
      <c r="H871" s="1547"/>
      <c r="I871" s="1547"/>
      <c r="J871" s="1547"/>
      <c r="K871" s="1545"/>
      <c r="L871" s="1533"/>
      <c r="M871" s="1533"/>
      <c r="N871" s="1533"/>
      <c r="O871" s="1533"/>
      <c r="P871" s="1533"/>
      <c r="Q871" s="1533"/>
      <c r="R871" s="1533"/>
      <c r="S871" s="1533"/>
      <c r="T871" s="1533"/>
      <c r="U871" s="1533"/>
      <c r="V871" s="1533"/>
      <c r="W871" s="1533"/>
      <c r="X871" s="1533"/>
      <c r="Y871" s="1533"/>
      <c r="Z871" s="1533"/>
    </row>
    <row r="872" spans="1:26" ht="12.75">
      <c r="A872" s="1533"/>
      <c r="B872" s="1545"/>
      <c r="C872" s="1545"/>
      <c r="D872" s="1546"/>
      <c r="E872" s="1547"/>
      <c r="F872" s="1547"/>
      <c r="G872" s="1547"/>
      <c r="H872" s="1547"/>
      <c r="I872" s="1547"/>
      <c r="J872" s="1547"/>
      <c r="K872" s="1545"/>
      <c r="L872" s="1533"/>
      <c r="M872" s="1533"/>
      <c r="N872" s="1533"/>
      <c r="O872" s="1533"/>
      <c r="P872" s="1533"/>
      <c r="Q872" s="1533"/>
      <c r="R872" s="1533"/>
      <c r="S872" s="1533"/>
      <c r="T872" s="1533"/>
      <c r="U872" s="1533"/>
      <c r="V872" s="1533"/>
      <c r="W872" s="1533"/>
      <c r="X872" s="1533"/>
      <c r="Y872" s="1533"/>
      <c r="Z872" s="1533"/>
    </row>
    <row r="873" spans="1:26" ht="12.75">
      <c r="A873" s="1533"/>
      <c r="B873" s="1545"/>
      <c r="C873" s="1545"/>
      <c r="D873" s="1546"/>
      <c r="E873" s="1547"/>
      <c r="F873" s="1547"/>
      <c r="G873" s="1547"/>
      <c r="H873" s="1547"/>
      <c r="I873" s="1547"/>
      <c r="J873" s="1547"/>
      <c r="K873" s="1545"/>
      <c r="L873" s="1533"/>
      <c r="M873" s="1533"/>
      <c r="N873" s="1533"/>
      <c r="O873" s="1533"/>
      <c r="P873" s="1533"/>
      <c r="Q873" s="1533"/>
      <c r="R873" s="1533"/>
      <c r="S873" s="1533"/>
      <c r="T873" s="1533"/>
      <c r="U873" s="1533"/>
      <c r="V873" s="1533"/>
      <c r="W873" s="1533"/>
      <c r="X873" s="1533"/>
      <c r="Y873" s="1533"/>
      <c r="Z873" s="1533"/>
    </row>
    <row r="874" spans="1:26" ht="12.75">
      <c r="A874" s="1533"/>
      <c r="B874" s="1545"/>
      <c r="C874" s="1545"/>
      <c r="D874" s="1546"/>
      <c r="E874" s="1547"/>
      <c r="F874" s="1547"/>
      <c r="G874" s="1547"/>
      <c r="H874" s="1547"/>
      <c r="I874" s="1547"/>
      <c r="J874" s="1547"/>
      <c r="K874" s="1545"/>
      <c r="L874" s="1533"/>
      <c r="M874" s="1533"/>
      <c r="N874" s="1533"/>
      <c r="O874" s="1533"/>
      <c r="P874" s="1533"/>
      <c r="Q874" s="1533"/>
      <c r="R874" s="1533"/>
      <c r="S874" s="1533"/>
      <c r="T874" s="1533"/>
      <c r="U874" s="1533"/>
      <c r="V874" s="1533"/>
      <c r="W874" s="1533"/>
      <c r="X874" s="1533"/>
      <c r="Y874" s="1533"/>
      <c r="Z874" s="1533"/>
    </row>
    <row r="875" spans="1:26" ht="12.75">
      <c r="A875" s="1533"/>
      <c r="B875" s="1545"/>
      <c r="C875" s="1545"/>
      <c r="D875" s="1546"/>
      <c r="E875" s="1547"/>
      <c r="F875" s="1547"/>
      <c r="G875" s="1547"/>
      <c r="H875" s="1547"/>
      <c r="I875" s="1547"/>
      <c r="J875" s="1547"/>
      <c r="K875" s="1545"/>
      <c r="L875" s="1533"/>
      <c r="M875" s="1533"/>
      <c r="N875" s="1533"/>
      <c r="O875" s="1533"/>
      <c r="P875" s="1533"/>
      <c r="Q875" s="1533"/>
      <c r="R875" s="1533"/>
      <c r="S875" s="1533"/>
      <c r="T875" s="1533"/>
      <c r="U875" s="1533"/>
      <c r="V875" s="1533"/>
      <c r="W875" s="1533"/>
      <c r="X875" s="1533"/>
      <c r="Y875" s="1533"/>
      <c r="Z875" s="1533"/>
    </row>
    <row r="876" spans="1:26" ht="12.75">
      <c r="A876" s="1533"/>
      <c r="B876" s="1545"/>
      <c r="C876" s="1545"/>
      <c r="D876" s="1546"/>
      <c r="E876" s="1547"/>
      <c r="F876" s="1547"/>
      <c r="G876" s="1547"/>
      <c r="H876" s="1547"/>
      <c r="I876" s="1547"/>
      <c r="J876" s="1547"/>
      <c r="K876" s="1545"/>
      <c r="L876" s="1533"/>
      <c r="M876" s="1533"/>
      <c r="N876" s="1533"/>
      <c r="O876" s="1533"/>
      <c r="P876" s="1533"/>
      <c r="Q876" s="1533"/>
      <c r="R876" s="1533"/>
      <c r="S876" s="1533"/>
      <c r="T876" s="1533"/>
      <c r="U876" s="1533"/>
      <c r="V876" s="1533"/>
      <c r="W876" s="1533"/>
      <c r="X876" s="1533"/>
      <c r="Y876" s="1533"/>
      <c r="Z876" s="1533"/>
    </row>
    <row r="877" spans="1:26" ht="12.75">
      <c r="A877" s="1533"/>
      <c r="B877" s="1545"/>
      <c r="C877" s="1545"/>
      <c r="D877" s="1546"/>
      <c r="E877" s="1547"/>
      <c r="F877" s="1547"/>
      <c r="G877" s="1547"/>
      <c r="H877" s="1547"/>
      <c r="I877" s="1547"/>
      <c r="J877" s="1547"/>
      <c r="K877" s="1545"/>
      <c r="L877" s="1533"/>
      <c r="M877" s="1533"/>
      <c r="N877" s="1533"/>
      <c r="O877" s="1533"/>
      <c r="P877" s="1533"/>
      <c r="Q877" s="1533"/>
      <c r="R877" s="1533"/>
      <c r="S877" s="1533"/>
      <c r="T877" s="1533"/>
      <c r="U877" s="1533"/>
      <c r="V877" s="1533"/>
      <c r="W877" s="1533"/>
      <c r="X877" s="1533"/>
      <c r="Y877" s="1533"/>
      <c r="Z877" s="1533"/>
    </row>
    <row r="878" spans="1:26" ht="12.75">
      <c r="A878" s="1533"/>
      <c r="B878" s="1545"/>
      <c r="C878" s="1545"/>
      <c r="D878" s="1546"/>
      <c r="E878" s="1547"/>
      <c r="F878" s="1547"/>
      <c r="G878" s="1547"/>
      <c r="H878" s="1547"/>
      <c r="I878" s="1547"/>
      <c r="J878" s="1547"/>
      <c r="K878" s="1545"/>
      <c r="L878" s="1533"/>
      <c r="M878" s="1533"/>
      <c r="N878" s="1533"/>
      <c r="O878" s="1533"/>
      <c r="P878" s="1533"/>
      <c r="Q878" s="1533"/>
      <c r="R878" s="1533"/>
      <c r="S878" s="1533"/>
      <c r="T878" s="1533"/>
      <c r="U878" s="1533"/>
      <c r="V878" s="1533"/>
      <c r="W878" s="1533"/>
      <c r="X878" s="1533"/>
      <c r="Y878" s="1533"/>
      <c r="Z878" s="1533"/>
    </row>
    <row r="879" spans="1:26" ht="12.75">
      <c r="A879" s="1533"/>
      <c r="B879" s="1545"/>
      <c r="C879" s="1545"/>
      <c r="D879" s="1546"/>
      <c r="E879" s="1547"/>
      <c r="F879" s="1547"/>
      <c r="G879" s="1547"/>
      <c r="H879" s="1547"/>
      <c r="I879" s="1547"/>
      <c r="J879" s="1547"/>
      <c r="K879" s="1545"/>
      <c r="L879" s="1533"/>
      <c r="M879" s="1533"/>
      <c r="N879" s="1533"/>
      <c r="O879" s="1533"/>
      <c r="P879" s="1533"/>
      <c r="Q879" s="1533"/>
      <c r="R879" s="1533"/>
      <c r="S879" s="1533"/>
      <c r="T879" s="1533"/>
      <c r="U879" s="1533"/>
      <c r="V879" s="1533"/>
      <c r="W879" s="1533"/>
      <c r="X879" s="1533"/>
      <c r="Y879" s="1533"/>
      <c r="Z879" s="1533"/>
    </row>
    <row r="880" spans="1:26" ht="12.75">
      <c r="A880" s="1533"/>
      <c r="B880" s="1545"/>
      <c r="C880" s="1545"/>
      <c r="D880" s="1546"/>
      <c r="E880" s="1547"/>
      <c r="F880" s="1547"/>
      <c r="G880" s="1547"/>
      <c r="H880" s="1547"/>
      <c r="I880" s="1547"/>
      <c r="J880" s="1547"/>
      <c r="K880" s="1545"/>
      <c r="L880" s="1533"/>
      <c r="M880" s="1533"/>
      <c r="N880" s="1533"/>
      <c r="O880" s="1533"/>
      <c r="P880" s="1533"/>
      <c r="Q880" s="1533"/>
      <c r="R880" s="1533"/>
      <c r="S880" s="1533"/>
      <c r="T880" s="1533"/>
      <c r="U880" s="1533"/>
      <c r="V880" s="1533"/>
      <c r="W880" s="1533"/>
      <c r="X880" s="1533"/>
      <c r="Y880" s="1533"/>
      <c r="Z880" s="1533"/>
    </row>
    <row r="881" spans="1:26" ht="12.75">
      <c r="A881" s="1533"/>
      <c r="B881" s="1545"/>
      <c r="C881" s="1545"/>
      <c r="D881" s="1546"/>
      <c r="E881" s="1547"/>
      <c r="F881" s="1547"/>
      <c r="G881" s="1547"/>
      <c r="H881" s="1547"/>
      <c r="I881" s="1547"/>
      <c r="J881" s="1547"/>
      <c r="K881" s="1545"/>
      <c r="L881" s="1533"/>
      <c r="M881" s="1533"/>
      <c r="N881" s="1533"/>
      <c r="O881" s="1533"/>
      <c r="P881" s="1533"/>
      <c r="Q881" s="1533"/>
      <c r="R881" s="1533"/>
      <c r="S881" s="1533"/>
      <c r="T881" s="1533"/>
      <c r="U881" s="1533"/>
      <c r="V881" s="1533"/>
      <c r="W881" s="1533"/>
      <c r="X881" s="1533"/>
      <c r="Y881" s="1533"/>
      <c r="Z881" s="1533"/>
    </row>
    <row r="882" spans="1:26" ht="12.75">
      <c r="A882" s="1533"/>
      <c r="B882" s="1545"/>
      <c r="C882" s="1545"/>
      <c r="D882" s="1546"/>
      <c r="E882" s="1547"/>
      <c r="F882" s="1547"/>
      <c r="G882" s="1547"/>
      <c r="H882" s="1547"/>
      <c r="I882" s="1547"/>
      <c r="J882" s="1547"/>
      <c r="K882" s="1545"/>
      <c r="L882" s="1533"/>
      <c r="M882" s="1533"/>
      <c r="N882" s="1533"/>
      <c r="O882" s="1533"/>
      <c r="P882" s="1533"/>
      <c r="Q882" s="1533"/>
      <c r="R882" s="1533"/>
      <c r="S882" s="1533"/>
      <c r="T882" s="1533"/>
      <c r="U882" s="1533"/>
      <c r="V882" s="1533"/>
      <c r="W882" s="1533"/>
      <c r="X882" s="1533"/>
      <c r="Y882" s="1533"/>
      <c r="Z882" s="1533"/>
    </row>
    <row r="883" spans="1:26" ht="12.75">
      <c r="A883" s="1533"/>
      <c r="B883" s="1545"/>
      <c r="C883" s="1545"/>
      <c r="D883" s="1546"/>
      <c r="E883" s="1547"/>
      <c r="F883" s="1547"/>
      <c r="G883" s="1547"/>
      <c r="H883" s="1547"/>
      <c r="I883" s="1547"/>
      <c r="J883" s="1547"/>
      <c r="K883" s="1545"/>
      <c r="L883" s="1533"/>
      <c r="M883" s="1533"/>
      <c r="N883" s="1533"/>
      <c r="O883" s="1533"/>
      <c r="P883" s="1533"/>
      <c r="Q883" s="1533"/>
      <c r="R883" s="1533"/>
      <c r="S883" s="1533"/>
      <c r="T883" s="1533"/>
      <c r="U883" s="1533"/>
      <c r="V883" s="1533"/>
      <c r="W883" s="1533"/>
      <c r="X883" s="1533"/>
      <c r="Y883" s="1533"/>
      <c r="Z883" s="1533"/>
    </row>
    <row r="884" spans="1:26" ht="12.75">
      <c r="A884" s="1533"/>
      <c r="B884" s="1545"/>
      <c r="C884" s="1545"/>
      <c r="D884" s="1546"/>
      <c r="E884" s="1547"/>
      <c r="F884" s="1547"/>
      <c r="G884" s="1547"/>
      <c r="H884" s="1547"/>
      <c r="I884" s="1547"/>
      <c r="J884" s="1547"/>
      <c r="K884" s="1545"/>
      <c r="L884" s="1533"/>
      <c r="M884" s="1533"/>
      <c r="N884" s="1533"/>
      <c r="O884" s="1533"/>
      <c r="P884" s="1533"/>
      <c r="Q884" s="1533"/>
      <c r="R884" s="1533"/>
      <c r="S884" s="1533"/>
      <c r="T884" s="1533"/>
      <c r="U884" s="1533"/>
      <c r="V884" s="1533"/>
      <c r="W884" s="1533"/>
      <c r="X884" s="1533"/>
      <c r="Y884" s="1533"/>
      <c r="Z884" s="1533"/>
    </row>
    <row r="885" spans="1:26" ht="12.75">
      <c r="A885" s="1533"/>
      <c r="B885" s="1545"/>
      <c r="C885" s="1545"/>
      <c r="D885" s="1546"/>
      <c r="E885" s="1547"/>
      <c r="F885" s="1547"/>
      <c r="G885" s="1547"/>
      <c r="H885" s="1547"/>
      <c r="I885" s="1547"/>
      <c r="J885" s="1547"/>
      <c r="K885" s="1545"/>
      <c r="L885" s="1533"/>
      <c r="M885" s="1533"/>
      <c r="N885" s="1533"/>
      <c r="O885" s="1533"/>
      <c r="P885" s="1533"/>
      <c r="Q885" s="1533"/>
      <c r="R885" s="1533"/>
      <c r="S885" s="1533"/>
      <c r="T885" s="1533"/>
      <c r="U885" s="1533"/>
      <c r="V885" s="1533"/>
      <c r="W885" s="1533"/>
      <c r="X885" s="1533"/>
      <c r="Y885" s="1533"/>
      <c r="Z885" s="1533"/>
    </row>
    <row r="886" spans="1:26" ht="12.75">
      <c r="A886" s="1533"/>
      <c r="B886" s="1545"/>
      <c r="C886" s="1545"/>
      <c r="D886" s="1546"/>
      <c r="E886" s="1547"/>
      <c r="F886" s="1547"/>
      <c r="G886" s="1547"/>
      <c r="H886" s="1547"/>
      <c r="I886" s="1547"/>
      <c r="J886" s="1547"/>
      <c r="K886" s="1545"/>
      <c r="L886" s="1533"/>
      <c r="M886" s="1533"/>
      <c r="N886" s="1533"/>
      <c r="O886" s="1533"/>
      <c r="P886" s="1533"/>
      <c r="Q886" s="1533"/>
      <c r="R886" s="1533"/>
      <c r="S886" s="1533"/>
      <c r="T886" s="1533"/>
      <c r="U886" s="1533"/>
      <c r="V886" s="1533"/>
      <c r="W886" s="1533"/>
      <c r="X886" s="1533"/>
      <c r="Y886" s="1533"/>
      <c r="Z886" s="1533"/>
    </row>
    <row r="887" spans="1:26" ht="12.75">
      <c r="A887" s="1533"/>
      <c r="B887" s="1545"/>
      <c r="C887" s="1545"/>
      <c r="D887" s="1546"/>
      <c r="E887" s="1547"/>
      <c r="F887" s="1547"/>
      <c r="G887" s="1547"/>
      <c r="H887" s="1547"/>
      <c r="I887" s="1547"/>
      <c r="J887" s="1547"/>
      <c r="K887" s="1545"/>
      <c r="L887" s="1533"/>
      <c r="M887" s="1533"/>
      <c r="N887" s="1533"/>
      <c r="O887" s="1533"/>
      <c r="P887" s="1533"/>
      <c r="Q887" s="1533"/>
      <c r="R887" s="1533"/>
      <c r="S887" s="1533"/>
      <c r="T887" s="1533"/>
      <c r="U887" s="1533"/>
      <c r="V887" s="1533"/>
      <c r="W887" s="1533"/>
      <c r="X887" s="1533"/>
      <c r="Y887" s="1533"/>
      <c r="Z887" s="1533"/>
    </row>
    <row r="888" spans="1:26" ht="12.75">
      <c r="A888" s="1533"/>
      <c r="B888" s="1545"/>
      <c r="C888" s="1545"/>
      <c r="D888" s="1546"/>
      <c r="E888" s="1547"/>
      <c r="F888" s="1547"/>
      <c r="G888" s="1547"/>
      <c r="H888" s="1547"/>
      <c r="I888" s="1547"/>
      <c r="J888" s="1547"/>
      <c r="K888" s="1545"/>
      <c r="L888" s="1533"/>
      <c r="M888" s="1533"/>
      <c r="N888" s="1533"/>
      <c r="O888" s="1533"/>
      <c r="P888" s="1533"/>
      <c r="Q888" s="1533"/>
      <c r="R888" s="1533"/>
      <c r="S888" s="1533"/>
      <c r="T888" s="1533"/>
      <c r="U888" s="1533"/>
      <c r="V888" s="1533"/>
      <c r="W888" s="1533"/>
      <c r="X888" s="1533"/>
      <c r="Y888" s="1533"/>
      <c r="Z888" s="1533"/>
    </row>
    <row r="889" spans="1:26" ht="12.75">
      <c r="A889" s="1533"/>
      <c r="B889" s="1545"/>
      <c r="C889" s="1545"/>
      <c r="D889" s="1546"/>
      <c r="E889" s="1547"/>
      <c r="F889" s="1547"/>
      <c r="G889" s="1547"/>
      <c r="H889" s="1547"/>
      <c r="I889" s="1547"/>
      <c r="J889" s="1547"/>
      <c r="K889" s="1545"/>
      <c r="L889" s="1533"/>
      <c r="M889" s="1533"/>
      <c r="N889" s="1533"/>
      <c r="O889" s="1533"/>
      <c r="P889" s="1533"/>
      <c r="Q889" s="1533"/>
      <c r="R889" s="1533"/>
      <c r="S889" s="1533"/>
      <c r="T889" s="1533"/>
      <c r="U889" s="1533"/>
      <c r="V889" s="1533"/>
      <c r="W889" s="1533"/>
      <c r="X889" s="1533"/>
      <c r="Y889" s="1533"/>
      <c r="Z889" s="1533"/>
    </row>
    <row r="890" spans="1:26" ht="12.75">
      <c r="A890" s="1533"/>
      <c r="B890" s="1545"/>
      <c r="C890" s="1545"/>
      <c r="D890" s="1546"/>
      <c r="E890" s="1547"/>
      <c r="F890" s="1547"/>
      <c r="G890" s="1547"/>
      <c r="H890" s="1547"/>
      <c r="I890" s="1547"/>
      <c r="J890" s="1547"/>
      <c r="K890" s="1545"/>
      <c r="L890" s="1533"/>
      <c r="M890" s="1533"/>
      <c r="N890" s="1533"/>
      <c r="O890" s="1533"/>
      <c r="P890" s="1533"/>
      <c r="Q890" s="1533"/>
      <c r="R890" s="1533"/>
      <c r="S890" s="1533"/>
      <c r="T890" s="1533"/>
      <c r="U890" s="1533"/>
      <c r="V890" s="1533"/>
      <c r="W890" s="1533"/>
      <c r="X890" s="1533"/>
      <c r="Y890" s="1533"/>
      <c r="Z890" s="1533"/>
    </row>
    <row r="891" spans="1:26" ht="12.75">
      <c r="A891" s="1533"/>
      <c r="B891" s="1545"/>
      <c r="C891" s="1545"/>
      <c r="D891" s="1546"/>
      <c r="E891" s="1547"/>
      <c r="F891" s="1547"/>
      <c r="G891" s="1547"/>
      <c r="H891" s="1547"/>
      <c r="I891" s="1547"/>
      <c r="J891" s="1547"/>
      <c r="K891" s="1545"/>
      <c r="L891" s="1533"/>
      <c r="M891" s="1533"/>
      <c r="N891" s="1533"/>
      <c r="O891" s="1533"/>
      <c r="P891" s="1533"/>
      <c r="Q891" s="1533"/>
      <c r="R891" s="1533"/>
      <c r="S891" s="1533"/>
      <c r="T891" s="1533"/>
      <c r="U891" s="1533"/>
      <c r="V891" s="1533"/>
      <c r="W891" s="1533"/>
      <c r="X891" s="1533"/>
      <c r="Y891" s="1533"/>
      <c r="Z891" s="1533"/>
    </row>
    <row r="892" spans="1:26" ht="12.75">
      <c r="A892" s="1533"/>
      <c r="B892" s="1545"/>
      <c r="C892" s="1545"/>
      <c r="D892" s="1546"/>
      <c r="E892" s="1547"/>
      <c r="F892" s="1547"/>
      <c r="G892" s="1547"/>
      <c r="H892" s="1547"/>
      <c r="I892" s="1547"/>
      <c r="J892" s="1547"/>
      <c r="K892" s="1545"/>
      <c r="L892" s="1533"/>
      <c r="M892" s="1533"/>
      <c r="N892" s="1533"/>
      <c r="O892" s="1533"/>
      <c r="P892" s="1533"/>
      <c r="Q892" s="1533"/>
      <c r="R892" s="1533"/>
      <c r="S892" s="1533"/>
      <c r="T892" s="1533"/>
      <c r="U892" s="1533"/>
      <c r="V892" s="1533"/>
      <c r="W892" s="1533"/>
      <c r="X892" s="1533"/>
      <c r="Y892" s="1533"/>
      <c r="Z892" s="1533"/>
    </row>
    <row r="893" spans="1:26" ht="12.75">
      <c r="A893" s="1533"/>
      <c r="B893" s="1545"/>
      <c r="C893" s="1545"/>
      <c r="D893" s="1546"/>
      <c r="E893" s="1547"/>
      <c r="F893" s="1547"/>
      <c r="G893" s="1547"/>
      <c r="H893" s="1547"/>
      <c r="I893" s="1547"/>
      <c r="J893" s="1547"/>
      <c r="K893" s="1545"/>
      <c r="L893" s="1533"/>
      <c r="M893" s="1533"/>
      <c r="N893" s="1533"/>
      <c r="O893" s="1533"/>
      <c r="P893" s="1533"/>
      <c r="Q893" s="1533"/>
      <c r="R893" s="1533"/>
      <c r="S893" s="1533"/>
      <c r="T893" s="1533"/>
      <c r="U893" s="1533"/>
      <c r="V893" s="1533"/>
      <c r="W893" s="1533"/>
      <c r="X893" s="1533"/>
      <c r="Y893" s="1533"/>
      <c r="Z893" s="1533"/>
    </row>
    <row r="894" spans="1:26" ht="12.75">
      <c r="A894" s="1533"/>
      <c r="B894" s="1545"/>
      <c r="C894" s="1545"/>
      <c r="D894" s="1546"/>
      <c r="E894" s="1547"/>
      <c r="F894" s="1547"/>
      <c r="G894" s="1547"/>
      <c r="H894" s="1547"/>
      <c r="I894" s="1547"/>
      <c r="J894" s="1547"/>
      <c r="K894" s="1545"/>
      <c r="L894" s="1533"/>
      <c r="M894" s="1533"/>
      <c r="N894" s="1533"/>
      <c r="O894" s="1533"/>
      <c r="P894" s="1533"/>
      <c r="Q894" s="1533"/>
      <c r="R894" s="1533"/>
      <c r="S894" s="1533"/>
      <c r="T894" s="1533"/>
      <c r="U894" s="1533"/>
      <c r="V894" s="1533"/>
      <c r="W894" s="1533"/>
      <c r="X894" s="1533"/>
      <c r="Y894" s="1533"/>
      <c r="Z894" s="1533"/>
    </row>
    <row r="895" spans="1:26" ht="12.75">
      <c r="A895" s="1533"/>
      <c r="B895" s="1545"/>
      <c r="C895" s="1545"/>
      <c r="D895" s="1546"/>
      <c r="E895" s="1547"/>
      <c r="F895" s="1547"/>
      <c r="G895" s="1547"/>
      <c r="H895" s="1547"/>
      <c r="I895" s="1547"/>
      <c r="J895" s="1547"/>
      <c r="K895" s="1545"/>
      <c r="L895" s="1533"/>
      <c r="M895" s="1533"/>
      <c r="N895" s="1533"/>
      <c r="O895" s="1533"/>
      <c r="P895" s="1533"/>
      <c r="Q895" s="1533"/>
      <c r="R895" s="1533"/>
      <c r="S895" s="1533"/>
      <c r="T895" s="1533"/>
      <c r="U895" s="1533"/>
      <c r="V895" s="1533"/>
      <c r="W895" s="1533"/>
      <c r="X895" s="1533"/>
      <c r="Y895" s="1533"/>
      <c r="Z895" s="1533"/>
    </row>
    <row r="896" spans="1:26" ht="12.75">
      <c r="A896" s="1533"/>
      <c r="B896" s="1545"/>
      <c r="C896" s="1545"/>
      <c r="D896" s="1546"/>
      <c r="E896" s="1547"/>
      <c r="F896" s="1547"/>
      <c r="G896" s="1547"/>
      <c r="H896" s="1547"/>
      <c r="I896" s="1547"/>
      <c r="J896" s="1547"/>
      <c r="K896" s="1545"/>
      <c r="L896" s="1533"/>
      <c r="M896" s="1533"/>
      <c r="N896" s="1533"/>
      <c r="O896" s="1533"/>
      <c r="P896" s="1533"/>
      <c r="Q896" s="1533"/>
      <c r="R896" s="1533"/>
      <c r="S896" s="1533"/>
      <c r="T896" s="1533"/>
      <c r="U896" s="1533"/>
      <c r="V896" s="1533"/>
      <c r="W896" s="1533"/>
      <c r="X896" s="1533"/>
      <c r="Y896" s="1533"/>
      <c r="Z896" s="1533"/>
    </row>
    <row r="897" spans="1:26" ht="12.75">
      <c r="A897" s="1533"/>
      <c r="B897" s="1545"/>
      <c r="C897" s="1545"/>
      <c r="D897" s="1546"/>
      <c r="E897" s="1547"/>
      <c r="F897" s="1547"/>
      <c r="G897" s="1547"/>
      <c r="H897" s="1547"/>
      <c r="I897" s="1547"/>
      <c r="J897" s="1547"/>
      <c r="K897" s="1545"/>
      <c r="L897" s="1533"/>
      <c r="M897" s="1533"/>
      <c r="N897" s="1533"/>
      <c r="O897" s="1533"/>
      <c r="P897" s="1533"/>
      <c r="Q897" s="1533"/>
      <c r="R897" s="1533"/>
      <c r="S897" s="1533"/>
      <c r="T897" s="1533"/>
      <c r="U897" s="1533"/>
      <c r="V897" s="1533"/>
      <c r="W897" s="1533"/>
      <c r="X897" s="1533"/>
      <c r="Y897" s="1533"/>
      <c r="Z897" s="1533"/>
    </row>
    <row r="898" spans="1:26" ht="12.75">
      <c r="A898" s="1533"/>
      <c r="B898" s="1545"/>
      <c r="C898" s="1545"/>
      <c r="D898" s="1546"/>
      <c r="E898" s="1547"/>
      <c r="F898" s="1547"/>
      <c r="G898" s="1547"/>
      <c r="H898" s="1547"/>
      <c r="I898" s="1547"/>
      <c r="J898" s="1547"/>
      <c r="K898" s="1545"/>
      <c r="L898" s="1533"/>
      <c r="M898" s="1533"/>
      <c r="N898" s="1533"/>
      <c r="O898" s="1533"/>
      <c r="P898" s="1533"/>
      <c r="Q898" s="1533"/>
      <c r="R898" s="1533"/>
      <c r="S898" s="1533"/>
      <c r="T898" s="1533"/>
      <c r="U898" s="1533"/>
      <c r="V898" s="1533"/>
      <c r="W898" s="1533"/>
      <c r="X898" s="1533"/>
      <c r="Y898" s="1533"/>
      <c r="Z898" s="1533"/>
    </row>
    <row r="899" spans="1:26" ht="12.75">
      <c r="A899" s="1533"/>
      <c r="B899" s="1545"/>
      <c r="C899" s="1545"/>
      <c r="D899" s="1546"/>
      <c r="E899" s="1547"/>
      <c r="F899" s="1547"/>
      <c r="G899" s="1547"/>
      <c r="H899" s="1547"/>
      <c r="I899" s="1547"/>
      <c r="J899" s="1547"/>
      <c r="K899" s="1545"/>
      <c r="L899" s="1533"/>
      <c r="M899" s="1533"/>
      <c r="N899" s="1533"/>
      <c r="O899" s="1533"/>
      <c r="P899" s="1533"/>
      <c r="Q899" s="1533"/>
      <c r="R899" s="1533"/>
      <c r="S899" s="1533"/>
      <c r="T899" s="1533"/>
      <c r="U899" s="1533"/>
      <c r="V899" s="1533"/>
      <c r="W899" s="1533"/>
      <c r="X899" s="1533"/>
      <c r="Y899" s="1533"/>
      <c r="Z899" s="1533"/>
    </row>
    <row r="900" spans="1:26" ht="12.75">
      <c r="A900" s="1533"/>
      <c r="B900" s="1545"/>
      <c r="C900" s="1545"/>
      <c r="D900" s="1546"/>
      <c r="E900" s="1547"/>
      <c r="F900" s="1547"/>
      <c r="G900" s="1547"/>
      <c r="H900" s="1547"/>
      <c r="I900" s="1547"/>
      <c r="J900" s="1547"/>
      <c r="K900" s="1545"/>
      <c r="L900" s="1533"/>
      <c r="M900" s="1533"/>
      <c r="N900" s="1533"/>
      <c r="O900" s="1533"/>
      <c r="P900" s="1533"/>
      <c r="Q900" s="1533"/>
      <c r="R900" s="1533"/>
      <c r="S900" s="1533"/>
      <c r="T900" s="1533"/>
      <c r="U900" s="1533"/>
      <c r="V900" s="1533"/>
      <c r="W900" s="1533"/>
      <c r="X900" s="1533"/>
      <c r="Y900" s="1533"/>
      <c r="Z900" s="1533"/>
    </row>
    <row r="901" spans="1:26" ht="12.75">
      <c r="A901" s="1533"/>
      <c r="B901" s="1545"/>
      <c r="C901" s="1545"/>
      <c r="D901" s="1546"/>
      <c r="E901" s="1547"/>
      <c r="F901" s="1547"/>
      <c r="G901" s="1547"/>
      <c r="H901" s="1547"/>
      <c r="I901" s="1547"/>
      <c r="J901" s="1547"/>
      <c r="K901" s="1545"/>
      <c r="L901" s="1533"/>
      <c r="M901" s="1533"/>
      <c r="N901" s="1533"/>
      <c r="O901" s="1533"/>
      <c r="P901" s="1533"/>
      <c r="Q901" s="1533"/>
      <c r="R901" s="1533"/>
      <c r="S901" s="1533"/>
      <c r="T901" s="1533"/>
      <c r="U901" s="1533"/>
      <c r="V901" s="1533"/>
      <c r="W901" s="1533"/>
      <c r="X901" s="1533"/>
      <c r="Y901" s="1533"/>
      <c r="Z901" s="1533"/>
    </row>
    <row r="902" spans="1:26" ht="12.75">
      <c r="A902" s="1533"/>
      <c r="B902" s="1545"/>
      <c r="C902" s="1545"/>
      <c r="D902" s="1546"/>
      <c r="E902" s="1547"/>
      <c r="F902" s="1547"/>
      <c r="G902" s="1547"/>
      <c r="H902" s="1547"/>
      <c r="I902" s="1547"/>
      <c r="J902" s="1547"/>
      <c r="K902" s="1545"/>
      <c r="L902" s="1533"/>
      <c r="M902" s="1533"/>
      <c r="N902" s="1533"/>
      <c r="O902" s="1533"/>
      <c r="P902" s="1533"/>
      <c r="Q902" s="1533"/>
      <c r="R902" s="1533"/>
      <c r="S902" s="1533"/>
      <c r="T902" s="1533"/>
      <c r="U902" s="1533"/>
      <c r="V902" s="1533"/>
      <c r="W902" s="1533"/>
      <c r="X902" s="1533"/>
      <c r="Y902" s="1533"/>
      <c r="Z902" s="1533"/>
    </row>
    <row r="903" spans="1:26" ht="12.75">
      <c r="A903" s="1533"/>
      <c r="B903" s="1545"/>
      <c r="C903" s="1545"/>
      <c r="D903" s="1546"/>
      <c r="E903" s="1547"/>
      <c r="F903" s="1547"/>
      <c r="G903" s="1547"/>
      <c r="H903" s="1547"/>
      <c r="I903" s="1547"/>
      <c r="J903" s="1547"/>
      <c r="K903" s="1545"/>
      <c r="L903" s="1533"/>
      <c r="M903" s="1533"/>
      <c r="N903" s="1533"/>
      <c r="O903" s="1533"/>
      <c r="P903" s="1533"/>
      <c r="Q903" s="1533"/>
      <c r="R903" s="1533"/>
      <c r="S903" s="1533"/>
      <c r="T903" s="1533"/>
      <c r="U903" s="1533"/>
      <c r="V903" s="1533"/>
      <c r="W903" s="1533"/>
      <c r="X903" s="1533"/>
      <c r="Y903" s="1533"/>
      <c r="Z903" s="1533"/>
    </row>
    <row r="904" spans="1:26" ht="12.75">
      <c r="A904" s="1533"/>
      <c r="B904" s="1545"/>
      <c r="C904" s="1545"/>
      <c r="D904" s="1546"/>
      <c r="E904" s="1547"/>
      <c r="F904" s="1547"/>
      <c r="G904" s="1547"/>
      <c r="H904" s="1547"/>
      <c r="I904" s="1547"/>
      <c r="J904" s="1547"/>
      <c r="K904" s="1545"/>
      <c r="L904" s="1533"/>
      <c r="M904" s="1533"/>
      <c r="N904" s="1533"/>
      <c r="O904" s="1533"/>
      <c r="P904" s="1533"/>
      <c r="Q904" s="1533"/>
      <c r="R904" s="1533"/>
      <c r="S904" s="1533"/>
      <c r="T904" s="1533"/>
      <c r="U904" s="1533"/>
      <c r="V904" s="1533"/>
      <c r="W904" s="1533"/>
      <c r="X904" s="1533"/>
      <c r="Y904" s="1533"/>
      <c r="Z904" s="1533"/>
    </row>
    <row r="905" spans="1:26" ht="12.75">
      <c r="A905" s="1533"/>
      <c r="B905" s="1545"/>
      <c r="C905" s="1545"/>
      <c r="D905" s="1546"/>
      <c r="E905" s="1547"/>
      <c r="F905" s="1547"/>
      <c r="G905" s="1547"/>
      <c r="H905" s="1547"/>
      <c r="I905" s="1547"/>
      <c r="J905" s="1547"/>
      <c r="K905" s="1545"/>
      <c r="L905" s="1533"/>
      <c r="M905" s="1533"/>
      <c r="N905" s="1533"/>
      <c r="O905" s="1533"/>
      <c r="P905" s="1533"/>
      <c r="Q905" s="1533"/>
      <c r="R905" s="1533"/>
      <c r="S905" s="1533"/>
      <c r="T905" s="1533"/>
      <c r="U905" s="1533"/>
      <c r="V905" s="1533"/>
      <c r="W905" s="1533"/>
      <c r="X905" s="1533"/>
      <c r="Y905" s="1533"/>
      <c r="Z905" s="1533"/>
    </row>
    <row r="906" spans="1:26" ht="12.75">
      <c r="A906" s="1533"/>
      <c r="B906" s="1545"/>
      <c r="C906" s="1545"/>
      <c r="D906" s="1546"/>
      <c r="E906" s="1547"/>
      <c r="F906" s="1547"/>
      <c r="G906" s="1547"/>
      <c r="H906" s="1547"/>
      <c r="I906" s="1547"/>
      <c r="J906" s="1547"/>
      <c r="K906" s="1545"/>
      <c r="L906" s="1533"/>
      <c r="M906" s="1533"/>
      <c r="N906" s="1533"/>
      <c r="O906" s="1533"/>
      <c r="P906" s="1533"/>
      <c r="Q906" s="1533"/>
      <c r="R906" s="1533"/>
      <c r="S906" s="1533"/>
      <c r="T906" s="1533"/>
      <c r="U906" s="1533"/>
      <c r="V906" s="1533"/>
      <c r="W906" s="1533"/>
      <c r="X906" s="1533"/>
      <c r="Y906" s="1533"/>
      <c r="Z906" s="1533"/>
    </row>
    <row r="907" spans="1:26" ht="12.75">
      <c r="A907" s="1533"/>
      <c r="B907" s="1545"/>
      <c r="C907" s="1545"/>
      <c r="D907" s="1546"/>
      <c r="E907" s="1547"/>
      <c r="F907" s="1547"/>
      <c r="G907" s="1547"/>
      <c r="H907" s="1547"/>
      <c r="I907" s="1547"/>
      <c r="J907" s="1547"/>
      <c r="K907" s="1545"/>
      <c r="L907" s="1533"/>
      <c r="M907" s="1533"/>
      <c r="N907" s="1533"/>
      <c r="O907" s="1533"/>
      <c r="P907" s="1533"/>
      <c r="Q907" s="1533"/>
      <c r="R907" s="1533"/>
      <c r="S907" s="1533"/>
      <c r="T907" s="1533"/>
      <c r="U907" s="1533"/>
      <c r="V907" s="1533"/>
      <c r="W907" s="1533"/>
      <c r="X907" s="1533"/>
      <c r="Y907" s="1533"/>
      <c r="Z907" s="1533"/>
    </row>
    <row r="908" spans="1:26" ht="12.75">
      <c r="A908" s="1533"/>
      <c r="B908" s="1545"/>
      <c r="C908" s="1545"/>
      <c r="D908" s="1546"/>
      <c r="E908" s="1547"/>
      <c r="F908" s="1547"/>
      <c r="G908" s="1547"/>
      <c r="H908" s="1547"/>
      <c r="I908" s="1547"/>
      <c r="J908" s="1547"/>
      <c r="K908" s="1545"/>
      <c r="L908" s="1533"/>
      <c r="M908" s="1533"/>
      <c r="N908" s="1533"/>
      <c r="O908" s="1533"/>
      <c r="P908" s="1533"/>
      <c r="Q908" s="1533"/>
      <c r="R908" s="1533"/>
      <c r="S908" s="1533"/>
      <c r="T908" s="1533"/>
      <c r="U908" s="1533"/>
      <c r="V908" s="1533"/>
      <c r="W908" s="1533"/>
      <c r="X908" s="1533"/>
      <c r="Y908" s="1533"/>
      <c r="Z908" s="1533"/>
    </row>
    <row r="909" spans="1:26" ht="12.75">
      <c r="A909" s="1533"/>
      <c r="B909" s="1545"/>
      <c r="C909" s="1545"/>
      <c r="D909" s="1546"/>
      <c r="E909" s="1547"/>
      <c r="F909" s="1547"/>
      <c r="G909" s="1547"/>
      <c r="H909" s="1547"/>
      <c r="I909" s="1547"/>
      <c r="J909" s="1547"/>
      <c r="K909" s="1545"/>
      <c r="L909" s="1533"/>
      <c r="M909" s="1533"/>
      <c r="N909" s="1533"/>
      <c r="O909" s="1533"/>
      <c r="P909" s="1533"/>
      <c r="Q909" s="1533"/>
      <c r="R909" s="1533"/>
      <c r="S909" s="1533"/>
      <c r="T909" s="1533"/>
      <c r="U909" s="1533"/>
      <c r="V909" s="1533"/>
      <c r="W909" s="1533"/>
      <c r="X909" s="1533"/>
      <c r="Y909" s="1533"/>
      <c r="Z909" s="1533"/>
    </row>
    <row r="910" spans="1:26" ht="12.75">
      <c r="A910" s="1533"/>
      <c r="B910" s="1545"/>
      <c r="C910" s="1545"/>
      <c r="D910" s="1546"/>
      <c r="E910" s="1547"/>
      <c r="F910" s="1547"/>
      <c r="G910" s="1547"/>
      <c r="H910" s="1547"/>
      <c r="I910" s="1547"/>
      <c r="J910" s="1547"/>
      <c r="K910" s="1545"/>
      <c r="L910" s="1533"/>
      <c r="M910" s="1533"/>
      <c r="N910" s="1533"/>
      <c r="O910" s="1533"/>
      <c r="P910" s="1533"/>
      <c r="Q910" s="1533"/>
      <c r="R910" s="1533"/>
      <c r="S910" s="1533"/>
      <c r="T910" s="1533"/>
      <c r="U910" s="1533"/>
      <c r="V910" s="1533"/>
      <c r="W910" s="1533"/>
      <c r="X910" s="1533"/>
      <c r="Y910" s="1533"/>
      <c r="Z910" s="1533"/>
    </row>
    <row r="911" spans="1:26" ht="12.75">
      <c r="A911" s="1533"/>
      <c r="B911" s="1545"/>
      <c r="C911" s="1545"/>
      <c r="D911" s="1546"/>
      <c r="E911" s="1547"/>
      <c r="F911" s="1547"/>
      <c r="G911" s="1547"/>
      <c r="H911" s="1547"/>
      <c r="I911" s="1547"/>
      <c r="J911" s="1547"/>
      <c r="K911" s="1545"/>
      <c r="L911" s="1533"/>
      <c r="M911" s="1533"/>
      <c r="N911" s="1533"/>
      <c r="O911" s="1533"/>
      <c r="P911" s="1533"/>
      <c r="Q911" s="1533"/>
      <c r="R911" s="1533"/>
      <c r="S911" s="1533"/>
      <c r="T911" s="1533"/>
      <c r="U911" s="1533"/>
      <c r="V911" s="1533"/>
      <c r="W911" s="1533"/>
      <c r="X911" s="1533"/>
      <c r="Y911" s="1533"/>
      <c r="Z911" s="1533"/>
    </row>
    <row r="912" spans="1:26" ht="12.75">
      <c r="A912" s="1533"/>
      <c r="B912" s="1545"/>
      <c r="C912" s="1545"/>
      <c r="D912" s="1546"/>
      <c r="E912" s="1547"/>
      <c r="F912" s="1547"/>
      <c r="G912" s="1547"/>
      <c r="H912" s="1547"/>
      <c r="I912" s="1547"/>
      <c r="J912" s="1547"/>
      <c r="K912" s="1545"/>
      <c r="L912" s="1533"/>
      <c r="M912" s="1533"/>
      <c r="N912" s="1533"/>
      <c r="O912" s="1533"/>
      <c r="P912" s="1533"/>
      <c r="Q912" s="1533"/>
      <c r="R912" s="1533"/>
      <c r="S912" s="1533"/>
      <c r="T912" s="1533"/>
      <c r="U912" s="1533"/>
      <c r="V912" s="1533"/>
      <c r="W912" s="1533"/>
      <c r="X912" s="1533"/>
      <c r="Y912" s="1533"/>
      <c r="Z912" s="1533"/>
    </row>
    <row r="913" spans="1:26" ht="12.75">
      <c r="A913" s="1533"/>
      <c r="B913" s="1545"/>
      <c r="C913" s="1545"/>
      <c r="D913" s="1546"/>
      <c r="E913" s="1547"/>
      <c r="F913" s="1547"/>
      <c r="G913" s="1547"/>
      <c r="H913" s="1547"/>
      <c r="I913" s="1547"/>
      <c r="J913" s="1547"/>
      <c r="K913" s="1545"/>
      <c r="L913" s="1533"/>
      <c r="M913" s="1533"/>
      <c r="N913" s="1533"/>
      <c r="O913" s="1533"/>
      <c r="P913" s="1533"/>
      <c r="Q913" s="1533"/>
      <c r="R913" s="1533"/>
      <c r="S913" s="1533"/>
      <c r="T913" s="1533"/>
      <c r="U913" s="1533"/>
      <c r="V913" s="1533"/>
      <c r="W913" s="1533"/>
      <c r="X913" s="1533"/>
      <c r="Y913" s="1533"/>
      <c r="Z913" s="1533"/>
    </row>
    <row r="914" spans="1:26" ht="12.75">
      <c r="A914" s="1533"/>
      <c r="B914" s="1545"/>
      <c r="C914" s="1545"/>
      <c r="D914" s="1546"/>
      <c r="E914" s="1547"/>
      <c r="F914" s="1547"/>
      <c r="G914" s="1547"/>
      <c r="H914" s="1547"/>
      <c r="I914" s="1547"/>
      <c r="J914" s="1547"/>
      <c r="K914" s="1545"/>
      <c r="L914" s="1533"/>
      <c r="M914" s="1533"/>
      <c r="N914" s="1533"/>
      <c r="O914" s="1533"/>
      <c r="P914" s="1533"/>
      <c r="Q914" s="1533"/>
      <c r="R914" s="1533"/>
      <c r="S914" s="1533"/>
      <c r="T914" s="1533"/>
      <c r="U914" s="1533"/>
      <c r="V914" s="1533"/>
      <c r="W914" s="1533"/>
      <c r="X914" s="1533"/>
      <c r="Y914" s="1533"/>
      <c r="Z914" s="1533"/>
    </row>
    <row r="915" spans="1:26" ht="12.75">
      <c r="A915" s="1533"/>
      <c r="B915" s="1545"/>
      <c r="C915" s="1545"/>
      <c r="D915" s="1546"/>
      <c r="E915" s="1547"/>
      <c r="F915" s="1547"/>
      <c r="G915" s="1547"/>
      <c r="H915" s="1547"/>
      <c r="I915" s="1547"/>
      <c r="J915" s="1547"/>
      <c r="K915" s="1545"/>
      <c r="L915" s="1533"/>
      <c r="M915" s="1533"/>
      <c r="N915" s="1533"/>
      <c r="O915" s="1533"/>
      <c r="P915" s="1533"/>
      <c r="Q915" s="1533"/>
      <c r="R915" s="1533"/>
      <c r="S915" s="1533"/>
      <c r="T915" s="1533"/>
      <c r="U915" s="1533"/>
      <c r="V915" s="1533"/>
      <c r="W915" s="1533"/>
      <c r="X915" s="1533"/>
      <c r="Y915" s="1533"/>
      <c r="Z915" s="1533"/>
    </row>
    <row r="916" spans="1:26" ht="12.75">
      <c r="A916" s="1533"/>
      <c r="B916" s="1545"/>
      <c r="C916" s="1545"/>
      <c r="D916" s="1546"/>
      <c r="E916" s="1547"/>
      <c r="F916" s="1547"/>
      <c r="G916" s="1547"/>
      <c r="H916" s="1547"/>
      <c r="I916" s="1547"/>
      <c r="J916" s="1547"/>
      <c r="K916" s="1545"/>
      <c r="L916" s="1533"/>
      <c r="M916" s="1533"/>
      <c r="N916" s="1533"/>
      <c r="O916" s="1533"/>
      <c r="P916" s="1533"/>
      <c r="Q916" s="1533"/>
      <c r="R916" s="1533"/>
      <c r="S916" s="1533"/>
      <c r="T916" s="1533"/>
      <c r="U916" s="1533"/>
      <c r="V916" s="1533"/>
      <c r="W916" s="1533"/>
      <c r="X916" s="1533"/>
      <c r="Y916" s="1533"/>
      <c r="Z916" s="1533"/>
    </row>
    <row r="917" spans="1:26" ht="12.75">
      <c r="A917" s="1533"/>
      <c r="B917" s="1545"/>
      <c r="C917" s="1545"/>
      <c r="D917" s="1546"/>
      <c r="E917" s="1547"/>
      <c r="F917" s="1547"/>
      <c r="G917" s="1547"/>
      <c r="H917" s="1547"/>
      <c r="I917" s="1547"/>
      <c r="J917" s="1547"/>
      <c r="K917" s="1545"/>
      <c r="L917" s="1533"/>
      <c r="M917" s="1533"/>
      <c r="N917" s="1533"/>
      <c r="O917" s="1533"/>
      <c r="P917" s="1533"/>
      <c r="Q917" s="1533"/>
      <c r="R917" s="1533"/>
      <c r="S917" s="1533"/>
      <c r="T917" s="1533"/>
      <c r="U917" s="1533"/>
      <c r="V917" s="1533"/>
      <c r="W917" s="1533"/>
      <c r="X917" s="1533"/>
      <c r="Y917" s="1533"/>
      <c r="Z917" s="1533"/>
    </row>
    <row r="918" spans="1:26" ht="12.75">
      <c r="A918" s="1533"/>
      <c r="B918" s="1545"/>
      <c r="C918" s="1545"/>
      <c r="D918" s="1546"/>
      <c r="E918" s="1547"/>
      <c r="F918" s="1547"/>
      <c r="G918" s="1547"/>
      <c r="H918" s="1547"/>
      <c r="I918" s="1547"/>
      <c r="J918" s="1547"/>
      <c r="K918" s="1545"/>
      <c r="L918" s="1533"/>
      <c r="M918" s="1533"/>
      <c r="N918" s="1533"/>
      <c r="O918" s="1533"/>
      <c r="P918" s="1533"/>
      <c r="Q918" s="1533"/>
      <c r="R918" s="1533"/>
      <c r="S918" s="1533"/>
      <c r="T918" s="1533"/>
      <c r="U918" s="1533"/>
      <c r="V918" s="1533"/>
      <c r="W918" s="1533"/>
      <c r="X918" s="1533"/>
      <c r="Y918" s="1533"/>
      <c r="Z918" s="1533"/>
    </row>
    <row r="919" spans="1:26" ht="12.75">
      <c r="A919" s="1533"/>
      <c r="B919" s="1545"/>
      <c r="C919" s="1545"/>
      <c r="D919" s="1546"/>
      <c r="E919" s="1547"/>
      <c r="F919" s="1547"/>
      <c r="G919" s="1547"/>
      <c r="H919" s="1547"/>
      <c r="I919" s="1547"/>
      <c r="J919" s="1547"/>
      <c r="K919" s="1545"/>
      <c r="L919" s="1533"/>
      <c r="M919" s="1533"/>
      <c r="N919" s="1533"/>
      <c r="O919" s="1533"/>
      <c r="P919" s="1533"/>
      <c r="Q919" s="1533"/>
      <c r="R919" s="1533"/>
      <c r="S919" s="1533"/>
      <c r="T919" s="1533"/>
      <c r="U919" s="1533"/>
      <c r="V919" s="1533"/>
      <c r="W919" s="1533"/>
      <c r="X919" s="1533"/>
      <c r="Y919" s="1533"/>
      <c r="Z919" s="1533"/>
    </row>
    <row r="920" spans="1:26" ht="12.75">
      <c r="A920" s="1533"/>
      <c r="B920" s="1545"/>
      <c r="C920" s="1545"/>
      <c r="D920" s="1546"/>
      <c r="E920" s="1547"/>
      <c r="F920" s="1547"/>
      <c r="G920" s="1547"/>
      <c r="H920" s="1547"/>
      <c r="I920" s="1547"/>
      <c r="J920" s="1547"/>
      <c r="K920" s="1545"/>
      <c r="L920" s="1533"/>
      <c r="M920" s="1533"/>
      <c r="N920" s="1533"/>
      <c r="O920" s="1533"/>
      <c r="P920" s="1533"/>
      <c r="Q920" s="1533"/>
      <c r="R920" s="1533"/>
      <c r="S920" s="1533"/>
      <c r="T920" s="1533"/>
      <c r="U920" s="1533"/>
      <c r="V920" s="1533"/>
      <c r="W920" s="1533"/>
      <c r="X920" s="1533"/>
      <c r="Y920" s="1533"/>
      <c r="Z920" s="1533"/>
    </row>
    <row r="921" spans="1:26" ht="12.75">
      <c r="A921" s="1533"/>
      <c r="B921" s="1545"/>
      <c r="C921" s="1545"/>
      <c r="D921" s="1546"/>
      <c r="E921" s="1547"/>
      <c r="F921" s="1547"/>
      <c r="G921" s="1547"/>
      <c r="H921" s="1547"/>
      <c r="I921" s="1547"/>
      <c r="J921" s="1547"/>
      <c r="K921" s="1545"/>
      <c r="L921" s="1533"/>
      <c r="M921" s="1533"/>
      <c r="N921" s="1533"/>
      <c r="O921" s="1533"/>
      <c r="P921" s="1533"/>
      <c r="Q921" s="1533"/>
      <c r="R921" s="1533"/>
      <c r="S921" s="1533"/>
      <c r="T921" s="1533"/>
      <c r="U921" s="1533"/>
      <c r="V921" s="1533"/>
      <c r="W921" s="1533"/>
      <c r="X921" s="1533"/>
      <c r="Y921" s="1533"/>
      <c r="Z921" s="1533"/>
    </row>
    <row r="922" spans="1:26" ht="12.75">
      <c r="A922" s="1533"/>
      <c r="B922" s="1545"/>
      <c r="C922" s="1545"/>
      <c r="D922" s="1546"/>
      <c r="E922" s="1547"/>
      <c r="F922" s="1547"/>
      <c r="G922" s="1547"/>
      <c r="H922" s="1547"/>
      <c r="I922" s="1547"/>
      <c r="J922" s="1547"/>
      <c r="K922" s="1545"/>
      <c r="L922" s="1533"/>
      <c r="M922" s="1533"/>
      <c r="N922" s="1533"/>
      <c r="O922" s="1533"/>
      <c r="P922" s="1533"/>
      <c r="Q922" s="1533"/>
      <c r="R922" s="1533"/>
      <c r="S922" s="1533"/>
      <c r="T922" s="1533"/>
      <c r="U922" s="1533"/>
      <c r="V922" s="1533"/>
      <c r="W922" s="1533"/>
      <c r="X922" s="1533"/>
      <c r="Y922" s="1533"/>
      <c r="Z922" s="1533"/>
    </row>
    <row r="923" spans="1:26" ht="12.75">
      <c r="A923" s="1533"/>
      <c r="B923" s="1545"/>
      <c r="C923" s="1545"/>
      <c r="D923" s="1546"/>
      <c r="E923" s="1547"/>
      <c r="F923" s="1547"/>
      <c r="G923" s="1547"/>
      <c r="H923" s="1547"/>
      <c r="I923" s="1547"/>
      <c r="J923" s="1547"/>
      <c r="K923" s="1545"/>
      <c r="L923" s="1533"/>
      <c r="M923" s="1533"/>
      <c r="N923" s="1533"/>
      <c r="O923" s="1533"/>
      <c r="P923" s="1533"/>
      <c r="Q923" s="1533"/>
      <c r="R923" s="1533"/>
      <c r="S923" s="1533"/>
      <c r="T923" s="1533"/>
      <c r="U923" s="1533"/>
      <c r="V923" s="1533"/>
      <c r="W923" s="1533"/>
      <c r="X923" s="1533"/>
      <c r="Y923" s="1533"/>
      <c r="Z923" s="1533"/>
    </row>
    <row r="924" spans="1:26" ht="12.75">
      <c r="A924" s="1533"/>
      <c r="B924" s="1545"/>
      <c r="C924" s="1545"/>
      <c r="D924" s="1546"/>
      <c r="E924" s="1547"/>
      <c r="F924" s="1547"/>
      <c r="G924" s="1547"/>
      <c r="H924" s="1547"/>
      <c r="I924" s="1547"/>
      <c r="J924" s="1547"/>
      <c r="K924" s="1545"/>
      <c r="L924" s="1533"/>
      <c r="M924" s="1533"/>
      <c r="N924" s="1533"/>
      <c r="O924" s="1533"/>
      <c r="P924" s="1533"/>
      <c r="Q924" s="1533"/>
      <c r="R924" s="1533"/>
      <c r="S924" s="1533"/>
      <c r="T924" s="1533"/>
      <c r="U924" s="1533"/>
      <c r="V924" s="1533"/>
      <c r="W924" s="1533"/>
      <c r="X924" s="1533"/>
      <c r="Y924" s="1533"/>
      <c r="Z924" s="1533"/>
    </row>
    <row r="925" spans="1:26" ht="12.75">
      <c r="A925" s="1533"/>
      <c r="B925" s="1545"/>
      <c r="C925" s="1545"/>
      <c r="D925" s="1546"/>
      <c r="E925" s="1547"/>
      <c r="F925" s="1547"/>
      <c r="G925" s="1547"/>
      <c r="H925" s="1547"/>
      <c r="I925" s="1547"/>
      <c r="J925" s="1547"/>
      <c r="K925" s="1545"/>
      <c r="L925" s="1533"/>
      <c r="M925" s="1533"/>
      <c r="N925" s="1533"/>
      <c r="O925" s="1533"/>
      <c r="P925" s="1533"/>
      <c r="Q925" s="1533"/>
      <c r="R925" s="1533"/>
      <c r="S925" s="1533"/>
      <c r="T925" s="1533"/>
      <c r="U925" s="1533"/>
      <c r="V925" s="1533"/>
      <c r="W925" s="1533"/>
      <c r="X925" s="1533"/>
      <c r="Y925" s="1533"/>
      <c r="Z925" s="1533"/>
    </row>
    <row r="926" spans="1:26" ht="12.75">
      <c r="A926" s="1533"/>
      <c r="B926" s="1545"/>
      <c r="C926" s="1545"/>
      <c r="D926" s="1546"/>
      <c r="E926" s="1547"/>
      <c r="F926" s="1547"/>
      <c r="G926" s="1547"/>
      <c r="H926" s="1547"/>
      <c r="I926" s="1547"/>
      <c r="J926" s="1547"/>
      <c r="K926" s="1545"/>
      <c r="L926" s="1533"/>
      <c r="M926" s="1533"/>
      <c r="N926" s="1533"/>
      <c r="O926" s="1533"/>
      <c r="P926" s="1533"/>
      <c r="Q926" s="1533"/>
      <c r="R926" s="1533"/>
      <c r="S926" s="1533"/>
      <c r="T926" s="1533"/>
      <c r="U926" s="1533"/>
      <c r="V926" s="1533"/>
      <c r="W926" s="1533"/>
      <c r="X926" s="1533"/>
      <c r="Y926" s="1533"/>
      <c r="Z926" s="1533"/>
    </row>
    <row r="927" spans="1:26" ht="12.75">
      <c r="A927" s="1533"/>
      <c r="B927" s="1545"/>
      <c r="C927" s="1545"/>
      <c r="D927" s="1546"/>
      <c r="E927" s="1547"/>
      <c r="F927" s="1547"/>
      <c r="G927" s="1547"/>
      <c r="H927" s="1547"/>
      <c r="I927" s="1547"/>
      <c r="J927" s="1547"/>
      <c r="K927" s="1545"/>
      <c r="L927" s="1533"/>
      <c r="M927" s="1533"/>
      <c r="N927" s="1533"/>
      <c r="O927" s="1533"/>
      <c r="P927" s="1533"/>
      <c r="Q927" s="1533"/>
      <c r="R927" s="1533"/>
      <c r="S927" s="1533"/>
      <c r="T927" s="1533"/>
      <c r="U927" s="1533"/>
      <c r="V927" s="1533"/>
      <c r="W927" s="1533"/>
      <c r="X927" s="1533"/>
      <c r="Y927" s="1533"/>
      <c r="Z927" s="1533"/>
    </row>
    <row r="928" spans="1:26" ht="12.75">
      <c r="A928" s="1533"/>
      <c r="B928" s="1545"/>
      <c r="C928" s="1545"/>
      <c r="D928" s="1546"/>
      <c r="E928" s="1547"/>
      <c r="F928" s="1547"/>
      <c r="G928" s="1547"/>
      <c r="H928" s="1547"/>
      <c r="I928" s="1547"/>
      <c r="J928" s="1547"/>
      <c r="K928" s="1545"/>
      <c r="L928" s="1533"/>
      <c r="M928" s="1533"/>
      <c r="N928" s="1533"/>
      <c r="O928" s="1533"/>
      <c r="P928" s="1533"/>
      <c r="Q928" s="1533"/>
      <c r="R928" s="1533"/>
      <c r="S928" s="1533"/>
      <c r="T928" s="1533"/>
      <c r="U928" s="1533"/>
      <c r="V928" s="1533"/>
      <c r="W928" s="1533"/>
      <c r="X928" s="1533"/>
      <c r="Y928" s="1533"/>
      <c r="Z928" s="1533"/>
    </row>
    <row r="929" spans="1:26" ht="12.75">
      <c r="A929" s="1533"/>
      <c r="B929" s="1545"/>
      <c r="C929" s="1545"/>
      <c r="D929" s="1546"/>
      <c r="E929" s="1547"/>
      <c r="F929" s="1547"/>
      <c r="G929" s="1547"/>
      <c r="H929" s="1547"/>
      <c r="I929" s="1547"/>
      <c r="J929" s="1547"/>
      <c r="K929" s="1545"/>
      <c r="L929" s="1533"/>
      <c r="M929" s="1533"/>
      <c r="N929" s="1533"/>
      <c r="O929" s="1533"/>
      <c r="P929" s="1533"/>
      <c r="Q929" s="1533"/>
      <c r="R929" s="1533"/>
      <c r="S929" s="1533"/>
      <c r="T929" s="1533"/>
      <c r="U929" s="1533"/>
      <c r="V929" s="1533"/>
      <c r="W929" s="1533"/>
      <c r="X929" s="1533"/>
      <c r="Y929" s="1533"/>
      <c r="Z929" s="1533"/>
    </row>
    <row r="930" spans="1:26" ht="12.75">
      <c r="A930" s="1533"/>
      <c r="B930" s="1545"/>
      <c r="C930" s="1545"/>
      <c r="D930" s="1546"/>
      <c r="E930" s="1547"/>
      <c r="F930" s="1547"/>
      <c r="G930" s="1547"/>
      <c r="H930" s="1547"/>
      <c r="I930" s="1547"/>
      <c r="J930" s="1547"/>
      <c r="K930" s="1545"/>
      <c r="L930" s="1533"/>
      <c r="M930" s="1533"/>
      <c r="N930" s="1533"/>
      <c r="O930" s="1533"/>
      <c r="P930" s="1533"/>
      <c r="Q930" s="1533"/>
      <c r="R930" s="1533"/>
      <c r="S930" s="1533"/>
      <c r="T930" s="1533"/>
      <c r="U930" s="1533"/>
      <c r="V930" s="1533"/>
      <c r="W930" s="1533"/>
      <c r="X930" s="1533"/>
      <c r="Y930" s="1533"/>
      <c r="Z930" s="1533"/>
    </row>
    <row r="931" spans="1:26" ht="12.75">
      <c r="A931" s="1533"/>
      <c r="B931" s="1545"/>
      <c r="C931" s="1545"/>
      <c r="D931" s="1546"/>
      <c r="E931" s="1547"/>
      <c r="F931" s="1547"/>
      <c r="G931" s="1547"/>
      <c r="H931" s="1547"/>
      <c r="I931" s="1547"/>
      <c r="J931" s="1547"/>
      <c r="K931" s="1545"/>
      <c r="L931" s="1533"/>
      <c r="M931" s="1533"/>
      <c r="N931" s="1533"/>
      <c r="O931" s="1533"/>
      <c r="P931" s="1533"/>
      <c r="Q931" s="1533"/>
      <c r="R931" s="1533"/>
      <c r="S931" s="1533"/>
      <c r="T931" s="1533"/>
      <c r="U931" s="1533"/>
      <c r="V931" s="1533"/>
      <c r="W931" s="1533"/>
      <c r="X931" s="1533"/>
      <c r="Y931" s="1533"/>
      <c r="Z931" s="1533"/>
    </row>
    <row r="932" spans="1:26" ht="12.75">
      <c r="A932" s="1533"/>
      <c r="B932" s="1545"/>
      <c r="C932" s="1545"/>
      <c r="D932" s="1546"/>
      <c r="E932" s="1547"/>
      <c r="F932" s="1547"/>
      <c r="G932" s="1547"/>
      <c r="H932" s="1547"/>
      <c r="I932" s="1547"/>
      <c r="J932" s="1547"/>
      <c r="K932" s="1545"/>
      <c r="L932" s="1533"/>
      <c r="M932" s="1533"/>
      <c r="N932" s="1533"/>
      <c r="O932" s="1533"/>
      <c r="P932" s="1533"/>
      <c r="Q932" s="1533"/>
      <c r="R932" s="1533"/>
      <c r="S932" s="1533"/>
      <c r="T932" s="1533"/>
      <c r="U932" s="1533"/>
      <c r="V932" s="1533"/>
      <c r="W932" s="1533"/>
      <c r="X932" s="1533"/>
      <c r="Y932" s="1533"/>
      <c r="Z932" s="1533"/>
    </row>
    <row r="933" spans="1:26" ht="12.75">
      <c r="A933" s="1533"/>
      <c r="B933" s="1545"/>
      <c r="C933" s="1545"/>
      <c r="D933" s="1546"/>
      <c r="E933" s="1547"/>
      <c r="F933" s="1547"/>
      <c r="G933" s="1547"/>
      <c r="H933" s="1547"/>
      <c r="I933" s="1547"/>
      <c r="J933" s="1547"/>
      <c r="K933" s="1545"/>
      <c r="L933" s="1533"/>
      <c r="M933" s="1533"/>
      <c r="N933" s="1533"/>
      <c r="O933" s="1533"/>
      <c r="P933" s="1533"/>
      <c r="Q933" s="1533"/>
      <c r="R933" s="1533"/>
      <c r="S933" s="1533"/>
      <c r="T933" s="1533"/>
      <c r="U933" s="1533"/>
      <c r="V933" s="1533"/>
      <c r="W933" s="1533"/>
      <c r="X933" s="1533"/>
      <c r="Y933" s="1533"/>
      <c r="Z933" s="1533"/>
    </row>
    <row r="934" spans="1:26" ht="12.75">
      <c r="A934" s="1533"/>
      <c r="B934" s="1545"/>
      <c r="C934" s="1545"/>
      <c r="D934" s="1546"/>
      <c r="E934" s="1547"/>
      <c r="F934" s="1547"/>
      <c r="G934" s="1547"/>
      <c r="H934" s="1547"/>
      <c r="I934" s="1547"/>
      <c r="J934" s="1547"/>
      <c r="K934" s="1545"/>
      <c r="L934" s="1533"/>
      <c r="M934" s="1533"/>
      <c r="N934" s="1533"/>
      <c r="O934" s="1533"/>
      <c r="P934" s="1533"/>
      <c r="Q934" s="1533"/>
      <c r="R934" s="1533"/>
      <c r="S934" s="1533"/>
      <c r="T934" s="1533"/>
      <c r="U934" s="1533"/>
      <c r="V934" s="1533"/>
      <c r="W934" s="1533"/>
      <c r="X934" s="1533"/>
      <c r="Y934" s="1533"/>
      <c r="Z934" s="1533"/>
    </row>
    <row r="935" spans="1:26" ht="12.75">
      <c r="A935" s="1533"/>
      <c r="B935" s="1545"/>
      <c r="C935" s="1545"/>
      <c r="D935" s="1546"/>
      <c r="E935" s="1547"/>
      <c r="F935" s="1547"/>
      <c r="G935" s="1547"/>
      <c r="H935" s="1547"/>
      <c r="I935" s="1547"/>
      <c r="J935" s="1547"/>
      <c r="K935" s="1545"/>
      <c r="L935" s="1533"/>
      <c r="M935" s="1533"/>
      <c r="N935" s="1533"/>
      <c r="O935" s="1533"/>
      <c r="P935" s="1533"/>
      <c r="Q935" s="1533"/>
      <c r="R935" s="1533"/>
      <c r="S935" s="1533"/>
      <c r="T935" s="1533"/>
      <c r="U935" s="1533"/>
      <c r="V935" s="1533"/>
      <c r="W935" s="1533"/>
      <c r="X935" s="1533"/>
      <c r="Y935" s="1533"/>
      <c r="Z935" s="1533"/>
    </row>
    <row r="936" spans="1:26" ht="12.75">
      <c r="A936" s="1533"/>
      <c r="B936" s="1545"/>
      <c r="C936" s="1545"/>
      <c r="D936" s="1546"/>
      <c r="E936" s="1547"/>
      <c r="F936" s="1547"/>
      <c r="G936" s="1547"/>
      <c r="H936" s="1547"/>
      <c r="I936" s="1547"/>
      <c r="J936" s="1547"/>
      <c r="K936" s="1545"/>
      <c r="L936" s="1533"/>
      <c r="M936" s="1533"/>
      <c r="N936" s="1533"/>
      <c r="O936" s="1533"/>
      <c r="P936" s="1533"/>
      <c r="Q936" s="1533"/>
      <c r="R936" s="1533"/>
      <c r="S936" s="1533"/>
      <c r="T936" s="1533"/>
      <c r="U936" s="1533"/>
      <c r="V936" s="1533"/>
      <c r="W936" s="1533"/>
      <c r="X936" s="1533"/>
      <c r="Y936" s="1533"/>
      <c r="Z936" s="1533"/>
    </row>
    <row r="937" spans="1:26" ht="12.75">
      <c r="A937" s="1533"/>
      <c r="B937" s="1545"/>
      <c r="C937" s="1545"/>
      <c r="D937" s="1546"/>
      <c r="E937" s="1547"/>
      <c r="F937" s="1547"/>
      <c r="G937" s="1547"/>
      <c r="H937" s="1547"/>
      <c r="I937" s="1547"/>
      <c r="J937" s="1547"/>
      <c r="K937" s="1545"/>
      <c r="L937" s="1533"/>
      <c r="M937" s="1533"/>
      <c r="N937" s="1533"/>
      <c r="O937" s="1533"/>
      <c r="P937" s="1533"/>
      <c r="Q937" s="1533"/>
      <c r="R937" s="1533"/>
      <c r="S937" s="1533"/>
      <c r="T937" s="1533"/>
      <c r="U937" s="1533"/>
      <c r="V937" s="1533"/>
      <c r="W937" s="1533"/>
      <c r="X937" s="1533"/>
      <c r="Y937" s="1533"/>
      <c r="Z937" s="1533"/>
    </row>
    <row r="938" spans="1:26" ht="12.75">
      <c r="A938" s="1533"/>
      <c r="B938" s="1545"/>
      <c r="C938" s="1545"/>
      <c r="D938" s="1546"/>
      <c r="E938" s="1547"/>
      <c r="F938" s="1547"/>
      <c r="G938" s="1547"/>
      <c r="H938" s="1547"/>
      <c r="I938" s="1547"/>
      <c r="J938" s="1547"/>
      <c r="K938" s="1545"/>
      <c r="L938" s="1533"/>
      <c r="M938" s="1533"/>
      <c r="N938" s="1533"/>
      <c r="O938" s="1533"/>
      <c r="P938" s="1533"/>
      <c r="Q938" s="1533"/>
      <c r="R938" s="1533"/>
      <c r="S938" s="1533"/>
      <c r="T938" s="1533"/>
      <c r="U938" s="1533"/>
      <c r="V938" s="1533"/>
      <c r="W938" s="1533"/>
      <c r="X938" s="1533"/>
      <c r="Y938" s="1533"/>
      <c r="Z938" s="1533"/>
    </row>
    <row r="939" spans="1:26" ht="12.75">
      <c r="A939" s="1533"/>
      <c r="B939" s="1545"/>
      <c r="C939" s="1545"/>
      <c r="D939" s="1546"/>
      <c r="E939" s="1547"/>
      <c r="F939" s="1547"/>
      <c r="G939" s="1547"/>
      <c r="H939" s="1547"/>
      <c r="I939" s="1547"/>
      <c r="J939" s="1547"/>
      <c r="K939" s="1545"/>
      <c r="L939" s="1533"/>
      <c r="M939" s="1533"/>
      <c r="N939" s="1533"/>
      <c r="O939" s="1533"/>
      <c r="P939" s="1533"/>
      <c r="Q939" s="1533"/>
      <c r="R939" s="1533"/>
      <c r="S939" s="1533"/>
      <c r="T939" s="1533"/>
      <c r="U939" s="1533"/>
      <c r="V939" s="1533"/>
      <c r="W939" s="1533"/>
      <c r="X939" s="1533"/>
      <c r="Y939" s="1533"/>
      <c r="Z939" s="1533"/>
    </row>
    <row r="940" spans="1:26" ht="12.75">
      <c r="A940" s="1533"/>
      <c r="B940" s="1545"/>
      <c r="C940" s="1545"/>
      <c r="D940" s="1546"/>
      <c r="E940" s="1547"/>
      <c r="F940" s="1547"/>
      <c r="G940" s="1547"/>
      <c r="H940" s="1547"/>
      <c r="I940" s="1547"/>
      <c r="J940" s="1547"/>
      <c r="K940" s="1545"/>
      <c r="L940" s="1533"/>
      <c r="M940" s="1533"/>
      <c r="N940" s="1533"/>
      <c r="O940" s="1533"/>
      <c r="P940" s="1533"/>
      <c r="Q940" s="1533"/>
      <c r="R940" s="1533"/>
      <c r="S940" s="1533"/>
      <c r="T940" s="1533"/>
      <c r="U940" s="1533"/>
      <c r="V940" s="1533"/>
      <c r="W940" s="1533"/>
      <c r="X940" s="1533"/>
      <c r="Y940" s="1533"/>
      <c r="Z940" s="1533"/>
    </row>
    <row r="941" spans="1:26" ht="12.75">
      <c r="A941" s="1533"/>
      <c r="B941" s="1545"/>
      <c r="C941" s="1545"/>
      <c r="D941" s="1546"/>
      <c r="E941" s="1547"/>
      <c r="F941" s="1547"/>
      <c r="G941" s="1547"/>
      <c r="H941" s="1547"/>
      <c r="I941" s="1547"/>
      <c r="J941" s="1547"/>
      <c r="K941" s="1545"/>
      <c r="L941" s="1533"/>
      <c r="M941" s="1533"/>
      <c r="N941" s="1533"/>
      <c r="O941" s="1533"/>
      <c r="P941" s="1533"/>
      <c r="Q941" s="1533"/>
      <c r="R941" s="1533"/>
      <c r="S941" s="1533"/>
      <c r="T941" s="1533"/>
      <c r="U941" s="1533"/>
      <c r="V941" s="1533"/>
      <c r="W941" s="1533"/>
      <c r="X941" s="1533"/>
      <c r="Y941" s="1533"/>
      <c r="Z941" s="1533"/>
    </row>
    <row r="942" spans="1:26" ht="12.75">
      <c r="A942" s="1533"/>
      <c r="B942" s="1545"/>
      <c r="C942" s="1545"/>
      <c r="D942" s="1546"/>
      <c r="E942" s="1547"/>
      <c r="F942" s="1547"/>
      <c r="G942" s="1547"/>
      <c r="H942" s="1547"/>
      <c r="I942" s="1547"/>
      <c r="J942" s="1547"/>
      <c r="K942" s="1545"/>
      <c r="L942" s="1533"/>
      <c r="M942" s="1533"/>
      <c r="N942" s="1533"/>
      <c r="O942" s="1533"/>
      <c r="P942" s="1533"/>
      <c r="Q942" s="1533"/>
      <c r="R942" s="1533"/>
      <c r="S942" s="1533"/>
      <c r="T942" s="1533"/>
      <c r="U942" s="1533"/>
      <c r="V942" s="1533"/>
      <c r="W942" s="1533"/>
      <c r="X942" s="1533"/>
      <c r="Y942" s="1533"/>
      <c r="Z942" s="1533"/>
    </row>
    <row r="943" spans="1:26" ht="12.75">
      <c r="A943" s="1533"/>
      <c r="B943" s="1545"/>
      <c r="C943" s="1545"/>
      <c r="D943" s="1546"/>
      <c r="E943" s="1547"/>
      <c r="F943" s="1547"/>
      <c r="G943" s="1547"/>
      <c r="H943" s="1547"/>
      <c r="I943" s="1547"/>
      <c r="J943" s="1547"/>
      <c r="K943" s="1545"/>
      <c r="L943" s="1533"/>
      <c r="M943" s="1533"/>
      <c r="N943" s="1533"/>
      <c r="O943" s="1533"/>
      <c r="P943" s="1533"/>
      <c r="Q943" s="1533"/>
      <c r="R943" s="1533"/>
      <c r="S943" s="1533"/>
      <c r="T943" s="1533"/>
      <c r="U943" s="1533"/>
      <c r="V943" s="1533"/>
      <c r="W943" s="1533"/>
      <c r="X943" s="1533"/>
      <c r="Y943" s="1533"/>
      <c r="Z943" s="1533"/>
    </row>
    <row r="944" spans="1:26" ht="12.75">
      <c r="A944" s="1533"/>
      <c r="B944" s="1545"/>
      <c r="C944" s="1545"/>
      <c r="D944" s="1546"/>
      <c r="E944" s="1547"/>
      <c r="F944" s="1547"/>
      <c r="G944" s="1547"/>
      <c r="H944" s="1547"/>
      <c r="I944" s="1547"/>
      <c r="J944" s="1547"/>
      <c r="K944" s="1545"/>
      <c r="L944" s="1533"/>
      <c r="M944" s="1533"/>
      <c r="N944" s="1533"/>
      <c r="O944" s="1533"/>
      <c r="P944" s="1533"/>
      <c r="Q944" s="1533"/>
      <c r="R944" s="1533"/>
      <c r="S944" s="1533"/>
      <c r="T944" s="1533"/>
      <c r="U944" s="1533"/>
      <c r="V944" s="1533"/>
      <c r="W944" s="1533"/>
      <c r="X944" s="1533"/>
      <c r="Y944" s="1533"/>
      <c r="Z944" s="1533"/>
    </row>
    <row r="945" spans="1:26" ht="12.75">
      <c r="A945" s="1533"/>
      <c r="B945" s="1545"/>
      <c r="C945" s="1545"/>
      <c r="D945" s="1546"/>
      <c r="E945" s="1547"/>
      <c r="F945" s="1547"/>
      <c r="G945" s="1547"/>
      <c r="H945" s="1547"/>
      <c r="I945" s="1547"/>
      <c r="J945" s="1547"/>
      <c r="K945" s="1545"/>
      <c r="L945" s="1533"/>
      <c r="M945" s="1533"/>
      <c r="N945" s="1533"/>
      <c r="O945" s="1533"/>
      <c r="P945" s="1533"/>
      <c r="Q945" s="1533"/>
      <c r="R945" s="1533"/>
      <c r="S945" s="1533"/>
      <c r="T945" s="1533"/>
      <c r="U945" s="1533"/>
      <c r="V945" s="1533"/>
      <c r="W945" s="1533"/>
      <c r="X945" s="1533"/>
      <c r="Y945" s="1533"/>
      <c r="Z945" s="1533"/>
    </row>
    <row r="946" spans="1:26" ht="12.75">
      <c r="A946" s="1533"/>
      <c r="B946" s="1545"/>
      <c r="C946" s="1545"/>
      <c r="D946" s="1546"/>
      <c r="E946" s="1547"/>
      <c r="F946" s="1547"/>
      <c r="G946" s="1547"/>
      <c r="H946" s="1547"/>
      <c r="I946" s="1547"/>
      <c r="J946" s="1547"/>
      <c r="K946" s="1545"/>
      <c r="L946" s="1533"/>
      <c r="M946" s="1533"/>
      <c r="N946" s="1533"/>
      <c r="O946" s="1533"/>
      <c r="P946" s="1533"/>
      <c r="Q946" s="1533"/>
      <c r="R946" s="1533"/>
      <c r="S946" s="1533"/>
      <c r="T946" s="1533"/>
      <c r="U946" s="1533"/>
      <c r="V946" s="1533"/>
      <c r="W946" s="1533"/>
      <c r="X946" s="1533"/>
      <c r="Y946" s="1533"/>
      <c r="Z946" s="1533"/>
    </row>
    <row r="947" spans="1:26" ht="12.75">
      <c r="A947" s="1533"/>
      <c r="B947" s="1545"/>
      <c r="C947" s="1545"/>
      <c r="D947" s="1546"/>
      <c r="E947" s="1547"/>
      <c r="F947" s="1547"/>
      <c r="G947" s="1547"/>
      <c r="H947" s="1547"/>
      <c r="I947" s="1547"/>
      <c r="J947" s="1547"/>
      <c r="K947" s="1545"/>
      <c r="L947" s="1533"/>
      <c r="M947" s="1533"/>
      <c r="N947" s="1533"/>
      <c r="O947" s="1533"/>
      <c r="P947" s="1533"/>
      <c r="Q947" s="1533"/>
      <c r="R947" s="1533"/>
      <c r="S947" s="1533"/>
      <c r="T947" s="1533"/>
      <c r="U947" s="1533"/>
      <c r="V947" s="1533"/>
      <c r="W947" s="1533"/>
      <c r="X947" s="1533"/>
      <c r="Y947" s="1533"/>
      <c r="Z947" s="1533"/>
    </row>
    <row r="948" spans="1:26" ht="12.75">
      <c r="A948" s="1533"/>
      <c r="B948" s="1545"/>
      <c r="C948" s="1545"/>
      <c r="D948" s="1546"/>
      <c r="E948" s="1547"/>
      <c r="F948" s="1547"/>
      <c r="G948" s="1547"/>
      <c r="H948" s="1547"/>
      <c r="I948" s="1547"/>
      <c r="J948" s="1547"/>
      <c r="K948" s="1545"/>
      <c r="L948" s="1533"/>
      <c r="M948" s="1533"/>
      <c r="N948" s="1533"/>
      <c r="O948" s="1533"/>
      <c r="P948" s="1533"/>
      <c r="Q948" s="1533"/>
      <c r="R948" s="1533"/>
      <c r="S948" s="1533"/>
      <c r="T948" s="1533"/>
      <c r="U948" s="1533"/>
      <c r="V948" s="1533"/>
      <c r="W948" s="1533"/>
      <c r="X948" s="1533"/>
      <c r="Y948" s="1533"/>
      <c r="Z948" s="1533"/>
    </row>
    <row r="949" spans="1:26" ht="12.75">
      <c r="A949" s="1533"/>
      <c r="B949" s="1545"/>
      <c r="C949" s="1545"/>
      <c r="D949" s="1546"/>
      <c r="E949" s="1547"/>
      <c r="F949" s="1547"/>
      <c r="G949" s="1547"/>
      <c r="H949" s="1547"/>
      <c r="I949" s="1547"/>
      <c r="J949" s="1547"/>
      <c r="K949" s="1545"/>
      <c r="L949" s="1533"/>
      <c r="M949" s="1533"/>
      <c r="N949" s="1533"/>
      <c r="O949" s="1533"/>
      <c r="P949" s="1533"/>
      <c r="Q949" s="1533"/>
      <c r="R949" s="1533"/>
      <c r="S949" s="1533"/>
      <c r="T949" s="1533"/>
      <c r="U949" s="1533"/>
      <c r="V949" s="1533"/>
      <c r="W949" s="1533"/>
      <c r="X949" s="1533"/>
      <c r="Y949" s="1533"/>
      <c r="Z949" s="1533"/>
    </row>
    <row r="950" spans="1:26" ht="12.75">
      <c r="A950" s="1533"/>
      <c r="B950" s="1545"/>
      <c r="C950" s="1545"/>
      <c r="D950" s="1546"/>
      <c r="E950" s="1547"/>
      <c r="F950" s="1547"/>
      <c r="G950" s="1547"/>
      <c r="H950" s="1547"/>
      <c r="I950" s="1547"/>
      <c r="J950" s="1547"/>
      <c r="K950" s="1545"/>
      <c r="L950" s="1533"/>
      <c r="M950" s="1533"/>
      <c r="N950" s="1533"/>
      <c r="O950" s="1533"/>
      <c r="P950" s="1533"/>
      <c r="Q950" s="1533"/>
      <c r="R950" s="1533"/>
      <c r="S950" s="1533"/>
      <c r="T950" s="1533"/>
      <c r="U950" s="1533"/>
      <c r="V950" s="1533"/>
      <c r="W950" s="1533"/>
      <c r="X950" s="1533"/>
      <c r="Y950" s="1533"/>
      <c r="Z950" s="1533"/>
    </row>
    <row r="951" spans="1:26" ht="12.75">
      <c r="A951" s="1533"/>
      <c r="B951" s="1545"/>
      <c r="C951" s="1545"/>
      <c r="D951" s="1546"/>
      <c r="E951" s="1547"/>
      <c r="F951" s="1547"/>
      <c r="G951" s="1547"/>
      <c r="H951" s="1547"/>
      <c r="I951" s="1547"/>
      <c r="J951" s="1547"/>
      <c r="K951" s="1545"/>
      <c r="L951" s="1533"/>
      <c r="M951" s="1533"/>
      <c r="N951" s="1533"/>
      <c r="O951" s="1533"/>
      <c r="P951" s="1533"/>
      <c r="Q951" s="1533"/>
      <c r="R951" s="1533"/>
      <c r="S951" s="1533"/>
      <c r="T951" s="1533"/>
      <c r="U951" s="1533"/>
      <c r="V951" s="1533"/>
      <c r="W951" s="1533"/>
      <c r="X951" s="1533"/>
      <c r="Y951" s="1533"/>
      <c r="Z951" s="1533"/>
    </row>
    <row r="952" spans="1:26" ht="12.75">
      <c r="A952" s="1533"/>
      <c r="B952" s="1545"/>
      <c r="C952" s="1545"/>
      <c r="D952" s="1546"/>
      <c r="E952" s="1547"/>
      <c r="F952" s="1547"/>
      <c r="G952" s="1547"/>
      <c r="H952" s="1547"/>
      <c r="I952" s="1547"/>
      <c r="J952" s="1547"/>
      <c r="K952" s="1545"/>
      <c r="L952" s="1533"/>
      <c r="M952" s="1533"/>
      <c r="N952" s="1533"/>
      <c r="O952" s="1533"/>
      <c r="P952" s="1533"/>
      <c r="Q952" s="1533"/>
      <c r="R952" s="1533"/>
      <c r="S952" s="1533"/>
      <c r="T952" s="1533"/>
      <c r="U952" s="1533"/>
      <c r="V952" s="1533"/>
      <c r="W952" s="1533"/>
      <c r="X952" s="1533"/>
      <c r="Y952" s="1533"/>
      <c r="Z952" s="1533"/>
    </row>
    <row r="953" spans="1:26" ht="12.75">
      <c r="A953" s="1533"/>
      <c r="B953" s="1545"/>
      <c r="C953" s="1545"/>
      <c r="D953" s="1546"/>
      <c r="E953" s="1547"/>
      <c r="F953" s="1547"/>
      <c r="G953" s="1547"/>
      <c r="H953" s="1547"/>
      <c r="I953" s="1547"/>
      <c r="J953" s="1547"/>
      <c r="K953" s="1545"/>
      <c r="L953" s="1533"/>
      <c r="M953" s="1533"/>
      <c r="N953" s="1533"/>
      <c r="O953" s="1533"/>
      <c r="P953" s="1533"/>
      <c r="Q953" s="1533"/>
      <c r="R953" s="1533"/>
      <c r="S953" s="1533"/>
      <c r="T953" s="1533"/>
      <c r="U953" s="1533"/>
      <c r="V953" s="1533"/>
      <c r="W953" s="1533"/>
      <c r="X953" s="1533"/>
      <c r="Y953" s="1533"/>
      <c r="Z953" s="1533"/>
    </row>
    <row r="954" spans="1:26" ht="12.75">
      <c r="A954" s="1533"/>
      <c r="B954" s="1545"/>
      <c r="C954" s="1545"/>
      <c r="D954" s="1546"/>
      <c r="E954" s="1547"/>
      <c r="F954" s="1547"/>
      <c r="G954" s="1547"/>
      <c r="H954" s="1547"/>
      <c r="I954" s="1547"/>
      <c r="J954" s="1547"/>
      <c r="K954" s="1545"/>
      <c r="L954" s="1533"/>
      <c r="M954" s="1533"/>
      <c r="N954" s="1533"/>
      <c r="O954" s="1533"/>
      <c r="P954" s="1533"/>
      <c r="Q954" s="1533"/>
      <c r="R954" s="1533"/>
      <c r="S954" s="1533"/>
      <c r="T954" s="1533"/>
      <c r="U954" s="1533"/>
      <c r="V954" s="1533"/>
      <c r="W954" s="1533"/>
      <c r="X954" s="1533"/>
      <c r="Y954" s="1533"/>
      <c r="Z954" s="1533"/>
    </row>
    <row r="955" spans="1:26" ht="12.75">
      <c r="A955" s="1533"/>
      <c r="B955" s="1545"/>
      <c r="C955" s="1545"/>
      <c r="D955" s="1546"/>
      <c r="E955" s="1547"/>
      <c r="F955" s="1547"/>
      <c r="G955" s="1547"/>
      <c r="H955" s="1547"/>
      <c r="I955" s="1547"/>
      <c r="J955" s="1547"/>
      <c r="K955" s="1545"/>
      <c r="L955" s="1533"/>
      <c r="M955" s="1533"/>
      <c r="N955" s="1533"/>
      <c r="O955" s="1533"/>
      <c r="P955" s="1533"/>
      <c r="Q955" s="1533"/>
      <c r="R955" s="1533"/>
      <c r="S955" s="1533"/>
      <c r="T955" s="1533"/>
      <c r="U955" s="1533"/>
      <c r="V955" s="1533"/>
      <c r="W955" s="1533"/>
      <c r="X955" s="1533"/>
      <c r="Y955" s="1533"/>
      <c r="Z955" s="1533"/>
    </row>
    <row r="956" spans="1:26" ht="12.75">
      <c r="A956" s="1533"/>
      <c r="B956" s="1545"/>
      <c r="C956" s="1545"/>
      <c r="D956" s="1546"/>
      <c r="E956" s="1547"/>
      <c r="F956" s="1547"/>
      <c r="G956" s="1547"/>
      <c r="H956" s="1547"/>
      <c r="I956" s="1547"/>
      <c r="J956" s="1547"/>
      <c r="K956" s="1545"/>
      <c r="L956" s="1533"/>
      <c r="M956" s="1533"/>
      <c r="N956" s="1533"/>
      <c r="O956" s="1533"/>
      <c r="P956" s="1533"/>
      <c r="Q956" s="1533"/>
      <c r="R956" s="1533"/>
      <c r="S956" s="1533"/>
      <c r="T956" s="1533"/>
      <c r="U956" s="1533"/>
      <c r="V956" s="1533"/>
      <c r="W956" s="1533"/>
      <c r="X956" s="1533"/>
      <c r="Y956" s="1533"/>
      <c r="Z956" s="1533"/>
    </row>
    <row r="957" spans="1:26" ht="12.75">
      <c r="A957" s="1533"/>
      <c r="B957" s="1545"/>
      <c r="C957" s="1545"/>
      <c r="D957" s="1546"/>
      <c r="E957" s="1547"/>
      <c r="F957" s="1547"/>
      <c r="G957" s="1547"/>
      <c r="H957" s="1547"/>
      <c r="I957" s="1547"/>
      <c r="J957" s="1547"/>
      <c r="K957" s="1545"/>
      <c r="L957" s="1533"/>
      <c r="M957" s="1533"/>
      <c r="N957" s="1533"/>
      <c r="O957" s="1533"/>
      <c r="P957" s="1533"/>
      <c r="Q957" s="1533"/>
      <c r="R957" s="1533"/>
      <c r="S957" s="1533"/>
      <c r="T957" s="1533"/>
      <c r="U957" s="1533"/>
      <c r="V957" s="1533"/>
      <c r="W957" s="1533"/>
      <c r="X957" s="1533"/>
      <c r="Y957" s="1533"/>
      <c r="Z957" s="1533"/>
    </row>
    <row r="958" spans="1:26" ht="12.75">
      <c r="A958" s="1533"/>
      <c r="B958" s="1545"/>
      <c r="C958" s="1545"/>
      <c r="D958" s="1546"/>
      <c r="E958" s="1547"/>
      <c r="F958" s="1547"/>
      <c r="G958" s="1547"/>
      <c r="H958" s="1547"/>
      <c r="I958" s="1547"/>
      <c r="J958" s="1547"/>
      <c r="K958" s="1545"/>
      <c r="L958" s="1533"/>
      <c r="M958" s="1533"/>
      <c r="N958" s="1533"/>
      <c r="O958" s="1533"/>
      <c r="P958" s="1533"/>
      <c r="Q958" s="1533"/>
      <c r="R958" s="1533"/>
      <c r="S958" s="1533"/>
      <c r="T958" s="1533"/>
      <c r="U958" s="1533"/>
      <c r="V958" s="1533"/>
      <c r="W958" s="1533"/>
      <c r="X958" s="1533"/>
      <c r="Y958" s="1533"/>
      <c r="Z958" s="1533"/>
    </row>
    <row r="959" spans="1:26" ht="12.75">
      <c r="A959" s="1533"/>
      <c r="B959" s="1545"/>
      <c r="C959" s="1545"/>
      <c r="D959" s="1546"/>
      <c r="E959" s="1547"/>
      <c r="F959" s="1547"/>
      <c r="G959" s="1547"/>
      <c r="H959" s="1547"/>
      <c r="I959" s="1547"/>
      <c r="J959" s="1547"/>
      <c r="K959" s="1545"/>
      <c r="L959" s="1533"/>
      <c r="M959" s="1533"/>
      <c r="N959" s="1533"/>
      <c r="O959" s="1533"/>
      <c r="P959" s="1533"/>
      <c r="Q959" s="1533"/>
      <c r="R959" s="1533"/>
      <c r="S959" s="1533"/>
      <c r="T959" s="1533"/>
      <c r="U959" s="1533"/>
      <c r="V959" s="1533"/>
      <c r="W959" s="1533"/>
      <c r="X959" s="1533"/>
      <c r="Y959" s="1533"/>
      <c r="Z959" s="1533"/>
    </row>
    <row r="960" spans="1:26" ht="12.75">
      <c r="A960" s="1533"/>
      <c r="B960" s="1545"/>
      <c r="C960" s="1545"/>
      <c r="D960" s="1546"/>
      <c r="E960" s="1547"/>
      <c r="F960" s="1547"/>
      <c r="G960" s="1547"/>
      <c r="H960" s="1547"/>
      <c r="I960" s="1547"/>
      <c r="J960" s="1547"/>
      <c r="K960" s="1545"/>
      <c r="L960" s="1533"/>
      <c r="M960" s="1533"/>
      <c r="N960" s="1533"/>
      <c r="O960" s="1533"/>
      <c r="P960" s="1533"/>
      <c r="Q960" s="1533"/>
      <c r="R960" s="1533"/>
      <c r="S960" s="1533"/>
      <c r="T960" s="1533"/>
      <c r="U960" s="1533"/>
      <c r="V960" s="1533"/>
      <c r="W960" s="1533"/>
      <c r="X960" s="1533"/>
      <c r="Y960" s="1533"/>
      <c r="Z960" s="1533"/>
    </row>
    <row r="961" spans="1:26" ht="12.75">
      <c r="A961" s="1533"/>
      <c r="B961" s="1545"/>
      <c r="C961" s="1545"/>
      <c r="D961" s="1546"/>
      <c r="E961" s="1547"/>
      <c r="F961" s="1547"/>
      <c r="G961" s="1547"/>
      <c r="H961" s="1547"/>
      <c r="I961" s="1547"/>
      <c r="J961" s="1547"/>
      <c r="K961" s="1545"/>
      <c r="L961" s="1533"/>
      <c r="M961" s="1533"/>
      <c r="N961" s="1533"/>
      <c r="O961" s="1533"/>
      <c r="P961" s="1533"/>
      <c r="Q961" s="1533"/>
      <c r="R961" s="1533"/>
      <c r="S961" s="1533"/>
      <c r="T961" s="1533"/>
      <c r="U961" s="1533"/>
      <c r="V961" s="1533"/>
      <c r="W961" s="1533"/>
      <c r="X961" s="1533"/>
      <c r="Y961" s="1533"/>
      <c r="Z961" s="1533"/>
    </row>
    <row r="962" spans="1:26" ht="12.75">
      <c r="A962" s="1533"/>
      <c r="B962" s="1545"/>
      <c r="C962" s="1545"/>
      <c r="D962" s="1546"/>
      <c r="E962" s="1547"/>
      <c r="F962" s="1547"/>
      <c r="G962" s="1547"/>
      <c r="H962" s="1547"/>
      <c r="I962" s="1547"/>
      <c r="J962" s="1547"/>
      <c r="K962" s="1545"/>
      <c r="L962" s="1533"/>
      <c r="M962" s="1533"/>
      <c r="N962" s="1533"/>
      <c r="O962" s="1533"/>
      <c r="P962" s="1533"/>
      <c r="Q962" s="1533"/>
      <c r="R962" s="1533"/>
      <c r="S962" s="1533"/>
      <c r="T962" s="1533"/>
      <c r="U962" s="1533"/>
      <c r="V962" s="1533"/>
      <c r="W962" s="1533"/>
      <c r="X962" s="1533"/>
      <c r="Y962" s="1533"/>
      <c r="Z962" s="1533"/>
    </row>
    <row r="963" spans="1:26" ht="12.75">
      <c r="A963" s="1533"/>
      <c r="B963" s="1545"/>
      <c r="C963" s="1545"/>
      <c r="D963" s="1546"/>
      <c r="E963" s="1547"/>
      <c r="F963" s="1547"/>
      <c r="G963" s="1547"/>
      <c r="H963" s="1547"/>
      <c r="I963" s="1547"/>
      <c r="J963" s="1547"/>
      <c r="K963" s="1545"/>
      <c r="L963" s="1533"/>
      <c r="M963" s="1533"/>
      <c r="N963" s="1533"/>
      <c r="O963" s="1533"/>
      <c r="P963" s="1533"/>
      <c r="Q963" s="1533"/>
      <c r="R963" s="1533"/>
      <c r="S963" s="1533"/>
      <c r="T963" s="1533"/>
      <c r="U963" s="1533"/>
      <c r="V963" s="1533"/>
      <c r="W963" s="1533"/>
      <c r="X963" s="1533"/>
      <c r="Y963" s="1533"/>
      <c r="Z963" s="1533"/>
    </row>
    <row r="964" spans="1:26" ht="12.75">
      <c r="A964" s="1533"/>
      <c r="B964" s="1545"/>
      <c r="C964" s="1545"/>
      <c r="D964" s="1546"/>
      <c r="E964" s="1547"/>
      <c r="F964" s="1547"/>
      <c r="G964" s="1547"/>
      <c r="H964" s="1547"/>
      <c r="I964" s="1547"/>
      <c r="J964" s="1547"/>
      <c r="K964" s="1545"/>
      <c r="L964" s="1533"/>
      <c r="M964" s="1533"/>
      <c r="N964" s="1533"/>
      <c r="O964" s="1533"/>
      <c r="P964" s="1533"/>
      <c r="Q964" s="1533"/>
      <c r="R964" s="1533"/>
      <c r="S964" s="1533"/>
      <c r="T964" s="1533"/>
      <c r="U964" s="1533"/>
      <c r="V964" s="1533"/>
      <c r="W964" s="1533"/>
      <c r="X964" s="1533"/>
      <c r="Y964" s="1533"/>
      <c r="Z964" s="1533"/>
    </row>
    <row r="965" spans="1:26" ht="12.75">
      <c r="A965" s="1533"/>
      <c r="B965" s="1545"/>
      <c r="C965" s="1545"/>
      <c r="D965" s="1546"/>
      <c r="E965" s="1547"/>
      <c r="F965" s="1547"/>
      <c r="G965" s="1547"/>
      <c r="H965" s="1547"/>
      <c r="I965" s="1547"/>
      <c r="J965" s="1547"/>
      <c r="K965" s="1545"/>
      <c r="L965" s="1533"/>
      <c r="M965" s="1533"/>
      <c r="N965" s="1533"/>
      <c r="O965" s="1533"/>
      <c r="P965" s="1533"/>
      <c r="Q965" s="1533"/>
      <c r="R965" s="1533"/>
      <c r="S965" s="1533"/>
      <c r="T965" s="1533"/>
      <c r="U965" s="1533"/>
      <c r="V965" s="1533"/>
      <c r="W965" s="1533"/>
      <c r="X965" s="1533"/>
      <c r="Y965" s="1533"/>
      <c r="Z965" s="1533"/>
    </row>
    <row r="966" spans="1:26" ht="12.75">
      <c r="A966" s="1533"/>
      <c r="B966" s="1545"/>
      <c r="C966" s="1545"/>
      <c r="D966" s="1546"/>
      <c r="E966" s="1547"/>
      <c r="F966" s="1547"/>
      <c r="G966" s="1547"/>
      <c r="H966" s="1547"/>
      <c r="I966" s="1547"/>
      <c r="J966" s="1547"/>
      <c r="K966" s="1545"/>
      <c r="L966" s="1533"/>
      <c r="M966" s="1533"/>
      <c r="N966" s="1533"/>
      <c r="O966" s="1533"/>
      <c r="P966" s="1533"/>
      <c r="Q966" s="1533"/>
      <c r="R966" s="1533"/>
      <c r="S966" s="1533"/>
      <c r="T966" s="1533"/>
      <c r="U966" s="1533"/>
      <c r="V966" s="1533"/>
      <c r="W966" s="1533"/>
      <c r="X966" s="1533"/>
      <c r="Y966" s="1533"/>
      <c r="Z966" s="1533"/>
    </row>
    <row r="967" spans="1:26" ht="12.75">
      <c r="A967" s="1533"/>
      <c r="B967" s="1545"/>
      <c r="C967" s="1545"/>
      <c r="D967" s="1546"/>
      <c r="E967" s="1547"/>
      <c r="F967" s="1547"/>
      <c r="G967" s="1547"/>
      <c r="H967" s="1547"/>
      <c r="I967" s="1547"/>
      <c r="J967" s="1547"/>
      <c r="K967" s="1545"/>
      <c r="L967" s="1533"/>
      <c r="M967" s="1533"/>
      <c r="N967" s="1533"/>
      <c r="O967" s="1533"/>
      <c r="P967" s="1533"/>
      <c r="Q967" s="1533"/>
      <c r="R967" s="1533"/>
      <c r="S967" s="1533"/>
      <c r="T967" s="1533"/>
      <c r="U967" s="1533"/>
      <c r="V967" s="1533"/>
      <c r="W967" s="1533"/>
      <c r="X967" s="1533"/>
      <c r="Y967" s="1533"/>
      <c r="Z967" s="1533"/>
    </row>
    <row r="968" spans="1:26" ht="12.75">
      <c r="A968" s="1533"/>
      <c r="B968" s="1545"/>
      <c r="C968" s="1545"/>
      <c r="D968" s="1546"/>
      <c r="E968" s="1547"/>
      <c r="F968" s="1547"/>
      <c r="G968" s="1547"/>
      <c r="H968" s="1547"/>
      <c r="I968" s="1547"/>
      <c r="J968" s="1547"/>
      <c r="K968" s="1545"/>
      <c r="L968" s="1533"/>
      <c r="M968" s="1533"/>
      <c r="N968" s="1533"/>
      <c r="O968" s="1533"/>
      <c r="P968" s="1533"/>
      <c r="Q968" s="1533"/>
      <c r="R968" s="1533"/>
      <c r="S968" s="1533"/>
      <c r="T968" s="1533"/>
      <c r="U968" s="1533"/>
      <c r="V968" s="1533"/>
      <c r="W968" s="1533"/>
      <c r="X968" s="1533"/>
      <c r="Y968" s="1533"/>
      <c r="Z968" s="1533"/>
    </row>
    <row r="969" spans="1:26" ht="12.75">
      <c r="A969" s="1533"/>
      <c r="B969" s="1545"/>
      <c r="C969" s="1545"/>
      <c r="D969" s="1546"/>
      <c r="E969" s="1547"/>
      <c r="F969" s="1547"/>
      <c r="G969" s="1547"/>
      <c r="H969" s="1547"/>
      <c r="I969" s="1547"/>
      <c r="J969" s="1547"/>
      <c r="K969" s="1545"/>
      <c r="L969" s="1533"/>
      <c r="M969" s="1533"/>
      <c r="N969" s="1533"/>
      <c r="O969" s="1533"/>
      <c r="P969" s="1533"/>
      <c r="Q969" s="1533"/>
      <c r="R969" s="1533"/>
      <c r="S969" s="1533"/>
      <c r="T969" s="1533"/>
      <c r="U969" s="1533"/>
      <c r="V969" s="1533"/>
      <c r="W969" s="1533"/>
      <c r="X969" s="1533"/>
      <c r="Y969" s="1533"/>
      <c r="Z969" s="1533"/>
    </row>
    <row r="970" spans="1:26" ht="12.75">
      <c r="A970" s="1533"/>
      <c r="B970" s="1545"/>
      <c r="C970" s="1545"/>
      <c r="D970" s="1546"/>
      <c r="E970" s="1547"/>
      <c r="F970" s="1547"/>
      <c r="G970" s="1547"/>
      <c r="H970" s="1547"/>
      <c r="I970" s="1547"/>
      <c r="J970" s="1547"/>
      <c r="K970" s="1545"/>
      <c r="L970" s="1533"/>
      <c r="M970" s="1533"/>
      <c r="N970" s="1533"/>
      <c r="O970" s="1533"/>
      <c r="P970" s="1533"/>
      <c r="Q970" s="1533"/>
      <c r="R970" s="1533"/>
      <c r="S970" s="1533"/>
      <c r="T970" s="1533"/>
      <c r="U970" s="1533"/>
      <c r="V970" s="1533"/>
      <c r="W970" s="1533"/>
      <c r="X970" s="1533"/>
      <c r="Y970" s="1533"/>
      <c r="Z970" s="1533"/>
    </row>
    <row r="971" spans="1:26" ht="12.75">
      <c r="A971" s="1533"/>
      <c r="B971" s="1545"/>
      <c r="C971" s="1545"/>
      <c r="D971" s="1546"/>
      <c r="E971" s="1547"/>
      <c r="F971" s="1547"/>
      <c r="G971" s="1547"/>
      <c r="H971" s="1547"/>
      <c r="I971" s="1547"/>
      <c r="J971" s="1547"/>
      <c r="K971" s="1545"/>
      <c r="L971" s="1533"/>
      <c r="M971" s="1533"/>
      <c r="N971" s="1533"/>
      <c r="O971" s="1533"/>
      <c r="P971" s="1533"/>
      <c r="Q971" s="1533"/>
      <c r="R971" s="1533"/>
      <c r="S971" s="1533"/>
      <c r="T971" s="1533"/>
      <c r="U971" s="1533"/>
      <c r="V971" s="1533"/>
      <c r="W971" s="1533"/>
      <c r="X971" s="1533"/>
      <c r="Y971" s="1533"/>
      <c r="Z971" s="1533"/>
    </row>
    <row r="972" spans="1:26" ht="12.75">
      <c r="A972" s="1533"/>
      <c r="B972" s="1545"/>
      <c r="C972" s="1545"/>
      <c r="D972" s="1546"/>
      <c r="E972" s="1547"/>
      <c r="F972" s="1547"/>
      <c r="G972" s="1547"/>
      <c r="H972" s="1547"/>
      <c r="I972" s="1547"/>
      <c r="J972" s="1547"/>
      <c r="K972" s="1545"/>
      <c r="L972" s="1533"/>
      <c r="M972" s="1533"/>
      <c r="N972" s="1533"/>
      <c r="O972" s="1533"/>
      <c r="P972" s="1533"/>
      <c r="Q972" s="1533"/>
      <c r="R972" s="1533"/>
      <c r="S972" s="1533"/>
      <c r="T972" s="1533"/>
      <c r="U972" s="1533"/>
      <c r="V972" s="1533"/>
      <c r="W972" s="1533"/>
      <c r="X972" s="1533"/>
      <c r="Y972" s="1533"/>
      <c r="Z972" s="1533"/>
    </row>
    <row r="973" spans="1:26" ht="12.75">
      <c r="A973" s="1533"/>
      <c r="B973" s="1545"/>
      <c r="C973" s="1545"/>
      <c r="D973" s="1546"/>
      <c r="E973" s="1547"/>
      <c r="F973" s="1547"/>
      <c r="G973" s="1547"/>
      <c r="H973" s="1547"/>
      <c r="I973" s="1547"/>
      <c r="J973" s="1547"/>
      <c r="K973" s="1545"/>
      <c r="L973" s="1533"/>
      <c r="M973" s="1533"/>
      <c r="N973" s="1533"/>
      <c r="O973" s="1533"/>
      <c r="P973" s="1533"/>
      <c r="Q973" s="1533"/>
      <c r="R973" s="1533"/>
      <c r="S973" s="1533"/>
      <c r="T973" s="1533"/>
      <c r="U973" s="1533"/>
      <c r="V973" s="1533"/>
      <c r="W973" s="1533"/>
      <c r="X973" s="1533"/>
      <c r="Y973" s="1533"/>
      <c r="Z973" s="1533"/>
    </row>
    <row r="974" spans="1:26" ht="12.75">
      <c r="A974" s="1533"/>
      <c r="B974" s="1545"/>
      <c r="C974" s="1545"/>
      <c r="D974" s="1546"/>
      <c r="E974" s="1547"/>
      <c r="F974" s="1547"/>
      <c r="G974" s="1547"/>
      <c r="H974" s="1547"/>
      <c r="I974" s="1547"/>
      <c r="J974" s="1547"/>
      <c r="K974" s="1545"/>
      <c r="L974" s="1533"/>
      <c r="M974" s="1533"/>
      <c r="N974" s="1533"/>
      <c r="O974" s="1533"/>
      <c r="P974" s="1533"/>
      <c r="Q974" s="1533"/>
      <c r="R974" s="1533"/>
      <c r="S974" s="1533"/>
      <c r="T974" s="1533"/>
      <c r="U974" s="1533"/>
      <c r="V974" s="1533"/>
      <c r="W974" s="1533"/>
      <c r="X974" s="1533"/>
      <c r="Y974" s="1533"/>
      <c r="Z974" s="1533"/>
    </row>
    <row r="975" spans="1:26" ht="12.75">
      <c r="A975" s="1533"/>
      <c r="B975" s="1545"/>
      <c r="C975" s="1545"/>
      <c r="D975" s="1546"/>
      <c r="E975" s="1547"/>
      <c r="F975" s="1547"/>
      <c r="G975" s="1547"/>
      <c r="H975" s="1547"/>
      <c r="I975" s="1547"/>
      <c r="J975" s="1547"/>
      <c r="K975" s="1545"/>
      <c r="L975" s="1533"/>
      <c r="M975" s="1533"/>
      <c r="N975" s="1533"/>
      <c r="O975" s="1533"/>
      <c r="P975" s="1533"/>
      <c r="Q975" s="1533"/>
      <c r="R975" s="1533"/>
      <c r="S975" s="1533"/>
      <c r="T975" s="1533"/>
      <c r="U975" s="1533"/>
      <c r="V975" s="1533"/>
      <c r="W975" s="1533"/>
      <c r="X975" s="1533"/>
      <c r="Y975" s="1533"/>
      <c r="Z975" s="1533"/>
    </row>
    <row r="976" spans="1:26" ht="12.75">
      <c r="A976" s="1533"/>
      <c r="B976" s="1545"/>
      <c r="C976" s="1545"/>
      <c r="D976" s="1546"/>
      <c r="E976" s="1547"/>
      <c r="F976" s="1547"/>
      <c r="G976" s="1547"/>
      <c r="H976" s="1547"/>
      <c r="I976" s="1547"/>
      <c r="J976" s="1547"/>
      <c r="K976" s="1545"/>
      <c r="L976" s="1533"/>
      <c r="M976" s="1533"/>
      <c r="N976" s="1533"/>
      <c r="O976" s="1533"/>
      <c r="P976" s="1533"/>
      <c r="Q976" s="1533"/>
      <c r="R976" s="1533"/>
      <c r="S976" s="1533"/>
      <c r="T976" s="1533"/>
      <c r="U976" s="1533"/>
      <c r="V976" s="1533"/>
      <c r="W976" s="1533"/>
      <c r="X976" s="1533"/>
      <c r="Y976" s="1533"/>
      <c r="Z976" s="1533"/>
    </row>
    <row r="977" spans="1:26" ht="12.75">
      <c r="A977" s="1533"/>
      <c r="B977" s="1545"/>
      <c r="C977" s="1545"/>
      <c r="D977" s="1546"/>
      <c r="E977" s="1547"/>
      <c r="F977" s="1547"/>
      <c r="G977" s="1547"/>
      <c r="H977" s="1547"/>
      <c r="I977" s="1547"/>
      <c r="J977" s="1547"/>
      <c r="K977" s="1545"/>
      <c r="L977" s="1533"/>
      <c r="M977" s="1533"/>
      <c r="N977" s="1533"/>
      <c r="O977" s="1533"/>
      <c r="P977" s="1533"/>
      <c r="Q977" s="1533"/>
      <c r="R977" s="1533"/>
      <c r="S977" s="1533"/>
      <c r="T977" s="1533"/>
      <c r="U977" s="1533"/>
      <c r="V977" s="1533"/>
      <c r="W977" s="1533"/>
      <c r="X977" s="1533"/>
      <c r="Y977" s="1533"/>
      <c r="Z977" s="1533"/>
    </row>
    <row r="978" spans="1:26" ht="12.75">
      <c r="A978" s="1533"/>
      <c r="B978" s="1545"/>
      <c r="C978" s="1545"/>
      <c r="D978" s="1546"/>
      <c r="E978" s="1547"/>
      <c r="F978" s="1547"/>
      <c r="G978" s="1547"/>
      <c r="H978" s="1547"/>
      <c r="I978" s="1547"/>
      <c r="J978" s="1547"/>
      <c r="K978" s="1545"/>
      <c r="L978" s="1533"/>
      <c r="M978" s="1533"/>
      <c r="N978" s="1533"/>
      <c r="O978" s="1533"/>
      <c r="P978" s="1533"/>
      <c r="Q978" s="1533"/>
      <c r="R978" s="1533"/>
      <c r="S978" s="1533"/>
      <c r="T978" s="1533"/>
      <c r="U978" s="1533"/>
      <c r="V978" s="1533"/>
      <c r="W978" s="1533"/>
      <c r="X978" s="1533"/>
      <c r="Y978" s="1533"/>
      <c r="Z978" s="1533"/>
    </row>
    <row r="979" spans="1:26" ht="12.75">
      <c r="A979" s="1533"/>
      <c r="B979" s="1545"/>
      <c r="C979" s="1545"/>
      <c r="D979" s="1546"/>
      <c r="E979" s="1547"/>
      <c r="F979" s="1547"/>
      <c r="G979" s="1547"/>
      <c r="H979" s="1547"/>
      <c r="I979" s="1547"/>
      <c r="J979" s="1547"/>
      <c r="K979" s="1545"/>
      <c r="L979" s="1533"/>
      <c r="M979" s="1533"/>
      <c r="N979" s="1533"/>
      <c r="O979" s="1533"/>
      <c r="P979" s="1533"/>
      <c r="Q979" s="1533"/>
      <c r="R979" s="1533"/>
      <c r="S979" s="1533"/>
      <c r="T979" s="1533"/>
      <c r="U979" s="1533"/>
      <c r="V979" s="1533"/>
      <c r="W979" s="1533"/>
      <c r="X979" s="1533"/>
      <c r="Y979" s="1533"/>
      <c r="Z979" s="1533"/>
    </row>
    <row r="980" spans="1:26" ht="12.75">
      <c r="A980" s="1533"/>
      <c r="B980" s="1545"/>
      <c r="C980" s="1545"/>
      <c r="D980" s="1546"/>
      <c r="E980" s="1547"/>
      <c r="F980" s="1547"/>
      <c r="G980" s="1547"/>
      <c r="H980" s="1547"/>
      <c r="I980" s="1547"/>
      <c r="J980" s="1547"/>
      <c r="K980" s="1545"/>
      <c r="L980" s="1533"/>
      <c r="M980" s="1533"/>
      <c r="N980" s="1533"/>
      <c r="O980" s="1533"/>
      <c r="P980" s="1533"/>
      <c r="Q980" s="1533"/>
      <c r="R980" s="1533"/>
      <c r="S980" s="1533"/>
      <c r="T980" s="1533"/>
      <c r="U980" s="1533"/>
      <c r="V980" s="1533"/>
      <c r="W980" s="1533"/>
      <c r="X980" s="1533"/>
      <c r="Y980" s="1533"/>
      <c r="Z980" s="1533"/>
    </row>
    <row r="981" spans="1:26" ht="12.75">
      <c r="A981" s="1533"/>
      <c r="B981" s="1545"/>
      <c r="C981" s="1545"/>
      <c r="D981" s="1546"/>
      <c r="E981" s="1547"/>
      <c r="F981" s="1547"/>
      <c r="G981" s="1547"/>
      <c r="H981" s="1547"/>
      <c r="I981" s="1547"/>
      <c r="J981" s="1547"/>
      <c r="K981" s="1545"/>
      <c r="L981" s="1533"/>
      <c r="M981" s="1533"/>
      <c r="N981" s="1533"/>
      <c r="O981" s="1533"/>
      <c r="P981" s="1533"/>
      <c r="Q981" s="1533"/>
      <c r="R981" s="1533"/>
      <c r="S981" s="1533"/>
      <c r="T981" s="1533"/>
      <c r="U981" s="1533"/>
      <c r="V981" s="1533"/>
      <c r="W981" s="1533"/>
      <c r="X981" s="1533"/>
      <c r="Y981" s="1533"/>
      <c r="Z981" s="1533"/>
    </row>
    <row r="982" spans="1:26" ht="12.75">
      <c r="A982" s="1533"/>
      <c r="B982" s="1545"/>
      <c r="C982" s="1545"/>
      <c r="D982" s="1546"/>
      <c r="E982" s="1547"/>
      <c r="F982" s="1547"/>
      <c r="G982" s="1547"/>
      <c r="H982" s="1547"/>
      <c r="I982" s="1547"/>
      <c r="J982" s="1547"/>
      <c r="K982" s="1545"/>
      <c r="L982" s="1533"/>
      <c r="M982" s="1533"/>
      <c r="N982" s="1533"/>
      <c r="O982" s="1533"/>
      <c r="P982" s="1533"/>
      <c r="Q982" s="1533"/>
      <c r="R982" s="1533"/>
      <c r="S982" s="1533"/>
      <c r="T982" s="1533"/>
      <c r="U982" s="1533"/>
      <c r="V982" s="1533"/>
      <c r="W982" s="1533"/>
      <c r="X982" s="1533"/>
      <c r="Y982" s="1533"/>
      <c r="Z982" s="1533"/>
    </row>
    <row r="983" spans="1:26" ht="12.75">
      <c r="A983" s="1533"/>
      <c r="B983" s="1545"/>
      <c r="C983" s="1545"/>
      <c r="D983" s="1546"/>
      <c r="E983" s="1547"/>
      <c r="F983" s="1547"/>
      <c r="G983" s="1547"/>
      <c r="H983" s="1547"/>
      <c r="I983" s="1547"/>
      <c r="J983" s="1547"/>
      <c r="K983" s="1545"/>
      <c r="L983" s="1533"/>
      <c r="M983" s="1533"/>
      <c r="N983" s="1533"/>
      <c r="O983" s="1533"/>
      <c r="P983" s="1533"/>
      <c r="Q983" s="1533"/>
      <c r="R983" s="1533"/>
      <c r="S983" s="1533"/>
      <c r="T983" s="1533"/>
      <c r="U983" s="1533"/>
      <c r="V983" s="1533"/>
      <c r="W983" s="1533"/>
      <c r="X983" s="1533"/>
      <c r="Y983" s="1533"/>
      <c r="Z983" s="1533"/>
    </row>
    <row r="984" spans="1:26" ht="12.75">
      <c r="A984" s="1533"/>
      <c r="B984" s="1545"/>
      <c r="C984" s="1545"/>
      <c r="D984" s="1546"/>
      <c r="E984" s="1547"/>
      <c r="F984" s="1547"/>
      <c r="G984" s="1547"/>
      <c r="H984" s="1547"/>
      <c r="I984" s="1547"/>
      <c r="J984" s="1547"/>
      <c r="K984" s="1545"/>
      <c r="L984" s="1533"/>
      <c r="M984" s="1533"/>
      <c r="N984" s="1533"/>
      <c r="O984" s="1533"/>
      <c r="P984" s="1533"/>
      <c r="Q984" s="1533"/>
      <c r="R984" s="1533"/>
      <c r="S984" s="1533"/>
      <c r="T984" s="1533"/>
      <c r="U984" s="1533"/>
      <c r="V984" s="1533"/>
      <c r="W984" s="1533"/>
      <c r="X984" s="1533"/>
      <c r="Y984" s="1533"/>
      <c r="Z984" s="1533"/>
    </row>
    <row r="985" spans="1:26" ht="12.75">
      <c r="A985" s="1533"/>
      <c r="B985" s="1545"/>
      <c r="C985" s="1545"/>
      <c r="D985" s="1546"/>
      <c r="E985" s="1547"/>
      <c r="F985" s="1547"/>
      <c r="G985" s="1547"/>
      <c r="H985" s="1547"/>
      <c r="I985" s="1547"/>
      <c r="J985" s="1547"/>
      <c r="K985" s="1545"/>
      <c r="L985" s="1533"/>
      <c r="M985" s="1533"/>
      <c r="N985" s="1533"/>
      <c r="O985" s="1533"/>
      <c r="P985" s="1533"/>
      <c r="Q985" s="1533"/>
      <c r="R985" s="1533"/>
      <c r="S985" s="1533"/>
      <c r="T985" s="1533"/>
      <c r="U985" s="1533"/>
      <c r="V985" s="1533"/>
      <c r="W985" s="1533"/>
      <c r="X985" s="1533"/>
      <c r="Y985" s="1533"/>
      <c r="Z985" s="1533"/>
    </row>
    <row r="986" spans="1:26" ht="12.75">
      <c r="A986" s="1533"/>
      <c r="B986" s="1545"/>
      <c r="C986" s="1545"/>
      <c r="D986" s="1546"/>
      <c r="E986" s="1547"/>
      <c r="F986" s="1547"/>
      <c r="G986" s="1547"/>
      <c r="H986" s="1547"/>
      <c r="I986" s="1547"/>
      <c r="J986" s="1547"/>
      <c r="K986" s="1545"/>
      <c r="L986" s="1533"/>
      <c r="M986" s="1533"/>
      <c r="N986" s="1533"/>
      <c r="O986" s="1533"/>
      <c r="P986" s="1533"/>
      <c r="Q986" s="1533"/>
      <c r="R986" s="1533"/>
      <c r="S986" s="1533"/>
      <c r="T986" s="1533"/>
      <c r="U986" s="1533"/>
      <c r="V986" s="1533"/>
      <c r="W986" s="1533"/>
      <c r="X986" s="1533"/>
      <c r="Y986" s="1533"/>
      <c r="Z986" s="1533"/>
    </row>
    <row r="987" spans="1:26" ht="12.75">
      <c r="A987" s="1533"/>
      <c r="B987" s="1545"/>
      <c r="C987" s="1545"/>
      <c r="D987" s="1546"/>
      <c r="E987" s="1547"/>
      <c r="F987" s="1547"/>
      <c r="G987" s="1547"/>
      <c r="H987" s="1547"/>
      <c r="I987" s="1547"/>
      <c r="J987" s="1547"/>
      <c r="K987" s="1545"/>
      <c r="L987" s="1533"/>
      <c r="M987" s="1533"/>
      <c r="N987" s="1533"/>
      <c r="O987" s="1533"/>
      <c r="P987" s="1533"/>
      <c r="Q987" s="1533"/>
      <c r="R987" s="1533"/>
      <c r="S987" s="1533"/>
      <c r="T987" s="1533"/>
      <c r="U987" s="1533"/>
      <c r="V987" s="1533"/>
      <c r="W987" s="1533"/>
      <c r="X987" s="1533"/>
      <c r="Y987" s="1533"/>
      <c r="Z987" s="1533"/>
    </row>
    <row r="988" spans="1:26" ht="12.75">
      <c r="A988" s="1533"/>
      <c r="B988" s="1545"/>
      <c r="C988" s="1545"/>
      <c r="D988" s="1546"/>
      <c r="E988" s="1547"/>
      <c r="F988" s="1547"/>
      <c r="G988" s="1547"/>
      <c r="H988" s="1547"/>
      <c r="I988" s="1547"/>
      <c r="J988" s="1547"/>
      <c r="K988" s="1545"/>
      <c r="L988" s="1533"/>
      <c r="M988" s="1533"/>
      <c r="N988" s="1533"/>
      <c r="O988" s="1533"/>
      <c r="P988" s="1533"/>
      <c r="Q988" s="1533"/>
      <c r="R988" s="1533"/>
      <c r="S988" s="1533"/>
      <c r="T988" s="1533"/>
      <c r="U988" s="1533"/>
      <c r="V988" s="1533"/>
      <c r="W988" s="1533"/>
      <c r="X988" s="1533"/>
      <c r="Y988" s="1533"/>
      <c r="Z988" s="1533"/>
    </row>
    <row r="989" spans="1:26" ht="12.75">
      <c r="A989" s="1533"/>
      <c r="B989" s="1545"/>
      <c r="C989" s="1545"/>
      <c r="D989" s="1546"/>
      <c r="E989" s="1547"/>
      <c r="F989" s="1547"/>
      <c r="G989" s="1547"/>
      <c r="H989" s="1547"/>
      <c r="I989" s="1547"/>
      <c r="J989" s="1547"/>
      <c r="K989" s="1545"/>
      <c r="L989" s="1533"/>
      <c r="M989" s="1533"/>
      <c r="N989" s="1533"/>
      <c r="O989" s="1533"/>
      <c r="P989" s="1533"/>
      <c r="Q989" s="1533"/>
      <c r="R989" s="1533"/>
      <c r="S989" s="1533"/>
      <c r="T989" s="1533"/>
      <c r="U989" s="1533"/>
      <c r="V989" s="1533"/>
      <c r="W989" s="1533"/>
      <c r="X989" s="1533"/>
      <c r="Y989" s="1533"/>
      <c r="Z989" s="1533"/>
    </row>
    <row r="990" spans="1:26" ht="12.75">
      <c r="A990" s="1533"/>
      <c r="B990" s="1545"/>
      <c r="C990" s="1545"/>
      <c r="D990" s="1546"/>
      <c r="E990" s="1547"/>
      <c r="F990" s="1547"/>
      <c r="G990" s="1547"/>
      <c r="H990" s="1547"/>
      <c r="I990" s="1547"/>
      <c r="J990" s="1547"/>
      <c r="K990" s="1545"/>
      <c r="L990" s="1533"/>
      <c r="M990" s="1533"/>
      <c r="N990" s="1533"/>
      <c r="O990" s="1533"/>
      <c r="P990" s="1533"/>
      <c r="Q990" s="1533"/>
      <c r="R990" s="1533"/>
      <c r="S990" s="1533"/>
      <c r="T990" s="1533"/>
      <c r="U990" s="1533"/>
      <c r="V990" s="1533"/>
      <c r="W990" s="1533"/>
      <c r="X990" s="1533"/>
      <c r="Y990" s="1533"/>
      <c r="Z990" s="1533"/>
    </row>
    <row r="991" spans="1:26" ht="12.75">
      <c r="A991" s="1533"/>
      <c r="B991" s="1545"/>
      <c r="C991" s="1545"/>
      <c r="D991" s="1546"/>
      <c r="E991" s="1547"/>
      <c r="F991" s="1547"/>
      <c r="G991" s="1547"/>
      <c r="H991" s="1547"/>
      <c r="I991" s="1547"/>
      <c r="J991" s="1547"/>
      <c r="K991" s="1545"/>
      <c r="L991" s="1533"/>
      <c r="M991" s="1533"/>
      <c r="N991" s="1533"/>
      <c r="O991" s="1533"/>
      <c r="P991" s="1533"/>
      <c r="Q991" s="1533"/>
      <c r="R991" s="1533"/>
      <c r="S991" s="1533"/>
      <c r="T991" s="1533"/>
      <c r="U991" s="1533"/>
      <c r="V991" s="1533"/>
      <c r="W991" s="1533"/>
      <c r="X991" s="1533"/>
      <c r="Y991" s="1533"/>
      <c r="Z991" s="1533"/>
    </row>
    <row r="992" spans="1:26" ht="12.75">
      <c r="A992" s="1533"/>
      <c r="B992" s="1545"/>
      <c r="C992" s="1545"/>
      <c r="D992" s="1546"/>
      <c r="E992" s="1547"/>
      <c r="F992" s="1547"/>
      <c r="G992" s="1547"/>
      <c r="H992" s="1547"/>
      <c r="I992" s="1547"/>
      <c r="J992" s="1547"/>
      <c r="K992" s="1545"/>
      <c r="L992" s="1533"/>
      <c r="M992" s="1533"/>
      <c r="N992" s="1533"/>
      <c r="O992" s="1533"/>
      <c r="P992" s="1533"/>
      <c r="Q992" s="1533"/>
      <c r="R992" s="1533"/>
      <c r="S992" s="1533"/>
      <c r="T992" s="1533"/>
      <c r="U992" s="1533"/>
      <c r="V992" s="1533"/>
      <c r="W992" s="1533"/>
      <c r="X992" s="1533"/>
      <c r="Y992" s="1533"/>
      <c r="Z992" s="1533"/>
    </row>
    <row r="993" spans="1:26" ht="12.75">
      <c r="A993" s="1533"/>
      <c r="B993" s="1545"/>
      <c r="C993" s="1545"/>
      <c r="D993" s="1546"/>
      <c r="E993" s="1547"/>
      <c r="F993" s="1547"/>
      <c r="G993" s="1547"/>
      <c r="H993" s="1547"/>
      <c r="I993" s="1547"/>
      <c r="J993" s="1547"/>
      <c r="K993" s="1545"/>
      <c r="L993" s="1533"/>
      <c r="M993" s="1533"/>
      <c r="N993" s="1533"/>
      <c r="O993" s="1533"/>
      <c r="P993" s="1533"/>
      <c r="Q993" s="1533"/>
      <c r="R993" s="1533"/>
      <c r="S993" s="1533"/>
      <c r="T993" s="1533"/>
      <c r="U993" s="1533"/>
      <c r="V993" s="1533"/>
      <c r="W993" s="1533"/>
      <c r="X993" s="1533"/>
      <c r="Y993" s="1533"/>
      <c r="Z993" s="1533"/>
    </row>
  </sheetData>
  <mergeCells count="8">
    <mergeCell ref="B22:K22"/>
    <mergeCell ref="B26:K26"/>
    <mergeCell ref="B29:K29"/>
    <mergeCell ref="B2:K2"/>
    <mergeCell ref="B5:K5"/>
    <mergeCell ref="B10:K10"/>
    <mergeCell ref="B14:K14"/>
    <mergeCell ref="B17:K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278DE4-E8A6-4DCD-98CD-976E04372232}">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vt:i4>
      </vt:variant>
    </vt:vector>
  </HeadingPairs>
  <TitlesOfParts>
    <vt:vector size="36" baseType="lpstr">
      <vt:lpstr>GRANT SUMMARY</vt:lpstr>
      <vt:lpstr>Copy of Copy of GRANT SUMMARY</vt:lpstr>
      <vt:lpstr>1ST SCENARIOS. BILL 6 ACTUAL</vt:lpstr>
      <vt:lpstr>2ND GRAND SUMMARY (All Addition</vt:lpstr>
      <vt:lpstr>3RD GRAND SUMMARY (Consultant S</vt:lpstr>
      <vt:lpstr>Sheet38</vt:lpstr>
      <vt:lpstr>SUMMARY</vt:lpstr>
      <vt:lpstr>SUMMARY OF BILL NO. (4 - 7)</vt:lpstr>
      <vt:lpstr>MAS </vt:lpstr>
      <vt:lpstr>Copy of GRANT SUMMARY</vt:lpstr>
      <vt:lpstr>BILL NO 1. (PRELIMINARIES)</vt:lpstr>
      <vt:lpstr>BILL NO 2. (DAY WORK)</vt:lpstr>
      <vt:lpstr>BILL NO 3. (PROVISIONAL SUM)</vt:lpstr>
      <vt:lpstr>BILL NO4. (20 NHU)</vt:lpstr>
      <vt:lpstr>MSheet Of NHU (Plot 1 - 20)</vt:lpstr>
      <vt:lpstr>APPENDIX - A</vt:lpstr>
      <vt:lpstr>SUM. OF ADD. WORKS (BILL NO. 4 </vt:lpstr>
      <vt:lpstr>20 NHU ADD. QTY</vt:lpstr>
      <vt:lpstr>BILL NO 4 (20 NHU EXTERNAL WORK</vt:lpstr>
      <vt:lpstr>BILL NO 5. (MAINTENANCE HOUSING</vt:lpstr>
      <vt:lpstr>APPENDIX - B</vt:lpstr>
      <vt:lpstr>BILL NO 6 (STORM WATER)</vt:lpstr>
      <vt:lpstr>Copy of BILL NO 6 (STORM WATER)</vt:lpstr>
      <vt:lpstr>BILL NO 7. (3 NHU)</vt:lpstr>
      <vt:lpstr>APPENDIX - C</vt:lpstr>
      <vt:lpstr>MSheet of 3 NHU</vt:lpstr>
      <vt:lpstr>RCC Holding TankSoak Pit</vt:lpstr>
      <vt:lpstr>3 NHU ADD. QTY</vt:lpstr>
      <vt:lpstr>3 NHU ADD. MSheet</vt:lpstr>
      <vt:lpstr>20 NHU ADD MSheet</vt:lpstr>
      <vt:lpstr>STEEL WORK RATE</vt:lpstr>
      <vt:lpstr>QTY ON (Add Work On Bill. No. 5</vt:lpstr>
      <vt:lpstr>MShheet (29 MHU)</vt:lpstr>
      <vt:lpstr>29 MHU ADD. WORKS RATE</vt:lpstr>
      <vt:lpstr>ADD. WORK ON CHANNEL -Msheet</vt:lpstr>
      <vt:lpstr>'APPENDIX - B'!Print_Area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Ahmed</dc:creator>
  <cp:lastModifiedBy>Muhammad Ahmed</cp:lastModifiedBy>
  <cp:lastPrinted>2026-07-20T12:02:32Z</cp:lastPrinted>
  <dcterms:created xsi:type="dcterms:W3CDTF">2026-07-19T11:08:10Z</dcterms:created>
  <dcterms:modified xsi:type="dcterms:W3CDTF">2026-07-20T14:38:22Z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{F7278DE4-E8A6-4DCD-98CD-976E04372232}</vt:lpwstr>
  </property>
</Properties>
</file>